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Override PartName="/xl/commentsmeta13" ContentType="application/binary"/>
  <Override PartName="/xl/commentsmeta14" ContentType="application/binary"/>
  <Override PartName="/xl/commentsmeta1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wfrois\Downloads\"/>
    </mc:Choice>
  </mc:AlternateContent>
  <xr:revisionPtr revIDLastSave="0" documentId="13_ncr:1_{1A3F445B-35F6-419D-A1B0-29E99B4D1D98}" xr6:coauthVersionLast="47" xr6:coauthVersionMax="47" xr10:uidLastSave="{00000000-0000-0000-0000-000000000000}"/>
  <bookViews>
    <workbookView xWindow="-120" yWindow="-120" windowWidth="24240" windowHeight="13140" xr2:uid="{00000000-000D-0000-FFFF-FFFF00000000}"/>
  </bookViews>
  <sheets>
    <sheet name="Caratula" sheetId="1" r:id="rId1"/>
    <sheet name="2 - Reperfilamiento A" sheetId="2" state="hidden" r:id="rId2"/>
    <sheet name="2 - Reperfilamiento B" sheetId="3" state="hidden" r:id="rId3"/>
    <sheet name="Tasas por grupo" sheetId="4" state="hidden" r:id="rId4"/>
    <sheet name="3 - Sectores mas afectados" sheetId="5" state="hidden" r:id="rId5"/>
    <sheet name="4 - Capital de Inversion " sheetId="6" state="hidden" r:id="rId6"/>
    <sheet name="5 - Capital de Trabajo Post COV" sheetId="7" state="hidden" r:id="rId7"/>
    <sheet name="6 - Capital de trabajo 1% UI" sheetId="8" state="hidden" r:id="rId8"/>
    <sheet name="7 - Rep. sectores mas afectados" sheetId="9" state="hidden" r:id="rId9"/>
    <sheet name="8 - Créditos Centros Pymes" sheetId="10" r:id="rId10"/>
    <sheet name="9 - Crédito Modo Digital" sheetId="11" r:id="rId11"/>
    <sheet name="10 - Crédito de impacto ambient" sheetId="12" r:id="rId12"/>
    <sheet name="11 - Eventos meteorológicos " sheetId="13" state="hidden" r:id="rId13"/>
    <sheet name="12 - Inversiones sostenibles pa" sheetId="14" r:id="rId14"/>
    <sheet name="13 - Salvavidas de deudas" sheetId="15" r:id="rId15"/>
    <sheet name="14 - RUNAEV" sheetId="28" state="hidden" r:id="rId16"/>
    <sheet name="Tasas por grupos escalonada" sheetId="16" state="hidden" r:id="rId17"/>
    <sheet name="A" sheetId="17" state="hidden" r:id="rId18"/>
    <sheet name="destinos" sheetId="26" state="hidden" r:id="rId19"/>
    <sheet name="Cancelaciones anticipadas y ren" sheetId="18" r:id="rId20"/>
    <sheet name="Sec_Fonplata" sheetId="19" state="hidden" r:id="rId21"/>
    <sheet name="Hoja2" sheetId="20" state="hidden" r:id="rId22"/>
    <sheet name="Simulación subsidio." sheetId="21" state="hidden" r:id="rId23"/>
    <sheet name="Hoja4" sheetId="22" state="hidden" r:id="rId24"/>
    <sheet name="RUT transportistas" sheetId="23" state="hidden" r:id="rId25"/>
    <sheet name="Hoja1" sheetId="24" state="hidden" r:id="rId26"/>
    <sheet name="Códigos" sheetId="25" r:id="rId27"/>
    <sheet name="Listas" sheetId="27" state="hidden" r:id="rId28"/>
  </sheets>
  <externalReferences>
    <externalReference r:id="rId29"/>
    <externalReference r:id="rId30"/>
    <externalReference r:id="rId31"/>
  </externalReferences>
  <definedNames>
    <definedName name="_xlnm._FilterDatabase" localSheetId="11" hidden="1">'10 - Crédito de impacto ambient'!$A$7:$AK$7</definedName>
    <definedName name="_xlnm._FilterDatabase" localSheetId="4" hidden="1">'3 - Sectores mas afectados'!$A$7:$AO$7</definedName>
    <definedName name="_xlnm._FilterDatabase" localSheetId="5" hidden="1">'4 - Capital de Inversion '!$A$7:$AK$7</definedName>
    <definedName name="_xlnm._FilterDatabase" localSheetId="9" hidden="1">'8 - Créditos Centros Pymes'!$A$7:$AL$7</definedName>
    <definedName name="_xlnm._FilterDatabase" localSheetId="10" hidden="1">'9 - Crédito Modo Digital'!$A$7:$AK$7</definedName>
    <definedName name="_xlnm._FilterDatabase" localSheetId="27" hidden="1">Listas!$E$1:$G$615</definedName>
    <definedName name="Actividad">Códigos!$E$1</definedName>
    <definedName name="Artigas">Listas!$F$3:$F$29</definedName>
    <definedName name="Canelones">Listas!$F$30:$F$146</definedName>
    <definedName name="Cerro_Largo">Listas!$F$147:$F$176</definedName>
    <definedName name="Código_destino">#REF!</definedName>
    <definedName name="Código_educ">Códigos!$A$7:$B$11</definedName>
    <definedName name="Código_modalidad">Códigos!$A$36</definedName>
    <definedName name="Código_moneda">Códigos!$A$19</definedName>
    <definedName name="Código_nuevo_IMF">Códigos!$A$31</definedName>
    <definedName name="Código_nuevo_SF">Códigos!$A$26</definedName>
    <definedName name="Código_número_crédito">Códigos!$A$41:$B$43</definedName>
    <definedName name="Código_sector">Códigos!$D$1:$E$22</definedName>
    <definedName name="Código_sector_desagregado">Códigos!$G$1</definedName>
    <definedName name="Código_sexo">Códigos!$A$14</definedName>
    <definedName name="Código_tamaño">Códigos!$A$1:$B$4</definedName>
    <definedName name="Colonia">Listas!$F$177:$F$227</definedName>
    <definedName name="Departamento">Listas!$C$2:$C$20</definedName>
    <definedName name="Durazno">Listas!$F$228:$F$244</definedName>
    <definedName name="Empresa_perteneciente_sector_ambiental_positivo">'Tasas por grupo'!$D$59</definedName>
    <definedName name="Flores">Listas!$F$245:$F$250</definedName>
    <definedName name="Florida">Listas!$F$251:$F$280</definedName>
    <definedName name="Google_Sheet_Link_1130748710" hidden="1">Código_educ</definedName>
    <definedName name="Google_Sheet_Link_1172523133" hidden="1">Código_sector_desagregado</definedName>
    <definedName name="Google_Sheet_Link_1237820408" hidden="1">Código_modalidad</definedName>
    <definedName name="Google_Sheet_Link_1364200862" hidden="1">Código_sexo</definedName>
    <definedName name="Google_Sheet_Link_13806761" hidden="1">Código_moneda</definedName>
    <definedName name="Google_Sheet_Link_1424792217" hidden="1">Código_educ</definedName>
    <definedName name="Google_Sheet_Link_1447345149" hidden="1">Código_moneda</definedName>
    <definedName name="Google_Sheet_Link_1490892909" hidden="1">Código_modalidad</definedName>
    <definedName name="Google_Sheet_Link_149110825" hidden="1">Código_nuevo_IMF</definedName>
    <definedName name="Google_Sheet_Link_1564227769" hidden="1">Código_sector_desagregado</definedName>
    <definedName name="Google_Sheet_Link_1686853593" hidden="1">Código_educ</definedName>
    <definedName name="Google_Sheet_Link_1933980704" hidden="1">Código_moneda</definedName>
    <definedName name="Google_Sheet_Link_1941507425" hidden="1">Código_sector_desagregado</definedName>
    <definedName name="Google_Sheet_Link_1991594943" hidden="1">Código_nuevo_SF</definedName>
    <definedName name="Google_Sheet_Link_1996239039" hidden="1">Código_sexo</definedName>
    <definedName name="Google_Sheet_Link_249931640" hidden="1">Código_nuevo_SF</definedName>
    <definedName name="Google_Sheet_Link_251306067" hidden="1">Código_modalidad</definedName>
    <definedName name="Google_Sheet_Link_333972972" hidden="1">Código_educ</definedName>
    <definedName name="Google_Sheet_Link_399682168" hidden="1">Código_sexo</definedName>
    <definedName name="Google_Sheet_Link_482369720" hidden="1">Código_nuevo_IMF</definedName>
    <definedName name="Google_Sheet_Link_49178865" hidden="1">Código_nuevo_IMF</definedName>
    <definedName name="Google_Sheet_Link_581445336" hidden="1">Código_modalidad</definedName>
    <definedName name="Google_Sheet_Link_652524797" hidden="1">Código_moneda</definedName>
    <definedName name="Google_Sheet_Link_725282526" hidden="1">Código_sexo</definedName>
    <definedName name="Google_Sheet_Link_823225195" hidden="1">Código_sector_desagregado</definedName>
    <definedName name="Google_Sheet_Link_896579828" hidden="1">Código_nuevo_SF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4" roundtripDataChecksum="rIBDMHdOO5JYQgL+EjLn1ZHT49q/2TIwoYAGHGiiq6I="/>
    </ext>
  </extLst>
</workbook>
</file>

<file path=xl/calcChain.xml><?xml version="1.0" encoding="utf-8"?>
<calcChain xmlns="http://schemas.openxmlformats.org/spreadsheetml/2006/main">
  <c r="AA9" i="28" l="1"/>
  <c r="AN195" i="28"/>
  <c r="AJ195" i="28" s="1"/>
  <c r="AL195" i="28"/>
  <c r="AA195" i="28"/>
  <c r="AF195" i="28" s="1"/>
  <c r="AG195" i="28" s="1"/>
  <c r="AH195" i="28" s="1"/>
  <c r="AI195" i="28" s="1"/>
  <c r="AK195" i="28" s="1"/>
  <c r="X195" i="28"/>
  <c r="G195" i="28"/>
  <c r="AN194" i="28"/>
  <c r="AL194" i="28"/>
  <c r="AF194" i="28"/>
  <c r="AG194" i="28" s="1"/>
  <c r="AA194" i="28"/>
  <c r="X194" i="28"/>
  <c r="G194" i="28"/>
  <c r="AN193" i="28"/>
  <c r="AL193" i="28"/>
  <c r="AJ193" i="28"/>
  <c r="AF193" i="28"/>
  <c r="AG193" i="28" s="1"/>
  <c r="AH193" i="28" s="1"/>
  <c r="AI193" i="28" s="1"/>
  <c r="AK193" i="28" s="1"/>
  <c r="AA193" i="28"/>
  <c r="X193" i="28"/>
  <c r="G193" i="28"/>
  <c r="AN192" i="28"/>
  <c r="AJ192" i="28" s="1"/>
  <c r="AL192" i="28"/>
  <c r="AF192" i="28"/>
  <c r="AG192" i="28" s="1"/>
  <c r="AA192" i="28"/>
  <c r="X192" i="28"/>
  <c r="G192" i="28"/>
  <c r="AN191" i="28"/>
  <c r="AJ191" i="28" s="1"/>
  <c r="AL191" i="28"/>
  <c r="AG191" i="28"/>
  <c r="AH191" i="28" s="1"/>
  <c r="AI191" i="28" s="1"/>
  <c r="AK191" i="28" s="1"/>
  <c r="AF191" i="28"/>
  <c r="AA191" i="28"/>
  <c r="X191" i="28"/>
  <c r="G191" i="28"/>
  <c r="AN190" i="28"/>
  <c r="AL190" i="28"/>
  <c r="AJ190" i="28"/>
  <c r="AF190" i="28"/>
  <c r="AG190" i="28" s="1"/>
  <c r="AH190" i="28" s="1"/>
  <c r="AI190" i="28" s="1"/>
  <c r="AK190" i="28" s="1"/>
  <c r="AA190" i="28"/>
  <c r="X190" i="28"/>
  <c r="G190" i="28"/>
  <c r="AN189" i="28"/>
  <c r="AJ189" i="28" s="1"/>
  <c r="AL189" i="28"/>
  <c r="AA189" i="28"/>
  <c r="AF189" i="28" s="1"/>
  <c r="AG189" i="28" s="1"/>
  <c r="X189" i="28"/>
  <c r="G189" i="28"/>
  <c r="AN188" i="28"/>
  <c r="AJ188" i="28" s="1"/>
  <c r="AL188" i="28"/>
  <c r="AA188" i="28"/>
  <c r="AF188" i="28" s="1"/>
  <c r="AG188" i="28" s="1"/>
  <c r="AH188" i="28" s="1"/>
  <c r="AI188" i="28" s="1"/>
  <c r="AK188" i="28" s="1"/>
  <c r="X188" i="28"/>
  <c r="G188" i="28"/>
  <c r="AN187" i="28"/>
  <c r="AJ187" i="28" s="1"/>
  <c r="AL187" i="28"/>
  <c r="AA187" i="28"/>
  <c r="AF187" i="28" s="1"/>
  <c r="AG187" i="28" s="1"/>
  <c r="AH187" i="28" s="1"/>
  <c r="AI187" i="28" s="1"/>
  <c r="AK187" i="28" s="1"/>
  <c r="X187" i="28"/>
  <c r="G187" i="28"/>
  <c r="AN186" i="28"/>
  <c r="AL186" i="28"/>
  <c r="AJ186" i="28"/>
  <c r="AF186" i="28"/>
  <c r="AG186" i="28" s="1"/>
  <c r="AH186" i="28" s="1"/>
  <c r="AI186" i="28" s="1"/>
  <c r="AK186" i="28" s="1"/>
  <c r="AA186" i="28"/>
  <c r="X186" i="28"/>
  <c r="G186" i="28"/>
  <c r="AN185" i="28"/>
  <c r="AJ185" i="28" s="1"/>
  <c r="AL185" i="28"/>
  <c r="AA185" i="28"/>
  <c r="AF185" i="28" s="1"/>
  <c r="AG185" i="28" s="1"/>
  <c r="X185" i="28"/>
  <c r="G185" i="28"/>
  <c r="AN184" i="28"/>
  <c r="AJ184" i="28" s="1"/>
  <c r="AL184" i="28"/>
  <c r="AF184" i="28"/>
  <c r="AG184" i="28" s="1"/>
  <c r="AH184" i="28" s="1"/>
  <c r="AI184" i="28" s="1"/>
  <c r="AK184" i="28" s="1"/>
  <c r="AA184" i="28"/>
  <c r="X184" i="28"/>
  <c r="G184" i="28"/>
  <c r="AN183" i="28"/>
  <c r="AJ183" i="28" s="1"/>
  <c r="AL183" i="28"/>
  <c r="AF183" i="28"/>
  <c r="AG183" i="28" s="1"/>
  <c r="AH183" i="28" s="1"/>
  <c r="AI183" i="28" s="1"/>
  <c r="AK183" i="28" s="1"/>
  <c r="AA183" i="28"/>
  <c r="X183" i="28"/>
  <c r="G183" i="28"/>
  <c r="AN182" i="28"/>
  <c r="AL182" i="28"/>
  <c r="AJ182" i="28"/>
  <c r="AF182" i="28"/>
  <c r="AG182" i="28" s="1"/>
  <c r="AH182" i="28" s="1"/>
  <c r="AI182" i="28" s="1"/>
  <c r="AK182" i="28" s="1"/>
  <c r="AA182" i="28"/>
  <c r="X182" i="28"/>
  <c r="G182" i="28"/>
  <c r="AN181" i="28"/>
  <c r="AJ181" i="28" s="1"/>
  <c r="AL181" i="28"/>
  <c r="AA181" i="28"/>
  <c r="AF181" i="28" s="1"/>
  <c r="AG181" i="28" s="1"/>
  <c r="X181" i="28"/>
  <c r="G181" i="28"/>
  <c r="AN180" i="28"/>
  <c r="AL180" i="28"/>
  <c r="AJ180" i="28"/>
  <c r="AA180" i="28"/>
  <c r="AF180" i="28" s="1"/>
  <c r="AG180" i="28" s="1"/>
  <c r="AH180" i="28" s="1"/>
  <c r="AI180" i="28" s="1"/>
  <c r="AK180" i="28" s="1"/>
  <c r="X180" i="28"/>
  <c r="G180" i="28"/>
  <c r="AN179" i="28"/>
  <c r="AJ179" i="28" s="1"/>
  <c r="AL179" i="28"/>
  <c r="AA179" i="28"/>
  <c r="AF179" i="28" s="1"/>
  <c r="AG179" i="28" s="1"/>
  <c r="X179" i="28"/>
  <c r="G179" i="28"/>
  <c r="AN178" i="28"/>
  <c r="AJ178" i="28" s="1"/>
  <c r="AL178" i="28"/>
  <c r="AA178" i="28"/>
  <c r="AF178" i="28" s="1"/>
  <c r="AG178" i="28" s="1"/>
  <c r="AH178" i="28" s="1"/>
  <c r="AI178" i="28" s="1"/>
  <c r="AK178" i="28" s="1"/>
  <c r="X178" i="28"/>
  <c r="G178" i="28"/>
  <c r="AN177" i="28"/>
  <c r="AJ177" i="28" s="1"/>
  <c r="AL177" i="28"/>
  <c r="AA177" i="28"/>
  <c r="AF177" i="28" s="1"/>
  <c r="AG177" i="28" s="1"/>
  <c r="AH177" i="28" s="1"/>
  <c r="AI177" i="28" s="1"/>
  <c r="AK177" i="28" s="1"/>
  <c r="X177" i="28"/>
  <c r="G177" i="28"/>
  <c r="AN176" i="28"/>
  <c r="AL176" i="28"/>
  <c r="AF176" i="28"/>
  <c r="AG176" i="28" s="1"/>
  <c r="AH176" i="28" s="1"/>
  <c r="AI176" i="28" s="1"/>
  <c r="AK176" i="28" s="1"/>
  <c r="AA176" i="28"/>
  <c r="AJ176" i="28" s="1"/>
  <c r="X176" i="28"/>
  <c r="G176" i="28"/>
  <c r="AN175" i="28"/>
  <c r="AL175" i="28"/>
  <c r="AJ175" i="28"/>
  <c r="AF175" i="28"/>
  <c r="AG175" i="28" s="1"/>
  <c r="AH175" i="28" s="1"/>
  <c r="AI175" i="28" s="1"/>
  <c r="AK175" i="28" s="1"/>
  <c r="AA175" i="28"/>
  <c r="X175" i="28"/>
  <c r="G175" i="28"/>
  <c r="AN174" i="28"/>
  <c r="AJ174" i="28" s="1"/>
  <c r="AL174" i="28"/>
  <c r="AA174" i="28"/>
  <c r="AF174" i="28" s="1"/>
  <c r="AG174" i="28" s="1"/>
  <c r="X174" i="28"/>
  <c r="G174" i="28"/>
  <c r="AN173" i="28"/>
  <c r="AJ173" i="28" s="1"/>
  <c r="AL173" i="28"/>
  <c r="AA173" i="28"/>
  <c r="AF173" i="28" s="1"/>
  <c r="AG173" i="28" s="1"/>
  <c r="AH173" i="28" s="1"/>
  <c r="AI173" i="28" s="1"/>
  <c r="AK173" i="28" s="1"/>
  <c r="X173" i="28"/>
  <c r="G173" i="28"/>
  <c r="AN172" i="28"/>
  <c r="AL172" i="28"/>
  <c r="AJ172" i="28"/>
  <c r="AA172" i="28"/>
  <c r="AF172" i="28" s="1"/>
  <c r="AG172" i="28" s="1"/>
  <c r="AH172" i="28" s="1"/>
  <c r="AI172" i="28" s="1"/>
  <c r="AK172" i="28" s="1"/>
  <c r="X172" i="28"/>
  <c r="G172" i="28"/>
  <c r="AN171" i="28"/>
  <c r="AJ171" i="28" s="1"/>
  <c r="AL171" i="28"/>
  <c r="AA171" i="28"/>
  <c r="AF171" i="28" s="1"/>
  <c r="AG171" i="28" s="1"/>
  <c r="X171" i="28"/>
  <c r="G171" i="28"/>
  <c r="AN170" i="28"/>
  <c r="AJ170" i="28" s="1"/>
  <c r="AL170" i="28"/>
  <c r="AA170" i="28"/>
  <c r="AF170" i="28" s="1"/>
  <c r="AG170" i="28" s="1"/>
  <c r="AH170" i="28" s="1"/>
  <c r="AI170" i="28" s="1"/>
  <c r="AK170" i="28" s="1"/>
  <c r="X170" i="28"/>
  <c r="G170" i="28"/>
  <c r="AN169" i="28"/>
  <c r="AJ169" i="28" s="1"/>
  <c r="AL169" i="28"/>
  <c r="AA169" i="28"/>
  <c r="AF169" i="28" s="1"/>
  <c r="AG169" i="28" s="1"/>
  <c r="AH169" i="28" s="1"/>
  <c r="AI169" i="28" s="1"/>
  <c r="AK169" i="28" s="1"/>
  <c r="X169" i="28"/>
  <c r="G169" i="28"/>
  <c r="AN168" i="28"/>
  <c r="AL168" i="28"/>
  <c r="AF168" i="28"/>
  <c r="AG168" i="28" s="1"/>
  <c r="AH168" i="28" s="1"/>
  <c r="AI168" i="28" s="1"/>
  <c r="AK168" i="28" s="1"/>
  <c r="AA168" i="28"/>
  <c r="AJ168" i="28" s="1"/>
  <c r="X168" i="28"/>
  <c r="G168" i="28"/>
  <c r="AN167" i="28"/>
  <c r="AL167" i="28"/>
  <c r="AJ167" i="28"/>
  <c r="AF167" i="28"/>
  <c r="AG167" i="28" s="1"/>
  <c r="AH167" i="28" s="1"/>
  <c r="AI167" i="28" s="1"/>
  <c r="AK167" i="28" s="1"/>
  <c r="AA167" i="28"/>
  <c r="X167" i="28"/>
  <c r="G167" i="28"/>
  <c r="AN166" i="28"/>
  <c r="AJ166" i="28" s="1"/>
  <c r="AL166" i="28"/>
  <c r="AA166" i="28"/>
  <c r="AF166" i="28" s="1"/>
  <c r="AG166" i="28" s="1"/>
  <c r="X166" i="28"/>
  <c r="G166" i="28"/>
  <c r="AN165" i="28"/>
  <c r="AL165" i="28"/>
  <c r="AJ165" i="28"/>
  <c r="AG165" i="28"/>
  <c r="AH165" i="28" s="1"/>
  <c r="AI165" i="28" s="1"/>
  <c r="AK165" i="28" s="1"/>
  <c r="AF165" i="28"/>
  <c r="AA165" i="28"/>
  <c r="X165" i="28"/>
  <c r="G165" i="28"/>
  <c r="AN164" i="28"/>
  <c r="AL164" i="28"/>
  <c r="AJ164" i="28"/>
  <c r="AA164" i="28"/>
  <c r="AF164" i="28" s="1"/>
  <c r="AG164" i="28" s="1"/>
  <c r="X164" i="28"/>
  <c r="G164" i="28"/>
  <c r="AN163" i="28"/>
  <c r="AJ163" i="28" s="1"/>
  <c r="AL163" i="28"/>
  <c r="AA163" i="28"/>
  <c r="AF163" i="28" s="1"/>
  <c r="AG163" i="28" s="1"/>
  <c r="X163" i="28"/>
  <c r="G163" i="28"/>
  <c r="AN162" i="28"/>
  <c r="AJ162" i="28" s="1"/>
  <c r="AL162" i="28"/>
  <c r="AA162" i="28"/>
  <c r="AF162" i="28" s="1"/>
  <c r="AG162" i="28" s="1"/>
  <c r="AH162" i="28" s="1"/>
  <c r="AI162" i="28" s="1"/>
  <c r="AK162" i="28" s="1"/>
  <c r="X162" i="28"/>
  <c r="G162" i="28"/>
  <c r="AN161" i="28"/>
  <c r="AJ161" i="28" s="1"/>
  <c r="AL161" i="28"/>
  <c r="AA161" i="28"/>
  <c r="AF161" i="28" s="1"/>
  <c r="AG161" i="28" s="1"/>
  <c r="AH161" i="28" s="1"/>
  <c r="AI161" i="28" s="1"/>
  <c r="AK161" i="28" s="1"/>
  <c r="X161" i="28"/>
  <c r="G161" i="28"/>
  <c r="AN160" i="28"/>
  <c r="AJ160" i="28" s="1"/>
  <c r="AL160" i="28"/>
  <c r="AF160" i="28"/>
  <c r="AG160" i="28" s="1"/>
  <c r="AH160" i="28" s="1"/>
  <c r="AI160" i="28" s="1"/>
  <c r="AK160" i="28" s="1"/>
  <c r="AA160" i="28"/>
  <c r="X160" i="28"/>
  <c r="G160" i="28"/>
  <c r="AN159" i="28"/>
  <c r="AL159" i="28"/>
  <c r="AJ159" i="28"/>
  <c r="AF159" i="28"/>
  <c r="AG159" i="28" s="1"/>
  <c r="AH159" i="28" s="1"/>
  <c r="AI159" i="28" s="1"/>
  <c r="AK159" i="28" s="1"/>
  <c r="AA159" i="28"/>
  <c r="X159" i="28"/>
  <c r="G159" i="28"/>
  <c r="AN158" i="28"/>
  <c r="AJ158" i="28" s="1"/>
  <c r="AL158" i="28"/>
  <c r="AA158" i="28"/>
  <c r="AF158" i="28" s="1"/>
  <c r="AG158" i="28" s="1"/>
  <c r="X158" i="28"/>
  <c r="G158" i="28"/>
  <c r="AN157" i="28"/>
  <c r="AL157" i="28"/>
  <c r="AJ157" i="28"/>
  <c r="AG157" i="28"/>
  <c r="AH157" i="28" s="1"/>
  <c r="AI157" i="28" s="1"/>
  <c r="AK157" i="28" s="1"/>
  <c r="AF157" i="28"/>
  <c r="AA157" i="28"/>
  <c r="X157" i="28"/>
  <c r="G157" i="28"/>
  <c r="AN156" i="28"/>
  <c r="AL156" i="28"/>
  <c r="AJ156" i="28"/>
  <c r="AA156" i="28"/>
  <c r="AF156" i="28" s="1"/>
  <c r="AG156" i="28" s="1"/>
  <c r="X156" i="28"/>
  <c r="G156" i="28"/>
  <c r="AN155" i="28"/>
  <c r="AL155" i="28"/>
  <c r="AA155" i="28"/>
  <c r="AF155" i="28" s="1"/>
  <c r="AG155" i="28" s="1"/>
  <c r="X155" i="28"/>
  <c r="G155" i="28"/>
  <c r="AN154" i="28"/>
  <c r="AJ154" i="28" s="1"/>
  <c r="AL154" i="28"/>
  <c r="AH154" i="28"/>
  <c r="AI154" i="28" s="1"/>
  <c r="AK154" i="28" s="1"/>
  <c r="AA154" i="28"/>
  <c r="AF154" i="28" s="1"/>
  <c r="AG154" i="28" s="1"/>
  <c r="X154" i="28"/>
  <c r="G154" i="28"/>
  <c r="AN153" i="28"/>
  <c r="AJ153" i="28" s="1"/>
  <c r="AL153" i="28"/>
  <c r="AA153" i="28"/>
  <c r="AF153" i="28" s="1"/>
  <c r="AG153" i="28" s="1"/>
  <c r="AH153" i="28" s="1"/>
  <c r="AI153" i="28" s="1"/>
  <c r="AK153" i="28" s="1"/>
  <c r="X153" i="28"/>
  <c r="G153" i="28"/>
  <c r="AN152" i="28"/>
  <c r="AJ152" i="28" s="1"/>
  <c r="AL152" i="28"/>
  <c r="AF152" i="28"/>
  <c r="AG152" i="28" s="1"/>
  <c r="AH152" i="28" s="1"/>
  <c r="AI152" i="28" s="1"/>
  <c r="AK152" i="28" s="1"/>
  <c r="AA152" i="28"/>
  <c r="X152" i="28"/>
  <c r="G152" i="28"/>
  <c r="AN151" i="28"/>
  <c r="AL151" i="28"/>
  <c r="AJ151" i="28"/>
  <c r="AF151" i="28"/>
  <c r="AG151" i="28" s="1"/>
  <c r="AH151" i="28" s="1"/>
  <c r="AI151" i="28" s="1"/>
  <c r="AK151" i="28" s="1"/>
  <c r="AA151" i="28"/>
  <c r="X151" i="28"/>
  <c r="G151" i="28"/>
  <c r="AN150" i="28"/>
  <c r="AJ150" i="28" s="1"/>
  <c r="AL150" i="28"/>
  <c r="AA150" i="28"/>
  <c r="AF150" i="28" s="1"/>
  <c r="AG150" i="28" s="1"/>
  <c r="X150" i="28"/>
  <c r="G150" i="28"/>
  <c r="AN149" i="28"/>
  <c r="AL149" i="28"/>
  <c r="AJ149" i="28"/>
  <c r="AG149" i="28"/>
  <c r="AH149" i="28" s="1"/>
  <c r="AI149" i="28" s="1"/>
  <c r="AK149" i="28" s="1"/>
  <c r="AF149" i="28"/>
  <c r="AA149" i="28"/>
  <c r="X149" i="28"/>
  <c r="G149" i="28"/>
  <c r="AN148" i="28"/>
  <c r="AL148" i="28"/>
  <c r="AJ148" i="28"/>
  <c r="AA148" i="28"/>
  <c r="AF148" i="28" s="1"/>
  <c r="AG148" i="28" s="1"/>
  <c r="X148" i="28"/>
  <c r="G148" i="28"/>
  <c r="AN147" i="28"/>
  <c r="AL147" i="28"/>
  <c r="AA147" i="28"/>
  <c r="AF147" i="28" s="1"/>
  <c r="AG147" i="28" s="1"/>
  <c r="X147" i="28"/>
  <c r="G147" i="28"/>
  <c r="AN146" i="28"/>
  <c r="AJ146" i="28" s="1"/>
  <c r="AL146" i="28"/>
  <c r="AH146" i="28"/>
  <c r="AI146" i="28" s="1"/>
  <c r="AK146" i="28" s="1"/>
  <c r="AA146" i="28"/>
  <c r="AF146" i="28" s="1"/>
  <c r="AG146" i="28" s="1"/>
  <c r="X146" i="28"/>
  <c r="G146" i="28"/>
  <c r="AN145" i="28"/>
  <c r="AJ145" i="28" s="1"/>
  <c r="AL145" i="28"/>
  <c r="AK145" i="28"/>
  <c r="AA145" i="28"/>
  <c r="AF145" i="28" s="1"/>
  <c r="AG145" i="28" s="1"/>
  <c r="AH145" i="28" s="1"/>
  <c r="AI145" i="28" s="1"/>
  <c r="X145" i="28"/>
  <c r="G145" i="28"/>
  <c r="AN144" i="28"/>
  <c r="AJ144" i="28" s="1"/>
  <c r="AL144" i="28"/>
  <c r="AF144" i="28"/>
  <c r="AG144" i="28" s="1"/>
  <c r="AH144" i="28" s="1"/>
  <c r="AI144" i="28" s="1"/>
  <c r="AK144" i="28" s="1"/>
  <c r="AA144" i="28"/>
  <c r="X144" i="28"/>
  <c r="G144" i="28"/>
  <c r="AN143" i="28"/>
  <c r="AL143" i="28"/>
  <c r="AJ143" i="28"/>
  <c r="AF143" i="28"/>
  <c r="AG143" i="28" s="1"/>
  <c r="AH143" i="28" s="1"/>
  <c r="AI143" i="28" s="1"/>
  <c r="AK143" i="28" s="1"/>
  <c r="AA143" i="28"/>
  <c r="X143" i="28"/>
  <c r="G143" i="28"/>
  <c r="AN142" i="28"/>
  <c r="AJ142" i="28" s="1"/>
  <c r="AL142" i="28"/>
  <c r="AA142" i="28"/>
  <c r="AF142" i="28" s="1"/>
  <c r="AG142" i="28" s="1"/>
  <c r="X142" i="28"/>
  <c r="G142" i="28"/>
  <c r="AN141" i="28"/>
  <c r="AL141" i="28"/>
  <c r="AJ141" i="28"/>
  <c r="AG141" i="28"/>
  <c r="AH141" i="28" s="1"/>
  <c r="AI141" i="28" s="1"/>
  <c r="AK141" i="28" s="1"/>
  <c r="AF141" i="28"/>
  <c r="AA141" i="28"/>
  <c r="X141" i="28"/>
  <c r="G141" i="28"/>
  <c r="AN140" i="28"/>
  <c r="AH140" i="28" s="1"/>
  <c r="AI140" i="28" s="1"/>
  <c r="AK140" i="28" s="1"/>
  <c r="AL140" i="28"/>
  <c r="AJ140" i="28"/>
  <c r="AG140" i="28"/>
  <c r="AA140" i="28"/>
  <c r="AF140" i="28" s="1"/>
  <c r="X140" i="28"/>
  <c r="G140" i="28"/>
  <c r="AN139" i="28"/>
  <c r="AH139" i="28" s="1"/>
  <c r="AI139" i="28" s="1"/>
  <c r="AK139" i="28" s="1"/>
  <c r="AL139" i="28"/>
  <c r="AF139" i="28"/>
  <c r="AG139" i="28" s="1"/>
  <c r="AA139" i="28"/>
  <c r="X139" i="28"/>
  <c r="G139" i="28"/>
  <c r="AN138" i="28"/>
  <c r="AL138" i="28"/>
  <c r="AA138" i="28"/>
  <c r="AF138" i="28" s="1"/>
  <c r="AG138" i="28" s="1"/>
  <c r="X138" i="28"/>
  <c r="G138" i="28"/>
  <c r="AN137" i="28"/>
  <c r="AJ137" i="28" s="1"/>
  <c r="AL137" i="28"/>
  <c r="AH137" i="28"/>
  <c r="AI137" i="28" s="1"/>
  <c r="AK137" i="28" s="1"/>
  <c r="AA137" i="28"/>
  <c r="AF137" i="28" s="1"/>
  <c r="AG137" i="28" s="1"/>
  <c r="X137" i="28"/>
  <c r="G137" i="28"/>
  <c r="AN136" i="28"/>
  <c r="AJ136" i="28" s="1"/>
  <c r="AL136" i="28"/>
  <c r="AF136" i="28"/>
  <c r="AG136" i="28" s="1"/>
  <c r="AH136" i="28" s="1"/>
  <c r="AI136" i="28" s="1"/>
  <c r="AK136" i="28" s="1"/>
  <c r="AA136" i="28"/>
  <c r="X136" i="28"/>
  <c r="G136" i="28"/>
  <c r="AN135" i="28"/>
  <c r="AL135" i="28"/>
  <c r="AJ135" i="28"/>
  <c r="AF135" i="28"/>
  <c r="AG135" i="28" s="1"/>
  <c r="AH135" i="28" s="1"/>
  <c r="AI135" i="28" s="1"/>
  <c r="AK135" i="28" s="1"/>
  <c r="AA135" i="28"/>
  <c r="X135" i="28"/>
  <c r="G135" i="28"/>
  <c r="AN134" i="28"/>
  <c r="AL134" i="28"/>
  <c r="AA134" i="28"/>
  <c r="AF134" i="28" s="1"/>
  <c r="AG134" i="28" s="1"/>
  <c r="X134" i="28"/>
  <c r="G134" i="28"/>
  <c r="AN133" i="28"/>
  <c r="AL133" i="28"/>
  <c r="AJ133" i="28"/>
  <c r="AG133" i="28"/>
  <c r="AH133" i="28" s="1"/>
  <c r="AI133" i="28" s="1"/>
  <c r="AK133" i="28" s="1"/>
  <c r="AF133" i="28"/>
  <c r="AA133" i="28"/>
  <c r="X133" i="28"/>
  <c r="G133" i="28"/>
  <c r="AN132" i="28"/>
  <c r="AL132" i="28"/>
  <c r="AJ132" i="28"/>
  <c r="AA132" i="28"/>
  <c r="AF132" i="28" s="1"/>
  <c r="AG132" i="28" s="1"/>
  <c r="X132" i="28"/>
  <c r="G132" i="28"/>
  <c r="AN131" i="28"/>
  <c r="AJ131" i="28" s="1"/>
  <c r="AL131" i="28"/>
  <c r="AA131" i="28"/>
  <c r="AF131" i="28" s="1"/>
  <c r="AG131" i="28" s="1"/>
  <c r="X131" i="28"/>
  <c r="G131" i="28"/>
  <c r="AN130" i="28"/>
  <c r="AJ130" i="28" s="1"/>
  <c r="AL130" i="28"/>
  <c r="AA130" i="28"/>
  <c r="AF130" i="28" s="1"/>
  <c r="AG130" i="28" s="1"/>
  <c r="X130" i="28"/>
  <c r="G130" i="28"/>
  <c r="AN129" i="28"/>
  <c r="AJ129" i="28" s="1"/>
  <c r="AL129" i="28"/>
  <c r="AA129" i="28"/>
  <c r="AF129" i="28" s="1"/>
  <c r="AG129" i="28" s="1"/>
  <c r="AH129" i="28" s="1"/>
  <c r="AI129" i="28" s="1"/>
  <c r="AK129" i="28" s="1"/>
  <c r="X129" i="28"/>
  <c r="G129" i="28"/>
  <c r="AN128" i="28"/>
  <c r="AJ128" i="28" s="1"/>
  <c r="AL128" i="28"/>
  <c r="AK128" i="28"/>
  <c r="AG128" i="28"/>
  <c r="AH128" i="28" s="1"/>
  <c r="AI128" i="28" s="1"/>
  <c r="AF128" i="28"/>
  <c r="AA128" i="28"/>
  <c r="X128" i="28"/>
  <c r="G128" i="28"/>
  <c r="AN127" i="28"/>
  <c r="AL127" i="28"/>
  <c r="AJ127" i="28"/>
  <c r="AI127" i="28"/>
  <c r="AK127" i="28" s="1"/>
  <c r="AF127" i="28"/>
  <c r="AG127" i="28" s="1"/>
  <c r="AH127" i="28" s="1"/>
  <c r="AA127" i="28"/>
  <c r="X127" i="28"/>
  <c r="G127" i="28"/>
  <c r="AN126" i="28"/>
  <c r="AL126" i="28"/>
  <c r="AA126" i="28"/>
  <c r="AF126" i="28" s="1"/>
  <c r="AG126" i="28" s="1"/>
  <c r="X126" i="28"/>
  <c r="G126" i="28"/>
  <c r="AN125" i="28"/>
  <c r="AL125" i="28"/>
  <c r="AJ125" i="28"/>
  <c r="AG125" i="28"/>
  <c r="AH125" i="28" s="1"/>
  <c r="AI125" i="28" s="1"/>
  <c r="AK125" i="28" s="1"/>
  <c r="AF125" i="28"/>
  <c r="AA125" i="28"/>
  <c r="X125" i="28"/>
  <c r="G125" i="28"/>
  <c r="AN124" i="28"/>
  <c r="AH124" i="28" s="1"/>
  <c r="AI124" i="28" s="1"/>
  <c r="AK124" i="28" s="1"/>
  <c r="AL124" i="28"/>
  <c r="AJ124" i="28"/>
  <c r="AG124" i="28"/>
  <c r="AA124" i="28"/>
  <c r="AF124" i="28" s="1"/>
  <c r="X124" i="28"/>
  <c r="G124" i="28"/>
  <c r="AN123" i="28"/>
  <c r="AL123" i="28"/>
  <c r="AF123" i="28"/>
  <c r="AG123" i="28" s="1"/>
  <c r="AA123" i="28"/>
  <c r="X123" i="28"/>
  <c r="G123" i="28"/>
  <c r="AN122" i="28"/>
  <c r="AL122" i="28"/>
  <c r="AA122" i="28"/>
  <c r="AF122" i="28" s="1"/>
  <c r="AG122" i="28" s="1"/>
  <c r="X122" i="28"/>
  <c r="G122" i="28"/>
  <c r="AN121" i="28"/>
  <c r="AJ121" i="28" s="1"/>
  <c r="AL121" i="28"/>
  <c r="AH121" i="28"/>
  <c r="AI121" i="28" s="1"/>
  <c r="AK121" i="28" s="1"/>
  <c r="AA121" i="28"/>
  <c r="AF121" i="28" s="1"/>
  <c r="AG121" i="28" s="1"/>
  <c r="X121" i="28"/>
  <c r="G121" i="28"/>
  <c r="AN120" i="28"/>
  <c r="AJ120" i="28" s="1"/>
  <c r="AL120" i="28"/>
  <c r="AF120" i="28"/>
  <c r="AG120" i="28" s="1"/>
  <c r="AH120" i="28" s="1"/>
  <c r="AI120" i="28" s="1"/>
  <c r="AK120" i="28" s="1"/>
  <c r="AA120" i="28"/>
  <c r="X120" i="28"/>
  <c r="G120" i="28"/>
  <c r="AN119" i="28"/>
  <c r="AL119" i="28"/>
  <c r="AJ119" i="28"/>
  <c r="AF119" i="28"/>
  <c r="AG119" i="28" s="1"/>
  <c r="AH119" i="28" s="1"/>
  <c r="AI119" i="28" s="1"/>
  <c r="AK119" i="28" s="1"/>
  <c r="AA119" i="28"/>
  <c r="X119" i="28"/>
  <c r="G119" i="28"/>
  <c r="AN118" i="28"/>
  <c r="AL118" i="28"/>
  <c r="AA118" i="28"/>
  <c r="AF118" i="28" s="1"/>
  <c r="AG118" i="28" s="1"/>
  <c r="X118" i="28"/>
  <c r="G118" i="28"/>
  <c r="AN117" i="28"/>
  <c r="AL117" i="28"/>
  <c r="AJ117" i="28"/>
  <c r="AG117" i="28"/>
  <c r="AH117" i="28" s="1"/>
  <c r="AI117" i="28" s="1"/>
  <c r="AK117" i="28" s="1"/>
  <c r="AF117" i="28"/>
  <c r="AA117" i="28"/>
  <c r="X117" i="28"/>
  <c r="G117" i="28"/>
  <c r="AN116" i="28"/>
  <c r="AL116" i="28"/>
  <c r="AJ116" i="28"/>
  <c r="AA116" i="28"/>
  <c r="AF116" i="28" s="1"/>
  <c r="AG116" i="28" s="1"/>
  <c r="X116" i="28"/>
  <c r="G116" i="28"/>
  <c r="AN115" i="28"/>
  <c r="AJ115" i="28" s="1"/>
  <c r="AL115" i="28"/>
  <c r="AA115" i="28"/>
  <c r="AF115" i="28" s="1"/>
  <c r="AG115" i="28" s="1"/>
  <c r="X115" i="28"/>
  <c r="G115" i="28"/>
  <c r="AN114" i="28"/>
  <c r="AJ114" i="28" s="1"/>
  <c r="AL114" i="28"/>
  <c r="AA114" i="28"/>
  <c r="AF114" i="28" s="1"/>
  <c r="AG114" i="28" s="1"/>
  <c r="X114" i="28"/>
  <c r="G114" i="28"/>
  <c r="AN113" i="28"/>
  <c r="AJ113" i="28" s="1"/>
  <c r="AL113" i="28"/>
  <c r="AA113" i="28"/>
  <c r="AF113" i="28" s="1"/>
  <c r="AG113" i="28" s="1"/>
  <c r="AH113" i="28" s="1"/>
  <c r="AI113" i="28" s="1"/>
  <c r="AK113" i="28" s="1"/>
  <c r="X113" i="28"/>
  <c r="G113" i="28"/>
  <c r="AN112" i="28"/>
  <c r="AJ112" i="28" s="1"/>
  <c r="AL112" i="28"/>
  <c r="AK112" i="28"/>
  <c r="AG112" i="28"/>
  <c r="AH112" i="28" s="1"/>
  <c r="AI112" i="28" s="1"/>
  <c r="AF112" i="28"/>
  <c r="AA112" i="28"/>
  <c r="X112" i="28"/>
  <c r="G112" i="28"/>
  <c r="AN111" i="28"/>
  <c r="AL111" i="28"/>
  <c r="AJ111" i="28"/>
  <c r="AI111" i="28"/>
  <c r="AK111" i="28" s="1"/>
  <c r="AF111" i="28"/>
  <c r="AG111" i="28" s="1"/>
  <c r="AH111" i="28" s="1"/>
  <c r="AA111" i="28"/>
  <c r="X111" i="28"/>
  <c r="G111" i="28"/>
  <c r="AN110" i="28"/>
  <c r="AL110" i="28"/>
  <c r="AA110" i="28"/>
  <c r="AF110" i="28" s="1"/>
  <c r="AG110" i="28" s="1"/>
  <c r="X110" i="28"/>
  <c r="G110" i="28"/>
  <c r="AN109" i="28"/>
  <c r="AL109" i="28"/>
  <c r="AJ109" i="28"/>
  <c r="AG109" i="28"/>
  <c r="AH109" i="28" s="1"/>
  <c r="AI109" i="28" s="1"/>
  <c r="AK109" i="28" s="1"/>
  <c r="AF109" i="28"/>
  <c r="AA109" i="28"/>
  <c r="X109" i="28"/>
  <c r="G109" i="28"/>
  <c r="AN108" i="28"/>
  <c r="AH108" i="28" s="1"/>
  <c r="AI108" i="28" s="1"/>
  <c r="AK108" i="28" s="1"/>
  <c r="AL108" i="28"/>
  <c r="AJ108" i="28"/>
  <c r="AG108" i="28"/>
  <c r="AA108" i="28"/>
  <c r="AF108" i="28" s="1"/>
  <c r="X108" i="28"/>
  <c r="G108" i="28"/>
  <c r="AN107" i="28"/>
  <c r="AL107" i="28"/>
  <c r="AF107" i="28"/>
  <c r="AG107" i="28" s="1"/>
  <c r="AA107" i="28"/>
  <c r="X107" i="28"/>
  <c r="G107" i="28"/>
  <c r="AN106" i="28"/>
  <c r="AL106" i="28"/>
  <c r="AA106" i="28"/>
  <c r="AF106" i="28" s="1"/>
  <c r="AG106" i="28" s="1"/>
  <c r="X106" i="28"/>
  <c r="G106" i="28"/>
  <c r="AN105" i="28"/>
  <c r="AJ105" i="28" s="1"/>
  <c r="AL105" i="28"/>
  <c r="AH105" i="28"/>
  <c r="AI105" i="28" s="1"/>
  <c r="AK105" i="28" s="1"/>
  <c r="AA105" i="28"/>
  <c r="AF105" i="28" s="1"/>
  <c r="AG105" i="28" s="1"/>
  <c r="X105" i="28"/>
  <c r="G105" i="28"/>
  <c r="AN104" i="28"/>
  <c r="AJ104" i="28" s="1"/>
  <c r="AL104" i="28"/>
  <c r="AF104" i="28"/>
  <c r="AG104" i="28" s="1"/>
  <c r="AH104" i="28" s="1"/>
  <c r="AI104" i="28" s="1"/>
  <c r="AK104" i="28" s="1"/>
  <c r="AA104" i="28"/>
  <c r="X104" i="28"/>
  <c r="G104" i="28"/>
  <c r="AN103" i="28"/>
  <c r="AL103" i="28"/>
  <c r="AJ103" i="28"/>
  <c r="AF103" i="28"/>
  <c r="AG103" i="28" s="1"/>
  <c r="AH103" i="28" s="1"/>
  <c r="AI103" i="28" s="1"/>
  <c r="AK103" i="28" s="1"/>
  <c r="AA103" i="28"/>
  <c r="X103" i="28"/>
  <c r="G103" i="28"/>
  <c r="AN102" i="28"/>
  <c r="AL102" i="28"/>
  <c r="AA102" i="28"/>
  <c r="AF102" i="28" s="1"/>
  <c r="AG102" i="28" s="1"/>
  <c r="X102" i="28"/>
  <c r="G102" i="28"/>
  <c r="AN101" i="28"/>
  <c r="AL101" i="28"/>
  <c r="AJ101" i="28"/>
  <c r="AG101" i="28"/>
  <c r="AH101" i="28" s="1"/>
  <c r="AI101" i="28" s="1"/>
  <c r="AK101" i="28" s="1"/>
  <c r="AF101" i="28"/>
  <c r="AA101" i="28"/>
  <c r="X101" i="28"/>
  <c r="G101" i="28"/>
  <c r="AN100" i="28"/>
  <c r="AL100" i="28"/>
  <c r="AJ100" i="28"/>
  <c r="AA100" i="28"/>
  <c r="AF100" i="28" s="1"/>
  <c r="AG100" i="28" s="1"/>
  <c r="X100" i="28"/>
  <c r="G100" i="28"/>
  <c r="AN99" i="28"/>
  <c r="AJ99" i="28" s="1"/>
  <c r="AL99" i="28"/>
  <c r="AF99" i="28"/>
  <c r="AG99" i="28" s="1"/>
  <c r="AA99" i="28"/>
  <c r="X99" i="28"/>
  <c r="G99" i="28"/>
  <c r="AN98" i="28"/>
  <c r="AJ98" i="28" s="1"/>
  <c r="AL98" i="28"/>
  <c r="AA98" i="28"/>
  <c r="AF98" i="28" s="1"/>
  <c r="AG98" i="28" s="1"/>
  <c r="X98" i="28"/>
  <c r="G98" i="28"/>
  <c r="AN97" i="28"/>
  <c r="AJ97" i="28" s="1"/>
  <c r="AL97" i="28"/>
  <c r="AA97" i="28"/>
  <c r="AF97" i="28" s="1"/>
  <c r="AG97" i="28" s="1"/>
  <c r="AH97" i="28" s="1"/>
  <c r="AI97" i="28" s="1"/>
  <c r="AK97" i="28" s="1"/>
  <c r="X97" i="28"/>
  <c r="G97" i="28"/>
  <c r="AN96" i="28"/>
  <c r="AJ96" i="28" s="1"/>
  <c r="AL96" i="28"/>
  <c r="AK96" i="28"/>
  <c r="AG96" i="28"/>
  <c r="AH96" i="28" s="1"/>
  <c r="AI96" i="28" s="1"/>
  <c r="AF96" i="28"/>
  <c r="AA96" i="28"/>
  <c r="X96" i="28"/>
  <c r="G96" i="28"/>
  <c r="AN95" i="28"/>
  <c r="AL95" i="28"/>
  <c r="AJ95" i="28"/>
  <c r="AI95" i="28"/>
  <c r="AK95" i="28" s="1"/>
  <c r="AF95" i="28"/>
  <c r="AG95" i="28" s="1"/>
  <c r="AH95" i="28" s="1"/>
  <c r="AA95" i="28"/>
  <c r="X95" i="28"/>
  <c r="G95" i="28"/>
  <c r="AN94" i="28"/>
  <c r="AL94" i="28"/>
  <c r="AA94" i="28"/>
  <c r="AF94" i="28" s="1"/>
  <c r="AG94" i="28" s="1"/>
  <c r="X94" i="28"/>
  <c r="G94" i="28"/>
  <c r="AN93" i="28"/>
  <c r="AL93" i="28"/>
  <c r="AJ93" i="28"/>
  <c r="AG93" i="28"/>
  <c r="AH93" i="28" s="1"/>
  <c r="AI93" i="28" s="1"/>
  <c r="AK93" i="28" s="1"/>
  <c r="AF93" i="28"/>
  <c r="AA93" i="28"/>
  <c r="X93" i="28"/>
  <c r="G93" i="28"/>
  <c r="AN92" i="28"/>
  <c r="AH92" i="28" s="1"/>
  <c r="AI92" i="28" s="1"/>
  <c r="AK92" i="28" s="1"/>
  <c r="AL92" i="28"/>
  <c r="AJ92" i="28"/>
  <c r="AG92" i="28"/>
  <c r="AA92" i="28"/>
  <c r="AF92" i="28" s="1"/>
  <c r="X92" i="28"/>
  <c r="G92" i="28"/>
  <c r="AN91" i="28"/>
  <c r="AL91" i="28"/>
  <c r="AF91" i="28"/>
  <c r="AG91" i="28" s="1"/>
  <c r="AA91" i="28"/>
  <c r="X91" i="28"/>
  <c r="G91" i="28"/>
  <c r="AN90" i="28"/>
  <c r="AL90" i="28"/>
  <c r="AA90" i="28"/>
  <c r="AF90" i="28" s="1"/>
  <c r="AG90" i="28" s="1"/>
  <c r="X90" i="28"/>
  <c r="G90" i="28"/>
  <c r="AN89" i="28"/>
  <c r="AJ89" i="28" s="1"/>
  <c r="AL89" i="28"/>
  <c r="AH89" i="28"/>
  <c r="AI89" i="28" s="1"/>
  <c r="AK89" i="28" s="1"/>
  <c r="AA89" i="28"/>
  <c r="AF89" i="28" s="1"/>
  <c r="AG89" i="28" s="1"/>
  <c r="X89" i="28"/>
  <c r="G89" i="28"/>
  <c r="AN88" i="28"/>
  <c r="AJ88" i="28" s="1"/>
  <c r="AL88" i="28"/>
  <c r="AF88" i="28"/>
  <c r="AG88" i="28" s="1"/>
  <c r="AH88" i="28" s="1"/>
  <c r="AI88" i="28" s="1"/>
  <c r="AK88" i="28" s="1"/>
  <c r="AA88" i="28"/>
  <c r="X88" i="28"/>
  <c r="G88" i="28"/>
  <c r="AN87" i="28"/>
  <c r="AL87" i="28"/>
  <c r="AJ87" i="28"/>
  <c r="AF87" i="28"/>
  <c r="AG87" i="28" s="1"/>
  <c r="AH87" i="28" s="1"/>
  <c r="AI87" i="28" s="1"/>
  <c r="AK87" i="28" s="1"/>
  <c r="AA87" i="28"/>
  <c r="X87" i="28"/>
  <c r="G87" i="28"/>
  <c r="AN86" i="28"/>
  <c r="AL86" i="28"/>
  <c r="AA86" i="28"/>
  <c r="AF86" i="28" s="1"/>
  <c r="AG86" i="28" s="1"/>
  <c r="X86" i="28"/>
  <c r="G86" i="28"/>
  <c r="AN85" i="28"/>
  <c r="AL85" i="28"/>
  <c r="AJ85" i="28"/>
  <c r="AG85" i="28"/>
  <c r="AH85" i="28" s="1"/>
  <c r="AI85" i="28" s="1"/>
  <c r="AK85" i="28" s="1"/>
  <c r="AF85" i="28"/>
  <c r="AA85" i="28"/>
  <c r="X85" i="28"/>
  <c r="G85" i="28"/>
  <c r="AN84" i="28"/>
  <c r="AL84" i="28"/>
  <c r="AJ84" i="28"/>
  <c r="AA84" i="28"/>
  <c r="AF84" i="28" s="1"/>
  <c r="AG84" i="28" s="1"/>
  <c r="X84" i="28"/>
  <c r="G84" i="28"/>
  <c r="AN83" i="28"/>
  <c r="AL83" i="28"/>
  <c r="AF83" i="28"/>
  <c r="AG83" i="28" s="1"/>
  <c r="AA83" i="28"/>
  <c r="X83" i="28"/>
  <c r="G83" i="28"/>
  <c r="AN82" i="28"/>
  <c r="AJ82" i="28" s="1"/>
  <c r="AL82" i="28"/>
  <c r="AA82" i="28"/>
  <c r="AF82" i="28" s="1"/>
  <c r="AG82" i="28" s="1"/>
  <c r="X82" i="28"/>
  <c r="G82" i="28"/>
  <c r="AN81" i="28"/>
  <c r="AJ81" i="28" s="1"/>
  <c r="AL81" i="28"/>
  <c r="AA81" i="28"/>
  <c r="AF81" i="28" s="1"/>
  <c r="AG81" i="28" s="1"/>
  <c r="AH81" i="28" s="1"/>
  <c r="AI81" i="28" s="1"/>
  <c r="AK81" i="28" s="1"/>
  <c r="X81" i="28"/>
  <c r="G81" i="28"/>
  <c r="AN80" i="28"/>
  <c r="AL80" i="28"/>
  <c r="AJ80" i="28"/>
  <c r="AF80" i="28"/>
  <c r="AG80" i="28" s="1"/>
  <c r="AH80" i="28" s="1"/>
  <c r="AI80" i="28" s="1"/>
  <c r="AK80" i="28" s="1"/>
  <c r="AA80" i="28"/>
  <c r="X80" i="28"/>
  <c r="G80" i="28"/>
  <c r="AN79" i="28"/>
  <c r="AH79" i="28" s="1"/>
  <c r="AI79" i="28" s="1"/>
  <c r="AK79" i="28" s="1"/>
  <c r="AL79" i="28"/>
  <c r="AF79" i="28"/>
  <c r="AG79" i="28" s="1"/>
  <c r="AA79" i="28"/>
  <c r="X79" i="28"/>
  <c r="G79" i="28"/>
  <c r="AN78" i="28"/>
  <c r="AJ78" i="28" s="1"/>
  <c r="AL78" i="28"/>
  <c r="AF78" i="28"/>
  <c r="AG78" i="28" s="1"/>
  <c r="AA78" i="28"/>
  <c r="X78" i="28"/>
  <c r="G78" i="28"/>
  <c r="AN77" i="28"/>
  <c r="AL77" i="28"/>
  <c r="AJ77" i="28"/>
  <c r="AG77" i="28"/>
  <c r="AH77" i="28" s="1"/>
  <c r="AI77" i="28" s="1"/>
  <c r="AK77" i="28" s="1"/>
  <c r="AF77" i="28"/>
  <c r="AA77" i="28"/>
  <c r="X77" i="28"/>
  <c r="G77" i="28"/>
  <c r="AN76" i="28"/>
  <c r="AL76" i="28"/>
  <c r="AJ76" i="28"/>
  <c r="AF76" i="28"/>
  <c r="AG76" i="28" s="1"/>
  <c r="AA76" i="28"/>
  <c r="X76" i="28"/>
  <c r="G76" i="28"/>
  <c r="AN75" i="28"/>
  <c r="AL75" i="28"/>
  <c r="AG75" i="28"/>
  <c r="AF75" i="28"/>
  <c r="AA75" i="28"/>
  <c r="X75" i="28"/>
  <c r="G75" i="28"/>
  <c r="AN74" i="28"/>
  <c r="AH74" i="28" s="1"/>
  <c r="AL74" i="28"/>
  <c r="AJ74" i="28"/>
  <c r="AI74" i="28"/>
  <c r="AK74" i="28" s="1"/>
  <c r="AA74" i="28"/>
  <c r="AF74" i="28" s="1"/>
  <c r="AG74" i="28" s="1"/>
  <c r="X74" i="28"/>
  <c r="G74" i="28"/>
  <c r="AN73" i="28"/>
  <c r="AL73" i="28"/>
  <c r="AA73" i="28"/>
  <c r="AF73" i="28" s="1"/>
  <c r="AG73" i="28" s="1"/>
  <c r="AH73" i="28" s="1"/>
  <c r="AI73" i="28" s="1"/>
  <c r="AK73" i="28" s="1"/>
  <c r="X73" i="28"/>
  <c r="G73" i="28"/>
  <c r="AN72" i="28"/>
  <c r="AL72" i="28"/>
  <c r="AJ72" i="28"/>
  <c r="AF72" i="28"/>
  <c r="AG72" i="28" s="1"/>
  <c r="AH72" i="28" s="1"/>
  <c r="AI72" i="28" s="1"/>
  <c r="AK72" i="28" s="1"/>
  <c r="AA72" i="28"/>
  <c r="X72" i="28"/>
  <c r="G72" i="28"/>
  <c r="AN71" i="28"/>
  <c r="AL71" i="28"/>
  <c r="AG71" i="28"/>
  <c r="AF71" i="28"/>
  <c r="AA71" i="28"/>
  <c r="X71" i="28"/>
  <c r="G71" i="28"/>
  <c r="AN70" i="28"/>
  <c r="AH70" i="28" s="1"/>
  <c r="AI70" i="28" s="1"/>
  <c r="AK70" i="28" s="1"/>
  <c r="AL70" i="28"/>
  <c r="AJ70" i="28"/>
  <c r="AF70" i="28"/>
  <c r="AG70" i="28" s="1"/>
  <c r="AA70" i="28"/>
  <c r="X70" i="28"/>
  <c r="G70" i="28"/>
  <c r="AN69" i="28"/>
  <c r="AJ69" i="28" s="1"/>
  <c r="AL69" i="28"/>
  <c r="AA69" i="28"/>
  <c r="AF69" i="28" s="1"/>
  <c r="AG69" i="28" s="1"/>
  <c r="X69" i="28"/>
  <c r="G69" i="28"/>
  <c r="AN68" i="28"/>
  <c r="AL68" i="28"/>
  <c r="AJ68" i="28"/>
  <c r="AG68" i="28"/>
  <c r="AH68" i="28" s="1"/>
  <c r="AI68" i="28" s="1"/>
  <c r="AK68" i="28" s="1"/>
  <c r="AF68" i="28"/>
  <c r="AA68" i="28"/>
  <c r="X68" i="28"/>
  <c r="G68" i="28"/>
  <c r="AN67" i="28"/>
  <c r="AL67" i="28"/>
  <c r="AJ67" i="28"/>
  <c r="AF67" i="28"/>
  <c r="AG67" i="28" s="1"/>
  <c r="AA67" i="28"/>
  <c r="X67" i="28"/>
  <c r="G67" i="28"/>
  <c r="AN66" i="28"/>
  <c r="AL66" i="28"/>
  <c r="AJ66" i="28"/>
  <c r="AF66" i="28"/>
  <c r="AG66" i="28" s="1"/>
  <c r="AA66" i="28"/>
  <c r="X66" i="28"/>
  <c r="G66" i="28"/>
  <c r="AN65" i="28"/>
  <c r="AL65" i="28"/>
  <c r="AG65" i="28"/>
  <c r="AH65" i="28" s="1"/>
  <c r="AI65" i="28" s="1"/>
  <c r="AK65" i="28" s="1"/>
  <c r="AA65" i="28"/>
  <c r="AF65" i="28" s="1"/>
  <c r="X65" i="28"/>
  <c r="G65" i="28"/>
  <c r="AN64" i="28"/>
  <c r="AL64" i="28"/>
  <c r="AK64" i="28"/>
  <c r="AJ64" i="28"/>
  <c r="AH64" i="28"/>
  <c r="AI64" i="28" s="1"/>
  <c r="AG64" i="28"/>
  <c r="AF64" i="28"/>
  <c r="AA64" i="28"/>
  <c r="X64" i="28"/>
  <c r="G64" i="28"/>
  <c r="AN63" i="28"/>
  <c r="AL63" i="28"/>
  <c r="AF63" i="28"/>
  <c r="AG63" i="28" s="1"/>
  <c r="AA63" i="28"/>
  <c r="X63" i="28"/>
  <c r="G63" i="28"/>
  <c r="AN62" i="28"/>
  <c r="AL62" i="28"/>
  <c r="AA62" i="28"/>
  <c r="AJ62" i="28" s="1"/>
  <c r="X62" i="28"/>
  <c r="G62" i="28"/>
  <c r="AN61" i="28"/>
  <c r="AH61" i="28" s="1"/>
  <c r="AI61" i="28" s="1"/>
  <c r="AK61" i="28" s="1"/>
  <c r="AL61" i="28"/>
  <c r="AA61" i="28"/>
  <c r="AF61" i="28" s="1"/>
  <c r="AG61" i="28" s="1"/>
  <c r="X61" i="28"/>
  <c r="G61" i="28"/>
  <c r="AN60" i="28"/>
  <c r="AL60" i="28"/>
  <c r="AJ60" i="28"/>
  <c r="AF60" i="28"/>
  <c r="AG60" i="28" s="1"/>
  <c r="AH60" i="28" s="1"/>
  <c r="AI60" i="28" s="1"/>
  <c r="AK60" i="28" s="1"/>
  <c r="AA60" i="28"/>
  <c r="X60" i="28"/>
  <c r="G60" i="28"/>
  <c r="AN59" i="28"/>
  <c r="AL59" i="28"/>
  <c r="AJ59" i="28"/>
  <c r="AF59" i="28"/>
  <c r="AG59" i="28" s="1"/>
  <c r="AA59" i="28"/>
  <c r="X59" i="28"/>
  <c r="G59" i="28"/>
  <c r="AN58" i="28"/>
  <c r="AL58" i="28"/>
  <c r="AJ58" i="28"/>
  <c r="AF58" i="28"/>
  <c r="AG58" i="28" s="1"/>
  <c r="AA58" i="28"/>
  <c r="X58" i="28"/>
  <c r="G58" i="28"/>
  <c r="AN57" i="28"/>
  <c r="AL57" i="28"/>
  <c r="AG57" i="28"/>
  <c r="AH57" i="28" s="1"/>
  <c r="AI57" i="28" s="1"/>
  <c r="AK57" i="28" s="1"/>
  <c r="AA57" i="28"/>
  <c r="AF57" i="28" s="1"/>
  <c r="X57" i="28"/>
  <c r="G57" i="28"/>
  <c r="AN56" i="28"/>
  <c r="AL56" i="28"/>
  <c r="AK56" i="28"/>
  <c r="AJ56" i="28"/>
  <c r="AH56" i="28"/>
  <c r="AI56" i="28" s="1"/>
  <c r="AG56" i="28"/>
  <c r="AF56" i="28"/>
  <c r="AA56" i="28"/>
  <c r="X56" i="28"/>
  <c r="G56" i="28"/>
  <c r="AN55" i="28"/>
  <c r="AL55" i="28"/>
  <c r="AF55" i="28"/>
  <c r="AG55" i="28" s="1"/>
  <c r="AA55" i="28"/>
  <c r="X55" i="28"/>
  <c r="G55" i="28"/>
  <c r="AN54" i="28"/>
  <c r="AL54" i="28"/>
  <c r="AA54" i="28"/>
  <c r="AJ54" i="28" s="1"/>
  <c r="X54" i="28"/>
  <c r="G54" i="28"/>
  <c r="AN53" i="28"/>
  <c r="AH53" i="28" s="1"/>
  <c r="AI53" i="28" s="1"/>
  <c r="AK53" i="28" s="1"/>
  <c r="AL53" i="28"/>
  <c r="AA53" i="28"/>
  <c r="AF53" i="28" s="1"/>
  <c r="AG53" i="28" s="1"/>
  <c r="X53" i="28"/>
  <c r="G53" i="28"/>
  <c r="AN52" i="28"/>
  <c r="AL52" i="28"/>
  <c r="AJ52" i="28"/>
  <c r="AF52" i="28"/>
  <c r="AG52" i="28" s="1"/>
  <c r="AH52" i="28" s="1"/>
  <c r="AI52" i="28" s="1"/>
  <c r="AK52" i="28" s="1"/>
  <c r="AA52" i="28"/>
  <c r="X52" i="28"/>
  <c r="G52" i="28"/>
  <c r="AN51" i="28"/>
  <c r="AL51" i="28"/>
  <c r="AJ51" i="28"/>
  <c r="AF51" i="28"/>
  <c r="AG51" i="28" s="1"/>
  <c r="AA51" i="28"/>
  <c r="X51" i="28"/>
  <c r="G51" i="28"/>
  <c r="AN50" i="28"/>
  <c r="AL50" i="28"/>
  <c r="AJ50" i="28"/>
  <c r="AF50" i="28"/>
  <c r="AG50" i="28" s="1"/>
  <c r="AA50" i="28"/>
  <c r="X50" i="28"/>
  <c r="G50" i="28"/>
  <c r="AN49" i="28"/>
  <c r="AL49" i="28"/>
  <c r="AG49" i="28"/>
  <c r="AH49" i="28" s="1"/>
  <c r="AI49" i="28" s="1"/>
  <c r="AK49" i="28" s="1"/>
  <c r="AA49" i="28"/>
  <c r="AF49" i="28" s="1"/>
  <c r="X49" i="28"/>
  <c r="G49" i="28"/>
  <c r="AN48" i="28"/>
  <c r="AL48" i="28"/>
  <c r="AK48" i="28"/>
  <c r="AJ48" i="28"/>
  <c r="AH48" i="28"/>
  <c r="AI48" i="28" s="1"/>
  <c r="AG48" i="28"/>
  <c r="AF48" i="28"/>
  <c r="AA48" i="28"/>
  <c r="X48" i="28"/>
  <c r="G48" i="28"/>
  <c r="AN47" i="28"/>
  <c r="AL47" i="28"/>
  <c r="AF47" i="28"/>
  <c r="AG47" i="28" s="1"/>
  <c r="AA47" i="28"/>
  <c r="X47" i="28"/>
  <c r="G47" i="28"/>
  <c r="AN46" i="28"/>
  <c r="AL46" i="28"/>
  <c r="AA46" i="28"/>
  <c r="AJ46" i="28" s="1"/>
  <c r="X46" i="28"/>
  <c r="G46" i="28"/>
  <c r="AN45" i="28"/>
  <c r="AH45" i="28" s="1"/>
  <c r="AI45" i="28" s="1"/>
  <c r="AK45" i="28" s="1"/>
  <c r="AL45" i="28"/>
  <c r="AA45" i="28"/>
  <c r="AF45" i="28" s="1"/>
  <c r="AG45" i="28" s="1"/>
  <c r="X45" i="28"/>
  <c r="G45" i="28"/>
  <c r="AN44" i="28"/>
  <c r="AL44" i="28"/>
  <c r="AJ44" i="28"/>
  <c r="AF44" i="28"/>
  <c r="AG44" i="28" s="1"/>
  <c r="AH44" i="28" s="1"/>
  <c r="AI44" i="28" s="1"/>
  <c r="AK44" i="28" s="1"/>
  <c r="AA44" i="28"/>
  <c r="X44" i="28"/>
  <c r="G44" i="28"/>
  <c r="AN43" i="28"/>
  <c r="AL43" i="28"/>
  <c r="AJ43" i="28"/>
  <c r="AF43" i="28"/>
  <c r="AG43" i="28" s="1"/>
  <c r="AA43" i="28"/>
  <c r="X43" i="28"/>
  <c r="G43" i="28"/>
  <c r="AN42" i="28"/>
  <c r="AL42" i="28"/>
  <c r="AJ42" i="28"/>
  <c r="AF42" i="28"/>
  <c r="AG42" i="28" s="1"/>
  <c r="AA42" i="28"/>
  <c r="X42" i="28"/>
  <c r="G42" i="28"/>
  <c r="AN41" i="28"/>
  <c r="AL41" i="28"/>
  <c r="AG41" i="28"/>
  <c r="AH41" i="28" s="1"/>
  <c r="AI41" i="28" s="1"/>
  <c r="AK41" i="28" s="1"/>
  <c r="AA41" i="28"/>
  <c r="AF41" i="28" s="1"/>
  <c r="X41" i="28"/>
  <c r="G41" i="28"/>
  <c r="AN40" i="28"/>
  <c r="AL40" i="28"/>
  <c r="AK40" i="28"/>
  <c r="AJ40" i="28"/>
  <c r="AH40" i="28"/>
  <c r="AI40" i="28" s="1"/>
  <c r="AG40" i="28"/>
  <c r="AF40" i="28"/>
  <c r="AA40" i="28"/>
  <c r="X40" i="28"/>
  <c r="G40" i="28"/>
  <c r="AN39" i="28"/>
  <c r="AL39" i="28"/>
  <c r="AF39" i="28"/>
  <c r="AG39" i="28" s="1"/>
  <c r="AA39" i="28"/>
  <c r="X39" i="28"/>
  <c r="G39" i="28"/>
  <c r="AN38" i="28"/>
  <c r="AL38" i="28"/>
  <c r="AA38" i="28"/>
  <c r="AJ38" i="28" s="1"/>
  <c r="X38" i="28"/>
  <c r="G38" i="28"/>
  <c r="AN37" i="28"/>
  <c r="AH37" i="28" s="1"/>
  <c r="AI37" i="28" s="1"/>
  <c r="AK37" i="28" s="1"/>
  <c r="AL37" i="28"/>
  <c r="AA37" i="28"/>
  <c r="AF37" i="28" s="1"/>
  <c r="AG37" i="28" s="1"/>
  <c r="X37" i="28"/>
  <c r="G37" i="28"/>
  <c r="AN36" i="28"/>
  <c r="AL36" i="28"/>
  <c r="AJ36" i="28"/>
  <c r="AF36" i="28"/>
  <c r="AG36" i="28" s="1"/>
  <c r="AH36" i="28" s="1"/>
  <c r="AI36" i="28" s="1"/>
  <c r="AK36" i="28" s="1"/>
  <c r="AA36" i="28"/>
  <c r="X36" i="28"/>
  <c r="G36" i="28"/>
  <c r="AN35" i="28"/>
  <c r="AL35" i="28"/>
  <c r="AJ35" i="28"/>
  <c r="AF35" i="28"/>
  <c r="AG35" i="28" s="1"/>
  <c r="AA35" i="28"/>
  <c r="X35" i="28"/>
  <c r="G35" i="28"/>
  <c r="AN34" i="28"/>
  <c r="AL34" i="28"/>
  <c r="AJ34" i="28"/>
  <c r="AF34" i="28"/>
  <c r="AG34" i="28" s="1"/>
  <c r="AA34" i="28"/>
  <c r="X34" i="28"/>
  <c r="G34" i="28"/>
  <c r="AN33" i="28"/>
  <c r="AL33" i="28"/>
  <c r="AG33" i="28"/>
  <c r="AH33" i="28" s="1"/>
  <c r="AI33" i="28" s="1"/>
  <c r="AK33" i="28" s="1"/>
  <c r="AA33" i="28"/>
  <c r="AF33" i="28" s="1"/>
  <c r="X33" i="28"/>
  <c r="G33" i="28"/>
  <c r="AN32" i="28"/>
  <c r="AL32" i="28"/>
  <c r="AK32" i="28"/>
  <c r="AJ32" i="28"/>
  <c r="AH32" i="28"/>
  <c r="AI32" i="28" s="1"/>
  <c r="AG32" i="28"/>
  <c r="AF32" i="28"/>
  <c r="AA32" i="28"/>
  <c r="X32" i="28"/>
  <c r="G32" i="28"/>
  <c r="AN31" i="28"/>
  <c r="AJ31" i="28" s="1"/>
  <c r="AL31" i="28"/>
  <c r="AF31" i="28"/>
  <c r="AG31" i="28" s="1"/>
  <c r="AA31" i="28"/>
  <c r="X31" i="28"/>
  <c r="G31" i="28"/>
  <c r="AN30" i="28"/>
  <c r="AL30" i="28"/>
  <c r="AA30" i="28"/>
  <c r="AJ30" i="28" s="1"/>
  <c r="X30" i="28"/>
  <c r="G30" i="28"/>
  <c r="AN29" i="28"/>
  <c r="AH29" i="28" s="1"/>
  <c r="AI29" i="28" s="1"/>
  <c r="AK29" i="28" s="1"/>
  <c r="AL29" i="28"/>
  <c r="AA29" i="28"/>
  <c r="AF29" i="28" s="1"/>
  <c r="AG29" i="28" s="1"/>
  <c r="X29" i="28"/>
  <c r="G29" i="28"/>
  <c r="AN28" i="28"/>
  <c r="AL28" i="28"/>
  <c r="AJ28" i="28"/>
  <c r="AF28" i="28"/>
  <c r="AG28" i="28" s="1"/>
  <c r="AH28" i="28" s="1"/>
  <c r="AI28" i="28" s="1"/>
  <c r="AK28" i="28" s="1"/>
  <c r="AA28" i="28"/>
  <c r="X28" i="28"/>
  <c r="G28" i="28"/>
  <c r="AN27" i="28"/>
  <c r="AL27" i="28"/>
  <c r="AJ27" i="28"/>
  <c r="AF27" i="28"/>
  <c r="AG27" i="28" s="1"/>
  <c r="AA27" i="28"/>
  <c r="X27" i="28"/>
  <c r="G27" i="28"/>
  <c r="AN26" i="28"/>
  <c r="AL26" i="28"/>
  <c r="AJ26" i="28"/>
  <c r="AF26" i="28"/>
  <c r="AG26" i="28" s="1"/>
  <c r="AA26" i="28"/>
  <c r="X26" i="28"/>
  <c r="G26" i="28"/>
  <c r="AN25" i="28"/>
  <c r="AL25" i="28"/>
  <c r="AG25" i="28"/>
  <c r="AH25" i="28" s="1"/>
  <c r="AI25" i="28" s="1"/>
  <c r="AK25" i="28" s="1"/>
  <c r="AA25" i="28"/>
  <c r="AF25" i="28" s="1"/>
  <c r="X25" i="28"/>
  <c r="G25" i="28"/>
  <c r="AN24" i="28"/>
  <c r="AL24" i="28"/>
  <c r="AK24" i="28"/>
  <c r="AJ24" i="28"/>
  <c r="AH24" i="28"/>
  <c r="AI24" i="28" s="1"/>
  <c r="AG24" i="28"/>
  <c r="AF24" i="28"/>
  <c r="AA24" i="28"/>
  <c r="X24" i="28"/>
  <c r="G24" i="28"/>
  <c r="AN23" i="28"/>
  <c r="AL23" i="28"/>
  <c r="AF23" i="28"/>
  <c r="AG23" i="28" s="1"/>
  <c r="AA23" i="28"/>
  <c r="X23" i="28"/>
  <c r="G23" i="28"/>
  <c r="AN22" i="28"/>
  <c r="AL22" i="28"/>
  <c r="AA22" i="28"/>
  <c r="AJ22" i="28" s="1"/>
  <c r="X22" i="28"/>
  <c r="G22" i="28"/>
  <c r="AN21" i="28"/>
  <c r="AH21" i="28" s="1"/>
  <c r="AI21" i="28" s="1"/>
  <c r="AK21" i="28" s="1"/>
  <c r="AL21" i="28"/>
  <c r="AA21" i="28"/>
  <c r="AF21" i="28" s="1"/>
  <c r="AG21" i="28" s="1"/>
  <c r="X21" i="28"/>
  <c r="G21" i="28"/>
  <c r="AN20" i="28"/>
  <c r="AL20" i="28"/>
  <c r="AJ20" i="28"/>
  <c r="AF20" i="28"/>
  <c r="AG20" i="28" s="1"/>
  <c r="AH20" i="28" s="1"/>
  <c r="AI20" i="28" s="1"/>
  <c r="AK20" i="28" s="1"/>
  <c r="AA20" i="28"/>
  <c r="X20" i="28"/>
  <c r="G20" i="28"/>
  <c r="AN19" i="28"/>
  <c r="AL19" i="28"/>
  <c r="AJ19" i="28"/>
  <c r="AF19" i="28"/>
  <c r="AG19" i="28" s="1"/>
  <c r="AA19" i="28"/>
  <c r="X19" i="28"/>
  <c r="G19" i="28"/>
  <c r="AN18" i="28"/>
  <c r="AL18" i="28"/>
  <c r="AJ18" i="28"/>
  <c r="AF18" i="28"/>
  <c r="AG18" i="28" s="1"/>
  <c r="AA18" i="28"/>
  <c r="X18" i="28"/>
  <c r="G18" i="28"/>
  <c r="AN17" i="28"/>
  <c r="AL17" i="28"/>
  <c r="AG17" i="28"/>
  <c r="AH17" i="28" s="1"/>
  <c r="AI17" i="28" s="1"/>
  <c r="AK17" i="28" s="1"/>
  <c r="AA17" i="28"/>
  <c r="AF17" i="28" s="1"/>
  <c r="X17" i="28"/>
  <c r="G17" i="28"/>
  <c r="AN16" i="28"/>
  <c r="AL16" i="28"/>
  <c r="AK16" i="28"/>
  <c r="AJ16" i="28"/>
  <c r="AH16" i="28"/>
  <c r="AI16" i="28" s="1"/>
  <c r="AG16" i="28"/>
  <c r="AF16" i="28"/>
  <c r="AA16" i="28"/>
  <c r="X16" i="28"/>
  <c r="G16" i="28"/>
  <c r="AN15" i="28"/>
  <c r="AL15" i="28"/>
  <c r="AF15" i="28"/>
  <c r="AG15" i="28" s="1"/>
  <c r="AA15" i="28"/>
  <c r="X15" i="28"/>
  <c r="G15" i="28"/>
  <c r="AN14" i="28"/>
  <c r="AL14" i="28"/>
  <c r="AA14" i="28"/>
  <c r="AJ14" i="28" s="1"/>
  <c r="X14" i="28"/>
  <c r="G14" i="28"/>
  <c r="AN13" i="28"/>
  <c r="AH13" i="28" s="1"/>
  <c r="AI13" i="28" s="1"/>
  <c r="AK13" i="28" s="1"/>
  <c r="AL13" i="28"/>
  <c r="AA13" i="28"/>
  <c r="AF13" i="28" s="1"/>
  <c r="AG13" i="28" s="1"/>
  <c r="X13" i="28"/>
  <c r="G13" i="28"/>
  <c r="AN12" i="28"/>
  <c r="AL12" i="28"/>
  <c r="AJ12" i="28"/>
  <c r="AF12" i="28"/>
  <c r="AG12" i="28" s="1"/>
  <c r="AH12" i="28" s="1"/>
  <c r="AI12" i="28" s="1"/>
  <c r="AK12" i="28" s="1"/>
  <c r="AA12" i="28"/>
  <c r="X12" i="28"/>
  <c r="G12" i="28"/>
  <c r="AN11" i="28"/>
  <c r="AL11" i="28"/>
  <c r="AJ11" i="28"/>
  <c r="AF11" i="28"/>
  <c r="AG11" i="28" s="1"/>
  <c r="AA11" i="28"/>
  <c r="X11" i="28"/>
  <c r="G11" i="28"/>
  <c r="AN10" i="28"/>
  <c r="AL10" i="28"/>
  <c r="AA10" i="28"/>
  <c r="AF10" i="28" s="1"/>
  <c r="AG10" i="28" s="1"/>
  <c r="X10" i="28"/>
  <c r="G10" i="28"/>
  <c r="AN9" i="28"/>
  <c r="AL9" i="28"/>
  <c r="AF9" i="28"/>
  <c r="AG9" i="28" s="1"/>
  <c r="X9" i="28"/>
  <c r="G9" i="28"/>
  <c r="B25" i="2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C24" i="21"/>
  <c r="E24" i="21" s="1"/>
  <c r="B24" i="21"/>
  <c r="A24" i="21"/>
  <c r="A25" i="21" s="1"/>
  <c r="F23" i="21"/>
  <c r="F24" i="21" s="1"/>
  <c r="F25" i="21" s="1"/>
  <c r="F26" i="21" s="1"/>
  <c r="F27" i="21" s="1"/>
  <c r="F28" i="21" s="1"/>
  <c r="F29" i="21" s="1"/>
  <c r="F30" i="21" s="1"/>
  <c r="F31" i="21" s="1"/>
  <c r="F32" i="21" s="1"/>
  <c r="F33" i="21" s="1"/>
  <c r="F34" i="21" s="1"/>
  <c r="F35" i="21" s="1"/>
  <c r="F36" i="21" s="1"/>
  <c r="F37" i="21" s="1"/>
  <c r="F38" i="21" s="1"/>
  <c r="F39" i="21" s="1"/>
  <c r="F40" i="21" s="1"/>
  <c r="F41" i="21" s="1"/>
  <c r="F42" i="21" s="1"/>
  <c r="F43" i="21" s="1"/>
  <c r="F44" i="21" s="1"/>
  <c r="F45" i="21" s="1"/>
  <c r="F46" i="21" s="1"/>
  <c r="F47" i="21" s="1"/>
  <c r="F48" i="21" s="1"/>
  <c r="F49" i="21" s="1"/>
  <c r="F50" i="21" s="1"/>
  <c r="F51" i="21" s="1"/>
  <c r="F52" i="21" s="1"/>
  <c r="F53" i="21" s="1"/>
  <c r="F54" i="21" s="1"/>
  <c r="F55" i="21" s="1"/>
  <c r="F56" i="21" s="1"/>
  <c r="F57" i="21" s="1"/>
  <c r="F58" i="21" s="1"/>
  <c r="F59" i="21" s="1"/>
  <c r="F60" i="21" s="1"/>
  <c r="F61" i="21" s="1"/>
  <c r="F62" i="21" s="1"/>
  <c r="F63" i="21" s="1"/>
  <c r="F64" i="21" s="1"/>
  <c r="F65" i="21" s="1"/>
  <c r="F66" i="21" s="1"/>
  <c r="F67" i="21" s="1"/>
  <c r="F68" i="21" s="1"/>
  <c r="F69" i="21" s="1"/>
  <c r="F70" i="21" s="1"/>
  <c r="F71" i="21" s="1"/>
  <c r="F72" i="21" s="1"/>
  <c r="F73" i="21" s="1"/>
  <c r="F74" i="21" s="1"/>
  <c r="F75" i="21" s="1"/>
  <c r="F76" i="21" s="1"/>
  <c r="F77" i="21" s="1"/>
  <c r="E19" i="21"/>
  <c r="J11" i="21"/>
  <c r="K11" i="21" s="1"/>
  <c r="L11" i="21" s="1"/>
  <c r="I11" i="21"/>
  <c r="Y210" i="18"/>
  <c r="V210" i="18"/>
  <c r="W210" i="18" s="1"/>
  <c r="X210" i="18" s="1"/>
  <c r="Z210" i="18" s="1"/>
  <c r="U210" i="18"/>
  <c r="S210" i="18"/>
  <c r="R210" i="18"/>
  <c r="Q210" i="18"/>
  <c r="N210" i="18"/>
  <c r="E210" i="18"/>
  <c r="D210" i="18"/>
  <c r="H210" i="18" s="1"/>
  <c r="Y209" i="18"/>
  <c r="U209" i="18"/>
  <c r="V209" i="18" s="1"/>
  <c r="W209" i="18" s="1"/>
  <c r="X209" i="18" s="1"/>
  <c r="Z209" i="18" s="1"/>
  <c r="S209" i="18"/>
  <c r="R209" i="18"/>
  <c r="Q209" i="18"/>
  <c r="N209" i="18"/>
  <c r="E209" i="18"/>
  <c r="D209" i="18" s="1"/>
  <c r="Y208" i="18"/>
  <c r="V208" i="18"/>
  <c r="W208" i="18" s="1"/>
  <c r="X208" i="18" s="1"/>
  <c r="Z208" i="18" s="1"/>
  <c r="U208" i="18"/>
  <c r="S208" i="18"/>
  <c r="R208" i="18"/>
  <c r="Q208" i="18"/>
  <c r="N208" i="18"/>
  <c r="E208" i="18"/>
  <c r="D208" i="18"/>
  <c r="Y207" i="18"/>
  <c r="U207" i="18"/>
  <c r="V207" i="18" s="1"/>
  <c r="W207" i="18" s="1"/>
  <c r="X207" i="18" s="1"/>
  <c r="Z207" i="18" s="1"/>
  <c r="S207" i="18"/>
  <c r="R207" i="18"/>
  <c r="Q207" i="18"/>
  <c r="N207" i="18"/>
  <c r="E207" i="18"/>
  <c r="D207" i="18" s="1"/>
  <c r="Y206" i="18"/>
  <c r="V206" i="18"/>
  <c r="W206" i="18" s="1"/>
  <c r="X206" i="18" s="1"/>
  <c r="Z206" i="18" s="1"/>
  <c r="U206" i="18"/>
  <c r="S206" i="18"/>
  <c r="R206" i="18"/>
  <c r="Q206" i="18"/>
  <c r="N206" i="18"/>
  <c r="F206" i="18"/>
  <c r="G206" i="18" s="1"/>
  <c r="AA206" i="18" s="1"/>
  <c r="E206" i="18"/>
  <c r="D206" i="18" s="1"/>
  <c r="H206" i="18" s="1"/>
  <c r="Y205" i="18"/>
  <c r="W205" i="18"/>
  <c r="X205" i="18" s="1"/>
  <c r="Z205" i="18" s="1"/>
  <c r="V205" i="18"/>
  <c r="U205" i="18"/>
  <c r="S205" i="18"/>
  <c r="R205" i="18"/>
  <c r="Q205" i="18"/>
  <c r="N205" i="18"/>
  <c r="E205" i="18"/>
  <c r="D205" i="18" s="1"/>
  <c r="Y204" i="18"/>
  <c r="X204" i="18"/>
  <c r="Z204" i="18" s="1"/>
  <c r="W204" i="18"/>
  <c r="V204" i="18"/>
  <c r="U204" i="18"/>
  <c r="S204" i="18"/>
  <c r="R204" i="18"/>
  <c r="Q204" i="18"/>
  <c r="N204" i="18"/>
  <c r="E204" i="18"/>
  <c r="D204" i="18" s="1"/>
  <c r="F204" i="18" s="1"/>
  <c r="G204" i="18" s="1"/>
  <c r="AA204" i="18" s="1"/>
  <c r="Z203" i="18"/>
  <c r="Y203" i="18"/>
  <c r="X203" i="18"/>
  <c r="W203" i="18"/>
  <c r="V203" i="18"/>
  <c r="U203" i="18"/>
  <c r="S203" i="18"/>
  <c r="R203" i="18"/>
  <c r="Q203" i="18"/>
  <c r="N203" i="18"/>
  <c r="E203" i="18"/>
  <c r="D203" i="18"/>
  <c r="Y202" i="18"/>
  <c r="U202" i="18"/>
  <c r="V202" i="18" s="1"/>
  <c r="W202" i="18" s="1"/>
  <c r="X202" i="18" s="1"/>
  <c r="Z202" i="18" s="1"/>
  <c r="S202" i="18"/>
  <c r="R202" i="18"/>
  <c r="Q202" i="18"/>
  <c r="N202" i="18"/>
  <c r="E202" i="18"/>
  <c r="D202" i="18" s="1"/>
  <c r="Y201" i="18"/>
  <c r="U201" i="18"/>
  <c r="V201" i="18" s="1"/>
  <c r="W201" i="18" s="1"/>
  <c r="X201" i="18" s="1"/>
  <c r="Z201" i="18" s="1"/>
  <c r="S201" i="18"/>
  <c r="R201" i="18"/>
  <c r="Q201" i="18"/>
  <c r="N201" i="18"/>
  <c r="E201" i="18"/>
  <c r="D201" i="18" s="1"/>
  <c r="H201" i="18" s="1"/>
  <c r="Y200" i="18"/>
  <c r="W200" i="18"/>
  <c r="X200" i="18" s="1"/>
  <c r="Z200" i="18" s="1"/>
  <c r="V200" i="18"/>
  <c r="U200" i="18"/>
  <c r="S200" i="18"/>
  <c r="R200" i="18"/>
  <c r="Q200" i="18"/>
  <c r="N200" i="18"/>
  <c r="F200" i="18"/>
  <c r="G200" i="18" s="1"/>
  <c r="AA200" i="18" s="1"/>
  <c r="AB200" i="18" s="1"/>
  <c r="E200" i="18"/>
  <c r="D200" i="18"/>
  <c r="H200" i="18" s="1"/>
  <c r="Y199" i="18"/>
  <c r="W199" i="18"/>
  <c r="X199" i="18" s="1"/>
  <c r="Z199" i="18" s="1"/>
  <c r="U199" i="18"/>
  <c r="V199" i="18" s="1"/>
  <c r="S199" i="18"/>
  <c r="R199" i="18"/>
  <c r="Q199" i="18"/>
  <c r="N199" i="18"/>
  <c r="E199" i="18"/>
  <c r="D199" i="18" s="1"/>
  <c r="Y198" i="18"/>
  <c r="V198" i="18"/>
  <c r="W198" i="18" s="1"/>
  <c r="X198" i="18" s="1"/>
  <c r="Z198" i="18" s="1"/>
  <c r="U198" i="18"/>
  <c r="S198" i="18"/>
  <c r="R198" i="18"/>
  <c r="Q198" i="18"/>
  <c r="N198" i="18"/>
  <c r="H198" i="18"/>
  <c r="E198" i="18"/>
  <c r="D198" i="18" s="1"/>
  <c r="F198" i="18" s="1"/>
  <c r="G198" i="18" s="1"/>
  <c r="AA198" i="18" s="1"/>
  <c r="Z197" i="18"/>
  <c r="Y197" i="18"/>
  <c r="W197" i="18"/>
  <c r="X197" i="18" s="1"/>
  <c r="V197" i="18"/>
  <c r="U197" i="18"/>
  <c r="S197" i="18"/>
  <c r="R197" i="18"/>
  <c r="Q197" i="18"/>
  <c r="N197" i="18"/>
  <c r="E197" i="18"/>
  <c r="D197" i="18" s="1"/>
  <c r="Y196" i="18"/>
  <c r="X196" i="18"/>
  <c r="Z196" i="18" s="1"/>
  <c r="W196" i="18"/>
  <c r="V196" i="18"/>
  <c r="U196" i="18"/>
  <c r="S196" i="18"/>
  <c r="R196" i="18"/>
  <c r="Q196" i="18"/>
  <c r="N196" i="18"/>
  <c r="H196" i="18"/>
  <c r="E196" i="18"/>
  <c r="D196" i="18" s="1"/>
  <c r="F196" i="18" s="1"/>
  <c r="G196" i="18" s="1"/>
  <c r="AA196" i="18" s="1"/>
  <c r="Z195" i="18"/>
  <c r="Y195" i="18"/>
  <c r="X195" i="18"/>
  <c r="W195" i="18"/>
  <c r="V195" i="18"/>
  <c r="U195" i="18"/>
  <c r="S195" i="18"/>
  <c r="R195" i="18"/>
  <c r="Q195" i="18"/>
  <c r="N195" i="18"/>
  <c r="H195" i="18"/>
  <c r="AB195" i="18" s="1"/>
  <c r="E195" i="18"/>
  <c r="D195" i="18"/>
  <c r="F195" i="18" s="1"/>
  <c r="G195" i="18" s="1"/>
  <c r="AA195" i="18" s="1"/>
  <c r="Y194" i="18"/>
  <c r="U194" i="18"/>
  <c r="V194" i="18" s="1"/>
  <c r="W194" i="18" s="1"/>
  <c r="X194" i="18" s="1"/>
  <c r="Z194" i="18" s="1"/>
  <c r="S194" i="18"/>
  <c r="R194" i="18"/>
  <c r="Q194" i="18"/>
  <c r="N194" i="18"/>
  <c r="E194" i="18"/>
  <c r="D194" i="18" s="1"/>
  <c r="Y193" i="18"/>
  <c r="U193" i="18"/>
  <c r="V193" i="18" s="1"/>
  <c r="W193" i="18" s="1"/>
  <c r="X193" i="18" s="1"/>
  <c r="Z193" i="18" s="1"/>
  <c r="S193" i="18"/>
  <c r="R193" i="18"/>
  <c r="Q193" i="18"/>
  <c r="N193" i="18"/>
  <c r="H193" i="18"/>
  <c r="E193" i="18"/>
  <c r="D193" i="18"/>
  <c r="F193" i="18" s="1"/>
  <c r="G193" i="18" s="1"/>
  <c r="AA193" i="18" s="1"/>
  <c r="Y192" i="18"/>
  <c r="U192" i="18"/>
  <c r="V192" i="18" s="1"/>
  <c r="W192" i="18" s="1"/>
  <c r="X192" i="18" s="1"/>
  <c r="Z192" i="18" s="1"/>
  <c r="S192" i="18"/>
  <c r="R192" i="18"/>
  <c r="Q192" i="18"/>
  <c r="N192" i="18"/>
  <c r="E192" i="18"/>
  <c r="D192" i="18" s="1"/>
  <c r="F192" i="18" s="1"/>
  <c r="G192" i="18" s="1"/>
  <c r="AA192" i="18" s="1"/>
  <c r="Y191" i="18"/>
  <c r="W191" i="18"/>
  <c r="X191" i="18" s="1"/>
  <c r="Z191" i="18" s="1"/>
  <c r="V191" i="18"/>
  <c r="U191" i="18"/>
  <c r="S191" i="18"/>
  <c r="R191" i="18"/>
  <c r="Q191" i="18"/>
  <c r="N191" i="18"/>
  <c r="E191" i="18"/>
  <c r="D191" i="18" s="1"/>
  <c r="H191" i="18" s="1"/>
  <c r="Y190" i="18"/>
  <c r="W190" i="18"/>
  <c r="X190" i="18" s="1"/>
  <c r="Z190" i="18" s="1"/>
  <c r="V190" i="18"/>
  <c r="U190" i="18"/>
  <c r="S190" i="18"/>
  <c r="R190" i="18"/>
  <c r="Q190" i="18"/>
  <c r="N190" i="18"/>
  <c r="E190" i="18"/>
  <c r="D190" i="18" s="1"/>
  <c r="AA189" i="18"/>
  <c r="Y189" i="18"/>
  <c r="X189" i="18"/>
  <c r="Z189" i="18" s="1"/>
  <c r="W189" i="18"/>
  <c r="V189" i="18"/>
  <c r="U189" i="18"/>
  <c r="S189" i="18"/>
  <c r="R189" i="18"/>
  <c r="Q189" i="18"/>
  <c r="N189" i="18"/>
  <c r="E189" i="18"/>
  <c r="D189" i="18"/>
  <c r="F189" i="18" s="1"/>
  <c r="G189" i="18" s="1"/>
  <c r="Y188" i="18"/>
  <c r="U188" i="18"/>
  <c r="V188" i="18" s="1"/>
  <c r="W188" i="18" s="1"/>
  <c r="X188" i="18" s="1"/>
  <c r="Z188" i="18" s="1"/>
  <c r="S188" i="18"/>
  <c r="R188" i="18"/>
  <c r="Q188" i="18"/>
  <c r="N188" i="18"/>
  <c r="E188" i="18"/>
  <c r="D188" i="18"/>
  <c r="Y187" i="18"/>
  <c r="U187" i="18"/>
  <c r="V187" i="18" s="1"/>
  <c r="W187" i="18" s="1"/>
  <c r="X187" i="18" s="1"/>
  <c r="Z187" i="18" s="1"/>
  <c r="S187" i="18"/>
  <c r="R187" i="18"/>
  <c r="Q187" i="18"/>
  <c r="N187" i="18"/>
  <c r="E187" i="18"/>
  <c r="D187" i="18"/>
  <c r="H187" i="18" s="1"/>
  <c r="Y186" i="18"/>
  <c r="V186" i="18"/>
  <c r="W186" i="18" s="1"/>
  <c r="X186" i="18" s="1"/>
  <c r="Z186" i="18" s="1"/>
  <c r="U186" i="18"/>
  <c r="S186" i="18"/>
  <c r="R186" i="18"/>
  <c r="Q186" i="18"/>
  <c r="N186" i="18"/>
  <c r="E186" i="18"/>
  <c r="D186" i="18" s="1"/>
  <c r="Y185" i="18"/>
  <c r="V185" i="18"/>
  <c r="W185" i="18" s="1"/>
  <c r="X185" i="18" s="1"/>
  <c r="Z185" i="18" s="1"/>
  <c r="U185" i="18"/>
  <c r="S185" i="18"/>
  <c r="R185" i="18"/>
  <c r="Q185" i="18"/>
  <c r="N185" i="18"/>
  <c r="E185" i="18"/>
  <c r="D185" i="18"/>
  <c r="Y184" i="18"/>
  <c r="V184" i="18"/>
  <c r="W184" i="18" s="1"/>
  <c r="X184" i="18" s="1"/>
  <c r="Z184" i="18" s="1"/>
  <c r="U184" i="18"/>
  <c r="S184" i="18"/>
  <c r="R184" i="18"/>
  <c r="Q184" i="18"/>
  <c r="N184" i="18"/>
  <c r="F184" i="18"/>
  <c r="G184" i="18" s="1"/>
  <c r="AA184" i="18" s="1"/>
  <c r="E184" i="18"/>
  <c r="D184" i="18" s="1"/>
  <c r="H184" i="18" s="1"/>
  <c r="Y183" i="18"/>
  <c r="X183" i="18"/>
  <c r="Z183" i="18" s="1"/>
  <c r="W183" i="18"/>
  <c r="V183" i="18"/>
  <c r="U183" i="18"/>
  <c r="S183" i="18"/>
  <c r="R183" i="18"/>
  <c r="Q183" i="18"/>
  <c r="N183" i="18"/>
  <c r="H183" i="18"/>
  <c r="AB183" i="18" s="1"/>
  <c r="E183" i="18"/>
  <c r="D183" i="18" s="1"/>
  <c r="F183" i="18" s="1"/>
  <c r="G183" i="18" s="1"/>
  <c r="AA183" i="18" s="1"/>
  <c r="Y182" i="18"/>
  <c r="W182" i="18"/>
  <c r="X182" i="18" s="1"/>
  <c r="Z182" i="18" s="1"/>
  <c r="V182" i="18"/>
  <c r="U182" i="18"/>
  <c r="S182" i="18"/>
  <c r="R182" i="18"/>
  <c r="Q182" i="18"/>
  <c r="N182" i="18"/>
  <c r="G182" i="18"/>
  <c r="AA182" i="18" s="1"/>
  <c r="E182" i="18"/>
  <c r="D182" i="18" s="1"/>
  <c r="F182" i="18" s="1"/>
  <c r="Z181" i="18"/>
  <c r="Y181" i="18"/>
  <c r="X181" i="18"/>
  <c r="W181" i="18"/>
  <c r="V181" i="18"/>
  <c r="U181" i="18"/>
  <c r="S181" i="18"/>
  <c r="R181" i="18"/>
  <c r="Q181" i="18"/>
  <c r="N181" i="18"/>
  <c r="E181" i="18"/>
  <c r="D181" i="18"/>
  <c r="Y180" i="18"/>
  <c r="U180" i="18"/>
  <c r="V180" i="18" s="1"/>
  <c r="W180" i="18" s="1"/>
  <c r="X180" i="18" s="1"/>
  <c r="Z180" i="18" s="1"/>
  <c r="S180" i="18"/>
  <c r="R180" i="18"/>
  <c r="Q180" i="18"/>
  <c r="N180" i="18"/>
  <c r="E180" i="18"/>
  <c r="D180" i="18"/>
  <c r="Y179" i="18"/>
  <c r="V179" i="18"/>
  <c r="W179" i="18" s="1"/>
  <c r="X179" i="18" s="1"/>
  <c r="Z179" i="18" s="1"/>
  <c r="U179" i="18"/>
  <c r="S179" i="18"/>
  <c r="R179" i="18"/>
  <c r="Q179" i="18"/>
  <c r="N179" i="18"/>
  <c r="E179" i="18"/>
  <c r="D179" i="18"/>
  <c r="Y178" i="18"/>
  <c r="U178" i="18"/>
  <c r="V178" i="18" s="1"/>
  <c r="W178" i="18" s="1"/>
  <c r="X178" i="18" s="1"/>
  <c r="Z178" i="18" s="1"/>
  <c r="S178" i="18"/>
  <c r="R178" i="18"/>
  <c r="Q178" i="18"/>
  <c r="N178" i="18"/>
  <c r="F178" i="18"/>
  <c r="G178" i="18" s="1"/>
  <c r="AA178" i="18" s="1"/>
  <c r="E178" i="18"/>
  <c r="D178" i="18"/>
  <c r="H178" i="18" s="1"/>
  <c r="AB178" i="18" s="1"/>
  <c r="Y177" i="18"/>
  <c r="U177" i="18"/>
  <c r="V177" i="18" s="1"/>
  <c r="W177" i="18" s="1"/>
  <c r="X177" i="18" s="1"/>
  <c r="Z177" i="18" s="1"/>
  <c r="S177" i="18"/>
  <c r="R177" i="18"/>
  <c r="Q177" i="18"/>
  <c r="N177" i="18"/>
  <c r="E177" i="18"/>
  <c r="D177" i="18" s="1"/>
  <c r="Y176" i="18"/>
  <c r="W176" i="18"/>
  <c r="X176" i="18" s="1"/>
  <c r="Z176" i="18" s="1"/>
  <c r="V176" i="18"/>
  <c r="U176" i="18"/>
  <c r="S176" i="18"/>
  <c r="R176" i="18"/>
  <c r="Q176" i="18"/>
  <c r="N176" i="18"/>
  <c r="G176" i="18"/>
  <c r="AA176" i="18" s="1"/>
  <c r="F176" i="18"/>
  <c r="E176" i="18"/>
  <c r="D176" i="18" s="1"/>
  <c r="H176" i="18" s="1"/>
  <c r="Y175" i="18"/>
  <c r="W175" i="18"/>
  <c r="X175" i="18" s="1"/>
  <c r="Z175" i="18" s="1"/>
  <c r="V175" i="18"/>
  <c r="U175" i="18"/>
  <c r="S175" i="18"/>
  <c r="R175" i="18"/>
  <c r="Q175" i="18"/>
  <c r="N175" i="18"/>
  <c r="E175" i="18"/>
  <c r="D175" i="18" s="1"/>
  <c r="Y174" i="18"/>
  <c r="X174" i="18"/>
  <c r="Z174" i="18" s="1"/>
  <c r="W174" i="18"/>
  <c r="V174" i="18"/>
  <c r="U174" i="18"/>
  <c r="S174" i="18"/>
  <c r="R174" i="18"/>
  <c r="Q174" i="18"/>
  <c r="N174" i="18"/>
  <c r="E174" i="18"/>
  <c r="D174" i="18" s="1"/>
  <c r="F174" i="18" s="1"/>
  <c r="G174" i="18" s="1"/>
  <c r="AA174" i="18" s="1"/>
  <c r="AA173" i="18"/>
  <c r="Z173" i="18"/>
  <c r="Y173" i="18"/>
  <c r="X173" i="18"/>
  <c r="W173" i="18"/>
  <c r="V173" i="18"/>
  <c r="U173" i="18"/>
  <c r="S173" i="18"/>
  <c r="R173" i="18"/>
  <c r="Q173" i="18"/>
  <c r="N173" i="18"/>
  <c r="E173" i="18"/>
  <c r="D173" i="18"/>
  <c r="F173" i="18" s="1"/>
  <c r="G173" i="18" s="1"/>
  <c r="Z172" i="18"/>
  <c r="Y172" i="18"/>
  <c r="U172" i="18"/>
  <c r="V172" i="18" s="1"/>
  <c r="W172" i="18" s="1"/>
  <c r="X172" i="18" s="1"/>
  <c r="S172" i="18"/>
  <c r="R172" i="18"/>
  <c r="Q172" i="18"/>
  <c r="N172" i="18"/>
  <c r="E172" i="18"/>
  <c r="D172" i="18"/>
  <c r="Y171" i="18"/>
  <c r="U171" i="18"/>
  <c r="V171" i="18" s="1"/>
  <c r="W171" i="18" s="1"/>
  <c r="X171" i="18" s="1"/>
  <c r="Z171" i="18" s="1"/>
  <c r="S171" i="18"/>
  <c r="R171" i="18"/>
  <c r="Q171" i="18"/>
  <c r="N171" i="18"/>
  <c r="E171" i="18"/>
  <c r="D171" i="18" s="1"/>
  <c r="Y170" i="18"/>
  <c r="W170" i="18"/>
  <c r="X170" i="18" s="1"/>
  <c r="Z170" i="18" s="1"/>
  <c r="V170" i="18"/>
  <c r="U170" i="18"/>
  <c r="S170" i="18"/>
  <c r="R170" i="18"/>
  <c r="Q170" i="18"/>
  <c r="N170" i="18"/>
  <c r="E170" i="18"/>
  <c r="D170" i="18" s="1"/>
  <c r="H170" i="18" s="1"/>
  <c r="Y169" i="18"/>
  <c r="U169" i="18"/>
  <c r="V169" i="18" s="1"/>
  <c r="W169" i="18" s="1"/>
  <c r="X169" i="18" s="1"/>
  <c r="Z169" i="18" s="1"/>
  <c r="S169" i="18"/>
  <c r="R169" i="18"/>
  <c r="Q169" i="18"/>
  <c r="N169" i="18"/>
  <c r="H169" i="18"/>
  <c r="AB169" i="18" s="1"/>
  <c r="F169" i="18"/>
  <c r="G169" i="18" s="1"/>
  <c r="AA169" i="18" s="1"/>
  <c r="E169" i="18"/>
  <c r="D169" i="18" s="1"/>
  <c r="Y168" i="18"/>
  <c r="V168" i="18"/>
  <c r="W168" i="18" s="1"/>
  <c r="X168" i="18" s="1"/>
  <c r="Z168" i="18" s="1"/>
  <c r="U168" i="18"/>
  <c r="S168" i="18"/>
  <c r="R168" i="18"/>
  <c r="Q168" i="18"/>
  <c r="N168" i="18"/>
  <c r="H168" i="18"/>
  <c r="F168" i="18"/>
  <c r="G168" i="18" s="1"/>
  <c r="AA168" i="18" s="1"/>
  <c r="E168" i="18"/>
  <c r="D168" i="18" s="1"/>
  <c r="Z167" i="18"/>
  <c r="Y167" i="18"/>
  <c r="V167" i="18"/>
  <c r="W167" i="18" s="1"/>
  <c r="X167" i="18" s="1"/>
  <c r="U167" i="18"/>
  <c r="S167" i="18"/>
  <c r="R167" i="18"/>
  <c r="Q167" i="18"/>
  <c r="N167" i="18"/>
  <c r="H167" i="18"/>
  <c r="F167" i="18"/>
  <c r="G167" i="18" s="1"/>
  <c r="AA167" i="18" s="1"/>
  <c r="E167" i="18"/>
  <c r="D167" i="18" s="1"/>
  <c r="AA166" i="18"/>
  <c r="Y166" i="18"/>
  <c r="X166" i="18"/>
  <c r="Z166" i="18" s="1"/>
  <c r="W166" i="18"/>
  <c r="V166" i="18"/>
  <c r="U166" i="18"/>
  <c r="S166" i="18"/>
  <c r="R166" i="18"/>
  <c r="Q166" i="18"/>
  <c r="N166" i="18"/>
  <c r="H166" i="18"/>
  <c r="G166" i="18"/>
  <c r="E166" i="18"/>
  <c r="D166" i="18" s="1"/>
  <c r="F166" i="18" s="1"/>
  <c r="AB165" i="18"/>
  <c r="Y165" i="18"/>
  <c r="X165" i="18"/>
  <c r="Z165" i="18" s="1"/>
  <c r="W165" i="18"/>
  <c r="V165" i="18"/>
  <c r="U165" i="18"/>
  <c r="S165" i="18"/>
  <c r="R165" i="18"/>
  <c r="Q165" i="18"/>
  <c r="N165" i="18"/>
  <c r="H165" i="18"/>
  <c r="E165" i="18"/>
  <c r="D165" i="18"/>
  <c r="F165" i="18" s="1"/>
  <c r="G165" i="18" s="1"/>
  <c r="AA165" i="18" s="1"/>
  <c r="Y164" i="18"/>
  <c r="U164" i="18"/>
  <c r="V164" i="18" s="1"/>
  <c r="W164" i="18" s="1"/>
  <c r="X164" i="18" s="1"/>
  <c r="Z164" i="18" s="1"/>
  <c r="S164" i="18"/>
  <c r="R164" i="18"/>
  <c r="Q164" i="18"/>
  <c r="N164" i="18"/>
  <c r="E164" i="18"/>
  <c r="D164" i="18" s="1"/>
  <c r="Z163" i="18"/>
  <c r="Y163" i="18"/>
  <c r="V163" i="18"/>
  <c r="W163" i="18" s="1"/>
  <c r="X163" i="18" s="1"/>
  <c r="U163" i="18"/>
  <c r="S163" i="18"/>
  <c r="R163" i="18"/>
  <c r="Q163" i="18"/>
  <c r="N163" i="18"/>
  <c r="F163" i="18"/>
  <c r="G163" i="18" s="1"/>
  <c r="AA163" i="18" s="1"/>
  <c r="E163" i="18"/>
  <c r="D163" i="18" s="1"/>
  <c r="H163" i="18" s="1"/>
  <c r="Y162" i="18"/>
  <c r="W162" i="18"/>
  <c r="X162" i="18" s="1"/>
  <c r="Z162" i="18" s="1"/>
  <c r="U162" i="18"/>
  <c r="V162" i="18" s="1"/>
  <c r="S162" i="18"/>
  <c r="R162" i="18"/>
  <c r="Q162" i="18"/>
  <c r="N162" i="18"/>
  <c r="E162" i="18"/>
  <c r="D162" i="18"/>
  <c r="Y161" i="18"/>
  <c r="U161" i="18"/>
  <c r="V161" i="18" s="1"/>
  <c r="W161" i="18" s="1"/>
  <c r="X161" i="18" s="1"/>
  <c r="Z161" i="18" s="1"/>
  <c r="S161" i="18"/>
  <c r="R161" i="18"/>
  <c r="Q161" i="18"/>
  <c r="N161" i="18"/>
  <c r="E161" i="18"/>
  <c r="D161" i="18" s="1"/>
  <c r="Y160" i="18"/>
  <c r="U160" i="18"/>
  <c r="V160" i="18" s="1"/>
  <c r="W160" i="18" s="1"/>
  <c r="X160" i="18" s="1"/>
  <c r="Z160" i="18" s="1"/>
  <c r="S160" i="18"/>
  <c r="R160" i="18"/>
  <c r="Q160" i="18"/>
  <c r="N160" i="18"/>
  <c r="E160" i="18"/>
  <c r="D160" i="18" s="1"/>
  <c r="F160" i="18" s="1"/>
  <c r="G160" i="18" s="1"/>
  <c r="AA160" i="18" s="1"/>
  <c r="Y159" i="18"/>
  <c r="W159" i="18"/>
  <c r="X159" i="18" s="1"/>
  <c r="Z159" i="18" s="1"/>
  <c r="V159" i="18"/>
  <c r="U159" i="18"/>
  <c r="S159" i="18"/>
  <c r="R159" i="18"/>
  <c r="Q159" i="18"/>
  <c r="N159" i="18"/>
  <c r="G159" i="18"/>
  <c r="AA159" i="18" s="1"/>
  <c r="F159" i="18"/>
  <c r="E159" i="18"/>
  <c r="D159" i="18" s="1"/>
  <c r="H159" i="18" s="1"/>
  <c r="Z158" i="18"/>
  <c r="Y158" i="18"/>
  <c r="X158" i="18"/>
  <c r="W158" i="18"/>
  <c r="V158" i="18"/>
  <c r="U158" i="18"/>
  <c r="S158" i="18"/>
  <c r="R158" i="18"/>
  <c r="Q158" i="18"/>
  <c r="N158" i="18"/>
  <c r="E158" i="18"/>
  <c r="D158" i="18" s="1"/>
  <c r="F158" i="18" s="1"/>
  <c r="G158" i="18" s="1"/>
  <c r="AA158" i="18" s="1"/>
  <c r="AA157" i="18"/>
  <c r="Y157" i="18"/>
  <c r="U157" i="18"/>
  <c r="V157" i="18" s="1"/>
  <c r="W157" i="18" s="1"/>
  <c r="X157" i="18" s="1"/>
  <c r="Z157" i="18" s="1"/>
  <c r="S157" i="18"/>
  <c r="R157" i="18"/>
  <c r="Q157" i="18"/>
  <c r="N157" i="18"/>
  <c r="E157" i="18"/>
  <c r="D157" i="18"/>
  <c r="F157" i="18" s="1"/>
  <c r="G157" i="18" s="1"/>
  <c r="Z156" i="18"/>
  <c r="Y156" i="18"/>
  <c r="U156" i="18"/>
  <c r="V156" i="18" s="1"/>
  <c r="W156" i="18" s="1"/>
  <c r="X156" i="18" s="1"/>
  <c r="S156" i="18"/>
  <c r="R156" i="18"/>
  <c r="Q156" i="18"/>
  <c r="N156" i="18"/>
  <c r="E156" i="18"/>
  <c r="D156" i="18"/>
  <c r="Y155" i="18"/>
  <c r="U155" i="18"/>
  <c r="V155" i="18" s="1"/>
  <c r="W155" i="18" s="1"/>
  <c r="X155" i="18" s="1"/>
  <c r="Z155" i="18" s="1"/>
  <c r="S155" i="18"/>
  <c r="R155" i="18"/>
  <c r="Q155" i="18"/>
  <c r="N155" i="18"/>
  <c r="E155" i="18"/>
  <c r="D155" i="18" s="1"/>
  <c r="Y154" i="18"/>
  <c r="W154" i="18"/>
  <c r="X154" i="18" s="1"/>
  <c r="Z154" i="18" s="1"/>
  <c r="V154" i="18"/>
  <c r="U154" i="18"/>
  <c r="S154" i="18"/>
  <c r="R154" i="18"/>
  <c r="Q154" i="18"/>
  <c r="N154" i="18"/>
  <c r="G154" i="18"/>
  <c r="AA154" i="18" s="1"/>
  <c r="AB154" i="18" s="1"/>
  <c r="F154" i="18"/>
  <c r="E154" i="18"/>
  <c r="D154" i="18" s="1"/>
  <c r="H154" i="18" s="1"/>
  <c r="Y153" i="18"/>
  <c r="U153" i="18"/>
  <c r="V153" i="18" s="1"/>
  <c r="W153" i="18" s="1"/>
  <c r="X153" i="18" s="1"/>
  <c r="Z153" i="18" s="1"/>
  <c r="S153" i="18"/>
  <c r="R153" i="18"/>
  <c r="Q153" i="18"/>
  <c r="N153" i="18"/>
  <c r="H153" i="18"/>
  <c r="F153" i="18"/>
  <c r="G153" i="18" s="1"/>
  <c r="AA153" i="18" s="1"/>
  <c r="E153" i="18"/>
  <c r="D153" i="18" s="1"/>
  <c r="Y152" i="18"/>
  <c r="X152" i="18"/>
  <c r="Z152" i="18" s="1"/>
  <c r="V152" i="18"/>
  <c r="W152" i="18" s="1"/>
  <c r="U152" i="18"/>
  <c r="S152" i="18"/>
  <c r="R152" i="18"/>
  <c r="Q152" i="18"/>
  <c r="N152" i="18"/>
  <c r="H152" i="18"/>
  <c r="F152" i="18"/>
  <c r="G152" i="18" s="1"/>
  <c r="AA152" i="18" s="1"/>
  <c r="E152" i="18"/>
  <c r="D152" i="18" s="1"/>
  <c r="Y151" i="18"/>
  <c r="V151" i="18"/>
  <c r="W151" i="18" s="1"/>
  <c r="X151" i="18" s="1"/>
  <c r="Z151" i="18" s="1"/>
  <c r="U151" i="18"/>
  <c r="S151" i="18"/>
  <c r="R151" i="18"/>
  <c r="Q151" i="18"/>
  <c r="N151" i="18"/>
  <c r="H151" i="18"/>
  <c r="F151" i="18"/>
  <c r="G151" i="18" s="1"/>
  <c r="AA151" i="18" s="1"/>
  <c r="E151" i="18"/>
  <c r="D151" i="18" s="1"/>
  <c r="AA150" i="18"/>
  <c r="Y150" i="18"/>
  <c r="X150" i="18"/>
  <c r="Z150" i="18" s="1"/>
  <c r="W150" i="18"/>
  <c r="V150" i="18"/>
  <c r="U150" i="18"/>
  <c r="S150" i="18"/>
  <c r="R150" i="18"/>
  <c r="Q150" i="18"/>
  <c r="N150" i="18"/>
  <c r="H150" i="18"/>
  <c r="G150" i="18"/>
  <c r="E150" i="18"/>
  <c r="D150" i="18" s="1"/>
  <c r="F150" i="18" s="1"/>
  <c r="Y149" i="18"/>
  <c r="X149" i="18"/>
  <c r="Z149" i="18" s="1"/>
  <c r="U149" i="18"/>
  <c r="V149" i="18" s="1"/>
  <c r="W149" i="18" s="1"/>
  <c r="S149" i="18"/>
  <c r="R149" i="18"/>
  <c r="Q149" i="18"/>
  <c r="N149" i="18"/>
  <c r="E149" i="18"/>
  <c r="D149" i="18"/>
  <c r="Y148" i="18"/>
  <c r="U148" i="18"/>
  <c r="V148" i="18" s="1"/>
  <c r="W148" i="18" s="1"/>
  <c r="X148" i="18" s="1"/>
  <c r="Z148" i="18" s="1"/>
  <c r="S148" i="18"/>
  <c r="R148" i="18"/>
  <c r="Q148" i="18"/>
  <c r="N148" i="18"/>
  <c r="E148" i="18"/>
  <c r="D148" i="18" s="1"/>
  <c r="Z147" i="18"/>
  <c r="Y147" i="18"/>
  <c r="V147" i="18"/>
  <c r="W147" i="18" s="1"/>
  <c r="X147" i="18" s="1"/>
  <c r="U147" i="18"/>
  <c r="S147" i="18"/>
  <c r="R147" i="18"/>
  <c r="Q147" i="18"/>
  <c r="N147" i="18"/>
  <c r="F147" i="18"/>
  <c r="G147" i="18" s="1"/>
  <c r="AA147" i="18" s="1"/>
  <c r="E147" i="18"/>
  <c r="D147" i="18"/>
  <c r="H147" i="18" s="1"/>
  <c r="AB147" i="18" s="1"/>
  <c r="Y146" i="18"/>
  <c r="W146" i="18"/>
  <c r="X146" i="18" s="1"/>
  <c r="Z146" i="18" s="1"/>
  <c r="U146" i="18"/>
  <c r="V146" i="18" s="1"/>
  <c r="S146" i="18"/>
  <c r="R146" i="18"/>
  <c r="Q146" i="18"/>
  <c r="N146" i="18"/>
  <c r="E146" i="18"/>
  <c r="D146" i="18"/>
  <c r="Y145" i="18"/>
  <c r="U145" i="18"/>
  <c r="V145" i="18" s="1"/>
  <c r="W145" i="18" s="1"/>
  <c r="X145" i="18" s="1"/>
  <c r="Z145" i="18" s="1"/>
  <c r="S145" i="18"/>
  <c r="R145" i="18"/>
  <c r="Q145" i="18"/>
  <c r="N145" i="18"/>
  <c r="E145" i="18"/>
  <c r="D145" i="18" s="1"/>
  <c r="Y144" i="18"/>
  <c r="V144" i="18"/>
  <c r="W144" i="18" s="1"/>
  <c r="X144" i="18" s="1"/>
  <c r="Z144" i="18" s="1"/>
  <c r="U144" i="18"/>
  <c r="S144" i="18"/>
  <c r="R144" i="18"/>
  <c r="Q144" i="18"/>
  <c r="N144" i="18"/>
  <c r="F144" i="18"/>
  <c r="G144" i="18" s="1"/>
  <c r="AA144" i="18" s="1"/>
  <c r="E144" i="18"/>
  <c r="D144" i="18" s="1"/>
  <c r="H144" i="18" s="1"/>
  <c r="AB144" i="18" s="1"/>
  <c r="Y143" i="18"/>
  <c r="W143" i="18"/>
  <c r="X143" i="18" s="1"/>
  <c r="Z143" i="18" s="1"/>
  <c r="V143" i="18"/>
  <c r="U143" i="18"/>
  <c r="S143" i="18"/>
  <c r="R143" i="18"/>
  <c r="Q143" i="18"/>
  <c r="N143" i="18"/>
  <c r="E143" i="18"/>
  <c r="D143" i="18" s="1"/>
  <c r="AA142" i="18"/>
  <c r="Y142" i="18"/>
  <c r="X142" i="18"/>
  <c r="Z142" i="18" s="1"/>
  <c r="W142" i="18"/>
  <c r="V142" i="18"/>
  <c r="U142" i="18"/>
  <c r="S142" i="18"/>
  <c r="R142" i="18"/>
  <c r="Q142" i="18"/>
  <c r="N142" i="18"/>
  <c r="H142" i="18"/>
  <c r="AB142" i="18" s="1"/>
  <c r="E142" i="18"/>
  <c r="D142" i="18" s="1"/>
  <c r="F142" i="18" s="1"/>
  <c r="G142" i="18" s="1"/>
  <c r="AA141" i="18"/>
  <c r="Z141" i="18"/>
  <c r="Y141" i="18"/>
  <c r="U141" i="18"/>
  <c r="V141" i="18" s="1"/>
  <c r="W141" i="18" s="1"/>
  <c r="X141" i="18" s="1"/>
  <c r="S141" i="18"/>
  <c r="R141" i="18"/>
  <c r="Q141" i="18"/>
  <c r="N141" i="18"/>
  <c r="H141" i="18"/>
  <c r="AB141" i="18" s="1"/>
  <c r="E141" i="18"/>
  <c r="D141" i="18"/>
  <c r="F141" i="18" s="1"/>
  <c r="G141" i="18" s="1"/>
  <c r="Y140" i="18"/>
  <c r="U140" i="18"/>
  <c r="V140" i="18" s="1"/>
  <c r="W140" i="18" s="1"/>
  <c r="X140" i="18" s="1"/>
  <c r="Z140" i="18" s="1"/>
  <c r="S140" i="18"/>
  <c r="R140" i="18"/>
  <c r="Q140" i="18"/>
  <c r="N140" i="18"/>
  <c r="E140" i="18"/>
  <c r="D140" i="18"/>
  <c r="Y139" i="18"/>
  <c r="U139" i="18"/>
  <c r="V139" i="18" s="1"/>
  <c r="W139" i="18" s="1"/>
  <c r="X139" i="18" s="1"/>
  <c r="Z139" i="18" s="1"/>
  <c r="S139" i="18"/>
  <c r="R139" i="18"/>
  <c r="Q139" i="18"/>
  <c r="N139" i="18"/>
  <c r="E139" i="18"/>
  <c r="D139" i="18" s="1"/>
  <c r="H139" i="18" s="1"/>
  <c r="Y138" i="18"/>
  <c r="V138" i="18"/>
  <c r="W138" i="18" s="1"/>
  <c r="X138" i="18" s="1"/>
  <c r="Z138" i="18" s="1"/>
  <c r="U138" i="18"/>
  <c r="S138" i="18"/>
  <c r="R138" i="18"/>
  <c r="Q138" i="18"/>
  <c r="N138" i="18"/>
  <c r="E138" i="18"/>
  <c r="D138" i="18" s="1"/>
  <c r="Y137" i="18"/>
  <c r="V137" i="18"/>
  <c r="W137" i="18" s="1"/>
  <c r="X137" i="18" s="1"/>
  <c r="Z137" i="18" s="1"/>
  <c r="U137" i="18"/>
  <c r="S137" i="18"/>
  <c r="R137" i="18"/>
  <c r="Q137" i="18"/>
  <c r="N137" i="18"/>
  <c r="E137" i="18"/>
  <c r="D137" i="18"/>
  <c r="Y136" i="18"/>
  <c r="V136" i="18"/>
  <c r="W136" i="18" s="1"/>
  <c r="X136" i="18" s="1"/>
  <c r="Z136" i="18" s="1"/>
  <c r="U136" i="18"/>
  <c r="S136" i="18"/>
  <c r="R136" i="18"/>
  <c r="Q136" i="18"/>
  <c r="N136" i="18"/>
  <c r="H136" i="18"/>
  <c r="F136" i="18"/>
  <c r="G136" i="18" s="1"/>
  <c r="AA136" i="18" s="1"/>
  <c r="E136" i="18"/>
  <c r="D136" i="18" s="1"/>
  <c r="Z135" i="18"/>
  <c r="Y135" i="18"/>
  <c r="X135" i="18"/>
  <c r="W135" i="18"/>
  <c r="V135" i="18"/>
  <c r="U135" i="18"/>
  <c r="S135" i="18"/>
  <c r="R135" i="18"/>
  <c r="Q135" i="18"/>
  <c r="N135" i="18"/>
  <c r="H135" i="18"/>
  <c r="E135" i="18"/>
  <c r="D135" i="18" s="1"/>
  <c r="F135" i="18" s="1"/>
  <c r="G135" i="18" s="1"/>
  <c r="AA135" i="18" s="1"/>
  <c r="Y134" i="18"/>
  <c r="W134" i="18"/>
  <c r="X134" i="18" s="1"/>
  <c r="Z134" i="18" s="1"/>
  <c r="V134" i="18"/>
  <c r="U134" i="18"/>
  <c r="S134" i="18"/>
  <c r="R134" i="18"/>
  <c r="Q134" i="18"/>
  <c r="N134" i="18"/>
  <c r="E134" i="18"/>
  <c r="D134" i="18" s="1"/>
  <c r="Z133" i="18"/>
  <c r="Y133" i="18"/>
  <c r="X133" i="18"/>
  <c r="U133" i="18"/>
  <c r="V133" i="18" s="1"/>
  <c r="W133" i="18" s="1"/>
  <c r="S133" i="18"/>
  <c r="R133" i="18"/>
  <c r="Q133" i="18"/>
  <c r="N133" i="18"/>
  <c r="H133" i="18"/>
  <c r="AB133" i="18" s="1"/>
  <c r="E133" i="18"/>
  <c r="D133" i="18"/>
  <c r="F133" i="18" s="1"/>
  <c r="G133" i="18" s="1"/>
  <c r="AA133" i="18" s="1"/>
  <c r="Z132" i="18"/>
  <c r="Y132" i="18"/>
  <c r="U132" i="18"/>
  <c r="V132" i="18" s="1"/>
  <c r="W132" i="18" s="1"/>
  <c r="X132" i="18" s="1"/>
  <c r="S132" i="18"/>
  <c r="R132" i="18"/>
  <c r="Q132" i="18"/>
  <c r="N132" i="18"/>
  <c r="E132" i="18"/>
  <c r="D132" i="18"/>
  <c r="Z131" i="18"/>
  <c r="Y131" i="18"/>
  <c r="V131" i="18"/>
  <c r="W131" i="18" s="1"/>
  <c r="X131" i="18" s="1"/>
  <c r="U131" i="18"/>
  <c r="S131" i="18"/>
  <c r="R131" i="18"/>
  <c r="Q131" i="18"/>
  <c r="N131" i="18"/>
  <c r="F131" i="18"/>
  <c r="G131" i="18" s="1"/>
  <c r="AA131" i="18" s="1"/>
  <c r="E131" i="18"/>
  <c r="D131" i="18"/>
  <c r="H131" i="18" s="1"/>
  <c r="Z130" i="18"/>
  <c r="Y130" i="18"/>
  <c r="V130" i="18"/>
  <c r="W130" i="18" s="1"/>
  <c r="X130" i="18" s="1"/>
  <c r="U130" i="18"/>
  <c r="S130" i="18"/>
  <c r="R130" i="18"/>
  <c r="Q130" i="18"/>
  <c r="N130" i="18"/>
  <c r="E130" i="18"/>
  <c r="D130" i="18" s="1"/>
  <c r="Y129" i="18"/>
  <c r="U129" i="18"/>
  <c r="V129" i="18" s="1"/>
  <c r="W129" i="18" s="1"/>
  <c r="X129" i="18" s="1"/>
  <c r="Z129" i="18" s="1"/>
  <c r="S129" i="18"/>
  <c r="R129" i="18"/>
  <c r="Q129" i="18"/>
  <c r="N129" i="18"/>
  <c r="H129" i="18"/>
  <c r="E129" i="18"/>
  <c r="D129" i="18" s="1"/>
  <c r="F129" i="18" s="1"/>
  <c r="G129" i="18" s="1"/>
  <c r="AA129" i="18" s="1"/>
  <c r="Y128" i="18"/>
  <c r="X128" i="18"/>
  <c r="Z128" i="18" s="1"/>
  <c r="U128" i="18"/>
  <c r="V128" i="18" s="1"/>
  <c r="W128" i="18" s="1"/>
  <c r="S128" i="18"/>
  <c r="R128" i="18"/>
  <c r="Q128" i="18"/>
  <c r="N128" i="18"/>
  <c r="H128" i="18"/>
  <c r="G128" i="18"/>
  <c r="AA128" i="18" s="1"/>
  <c r="E128" i="18"/>
  <c r="D128" i="18"/>
  <c r="F128" i="18" s="1"/>
  <c r="Y127" i="18"/>
  <c r="W127" i="18"/>
  <c r="X127" i="18" s="1"/>
  <c r="Z127" i="18" s="1"/>
  <c r="V127" i="18"/>
  <c r="U127" i="18"/>
  <c r="S127" i="18"/>
  <c r="R127" i="18"/>
  <c r="Q127" i="18"/>
  <c r="N127" i="18"/>
  <c r="G127" i="18"/>
  <c r="AA127" i="18" s="1"/>
  <c r="F127" i="18"/>
  <c r="E127" i="18"/>
  <c r="D127" i="18" s="1"/>
  <c r="H127" i="18" s="1"/>
  <c r="Y126" i="18"/>
  <c r="X126" i="18"/>
  <c r="Z126" i="18" s="1"/>
  <c r="V126" i="18"/>
  <c r="W126" i="18" s="1"/>
  <c r="U126" i="18"/>
  <c r="S126" i="18"/>
  <c r="R126" i="18"/>
  <c r="Q126" i="18"/>
  <c r="N126" i="18"/>
  <c r="H126" i="18"/>
  <c r="F126" i="18"/>
  <c r="G126" i="18" s="1"/>
  <c r="AA126" i="18" s="1"/>
  <c r="E126" i="18"/>
  <c r="D126" i="18" s="1"/>
  <c r="Z125" i="18"/>
  <c r="Y125" i="18"/>
  <c r="X125" i="18"/>
  <c r="U125" i="18"/>
  <c r="V125" i="18" s="1"/>
  <c r="W125" i="18" s="1"/>
  <c r="S125" i="18"/>
  <c r="R125" i="18"/>
  <c r="Q125" i="18"/>
  <c r="N125" i="18"/>
  <c r="E125" i="18"/>
  <c r="D125" i="18" s="1"/>
  <c r="Y124" i="18"/>
  <c r="U124" i="18"/>
  <c r="V124" i="18" s="1"/>
  <c r="W124" i="18" s="1"/>
  <c r="X124" i="18" s="1"/>
  <c r="Z124" i="18" s="1"/>
  <c r="S124" i="18"/>
  <c r="R124" i="18"/>
  <c r="Q124" i="18"/>
  <c r="N124" i="18"/>
  <c r="H124" i="18"/>
  <c r="F124" i="18"/>
  <c r="G124" i="18" s="1"/>
  <c r="AA124" i="18" s="1"/>
  <c r="E124" i="18"/>
  <c r="D124" i="18" s="1"/>
  <c r="Y123" i="18"/>
  <c r="W123" i="18"/>
  <c r="X123" i="18" s="1"/>
  <c r="Z123" i="18" s="1"/>
  <c r="V123" i="18"/>
  <c r="U123" i="18"/>
  <c r="S123" i="18"/>
  <c r="R123" i="18"/>
  <c r="Q123" i="18"/>
  <c r="N123" i="18"/>
  <c r="E123" i="18"/>
  <c r="D123" i="18"/>
  <c r="Y122" i="18"/>
  <c r="X122" i="18"/>
  <c r="Z122" i="18" s="1"/>
  <c r="U122" i="18"/>
  <c r="V122" i="18" s="1"/>
  <c r="W122" i="18" s="1"/>
  <c r="S122" i="18"/>
  <c r="R122" i="18"/>
  <c r="Q122" i="18"/>
  <c r="N122" i="18"/>
  <c r="H122" i="18"/>
  <c r="AB122" i="18" s="1"/>
  <c r="G122" i="18"/>
  <c r="AA122" i="18" s="1"/>
  <c r="E122" i="18"/>
  <c r="D122" i="18"/>
  <c r="F122" i="18" s="1"/>
  <c r="Y121" i="18"/>
  <c r="U121" i="18"/>
  <c r="V121" i="18" s="1"/>
  <c r="W121" i="18" s="1"/>
  <c r="X121" i="18" s="1"/>
  <c r="Z121" i="18" s="1"/>
  <c r="S121" i="18"/>
  <c r="R121" i="18"/>
  <c r="Q121" i="18"/>
  <c r="N121" i="18"/>
  <c r="H121" i="18"/>
  <c r="F121" i="18"/>
  <c r="G121" i="18" s="1"/>
  <c r="AA121" i="18" s="1"/>
  <c r="E121" i="18"/>
  <c r="D121" i="18" s="1"/>
  <c r="Z120" i="18"/>
  <c r="Y120" i="18"/>
  <c r="W120" i="18"/>
  <c r="X120" i="18" s="1"/>
  <c r="V120" i="18"/>
  <c r="U120" i="18"/>
  <c r="S120" i="18"/>
  <c r="R120" i="18"/>
  <c r="Q120" i="18"/>
  <c r="N120" i="18"/>
  <c r="E120" i="18"/>
  <c r="D120" i="18"/>
  <c r="AA119" i="18"/>
  <c r="Y119" i="18"/>
  <c r="X119" i="18"/>
  <c r="Z119" i="18" s="1"/>
  <c r="U119" i="18"/>
  <c r="V119" i="18" s="1"/>
  <c r="W119" i="18" s="1"/>
  <c r="S119" i="18"/>
  <c r="R119" i="18"/>
  <c r="Q119" i="18"/>
  <c r="N119" i="18"/>
  <c r="H119" i="18"/>
  <c r="AB119" i="18" s="1"/>
  <c r="G119" i="18"/>
  <c r="E119" i="18"/>
  <c r="D119" i="18" s="1"/>
  <c r="F119" i="18" s="1"/>
  <c r="Y118" i="18"/>
  <c r="X118" i="18"/>
  <c r="Z118" i="18" s="1"/>
  <c r="V118" i="18"/>
  <c r="W118" i="18" s="1"/>
  <c r="U118" i="18"/>
  <c r="S118" i="18"/>
  <c r="R118" i="18"/>
  <c r="Q118" i="18"/>
  <c r="N118" i="18"/>
  <c r="E118" i="18"/>
  <c r="D118" i="18"/>
  <c r="Y117" i="18"/>
  <c r="U117" i="18"/>
  <c r="V117" i="18" s="1"/>
  <c r="W117" i="18" s="1"/>
  <c r="X117" i="18" s="1"/>
  <c r="Z117" i="18" s="1"/>
  <c r="S117" i="18"/>
  <c r="R117" i="18"/>
  <c r="Q117" i="18"/>
  <c r="N117" i="18"/>
  <c r="E117" i="18"/>
  <c r="D117" i="18" s="1"/>
  <c r="Y116" i="18"/>
  <c r="X116" i="18"/>
  <c r="Z116" i="18" s="1"/>
  <c r="V116" i="18"/>
  <c r="W116" i="18" s="1"/>
  <c r="U116" i="18"/>
  <c r="S116" i="18"/>
  <c r="R116" i="18"/>
  <c r="Q116" i="18"/>
  <c r="N116" i="18"/>
  <c r="E116" i="18"/>
  <c r="D116" i="18" s="1"/>
  <c r="Y115" i="18"/>
  <c r="V115" i="18"/>
  <c r="W115" i="18" s="1"/>
  <c r="X115" i="18" s="1"/>
  <c r="Z115" i="18" s="1"/>
  <c r="U115" i="18"/>
  <c r="S115" i="18"/>
  <c r="R115" i="18"/>
  <c r="Q115" i="18"/>
  <c r="N115" i="18"/>
  <c r="F115" i="18"/>
  <c r="G115" i="18" s="1"/>
  <c r="AA115" i="18" s="1"/>
  <c r="AB115" i="18" s="1"/>
  <c r="E115" i="18"/>
  <c r="D115" i="18"/>
  <c r="H115" i="18" s="1"/>
  <c r="Y114" i="18"/>
  <c r="U114" i="18"/>
  <c r="V114" i="18" s="1"/>
  <c r="W114" i="18" s="1"/>
  <c r="X114" i="18" s="1"/>
  <c r="Z114" i="18" s="1"/>
  <c r="S114" i="18"/>
  <c r="R114" i="18"/>
  <c r="Q114" i="18"/>
  <c r="N114" i="18"/>
  <c r="E114" i="18"/>
  <c r="D114" i="18"/>
  <c r="Y113" i="18"/>
  <c r="X113" i="18"/>
  <c r="Z113" i="18" s="1"/>
  <c r="V113" i="18"/>
  <c r="W113" i="18" s="1"/>
  <c r="U113" i="18"/>
  <c r="S113" i="18"/>
  <c r="R113" i="18"/>
  <c r="Q113" i="18"/>
  <c r="N113" i="18"/>
  <c r="E113" i="18"/>
  <c r="D113" i="18" s="1"/>
  <c r="Y112" i="18"/>
  <c r="V112" i="18"/>
  <c r="W112" i="18" s="1"/>
  <c r="X112" i="18" s="1"/>
  <c r="Z112" i="18" s="1"/>
  <c r="U112" i="18"/>
  <c r="S112" i="18"/>
  <c r="R112" i="18"/>
  <c r="Q112" i="18"/>
  <c r="N112" i="18"/>
  <c r="F112" i="18"/>
  <c r="G112" i="18" s="1"/>
  <c r="AA112" i="18" s="1"/>
  <c r="AB112" i="18" s="1"/>
  <c r="E112" i="18"/>
  <c r="D112" i="18"/>
  <c r="H112" i="18" s="1"/>
  <c r="AA111" i="18"/>
  <c r="Y111" i="18"/>
  <c r="U111" i="18"/>
  <c r="V111" i="18" s="1"/>
  <c r="W111" i="18" s="1"/>
  <c r="X111" i="18" s="1"/>
  <c r="Z111" i="18" s="1"/>
  <c r="S111" i="18"/>
  <c r="R111" i="18"/>
  <c r="Q111" i="18"/>
  <c r="N111" i="18"/>
  <c r="H111" i="18"/>
  <c r="G111" i="18"/>
  <c r="E111" i="18"/>
  <c r="D111" i="18" s="1"/>
  <c r="F111" i="18" s="1"/>
  <c r="AA110" i="18"/>
  <c r="Y110" i="18"/>
  <c r="V110" i="18"/>
  <c r="W110" i="18" s="1"/>
  <c r="X110" i="18" s="1"/>
  <c r="Z110" i="18" s="1"/>
  <c r="U110" i="18"/>
  <c r="S110" i="18"/>
  <c r="R110" i="18"/>
  <c r="Q110" i="18"/>
  <c r="N110" i="18"/>
  <c r="F110" i="18"/>
  <c r="G110" i="18" s="1"/>
  <c r="E110" i="18"/>
  <c r="D110" i="18"/>
  <c r="H110" i="18" s="1"/>
  <c r="Y109" i="18"/>
  <c r="W109" i="18"/>
  <c r="X109" i="18" s="1"/>
  <c r="Z109" i="18" s="1"/>
  <c r="U109" i="18"/>
  <c r="V109" i="18" s="1"/>
  <c r="S109" i="18"/>
  <c r="R109" i="18"/>
  <c r="Q109" i="18"/>
  <c r="N109" i="18"/>
  <c r="E109" i="18"/>
  <c r="D109" i="18" s="1"/>
  <c r="Y108" i="18"/>
  <c r="V108" i="18"/>
  <c r="W108" i="18" s="1"/>
  <c r="X108" i="18" s="1"/>
  <c r="Z108" i="18" s="1"/>
  <c r="U108" i="18"/>
  <c r="S108" i="18"/>
  <c r="R108" i="18"/>
  <c r="Q108" i="18"/>
  <c r="N108" i="18"/>
  <c r="H108" i="18"/>
  <c r="E108" i="18"/>
  <c r="D108" i="18" s="1"/>
  <c r="F108" i="18" s="1"/>
  <c r="G108" i="18" s="1"/>
  <c r="AA108" i="18" s="1"/>
  <c r="Y107" i="18"/>
  <c r="V107" i="18"/>
  <c r="W107" i="18" s="1"/>
  <c r="X107" i="18" s="1"/>
  <c r="Z107" i="18" s="1"/>
  <c r="U107" i="18"/>
  <c r="S107" i="18"/>
  <c r="R107" i="18"/>
  <c r="Q107" i="18"/>
  <c r="N107" i="18"/>
  <c r="E107" i="18"/>
  <c r="D107" i="18"/>
  <c r="Y106" i="18"/>
  <c r="W106" i="18"/>
  <c r="X106" i="18" s="1"/>
  <c r="Z106" i="18" s="1"/>
  <c r="U106" i="18"/>
  <c r="V106" i="18" s="1"/>
  <c r="S106" i="18"/>
  <c r="R106" i="18"/>
  <c r="Q106" i="18"/>
  <c r="N106" i="18"/>
  <c r="E106" i="18"/>
  <c r="D106" i="18" s="1"/>
  <c r="AA105" i="18"/>
  <c r="Y105" i="18"/>
  <c r="V105" i="18"/>
  <c r="W105" i="18" s="1"/>
  <c r="X105" i="18" s="1"/>
  <c r="Z105" i="18" s="1"/>
  <c r="U105" i="18"/>
  <c r="S105" i="18"/>
  <c r="R105" i="18"/>
  <c r="Q105" i="18"/>
  <c r="N105" i="18"/>
  <c r="H105" i="18"/>
  <c r="AB105" i="18" s="1"/>
  <c r="E105" i="18"/>
  <c r="D105" i="18" s="1"/>
  <c r="F105" i="18" s="1"/>
  <c r="G105" i="18" s="1"/>
  <c r="Y104" i="18"/>
  <c r="V104" i="18"/>
  <c r="W104" i="18" s="1"/>
  <c r="X104" i="18" s="1"/>
  <c r="Z104" i="18" s="1"/>
  <c r="U104" i="18"/>
  <c r="S104" i="18"/>
  <c r="R104" i="18"/>
  <c r="Q104" i="18"/>
  <c r="N104" i="18"/>
  <c r="E104" i="18"/>
  <c r="D104" i="18"/>
  <c r="Y103" i="18"/>
  <c r="U103" i="18"/>
  <c r="V103" i="18" s="1"/>
  <c r="W103" i="18" s="1"/>
  <c r="X103" i="18" s="1"/>
  <c r="Z103" i="18" s="1"/>
  <c r="S103" i="18"/>
  <c r="R103" i="18"/>
  <c r="Q103" i="18"/>
  <c r="N103" i="18"/>
  <c r="E103" i="18"/>
  <c r="D103" i="18" s="1"/>
  <c r="Y102" i="18"/>
  <c r="U102" i="18"/>
  <c r="V102" i="18" s="1"/>
  <c r="W102" i="18" s="1"/>
  <c r="X102" i="18" s="1"/>
  <c r="Z102" i="18" s="1"/>
  <c r="S102" i="18"/>
  <c r="R102" i="18"/>
  <c r="Q102" i="18"/>
  <c r="N102" i="18"/>
  <c r="E102" i="18"/>
  <c r="D102" i="18"/>
  <c r="Y101" i="18"/>
  <c r="U101" i="18"/>
  <c r="V101" i="18" s="1"/>
  <c r="W101" i="18" s="1"/>
  <c r="X101" i="18" s="1"/>
  <c r="Z101" i="18" s="1"/>
  <c r="S101" i="18"/>
  <c r="R101" i="18"/>
  <c r="Q101" i="18"/>
  <c r="N101" i="18"/>
  <c r="E101" i="18"/>
  <c r="D101" i="18" s="1"/>
  <c r="Z100" i="18"/>
  <c r="Y100" i="18"/>
  <c r="W100" i="18"/>
  <c r="X100" i="18" s="1"/>
  <c r="V100" i="18"/>
  <c r="U100" i="18"/>
  <c r="S100" i="18"/>
  <c r="R100" i="18"/>
  <c r="Q100" i="18"/>
  <c r="N100" i="18"/>
  <c r="F100" i="18"/>
  <c r="G100" i="18" s="1"/>
  <c r="AA100" i="18" s="1"/>
  <c r="E100" i="18"/>
  <c r="D100" i="18"/>
  <c r="H100" i="18" s="1"/>
  <c r="Y99" i="18"/>
  <c r="U99" i="18"/>
  <c r="V99" i="18" s="1"/>
  <c r="W99" i="18" s="1"/>
  <c r="X99" i="18" s="1"/>
  <c r="Z99" i="18" s="1"/>
  <c r="S99" i="18"/>
  <c r="R99" i="18"/>
  <c r="Q99" i="18"/>
  <c r="N99" i="18"/>
  <c r="H99" i="18"/>
  <c r="AB99" i="18" s="1"/>
  <c r="G99" i="18"/>
  <c r="AA99" i="18" s="1"/>
  <c r="E99" i="18"/>
  <c r="D99" i="18" s="1"/>
  <c r="F99" i="18" s="1"/>
  <c r="Y98" i="18"/>
  <c r="X98" i="18"/>
  <c r="Z98" i="18" s="1"/>
  <c r="V98" i="18"/>
  <c r="W98" i="18" s="1"/>
  <c r="U98" i="18"/>
  <c r="S98" i="18"/>
  <c r="R98" i="18"/>
  <c r="Q98" i="18"/>
  <c r="N98" i="18"/>
  <c r="H98" i="18"/>
  <c r="AB98" i="18" s="1"/>
  <c r="E98" i="18"/>
  <c r="D98" i="18"/>
  <c r="F98" i="18" s="1"/>
  <c r="G98" i="18" s="1"/>
  <c r="AA98" i="18" s="1"/>
  <c r="Z97" i="18"/>
  <c r="Y97" i="18"/>
  <c r="U97" i="18"/>
  <c r="V97" i="18" s="1"/>
  <c r="W97" i="18" s="1"/>
  <c r="X97" i="18" s="1"/>
  <c r="S97" i="18"/>
  <c r="R97" i="18"/>
  <c r="Q97" i="18"/>
  <c r="N97" i="18"/>
  <c r="E97" i="18"/>
  <c r="D97" i="18"/>
  <c r="Y96" i="18"/>
  <c r="V96" i="18"/>
  <c r="W96" i="18" s="1"/>
  <c r="X96" i="18" s="1"/>
  <c r="Z96" i="18" s="1"/>
  <c r="U96" i="18"/>
  <c r="S96" i="18"/>
  <c r="R96" i="18"/>
  <c r="Q96" i="18"/>
  <c r="N96" i="18"/>
  <c r="F96" i="18"/>
  <c r="G96" i="18" s="1"/>
  <c r="AA96" i="18" s="1"/>
  <c r="E96" i="18"/>
  <c r="D96" i="18" s="1"/>
  <c r="H96" i="18" s="1"/>
  <c r="Y95" i="18"/>
  <c r="W95" i="18"/>
  <c r="X95" i="18" s="1"/>
  <c r="Z95" i="18" s="1"/>
  <c r="V95" i="18"/>
  <c r="U95" i="18"/>
  <c r="S95" i="18"/>
  <c r="R95" i="18"/>
  <c r="Q95" i="18"/>
  <c r="N95" i="18"/>
  <c r="F95" i="18"/>
  <c r="G95" i="18" s="1"/>
  <c r="AA95" i="18" s="1"/>
  <c r="AB95" i="18" s="1"/>
  <c r="E95" i="18"/>
  <c r="D95" i="18"/>
  <c r="H95" i="18" s="1"/>
  <c r="Y94" i="18"/>
  <c r="X94" i="18"/>
  <c r="Z94" i="18" s="1"/>
  <c r="W94" i="18"/>
  <c r="U94" i="18"/>
  <c r="V94" i="18" s="1"/>
  <c r="S94" i="18"/>
  <c r="R94" i="18"/>
  <c r="Q94" i="18"/>
  <c r="N94" i="18"/>
  <c r="E94" i="18"/>
  <c r="D94" i="18" s="1"/>
  <c r="Y93" i="18"/>
  <c r="X93" i="18"/>
  <c r="Z93" i="18" s="1"/>
  <c r="U93" i="18"/>
  <c r="V93" i="18" s="1"/>
  <c r="W93" i="18" s="1"/>
  <c r="S93" i="18"/>
  <c r="R93" i="18"/>
  <c r="Q93" i="18"/>
  <c r="N93" i="18"/>
  <c r="H93" i="18"/>
  <c r="F93" i="18"/>
  <c r="G93" i="18" s="1"/>
  <c r="AA93" i="18" s="1"/>
  <c r="E93" i="18"/>
  <c r="D93" i="18" s="1"/>
  <c r="Y92" i="18"/>
  <c r="W92" i="18"/>
  <c r="X92" i="18" s="1"/>
  <c r="Z92" i="18" s="1"/>
  <c r="V92" i="18"/>
  <c r="U92" i="18"/>
  <c r="S92" i="18"/>
  <c r="R92" i="18"/>
  <c r="Q92" i="18"/>
  <c r="N92" i="18"/>
  <c r="F92" i="18"/>
  <c r="G92" i="18" s="1"/>
  <c r="AA92" i="18" s="1"/>
  <c r="E92" i="18"/>
  <c r="D92" i="18"/>
  <c r="H92" i="18" s="1"/>
  <c r="AA91" i="18"/>
  <c r="Y91" i="18"/>
  <c r="U91" i="18"/>
  <c r="V91" i="18" s="1"/>
  <c r="W91" i="18" s="1"/>
  <c r="X91" i="18" s="1"/>
  <c r="Z91" i="18" s="1"/>
  <c r="S91" i="18"/>
  <c r="R91" i="18"/>
  <c r="Q91" i="18"/>
  <c r="N91" i="18"/>
  <c r="G91" i="18"/>
  <c r="E91" i="18"/>
  <c r="D91" i="18" s="1"/>
  <c r="F91" i="18" s="1"/>
  <c r="Y90" i="18"/>
  <c r="X90" i="18"/>
  <c r="Z90" i="18" s="1"/>
  <c r="V90" i="18"/>
  <c r="W90" i="18" s="1"/>
  <c r="U90" i="18"/>
  <c r="S90" i="18"/>
  <c r="R90" i="18"/>
  <c r="Q90" i="18"/>
  <c r="N90" i="18"/>
  <c r="E90" i="18"/>
  <c r="D90" i="18"/>
  <c r="Y89" i="18"/>
  <c r="U89" i="18"/>
  <c r="V89" i="18" s="1"/>
  <c r="W89" i="18" s="1"/>
  <c r="X89" i="18" s="1"/>
  <c r="Z89" i="18" s="1"/>
  <c r="S89" i="18"/>
  <c r="R89" i="18"/>
  <c r="Q89" i="18"/>
  <c r="N89" i="18"/>
  <c r="E89" i="18"/>
  <c r="D89" i="18"/>
  <c r="Y88" i="18"/>
  <c r="U88" i="18"/>
  <c r="V88" i="18" s="1"/>
  <c r="W88" i="18" s="1"/>
  <c r="X88" i="18" s="1"/>
  <c r="Z88" i="18" s="1"/>
  <c r="S88" i="18"/>
  <c r="R88" i="18"/>
  <c r="Q88" i="18"/>
  <c r="N88" i="18"/>
  <c r="F88" i="18"/>
  <c r="G88" i="18" s="1"/>
  <c r="AA88" i="18" s="1"/>
  <c r="E88" i="18"/>
  <c r="D88" i="18" s="1"/>
  <c r="H88" i="18" s="1"/>
  <c r="Y87" i="18"/>
  <c r="V87" i="18"/>
  <c r="W87" i="18" s="1"/>
  <c r="X87" i="18" s="1"/>
  <c r="Z87" i="18" s="1"/>
  <c r="U87" i="18"/>
  <c r="S87" i="18"/>
  <c r="R87" i="18"/>
  <c r="Q87" i="18"/>
  <c r="N87" i="18"/>
  <c r="E87" i="18"/>
  <c r="D87" i="18"/>
  <c r="H87" i="18" s="1"/>
  <c r="Y86" i="18"/>
  <c r="W86" i="18"/>
  <c r="X86" i="18" s="1"/>
  <c r="Z86" i="18" s="1"/>
  <c r="U86" i="18"/>
  <c r="V86" i="18" s="1"/>
  <c r="S86" i="18"/>
  <c r="R86" i="18"/>
  <c r="Q86" i="18"/>
  <c r="N86" i="18"/>
  <c r="E86" i="18"/>
  <c r="D86" i="18"/>
  <c r="Y85" i="18"/>
  <c r="U85" i="18"/>
  <c r="V85" i="18" s="1"/>
  <c r="W85" i="18" s="1"/>
  <c r="X85" i="18" s="1"/>
  <c r="Z85" i="18" s="1"/>
  <c r="S85" i="18"/>
  <c r="R85" i="18"/>
  <c r="Q85" i="18"/>
  <c r="N85" i="18"/>
  <c r="F85" i="18"/>
  <c r="G85" i="18" s="1"/>
  <c r="AA85" i="18" s="1"/>
  <c r="E85" i="18"/>
  <c r="D85" i="18" s="1"/>
  <c r="H85" i="18" s="1"/>
  <c r="Z84" i="18"/>
  <c r="Y84" i="18"/>
  <c r="V84" i="18"/>
  <c r="W84" i="18" s="1"/>
  <c r="X84" i="18" s="1"/>
  <c r="U84" i="18"/>
  <c r="S84" i="18"/>
  <c r="R84" i="18"/>
  <c r="Q84" i="18"/>
  <c r="N84" i="18"/>
  <c r="G84" i="18"/>
  <c r="AA84" i="18" s="1"/>
  <c r="F84" i="18"/>
  <c r="E84" i="18"/>
  <c r="D84" i="18"/>
  <c r="H84" i="18" s="1"/>
  <c r="AB84" i="18" s="1"/>
  <c r="Y83" i="18"/>
  <c r="X83" i="18"/>
  <c r="Z83" i="18" s="1"/>
  <c r="W83" i="18"/>
  <c r="U83" i="18"/>
  <c r="V83" i="18" s="1"/>
  <c r="S83" i="18"/>
  <c r="R83" i="18"/>
  <c r="Q83" i="18"/>
  <c r="N83" i="18"/>
  <c r="G83" i="18"/>
  <c r="AA83" i="18" s="1"/>
  <c r="E83" i="18"/>
  <c r="D83" i="18" s="1"/>
  <c r="F83" i="18" s="1"/>
  <c r="Y82" i="18"/>
  <c r="V82" i="18"/>
  <c r="W82" i="18" s="1"/>
  <c r="X82" i="18" s="1"/>
  <c r="Z82" i="18" s="1"/>
  <c r="U82" i="18"/>
  <c r="S82" i="18"/>
  <c r="R82" i="18"/>
  <c r="Q82" i="18"/>
  <c r="N82" i="18"/>
  <c r="H82" i="18"/>
  <c r="E82" i="18"/>
  <c r="D82" i="18"/>
  <c r="F82" i="18" s="1"/>
  <c r="G82" i="18" s="1"/>
  <c r="AA82" i="18" s="1"/>
  <c r="Y81" i="18"/>
  <c r="U81" i="18"/>
  <c r="V81" i="18" s="1"/>
  <c r="W81" i="18" s="1"/>
  <c r="X81" i="18" s="1"/>
  <c r="Z81" i="18" s="1"/>
  <c r="S81" i="18"/>
  <c r="R81" i="18"/>
  <c r="Q81" i="18"/>
  <c r="N81" i="18"/>
  <c r="E81" i="18"/>
  <c r="D81" i="18"/>
  <c r="Y80" i="18"/>
  <c r="V80" i="18"/>
  <c r="W80" i="18" s="1"/>
  <c r="X80" i="18" s="1"/>
  <c r="Z80" i="18" s="1"/>
  <c r="U80" i="18"/>
  <c r="S80" i="18"/>
  <c r="R80" i="18"/>
  <c r="Q80" i="18"/>
  <c r="N80" i="18"/>
  <c r="E80" i="18"/>
  <c r="D80" i="18" s="1"/>
  <c r="Y79" i="18"/>
  <c r="W79" i="18"/>
  <c r="X79" i="18" s="1"/>
  <c r="Z79" i="18" s="1"/>
  <c r="V79" i="18"/>
  <c r="U79" i="18"/>
  <c r="S79" i="18"/>
  <c r="R79" i="18"/>
  <c r="Q79" i="18"/>
  <c r="N79" i="18"/>
  <c r="G79" i="18"/>
  <c r="AA79" i="18" s="1"/>
  <c r="AB79" i="18" s="1"/>
  <c r="F79" i="18"/>
  <c r="E79" i="18"/>
  <c r="D79" i="18"/>
  <c r="H79" i="18" s="1"/>
  <c r="Y78" i="18"/>
  <c r="U78" i="18"/>
  <c r="V78" i="18" s="1"/>
  <c r="W78" i="18" s="1"/>
  <c r="X78" i="18" s="1"/>
  <c r="Z78" i="18" s="1"/>
  <c r="S78" i="18"/>
  <c r="R78" i="18"/>
  <c r="Q78" i="18"/>
  <c r="N78" i="18"/>
  <c r="E78" i="18"/>
  <c r="D78" i="18" s="1"/>
  <c r="Y77" i="18"/>
  <c r="V77" i="18"/>
  <c r="W77" i="18" s="1"/>
  <c r="X77" i="18" s="1"/>
  <c r="Z77" i="18" s="1"/>
  <c r="U77" i="18"/>
  <c r="S77" i="18"/>
  <c r="R77" i="18"/>
  <c r="Q77" i="18"/>
  <c r="N77" i="18"/>
  <c r="E77" i="18"/>
  <c r="D77" i="18" s="1"/>
  <c r="Y76" i="18"/>
  <c r="W76" i="18"/>
  <c r="X76" i="18" s="1"/>
  <c r="Z76" i="18" s="1"/>
  <c r="V76" i="18"/>
  <c r="U76" i="18"/>
  <c r="S76" i="18"/>
  <c r="R76" i="18"/>
  <c r="Q76" i="18"/>
  <c r="N76" i="18"/>
  <c r="F76" i="18"/>
  <c r="G76" i="18" s="1"/>
  <c r="AA76" i="18" s="1"/>
  <c r="AB76" i="18" s="1"/>
  <c r="E76" i="18"/>
  <c r="D76" i="18"/>
  <c r="H76" i="18" s="1"/>
  <c r="Y75" i="18"/>
  <c r="W75" i="18"/>
  <c r="X75" i="18" s="1"/>
  <c r="Z75" i="18" s="1"/>
  <c r="U75" i="18"/>
  <c r="V75" i="18" s="1"/>
  <c r="S75" i="18"/>
  <c r="R75" i="18"/>
  <c r="Q75" i="18"/>
  <c r="N75" i="18"/>
  <c r="E75" i="18"/>
  <c r="D75" i="18" s="1"/>
  <c r="Y74" i="18"/>
  <c r="V74" i="18"/>
  <c r="W74" i="18" s="1"/>
  <c r="X74" i="18" s="1"/>
  <c r="Z74" i="18" s="1"/>
  <c r="U74" i="18"/>
  <c r="S74" i="18"/>
  <c r="R74" i="18"/>
  <c r="Q74" i="18"/>
  <c r="N74" i="18"/>
  <c r="E74" i="18"/>
  <c r="D74" i="18"/>
  <c r="H74" i="18" s="1"/>
  <c r="Z73" i="18"/>
  <c r="Y73" i="18"/>
  <c r="U73" i="18"/>
  <c r="V73" i="18" s="1"/>
  <c r="W73" i="18" s="1"/>
  <c r="X73" i="18" s="1"/>
  <c r="S73" i="18"/>
  <c r="R73" i="18"/>
  <c r="Q73" i="18"/>
  <c r="N73" i="18"/>
  <c r="E73" i="18"/>
  <c r="D73" i="18" s="1"/>
  <c r="AA72" i="18"/>
  <c r="Y72" i="18"/>
  <c r="U72" i="18"/>
  <c r="V72" i="18" s="1"/>
  <c r="W72" i="18" s="1"/>
  <c r="X72" i="18" s="1"/>
  <c r="Z72" i="18" s="1"/>
  <c r="S72" i="18"/>
  <c r="R72" i="18"/>
  <c r="Q72" i="18"/>
  <c r="N72" i="18"/>
  <c r="H72" i="18"/>
  <c r="F72" i="18"/>
  <c r="G72" i="18" s="1"/>
  <c r="E72" i="18"/>
  <c r="D72" i="18" s="1"/>
  <c r="Y71" i="18"/>
  <c r="W71" i="18"/>
  <c r="X71" i="18" s="1"/>
  <c r="Z71" i="18" s="1"/>
  <c r="V71" i="18"/>
  <c r="U71" i="18"/>
  <c r="S71" i="18"/>
  <c r="R71" i="18"/>
  <c r="Q71" i="18"/>
  <c r="N71" i="18"/>
  <c r="E71" i="18"/>
  <c r="D71" i="18"/>
  <c r="Y70" i="18"/>
  <c r="X70" i="18"/>
  <c r="Z70" i="18" s="1"/>
  <c r="U70" i="18"/>
  <c r="V70" i="18" s="1"/>
  <c r="W70" i="18" s="1"/>
  <c r="S70" i="18"/>
  <c r="R70" i="18"/>
  <c r="Q70" i="18"/>
  <c r="N70" i="18"/>
  <c r="H70" i="18"/>
  <c r="G70" i="18"/>
  <c r="AA70" i="18" s="1"/>
  <c r="E70" i="18"/>
  <c r="D70" i="18"/>
  <c r="F70" i="18" s="1"/>
  <c r="Y69" i="18"/>
  <c r="U69" i="18"/>
  <c r="V69" i="18" s="1"/>
  <c r="W69" i="18" s="1"/>
  <c r="X69" i="18" s="1"/>
  <c r="Z69" i="18" s="1"/>
  <c r="S69" i="18"/>
  <c r="R69" i="18"/>
  <c r="Q69" i="18"/>
  <c r="N69" i="18"/>
  <c r="H69" i="18"/>
  <c r="F69" i="18"/>
  <c r="G69" i="18" s="1"/>
  <c r="AA69" i="18" s="1"/>
  <c r="E69" i="18"/>
  <c r="D69" i="18" s="1"/>
  <c r="Z68" i="18"/>
  <c r="Y68" i="18"/>
  <c r="W68" i="18"/>
  <c r="X68" i="18" s="1"/>
  <c r="V68" i="18"/>
  <c r="U68" i="18"/>
  <c r="S68" i="18"/>
  <c r="R68" i="18"/>
  <c r="Q68" i="18"/>
  <c r="N68" i="18"/>
  <c r="E68" i="18"/>
  <c r="D68" i="18"/>
  <c r="Y67" i="18"/>
  <c r="X67" i="18"/>
  <c r="Z67" i="18" s="1"/>
  <c r="U67" i="18"/>
  <c r="V67" i="18" s="1"/>
  <c r="W67" i="18" s="1"/>
  <c r="S67" i="18"/>
  <c r="R67" i="18"/>
  <c r="Q67" i="18"/>
  <c r="N67" i="18"/>
  <c r="H67" i="18"/>
  <c r="G67" i="18"/>
  <c r="AA67" i="18" s="1"/>
  <c r="E67" i="18"/>
  <c r="D67" i="18" s="1"/>
  <c r="F67" i="18" s="1"/>
  <c r="Y66" i="18"/>
  <c r="X66" i="18"/>
  <c r="Z66" i="18" s="1"/>
  <c r="V66" i="18"/>
  <c r="W66" i="18" s="1"/>
  <c r="U66" i="18"/>
  <c r="S66" i="18"/>
  <c r="R66" i="18"/>
  <c r="Q66" i="18"/>
  <c r="N66" i="18"/>
  <c r="E66" i="18"/>
  <c r="D66" i="18"/>
  <c r="F66" i="18" s="1"/>
  <c r="G66" i="18" s="1"/>
  <c r="AA66" i="18" s="1"/>
  <c r="Y65" i="18"/>
  <c r="U65" i="18"/>
  <c r="V65" i="18" s="1"/>
  <c r="W65" i="18" s="1"/>
  <c r="X65" i="18" s="1"/>
  <c r="Z65" i="18" s="1"/>
  <c r="S65" i="18"/>
  <c r="R65" i="18"/>
  <c r="Q65" i="18"/>
  <c r="N65" i="18"/>
  <c r="E65" i="18"/>
  <c r="D65" i="18" s="1"/>
  <c r="Y64" i="18"/>
  <c r="V64" i="18"/>
  <c r="W64" i="18" s="1"/>
  <c r="X64" i="18" s="1"/>
  <c r="Z64" i="18" s="1"/>
  <c r="U64" i="18"/>
  <c r="S64" i="18"/>
  <c r="R64" i="18"/>
  <c r="Q64" i="18"/>
  <c r="N64" i="18"/>
  <c r="E64" i="18"/>
  <c r="D64" i="18" s="1"/>
  <c r="H64" i="18" s="1"/>
  <c r="Y63" i="18"/>
  <c r="W63" i="18"/>
  <c r="X63" i="18" s="1"/>
  <c r="Z63" i="18" s="1"/>
  <c r="V63" i="18"/>
  <c r="U63" i="18"/>
  <c r="S63" i="18"/>
  <c r="R63" i="18"/>
  <c r="Q63" i="18"/>
  <c r="N63" i="18"/>
  <c r="E63" i="18"/>
  <c r="D63" i="18"/>
  <c r="Y62" i="18"/>
  <c r="X62" i="18"/>
  <c r="Z62" i="18" s="1"/>
  <c r="W62" i="18"/>
  <c r="U62" i="18"/>
  <c r="V62" i="18" s="1"/>
  <c r="S62" i="18"/>
  <c r="R62" i="18"/>
  <c r="Q62" i="18"/>
  <c r="N62" i="18"/>
  <c r="E62" i="18"/>
  <c r="D62" i="18" s="1"/>
  <c r="Y61" i="18"/>
  <c r="U61" i="18"/>
  <c r="V61" i="18" s="1"/>
  <c r="W61" i="18" s="1"/>
  <c r="X61" i="18" s="1"/>
  <c r="Z61" i="18" s="1"/>
  <c r="S61" i="18"/>
  <c r="R61" i="18"/>
  <c r="Q61" i="18"/>
  <c r="N61" i="18"/>
  <c r="E61" i="18"/>
  <c r="D61" i="18" s="1"/>
  <c r="Z60" i="18"/>
  <c r="Y60" i="18"/>
  <c r="V60" i="18"/>
  <c r="W60" i="18" s="1"/>
  <c r="X60" i="18" s="1"/>
  <c r="U60" i="18"/>
  <c r="S60" i="18"/>
  <c r="R60" i="18"/>
  <c r="Q60" i="18"/>
  <c r="N60" i="18"/>
  <c r="F60" i="18"/>
  <c r="G60" i="18" s="1"/>
  <c r="AA60" i="18" s="1"/>
  <c r="E60" i="18"/>
  <c r="D60" i="18" s="1"/>
  <c r="H60" i="18" s="1"/>
  <c r="Y59" i="18"/>
  <c r="W59" i="18"/>
  <c r="X59" i="18" s="1"/>
  <c r="Z59" i="18" s="1"/>
  <c r="V59" i="18"/>
  <c r="U59" i="18"/>
  <c r="S59" i="18"/>
  <c r="R59" i="18"/>
  <c r="Q59" i="18"/>
  <c r="N59" i="18"/>
  <c r="E59" i="18"/>
  <c r="D59" i="18"/>
  <c r="Y58" i="18"/>
  <c r="X58" i="18"/>
  <c r="Z58" i="18" s="1"/>
  <c r="U58" i="18"/>
  <c r="V58" i="18" s="1"/>
  <c r="W58" i="18" s="1"/>
  <c r="S58" i="18"/>
  <c r="R58" i="18"/>
  <c r="Q58" i="18"/>
  <c r="N58" i="18"/>
  <c r="E58" i="18"/>
  <c r="D58" i="18" s="1"/>
  <c r="Y57" i="18"/>
  <c r="U57" i="18"/>
  <c r="V57" i="18" s="1"/>
  <c r="W57" i="18" s="1"/>
  <c r="X57" i="18" s="1"/>
  <c r="Z57" i="18" s="1"/>
  <c r="S57" i="18"/>
  <c r="R57" i="18"/>
  <c r="Q57" i="18"/>
  <c r="N57" i="18"/>
  <c r="F57" i="18"/>
  <c r="G57" i="18" s="1"/>
  <c r="AA57" i="18" s="1"/>
  <c r="E57" i="18"/>
  <c r="D57" i="18" s="1"/>
  <c r="H57" i="18" s="1"/>
  <c r="Z56" i="18"/>
  <c r="Y56" i="18"/>
  <c r="W56" i="18"/>
  <c r="X56" i="18" s="1"/>
  <c r="V56" i="18"/>
  <c r="U56" i="18"/>
  <c r="S56" i="18"/>
  <c r="R56" i="18"/>
  <c r="Q56" i="18"/>
  <c r="N56" i="18"/>
  <c r="G56" i="18"/>
  <c r="AA56" i="18" s="1"/>
  <c r="F56" i="18"/>
  <c r="E56" i="18"/>
  <c r="D56" i="18"/>
  <c r="H56" i="18" s="1"/>
  <c r="AA55" i="18"/>
  <c r="Y55" i="18"/>
  <c r="U55" i="18"/>
  <c r="V55" i="18" s="1"/>
  <c r="W55" i="18" s="1"/>
  <c r="X55" i="18" s="1"/>
  <c r="Z55" i="18" s="1"/>
  <c r="S55" i="18"/>
  <c r="R55" i="18"/>
  <c r="Q55" i="18"/>
  <c r="N55" i="18"/>
  <c r="H55" i="18"/>
  <c r="G55" i="18"/>
  <c r="E55" i="18"/>
  <c r="D55" i="18" s="1"/>
  <c r="F55" i="18" s="1"/>
  <c r="Y54" i="18"/>
  <c r="V54" i="18"/>
  <c r="W54" i="18" s="1"/>
  <c r="X54" i="18" s="1"/>
  <c r="Z54" i="18" s="1"/>
  <c r="U54" i="18"/>
  <c r="S54" i="18"/>
  <c r="R54" i="18"/>
  <c r="Q54" i="18"/>
  <c r="N54" i="18"/>
  <c r="E54" i="18"/>
  <c r="D54" i="18"/>
  <c r="F54" i="18" s="1"/>
  <c r="G54" i="18" s="1"/>
  <c r="AA54" i="18" s="1"/>
  <c r="Z53" i="18"/>
  <c r="Y53" i="18"/>
  <c r="U53" i="18"/>
  <c r="V53" i="18" s="1"/>
  <c r="W53" i="18" s="1"/>
  <c r="X53" i="18" s="1"/>
  <c r="S53" i="18"/>
  <c r="R53" i="18"/>
  <c r="Q53" i="18"/>
  <c r="N53" i="18"/>
  <c r="E53" i="18"/>
  <c r="D53" i="18" s="1"/>
  <c r="AA52" i="18"/>
  <c r="Z52" i="18"/>
  <c r="Y52" i="18"/>
  <c r="V52" i="18"/>
  <c r="W52" i="18" s="1"/>
  <c r="X52" i="18" s="1"/>
  <c r="U52" i="18"/>
  <c r="S52" i="18"/>
  <c r="R52" i="18"/>
  <c r="Q52" i="18"/>
  <c r="N52" i="18"/>
  <c r="F52" i="18"/>
  <c r="G52" i="18" s="1"/>
  <c r="E52" i="18"/>
  <c r="D52" i="18" s="1"/>
  <c r="H52" i="18" s="1"/>
  <c r="Y51" i="18"/>
  <c r="W51" i="18"/>
  <c r="X51" i="18" s="1"/>
  <c r="Z51" i="18" s="1"/>
  <c r="V51" i="18"/>
  <c r="U51" i="18"/>
  <c r="S51" i="18"/>
  <c r="R51" i="18"/>
  <c r="Q51" i="18"/>
  <c r="N51" i="18"/>
  <c r="E51" i="18"/>
  <c r="D51" i="18"/>
  <c r="Y50" i="18"/>
  <c r="X50" i="18"/>
  <c r="Z50" i="18" s="1"/>
  <c r="U50" i="18"/>
  <c r="V50" i="18" s="1"/>
  <c r="W50" i="18" s="1"/>
  <c r="S50" i="18"/>
  <c r="R50" i="18"/>
  <c r="Q50" i="18"/>
  <c r="N50" i="18"/>
  <c r="E50" i="18"/>
  <c r="D50" i="18" s="1"/>
  <c r="Y49" i="18"/>
  <c r="V49" i="18"/>
  <c r="W49" i="18" s="1"/>
  <c r="X49" i="18" s="1"/>
  <c r="Z49" i="18" s="1"/>
  <c r="U49" i="18"/>
  <c r="S49" i="18"/>
  <c r="R49" i="18"/>
  <c r="Q49" i="18"/>
  <c r="N49" i="18"/>
  <c r="F49" i="18"/>
  <c r="G49" i="18" s="1"/>
  <c r="AA49" i="18" s="1"/>
  <c r="E49" i="18"/>
  <c r="D49" i="18" s="1"/>
  <c r="H49" i="18" s="1"/>
  <c r="Y48" i="18"/>
  <c r="V48" i="18"/>
  <c r="W48" i="18" s="1"/>
  <c r="X48" i="18" s="1"/>
  <c r="Z48" i="18" s="1"/>
  <c r="U48" i="18"/>
  <c r="S48" i="18"/>
  <c r="R48" i="18"/>
  <c r="Q48" i="18"/>
  <c r="N48" i="18"/>
  <c r="G48" i="18"/>
  <c r="AA48" i="18" s="1"/>
  <c r="F48" i="18"/>
  <c r="E48" i="18"/>
  <c r="D48" i="18"/>
  <c r="H48" i="18" s="1"/>
  <c r="AB48" i="18" s="1"/>
  <c r="Y47" i="18"/>
  <c r="W47" i="18"/>
  <c r="X47" i="18" s="1"/>
  <c r="Z47" i="18" s="1"/>
  <c r="U47" i="18"/>
  <c r="V47" i="18" s="1"/>
  <c r="S47" i="18"/>
  <c r="R47" i="18"/>
  <c r="Q47" i="18"/>
  <c r="N47" i="18"/>
  <c r="E47" i="18"/>
  <c r="D47" i="18" s="1"/>
  <c r="F47" i="18" s="1"/>
  <c r="G47" i="18" s="1"/>
  <c r="AA47" i="18" s="1"/>
  <c r="Y46" i="18"/>
  <c r="V46" i="18"/>
  <c r="W46" i="18" s="1"/>
  <c r="X46" i="18" s="1"/>
  <c r="Z46" i="18" s="1"/>
  <c r="U46" i="18"/>
  <c r="S46" i="18"/>
  <c r="R46" i="18"/>
  <c r="Q46" i="18"/>
  <c r="N46" i="18"/>
  <c r="E46" i="18"/>
  <c r="D46" i="18"/>
  <c r="F46" i="18" s="1"/>
  <c r="G46" i="18" s="1"/>
  <c r="AA46" i="18" s="1"/>
  <c r="Z45" i="18"/>
  <c r="Y45" i="18"/>
  <c r="U45" i="18"/>
  <c r="V45" i="18" s="1"/>
  <c r="W45" i="18" s="1"/>
  <c r="X45" i="18" s="1"/>
  <c r="S45" i="18"/>
  <c r="R45" i="18"/>
  <c r="Q45" i="18"/>
  <c r="N45" i="18"/>
  <c r="E45" i="18"/>
  <c r="D45" i="18" s="1"/>
  <c r="Y44" i="18"/>
  <c r="V44" i="18"/>
  <c r="W44" i="18" s="1"/>
  <c r="X44" i="18" s="1"/>
  <c r="Z44" i="18" s="1"/>
  <c r="U44" i="18"/>
  <c r="S44" i="18"/>
  <c r="R44" i="18"/>
  <c r="Q44" i="18"/>
  <c r="N44" i="18"/>
  <c r="F44" i="18"/>
  <c r="G44" i="18" s="1"/>
  <c r="AA44" i="18" s="1"/>
  <c r="E44" i="18"/>
  <c r="D44" i="18" s="1"/>
  <c r="H44" i="18" s="1"/>
  <c r="Y43" i="18"/>
  <c r="W43" i="18"/>
  <c r="X43" i="18" s="1"/>
  <c r="Z43" i="18" s="1"/>
  <c r="V43" i="18"/>
  <c r="U43" i="18"/>
  <c r="S43" i="18"/>
  <c r="R43" i="18"/>
  <c r="Q43" i="18"/>
  <c r="N43" i="18"/>
  <c r="E43" i="18"/>
  <c r="D43" i="18"/>
  <c r="Y42" i="18"/>
  <c r="U42" i="18"/>
  <c r="V42" i="18" s="1"/>
  <c r="W42" i="18" s="1"/>
  <c r="X42" i="18" s="1"/>
  <c r="Z42" i="18" s="1"/>
  <c r="S42" i="18"/>
  <c r="R42" i="18"/>
  <c r="Q42" i="18"/>
  <c r="N42" i="18"/>
  <c r="E42" i="18"/>
  <c r="D42" i="18" s="1"/>
  <c r="Y41" i="18"/>
  <c r="V41" i="18"/>
  <c r="W41" i="18" s="1"/>
  <c r="X41" i="18" s="1"/>
  <c r="Z41" i="18" s="1"/>
  <c r="U41" i="18"/>
  <c r="S41" i="18"/>
  <c r="R41" i="18"/>
  <c r="Q41" i="18"/>
  <c r="N41" i="18"/>
  <c r="E41" i="18"/>
  <c r="D41" i="18" s="1"/>
  <c r="H41" i="18" s="1"/>
  <c r="Y40" i="18"/>
  <c r="V40" i="18"/>
  <c r="W40" i="18" s="1"/>
  <c r="X40" i="18" s="1"/>
  <c r="Z40" i="18" s="1"/>
  <c r="U40" i="18"/>
  <c r="S40" i="18"/>
  <c r="R40" i="18"/>
  <c r="Q40" i="18"/>
  <c r="N40" i="18"/>
  <c r="F40" i="18"/>
  <c r="G40" i="18" s="1"/>
  <c r="AA40" i="18" s="1"/>
  <c r="E40" i="18"/>
  <c r="D40" i="18"/>
  <c r="H40" i="18" s="1"/>
  <c r="Y39" i="18"/>
  <c r="X39" i="18"/>
  <c r="Z39" i="18" s="1"/>
  <c r="W39" i="18"/>
  <c r="U39" i="18"/>
  <c r="V39" i="18" s="1"/>
  <c r="S39" i="18"/>
  <c r="R39" i="18"/>
  <c r="Q39" i="18"/>
  <c r="N39" i="18"/>
  <c r="H39" i="18"/>
  <c r="G39" i="18"/>
  <c r="AA39" i="18" s="1"/>
  <c r="E39" i="18"/>
  <c r="D39" i="18" s="1"/>
  <c r="F39" i="18" s="1"/>
  <c r="Y38" i="18"/>
  <c r="X38" i="18"/>
  <c r="Z38" i="18" s="1"/>
  <c r="V38" i="18"/>
  <c r="W38" i="18" s="1"/>
  <c r="U38" i="18"/>
  <c r="S38" i="18"/>
  <c r="R38" i="18"/>
  <c r="Q38" i="18"/>
  <c r="N38" i="18"/>
  <c r="F38" i="18"/>
  <c r="G38" i="18" s="1"/>
  <c r="AA38" i="18" s="1"/>
  <c r="E38" i="18"/>
  <c r="D38" i="18"/>
  <c r="H38" i="18" s="1"/>
  <c r="AB38" i="18" s="1"/>
  <c r="Z37" i="18"/>
  <c r="Y37" i="18"/>
  <c r="W37" i="18"/>
  <c r="X37" i="18" s="1"/>
  <c r="U37" i="18"/>
  <c r="V37" i="18" s="1"/>
  <c r="S37" i="18"/>
  <c r="R37" i="18"/>
  <c r="Q37" i="18"/>
  <c r="N37" i="18"/>
  <c r="E37" i="18"/>
  <c r="D37" i="18" s="1"/>
  <c r="Y36" i="18"/>
  <c r="X36" i="18"/>
  <c r="Z36" i="18" s="1"/>
  <c r="V36" i="18"/>
  <c r="W36" i="18" s="1"/>
  <c r="U36" i="18"/>
  <c r="S36" i="18"/>
  <c r="R36" i="18"/>
  <c r="Q36" i="18"/>
  <c r="N36" i="18"/>
  <c r="F36" i="18"/>
  <c r="G36" i="18" s="1"/>
  <c r="AA36" i="18" s="1"/>
  <c r="E36" i="18"/>
  <c r="D36" i="18" s="1"/>
  <c r="H36" i="18" s="1"/>
  <c r="Y35" i="18"/>
  <c r="W35" i="18"/>
  <c r="X35" i="18" s="1"/>
  <c r="Z35" i="18" s="1"/>
  <c r="V35" i="18"/>
  <c r="U35" i="18"/>
  <c r="S35" i="18"/>
  <c r="R35" i="18"/>
  <c r="Q35" i="18"/>
  <c r="N35" i="18"/>
  <c r="G35" i="18"/>
  <c r="AA35" i="18" s="1"/>
  <c r="AB35" i="18" s="1"/>
  <c r="F35" i="18"/>
  <c r="E35" i="18"/>
  <c r="D35" i="18"/>
  <c r="H35" i="18" s="1"/>
  <c r="Y34" i="18"/>
  <c r="W34" i="18"/>
  <c r="X34" i="18" s="1"/>
  <c r="Z34" i="18" s="1"/>
  <c r="U34" i="18"/>
  <c r="V34" i="18" s="1"/>
  <c r="S34" i="18"/>
  <c r="R34" i="18"/>
  <c r="Q34" i="18"/>
  <c r="N34" i="18"/>
  <c r="E34" i="18"/>
  <c r="D34" i="18" s="1"/>
  <c r="Y33" i="18"/>
  <c r="X33" i="18"/>
  <c r="Z33" i="18" s="1"/>
  <c r="V33" i="18"/>
  <c r="W33" i="18" s="1"/>
  <c r="U33" i="18"/>
  <c r="S33" i="18"/>
  <c r="R33" i="18"/>
  <c r="Q33" i="18"/>
  <c r="N33" i="18"/>
  <c r="F33" i="18"/>
  <c r="G33" i="18" s="1"/>
  <c r="AA33" i="18" s="1"/>
  <c r="E33" i="18"/>
  <c r="D33" i="18" s="1"/>
  <c r="H33" i="18" s="1"/>
  <c r="Z32" i="18"/>
  <c r="Y32" i="18"/>
  <c r="W32" i="18"/>
  <c r="X32" i="18" s="1"/>
  <c r="V32" i="18"/>
  <c r="U32" i="18"/>
  <c r="S32" i="18"/>
  <c r="R32" i="18"/>
  <c r="Q32" i="18"/>
  <c r="N32" i="18"/>
  <c r="G32" i="18"/>
  <c r="AA32" i="18" s="1"/>
  <c r="AB32" i="18" s="1"/>
  <c r="F32" i="18"/>
  <c r="E32" i="18"/>
  <c r="D32" i="18"/>
  <c r="H32" i="18" s="1"/>
  <c r="Y31" i="18"/>
  <c r="W31" i="18"/>
  <c r="X31" i="18" s="1"/>
  <c r="Z31" i="18" s="1"/>
  <c r="U31" i="18"/>
  <c r="V31" i="18" s="1"/>
  <c r="S31" i="18"/>
  <c r="R31" i="18"/>
  <c r="Q31" i="18"/>
  <c r="N31" i="18"/>
  <c r="E31" i="18"/>
  <c r="D31" i="18" s="1"/>
  <c r="F31" i="18" s="1"/>
  <c r="G31" i="18" s="1"/>
  <c r="AA31" i="18" s="1"/>
  <c r="Y30" i="18"/>
  <c r="X30" i="18"/>
  <c r="Z30" i="18" s="1"/>
  <c r="V30" i="18"/>
  <c r="W30" i="18" s="1"/>
  <c r="U30" i="18"/>
  <c r="S30" i="18"/>
  <c r="R30" i="18"/>
  <c r="Q30" i="18"/>
  <c r="N30" i="18"/>
  <c r="F30" i="18"/>
  <c r="G30" i="18" s="1"/>
  <c r="AA30" i="18" s="1"/>
  <c r="E30" i="18"/>
  <c r="D30" i="18"/>
  <c r="H30" i="18" s="1"/>
  <c r="AB30" i="18" s="1"/>
  <c r="Y29" i="18"/>
  <c r="U29" i="18"/>
  <c r="V29" i="18" s="1"/>
  <c r="W29" i="18" s="1"/>
  <c r="X29" i="18" s="1"/>
  <c r="Z29" i="18" s="1"/>
  <c r="S29" i="18"/>
  <c r="R29" i="18"/>
  <c r="Q29" i="18"/>
  <c r="N29" i="18"/>
  <c r="E29" i="18"/>
  <c r="D29" i="18" s="1"/>
  <c r="Y28" i="18"/>
  <c r="U28" i="18"/>
  <c r="V28" i="18" s="1"/>
  <c r="W28" i="18" s="1"/>
  <c r="X28" i="18" s="1"/>
  <c r="Z28" i="18" s="1"/>
  <c r="S28" i="18"/>
  <c r="R28" i="18"/>
  <c r="Q28" i="18"/>
  <c r="N28" i="18"/>
  <c r="H28" i="18"/>
  <c r="F28" i="18"/>
  <c r="G28" i="18" s="1"/>
  <c r="AA28" i="18" s="1"/>
  <c r="E28" i="18"/>
  <c r="D28" i="18" s="1"/>
  <c r="Y27" i="18"/>
  <c r="V27" i="18"/>
  <c r="W27" i="18" s="1"/>
  <c r="X27" i="18" s="1"/>
  <c r="Z27" i="18" s="1"/>
  <c r="U27" i="18"/>
  <c r="S27" i="18"/>
  <c r="R27" i="18"/>
  <c r="Q27" i="18"/>
  <c r="N27" i="18"/>
  <c r="E27" i="18"/>
  <c r="D27" i="18"/>
  <c r="H27" i="18" s="1"/>
  <c r="Y26" i="18"/>
  <c r="U26" i="18"/>
  <c r="V26" i="18" s="1"/>
  <c r="W26" i="18" s="1"/>
  <c r="X26" i="18" s="1"/>
  <c r="Z26" i="18" s="1"/>
  <c r="S26" i="18"/>
  <c r="R26" i="18"/>
  <c r="Q26" i="18"/>
  <c r="N26" i="18"/>
  <c r="H26" i="18"/>
  <c r="AB26" i="18" s="1"/>
  <c r="E26" i="18"/>
  <c r="D26" i="18"/>
  <c r="F26" i="18" s="1"/>
  <c r="G26" i="18" s="1"/>
  <c r="AA26" i="18" s="1"/>
  <c r="AA25" i="18"/>
  <c r="Y25" i="18"/>
  <c r="U25" i="18"/>
  <c r="V25" i="18" s="1"/>
  <c r="W25" i="18" s="1"/>
  <c r="X25" i="18" s="1"/>
  <c r="Z25" i="18" s="1"/>
  <c r="S25" i="18"/>
  <c r="R25" i="18"/>
  <c r="Q25" i="18"/>
  <c r="N25" i="18"/>
  <c r="H25" i="18"/>
  <c r="F25" i="18"/>
  <c r="G25" i="18" s="1"/>
  <c r="E25" i="18"/>
  <c r="D25" i="18" s="1"/>
  <c r="Y24" i="18"/>
  <c r="V24" i="18"/>
  <c r="W24" i="18" s="1"/>
  <c r="X24" i="18" s="1"/>
  <c r="Z24" i="18" s="1"/>
  <c r="U24" i="18"/>
  <c r="S24" i="18"/>
  <c r="R24" i="18"/>
  <c r="Q24" i="18"/>
  <c r="N24" i="18"/>
  <c r="E24" i="18"/>
  <c r="D24" i="18" s="1"/>
  <c r="Y23" i="18"/>
  <c r="V23" i="18"/>
  <c r="W23" i="18" s="1"/>
  <c r="X23" i="18" s="1"/>
  <c r="Z23" i="18" s="1"/>
  <c r="U23" i="18"/>
  <c r="S23" i="18"/>
  <c r="R23" i="18"/>
  <c r="Q23" i="18"/>
  <c r="N23" i="18"/>
  <c r="E23" i="18"/>
  <c r="D23" i="18" s="1"/>
  <c r="Y22" i="18"/>
  <c r="W22" i="18"/>
  <c r="X22" i="18" s="1"/>
  <c r="Z22" i="18" s="1"/>
  <c r="V22" i="18"/>
  <c r="U22" i="18"/>
  <c r="S22" i="18"/>
  <c r="R22" i="18"/>
  <c r="Q22" i="18"/>
  <c r="N22" i="18"/>
  <c r="E22" i="18"/>
  <c r="D22" i="18" s="1"/>
  <c r="Y21" i="18"/>
  <c r="X21" i="18"/>
  <c r="Z21" i="18" s="1"/>
  <c r="W21" i="18"/>
  <c r="V21" i="18"/>
  <c r="U21" i="18"/>
  <c r="S21" i="18"/>
  <c r="R21" i="18"/>
  <c r="Q21" i="18"/>
  <c r="N21" i="18"/>
  <c r="E21" i="18"/>
  <c r="D21" i="18"/>
  <c r="H21" i="18" s="1"/>
  <c r="Y20" i="18"/>
  <c r="U20" i="18"/>
  <c r="V20" i="18" s="1"/>
  <c r="W20" i="18" s="1"/>
  <c r="X20" i="18" s="1"/>
  <c r="Z20" i="18" s="1"/>
  <c r="S20" i="18"/>
  <c r="R20" i="18"/>
  <c r="Q20" i="18"/>
  <c r="N20" i="18"/>
  <c r="E20" i="18"/>
  <c r="D20" i="18" s="1"/>
  <c r="Y19" i="18"/>
  <c r="V19" i="18"/>
  <c r="W19" i="18" s="1"/>
  <c r="X19" i="18" s="1"/>
  <c r="Z19" i="18" s="1"/>
  <c r="U19" i="18"/>
  <c r="S19" i="18"/>
  <c r="R19" i="18"/>
  <c r="Q19" i="18"/>
  <c r="N19" i="18"/>
  <c r="E19" i="18"/>
  <c r="D19" i="18" s="1"/>
  <c r="Y18" i="18"/>
  <c r="W18" i="18"/>
  <c r="X18" i="18" s="1"/>
  <c r="Z18" i="18" s="1"/>
  <c r="V18" i="18"/>
  <c r="U18" i="18"/>
  <c r="S18" i="18"/>
  <c r="R18" i="18"/>
  <c r="Q18" i="18"/>
  <c r="N18" i="18"/>
  <c r="H18" i="18"/>
  <c r="AB18" i="18" s="1"/>
  <c r="G18" i="18"/>
  <c r="AA18" i="18" s="1"/>
  <c r="F18" i="18"/>
  <c r="E18" i="18"/>
  <c r="D18" i="18"/>
  <c r="Y17" i="18"/>
  <c r="U17" i="18"/>
  <c r="V17" i="18" s="1"/>
  <c r="W17" i="18" s="1"/>
  <c r="X17" i="18" s="1"/>
  <c r="Z17" i="18" s="1"/>
  <c r="S17" i="18"/>
  <c r="R17" i="18"/>
  <c r="Q17" i="18"/>
  <c r="N17" i="18"/>
  <c r="H17" i="18"/>
  <c r="AB17" i="18" s="1"/>
  <c r="E17" i="18"/>
  <c r="D17" i="18"/>
  <c r="F17" i="18" s="1"/>
  <c r="G17" i="18" s="1"/>
  <c r="AA17" i="18" s="1"/>
  <c r="Y16" i="18"/>
  <c r="U16" i="18"/>
  <c r="V16" i="18" s="1"/>
  <c r="W16" i="18" s="1"/>
  <c r="X16" i="18" s="1"/>
  <c r="Z16" i="18" s="1"/>
  <c r="S16" i="18"/>
  <c r="R16" i="18"/>
  <c r="Q16" i="18"/>
  <c r="N16" i="18"/>
  <c r="E16" i="18"/>
  <c r="D16" i="18" s="1"/>
  <c r="Y15" i="18"/>
  <c r="V15" i="18"/>
  <c r="W15" i="18" s="1"/>
  <c r="X15" i="18" s="1"/>
  <c r="Z15" i="18" s="1"/>
  <c r="U15" i="18"/>
  <c r="S15" i="18"/>
  <c r="R15" i="18"/>
  <c r="Q15" i="18"/>
  <c r="N15" i="18"/>
  <c r="E15" i="18"/>
  <c r="D15" i="18" s="1"/>
  <c r="Y14" i="18"/>
  <c r="W14" i="18"/>
  <c r="X14" i="18" s="1"/>
  <c r="Z14" i="18" s="1"/>
  <c r="V14" i="18"/>
  <c r="U14" i="18"/>
  <c r="S14" i="18"/>
  <c r="R14" i="18"/>
  <c r="Q14" i="18"/>
  <c r="N14" i="18"/>
  <c r="E14" i="18"/>
  <c r="D14" i="18" s="1"/>
  <c r="Y13" i="18"/>
  <c r="X13" i="18"/>
  <c r="Z13" i="18" s="1"/>
  <c r="W13" i="18"/>
  <c r="V13" i="18"/>
  <c r="U13" i="18"/>
  <c r="S13" i="18"/>
  <c r="R13" i="18"/>
  <c r="Q13" i="18"/>
  <c r="N13" i="18"/>
  <c r="E13" i="18"/>
  <c r="D13" i="18"/>
  <c r="H13" i="18" s="1"/>
  <c r="Y12" i="18"/>
  <c r="U12" i="18"/>
  <c r="V12" i="18" s="1"/>
  <c r="W12" i="18" s="1"/>
  <c r="X12" i="18" s="1"/>
  <c r="Z12" i="18" s="1"/>
  <c r="S12" i="18"/>
  <c r="R12" i="18"/>
  <c r="Q12" i="18"/>
  <c r="N12" i="18"/>
  <c r="E12" i="18"/>
  <c r="D12" i="18" s="1"/>
  <c r="Y11" i="18"/>
  <c r="V11" i="18"/>
  <c r="W11" i="18" s="1"/>
  <c r="X11" i="18" s="1"/>
  <c r="Z11" i="18" s="1"/>
  <c r="U11" i="18"/>
  <c r="S11" i="18"/>
  <c r="R11" i="18"/>
  <c r="Q11" i="18"/>
  <c r="N11" i="18"/>
  <c r="E11" i="18"/>
  <c r="D11" i="18" s="1"/>
  <c r="Y10" i="18"/>
  <c r="W10" i="18"/>
  <c r="X10" i="18" s="1"/>
  <c r="Z10" i="18" s="1"/>
  <c r="V10" i="18"/>
  <c r="U10" i="18"/>
  <c r="S10" i="18"/>
  <c r="R10" i="18"/>
  <c r="Q10" i="18"/>
  <c r="N10" i="18"/>
  <c r="H10" i="18"/>
  <c r="AB10" i="18" s="1"/>
  <c r="G10" i="18"/>
  <c r="AA10" i="18" s="1"/>
  <c r="F10" i="18"/>
  <c r="E10" i="18"/>
  <c r="D10" i="18"/>
  <c r="Y9" i="18"/>
  <c r="U9" i="18"/>
  <c r="V9" i="18" s="1"/>
  <c r="W9" i="18" s="1"/>
  <c r="X9" i="18" s="1"/>
  <c r="Z9" i="18" s="1"/>
  <c r="S9" i="18"/>
  <c r="R9" i="18"/>
  <c r="Q9" i="18"/>
  <c r="N9" i="18"/>
  <c r="H9" i="18"/>
  <c r="AB9" i="18" s="1"/>
  <c r="E9" i="18"/>
  <c r="D9" i="18"/>
  <c r="F9" i="18" s="1"/>
  <c r="G9" i="18" s="1"/>
  <c r="AA9" i="18" s="1"/>
  <c r="AN195" i="15"/>
  <c r="AH195" i="15" s="1"/>
  <c r="AI195" i="15" s="1"/>
  <c r="AK195" i="15" s="1"/>
  <c r="AL195" i="15"/>
  <c r="AJ195" i="15"/>
  <c r="AF195" i="15"/>
  <c r="AG195" i="15" s="1"/>
  <c r="AA195" i="15"/>
  <c r="X195" i="15"/>
  <c r="G195" i="15"/>
  <c r="AN194" i="15"/>
  <c r="AJ194" i="15" s="1"/>
  <c r="AL194" i="15"/>
  <c r="AF194" i="15"/>
  <c r="AG194" i="15" s="1"/>
  <c r="AA194" i="15"/>
  <c r="X194" i="15"/>
  <c r="G194" i="15"/>
  <c r="AN193" i="15"/>
  <c r="AL193" i="15"/>
  <c r="AJ193" i="15"/>
  <c r="AF193" i="15"/>
  <c r="AG193" i="15" s="1"/>
  <c r="AH193" i="15" s="1"/>
  <c r="AI193" i="15" s="1"/>
  <c r="AK193" i="15" s="1"/>
  <c r="AA193" i="15"/>
  <c r="X193" i="15"/>
  <c r="G193" i="15"/>
  <c r="AN192" i="15"/>
  <c r="AJ192" i="15" s="1"/>
  <c r="AL192" i="15"/>
  <c r="AF192" i="15"/>
  <c r="AG192" i="15" s="1"/>
  <c r="AA192" i="15"/>
  <c r="X192" i="15"/>
  <c r="G192" i="15"/>
  <c r="AN191" i="15"/>
  <c r="AL191" i="15"/>
  <c r="AJ191" i="15"/>
  <c r="AG191" i="15"/>
  <c r="AH191" i="15" s="1"/>
  <c r="AI191" i="15" s="1"/>
  <c r="AK191" i="15" s="1"/>
  <c r="AF191" i="15"/>
  <c r="AA191" i="15"/>
  <c r="X191" i="15"/>
  <c r="G191" i="15"/>
  <c r="AN190" i="15"/>
  <c r="AH190" i="15" s="1"/>
  <c r="AI190" i="15" s="1"/>
  <c r="AK190" i="15" s="1"/>
  <c r="AL190" i="15"/>
  <c r="AJ190" i="15"/>
  <c r="AG190" i="15"/>
  <c r="AF190" i="15"/>
  <c r="AA190" i="15"/>
  <c r="X190" i="15"/>
  <c r="G190" i="15"/>
  <c r="AN189" i="15"/>
  <c r="AJ189" i="15" s="1"/>
  <c r="AL189" i="15"/>
  <c r="AA189" i="15"/>
  <c r="AF189" i="15" s="1"/>
  <c r="AG189" i="15" s="1"/>
  <c r="X189" i="15"/>
  <c r="G189" i="15"/>
  <c r="AN188" i="15"/>
  <c r="AJ188" i="15" s="1"/>
  <c r="AL188" i="15"/>
  <c r="AA188" i="15"/>
  <c r="AF188" i="15" s="1"/>
  <c r="AG188" i="15" s="1"/>
  <c r="AH188" i="15" s="1"/>
  <c r="AI188" i="15" s="1"/>
  <c r="AK188" i="15" s="1"/>
  <c r="X188" i="15"/>
  <c r="G188" i="15"/>
  <c r="AN187" i="15"/>
  <c r="AJ187" i="15" s="1"/>
  <c r="AL187" i="15"/>
  <c r="AA187" i="15"/>
  <c r="AF187" i="15" s="1"/>
  <c r="AG187" i="15" s="1"/>
  <c r="AH187" i="15" s="1"/>
  <c r="AI187" i="15" s="1"/>
  <c r="AK187" i="15" s="1"/>
  <c r="X187" i="15"/>
  <c r="G187" i="15"/>
  <c r="AN186" i="15"/>
  <c r="AJ186" i="15" s="1"/>
  <c r="AL186" i="15"/>
  <c r="AF186" i="15"/>
  <c r="AG186" i="15" s="1"/>
  <c r="AH186" i="15" s="1"/>
  <c r="AI186" i="15" s="1"/>
  <c r="AK186" i="15" s="1"/>
  <c r="AA186" i="15"/>
  <c r="X186" i="15"/>
  <c r="G186" i="15"/>
  <c r="AN185" i="15"/>
  <c r="AJ185" i="15" s="1"/>
  <c r="AL185" i="15"/>
  <c r="AI185" i="15"/>
  <c r="AK185" i="15" s="1"/>
  <c r="AF185" i="15"/>
  <c r="AG185" i="15" s="1"/>
  <c r="AH185" i="15" s="1"/>
  <c r="AA185" i="15"/>
  <c r="X185" i="15"/>
  <c r="G185" i="15"/>
  <c r="AN184" i="15"/>
  <c r="AL184" i="15"/>
  <c r="AJ184" i="15"/>
  <c r="AF184" i="15"/>
  <c r="AG184" i="15" s="1"/>
  <c r="AH184" i="15" s="1"/>
  <c r="AI184" i="15" s="1"/>
  <c r="AK184" i="15" s="1"/>
  <c r="AA184" i="15"/>
  <c r="X184" i="15"/>
  <c r="G184" i="15"/>
  <c r="AN183" i="15"/>
  <c r="AJ183" i="15" s="1"/>
  <c r="AL183" i="15"/>
  <c r="AF183" i="15"/>
  <c r="AG183" i="15" s="1"/>
  <c r="AA183" i="15"/>
  <c r="X183" i="15"/>
  <c r="G183" i="15"/>
  <c r="AN182" i="15"/>
  <c r="AL182" i="15"/>
  <c r="AJ182" i="15"/>
  <c r="AG182" i="15"/>
  <c r="AH182" i="15" s="1"/>
  <c r="AI182" i="15" s="1"/>
  <c r="AK182" i="15" s="1"/>
  <c r="AF182" i="15"/>
  <c r="AA182" i="15"/>
  <c r="X182" i="15"/>
  <c r="G182" i="15"/>
  <c r="AN181" i="15"/>
  <c r="AL181" i="15"/>
  <c r="AA181" i="15"/>
  <c r="AF181" i="15" s="1"/>
  <c r="AG181" i="15" s="1"/>
  <c r="X181" i="15"/>
  <c r="G181" i="15"/>
  <c r="AN180" i="15"/>
  <c r="AJ180" i="15" s="1"/>
  <c r="AL180" i="15"/>
  <c r="AA180" i="15"/>
  <c r="AF180" i="15" s="1"/>
  <c r="AG180" i="15" s="1"/>
  <c r="AH180" i="15" s="1"/>
  <c r="AI180" i="15" s="1"/>
  <c r="AK180" i="15" s="1"/>
  <c r="X180" i="15"/>
  <c r="G180" i="15"/>
  <c r="AN179" i="15"/>
  <c r="AL179" i="15"/>
  <c r="AJ179" i="15"/>
  <c r="AA179" i="15"/>
  <c r="AF179" i="15" s="1"/>
  <c r="AG179" i="15" s="1"/>
  <c r="AH179" i="15" s="1"/>
  <c r="AI179" i="15" s="1"/>
  <c r="AK179" i="15" s="1"/>
  <c r="X179" i="15"/>
  <c r="G179" i="15"/>
  <c r="AN178" i="15"/>
  <c r="AL178" i="15"/>
  <c r="AA178" i="15"/>
  <c r="AF178" i="15" s="1"/>
  <c r="AG178" i="15" s="1"/>
  <c r="X178" i="15"/>
  <c r="G178" i="15"/>
  <c r="AN177" i="15"/>
  <c r="AL177" i="15"/>
  <c r="AJ177" i="15"/>
  <c r="AF177" i="15"/>
  <c r="AG177" i="15" s="1"/>
  <c r="AH177" i="15" s="1"/>
  <c r="AI177" i="15" s="1"/>
  <c r="AK177" i="15" s="1"/>
  <c r="AA177" i="15"/>
  <c r="X177" i="15"/>
  <c r="G177" i="15"/>
  <c r="AN176" i="15"/>
  <c r="AL176" i="15"/>
  <c r="AA176" i="15"/>
  <c r="AF176" i="15" s="1"/>
  <c r="AG176" i="15" s="1"/>
  <c r="X176" i="15"/>
  <c r="G176" i="15"/>
  <c r="AN175" i="15"/>
  <c r="AJ175" i="15" s="1"/>
  <c r="AL175" i="15"/>
  <c r="AF175" i="15"/>
  <c r="AG175" i="15" s="1"/>
  <c r="AH175" i="15" s="1"/>
  <c r="AI175" i="15" s="1"/>
  <c r="AK175" i="15" s="1"/>
  <c r="AA175" i="15"/>
  <c r="X175" i="15"/>
  <c r="G175" i="15"/>
  <c r="AN174" i="15"/>
  <c r="AL174" i="15"/>
  <c r="AK174" i="15"/>
  <c r="AJ174" i="15"/>
  <c r="AG174" i="15"/>
  <c r="AH174" i="15" s="1"/>
  <c r="AI174" i="15" s="1"/>
  <c r="AF174" i="15"/>
  <c r="AA174" i="15"/>
  <c r="X174" i="15"/>
  <c r="G174" i="15"/>
  <c r="AN173" i="15"/>
  <c r="AL173" i="15"/>
  <c r="AA173" i="15"/>
  <c r="AF173" i="15" s="1"/>
  <c r="AG173" i="15" s="1"/>
  <c r="X173" i="15"/>
  <c r="G173" i="15"/>
  <c r="AN172" i="15"/>
  <c r="AJ172" i="15" s="1"/>
  <c r="AL172" i="15"/>
  <c r="AI172" i="15"/>
  <c r="AK172" i="15" s="1"/>
  <c r="AA172" i="15"/>
  <c r="AF172" i="15" s="1"/>
  <c r="AG172" i="15" s="1"/>
  <c r="AH172" i="15" s="1"/>
  <c r="X172" i="15"/>
  <c r="G172" i="15"/>
  <c r="AN171" i="15"/>
  <c r="AL171" i="15"/>
  <c r="AK171" i="15"/>
  <c r="AJ171" i="15"/>
  <c r="AA171" i="15"/>
  <c r="AF171" i="15" s="1"/>
  <c r="AG171" i="15" s="1"/>
  <c r="AH171" i="15" s="1"/>
  <c r="AI171" i="15" s="1"/>
  <c r="X171" i="15"/>
  <c r="G171" i="15"/>
  <c r="AN170" i="15"/>
  <c r="AL170" i="15"/>
  <c r="AF170" i="15"/>
  <c r="AG170" i="15" s="1"/>
  <c r="AA170" i="15"/>
  <c r="X170" i="15"/>
  <c r="G170" i="15"/>
  <c r="AN169" i="15"/>
  <c r="AL169" i="15"/>
  <c r="AJ169" i="15"/>
  <c r="AH169" i="15"/>
  <c r="AI169" i="15" s="1"/>
  <c r="AK169" i="15" s="1"/>
  <c r="AF169" i="15"/>
  <c r="AG169" i="15" s="1"/>
  <c r="AA169" i="15"/>
  <c r="X169" i="15"/>
  <c r="G169" i="15"/>
  <c r="AN168" i="15"/>
  <c r="AL168" i="15"/>
  <c r="AA168" i="15"/>
  <c r="AF168" i="15" s="1"/>
  <c r="AG168" i="15" s="1"/>
  <c r="X168" i="15"/>
  <c r="G168" i="15"/>
  <c r="AN167" i="15"/>
  <c r="AJ167" i="15" s="1"/>
  <c r="AL167" i="15"/>
  <c r="AF167" i="15"/>
  <c r="AG167" i="15" s="1"/>
  <c r="AH167" i="15" s="1"/>
  <c r="AI167" i="15" s="1"/>
  <c r="AK167" i="15" s="1"/>
  <c r="AA167" i="15"/>
  <c r="X167" i="15"/>
  <c r="G167" i="15"/>
  <c r="AN166" i="15"/>
  <c r="AL166" i="15"/>
  <c r="AJ166" i="15"/>
  <c r="AG166" i="15"/>
  <c r="AH166" i="15" s="1"/>
  <c r="AI166" i="15" s="1"/>
  <c r="AK166" i="15" s="1"/>
  <c r="AF166" i="15"/>
  <c r="AA166" i="15"/>
  <c r="X166" i="15"/>
  <c r="G166" i="15"/>
  <c r="AN165" i="15"/>
  <c r="AL165" i="15"/>
  <c r="AA165" i="15"/>
  <c r="AF165" i="15" s="1"/>
  <c r="AG165" i="15" s="1"/>
  <c r="X165" i="15"/>
  <c r="G165" i="15"/>
  <c r="AN164" i="15"/>
  <c r="AJ164" i="15" s="1"/>
  <c r="AL164" i="15"/>
  <c r="AG164" i="15"/>
  <c r="AH164" i="15" s="1"/>
  <c r="AI164" i="15" s="1"/>
  <c r="AK164" i="15" s="1"/>
  <c r="AA164" i="15"/>
  <c r="AF164" i="15" s="1"/>
  <c r="X164" i="15"/>
  <c r="G164" i="15"/>
  <c r="AN163" i="15"/>
  <c r="AL163" i="15"/>
  <c r="AJ163" i="15"/>
  <c r="AA163" i="15"/>
  <c r="AF163" i="15" s="1"/>
  <c r="AG163" i="15" s="1"/>
  <c r="AH163" i="15" s="1"/>
  <c r="AI163" i="15" s="1"/>
  <c r="AK163" i="15" s="1"/>
  <c r="X163" i="15"/>
  <c r="G163" i="15"/>
  <c r="AN162" i="15"/>
  <c r="AL162" i="15"/>
  <c r="AA162" i="15"/>
  <c r="AF162" i="15" s="1"/>
  <c r="AG162" i="15" s="1"/>
  <c r="X162" i="15"/>
  <c r="G162" i="15"/>
  <c r="AN161" i="15"/>
  <c r="AL161" i="15"/>
  <c r="AJ161" i="15"/>
  <c r="AI161" i="15"/>
  <c r="AK161" i="15" s="1"/>
  <c r="AF161" i="15"/>
  <c r="AG161" i="15" s="1"/>
  <c r="AH161" i="15" s="1"/>
  <c r="AA161" i="15"/>
  <c r="X161" i="15"/>
  <c r="G161" i="15"/>
  <c r="AN160" i="15"/>
  <c r="AL160" i="15"/>
  <c r="AA160" i="15"/>
  <c r="AF160" i="15" s="1"/>
  <c r="AG160" i="15" s="1"/>
  <c r="X160" i="15"/>
  <c r="G160" i="15"/>
  <c r="AN159" i="15"/>
  <c r="AJ159" i="15" s="1"/>
  <c r="AL159" i="15"/>
  <c r="AF159" i="15"/>
  <c r="AG159" i="15" s="1"/>
  <c r="AH159" i="15" s="1"/>
  <c r="AI159" i="15" s="1"/>
  <c r="AK159" i="15" s="1"/>
  <c r="AA159" i="15"/>
  <c r="X159" i="15"/>
  <c r="G159" i="15"/>
  <c r="AN158" i="15"/>
  <c r="AL158" i="15"/>
  <c r="AJ158" i="15"/>
  <c r="AI158" i="15"/>
  <c r="AK158" i="15" s="1"/>
  <c r="AG158" i="15"/>
  <c r="AH158" i="15" s="1"/>
  <c r="AF158" i="15"/>
  <c r="AA158" i="15"/>
  <c r="X158" i="15"/>
  <c r="G158" i="15"/>
  <c r="AN157" i="15"/>
  <c r="AL157" i="15"/>
  <c r="AF157" i="15"/>
  <c r="AG157" i="15" s="1"/>
  <c r="AA157" i="15"/>
  <c r="X157" i="15"/>
  <c r="G157" i="15"/>
  <c r="AN156" i="15"/>
  <c r="AJ156" i="15" s="1"/>
  <c r="AL156" i="15"/>
  <c r="AG156" i="15"/>
  <c r="AH156" i="15" s="1"/>
  <c r="AI156" i="15" s="1"/>
  <c r="AK156" i="15" s="1"/>
  <c r="AA156" i="15"/>
  <c r="AF156" i="15" s="1"/>
  <c r="X156" i="15"/>
  <c r="G156" i="15"/>
  <c r="AN155" i="15"/>
  <c r="AL155" i="15"/>
  <c r="AJ155" i="15"/>
  <c r="AH155" i="15"/>
  <c r="AI155" i="15" s="1"/>
  <c r="AK155" i="15" s="1"/>
  <c r="AG155" i="15"/>
  <c r="AF155" i="15"/>
  <c r="AA155" i="15"/>
  <c r="X155" i="15"/>
  <c r="G155" i="15"/>
  <c r="AN154" i="15"/>
  <c r="AL154" i="15"/>
  <c r="AG154" i="15"/>
  <c r="AF154" i="15"/>
  <c r="AA154" i="15"/>
  <c r="X154" i="15"/>
  <c r="G154" i="15"/>
  <c r="AN153" i="15"/>
  <c r="AL153" i="15"/>
  <c r="AJ153" i="15"/>
  <c r="AI153" i="15"/>
  <c r="AK153" i="15" s="1"/>
  <c r="AH153" i="15"/>
  <c r="AF153" i="15"/>
  <c r="AG153" i="15" s="1"/>
  <c r="AA153" i="15"/>
  <c r="X153" i="15"/>
  <c r="G153" i="15"/>
  <c r="AN152" i="15"/>
  <c r="AL152" i="15"/>
  <c r="AA152" i="15"/>
  <c r="AF152" i="15" s="1"/>
  <c r="AG152" i="15" s="1"/>
  <c r="X152" i="15"/>
  <c r="G152" i="15"/>
  <c r="AN151" i="15"/>
  <c r="AL151" i="15"/>
  <c r="AJ151" i="15"/>
  <c r="AG151" i="15"/>
  <c r="AH151" i="15" s="1"/>
  <c r="AI151" i="15" s="1"/>
  <c r="AK151" i="15" s="1"/>
  <c r="AF151" i="15"/>
  <c r="AA151" i="15"/>
  <c r="X151" i="15"/>
  <c r="G151" i="15"/>
  <c r="AN150" i="15"/>
  <c r="AH150" i="15" s="1"/>
  <c r="AL150" i="15"/>
  <c r="AJ150" i="15"/>
  <c r="AI150" i="15"/>
  <c r="AK150" i="15" s="1"/>
  <c r="AG150" i="15"/>
  <c r="AF150" i="15"/>
  <c r="AA150" i="15"/>
  <c r="X150" i="15"/>
  <c r="G150" i="15"/>
  <c r="AN149" i="15"/>
  <c r="AL149" i="15"/>
  <c r="AF149" i="15"/>
  <c r="AG149" i="15" s="1"/>
  <c r="AA149" i="15"/>
  <c r="X149" i="15"/>
  <c r="G149" i="15"/>
  <c r="AN148" i="15"/>
  <c r="AJ148" i="15" s="1"/>
  <c r="AL148" i="15"/>
  <c r="AH148" i="15"/>
  <c r="AI148" i="15" s="1"/>
  <c r="AK148" i="15" s="1"/>
  <c r="AG148" i="15"/>
  <c r="AA148" i="15"/>
  <c r="AF148" i="15" s="1"/>
  <c r="X148" i="15"/>
  <c r="G148" i="15"/>
  <c r="AN147" i="15"/>
  <c r="AL147" i="15"/>
  <c r="AJ147" i="15"/>
  <c r="AH147" i="15"/>
  <c r="AI147" i="15" s="1"/>
  <c r="AK147" i="15" s="1"/>
  <c r="AG147" i="15"/>
  <c r="AF147" i="15"/>
  <c r="AA147" i="15"/>
  <c r="X147" i="15"/>
  <c r="G147" i="15"/>
  <c r="AN146" i="15"/>
  <c r="AL146" i="15"/>
  <c r="AA146" i="15"/>
  <c r="AF146" i="15" s="1"/>
  <c r="AG146" i="15" s="1"/>
  <c r="X146" i="15"/>
  <c r="G146" i="15"/>
  <c r="AN145" i="15"/>
  <c r="AL145" i="15"/>
  <c r="AJ145" i="15"/>
  <c r="AF145" i="15"/>
  <c r="AG145" i="15" s="1"/>
  <c r="AH145" i="15" s="1"/>
  <c r="AI145" i="15" s="1"/>
  <c r="AK145" i="15" s="1"/>
  <c r="AA145" i="15"/>
  <c r="X145" i="15"/>
  <c r="G145" i="15"/>
  <c r="AN144" i="15"/>
  <c r="AL144" i="15"/>
  <c r="AA144" i="15"/>
  <c r="AF144" i="15" s="1"/>
  <c r="AG144" i="15" s="1"/>
  <c r="X144" i="15"/>
  <c r="G144" i="15"/>
  <c r="AN143" i="15"/>
  <c r="AL143" i="15"/>
  <c r="AJ143" i="15"/>
  <c r="AH143" i="15"/>
  <c r="AI143" i="15" s="1"/>
  <c r="AK143" i="15" s="1"/>
  <c r="AG143" i="15"/>
  <c r="AF143" i="15"/>
  <c r="AA143" i="15"/>
  <c r="X143" i="15"/>
  <c r="G143" i="15"/>
  <c r="AN142" i="15"/>
  <c r="AH142" i="15" s="1"/>
  <c r="AL142" i="15"/>
  <c r="AK142" i="15"/>
  <c r="AJ142" i="15"/>
  <c r="AI142" i="15"/>
  <c r="AG142" i="15"/>
  <c r="AF142" i="15"/>
  <c r="AA142" i="15"/>
  <c r="X142" i="15"/>
  <c r="G142" i="15"/>
  <c r="AN141" i="15"/>
  <c r="AL141" i="15"/>
  <c r="AA141" i="15"/>
  <c r="AF141" i="15" s="1"/>
  <c r="AG141" i="15" s="1"/>
  <c r="X141" i="15"/>
  <c r="G141" i="15"/>
  <c r="AN140" i="15"/>
  <c r="AJ140" i="15" s="1"/>
  <c r="AL140" i="15"/>
  <c r="AA140" i="15"/>
  <c r="AF140" i="15" s="1"/>
  <c r="AG140" i="15" s="1"/>
  <c r="AH140" i="15" s="1"/>
  <c r="AI140" i="15" s="1"/>
  <c r="AK140" i="15" s="1"/>
  <c r="X140" i="15"/>
  <c r="G140" i="15"/>
  <c r="AN139" i="15"/>
  <c r="AL139" i="15"/>
  <c r="AK139" i="15"/>
  <c r="AJ139" i="15"/>
  <c r="AH139" i="15"/>
  <c r="AI139" i="15" s="1"/>
  <c r="AG139" i="15"/>
  <c r="AF139" i="15"/>
  <c r="AA139" i="15"/>
  <c r="X139" i="15"/>
  <c r="G139" i="15"/>
  <c r="AN138" i="15"/>
  <c r="AL138" i="15"/>
  <c r="AA138" i="15"/>
  <c r="AF138" i="15" s="1"/>
  <c r="AG138" i="15" s="1"/>
  <c r="X138" i="15"/>
  <c r="G138" i="15"/>
  <c r="AN137" i="15"/>
  <c r="AL137" i="15"/>
  <c r="AJ137" i="15"/>
  <c r="AH137" i="15"/>
  <c r="AI137" i="15" s="1"/>
  <c r="AK137" i="15" s="1"/>
  <c r="AF137" i="15"/>
  <c r="AG137" i="15" s="1"/>
  <c r="AA137" i="15"/>
  <c r="X137" i="15"/>
  <c r="G137" i="15"/>
  <c r="AN136" i="15"/>
  <c r="AL136" i="15"/>
  <c r="AA136" i="15"/>
  <c r="AF136" i="15" s="1"/>
  <c r="AG136" i="15" s="1"/>
  <c r="X136" i="15"/>
  <c r="G136" i="15"/>
  <c r="AN135" i="15"/>
  <c r="AL135" i="15"/>
  <c r="AJ135" i="15"/>
  <c r="AF135" i="15"/>
  <c r="AG135" i="15" s="1"/>
  <c r="AH135" i="15" s="1"/>
  <c r="AI135" i="15" s="1"/>
  <c r="AK135" i="15" s="1"/>
  <c r="AA135" i="15"/>
  <c r="X135" i="15"/>
  <c r="G135" i="15"/>
  <c r="AN134" i="15"/>
  <c r="AH134" i="15" s="1"/>
  <c r="AL134" i="15"/>
  <c r="AJ134" i="15"/>
  <c r="AI134" i="15"/>
  <c r="AK134" i="15" s="1"/>
  <c r="AG134" i="15"/>
  <c r="AF134" i="15"/>
  <c r="AA134" i="15"/>
  <c r="X134" i="15"/>
  <c r="G134" i="15"/>
  <c r="AN133" i="15"/>
  <c r="AL133" i="15"/>
  <c r="AA133" i="15"/>
  <c r="AF133" i="15" s="1"/>
  <c r="AG133" i="15" s="1"/>
  <c r="X133" i="15"/>
  <c r="G133" i="15"/>
  <c r="AN132" i="15"/>
  <c r="AJ132" i="15" s="1"/>
  <c r="AL132" i="15"/>
  <c r="AG132" i="15"/>
  <c r="AH132" i="15" s="1"/>
  <c r="AI132" i="15" s="1"/>
  <c r="AK132" i="15" s="1"/>
  <c r="AA132" i="15"/>
  <c r="AF132" i="15" s="1"/>
  <c r="X132" i="15"/>
  <c r="G132" i="15"/>
  <c r="AN131" i="15"/>
  <c r="AL131" i="15"/>
  <c r="AJ131" i="15"/>
  <c r="AH131" i="15"/>
  <c r="AI131" i="15" s="1"/>
  <c r="AK131" i="15" s="1"/>
  <c r="AG131" i="15"/>
  <c r="AF131" i="15"/>
  <c r="AA131" i="15"/>
  <c r="X131" i="15"/>
  <c r="G131" i="15"/>
  <c r="AN130" i="15"/>
  <c r="AL130" i="15"/>
  <c r="AF130" i="15"/>
  <c r="AG130" i="15" s="1"/>
  <c r="AA130" i="15"/>
  <c r="X130" i="15"/>
  <c r="G130" i="15"/>
  <c r="AN129" i="15"/>
  <c r="AL129" i="15"/>
  <c r="AJ129" i="15"/>
  <c r="AH129" i="15"/>
  <c r="AI129" i="15" s="1"/>
  <c r="AK129" i="15" s="1"/>
  <c r="AF129" i="15"/>
  <c r="AG129" i="15" s="1"/>
  <c r="AA129" i="15"/>
  <c r="X129" i="15"/>
  <c r="G129" i="15"/>
  <c r="AN128" i="15"/>
  <c r="AL128" i="15"/>
  <c r="AA128" i="15"/>
  <c r="AF128" i="15" s="1"/>
  <c r="AG128" i="15" s="1"/>
  <c r="X128" i="15"/>
  <c r="G128" i="15"/>
  <c r="AN127" i="15"/>
  <c r="AL127" i="15"/>
  <c r="AJ127" i="15"/>
  <c r="AG127" i="15"/>
  <c r="AH127" i="15" s="1"/>
  <c r="AI127" i="15" s="1"/>
  <c r="AK127" i="15" s="1"/>
  <c r="AF127" i="15"/>
  <c r="AA127" i="15"/>
  <c r="X127" i="15"/>
  <c r="G127" i="15"/>
  <c r="AN126" i="15"/>
  <c r="AH126" i="15" s="1"/>
  <c r="AI126" i="15" s="1"/>
  <c r="AK126" i="15" s="1"/>
  <c r="AL126" i="15"/>
  <c r="AJ126" i="15"/>
  <c r="AG126" i="15"/>
  <c r="AF126" i="15"/>
  <c r="AA126" i="15"/>
  <c r="X126" i="15"/>
  <c r="G126" i="15"/>
  <c r="AN125" i="15"/>
  <c r="AL125" i="15"/>
  <c r="AF125" i="15"/>
  <c r="AG125" i="15" s="1"/>
  <c r="AA125" i="15"/>
  <c r="X125" i="15"/>
  <c r="G125" i="15"/>
  <c r="AN124" i="15"/>
  <c r="AJ124" i="15" s="1"/>
  <c r="AL124" i="15"/>
  <c r="AG124" i="15"/>
  <c r="AH124" i="15" s="1"/>
  <c r="AI124" i="15" s="1"/>
  <c r="AK124" i="15" s="1"/>
  <c r="AA124" i="15"/>
  <c r="AF124" i="15" s="1"/>
  <c r="X124" i="15"/>
  <c r="G124" i="15"/>
  <c r="AN123" i="15"/>
  <c r="AL123" i="15"/>
  <c r="AJ123" i="15"/>
  <c r="AH123" i="15"/>
  <c r="AI123" i="15" s="1"/>
  <c r="AK123" i="15" s="1"/>
  <c r="AG123" i="15"/>
  <c r="AF123" i="15"/>
  <c r="AA123" i="15"/>
  <c r="X123" i="15"/>
  <c r="G123" i="15"/>
  <c r="AN122" i="15"/>
  <c r="AL122" i="15"/>
  <c r="AA122" i="15"/>
  <c r="AF122" i="15" s="1"/>
  <c r="AG122" i="15" s="1"/>
  <c r="X122" i="15"/>
  <c r="G122" i="15"/>
  <c r="AN121" i="15"/>
  <c r="AL121" i="15"/>
  <c r="AJ121" i="15"/>
  <c r="AI121" i="15"/>
  <c r="AK121" i="15" s="1"/>
  <c r="AF121" i="15"/>
  <c r="AG121" i="15" s="1"/>
  <c r="AH121" i="15" s="1"/>
  <c r="AA121" i="15"/>
  <c r="X121" i="15"/>
  <c r="G121" i="15"/>
  <c r="AN120" i="15"/>
  <c r="AL120" i="15"/>
  <c r="AA120" i="15"/>
  <c r="AF120" i="15" s="1"/>
  <c r="AG120" i="15" s="1"/>
  <c r="X120" i="15"/>
  <c r="G120" i="15"/>
  <c r="AN119" i="15"/>
  <c r="AL119" i="15"/>
  <c r="AJ119" i="15"/>
  <c r="AG119" i="15"/>
  <c r="AH119" i="15" s="1"/>
  <c r="AI119" i="15" s="1"/>
  <c r="AK119" i="15" s="1"/>
  <c r="AF119" i="15"/>
  <c r="AA119" i="15"/>
  <c r="X119" i="15"/>
  <c r="G119" i="15"/>
  <c r="AN118" i="15"/>
  <c r="AH118" i="15" s="1"/>
  <c r="AI118" i="15" s="1"/>
  <c r="AK118" i="15" s="1"/>
  <c r="AL118" i="15"/>
  <c r="AJ118" i="15"/>
  <c r="AG118" i="15"/>
  <c r="AF118" i="15"/>
  <c r="AA118" i="15"/>
  <c r="X118" i="15"/>
  <c r="G118" i="15"/>
  <c r="AN117" i="15"/>
  <c r="AL117" i="15"/>
  <c r="AF117" i="15"/>
  <c r="AG117" i="15" s="1"/>
  <c r="AA117" i="15"/>
  <c r="X117" i="15"/>
  <c r="G117" i="15"/>
  <c r="AN116" i="15"/>
  <c r="AJ116" i="15" s="1"/>
  <c r="AL116" i="15"/>
  <c r="AI116" i="15"/>
  <c r="AK116" i="15" s="1"/>
  <c r="AH116" i="15"/>
  <c r="AG116" i="15"/>
  <c r="AA116" i="15"/>
  <c r="AF116" i="15" s="1"/>
  <c r="X116" i="15"/>
  <c r="G116" i="15"/>
  <c r="AN115" i="15"/>
  <c r="AL115" i="15"/>
  <c r="AK115" i="15"/>
  <c r="AJ115" i="15"/>
  <c r="AF115" i="15"/>
  <c r="AG115" i="15" s="1"/>
  <c r="AH115" i="15" s="1"/>
  <c r="AI115" i="15" s="1"/>
  <c r="AA115" i="15"/>
  <c r="X115" i="15"/>
  <c r="G115" i="15"/>
  <c r="AN114" i="15"/>
  <c r="AL114" i="15"/>
  <c r="AG114" i="15"/>
  <c r="AF114" i="15"/>
  <c r="AA114" i="15"/>
  <c r="X114" i="15"/>
  <c r="G114" i="15"/>
  <c r="AN113" i="15"/>
  <c r="AL113" i="15"/>
  <c r="AJ113" i="15"/>
  <c r="AI113" i="15"/>
  <c r="AK113" i="15" s="1"/>
  <c r="AH113" i="15"/>
  <c r="AF113" i="15"/>
  <c r="AG113" i="15" s="1"/>
  <c r="AA113" i="15"/>
  <c r="X113" i="15"/>
  <c r="G113" i="15"/>
  <c r="AN112" i="15"/>
  <c r="AL112" i="15"/>
  <c r="AA112" i="15"/>
  <c r="AF112" i="15" s="1"/>
  <c r="AG112" i="15" s="1"/>
  <c r="X112" i="15"/>
  <c r="G112" i="15"/>
  <c r="AN111" i="15"/>
  <c r="AL111" i="15"/>
  <c r="AJ111" i="15"/>
  <c r="AF111" i="15"/>
  <c r="AG111" i="15" s="1"/>
  <c r="AH111" i="15" s="1"/>
  <c r="AI111" i="15" s="1"/>
  <c r="AK111" i="15" s="1"/>
  <c r="AA111" i="15"/>
  <c r="X111" i="15"/>
  <c r="G111" i="15"/>
  <c r="AN110" i="15"/>
  <c r="AH110" i="15" s="1"/>
  <c r="AI110" i="15" s="1"/>
  <c r="AK110" i="15" s="1"/>
  <c r="AL110" i="15"/>
  <c r="AJ110" i="15"/>
  <c r="AA110" i="15"/>
  <c r="AF110" i="15" s="1"/>
  <c r="AG110" i="15" s="1"/>
  <c r="X110" i="15"/>
  <c r="G110" i="15"/>
  <c r="AN109" i="15"/>
  <c r="AL109" i="15"/>
  <c r="AF109" i="15"/>
  <c r="AG109" i="15" s="1"/>
  <c r="AA109" i="15"/>
  <c r="X109" i="15"/>
  <c r="G109" i="15"/>
  <c r="AN108" i="15"/>
  <c r="AL108" i="15"/>
  <c r="AG108" i="15"/>
  <c r="AH108" i="15" s="1"/>
  <c r="AI108" i="15" s="1"/>
  <c r="AK108" i="15" s="1"/>
  <c r="AA108" i="15"/>
  <c r="AF108" i="15" s="1"/>
  <c r="X108" i="15"/>
  <c r="G108" i="15"/>
  <c r="AN107" i="15"/>
  <c r="AL107" i="15"/>
  <c r="AJ107" i="15"/>
  <c r="AF107" i="15"/>
  <c r="AG107" i="15" s="1"/>
  <c r="AH107" i="15" s="1"/>
  <c r="AI107" i="15" s="1"/>
  <c r="AK107" i="15" s="1"/>
  <c r="AA107" i="15"/>
  <c r="X107" i="15"/>
  <c r="G107" i="15"/>
  <c r="AN106" i="15"/>
  <c r="AL106" i="15"/>
  <c r="AF106" i="15"/>
  <c r="AG106" i="15" s="1"/>
  <c r="AA106" i="15"/>
  <c r="X106" i="15"/>
  <c r="G106" i="15"/>
  <c r="AN105" i="15"/>
  <c r="AL105" i="15"/>
  <c r="AJ105" i="15"/>
  <c r="AH105" i="15"/>
  <c r="AI105" i="15" s="1"/>
  <c r="AK105" i="15" s="1"/>
  <c r="AF105" i="15"/>
  <c r="AG105" i="15" s="1"/>
  <c r="AA105" i="15"/>
  <c r="X105" i="15"/>
  <c r="G105" i="15"/>
  <c r="AN104" i="15"/>
  <c r="AL104" i="15"/>
  <c r="AA104" i="15"/>
  <c r="AF104" i="15" s="1"/>
  <c r="AG104" i="15" s="1"/>
  <c r="X104" i="15"/>
  <c r="G104" i="15"/>
  <c r="AN103" i="15"/>
  <c r="AL103" i="15"/>
  <c r="AJ103" i="15"/>
  <c r="AG103" i="15"/>
  <c r="AH103" i="15" s="1"/>
  <c r="AI103" i="15" s="1"/>
  <c r="AK103" i="15" s="1"/>
  <c r="AF103" i="15"/>
  <c r="AA103" i="15"/>
  <c r="X103" i="15"/>
  <c r="G103" i="15"/>
  <c r="AN102" i="15"/>
  <c r="AL102" i="15"/>
  <c r="AJ102" i="15"/>
  <c r="AA102" i="15"/>
  <c r="AF102" i="15" s="1"/>
  <c r="AG102" i="15" s="1"/>
  <c r="X102" i="15"/>
  <c r="G102" i="15"/>
  <c r="AN101" i="15"/>
  <c r="AL101" i="15"/>
  <c r="AJ101" i="15"/>
  <c r="AF101" i="15"/>
  <c r="AG101" i="15" s="1"/>
  <c r="AA101" i="15"/>
  <c r="X101" i="15"/>
  <c r="G101" i="15"/>
  <c r="AN100" i="15"/>
  <c r="AJ100" i="15" s="1"/>
  <c r="AL100" i="15"/>
  <c r="AG100" i="15"/>
  <c r="AA100" i="15"/>
  <c r="AF100" i="15" s="1"/>
  <c r="X100" i="15"/>
  <c r="G100" i="15"/>
  <c r="AN99" i="15"/>
  <c r="AL99" i="15"/>
  <c r="AK99" i="15"/>
  <c r="AJ99" i="15"/>
  <c r="AH99" i="15"/>
  <c r="AI99" i="15" s="1"/>
  <c r="AF99" i="15"/>
  <c r="AG99" i="15" s="1"/>
  <c r="AA99" i="15"/>
  <c r="X99" i="15"/>
  <c r="G99" i="15"/>
  <c r="AN98" i="15"/>
  <c r="AL98" i="15"/>
  <c r="AA98" i="15"/>
  <c r="AF98" i="15" s="1"/>
  <c r="AG98" i="15" s="1"/>
  <c r="X98" i="15"/>
  <c r="G98" i="15"/>
  <c r="AN97" i="15"/>
  <c r="AL97" i="15"/>
  <c r="AJ97" i="15"/>
  <c r="AF97" i="15"/>
  <c r="AG97" i="15" s="1"/>
  <c r="AH97" i="15" s="1"/>
  <c r="AI97" i="15" s="1"/>
  <c r="AK97" i="15" s="1"/>
  <c r="AA97" i="15"/>
  <c r="X97" i="15"/>
  <c r="G97" i="15"/>
  <c r="AN96" i="15"/>
  <c r="AL96" i="15"/>
  <c r="AG96" i="15"/>
  <c r="AA96" i="15"/>
  <c r="AF96" i="15" s="1"/>
  <c r="X96" i="15"/>
  <c r="G96" i="15"/>
  <c r="AN95" i="15"/>
  <c r="AL95" i="15"/>
  <c r="AJ95" i="15"/>
  <c r="AF95" i="15"/>
  <c r="AG95" i="15" s="1"/>
  <c r="AH95" i="15" s="1"/>
  <c r="AI95" i="15" s="1"/>
  <c r="AK95" i="15" s="1"/>
  <c r="AA95" i="15"/>
  <c r="X95" i="15"/>
  <c r="G95" i="15"/>
  <c r="AN94" i="15"/>
  <c r="AL94" i="15"/>
  <c r="AJ94" i="15"/>
  <c r="AG94" i="15"/>
  <c r="AA94" i="15"/>
  <c r="AF94" i="15" s="1"/>
  <c r="X94" i="15"/>
  <c r="G94" i="15"/>
  <c r="AN93" i="15"/>
  <c r="AL93" i="15"/>
  <c r="AJ93" i="15"/>
  <c r="AF93" i="15"/>
  <c r="AG93" i="15" s="1"/>
  <c r="AH93" i="15" s="1"/>
  <c r="AI93" i="15" s="1"/>
  <c r="AK93" i="15" s="1"/>
  <c r="AA93" i="15"/>
  <c r="X93" i="15"/>
  <c r="G93" i="15"/>
  <c r="AN92" i="15"/>
  <c r="AL92" i="15"/>
  <c r="AH92" i="15"/>
  <c r="AI92" i="15" s="1"/>
  <c r="AK92" i="15" s="1"/>
  <c r="AA92" i="15"/>
  <c r="AF92" i="15" s="1"/>
  <c r="AG92" i="15" s="1"/>
  <c r="X92" i="15"/>
  <c r="G92" i="15"/>
  <c r="AN91" i="15"/>
  <c r="AL91" i="15"/>
  <c r="AJ91" i="15"/>
  <c r="AF91" i="15"/>
  <c r="AG91" i="15" s="1"/>
  <c r="AH91" i="15" s="1"/>
  <c r="AI91" i="15" s="1"/>
  <c r="AK91" i="15" s="1"/>
  <c r="AA91" i="15"/>
  <c r="X91" i="15"/>
  <c r="G91" i="15"/>
  <c r="AN90" i="15"/>
  <c r="AL90" i="15"/>
  <c r="AF90" i="15"/>
  <c r="AG90" i="15" s="1"/>
  <c r="AA90" i="15"/>
  <c r="X90" i="15"/>
  <c r="G90" i="15"/>
  <c r="AN89" i="15"/>
  <c r="AL89" i="15"/>
  <c r="AJ89" i="15"/>
  <c r="AH89" i="15"/>
  <c r="AI89" i="15" s="1"/>
  <c r="AK89" i="15" s="1"/>
  <c r="AF89" i="15"/>
  <c r="AG89" i="15" s="1"/>
  <c r="AA89" i="15"/>
  <c r="X89" i="15"/>
  <c r="G89" i="15"/>
  <c r="AN88" i="15"/>
  <c r="AL88" i="15"/>
  <c r="AG88" i="15"/>
  <c r="AA88" i="15"/>
  <c r="AF88" i="15" s="1"/>
  <c r="X88" i="15"/>
  <c r="G88" i="15"/>
  <c r="AN87" i="15"/>
  <c r="AL87" i="15"/>
  <c r="AJ87" i="15"/>
  <c r="AH87" i="15"/>
  <c r="AI87" i="15" s="1"/>
  <c r="AK87" i="15" s="1"/>
  <c r="AG87" i="15"/>
  <c r="AF87" i="15"/>
  <c r="AA87" i="15"/>
  <c r="X87" i="15"/>
  <c r="G87" i="15"/>
  <c r="AN86" i="15"/>
  <c r="AL86" i="15"/>
  <c r="AA86" i="15"/>
  <c r="X86" i="15"/>
  <c r="G86" i="15"/>
  <c r="AN85" i="15"/>
  <c r="AL85" i="15"/>
  <c r="AA85" i="15"/>
  <c r="AF85" i="15" s="1"/>
  <c r="AG85" i="15" s="1"/>
  <c r="X85" i="15"/>
  <c r="G85" i="15"/>
  <c r="AN84" i="15"/>
  <c r="AH84" i="15" s="1"/>
  <c r="AI84" i="15" s="1"/>
  <c r="AK84" i="15" s="1"/>
  <c r="AL84" i="15"/>
  <c r="AG84" i="15"/>
  <c r="AA84" i="15"/>
  <c r="AF84" i="15" s="1"/>
  <c r="X84" i="15"/>
  <c r="G84" i="15"/>
  <c r="AN83" i="15"/>
  <c r="AL83" i="15"/>
  <c r="AJ83" i="15"/>
  <c r="AF83" i="15"/>
  <c r="AG83" i="15" s="1"/>
  <c r="AH83" i="15" s="1"/>
  <c r="AI83" i="15" s="1"/>
  <c r="AK83" i="15" s="1"/>
  <c r="AA83" i="15"/>
  <c r="X83" i="15"/>
  <c r="G83" i="15"/>
  <c r="AN82" i="15"/>
  <c r="AL82" i="15"/>
  <c r="AG82" i="15"/>
  <c r="AA82" i="15"/>
  <c r="AF82" i="15" s="1"/>
  <c r="X82" i="15"/>
  <c r="G82" i="15"/>
  <c r="AN81" i="15"/>
  <c r="AL81" i="15"/>
  <c r="AJ81" i="15"/>
  <c r="AF81" i="15"/>
  <c r="AG81" i="15" s="1"/>
  <c r="AH81" i="15" s="1"/>
  <c r="AI81" i="15" s="1"/>
  <c r="AK81" i="15" s="1"/>
  <c r="AA81" i="15"/>
  <c r="X81" i="15"/>
  <c r="G81" i="15"/>
  <c r="AN80" i="15"/>
  <c r="AJ80" i="15" s="1"/>
  <c r="AL80" i="15"/>
  <c r="AG80" i="15"/>
  <c r="AH80" i="15" s="1"/>
  <c r="AI80" i="15" s="1"/>
  <c r="AK80" i="15" s="1"/>
  <c r="AA80" i="15"/>
  <c r="AF80" i="15" s="1"/>
  <c r="X80" i="15"/>
  <c r="G80" i="15"/>
  <c r="AN79" i="15"/>
  <c r="AL79" i="15"/>
  <c r="AJ79" i="15"/>
  <c r="AH79" i="15"/>
  <c r="AI79" i="15" s="1"/>
  <c r="AK79" i="15" s="1"/>
  <c r="AG79" i="15"/>
  <c r="AF79" i="15"/>
  <c r="AA79" i="15"/>
  <c r="X79" i="15"/>
  <c r="G79" i="15"/>
  <c r="AN78" i="15"/>
  <c r="AL78" i="15"/>
  <c r="AA78" i="15"/>
  <c r="X78" i="15"/>
  <c r="G78" i="15"/>
  <c r="AN77" i="15"/>
  <c r="AJ77" i="15" s="1"/>
  <c r="AL77" i="15"/>
  <c r="AH77" i="15"/>
  <c r="AI77" i="15" s="1"/>
  <c r="AK77" i="15" s="1"/>
  <c r="AF77" i="15"/>
  <c r="AG77" i="15" s="1"/>
  <c r="AA77" i="15"/>
  <c r="X77" i="15"/>
  <c r="G77" i="15"/>
  <c r="AN76" i="15"/>
  <c r="AL76" i="15"/>
  <c r="AA76" i="15"/>
  <c r="AF76" i="15" s="1"/>
  <c r="AG76" i="15" s="1"/>
  <c r="AH76" i="15" s="1"/>
  <c r="AI76" i="15" s="1"/>
  <c r="AK76" i="15" s="1"/>
  <c r="X76" i="15"/>
  <c r="G76" i="15"/>
  <c r="AN75" i="15"/>
  <c r="AL75" i="15"/>
  <c r="AJ75" i="15"/>
  <c r="AF75" i="15"/>
  <c r="AG75" i="15" s="1"/>
  <c r="AH75" i="15" s="1"/>
  <c r="AI75" i="15" s="1"/>
  <c r="AK75" i="15" s="1"/>
  <c r="AA75" i="15"/>
  <c r="X75" i="15"/>
  <c r="G75" i="15"/>
  <c r="AN74" i="15"/>
  <c r="AL74" i="15"/>
  <c r="AA74" i="15"/>
  <c r="X74" i="15"/>
  <c r="G74" i="15"/>
  <c r="AN73" i="15"/>
  <c r="AL73" i="15"/>
  <c r="AF73" i="15"/>
  <c r="AG73" i="15" s="1"/>
  <c r="AA73" i="15"/>
  <c r="AJ73" i="15" s="1"/>
  <c r="X73" i="15"/>
  <c r="G73" i="15"/>
  <c r="AN72" i="15"/>
  <c r="AJ72" i="15" s="1"/>
  <c r="AL72" i="15"/>
  <c r="AF72" i="15"/>
  <c r="AG72" i="15" s="1"/>
  <c r="AH72" i="15" s="1"/>
  <c r="AI72" i="15" s="1"/>
  <c r="AK72" i="15" s="1"/>
  <c r="AA72" i="15"/>
  <c r="X72" i="15"/>
  <c r="G72" i="15"/>
  <c r="AN71" i="15"/>
  <c r="AL71" i="15"/>
  <c r="AJ71" i="15"/>
  <c r="AF71" i="15"/>
  <c r="AG71" i="15" s="1"/>
  <c r="AH71" i="15" s="1"/>
  <c r="AI71" i="15" s="1"/>
  <c r="AK71" i="15" s="1"/>
  <c r="AA71" i="15"/>
  <c r="X71" i="15"/>
  <c r="G71" i="15"/>
  <c r="AN70" i="15"/>
  <c r="AL70" i="15"/>
  <c r="AA70" i="15"/>
  <c r="X70" i="15"/>
  <c r="G70" i="15"/>
  <c r="AN69" i="15"/>
  <c r="AL69" i="15"/>
  <c r="AA69" i="15"/>
  <c r="X69" i="15"/>
  <c r="G69" i="15"/>
  <c r="AN68" i="15"/>
  <c r="AJ68" i="15" s="1"/>
  <c r="AL68" i="15"/>
  <c r="AF68" i="15"/>
  <c r="AG68" i="15" s="1"/>
  <c r="AH68" i="15" s="1"/>
  <c r="AI68" i="15" s="1"/>
  <c r="AK68" i="15" s="1"/>
  <c r="AA68" i="15"/>
  <c r="X68" i="15"/>
  <c r="G68" i="15"/>
  <c r="AN67" i="15"/>
  <c r="AL67" i="15"/>
  <c r="AH67" i="15"/>
  <c r="AI67" i="15" s="1"/>
  <c r="AK67" i="15" s="1"/>
  <c r="AA67" i="15"/>
  <c r="AF67" i="15" s="1"/>
  <c r="AG67" i="15" s="1"/>
  <c r="X67" i="15"/>
  <c r="G67" i="15"/>
  <c r="AN66" i="15"/>
  <c r="AL66" i="15"/>
  <c r="AJ66" i="15"/>
  <c r="AH66" i="15"/>
  <c r="AI66" i="15" s="1"/>
  <c r="AK66" i="15" s="1"/>
  <c r="AG66" i="15"/>
  <c r="AF66" i="15"/>
  <c r="AA66" i="15"/>
  <c r="X66" i="15"/>
  <c r="G66" i="15"/>
  <c r="AN65" i="15"/>
  <c r="AH65" i="15" s="1"/>
  <c r="AI65" i="15" s="1"/>
  <c r="AK65" i="15" s="1"/>
  <c r="AL65" i="15"/>
  <c r="AJ65" i="15"/>
  <c r="AG65" i="15"/>
  <c r="AF65" i="15"/>
  <c r="AA65" i="15"/>
  <c r="X65" i="15"/>
  <c r="G65" i="15"/>
  <c r="AN64" i="15"/>
  <c r="AL64" i="15"/>
  <c r="AA64" i="15"/>
  <c r="AF64" i="15" s="1"/>
  <c r="AG64" i="15" s="1"/>
  <c r="X64" i="15"/>
  <c r="G64" i="15"/>
  <c r="AN63" i="15"/>
  <c r="AL63" i="15"/>
  <c r="AA63" i="15"/>
  <c r="AF63" i="15" s="1"/>
  <c r="AG63" i="15" s="1"/>
  <c r="X63" i="15"/>
  <c r="G63" i="15"/>
  <c r="AN62" i="15"/>
  <c r="AL62" i="15"/>
  <c r="AJ62" i="15"/>
  <c r="AG62" i="15"/>
  <c r="AH62" i="15" s="1"/>
  <c r="AI62" i="15" s="1"/>
  <c r="AK62" i="15" s="1"/>
  <c r="AF62" i="15"/>
  <c r="AA62" i="15"/>
  <c r="X62" i="15"/>
  <c r="G62" i="15"/>
  <c r="AN61" i="15"/>
  <c r="AL61" i="15"/>
  <c r="AA61" i="15"/>
  <c r="X61" i="15"/>
  <c r="G61" i="15"/>
  <c r="AN60" i="15"/>
  <c r="AJ60" i="15" s="1"/>
  <c r="AL60" i="15"/>
  <c r="AF60" i="15"/>
  <c r="AG60" i="15" s="1"/>
  <c r="AH60" i="15" s="1"/>
  <c r="AI60" i="15" s="1"/>
  <c r="AK60" i="15" s="1"/>
  <c r="AA60" i="15"/>
  <c r="X60" i="15"/>
  <c r="G60" i="15"/>
  <c r="AN59" i="15"/>
  <c r="AL59" i="15"/>
  <c r="AH59" i="15"/>
  <c r="AI59" i="15" s="1"/>
  <c r="AK59" i="15" s="1"/>
  <c r="AA59" i="15"/>
  <c r="AF59" i="15" s="1"/>
  <c r="AG59" i="15" s="1"/>
  <c r="X59" i="15"/>
  <c r="G59" i="15"/>
  <c r="AN58" i="15"/>
  <c r="AL58" i="15"/>
  <c r="AJ58" i="15"/>
  <c r="AH58" i="15"/>
  <c r="AI58" i="15" s="1"/>
  <c r="AK58" i="15" s="1"/>
  <c r="AG58" i="15"/>
  <c r="AF58" i="15"/>
  <c r="AA58" i="15"/>
  <c r="X58" i="15"/>
  <c r="G58" i="15"/>
  <c r="AN57" i="15"/>
  <c r="AH57" i="15" s="1"/>
  <c r="AI57" i="15" s="1"/>
  <c r="AK57" i="15" s="1"/>
  <c r="AL57" i="15"/>
  <c r="AJ57" i="15"/>
  <c r="AG57" i="15"/>
  <c r="AF57" i="15"/>
  <c r="AA57" i="15"/>
  <c r="X57" i="15"/>
  <c r="G57" i="15"/>
  <c r="AN56" i="15"/>
  <c r="AL56" i="15"/>
  <c r="AA56" i="15"/>
  <c r="AF56" i="15" s="1"/>
  <c r="AG56" i="15" s="1"/>
  <c r="X56" i="15"/>
  <c r="G56" i="15"/>
  <c r="AN55" i="15"/>
  <c r="AL55" i="15"/>
  <c r="AA55" i="15"/>
  <c r="AF55" i="15" s="1"/>
  <c r="AG55" i="15" s="1"/>
  <c r="X55" i="15"/>
  <c r="G55" i="15"/>
  <c r="AN54" i="15"/>
  <c r="AL54" i="15"/>
  <c r="AJ54" i="15"/>
  <c r="AG54" i="15"/>
  <c r="AH54" i="15" s="1"/>
  <c r="AI54" i="15" s="1"/>
  <c r="AK54" i="15" s="1"/>
  <c r="AF54" i="15"/>
  <c r="AA54" i="15"/>
  <c r="X54" i="15"/>
  <c r="G54" i="15"/>
  <c r="AN53" i="15"/>
  <c r="AL53" i="15"/>
  <c r="AA53" i="15"/>
  <c r="X53" i="15"/>
  <c r="G53" i="15"/>
  <c r="AN52" i="15"/>
  <c r="AJ52" i="15" s="1"/>
  <c r="AL52" i="15"/>
  <c r="AF52" i="15"/>
  <c r="AG52" i="15" s="1"/>
  <c r="AH52" i="15" s="1"/>
  <c r="AI52" i="15" s="1"/>
  <c r="AK52" i="15" s="1"/>
  <c r="AA52" i="15"/>
  <c r="X52" i="15"/>
  <c r="G52" i="15"/>
  <c r="AN51" i="15"/>
  <c r="AL51" i="15"/>
  <c r="AH51" i="15"/>
  <c r="AI51" i="15" s="1"/>
  <c r="AK51" i="15" s="1"/>
  <c r="AA51" i="15"/>
  <c r="AF51" i="15" s="1"/>
  <c r="AG51" i="15" s="1"/>
  <c r="X51" i="15"/>
  <c r="G51" i="15"/>
  <c r="AN50" i="15"/>
  <c r="AL50" i="15"/>
  <c r="AJ50" i="15"/>
  <c r="AH50" i="15"/>
  <c r="AI50" i="15" s="1"/>
  <c r="AK50" i="15" s="1"/>
  <c r="AG50" i="15"/>
  <c r="AF50" i="15"/>
  <c r="AA50" i="15"/>
  <c r="X50" i="15"/>
  <c r="G50" i="15"/>
  <c r="AN49" i="15"/>
  <c r="AH49" i="15" s="1"/>
  <c r="AI49" i="15" s="1"/>
  <c r="AK49" i="15" s="1"/>
  <c r="AL49" i="15"/>
  <c r="AJ49" i="15"/>
  <c r="AG49" i="15"/>
  <c r="AF49" i="15"/>
  <c r="AA49" i="15"/>
  <c r="X49" i="15"/>
  <c r="G49" i="15"/>
  <c r="AN48" i="15"/>
  <c r="AL48" i="15"/>
  <c r="AA48" i="15"/>
  <c r="AF48" i="15" s="1"/>
  <c r="AG48" i="15" s="1"/>
  <c r="X48" i="15"/>
  <c r="G48" i="15"/>
  <c r="AN47" i="15"/>
  <c r="AL47" i="15"/>
  <c r="AA47" i="15"/>
  <c r="AF47" i="15" s="1"/>
  <c r="AG47" i="15" s="1"/>
  <c r="X47" i="15"/>
  <c r="G47" i="15"/>
  <c r="AN46" i="15"/>
  <c r="AL46" i="15"/>
  <c r="AJ46" i="15"/>
  <c r="AG46" i="15"/>
  <c r="AH46" i="15" s="1"/>
  <c r="AI46" i="15" s="1"/>
  <c r="AK46" i="15" s="1"/>
  <c r="AF46" i="15"/>
  <c r="AA46" i="15"/>
  <c r="X46" i="15"/>
  <c r="G46" i="15"/>
  <c r="AN45" i="15"/>
  <c r="AL45" i="15"/>
  <c r="AA45" i="15"/>
  <c r="X45" i="15"/>
  <c r="G45" i="15"/>
  <c r="AN44" i="15"/>
  <c r="AJ44" i="15" s="1"/>
  <c r="AL44" i="15"/>
  <c r="AF44" i="15"/>
  <c r="AG44" i="15" s="1"/>
  <c r="AH44" i="15" s="1"/>
  <c r="AI44" i="15" s="1"/>
  <c r="AK44" i="15" s="1"/>
  <c r="AA44" i="15"/>
  <c r="X44" i="15"/>
  <c r="G44" i="15"/>
  <c r="AN43" i="15"/>
  <c r="AL43" i="15"/>
  <c r="AH43" i="15"/>
  <c r="AI43" i="15" s="1"/>
  <c r="AK43" i="15" s="1"/>
  <c r="AA43" i="15"/>
  <c r="AF43" i="15" s="1"/>
  <c r="AG43" i="15" s="1"/>
  <c r="X43" i="15"/>
  <c r="G43" i="15"/>
  <c r="AN42" i="15"/>
  <c r="AL42" i="15"/>
  <c r="AJ42" i="15"/>
  <c r="AH42" i="15"/>
  <c r="AI42" i="15" s="1"/>
  <c r="AK42" i="15" s="1"/>
  <c r="AG42" i="15"/>
  <c r="AF42" i="15"/>
  <c r="AA42" i="15"/>
  <c r="X42" i="15"/>
  <c r="G42" i="15"/>
  <c r="AN41" i="15"/>
  <c r="AH41" i="15" s="1"/>
  <c r="AI41" i="15" s="1"/>
  <c r="AL41" i="15"/>
  <c r="AK41" i="15"/>
  <c r="AJ41" i="15"/>
  <c r="AG41" i="15"/>
  <c r="AF41" i="15"/>
  <c r="AA41" i="15"/>
  <c r="X41" i="15"/>
  <c r="G41" i="15"/>
  <c r="AN40" i="15"/>
  <c r="AL40" i="15"/>
  <c r="AA40" i="15"/>
  <c r="AF40" i="15" s="1"/>
  <c r="AG40" i="15" s="1"/>
  <c r="X40" i="15"/>
  <c r="G40" i="15"/>
  <c r="AN39" i="15"/>
  <c r="AL39" i="15"/>
  <c r="AA39" i="15"/>
  <c r="AF39" i="15" s="1"/>
  <c r="AG39" i="15" s="1"/>
  <c r="X39" i="15"/>
  <c r="G39" i="15"/>
  <c r="AN38" i="15"/>
  <c r="AL38" i="15"/>
  <c r="AJ38" i="15"/>
  <c r="AG38" i="15"/>
  <c r="AH38" i="15" s="1"/>
  <c r="AI38" i="15" s="1"/>
  <c r="AK38" i="15" s="1"/>
  <c r="AF38" i="15"/>
  <c r="AA38" i="15"/>
  <c r="X38" i="15"/>
  <c r="G38" i="15"/>
  <c r="AN37" i="15"/>
  <c r="AL37" i="15"/>
  <c r="AA37" i="15"/>
  <c r="X37" i="15"/>
  <c r="G37" i="15"/>
  <c r="AN36" i="15"/>
  <c r="AL36" i="15"/>
  <c r="AF36" i="15"/>
  <c r="AG36" i="15" s="1"/>
  <c r="AH36" i="15" s="1"/>
  <c r="AI36" i="15" s="1"/>
  <c r="AK36" i="15" s="1"/>
  <c r="AA36" i="15"/>
  <c r="AJ36" i="15" s="1"/>
  <c r="X36" i="15"/>
  <c r="G36" i="15"/>
  <c r="AN35" i="15"/>
  <c r="AL35" i="15"/>
  <c r="AH35" i="15"/>
  <c r="AI35" i="15" s="1"/>
  <c r="AK35" i="15" s="1"/>
  <c r="AA35" i="15"/>
  <c r="AF35" i="15" s="1"/>
  <c r="AG35" i="15" s="1"/>
  <c r="X35" i="15"/>
  <c r="G35" i="15"/>
  <c r="AN34" i="15"/>
  <c r="AL34" i="15"/>
  <c r="AJ34" i="15"/>
  <c r="AH34" i="15"/>
  <c r="AI34" i="15" s="1"/>
  <c r="AK34" i="15" s="1"/>
  <c r="AG34" i="15"/>
  <c r="AF34" i="15"/>
  <c r="AA34" i="15"/>
  <c r="X34" i="15"/>
  <c r="G34" i="15"/>
  <c r="AN33" i="15"/>
  <c r="AH33" i="15" s="1"/>
  <c r="AI33" i="15" s="1"/>
  <c r="AL33" i="15"/>
  <c r="AK33" i="15"/>
  <c r="AJ33" i="15"/>
  <c r="AG33" i="15"/>
  <c r="AF33" i="15"/>
  <c r="AA33" i="15"/>
  <c r="X33" i="15"/>
  <c r="G33" i="15"/>
  <c r="AN32" i="15"/>
  <c r="AL32" i="15"/>
  <c r="AA32" i="15"/>
  <c r="AF32" i="15" s="1"/>
  <c r="AG32" i="15" s="1"/>
  <c r="X32" i="15"/>
  <c r="G32" i="15"/>
  <c r="AN31" i="15"/>
  <c r="AL31" i="15"/>
  <c r="AA31" i="15"/>
  <c r="AF31" i="15" s="1"/>
  <c r="AG31" i="15" s="1"/>
  <c r="X31" i="15"/>
  <c r="G31" i="15"/>
  <c r="AN30" i="15"/>
  <c r="AL30" i="15"/>
  <c r="AJ30" i="15"/>
  <c r="AG30" i="15"/>
  <c r="AH30" i="15" s="1"/>
  <c r="AI30" i="15" s="1"/>
  <c r="AK30" i="15" s="1"/>
  <c r="AF30" i="15"/>
  <c r="AA30" i="15"/>
  <c r="X30" i="15"/>
  <c r="G30" i="15"/>
  <c r="AN29" i="15"/>
  <c r="AL29" i="15"/>
  <c r="AA29" i="15"/>
  <c r="X29" i="15"/>
  <c r="G29" i="15"/>
  <c r="AN28" i="15"/>
  <c r="AL28" i="15"/>
  <c r="AF28" i="15"/>
  <c r="AG28" i="15" s="1"/>
  <c r="AH28" i="15" s="1"/>
  <c r="AI28" i="15" s="1"/>
  <c r="AK28" i="15" s="1"/>
  <c r="AA28" i="15"/>
  <c r="AJ28" i="15" s="1"/>
  <c r="X28" i="15"/>
  <c r="G28" i="15"/>
  <c r="AN27" i="15"/>
  <c r="AL27" i="15"/>
  <c r="AH27" i="15"/>
  <c r="AI27" i="15" s="1"/>
  <c r="AK27" i="15" s="1"/>
  <c r="AA27" i="15"/>
  <c r="AF27" i="15" s="1"/>
  <c r="AG27" i="15" s="1"/>
  <c r="X27" i="15"/>
  <c r="G27" i="15"/>
  <c r="AN26" i="15"/>
  <c r="AL26" i="15"/>
  <c r="AJ26" i="15"/>
  <c r="AH26" i="15"/>
  <c r="AI26" i="15" s="1"/>
  <c r="AK26" i="15" s="1"/>
  <c r="AG26" i="15"/>
  <c r="AF26" i="15"/>
  <c r="AA26" i="15"/>
  <c r="X26" i="15"/>
  <c r="G26" i="15"/>
  <c r="AN25" i="15"/>
  <c r="AH25" i="15" s="1"/>
  <c r="AI25" i="15" s="1"/>
  <c r="AL25" i="15"/>
  <c r="AK25" i="15"/>
  <c r="AJ25" i="15"/>
  <c r="AG25" i="15"/>
  <c r="AF25" i="15"/>
  <c r="AA25" i="15"/>
  <c r="X25" i="15"/>
  <c r="G25" i="15"/>
  <c r="AN24" i="15"/>
  <c r="AL24" i="15"/>
  <c r="AA24" i="15"/>
  <c r="AF24" i="15" s="1"/>
  <c r="AG24" i="15" s="1"/>
  <c r="X24" i="15"/>
  <c r="G24" i="15"/>
  <c r="AN23" i="15"/>
  <c r="AL23" i="15"/>
  <c r="AA23" i="15"/>
  <c r="AF23" i="15" s="1"/>
  <c r="AG23" i="15" s="1"/>
  <c r="X23" i="15"/>
  <c r="G23" i="15"/>
  <c r="AN22" i="15"/>
  <c r="AL22" i="15"/>
  <c r="AJ22" i="15"/>
  <c r="AG22" i="15"/>
  <c r="AH22" i="15" s="1"/>
  <c r="AI22" i="15" s="1"/>
  <c r="AK22" i="15" s="1"/>
  <c r="AF22" i="15"/>
  <c r="AA22" i="15"/>
  <c r="X22" i="15"/>
  <c r="G22" i="15"/>
  <c r="AN21" i="15"/>
  <c r="AL21" i="15"/>
  <c r="AA21" i="15"/>
  <c r="X21" i="15"/>
  <c r="G21" i="15"/>
  <c r="AN20" i="15"/>
  <c r="AL20" i="15"/>
  <c r="AF20" i="15"/>
  <c r="AG20" i="15" s="1"/>
  <c r="AH20" i="15" s="1"/>
  <c r="AI20" i="15" s="1"/>
  <c r="AK20" i="15" s="1"/>
  <c r="AA20" i="15"/>
  <c r="AJ20" i="15" s="1"/>
  <c r="X20" i="15"/>
  <c r="G20" i="15"/>
  <c r="AN19" i="15"/>
  <c r="AL19" i="15"/>
  <c r="AH19" i="15"/>
  <c r="AI19" i="15" s="1"/>
  <c r="AK19" i="15" s="1"/>
  <c r="AA19" i="15"/>
  <c r="AF19" i="15" s="1"/>
  <c r="AG19" i="15" s="1"/>
  <c r="X19" i="15"/>
  <c r="G19" i="15"/>
  <c r="AN18" i="15"/>
  <c r="AL18" i="15"/>
  <c r="AJ18" i="15"/>
  <c r="AG18" i="15"/>
  <c r="AH18" i="15" s="1"/>
  <c r="AI18" i="15" s="1"/>
  <c r="AK18" i="15" s="1"/>
  <c r="AF18" i="15"/>
  <c r="AA18" i="15"/>
  <c r="X18" i="15"/>
  <c r="G18" i="15"/>
  <c r="AN17" i="15"/>
  <c r="AH17" i="15" s="1"/>
  <c r="AI17" i="15" s="1"/>
  <c r="AL17" i="15"/>
  <c r="AK17" i="15"/>
  <c r="AJ17" i="15"/>
  <c r="AG17" i="15"/>
  <c r="AF17" i="15"/>
  <c r="AA17" i="15"/>
  <c r="X17" i="15"/>
  <c r="G17" i="15"/>
  <c r="AN16" i="15"/>
  <c r="AL16" i="15"/>
  <c r="AA16" i="15"/>
  <c r="AF16" i="15" s="1"/>
  <c r="AG16" i="15" s="1"/>
  <c r="X16" i="15"/>
  <c r="G16" i="15"/>
  <c r="AN15" i="15"/>
  <c r="AL15" i="15"/>
  <c r="AA15" i="15"/>
  <c r="AF15" i="15" s="1"/>
  <c r="AG15" i="15" s="1"/>
  <c r="X15" i="15"/>
  <c r="G15" i="15"/>
  <c r="AN14" i="15"/>
  <c r="AL14" i="15"/>
  <c r="AJ14" i="15"/>
  <c r="AF14" i="15"/>
  <c r="AG14" i="15" s="1"/>
  <c r="AH14" i="15" s="1"/>
  <c r="AI14" i="15" s="1"/>
  <c r="AK14" i="15" s="1"/>
  <c r="AA14" i="15"/>
  <c r="X14" i="15"/>
  <c r="G14" i="15"/>
  <c r="AN13" i="15"/>
  <c r="AL13" i="15"/>
  <c r="AA13" i="15"/>
  <c r="X13" i="15"/>
  <c r="G13" i="15"/>
  <c r="AN12" i="15"/>
  <c r="AL12" i="15"/>
  <c r="AJ12" i="15"/>
  <c r="AH12" i="15"/>
  <c r="AI12" i="15" s="1"/>
  <c r="AK12" i="15" s="1"/>
  <c r="AF12" i="15"/>
  <c r="AG12" i="15" s="1"/>
  <c r="AA12" i="15"/>
  <c r="X12" i="15"/>
  <c r="G12" i="15"/>
  <c r="AN11" i="15"/>
  <c r="AJ11" i="15" s="1"/>
  <c r="AL11" i="15"/>
  <c r="AH11" i="15"/>
  <c r="AI11" i="15" s="1"/>
  <c r="AK11" i="15" s="1"/>
  <c r="AA11" i="15"/>
  <c r="AF11" i="15" s="1"/>
  <c r="AG11" i="15" s="1"/>
  <c r="X11" i="15"/>
  <c r="G11" i="15"/>
  <c r="AN10" i="15"/>
  <c r="AL10" i="15"/>
  <c r="AJ10" i="15"/>
  <c r="AG10" i="15"/>
  <c r="AH10" i="15" s="1"/>
  <c r="AI10" i="15" s="1"/>
  <c r="AK10" i="15" s="1"/>
  <c r="AF10" i="15"/>
  <c r="AA10" i="15"/>
  <c r="X10" i="15"/>
  <c r="G10" i="15"/>
  <c r="AN9" i="15"/>
  <c r="AL9" i="15"/>
  <c r="AA9" i="15"/>
  <c r="AF9" i="15" s="1"/>
  <c r="AG9" i="15" s="1"/>
  <c r="X9" i="15"/>
  <c r="G9" i="15"/>
  <c r="AN210" i="14"/>
  <c r="AJ210" i="14" s="1"/>
  <c r="AL210" i="14"/>
  <c r="AF210" i="14"/>
  <c r="AG210" i="14" s="1"/>
  <c r="AH210" i="14" s="1"/>
  <c r="AI210" i="14" s="1"/>
  <c r="AK210" i="14" s="1"/>
  <c r="AA210" i="14"/>
  <c r="X210" i="14"/>
  <c r="G210" i="14"/>
  <c r="AN209" i="14"/>
  <c r="AL209" i="14"/>
  <c r="AA209" i="14"/>
  <c r="AF209" i="14" s="1"/>
  <c r="AG209" i="14" s="1"/>
  <c r="AH209" i="14" s="1"/>
  <c r="AI209" i="14" s="1"/>
  <c r="AK209" i="14" s="1"/>
  <c r="X209" i="14"/>
  <c r="G209" i="14"/>
  <c r="AN208" i="14"/>
  <c r="AL208" i="14"/>
  <c r="AJ208" i="14"/>
  <c r="AH208" i="14"/>
  <c r="AI208" i="14" s="1"/>
  <c r="AK208" i="14" s="1"/>
  <c r="AG208" i="14"/>
  <c r="AF208" i="14"/>
  <c r="AA208" i="14"/>
  <c r="X208" i="14"/>
  <c r="G208" i="14"/>
  <c r="AN207" i="14"/>
  <c r="AL207" i="14"/>
  <c r="AJ207" i="14"/>
  <c r="AA207" i="14"/>
  <c r="AF207" i="14" s="1"/>
  <c r="AG207" i="14" s="1"/>
  <c r="X207" i="14"/>
  <c r="G207" i="14"/>
  <c r="AN206" i="14"/>
  <c r="AL206" i="14"/>
  <c r="AA206" i="14"/>
  <c r="AF206" i="14" s="1"/>
  <c r="AG206" i="14" s="1"/>
  <c r="X206" i="14"/>
  <c r="G206" i="14"/>
  <c r="AN205" i="14"/>
  <c r="AL205" i="14"/>
  <c r="AA205" i="14"/>
  <c r="AF205" i="14" s="1"/>
  <c r="AG205" i="14" s="1"/>
  <c r="X205" i="14"/>
  <c r="G205" i="14"/>
  <c r="AN204" i="14"/>
  <c r="AL204" i="14"/>
  <c r="AJ204" i="14"/>
  <c r="AG204" i="14"/>
  <c r="AH204" i="14" s="1"/>
  <c r="AI204" i="14" s="1"/>
  <c r="AK204" i="14" s="1"/>
  <c r="AF204" i="14"/>
  <c r="AA204" i="14"/>
  <c r="X204" i="14"/>
  <c r="G204" i="14"/>
  <c r="AN203" i="14"/>
  <c r="AL203" i="14"/>
  <c r="AJ203" i="14"/>
  <c r="AA203" i="14"/>
  <c r="AF203" i="14" s="1"/>
  <c r="AG203" i="14" s="1"/>
  <c r="X203" i="14"/>
  <c r="G203" i="14"/>
  <c r="AN202" i="14"/>
  <c r="AH202" i="14" s="1"/>
  <c r="AL202" i="14"/>
  <c r="AJ202" i="14"/>
  <c r="AI202" i="14"/>
  <c r="AK202" i="14" s="1"/>
  <c r="AF202" i="14"/>
  <c r="AG202" i="14" s="1"/>
  <c r="AA202" i="14"/>
  <c r="X202" i="14"/>
  <c r="G202" i="14"/>
  <c r="AN201" i="14"/>
  <c r="AL201" i="14"/>
  <c r="AA201" i="14"/>
  <c r="AF201" i="14" s="1"/>
  <c r="AG201" i="14" s="1"/>
  <c r="X201" i="14"/>
  <c r="G201" i="14"/>
  <c r="AN200" i="14"/>
  <c r="AL200" i="14"/>
  <c r="AJ200" i="14"/>
  <c r="AF200" i="14"/>
  <c r="AG200" i="14" s="1"/>
  <c r="AH200" i="14" s="1"/>
  <c r="AI200" i="14" s="1"/>
  <c r="AK200" i="14" s="1"/>
  <c r="AA200" i="14"/>
  <c r="X200" i="14"/>
  <c r="G200" i="14"/>
  <c r="AN199" i="14"/>
  <c r="AL199" i="14"/>
  <c r="AA199" i="14"/>
  <c r="X199" i="14"/>
  <c r="G199" i="14"/>
  <c r="AN198" i="14"/>
  <c r="AL198" i="14"/>
  <c r="AJ198" i="14"/>
  <c r="AF198" i="14"/>
  <c r="AG198" i="14" s="1"/>
  <c r="AH198" i="14" s="1"/>
  <c r="AI198" i="14" s="1"/>
  <c r="AK198" i="14" s="1"/>
  <c r="AA198" i="14"/>
  <c r="X198" i="14"/>
  <c r="G198" i="14"/>
  <c r="AN197" i="14"/>
  <c r="AL197" i="14"/>
  <c r="AH197" i="14"/>
  <c r="AI197" i="14" s="1"/>
  <c r="AK197" i="14" s="1"/>
  <c r="AA197" i="14"/>
  <c r="AF197" i="14" s="1"/>
  <c r="AG197" i="14" s="1"/>
  <c r="X197" i="14"/>
  <c r="G197" i="14"/>
  <c r="AN196" i="14"/>
  <c r="AL196" i="14"/>
  <c r="AJ196" i="14"/>
  <c r="AG196" i="14"/>
  <c r="AH196" i="14" s="1"/>
  <c r="AI196" i="14" s="1"/>
  <c r="AK196" i="14" s="1"/>
  <c r="AF196" i="14"/>
  <c r="AA196" i="14"/>
  <c r="X196" i="14"/>
  <c r="G196" i="14"/>
  <c r="AN195" i="14"/>
  <c r="AL195" i="14"/>
  <c r="AA195" i="14"/>
  <c r="AF195" i="14" s="1"/>
  <c r="AG195" i="14" s="1"/>
  <c r="X195" i="14"/>
  <c r="G195" i="14"/>
  <c r="AN194" i="14"/>
  <c r="AJ194" i="14" s="1"/>
  <c r="AL194" i="14"/>
  <c r="AA194" i="14"/>
  <c r="AF194" i="14" s="1"/>
  <c r="AG194" i="14" s="1"/>
  <c r="AH194" i="14" s="1"/>
  <c r="AI194" i="14" s="1"/>
  <c r="AK194" i="14" s="1"/>
  <c r="X194" i="14"/>
  <c r="G194" i="14"/>
  <c r="AN193" i="14"/>
  <c r="AL193" i="14"/>
  <c r="AA193" i="14"/>
  <c r="AF193" i="14" s="1"/>
  <c r="AG193" i="14" s="1"/>
  <c r="AH193" i="14" s="1"/>
  <c r="AI193" i="14" s="1"/>
  <c r="AK193" i="14" s="1"/>
  <c r="X193" i="14"/>
  <c r="G193" i="14"/>
  <c r="AN192" i="14"/>
  <c r="AL192" i="14"/>
  <c r="AJ192" i="14"/>
  <c r="AH192" i="14"/>
  <c r="AI192" i="14" s="1"/>
  <c r="AK192" i="14" s="1"/>
  <c r="AG192" i="14"/>
  <c r="AF192" i="14"/>
  <c r="AA192" i="14"/>
  <c r="X192" i="14"/>
  <c r="G192" i="14"/>
  <c r="AN191" i="14"/>
  <c r="AL191" i="14"/>
  <c r="AJ191" i="14"/>
  <c r="AA191" i="14"/>
  <c r="AF191" i="14" s="1"/>
  <c r="AG191" i="14" s="1"/>
  <c r="X191" i="14"/>
  <c r="G191" i="14"/>
  <c r="AN190" i="14"/>
  <c r="AL190" i="14"/>
  <c r="AA190" i="14"/>
  <c r="AF190" i="14" s="1"/>
  <c r="AG190" i="14" s="1"/>
  <c r="X190" i="14"/>
  <c r="G190" i="14"/>
  <c r="AN189" i="14"/>
  <c r="AL189" i="14"/>
  <c r="AA189" i="14"/>
  <c r="AF189" i="14" s="1"/>
  <c r="AG189" i="14" s="1"/>
  <c r="X189" i="14"/>
  <c r="G189" i="14"/>
  <c r="AN188" i="14"/>
  <c r="AL188" i="14"/>
  <c r="AJ188" i="14"/>
  <c r="AG188" i="14"/>
  <c r="AH188" i="14" s="1"/>
  <c r="AI188" i="14" s="1"/>
  <c r="AK188" i="14" s="1"/>
  <c r="AF188" i="14"/>
  <c r="AA188" i="14"/>
  <c r="X188" i="14"/>
  <c r="G188" i="14"/>
  <c r="AN187" i="14"/>
  <c r="AL187" i="14"/>
  <c r="AJ187" i="14"/>
  <c r="AA187" i="14"/>
  <c r="AF187" i="14" s="1"/>
  <c r="AG187" i="14" s="1"/>
  <c r="X187" i="14"/>
  <c r="G187" i="14"/>
  <c r="AN186" i="14"/>
  <c r="AH186" i="14" s="1"/>
  <c r="AL186" i="14"/>
  <c r="AJ186" i="14"/>
  <c r="AI186" i="14"/>
  <c r="AK186" i="14" s="1"/>
  <c r="AF186" i="14"/>
  <c r="AG186" i="14" s="1"/>
  <c r="AA186" i="14"/>
  <c r="X186" i="14"/>
  <c r="G186" i="14"/>
  <c r="AN185" i="14"/>
  <c r="AL185" i="14"/>
  <c r="AA185" i="14"/>
  <c r="AF185" i="14" s="1"/>
  <c r="AG185" i="14" s="1"/>
  <c r="X185" i="14"/>
  <c r="G185" i="14"/>
  <c r="AN184" i="14"/>
  <c r="AL184" i="14"/>
  <c r="AJ184" i="14"/>
  <c r="AF184" i="14"/>
  <c r="AG184" i="14" s="1"/>
  <c r="AH184" i="14" s="1"/>
  <c r="AI184" i="14" s="1"/>
  <c r="AK184" i="14" s="1"/>
  <c r="AA184" i="14"/>
  <c r="X184" i="14"/>
  <c r="G184" i="14"/>
  <c r="AN183" i="14"/>
  <c r="AL183" i="14"/>
  <c r="AA183" i="14"/>
  <c r="AJ183" i="14" s="1"/>
  <c r="X183" i="14"/>
  <c r="G183" i="14"/>
  <c r="AN182" i="14"/>
  <c r="AL182" i="14"/>
  <c r="AJ182" i="14"/>
  <c r="AF182" i="14"/>
  <c r="AG182" i="14" s="1"/>
  <c r="AH182" i="14" s="1"/>
  <c r="AI182" i="14" s="1"/>
  <c r="AK182" i="14" s="1"/>
  <c r="AA182" i="14"/>
  <c r="X182" i="14"/>
  <c r="G182" i="14"/>
  <c r="AN181" i="14"/>
  <c r="AL181" i="14"/>
  <c r="AK181" i="14"/>
  <c r="AH181" i="14"/>
  <c r="AI181" i="14" s="1"/>
  <c r="AA181" i="14"/>
  <c r="AF181" i="14" s="1"/>
  <c r="AG181" i="14" s="1"/>
  <c r="X181" i="14"/>
  <c r="G181" i="14"/>
  <c r="AN180" i="14"/>
  <c r="AL180" i="14"/>
  <c r="AK180" i="14"/>
  <c r="AJ180" i="14"/>
  <c r="AG180" i="14"/>
  <c r="AH180" i="14" s="1"/>
  <c r="AI180" i="14" s="1"/>
  <c r="AF180" i="14"/>
  <c r="AA180" i="14"/>
  <c r="X180" i="14"/>
  <c r="G180" i="14"/>
  <c r="AN179" i="14"/>
  <c r="AL179" i="14"/>
  <c r="AA179" i="14"/>
  <c r="AF179" i="14" s="1"/>
  <c r="AG179" i="14" s="1"/>
  <c r="X179" i="14"/>
  <c r="G179" i="14"/>
  <c r="AN178" i="14"/>
  <c r="AJ178" i="14" s="1"/>
  <c r="AL178" i="14"/>
  <c r="AF178" i="14"/>
  <c r="AG178" i="14" s="1"/>
  <c r="AH178" i="14" s="1"/>
  <c r="AI178" i="14" s="1"/>
  <c r="AK178" i="14" s="1"/>
  <c r="AA178" i="14"/>
  <c r="X178" i="14"/>
  <c r="G178" i="14"/>
  <c r="AN177" i="14"/>
  <c r="AL177" i="14"/>
  <c r="AA177" i="14"/>
  <c r="AF177" i="14" s="1"/>
  <c r="AG177" i="14" s="1"/>
  <c r="AH177" i="14" s="1"/>
  <c r="AI177" i="14" s="1"/>
  <c r="AK177" i="14" s="1"/>
  <c r="X177" i="14"/>
  <c r="G177" i="14"/>
  <c r="AN176" i="14"/>
  <c r="AL176" i="14"/>
  <c r="AJ176" i="14"/>
  <c r="AH176" i="14"/>
  <c r="AI176" i="14" s="1"/>
  <c r="AK176" i="14" s="1"/>
  <c r="AG176" i="14"/>
  <c r="AF176" i="14"/>
  <c r="AA176" i="14"/>
  <c r="X176" i="14"/>
  <c r="G176" i="14"/>
  <c r="AN175" i="14"/>
  <c r="AL175" i="14"/>
  <c r="AJ175" i="14"/>
  <c r="AA175" i="14"/>
  <c r="AF175" i="14" s="1"/>
  <c r="AG175" i="14" s="1"/>
  <c r="X175" i="14"/>
  <c r="G175" i="14"/>
  <c r="AN174" i="14"/>
  <c r="AL174" i="14"/>
  <c r="AA174" i="14"/>
  <c r="AF174" i="14" s="1"/>
  <c r="AG174" i="14" s="1"/>
  <c r="X174" i="14"/>
  <c r="G174" i="14"/>
  <c r="AN173" i="14"/>
  <c r="AL173" i="14"/>
  <c r="AA173" i="14"/>
  <c r="AF173" i="14" s="1"/>
  <c r="AG173" i="14" s="1"/>
  <c r="X173" i="14"/>
  <c r="G173" i="14"/>
  <c r="AN172" i="14"/>
  <c r="AL172" i="14"/>
  <c r="AJ172" i="14"/>
  <c r="AG172" i="14"/>
  <c r="AH172" i="14" s="1"/>
  <c r="AI172" i="14" s="1"/>
  <c r="AK172" i="14" s="1"/>
  <c r="AF172" i="14"/>
  <c r="AA172" i="14"/>
  <c r="X172" i="14"/>
  <c r="G172" i="14"/>
  <c r="AN171" i="14"/>
  <c r="AL171" i="14"/>
  <c r="AJ171" i="14"/>
  <c r="AA171" i="14"/>
  <c r="AF171" i="14" s="1"/>
  <c r="AG171" i="14" s="1"/>
  <c r="X171" i="14"/>
  <c r="G171" i="14"/>
  <c r="AN170" i="14"/>
  <c r="AH170" i="14" s="1"/>
  <c r="AL170" i="14"/>
  <c r="AJ170" i="14"/>
  <c r="AI170" i="14"/>
  <c r="AK170" i="14" s="1"/>
  <c r="AF170" i="14"/>
  <c r="AG170" i="14" s="1"/>
  <c r="AA170" i="14"/>
  <c r="X170" i="14"/>
  <c r="G170" i="14"/>
  <c r="AN169" i="14"/>
  <c r="AL169" i="14"/>
  <c r="AA169" i="14"/>
  <c r="AF169" i="14" s="1"/>
  <c r="AG169" i="14" s="1"/>
  <c r="X169" i="14"/>
  <c r="G169" i="14"/>
  <c r="AN168" i="14"/>
  <c r="AL168" i="14"/>
  <c r="AJ168" i="14"/>
  <c r="AF168" i="14"/>
  <c r="AG168" i="14" s="1"/>
  <c r="AH168" i="14" s="1"/>
  <c r="AI168" i="14" s="1"/>
  <c r="AK168" i="14" s="1"/>
  <c r="AA168" i="14"/>
  <c r="X168" i="14"/>
  <c r="G168" i="14"/>
  <c r="AN167" i="14"/>
  <c r="AL167" i="14"/>
  <c r="AA167" i="14"/>
  <c r="AJ167" i="14" s="1"/>
  <c r="X167" i="14"/>
  <c r="G167" i="14"/>
  <c r="AN166" i="14"/>
  <c r="AL166" i="14"/>
  <c r="AJ166" i="14"/>
  <c r="AF166" i="14"/>
  <c r="AG166" i="14" s="1"/>
  <c r="AH166" i="14" s="1"/>
  <c r="AI166" i="14" s="1"/>
  <c r="AK166" i="14" s="1"/>
  <c r="AA166" i="14"/>
  <c r="X166" i="14"/>
  <c r="G166" i="14"/>
  <c r="AN165" i="14"/>
  <c r="AL165" i="14"/>
  <c r="AH165" i="14"/>
  <c r="AI165" i="14" s="1"/>
  <c r="AK165" i="14" s="1"/>
  <c r="AA165" i="14"/>
  <c r="AF165" i="14" s="1"/>
  <c r="AG165" i="14" s="1"/>
  <c r="X165" i="14"/>
  <c r="G165" i="14"/>
  <c r="AN164" i="14"/>
  <c r="AL164" i="14"/>
  <c r="AK164" i="14"/>
  <c r="AJ164" i="14"/>
  <c r="AG164" i="14"/>
  <c r="AH164" i="14" s="1"/>
  <c r="AI164" i="14" s="1"/>
  <c r="AF164" i="14"/>
  <c r="AA164" i="14"/>
  <c r="X164" i="14"/>
  <c r="G164" i="14"/>
  <c r="AN163" i="14"/>
  <c r="AL163" i="14"/>
  <c r="AA163" i="14"/>
  <c r="AF163" i="14" s="1"/>
  <c r="AG163" i="14" s="1"/>
  <c r="X163" i="14"/>
  <c r="G163" i="14"/>
  <c r="AN162" i="14"/>
  <c r="AL162" i="14"/>
  <c r="AF162" i="14"/>
  <c r="AG162" i="14" s="1"/>
  <c r="AH162" i="14" s="1"/>
  <c r="AI162" i="14" s="1"/>
  <c r="AK162" i="14" s="1"/>
  <c r="AA162" i="14"/>
  <c r="AJ162" i="14" s="1"/>
  <c r="X162" i="14"/>
  <c r="G162" i="14"/>
  <c r="AN161" i="14"/>
  <c r="AL161" i="14"/>
  <c r="AG161" i="14"/>
  <c r="AH161" i="14" s="1"/>
  <c r="AI161" i="14" s="1"/>
  <c r="AK161" i="14" s="1"/>
  <c r="AA161" i="14"/>
  <c r="AF161" i="14" s="1"/>
  <c r="X161" i="14"/>
  <c r="G161" i="14"/>
  <c r="AN160" i="14"/>
  <c r="AL160" i="14"/>
  <c r="AJ160" i="14"/>
  <c r="AG160" i="14"/>
  <c r="AH160" i="14" s="1"/>
  <c r="AI160" i="14" s="1"/>
  <c r="AK160" i="14" s="1"/>
  <c r="AF160" i="14"/>
  <c r="AA160" i="14"/>
  <c r="X160" i="14"/>
  <c r="G160" i="14"/>
  <c r="AN159" i="14"/>
  <c r="AL159" i="14"/>
  <c r="AJ159" i="14"/>
  <c r="AA159" i="14"/>
  <c r="AF159" i="14" s="1"/>
  <c r="AG159" i="14" s="1"/>
  <c r="X159" i="14"/>
  <c r="G159" i="14"/>
  <c r="AN158" i="14"/>
  <c r="AL158" i="14"/>
  <c r="AA158" i="14"/>
  <c r="AF158" i="14" s="1"/>
  <c r="AG158" i="14" s="1"/>
  <c r="X158" i="14"/>
  <c r="G158" i="14"/>
  <c r="AN157" i="14"/>
  <c r="AL157" i="14"/>
  <c r="AA157" i="14"/>
  <c r="AF157" i="14" s="1"/>
  <c r="AG157" i="14" s="1"/>
  <c r="X157" i="14"/>
  <c r="G157" i="14"/>
  <c r="AN156" i="14"/>
  <c r="AL156" i="14"/>
  <c r="AJ156" i="14"/>
  <c r="AG156" i="14"/>
  <c r="AH156" i="14" s="1"/>
  <c r="AI156" i="14" s="1"/>
  <c r="AK156" i="14" s="1"/>
  <c r="AF156" i="14"/>
  <c r="AA156" i="14"/>
  <c r="X156" i="14"/>
  <c r="G156" i="14"/>
  <c r="AN155" i="14"/>
  <c r="AL155" i="14"/>
  <c r="AJ155" i="14"/>
  <c r="AA155" i="14"/>
  <c r="AF155" i="14" s="1"/>
  <c r="AG155" i="14" s="1"/>
  <c r="X155" i="14"/>
  <c r="G155" i="14"/>
  <c r="AN154" i="14"/>
  <c r="AH154" i="14" s="1"/>
  <c r="AL154" i="14"/>
  <c r="AJ154" i="14"/>
  <c r="AI154" i="14"/>
  <c r="AK154" i="14" s="1"/>
  <c r="AF154" i="14"/>
  <c r="AG154" i="14" s="1"/>
  <c r="AA154" i="14"/>
  <c r="X154" i="14"/>
  <c r="G154" i="14"/>
  <c r="AN153" i="14"/>
  <c r="AL153" i="14"/>
  <c r="AA153" i="14"/>
  <c r="AF153" i="14" s="1"/>
  <c r="AG153" i="14" s="1"/>
  <c r="X153" i="14"/>
  <c r="G153" i="14"/>
  <c r="AN152" i="14"/>
  <c r="AL152" i="14"/>
  <c r="AJ152" i="14"/>
  <c r="AF152" i="14"/>
  <c r="AG152" i="14" s="1"/>
  <c r="AH152" i="14" s="1"/>
  <c r="AI152" i="14" s="1"/>
  <c r="AK152" i="14" s="1"/>
  <c r="AA152" i="14"/>
  <c r="X152" i="14"/>
  <c r="G152" i="14"/>
  <c r="AN151" i="14"/>
  <c r="AL151" i="14"/>
  <c r="AA151" i="14"/>
  <c r="AJ151" i="14" s="1"/>
  <c r="X151" i="14"/>
  <c r="G151" i="14"/>
  <c r="AN150" i="14"/>
  <c r="AL150" i="14"/>
  <c r="AJ150" i="14"/>
  <c r="AF150" i="14"/>
  <c r="AG150" i="14" s="1"/>
  <c r="AH150" i="14" s="1"/>
  <c r="AI150" i="14" s="1"/>
  <c r="AK150" i="14" s="1"/>
  <c r="AA150" i="14"/>
  <c r="X150" i="14"/>
  <c r="G150" i="14"/>
  <c r="AN149" i="14"/>
  <c r="AL149" i="14"/>
  <c r="AA149" i="14"/>
  <c r="AF149" i="14" s="1"/>
  <c r="AG149" i="14" s="1"/>
  <c r="AH149" i="14" s="1"/>
  <c r="AI149" i="14" s="1"/>
  <c r="AK149" i="14" s="1"/>
  <c r="X149" i="14"/>
  <c r="G149" i="14"/>
  <c r="AN148" i="14"/>
  <c r="AL148" i="14"/>
  <c r="AJ148" i="14"/>
  <c r="AG148" i="14"/>
  <c r="AH148" i="14" s="1"/>
  <c r="AI148" i="14" s="1"/>
  <c r="AK148" i="14" s="1"/>
  <c r="AF148" i="14"/>
  <c r="AA148" i="14"/>
  <c r="X148" i="14"/>
  <c r="G148" i="14"/>
  <c r="AN147" i="14"/>
  <c r="AL147" i="14"/>
  <c r="AA147" i="14"/>
  <c r="AF147" i="14" s="1"/>
  <c r="AG147" i="14" s="1"/>
  <c r="X147" i="14"/>
  <c r="G147" i="14"/>
  <c r="AN146" i="14"/>
  <c r="AL146" i="14"/>
  <c r="AF146" i="14"/>
  <c r="AG146" i="14" s="1"/>
  <c r="AH146" i="14" s="1"/>
  <c r="AI146" i="14" s="1"/>
  <c r="AK146" i="14" s="1"/>
  <c r="AA146" i="14"/>
  <c r="AJ146" i="14" s="1"/>
  <c r="X146" i="14"/>
  <c r="G146" i="14"/>
  <c r="AN145" i="14"/>
  <c r="AL145" i="14"/>
  <c r="AA145" i="14"/>
  <c r="AF145" i="14" s="1"/>
  <c r="AG145" i="14" s="1"/>
  <c r="AH145" i="14" s="1"/>
  <c r="AI145" i="14" s="1"/>
  <c r="AK145" i="14" s="1"/>
  <c r="X145" i="14"/>
  <c r="G145" i="14"/>
  <c r="AN144" i="14"/>
  <c r="AL144" i="14"/>
  <c r="AJ144" i="14"/>
  <c r="AH144" i="14"/>
  <c r="AI144" i="14" s="1"/>
  <c r="AK144" i="14" s="1"/>
  <c r="AG144" i="14"/>
  <c r="AF144" i="14"/>
  <c r="AA144" i="14"/>
  <c r="X144" i="14"/>
  <c r="G144" i="14"/>
  <c r="AN143" i="14"/>
  <c r="AL143" i="14"/>
  <c r="AJ143" i="14"/>
  <c r="AA143" i="14"/>
  <c r="AF143" i="14" s="1"/>
  <c r="AG143" i="14" s="1"/>
  <c r="X143" i="14"/>
  <c r="G143" i="14"/>
  <c r="AN142" i="14"/>
  <c r="AL142" i="14"/>
  <c r="AA142" i="14"/>
  <c r="AF142" i="14" s="1"/>
  <c r="AG142" i="14" s="1"/>
  <c r="X142" i="14"/>
  <c r="G142" i="14"/>
  <c r="AN141" i="14"/>
  <c r="AL141" i="14"/>
  <c r="AA141" i="14"/>
  <c r="AF141" i="14" s="1"/>
  <c r="AG141" i="14" s="1"/>
  <c r="X141" i="14"/>
  <c r="G141" i="14"/>
  <c r="AN140" i="14"/>
  <c r="AL140" i="14"/>
  <c r="AJ140" i="14"/>
  <c r="AG140" i="14"/>
  <c r="AH140" i="14" s="1"/>
  <c r="AI140" i="14" s="1"/>
  <c r="AK140" i="14" s="1"/>
  <c r="AF140" i="14"/>
  <c r="AA140" i="14"/>
  <c r="X140" i="14"/>
  <c r="G140" i="14"/>
  <c r="AN139" i="14"/>
  <c r="AL139" i="14"/>
  <c r="AJ139" i="14"/>
  <c r="AA139" i="14"/>
  <c r="AF139" i="14" s="1"/>
  <c r="AG139" i="14" s="1"/>
  <c r="X139" i="14"/>
  <c r="G139" i="14"/>
  <c r="AN138" i="14"/>
  <c r="AL138" i="14"/>
  <c r="AF138" i="14"/>
  <c r="AG138" i="14" s="1"/>
  <c r="AA138" i="14"/>
  <c r="X138" i="14"/>
  <c r="G138" i="14"/>
  <c r="AN137" i="14"/>
  <c r="AL137" i="14"/>
  <c r="AA137" i="14"/>
  <c r="AF137" i="14" s="1"/>
  <c r="AG137" i="14" s="1"/>
  <c r="X137" i="14"/>
  <c r="G137" i="14"/>
  <c r="AN136" i="14"/>
  <c r="AL136" i="14"/>
  <c r="AJ136" i="14"/>
  <c r="AF136" i="14"/>
  <c r="AG136" i="14" s="1"/>
  <c r="AH136" i="14" s="1"/>
  <c r="AI136" i="14" s="1"/>
  <c r="AK136" i="14" s="1"/>
  <c r="AA136" i="14"/>
  <c r="X136" i="14"/>
  <c r="G136" i="14"/>
  <c r="AN135" i="14"/>
  <c r="AL135" i="14"/>
  <c r="AA135" i="14"/>
  <c r="AJ135" i="14" s="1"/>
  <c r="X135" i="14"/>
  <c r="G135" i="14"/>
  <c r="AN134" i="14"/>
  <c r="AL134" i="14"/>
  <c r="AJ134" i="14"/>
  <c r="AF134" i="14"/>
  <c r="AG134" i="14" s="1"/>
  <c r="AH134" i="14" s="1"/>
  <c r="AI134" i="14" s="1"/>
  <c r="AK134" i="14" s="1"/>
  <c r="AA134" i="14"/>
  <c r="X134" i="14"/>
  <c r="G134" i="14"/>
  <c r="AN133" i="14"/>
  <c r="AJ133" i="14" s="1"/>
  <c r="AL133" i="14"/>
  <c r="AK133" i="14"/>
  <c r="AH133" i="14"/>
  <c r="AI133" i="14" s="1"/>
  <c r="AF133" i="14"/>
  <c r="AG133" i="14" s="1"/>
  <c r="AA133" i="14"/>
  <c r="X133" i="14"/>
  <c r="G133" i="14"/>
  <c r="AN132" i="14"/>
  <c r="AL132" i="14"/>
  <c r="AJ132" i="14"/>
  <c r="AF132" i="14"/>
  <c r="AG132" i="14" s="1"/>
  <c r="AH132" i="14" s="1"/>
  <c r="AI132" i="14" s="1"/>
  <c r="AK132" i="14" s="1"/>
  <c r="AA132" i="14"/>
  <c r="X132" i="14"/>
  <c r="G132" i="14"/>
  <c r="AN131" i="14"/>
  <c r="AL131" i="14"/>
  <c r="AF131" i="14"/>
  <c r="AG131" i="14" s="1"/>
  <c r="AA131" i="14"/>
  <c r="AJ131" i="14" s="1"/>
  <c r="X131" i="14"/>
  <c r="G131" i="14"/>
  <c r="AN130" i="14"/>
  <c r="AL130" i="14"/>
  <c r="AJ130" i="14"/>
  <c r="AA130" i="14"/>
  <c r="AF130" i="14" s="1"/>
  <c r="AG130" i="14" s="1"/>
  <c r="AH130" i="14" s="1"/>
  <c r="AI130" i="14" s="1"/>
  <c r="AK130" i="14" s="1"/>
  <c r="X130" i="14"/>
  <c r="G130" i="14"/>
  <c r="AN129" i="14"/>
  <c r="AH129" i="14" s="1"/>
  <c r="AI129" i="14" s="1"/>
  <c r="AK129" i="14" s="1"/>
  <c r="AL129" i="14"/>
  <c r="AA129" i="14"/>
  <c r="AF129" i="14" s="1"/>
  <c r="AG129" i="14" s="1"/>
  <c r="X129" i="14"/>
  <c r="G129" i="14"/>
  <c r="AN128" i="14"/>
  <c r="AL128" i="14"/>
  <c r="AA128" i="14"/>
  <c r="AF128" i="14" s="1"/>
  <c r="AG128" i="14" s="1"/>
  <c r="X128" i="14"/>
  <c r="G128" i="14"/>
  <c r="AN127" i="14"/>
  <c r="AL127" i="14"/>
  <c r="AJ127" i="14"/>
  <c r="AI127" i="14"/>
  <c r="AK127" i="14" s="1"/>
  <c r="AF127" i="14"/>
  <c r="AG127" i="14" s="1"/>
  <c r="AH127" i="14" s="1"/>
  <c r="AA127" i="14"/>
  <c r="X127" i="14"/>
  <c r="G127" i="14"/>
  <c r="AN126" i="14"/>
  <c r="AH126" i="14" s="1"/>
  <c r="AL126" i="14"/>
  <c r="AJ126" i="14"/>
  <c r="AI126" i="14"/>
  <c r="AK126" i="14" s="1"/>
  <c r="AF126" i="14"/>
  <c r="AG126" i="14" s="1"/>
  <c r="AA126" i="14"/>
  <c r="X126" i="14"/>
  <c r="G126" i="14"/>
  <c r="AN125" i="14"/>
  <c r="AL125" i="14"/>
  <c r="AA125" i="14"/>
  <c r="AF125" i="14" s="1"/>
  <c r="AG125" i="14" s="1"/>
  <c r="X125" i="14"/>
  <c r="G125" i="14"/>
  <c r="AN124" i="14"/>
  <c r="AL124" i="14"/>
  <c r="AJ124" i="14"/>
  <c r="AF124" i="14"/>
  <c r="AG124" i="14" s="1"/>
  <c r="AH124" i="14" s="1"/>
  <c r="AI124" i="14" s="1"/>
  <c r="AK124" i="14" s="1"/>
  <c r="AA124" i="14"/>
  <c r="X124" i="14"/>
  <c r="G124" i="14"/>
  <c r="AN123" i="14"/>
  <c r="AL123" i="14"/>
  <c r="AJ123" i="14"/>
  <c r="AA123" i="14"/>
  <c r="AF123" i="14" s="1"/>
  <c r="AG123" i="14" s="1"/>
  <c r="X123" i="14"/>
  <c r="G123" i="14"/>
  <c r="AN122" i="14"/>
  <c r="AL122" i="14"/>
  <c r="AA122" i="14"/>
  <c r="AF122" i="14" s="1"/>
  <c r="AG122" i="14" s="1"/>
  <c r="X122" i="14"/>
  <c r="G122" i="14"/>
  <c r="AN121" i="14"/>
  <c r="AL121" i="14"/>
  <c r="AA121" i="14"/>
  <c r="AF121" i="14" s="1"/>
  <c r="AG121" i="14" s="1"/>
  <c r="X121" i="14"/>
  <c r="G121" i="14"/>
  <c r="AN120" i="14"/>
  <c r="AL120" i="14"/>
  <c r="AA120" i="14"/>
  <c r="AJ120" i="14" s="1"/>
  <c r="X120" i="14"/>
  <c r="G120" i="14"/>
  <c r="AN119" i="14"/>
  <c r="AL119" i="14"/>
  <c r="AJ119" i="14"/>
  <c r="AF119" i="14"/>
  <c r="AG119" i="14" s="1"/>
  <c r="AH119" i="14" s="1"/>
  <c r="AI119" i="14" s="1"/>
  <c r="AK119" i="14" s="1"/>
  <c r="AA119" i="14"/>
  <c r="X119" i="14"/>
  <c r="G119" i="14"/>
  <c r="AN118" i="14"/>
  <c r="AL118" i="14"/>
  <c r="AA118" i="14"/>
  <c r="AF118" i="14" s="1"/>
  <c r="AG118" i="14" s="1"/>
  <c r="X118" i="14"/>
  <c r="G118" i="14"/>
  <c r="AN117" i="14"/>
  <c r="AL117" i="14"/>
  <c r="AF117" i="14"/>
  <c r="AG117" i="14" s="1"/>
  <c r="AA117" i="14"/>
  <c r="X117" i="14"/>
  <c r="G117" i="14"/>
  <c r="AN116" i="14"/>
  <c r="AL116" i="14"/>
  <c r="AJ116" i="14"/>
  <c r="AH116" i="14"/>
  <c r="AI116" i="14" s="1"/>
  <c r="AK116" i="14" s="1"/>
  <c r="AG116" i="14"/>
  <c r="AF116" i="14"/>
  <c r="AA116" i="14"/>
  <c r="X116" i="14"/>
  <c r="G116" i="14"/>
  <c r="AN115" i="14"/>
  <c r="AL115" i="14"/>
  <c r="AA115" i="14"/>
  <c r="AF115" i="14" s="1"/>
  <c r="AG115" i="14" s="1"/>
  <c r="X115" i="14"/>
  <c r="G115" i="14"/>
  <c r="AN114" i="14"/>
  <c r="AL114" i="14"/>
  <c r="AF114" i="14"/>
  <c r="AG114" i="14" s="1"/>
  <c r="AA114" i="14"/>
  <c r="X114" i="14"/>
  <c r="G114" i="14"/>
  <c r="AN113" i="14"/>
  <c r="AL113" i="14"/>
  <c r="AA113" i="14"/>
  <c r="X113" i="14"/>
  <c r="G113" i="14"/>
  <c r="AN112" i="14"/>
  <c r="AL112" i="14"/>
  <c r="AJ112" i="14"/>
  <c r="AG112" i="14"/>
  <c r="AH112" i="14" s="1"/>
  <c r="AI112" i="14" s="1"/>
  <c r="AK112" i="14" s="1"/>
  <c r="AA112" i="14"/>
  <c r="AF112" i="14" s="1"/>
  <c r="X112" i="14"/>
  <c r="G112" i="14"/>
  <c r="AN111" i="14"/>
  <c r="AL111" i="14"/>
  <c r="AA111" i="14"/>
  <c r="X111" i="14"/>
  <c r="G111" i="14"/>
  <c r="AN110" i="14"/>
  <c r="AL110" i="14"/>
  <c r="AA110" i="14"/>
  <c r="AF110" i="14" s="1"/>
  <c r="AG110" i="14" s="1"/>
  <c r="X110" i="14"/>
  <c r="G110" i="14"/>
  <c r="AN109" i="14"/>
  <c r="AJ109" i="14" s="1"/>
  <c r="AL109" i="14"/>
  <c r="AG109" i="14"/>
  <c r="AH109" i="14" s="1"/>
  <c r="AI109" i="14" s="1"/>
  <c r="AK109" i="14" s="1"/>
  <c r="AF109" i="14"/>
  <c r="AA109" i="14"/>
  <c r="X109" i="14"/>
  <c r="G109" i="14"/>
  <c r="AN108" i="14"/>
  <c r="AL108" i="14"/>
  <c r="AJ108" i="14"/>
  <c r="AI108" i="14"/>
  <c r="AK108" i="14" s="1"/>
  <c r="AG108" i="14"/>
  <c r="AH108" i="14" s="1"/>
  <c r="AF108" i="14"/>
  <c r="AA108" i="14"/>
  <c r="X108" i="14"/>
  <c r="G108" i="14"/>
  <c r="AN107" i="14"/>
  <c r="AL107" i="14"/>
  <c r="AF107" i="14"/>
  <c r="AG107" i="14" s="1"/>
  <c r="AA107" i="14"/>
  <c r="X107" i="14"/>
  <c r="G107" i="14"/>
  <c r="AN106" i="14"/>
  <c r="AL106" i="14"/>
  <c r="AF106" i="14"/>
  <c r="AG106" i="14" s="1"/>
  <c r="AH106" i="14" s="1"/>
  <c r="AI106" i="14" s="1"/>
  <c r="AK106" i="14" s="1"/>
  <c r="AA106" i="14"/>
  <c r="AJ106" i="14" s="1"/>
  <c r="X106" i="14"/>
  <c r="G106" i="14"/>
  <c r="AN105" i="14"/>
  <c r="AL105" i="14"/>
  <c r="AJ105" i="14"/>
  <c r="AI105" i="14"/>
  <c r="AK105" i="14" s="1"/>
  <c r="AA105" i="14"/>
  <c r="AF105" i="14" s="1"/>
  <c r="AG105" i="14" s="1"/>
  <c r="AH105" i="14" s="1"/>
  <c r="X105" i="14"/>
  <c r="G105" i="14"/>
  <c r="AN104" i="14"/>
  <c r="AH104" i="14" s="1"/>
  <c r="AI104" i="14" s="1"/>
  <c r="AL104" i="14"/>
  <c r="AK104" i="14"/>
  <c r="AJ104" i="14"/>
  <c r="AA104" i="14"/>
  <c r="AF104" i="14" s="1"/>
  <c r="AG104" i="14" s="1"/>
  <c r="X104" i="14"/>
  <c r="G104" i="14"/>
  <c r="AN103" i="14"/>
  <c r="AJ103" i="14" s="1"/>
  <c r="AL103" i="14"/>
  <c r="AH103" i="14"/>
  <c r="AI103" i="14" s="1"/>
  <c r="AK103" i="14" s="1"/>
  <c r="AG103" i="14"/>
  <c r="AF103" i="14"/>
  <c r="AA103" i="14"/>
  <c r="X103" i="14"/>
  <c r="G103" i="14"/>
  <c r="AN102" i="14"/>
  <c r="AL102" i="14"/>
  <c r="AJ102" i="14"/>
  <c r="AF102" i="14"/>
  <c r="AG102" i="14" s="1"/>
  <c r="AH102" i="14" s="1"/>
  <c r="AI102" i="14" s="1"/>
  <c r="AK102" i="14" s="1"/>
  <c r="AA102" i="14"/>
  <c r="X102" i="14"/>
  <c r="G102" i="14"/>
  <c r="AN101" i="14"/>
  <c r="AL101" i="14"/>
  <c r="AF101" i="14"/>
  <c r="AG101" i="14" s="1"/>
  <c r="AA101" i="14"/>
  <c r="X101" i="14"/>
  <c r="G101" i="14"/>
  <c r="AN100" i="14"/>
  <c r="AL100" i="14"/>
  <c r="AJ100" i="14"/>
  <c r="AG100" i="14"/>
  <c r="AH100" i="14" s="1"/>
  <c r="AI100" i="14" s="1"/>
  <c r="AK100" i="14" s="1"/>
  <c r="AF100" i="14"/>
  <c r="AA100" i="14"/>
  <c r="X100" i="14"/>
  <c r="G100" i="14"/>
  <c r="AN99" i="14"/>
  <c r="AL99" i="14"/>
  <c r="AA99" i="14"/>
  <c r="X99" i="14"/>
  <c r="G99" i="14"/>
  <c r="AN98" i="14"/>
  <c r="AL98" i="14"/>
  <c r="AA98" i="14"/>
  <c r="X98" i="14"/>
  <c r="G98" i="14"/>
  <c r="AN97" i="14"/>
  <c r="AJ97" i="14" s="1"/>
  <c r="AL97" i="14"/>
  <c r="AA97" i="14"/>
  <c r="AF97" i="14" s="1"/>
  <c r="AG97" i="14" s="1"/>
  <c r="AH97" i="14" s="1"/>
  <c r="AI97" i="14" s="1"/>
  <c r="AK97" i="14" s="1"/>
  <c r="X97" i="14"/>
  <c r="G97" i="14"/>
  <c r="AN96" i="14"/>
  <c r="AJ96" i="14" s="1"/>
  <c r="AL96" i="14"/>
  <c r="AF96" i="14"/>
  <c r="AG96" i="14" s="1"/>
  <c r="AA96" i="14"/>
  <c r="X96" i="14"/>
  <c r="G96" i="14"/>
  <c r="AN95" i="14"/>
  <c r="AL95" i="14"/>
  <c r="AJ95" i="14"/>
  <c r="AG95" i="14"/>
  <c r="AH95" i="14" s="1"/>
  <c r="AI95" i="14" s="1"/>
  <c r="AK95" i="14" s="1"/>
  <c r="AF95" i="14"/>
  <c r="AA95" i="14"/>
  <c r="X95" i="14"/>
  <c r="G95" i="14"/>
  <c r="AN94" i="14"/>
  <c r="AH94" i="14" s="1"/>
  <c r="AL94" i="14"/>
  <c r="AJ94" i="14"/>
  <c r="AI94" i="14"/>
  <c r="AK94" i="14" s="1"/>
  <c r="AF94" i="14"/>
  <c r="AG94" i="14" s="1"/>
  <c r="AA94" i="14"/>
  <c r="X94" i="14"/>
  <c r="G94" i="14"/>
  <c r="AN93" i="14"/>
  <c r="AL93" i="14"/>
  <c r="AK93" i="14"/>
  <c r="AH93" i="14"/>
  <c r="AI93" i="14" s="1"/>
  <c r="AA93" i="14"/>
  <c r="AF93" i="14" s="1"/>
  <c r="AG93" i="14" s="1"/>
  <c r="X93" i="14"/>
  <c r="G93" i="14"/>
  <c r="AN92" i="14"/>
  <c r="AJ92" i="14" s="1"/>
  <c r="AL92" i="14"/>
  <c r="AF92" i="14"/>
  <c r="AG92" i="14" s="1"/>
  <c r="AA92" i="14"/>
  <c r="X92" i="14"/>
  <c r="G92" i="14"/>
  <c r="AN91" i="14"/>
  <c r="AL91" i="14"/>
  <c r="AJ91" i="14"/>
  <c r="AI91" i="14"/>
  <c r="AK91" i="14" s="1"/>
  <c r="AF91" i="14"/>
  <c r="AG91" i="14" s="1"/>
  <c r="AH91" i="14" s="1"/>
  <c r="AA91" i="14"/>
  <c r="X91" i="14"/>
  <c r="G91" i="14"/>
  <c r="AN90" i="14"/>
  <c r="AL90" i="14"/>
  <c r="AF90" i="14"/>
  <c r="AG90" i="14" s="1"/>
  <c r="AA90" i="14"/>
  <c r="X90" i="14"/>
  <c r="G90" i="14"/>
  <c r="AN89" i="14"/>
  <c r="AL89" i="14"/>
  <c r="AJ89" i="14"/>
  <c r="AG89" i="14"/>
  <c r="AH89" i="14" s="1"/>
  <c r="AI89" i="14" s="1"/>
  <c r="AK89" i="14" s="1"/>
  <c r="AF89" i="14"/>
  <c r="AA89" i="14"/>
  <c r="X89" i="14"/>
  <c r="G89" i="14"/>
  <c r="AN88" i="14"/>
  <c r="AL88" i="14"/>
  <c r="AJ88" i="14"/>
  <c r="AA88" i="14"/>
  <c r="AF88" i="14" s="1"/>
  <c r="AG88" i="14" s="1"/>
  <c r="X88" i="14"/>
  <c r="G88" i="14"/>
  <c r="AN87" i="14"/>
  <c r="AL87" i="14"/>
  <c r="AH87" i="14"/>
  <c r="AI87" i="14" s="1"/>
  <c r="AK87" i="14" s="1"/>
  <c r="AA87" i="14"/>
  <c r="AF87" i="14" s="1"/>
  <c r="AG87" i="14" s="1"/>
  <c r="X87" i="14"/>
  <c r="G87" i="14"/>
  <c r="AN86" i="14"/>
  <c r="AJ86" i="14" s="1"/>
  <c r="AL86" i="14"/>
  <c r="AA86" i="14"/>
  <c r="AF86" i="14" s="1"/>
  <c r="AG86" i="14" s="1"/>
  <c r="AH86" i="14" s="1"/>
  <c r="AI86" i="14" s="1"/>
  <c r="AK86" i="14" s="1"/>
  <c r="X86" i="14"/>
  <c r="G86" i="14"/>
  <c r="AN85" i="14"/>
  <c r="AL85" i="14"/>
  <c r="AJ85" i="14"/>
  <c r="AA85" i="14"/>
  <c r="AF85" i="14" s="1"/>
  <c r="AG85" i="14" s="1"/>
  <c r="X85" i="14"/>
  <c r="G85" i="14"/>
  <c r="AN84" i="14"/>
  <c r="AL84" i="14"/>
  <c r="AF84" i="14"/>
  <c r="AG84" i="14" s="1"/>
  <c r="AH84" i="14" s="1"/>
  <c r="AI84" i="14" s="1"/>
  <c r="AK84" i="14" s="1"/>
  <c r="AA84" i="14"/>
  <c r="X84" i="14"/>
  <c r="G84" i="14"/>
  <c r="AN83" i="14"/>
  <c r="AL83" i="14"/>
  <c r="AJ83" i="14"/>
  <c r="AH83" i="14"/>
  <c r="AI83" i="14" s="1"/>
  <c r="AK83" i="14" s="1"/>
  <c r="AF83" i="14"/>
  <c r="AG83" i="14" s="1"/>
  <c r="AA83" i="14"/>
  <c r="X83" i="14"/>
  <c r="G83" i="14"/>
  <c r="AN82" i="14"/>
  <c r="AL82" i="14"/>
  <c r="AA82" i="14"/>
  <c r="AF82" i="14" s="1"/>
  <c r="AG82" i="14" s="1"/>
  <c r="X82" i="14"/>
  <c r="G82" i="14"/>
  <c r="AN81" i="14"/>
  <c r="AL81" i="14"/>
  <c r="AJ81" i="14"/>
  <c r="AG81" i="14"/>
  <c r="AH81" i="14" s="1"/>
  <c r="AI81" i="14" s="1"/>
  <c r="AK81" i="14" s="1"/>
  <c r="AF81" i="14"/>
  <c r="AA81" i="14"/>
  <c r="X81" i="14"/>
  <c r="G81" i="14"/>
  <c r="AN80" i="14"/>
  <c r="AH80" i="14" s="1"/>
  <c r="AI80" i="14" s="1"/>
  <c r="AK80" i="14" s="1"/>
  <c r="AL80" i="14"/>
  <c r="AJ80" i="14"/>
  <c r="AA80" i="14"/>
  <c r="AF80" i="14" s="1"/>
  <c r="AG80" i="14" s="1"/>
  <c r="X80" i="14"/>
  <c r="G80" i="14"/>
  <c r="AN79" i="14"/>
  <c r="AL79" i="14"/>
  <c r="AA79" i="14"/>
  <c r="AJ79" i="14" s="1"/>
  <c r="X79" i="14"/>
  <c r="G79" i="14"/>
  <c r="AN78" i="14"/>
  <c r="AJ78" i="14" s="1"/>
  <c r="AL78" i="14"/>
  <c r="AI78" i="14"/>
  <c r="AK78" i="14" s="1"/>
  <c r="AH78" i="14"/>
  <c r="AG78" i="14"/>
  <c r="AA78" i="14"/>
  <c r="AF78" i="14" s="1"/>
  <c r="X78" i="14"/>
  <c r="G78" i="14"/>
  <c r="AN77" i="14"/>
  <c r="AL77" i="14"/>
  <c r="AK77" i="14"/>
  <c r="AJ77" i="14"/>
  <c r="AA77" i="14"/>
  <c r="AF77" i="14" s="1"/>
  <c r="AG77" i="14" s="1"/>
  <c r="AH77" i="14" s="1"/>
  <c r="AI77" i="14" s="1"/>
  <c r="X77" i="14"/>
  <c r="G77" i="14"/>
  <c r="AN76" i="14"/>
  <c r="AJ76" i="14" s="1"/>
  <c r="AL76" i="14"/>
  <c r="AF76" i="14"/>
  <c r="AG76" i="14" s="1"/>
  <c r="AA76" i="14"/>
  <c r="X76" i="14"/>
  <c r="G76" i="14"/>
  <c r="AN75" i="14"/>
  <c r="AL75" i="14"/>
  <c r="AJ75" i="14"/>
  <c r="AI75" i="14"/>
  <c r="AK75" i="14" s="1"/>
  <c r="AF75" i="14"/>
  <c r="AG75" i="14" s="1"/>
  <c r="AH75" i="14" s="1"/>
  <c r="AA75" i="14"/>
  <c r="X75" i="14"/>
  <c r="G75" i="14"/>
  <c r="AN74" i="14"/>
  <c r="AL74" i="14"/>
  <c r="AF74" i="14"/>
  <c r="AG74" i="14" s="1"/>
  <c r="AA74" i="14"/>
  <c r="X74" i="14"/>
  <c r="G74" i="14"/>
  <c r="AN73" i="14"/>
  <c r="AL73" i="14"/>
  <c r="AJ73" i="14"/>
  <c r="AH73" i="14"/>
  <c r="AI73" i="14" s="1"/>
  <c r="AK73" i="14" s="1"/>
  <c r="AG73" i="14"/>
  <c r="AF73" i="14"/>
  <c r="AA73" i="14"/>
  <c r="X73" i="14"/>
  <c r="G73" i="14"/>
  <c r="AN72" i="14"/>
  <c r="AL72" i="14"/>
  <c r="AJ72" i="14"/>
  <c r="AA72" i="14"/>
  <c r="AF72" i="14" s="1"/>
  <c r="AG72" i="14" s="1"/>
  <c r="X72" i="14"/>
  <c r="G72" i="14"/>
  <c r="AN71" i="14"/>
  <c r="AL71" i="14"/>
  <c r="AJ71" i="14"/>
  <c r="AH71" i="14"/>
  <c r="AI71" i="14" s="1"/>
  <c r="AK71" i="14" s="1"/>
  <c r="AA71" i="14"/>
  <c r="AF71" i="14" s="1"/>
  <c r="AG71" i="14" s="1"/>
  <c r="X71" i="14"/>
  <c r="G71" i="14"/>
  <c r="AN70" i="14"/>
  <c r="AJ70" i="14" s="1"/>
  <c r="AL70" i="14"/>
  <c r="AH70" i="14"/>
  <c r="AI70" i="14" s="1"/>
  <c r="AK70" i="14" s="1"/>
  <c r="AA70" i="14"/>
  <c r="AF70" i="14" s="1"/>
  <c r="AG70" i="14" s="1"/>
  <c r="X70" i="14"/>
  <c r="G70" i="14"/>
  <c r="AN69" i="14"/>
  <c r="AH69" i="14" s="1"/>
  <c r="AI69" i="14" s="1"/>
  <c r="AK69" i="14" s="1"/>
  <c r="AL69" i="14"/>
  <c r="AJ69" i="14"/>
  <c r="AA69" i="14"/>
  <c r="AF69" i="14" s="1"/>
  <c r="AG69" i="14" s="1"/>
  <c r="X69" i="14"/>
  <c r="G69" i="14"/>
  <c r="AN68" i="14"/>
  <c r="AL68" i="14"/>
  <c r="AG68" i="14"/>
  <c r="AH68" i="14" s="1"/>
  <c r="AI68" i="14" s="1"/>
  <c r="AK68" i="14" s="1"/>
  <c r="AF68" i="14"/>
  <c r="AA68" i="14"/>
  <c r="X68" i="14"/>
  <c r="G68" i="14"/>
  <c r="AN67" i="14"/>
  <c r="AL67" i="14"/>
  <c r="AJ67" i="14"/>
  <c r="AI67" i="14"/>
  <c r="AK67" i="14" s="1"/>
  <c r="AH67" i="14"/>
  <c r="AF67" i="14"/>
  <c r="AG67" i="14" s="1"/>
  <c r="AA67" i="14"/>
  <c r="X67" i="14"/>
  <c r="G67" i="14"/>
  <c r="AN66" i="14"/>
  <c r="AL66" i="14"/>
  <c r="AA66" i="14"/>
  <c r="AF66" i="14" s="1"/>
  <c r="AG66" i="14" s="1"/>
  <c r="X66" i="14"/>
  <c r="G66" i="14"/>
  <c r="AN65" i="14"/>
  <c r="AL65" i="14"/>
  <c r="AJ65" i="14"/>
  <c r="AG65" i="14"/>
  <c r="AH65" i="14" s="1"/>
  <c r="AI65" i="14" s="1"/>
  <c r="AK65" i="14" s="1"/>
  <c r="AF65" i="14"/>
  <c r="AA65" i="14"/>
  <c r="X65" i="14"/>
  <c r="G65" i="14"/>
  <c r="AN64" i="14"/>
  <c r="AL64" i="14"/>
  <c r="AA64" i="14"/>
  <c r="X64" i="14"/>
  <c r="G64" i="14"/>
  <c r="AN63" i="14"/>
  <c r="AL63" i="14"/>
  <c r="AF63" i="14"/>
  <c r="AG63" i="14" s="1"/>
  <c r="AH63" i="14" s="1"/>
  <c r="AI63" i="14" s="1"/>
  <c r="AK63" i="14" s="1"/>
  <c r="AA63" i="14"/>
  <c r="AJ63" i="14" s="1"/>
  <c r="X63" i="14"/>
  <c r="G63" i="14"/>
  <c r="AN62" i="14"/>
  <c r="AJ62" i="14" s="1"/>
  <c r="AL62" i="14"/>
  <c r="AG62" i="14"/>
  <c r="AH62" i="14" s="1"/>
  <c r="AI62" i="14" s="1"/>
  <c r="AK62" i="14" s="1"/>
  <c r="AA62" i="14"/>
  <c r="AF62" i="14" s="1"/>
  <c r="X62" i="14"/>
  <c r="G62" i="14"/>
  <c r="AN61" i="14"/>
  <c r="AL61" i="14"/>
  <c r="AK61" i="14"/>
  <c r="AJ61" i="14"/>
  <c r="AH61" i="14"/>
  <c r="AI61" i="14" s="1"/>
  <c r="AA61" i="14"/>
  <c r="AF61" i="14" s="1"/>
  <c r="AG61" i="14" s="1"/>
  <c r="X61" i="14"/>
  <c r="G61" i="14"/>
  <c r="AN60" i="14"/>
  <c r="AJ60" i="14" s="1"/>
  <c r="AL60" i="14"/>
  <c r="AF60" i="14"/>
  <c r="AG60" i="14" s="1"/>
  <c r="AA60" i="14"/>
  <c r="X60" i="14"/>
  <c r="G60" i="14"/>
  <c r="AN59" i="14"/>
  <c r="AL59" i="14"/>
  <c r="AJ59" i="14"/>
  <c r="AF59" i="14"/>
  <c r="AG59" i="14" s="1"/>
  <c r="AH59" i="14" s="1"/>
  <c r="AI59" i="14" s="1"/>
  <c r="AK59" i="14" s="1"/>
  <c r="AA59" i="14"/>
  <c r="X59" i="14"/>
  <c r="G59" i="14"/>
  <c r="AN58" i="14"/>
  <c r="AL58" i="14"/>
  <c r="AA58" i="14"/>
  <c r="AF58" i="14" s="1"/>
  <c r="AG58" i="14" s="1"/>
  <c r="X58" i="14"/>
  <c r="G58" i="14"/>
  <c r="AN57" i="14"/>
  <c r="AL57" i="14"/>
  <c r="AJ57" i="14"/>
  <c r="AF57" i="14"/>
  <c r="AG57" i="14" s="1"/>
  <c r="AH57" i="14" s="1"/>
  <c r="AI57" i="14" s="1"/>
  <c r="AK57" i="14" s="1"/>
  <c r="AA57" i="14"/>
  <c r="X57" i="14"/>
  <c r="G57" i="14"/>
  <c r="AN56" i="14"/>
  <c r="AL56" i="14"/>
  <c r="AJ56" i="14"/>
  <c r="AA56" i="14"/>
  <c r="AF56" i="14" s="1"/>
  <c r="AG56" i="14" s="1"/>
  <c r="X56" i="14"/>
  <c r="G56" i="14"/>
  <c r="AN55" i="14"/>
  <c r="AL55" i="14"/>
  <c r="AA55" i="14"/>
  <c r="AF55" i="14" s="1"/>
  <c r="AG55" i="14" s="1"/>
  <c r="AH55" i="14" s="1"/>
  <c r="AI55" i="14" s="1"/>
  <c r="AK55" i="14" s="1"/>
  <c r="X55" i="14"/>
  <c r="G55" i="14"/>
  <c r="AN54" i="14"/>
  <c r="AJ54" i="14" s="1"/>
  <c r="AL54" i="14"/>
  <c r="AA54" i="14"/>
  <c r="AF54" i="14" s="1"/>
  <c r="AG54" i="14" s="1"/>
  <c r="X54" i="14"/>
  <c r="G54" i="14"/>
  <c r="AN53" i="14"/>
  <c r="AL53" i="14"/>
  <c r="AA53" i="14"/>
  <c r="AF53" i="14" s="1"/>
  <c r="AG53" i="14" s="1"/>
  <c r="X53" i="14"/>
  <c r="G53" i="14"/>
  <c r="AN52" i="14"/>
  <c r="AL52" i="14"/>
  <c r="AK52" i="14"/>
  <c r="AA52" i="14"/>
  <c r="AF52" i="14" s="1"/>
  <c r="AG52" i="14" s="1"/>
  <c r="AH52" i="14" s="1"/>
  <c r="AI52" i="14" s="1"/>
  <c r="X52" i="14"/>
  <c r="G52" i="14"/>
  <c r="AN51" i="14"/>
  <c r="AL51" i="14"/>
  <c r="AJ51" i="14"/>
  <c r="AI51" i="14"/>
  <c r="AK51" i="14" s="1"/>
  <c r="AH51" i="14"/>
  <c r="AF51" i="14"/>
  <c r="AG51" i="14" s="1"/>
  <c r="AA51" i="14"/>
  <c r="X51" i="14"/>
  <c r="G51" i="14"/>
  <c r="AN50" i="14"/>
  <c r="AL50" i="14"/>
  <c r="AA50" i="14"/>
  <c r="AF50" i="14" s="1"/>
  <c r="AG50" i="14" s="1"/>
  <c r="X50" i="14"/>
  <c r="G50" i="14"/>
  <c r="AN49" i="14"/>
  <c r="AL49" i="14"/>
  <c r="AJ49" i="14"/>
  <c r="AG49" i="14"/>
  <c r="AH49" i="14" s="1"/>
  <c r="AI49" i="14" s="1"/>
  <c r="AK49" i="14" s="1"/>
  <c r="AF49" i="14"/>
  <c r="AA49" i="14"/>
  <c r="X49" i="14"/>
  <c r="G49" i="14"/>
  <c r="AN48" i="14"/>
  <c r="AL48" i="14"/>
  <c r="AJ48" i="14"/>
  <c r="AA48" i="14"/>
  <c r="AF48" i="14" s="1"/>
  <c r="AG48" i="14" s="1"/>
  <c r="X48" i="14"/>
  <c r="G48" i="14"/>
  <c r="AN47" i="14"/>
  <c r="AL47" i="14"/>
  <c r="AA47" i="14"/>
  <c r="X47" i="14"/>
  <c r="G47" i="14"/>
  <c r="AN46" i="14"/>
  <c r="AJ46" i="14" s="1"/>
  <c r="AL46" i="14"/>
  <c r="AH46" i="14"/>
  <c r="AI46" i="14" s="1"/>
  <c r="AK46" i="14" s="1"/>
  <c r="AG46" i="14"/>
  <c r="AA46" i="14"/>
  <c r="AF46" i="14" s="1"/>
  <c r="X46" i="14"/>
  <c r="G46" i="14"/>
  <c r="AN45" i="14"/>
  <c r="AL45" i="14"/>
  <c r="AJ45" i="14"/>
  <c r="AA45" i="14"/>
  <c r="AF45" i="14" s="1"/>
  <c r="AG45" i="14" s="1"/>
  <c r="AH45" i="14" s="1"/>
  <c r="AI45" i="14" s="1"/>
  <c r="AK45" i="14" s="1"/>
  <c r="X45" i="14"/>
  <c r="G45" i="14"/>
  <c r="AN44" i="14"/>
  <c r="AJ44" i="14" s="1"/>
  <c r="AL44" i="14"/>
  <c r="AF44" i="14"/>
  <c r="AG44" i="14" s="1"/>
  <c r="AA44" i="14"/>
  <c r="X44" i="14"/>
  <c r="G44" i="14"/>
  <c r="AN43" i="14"/>
  <c r="AL43" i="14"/>
  <c r="AJ43" i="14"/>
  <c r="AI43" i="14"/>
  <c r="AK43" i="14" s="1"/>
  <c r="AF43" i="14"/>
  <c r="AG43" i="14" s="1"/>
  <c r="AH43" i="14" s="1"/>
  <c r="AA43" i="14"/>
  <c r="X43" i="14"/>
  <c r="G43" i="14"/>
  <c r="AN42" i="14"/>
  <c r="AL42" i="14"/>
  <c r="AF42" i="14"/>
  <c r="AG42" i="14" s="1"/>
  <c r="AA42" i="14"/>
  <c r="X42" i="14"/>
  <c r="G42" i="14"/>
  <c r="AN41" i="14"/>
  <c r="AL41" i="14"/>
  <c r="AJ41" i="14"/>
  <c r="AH41" i="14"/>
  <c r="AI41" i="14" s="1"/>
  <c r="AK41" i="14" s="1"/>
  <c r="AG41" i="14"/>
  <c r="AF41" i="14"/>
  <c r="AA41" i="14"/>
  <c r="X41" i="14"/>
  <c r="G41" i="14"/>
  <c r="AN40" i="14"/>
  <c r="AL40" i="14"/>
  <c r="AJ40" i="14"/>
  <c r="AF40" i="14"/>
  <c r="AG40" i="14" s="1"/>
  <c r="AA40" i="14"/>
  <c r="X40" i="14"/>
  <c r="G40" i="14"/>
  <c r="AN39" i="14"/>
  <c r="AJ39" i="14" s="1"/>
  <c r="AL39" i="14"/>
  <c r="AH39" i="14"/>
  <c r="AI39" i="14" s="1"/>
  <c r="AK39" i="14" s="1"/>
  <c r="AA39" i="14"/>
  <c r="AF39" i="14" s="1"/>
  <c r="AG39" i="14" s="1"/>
  <c r="X39" i="14"/>
  <c r="G39" i="14"/>
  <c r="AN38" i="14"/>
  <c r="AL38" i="14"/>
  <c r="AA38" i="14"/>
  <c r="X38" i="14"/>
  <c r="G38" i="14"/>
  <c r="AN37" i="14"/>
  <c r="AL37" i="14"/>
  <c r="AJ37" i="14"/>
  <c r="AG37" i="14"/>
  <c r="AH37" i="14" s="1"/>
  <c r="AI37" i="14" s="1"/>
  <c r="AK37" i="14" s="1"/>
  <c r="AA37" i="14"/>
  <c r="AF37" i="14" s="1"/>
  <c r="X37" i="14"/>
  <c r="G37" i="14"/>
  <c r="AN36" i="14"/>
  <c r="AL36" i="14"/>
  <c r="AJ36" i="14"/>
  <c r="AG36" i="14"/>
  <c r="AH36" i="14" s="1"/>
  <c r="AI36" i="14" s="1"/>
  <c r="AK36" i="14" s="1"/>
  <c r="AA36" i="14"/>
  <c r="AF36" i="14" s="1"/>
  <c r="X36" i="14"/>
  <c r="G36" i="14"/>
  <c r="AN35" i="14"/>
  <c r="AL35" i="14"/>
  <c r="AA35" i="14"/>
  <c r="AJ35" i="14" s="1"/>
  <c r="X35" i="14"/>
  <c r="G35" i="14"/>
  <c r="AN34" i="14"/>
  <c r="AJ34" i="14" s="1"/>
  <c r="AL34" i="14"/>
  <c r="AH34" i="14"/>
  <c r="AI34" i="14" s="1"/>
  <c r="AK34" i="14" s="1"/>
  <c r="AG34" i="14"/>
  <c r="AF34" i="14"/>
  <c r="AA34" i="14"/>
  <c r="X34" i="14"/>
  <c r="G34" i="14"/>
  <c r="AN33" i="14"/>
  <c r="AL33" i="14"/>
  <c r="AK33" i="14"/>
  <c r="AJ33" i="14"/>
  <c r="AF33" i="14"/>
  <c r="AG33" i="14" s="1"/>
  <c r="AH33" i="14" s="1"/>
  <c r="AI33" i="14" s="1"/>
  <c r="AA33" i="14"/>
  <c r="X33" i="14"/>
  <c r="G33" i="14"/>
  <c r="AN32" i="14"/>
  <c r="AL32" i="14"/>
  <c r="AA32" i="14"/>
  <c r="AF32" i="14" s="1"/>
  <c r="AG32" i="14" s="1"/>
  <c r="X32" i="14"/>
  <c r="G32" i="14"/>
  <c r="AN31" i="14"/>
  <c r="AL31" i="14"/>
  <c r="AG31" i="14"/>
  <c r="AH31" i="14" s="1"/>
  <c r="AI31" i="14" s="1"/>
  <c r="AK31" i="14" s="1"/>
  <c r="AF31" i="14"/>
  <c r="AA31" i="14"/>
  <c r="AJ31" i="14" s="1"/>
  <c r="X31" i="14"/>
  <c r="G31" i="14"/>
  <c r="AN30" i="14"/>
  <c r="AL30" i="14"/>
  <c r="AA30" i="14"/>
  <c r="AF30" i="14" s="1"/>
  <c r="AG30" i="14" s="1"/>
  <c r="X30" i="14"/>
  <c r="G30" i="14"/>
  <c r="AN29" i="14"/>
  <c r="AL29" i="14"/>
  <c r="AA29" i="14"/>
  <c r="AF29" i="14" s="1"/>
  <c r="AG29" i="14" s="1"/>
  <c r="X29" i="14"/>
  <c r="G29" i="14"/>
  <c r="AN28" i="14"/>
  <c r="AL28" i="14"/>
  <c r="AJ28" i="14"/>
  <c r="AH28" i="14"/>
  <c r="AI28" i="14" s="1"/>
  <c r="AK28" i="14" s="1"/>
  <c r="AG28" i="14"/>
  <c r="AF28" i="14"/>
  <c r="AA28" i="14"/>
  <c r="X28" i="14"/>
  <c r="G28" i="14"/>
  <c r="AN27" i="14"/>
  <c r="AL27" i="14"/>
  <c r="AJ27" i="14"/>
  <c r="AF27" i="14"/>
  <c r="AG27" i="14" s="1"/>
  <c r="AA27" i="14"/>
  <c r="X27" i="14"/>
  <c r="G27" i="14"/>
  <c r="AN26" i="14"/>
  <c r="AL26" i="14"/>
  <c r="AA26" i="14"/>
  <c r="AF26" i="14" s="1"/>
  <c r="AG26" i="14" s="1"/>
  <c r="X26" i="14"/>
  <c r="G26" i="14"/>
  <c r="AN25" i="14"/>
  <c r="AJ25" i="14" s="1"/>
  <c r="AL25" i="14"/>
  <c r="AI25" i="14"/>
  <c r="AK25" i="14" s="1"/>
  <c r="AA25" i="14"/>
  <c r="AF25" i="14" s="1"/>
  <c r="AG25" i="14" s="1"/>
  <c r="AH25" i="14" s="1"/>
  <c r="X25" i="14"/>
  <c r="G25" i="14"/>
  <c r="AN24" i="14"/>
  <c r="AL24" i="14"/>
  <c r="AJ24" i="14"/>
  <c r="AA24" i="14"/>
  <c r="AF24" i="14" s="1"/>
  <c r="AG24" i="14" s="1"/>
  <c r="AH24" i="14" s="1"/>
  <c r="AI24" i="14" s="1"/>
  <c r="AK24" i="14" s="1"/>
  <c r="X24" i="14"/>
  <c r="G24" i="14"/>
  <c r="AN23" i="14"/>
  <c r="AL23" i="14"/>
  <c r="AA23" i="14"/>
  <c r="AF23" i="14" s="1"/>
  <c r="AG23" i="14" s="1"/>
  <c r="X23" i="14"/>
  <c r="G23" i="14"/>
  <c r="AN22" i="14"/>
  <c r="AL22" i="14"/>
  <c r="AJ22" i="14"/>
  <c r="AA22" i="14"/>
  <c r="AF22" i="14" s="1"/>
  <c r="AG22" i="14" s="1"/>
  <c r="X22" i="14"/>
  <c r="G22" i="14"/>
  <c r="AN21" i="14"/>
  <c r="AJ21" i="14" s="1"/>
  <c r="AL21" i="14"/>
  <c r="AA21" i="14"/>
  <c r="AF21" i="14" s="1"/>
  <c r="AG21" i="14" s="1"/>
  <c r="X21" i="14"/>
  <c r="G21" i="14"/>
  <c r="AN20" i="14"/>
  <c r="AL20" i="14"/>
  <c r="AJ20" i="14"/>
  <c r="AF20" i="14"/>
  <c r="AG20" i="14" s="1"/>
  <c r="AH20" i="14" s="1"/>
  <c r="AI20" i="14" s="1"/>
  <c r="AK20" i="14" s="1"/>
  <c r="AA20" i="14"/>
  <c r="X20" i="14"/>
  <c r="G20" i="14"/>
  <c r="AN19" i="14"/>
  <c r="AL19" i="14"/>
  <c r="AJ19" i="14"/>
  <c r="AF19" i="14"/>
  <c r="AG19" i="14" s="1"/>
  <c r="AA19" i="14"/>
  <c r="X19" i="14"/>
  <c r="G19" i="14"/>
  <c r="AN18" i="14"/>
  <c r="AL18" i="14"/>
  <c r="AF18" i="14"/>
  <c r="AG18" i="14" s="1"/>
  <c r="AA18" i="14"/>
  <c r="X18" i="14"/>
  <c r="G18" i="14"/>
  <c r="AN17" i="14"/>
  <c r="AJ17" i="14" s="1"/>
  <c r="AL17" i="14"/>
  <c r="AG17" i="14"/>
  <c r="AH17" i="14" s="1"/>
  <c r="AI17" i="14" s="1"/>
  <c r="AK17" i="14" s="1"/>
  <c r="AA17" i="14"/>
  <c r="AF17" i="14" s="1"/>
  <c r="X17" i="14"/>
  <c r="G17" i="14"/>
  <c r="AN16" i="14"/>
  <c r="AL16" i="14"/>
  <c r="AJ16" i="14"/>
  <c r="AG16" i="14"/>
  <c r="AH16" i="14" s="1"/>
  <c r="AI16" i="14" s="1"/>
  <c r="AK16" i="14" s="1"/>
  <c r="AA16" i="14"/>
  <c r="AF16" i="14" s="1"/>
  <c r="X16" i="14"/>
  <c r="G16" i="14"/>
  <c r="AN15" i="14"/>
  <c r="AL15" i="14"/>
  <c r="AJ15" i="14"/>
  <c r="AF15" i="14"/>
  <c r="AG15" i="14" s="1"/>
  <c r="AA15" i="14"/>
  <c r="X15" i="14"/>
  <c r="G15" i="14"/>
  <c r="AN14" i="14"/>
  <c r="AL14" i="14"/>
  <c r="AJ14" i="14"/>
  <c r="AH14" i="14"/>
  <c r="AI14" i="14" s="1"/>
  <c r="AK14" i="14" s="1"/>
  <c r="AA14" i="14"/>
  <c r="AF14" i="14" s="1"/>
  <c r="AG14" i="14" s="1"/>
  <c r="X14" i="14"/>
  <c r="G14" i="14"/>
  <c r="AN13" i="14"/>
  <c r="AL13" i="14"/>
  <c r="AA13" i="14"/>
  <c r="AF13" i="14" s="1"/>
  <c r="AG13" i="14" s="1"/>
  <c r="AH13" i="14" s="1"/>
  <c r="AI13" i="14" s="1"/>
  <c r="AK13" i="14" s="1"/>
  <c r="X13" i="14"/>
  <c r="G13" i="14"/>
  <c r="AN12" i="14"/>
  <c r="AL12" i="14"/>
  <c r="AK12" i="14"/>
  <c r="AJ12" i="14"/>
  <c r="AG12" i="14"/>
  <c r="AH12" i="14" s="1"/>
  <c r="AI12" i="14" s="1"/>
  <c r="AF12" i="14"/>
  <c r="AA12" i="14"/>
  <c r="X12" i="14"/>
  <c r="G12" i="14"/>
  <c r="AN11" i="14"/>
  <c r="AH11" i="14" s="1"/>
  <c r="AI11" i="14" s="1"/>
  <c r="AK11" i="14" s="1"/>
  <c r="AL11" i="14"/>
  <c r="AJ11" i="14"/>
  <c r="AF11" i="14"/>
  <c r="AG11" i="14" s="1"/>
  <c r="AA11" i="14"/>
  <c r="X11" i="14"/>
  <c r="G11" i="14"/>
  <c r="AN10" i="14"/>
  <c r="AL10" i="14"/>
  <c r="AA10" i="14"/>
  <c r="AF10" i="14" s="1"/>
  <c r="AG10" i="14" s="1"/>
  <c r="X10" i="14"/>
  <c r="G10" i="14"/>
  <c r="AN9" i="14"/>
  <c r="AJ9" i="14" s="1"/>
  <c r="AL9" i="14"/>
  <c r="AA9" i="14"/>
  <c r="AF9" i="14" s="1"/>
  <c r="AG9" i="14" s="1"/>
  <c r="AH9" i="14" s="1"/>
  <c r="AI9" i="14" s="1"/>
  <c r="AK9" i="14" s="1"/>
  <c r="X9" i="14"/>
  <c r="G9" i="14"/>
  <c r="AN210" i="13"/>
  <c r="AL210" i="13"/>
  <c r="AJ210" i="13"/>
  <c r="AA210" i="13"/>
  <c r="AF210" i="13" s="1"/>
  <c r="AG210" i="13" s="1"/>
  <c r="AH210" i="13" s="1"/>
  <c r="AI210" i="13" s="1"/>
  <c r="AK210" i="13" s="1"/>
  <c r="X210" i="13"/>
  <c r="G210" i="13"/>
  <c r="AN209" i="13"/>
  <c r="AL209" i="13"/>
  <c r="AG209" i="13"/>
  <c r="AA209" i="13"/>
  <c r="AF209" i="13" s="1"/>
  <c r="X209" i="13"/>
  <c r="G209" i="13"/>
  <c r="AN208" i="13"/>
  <c r="AL208" i="13"/>
  <c r="AA208" i="13"/>
  <c r="AF208" i="13" s="1"/>
  <c r="AG208" i="13" s="1"/>
  <c r="X208" i="13"/>
  <c r="G208" i="13"/>
  <c r="AN207" i="13"/>
  <c r="AJ207" i="13" s="1"/>
  <c r="AL207" i="13"/>
  <c r="AH207" i="13"/>
  <c r="AI207" i="13" s="1"/>
  <c r="AK207" i="13" s="1"/>
  <c r="AA207" i="13"/>
  <c r="AF207" i="13" s="1"/>
  <c r="AG207" i="13" s="1"/>
  <c r="X207" i="13"/>
  <c r="G207" i="13"/>
  <c r="AN206" i="13"/>
  <c r="AL206" i="13"/>
  <c r="AJ206" i="13"/>
  <c r="AF206" i="13"/>
  <c r="AG206" i="13" s="1"/>
  <c r="AH206" i="13" s="1"/>
  <c r="AI206" i="13" s="1"/>
  <c r="AK206" i="13" s="1"/>
  <c r="AA206" i="13"/>
  <c r="X206" i="13"/>
  <c r="G206" i="13"/>
  <c r="AN205" i="13"/>
  <c r="AL205" i="13"/>
  <c r="AJ205" i="13"/>
  <c r="AF205" i="13"/>
  <c r="AG205" i="13" s="1"/>
  <c r="AA205" i="13"/>
  <c r="X205" i="13"/>
  <c r="G205" i="13"/>
  <c r="AN204" i="13"/>
  <c r="AL204" i="13"/>
  <c r="AA204" i="13"/>
  <c r="AF204" i="13" s="1"/>
  <c r="AG204" i="13" s="1"/>
  <c r="X204" i="13"/>
  <c r="G204" i="13"/>
  <c r="AN203" i="13"/>
  <c r="AJ203" i="13" s="1"/>
  <c r="AL203" i="13"/>
  <c r="AG203" i="13"/>
  <c r="AH203" i="13" s="1"/>
  <c r="AI203" i="13" s="1"/>
  <c r="AK203" i="13" s="1"/>
  <c r="AA203" i="13"/>
  <c r="AF203" i="13" s="1"/>
  <c r="X203" i="13"/>
  <c r="G203" i="13"/>
  <c r="AN202" i="13"/>
  <c r="AL202" i="13"/>
  <c r="AJ202" i="13"/>
  <c r="AG202" i="13"/>
  <c r="AH202" i="13" s="1"/>
  <c r="AI202" i="13" s="1"/>
  <c r="AK202" i="13" s="1"/>
  <c r="AA202" i="13"/>
  <c r="AF202" i="13" s="1"/>
  <c r="X202" i="13"/>
  <c r="G202" i="13"/>
  <c r="AN201" i="13"/>
  <c r="AL201" i="13"/>
  <c r="AA201" i="13"/>
  <c r="X201" i="13"/>
  <c r="G201" i="13"/>
  <c r="AN200" i="13"/>
  <c r="AL200" i="13"/>
  <c r="AJ200" i="13"/>
  <c r="AH200" i="13"/>
  <c r="AI200" i="13" s="1"/>
  <c r="AK200" i="13" s="1"/>
  <c r="AA200" i="13"/>
  <c r="AF200" i="13" s="1"/>
  <c r="AG200" i="13" s="1"/>
  <c r="X200" i="13"/>
  <c r="G200" i="13"/>
  <c r="AN199" i="13"/>
  <c r="AL199" i="13"/>
  <c r="AK199" i="13"/>
  <c r="AA199" i="13"/>
  <c r="AF199" i="13" s="1"/>
  <c r="AG199" i="13" s="1"/>
  <c r="AH199" i="13" s="1"/>
  <c r="AI199" i="13" s="1"/>
  <c r="X199" i="13"/>
  <c r="G199" i="13"/>
  <c r="AN198" i="13"/>
  <c r="AL198" i="13"/>
  <c r="AJ198" i="13"/>
  <c r="AG198" i="13"/>
  <c r="AH198" i="13" s="1"/>
  <c r="AI198" i="13" s="1"/>
  <c r="AK198" i="13" s="1"/>
  <c r="AF198" i="13"/>
  <c r="AA198" i="13"/>
  <c r="X198" i="13"/>
  <c r="G198" i="13"/>
  <c r="AN197" i="13"/>
  <c r="AH197" i="13" s="1"/>
  <c r="AL197" i="13"/>
  <c r="AJ197" i="13"/>
  <c r="AI197" i="13"/>
  <c r="AK197" i="13" s="1"/>
  <c r="AF197" i="13"/>
  <c r="AG197" i="13" s="1"/>
  <c r="AA197" i="13"/>
  <c r="X197" i="13"/>
  <c r="G197" i="13"/>
  <c r="AN196" i="13"/>
  <c r="AL196" i="13"/>
  <c r="AF196" i="13"/>
  <c r="AG196" i="13" s="1"/>
  <c r="AA196" i="13"/>
  <c r="X196" i="13"/>
  <c r="G196" i="13"/>
  <c r="AN195" i="13"/>
  <c r="AJ195" i="13" s="1"/>
  <c r="AL195" i="13"/>
  <c r="AG195" i="13"/>
  <c r="AH195" i="13" s="1"/>
  <c r="AI195" i="13" s="1"/>
  <c r="AK195" i="13" s="1"/>
  <c r="AA195" i="13"/>
  <c r="AF195" i="13" s="1"/>
  <c r="X195" i="13"/>
  <c r="G195" i="13"/>
  <c r="AN194" i="13"/>
  <c r="AL194" i="13"/>
  <c r="AJ194" i="13"/>
  <c r="AG194" i="13"/>
  <c r="AH194" i="13" s="1"/>
  <c r="AI194" i="13" s="1"/>
  <c r="AK194" i="13" s="1"/>
  <c r="AA194" i="13"/>
  <c r="AF194" i="13" s="1"/>
  <c r="X194" i="13"/>
  <c r="G194" i="13"/>
  <c r="AN193" i="13"/>
  <c r="AL193" i="13"/>
  <c r="AJ193" i="13"/>
  <c r="AG193" i="13"/>
  <c r="AF193" i="13"/>
  <c r="AA193" i="13"/>
  <c r="X193" i="13"/>
  <c r="G193" i="13"/>
  <c r="AN192" i="13"/>
  <c r="AL192" i="13"/>
  <c r="AJ192" i="13"/>
  <c r="AI192" i="13"/>
  <c r="AK192" i="13" s="1"/>
  <c r="AH192" i="13"/>
  <c r="AA192" i="13"/>
  <c r="AF192" i="13" s="1"/>
  <c r="AG192" i="13" s="1"/>
  <c r="X192" i="13"/>
  <c r="G192" i="13"/>
  <c r="AN191" i="13"/>
  <c r="AL191" i="13"/>
  <c r="AA191" i="13"/>
  <c r="AF191" i="13" s="1"/>
  <c r="AG191" i="13" s="1"/>
  <c r="AH191" i="13" s="1"/>
  <c r="AI191" i="13" s="1"/>
  <c r="AK191" i="13" s="1"/>
  <c r="X191" i="13"/>
  <c r="G191" i="13"/>
  <c r="AN190" i="13"/>
  <c r="AL190" i="13"/>
  <c r="AJ190" i="13"/>
  <c r="AG190" i="13"/>
  <c r="AH190" i="13" s="1"/>
  <c r="AI190" i="13" s="1"/>
  <c r="AK190" i="13" s="1"/>
  <c r="AF190" i="13"/>
  <c r="AA190" i="13"/>
  <c r="X190" i="13"/>
  <c r="G190" i="13"/>
  <c r="AN189" i="13"/>
  <c r="AL189" i="13"/>
  <c r="AJ189" i="13"/>
  <c r="AF189" i="13"/>
  <c r="AG189" i="13" s="1"/>
  <c r="AA189" i="13"/>
  <c r="X189" i="13"/>
  <c r="G189" i="13"/>
  <c r="AN188" i="13"/>
  <c r="AL188" i="13"/>
  <c r="AA188" i="13"/>
  <c r="AF188" i="13" s="1"/>
  <c r="AG188" i="13" s="1"/>
  <c r="X188" i="13"/>
  <c r="G188" i="13"/>
  <c r="AN187" i="13"/>
  <c r="AJ187" i="13" s="1"/>
  <c r="AL187" i="13"/>
  <c r="AH187" i="13"/>
  <c r="AI187" i="13" s="1"/>
  <c r="AK187" i="13" s="1"/>
  <c r="AA187" i="13"/>
  <c r="AF187" i="13" s="1"/>
  <c r="AG187" i="13" s="1"/>
  <c r="X187" i="13"/>
  <c r="G187" i="13"/>
  <c r="AN186" i="13"/>
  <c r="AL186" i="13"/>
  <c r="AK186" i="13"/>
  <c r="AJ186" i="13"/>
  <c r="AA186" i="13"/>
  <c r="AF186" i="13" s="1"/>
  <c r="AG186" i="13" s="1"/>
  <c r="AH186" i="13" s="1"/>
  <c r="AI186" i="13" s="1"/>
  <c r="X186" i="13"/>
  <c r="G186" i="13"/>
  <c r="AN185" i="13"/>
  <c r="AL185" i="13"/>
  <c r="AJ185" i="13"/>
  <c r="AG185" i="13"/>
  <c r="AA185" i="13"/>
  <c r="AF185" i="13" s="1"/>
  <c r="X185" i="13"/>
  <c r="G185" i="13"/>
  <c r="AN184" i="13"/>
  <c r="AH184" i="13" s="1"/>
  <c r="AI184" i="13" s="1"/>
  <c r="AK184" i="13" s="1"/>
  <c r="AL184" i="13"/>
  <c r="AJ184" i="13"/>
  <c r="AF184" i="13"/>
  <c r="AG184" i="13" s="1"/>
  <c r="AA184" i="13"/>
  <c r="X184" i="13"/>
  <c r="G184" i="13"/>
  <c r="AN183" i="13"/>
  <c r="AJ183" i="13" s="1"/>
  <c r="AL183" i="13"/>
  <c r="AK183" i="13"/>
  <c r="AH183" i="13"/>
  <c r="AI183" i="13" s="1"/>
  <c r="AA183" i="13"/>
  <c r="AF183" i="13" s="1"/>
  <c r="AG183" i="13" s="1"/>
  <c r="X183" i="13"/>
  <c r="G183" i="13"/>
  <c r="AN182" i="13"/>
  <c r="AL182" i="13"/>
  <c r="AJ182" i="13"/>
  <c r="AH182" i="13"/>
  <c r="AI182" i="13" s="1"/>
  <c r="AK182" i="13" s="1"/>
  <c r="AG182" i="13"/>
  <c r="AF182" i="13"/>
  <c r="AA182" i="13"/>
  <c r="X182" i="13"/>
  <c r="G182" i="13"/>
  <c r="AN181" i="13"/>
  <c r="AH181" i="13" s="1"/>
  <c r="AI181" i="13" s="1"/>
  <c r="AL181" i="13"/>
  <c r="AK181" i="13"/>
  <c r="AJ181" i="13"/>
  <c r="AG181" i="13"/>
  <c r="AF181" i="13"/>
  <c r="AA181" i="13"/>
  <c r="X181" i="13"/>
  <c r="G181" i="13"/>
  <c r="AN180" i="13"/>
  <c r="AL180" i="13"/>
  <c r="AA180" i="13"/>
  <c r="AF180" i="13" s="1"/>
  <c r="AG180" i="13" s="1"/>
  <c r="X180" i="13"/>
  <c r="G180" i="13"/>
  <c r="AN179" i="13"/>
  <c r="AH179" i="13" s="1"/>
  <c r="AI179" i="13" s="1"/>
  <c r="AK179" i="13" s="1"/>
  <c r="AL179" i="13"/>
  <c r="AA179" i="13"/>
  <c r="AF179" i="13" s="1"/>
  <c r="AG179" i="13" s="1"/>
  <c r="X179" i="13"/>
  <c r="G179" i="13"/>
  <c r="AN178" i="13"/>
  <c r="AL178" i="13"/>
  <c r="AJ178" i="13"/>
  <c r="AA178" i="13"/>
  <c r="AF178" i="13" s="1"/>
  <c r="AG178" i="13" s="1"/>
  <c r="AH178" i="13" s="1"/>
  <c r="AI178" i="13" s="1"/>
  <c r="AK178" i="13" s="1"/>
  <c r="X178" i="13"/>
  <c r="G178" i="13"/>
  <c r="AN177" i="13"/>
  <c r="AL177" i="13"/>
  <c r="AJ177" i="13"/>
  <c r="AF177" i="13"/>
  <c r="AG177" i="13" s="1"/>
  <c r="AA177" i="13"/>
  <c r="X177" i="13"/>
  <c r="G177" i="13"/>
  <c r="AN176" i="13"/>
  <c r="AL176" i="13"/>
  <c r="AA176" i="13"/>
  <c r="X176" i="13"/>
  <c r="G176" i="13"/>
  <c r="AN175" i="13"/>
  <c r="AL175" i="13"/>
  <c r="AA175" i="13"/>
  <c r="AF175" i="13" s="1"/>
  <c r="AG175" i="13" s="1"/>
  <c r="X175" i="13"/>
  <c r="G175" i="13"/>
  <c r="AN174" i="13"/>
  <c r="AL174" i="13"/>
  <c r="AJ174" i="13"/>
  <c r="AG174" i="13"/>
  <c r="AH174" i="13" s="1"/>
  <c r="AI174" i="13" s="1"/>
  <c r="AK174" i="13" s="1"/>
  <c r="AF174" i="13"/>
  <c r="AA174" i="13"/>
  <c r="X174" i="13"/>
  <c r="G174" i="13"/>
  <c r="AN173" i="13"/>
  <c r="AL173" i="13"/>
  <c r="AJ173" i="13"/>
  <c r="AF173" i="13"/>
  <c r="AG173" i="13" s="1"/>
  <c r="AA173" i="13"/>
  <c r="X173" i="13"/>
  <c r="G173" i="13"/>
  <c r="AN172" i="13"/>
  <c r="AL172" i="13"/>
  <c r="AF172" i="13"/>
  <c r="AG172" i="13" s="1"/>
  <c r="AA172" i="13"/>
  <c r="AJ172" i="13" s="1"/>
  <c r="X172" i="13"/>
  <c r="G172" i="13"/>
  <c r="AN171" i="13"/>
  <c r="AL171" i="13"/>
  <c r="AG171" i="13"/>
  <c r="AH171" i="13" s="1"/>
  <c r="AI171" i="13" s="1"/>
  <c r="AK171" i="13" s="1"/>
  <c r="AA171" i="13"/>
  <c r="AF171" i="13" s="1"/>
  <c r="X171" i="13"/>
  <c r="G171" i="13"/>
  <c r="AN170" i="13"/>
  <c r="AL170" i="13"/>
  <c r="AJ170" i="13"/>
  <c r="AH170" i="13"/>
  <c r="AI170" i="13" s="1"/>
  <c r="AK170" i="13" s="1"/>
  <c r="AA170" i="13"/>
  <c r="AF170" i="13" s="1"/>
  <c r="AG170" i="13" s="1"/>
  <c r="X170" i="13"/>
  <c r="G170" i="13"/>
  <c r="AN169" i="13"/>
  <c r="AL169" i="13"/>
  <c r="AA169" i="13"/>
  <c r="X169" i="13"/>
  <c r="G169" i="13"/>
  <c r="AN168" i="13"/>
  <c r="AL168" i="13"/>
  <c r="AJ168" i="13"/>
  <c r="AF168" i="13"/>
  <c r="AG168" i="13" s="1"/>
  <c r="AH168" i="13" s="1"/>
  <c r="AI168" i="13" s="1"/>
  <c r="AK168" i="13" s="1"/>
  <c r="AA168" i="13"/>
  <c r="X168" i="13"/>
  <c r="G168" i="13"/>
  <c r="AN167" i="13"/>
  <c r="AJ167" i="13" s="1"/>
  <c r="AL167" i="13"/>
  <c r="AI167" i="13"/>
  <c r="AK167" i="13" s="1"/>
  <c r="AH167" i="13"/>
  <c r="AA167" i="13"/>
  <c r="AF167" i="13" s="1"/>
  <c r="AG167" i="13" s="1"/>
  <c r="X167" i="13"/>
  <c r="G167" i="13"/>
  <c r="AN166" i="13"/>
  <c r="AL166" i="13"/>
  <c r="AJ166" i="13"/>
  <c r="AH166" i="13"/>
  <c r="AI166" i="13" s="1"/>
  <c r="AK166" i="13" s="1"/>
  <c r="AF166" i="13"/>
  <c r="AG166" i="13" s="1"/>
  <c r="AA166" i="13"/>
  <c r="X166" i="13"/>
  <c r="G166" i="13"/>
  <c r="AN165" i="13"/>
  <c r="AH165" i="13" s="1"/>
  <c r="AL165" i="13"/>
  <c r="AJ165" i="13"/>
  <c r="AI165" i="13"/>
  <c r="AK165" i="13" s="1"/>
  <c r="AG165" i="13"/>
  <c r="AF165" i="13"/>
  <c r="AA165" i="13"/>
  <c r="X165" i="13"/>
  <c r="G165" i="13"/>
  <c r="AN164" i="13"/>
  <c r="AL164" i="13"/>
  <c r="AA164" i="13"/>
  <c r="X164" i="13"/>
  <c r="G164" i="13"/>
  <c r="AN163" i="13"/>
  <c r="AL163" i="13"/>
  <c r="AA163" i="13"/>
  <c r="AF163" i="13" s="1"/>
  <c r="AG163" i="13" s="1"/>
  <c r="X163" i="13"/>
  <c r="G163" i="13"/>
  <c r="AN162" i="13"/>
  <c r="AL162" i="13"/>
  <c r="AK162" i="13"/>
  <c r="AJ162" i="13"/>
  <c r="AG162" i="13"/>
  <c r="AH162" i="13" s="1"/>
  <c r="AI162" i="13" s="1"/>
  <c r="AA162" i="13"/>
  <c r="AF162" i="13" s="1"/>
  <c r="X162" i="13"/>
  <c r="G162" i="13"/>
  <c r="AN161" i="13"/>
  <c r="AL161" i="13"/>
  <c r="AA161" i="13"/>
  <c r="X161" i="13"/>
  <c r="G161" i="13"/>
  <c r="AN160" i="13"/>
  <c r="AL160" i="13"/>
  <c r="AF160" i="13"/>
  <c r="AG160" i="13" s="1"/>
  <c r="AA160" i="13"/>
  <c r="X160" i="13"/>
  <c r="G160" i="13"/>
  <c r="AN159" i="13"/>
  <c r="AL159" i="13"/>
  <c r="AH159" i="13"/>
  <c r="AI159" i="13" s="1"/>
  <c r="AK159" i="13" s="1"/>
  <c r="AA159" i="13"/>
  <c r="AF159" i="13" s="1"/>
  <c r="AG159" i="13" s="1"/>
  <c r="X159" i="13"/>
  <c r="G159" i="13"/>
  <c r="AN158" i="13"/>
  <c r="AL158" i="13"/>
  <c r="AJ158" i="13"/>
  <c r="AH158" i="13"/>
  <c r="AI158" i="13" s="1"/>
  <c r="AK158" i="13" s="1"/>
  <c r="AG158" i="13"/>
  <c r="AF158" i="13"/>
  <c r="AA158" i="13"/>
  <c r="X158" i="13"/>
  <c r="G158" i="13"/>
  <c r="AN157" i="13"/>
  <c r="AH157" i="13" s="1"/>
  <c r="AI157" i="13" s="1"/>
  <c r="AL157" i="13"/>
  <c r="AK157" i="13"/>
  <c r="AJ157" i="13"/>
  <c r="AG157" i="13"/>
  <c r="AF157" i="13"/>
  <c r="AA157" i="13"/>
  <c r="X157" i="13"/>
  <c r="G157" i="13"/>
  <c r="AN156" i="13"/>
  <c r="AL156" i="13"/>
  <c r="AF156" i="13"/>
  <c r="AG156" i="13" s="1"/>
  <c r="AA156" i="13"/>
  <c r="X156" i="13"/>
  <c r="G156" i="13"/>
  <c r="AN155" i="13"/>
  <c r="AJ155" i="13" s="1"/>
  <c r="AL155" i="13"/>
  <c r="AH155" i="13"/>
  <c r="AI155" i="13" s="1"/>
  <c r="AK155" i="13" s="1"/>
  <c r="AG155" i="13"/>
  <c r="AA155" i="13"/>
  <c r="AF155" i="13" s="1"/>
  <c r="X155" i="13"/>
  <c r="G155" i="13"/>
  <c r="AN154" i="13"/>
  <c r="AL154" i="13"/>
  <c r="AJ154" i="13"/>
  <c r="AA154" i="13"/>
  <c r="AF154" i="13" s="1"/>
  <c r="AG154" i="13" s="1"/>
  <c r="AH154" i="13" s="1"/>
  <c r="AI154" i="13" s="1"/>
  <c r="AK154" i="13" s="1"/>
  <c r="X154" i="13"/>
  <c r="G154" i="13"/>
  <c r="AN153" i="13"/>
  <c r="AL153" i="13"/>
  <c r="AF153" i="13"/>
  <c r="AG153" i="13" s="1"/>
  <c r="AA153" i="13"/>
  <c r="X153" i="13"/>
  <c r="G153" i="13"/>
  <c r="AN152" i="13"/>
  <c r="AL152" i="13"/>
  <c r="AA152" i="13"/>
  <c r="X152" i="13"/>
  <c r="G152" i="13"/>
  <c r="AN151" i="13"/>
  <c r="AL151" i="13"/>
  <c r="AA151" i="13"/>
  <c r="AF151" i="13" s="1"/>
  <c r="AG151" i="13" s="1"/>
  <c r="X151" i="13"/>
  <c r="G151" i="13"/>
  <c r="AN150" i="13"/>
  <c r="AL150" i="13"/>
  <c r="AJ150" i="13"/>
  <c r="AG150" i="13"/>
  <c r="AH150" i="13" s="1"/>
  <c r="AI150" i="13" s="1"/>
  <c r="AK150" i="13" s="1"/>
  <c r="AF150" i="13"/>
  <c r="AA150" i="13"/>
  <c r="X150" i="13"/>
  <c r="G150" i="13"/>
  <c r="AN149" i="13"/>
  <c r="AL149" i="13"/>
  <c r="AJ149" i="13"/>
  <c r="AF149" i="13"/>
  <c r="AG149" i="13" s="1"/>
  <c r="AA149" i="13"/>
  <c r="X149" i="13"/>
  <c r="G149" i="13"/>
  <c r="AN148" i="13"/>
  <c r="AL148" i="13"/>
  <c r="AJ148" i="13"/>
  <c r="AF148" i="13"/>
  <c r="AG148" i="13" s="1"/>
  <c r="AA148" i="13"/>
  <c r="X148" i="13"/>
  <c r="G148" i="13"/>
  <c r="AN147" i="13"/>
  <c r="AL147" i="13"/>
  <c r="AG147" i="13"/>
  <c r="AA147" i="13"/>
  <c r="AF147" i="13" s="1"/>
  <c r="X147" i="13"/>
  <c r="G147" i="13"/>
  <c r="AN146" i="13"/>
  <c r="AL146" i="13"/>
  <c r="AJ146" i="13"/>
  <c r="AH146" i="13"/>
  <c r="AI146" i="13" s="1"/>
  <c r="AK146" i="13" s="1"/>
  <c r="AG146" i="13"/>
  <c r="AA146" i="13"/>
  <c r="AF146" i="13" s="1"/>
  <c r="X146" i="13"/>
  <c r="G146" i="13"/>
  <c r="AN145" i="13"/>
  <c r="AL145" i="13"/>
  <c r="AA145" i="13"/>
  <c r="AF145" i="13" s="1"/>
  <c r="AG145" i="13" s="1"/>
  <c r="X145" i="13"/>
  <c r="G145" i="13"/>
  <c r="AN144" i="13"/>
  <c r="AL144" i="13"/>
  <c r="AJ144" i="13"/>
  <c r="AF144" i="13"/>
  <c r="AG144" i="13" s="1"/>
  <c r="AA144" i="13"/>
  <c r="X144" i="13"/>
  <c r="G144" i="13"/>
  <c r="AN143" i="13"/>
  <c r="AL143" i="13"/>
  <c r="AF143" i="13"/>
  <c r="AG143" i="13" s="1"/>
  <c r="AH143" i="13" s="1"/>
  <c r="AI143" i="13" s="1"/>
  <c r="AK143" i="13" s="1"/>
  <c r="AA143" i="13"/>
  <c r="X143" i="13"/>
  <c r="G143" i="13"/>
  <c r="AN142" i="13"/>
  <c r="AL142" i="13"/>
  <c r="AJ142" i="13"/>
  <c r="AI142" i="13"/>
  <c r="AK142" i="13" s="1"/>
  <c r="AF142" i="13"/>
  <c r="AG142" i="13" s="1"/>
  <c r="AH142" i="13" s="1"/>
  <c r="AA142" i="13"/>
  <c r="X142" i="13"/>
  <c r="G142" i="13"/>
  <c r="AN141" i="13"/>
  <c r="AL141" i="13"/>
  <c r="AA141" i="13"/>
  <c r="AF141" i="13" s="1"/>
  <c r="AG141" i="13" s="1"/>
  <c r="X141" i="13"/>
  <c r="G141" i="13"/>
  <c r="AN140" i="13"/>
  <c r="AJ140" i="13" s="1"/>
  <c r="AL140" i="13"/>
  <c r="AG140" i="13"/>
  <c r="AA140" i="13"/>
  <c r="AF140" i="13" s="1"/>
  <c r="X140" i="13"/>
  <c r="G140" i="13"/>
  <c r="AN139" i="13"/>
  <c r="AJ139" i="13" s="1"/>
  <c r="AL139" i="13"/>
  <c r="AG139" i="13"/>
  <c r="AA139" i="13"/>
  <c r="AF139" i="13" s="1"/>
  <c r="X139" i="13"/>
  <c r="G139" i="13"/>
  <c r="AN138" i="13"/>
  <c r="AL138" i="13"/>
  <c r="AJ138" i="13"/>
  <c r="AF138" i="13"/>
  <c r="AG138" i="13" s="1"/>
  <c r="AH138" i="13" s="1"/>
  <c r="AI138" i="13" s="1"/>
  <c r="AK138" i="13" s="1"/>
  <c r="AA138" i="13"/>
  <c r="X138" i="13"/>
  <c r="G138" i="13"/>
  <c r="AN137" i="13"/>
  <c r="AJ137" i="13" s="1"/>
  <c r="AL137" i="13"/>
  <c r="AF137" i="13"/>
  <c r="AG137" i="13" s="1"/>
  <c r="AH137" i="13" s="1"/>
  <c r="AI137" i="13" s="1"/>
  <c r="AK137" i="13" s="1"/>
  <c r="AA137" i="13"/>
  <c r="X137" i="13"/>
  <c r="G137" i="13"/>
  <c r="AN136" i="13"/>
  <c r="AL136" i="13"/>
  <c r="AA136" i="13"/>
  <c r="AF136" i="13" s="1"/>
  <c r="AG136" i="13" s="1"/>
  <c r="AH136" i="13" s="1"/>
  <c r="AI136" i="13" s="1"/>
  <c r="AK136" i="13" s="1"/>
  <c r="X136" i="13"/>
  <c r="G136" i="13"/>
  <c r="AN135" i="13"/>
  <c r="AL135" i="13"/>
  <c r="AA135" i="13"/>
  <c r="AF135" i="13" s="1"/>
  <c r="AG135" i="13" s="1"/>
  <c r="AH135" i="13" s="1"/>
  <c r="AI135" i="13" s="1"/>
  <c r="AK135" i="13" s="1"/>
  <c r="X135" i="13"/>
  <c r="G135" i="13"/>
  <c r="AN134" i="13"/>
  <c r="AL134" i="13"/>
  <c r="AK134" i="13"/>
  <c r="AJ134" i="13"/>
  <c r="AH134" i="13"/>
  <c r="AI134" i="13" s="1"/>
  <c r="AG134" i="13"/>
  <c r="AF134" i="13"/>
  <c r="AA134" i="13"/>
  <c r="X134" i="13"/>
  <c r="G134" i="13"/>
  <c r="AN133" i="13"/>
  <c r="AL133" i="13"/>
  <c r="AG133" i="13"/>
  <c r="AA133" i="13"/>
  <c r="AF133" i="13" s="1"/>
  <c r="X133" i="13"/>
  <c r="G133" i="13"/>
  <c r="AN132" i="13"/>
  <c r="AL132" i="13"/>
  <c r="AF132" i="13"/>
  <c r="AG132" i="13" s="1"/>
  <c r="AA132" i="13"/>
  <c r="X132" i="13"/>
  <c r="G132" i="13"/>
  <c r="AN131" i="13"/>
  <c r="AL131" i="13"/>
  <c r="AJ131" i="13"/>
  <c r="AG131" i="13"/>
  <c r="AA131" i="13"/>
  <c r="AF131" i="13" s="1"/>
  <c r="X131" i="13"/>
  <c r="G131" i="13"/>
  <c r="AN130" i="13"/>
  <c r="AJ130" i="13" s="1"/>
  <c r="AL130" i="13"/>
  <c r="AA130" i="13"/>
  <c r="AF130" i="13" s="1"/>
  <c r="AG130" i="13" s="1"/>
  <c r="AH130" i="13" s="1"/>
  <c r="AI130" i="13" s="1"/>
  <c r="AK130" i="13" s="1"/>
  <c r="X130" i="13"/>
  <c r="G130" i="13"/>
  <c r="AN129" i="13"/>
  <c r="AL129" i="13"/>
  <c r="AA129" i="13"/>
  <c r="AF129" i="13" s="1"/>
  <c r="AG129" i="13" s="1"/>
  <c r="X129" i="13"/>
  <c r="G129" i="13"/>
  <c r="AN128" i="13"/>
  <c r="AJ128" i="13" s="1"/>
  <c r="AL128" i="13"/>
  <c r="AA128" i="13"/>
  <c r="AF128" i="13" s="1"/>
  <c r="AG128" i="13" s="1"/>
  <c r="AH128" i="13" s="1"/>
  <c r="AI128" i="13" s="1"/>
  <c r="AK128" i="13" s="1"/>
  <c r="X128" i="13"/>
  <c r="G128" i="13"/>
  <c r="AN127" i="13"/>
  <c r="AL127" i="13"/>
  <c r="AG127" i="13"/>
  <c r="AF127" i="13"/>
  <c r="AA127" i="13"/>
  <c r="X127" i="13"/>
  <c r="G127" i="13"/>
  <c r="AN126" i="13"/>
  <c r="AL126" i="13"/>
  <c r="AJ126" i="13"/>
  <c r="AG126" i="13"/>
  <c r="AH126" i="13" s="1"/>
  <c r="AI126" i="13" s="1"/>
  <c r="AK126" i="13" s="1"/>
  <c r="AF126" i="13"/>
  <c r="AA126" i="13"/>
  <c r="X126" i="13"/>
  <c r="G126" i="13"/>
  <c r="AN125" i="13"/>
  <c r="AL125" i="13"/>
  <c r="AF125" i="13"/>
  <c r="AG125" i="13" s="1"/>
  <c r="AA125" i="13"/>
  <c r="X125" i="13"/>
  <c r="G125" i="13"/>
  <c r="AN124" i="13"/>
  <c r="AL124" i="13"/>
  <c r="AF124" i="13"/>
  <c r="AG124" i="13" s="1"/>
  <c r="AH124" i="13" s="1"/>
  <c r="AI124" i="13" s="1"/>
  <c r="AK124" i="13" s="1"/>
  <c r="AA124" i="13"/>
  <c r="AJ124" i="13" s="1"/>
  <c r="X124" i="13"/>
  <c r="G124" i="13"/>
  <c r="AN123" i="13"/>
  <c r="AL123" i="13"/>
  <c r="AA123" i="13"/>
  <c r="AF123" i="13" s="1"/>
  <c r="AG123" i="13" s="1"/>
  <c r="AH123" i="13" s="1"/>
  <c r="AI123" i="13" s="1"/>
  <c r="AK123" i="13" s="1"/>
  <c r="X123" i="13"/>
  <c r="G123" i="13"/>
  <c r="AN122" i="13"/>
  <c r="AL122" i="13"/>
  <c r="AG122" i="13"/>
  <c r="AA122" i="13"/>
  <c r="AF122" i="13" s="1"/>
  <c r="X122" i="13"/>
  <c r="G122" i="13"/>
  <c r="AN121" i="13"/>
  <c r="AL121" i="13"/>
  <c r="AG121" i="13"/>
  <c r="AA121" i="13"/>
  <c r="AF121" i="13" s="1"/>
  <c r="X121" i="13"/>
  <c r="G121" i="13"/>
  <c r="AN120" i="13"/>
  <c r="AL120" i="13"/>
  <c r="AF120" i="13"/>
  <c r="AG120" i="13" s="1"/>
  <c r="AA120" i="13"/>
  <c r="X120" i="13"/>
  <c r="G120" i="13"/>
  <c r="AN119" i="13"/>
  <c r="AL119" i="13"/>
  <c r="AF119" i="13"/>
  <c r="AG119" i="13" s="1"/>
  <c r="AA119" i="13"/>
  <c r="X119" i="13"/>
  <c r="G119" i="13"/>
  <c r="AN118" i="13"/>
  <c r="AL118" i="13"/>
  <c r="AJ118" i="13"/>
  <c r="AG118" i="13"/>
  <c r="AH118" i="13" s="1"/>
  <c r="AI118" i="13" s="1"/>
  <c r="AK118" i="13" s="1"/>
  <c r="AF118" i="13"/>
  <c r="AA118" i="13"/>
  <c r="X118" i="13"/>
  <c r="G118" i="13"/>
  <c r="AN117" i="13"/>
  <c r="AL117" i="13"/>
  <c r="AJ117" i="13"/>
  <c r="AF117" i="13"/>
  <c r="AG117" i="13" s="1"/>
  <c r="AA117" i="13"/>
  <c r="X117" i="13"/>
  <c r="G117" i="13"/>
  <c r="AN116" i="13"/>
  <c r="AL116" i="13"/>
  <c r="AH116" i="13"/>
  <c r="AI116" i="13" s="1"/>
  <c r="AK116" i="13" s="1"/>
  <c r="AA116" i="13"/>
  <c r="AF116" i="13" s="1"/>
  <c r="AG116" i="13" s="1"/>
  <c r="X116" i="13"/>
  <c r="G116" i="13"/>
  <c r="AN115" i="13"/>
  <c r="AL115" i="13"/>
  <c r="AA115" i="13"/>
  <c r="AF115" i="13" s="1"/>
  <c r="AG115" i="13" s="1"/>
  <c r="X115" i="13"/>
  <c r="G115" i="13"/>
  <c r="AN114" i="13"/>
  <c r="AL114" i="13"/>
  <c r="AJ114" i="13"/>
  <c r="AG114" i="13"/>
  <c r="AF114" i="13"/>
  <c r="AA114" i="13"/>
  <c r="X114" i="13"/>
  <c r="G114" i="13"/>
  <c r="AN113" i="13"/>
  <c r="AH113" i="13" s="1"/>
  <c r="AL113" i="13"/>
  <c r="AJ113" i="13"/>
  <c r="AI113" i="13"/>
  <c r="AK113" i="13" s="1"/>
  <c r="AG113" i="13"/>
  <c r="AF113" i="13"/>
  <c r="AA113" i="13"/>
  <c r="X113" i="13"/>
  <c r="G113" i="13"/>
  <c r="AN112" i="13"/>
  <c r="AL112" i="13"/>
  <c r="AF112" i="13"/>
  <c r="AG112" i="13" s="1"/>
  <c r="AA112" i="13"/>
  <c r="X112" i="13"/>
  <c r="G112" i="13"/>
  <c r="AN111" i="13"/>
  <c r="AL111" i="13"/>
  <c r="AK111" i="13"/>
  <c r="AF111" i="13"/>
  <c r="AG111" i="13" s="1"/>
  <c r="AH111" i="13" s="1"/>
  <c r="AI111" i="13" s="1"/>
  <c r="AA111" i="13"/>
  <c r="X111" i="13"/>
  <c r="G111" i="13"/>
  <c r="AN110" i="13"/>
  <c r="AL110" i="13"/>
  <c r="AK110" i="13"/>
  <c r="AJ110" i="13"/>
  <c r="AF110" i="13"/>
  <c r="AG110" i="13" s="1"/>
  <c r="AH110" i="13" s="1"/>
  <c r="AI110" i="13" s="1"/>
  <c r="AA110" i="13"/>
  <c r="X110" i="13"/>
  <c r="G110" i="13"/>
  <c r="AN109" i="13"/>
  <c r="AL109" i="13"/>
  <c r="AG109" i="13"/>
  <c r="AA109" i="13"/>
  <c r="AF109" i="13" s="1"/>
  <c r="X109" i="13"/>
  <c r="G109" i="13"/>
  <c r="AN108" i="13"/>
  <c r="AL108" i="13"/>
  <c r="AG108" i="13"/>
  <c r="AA108" i="13"/>
  <c r="AF108" i="13" s="1"/>
  <c r="X108" i="13"/>
  <c r="G108" i="13"/>
  <c r="AN107" i="13"/>
  <c r="AL107" i="13"/>
  <c r="AG107" i="13"/>
  <c r="AA107" i="13"/>
  <c r="AF107" i="13" s="1"/>
  <c r="X107" i="13"/>
  <c r="G107" i="13"/>
  <c r="AN106" i="13"/>
  <c r="AL106" i="13"/>
  <c r="AF106" i="13"/>
  <c r="AG106" i="13" s="1"/>
  <c r="AH106" i="13" s="1"/>
  <c r="AI106" i="13" s="1"/>
  <c r="AK106" i="13" s="1"/>
  <c r="AA106" i="13"/>
  <c r="AJ106" i="13" s="1"/>
  <c r="X106" i="13"/>
  <c r="G106" i="13"/>
  <c r="AN105" i="13"/>
  <c r="AJ105" i="13" s="1"/>
  <c r="AL105" i="13"/>
  <c r="AH105" i="13"/>
  <c r="AI105" i="13" s="1"/>
  <c r="AK105" i="13" s="1"/>
  <c r="AF105" i="13"/>
  <c r="AG105" i="13" s="1"/>
  <c r="AA105" i="13"/>
  <c r="X105" i="13"/>
  <c r="G105" i="13"/>
  <c r="AN104" i="13"/>
  <c r="AL104" i="13"/>
  <c r="AA104" i="13"/>
  <c r="AF104" i="13" s="1"/>
  <c r="AG104" i="13" s="1"/>
  <c r="AH104" i="13" s="1"/>
  <c r="AI104" i="13" s="1"/>
  <c r="AK104" i="13" s="1"/>
  <c r="X104" i="13"/>
  <c r="G104" i="13"/>
  <c r="AN103" i="13"/>
  <c r="AL103" i="13"/>
  <c r="AH103" i="13"/>
  <c r="AI103" i="13" s="1"/>
  <c r="AK103" i="13" s="1"/>
  <c r="AA103" i="13"/>
  <c r="AF103" i="13" s="1"/>
  <c r="AG103" i="13" s="1"/>
  <c r="X103" i="13"/>
  <c r="G103" i="13"/>
  <c r="AN102" i="13"/>
  <c r="AL102" i="13"/>
  <c r="AJ102" i="13"/>
  <c r="AG102" i="13"/>
  <c r="AH102" i="13" s="1"/>
  <c r="AI102" i="13" s="1"/>
  <c r="AK102" i="13" s="1"/>
  <c r="AF102" i="13"/>
  <c r="AA102" i="13"/>
  <c r="X102" i="13"/>
  <c r="G102" i="13"/>
  <c r="AN101" i="13"/>
  <c r="AL101" i="13"/>
  <c r="AA101" i="13"/>
  <c r="AF101" i="13" s="1"/>
  <c r="AG101" i="13" s="1"/>
  <c r="X101" i="13"/>
  <c r="G101" i="13"/>
  <c r="AN100" i="13"/>
  <c r="AL100" i="13"/>
  <c r="AG100" i="13"/>
  <c r="AF100" i="13"/>
  <c r="AA100" i="13"/>
  <c r="X100" i="13"/>
  <c r="G100" i="13"/>
  <c r="AN99" i="13"/>
  <c r="AL99" i="13"/>
  <c r="AA99" i="13"/>
  <c r="X99" i="13"/>
  <c r="G99" i="13"/>
  <c r="AN98" i="13"/>
  <c r="AL98" i="13"/>
  <c r="AA98" i="13"/>
  <c r="AF98" i="13" s="1"/>
  <c r="AG98" i="13" s="1"/>
  <c r="AH98" i="13" s="1"/>
  <c r="AI98" i="13" s="1"/>
  <c r="AK98" i="13" s="1"/>
  <c r="X98" i="13"/>
  <c r="G98" i="13"/>
  <c r="AN97" i="13"/>
  <c r="AL97" i="13"/>
  <c r="AJ97" i="13"/>
  <c r="AH97" i="13"/>
  <c r="AI97" i="13" s="1"/>
  <c r="AK97" i="13" s="1"/>
  <c r="AF97" i="13"/>
  <c r="AG97" i="13" s="1"/>
  <c r="AA97" i="13"/>
  <c r="X97" i="13"/>
  <c r="G97" i="13"/>
  <c r="AN96" i="13"/>
  <c r="AJ96" i="13" s="1"/>
  <c r="AL96" i="13"/>
  <c r="AI96" i="13"/>
  <c r="AK96" i="13" s="1"/>
  <c r="AH96" i="13"/>
  <c r="AA96" i="13"/>
  <c r="AF96" i="13" s="1"/>
  <c r="AG96" i="13" s="1"/>
  <c r="X96" i="13"/>
  <c r="G96" i="13"/>
  <c r="AN95" i="13"/>
  <c r="AL95" i="13"/>
  <c r="AJ95" i="13"/>
  <c r="AF95" i="13"/>
  <c r="AG95" i="13" s="1"/>
  <c r="AH95" i="13" s="1"/>
  <c r="AI95" i="13" s="1"/>
  <c r="AK95" i="13" s="1"/>
  <c r="AA95" i="13"/>
  <c r="X95" i="13"/>
  <c r="G95" i="13"/>
  <c r="AN94" i="13"/>
  <c r="AL94" i="13"/>
  <c r="AF94" i="13"/>
  <c r="AG94" i="13" s="1"/>
  <c r="AA94" i="13"/>
  <c r="X94" i="13"/>
  <c r="G94" i="13"/>
  <c r="AN93" i="13"/>
  <c r="AL93" i="13"/>
  <c r="AA93" i="13"/>
  <c r="AF93" i="13" s="1"/>
  <c r="AG93" i="13" s="1"/>
  <c r="AH93" i="13" s="1"/>
  <c r="AI93" i="13" s="1"/>
  <c r="AK93" i="13" s="1"/>
  <c r="X93" i="13"/>
  <c r="G93" i="13"/>
  <c r="AN92" i="13"/>
  <c r="AL92" i="13"/>
  <c r="AA92" i="13"/>
  <c r="AF92" i="13" s="1"/>
  <c r="AG92" i="13" s="1"/>
  <c r="AH92" i="13" s="1"/>
  <c r="AI92" i="13" s="1"/>
  <c r="AK92" i="13" s="1"/>
  <c r="X92" i="13"/>
  <c r="G92" i="13"/>
  <c r="AN91" i="13"/>
  <c r="AL91" i="13"/>
  <c r="AJ91" i="13"/>
  <c r="AF91" i="13"/>
  <c r="AG91" i="13" s="1"/>
  <c r="AH91" i="13" s="1"/>
  <c r="AI91" i="13" s="1"/>
  <c r="AK91" i="13" s="1"/>
  <c r="AA91" i="13"/>
  <c r="X91" i="13"/>
  <c r="G91" i="13"/>
  <c r="AN90" i="13"/>
  <c r="AL90" i="13"/>
  <c r="AA90" i="13"/>
  <c r="AF90" i="13" s="1"/>
  <c r="AG90" i="13" s="1"/>
  <c r="X90" i="13"/>
  <c r="G90" i="13"/>
  <c r="AN89" i="13"/>
  <c r="AL89" i="13"/>
  <c r="AJ89" i="13"/>
  <c r="AF89" i="13"/>
  <c r="AG89" i="13" s="1"/>
  <c r="AH89" i="13" s="1"/>
  <c r="AI89" i="13" s="1"/>
  <c r="AK89" i="13" s="1"/>
  <c r="AA89" i="13"/>
  <c r="X89" i="13"/>
  <c r="G89" i="13"/>
  <c r="AN88" i="13"/>
  <c r="AL88" i="13"/>
  <c r="AA88" i="13"/>
  <c r="AF88" i="13" s="1"/>
  <c r="AG88" i="13" s="1"/>
  <c r="X88" i="13"/>
  <c r="G88" i="13"/>
  <c r="AN87" i="13"/>
  <c r="AH87" i="13" s="1"/>
  <c r="AI87" i="13" s="1"/>
  <c r="AK87" i="13" s="1"/>
  <c r="AL87" i="13"/>
  <c r="AA87" i="13"/>
  <c r="AF87" i="13" s="1"/>
  <c r="AG87" i="13" s="1"/>
  <c r="X87" i="13"/>
  <c r="G87" i="13"/>
  <c r="AN86" i="13"/>
  <c r="AL86" i="13"/>
  <c r="AJ86" i="13"/>
  <c r="AH86" i="13"/>
  <c r="AI86" i="13" s="1"/>
  <c r="AK86" i="13" s="1"/>
  <c r="AA86" i="13"/>
  <c r="AF86" i="13" s="1"/>
  <c r="AG86" i="13" s="1"/>
  <c r="X86" i="13"/>
  <c r="G86" i="13"/>
  <c r="AN85" i="13"/>
  <c r="AL85" i="13"/>
  <c r="AJ85" i="13"/>
  <c r="AF85" i="13"/>
  <c r="AG85" i="13" s="1"/>
  <c r="AA85" i="13"/>
  <c r="X85" i="13"/>
  <c r="G85" i="13"/>
  <c r="AN84" i="13"/>
  <c r="AL84" i="13"/>
  <c r="AG84" i="13"/>
  <c r="AF84" i="13"/>
  <c r="AA84" i="13"/>
  <c r="X84" i="13"/>
  <c r="G84" i="13"/>
  <c r="AN83" i="13"/>
  <c r="AL83" i="13"/>
  <c r="AJ83" i="13"/>
  <c r="AI83" i="13"/>
  <c r="AK83" i="13" s="1"/>
  <c r="AH83" i="13"/>
  <c r="AF83" i="13"/>
  <c r="AG83" i="13" s="1"/>
  <c r="AA83" i="13"/>
  <c r="X83" i="13"/>
  <c r="G83" i="13"/>
  <c r="AN82" i="13"/>
  <c r="AL82" i="13"/>
  <c r="AG82" i="13"/>
  <c r="AA82" i="13"/>
  <c r="AF82" i="13" s="1"/>
  <c r="X82" i="13"/>
  <c r="G82" i="13"/>
  <c r="AN81" i="13"/>
  <c r="AL81" i="13"/>
  <c r="AJ81" i="13"/>
  <c r="AH81" i="13"/>
  <c r="AI81" i="13" s="1"/>
  <c r="AK81" i="13" s="1"/>
  <c r="AG81" i="13"/>
  <c r="AF81" i="13"/>
  <c r="AA81" i="13"/>
  <c r="X81" i="13"/>
  <c r="G81" i="13"/>
  <c r="AN80" i="13"/>
  <c r="AL80" i="13"/>
  <c r="AJ80" i="13"/>
  <c r="AA80" i="13"/>
  <c r="AF80" i="13" s="1"/>
  <c r="AG80" i="13" s="1"/>
  <c r="X80" i="13"/>
  <c r="G80" i="13"/>
  <c r="AN79" i="13"/>
  <c r="AL79" i="13"/>
  <c r="AH79" i="13"/>
  <c r="AI79" i="13" s="1"/>
  <c r="AK79" i="13" s="1"/>
  <c r="AF79" i="13"/>
  <c r="AG79" i="13" s="1"/>
  <c r="AA79" i="13"/>
  <c r="X79" i="13"/>
  <c r="G79" i="13"/>
  <c r="AN78" i="13"/>
  <c r="AL78" i="13"/>
  <c r="AJ78" i="13"/>
  <c r="AA78" i="13"/>
  <c r="AF78" i="13" s="1"/>
  <c r="AG78" i="13" s="1"/>
  <c r="AH78" i="13" s="1"/>
  <c r="AI78" i="13" s="1"/>
  <c r="AK78" i="13" s="1"/>
  <c r="X78" i="13"/>
  <c r="G78" i="13"/>
  <c r="AN77" i="13"/>
  <c r="AH77" i="13" s="1"/>
  <c r="AI77" i="13" s="1"/>
  <c r="AL77" i="13"/>
  <c r="AK77" i="13"/>
  <c r="AJ77" i="13"/>
  <c r="AF77" i="13"/>
  <c r="AG77" i="13" s="1"/>
  <c r="AA77" i="13"/>
  <c r="X77" i="13"/>
  <c r="G77" i="13"/>
  <c r="AN76" i="13"/>
  <c r="AL76" i="13"/>
  <c r="AG76" i="13"/>
  <c r="AF76" i="13"/>
  <c r="AA76" i="13"/>
  <c r="X76" i="13"/>
  <c r="G76" i="13"/>
  <c r="AN75" i="13"/>
  <c r="AL75" i="13"/>
  <c r="AJ75" i="13"/>
  <c r="AI75" i="13"/>
  <c r="AK75" i="13" s="1"/>
  <c r="AH75" i="13"/>
  <c r="AF75" i="13"/>
  <c r="AG75" i="13" s="1"/>
  <c r="AA75" i="13"/>
  <c r="X75" i="13"/>
  <c r="G75" i="13"/>
  <c r="AN74" i="13"/>
  <c r="AL74" i="13"/>
  <c r="AG74" i="13"/>
  <c r="AA74" i="13"/>
  <c r="AF74" i="13" s="1"/>
  <c r="X74" i="13"/>
  <c r="G74" i="13"/>
  <c r="AN73" i="13"/>
  <c r="AL73" i="13"/>
  <c r="AJ73" i="13"/>
  <c r="AH73" i="13"/>
  <c r="AI73" i="13" s="1"/>
  <c r="AK73" i="13" s="1"/>
  <c r="AG73" i="13"/>
  <c r="AF73" i="13"/>
  <c r="AA73" i="13"/>
  <c r="X73" i="13"/>
  <c r="G73" i="13"/>
  <c r="AN72" i="13"/>
  <c r="AL72" i="13"/>
  <c r="AA72" i="13"/>
  <c r="AF72" i="13" s="1"/>
  <c r="AG72" i="13" s="1"/>
  <c r="X72" i="13"/>
  <c r="G72" i="13"/>
  <c r="AN71" i="13"/>
  <c r="AL71" i="13"/>
  <c r="AF71" i="13"/>
  <c r="AG71" i="13" s="1"/>
  <c r="AA71" i="13"/>
  <c r="X71" i="13"/>
  <c r="G71" i="13"/>
  <c r="AN70" i="13"/>
  <c r="AL70" i="13"/>
  <c r="AJ70" i="13"/>
  <c r="AG70" i="13"/>
  <c r="AH70" i="13" s="1"/>
  <c r="AI70" i="13" s="1"/>
  <c r="AK70" i="13" s="1"/>
  <c r="AA70" i="13"/>
  <c r="AF70" i="13" s="1"/>
  <c r="X70" i="13"/>
  <c r="G70" i="13"/>
  <c r="AN69" i="13"/>
  <c r="AH69" i="13" s="1"/>
  <c r="AI69" i="13" s="1"/>
  <c r="AK69" i="13" s="1"/>
  <c r="AL69" i="13"/>
  <c r="AJ69" i="13"/>
  <c r="AF69" i="13"/>
  <c r="AG69" i="13" s="1"/>
  <c r="AA69" i="13"/>
  <c r="X69" i="13"/>
  <c r="G69" i="13"/>
  <c r="AN68" i="13"/>
  <c r="AL68" i="13"/>
  <c r="AF68" i="13"/>
  <c r="AG68" i="13" s="1"/>
  <c r="AA68" i="13"/>
  <c r="X68" i="13"/>
  <c r="G68" i="13"/>
  <c r="AN67" i="13"/>
  <c r="AL67" i="13"/>
  <c r="AJ67" i="13"/>
  <c r="AH67" i="13"/>
  <c r="AI67" i="13" s="1"/>
  <c r="AK67" i="13" s="1"/>
  <c r="AF67" i="13"/>
  <c r="AG67" i="13" s="1"/>
  <c r="AA67" i="13"/>
  <c r="X67" i="13"/>
  <c r="G67" i="13"/>
  <c r="AN66" i="13"/>
  <c r="AL66" i="13"/>
  <c r="AG66" i="13"/>
  <c r="AA66" i="13"/>
  <c r="AF66" i="13" s="1"/>
  <c r="X66" i="13"/>
  <c r="G66" i="13"/>
  <c r="AN65" i="13"/>
  <c r="AL65" i="13"/>
  <c r="AJ65" i="13"/>
  <c r="AG65" i="13"/>
  <c r="AH65" i="13" s="1"/>
  <c r="AI65" i="13" s="1"/>
  <c r="AK65" i="13" s="1"/>
  <c r="AF65" i="13"/>
  <c r="AA65" i="13"/>
  <c r="X65" i="13"/>
  <c r="G65" i="13"/>
  <c r="AN64" i="13"/>
  <c r="AH64" i="13" s="1"/>
  <c r="AI64" i="13" s="1"/>
  <c r="AK64" i="13" s="1"/>
  <c r="AL64" i="13"/>
  <c r="AA64" i="13"/>
  <c r="AF64" i="13" s="1"/>
  <c r="AG64" i="13" s="1"/>
  <c r="X64" i="13"/>
  <c r="G64" i="13"/>
  <c r="AN63" i="13"/>
  <c r="AJ63" i="13" s="1"/>
  <c r="AL63" i="13"/>
  <c r="AF63" i="13"/>
  <c r="AG63" i="13" s="1"/>
  <c r="AA63" i="13"/>
  <c r="X63" i="13"/>
  <c r="G63" i="13"/>
  <c r="AN62" i="13"/>
  <c r="AL62" i="13"/>
  <c r="AJ62" i="13"/>
  <c r="AA62" i="13"/>
  <c r="AF62" i="13" s="1"/>
  <c r="AG62" i="13" s="1"/>
  <c r="AH62" i="13" s="1"/>
  <c r="AI62" i="13" s="1"/>
  <c r="AK62" i="13" s="1"/>
  <c r="X62" i="13"/>
  <c r="G62" i="13"/>
  <c r="AN61" i="13"/>
  <c r="AL61" i="13"/>
  <c r="AJ61" i="13"/>
  <c r="AF61" i="13"/>
  <c r="AG61" i="13" s="1"/>
  <c r="AA61" i="13"/>
  <c r="X61" i="13"/>
  <c r="G61" i="13"/>
  <c r="AN60" i="13"/>
  <c r="AL60" i="13"/>
  <c r="AA60" i="13"/>
  <c r="AF60" i="13" s="1"/>
  <c r="AG60" i="13" s="1"/>
  <c r="X60" i="13"/>
  <c r="G60" i="13"/>
  <c r="AN59" i="13"/>
  <c r="AL59" i="13"/>
  <c r="AJ59" i="13"/>
  <c r="AF59" i="13"/>
  <c r="AG59" i="13" s="1"/>
  <c r="AH59" i="13" s="1"/>
  <c r="AI59" i="13" s="1"/>
  <c r="AK59" i="13" s="1"/>
  <c r="AA59" i="13"/>
  <c r="X59" i="13"/>
  <c r="G59" i="13"/>
  <c r="AN58" i="13"/>
  <c r="AL58" i="13"/>
  <c r="AA58" i="13"/>
  <c r="AF58" i="13" s="1"/>
  <c r="AG58" i="13" s="1"/>
  <c r="X58" i="13"/>
  <c r="G58" i="13"/>
  <c r="AN57" i="13"/>
  <c r="AL57" i="13"/>
  <c r="AJ57" i="13"/>
  <c r="AF57" i="13"/>
  <c r="AG57" i="13" s="1"/>
  <c r="AH57" i="13" s="1"/>
  <c r="AI57" i="13" s="1"/>
  <c r="AK57" i="13" s="1"/>
  <c r="AA57" i="13"/>
  <c r="X57" i="13"/>
  <c r="G57" i="13"/>
  <c r="AN56" i="13"/>
  <c r="AL56" i="13"/>
  <c r="AA56" i="13"/>
  <c r="AF56" i="13" s="1"/>
  <c r="AG56" i="13" s="1"/>
  <c r="X56" i="13"/>
  <c r="G56" i="13"/>
  <c r="AN55" i="13"/>
  <c r="AL55" i="13"/>
  <c r="AA55" i="13"/>
  <c r="AF55" i="13" s="1"/>
  <c r="AG55" i="13" s="1"/>
  <c r="AH55" i="13" s="1"/>
  <c r="AI55" i="13" s="1"/>
  <c r="AK55" i="13" s="1"/>
  <c r="X55" i="13"/>
  <c r="G55" i="13"/>
  <c r="AN54" i="13"/>
  <c r="AL54" i="13"/>
  <c r="AJ54" i="13"/>
  <c r="AH54" i="13"/>
  <c r="AI54" i="13" s="1"/>
  <c r="AK54" i="13" s="1"/>
  <c r="AG54" i="13"/>
  <c r="AA54" i="13"/>
  <c r="AF54" i="13" s="1"/>
  <c r="X54" i="13"/>
  <c r="G54" i="13"/>
  <c r="AN53" i="13"/>
  <c r="AL53" i="13"/>
  <c r="AJ53" i="13"/>
  <c r="AF53" i="13"/>
  <c r="AG53" i="13" s="1"/>
  <c r="AA53" i="13"/>
  <c r="X53" i="13"/>
  <c r="G53" i="13"/>
  <c r="AN52" i="13"/>
  <c r="AL52" i="13"/>
  <c r="AG52" i="13"/>
  <c r="AF52" i="13"/>
  <c r="AA52" i="13"/>
  <c r="X52" i="13"/>
  <c r="G52" i="13"/>
  <c r="AN51" i="13"/>
  <c r="AL51" i="13"/>
  <c r="AJ51" i="13"/>
  <c r="AI51" i="13"/>
  <c r="AK51" i="13" s="1"/>
  <c r="AH51" i="13"/>
  <c r="AF51" i="13"/>
  <c r="AG51" i="13" s="1"/>
  <c r="AA51" i="13"/>
  <c r="X51" i="13"/>
  <c r="G51" i="13"/>
  <c r="AN50" i="13"/>
  <c r="AL50" i="13"/>
  <c r="AG50" i="13"/>
  <c r="AA50" i="13"/>
  <c r="AF50" i="13" s="1"/>
  <c r="X50" i="13"/>
  <c r="G50" i="13"/>
  <c r="AN49" i="13"/>
  <c r="AL49" i="13"/>
  <c r="AJ49" i="13"/>
  <c r="AH49" i="13"/>
  <c r="AI49" i="13" s="1"/>
  <c r="AK49" i="13" s="1"/>
  <c r="AG49" i="13"/>
  <c r="AF49" i="13"/>
  <c r="AA49" i="13"/>
  <c r="X49" i="13"/>
  <c r="G49" i="13"/>
  <c r="AN48" i="13"/>
  <c r="AL48" i="13"/>
  <c r="AJ48" i="13"/>
  <c r="AA48" i="13"/>
  <c r="AF48" i="13" s="1"/>
  <c r="AG48" i="13" s="1"/>
  <c r="X48" i="13"/>
  <c r="G48" i="13"/>
  <c r="AN47" i="13"/>
  <c r="AL47" i="13"/>
  <c r="AH47" i="13"/>
  <c r="AI47" i="13" s="1"/>
  <c r="AK47" i="13" s="1"/>
  <c r="AF47" i="13"/>
  <c r="AG47" i="13" s="1"/>
  <c r="AA47" i="13"/>
  <c r="X47" i="13"/>
  <c r="G47" i="13"/>
  <c r="AN46" i="13"/>
  <c r="AL46" i="13"/>
  <c r="AJ46" i="13"/>
  <c r="AI46" i="13"/>
  <c r="AK46" i="13" s="1"/>
  <c r="AH46" i="13"/>
  <c r="AG46" i="13"/>
  <c r="AA46" i="13"/>
  <c r="AF46" i="13" s="1"/>
  <c r="X46" i="13"/>
  <c r="G46" i="13"/>
  <c r="AN45" i="13"/>
  <c r="AL45" i="13"/>
  <c r="AJ45" i="13"/>
  <c r="AF45" i="13"/>
  <c r="AG45" i="13" s="1"/>
  <c r="AA45" i="13"/>
  <c r="X45" i="13"/>
  <c r="G45" i="13"/>
  <c r="AN44" i="13"/>
  <c r="AL44" i="13"/>
  <c r="AG44" i="13"/>
  <c r="AF44" i="13"/>
  <c r="AA44" i="13"/>
  <c r="X44" i="13"/>
  <c r="G44" i="13"/>
  <c r="AN43" i="13"/>
  <c r="AL43" i="13"/>
  <c r="AJ43" i="13"/>
  <c r="AI43" i="13"/>
  <c r="AK43" i="13" s="1"/>
  <c r="AH43" i="13"/>
  <c r="AF43" i="13"/>
  <c r="AG43" i="13" s="1"/>
  <c r="AA43" i="13"/>
  <c r="X43" i="13"/>
  <c r="G43" i="13"/>
  <c r="AN42" i="13"/>
  <c r="AL42" i="13"/>
  <c r="AG42" i="13"/>
  <c r="AA42" i="13"/>
  <c r="AF42" i="13" s="1"/>
  <c r="X42" i="13"/>
  <c r="G42" i="13"/>
  <c r="AN41" i="13"/>
  <c r="AL41" i="13"/>
  <c r="AJ41" i="13"/>
  <c r="AH41" i="13"/>
  <c r="AI41" i="13" s="1"/>
  <c r="AK41" i="13" s="1"/>
  <c r="AG41" i="13"/>
  <c r="AF41" i="13"/>
  <c r="AA41" i="13"/>
  <c r="X41" i="13"/>
  <c r="G41" i="13"/>
  <c r="AN40" i="13"/>
  <c r="AL40" i="13"/>
  <c r="AA40" i="13"/>
  <c r="AF40" i="13" s="1"/>
  <c r="AG40" i="13" s="1"/>
  <c r="X40" i="13"/>
  <c r="G40" i="13"/>
  <c r="AN39" i="13"/>
  <c r="AL39" i="13"/>
  <c r="AF39" i="13"/>
  <c r="AG39" i="13" s="1"/>
  <c r="AA39" i="13"/>
  <c r="X39" i="13"/>
  <c r="G39" i="13"/>
  <c r="AN38" i="13"/>
  <c r="AL38" i="13"/>
  <c r="AJ38" i="13"/>
  <c r="AG38" i="13"/>
  <c r="AH38" i="13" s="1"/>
  <c r="AI38" i="13" s="1"/>
  <c r="AK38" i="13" s="1"/>
  <c r="AA38" i="13"/>
  <c r="AF38" i="13" s="1"/>
  <c r="X38" i="13"/>
  <c r="G38" i="13"/>
  <c r="AN37" i="13"/>
  <c r="AL37" i="13"/>
  <c r="AJ37" i="13"/>
  <c r="AF37" i="13"/>
  <c r="AG37" i="13" s="1"/>
  <c r="AA37" i="13"/>
  <c r="X37" i="13"/>
  <c r="G37" i="13"/>
  <c r="AN36" i="13"/>
  <c r="AJ36" i="13" s="1"/>
  <c r="AL36" i="13"/>
  <c r="AA36" i="13"/>
  <c r="AF36" i="13" s="1"/>
  <c r="AG36" i="13" s="1"/>
  <c r="X36" i="13"/>
  <c r="G36" i="13"/>
  <c r="AN35" i="13"/>
  <c r="AL35" i="13"/>
  <c r="AJ35" i="13"/>
  <c r="AF35" i="13"/>
  <c r="AG35" i="13" s="1"/>
  <c r="AH35" i="13" s="1"/>
  <c r="AI35" i="13" s="1"/>
  <c r="AK35" i="13" s="1"/>
  <c r="AA35" i="13"/>
  <c r="X35" i="13"/>
  <c r="G35" i="13"/>
  <c r="AN34" i="13"/>
  <c r="AL34" i="13"/>
  <c r="AF34" i="13"/>
  <c r="AG34" i="13" s="1"/>
  <c r="AA34" i="13"/>
  <c r="X34" i="13"/>
  <c r="G34" i="13"/>
  <c r="AN33" i="13"/>
  <c r="AL33" i="13"/>
  <c r="AJ33" i="13"/>
  <c r="AH33" i="13"/>
  <c r="AI33" i="13" s="1"/>
  <c r="AK33" i="13" s="1"/>
  <c r="AG33" i="13"/>
  <c r="AF33" i="13"/>
  <c r="AA33" i="13"/>
  <c r="X33" i="13"/>
  <c r="G33" i="13"/>
  <c r="AN32" i="13"/>
  <c r="AL32" i="13"/>
  <c r="AJ32" i="13"/>
  <c r="AA32" i="13"/>
  <c r="AF32" i="13" s="1"/>
  <c r="AG32" i="13" s="1"/>
  <c r="X32" i="13"/>
  <c r="G32" i="13"/>
  <c r="AN31" i="13"/>
  <c r="AL31" i="13"/>
  <c r="AH31" i="13"/>
  <c r="AI31" i="13" s="1"/>
  <c r="AK31" i="13" s="1"/>
  <c r="AA31" i="13"/>
  <c r="AF31" i="13" s="1"/>
  <c r="AG31" i="13" s="1"/>
  <c r="X31" i="13"/>
  <c r="G31" i="13"/>
  <c r="AN30" i="13"/>
  <c r="AL30" i="13"/>
  <c r="AJ30" i="13"/>
  <c r="AA30" i="13"/>
  <c r="AF30" i="13" s="1"/>
  <c r="AG30" i="13" s="1"/>
  <c r="AH30" i="13" s="1"/>
  <c r="AI30" i="13" s="1"/>
  <c r="AK30" i="13" s="1"/>
  <c r="X30" i="13"/>
  <c r="G30" i="13"/>
  <c r="AN29" i="13"/>
  <c r="AL29" i="13"/>
  <c r="AA29" i="13"/>
  <c r="AF29" i="13" s="1"/>
  <c r="AG29" i="13" s="1"/>
  <c r="X29" i="13"/>
  <c r="G29" i="13"/>
  <c r="AN28" i="13"/>
  <c r="AL28" i="13"/>
  <c r="AF28" i="13"/>
  <c r="AG28" i="13" s="1"/>
  <c r="AA28" i="13"/>
  <c r="X28" i="13"/>
  <c r="G28" i="13"/>
  <c r="AN27" i="13"/>
  <c r="AL27" i="13"/>
  <c r="AJ27" i="13"/>
  <c r="AF27" i="13"/>
  <c r="AG27" i="13" s="1"/>
  <c r="AH27" i="13" s="1"/>
  <c r="AI27" i="13" s="1"/>
  <c r="AK27" i="13" s="1"/>
  <c r="AA27" i="13"/>
  <c r="X27" i="13"/>
  <c r="G27" i="13"/>
  <c r="AN26" i="13"/>
  <c r="AL26" i="13"/>
  <c r="AA26" i="13"/>
  <c r="AF26" i="13" s="1"/>
  <c r="AG26" i="13" s="1"/>
  <c r="X26" i="13"/>
  <c r="G26" i="13"/>
  <c r="AN25" i="13"/>
  <c r="AL25" i="13"/>
  <c r="AJ25" i="13"/>
  <c r="AG25" i="13"/>
  <c r="AH25" i="13" s="1"/>
  <c r="AI25" i="13" s="1"/>
  <c r="AK25" i="13" s="1"/>
  <c r="AF25" i="13"/>
  <c r="AA25" i="13"/>
  <c r="X25" i="13"/>
  <c r="G25" i="13"/>
  <c r="AN24" i="13"/>
  <c r="AH24" i="13" s="1"/>
  <c r="AI24" i="13" s="1"/>
  <c r="AK24" i="13" s="1"/>
  <c r="AL24" i="13"/>
  <c r="AJ24" i="13"/>
  <c r="AA24" i="13"/>
  <c r="AF24" i="13" s="1"/>
  <c r="AG24" i="13" s="1"/>
  <c r="X24" i="13"/>
  <c r="G24" i="13"/>
  <c r="AN23" i="13"/>
  <c r="AJ23" i="13" s="1"/>
  <c r="AL23" i="13"/>
  <c r="AG23" i="13"/>
  <c r="AF23" i="13"/>
  <c r="AA23" i="13"/>
  <c r="X23" i="13"/>
  <c r="G23" i="13"/>
  <c r="AN22" i="13"/>
  <c r="AL22" i="13"/>
  <c r="AJ22" i="13"/>
  <c r="AG22" i="13"/>
  <c r="AH22" i="13" s="1"/>
  <c r="AI22" i="13" s="1"/>
  <c r="AK22" i="13" s="1"/>
  <c r="AA22" i="13"/>
  <c r="AF22" i="13" s="1"/>
  <c r="X22" i="13"/>
  <c r="G22" i="13"/>
  <c r="AN21" i="13"/>
  <c r="AL21" i="13"/>
  <c r="AJ21" i="13"/>
  <c r="AF21" i="13"/>
  <c r="AG21" i="13" s="1"/>
  <c r="AA21" i="13"/>
  <c r="X21" i="13"/>
  <c r="G21" i="13"/>
  <c r="AN20" i="13"/>
  <c r="AL20" i="13"/>
  <c r="AA20" i="13"/>
  <c r="AF20" i="13" s="1"/>
  <c r="AG20" i="13" s="1"/>
  <c r="AH20" i="13" s="1"/>
  <c r="AI20" i="13" s="1"/>
  <c r="AK20" i="13" s="1"/>
  <c r="X20" i="13"/>
  <c r="G20" i="13"/>
  <c r="AN19" i="13"/>
  <c r="AL19" i="13"/>
  <c r="AJ19" i="13"/>
  <c r="AH19" i="13"/>
  <c r="AI19" i="13" s="1"/>
  <c r="AK19" i="13" s="1"/>
  <c r="AF19" i="13"/>
  <c r="AG19" i="13" s="1"/>
  <c r="AA19" i="13"/>
  <c r="X19" i="13"/>
  <c r="G19" i="13"/>
  <c r="AN18" i="13"/>
  <c r="AL18" i="13"/>
  <c r="AG18" i="13"/>
  <c r="AF18" i="13"/>
  <c r="AA18" i="13"/>
  <c r="X18" i="13"/>
  <c r="G18" i="13"/>
  <c r="AN17" i="13"/>
  <c r="AL17" i="13"/>
  <c r="AJ17" i="13"/>
  <c r="AF17" i="13"/>
  <c r="AG17" i="13" s="1"/>
  <c r="AH17" i="13" s="1"/>
  <c r="AI17" i="13" s="1"/>
  <c r="AK17" i="13" s="1"/>
  <c r="AA17" i="13"/>
  <c r="X17" i="13"/>
  <c r="G17" i="13"/>
  <c r="AN16" i="13"/>
  <c r="AJ16" i="13" s="1"/>
  <c r="AL16" i="13"/>
  <c r="AA16" i="13"/>
  <c r="AF16" i="13" s="1"/>
  <c r="AG16" i="13" s="1"/>
  <c r="X16" i="13"/>
  <c r="G16" i="13"/>
  <c r="AN15" i="13"/>
  <c r="AL15" i="13"/>
  <c r="AF15" i="13"/>
  <c r="AG15" i="13" s="1"/>
  <c r="AH15" i="13" s="1"/>
  <c r="AI15" i="13" s="1"/>
  <c r="AK15" i="13" s="1"/>
  <c r="AA15" i="13"/>
  <c r="X15" i="13"/>
  <c r="G15" i="13"/>
  <c r="AN14" i="13"/>
  <c r="AL14" i="13"/>
  <c r="AJ14" i="13"/>
  <c r="AA14" i="13"/>
  <c r="AF14" i="13" s="1"/>
  <c r="AG14" i="13" s="1"/>
  <c r="AH14" i="13" s="1"/>
  <c r="AI14" i="13" s="1"/>
  <c r="AK14" i="13" s="1"/>
  <c r="X14" i="13"/>
  <c r="G14" i="13"/>
  <c r="AN13" i="13"/>
  <c r="AL13" i="13"/>
  <c r="AJ13" i="13"/>
  <c r="AA13" i="13"/>
  <c r="AF13" i="13" s="1"/>
  <c r="AG13" i="13" s="1"/>
  <c r="X13" i="13"/>
  <c r="G13" i="13"/>
  <c r="AN12" i="13"/>
  <c r="AJ12" i="13" s="1"/>
  <c r="AL12" i="13"/>
  <c r="AI12" i="13"/>
  <c r="AK12" i="13" s="1"/>
  <c r="AF12" i="13"/>
  <c r="AG12" i="13" s="1"/>
  <c r="AH12" i="13" s="1"/>
  <c r="AA12" i="13"/>
  <c r="X12" i="13"/>
  <c r="G12" i="13"/>
  <c r="AN11" i="13"/>
  <c r="AL11" i="13"/>
  <c r="AJ11" i="13"/>
  <c r="AF11" i="13"/>
  <c r="AG11" i="13" s="1"/>
  <c r="AH11" i="13" s="1"/>
  <c r="AI11" i="13" s="1"/>
  <c r="AK11" i="13" s="1"/>
  <c r="AA11" i="13"/>
  <c r="X11" i="13"/>
  <c r="G11" i="13"/>
  <c r="AN10" i="13"/>
  <c r="AL10" i="13"/>
  <c r="AF10" i="13"/>
  <c r="AG10" i="13" s="1"/>
  <c r="AA10" i="13"/>
  <c r="X10" i="13"/>
  <c r="G10" i="13"/>
  <c r="AN9" i="13"/>
  <c r="AL9" i="13"/>
  <c r="AJ9" i="13"/>
  <c r="AH9" i="13"/>
  <c r="AI9" i="13" s="1"/>
  <c r="AK9" i="13" s="1"/>
  <c r="AG9" i="13"/>
  <c r="AF9" i="13"/>
  <c r="AA9" i="13"/>
  <c r="X9" i="13"/>
  <c r="G9" i="13"/>
  <c r="AN210" i="12"/>
  <c r="AJ210" i="12" s="1"/>
  <c r="AL210" i="12"/>
  <c r="AA210" i="12"/>
  <c r="AF210" i="12" s="1"/>
  <c r="AG210" i="12" s="1"/>
  <c r="X210" i="12"/>
  <c r="G210" i="12"/>
  <c r="AN209" i="12"/>
  <c r="AL209" i="12"/>
  <c r="AA209" i="12"/>
  <c r="AF209" i="12" s="1"/>
  <c r="AG209" i="12" s="1"/>
  <c r="AH209" i="12" s="1"/>
  <c r="AI209" i="12" s="1"/>
  <c r="AK209" i="12" s="1"/>
  <c r="X209" i="12"/>
  <c r="G209" i="12"/>
  <c r="AN208" i="12"/>
  <c r="AL208" i="12"/>
  <c r="AJ208" i="12"/>
  <c r="AH208" i="12"/>
  <c r="AI208" i="12" s="1"/>
  <c r="AK208" i="12" s="1"/>
  <c r="AG208" i="12"/>
  <c r="AA208" i="12"/>
  <c r="AF208" i="12" s="1"/>
  <c r="X208" i="12"/>
  <c r="G208" i="12"/>
  <c r="AN207" i="12"/>
  <c r="AH207" i="12" s="1"/>
  <c r="AI207" i="12" s="1"/>
  <c r="AK207" i="12" s="1"/>
  <c r="AL207" i="12"/>
  <c r="AJ207" i="12"/>
  <c r="AF207" i="12"/>
  <c r="AG207" i="12" s="1"/>
  <c r="AA207" i="12"/>
  <c r="X207" i="12"/>
  <c r="G207" i="12"/>
  <c r="AN206" i="12"/>
  <c r="AJ206" i="12" s="1"/>
  <c r="AL206" i="12"/>
  <c r="AH206" i="12"/>
  <c r="AI206" i="12" s="1"/>
  <c r="AK206" i="12" s="1"/>
  <c r="AA206" i="12"/>
  <c r="AF206" i="12" s="1"/>
  <c r="AG206" i="12" s="1"/>
  <c r="X206" i="12"/>
  <c r="G206" i="12"/>
  <c r="AN205" i="12"/>
  <c r="AL205" i="12"/>
  <c r="AK205" i="12"/>
  <c r="AJ205" i="12"/>
  <c r="AH205" i="12"/>
  <c r="AI205" i="12" s="1"/>
  <c r="AF205" i="12"/>
  <c r="AG205" i="12" s="1"/>
  <c r="AA205" i="12"/>
  <c r="X205" i="12"/>
  <c r="G205" i="12"/>
  <c r="AN204" i="12"/>
  <c r="AL204" i="12"/>
  <c r="AF204" i="12"/>
  <c r="AG204" i="12" s="1"/>
  <c r="AA204" i="12"/>
  <c r="X204" i="12"/>
  <c r="G204" i="12"/>
  <c r="AN203" i="12"/>
  <c r="AL203" i="12"/>
  <c r="AJ203" i="12"/>
  <c r="AF203" i="12"/>
  <c r="AG203" i="12" s="1"/>
  <c r="AH203" i="12" s="1"/>
  <c r="AI203" i="12" s="1"/>
  <c r="AK203" i="12" s="1"/>
  <c r="AA203" i="12"/>
  <c r="X203" i="12"/>
  <c r="G203" i="12"/>
  <c r="AN202" i="12"/>
  <c r="AJ202" i="12" s="1"/>
  <c r="AL202" i="12"/>
  <c r="AG202" i="12"/>
  <c r="AA202" i="12"/>
  <c r="AF202" i="12" s="1"/>
  <c r="X202" i="12"/>
  <c r="G202" i="12"/>
  <c r="AN201" i="12"/>
  <c r="AJ201" i="12" s="1"/>
  <c r="AL201" i="12"/>
  <c r="AG201" i="12"/>
  <c r="AH201" i="12" s="1"/>
  <c r="AI201" i="12" s="1"/>
  <c r="AK201" i="12" s="1"/>
  <c r="AF201" i="12"/>
  <c r="AA201" i="12"/>
  <c r="X201" i="12"/>
  <c r="G201" i="12"/>
  <c r="AN200" i="12"/>
  <c r="AH200" i="12" s="1"/>
  <c r="AI200" i="12" s="1"/>
  <c r="AK200" i="12" s="1"/>
  <c r="AL200" i="12"/>
  <c r="AJ200" i="12"/>
  <c r="AG200" i="12"/>
  <c r="AA200" i="12"/>
  <c r="AF200" i="12" s="1"/>
  <c r="X200" i="12"/>
  <c r="G200" i="12"/>
  <c r="AN199" i="12"/>
  <c r="AL199" i="12"/>
  <c r="AA199" i="12"/>
  <c r="AJ199" i="12" s="1"/>
  <c r="X199" i="12"/>
  <c r="G199" i="12"/>
  <c r="AN198" i="12"/>
  <c r="AL198" i="12"/>
  <c r="AA198" i="12"/>
  <c r="AF198" i="12" s="1"/>
  <c r="AG198" i="12" s="1"/>
  <c r="X198" i="12"/>
  <c r="G198" i="12"/>
  <c r="AN197" i="12"/>
  <c r="AL197" i="12"/>
  <c r="AJ197" i="12"/>
  <c r="AF197" i="12"/>
  <c r="AG197" i="12" s="1"/>
  <c r="AH197" i="12" s="1"/>
  <c r="AI197" i="12" s="1"/>
  <c r="AK197" i="12" s="1"/>
  <c r="AA197" i="12"/>
  <c r="X197" i="12"/>
  <c r="G197" i="12"/>
  <c r="AN196" i="12"/>
  <c r="AL196" i="12"/>
  <c r="AG196" i="12"/>
  <c r="AF196" i="12"/>
  <c r="AA196" i="12"/>
  <c r="X196" i="12"/>
  <c r="G196" i="12"/>
  <c r="AN195" i="12"/>
  <c r="AL195" i="12"/>
  <c r="AJ195" i="12"/>
  <c r="AF195" i="12"/>
  <c r="AG195" i="12" s="1"/>
  <c r="AH195" i="12" s="1"/>
  <c r="AI195" i="12" s="1"/>
  <c r="AK195" i="12" s="1"/>
  <c r="AA195" i="12"/>
  <c r="X195" i="12"/>
  <c r="G195" i="12"/>
  <c r="AN194" i="12"/>
  <c r="AL194" i="12"/>
  <c r="AA194" i="12"/>
  <c r="AF194" i="12" s="1"/>
  <c r="AG194" i="12" s="1"/>
  <c r="X194" i="12"/>
  <c r="G194" i="12"/>
  <c r="AN193" i="12"/>
  <c r="AL193" i="12"/>
  <c r="AF193" i="12"/>
  <c r="AG193" i="12" s="1"/>
  <c r="AA193" i="12"/>
  <c r="X193" i="12"/>
  <c r="G193" i="12"/>
  <c r="AN192" i="12"/>
  <c r="AL192" i="12"/>
  <c r="AA192" i="12"/>
  <c r="AF192" i="12" s="1"/>
  <c r="AG192" i="12" s="1"/>
  <c r="X192" i="12"/>
  <c r="G192" i="12"/>
  <c r="AN191" i="12"/>
  <c r="AJ191" i="12" s="1"/>
  <c r="AL191" i="12"/>
  <c r="AF191" i="12"/>
  <c r="AG191" i="12" s="1"/>
  <c r="AA191" i="12"/>
  <c r="X191" i="12"/>
  <c r="G191" i="12"/>
  <c r="AN190" i="12"/>
  <c r="AL190" i="12"/>
  <c r="AH190" i="12"/>
  <c r="AI190" i="12" s="1"/>
  <c r="AK190" i="12" s="1"/>
  <c r="AA190" i="12"/>
  <c r="AF190" i="12" s="1"/>
  <c r="AG190" i="12" s="1"/>
  <c r="X190" i="12"/>
  <c r="G190" i="12"/>
  <c r="AN189" i="12"/>
  <c r="AL189" i="12"/>
  <c r="AJ189" i="12"/>
  <c r="AH189" i="12"/>
  <c r="AI189" i="12" s="1"/>
  <c r="AK189" i="12" s="1"/>
  <c r="AF189" i="12"/>
  <c r="AG189" i="12" s="1"/>
  <c r="AA189" i="12"/>
  <c r="X189" i="12"/>
  <c r="G189" i="12"/>
  <c r="AN188" i="12"/>
  <c r="AL188" i="12"/>
  <c r="AF188" i="12"/>
  <c r="AG188" i="12" s="1"/>
  <c r="AA188" i="12"/>
  <c r="X188" i="12"/>
  <c r="G188" i="12"/>
  <c r="AN187" i="12"/>
  <c r="AL187" i="12"/>
  <c r="AJ187" i="12"/>
  <c r="AF187" i="12"/>
  <c r="AG187" i="12" s="1"/>
  <c r="AH187" i="12" s="1"/>
  <c r="AI187" i="12" s="1"/>
  <c r="AK187" i="12" s="1"/>
  <c r="AA187" i="12"/>
  <c r="X187" i="12"/>
  <c r="G187" i="12"/>
  <c r="AN186" i="12"/>
  <c r="AJ186" i="12" s="1"/>
  <c r="AL186" i="12"/>
  <c r="AG186" i="12"/>
  <c r="AA186" i="12"/>
  <c r="AF186" i="12" s="1"/>
  <c r="X186" i="12"/>
  <c r="G186" i="12"/>
  <c r="AN185" i="12"/>
  <c r="AJ185" i="12" s="1"/>
  <c r="AL185" i="12"/>
  <c r="AG185" i="12"/>
  <c r="AH185" i="12" s="1"/>
  <c r="AI185" i="12" s="1"/>
  <c r="AK185" i="12" s="1"/>
  <c r="AF185" i="12"/>
  <c r="AA185" i="12"/>
  <c r="X185" i="12"/>
  <c r="G185" i="12"/>
  <c r="AN184" i="12"/>
  <c r="AH184" i="12" s="1"/>
  <c r="AI184" i="12" s="1"/>
  <c r="AK184" i="12" s="1"/>
  <c r="AL184" i="12"/>
  <c r="AJ184" i="12"/>
  <c r="AG184" i="12"/>
  <c r="AA184" i="12"/>
  <c r="AF184" i="12" s="1"/>
  <c r="X184" i="12"/>
  <c r="G184" i="12"/>
  <c r="AN183" i="12"/>
  <c r="AJ183" i="12" s="1"/>
  <c r="AL183" i="12"/>
  <c r="AA183" i="12"/>
  <c r="AF183" i="12" s="1"/>
  <c r="AG183" i="12" s="1"/>
  <c r="AH183" i="12" s="1"/>
  <c r="AI183" i="12" s="1"/>
  <c r="AK183" i="12" s="1"/>
  <c r="X183" i="12"/>
  <c r="G183" i="12"/>
  <c r="AN182" i="12"/>
  <c r="AL182" i="12"/>
  <c r="AA182" i="12"/>
  <c r="AF182" i="12" s="1"/>
  <c r="AG182" i="12" s="1"/>
  <c r="X182" i="12"/>
  <c r="G182" i="12"/>
  <c r="AN181" i="12"/>
  <c r="AL181" i="12"/>
  <c r="AJ181" i="12"/>
  <c r="AF181" i="12"/>
  <c r="AG181" i="12" s="1"/>
  <c r="AH181" i="12" s="1"/>
  <c r="AI181" i="12" s="1"/>
  <c r="AK181" i="12" s="1"/>
  <c r="AA181" i="12"/>
  <c r="X181" i="12"/>
  <c r="G181" i="12"/>
  <c r="AN180" i="12"/>
  <c r="AL180" i="12"/>
  <c r="AG180" i="12"/>
  <c r="AF180" i="12"/>
  <c r="AA180" i="12"/>
  <c r="X180" i="12"/>
  <c r="G180" i="12"/>
  <c r="AN179" i="12"/>
  <c r="AL179" i="12"/>
  <c r="AJ179" i="12"/>
  <c r="AI179" i="12"/>
  <c r="AK179" i="12" s="1"/>
  <c r="AF179" i="12"/>
  <c r="AG179" i="12" s="1"/>
  <c r="AH179" i="12" s="1"/>
  <c r="AA179" i="12"/>
  <c r="X179" i="12"/>
  <c r="G179" i="12"/>
  <c r="AN178" i="12"/>
  <c r="AL178" i="12"/>
  <c r="AA178" i="12"/>
  <c r="AF178" i="12" s="1"/>
  <c r="AG178" i="12" s="1"/>
  <c r="X178" i="12"/>
  <c r="G178" i="12"/>
  <c r="AN177" i="12"/>
  <c r="AL177" i="12"/>
  <c r="AF177" i="12"/>
  <c r="AG177" i="12" s="1"/>
  <c r="AA177" i="12"/>
  <c r="X177" i="12"/>
  <c r="G177" i="12"/>
  <c r="AN176" i="12"/>
  <c r="AJ176" i="12" s="1"/>
  <c r="AL176" i="12"/>
  <c r="AA176" i="12"/>
  <c r="AF176" i="12" s="1"/>
  <c r="AG176" i="12" s="1"/>
  <c r="X176" i="12"/>
  <c r="G176" i="12"/>
  <c r="AN175" i="12"/>
  <c r="AJ175" i="12" s="1"/>
  <c r="AL175" i="12"/>
  <c r="AF175" i="12"/>
  <c r="AG175" i="12" s="1"/>
  <c r="AA175" i="12"/>
  <c r="X175" i="12"/>
  <c r="G175" i="12"/>
  <c r="AN174" i="12"/>
  <c r="AL174" i="12"/>
  <c r="AA174" i="12"/>
  <c r="AF174" i="12" s="1"/>
  <c r="AG174" i="12" s="1"/>
  <c r="AH174" i="12" s="1"/>
  <c r="AI174" i="12" s="1"/>
  <c r="AK174" i="12" s="1"/>
  <c r="X174" i="12"/>
  <c r="G174" i="12"/>
  <c r="AN173" i="12"/>
  <c r="AL173" i="12"/>
  <c r="AK173" i="12"/>
  <c r="AJ173" i="12"/>
  <c r="AH173" i="12"/>
  <c r="AI173" i="12" s="1"/>
  <c r="AF173" i="12"/>
  <c r="AG173" i="12" s="1"/>
  <c r="AA173" i="12"/>
  <c r="X173" i="12"/>
  <c r="G173" i="12"/>
  <c r="AN172" i="12"/>
  <c r="AL172" i="12"/>
  <c r="AF172" i="12"/>
  <c r="AG172" i="12" s="1"/>
  <c r="AA172" i="12"/>
  <c r="X172" i="12"/>
  <c r="G172" i="12"/>
  <c r="AN171" i="12"/>
  <c r="AL171" i="12"/>
  <c r="AJ171" i="12"/>
  <c r="AF171" i="12"/>
  <c r="AG171" i="12" s="1"/>
  <c r="AH171" i="12" s="1"/>
  <c r="AI171" i="12" s="1"/>
  <c r="AK171" i="12" s="1"/>
  <c r="AA171" i="12"/>
  <c r="X171" i="12"/>
  <c r="G171" i="12"/>
  <c r="AN170" i="12"/>
  <c r="AJ170" i="12" s="1"/>
  <c r="AL170" i="12"/>
  <c r="AG170" i="12"/>
  <c r="AA170" i="12"/>
  <c r="AF170" i="12" s="1"/>
  <c r="X170" i="12"/>
  <c r="G170" i="12"/>
  <c r="AN169" i="12"/>
  <c r="AJ169" i="12" s="1"/>
  <c r="AL169" i="12"/>
  <c r="AG169" i="12"/>
  <c r="AH169" i="12" s="1"/>
  <c r="AI169" i="12" s="1"/>
  <c r="AK169" i="12" s="1"/>
  <c r="AF169" i="12"/>
  <c r="AA169" i="12"/>
  <c r="X169" i="12"/>
  <c r="G169" i="12"/>
  <c r="AN168" i="12"/>
  <c r="AH168" i="12" s="1"/>
  <c r="AI168" i="12" s="1"/>
  <c r="AK168" i="12" s="1"/>
  <c r="AL168" i="12"/>
  <c r="AJ168" i="12"/>
  <c r="AG168" i="12"/>
  <c r="AA168" i="12"/>
  <c r="AF168" i="12" s="1"/>
  <c r="X168" i="12"/>
  <c r="G168" i="12"/>
  <c r="AN167" i="12"/>
  <c r="AJ167" i="12" s="1"/>
  <c r="AL167" i="12"/>
  <c r="AA167" i="12"/>
  <c r="AF167" i="12" s="1"/>
  <c r="AG167" i="12" s="1"/>
  <c r="AH167" i="12" s="1"/>
  <c r="AI167" i="12" s="1"/>
  <c r="AK167" i="12" s="1"/>
  <c r="X167" i="12"/>
  <c r="G167" i="12"/>
  <c r="AN166" i="12"/>
  <c r="AL166" i="12"/>
  <c r="AA166" i="12"/>
  <c r="AF166" i="12" s="1"/>
  <c r="AG166" i="12" s="1"/>
  <c r="X166" i="12"/>
  <c r="G166" i="12"/>
  <c r="AN165" i="12"/>
  <c r="AL165" i="12"/>
  <c r="AJ165" i="12"/>
  <c r="AF165" i="12"/>
  <c r="AG165" i="12" s="1"/>
  <c r="AH165" i="12" s="1"/>
  <c r="AI165" i="12" s="1"/>
  <c r="AK165" i="12" s="1"/>
  <c r="AA165" i="12"/>
  <c r="X165" i="12"/>
  <c r="G165" i="12"/>
  <c r="AN164" i="12"/>
  <c r="AL164" i="12"/>
  <c r="AG164" i="12"/>
  <c r="AF164" i="12"/>
  <c r="AA164" i="12"/>
  <c r="X164" i="12"/>
  <c r="G164" i="12"/>
  <c r="AN163" i="12"/>
  <c r="AL163" i="12"/>
  <c r="AJ163" i="12"/>
  <c r="AI163" i="12"/>
  <c r="AK163" i="12" s="1"/>
  <c r="AF163" i="12"/>
  <c r="AG163" i="12" s="1"/>
  <c r="AH163" i="12" s="1"/>
  <c r="AA163" i="12"/>
  <c r="X163" i="12"/>
  <c r="G163" i="12"/>
  <c r="AN162" i="12"/>
  <c r="AL162" i="12"/>
  <c r="AA162" i="12"/>
  <c r="AF162" i="12" s="1"/>
  <c r="AG162" i="12" s="1"/>
  <c r="X162" i="12"/>
  <c r="G162" i="12"/>
  <c r="AN161" i="12"/>
  <c r="AL161" i="12"/>
  <c r="AF161" i="12"/>
  <c r="AG161" i="12" s="1"/>
  <c r="AA161" i="12"/>
  <c r="X161" i="12"/>
  <c r="G161" i="12"/>
  <c r="AN160" i="12"/>
  <c r="AJ160" i="12" s="1"/>
  <c r="AL160" i="12"/>
  <c r="AA160" i="12"/>
  <c r="AF160" i="12" s="1"/>
  <c r="AG160" i="12" s="1"/>
  <c r="X160" i="12"/>
  <c r="G160" i="12"/>
  <c r="AN159" i="12"/>
  <c r="AJ159" i="12" s="1"/>
  <c r="AL159" i="12"/>
  <c r="AF159" i="12"/>
  <c r="AG159" i="12" s="1"/>
  <c r="AA159" i="12"/>
  <c r="X159" i="12"/>
  <c r="G159" i="12"/>
  <c r="AN158" i="12"/>
  <c r="AL158" i="12"/>
  <c r="AH158" i="12"/>
  <c r="AI158" i="12" s="1"/>
  <c r="AK158" i="12" s="1"/>
  <c r="AA158" i="12"/>
  <c r="AF158" i="12" s="1"/>
  <c r="AG158" i="12" s="1"/>
  <c r="X158" i="12"/>
  <c r="G158" i="12"/>
  <c r="AN157" i="12"/>
  <c r="AL157" i="12"/>
  <c r="AJ157" i="12"/>
  <c r="AH157" i="12"/>
  <c r="AI157" i="12" s="1"/>
  <c r="AK157" i="12" s="1"/>
  <c r="AF157" i="12"/>
  <c r="AG157" i="12" s="1"/>
  <c r="AA157" i="12"/>
  <c r="X157" i="12"/>
  <c r="G157" i="12"/>
  <c r="AN156" i="12"/>
  <c r="AL156" i="12"/>
  <c r="AF156" i="12"/>
  <c r="AG156" i="12" s="1"/>
  <c r="AA156" i="12"/>
  <c r="X156" i="12"/>
  <c r="G156" i="12"/>
  <c r="AN155" i="12"/>
  <c r="AL155" i="12"/>
  <c r="AJ155" i="12"/>
  <c r="AF155" i="12"/>
  <c r="AG155" i="12" s="1"/>
  <c r="AH155" i="12" s="1"/>
  <c r="AI155" i="12" s="1"/>
  <c r="AK155" i="12" s="1"/>
  <c r="AA155" i="12"/>
  <c r="X155" i="12"/>
  <c r="G155" i="12"/>
  <c r="AN154" i="12"/>
  <c r="AJ154" i="12" s="1"/>
  <c r="AL154" i="12"/>
  <c r="AG154" i="12"/>
  <c r="AA154" i="12"/>
  <c r="AF154" i="12" s="1"/>
  <c r="X154" i="12"/>
  <c r="G154" i="12"/>
  <c r="AN153" i="12"/>
  <c r="AJ153" i="12" s="1"/>
  <c r="AL153" i="12"/>
  <c r="AG153" i="12"/>
  <c r="AH153" i="12" s="1"/>
  <c r="AI153" i="12" s="1"/>
  <c r="AK153" i="12" s="1"/>
  <c r="AF153" i="12"/>
  <c r="AA153" i="12"/>
  <c r="X153" i="12"/>
  <c r="G153" i="12"/>
  <c r="AN152" i="12"/>
  <c r="AH152" i="12" s="1"/>
  <c r="AI152" i="12" s="1"/>
  <c r="AK152" i="12" s="1"/>
  <c r="AL152" i="12"/>
  <c r="AJ152" i="12"/>
  <c r="AG152" i="12"/>
  <c r="AA152" i="12"/>
  <c r="AF152" i="12" s="1"/>
  <c r="X152" i="12"/>
  <c r="G152" i="12"/>
  <c r="AN151" i="12"/>
  <c r="AJ151" i="12" s="1"/>
  <c r="AL151" i="12"/>
  <c r="AA151" i="12"/>
  <c r="AF151" i="12" s="1"/>
  <c r="AG151" i="12" s="1"/>
  <c r="AH151" i="12" s="1"/>
  <c r="AI151" i="12" s="1"/>
  <c r="AK151" i="12" s="1"/>
  <c r="X151" i="12"/>
  <c r="G151" i="12"/>
  <c r="AN150" i="12"/>
  <c r="AL150" i="12"/>
  <c r="AA150" i="12"/>
  <c r="AF150" i="12" s="1"/>
  <c r="AG150" i="12" s="1"/>
  <c r="X150" i="12"/>
  <c r="G150" i="12"/>
  <c r="AN149" i="12"/>
  <c r="AL149" i="12"/>
  <c r="AJ149" i="12"/>
  <c r="AF149" i="12"/>
  <c r="AG149" i="12" s="1"/>
  <c r="AH149" i="12" s="1"/>
  <c r="AI149" i="12" s="1"/>
  <c r="AK149" i="12" s="1"/>
  <c r="AA149" i="12"/>
  <c r="X149" i="12"/>
  <c r="G149" i="12"/>
  <c r="AN148" i="12"/>
  <c r="AL148" i="12"/>
  <c r="AG148" i="12"/>
  <c r="AF148" i="12"/>
  <c r="AA148" i="12"/>
  <c r="X148" i="12"/>
  <c r="G148" i="12"/>
  <c r="AN147" i="12"/>
  <c r="AL147" i="12"/>
  <c r="AJ147" i="12"/>
  <c r="AF147" i="12"/>
  <c r="AG147" i="12" s="1"/>
  <c r="AH147" i="12" s="1"/>
  <c r="AI147" i="12" s="1"/>
  <c r="AK147" i="12" s="1"/>
  <c r="AA147" i="12"/>
  <c r="X147" i="12"/>
  <c r="G147" i="12"/>
  <c r="AN146" i="12"/>
  <c r="AL146" i="12"/>
  <c r="AA146" i="12"/>
  <c r="AF146" i="12" s="1"/>
  <c r="AG146" i="12" s="1"/>
  <c r="X146" i="12"/>
  <c r="G146" i="12"/>
  <c r="AN145" i="12"/>
  <c r="AL145" i="12"/>
  <c r="AF145" i="12"/>
  <c r="AG145" i="12" s="1"/>
  <c r="AA145" i="12"/>
  <c r="X145" i="12"/>
  <c r="G145" i="12"/>
  <c r="AN144" i="12"/>
  <c r="AL144" i="12"/>
  <c r="AA144" i="12"/>
  <c r="AF144" i="12" s="1"/>
  <c r="AG144" i="12" s="1"/>
  <c r="X144" i="12"/>
  <c r="G144" i="12"/>
  <c r="AN143" i="12"/>
  <c r="AJ143" i="12" s="1"/>
  <c r="AL143" i="12"/>
  <c r="AF143" i="12"/>
  <c r="AG143" i="12" s="1"/>
  <c r="AA143" i="12"/>
  <c r="X143" i="12"/>
  <c r="G143" i="12"/>
  <c r="AN142" i="12"/>
  <c r="AL142" i="12"/>
  <c r="AH142" i="12"/>
  <c r="AI142" i="12" s="1"/>
  <c r="AK142" i="12" s="1"/>
  <c r="AA142" i="12"/>
  <c r="AF142" i="12" s="1"/>
  <c r="AG142" i="12" s="1"/>
  <c r="X142" i="12"/>
  <c r="G142" i="12"/>
  <c r="AN141" i="12"/>
  <c r="AL141" i="12"/>
  <c r="AK141" i="12"/>
  <c r="AJ141" i="12"/>
  <c r="AH141" i="12"/>
  <c r="AI141" i="12" s="1"/>
  <c r="AF141" i="12"/>
  <c r="AG141" i="12" s="1"/>
  <c r="AA141" i="12"/>
  <c r="X141" i="12"/>
  <c r="G141" i="12"/>
  <c r="AN140" i="12"/>
  <c r="AL140" i="12"/>
  <c r="AF140" i="12"/>
  <c r="AG140" i="12" s="1"/>
  <c r="AA140" i="12"/>
  <c r="X140" i="12"/>
  <c r="G140" i="12"/>
  <c r="AN139" i="12"/>
  <c r="AL139" i="12"/>
  <c r="AJ139" i="12"/>
  <c r="AF139" i="12"/>
  <c r="AG139" i="12" s="1"/>
  <c r="AH139" i="12" s="1"/>
  <c r="AI139" i="12" s="1"/>
  <c r="AK139" i="12" s="1"/>
  <c r="AA139" i="12"/>
  <c r="X139" i="12"/>
  <c r="G139" i="12"/>
  <c r="AN138" i="12"/>
  <c r="AJ138" i="12" s="1"/>
  <c r="AL138" i="12"/>
  <c r="AG138" i="12"/>
  <c r="AA138" i="12"/>
  <c r="AF138" i="12" s="1"/>
  <c r="X138" i="12"/>
  <c r="G138" i="12"/>
  <c r="AN137" i="12"/>
  <c r="AJ137" i="12" s="1"/>
  <c r="AL137" i="12"/>
  <c r="AG137" i="12"/>
  <c r="AH137" i="12" s="1"/>
  <c r="AI137" i="12" s="1"/>
  <c r="AK137" i="12" s="1"/>
  <c r="AF137" i="12"/>
  <c r="AA137" i="12"/>
  <c r="X137" i="12"/>
  <c r="G137" i="12"/>
  <c r="AN136" i="12"/>
  <c r="AH136" i="12" s="1"/>
  <c r="AI136" i="12" s="1"/>
  <c r="AK136" i="12" s="1"/>
  <c r="AL136" i="12"/>
  <c r="AJ136" i="12"/>
  <c r="AG136" i="12"/>
  <c r="AA136" i="12"/>
  <c r="AF136" i="12" s="1"/>
  <c r="X136" i="12"/>
  <c r="G136" i="12"/>
  <c r="AN135" i="12"/>
  <c r="AL135" i="12"/>
  <c r="AA135" i="12"/>
  <c r="AJ135" i="12" s="1"/>
  <c r="X135" i="12"/>
  <c r="G135" i="12"/>
  <c r="AN134" i="12"/>
  <c r="AL134" i="12"/>
  <c r="AA134" i="12"/>
  <c r="AF134" i="12" s="1"/>
  <c r="AG134" i="12" s="1"/>
  <c r="X134" i="12"/>
  <c r="G134" i="12"/>
  <c r="AN133" i="12"/>
  <c r="AL133" i="12"/>
  <c r="AJ133" i="12"/>
  <c r="AF133" i="12"/>
  <c r="AG133" i="12" s="1"/>
  <c r="AH133" i="12" s="1"/>
  <c r="AI133" i="12" s="1"/>
  <c r="AK133" i="12" s="1"/>
  <c r="AA133" i="12"/>
  <c r="X133" i="12"/>
  <c r="G133" i="12"/>
  <c r="AN132" i="12"/>
  <c r="AL132" i="12"/>
  <c r="AG132" i="12"/>
  <c r="AF132" i="12"/>
  <c r="AA132" i="12"/>
  <c r="X132" i="12"/>
  <c r="G132" i="12"/>
  <c r="AN131" i="12"/>
  <c r="AL131" i="12"/>
  <c r="AJ131" i="12"/>
  <c r="AF131" i="12"/>
  <c r="AG131" i="12" s="1"/>
  <c r="AH131" i="12" s="1"/>
  <c r="AI131" i="12" s="1"/>
  <c r="AK131" i="12" s="1"/>
  <c r="AA131" i="12"/>
  <c r="X131" i="12"/>
  <c r="G131" i="12"/>
  <c r="AN130" i="12"/>
  <c r="AL130" i="12"/>
  <c r="AA130" i="12"/>
  <c r="AF130" i="12" s="1"/>
  <c r="AG130" i="12" s="1"/>
  <c r="X130" i="12"/>
  <c r="G130" i="12"/>
  <c r="AN129" i="12"/>
  <c r="AL129" i="12"/>
  <c r="AF129" i="12"/>
  <c r="AG129" i="12" s="1"/>
  <c r="AA129" i="12"/>
  <c r="X129" i="12"/>
  <c r="G129" i="12"/>
  <c r="AN128" i="12"/>
  <c r="AJ128" i="12" s="1"/>
  <c r="AL128" i="12"/>
  <c r="AF128" i="12"/>
  <c r="AG128" i="12" s="1"/>
  <c r="AA128" i="12"/>
  <c r="X128" i="12"/>
  <c r="G128" i="12"/>
  <c r="AN127" i="12"/>
  <c r="AL127" i="12"/>
  <c r="AJ127" i="12"/>
  <c r="AI127" i="12"/>
  <c r="AK127" i="12" s="1"/>
  <c r="AF127" i="12"/>
  <c r="AG127" i="12" s="1"/>
  <c r="AH127" i="12" s="1"/>
  <c r="AA127" i="12"/>
  <c r="X127" i="12"/>
  <c r="G127" i="12"/>
  <c r="AN126" i="12"/>
  <c r="AL126" i="12"/>
  <c r="AJ126" i="12"/>
  <c r="AA126" i="12"/>
  <c r="AF126" i="12" s="1"/>
  <c r="AG126" i="12" s="1"/>
  <c r="X126" i="12"/>
  <c r="G126" i="12"/>
  <c r="AN125" i="12"/>
  <c r="AH125" i="12" s="1"/>
  <c r="AI125" i="12" s="1"/>
  <c r="AK125" i="12" s="1"/>
  <c r="AL125" i="12"/>
  <c r="AJ125" i="12"/>
  <c r="AG125" i="12"/>
  <c r="AF125" i="12"/>
  <c r="AA125" i="12"/>
  <c r="X125" i="12"/>
  <c r="G125" i="12"/>
  <c r="AN124" i="12"/>
  <c r="AH124" i="12" s="1"/>
  <c r="AI124" i="12" s="1"/>
  <c r="AK124" i="12" s="1"/>
  <c r="AL124" i="12"/>
  <c r="AJ124" i="12"/>
  <c r="AA124" i="12"/>
  <c r="AF124" i="12" s="1"/>
  <c r="AG124" i="12" s="1"/>
  <c r="X124" i="12"/>
  <c r="G124" i="12"/>
  <c r="AN123" i="12"/>
  <c r="AL123" i="12"/>
  <c r="AA123" i="12"/>
  <c r="AF123" i="12" s="1"/>
  <c r="AG123" i="12" s="1"/>
  <c r="X123" i="12"/>
  <c r="G123" i="12"/>
  <c r="AN122" i="12"/>
  <c r="AJ122" i="12" s="1"/>
  <c r="AL122" i="12"/>
  <c r="AH122" i="12"/>
  <c r="AI122" i="12" s="1"/>
  <c r="AK122" i="12" s="1"/>
  <c r="AA122" i="12"/>
  <c r="AF122" i="12" s="1"/>
  <c r="AG122" i="12" s="1"/>
  <c r="X122" i="12"/>
  <c r="G122" i="12"/>
  <c r="AN121" i="12"/>
  <c r="AL121" i="12"/>
  <c r="AJ121" i="12"/>
  <c r="AF121" i="12"/>
  <c r="AG121" i="12" s="1"/>
  <c r="AH121" i="12" s="1"/>
  <c r="AI121" i="12" s="1"/>
  <c r="AK121" i="12" s="1"/>
  <c r="AA121" i="12"/>
  <c r="X121" i="12"/>
  <c r="G121" i="12"/>
  <c r="AN120" i="12"/>
  <c r="AJ120" i="12" s="1"/>
  <c r="AL120" i="12"/>
  <c r="AF120" i="12"/>
  <c r="AG120" i="12" s="1"/>
  <c r="AA120" i="12"/>
  <c r="X120" i="12"/>
  <c r="G120" i="12"/>
  <c r="AN119" i="12"/>
  <c r="AL119" i="12"/>
  <c r="AJ119" i="12"/>
  <c r="AI119" i="12"/>
  <c r="AK119" i="12" s="1"/>
  <c r="AF119" i="12"/>
  <c r="AG119" i="12" s="1"/>
  <c r="AH119" i="12" s="1"/>
  <c r="AA119" i="12"/>
  <c r="X119" i="12"/>
  <c r="G119" i="12"/>
  <c r="AN118" i="12"/>
  <c r="AL118" i="12"/>
  <c r="AJ118" i="12"/>
  <c r="AA118" i="12"/>
  <c r="AF118" i="12" s="1"/>
  <c r="AG118" i="12" s="1"/>
  <c r="X118" i="12"/>
  <c r="G118" i="12"/>
  <c r="AN117" i="12"/>
  <c r="AL117" i="12"/>
  <c r="AJ117" i="12"/>
  <c r="AG117" i="12"/>
  <c r="AF117" i="12"/>
  <c r="AA117" i="12"/>
  <c r="X117" i="12"/>
  <c r="G117" i="12"/>
  <c r="AN116" i="12"/>
  <c r="AL116" i="12"/>
  <c r="AJ116" i="12"/>
  <c r="AA116" i="12"/>
  <c r="AF116" i="12" s="1"/>
  <c r="AG116" i="12" s="1"/>
  <c r="X116" i="12"/>
  <c r="G116" i="12"/>
  <c r="AN115" i="12"/>
  <c r="AL115" i="12"/>
  <c r="AA115" i="12"/>
  <c r="AF115" i="12" s="1"/>
  <c r="AG115" i="12" s="1"/>
  <c r="X115" i="12"/>
  <c r="G115" i="12"/>
  <c r="AN114" i="12"/>
  <c r="AJ114" i="12" s="1"/>
  <c r="AL114" i="12"/>
  <c r="AH114" i="12"/>
  <c r="AI114" i="12" s="1"/>
  <c r="AK114" i="12" s="1"/>
  <c r="AA114" i="12"/>
  <c r="AF114" i="12" s="1"/>
  <c r="AG114" i="12" s="1"/>
  <c r="X114" i="12"/>
  <c r="G114" i="12"/>
  <c r="AN113" i="12"/>
  <c r="AL113" i="12"/>
  <c r="AK113" i="12"/>
  <c r="AJ113" i="12"/>
  <c r="AF113" i="12"/>
  <c r="AG113" i="12" s="1"/>
  <c r="AH113" i="12" s="1"/>
  <c r="AI113" i="12" s="1"/>
  <c r="AA113" i="12"/>
  <c r="X113" i="12"/>
  <c r="G113" i="12"/>
  <c r="AN112" i="12"/>
  <c r="AJ112" i="12" s="1"/>
  <c r="AL112" i="12"/>
  <c r="AF112" i="12"/>
  <c r="AG112" i="12" s="1"/>
  <c r="AA112" i="12"/>
  <c r="X112" i="12"/>
  <c r="G112" i="12"/>
  <c r="AN111" i="12"/>
  <c r="AJ111" i="12" s="1"/>
  <c r="AL111" i="12"/>
  <c r="AI111" i="12"/>
  <c r="AK111" i="12" s="1"/>
  <c r="AF111" i="12"/>
  <c r="AG111" i="12" s="1"/>
  <c r="AH111" i="12" s="1"/>
  <c r="AA111" i="12"/>
  <c r="X111" i="12"/>
  <c r="G111" i="12"/>
  <c r="AN110" i="12"/>
  <c r="AL110" i="12"/>
  <c r="AJ110" i="12"/>
  <c r="AG110" i="12"/>
  <c r="AH110" i="12" s="1"/>
  <c r="AI110" i="12" s="1"/>
  <c r="AK110" i="12" s="1"/>
  <c r="AF110" i="12"/>
  <c r="AA110" i="12"/>
  <c r="X110" i="12"/>
  <c r="G110" i="12"/>
  <c r="AN109" i="12"/>
  <c r="AH109" i="12" s="1"/>
  <c r="AI109" i="12" s="1"/>
  <c r="AK109" i="12" s="1"/>
  <c r="AL109" i="12"/>
  <c r="AJ109" i="12"/>
  <c r="AG109" i="12"/>
  <c r="AF109" i="12"/>
  <c r="AA109" i="12"/>
  <c r="X109" i="12"/>
  <c r="G109" i="12"/>
  <c r="AN108" i="12"/>
  <c r="AH108" i="12" s="1"/>
  <c r="AI108" i="12" s="1"/>
  <c r="AK108" i="12" s="1"/>
  <c r="AL108" i="12"/>
  <c r="AJ108" i="12"/>
  <c r="AA108" i="12"/>
  <c r="AF108" i="12" s="1"/>
  <c r="AG108" i="12" s="1"/>
  <c r="X108" i="12"/>
  <c r="G108" i="12"/>
  <c r="AN107" i="12"/>
  <c r="AL107" i="12"/>
  <c r="AA107" i="12"/>
  <c r="AF107" i="12" s="1"/>
  <c r="AG107" i="12" s="1"/>
  <c r="X107" i="12"/>
  <c r="G107" i="12"/>
  <c r="AN106" i="12"/>
  <c r="AJ106" i="12" s="1"/>
  <c r="AL106" i="12"/>
  <c r="AA106" i="12"/>
  <c r="AF106" i="12" s="1"/>
  <c r="AG106" i="12" s="1"/>
  <c r="AH106" i="12" s="1"/>
  <c r="AI106" i="12" s="1"/>
  <c r="AK106" i="12" s="1"/>
  <c r="X106" i="12"/>
  <c r="G106" i="12"/>
  <c r="AN105" i="12"/>
  <c r="AL105" i="12"/>
  <c r="AJ105" i="12"/>
  <c r="AF105" i="12"/>
  <c r="AG105" i="12" s="1"/>
  <c r="AH105" i="12" s="1"/>
  <c r="AI105" i="12" s="1"/>
  <c r="AK105" i="12" s="1"/>
  <c r="AA105" i="12"/>
  <c r="X105" i="12"/>
  <c r="G105" i="12"/>
  <c r="AN104" i="12"/>
  <c r="AJ104" i="12" s="1"/>
  <c r="AL104" i="12"/>
  <c r="AF104" i="12"/>
  <c r="AG104" i="12" s="1"/>
  <c r="AA104" i="12"/>
  <c r="X104" i="12"/>
  <c r="G104" i="12"/>
  <c r="AN103" i="12"/>
  <c r="AL103" i="12"/>
  <c r="AF103" i="12"/>
  <c r="AG103" i="12" s="1"/>
  <c r="AH103" i="12" s="1"/>
  <c r="AI103" i="12" s="1"/>
  <c r="AK103" i="12" s="1"/>
  <c r="AA103" i="12"/>
  <c r="AJ103" i="12" s="1"/>
  <c r="X103" i="12"/>
  <c r="G103" i="12"/>
  <c r="AN102" i="12"/>
  <c r="AL102" i="12"/>
  <c r="AJ102" i="12"/>
  <c r="AG102" i="12"/>
  <c r="AH102" i="12" s="1"/>
  <c r="AI102" i="12" s="1"/>
  <c r="AK102" i="12" s="1"/>
  <c r="AF102" i="12"/>
  <c r="AA102" i="12"/>
  <c r="X102" i="12"/>
  <c r="G102" i="12"/>
  <c r="AN101" i="12"/>
  <c r="AH101" i="12" s="1"/>
  <c r="AI101" i="12" s="1"/>
  <c r="AK101" i="12" s="1"/>
  <c r="AL101" i="12"/>
  <c r="AJ101" i="12"/>
  <c r="AG101" i="12"/>
  <c r="AF101" i="12"/>
  <c r="AA101" i="12"/>
  <c r="X101" i="12"/>
  <c r="G101" i="12"/>
  <c r="AN100" i="12"/>
  <c r="AH100" i="12" s="1"/>
  <c r="AI100" i="12" s="1"/>
  <c r="AK100" i="12" s="1"/>
  <c r="AL100" i="12"/>
  <c r="AJ100" i="12"/>
  <c r="AA100" i="12"/>
  <c r="AF100" i="12" s="1"/>
  <c r="AG100" i="12" s="1"/>
  <c r="X100" i="12"/>
  <c r="G100" i="12"/>
  <c r="AN99" i="12"/>
  <c r="AL99" i="12"/>
  <c r="AA99" i="12"/>
  <c r="AF99" i="12" s="1"/>
  <c r="AG99" i="12" s="1"/>
  <c r="X99" i="12"/>
  <c r="G99" i="12"/>
  <c r="AN98" i="12"/>
  <c r="AJ98" i="12" s="1"/>
  <c r="AL98" i="12"/>
  <c r="AH98" i="12"/>
  <c r="AI98" i="12" s="1"/>
  <c r="AK98" i="12" s="1"/>
  <c r="AA98" i="12"/>
  <c r="AF98" i="12" s="1"/>
  <c r="AG98" i="12" s="1"/>
  <c r="X98" i="12"/>
  <c r="G98" i="12"/>
  <c r="AN97" i="12"/>
  <c r="AL97" i="12"/>
  <c r="AJ97" i="12"/>
  <c r="AF97" i="12"/>
  <c r="AG97" i="12" s="1"/>
  <c r="AH97" i="12" s="1"/>
  <c r="AI97" i="12" s="1"/>
  <c r="AK97" i="12" s="1"/>
  <c r="AA97" i="12"/>
  <c r="X97" i="12"/>
  <c r="G97" i="12"/>
  <c r="AN96" i="12"/>
  <c r="AJ96" i="12" s="1"/>
  <c r="AL96" i="12"/>
  <c r="AF96" i="12"/>
  <c r="AG96" i="12" s="1"/>
  <c r="AA96" i="12"/>
  <c r="X96" i="12"/>
  <c r="G96" i="12"/>
  <c r="AN95" i="12"/>
  <c r="AJ95" i="12" s="1"/>
  <c r="AL95" i="12"/>
  <c r="AI95" i="12"/>
  <c r="AK95" i="12" s="1"/>
  <c r="AF95" i="12"/>
  <c r="AG95" i="12" s="1"/>
  <c r="AH95" i="12" s="1"/>
  <c r="AA95" i="12"/>
  <c r="X95" i="12"/>
  <c r="G95" i="12"/>
  <c r="AN94" i="12"/>
  <c r="AL94" i="12"/>
  <c r="AJ94" i="12"/>
  <c r="AG94" i="12"/>
  <c r="AH94" i="12" s="1"/>
  <c r="AI94" i="12" s="1"/>
  <c r="AK94" i="12" s="1"/>
  <c r="AF94" i="12"/>
  <c r="AA94" i="12"/>
  <c r="X94" i="12"/>
  <c r="G94" i="12"/>
  <c r="AN93" i="12"/>
  <c r="AL93" i="12"/>
  <c r="AJ93" i="12"/>
  <c r="AG93" i="12"/>
  <c r="AF93" i="12"/>
  <c r="AA93" i="12"/>
  <c r="X93" i="12"/>
  <c r="G93" i="12"/>
  <c r="AN92" i="12"/>
  <c r="AL92" i="12"/>
  <c r="AJ92" i="12"/>
  <c r="AA92" i="12"/>
  <c r="AF92" i="12" s="1"/>
  <c r="AG92" i="12" s="1"/>
  <c r="X92" i="12"/>
  <c r="G92" i="12"/>
  <c r="AN91" i="12"/>
  <c r="AL91" i="12"/>
  <c r="AA91" i="12"/>
  <c r="AF91" i="12" s="1"/>
  <c r="AG91" i="12" s="1"/>
  <c r="X91" i="12"/>
  <c r="G91" i="12"/>
  <c r="AN90" i="12"/>
  <c r="AJ90" i="12" s="1"/>
  <c r="AL90" i="12"/>
  <c r="AA90" i="12"/>
  <c r="AF90" i="12" s="1"/>
  <c r="AG90" i="12" s="1"/>
  <c r="AH90" i="12" s="1"/>
  <c r="AI90" i="12" s="1"/>
  <c r="AK90" i="12" s="1"/>
  <c r="X90" i="12"/>
  <c r="G90" i="12"/>
  <c r="AN89" i="12"/>
  <c r="AL89" i="12"/>
  <c r="AK89" i="12"/>
  <c r="AJ89" i="12"/>
  <c r="AF89" i="12"/>
  <c r="AG89" i="12" s="1"/>
  <c r="AH89" i="12" s="1"/>
  <c r="AI89" i="12" s="1"/>
  <c r="AA89" i="12"/>
  <c r="X89" i="12"/>
  <c r="G89" i="12"/>
  <c r="AN88" i="12"/>
  <c r="AJ88" i="12" s="1"/>
  <c r="AL88" i="12"/>
  <c r="AF88" i="12"/>
  <c r="AG88" i="12" s="1"/>
  <c r="AA88" i="12"/>
  <c r="X88" i="12"/>
  <c r="G88" i="12"/>
  <c r="AN87" i="12"/>
  <c r="AJ87" i="12" s="1"/>
  <c r="AL87" i="12"/>
  <c r="AF87" i="12"/>
  <c r="AG87" i="12" s="1"/>
  <c r="AH87" i="12" s="1"/>
  <c r="AI87" i="12" s="1"/>
  <c r="AK87" i="12" s="1"/>
  <c r="AA87" i="12"/>
  <c r="X87" i="12"/>
  <c r="G87" i="12"/>
  <c r="AN86" i="12"/>
  <c r="AL86" i="12"/>
  <c r="AJ86" i="12"/>
  <c r="AG86" i="12"/>
  <c r="AH86" i="12" s="1"/>
  <c r="AI86" i="12" s="1"/>
  <c r="AK86" i="12" s="1"/>
  <c r="AF86" i="12"/>
  <c r="AA86" i="12"/>
  <c r="X86" i="12"/>
  <c r="G86" i="12"/>
  <c r="AN85" i="12"/>
  <c r="AH85" i="12" s="1"/>
  <c r="AI85" i="12" s="1"/>
  <c r="AK85" i="12" s="1"/>
  <c r="AL85" i="12"/>
  <c r="AJ85" i="12"/>
  <c r="AG85" i="12"/>
  <c r="AF85" i="12"/>
  <c r="AA85" i="12"/>
  <c r="X85" i="12"/>
  <c r="G85" i="12"/>
  <c r="AN84" i="12"/>
  <c r="AH84" i="12" s="1"/>
  <c r="AI84" i="12" s="1"/>
  <c r="AK84" i="12" s="1"/>
  <c r="AL84" i="12"/>
  <c r="AJ84" i="12"/>
  <c r="AA84" i="12"/>
  <c r="AF84" i="12" s="1"/>
  <c r="AG84" i="12" s="1"/>
  <c r="X84" i="12"/>
  <c r="G84" i="12"/>
  <c r="AN83" i="12"/>
  <c r="AL83" i="12"/>
  <c r="AA83" i="12"/>
  <c r="AF83" i="12" s="1"/>
  <c r="AG83" i="12" s="1"/>
  <c r="X83" i="12"/>
  <c r="G83" i="12"/>
  <c r="AN82" i="12"/>
  <c r="AJ82" i="12" s="1"/>
  <c r="AL82" i="12"/>
  <c r="AH82" i="12"/>
  <c r="AI82" i="12" s="1"/>
  <c r="AK82" i="12" s="1"/>
  <c r="AA82" i="12"/>
  <c r="AF82" i="12" s="1"/>
  <c r="AG82" i="12" s="1"/>
  <c r="X82" i="12"/>
  <c r="G82" i="12"/>
  <c r="AN81" i="12"/>
  <c r="AL81" i="12"/>
  <c r="AJ81" i="12"/>
  <c r="AF81" i="12"/>
  <c r="AG81" i="12" s="1"/>
  <c r="AH81" i="12" s="1"/>
  <c r="AI81" i="12" s="1"/>
  <c r="AK81" i="12" s="1"/>
  <c r="AA81" i="12"/>
  <c r="X81" i="12"/>
  <c r="G81" i="12"/>
  <c r="AN80" i="12"/>
  <c r="AJ80" i="12" s="1"/>
  <c r="AL80" i="12"/>
  <c r="AF80" i="12"/>
  <c r="AG80" i="12" s="1"/>
  <c r="AA80" i="12"/>
  <c r="X80" i="12"/>
  <c r="G80" i="12"/>
  <c r="AN79" i="12"/>
  <c r="AL79" i="12"/>
  <c r="AF79" i="12"/>
  <c r="AG79" i="12" s="1"/>
  <c r="AH79" i="12" s="1"/>
  <c r="AI79" i="12" s="1"/>
  <c r="AK79" i="12" s="1"/>
  <c r="AA79" i="12"/>
  <c r="AJ79" i="12" s="1"/>
  <c r="X79" i="12"/>
  <c r="G79" i="12"/>
  <c r="AN78" i="12"/>
  <c r="AL78" i="12"/>
  <c r="AJ78" i="12"/>
  <c r="AG78" i="12"/>
  <c r="AH78" i="12" s="1"/>
  <c r="AI78" i="12" s="1"/>
  <c r="AK78" i="12" s="1"/>
  <c r="AF78" i="12"/>
  <c r="AA78" i="12"/>
  <c r="X78" i="12"/>
  <c r="G78" i="12"/>
  <c r="AN77" i="12"/>
  <c r="AL77" i="12"/>
  <c r="AJ77" i="12"/>
  <c r="AG77" i="12"/>
  <c r="AF77" i="12"/>
  <c r="AA77" i="12"/>
  <c r="X77" i="12"/>
  <c r="G77" i="12"/>
  <c r="AN76" i="12"/>
  <c r="AL76" i="12"/>
  <c r="AJ76" i="12"/>
  <c r="AA76" i="12"/>
  <c r="AF76" i="12" s="1"/>
  <c r="AG76" i="12" s="1"/>
  <c r="X76" i="12"/>
  <c r="G76" i="12"/>
  <c r="AN75" i="12"/>
  <c r="AH75" i="12" s="1"/>
  <c r="AI75" i="12" s="1"/>
  <c r="AK75" i="12" s="1"/>
  <c r="AL75" i="12"/>
  <c r="AJ75" i="12"/>
  <c r="AA75" i="12"/>
  <c r="AF75" i="12" s="1"/>
  <c r="AG75" i="12" s="1"/>
  <c r="X75" i="12"/>
  <c r="G75" i="12"/>
  <c r="AN74" i="12"/>
  <c r="AL74" i="12"/>
  <c r="AA74" i="12"/>
  <c r="AF74" i="12" s="1"/>
  <c r="AG74" i="12" s="1"/>
  <c r="X74" i="12"/>
  <c r="G74" i="12"/>
  <c r="AN73" i="12"/>
  <c r="AL73" i="12"/>
  <c r="AK73" i="12"/>
  <c r="AJ73" i="12"/>
  <c r="AF73" i="12"/>
  <c r="AG73" i="12" s="1"/>
  <c r="AH73" i="12" s="1"/>
  <c r="AI73" i="12" s="1"/>
  <c r="AA73" i="12"/>
  <c r="X73" i="12"/>
  <c r="G73" i="12"/>
  <c r="AN72" i="12"/>
  <c r="AL72" i="12"/>
  <c r="AA72" i="12"/>
  <c r="AF72" i="12" s="1"/>
  <c r="AG72" i="12" s="1"/>
  <c r="X72" i="12"/>
  <c r="G72" i="12"/>
  <c r="AN71" i="12"/>
  <c r="AL71" i="12"/>
  <c r="AI71" i="12"/>
  <c r="AK71" i="12" s="1"/>
  <c r="AH71" i="12"/>
  <c r="AF71" i="12"/>
  <c r="AG71" i="12" s="1"/>
  <c r="AA71" i="12"/>
  <c r="AJ71" i="12" s="1"/>
  <c r="X71" i="12"/>
  <c r="G71" i="12"/>
  <c r="AN70" i="12"/>
  <c r="AL70" i="12"/>
  <c r="AK70" i="12"/>
  <c r="AJ70" i="12"/>
  <c r="AG70" i="12"/>
  <c r="AH70" i="12" s="1"/>
  <c r="AI70" i="12" s="1"/>
  <c r="AF70" i="12"/>
  <c r="AA70" i="12"/>
  <c r="X70" i="12"/>
  <c r="G70" i="12"/>
  <c r="AN69" i="12"/>
  <c r="AL69" i="12"/>
  <c r="AJ69" i="12"/>
  <c r="AG69" i="12"/>
  <c r="AF69" i="12"/>
  <c r="AA69" i="12"/>
  <c r="X69" i="12"/>
  <c r="G69" i="12"/>
  <c r="AN68" i="12"/>
  <c r="AL68" i="12"/>
  <c r="AJ68" i="12"/>
  <c r="AA68" i="12"/>
  <c r="AF68" i="12" s="1"/>
  <c r="AG68" i="12" s="1"/>
  <c r="X68" i="12"/>
  <c r="G68" i="12"/>
  <c r="AN67" i="12"/>
  <c r="AL67" i="12"/>
  <c r="AA67" i="12"/>
  <c r="AF67" i="12" s="1"/>
  <c r="AG67" i="12" s="1"/>
  <c r="X67" i="12"/>
  <c r="G67" i="12"/>
  <c r="AN66" i="12"/>
  <c r="AL66" i="12"/>
  <c r="AG66" i="12"/>
  <c r="AA66" i="12"/>
  <c r="AF66" i="12" s="1"/>
  <c r="X66" i="12"/>
  <c r="G66" i="12"/>
  <c r="AN65" i="12"/>
  <c r="AL65" i="12"/>
  <c r="AK65" i="12"/>
  <c r="AJ65" i="12"/>
  <c r="AH65" i="12"/>
  <c r="AI65" i="12" s="1"/>
  <c r="AF65" i="12"/>
  <c r="AG65" i="12" s="1"/>
  <c r="AA65" i="12"/>
  <c r="X65" i="12"/>
  <c r="G65" i="12"/>
  <c r="AN64" i="12"/>
  <c r="AL64" i="12"/>
  <c r="AF64" i="12"/>
  <c r="AG64" i="12" s="1"/>
  <c r="AA64" i="12"/>
  <c r="X64" i="12"/>
  <c r="G64" i="12"/>
  <c r="AN63" i="12"/>
  <c r="AL63" i="12"/>
  <c r="AI63" i="12"/>
  <c r="AK63" i="12" s="1"/>
  <c r="AH63" i="12"/>
  <c r="AF63" i="12"/>
  <c r="AG63" i="12" s="1"/>
  <c r="AA63" i="12"/>
  <c r="AJ63" i="12" s="1"/>
  <c r="X63" i="12"/>
  <c r="G63" i="12"/>
  <c r="AN62" i="12"/>
  <c r="AL62" i="12"/>
  <c r="AK62" i="12"/>
  <c r="AJ62" i="12"/>
  <c r="AI62" i="12"/>
  <c r="AG62" i="12"/>
  <c r="AH62" i="12" s="1"/>
  <c r="AF62" i="12"/>
  <c r="AA62" i="12"/>
  <c r="X62" i="12"/>
  <c r="G62" i="12"/>
  <c r="AN61" i="12"/>
  <c r="AH61" i="12" s="1"/>
  <c r="AI61" i="12" s="1"/>
  <c r="AK61" i="12" s="1"/>
  <c r="AL61" i="12"/>
  <c r="AJ61" i="12"/>
  <c r="AF61" i="12"/>
  <c r="AG61" i="12" s="1"/>
  <c r="AA61" i="12"/>
  <c r="X61" i="12"/>
  <c r="G61" i="12"/>
  <c r="AN60" i="12"/>
  <c r="AH60" i="12" s="1"/>
  <c r="AI60" i="12" s="1"/>
  <c r="AK60" i="12" s="1"/>
  <c r="AL60" i="12"/>
  <c r="AJ60" i="12"/>
  <c r="AG60" i="12"/>
  <c r="AA60" i="12"/>
  <c r="AF60" i="12" s="1"/>
  <c r="X60" i="12"/>
  <c r="G60" i="12"/>
  <c r="AN59" i="12"/>
  <c r="AL59" i="12"/>
  <c r="AA59" i="12"/>
  <c r="AF59" i="12" s="1"/>
  <c r="AG59" i="12" s="1"/>
  <c r="X59" i="12"/>
  <c r="G59" i="12"/>
  <c r="AN58" i="12"/>
  <c r="AJ58" i="12" s="1"/>
  <c r="AL58" i="12"/>
  <c r="AH58" i="12"/>
  <c r="AI58" i="12" s="1"/>
  <c r="AK58" i="12" s="1"/>
  <c r="AG58" i="12"/>
  <c r="AA58" i="12"/>
  <c r="AF58" i="12" s="1"/>
  <c r="X58" i="12"/>
  <c r="G58" i="12"/>
  <c r="AN57" i="12"/>
  <c r="AL57" i="12"/>
  <c r="AK57" i="12"/>
  <c r="AJ57" i="12"/>
  <c r="AH57" i="12"/>
  <c r="AI57" i="12" s="1"/>
  <c r="AF57" i="12"/>
  <c r="AG57" i="12" s="1"/>
  <c r="AA57" i="12"/>
  <c r="X57" i="12"/>
  <c r="G57" i="12"/>
  <c r="AN56" i="12"/>
  <c r="AL56" i="12"/>
  <c r="AF56" i="12"/>
  <c r="AG56" i="12" s="1"/>
  <c r="AA56" i="12"/>
  <c r="X56" i="12"/>
  <c r="G56" i="12"/>
  <c r="AN55" i="12"/>
  <c r="AL55" i="12"/>
  <c r="AF55" i="12"/>
  <c r="AG55" i="12" s="1"/>
  <c r="AH55" i="12" s="1"/>
  <c r="AI55" i="12" s="1"/>
  <c r="AK55" i="12" s="1"/>
  <c r="AA55" i="12"/>
  <c r="AJ55" i="12" s="1"/>
  <c r="X55" i="12"/>
  <c r="G55" i="12"/>
  <c r="AN54" i="12"/>
  <c r="AL54" i="12"/>
  <c r="AK54" i="12"/>
  <c r="AJ54" i="12"/>
  <c r="AI54" i="12"/>
  <c r="AG54" i="12"/>
  <c r="AH54" i="12" s="1"/>
  <c r="AF54" i="12"/>
  <c r="AA54" i="12"/>
  <c r="X54" i="12"/>
  <c r="G54" i="12"/>
  <c r="AN53" i="12"/>
  <c r="AH53" i="12" s="1"/>
  <c r="AI53" i="12" s="1"/>
  <c r="AK53" i="12" s="1"/>
  <c r="AL53" i="12"/>
  <c r="AJ53" i="12"/>
  <c r="AG53" i="12"/>
  <c r="AF53" i="12"/>
  <c r="AA53" i="12"/>
  <c r="X53" i="12"/>
  <c r="G53" i="12"/>
  <c r="AN52" i="12"/>
  <c r="AL52" i="12"/>
  <c r="AJ52" i="12"/>
  <c r="AA52" i="12"/>
  <c r="AF52" i="12" s="1"/>
  <c r="AG52" i="12" s="1"/>
  <c r="X52" i="12"/>
  <c r="G52" i="12"/>
  <c r="AN51" i="12"/>
  <c r="AH51" i="12" s="1"/>
  <c r="AI51" i="12" s="1"/>
  <c r="AK51" i="12" s="1"/>
  <c r="AL51" i="12"/>
  <c r="AJ51" i="12"/>
  <c r="AA51" i="12"/>
  <c r="AF51" i="12" s="1"/>
  <c r="AG51" i="12" s="1"/>
  <c r="X51" i="12"/>
  <c r="G51" i="12"/>
  <c r="AN50" i="12"/>
  <c r="AL50" i="12"/>
  <c r="AA50" i="12"/>
  <c r="AF50" i="12" s="1"/>
  <c r="AG50" i="12" s="1"/>
  <c r="AH50" i="12" s="1"/>
  <c r="AI50" i="12" s="1"/>
  <c r="AK50" i="12" s="1"/>
  <c r="X50" i="12"/>
  <c r="G50" i="12"/>
  <c r="AN49" i="12"/>
  <c r="AL49" i="12"/>
  <c r="AJ49" i="12"/>
  <c r="AH49" i="12"/>
  <c r="AI49" i="12" s="1"/>
  <c r="AK49" i="12" s="1"/>
  <c r="AF49" i="12"/>
  <c r="AG49" i="12" s="1"/>
  <c r="AA49" i="12"/>
  <c r="X49" i="12"/>
  <c r="G49" i="12"/>
  <c r="AN48" i="12"/>
  <c r="AL48" i="12"/>
  <c r="AF48" i="12"/>
  <c r="AG48" i="12" s="1"/>
  <c r="AA48" i="12"/>
  <c r="X48" i="12"/>
  <c r="G48" i="12"/>
  <c r="AN47" i="12"/>
  <c r="AJ47" i="12" s="1"/>
  <c r="AL47" i="12"/>
  <c r="AH47" i="12"/>
  <c r="AI47" i="12" s="1"/>
  <c r="AK47" i="12" s="1"/>
  <c r="AF47" i="12"/>
  <c r="AG47" i="12" s="1"/>
  <c r="AA47" i="12"/>
  <c r="X47" i="12"/>
  <c r="G47" i="12"/>
  <c r="AN46" i="12"/>
  <c r="AL46" i="12"/>
  <c r="AJ46" i="12"/>
  <c r="AI46" i="12"/>
  <c r="AK46" i="12" s="1"/>
  <c r="AG46" i="12"/>
  <c r="AH46" i="12" s="1"/>
  <c r="AF46" i="12"/>
  <c r="AA46" i="12"/>
  <c r="X46" i="12"/>
  <c r="G46" i="12"/>
  <c r="AN45" i="12"/>
  <c r="AL45" i="12"/>
  <c r="AJ45" i="12"/>
  <c r="AG45" i="12"/>
  <c r="AF45" i="12"/>
  <c r="AA45" i="12"/>
  <c r="X45" i="12"/>
  <c r="G45" i="12"/>
  <c r="AN44" i="12"/>
  <c r="AH44" i="12" s="1"/>
  <c r="AL44" i="12"/>
  <c r="AJ44" i="12"/>
  <c r="AI44" i="12"/>
  <c r="AK44" i="12" s="1"/>
  <c r="AG44" i="12"/>
  <c r="AA44" i="12"/>
  <c r="AF44" i="12" s="1"/>
  <c r="X44" i="12"/>
  <c r="G44" i="12"/>
  <c r="AN43" i="12"/>
  <c r="AL43" i="12"/>
  <c r="AJ43" i="12"/>
  <c r="AA43" i="12"/>
  <c r="AF43" i="12" s="1"/>
  <c r="AG43" i="12" s="1"/>
  <c r="X43" i="12"/>
  <c r="G43" i="12"/>
  <c r="AN42" i="12"/>
  <c r="AL42" i="12"/>
  <c r="AA42" i="12"/>
  <c r="AF42" i="12" s="1"/>
  <c r="AG42" i="12" s="1"/>
  <c r="X42" i="12"/>
  <c r="G42" i="12"/>
  <c r="AN41" i="12"/>
  <c r="AL41" i="12"/>
  <c r="AJ41" i="12"/>
  <c r="AF41" i="12"/>
  <c r="AG41" i="12" s="1"/>
  <c r="AH41" i="12" s="1"/>
  <c r="AI41" i="12" s="1"/>
  <c r="AK41" i="12" s="1"/>
  <c r="AA41" i="12"/>
  <c r="X41" i="12"/>
  <c r="G41" i="12"/>
  <c r="AN40" i="12"/>
  <c r="AL40" i="12"/>
  <c r="AA40" i="12"/>
  <c r="AF40" i="12" s="1"/>
  <c r="AG40" i="12" s="1"/>
  <c r="X40" i="12"/>
  <c r="G40" i="12"/>
  <c r="AN39" i="12"/>
  <c r="AL39" i="12"/>
  <c r="AJ39" i="12"/>
  <c r="AF39" i="12"/>
  <c r="AG39" i="12" s="1"/>
  <c r="AH39" i="12" s="1"/>
  <c r="AI39" i="12" s="1"/>
  <c r="AK39" i="12" s="1"/>
  <c r="AA39" i="12"/>
  <c r="X39" i="12"/>
  <c r="G39" i="12"/>
  <c r="AN38" i="12"/>
  <c r="AJ38" i="12" s="1"/>
  <c r="AL38" i="12"/>
  <c r="AG38" i="12"/>
  <c r="AF38" i="12"/>
  <c r="AA38" i="12"/>
  <c r="X38" i="12"/>
  <c r="G38" i="12"/>
  <c r="AN37" i="12"/>
  <c r="AL37" i="12"/>
  <c r="AJ37" i="12"/>
  <c r="AI37" i="12"/>
  <c r="AK37" i="12" s="1"/>
  <c r="AG37" i="12"/>
  <c r="AH37" i="12" s="1"/>
  <c r="AF37" i="12"/>
  <c r="AA37" i="12"/>
  <c r="X37" i="12"/>
  <c r="G37" i="12"/>
  <c r="AN36" i="12"/>
  <c r="AJ36" i="12" s="1"/>
  <c r="AL36" i="12"/>
  <c r="AA36" i="12"/>
  <c r="AF36" i="12" s="1"/>
  <c r="AG36" i="12" s="1"/>
  <c r="X36" i="12"/>
  <c r="G36" i="12"/>
  <c r="AN35" i="12"/>
  <c r="AH35" i="12" s="1"/>
  <c r="AI35" i="12" s="1"/>
  <c r="AK35" i="12" s="1"/>
  <c r="AL35" i="12"/>
  <c r="AJ35" i="12"/>
  <c r="AA35" i="12"/>
  <c r="AF35" i="12" s="1"/>
  <c r="AG35" i="12" s="1"/>
  <c r="X35" i="12"/>
  <c r="G35" i="12"/>
  <c r="AN34" i="12"/>
  <c r="AL34" i="12"/>
  <c r="AG34" i="12"/>
  <c r="AA34" i="12"/>
  <c r="AF34" i="12" s="1"/>
  <c r="X34" i="12"/>
  <c r="G34" i="12"/>
  <c r="AN33" i="12"/>
  <c r="AL33" i="12"/>
  <c r="AA33" i="12"/>
  <c r="AF33" i="12" s="1"/>
  <c r="AG33" i="12" s="1"/>
  <c r="X33" i="12"/>
  <c r="G33" i="12"/>
  <c r="AN32" i="12"/>
  <c r="AL32" i="12"/>
  <c r="AA32" i="12"/>
  <c r="AF32" i="12" s="1"/>
  <c r="AG32" i="12" s="1"/>
  <c r="X32" i="12"/>
  <c r="G32" i="12"/>
  <c r="AN31" i="12"/>
  <c r="AL31" i="12"/>
  <c r="AJ31" i="12"/>
  <c r="AF31" i="12"/>
  <c r="AG31" i="12" s="1"/>
  <c r="AH31" i="12" s="1"/>
  <c r="AI31" i="12" s="1"/>
  <c r="AK31" i="12" s="1"/>
  <c r="AA31" i="12"/>
  <c r="X31" i="12"/>
  <c r="G31" i="12"/>
  <c r="AN30" i="12"/>
  <c r="AJ30" i="12" s="1"/>
  <c r="AL30" i="12"/>
  <c r="AF30" i="12"/>
  <c r="AG30" i="12" s="1"/>
  <c r="AA30" i="12"/>
  <c r="X30" i="12"/>
  <c r="G30" i="12"/>
  <c r="AN29" i="12"/>
  <c r="AL29" i="12"/>
  <c r="AJ29" i="12"/>
  <c r="AG29" i="12"/>
  <c r="AH29" i="12" s="1"/>
  <c r="AI29" i="12" s="1"/>
  <c r="AK29" i="12" s="1"/>
  <c r="AF29" i="12"/>
  <c r="AA29" i="12"/>
  <c r="X29" i="12"/>
  <c r="G29" i="12"/>
  <c r="AN28" i="12"/>
  <c r="AH28" i="12" s="1"/>
  <c r="AL28" i="12"/>
  <c r="AJ28" i="12"/>
  <c r="AI28" i="12"/>
  <c r="AK28" i="12" s="1"/>
  <c r="AG28" i="12"/>
  <c r="AA28" i="12"/>
  <c r="AF28" i="12" s="1"/>
  <c r="X28" i="12"/>
  <c r="G28" i="12"/>
  <c r="AN27" i="12"/>
  <c r="AL27" i="12"/>
  <c r="AJ27" i="12"/>
  <c r="AH27" i="12"/>
  <c r="AI27" i="12" s="1"/>
  <c r="AK27" i="12" s="1"/>
  <c r="AA27" i="12"/>
  <c r="AF27" i="12" s="1"/>
  <c r="AG27" i="12" s="1"/>
  <c r="X27" i="12"/>
  <c r="G27" i="12"/>
  <c r="AN26" i="12"/>
  <c r="AL26" i="12"/>
  <c r="AA26" i="12"/>
  <c r="AF26" i="12" s="1"/>
  <c r="AG26" i="12" s="1"/>
  <c r="X26" i="12"/>
  <c r="G26" i="12"/>
  <c r="AN25" i="12"/>
  <c r="AL25" i="12"/>
  <c r="AF25" i="12"/>
  <c r="AG25" i="12" s="1"/>
  <c r="AA25" i="12"/>
  <c r="X25" i="12"/>
  <c r="G25" i="12"/>
  <c r="AN24" i="12"/>
  <c r="AJ24" i="12" s="1"/>
  <c r="AL24" i="12"/>
  <c r="AH24" i="12"/>
  <c r="AI24" i="12" s="1"/>
  <c r="AK24" i="12" s="1"/>
  <c r="AA24" i="12"/>
  <c r="AF24" i="12" s="1"/>
  <c r="AG24" i="12" s="1"/>
  <c r="X24" i="12"/>
  <c r="G24" i="12"/>
  <c r="AN23" i="12"/>
  <c r="AL23" i="12"/>
  <c r="AJ23" i="12"/>
  <c r="AF23" i="12"/>
  <c r="AG23" i="12" s="1"/>
  <c r="AH23" i="12" s="1"/>
  <c r="AI23" i="12" s="1"/>
  <c r="AK23" i="12" s="1"/>
  <c r="AA23" i="12"/>
  <c r="X23" i="12"/>
  <c r="G23" i="12"/>
  <c r="AN22" i="12"/>
  <c r="AL22" i="12"/>
  <c r="AF22" i="12"/>
  <c r="AG22" i="12" s="1"/>
  <c r="AA22" i="12"/>
  <c r="X22" i="12"/>
  <c r="G22" i="12"/>
  <c r="AN21" i="12"/>
  <c r="AL21" i="12"/>
  <c r="AJ21" i="12"/>
  <c r="AH21" i="12"/>
  <c r="AI21" i="12" s="1"/>
  <c r="AK21" i="12" s="1"/>
  <c r="AG21" i="12"/>
  <c r="AF21" i="12"/>
  <c r="AA21" i="12"/>
  <c r="X21" i="12"/>
  <c r="G21" i="12"/>
  <c r="AN20" i="12"/>
  <c r="AL20" i="12"/>
  <c r="AA20" i="12"/>
  <c r="AF20" i="12" s="1"/>
  <c r="AG20" i="12" s="1"/>
  <c r="X20" i="12"/>
  <c r="G20" i="12"/>
  <c r="AN19" i="12"/>
  <c r="AL19" i="12"/>
  <c r="AF19" i="12"/>
  <c r="AG19" i="12" s="1"/>
  <c r="AA19" i="12"/>
  <c r="X19" i="12"/>
  <c r="G19" i="12"/>
  <c r="AN18" i="12"/>
  <c r="AL18" i="12"/>
  <c r="AA18" i="12"/>
  <c r="AF18" i="12" s="1"/>
  <c r="AG18" i="12" s="1"/>
  <c r="X18" i="12"/>
  <c r="G18" i="12"/>
  <c r="AN17" i="12"/>
  <c r="AL17" i="12"/>
  <c r="AA17" i="12"/>
  <c r="AJ17" i="12" s="1"/>
  <c r="X17" i="12"/>
  <c r="G17" i="12"/>
  <c r="AN16" i="12"/>
  <c r="AL16" i="12"/>
  <c r="AF16" i="12"/>
  <c r="AG16" i="12" s="1"/>
  <c r="AH16" i="12" s="1"/>
  <c r="AI16" i="12" s="1"/>
  <c r="AK16" i="12" s="1"/>
  <c r="AA16" i="12"/>
  <c r="X16" i="12"/>
  <c r="G16" i="12"/>
  <c r="AN15" i="12"/>
  <c r="AL15" i="12"/>
  <c r="AJ15" i="12"/>
  <c r="AI15" i="12"/>
  <c r="AK15" i="12" s="1"/>
  <c r="AF15" i="12"/>
  <c r="AG15" i="12" s="1"/>
  <c r="AH15" i="12" s="1"/>
  <c r="AA15" i="12"/>
  <c r="X15" i="12"/>
  <c r="G15" i="12"/>
  <c r="AN14" i="12"/>
  <c r="AL14" i="12"/>
  <c r="AF14" i="12"/>
  <c r="AG14" i="12" s="1"/>
  <c r="AA14" i="12"/>
  <c r="X14" i="12"/>
  <c r="G14" i="12"/>
  <c r="AN13" i="12"/>
  <c r="AL13" i="12"/>
  <c r="AJ13" i="12"/>
  <c r="AF13" i="12"/>
  <c r="AG13" i="12" s="1"/>
  <c r="AH13" i="12" s="1"/>
  <c r="AI13" i="12" s="1"/>
  <c r="AK13" i="12" s="1"/>
  <c r="AA13" i="12"/>
  <c r="X13" i="12"/>
  <c r="G13" i="12"/>
  <c r="AN12" i="12"/>
  <c r="AL12" i="12"/>
  <c r="AA12" i="12"/>
  <c r="X12" i="12"/>
  <c r="G12" i="12"/>
  <c r="AN11" i="12"/>
  <c r="AL11" i="12"/>
  <c r="AJ11" i="12"/>
  <c r="AG11" i="12"/>
  <c r="AH11" i="12" s="1"/>
  <c r="AI11" i="12" s="1"/>
  <c r="AK11" i="12" s="1"/>
  <c r="AF11" i="12"/>
  <c r="AA11" i="12"/>
  <c r="X11" i="12"/>
  <c r="G11" i="12"/>
  <c r="AN10" i="12"/>
  <c r="AL10" i="12"/>
  <c r="AJ10" i="12"/>
  <c r="AG10" i="12"/>
  <c r="AA10" i="12"/>
  <c r="AF10" i="12" s="1"/>
  <c r="X10" i="12"/>
  <c r="G10" i="12"/>
  <c r="AN9" i="12"/>
  <c r="AJ9" i="12" s="1"/>
  <c r="AL9" i="12"/>
  <c r="AG9" i="12"/>
  <c r="AF9" i="12"/>
  <c r="AA9" i="12"/>
  <c r="X9" i="12"/>
  <c r="G9" i="12"/>
  <c r="AN210" i="11"/>
  <c r="AJ210" i="11" s="1"/>
  <c r="AL210" i="11"/>
  <c r="AI210" i="11"/>
  <c r="AK210" i="11" s="1"/>
  <c r="AH210" i="11"/>
  <c r="AA210" i="11"/>
  <c r="AF210" i="11" s="1"/>
  <c r="AG210" i="11" s="1"/>
  <c r="X210" i="11"/>
  <c r="G210" i="11"/>
  <c r="AN209" i="11"/>
  <c r="AL209" i="11"/>
  <c r="AA209" i="11"/>
  <c r="AF209" i="11" s="1"/>
  <c r="AG209" i="11" s="1"/>
  <c r="AH209" i="11" s="1"/>
  <c r="AI209" i="11" s="1"/>
  <c r="AK209" i="11" s="1"/>
  <c r="X209" i="11"/>
  <c r="G209" i="11"/>
  <c r="AN208" i="11"/>
  <c r="AL208" i="11"/>
  <c r="AG208" i="11"/>
  <c r="AH208" i="11" s="1"/>
  <c r="AI208" i="11" s="1"/>
  <c r="AK208" i="11" s="1"/>
  <c r="AF208" i="11"/>
  <c r="AA208" i="11"/>
  <c r="AJ208" i="11" s="1"/>
  <c r="X208" i="11"/>
  <c r="G208" i="11"/>
  <c r="AN207" i="11"/>
  <c r="AH207" i="11" s="1"/>
  <c r="AL207" i="11"/>
  <c r="AJ207" i="11"/>
  <c r="AI207" i="11"/>
  <c r="AK207" i="11" s="1"/>
  <c r="AF207" i="11"/>
  <c r="AG207" i="11" s="1"/>
  <c r="AA207" i="11"/>
  <c r="X207" i="11"/>
  <c r="G207" i="11"/>
  <c r="AN206" i="11"/>
  <c r="AL206" i="11"/>
  <c r="AF206" i="11"/>
  <c r="AG206" i="11" s="1"/>
  <c r="AA206" i="11"/>
  <c r="X206" i="11"/>
  <c r="G206" i="11"/>
  <c r="AN205" i="11"/>
  <c r="AL205" i="11"/>
  <c r="AJ205" i="11"/>
  <c r="AH205" i="11"/>
  <c r="AI205" i="11" s="1"/>
  <c r="AK205" i="11" s="1"/>
  <c r="AG205" i="11"/>
  <c r="AF205" i="11"/>
  <c r="AA205" i="11"/>
  <c r="X205" i="11"/>
  <c r="G205" i="11"/>
  <c r="AN204" i="11"/>
  <c r="AL204" i="11"/>
  <c r="AJ204" i="11"/>
  <c r="AG204" i="11"/>
  <c r="AA204" i="11"/>
  <c r="AF204" i="11" s="1"/>
  <c r="X204" i="11"/>
  <c r="G204" i="11"/>
  <c r="AN203" i="11"/>
  <c r="AL203" i="11"/>
  <c r="AJ203" i="11"/>
  <c r="AG203" i="11"/>
  <c r="AF203" i="11"/>
  <c r="AA203" i="11"/>
  <c r="X203" i="11"/>
  <c r="G203" i="11"/>
  <c r="AN202" i="11"/>
  <c r="AL202" i="11"/>
  <c r="AJ202" i="11"/>
  <c r="AI202" i="11"/>
  <c r="AK202" i="11" s="1"/>
  <c r="AH202" i="11"/>
  <c r="AA202" i="11"/>
  <c r="AF202" i="11" s="1"/>
  <c r="AG202" i="11" s="1"/>
  <c r="X202" i="11"/>
  <c r="G202" i="11"/>
  <c r="AN201" i="11"/>
  <c r="AL201" i="11"/>
  <c r="AK201" i="11"/>
  <c r="AH201" i="11"/>
  <c r="AI201" i="11" s="1"/>
  <c r="AA201" i="11"/>
  <c r="AF201" i="11" s="1"/>
  <c r="AG201" i="11" s="1"/>
  <c r="X201" i="11"/>
  <c r="G201" i="11"/>
  <c r="AN200" i="11"/>
  <c r="AJ200" i="11" s="1"/>
  <c r="AL200" i="11"/>
  <c r="AH200" i="11"/>
  <c r="AI200" i="11" s="1"/>
  <c r="AK200" i="11" s="1"/>
  <c r="AG200" i="11"/>
  <c r="AF200" i="11"/>
  <c r="AA200" i="11"/>
  <c r="X200" i="11"/>
  <c r="G200" i="11"/>
  <c r="AN199" i="11"/>
  <c r="AL199" i="11"/>
  <c r="AK199" i="11"/>
  <c r="AJ199" i="11"/>
  <c r="AI199" i="11"/>
  <c r="AF199" i="11"/>
  <c r="AG199" i="11" s="1"/>
  <c r="AH199" i="11" s="1"/>
  <c r="AA199" i="11"/>
  <c r="X199" i="11"/>
  <c r="G199" i="11"/>
  <c r="AN198" i="11"/>
  <c r="AL198" i="11"/>
  <c r="AF198" i="11"/>
  <c r="AG198" i="11" s="1"/>
  <c r="AA198" i="11"/>
  <c r="X198" i="11"/>
  <c r="G198" i="11"/>
  <c r="AN197" i="11"/>
  <c r="AL197" i="11"/>
  <c r="AJ197" i="11"/>
  <c r="AH197" i="11"/>
  <c r="AI197" i="11" s="1"/>
  <c r="AK197" i="11" s="1"/>
  <c r="AG197" i="11"/>
  <c r="AF197" i="11"/>
  <c r="AA197" i="11"/>
  <c r="X197" i="11"/>
  <c r="G197" i="11"/>
  <c r="AN196" i="11"/>
  <c r="AH196" i="11" s="1"/>
  <c r="AI196" i="11" s="1"/>
  <c r="AK196" i="11" s="1"/>
  <c r="AL196" i="11"/>
  <c r="AJ196" i="11"/>
  <c r="AG196" i="11"/>
  <c r="AA196" i="11"/>
  <c r="AF196" i="11" s="1"/>
  <c r="X196" i="11"/>
  <c r="G196" i="11"/>
  <c r="AN195" i="11"/>
  <c r="AL195" i="11"/>
  <c r="AF195" i="11"/>
  <c r="AG195" i="11" s="1"/>
  <c r="AA195" i="11"/>
  <c r="X195" i="11"/>
  <c r="G195" i="11"/>
  <c r="AN194" i="11"/>
  <c r="AL194" i="11"/>
  <c r="AA194" i="11"/>
  <c r="AF194" i="11" s="1"/>
  <c r="AG194" i="11" s="1"/>
  <c r="X194" i="11"/>
  <c r="G194" i="11"/>
  <c r="AN193" i="11"/>
  <c r="AL193" i="11"/>
  <c r="AA193" i="11"/>
  <c r="AF193" i="11" s="1"/>
  <c r="AG193" i="11" s="1"/>
  <c r="X193" i="11"/>
  <c r="G193" i="11"/>
  <c r="AN192" i="11"/>
  <c r="AJ192" i="11" s="1"/>
  <c r="AL192" i="11"/>
  <c r="AF192" i="11"/>
  <c r="AG192" i="11" s="1"/>
  <c r="AH192" i="11" s="1"/>
  <c r="AI192" i="11" s="1"/>
  <c r="AK192" i="11" s="1"/>
  <c r="AA192" i="11"/>
  <c r="X192" i="11"/>
  <c r="G192" i="11"/>
  <c r="AN191" i="11"/>
  <c r="AL191" i="11"/>
  <c r="AJ191" i="11"/>
  <c r="AI191" i="11"/>
  <c r="AK191" i="11" s="1"/>
  <c r="AF191" i="11"/>
  <c r="AG191" i="11" s="1"/>
  <c r="AH191" i="11" s="1"/>
  <c r="AA191" i="11"/>
  <c r="X191" i="11"/>
  <c r="G191" i="11"/>
  <c r="AN190" i="11"/>
  <c r="AL190" i="11"/>
  <c r="AF190" i="11"/>
  <c r="AG190" i="11" s="1"/>
  <c r="AA190" i="11"/>
  <c r="X190" i="11"/>
  <c r="G190" i="11"/>
  <c r="AN189" i="11"/>
  <c r="AL189" i="11"/>
  <c r="AJ189" i="11"/>
  <c r="AH189" i="11"/>
  <c r="AI189" i="11" s="1"/>
  <c r="AK189" i="11" s="1"/>
  <c r="AG189" i="11"/>
  <c r="AF189" i="11"/>
  <c r="AA189" i="11"/>
  <c r="X189" i="11"/>
  <c r="G189" i="11"/>
  <c r="AN188" i="11"/>
  <c r="AL188" i="11"/>
  <c r="AJ188" i="11"/>
  <c r="AA188" i="11"/>
  <c r="AF188" i="11" s="1"/>
  <c r="AG188" i="11" s="1"/>
  <c r="X188" i="11"/>
  <c r="G188" i="11"/>
  <c r="AN187" i="11"/>
  <c r="AL187" i="11"/>
  <c r="AA187" i="11"/>
  <c r="X187" i="11"/>
  <c r="G187" i="11"/>
  <c r="AN186" i="11"/>
  <c r="AL186" i="11"/>
  <c r="AA186" i="11"/>
  <c r="X186" i="11"/>
  <c r="G186" i="11"/>
  <c r="AN185" i="11"/>
  <c r="AJ185" i="11" s="1"/>
  <c r="AL185" i="11"/>
  <c r="AA185" i="11"/>
  <c r="AF185" i="11" s="1"/>
  <c r="AG185" i="11" s="1"/>
  <c r="X185" i="11"/>
  <c r="G185" i="11"/>
  <c r="AN184" i="11"/>
  <c r="AJ184" i="11" s="1"/>
  <c r="AL184" i="11"/>
  <c r="AF184" i="11"/>
  <c r="AG184" i="11" s="1"/>
  <c r="AH184" i="11" s="1"/>
  <c r="AI184" i="11" s="1"/>
  <c r="AK184" i="11" s="1"/>
  <c r="AA184" i="11"/>
  <c r="X184" i="11"/>
  <c r="G184" i="11"/>
  <c r="AN183" i="11"/>
  <c r="AL183" i="11"/>
  <c r="AJ183" i="11"/>
  <c r="AF183" i="11"/>
  <c r="AG183" i="11" s="1"/>
  <c r="AH183" i="11" s="1"/>
  <c r="AI183" i="11" s="1"/>
  <c r="AK183" i="11" s="1"/>
  <c r="AA183" i="11"/>
  <c r="X183" i="11"/>
  <c r="G183" i="11"/>
  <c r="AN182" i="11"/>
  <c r="AL182" i="11"/>
  <c r="AA182" i="11"/>
  <c r="AF182" i="11" s="1"/>
  <c r="AG182" i="11" s="1"/>
  <c r="X182" i="11"/>
  <c r="G182" i="11"/>
  <c r="AN181" i="11"/>
  <c r="AL181" i="11"/>
  <c r="AJ181" i="11"/>
  <c r="AG181" i="11"/>
  <c r="AH181" i="11" s="1"/>
  <c r="AI181" i="11" s="1"/>
  <c r="AK181" i="11" s="1"/>
  <c r="AF181" i="11"/>
  <c r="AA181" i="11"/>
  <c r="X181" i="11"/>
  <c r="G181" i="11"/>
  <c r="AN180" i="11"/>
  <c r="AL180" i="11"/>
  <c r="AJ180" i="11"/>
  <c r="AG180" i="11"/>
  <c r="AA180" i="11"/>
  <c r="AF180" i="11" s="1"/>
  <c r="X180" i="11"/>
  <c r="G180" i="11"/>
  <c r="AN179" i="11"/>
  <c r="AJ179" i="11" s="1"/>
  <c r="AL179" i="11"/>
  <c r="AF179" i="11"/>
  <c r="AG179" i="11" s="1"/>
  <c r="AA179" i="11"/>
  <c r="X179" i="11"/>
  <c r="G179" i="11"/>
  <c r="AN178" i="11"/>
  <c r="AJ178" i="11" s="1"/>
  <c r="AL178" i="11"/>
  <c r="AI178" i="11"/>
  <c r="AK178" i="11" s="1"/>
  <c r="AH178" i="11"/>
  <c r="AA178" i="11"/>
  <c r="AF178" i="11" s="1"/>
  <c r="AG178" i="11" s="1"/>
  <c r="X178" i="11"/>
  <c r="G178" i="11"/>
  <c r="AN177" i="11"/>
  <c r="AL177" i="11"/>
  <c r="AH177" i="11"/>
  <c r="AI177" i="11" s="1"/>
  <c r="AK177" i="11" s="1"/>
  <c r="AA177" i="11"/>
  <c r="AF177" i="11" s="1"/>
  <c r="AG177" i="11" s="1"/>
  <c r="X177" i="11"/>
  <c r="G177" i="11"/>
  <c r="AN176" i="11"/>
  <c r="AJ176" i="11" s="1"/>
  <c r="AL176" i="11"/>
  <c r="AF176" i="11"/>
  <c r="AG176" i="11" s="1"/>
  <c r="AH176" i="11" s="1"/>
  <c r="AI176" i="11" s="1"/>
  <c r="AK176" i="11" s="1"/>
  <c r="AA176" i="11"/>
  <c r="X176" i="11"/>
  <c r="G176" i="11"/>
  <c r="AN175" i="11"/>
  <c r="AL175" i="11"/>
  <c r="AJ175" i="11"/>
  <c r="AI175" i="11"/>
  <c r="AK175" i="11" s="1"/>
  <c r="AF175" i="11"/>
  <c r="AG175" i="11" s="1"/>
  <c r="AH175" i="11" s="1"/>
  <c r="AA175" i="11"/>
  <c r="X175" i="11"/>
  <c r="G175" i="11"/>
  <c r="AN174" i="11"/>
  <c r="AL174" i="11"/>
  <c r="AF174" i="11"/>
  <c r="AG174" i="11" s="1"/>
  <c r="AA174" i="11"/>
  <c r="X174" i="11"/>
  <c r="G174" i="11"/>
  <c r="AN173" i="11"/>
  <c r="AL173" i="11"/>
  <c r="AJ173" i="11"/>
  <c r="AH173" i="11"/>
  <c r="AI173" i="11" s="1"/>
  <c r="AK173" i="11" s="1"/>
  <c r="AG173" i="11"/>
  <c r="AF173" i="11"/>
  <c r="AA173" i="11"/>
  <c r="X173" i="11"/>
  <c r="G173" i="11"/>
  <c r="AN172" i="11"/>
  <c r="AL172" i="11"/>
  <c r="AJ172" i="11"/>
  <c r="AG172" i="11"/>
  <c r="AA172" i="11"/>
  <c r="AF172" i="11" s="1"/>
  <c r="X172" i="11"/>
  <c r="G172" i="11"/>
  <c r="AN171" i="11"/>
  <c r="AL171" i="11"/>
  <c r="AJ171" i="11"/>
  <c r="AG171" i="11"/>
  <c r="AF171" i="11"/>
  <c r="AA171" i="11"/>
  <c r="X171" i="11"/>
  <c r="G171" i="11"/>
  <c r="AN170" i="11"/>
  <c r="AL170" i="11"/>
  <c r="AJ170" i="11"/>
  <c r="AI170" i="11"/>
  <c r="AK170" i="11" s="1"/>
  <c r="AH170" i="11"/>
  <c r="AA170" i="11"/>
  <c r="AF170" i="11" s="1"/>
  <c r="AG170" i="11" s="1"/>
  <c r="X170" i="11"/>
  <c r="G170" i="11"/>
  <c r="AN169" i="11"/>
  <c r="AL169" i="11"/>
  <c r="AK169" i="11"/>
  <c r="AH169" i="11"/>
  <c r="AI169" i="11" s="1"/>
  <c r="AA169" i="11"/>
  <c r="AF169" i="11" s="1"/>
  <c r="AG169" i="11" s="1"/>
  <c r="X169" i="11"/>
  <c r="G169" i="11"/>
  <c r="AN168" i="11"/>
  <c r="AJ168" i="11" s="1"/>
  <c r="AL168" i="11"/>
  <c r="AH168" i="11"/>
  <c r="AI168" i="11" s="1"/>
  <c r="AK168" i="11" s="1"/>
  <c r="AG168" i="11"/>
  <c r="AF168" i="11"/>
  <c r="AA168" i="11"/>
  <c r="X168" i="11"/>
  <c r="G168" i="11"/>
  <c r="AN167" i="11"/>
  <c r="AL167" i="11"/>
  <c r="AK167" i="11"/>
  <c r="AJ167" i="11"/>
  <c r="AI167" i="11"/>
  <c r="AF167" i="11"/>
  <c r="AG167" i="11" s="1"/>
  <c r="AH167" i="11" s="1"/>
  <c r="AA167" i="11"/>
  <c r="X167" i="11"/>
  <c r="G167" i="11"/>
  <c r="AN166" i="11"/>
  <c r="AL166" i="11"/>
  <c r="AF166" i="11"/>
  <c r="AG166" i="11" s="1"/>
  <c r="AA166" i="11"/>
  <c r="X166" i="11"/>
  <c r="G166" i="11"/>
  <c r="AN165" i="11"/>
  <c r="AL165" i="11"/>
  <c r="AJ165" i="11"/>
  <c r="AI165" i="11"/>
  <c r="AK165" i="11" s="1"/>
  <c r="AH165" i="11"/>
  <c r="AG165" i="11"/>
  <c r="AF165" i="11"/>
  <c r="AA165" i="11"/>
  <c r="X165" i="11"/>
  <c r="G165" i="11"/>
  <c r="AN164" i="11"/>
  <c r="AH164" i="11" s="1"/>
  <c r="AI164" i="11" s="1"/>
  <c r="AK164" i="11" s="1"/>
  <c r="AL164" i="11"/>
  <c r="AJ164" i="11"/>
  <c r="AG164" i="11"/>
  <c r="AA164" i="11"/>
  <c r="AF164" i="11" s="1"/>
  <c r="X164" i="11"/>
  <c r="G164" i="11"/>
  <c r="AN163" i="11"/>
  <c r="AL163" i="11"/>
  <c r="AF163" i="11"/>
  <c r="AG163" i="11" s="1"/>
  <c r="AA163" i="11"/>
  <c r="X163" i="11"/>
  <c r="G163" i="11"/>
  <c r="AN162" i="11"/>
  <c r="AL162" i="11"/>
  <c r="AA162" i="11"/>
  <c r="AF162" i="11" s="1"/>
  <c r="AG162" i="11" s="1"/>
  <c r="X162" i="11"/>
  <c r="G162" i="11"/>
  <c r="AN161" i="11"/>
  <c r="AL161" i="11"/>
  <c r="AA161" i="11"/>
  <c r="AF161" i="11" s="1"/>
  <c r="AG161" i="11" s="1"/>
  <c r="X161" i="11"/>
  <c r="G161" i="11"/>
  <c r="AN160" i="11"/>
  <c r="AJ160" i="11" s="1"/>
  <c r="AL160" i="11"/>
  <c r="AF160" i="11"/>
  <c r="AG160" i="11" s="1"/>
  <c r="AH160" i="11" s="1"/>
  <c r="AI160" i="11" s="1"/>
  <c r="AK160" i="11" s="1"/>
  <c r="AA160" i="11"/>
  <c r="X160" i="11"/>
  <c r="G160" i="11"/>
  <c r="AN159" i="11"/>
  <c r="AL159" i="11"/>
  <c r="AJ159" i="11"/>
  <c r="AI159" i="11"/>
  <c r="AK159" i="11" s="1"/>
  <c r="AF159" i="11"/>
  <c r="AG159" i="11" s="1"/>
  <c r="AH159" i="11" s="1"/>
  <c r="AA159" i="11"/>
  <c r="X159" i="11"/>
  <c r="G159" i="11"/>
  <c r="AN158" i="11"/>
  <c r="AL158" i="11"/>
  <c r="AF158" i="11"/>
  <c r="AG158" i="11" s="1"/>
  <c r="AA158" i="11"/>
  <c r="X158" i="11"/>
  <c r="G158" i="11"/>
  <c r="AN157" i="11"/>
  <c r="AL157" i="11"/>
  <c r="AJ157" i="11"/>
  <c r="AH157" i="11"/>
  <c r="AI157" i="11" s="1"/>
  <c r="AK157" i="11" s="1"/>
  <c r="AG157" i="11"/>
  <c r="AF157" i="11"/>
  <c r="AA157" i="11"/>
  <c r="X157" i="11"/>
  <c r="G157" i="11"/>
  <c r="AN156" i="11"/>
  <c r="AL156" i="11"/>
  <c r="AJ156" i="11"/>
  <c r="AA156" i="11"/>
  <c r="AF156" i="11" s="1"/>
  <c r="AG156" i="11" s="1"/>
  <c r="X156" i="11"/>
  <c r="G156" i="11"/>
  <c r="AN155" i="11"/>
  <c r="AL155" i="11"/>
  <c r="AA155" i="11"/>
  <c r="X155" i="11"/>
  <c r="G155" i="11"/>
  <c r="AN154" i="11"/>
  <c r="AL154" i="11"/>
  <c r="AA154" i="11"/>
  <c r="X154" i="11"/>
  <c r="G154" i="11"/>
  <c r="AN153" i="11"/>
  <c r="AJ153" i="11" s="1"/>
  <c r="AL153" i="11"/>
  <c r="AA153" i="11"/>
  <c r="AF153" i="11" s="1"/>
  <c r="AG153" i="11" s="1"/>
  <c r="X153" i="11"/>
  <c r="G153" i="11"/>
  <c r="AN152" i="11"/>
  <c r="AJ152" i="11" s="1"/>
  <c r="AL152" i="11"/>
  <c r="AH152" i="11"/>
  <c r="AI152" i="11" s="1"/>
  <c r="AK152" i="11" s="1"/>
  <c r="AG152" i="11"/>
  <c r="AF152" i="11"/>
  <c r="AA152" i="11"/>
  <c r="X152" i="11"/>
  <c r="G152" i="11"/>
  <c r="AN151" i="11"/>
  <c r="AL151" i="11"/>
  <c r="AJ151" i="11"/>
  <c r="AF151" i="11"/>
  <c r="AG151" i="11" s="1"/>
  <c r="AH151" i="11" s="1"/>
  <c r="AI151" i="11" s="1"/>
  <c r="AK151" i="11" s="1"/>
  <c r="AA151" i="11"/>
  <c r="X151" i="11"/>
  <c r="G151" i="11"/>
  <c r="AN150" i="11"/>
  <c r="AL150" i="11"/>
  <c r="AA150" i="11"/>
  <c r="AF150" i="11" s="1"/>
  <c r="AG150" i="11" s="1"/>
  <c r="X150" i="11"/>
  <c r="G150" i="11"/>
  <c r="AN149" i="11"/>
  <c r="AL149" i="11"/>
  <c r="AJ149" i="11"/>
  <c r="AG149" i="11"/>
  <c r="AH149" i="11" s="1"/>
  <c r="AI149" i="11" s="1"/>
  <c r="AK149" i="11" s="1"/>
  <c r="AF149" i="11"/>
  <c r="AA149" i="11"/>
  <c r="X149" i="11"/>
  <c r="G149" i="11"/>
  <c r="AN148" i="11"/>
  <c r="AL148" i="11"/>
  <c r="AJ148" i="11"/>
  <c r="AG148" i="11"/>
  <c r="AA148" i="11"/>
  <c r="AF148" i="11" s="1"/>
  <c r="X148" i="11"/>
  <c r="G148" i="11"/>
  <c r="AN147" i="11"/>
  <c r="AJ147" i="11" s="1"/>
  <c r="AL147" i="11"/>
  <c r="AG147" i="11"/>
  <c r="AF147" i="11"/>
  <c r="AA147" i="11"/>
  <c r="X147" i="11"/>
  <c r="G147" i="11"/>
  <c r="AN146" i="11"/>
  <c r="AJ146" i="11" s="1"/>
  <c r="AL146" i="11"/>
  <c r="AH146" i="11"/>
  <c r="AI146" i="11" s="1"/>
  <c r="AK146" i="11" s="1"/>
  <c r="AA146" i="11"/>
  <c r="AF146" i="11" s="1"/>
  <c r="AG146" i="11" s="1"/>
  <c r="X146" i="11"/>
  <c r="G146" i="11"/>
  <c r="AN145" i="11"/>
  <c r="AL145" i="11"/>
  <c r="AH145" i="11"/>
  <c r="AI145" i="11" s="1"/>
  <c r="AK145" i="11" s="1"/>
  <c r="AA145" i="11"/>
  <c r="AF145" i="11" s="1"/>
  <c r="AG145" i="11" s="1"/>
  <c r="X145" i="11"/>
  <c r="G145" i="11"/>
  <c r="AN144" i="11"/>
  <c r="AJ144" i="11" s="1"/>
  <c r="AL144" i="11"/>
  <c r="AF144" i="11"/>
  <c r="AG144" i="11" s="1"/>
  <c r="AH144" i="11" s="1"/>
  <c r="AI144" i="11" s="1"/>
  <c r="AK144" i="11" s="1"/>
  <c r="AA144" i="11"/>
  <c r="X144" i="11"/>
  <c r="G144" i="11"/>
  <c r="AN143" i="11"/>
  <c r="AL143" i="11"/>
  <c r="AJ143" i="11"/>
  <c r="AI143" i="11"/>
  <c r="AK143" i="11" s="1"/>
  <c r="AF143" i="11"/>
  <c r="AG143" i="11" s="1"/>
  <c r="AH143" i="11" s="1"/>
  <c r="AA143" i="11"/>
  <c r="X143" i="11"/>
  <c r="G143" i="11"/>
  <c r="AN142" i="11"/>
  <c r="AL142" i="11"/>
  <c r="AF142" i="11"/>
  <c r="AG142" i="11" s="1"/>
  <c r="AA142" i="11"/>
  <c r="X142" i="11"/>
  <c r="G142" i="11"/>
  <c r="AN141" i="11"/>
  <c r="AL141" i="11"/>
  <c r="AJ141" i="11"/>
  <c r="AI141" i="11"/>
  <c r="AK141" i="11" s="1"/>
  <c r="AH141" i="11"/>
  <c r="AG141" i="11"/>
  <c r="AF141" i="11"/>
  <c r="AA141" i="11"/>
  <c r="X141" i="11"/>
  <c r="G141" i="11"/>
  <c r="AN140" i="11"/>
  <c r="AL140" i="11"/>
  <c r="AJ140" i="11"/>
  <c r="AG140" i="11"/>
  <c r="AA140" i="11"/>
  <c r="AF140" i="11" s="1"/>
  <c r="X140" i="11"/>
  <c r="G140" i="11"/>
  <c r="AN139" i="11"/>
  <c r="AL139" i="11"/>
  <c r="AJ139" i="11"/>
  <c r="AG139" i="11"/>
  <c r="AF139" i="11"/>
  <c r="AA139" i="11"/>
  <c r="X139" i="11"/>
  <c r="G139" i="11"/>
  <c r="AN138" i="11"/>
  <c r="AL138" i="11"/>
  <c r="AJ138" i="11"/>
  <c r="AI138" i="11"/>
  <c r="AK138" i="11" s="1"/>
  <c r="AH138" i="11"/>
  <c r="AA138" i="11"/>
  <c r="AF138" i="11" s="1"/>
  <c r="AG138" i="11" s="1"/>
  <c r="X138" i="11"/>
  <c r="G138" i="11"/>
  <c r="AN137" i="11"/>
  <c r="AL137" i="11"/>
  <c r="AK137" i="11"/>
  <c r="AH137" i="11"/>
  <c r="AI137" i="11" s="1"/>
  <c r="AA137" i="11"/>
  <c r="AF137" i="11" s="1"/>
  <c r="AG137" i="11" s="1"/>
  <c r="X137" i="11"/>
  <c r="G137" i="11"/>
  <c r="AN136" i="11"/>
  <c r="AJ136" i="11" s="1"/>
  <c r="AL136" i="11"/>
  <c r="AH136" i="11"/>
  <c r="AI136" i="11" s="1"/>
  <c r="AK136" i="11" s="1"/>
  <c r="AG136" i="11"/>
  <c r="AF136" i="11"/>
  <c r="AA136" i="11"/>
  <c r="X136" i="11"/>
  <c r="G136" i="11"/>
  <c r="AN135" i="11"/>
  <c r="AL135" i="11"/>
  <c r="AK135" i="11"/>
  <c r="AJ135" i="11"/>
  <c r="AI135" i="11"/>
  <c r="AF135" i="11"/>
  <c r="AG135" i="11" s="1"/>
  <c r="AH135" i="11" s="1"/>
  <c r="AA135" i="11"/>
  <c r="X135" i="11"/>
  <c r="G135" i="11"/>
  <c r="AN134" i="11"/>
  <c r="AL134" i="11"/>
  <c r="AF134" i="11"/>
  <c r="AG134" i="11" s="1"/>
  <c r="AA134" i="11"/>
  <c r="X134" i="11"/>
  <c r="G134" i="11"/>
  <c r="AN133" i="11"/>
  <c r="AL133" i="11"/>
  <c r="AJ133" i="11"/>
  <c r="AI133" i="11"/>
  <c r="AK133" i="11" s="1"/>
  <c r="AH133" i="11"/>
  <c r="AG133" i="11"/>
  <c r="AF133" i="11"/>
  <c r="AA133" i="11"/>
  <c r="X133" i="11"/>
  <c r="G133" i="11"/>
  <c r="AN132" i="11"/>
  <c r="AH132" i="11" s="1"/>
  <c r="AI132" i="11" s="1"/>
  <c r="AK132" i="11" s="1"/>
  <c r="AL132" i="11"/>
  <c r="AJ132" i="11"/>
  <c r="AG132" i="11"/>
  <c r="AA132" i="11"/>
  <c r="AF132" i="11" s="1"/>
  <c r="X132" i="11"/>
  <c r="G132" i="11"/>
  <c r="AN131" i="11"/>
  <c r="AL131" i="11"/>
  <c r="AF131" i="11"/>
  <c r="AG131" i="11" s="1"/>
  <c r="AA131" i="11"/>
  <c r="X131" i="11"/>
  <c r="G131" i="11"/>
  <c r="AN130" i="11"/>
  <c r="AL130" i="11"/>
  <c r="AA130" i="11"/>
  <c r="AF130" i="11" s="1"/>
  <c r="AG130" i="11" s="1"/>
  <c r="X130" i="11"/>
  <c r="G130" i="11"/>
  <c r="AN129" i="11"/>
  <c r="AL129" i="11"/>
  <c r="AA129" i="11"/>
  <c r="AF129" i="11" s="1"/>
  <c r="AG129" i="11" s="1"/>
  <c r="X129" i="11"/>
  <c r="G129" i="11"/>
  <c r="AN128" i="11"/>
  <c r="AJ128" i="11" s="1"/>
  <c r="AL128" i="11"/>
  <c r="AF128" i="11"/>
  <c r="AG128" i="11" s="1"/>
  <c r="AH128" i="11" s="1"/>
  <c r="AI128" i="11" s="1"/>
  <c r="AK128" i="11" s="1"/>
  <c r="AA128" i="11"/>
  <c r="X128" i="11"/>
  <c r="G128" i="11"/>
  <c r="AN127" i="11"/>
  <c r="AL127" i="11"/>
  <c r="AJ127" i="11"/>
  <c r="AI127" i="11"/>
  <c r="AK127" i="11" s="1"/>
  <c r="AF127" i="11"/>
  <c r="AG127" i="11" s="1"/>
  <c r="AH127" i="11" s="1"/>
  <c r="AA127" i="11"/>
  <c r="X127" i="11"/>
  <c r="G127" i="11"/>
  <c r="AN126" i="11"/>
  <c r="AL126" i="11"/>
  <c r="AF126" i="11"/>
  <c r="AG126" i="11" s="1"/>
  <c r="AA126" i="11"/>
  <c r="X126" i="11"/>
  <c r="G126" i="11"/>
  <c r="AN125" i="11"/>
  <c r="AL125" i="11"/>
  <c r="AJ125" i="11"/>
  <c r="AH125" i="11"/>
  <c r="AI125" i="11" s="1"/>
  <c r="AK125" i="11" s="1"/>
  <c r="AG125" i="11"/>
  <c r="AF125" i="11"/>
  <c r="AA125" i="11"/>
  <c r="X125" i="11"/>
  <c r="G125" i="11"/>
  <c r="AN124" i="11"/>
  <c r="AL124" i="11"/>
  <c r="AJ124" i="11"/>
  <c r="AA124" i="11"/>
  <c r="AF124" i="11" s="1"/>
  <c r="AG124" i="11" s="1"/>
  <c r="X124" i="11"/>
  <c r="G124" i="11"/>
  <c r="AN123" i="11"/>
  <c r="AL123" i="11"/>
  <c r="AA123" i="11"/>
  <c r="X123" i="11"/>
  <c r="G123" i="11"/>
  <c r="AN122" i="11"/>
  <c r="AL122" i="11"/>
  <c r="AA122" i="11"/>
  <c r="X122" i="11"/>
  <c r="G122" i="11"/>
  <c r="AN121" i="11"/>
  <c r="AJ121" i="11" s="1"/>
  <c r="AL121" i="11"/>
  <c r="AA121" i="11"/>
  <c r="AF121" i="11" s="1"/>
  <c r="AG121" i="11" s="1"/>
  <c r="X121" i="11"/>
  <c r="G121" i="11"/>
  <c r="AN120" i="11"/>
  <c r="AJ120" i="11" s="1"/>
  <c r="AL120" i="11"/>
  <c r="AH120" i="11"/>
  <c r="AI120" i="11" s="1"/>
  <c r="AK120" i="11" s="1"/>
  <c r="AG120" i="11"/>
  <c r="AF120" i="11"/>
  <c r="AA120" i="11"/>
  <c r="X120" i="11"/>
  <c r="G120" i="11"/>
  <c r="AN119" i="11"/>
  <c r="AL119" i="11"/>
  <c r="AJ119" i="11"/>
  <c r="AF119" i="11"/>
  <c r="AG119" i="11" s="1"/>
  <c r="AH119" i="11" s="1"/>
  <c r="AI119" i="11" s="1"/>
  <c r="AK119" i="11" s="1"/>
  <c r="AA119" i="11"/>
  <c r="X119" i="11"/>
  <c r="G119" i="11"/>
  <c r="AN118" i="11"/>
  <c r="AL118" i="11"/>
  <c r="AA118" i="11"/>
  <c r="AF118" i="11" s="1"/>
  <c r="AG118" i="11" s="1"/>
  <c r="X118" i="11"/>
  <c r="G118" i="11"/>
  <c r="AN117" i="11"/>
  <c r="AL117" i="11"/>
  <c r="AJ117" i="11"/>
  <c r="AG117" i="11"/>
  <c r="AH117" i="11" s="1"/>
  <c r="AI117" i="11" s="1"/>
  <c r="AK117" i="11" s="1"/>
  <c r="AF117" i="11"/>
  <c r="AA117" i="11"/>
  <c r="X117" i="11"/>
  <c r="G117" i="11"/>
  <c r="AN116" i="11"/>
  <c r="AL116" i="11"/>
  <c r="AJ116" i="11"/>
  <c r="AG116" i="11"/>
  <c r="AA116" i="11"/>
  <c r="AF116" i="11" s="1"/>
  <c r="X116" i="11"/>
  <c r="G116" i="11"/>
  <c r="AN115" i="11"/>
  <c r="AJ115" i="11" s="1"/>
  <c r="AL115" i="11"/>
  <c r="AF115" i="11"/>
  <c r="AG115" i="11" s="1"/>
  <c r="AA115" i="11"/>
  <c r="X115" i="11"/>
  <c r="G115" i="11"/>
  <c r="AN114" i="11"/>
  <c r="AJ114" i="11" s="1"/>
  <c r="AL114" i="11"/>
  <c r="AI114" i="11"/>
  <c r="AK114" i="11" s="1"/>
  <c r="AH114" i="11"/>
  <c r="AA114" i="11"/>
  <c r="AF114" i="11" s="1"/>
  <c r="AG114" i="11" s="1"/>
  <c r="X114" i="11"/>
  <c r="G114" i="11"/>
  <c r="AN113" i="11"/>
  <c r="AL113" i="11"/>
  <c r="AA113" i="11"/>
  <c r="AF113" i="11" s="1"/>
  <c r="AG113" i="11" s="1"/>
  <c r="AH113" i="11" s="1"/>
  <c r="AI113" i="11" s="1"/>
  <c r="AK113" i="11" s="1"/>
  <c r="X113" i="11"/>
  <c r="G113" i="11"/>
  <c r="AN112" i="11"/>
  <c r="AJ112" i="11" s="1"/>
  <c r="AL112" i="11"/>
  <c r="AG112" i="11"/>
  <c r="AH112" i="11" s="1"/>
  <c r="AI112" i="11" s="1"/>
  <c r="AK112" i="11" s="1"/>
  <c r="AF112" i="11"/>
  <c r="AA112" i="11"/>
  <c r="X112" i="11"/>
  <c r="G112" i="11"/>
  <c r="AN111" i="11"/>
  <c r="AL111" i="11"/>
  <c r="AJ111" i="11"/>
  <c r="AI111" i="11"/>
  <c r="AK111" i="11" s="1"/>
  <c r="AF111" i="11"/>
  <c r="AG111" i="11" s="1"/>
  <c r="AH111" i="11" s="1"/>
  <c r="AA111" i="11"/>
  <c r="X111" i="11"/>
  <c r="G111" i="11"/>
  <c r="AN110" i="11"/>
  <c r="AL110" i="11"/>
  <c r="AF110" i="11"/>
  <c r="AG110" i="11" s="1"/>
  <c r="AA110" i="11"/>
  <c r="X110" i="11"/>
  <c r="G110" i="11"/>
  <c r="AN109" i="11"/>
  <c r="AL109" i="11"/>
  <c r="AJ109" i="11"/>
  <c r="AI109" i="11"/>
  <c r="AK109" i="11" s="1"/>
  <c r="AH109" i="11"/>
  <c r="AG109" i="11"/>
  <c r="AF109" i="11"/>
  <c r="AA109" i="11"/>
  <c r="X109" i="11"/>
  <c r="G109" i="11"/>
  <c r="AN108" i="11"/>
  <c r="AL108" i="11"/>
  <c r="AJ108" i="11"/>
  <c r="AG108" i="11"/>
  <c r="AA108" i="11"/>
  <c r="AF108" i="11" s="1"/>
  <c r="X108" i="11"/>
  <c r="G108" i="11"/>
  <c r="AN107" i="11"/>
  <c r="AL107" i="11"/>
  <c r="AJ107" i="11"/>
  <c r="AG107" i="11"/>
  <c r="AF107" i="11"/>
  <c r="AA107" i="11"/>
  <c r="X107" i="11"/>
  <c r="G107" i="11"/>
  <c r="AN106" i="11"/>
  <c r="AL106" i="11"/>
  <c r="AJ106" i="11"/>
  <c r="AI106" i="11"/>
  <c r="AK106" i="11" s="1"/>
  <c r="AH106" i="11"/>
  <c r="AA106" i="11"/>
  <c r="AF106" i="11" s="1"/>
  <c r="AG106" i="11" s="1"/>
  <c r="X106" i="11"/>
  <c r="G106" i="11"/>
  <c r="AN105" i="11"/>
  <c r="AL105" i="11"/>
  <c r="AK105" i="11"/>
  <c r="AH105" i="11"/>
  <c r="AI105" i="11" s="1"/>
  <c r="AA105" i="11"/>
  <c r="AF105" i="11" s="1"/>
  <c r="AG105" i="11" s="1"/>
  <c r="X105" i="11"/>
  <c r="G105" i="11"/>
  <c r="AN104" i="11"/>
  <c r="AJ104" i="11" s="1"/>
  <c r="AL104" i="11"/>
  <c r="AH104" i="11"/>
  <c r="AI104" i="11" s="1"/>
  <c r="AK104" i="11" s="1"/>
  <c r="AG104" i="11"/>
  <c r="AF104" i="11"/>
  <c r="AA104" i="11"/>
  <c r="X104" i="11"/>
  <c r="G104" i="11"/>
  <c r="AN103" i="11"/>
  <c r="AL103" i="11"/>
  <c r="AK103" i="11"/>
  <c r="AJ103" i="11"/>
  <c r="AI103" i="11"/>
  <c r="AF103" i="11"/>
  <c r="AG103" i="11" s="1"/>
  <c r="AH103" i="11" s="1"/>
  <c r="AA103" i="11"/>
  <c r="X103" i="11"/>
  <c r="G103" i="11"/>
  <c r="AN102" i="11"/>
  <c r="AL102" i="11"/>
  <c r="AF102" i="11"/>
  <c r="AG102" i="11" s="1"/>
  <c r="AA102" i="11"/>
  <c r="X102" i="11"/>
  <c r="G102" i="11"/>
  <c r="AN101" i="11"/>
  <c r="AL101" i="11"/>
  <c r="AJ101" i="11"/>
  <c r="AI101" i="11"/>
  <c r="AK101" i="11" s="1"/>
  <c r="AH101" i="11"/>
  <c r="AG101" i="11"/>
  <c r="AF101" i="11"/>
  <c r="AA101" i="11"/>
  <c r="X101" i="11"/>
  <c r="G101" i="11"/>
  <c r="AN100" i="11"/>
  <c r="AH100" i="11" s="1"/>
  <c r="AI100" i="11" s="1"/>
  <c r="AK100" i="11" s="1"/>
  <c r="AL100" i="11"/>
  <c r="AJ100" i="11"/>
  <c r="AG100" i="11"/>
  <c r="AA100" i="11"/>
  <c r="AF100" i="11" s="1"/>
  <c r="X100" i="11"/>
  <c r="G100" i="11"/>
  <c r="AN99" i="11"/>
  <c r="AL99" i="11"/>
  <c r="AF99" i="11"/>
  <c r="AG99" i="11" s="1"/>
  <c r="AA99" i="11"/>
  <c r="X99" i="11"/>
  <c r="G99" i="11"/>
  <c r="AN98" i="11"/>
  <c r="AL98" i="11"/>
  <c r="AA98" i="11"/>
  <c r="AF98" i="11" s="1"/>
  <c r="AG98" i="11" s="1"/>
  <c r="X98" i="11"/>
  <c r="G98" i="11"/>
  <c r="AN97" i="11"/>
  <c r="AL97" i="11"/>
  <c r="AA97" i="11"/>
  <c r="AF97" i="11" s="1"/>
  <c r="AG97" i="11" s="1"/>
  <c r="X97" i="11"/>
  <c r="G97" i="11"/>
  <c r="AN96" i="11"/>
  <c r="AJ96" i="11" s="1"/>
  <c r="AL96" i="11"/>
  <c r="AF96" i="11"/>
  <c r="AG96" i="11" s="1"/>
  <c r="AH96" i="11" s="1"/>
  <c r="AI96" i="11" s="1"/>
  <c r="AK96" i="11" s="1"/>
  <c r="AA96" i="11"/>
  <c r="X96" i="11"/>
  <c r="G96" i="11"/>
  <c r="AN95" i="11"/>
  <c r="AL95" i="11"/>
  <c r="AJ95" i="11"/>
  <c r="AI95" i="11"/>
  <c r="AK95" i="11" s="1"/>
  <c r="AF95" i="11"/>
  <c r="AG95" i="11" s="1"/>
  <c r="AH95" i="11" s="1"/>
  <c r="AA95" i="11"/>
  <c r="X95" i="11"/>
  <c r="G95" i="11"/>
  <c r="AN94" i="11"/>
  <c r="AL94" i="11"/>
  <c r="AF94" i="11"/>
  <c r="AG94" i="11" s="1"/>
  <c r="AA94" i="11"/>
  <c r="X94" i="11"/>
  <c r="G94" i="11"/>
  <c r="AN93" i="11"/>
  <c r="AL93" i="11"/>
  <c r="AJ93" i="11"/>
  <c r="AH93" i="11"/>
  <c r="AI93" i="11" s="1"/>
  <c r="AK93" i="11" s="1"/>
  <c r="AG93" i="11"/>
  <c r="AF93" i="11"/>
  <c r="AA93" i="11"/>
  <c r="X93" i="11"/>
  <c r="G93" i="11"/>
  <c r="AN92" i="11"/>
  <c r="AL92" i="11"/>
  <c r="AJ92" i="11"/>
  <c r="AA92" i="11"/>
  <c r="AF92" i="11" s="1"/>
  <c r="AG92" i="11" s="1"/>
  <c r="X92" i="11"/>
  <c r="G92" i="11"/>
  <c r="AN91" i="11"/>
  <c r="AL91" i="11"/>
  <c r="AA91" i="11"/>
  <c r="X91" i="11"/>
  <c r="G91" i="11"/>
  <c r="AN90" i="11"/>
  <c r="AL90" i="11"/>
  <c r="AA90" i="11"/>
  <c r="X90" i="11"/>
  <c r="G90" i="11"/>
  <c r="AN89" i="11"/>
  <c r="AL89" i="11"/>
  <c r="AA89" i="11"/>
  <c r="AF89" i="11" s="1"/>
  <c r="AG89" i="11" s="1"/>
  <c r="AH89" i="11" s="1"/>
  <c r="AI89" i="11" s="1"/>
  <c r="AK89" i="11" s="1"/>
  <c r="X89" i="11"/>
  <c r="G89" i="11"/>
  <c r="AN88" i="11"/>
  <c r="AJ88" i="11" s="1"/>
  <c r="AL88" i="11"/>
  <c r="AF88" i="11"/>
  <c r="AG88" i="11" s="1"/>
  <c r="AH88" i="11" s="1"/>
  <c r="AI88" i="11" s="1"/>
  <c r="AK88" i="11" s="1"/>
  <c r="AA88" i="11"/>
  <c r="X88" i="11"/>
  <c r="G88" i="11"/>
  <c r="AN87" i="11"/>
  <c r="AL87" i="11"/>
  <c r="AJ87" i="11"/>
  <c r="AI87" i="11"/>
  <c r="AK87" i="11" s="1"/>
  <c r="AF87" i="11"/>
  <c r="AG87" i="11" s="1"/>
  <c r="AH87" i="11" s="1"/>
  <c r="AA87" i="11"/>
  <c r="X87" i="11"/>
  <c r="G87" i="11"/>
  <c r="AN86" i="11"/>
  <c r="AL86" i="11"/>
  <c r="AF86" i="11"/>
  <c r="AG86" i="11" s="1"/>
  <c r="AA86" i="11"/>
  <c r="X86" i="11"/>
  <c r="G86" i="11"/>
  <c r="AN85" i="11"/>
  <c r="AL85" i="11"/>
  <c r="AG85" i="11"/>
  <c r="AH85" i="11" s="1"/>
  <c r="AI85" i="11" s="1"/>
  <c r="AK85" i="11" s="1"/>
  <c r="AF85" i="11"/>
  <c r="AA85" i="11"/>
  <c r="AJ85" i="11" s="1"/>
  <c r="X85" i="11"/>
  <c r="G85" i="11"/>
  <c r="AN84" i="11"/>
  <c r="AL84" i="11"/>
  <c r="AJ84" i="11"/>
  <c r="AA84" i="11"/>
  <c r="AF84" i="11" s="1"/>
  <c r="AG84" i="11" s="1"/>
  <c r="AH84" i="11" s="1"/>
  <c r="AI84" i="11" s="1"/>
  <c r="AK84" i="11" s="1"/>
  <c r="X84" i="11"/>
  <c r="G84" i="11"/>
  <c r="AN83" i="11"/>
  <c r="AL83" i="11"/>
  <c r="AA83" i="11"/>
  <c r="AJ83" i="11" s="1"/>
  <c r="X83" i="11"/>
  <c r="G83" i="11"/>
  <c r="AN82" i="11"/>
  <c r="AL82" i="11"/>
  <c r="AA82" i="11"/>
  <c r="X82" i="11"/>
  <c r="G82" i="11"/>
  <c r="AN81" i="11"/>
  <c r="AL81" i="11"/>
  <c r="AA81" i="11"/>
  <c r="AF81" i="11" s="1"/>
  <c r="AG81" i="11" s="1"/>
  <c r="AH81" i="11" s="1"/>
  <c r="AI81" i="11" s="1"/>
  <c r="AK81" i="11" s="1"/>
  <c r="X81" i="11"/>
  <c r="G81" i="11"/>
  <c r="AN80" i="11"/>
  <c r="AJ80" i="11" s="1"/>
  <c r="AL80" i="11"/>
  <c r="AG80" i="11"/>
  <c r="AH80" i="11" s="1"/>
  <c r="AI80" i="11" s="1"/>
  <c r="AK80" i="11" s="1"/>
  <c r="AF80" i="11"/>
  <c r="AA80" i="11"/>
  <c r="X80" i="11"/>
  <c r="G80" i="11"/>
  <c r="AN79" i="11"/>
  <c r="AL79" i="11"/>
  <c r="AJ79" i="11"/>
  <c r="AI79" i="11"/>
  <c r="AK79" i="11" s="1"/>
  <c r="AF79" i="11"/>
  <c r="AG79" i="11" s="1"/>
  <c r="AH79" i="11" s="1"/>
  <c r="AA79" i="11"/>
  <c r="X79" i="11"/>
  <c r="G79" i="11"/>
  <c r="AN78" i="11"/>
  <c r="AL78" i="11"/>
  <c r="AF78" i="11"/>
  <c r="AG78" i="11" s="1"/>
  <c r="AA78" i="11"/>
  <c r="X78" i="11"/>
  <c r="G78" i="11"/>
  <c r="AN77" i="11"/>
  <c r="AL77" i="11"/>
  <c r="AG77" i="11"/>
  <c r="AH77" i="11" s="1"/>
  <c r="AI77" i="11" s="1"/>
  <c r="AK77" i="11" s="1"/>
  <c r="AF77" i="11"/>
  <c r="AA77" i="11"/>
  <c r="AJ77" i="11" s="1"/>
  <c r="X77" i="11"/>
  <c r="G77" i="11"/>
  <c r="AN76" i="11"/>
  <c r="AL76" i="11"/>
  <c r="AJ76" i="11"/>
  <c r="AG76" i="11"/>
  <c r="AH76" i="11" s="1"/>
  <c r="AI76" i="11" s="1"/>
  <c r="AK76" i="11" s="1"/>
  <c r="AF76" i="11"/>
  <c r="AA76" i="11"/>
  <c r="X76" i="11"/>
  <c r="G76" i="11"/>
  <c r="AN75" i="11"/>
  <c r="AL75" i="11"/>
  <c r="AJ75" i="11"/>
  <c r="AG75" i="11"/>
  <c r="AF75" i="11"/>
  <c r="AA75" i="11"/>
  <c r="X75" i="11"/>
  <c r="G75" i="11"/>
  <c r="AN74" i="11"/>
  <c r="AL74" i="11"/>
  <c r="AJ74" i="11"/>
  <c r="AI74" i="11"/>
  <c r="AK74" i="11" s="1"/>
  <c r="AH74" i="11"/>
  <c r="AA74" i="11"/>
  <c r="AF74" i="11" s="1"/>
  <c r="AG74" i="11" s="1"/>
  <c r="X74" i="11"/>
  <c r="G74" i="11"/>
  <c r="AN73" i="11"/>
  <c r="AL73" i="11"/>
  <c r="AH73" i="11"/>
  <c r="AI73" i="11" s="1"/>
  <c r="AK73" i="11" s="1"/>
  <c r="AA73" i="11"/>
  <c r="AF73" i="11" s="1"/>
  <c r="AG73" i="11" s="1"/>
  <c r="X73" i="11"/>
  <c r="G73" i="11"/>
  <c r="AN72" i="11"/>
  <c r="AL72" i="11"/>
  <c r="AG72" i="11"/>
  <c r="AH72" i="11" s="1"/>
  <c r="AI72" i="11" s="1"/>
  <c r="AK72" i="11" s="1"/>
  <c r="AF72" i="11"/>
  <c r="AA72" i="11"/>
  <c r="AJ72" i="11" s="1"/>
  <c r="X72" i="11"/>
  <c r="G72" i="11"/>
  <c r="AN71" i="11"/>
  <c r="AL71" i="11"/>
  <c r="AK71" i="11"/>
  <c r="AJ71" i="11"/>
  <c r="AI71" i="11"/>
  <c r="AF71" i="11"/>
  <c r="AG71" i="11" s="1"/>
  <c r="AH71" i="11" s="1"/>
  <c r="AA71" i="11"/>
  <c r="X71" i="11"/>
  <c r="G71" i="11"/>
  <c r="AN70" i="11"/>
  <c r="AL70" i="11"/>
  <c r="AF70" i="11"/>
  <c r="AG70" i="11" s="1"/>
  <c r="AA70" i="11"/>
  <c r="X70" i="11"/>
  <c r="G70" i="11"/>
  <c r="AN69" i="11"/>
  <c r="AJ69" i="11" s="1"/>
  <c r="AL69" i="11"/>
  <c r="AH69" i="11"/>
  <c r="AI69" i="11" s="1"/>
  <c r="AK69" i="11" s="1"/>
  <c r="AG69" i="11"/>
  <c r="AA69" i="11"/>
  <c r="AF69" i="11" s="1"/>
  <c r="X69" i="11"/>
  <c r="G69" i="11"/>
  <c r="AN68" i="11"/>
  <c r="AL68" i="11"/>
  <c r="AK68" i="11"/>
  <c r="AJ68" i="11"/>
  <c r="AG68" i="11"/>
  <c r="AH68" i="11" s="1"/>
  <c r="AI68" i="11" s="1"/>
  <c r="AF68" i="11"/>
  <c r="AA68" i="11"/>
  <c r="X68" i="11"/>
  <c r="G68" i="11"/>
  <c r="AN67" i="11"/>
  <c r="AH67" i="11" s="1"/>
  <c r="AI67" i="11" s="1"/>
  <c r="AK67" i="11" s="1"/>
  <c r="AL67" i="11"/>
  <c r="AJ67" i="11"/>
  <c r="AG67" i="11"/>
  <c r="AF67" i="11"/>
  <c r="AA67" i="11"/>
  <c r="X67" i="11"/>
  <c r="G67" i="11"/>
  <c r="AN66" i="11"/>
  <c r="AH66" i="11" s="1"/>
  <c r="AI66" i="11" s="1"/>
  <c r="AK66" i="11" s="1"/>
  <c r="AL66" i="11"/>
  <c r="AJ66" i="11"/>
  <c r="AA66" i="11"/>
  <c r="AF66" i="11" s="1"/>
  <c r="AG66" i="11" s="1"/>
  <c r="X66" i="11"/>
  <c r="G66" i="11"/>
  <c r="AN65" i="11"/>
  <c r="AL65" i="11"/>
  <c r="AA65" i="11"/>
  <c r="AF65" i="11" s="1"/>
  <c r="AG65" i="11" s="1"/>
  <c r="X65" i="11"/>
  <c r="G65" i="11"/>
  <c r="AN64" i="11"/>
  <c r="AJ64" i="11" s="1"/>
  <c r="AL64" i="11"/>
  <c r="AH64" i="11"/>
  <c r="AI64" i="11" s="1"/>
  <c r="AK64" i="11" s="1"/>
  <c r="AG64" i="11"/>
  <c r="AF64" i="11"/>
  <c r="AA64" i="11"/>
  <c r="X64" i="11"/>
  <c r="G64" i="11"/>
  <c r="AN63" i="11"/>
  <c r="AL63" i="11"/>
  <c r="AK63" i="11"/>
  <c r="AJ63" i="11"/>
  <c r="AI63" i="11"/>
  <c r="AF63" i="11"/>
  <c r="AG63" i="11" s="1"/>
  <c r="AH63" i="11" s="1"/>
  <c r="AA63" i="11"/>
  <c r="X63" i="11"/>
  <c r="G63" i="11"/>
  <c r="AN62" i="11"/>
  <c r="AL62" i="11"/>
  <c r="AF62" i="11"/>
  <c r="AG62" i="11" s="1"/>
  <c r="AA62" i="11"/>
  <c r="X62" i="11"/>
  <c r="G62" i="11"/>
  <c r="AN61" i="11"/>
  <c r="AJ61" i="11" s="1"/>
  <c r="AL61" i="11"/>
  <c r="AI61" i="11"/>
  <c r="AK61" i="11" s="1"/>
  <c r="AH61" i="11"/>
  <c r="AG61" i="11"/>
  <c r="AA61" i="11"/>
  <c r="AF61" i="11" s="1"/>
  <c r="X61" i="11"/>
  <c r="G61" i="11"/>
  <c r="AN60" i="11"/>
  <c r="AL60" i="11"/>
  <c r="AK60" i="11"/>
  <c r="AJ60" i="11"/>
  <c r="AG60" i="11"/>
  <c r="AH60" i="11" s="1"/>
  <c r="AI60" i="11" s="1"/>
  <c r="AF60" i="11"/>
  <c r="AA60" i="11"/>
  <c r="X60" i="11"/>
  <c r="G60" i="11"/>
  <c r="AN59" i="11"/>
  <c r="AL59" i="11"/>
  <c r="AA59" i="11"/>
  <c r="AF59" i="11" s="1"/>
  <c r="AG59" i="11" s="1"/>
  <c r="X59" i="11"/>
  <c r="G59" i="11"/>
  <c r="AN58" i="11"/>
  <c r="AL58" i="11"/>
  <c r="AA58" i="11"/>
  <c r="AF58" i="11" s="1"/>
  <c r="AG58" i="11" s="1"/>
  <c r="X58" i="11"/>
  <c r="G58" i="11"/>
  <c r="AN57" i="11"/>
  <c r="AL57" i="11"/>
  <c r="AA57" i="11"/>
  <c r="AF57" i="11" s="1"/>
  <c r="AG57" i="11" s="1"/>
  <c r="X57" i="11"/>
  <c r="G57" i="11"/>
  <c r="AN56" i="11"/>
  <c r="AJ56" i="11" s="1"/>
  <c r="AL56" i="11"/>
  <c r="AK56" i="11"/>
  <c r="AH56" i="11"/>
  <c r="AI56" i="11" s="1"/>
  <c r="AG56" i="11"/>
  <c r="AF56" i="11"/>
  <c r="AA56" i="11"/>
  <c r="X56" i="11"/>
  <c r="G56" i="11"/>
  <c r="AN55" i="11"/>
  <c r="AL55" i="11"/>
  <c r="AJ55" i="11"/>
  <c r="AF55" i="11"/>
  <c r="AG55" i="11" s="1"/>
  <c r="AH55" i="11" s="1"/>
  <c r="AI55" i="11" s="1"/>
  <c r="AK55" i="11" s="1"/>
  <c r="AA55" i="11"/>
  <c r="X55" i="11"/>
  <c r="G55" i="11"/>
  <c r="AN54" i="11"/>
  <c r="AL54" i="11"/>
  <c r="AA54" i="11"/>
  <c r="AF54" i="11" s="1"/>
  <c r="AG54" i="11" s="1"/>
  <c r="X54" i="11"/>
  <c r="G54" i="11"/>
  <c r="AN53" i="11"/>
  <c r="AJ53" i="11" s="1"/>
  <c r="AL53" i="11"/>
  <c r="AA53" i="11"/>
  <c r="AF53" i="11" s="1"/>
  <c r="AG53" i="11" s="1"/>
  <c r="AH53" i="11" s="1"/>
  <c r="AI53" i="11" s="1"/>
  <c r="AK53" i="11" s="1"/>
  <c r="X53" i="11"/>
  <c r="G53" i="11"/>
  <c r="AN52" i="11"/>
  <c r="AL52" i="11"/>
  <c r="AK52" i="11"/>
  <c r="AJ52" i="11"/>
  <c r="AG52" i="11"/>
  <c r="AH52" i="11" s="1"/>
  <c r="AI52" i="11" s="1"/>
  <c r="AF52" i="11"/>
  <c r="AA52" i="11"/>
  <c r="X52" i="11"/>
  <c r="G52" i="11"/>
  <c r="AN51" i="11"/>
  <c r="AL51" i="11"/>
  <c r="AF51" i="11"/>
  <c r="AG51" i="11" s="1"/>
  <c r="AA51" i="11"/>
  <c r="X51" i="11"/>
  <c r="G51" i="11"/>
  <c r="AN50" i="11"/>
  <c r="AL50" i="11"/>
  <c r="AA50" i="11"/>
  <c r="AF50" i="11" s="1"/>
  <c r="AG50" i="11" s="1"/>
  <c r="X50" i="11"/>
  <c r="G50" i="11"/>
  <c r="AN49" i="11"/>
  <c r="AL49" i="11"/>
  <c r="AA49" i="11"/>
  <c r="AF49" i="11" s="1"/>
  <c r="AG49" i="11" s="1"/>
  <c r="X49" i="11"/>
  <c r="G49" i="11"/>
  <c r="AN48" i="11"/>
  <c r="AJ48" i="11" s="1"/>
  <c r="AL48" i="11"/>
  <c r="AF48" i="11"/>
  <c r="AG48" i="11" s="1"/>
  <c r="AH48" i="11" s="1"/>
  <c r="AI48" i="11" s="1"/>
  <c r="AK48" i="11" s="1"/>
  <c r="AA48" i="11"/>
  <c r="X48" i="11"/>
  <c r="G48" i="11"/>
  <c r="AN47" i="11"/>
  <c r="AL47" i="11"/>
  <c r="AJ47" i="11"/>
  <c r="AI47" i="11"/>
  <c r="AK47" i="11" s="1"/>
  <c r="AF47" i="11"/>
  <c r="AG47" i="11" s="1"/>
  <c r="AH47" i="11" s="1"/>
  <c r="AA47" i="11"/>
  <c r="X47" i="11"/>
  <c r="G47" i="11"/>
  <c r="AN46" i="11"/>
  <c r="AL46" i="11"/>
  <c r="AF46" i="11"/>
  <c r="AG46" i="11" s="1"/>
  <c r="AA46" i="11"/>
  <c r="X46" i="11"/>
  <c r="G46" i="11"/>
  <c r="AN45" i="11"/>
  <c r="AJ45" i="11" s="1"/>
  <c r="AL45" i="11"/>
  <c r="AG45" i="11"/>
  <c r="AH45" i="11" s="1"/>
  <c r="AI45" i="11" s="1"/>
  <c r="AK45" i="11" s="1"/>
  <c r="AA45" i="11"/>
  <c r="AF45" i="11" s="1"/>
  <c r="X45" i="11"/>
  <c r="G45" i="11"/>
  <c r="AN44" i="11"/>
  <c r="AL44" i="11"/>
  <c r="AJ44" i="11"/>
  <c r="AG44" i="11"/>
  <c r="AH44" i="11" s="1"/>
  <c r="AI44" i="11" s="1"/>
  <c r="AK44" i="11" s="1"/>
  <c r="AF44" i="11"/>
  <c r="AA44" i="11"/>
  <c r="X44" i="11"/>
  <c r="G44" i="11"/>
  <c r="AN43" i="11"/>
  <c r="AJ43" i="11" s="1"/>
  <c r="AL43" i="11"/>
  <c r="AA43" i="11"/>
  <c r="AF43" i="11" s="1"/>
  <c r="AG43" i="11" s="1"/>
  <c r="X43" i="11"/>
  <c r="G43" i="11"/>
  <c r="AN42" i="11"/>
  <c r="AL42" i="11"/>
  <c r="AA42" i="11"/>
  <c r="AF42" i="11" s="1"/>
  <c r="AG42" i="11" s="1"/>
  <c r="X42" i="11"/>
  <c r="G42" i="11"/>
  <c r="AN41" i="11"/>
  <c r="AJ41" i="11" s="1"/>
  <c r="AL41" i="11"/>
  <c r="AH41" i="11"/>
  <c r="AI41" i="11" s="1"/>
  <c r="AK41" i="11" s="1"/>
  <c r="AA41" i="11"/>
  <c r="AF41" i="11" s="1"/>
  <c r="AG41" i="11" s="1"/>
  <c r="X41" i="11"/>
  <c r="G41" i="11"/>
  <c r="AN40" i="11"/>
  <c r="AJ40" i="11" s="1"/>
  <c r="AL40" i="11"/>
  <c r="AG40" i="11"/>
  <c r="AH40" i="11" s="1"/>
  <c r="AI40" i="11" s="1"/>
  <c r="AK40" i="11" s="1"/>
  <c r="AF40" i="11"/>
  <c r="AA40" i="11"/>
  <c r="X40" i="11"/>
  <c r="G40" i="11"/>
  <c r="AN39" i="11"/>
  <c r="AL39" i="11"/>
  <c r="AJ39" i="11"/>
  <c r="AF39" i="11"/>
  <c r="AG39" i="11" s="1"/>
  <c r="AH39" i="11" s="1"/>
  <c r="AI39" i="11" s="1"/>
  <c r="AK39" i="11" s="1"/>
  <c r="AA39" i="11"/>
  <c r="X39" i="11"/>
  <c r="G39" i="11"/>
  <c r="AN38" i="11"/>
  <c r="AL38" i="11"/>
  <c r="AA38" i="11"/>
  <c r="AF38" i="11" s="1"/>
  <c r="AG38" i="11" s="1"/>
  <c r="X38" i="11"/>
  <c r="G38" i="11"/>
  <c r="AN37" i="11"/>
  <c r="AJ37" i="11" s="1"/>
  <c r="AL37" i="11"/>
  <c r="AA37" i="11"/>
  <c r="AF37" i="11" s="1"/>
  <c r="AG37" i="11" s="1"/>
  <c r="AH37" i="11" s="1"/>
  <c r="AI37" i="11" s="1"/>
  <c r="AK37" i="11" s="1"/>
  <c r="X37" i="11"/>
  <c r="G37" i="11"/>
  <c r="AN36" i="11"/>
  <c r="AL36" i="11"/>
  <c r="AJ36" i="11"/>
  <c r="AG36" i="11"/>
  <c r="AH36" i="11" s="1"/>
  <c r="AI36" i="11" s="1"/>
  <c r="AK36" i="11" s="1"/>
  <c r="AF36" i="11"/>
  <c r="AA36" i="11"/>
  <c r="X36" i="11"/>
  <c r="G36" i="11"/>
  <c r="AN35" i="11"/>
  <c r="AL35" i="11"/>
  <c r="AF35" i="11"/>
  <c r="AG35" i="11" s="1"/>
  <c r="AA35" i="11"/>
  <c r="AJ35" i="11" s="1"/>
  <c r="X35" i="11"/>
  <c r="G35" i="11"/>
  <c r="AN34" i="11"/>
  <c r="AL34" i="11"/>
  <c r="AA34" i="11"/>
  <c r="X34" i="11"/>
  <c r="G34" i="11"/>
  <c r="AN33" i="11"/>
  <c r="AL33" i="11"/>
  <c r="AA33" i="11"/>
  <c r="AF33" i="11" s="1"/>
  <c r="AG33" i="11" s="1"/>
  <c r="AH33" i="11" s="1"/>
  <c r="AI33" i="11" s="1"/>
  <c r="AK33" i="11" s="1"/>
  <c r="X33" i="11"/>
  <c r="G33" i="11"/>
  <c r="AN32" i="11"/>
  <c r="AJ32" i="11" s="1"/>
  <c r="AL32" i="11"/>
  <c r="AF32" i="11"/>
  <c r="AG32" i="11" s="1"/>
  <c r="AH32" i="11" s="1"/>
  <c r="AI32" i="11" s="1"/>
  <c r="AK32" i="11" s="1"/>
  <c r="AA32" i="11"/>
  <c r="X32" i="11"/>
  <c r="G32" i="11"/>
  <c r="AN31" i="11"/>
  <c r="AL31" i="11"/>
  <c r="AJ31" i="11"/>
  <c r="AI31" i="11"/>
  <c r="AK31" i="11" s="1"/>
  <c r="AF31" i="11"/>
  <c r="AG31" i="11" s="1"/>
  <c r="AH31" i="11" s="1"/>
  <c r="AA31" i="11"/>
  <c r="X31" i="11"/>
  <c r="G31" i="11"/>
  <c r="AN30" i="11"/>
  <c r="AL30" i="11"/>
  <c r="AF30" i="11"/>
  <c r="AG30" i="11" s="1"/>
  <c r="AA30" i="11"/>
  <c r="X30" i="11"/>
  <c r="G30" i="11"/>
  <c r="AN29" i="11"/>
  <c r="AJ29" i="11" s="1"/>
  <c r="AL29" i="11"/>
  <c r="AA29" i="11"/>
  <c r="AF29" i="11" s="1"/>
  <c r="AG29" i="11" s="1"/>
  <c r="AH29" i="11" s="1"/>
  <c r="AI29" i="11" s="1"/>
  <c r="AK29" i="11" s="1"/>
  <c r="X29" i="11"/>
  <c r="G29" i="11"/>
  <c r="AN28" i="11"/>
  <c r="AL28" i="11"/>
  <c r="AJ28" i="11"/>
  <c r="AG28" i="11"/>
  <c r="AH28" i="11" s="1"/>
  <c r="AI28" i="11" s="1"/>
  <c r="AK28" i="11" s="1"/>
  <c r="AF28" i="11"/>
  <c r="AA28" i="11"/>
  <c r="X28" i="11"/>
  <c r="G28" i="11"/>
  <c r="AN27" i="11"/>
  <c r="AL27" i="11"/>
  <c r="AA27" i="11"/>
  <c r="AJ27" i="11" s="1"/>
  <c r="X27" i="11"/>
  <c r="G27" i="11"/>
  <c r="AN26" i="11"/>
  <c r="AL26" i="11"/>
  <c r="AA26" i="11"/>
  <c r="X26" i="11"/>
  <c r="G26" i="11"/>
  <c r="AN25" i="11"/>
  <c r="AL25" i="11"/>
  <c r="AA25" i="11"/>
  <c r="AF25" i="11" s="1"/>
  <c r="AG25" i="11" s="1"/>
  <c r="AH25" i="11" s="1"/>
  <c r="AI25" i="11" s="1"/>
  <c r="AK25" i="11" s="1"/>
  <c r="X25" i="11"/>
  <c r="G25" i="11"/>
  <c r="AN24" i="11"/>
  <c r="AJ24" i="11" s="1"/>
  <c r="AL24" i="11"/>
  <c r="AG24" i="11"/>
  <c r="AH24" i="11" s="1"/>
  <c r="AI24" i="11" s="1"/>
  <c r="AK24" i="11" s="1"/>
  <c r="AF24" i="11"/>
  <c r="AA24" i="11"/>
  <c r="X24" i="11"/>
  <c r="G24" i="11"/>
  <c r="AN23" i="11"/>
  <c r="AL23" i="11"/>
  <c r="AJ23" i="11"/>
  <c r="AI23" i="11"/>
  <c r="AK23" i="11" s="1"/>
  <c r="AF23" i="11"/>
  <c r="AG23" i="11" s="1"/>
  <c r="AH23" i="11" s="1"/>
  <c r="AA23" i="11"/>
  <c r="X23" i="11"/>
  <c r="G23" i="11"/>
  <c r="AN22" i="11"/>
  <c r="AL22" i="11"/>
  <c r="AF22" i="11"/>
  <c r="AG22" i="11" s="1"/>
  <c r="AA22" i="11"/>
  <c r="X22" i="11"/>
  <c r="G22" i="11"/>
  <c r="AN21" i="11"/>
  <c r="AJ21" i="11" s="1"/>
  <c r="AL21" i="11"/>
  <c r="AA21" i="11"/>
  <c r="AF21" i="11" s="1"/>
  <c r="AG21" i="11" s="1"/>
  <c r="AH21" i="11" s="1"/>
  <c r="AI21" i="11" s="1"/>
  <c r="AK21" i="11" s="1"/>
  <c r="X21" i="11"/>
  <c r="G21" i="11"/>
  <c r="AN20" i="11"/>
  <c r="AL20" i="11"/>
  <c r="AJ20" i="11"/>
  <c r="AG20" i="11"/>
  <c r="AH20" i="11" s="1"/>
  <c r="AI20" i="11" s="1"/>
  <c r="AK20" i="11" s="1"/>
  <c r="AF20" i="11"/>
  <c r="AA20" i="11"/>
  <c r="X20" i="11"/>
  <c r="G20" i="11"/>
  <c r="AN19" i="11"/>
  <c r="AL19" i="11"/>
  <c r="AJ19" i="11"/>
  <c r="AF19" i="11"/>
  <c r="AG19" i="11" s="1"/>
  <c r="AA19" i="11"/>
  <c r="X19" i="11"/>
  <c r="G19" i="11"/>
  <c r="AN18" i="11"/>
  <c r="AL18" i="11"/>
  <c r="AJ18" i="11"/>
  <c r="AH18" i="11"/>
  <c r="AI18" i="11" s="1"/>
  <c r="AK18" i="11" s="1"/>
  <c r="AA18" i="11"/>
  <c r="AF18" i="11" s="1"/>
  <c r="AG18" i="11" s="1"/>
  <c r="X18" i="11"/>
  <c r="G18" i="11"/>
  <c r="AN17" i="11"/>
  <c r="AL17" i="11"/>
  <c r="AA17" i="11"/>
  <c r="AF17" i="11" s="1"/>
  <c r="AG17" i="11" s="1"/>
  <c r="AH17" i="11" s="1"/>
  <c r="AI17" i="11" s="1"/>
  <c r="AK17" i="11" s="1"/>
  <c r="X17" i="11"/>
  <c r="G17" i="11"/>
  <c r="AN16" i="11"/>
  <c r="AJ16" i="11" s="1"/>
  <c r="AL16" i="11"/>
  <c r="AF16" i="11"/>
  <c r="AG16" i="11" s="1"/>
  <c r="AH16" i="11" s="1"/>
  <c r="AI16" i="11" s="1"/>
  <c r="AK16" i="11" s="1"/>
  <c r="AA16" i="11"/>
  <c r="X16" i="11"/>
  <c r="G16" i="11"/>
  <c r="AN15" i="11"/>
  <c r="AL15" i="11"/>
  <c r="AJ15" i="11"/>
  <c r="AI15" i="11"/>
  <c r="AK15" i="11" s="1"/>
  <c r="AF15" i="11"/>
  <c r="AG15" i="11" s="1"/>
  <c r="AH15" i="11" s="1"/>
  <c r="AA15" i="11"/>
  <c r="X15" i="11"/>
  <c r="G15" i="11"/>
  <c r="AN14" i="11"/>
  <c r="AL14" i="11"/>
  <c r="AF14" i="11"/>
  <c r="AG14" i="11" s="1"/>
  <c r="AA14" i="11"/>
  <c r="X14" i="11"/>
  <c r="G14" i="11"/>
  <c r="AN13" i="11"/>
  <c r="AJ13" i="11" s="1"/>
  <c r="AL13" i="11"/>
  <c r="AG13" i="11"/>
  <c r="AH13" i="11" s="1"/>
  <c r="AI13" i="11" s="1"/>
  <c r="AK13" i="11" s="1"/>
  <c r="AA13" i="11"/>
  <c r="AF13" i="11" s="1"/>
  <c r="X13" i="11"/>
  <c r="G13" i="11"/>
  <c r="AN12" i="11"/>
  <c r="AL12" i="11"/>
  <c r="AJ12" i="11"/>
  <c r="AG12" i="11"/>
  <c r="AH12" i="11" s="1"/>
  <c r="AI12" i="11" s="1"/>
  <c r="AK12" i="11" s="1"/>
  <c r="AF12" i="11"/>
  <c r="AA12" i="11"/>
  <c r="X12" i="11"/>
  <c r="G12" i="11"/>
  <c r="AN11" i="11"/>
  <c r="AL11" i="11"/>
  <c r="AJ11" i="11"/>
  <c r="AG11" i="11"/>
  <c r="AF11" i="11"/>
  <c r="AA11" i="11"/>
  <c r="X11" i="11"/>
  <c r="G11" i="11"/>
  <c r="AN10" i="11"/>
  <c r="AL10" i="11"/>
  <c r="AJ10" i="11"/>
  <c r="AI10" i="11"/>
  <c r="AK10" i="11" s="1"/>
  <c r="AH10" i="11"/>
  <c r="AA10" i="11"/>
  <c r="AF10" i="11" s="1"/>
  <c r="AG10" i="11" s="1"/>
  <c r="X10" i="11"/>
  <c r="G10" i="11"/>
  <c r="AN9" i="11"/>
  <c r="AL9" i="11"/>
  <c r="AH9" i="11"/>
  <c r="AI9" i="11" s="1"/>
  <c r="AK9" i="11" s="1"/>
  <c r="AA9" i="11"/>
  <c r="AF9" i="11" s="1"/>
  <c r="AG9" i="11" s="1"/>
  <c r="X9" i="11"/>
  <c r="G9" i="11"/>
  <c r="AN210" i="10"/>
  <c r="AL210" i="10"/>
  <c r="AA210" i="10"/>
  <c r="AF210" i="10" s="1"/>
  <c r="AG210" i="10" s="1"/>
  <c r="AH210" i="10" s="1"/>
  <c r="AI210" i="10" s="1"/>
  <c r="AK210" i="10" s="1"/>
  <c r="X210" i="10"/>
  <c r="G210" i="10"/>
  <c r="AN209" i="10"/>
  <c r="AL209" i="10"/>
  <c r="AA209" i="10"/>
  <c r="AF209" i="10" s="1"/>
  <c r="AG209" i="10" s="1"/>
  <c r="AH209" i="10" s="1"/>
  <c r="AI209" i="10" s="1"/>
  <c r="AK209" i="10" s="1"/>
  <c r="X209" i="10"/>
  <c r="G209" i="10"/>
  <c r="AN208" i="10"/>
  <c r="AL208" i="10"/>
  <c r="AA208" i="10"/>
  <c r="AF208" i="10" s="1"/>
  <c r="AG208" i="10" s="1"/>
  <c r="X208" i="10"/>
  <c r="G208" i="10"/>
  <c r="AN207" i="10"/>
  <c r="AL207" i="10"/>
  <c r="AA207" i="10"/>
  <c r="AF207" i="10" s="1"/>
  <c r="AG207" i="10" s="1"/>
  <c r="X207" i="10"/>
  <c r="G207" i="10"/>
  <c r="AN206" i="10"/>
  <c r="AL206" i="10"/>
  <c r="AF206" i="10"/>
  <c r="AG206" i="10" s="1"/>
  <c r="AA206" i="10"/>
  <c r="X206" i="10"/>
  <c r="G206" i="10"/>
  <c r="AN205" i="10"/>
  <c r="AL205" i="10"/>
  <c r="AA205" i="10"/>
  <c r="AF205" i="10" s="1"/>
  <c r="AG205" i="10" s="1"/>
  <c r="AH205" i="10" s="1"/>
  <c r="AI205" i="10" s="1"/>
  <c r="AK205" i="10" s="1"/>
  <c r="X205" i="10"/>
  <c r="G205" i="10"/>
  <c r="AN204" i="10"/>
  <c r="AL204" i="10"/>
  <c r="AA204" i="10"/>
  <c r="AF204" i="10" s="1"/>
  <c r="AG204" i="10" s="1"/>
  <c r="X204" i="10"/>
  <c r="G204" i="10"/>
  <c r="AN203" i="10"/>
  <c r="AL203" i="10"/>
  <c r="AJ203" i="10"/>
  <c r="AF203" i="10"/>
  <c r="AG203" i="10" s="1"/>
  <c r="AH203" i="10" s="1"/>
  <c r="AI203" i="10" s="1"/>
  <c r="AK203" i="10" s="1"/>
  <c r="AA203" i="10"/>
  <c r="X203" i="10"/>
  <c r="G203" i="10"/>
  <c r="AN202" i="10"/>
  <c r="AL202" i="10"/>
  <c r="AA202" i="10"/>
  <c r="AF202" i="10" s="1"/>
  <c r="AG202" i="10" s="1"/>
  <c r="X202" i="10"/>
  <c r="G202" i="10"/>
  <c r="AN201" i="10"/>
  <c r="AL201" i="10"/>
  <c r="AA201" i="10"/>
  <c r="AF201" i="10" s="1"/>
  <c r="AG201" i="10" s="1"/>
  <c r="X201" i="10"/>
  <c r="G201" i="10"/>
  <c r="AN200" i="10"/>
  <c r="AJ200" i="10" s="1"/>
  <c r="AL200" i="10"/>
  <c r="AF200" i="10"/>
  <c r="AG200" i="10" s="1"/>
  <c r="AH200" i="10" s="1"/>
  <c r="AI200" i="10" s="1"/>
  <c r="AK200" i="10" s="1"/>
  <c r="AA200" i="10"/>
  <c r="X200" i="10"/>
  <c r="G200" i="10"/>
  <c r="AN199" i="10"/>
  <c r="AL199" i="10"/>
  <c r="AA199" i="10"/>
  <c r="AJ199" i="10" s="1"/>
  <c r="X199" i="10"/>
  <c r="G199" i="10"/>
  <c r="AN198" i="10"/>
  <c r="AL198" i="10"/>
  <c r="AA198" i="10"/>
  <c r="AF198" i="10" s="1"/>
  <c r="AG198" i="10" s="1"/>
  <c r="X198" i="10"/>
  <c r="G198" i="10"/>
  <c r="AN197" i="10"/>
  <c r="AL197" i="10"/>
  <c r="AA197" i="10"/>
  <c r="AF197" i="10" s="1"/>
  <c r="AG197" i="10" s="1"/>
  <c r="AH197" i="10" s="1"/>
  <c r="AI197" i="10" s="1"/>
  <c r="AK197" i="10" s="1"/>
  <c r="X197" i="10"/>
  <c r="G197" i="10"/>
  <c r="AN196" i="10"/>
  <c r="AL196" i="10"/>
  <c r="AA196" i="10"/>
  <c r="AF196" i="10" s="1"/>
  <c r="AG196" i="10" s="1"/>
  <c r="X196" i="10"/>
  <c r="G196" i="10"/>
  <c r="AN195" i="10"/>
  <c r="AL195" i="10"/>
  <c r="AA195" i="10"/>
  <c r="AJ195" i="10" s="1"/>
  <c r="X195" i="10"/>
  <c r="G195" i="10"/>
  <c r="AN194" i="10"/>
  <c r="AL194" i="10"/>
  <c r="AA194" i="10"/>
  <c r="AF194" i="10" s="1"/>
  <c r="AG194" i="10" s="1"/>
  <c r="X194" i="10"/>
  <c r="G194" i="10"/>
  <c r="AN193" i="10"/>
  <c r="AL193" i="10"/>
  <c r="AA193" i="10"/>
  <c r="AF193" i="10" s="1"/>
  <c r="AG193" i="10" s="1"/>
  <c r="X193" i="10"/>
  <c r="G193" i="10"/>
  <c r="AN192" i="10"/>
  <c r="AL192" i="10"/>
  <c r="AA192" i="10"/>
  <c r="AF192" i="10" s="1"/>
  <c r="AG192" i="10" s="1"/>
  <c r="AH192" i="10" s="1"/>
  <c r="AI192" i="10" s="1"/>
  <c r="AK192" i="10" s="1"/>
  <c r="X192" i="10"/>
  <c r="G192" i="10"/>
  <c r="AN191" i="10"/>
  <c r="AL191" i="10"/>
  <c r="AA191" i="10"/>
  <c r="AJ191" i="10" s="1"/>
  <c r="X191" i="10"/>
  <c r="G191" i="10"/>
  <c r="AN190" i="10"/>
  <c r="AL190" i="10"/>
  <c r="AA190" i="10"/>
  <c r="AF190" i="10" s="1"/>
  <c r="AG190" i="10" s="1"/>
  <c r="X190" i="10"/>
  <c r="G190" i="10"/>
  <c r="AN189" i="10"/>
  <c r="AL189" i="10"/>
  <c r="AA189" i="10"/>
  <c r="AJ189" i="10" s="1"/>
  <c r="X189" i="10"/>
  <c r="G189" i="10"/>
  <c r="AN188" i="10"/>
  <c r="AL188" i="10"/>
  <c r="AA188" i="10"/>
  <c r="AF188" i="10" s="1"/>
  <c r="AG188" i="10" s="1"/>
  <c r="X188" i="10"/>
  <c r="G188" i="10"/>
  <c r="AN187" i="10"/>
  <c r="AL187" i="10"/>
  <c r="AA187" i="10"/>
  <c r="AF187" i="10" s="1"/>
  <c r="AG187" i="10" s="1"/>
  <c r="AH187" i="10" s="1"/>
  <c r="AI187" i="10" s="1"/>
  <c r="AK187" i="10" s="1"/>
  <c r="X187" i="10"/>
  <c r="G187" i="10"/>
  <c r="AN186" i="10"/>
  <c r="AL186" i="10"/>
  <c r="AA186" i="10"/>
  <c r="AF186" i="10" s="1"/>
  <c r="AG186" i="10" s="1"/>
  <c r="X186" i="10"/>
  <c r="G186" i="10"/>
  <c r="AN185" i="10"/>
  <c r="AL185" i="10"/>
  <c r="AA185" i="10"/>
  <c r="AF185" i="10" s="1"/>
  <c r="AG185" i="10" s="1"/>
  <c r="X185" i="10"/>
  <c r="G185" i="10"/>
  <c r="AN184" i="10"/>
  <c r="AL184" i="10"/>
  <c r="AA184" i="10"/>
  <c r="AF184" i="10" s="1"/>
  <c r="AG184" i="10" s="1"/>
  <c r="AH184" i="10" s="1"/>
  <c r="AI184" i="10" s="1"/>
  <c r="AK184" i="10" s="1"/>
  <c r="X184" i="10"/>
  <c r="G184" i="10"/>
  <c r="AN183" i="10"/>
  <c r="AL183" i="10"/>
  <c r="AA183" i="10"/>
  <c r="AF183" i="10" s="1"/>
  <c r="AG183" i="10" s="1"/>
  <c r="AH183" i="10" s="1"/>
  <c r="AI183" i="10" s="1"/>
  <c r="AK183" i="10" s="1"/>
  <c r="X183" i="10"/>
  <c r="G183" i="10"/>
  <c r="AN182" i="10"/>
  <c r="AL182" i="10"/>
  <c r="AA182" i="10"/>
  <c r="AF182" i="10" s="1"/>
  <c r="AG182" i="10" s="1"/>
  <c r="X182" i="10"/>
  <c r="G182" i="10"/>
  <c r="AN181" i="10"/>
  <c r="AL181" i="10"/>
  <c r="AA181" i="10"/>
  <c r="AJ181" i="10" s="1"/>
  <c r="X181" i="10"/>
  <c r="G181" i="10"/>
  <c r="AN180" i="10"/>
  <c r="AL180" i="10"/>
  <c r="AA180" i="10"/>
  <c r="AF180" i="10" s="1"/>
  <c r="AG180" i="10" s="1"/>
  <c r="X180" i="10"/>
  <c r="G180" i="10"/>
  <c r="AN179" i="10"/>
  <c r="AL179" i="10"/>
  <c r="AA179" i="10"/>
  <c r="AF179" i="10" s="1"/>
  <c r="AG179" i="10" s="1"/>
  <c r="AH179" i="10" s="1"/>
  <c r="AI179" i="10" s="1"/>
  <c r="AK179" i="10" s="1"/>
  <c r="X179" i="10"/>
  <c r="G179" i="10"/>
  <c r="AN178" i="10"/>
  <c r="AL178" i="10"/>
  <c r="AA178" i="10"/>
  <c r="AF178" i="10" s="1"/>
  <c r="AG178" i="10" s="1"/>
  <c r="X178" i="10"/>
  <c r="G178" i="10"/>
  <c r="AN177" i="10"/>
  <c r="AL177" i="10"/>
  <c r="AA177" i="10"/>
  <c r="AF177" i="10" s="1"/>
  <c r="AG177" i="10" s="1"/>
  <c r="X177" i="10"/>
  <c r="G177" i="10"/>
  <c r="AN176" i="10"/>
  <c r="AL176" i="10"/>
  <c r="AA176" i="10"/>
  <c r="AF176" i="10" s="1"/>
  <c r="AG176" i="10" s="1"/>
  <c r="AH176" i="10" s="1"/>
  <c r="AI176" i="10" s="1"/>
  <c r="AK176" i="10" s="1"/>
  <c r="X176" i="10"/>
  <c r="G176" i="10"/>
  <c r="AN175" i="10"/>
  <c r="AL175" i="10"/>
  <c r="AJ175" i="10"/>
  <c r="AA175" i="10"/>
  <c r="AF175" i="10" s="1"/>
  <c r="AG175" i="10" s="1"/>
  <c r="AH175" i="10" s="1"/>
  <c r="AI175" i="10" s="1"/>
  <c r="AK175" i="10" s="1"/>
  <c r="X175" i="10"/>
  <c r="G175" i="10"/>
  <c r="AN174" i="10"/>
  <c r="AL174" i="10"/>
  <c r="AA174" i="10"/>
  <c r="AF174" i="10" s="1"/>
  <c r="AG174" i="10" s="1"/>
  <c r="X174" i="10"/>
  <c r="G174" i="10"/>
  <c r="AN173" i="10"/>
  <c r="AL173" i="10"/>
  <c r="AJ173" i="10"/>
  <c r="AA173" i="10"/>
  <c r="AF173" i="10" s="1"/>
  <c r="AG173" i="10" s="1"/>
  <c r="AH173" i="10" s="1"/>
  <c r="AI173" i="10" s="1"/>
  <c r="AK173" i="10" s="1"/>
  <c r="X173" i="10"/>
  <c r="G173" i="10"/>
  <c r="AN172" i="10"/>
  <c r="AL172" i="10"/>
  <c r="AA172" i="10"/>
  <c r="AF172" i="10" s="1"/>
  <c r="AG172" i="10" s="1"/>
  <c r="X172" i="10"/>
  <c r="G172" i="10"/>
  <c r="AN171" i="10"/>
  <c r="AL171" i="10"/>
  <c r="AA171" i="10"/>
  <c r="AJ171" i="10" s="1"/>
  <c r="X171" i="10"/>
  <c r="G171" i="10"/>
  <c r="AN170" i="10"/>
  <c r="AL170" i="10"/>
  <c r="AJ170" i="10"/>
  <c r="AA170" i="10"/>
  <c r="AF170" i="10" s="1"/>
  <c r="AG170" i="10" s="1"/>
  <c r="X170" i="10"/>
  <c r="G170" i="10"/>
  <c r="AN169" i="10"/>
  <c r="AL169" i="10"/>
  <c r="AA169" i="10"/>
  <c r="AF169" i="10" s="1"/>
  <c r="AG169" i="10" s="1"/>
  <c r="X169" i="10"/>
  <c r="G169" i="10"/>
  <c r="AN168" i="10"/>
  <c r="AL168" i="10"/>
  <c r="AA168" i="10"/>
  <c r="AF168" i="10" s="1"/>
  <c r="AG168" i="10" s="1"/>
  <c r="AH168" i="10" s="1"/>
  <c r="AI168" i="10" s="1"/>
  <c r="AK168" i="10" s="1"/>
  <c r="X168" i="10"/>
  <c r="G168" i="10"/>
  <c r="AN167" i="10"/>
  <c r="AL167" i="10"/>
  <c r="AA167" i="10"/>
  <c r="AJ167" i="10" s="1"/>
  <c r="X167" i="10"/>
  <c r="G167" i="10"/>
  <c r="AN166" i="10"/>
  <c r="AL166" i="10"/>
  <c r="AA166" i="10"/>
  <c r="AF166" i="10" s="1"/>
  <c r="AG166" i="10" s="1"/>
  <c r="X166" i="10"/>
  <c r="G166" i="10"/>
  <c r="AN165" i="10"/>
  <c r="AL165" i="10"/>
  <c r="AA165" i="10"/>
  <c r="AJ165" i="10" s="1"/>
  <c r="X165" i="10"/>
  <c r="G165" i="10"/>
  <c r="AN164" i="10"/>
  <c r="AL164" i="10"/>
  <c r="AA164" i="10"/>
  <c r="AF164" i="10" s="1"/>
  <c r="AG164" i="10" s="1"/>
  <c r="X164" i="10"/>
  <c r="G164" i="10"/>
  <c r="AN163" i="10"/>
  <c r="AL163" i="10"/>
  <c r="AA163" i="10"/>
  <c r="AJ163" i="10" s="1"/>
  <c r="X163" i="10"/>
  <c r="G163" i="10"/>
  <c r="AN162" i="10"/>
  <c r="AL162" i="10"/>
  <c r="AA162" i="10"/>
  <c r="AF162" i="10" s="1"/>
  <c r="AG162" i="10" s="1"/>
  <c r="X162" i="10"/>
  <c r="G162" i="10"/>
  <c r="AN161" i="10"/>
  <c r="AL161" i="10"/>
  <c r="AA161" i="10"/>
  <c r="AF161" i="10" s="1"/>
  <c r="AG161" i="10" s="1"/>
  <c r="X161" i="10"/>
  <c r="G161" i="10"/>
  <c r="AN160" i="10"/>
  <c r="AL160" i="10"/>
  <c r="AA160" i="10"/>
  <c r="AF160" i="10" s="1"/>
  <c r="AG160" i="10" s="1"/>
  <c r="AH160" i="10" s="1"/>
  <c r="AI160" i="10" s="1"/>
  <c r="AK160" i="10" s="1"/>
  <c r="X160" i="10"/>
  <c r="G160" i="10"/>
  <c r="AN159" i="10"/>
  <c r="AL159" i="10"/>
  <c r="AA159" i="10"/>
  <c r="AF159" i="10" s="1"/>
  <c r="AG159" i="10" s="1"/>
  <c r="AH159" i="10" s="1"/>
  <c r="AI159" i="10" s="1"/>
  <c r="AK159" i="10" s="1"/>
  <c r="X159" i="10"/>
  <c r="G159" i="10"/>
  <c r="AN158" i="10"/>
  <c r="AL158" i="10"/>
  <c r="AA158" i="10"/>
  <c r="AF158" i="10" s="1"/>
  <c r="AG158" i="10" s="1"/>
  <c r="X158" i="10"/>
  <c r="G158" i="10"/>
  <c r="AN157" i="10"/>
  <c r="AL157" i="10"/>
  <c r="AA157" i="10"/>
  <c r="AJ157" i="10" s="1"/>
  <c r="X157" i="10"/>
  <c r="G157" i="10"/>
  <c r="AN156" i="10"/>
  <c r="AL156" i="10"/>
  <c r="AA156" i="10"/>
  <c r="AF156" i="10" s="1"/>
  <c r="AG156" i="10" s="1"/>
  <c r="X156" i="10"/>
  <c r="G156" i="10"/>
  <c r="AN155" i="10"/>
  <c r="AL155" i="10"/>
  <c r="AA155" i="10"/>
  <c r="AJ155" i="10" s="1"/>
  <c r="X155" i="10"/>
  <c r="G155" i="10"/>
  <c r="AN154" i="10"/>
  <c r="AL154" i="10"/>
  <c r="AA154" i="10"/>
  <c r="AF154" i="10" s="1"/>
  <c r="AG154" i="10" s="1"/>
  <c r="X154" i="10"/>
  <c r="G154" i="10"/>
  <c r="AN153" i="10"/>
  <c r="AL153" i="10"/>
  <c r="AA153" i="10"/>
  <c r="AF153" i="10" s="1"/>
  <c r="AG153" i="10" s="1"/>
  <c r="X153" i="10"/>
  <c r="G153" i="10"/>
  <c r="AN152" i="10"/>
  <c r="AL152" i="10"/>
  <c r="AA152" i="10"/>
  <c r="AF152" i="10" s="1"/>
  <c r="AG152" i="10" s="1"/>
  <c r="AH152" i="10" s="1"/>
  <c r="AI152" i="10" s="1"/>
  <c r="AK152" i="10" s="1"/>
  <c r="X152" i="10"/>
  <c r="G152" i="10"/>
  <c r="AN151" i="10"/>
  <c r="AL151" i="10"/>
  <c r="AA151" i="10"/>
  <c r="AJ151" i="10" s="1"/>
  <c r="X151" i="10"/>
  <c r="G151" i="10"/>
  <c r="AN150" i="10"/>
  <c r="AL150" i="10"/>
  <c r="AA150" i="10"/>
  <c r="AF150" i="10" s="1"/>
  <c r="AG150" i="10" s="1"/>
  <c r="X150" i="10"/>
  <c r="G150" i="10"/>
  <c r="AN149" i="10"/>
  <c r="AL149" i="10"/>
  <c r="AA149" i="10"/>
  <c r="AJ149" i="10" s="1"/>
  <c r="X149" i="10"/>
  <c r="G149" i="10"/>
  <c r="AN148" i="10"/>
  <c r="AL148" i="10"/>
  <c r="AA148" i="10"/>
  <c r="AF148" i="10" s="1"/>
  <c r="AG148" i="10" s="1"/>
  <c r="X148" i="10"/>
  <c r="G148" i="10"/>
  <c r="AN147" i="10"/>
  <c r="AL147" i="10"/>
  <c r="AA147" i="10"/>
  <c r="AF147" i="10" s="1"/>
  <c r="AG147" i="10" s="1"/>
  <c r="AH147" i="10" s="1"/>
  <c r="AI147" i="10" s="1"/>
  <c r="AK147" i="10" s="1"/>
  <c r="X147" i="10"/>
  <c r="G147" i="10"/>
  <c r="AN146" i="10"/>
  <c r="AL146" i="10"/>
  <c r="AA146" i="10"/>
  <c r="AF146" i="10" s="1"/>
  <c r="AG146" i="10" s="1"/>
  <c r="X146" i="10"/>
  <c r="G146" i="10"/>
  <c r="AN145" i="10"/>
  <c r="AL145" i="10"/>
  <c r="AA145" i="10"/>
  <c r="AF145" i="10" s="1"/>
  <c r="AG145" i="10" s="1"/>
  <c r="X145" i="10"/>
  <c r="G145" i="10"/>
  <c r="AN144" i="10"/>
  <c r="AL144" i="10"/>
  <c r="AA144" i="10"/>
  <c r="AF144" i="10" s="1"/>
  <c r="AG144" i="10" s="1"/>
  <c r="AH144" i="10" s="1"/>
  <c r="AI144" i="10" s="1"/>
  <c r="AK144" i="10" s="1"/>
  <c r="X144" i="10"/>
  <c r="G144" i="10"/>
  <c r="AN143" i="10"/>
  <c r="AL143" i="10"/>
  <c r="AF143" i="10"/>
  <c r="AG143" i="10" s="1"/>
  <c r="AH143" i="10" s="1"/>
  <c r="AI143" i="10" s="1"/>
  <c r="AK143" i="10" s="1"/>
  <c r="AA143" i="10"/>
  <c r="AJ143" i="10" s="1"/>
  <c r="X143" i="10"/>
  <c r="G143" i="10"/>
  <c r="AN142" i="10"/>
  <c r="AL142" i="10"/>
  <c r="AA142" i="10"/>
  <c r="AF142" i="10" s="1"/>
  <c r="AG142" i="10" s="1"/>
  <c r="X142" i="10"/>
  <c r="G142" i="10"/>
  <c r="AN141" i="10"/>
  <c r="AL141" i="10"/>
  <c r="AA141" i="10"/>
  <c r="AF141" i="10" s="1"/>
  <c r="AG141" i="10" s="1"/>
  <c r="AH141" i="10" s="1"/>
  <c r="AI141" i="10" s="1"/>
  <c r="AK141" i="10" s="1"/>
  <c r="X141" i="10"/>
  <c r="G141" i="10"/>
  <c r="AN140" i="10"/>
  <c r="AL140" i="10"/>
  <c r="AA140" i="10"/>
  <c r="AF140" i="10" s="1"/>
  <c r="AG140" i="10" s="1"/>
  <c r="X140" i="10"/>
  <c r="G140" i="10"/>
  <c r="AN139" i="10"/>
  <c r="AL139" i="10"/>
  <c r="AA139" i="10"/>
  <c r="AF139" i="10" s="1"/>
  <c r="AG139" i="10" s="1"/>
  <c r="AH139" i="10" s="1"/>
  <c r="AI139" i="10" s="1"/>
  <c r="AK139" i="10" s="1"/>
  <c r="X139" i="10"/>
  <c r="G139" i="10"/>
  <c r="AN138" i="10"/>
  <c r="AL138" i="10"/>
  <c r="AA138" i="10"/>
  <c r="AF138" i="10" s="1"/>
  <c r="AG138" i="10" s="1"/>
  <c r="X138" i="10"/>
  <c r="G138" i="10"/>
  <c r="AN137" i="10"/>
  <c r="AL137" i="10"/>
  <c r="AA137" i="10"/>
  <c r="AF137" i="10" s="1"/>
  <c r="AG137" i="10" s="1"/>
  <c r="X137" i="10"/>
  <c r="G137" i="10"/>
  <c r="AN136" i="10"/>
  <c r="AJ136" i="10" s="1"/>
  <c r="AL136" i="10"/>
  <c r="AA136" i="10"/>
  <c r="AF136" i="10" s="1"/>
  <c r="AG136" i="10" s="1"/>
  <c r="AH136" i="10" s="1"/>
  <c r="AI136" i="10" s="1"/>
  <c r="AK136" i="10" s="1"/>
  <c r="X136" i="10"/>
  <c r="G136" i="10"/>
  <c r="AN135" i="10"/>
  <c r="AL135" i="10"/>
  <c r="AA135" i="10"/>
  <c r="AJ135" i="10" s="1"/>
  <c r="X135" i="10"/>
  <c r="G135" i="10"/>
  <c r="AN134" i="10"/>
  <c r="AL134" i="10"/>
  <c r="AA134" i="10"/>
  <c r="AF134" i="10" s="1"/>
  <c r="AG134" i="10" s="1"/>
  <c r="X134" i="10"/>
  <c r="G134" i="10"/>
  <c r="AN133" i="10"/>
  <c r="AL133" i="10"/>
  <c r="AA133" i="10"/>
  <c r="AF133" i="10" s="1"/>
  <c r="AG133" i="10" s="1"/>
  <c r="AH133" i="10" s="1"/>
  <c r="AI133" i="10" s="1"/>
  <c r="AK133" i="10" s="1"/>
  <c r="X133" i="10"/>
  <c r="G133" i="10"/>
  <c r="AN132" i="10"/>
  <c r="AL132" i="10"/>
  <c r="AA132" i="10"/>
  <c r="AF132" i="10" s="1"/>
  <c r="AG132" i="10" s="1"/>
  <c r="X132" i="10"/>
  <c r="G132" i="10"/>
  <c r="AN131" i="10"/>
  <c r="AL131" i="10"/>
  <c r="AA131" i="10"/>
  <c r="AJ131" i="10" s="1"/>
  <c r="X131" i="10"/>
  <c r="G131" i="10"/>
  <c r="AN130" i="10"/>
  <c r="AL130" i="10"/>
  <c r="AA130" i="10"/>
  <c r="AF130" i="10" s="1"/>
  <c r="AG130" i="10" s="1"/>
  <c r="X130" i="10"/>
  <c r="G130" i="10"/>
  <c r="AN129" i="10"/>
  <c r="AL129" i="10"/>
  <c r="AA129" i="10"/>
  <c r="AF129" i="10" s="1"/>
  <c r="AG129" i="10" s="1"/>
  <c r="X129" i="10"/>
  <c r="G129" i="10"/>
  <c r="AN128" i="10"/>
  <c r="AL128" i="10"/>
  <c r="AA128" i="10"/>
  <c r="AF128" i="10" s="1"/>
  <c r="AG128" i="10" s="1"/>
  <c r="AH128" i="10" s="1"/>
  <c r="AI128" i="10" s="1"/>
  <c r="AK128" i="10" s="1"/>
  <c r="X128" i="10"/>
  <c r="G128" i="10"/>
  <c r="AN127" i="10"/>
  <c r="AL127" i="10"/>
  <c r="AA127" i="10"/>
  <c r="AJ127" i="10" s="1"/>
  <c r="X127" i="10"/>
  <c r="G127" i="10"/>
  <c r="AN126" i="10"/>
  <c r="AL126" i="10"/>
  <c r="AA126" i="10"/>
  <c r="AF126" i="10" s="1"/>
  <c r="AG126" i="10" s="1"/>
  <c r="X126" i="10"/>
  <c r="G126" i="10"/>
  <c r="AN125" i="10"/>
  <c r="AL125" i="10"/>
  <c r="AA125" i="10"/>
  <c r="AJ125" i="10" s="1"/>
  <c r="X125" i="10"/>
  <c r="G125" i="10"/>
  <c r="AN124" i="10"/>
  <c r="AL124" i="10"/>
  <c r="AA124" i="10"/>
  <c r="AF124" i="10" s="1"/>
  <c r="AG124" i="10" s="1"/>
  <c r="X124" i="10"/>
  <c r="G124" i="10"/>
  <c r="AN123" i="10"/>
  <c r="AL123" i="10"/>
  <c r="AA123" i="10"/>
  <c r="AF123" i="10" s="1"/>
  <c r="AG123" i="10" s="1"/>
  <c r="AH123" i="10" s="1"/>
  <c r="AI123" i="10" s="1"/>
  <c r="AK123" i="10" s="1"/>
  <c r="X123" i="10"/>
  <c r="G123" i="10"/>
  <c r="AN122" i="10"/>
  <c r="AL122" i="10"/>
  <c r="AJ122" i="10"/>
  <c r="AA122" i="10"/>
  <c r="AF122" i="10" s="1"/>
  <c r="AG122" i="10" s="1"/>
  <c r="X122" i="10"/>
  <c r="G122" i="10"/>
  <c r="AN121" i="10"/>
  <c r="AL121" i="10"/>
  <c r="AA121" i="10"/>
  <c r="AF121" i="10" s="1"/>
  <c r="AG121" i="10" s="1"/>
  <c r="X121" i="10"/>
  <c r="G121" i="10"/>
  <c r="AN120" i="10"/>
  <c r="AL120" i="10"/>
  <c r="AA120" i="10"/>
  <c r="AF120" i="10" s="1"/>
  <c r="AG120" i="10" s="1"/>
  <c r="AH120" i="10" s="1"/>
  <c r="AI120" i="10" s="1"/>
  <c r="AK120" i="10" s="1"/>
  <c r="X120" i="10"/>
  <c r="G120" i="10"/>
  <c r="AN119" i="10"/>
  <c r="AL119" i="10"/>
  <c r="AJ119" i="10"/>
  <c r="AA119" i="10"/>
  <c r="AF119" i="10" s="1"/>
  <c r="AG119" i="10" s="1"/>
  <c r="AH119" i="10" s="1"/>
  <c r="AI119" i="10" s="1"/>
  <c r="AK119" i="10" s="1"/>
  <c r="X119" i="10"/>
  <c r="G119" i="10"/>
  <c r="AN118" i="10"/>
  <c r="AL118" i="10"/>
  <c r="AA118" i="10"/>
  <c r="AF118" i="10" s="1"/>
  <c r="AG118" i="10" s="1"/>
  <c r="X118" i="10"/>
  <c r="G118" i="10"/>
  <c r="AN117" i="10"/>
  <c r="AL117" i="10"/>
  <c r="AJ117" i="10"/>
  <c r="AF117" i="10"/>
  <c r="AG117" i="10" s="1"/>
  <c r="AH117" i="10" s="1"/>
  <c r="AI117" i="10" s="1"/>
  <c r="AK117" i="10" s="1"/>
  <c r="AA117" i="10"/>
  <c r="X117" i="10"/>
  <c r="G117" i="10"/>
  <c r="AN116" i="10"/>
  <c r="AL116" i="10"/>
  <c r="AA116" i="10"/>
  <c r="AF116" i="10" s="1"/>
  <c r="AG116" i="10" s="1"/>
  <c r="X116" i="10"/>
  <c r="G116" i="10"/>
  <c r="AN115" i="10"/>
  <c r="AL115" i="10"/>
  <c r="AA115" i="10"/>
  <c r="AF115" i="10" s="1"/>
  <c r="AG115" i="10" s="1"/>
  <c r="AH115" i="10" s="1"/>
  <c r="AI115" i="10" s="1"/>
  <c r="AK115" i="10" s="1"/>
  <c r="X115" i="10"/>
  <c r="G115" i="10"/>
  <c r="AN114" i="10"/>
  <c r="AL114" i="10"/>
  <c r="AA114" i="10"/>
  <c r="AF114" i="10" s="1"/>
  <c r="AG114" i="10" s="1"/>
  <c r="X114" i="10"/>
  <c r="G114" i="10"/>
  <c r="AN113" i="10"/>
  <c r="AL113" i="10"/>
  <c r="AA113" i="10"/>
  <c r="AF113" i="10" s="1"/>
  <c r="AG113" i="10" s="1"/>
  <c r="X113" i="10"/>
  <c r="G113" i="10"/>
  <c r="AN112" i="10"/>
  <c r="AL112" i="10"/>
  <c r="AA112" i="10"/>
  <c r="AF112" i="10" s="1"/>
  <c r="AG112" i="10" s="1"/>
  <c r="AH112" i="10" s="1"/>
  <c r="AI112" i="10" s="1"/>
  <c r="AK112" i="10" s="1"/>
  <c r="X112" i="10"/>
  <c r="G112" i="10"/>
  <c r="AN111" i="10"/>
  <c r="AL111" i="10"/>
  <c r="AA111" i="10"/>
  <c r="AJ111" i="10" s="1"/>
  <c r="X111" i="10"/>
  <c r="G111" i="10"/>
  <c r="AN110" i="10"/>
  <c r="AL110" i="10"/>
  <c r="AA110" i="10"/>
  <c r="AF110" i="10" s="1"/>
  <c r="AG110" i="10" s="1"/>
  <c r="X110" i="10"/>
  <c r="G110" i="10"/>
  <c r="AN109" i="10"/>
  <c r="AL109" i="10"/>
  <c r="AA109" i="10"/>
  <c r="AJ109" i="10" s="1"/>
  <c r="X109" i="10"/>
  <c r="G109" i="10"/>
  <c r="AN108" i="10"/>
  <c r="AL108" i="10"/>
  <c r="AA108" i="10"/>
  <c r="AF108" i="10" s="1"/>
  <c r="AG108" i="10" s="1"/>
  <c r="X108" i="10"/>
  <c r="G108" i="10"/>
  <c r="AN107" i="10"/>
  <c r="AL107" i="10"/>
  <c r="AA107" i="10"/>
  <c r="AJ107" i="10" s="1"/>
  <c r="X107" i="10"/>
  <c r="G107" i="10"/>
  <c r="AN106" i="10"/>
  <c r="AL106" i="10"/>
  <c r="AA106" i="10"/>
  <c r="AF106" i="10" s="1"/>
  <c r="AG106" i="10" s="1"/>
  <c r="X106" i="10"/>
  <c r="G106" i="10"/>
  <c r="AN105" i="10"/>
  <c r="AL105" i="10"/>
  <c r="AA105" i="10"/>
  <c r="AF105" i="10" s="1"/>
  <c r="AG105" i="10" s="1"/>
  <c r="X105" i="10"/>
  <c r="G105" i="10"/>
  <c r="AN104" i="10"/>
  <c r="AL104" i="10"/>
  <c r="AA104" i="10"/>
  <c r="AF104" i="10" s="1"/>
  <c r="AG104" i="10" s="1"/>
  <c r="AH104" i="10" s="1"/>
  <c r="AI104" i="10" s="1"/>
  <c r="AK104" i="10" s="1"/>
  <c r="X104" i="10"/>
  <c r="G104" i="10"/>
  <c r="AN103" i="10"/>
  <c r="AL103" i="10"/>
  <c r="AA103" i="10"/>
  <c r="AF103" i="10" s="1"/>
  <c r="AG103" i="10" s="1"/>
  <c r="AH103" i="10" s="1"/>
  <c r="AI103" i="10" s="1"/>
  <c r="AK103" i="10" s="1"/>
  <c r="X103" i="10"/>
  <c r="G103" i="10"/>
  <c r="AN102" i="10"/>
  <c r="AL102" i="10"/>
  <c r="AA102" i="10"/>
  <c r="AF102" i="10" s="1"/>
  <c r="AG102" i="10" s="1"/>
  <c r="X102" i="10"/>
  <c r="G102" i="10"/>
  <c r="AN101" i="10"/>
  <c r="AL101" i="10"/>
  <c r="AA101" i="10"/>
  <c r="AF101" i="10" s="1"/>
  <c r="AG101" i="10" s="1"/>
  <c r="AH101" i="10" s="1"/>
  <c r="AI101" i="10" s="1"/>
  <c r="AK101" i="10" s="1"/>
  <c r="X101" i="10"/>
  <c r="G101" i="10"/>
  <c r="AN100" i="10"/>
  <c r="AL100" i="10"/>
  <c r="AA100" i="10"/>
  <c r="AF100" i="10" s="1"/>
  <c r="AG100" i="10" s="1"/>
  <c r="X100" i="10"/>
  <c r="G100" i="10"/>
  <c r="AN99" i="10"/>
  <c r="AL99" i="10"/>
  <c r="AF99" i="10"/>
  <c r="AG99" i="10" s="1"/>
  <c r="AH99" i="10" s="1"/>
  <c r="AI99" i="10" s="1"/>
  <c r="AK99" i="10" s="1"/>
  <c r="AA99" i="10"/>
  <c r="AJ99" i="10" s="1"/>
  <c r="X99" i="10"/>
  <c r="G99" i="10"/>
  <c r="AN98" i="10"/>
  <c r="AL98" i="10"/>
  <c r="AA98" i="10"/>
  <c r="AF98" i="10" s="1"/>
  <c r="AG98" i="10" s="1"/>
  <c r="X98" i="10"/>
  <c r="G98" i="10"/>
  <c r="AN97" i="10"/>
  <c r="AL97" i="10"/>
  <c r="AA97" i="10"/>
  <c r="AF97" i="10" s="1"/>
  <c r="AG97" i="10" s="1"/>
  <c r="X97" i="10"/>
  <c r="G97" i="10"/>
  <c r="AN96" i="10"/>
  <c r="AL96" i="10"/>
  <c r="AA96" i="10"/>
  <c r="AF96" i="10" s="1"/>
  <c r="AG96" i="10" s="1"/>
  <c r="AH96" i="10" s="1"/>
  <c r="AI96" i="10" s="1"/>
  <c r="AK96" i="10" s="1"/>
  <c r="X96" i="10"/>
  <c r="G96" i="10"/>
  <c r="AN95" i="10"/>
  <c r="AL95" i="10"/>
  <c r="AA95" i="10"/>
  <c r="AJ95" i="10" s="1"/>
  <c r="X95" i="10"/>
  <c r="G95" i="10"/>
  <c r="AN94" i="10"/>
  <c r="AL94" i="10"/>
  <c r="AA94" i="10"/>
  <c r="AF94" i="10" s="1"/>
  <c r="AG94" i="10" s="1"/>
  <c r="X94" i="10"/>
  <c r="G94" i="10"/>
  <c r="AN93" i="10"/>
  <c r="AL93" i="10"/>
  <c r="AA93" i="10"/>
  <c r="AJ93" i="10" s="1"/>
  <c r="X93" i="10"/>
  <c r="G93" i="10"/>
  <c r="AN92" i="10"/>
  <c r="AL92" i="10"/>
  <c r="AA92" i="10"/>
  <c r="AF92" i="10" s="1"/>
  <c r="AG92" i="10" s="1"/>
  <c r="X92" i="10"/>
  <c r="G92" i="10"/>
  <c r="AN91" i="10"/>
  <c r="AL91" i="10"/>
  <c r="AA91" i="10"/>
  <c r="AJ91" i="10" s="1"/>
  <c r="X91" i="10"/>
  <c r="G91" i="10"/>
  <c r="AN90" i="10"/>
  <c r="AL90" i="10"/>
  <c r="AA90" i="10"/>
  <c r="AF90" i="10" s="1"/>
  <c r="AG90" i="10" s="1"/>
  <c r="X90" i="10"/>
  <c r="G90" i="10"/>
  <c r="AN89" i="10"/>
  <c r="AL89" i="10"/>
  <c r="AA89" i="10"/>
  <c r="AF89" i="10" s="1"/>
  <c r="AG89" i="10" s="1"/>
  <c r="AH89" i="10" s="1"/>
  <c r="AI89" i="10" s="1"/>
  <c r="AK89" i="10" s="1"/>
  <c r="X89" i="10"/>
  <c r="G89" i="10"/>
  <c r="AN88" i="10"/>
  <c r="AL88" i="10"/>
  <c r="AF88" i="10"/>
  <c r="AG88" i="10" s="1"/>
  <c r="AH88" i="10" s="1"/>
  <c r="AI88" i="10" s="1"/>
  <c r="AK88" i="10" s="1"/>
  <c r="AA88" i="10"/>
  <c r="X88" i="10"/>
  <c r="G88" i="10"/>
  <c r="AN87" i="10"/>
  <c r="AL87" i="10"/>
  <c r="AA87" i="10"/>
  <c r="AJ87" i="10" s="1"/>
  <c r="X87" i="10"/>
  <c r="G87" i="10"/>
  <c r="AN86" i="10"/>
  <c r="AL86" i="10"/>
  <c r="AA86" i="10"/>
  <c r="AF86" i="10" s="1"/>
  <c r="AG86" i="10" s="1"/>
  <c r="X86" i="10"/>
  <c r="G86" i="10"/>
  <c r="AN85" i="10"/>
  <c r="AL85" i="10"/>
  <c r="AA85" i="10"/>
  <c r="AF85" i="10" s="1"/>
  <c r="AG85" i="10" s="1"/>
  <c r="AH85" i="10" s="1"/>
  <c r="AI85" i="10" s="1"/>
  <c r="AK85" i="10" s="1"/>
  <c r="X85" i="10"/>
  <c r="G85" i="10"/>
  <c r="AN84" i="10"/>
  <c r="AL84" i="10"/>
  <c r="AA84" i="10"/>
  <c r="AF84" i="10" s="1"/>
  <c r="AG84" i="10" s="1"/>
  <c r="X84" i="10"/>
  <c r="G84" i="10"/>
  <c r="AN83" i="10"/>
  <c r="AL83" i="10"/>
  <c r="AA83" i="10"/>
  <c r="AJ83" i="10" s="1"/>
  <c r="X83" i="10"/>
  <c r="G83" i="10"/>
  <c r="AN82" i="10"/>
  <c r="AL82" i="10"/>
  <c r="AA82" i="10"/>
  <c r="AF82" i="10" s="1"/>
  <c r="AG82" i="10" s="1"/>
  <c r="X82" i="10"/>
  <c r="G82" i="10"/>
  <c r="AN81" i="10"/>
  <c r="AL81" i="10"/>
  <c r="AA81" i="10"/>
  <c r="AF81" i="10" s="1"/>
  <c r="AG81" i="10" s="1"/>
  <c r="X81" i="10"/>
  <c r="G81" i="10"/>
  <c r="AN80" i="10"/>
  <c r="AL80" i="10"/>
  <c r="AA80" i="10"/>
  <c r="AF80" i="10" s="1"/>
  <c r="AG80" i="10" s="1"/>
  <c r="AH80" i="10" s="1"/>
  <c r="AI80" i="10" s="1"/>
  <c r="AK80" i="10" s="1"/>
  <c r="X80" i="10"/>
  <c r="G80" i="10"/>
  <c r="AN79" i="10"/>
  <c r="AL79" i="10"/>
  <c r="AA79" i="10"/>
  <c r="AJ79" i="10" s="1"/>
  <c r="X79" i="10"/>
  <c r="G79" i="10"/>
  <c r="AN78" i="10"/>
  <c r="AL78" i="10"/>
  <c r="AF78" i="10"/>
  <c r="AG78" i="10" s="1"/>
  <c r="AA78" i="10"/>
  <c r="X78" i="10"/>
  <c r="G78" i="10"/>
  <c r="AN77" i="10"/>
  <c r="AL77" i="10"/>
  <c r="AA77" i="10"/>
  <c r="AF77" i="10" s="1"/>
  <c r="AG77" i="10" s="1"/>
  <c r="AH77" i="10" s="1"/>
  <c r="AI77" i="10" s="1"/>
  <c r="AK77" i="10" s="1"/>
  <c r="X77" i="10"/>
  <c r="G77" i="10"/>
  <c r="AN76" i="10"/>
  <c r="AL76" i="10"/>
  <c r="AA76" i="10"/>
  <c r="AF76" i="10" s="1"/>
  <c r="AG76" i="10" s="1"/>
  <c r="X76" i="10"/>
  <c r="G76" i="10"/>
  <c r="AN75" i="10"/>
  <c r="AL75" i="10"/>
  <c r="AF75" i="10"/>
  <c r="AG75" i="10" s="1"/>
  <c r="AH75" i="10" s="1"/>
  <c r="AI75" i="10" s="1"/>
  <c r="AK75" i="10" s="1"/>
  <c r="AA75" i="10"/>
  <c r="AJ75" i="10" s="1"/>
  <c r="X75" i="10"/>
  <c r="G75" i="10"/>
  <c r="AN74" i="10"/>
  <c r="AL74" i="10"/>
  <c r="AA74" i="10"/>
  <c r="AF74" i="10" s="1"/>
  <c r="AG74" i="10" s="1"/>
  <c r="X74" i="10"/>
  <c r="G74" i="10"/>
  <c r="AN73" i="10"/>
  <c r="AL73" i="10"/>
  <c r="AA73" i="10"/>
  <c r="AF73" i="10" s="1"/>
  <c r="AG73" i="10" s="1"/>
  <c r="X73" i="10"/>
  <c r="G73" i="10"/>
  <c r="AN72" i="10"/>
  <c r="AL72" i="10"/>
  <c r="AF72" i="10"/>
  <c r="AG72" i="10" s="1"/>
  <c r="AH72" i="10" s="1"/>
  <c r="AI72" i="10" s="1"/>
  <c r="AK72" i="10" s="1"/>
  <c r="AA72" i="10"/>
  <c r="X72" i="10"/>
  <c r="G72" i="10"/>
  <c r="AN71" i="10"/>
  <c r="AL71" i="10"/>
  <c r="AJ71" i="10"/>
  <c r="AA71" i="10"/>
  <c r="AF71" i="10" s="1"/>
  <c r="AG71" i="10" s="1"/>
  <c r="AH71" i="10" s="1"/>
  <c r="AI71" i="10" s="1"/>
  <c r="AK71" i="10" s="1"/>
  <c r="X71" i="10"/>
  <c r="G71" i="10"/>
  <c r="AN70" i="10"/>
  <c r="AL70" i="10"/>
  <c r="AA70" i="10"/>
  <c r="AF70" i="10" s="1"/>
  <c r="AG70" i="10" s="1"/>
  <c r="X70" i="10"/>
  <c r="G70" i="10"/>
  <c r="AN69" i="10"/>
  <c r="AL69" i="10"/>
  <c r="AA69" i="10"/>
  <c r="AJ69" i="10" s="1"/>
  <c r="X69" i="10"/>
  <c r="G69" i="10"/>
  <c r="AN68" i="10"/>
  <c r="AL68" i="10"/>
  <c r="AA68" i="10"/>
  <c r="AF68" i="10" s="1"/>
  <c r="AG68" i="10" s="1"/>
  <c r="X68" i="10"/>
  <c r="G68" i="10"/>
  <c r="AN67" i="10"/>
  <c r="AL67" i="10"/>
  <c r="AA67" i="10"/>
  <c r="AJ67" i="10" s="1"/>
  <c r="X67" i="10"/>
  <c r="G67" i="10"/>
  <c r="AN66" i="10"/>
  <c r="AL66" i="10"/>
  <c r="AA66" i="10"/>
  <c r="X66" i="10"/>
  <c r="G66" i="10"/>
  <c r="AN65" i="10"/>
  <c r="AL65" i="10"/>
  <c r="AA65" i="10"/>
  <c r="AF65" i="10" s="1"/>
  <c r="AG65" i="10" s="1"/>
  <c r="AH65" i="10" s="1"/>
  <c r="AI65" i="10" s="1"/>
  <c r="AK65" i="10" s="1"/>
  <c r="X65" i="10"/>
  <c r="G65" i="10"/>
  <c r="AN64" i="10"/>
  <c r="AL64" i="10"/>
  <c r="AA64" i="10"/>
  <c r="AF64" i="10" s="1"/>
  <c r="AG64" i="10" s="1"/>
  <c r="AH64" i="10" s="1"/>
  <c r="AI64" i="10" s="1"/>
  <c r="AK64" i="10" s="1"/>
  <c r="X64" i="10"/>
  <c r="G64" i="10"/>
  <c r="AN63" i="10"/>
  <c r="AL63" i="10"/>
  <c r="AA63" i="10"/>
  <c r="AJ63" i="10" s="1"/>
  <c r="X63" i="10"/>
  <c r="G63" i="10"/>
  <c r="AN62" i="10"/>
  <c r="AL62" i="10"/>
  <c r="AA62" i="10"/>
  <c r="AF62" i="10" s="1"/>
  <c r="AG62" i="10" s="1"/>
  <c r="X62" i="10"/>
  <c r="G62" i="10"/>
  <c r="AN61" i="10"/>
  <c r="AL61" i="10"/>
  <c r="AA61" i="10"/>
  <c r="AJ61" i="10" s="1"/>
  <c r="X61" i="10"/>
  <c r="G61" i="10"/>
  <c r="AN60" i="10"/>
  <c r="AL60" i="10"/>
  <c r="AA60" i="10"/>
  <c r="AF60" i="10" s="1"/>
  <c r="AG60" i="10" s="1"/>
  <c r="X60" i="10"/>
  <c r="G60" i="10"/>
  <c r="AN59" i="10"/>
  <c r="AL59" i="10"/>
  <c r="AA59" i="10"/>
  <c r="AJ59" i="10" s="1"/>
  <c r="X59" i="10"/>
  <c r="G59" i="10"/>
  <c r="AN58" i="10"/>
  <c r="AL58" i="10"/>
  <c r="AA58" i="10"/>
  <c r="AF58" i="10" s="1"/>
  <c r="AG58" i="10" s="1"/>
  <c r="X58" i="10"/>
  <c r="G58" i="10"/>
  <c r="AN57" i="10"/>
  <c r="AJ57" i="10" s="1"/>
  <c r="AL57" i="10"/>
  <c r="AF57" i="10"/>
  <c r="AG57" i="10" s="1"/>
  <c r="AH57" i="10" s="1"/>
  <c r="AI57" i="10" s="1"/>
  <c r="AK57" i="10" s="1"/>
  <c r="AA57" i="10"/>
  <c r="X57" i="10"/>
  <c r="G57" i="10"/>
  <c r="AN56" i="10"/>
  <c r="AL56" i="10"/>
  <c r="AF56" i="10"/>
  <c r="AG56" i="10" s="1"/>
  <c r="AH56" i="10" s="1"/>
  <c r="AI56" i="10" s="1"/>
  <c r="AK56" i="10" s="1"/>
  <c r="AA56" i="10"/>
  <c r="X56" i="10"/>
  <c r="G56" i="10"/>
  <c r="AN55" i="10"/>
  <c r="AL55" i="10"/>
  <c r="AA55" i="10"/>
  <c r="AJ55" i="10" s="1"/>
  <c r="X55" i="10"/>
  <c r="G55" i="10"/>
  <c r="AN54" i="10"/>
  <c r="AL54" i="10"/>
  <c r="AA54" i="10"/>
  <c r="AF54" i="10" s="1"/>
  <c r="AG54" i="10" s="1"/>
  <c r="X54" i="10"/>
  <c r="G54" i="10"/>
  <c r="AN53" i="10"/>
  <c r="AL53" i="10"/>
  <c r="AA53" i="10"/>
  <c r="AJ53" i="10" s="1"/>
  <c r="X53" i="10"/>
  <c r="G53" i="10"/>
  <c r="AN52" i="10"/>
  <c r="AL52" i="10"/>
  <c r="AA52" i="10"/>
  <c r="AF52" i="10" s="1"/>
  <c r="AG52" i="10" s="1"/>
  <c r="X52" i="10"/>
  <c r="G52" i="10"/>
  <c r="AN51" i="10"/>
  <c r="AL51" i="10"/>
  <c r="AA51" i="10"/>
  <c r="AJ51" i="10" s="1"/>
  <c r="X51" i="10"/>
  <c r="G51" i="10"/>
  <c r="AN50" i="10"/>
  <c r="AL50" i="10"/>
  <c r="AA50" i="10"/>
  <c r="AF50" i="10" s="1"/>
  <c r="AG50" i="10" s="1"/>
  <c r="X50" i="10"/>
  <c r="G50" i="10"/>
  <c r="AN49" i="10"/>
  <c r="AL49" i="10"/>
  <c r="AA49" i="10"/>
  <c r="AF49" i="10" s="1"/>
  <c r="AG49" i="10" s="1"/>
  <c r="X49" i="10"/>
  <c r="G49" i="10"/>
  <c r="AN48" i="10"/>
  <c r="AL48" i="10"/>
  <c r="AA48" i="10"/>
  <c r="AF48" i="10" s="1"/>
  <c r="AG48" i="10" s="1"/>
  <c r="AH48" i="10" s="1"/>
  <c r="AI48" i="10" s="1"/>
  <c r="AK48" i="10" s="1"/>
  <c r="X48" i="10"/>
  <c r="G48" i="10"/>
  <c r="AN47" i="10"/>
  <c r="AL47" i="10"/>
  <c r="AA47" i="10"/>
  <c r="AJ47" i="10" s="1"/>
  <c r="X47" i="10"/>
  <c r="G47" i="10"/>
  <c r="AN46" i="10"/>
  <c r="AL46" i="10"/>
  <c r="AA46" i="10"/>
  <c r="AF46" i="10" s="1"/>
  <c r="AG46" i="10" s="1"/>
  <c r="X46" i="10"/>
  <c r="G46" i="10"/>
  <c r="AN45" i="10"/>
  <c r="AL45" i="10"/>
  <c r="AJ45" i="10"/>
  <c r="AA45" i="10"/>
  <c r="AF45" i="10" s="1"/>
  <c r="AG45" i="10" s="1"/>
  <c r="AH45" i="10" s="1"/>
  <c r="AI45" i="10" s="1"/>
  <c r="AK45" i="10" s="1"/>
  <c r="X45" i="10"/>
  <c r="G45" i="10"/>
  <c r="AN44" i="10"/>
  <c r="AL44" i="10"/>
  <c r="AA44" i="10"/>
  <c r="AF44" i="10" s="1"/>
  <c r="AG44" i="10" s="1"/>
  <c r="X44" i="10"/>
  <c r="G44" i="10"/>
  <c r="AN43" i="10"/>
  <c r="AL43" i="10"/>
  <c r="AA43" i="10"/>
  <c r="AJ43" i="10" s="1"/>
  <c r="X43" i="10"/>
  <c r="G43" i="10"/>
  <c r="AN42" i="10"/>
  <c r="AL42" i="10"/>
  <c r="AA42" i="10"/>
  <c r="AF42" i="10" s="1"/>
  <c r="AG42" i="10" s="1"/>
  <c r="X42" i="10"/>
  <c r="G42" i="10"/>
  <c r="AN41" i="10"/>
  <c r="AL41" i="10"/>
  <c r="AA41" i="10"/>
  <c r="AF41" i="10" s="1"/>
  <c r="AG41" i="10" s="1"/>
  <c r="AH41" i="10" s="1"/>
  <c r="AI41" i="10" s="1"/>
  <c r="AK41" i="10" s="1"/>
  <c r="X41" i="10"/>
  <c r="G41" i="10"/>
  <c r="AN40" i="10"/>
  <c r="AL40" i="10"/>
  <c r="AA40" i="10"/>
  <c r="AF40" i="10" s="1"/>
  <c r="AG40" i="10" s="1"/>
  <c r="AH40" i="10" s="1"/>
  <c r="AI40" i="10" s="1"/>
  <c r="AK40" i="10" s="1"/>
  <c r="X40" i="10"/>
  <c r="G40" i="10"/>
  <c r="AN39" i="10"/>
  <c r="AL39" i="10"/>
  <c r="AA39" i="10"/>
  <c r="AJ39" i="10" s="1"/>
  <c r="X39" i="10"/>
  <c r="G39" i="10"/>
  <c r="AN38" i="10"/>
  <c r="AL38" i="10"/>
  <c r="AA38" i="10"/>
  <c r="AF38" i="10" s="1"/>
  <c r="AG38" i="10" s="1"/>
  <c r="X38" i="10"/>
  <c r="G38" i="10"/>
  <c r="AN37" i="10"/>
  <c r="AL37" i="10"/>
  <c r="AA37" i="10"/>
  <c r="AJ37" i="10" s="1"/>
  <c r="X37" i="10"/>
  <c r="G37" i="10"/>
  <c r="AN36" i="10"/>
  <c r="AL36" i="10"/>
  <c r="AA36" i="10"/>
  <c r="AF36" i="10" s="1"/>
  <c r="AG36" i="10" s="1"/>
  <c r="X36" i="10"/>
  <c r="G36" i="10"/>
  <c r="AN35" i="10"/>
  <c r="AL35" i="10"/>
  <c r="AJ35" i="10"/>
  <c r="AF35" i="10"/>
  <c r="AG35" i="10" s="1"/>
  <c r="AH35" i="10" s="1"/>
  <c r="AI35" i="10" s="1"/>
  <c r="AK35" i="10" s="1"/>
  <c r="AA35" i="10"/>
  <c r="X35" i="10"/>
  <c r="G35" i="10"/>
  <c r="AN34" i="10"/>
  <c r="AL34" i="10"/>
  <c r="AA34" i="10"/>
  <c r="AF34" i="10" s="1"/>
  <c r="AG34" i="10" s="1"/>
  <c r="X34" i="10"/>
  <c r="G34" i="10"/>
  <c r="AN33" i="10"/>
  <c r="AL33" i="10"/>
  <c r="AA33" i="10"/>
  <c r="AF33" i="10" s="1"/>
  <c r="AG33" i="10" s="1"/>
  <c r="AH33" i="10" s="1"/>
  <c r="AI33" i="10" s="1"/>
  <c r="AK33" i="10" s="1"/>
  <c r="X33" i="10"/>
  <c r="G33" i="10"/>
  <c r="AN32" i="10"/>
  <c r="AL32" i="10"/>
  <c r="AA32" i="10"/>
  <c r="AF32" i="10" s="1"/>
  <c r="AG32" i="10" s="1"/>
  <c r="AH32" i="10" s="1"/>
  <c r="AI32" i="10" s="1"/>
  <c r="AK32" i="10" s="1"/>
  <c r="X32" i="10"/>
  <c r="G32" i="10"/>
  <c r="AN31" i="10"/>
  <c r="AL31" i="10"/>
  <c r="AJ31" i="10"/>
  <c r="AF31" i="10"/>
  <c r="AG31" i="10" s="1"/>
  <c r="AH31" i="10" s="1"/>
  <c r="AI31" i="10" s="1"/>
  <c r="AK31" i="10" s="1"/>
  <c r="AA31" i="10"/>
  <c r="X31" i="10"/>
  <c r="G31" i="10"/>
  <c r="AN30" i="10"/>
  <c r="AL30" i="10"/>
  <c r="AA30" i="10"/>
  <c r="AF30" i="10" s="1"/>
  <c r="AG30" i="10" s="1"/>
  <c r="X30" i="10"/>
  <c r="G30" i="10"/>
  <c r="AN29" i="10"/>
  <c r="AL29" i="10"/>
  <c r="AA29" i="10"/>
  <c r="AJ29" i="10" s="1"/>
  <c r="X29" i="10"/>
  <c r="G29" i="10"/>
  <c r="AN28" i="10"/>
  <c r="AL28" i="10"/>
  <c r="AA28" i="10"/>
  <c r="AF28" i="10" s="1"/>
  <c r="AG28" i="10" s="1"/>
  <c r="X28" i="10"/>
  <c r="G28" i="10"/>
  <c r="AN27" i="10"/>
  <c r="AL27" i="10"/>
  <c r="AA27" i="10"/>
  <c r="AJ27" i="10" s="1"/>
  <c r="X27" i="10"/>
  <c r="G27" i="10"/>
  <c r="AN26" i="10"/>
  <c r="AL26" i="10"/>
  <c r="AA26" i="10"/>
  <c r="AF26" i="10" s="1"/>
  <c r="AG26" i="10" s="1"/>
  <c r="X26" i="10"/>
  <c r="G26" i="10"/>
  <c r="AN25" i="10"/>
  <c r="AL25" i="10"/>
  <c r="AA25" i="10"/>
  <c r="AF25" i="10" s="1"/>
  <c r="AG25" i="10" s="1"/>
  <c r="AH25" i="10" s="1"/>
  <c r="AI25" i="10" s="1"/>
  <c r="AK25" i="10" s="1"/>
  <c r="X25" i="10"/>
  <c r="G25" i="10"/>
  <c r="AN24" i="10"/>
  <c r="AL24" i="10"/>
  <c r="AA24" i="10"/>
  <c r="AF24" i="10" s="1"/>
  <c r="AG24" i="10" s="1"/>
  <c r="AH24" i="10" s="1"/>
  <c r="AI24" i="10" s="1"/>
  <c r="AK24" i="10" s="1"/>
  <c r="X24" i="10"/>
  <c r="G24" i="10"/>
  <c r="AN23" i="10"/>
  <c r="AL23" i="10"/>
  <c r="AA23" i="10"/>
  <c r="AF23" i="10" s="1"/>
  <c r="AG23" i="10" s="1"/>
  <c r="AH23" i="10" s="1"/>
  <c r="AI23" i="10" s="1"/>
  <c r="AK23" i="10" s="1"/>
  <c r="X23" i="10"/>
  <c r="G23" i="10"/>
  <c r="AN22" i="10"/>
  <c r="AL22" i="10"/>
  <c r="AA22" i="10"/>
  <c r="AF22" i="10" s="1"/>
  <c r="AG22" i="10" s="1"/>
  <c r="X22" i="10"/>
  <c r="G22" i="10"/>
  <c r="AN21" i="10"/>
  <c r="AL21" i="10"/>
  <c r="AJ21" i="10"/>
  <c r="AA21" i="10"/>
  <c r="AF21" i="10" s="1"/>
  <c r="AG21" i="10" s="1"/>
  <c r="AH21" i="10" s="1"/>
  <c r="AI21" i="10" s="1"/>
  <c r="AK21" i="10" s="1"/>
  <c r="X21" i="10"/>
  <c r="G21" i="10"/>
  <c r="AN20" i="10"/>
  <c r="AL20" i="10"/>
  <c r="AA20" i="10"/>
  <c r="AF20" i="10" s="1"/>
  <c r="AG20" i="10" s="1"/>
  <c r="X20" i="10"/>
  <c r="G20" i="10"/>
  <c r="AN19" i="10"/>
  <c r="AL19" i="10"/>
  <c r="AF19" i="10"/>
  <c r="AG19" i="10" s="1"/>
  <c r="AH19" i="10" s="1"/>
  <c r="AI19" i="10" s="1"/>
  <c r="AK19" i="10" s="1"/>
  <c r="AA19" i="10"/>
  <c r="AJ19" i="10" s="1"/>
  <c r="X19" i="10"/>
  <c r="G19" i="10"/>
  <c r="AN18" i="10"/>
  <c r="AL18" i="10"/>
  <c r="AA18" i="10"/>
  <c r="AF18" i="10" s="1"/>
  <c r="AG18" i="10" s="1"/>
  <c r="X18" i="10"/>
  <c r="G18" i="10"/>
  <c r="AN17" i="10"/>
  <c r="AL17" i="10"/>
  <c r="AA17" i="10"/>
  <c r="AF17" i="10" s="1"/>
  <c r="AG17" i="10" s="1"/>
  <c r="X17" i="10"/>
  <c r="G17" i="10"/>
  <c r="AN16" i="10"/>
  <c r="AL16" i="10"/>
  <c r="AA16" i="10"/>
  <c r="AF16" i="10" s="1"/>
  <c r="AG16" i="10" s="1"/>
  <c r="AH16" i="10" s="1"/>
  <c r="AI16" i="10" s="1"/>
  <c r="AK16" i="10" s="1"/>
  <c r="X16" i="10"/>
  <c r="G16" i="10"/>
  <c r="AN15" i="10"/>
  <c r="AL15" i="10"/>
  <c r="AA15" i="10"/>
  <c r="AJ15" i="10" s="1"/>
  <c r="X15" i="10"/>
  <c r="G15" i="10"/>
  <c r="AN14" i="10"/>
  <c r="AL14" i="10"/>
  <c r="AA14" i="10"/>
  <c r="AF14" i="10" s="1"/>
  <c r="AG14" i="10" s="1"/>
  <c r="X14" i="10"/>
  <c r="G14" i="10"/>
  <c r="AN13" i="10"/>
  <c r="AL13" i="10"/>
  <c r="AA13" i="10"/>
  <c r="AJ13" i="10" s="1"/>
  <c r="X13" i="10"/>
  <c r="G13" i="10"/>
  <c r="AN12" i="10"/>
  <c r="AL12" i="10"/>
  <c r="AA12" i="10"/>
  <c r="AF12" i="10" s="1"/>
  <c r="AG12" i="10" s="1"/>
  <c r="X12" i="10"/>
  <c r="G12" i="10"/>
  <c r="AN11" i="10"/>
  <c r="AL11" i="10"/>
  <c r="AA11" i="10"/>
  <c r="AJ11" i="10" s="1"/>
  <c r="X11" i="10"/>
  <c r="G11" i="10"/>
  <c r="AN10" i="10"/>
  <c r="AL10" i="10"/>
  <c r="AA10" i="10"/>
  <c r="AF10" i="10" s="1"/>
  <c r="AG10" i="10" s="1"/>
  <c r="X10" i="10"/>
  <c r="G10" i="10"/>
  <c r="AN9" i="10"/>
  <c r="AL9" i="10"/>
  <c r="AA9" i="10"/>
  <c r="AF9" i="10" s="1"/>
  <c r="AG9" i="10" s="1"/>
  <c r="X9" i="10"/>
  <c r="G9" i="10"/>
  <c r="AX208" i="9"/>
  <c r="AV208" i="9"/>
  <c r="AT208" i="9"/>
  <c r="AS208" i="9"/>
  <c r="AR208" i="9"/>
  <c r="AQ208" i="9"/>
  <c r="AP208" i="9"/>
  <c r="AU208" i="9" s="1"/>
  <c r="AM208" i="9"/>
  <c r="AH208" i="9"/>
  <c r="AD208" i="9"/>
  <c r="AC208" i="9"/>
  <c r="Y208" i="9"/>
  <c r="Z208" i="9" s="1"/>
  <c r="AA208" i="9" s="1"/>
  <c r="AB208" i="9" s="1"/>
  <c r="X208" i="9"/>
  <c r="V208" i="9"/>
  <c r="W208" i="9" s="1"/>
  <c r="U208" i="9"/>
  <c r="R208" i="9"/>
  <c r="I208" i="9"/>
  <c r="J208" i="9" s="1"/>
  <c r="AE208" i="9" s="1"/>
  <c r="H208" i="9"/>
  <c r="G208" i="9"/>
  <c r="K208" i="9" s="1"/>
  <c r="AX207" i="9"/>
  <c r="AV207" i="9"/>
  <c r="AQ207" i="9"/>
  <c r="AR207" i="9" s="1"/>
  <c r="AS207" i="9" s="1"/>
  <c r="AT207" i="9" s="1"/>
  <c r="AP207" i="9"/>
  <c r="AU207" i="9" s="1"/>
  <c r="AM207" i="9"/>
  <c r="AH207" i="9"/>
  <c r="AA207" i="9"/>
  <c r="AB207" i="9" s="1"/>
  <c r="AD207" i="9" s="1"/>
  <c r="Z207" i="9"/>
  <c r="Y207" i="9"/>
  <c r="X207" i="9"/>
  <c r="AE207" i="9" s="1"/>
  <c r="V207" i="9"/>
  <c r="U207" i="9"/>
  <c r="R207" i="9"/>
  <c r="K207" i="9"/>
  <c r="J207" i="9"/>
  <c r="H207" i="9"/>
  <c r="G207" i="9" s="1"/>
  <c r="I207" i="9" s="1"/>
  <c r="AX206" i="9"/>
  <c r="AV206" i="9"/>
  <c r="AU206" i="9"/>
  <c r="AP206" i="9"/>
  <c r="AM206" i="9"/>
  <c r="AH206" i="9"/>
  <c r="AE206" i="9"/>
  <c r="AA206" i="9"/>
  <c r="AB206" i="9" s="1"/>
  <c r="AD206" i="9" s="1"/>
  <c r="Y206" i="9"/>
  <c r="Z206" i="9" s="1"/>
  <c r="X206" i="9"/>
  <c r="W206" i="9"/>
  <c r="V206" i="9"/>
  <c r="U206" i="9"/>
  <c r="R206" i="9"/>
  <c r="K206" i="9"/>
  <c r="AF206" i="9" s="1"/>
  <c r="I206" i="9"/>
  <c r="J206" i="9" s="1"/>
  <c r="H206" i="9"/>
  <c r="G206" i="9" s="1"/>
  <c r="AX205" i="9"/>
  <c r="AV205" i="9"/>
  <c r="AM205" i="9"/>
  <c r="AH205" i="9"/>
  <c r="X205" i="9"/>
  <c r="V205" i="9"/>
  <c r="U205" i="9"/>
  <c r="R205" i="9"/>
  <c r="H205" i="9"/>
  <c r="G205" i="9" s="1"/>
  <c r="AX204" i="9"/>
  <c r="AV204" i="9"/>
  <c r="AP204" i="9"/>
  <c r="AU204" i="9" s="1"/>
  <c r="AM204" i="9"/>
  <c r="AH204" i="9"/>
  <c r="AC204" i="9"/>
  <c r="Z204" i="9"/>
  <c r="AA204" i="9" s="1"/>
  <c r="AB204" i="9" s="1"/>
  <c r="AD204" i="9" s="1"/>
  <c r="Y204" i="9"/>
  <c r="X204" i="9"/>
  <c r="V204" i="9"/>
  <c r="U204" i="9"/>
  <c r="W204" i="9" s="1"/>
  <c r="R204" i="9"/>
  <c r="K204" i="9"/>
  <c r="I204" i="9"/>
  <c r="J204" i="9" s="1"/>
  <c r="H204" i="9"/>
  <c r="G204" i="9" s="1"/>
  <c r="AX203" i="9"/>
  <c r="AV203" i="9"/>
  <c r="AM203" i="9"/>
  <c r="AH203" i="9"/>
  <c r="X203" i="9"/>
  <c r="V203" i="9"/>
  <c r="W203" i="9" s="1"/>
  <c r="U203" i="9"/>
  <c r="R203" i="9"/>
  <c r="H203" i="9"/>
  <c r="G203" i="9" s="1"/>
  <c r="AX202" i="9"/>
  <c r="AV202" i="9"/>
  <c r="AQ202" i="9"/>
  <c r="AR202" i="9" s="1"/>
  <c r="AS202" i="9" s="1"/>
  <c r="AT202" i="9" s="1"/>
  <c r="AP202" i="9"/>
  <c r="AU202" i="9" s="1"/>
  <c r="AM202" i="9"/>
  <c r="AH202" i="9"/>
  <c r="AC202" i="9"/>
  <c r="AB202" i="9"/>
  <c r="AD202" i="9" s="1"/>
  <c r="AA202" i="9"/>
  <c r="Z202" i="9"/>
  <c r="Y202" i="9"/>
  <c r="X202" i="9"/>
  <c r="V202" i="9"/>
  <c r="U202" i="9"/>
  <c r="W202" i="9" s="1"/>
  <c r="R202" i="9"/>
  <c r="H202" i="9"/>
  <c r="G202" i="9"/>
  <c r="AX201" i="9"/>
  <c r="AV201" i="9"/>
  <c r="AQ201" i="9"/>
  <c r="AR201" i="9" s="1"/>
  <c r="AS201" i="9" s="1"/>
  <c r="AT201" i="9" s="1"/>
  <c r="AM201" i="9"/>
  <c r="AH201" i="9"/>
  <c r="X201" i="9"/>
  <c r="W201" i="9"/>
  <c r="V201" i="9"/>
  <c r="U201" i="9"/>
  <c r="R201" i="9"/>
  <c r="H201" i="9"/>
  <c r="G201" i="9" s="1"/>
  <c r="K201" i="9" s="1"/>
  <c r="AX200" i="9"/>
  <c r="AV200" i="9"/>
  <c r="AR200" i="9"/>
  <c r="AS200" i="9" s="1"/>
  <c r="AT200" i="9" s="1"/>
  <c r="AQ200" i="9"/>
  <c r="AP200" i="9"/>
  <c r="AU200" i="9" s="1"/>
  <c r="AM200" i="9"/>
  <c r="AH200" i="9"/>
  <c r="AC200" i="9"/>
  <c r="Y200" i="9"/>
  <c r="Z200" i="9" s="1"/>
  <c r="AA200" i="9" s="1"/>
  <c r="AB200" i="9" s="1"/>
  <c r="AD200" i="9" s="1"/>
  <c r="X200" i="9"/>
  <c r="V200" i="9"/>
  <c r="U200" i="9"/>
  <c r="W200" i="9" s="1"/>
  <c r="R200" i="9"/>
  <c r="H200" i="9"/>
  <c r="G200" i="9"/>
  <c r="AX199" i="9"/>
  <c r="AV199" i="9"/>
  <c r="AQ199" i="9"/>
  <c r="AR199" i="9" s="1"/>
  <c r="AS199" i="9" s="1"/>
  <c r="AT199" i="9" s="1"/>
  <c r="AP199" i="9"/>
  <c r="AU199" i="9" s="1"/>
  <c r="AM199" i="9"/>
  <c r="AH199" i="9"/>
  <c r="Z199" i="9"/>
  <c r="AA199" i="9" s="1"/>
  <c r="AB199" i="9" s="1"/>
  <c r="AD199" i="9" s="1"/>
  <c r="Y199" i="9"/>
  <c r="X199" i="9"/>
  <c r="V199" i="9"/>
  <c r="U199" i="9"/>
  <c r="R199" i="9"/>
  <c r="H199" i="9"/>
  <c r="G199" i="9" s="1"/>
  <c r="I199" i="9" s="1"/>
  <c r="J199" i="9" s="1"/>
  <c r="AX198" i="9"/>
  <c r="AV198" i="9"/>
  <c r="AM198" i="9"/>
  <c r="AH198" i="9"/>
  <c r="X198" i="9"/>
  <c r="W198" i="9"/>
  <c r="V198" i="9"/>
  <c r="U198" i="9"/>
  <c r="R198" i="9"/>
  <c r="H198" i="9"/>
  <c r="G198" i="9" s="1"/>
  <c r="AX197" i="9"/>
  <c r="AV197" i="9"/>
  <c r="AM197" i="9"/>
  <c r="AH197" i="9"/>
  <c r="X197" i="9"/>
  <c r="AQ197" i="9" s="1"/>
  <c r="AR197" i="9" s="1"/>
  <c r="AS197" i="9" s="1"/>
  <c r="AT197" i="9" s="1"/>
  <c r="V197" i="9"/>
  <c r="U197" i="9"/>
  <c r="W197" i="9" s="1"/>
  <c r="R197" i="9"/>
  <c r="H197" i="9"/>
  <c r="G197" i="9" s="1"/>
  <c r="AX196" i="9"/>
  <c r="AV196" i="9"/>
  <c r="AP196" i="9"/>
  <c r="AU196" i="9" s="1"/>
  <c r="AM196" i="9"/>
  <c r="AH196" i="9"/>
  <c r="AC196" i="9"/>
  <c r="Y196" i="9"/>
  <c r="Z196" i="9" s="1"/>
  <c r="AA196" i="9" s="1"/>
  <c r="AB196" i="9" s="1"/>
  <c r="AD196" i="9" s="1"/>
  <c r="X196" i="9"/>
  <c r="V196" i="9"/>
  <c r="U196" i="9"/>
  <c r="W196" i="9" s="1"/>
  <c r="R196" i="9"/>
  <c r="H196" i="9"/>
  <c r="G196" i="9" s="1"/>
  <c r="K196" i="9" s="1"/>
  <c r="AX195" i="9"/>
  <c r="AV195" i="9"/>
  <c r="AM195" i="9"/>
  <c r="AH195" i="9"/>
  <c r="X195" i="9"/>
  <c r="V195" i="9"/>
  <c r="W195" i="9" s="1"/>
  <c r="U195" i="9"/>
  <c r="R195" i="9"/>
  <c r="H195" i="9"/>
  <c r="G195" i="9"/>
  <c r="AX194" i="9"/>
  <c r="AV194" i="9"/>
  <c r="AQ194" i="9"/>
  <c r="AR194" i="9" s="1"/>
  <c r="AS194" i="9" s="1"/>
  <c r="AT194" i="9" s="1"/>
  <c r="AP194" i="9"/>
  <c r="AU194" i="9" s="1"/>
  <c r="AM194" i="9"/>
  <c r="AH194" i="9"/>
  <c r="AC194" i="9"/>
  <c r="Z194" i="9"/>
  <c r="AA194" i="9" s="1"/>
  <c r="AB194" i="9" s="1"/>
  <c r="AD194" i="9" s="1"/>
  <c r="Y194" i="9"/>
  <c r="X194" i="9"/>
  <c r="W194" i="9"/>
  <c r="V194" i="9"/>
  <c r="U194" i="9"/>
  <c r="R194" i="9"/>
  <c r="H194" i="9"/>
  <c r="G194" i="9"/>
  <c r="AX193" i="9"/>
  <c r="AV193" i="9"/>
  <c r="AM193" i="9"/>
  <c r="AH193" i="9"/>
  <c r="X193" i="9"/>
  <c r="W193" i="9"/>
  <c r="V193" i="9"/>
  <c r="U193" i="9"/>
  <c r="R193" i="9"/>
  <c r="H193" i="9"/>
  <c r="G193" i="9"/>
  <c r="K193" i="9" s="1"/>
  <c r="AX192" i="9"/>
  <c r="AV192" i="9"/>
  <c r="AQ192" i="9"/>
  <c r="AR192" i="9" s="1"/>
  <c r="AS192" i="9" s="1"/>
  <c r="AT192" i="9" s="1"/>
  <c r="AP192" i="9"/>
  <c r="AU192" i="9" s="1"/>
  <c r="AM192" i="9"/>
  <c r="AH192" i="9"/>
  <c r="AE192" i="9"/>
  <c r="AD192" i="9"/>
  <c r="AC192" i="9"/>
  <c r="Y192" i="9"/>
  <c r="Z192" i="9" s="1"/>
  <c r="AA192" i="9" s="1"/>
  <c r="AB192" i="9" s="1"/>
  <c r="X192" i="9"/>
  <c r="V192" i="9"/>
  <c r="U192" i="9"/>
  <c r="W192" i="9" s="1"/>
  <c r="R192" i="9"/>
  <c r="I192" i="9"/>
  <c r="J192" i="9" s="1"/>
  <c r="H192" i="9"/>
  <c r="G192" i="9"/>
  <c r="K192" i="9" s="1"/>
  <c r="AX191" i="9"/>
  <c r="AV191" i="9"/>
  <c r="AS191" i="9"/>
  <c r="AT191" i="9" s="1"/>
  <c r="AQ191" i="9"/>
  <c r="AR191" i="9" s="1"/>
  <c r="AP191" i="9"/>
  <c r="AU191" i="9" s="1"/>
  <c r="AM191" i="9"/>
  <c r="AH191" i="9"/>
  <c r="Z191" i="9"/>
  <c r="AA191" i="9" s="1"/>
  <c r="AB191" i="9" s="1"/>
  <c r="AD191" i="9" s="1"/>
  <c r="Y191" i="9"/>
  <c r="X191" i="9"/>
  <c r="V191" i="9"/>
  <c r="W191" i="9" s="1"/>
  <c r="U191" i="9"/>
  <c r="R191" i="9"/>
  <c r="I191" i="9"/>
  <c r="J191" i="9" s="1"/>
  <c r="H191" i="9"/>
  <c r="G191" i="9" s="1"/>
  <c r="K191" i="9" s="1"/>
  <c r="AX190" i="9"/>
  <c r="AV190" i="9"/>
  <c r="AM190" i="9"/>
  <c r="AH190" i="9"/>
  <c r="Y190" i="9"/>
  <c r="Z190" i="9" s="1"/>
  <c r="AA190" i="9" s="1"/>
  <c r="AB190" i="9" s="1"/>
  <c r="AD190" i="9" s="1"/>
  <c r="X190" i="9"/>
  <c r="W190" i="9"/>
  <c r="V190" i="9"/>
  <c r="U190" i="9"/>
  <c r="R190" i="9"/>
  <c r="H190" i="9"/>
  <c r="G190" i="9" s="1"/>
  <c r="AX189" i="9"/>
  <c r="AV189" i="9"/>
  <c r="AM189" i="9"/>
  <c r="AH189" i="9"/>
  <c r="X189" i="9"/>
  <c r="V189" i="9"/>
  <c r="U189" i="9"/>
  <c r="W189" i="9" s="1"/>
  <c r="R189" i="9"/>
  <c r="K189" i="9"/>
  <c r="H189" i="9"/>
  <c r="G189" i="9" s="1"/>
  <c r="I189" i="9" s="1"/>
  <c r="J189" i="9" s="1"/>
  <c r="AX188" i="9"/>
  <c r="AV188" i="9"/>
  <c r="AM188" i="9"/>
  <c r="AH188" i="9"/>
  <c r="X188" i="9"/>
  <c r="AP188" i="9" s="1"/>
  <c r="AU188" i="9" s="1"/>
  <c r="V188" i="9"/>
  <c r="U188" i="9"/>
  <c r="W188" i="9" s="1"/>
  <c r="R188" i="9"/>
  <c r="H188" i="9"/>
  <c r="G188" i="9" s="1"/>
  <c r="AX187" i="9"/>
  <c r="AV187" i="9"/>
  <c r="AM187" i="9"/>
  <c r="AH187" i="9"/>
  <c r="AC187" i="9"/>
  <c r="X187" i="9"/>
  <c r="W187" i="9"/>
  <c r="V187" i="9"/>
  <c r="U187" i="9"/>
  <c r="R187" i="9"/>
  <c r="H187" i="9"/>
  <c r="G187" i="9"/>
  <c r="AX186" i="9"/>
  <c r="AV186" i="9"/>
  <c r="AQ186" i="9"/>
  <c r="AR186" i="9" s="1"/>
  <c r="AS186" i="9" s="1"/>
  <c r="AT186" i="9" s="1"/>
  <c r="AP186" i="9"/>
  <c r="AU186" i="9" s="1"/>
  <c r="AM186" i="9"/>
  <c r="AH186" i="9"/>
  <c r="AC186" i="9"/>
  <c r="X186" i="9"/>
  <c r="Y186" i="9" s="1"/>
  <c r="Z186" i="9" s="1"/>
  <c r="AA186" i="9" s="1"/>
  <c r="AB186" i="9" s="1"/>
  <c r="AD186" i="9" s="1"/>
  <c r="V186" i="9"/>
  <c r="U186" i="9"/>
  <c r="W186" i="9" s="1"/>
  <c r="R186" i="9"/>
  <c r="K186" i="9"/>
  <c r="H186" i="9"/>
  <c r="G186" i="9"/>
  <c r="I186" i="9" s="1"/>
  <c r="J186" i="9" s="1"/>
  <c r="AE186" i="9" s="1"/>
  <c r="AX185" i="9"/>
  <c r="AV185" i="9"/>
  <c r="AM185" i="9"/>
  <c r="AH185" i="9"/>
  <c r="AB185" i="9"/>
  <c r="AD185" i="9" s="1"/>
  <c r="Z185" i="9"/>
  <c r="AA185" i="9" s="1"/>
  <c r="Y185" i="9"/>
  <c r="X185" i="9"/>
  <c r="W185" i="9"/>
  <c r="V185" i="9"/>
  <c r="U185" i="9"/>
  <c r="R185" i="9"/>
  <c r="H185" i="9"/>
  <c r="G185" i="9" s="1"/>
  <c r="K185" i="9" s="1"/>
  <c r="AX184" i="9"/>
  <c r="AV184" i="9"/>
  <c r="AQ184" i="9"/>
  <c r="AR184" i="9" s="1"/>
  <c r="AS184" i="9" s="1"/>
  <c r="AT184" i="9" s="1"/>
  <c r="AP184" i="9"/>
  <c r="AU184" i="9" s="1"/>
  <c r="AM184" i="9"/>
  <c r="AH184" i="9"/>
  <c r="AC184" i="9"/>
  <c r="Y184" i="9"/>
  <c r="Z184" i="9" s="1"/>
  <c r="AA184" i="9" s="1"/>
  <c r="AB184" i="9" s="1"/>
  <c r="AD184" i="9" s="1"/>
  <c r="X184" i="9"/>
  <c r="V184" i="9"/>
  <c r="U184" i="9"/>
  <c r="W184" i="9" s="1"/>
  <c r="R184" i="9"/>
  <c r="H184" i="9"/>
  <c r="G184" i="9"/>
  <c r="AX183" i="9"/>
  <c r="AV183" i="9"/>
  <c r="AQ183" i="9"/>
  <c r="AR183" i="9" s="1"/>
  <c r="AS183" i="9" s="1"/>
  <c r="AT183" i="9" s="1"/>
  <c r="AP183" i="9"/>
  <c r="AU183" i="9" s="1"/>
  <c r="AM183" i="9"/>
  <c r="AH183" i="9"/>
  <c r="Y183" i="9"/>
  <c r="Z183" i="9" s="1"/>
  <c r="AA183" i="9" s="1"/>
  <c r="AB183" i="9" s="1"/>
  <c r="AD183" i="9" s="1"/>
  <c r="X183" i="9"/>
  <c r="AC183" i="9" s="1"/>
  <c r="V183" i="9"/>
  <c r="W183" i="9" s="1"/>
  <c r="U183" i="9"/>
  <c r="R183" i="9"/>
  <c r="K183" i="9"/>
  <c r="I183" i="9"/>
  <c r="J183" i="9" s="1"/>
  <c r="AE183" i="9" s="1"/>
  <c r="H183" i="9"/>
  <c r="G183" i="9"/>
  <c r="AX182" i="9"/>
  <c r="AV182" i="9"/>
  <c r="AM182" i="9"/>
  <c r="AH182" i="9"/>
  <c r="X182" i="9"/>
  <c r="W182" i="9"/>
  <c r="V182" i="9"/>
  <c r="U182" i="9"/>
  <c r="R182" i="9"/>
  <c r="K182" i="9"/>
  <c r="H182" i="9"/>
  <c r="G182" i="9"/>
  <c r="I182" i="9" s="1"/>
  <c r="J182" i="9" s="1"/>
  <c r="AE182" i="9" s="1"/>
  <c r="AX181" i="9"/>
  <c r="AV181" i="9"/>
  <c r="AM181" i="9"/>
  <c r="AH181" i="9"/>
  <c r="AC181" i="9"/>
  <c r="X181" i="9"/>
  <c r="V181" i="9"/>
  <c r="U181" i="9"/>
  <c r="W181" i="9" s="1"/>
  <c r="R181" i="9"/>
  <c r="K181" i="9"/>
  <c r="H181" i="9"/>
  <c r="G181" i="9" s="1"/>
  <c r="I181" i="9" s="1"/>
  <c r="J181" i="9" s="1"/>
  <c r="AX180" i="9"/>
  <c r="AV180" i="9"/>
  <c r="AM180" i="9"/>
  <c r="AH180" i="9"/>
  <c r="Y180" i="9"/>
  <c r="Z180" i="9" s="1"/>
  <c r="AA180" i="9" s="1"/>
  <c r="AB180" i="9" s="1"/>
  <c r="AD180" i="9" s="1"/>
  <c r="X180" i="9"/>
  <c r="V180" i="9"/>
  <c r="U180" i="9"/>
  <c r="W180" i="9" s="1"/>
  <c r="R180" i="9"/>
  <c r="H180" i="9"/>
  <c r="G180" i="9" s="1"/>
  <c r="K180" i="9" s="1"/>
  <c r="AX179" i="9"/>
  <c r="AV179" i="9"/>
  <c r="AM179" i="9"/>
  <c r="AH179" i="9"/>
  <c r="X179" i="9"/>
  <c r="V179" i="9"/>
  <c r="U179" i="9"/>
  <c r="W179" i="9" s="1"/>
  <c r="R179" i="9"/>
  <c r="H179" i="9"/>
  <c r="G179" i="9"/>
  <c r="AX178" i="9"/>
  <c r="AV178" i="9"/>
  <c r="AR178" i="9"/>
  <c r="AS178" i="9" s="1"/>
  <c r="AT178" i="9" s="1"/>
  <c r="AQ178" i="9"/>
  <c r="AP178" i="9"/>
  <c r="AU178" i="9" s="1"/>
  <c r="AM178" i="9"/>
  <c r="AH178" i="9"/>
  <c r="AC178" i="9"/>
  <c r="AA178" i="9"/>
  <c r="AB178" i="9" s="1"/>
  <c r="AD178" i="9" s="1"/>
  <c r="Z178" i="9"/>
  <c r="X178" i="9"/>
  <c r="Y178" i="9" s="1"/>
  <c r="V178" i="9"/>
  <c r="U178" i="9"/>
  <c r="W178" i="9" s="1"/>
  <c r="R178" i="9"/>
  <c r="K178" i="9"/>
  <c r="AF178" i="9" s="1"/>
  <c r="J178" i="9"/>
  <c r="AE178" i="9" s="1"/>
  <c r="H178" i="9"/>
  <c r="G178" i="9"/>
  <c r="I178" i="9" s="1"/>
  <c r="AX177" i="9"/>
  <c r="AV177" i="9"/>
  <c r="AM177" i="9"/>
  <c r="AH177" i="9"/>
  <c r="Y177" i="9"/>
  <c r="Z177" i="9" s="1"/>
  <c r="AA177" i="9" s="1"/>
  <c r="AB177" i="9" s="1"/>
  <c r="AD177" i="9" s="1"/>
  <c r="X177" i="9"/>
  <c r="W177" i="9"/>
  <c r="V177" i="9"/>
  <c r="U177" i="9"/>
  <c r="R177" i="9"/>
  <c r="H177" i="9"/>
  <c r="G177" i="9" s="1"/>
  <c r="AX176" i="9"/>
  <c r="AV176" i="9"/>
  <c r="AR176" i="9"/>
  <c r="AS176" i="9" s="1"/>
  <c r="AT176" i="9" s="1"/>
  <c r="AQ176" i="9"/>
  <c r="AP176" i="9"/>
  <c r="AU176" i="9" s="1"/>
  <c r="AM176" i="9"/>
  <c r="AH176" i="9"/>
  <c r="AC176" i="9"/>
  <c r="AB176" i="9"/>
  <c r="AD176" i="9" s="1"/>
  <c r="Y176" i="9"/>
  <c r="Z176" i="9" s="1"/>
  <c r="AA176" i="9" s="1"/>
  <c r="X176" i="9"/>
  <c r="W176" i="9"/>
  <c r="V176" i="9"/>
  <c r="U176" i="9"/>
  <c r="R176" i="9"/>
  <c r="I176" i="9"/>
  <c r="J176" i="9" s="1"/>
  <c r="AE176" i="9" s="1"/>
  <c r="H176" i="9"/>
  <c r="G176" i="9"/>
  <c r="K176" i="9" s="1"/>
  <c r="AX175" i="9"/>
  <c r="AV175" i="9"/>
  <c r="AQ175" i="9"/>
  <c r="AR175" i="9" s="1"/>
  <c r="AS175" i="9" s="1"/>
  <c r="AT175" i="9" s="1"/>
  <c r="AP175" i="9"/>
  <c r="AU175" i="9" s="1"/>
  <c r="AM175" i="9"/>
  <c r="AH175" i="9"/>
  <c r="AD175" i="9"/>
  <c r="Y175" i="9"/>
  <c r="Z175" i="9" s="1"/>
  <c r="AA175" i="9" s="1"/>
  <c r="AB175" i="9" s="1"/>
  <c r="X175" i="9"/>
  <c r="AC175" i="9" s="1"/>
  <c r="V175" i="9"/>
  <c r="W175" i="9" s="1"/>
  <c r="U175" i="9"/>
  <c r="R175" i="9"/>
  <c r="K175" i="9"/>
  <c r="AF175" i="9" s="1"/>
  <c r="AW175" i="9" s="1"/>
  <c r="J175" i="9"/>
  <c r="AE175" i="9" s="1"/>
  <c r="I175" i="9"/>
  <c r="H175" i="9"/>
  <c r="G175" i="9"/>
  <c r="AX174" i="9"/>
  <c r="AV174" i="9"/>
  <c r="AM174" i="9"/>
  <c r="AH174" i="9"/>
  <c r="AA174" i="9"/>
  <c r="AB174" i="9" s="1"/>
  <c r="AD174" i="9" s="1"/>
  <c r="Y174" i="9"/>
  <c r="Z174" i="9" s="1"/>
  <c r="X174" i="9"/>
  <c r="V174" i="9"/>
  <c r="W174" i="9" s="1"/>
  <c r="U174" i="9"/>
  <c r="R174" i="9"/>
  <c r="H174" i="9"/>
  <c r="G174" i="9" s="1"/>
  <c r="K174" i="9" s="1"/>
  <c r="AX173" i="9"/>
  <c r="AV173" i="9"/>
  <c r="AQ173" i="9"/>
  <c r="AR173" i="9" s="1"/>
  <c r="AS173" i="9" s="1"/>
  <c r="AT173" i="9" s="1"/>
  <c r="AP173" i="9"/>
  <c r="AU173" i="9" s="1"/>
  <c r="AM173" i="9"/>
  <c r="AH173" i="9"/>
  <c r="AC173" i="9"/>
  <c r="AB173" i="9"/>
  <c r="AD173" i="9" s="1"/>
  <c r="AA173" i="9"/>
  <c r="Y173" i="9"/>
  <c r="Z173" i="9" s="1"/>
  <c r="X173" i="9"/>
  <c r="V173" i="9"/>
  <c r="U173" i="9"/>
  <c r="W173" i="9" s="1"/>
  <c r="R173" i="9"/>
  <c r="H173" i="9"/>
  <c r="G173" i="9" s="1"/>
  <c r="K173" i="9" s="1"/>
  <c r="AX172" i="9"/>
  <c r="AV172" i="9"/>
  <c r="AP172" i="9"/>
  <c r="AU172" i="9" s="1"/>
  <c r="AM172" i="9"/>
  <c r="AH172" i="9"/>
  <c r="X172" i="9"/>
  <c r="V172" i="9"/>
  <c r="U172" i="9"/>
  <c r="R172" i="9"/>
  <c r="H172" i="9"/>
  <c r="G172" i="9" s="1"/>
  <c r="AX171" i="9"/>
  <c r="AV171" i="9"/>
  <c r="AM171" i="9"/>
  <c r="AH171" i="9"/>
  <c r="X171" i="9"/>
  <c r="W171" i="9"/>
  <c r="V171" i="9"/>
  <c r="U171" i="9"/>
  <c r="R171" i="9"/>
  <c r="H171" i="9"/>
  <c r="G171" i="9" s="1"/>
  <c r="AX170" i="9"/>
  <c r="AV170" i="9"/>
  <c r="AQ170" i="9"/>
  <c r="AR170" i="9" s="1"/>
  <c r="AS170" i="9" s="1"/>
  <c r="AT170" i="9" s="1"/>
  <c r="AP170" i="9"/>
  <c r="AU170" i="9" s="1"/>
  <c r="AM170" i="9"/>
  <c r="AH170" i="9"/>
  <c r="AA170" i="9"/>
  <c r="AB170" i="9" s="1"/>
  <c r="AD170" i="9" s="1"/>
  <c r="Z170" i="9"/>
  <c r="X170" i="9"/>
  <c r="Y170" i="9" s="1"/>
  <c r="V170" i="9"/>
  <c r="U170" i="9"/>
  <c r="W170" i="9" s="1"/>
  <c r="R170" i="9"/>
  <c r="H170" i="9"/>
  <c r="G170" i="9" s="1"/>
  <c r="AX169" i="9"/>
  <c r="AV169" i="9"/>
  <c r="AM169" i="9"/>
  <c r="AH169" i="9"/>
  <c r="X169" i="9"/>
  <c r="AQ169" i="9" s="1"/>
  <c r="AR169" i="9" s="1"/>
  <c r="AS169" i="9" s="1"/>
  <c r="AT169" i="9" s="1"/>
  <c r="V169" i="9"/>
  <c r="U169" i="9"/>
  <c r="W169" i="9" s="1"/>
  <c r="R169" i="9"/>
  <c r="H169" i="9"/>
  <c r="G169" i="9" s="1"/>
  <c r="AX168" i="9"/>
  <c r="AV168" i="9"/>
  <c r="AR168" i="9"/>
  <c r="AS168" i="9" s="1"/>
  <c r="AT168" i="9" s="1"/>
  <c r="AQ168" i="9"/>
  <c r="AP168" i="9"/>
  <c r="AU168" i="9" s="1"/>
  <c r="AM168" i="9"/>
  <c r="AH168" i="9"/>
  <c r="AC168" i="9"/>
  <c r="Z168" i="9"/>
  <c r="AA168" i="9" s="1"/>
  <c r="AB168" i="9" s="1"/>
  <c r="AD168" i="9" s="1"/>
  <c r="Y168" i="9"/>
  <c r="X168" i="9"/>
  <c r="V168" i="9"/>
  <c r="U168" i="9"/>
  <c r="W168" i="9" s="1"/>
  <c r="R168" i="9"/>
  <c r="I168" i="9"/>
  <c r="J168" i="9" s="1"/>
  <c r="AE168" i="9" s="1"/>
  <c r="H168" i="9"/>
  <c r="G168" i="9"/>
  <c r="K168" i="9" s="1"/>
  <c r="AX167" i="9"/>
  <c r="AV167" i="9"/>
  <c r="AQ167" i="9"/>
  <c r="AR167" i="9" s="1"/>
  <c r="AS167" i="9" s="1"/>
  <c r="AT167" i="9" s="1"/>
  <c r="AP167" i="9"/>
  <c r="AU167" i="9" s="1"/>
  <c r="AM167" i="9"/>
  <c r="AH167" i="9"/>
  <c r="Y167" i="9"/>
  <c r="Z167" i="9" s="1"/>
  <c r="AA167" i="9" s="1"/>
  <c r="AB167" i="9" s="1"/>
  <c r="AD167" i="9" s="1"/>
  <c r="X167" i="9"/>
  <c r="AC167" i="9" s="1"/>
  <c r="V167" i="9"/>
  <c r="W167" i="9" s="1"/>
  <c r="U167" i="9"/>
  <c r="R167" i="9"/>
  <c r="K167" i="9"/>
  <c r="AF167" i="9" s="1"/>
  <c r="J167" i="9"/>
  <c r="AE167" i="9" s="1"/>
  <c r="I167" i="9"/>
  <c r="H167" i="9"/>
  <c r="G167" i="9"/>
  <c r="AX166" i="9"/>
  <c r="AV166" i="9"/>
  <c r="AS166" i="9"/>
  <c r="AT166" i="9" s="1"/>
  <c r="AR166" i="9"/>
  <c r="AM166" i="9"/>
  <c r="AH166" i="9"/>
  <c r="AC166" i="9"/>
  <c r="X166" i="9"/>
  <c r="AQ166" i="9" s="1"/>
  <c r="V166" i="9"/>
  <c r="U166" i="9"/>
  <c r="R166" i="9"/>
  <c r="H166" i="9"/>
  <c r="G166" i="9"/>
  <c r="K166" i="9" s="1"/>
  <c r="AX165" i="9"/>
  <c r="AV165" i="9"/>
  <c r="AM165" i="9"/>
  <c r="AH165" i="9"/>
  <c r="X165" i="9"/>
  <c r="V165" i="9"/>
  <c r="U165" i="9"/>
  <c r="W165" i="9" s="1"/>
  <c r="R165" i="9"/>
  <c r="I165" i="9"/>
  <c r="J165" i="9" s="1"/>
  <c r="H165" i="9"/>
  <c r="G165" i="9" s="1"/>
  <c r="K165" i="9" s="1"/>
  <c r="AX164" i="9"/>
  <c r="AV164" i="9"/>
  <c r="AM164" i="9"/>
  <c r="AH164" i="9"/>
  <c r="Y164" i="9"/>
  <c r="Z164" i="9" s="1"/>
  <c r="AA164" i="9" s="1"/>
  <c r="AB164" i="9" s="1"/>
  <c r="AD164" i="9" s="1"/>
  <c r="X164" i="9"/>
  <c r="W164" i="9"/>
  <c r="V164" i="9"/>
  <c r="U164" i="9"/>
  <c r="R164" i="9"/>
  <c r="H164" i="9"/>
  <c r="G164" i="9"/>
  <c r="K164" i="9" s="1"/>
  <c r="AX163" i="9"/>
  <c r="AV163" i="9"/>
  <c r="AR163" i="9"/>
  <c r="AS163" i="9" s="1"/>
  <c r="AT163" i="9" s="1"/>
  <c r="AQ163" i="9"/>
  <c r="AM163" i="9"/>
  <c r="AH163" i="9"/>
  <c r="AC163" i="9"/>
  <c r="X163" i="9"/>
  <c r="Y163" i="9" s="1"/>
  <c r="Z163" i="9" s="1"/>
  <c r="AA163" i="9" s="1"/>
  <c r="AB163" i="9" s="1"/>
  <c r="AD163" i="9" s="1"/>
  <c r="V163" i="9"/>
  <c r="U163" i="9"/>
  <c r="W163" i="9" s="1"/>
  <c r="R163" i="9"/>
  <c r="K163" i="9"/>
  <c r="H163" i="9"/>
  <c r="G163" i="9"/>
  <c r="I163" i="9" s="1"/>
  <c r="J163" i="9" s="1"/>
  <c r="AX162" i="9"/>
  <c r="AV162" i="9"/>
  <c r="AU162" i="9"/>
  <c r="AP162" i="9"/>
  <c r="AM162" i="9"/>
  <c r="AH162" i="9"/>
  <c r="AC162" i="9"/>
  <c r="Y162" i="9"/>
  <c r="Z162" i="9" s="1"/>
  <c r="AA162" i="9" s="1"/>
  <c r="AB162" i="9" s="1"/>
  <c r="AD162" i="9" s="1"/>
  <c r="X162" i="9"/>
  <c r="AQ162" i="9" s="1"/>
  <c r="AR162" i="9" s="1"/>
  <c r="AS162" i="9" s="1"/>
  <c r="AT162" i="9" s="1"/>
  <c r="V162" i="9"/>
  <c r="U162" i="9"/>
  <c r="W162" i="9" s="1"/>
  <c r="R162" i="9"/>
  <c r="H162" i="9"/>
  <c r="G162" i="9"/>
  <c r="AX161" i="9"/>
  <c r="AV161" i="9"/>
  <c r="AM161" i="9"/>
  <c r="AH161" i="9"/>
  <c r="X161" i="9"/>
  <c r="V161" i="9"/>
  <c r="U161" i="9"/>
  <c r="W161" i="9" s="1"/>
  <c r="R161" i="9"/>
  <c r="H161" i="9"/>
  <c r="G161" i="9" s="1"/>
  <c r="AX160" i="9"/>
  <c r="AV160" i="9"/>
  <c r="AQ160" i="9"/>
  <c r="AR160" i="9" s="1"/>
  <c r="AS160" i="9" s="1"/>
  <c r="AT160" i="9" s="1"/>
  <c r="AP160" i="9"/>
  <c r="AU160" i="9" s="1"/>
  <c r="AM160" i="9"/>
  <c r="AH160" i="9"/>
  <c r="AC160" i="9"/>
  <c r="AB160" i="9"/>
  <c r="AD160" i="9" s="1"/>
  <c r="AA160" i="9"/>
  <c r="X160" i="9"/>
  <c r="Y160" i="9" s="1"/>
  <c r="Z160" i="9" s="1"/>
  <c r="V160" i="9"/>
  <c r="W160" i="9" s="1"/>
  <c r="U160" i="9"/>
  <c r="R160" i="9"/>
  <c r="K160" i="9"/>
  <c r="J160" i="9"/>
  <c r="AE160" i="9" s="1"/>
  <c r="H160" i="9"/>
  <c r="G160" i="9"/>
  <c r="I160" i="9" s="1"/>
  <c r="AX159" i="9"/>
  <c r="AV159" i="9"/>
  <c r="AM159" i="9"/>
  <c r="AH159" i="9"/>
  <c r="X159" i="9"/>
  <c r="W159" i="9"/>
  <c r="V159" i="9"/>
  <c r="U159" i="9"/>
  <c r="R159" i="9"/>
  <c r="I159" i="9"/>
  <c r="J159" i="9" s="1"/>
  <c r="H159" i="9"/>
  <c r="G159" i="9"/>
  <c r="K159" i="9" s="1"/>
  <c r="AX158" i="9"/>
  <c r="AV158" i="9"/>
  <c r="AQ158" i="9"/>
  <c r="AR158" i="9" s="1"/>
  <c r="AS158" i="9" s="1"/>
  <c r="AT158" i="9" s="1"/>
  <c r="AP158" i="9"/>
  <c r="AU158" i="9" s="1"/>
  <c r="AM158" i="9"/>
  <c r="AH158" i="9"/>
  <c r="AC158" i="9"/>
  <c r="X158" i="9"/>
  <c r="Y158" i="9" s="1"/>
  <c r="Z158" i="9" s="1"/>
  <c r="AA158" i="9" s="1"/>
  <c r="AB158" i="9" s="1"/>
  <c r="AD158" i="9" s="1"/>
  <c r="V158" i="9"/>
  <c r="U158" i="9"/>
  <c r="R158" i="9"/>
  <c r="K158" i="9"/>
  <c r="H158" i="9"/>
  <c r="G158" i="9" s="1"/>
  <c r="I158" i="9" s="1"/>
  <c r="J158" i="9" s="1"/>
  <c r="AX157" i="9"/>
  <c r="AV157" i="9"/>
  <c r="AM157" i="9"/>
  <c r="AH157" i="9"/>
  <c r="Y157" i="9"/>
  <c r="Z157" i="9" s="1"/>
  <c r="AA157" i="9" s="1"/>
  <c r="AB157" i="9" s="1"/>
  <c r="AD157" i="9" s="1"/>
  <c r="X157" i="9"/>
  <c r="V157" i="9"/>
  <c r="U157" i="9"/>
  <c r="W157" i="9" s="1"/>
  <c r="R157" i="9"/>
  <c r="H157" i="9"/>
  <c r="G157" i="9" s="1"/>
  <c r="AX156" i="9"/>
  <c r="AV156" i="9"/>
  <c r="AM156" i="9"/>
  <c r="AH156" i="9"/>
  <c r="X156" i="9"/>
  <c r="V156" i="9"/>
  <c r="U156" i="9"/>
  <c r="W156" i="9" s="1"/>
  <c r="R156" i="9"/>
  <c r="H156" i="9"/>
  <c r="G156" i="9"/>
  <c r="AX155" i="9"/>
  <c r="AV155" i="9"/>
  <c r="AQ155" i="9"/>
  <c r="AR155" i="9" s="1"/>
  <c r="AS155" i="9" s="1"/>
  <c r="AT155" i="9" s="1"/>
  <c r="AP155" i="9"/>
  <c r="AU155" i="9" s="1"/>
  <c r="AM155" i="9"/>
  <c r="AH155" i="9"/>
  <c r="AC155" i="9"/>
  <c r="X155" i="9"/>
  <c r="Y155" i="9" s="1"/>
  <c r="Z155" i="9" s="1"/>
  <c r="AA155" i="9" s="1"/>
  <c r="AB155" i="9" s="1"/>
  <c r="AD155" i="9" s="1"/>
  <c r="V155" i="9"/>
  <c r="U155" i="9"/>
  <c r="W155" i="9" s="1"/>
  <c r="R155" i="9"/>
  <c r="K155" i="9"/>
  <c r="J155" i="9"/>
  <c r="AE155" i="9" s="1"/>
  <c r="H155" i="9"/>
  <c r="G155" i="9"/>
  <c r="I155" i="9" s="1"/>
  <c r="AX154" i="9"/>
  <c r="AV154" i="9"/>
  <c r="AM154" i="9"/>
  <c r="AH154" i="9"/>
  <c r="X154" i="9"/>
  <c r="W154" i="9"/>
  <c r="V154" i="9"/>
  <c r="U154" i="9"/>
  <c r="R154" i="9"/>
  <c r="J154" i="9"/>
  <c r="AE154" i="9" s="1"/>
  <c r="I154" i="9"/>
  <c r="H154" i="9"/>
  <c r="G154" i="9"/>
  <c r="K154" i="9" s="1"/>
  <c r="AX153" i="9"/>
  <c r="AV153" i="9"/>
  <c r="AQ153" i="9"/>
  <c r="AR153" i="9" s="1"/>
  <c r="AS153" i="9" s="1"/>
  <c r="AT153" i="9" s="1"/>
  <c r="AM153" i="9"/>
  <c r="AH153" i="9"/>
  <c r="AC153" i="9"/>
  <c r="Y153" i="9"/>
  <c r="Z153" i="9" s="1"/>
  <c r="AA153" i="9" s="1"/>
  <c r="AB153" i="9" s="1"/>
  <c r="AD153" i="9" s="1"/>
  <c r="X153" i="9"/>
  <c r="AP153" i="9" s="1"/>
  <c r="AU153" i="9" s="1"/>
  <c r="V153" i="9"/>
  <c r="U153" i="9"/>
  <c r="W153" i="9" s="1"/>
  <c r="R153" i="9"/>
  <c r="H153" i="9"/>
  <c r="G153" i="9"/>
  <c r="AX152" i="9"/>
  <c r="AV152" i="9"/>
  <c r="AQ152" i="9"/>
  <c r="AR152" i="9" s="1"/>
  <c r="AS152" i="9" s="1"/>
  <c r="AT152" i="9" s="1"/>
  <c r="AP152" i="9"/>
  <c r="AU152" i="9" s="1"/>
  <c r="AM152" i="9"/>
  <c r="AH152" i="9"/>
  <c r="AC152" i="9"/>
  <c r="AA152" i="9"/>
  <c r="AB152" i="9" s="1"/>
  <c r="AD152" i="9" s="1"/>
  <c r="Y152" i="9"/>
  <c r="Z152" i="9" s="1"/>
  <c r="X152" i="9"/>
  <c r="V152" i="9"/>
  <c r="W152" i="9" s="1"/>
  <c r="U152" i="9"/>
  <c r="R152" i="9"/>
  <c r="K152" i="9"/>
  <c r="J152" i="9"/>
  <c r="AE152" i="9" s="1"/>
  <c r="I152" i="9"/>
  <c r="H152" i="9"/>
  <c r="G152" i="9"/>
  <c r="AX151" i="9"/>
  <c r="AV151" i="9"/>
  <c r="AM151" i="9"/>
  <c r="AH151" i="9"/>
  <c r="X151" i="9"/>
  <c r="W151" i="9"/>
  <c r="V151" i="9"/>
  <c r="U151" i="9"/>
  <c r="R151" i="9"/>
  <c r="H151" i="9"/>
  <c r="G151" i="9" s="1"/>
  <c r="AX150" i="9"/>
  <c r="AV150" i="9"/>
  <c r="AQ150" i="9"/>
  <c r="AR150" i="9" s="1"/>
  <c r="AS150" i="9" s="1"/>
  <c r="AT150" i="9" s="1"/>
  <c r="AP150" i="9"/>
  <c r="AU150" i="9" s="1"/>
  <c r="AM150" i="9"/>
  <c r="AH150" i="9"/>
  <c r="AC150" i="9"/>
  <c r="X150" i="9"/>
  <c r="Y150" i="9" s="1"/>
  <c r="Z150" i="9" s="1"/>
  <c r="AA150" i="9" s="1"/>
  <c r="AB150" i="9" s="1"/>
  <c r="AD150" i="9" s="1"/>
  <c r="V150" i="9"/>
  <c r="U150" i="9"/>
  <c r="R150" i="9"/>
  <c r="H150" i="9"/>
  <c r="G150" i="9" s="1"/>
  <c r="I150" i="9" s="1"/>
  <c r="J150" i="9" s="1"/>
  <c r="AX149" i="9"/>
  <c r="AV149" i="9"/>
  <c r="AM149" i="9"/>
  <c r="AH149" i="9"/>
  <c r="Y149" i="9"/>
  <c r="Z149" i="9" s="1"/>
  <c r="AA149" i="9" s="1"/>
  <c r="AB149" i="9" s="1"/>
  <c r="AD149" i="9" s="1"/>
  <c r="X149" i="9"/>
  <c r="AP149" i="9" s="1"/>
  <c r="AU149" i="9" s="1"/>
  <c r="V149" i="9"/>
  <c r="U149" i="9"/>
  <c r="W149" i="9" s="1"/>
  <c r="R149" i="9"/>
  <c r="K149" i="9"/>
  <c r="H149" i="9"/>
  <c r="G149" i="9" s="1"/>
  <c r="I149" i="9" s="1"/>
  <c r="J149" i="9" s="1"/>
  <c r="AX148" i="9"/>
  <c r="AV148" i="9"/>
  <c r="AM148" i="9"/>
  <c r="AH148" i="9"/>
  <c r="X148" i="9"/>
  <c r="V148" i="9"/>
  <c r="U148" i="9"/>
  <c r="W148" i="9" s="1"/>
  <c r="R148" i="9"/>
  <c r="H148" i="9"/>
  <c r="G148" i="9"/>
  <c r="AX147" i="9"/>
  <c r="AV147" i="9"/>
  <c r="AR147" i="9"/>
  <c r="AS147" i="9" s="1"/>
  <c r="AT147" i="9" s="1"/>
  <c r="AQ147" i="9"/>
  <c r="AM147" i="9"/>
  <c r="AH147" i="9"/>
  <c r="AC147" i="9"/>
  <c r="X147" i="9"/>
  <c r="V147" i="9"/>
  <c r="U147" i="9"/>
  <c r="W147" i="9" s="1"/>
  <c r="R147" i="9"/>
  <c r="J147" i="9"/>
  <c r="H147" i="9"/>
  <c r="G147" i="9" s="1"/>
  <c r="I147" i="9" s="1"/>
  <c r="AX146" i="9"/>
  <c r="AV146" i="9"/>
  <c r="AM146" i="9"/>
  <c r="AH146" i="9"/>
  <c r="AC146" i="9"/>
  <c r="X146" i="9"/>
  <c r="W146" i="9"/>
  <c r="V146" i="9"/>
  <c r="U146" i="9"/>
  <c r="R146" i="9"/>
  <c r="I146" i="9"/>
  <c r="J146" i="9" s="1"/>
  <c r="H146" i="9"/>
  <c r="G146" i="9"/>
  <c r="K146" i="9" s="1"/>
  <c r="AX145" i="9"/>
  <c r="AV145" i="9"/>
  <c r="AS145" i="9"/>
  <c r="AT145" i="9" s="1"/>
  <c r="AR145" i="9"/>
  <c r="AQ145" i="9"/>
  <c r="AM145" i="9"/>
  <c r="AH145" i="9"/>
  <c r="AC145" i="9"/>
  <c r="Z145" i="9"/>
  <c r="AA145" i="9" s="1"/>
  <c r="AB145" i="9" s="1"/>
  <c r="AD145" i="9" s="1"/>
  <c r="Y145" i="9"/>
  <c r="X145" i="9"/>
  <c r="AP145" i="9" s="1"/>
  <c r="AU145" i="9" s="1"/>
  <c r="W145" i="9"/>
  <c r="V145" i="9"/>
  <c r="U145" i="9"/>
  <c r="R145" i="9"/>
  <c r="H145" i="9"/>
  <c r="G145" i="9"/>
  <c r="AX144" i="9"/>
  <c r="AV144" i="9"/>
  <c r="AQ144" i="9"/>
  <c r="AR144" i="9" s="1"/>
  <c r="AS144" i="9" s="1"/>
  <c r="AT144" i="9" s="1"/>
  <c r="AP144" i="9"/>
  <c r="AU144" i="9" s="1"/>
  <c r="AM144" i="9"/>
  <c r="AH144" i="9"/>
  <c r="AC144" i="9"/>
  <c r="Y144" i="9"/>
  <c r="Z144" i="9" s="1"/>
  <c r="AA144" i="9" s="1"/>
  <c r="AB144" i="9" s="1"/>
  <c r="AD144" i="9" s="1"/>
  <c r="X144" i="9"/>
  <c r="W144" i="9"/>
  <c r="V144" i="9"/>
  <c r="U144" i="9"/>
  <c r="R144" i="9"/>
  <c r="I144" i="9"/>
  <c r="J144" i="9" s="1"/>
  <c r="AE144" i="9" s="1"/>
  <c r="H144" i="9"/>
  <c r="G144" i="9"/>
  <c r="K144" i="9" s="1"/>
  <c r="AF144" i="9" s="1"/>
  <c r="AX143" i="9"/>
  <c r="AV143" i="9"/>
  <c r="AQ143" i="9"/>
  <c r="AR143" i="9" s="1"/>
  <c r="AS143" i="9" s="1"/>
  <c r="AT143" i="9" s="1"/>
  <c r="AM143" i="9"/>
  <c r="AH143" i="9"/>
  <c r="X143" i="9"/>
  <c r="W143" i="9"/>
  <c r="V143" i="9"/>
  <c r="U143" i="9"/>
  <c r="R143" i="9"/>
  <c r="I143" i="9"/>
  <c r="J143" i="9" s="1"/>
  <c r="H143" i="9"/>
  <c r="G143" i="9"/>
  <c r="K143" i="9" s="1"/>
  <c r="AX142" i="9"/>
  <c r="AV142" i="9"/>
  <c r="AQ142" i="9"/>
  <c r="AR142" i="9" s="1"/>
  <c r="AS142" i="9" s="1"/>
  <c r="AT142" i="9" s="1"/>
  <c r="AP142" i="9"/>
  <c r="AU142" i="9" s="1"/>
  <c r="AM142" i="9"/>
  <c r="AH142" i="9"/>
  <c r="AD142" i="9"/>
  <c r="AC142" i="9"/>
  <c r="Y142" i="9"/>
  <c r="Z142" i="9" s="1"/>
  <c r="AA142" i="9" s="1"/>
  <c r="AB142" i="9" s="1"/>
  <c r="X142" i="9"/>
  <c r="V142" i="9"/>
  <c r="U142" i="9"/>
  <c r="W142" i="9" s="1"/>
  <c r="R142" i="9"/>
  <c r="K142" i="9"/>
  <c r="H142" i="9"/>
  <c r="G142" i="9" s="1"/>
  <c r="I142" i="9" s="1"/>
  <c r="J142" i="9" s="1"/>
  <c r="AX141" i="9"/>
  <c r="AV141" i="9"/>
  <c r="AM141" i="9"/>
  <c r="AH141" i="9"/>
  <c r="Y141" i="9"/>
  <c r="Z141" i="9" s="1"/>
  <c r="AA141" i="9" s="1"/>
  <c r="AB141" i="9" s="1"/>
  <c r="AD141" i="9" s="1"/>
  <c r="X141" i="9"/>
  <c r="AP141" i="9" s="1"/>
  <c r="AU141" i="9" s="1"/>
  <c r="V141" i="9"/>
  <c r="U141" i="9"/>
  <c r="W141" i="9" s="1"/>
  <c r="R141" i="9"/>
  <c r="H141" i="9"/>
  <c r="G141" i="9" s="1"/>
  <c r="AX140" i="9"/>
  <c r="AV140" i="9"/>
  <c r="AM140" i="9"/>
  <c r="AH140" i="9"/>
  <c r="AC140" i="9"/>
  <c r="X140" i="9"/>
  <c r="V140" i="9"/>
  <c r="W140" i="9" s="1"/>
  <c r="U140" i="9"/>
  <c r="R140" i="9"/>
  <c r="H140" i="9"/>
  <c r="G140" i="9" s="1"/>
  <c r="AX139" i="9"/>
  <c r="AV139" i="9"/>
  <c r="AM139" i="9"/>
  <c r="AH139" i="9"/>
  <c r="AC139" i="9"/>
  <c r="X139" i="9"/>
  <c r="V139" i="9"/>
  <c r="U139" i="9"/>
  <c r="W139" i="9" s="1"/>
  <c r="R139" i="9"/>
  <c r="K139" i="9"/>
  <c r="H139" i="9"/>
  <c r="G139" i="9" s="1"/>
  <c r="I139" i="9" s="1"/>
  <c r="J139" i="9" s="1"/>
  <c r="AX138" i="9"/>
  <c r="AV138" i="9"/>
  <c r="AM138" i="9"/>
  <c r="AH138" i="9"/>
  <c r="X138" i="9"/>
  <c r="V138" i="9"/>
  <c r="U138" i="9"/>
  <c r="W138" i="9" s="1"/>
  <c r="R138" i="9"/>
  <c r="H138" i="9"/>
  <c r="G138" i="9" s="1"/>
  <c r="AX137" i="9"/>
  <c r="AV137" i="9"/>
  <c r="AQ137" i="9"/>
  <c r="AR137" i="9" s="1"/>
  <c r="AS137" i="9" s="1"/>
  <c r="AT137" i="9" s="1"/>
  <c r="AM137" i="9"/>
  <c r="AH137" i="9"/>
  <c r="AC137" i="9"/>
  <c r="Z137" i="9"/>
  <c r="AA137" i="9" s="1"/>
  <c r="AB137" i="9" s="1"/>
  <c r="AD137" i="9" s="1"/>
  <c r="Y137" i="9"/>
  <c r="X137" i="9"/>
  <c r="AP137" i="9" s="1"/>
  <c r="AU137" i="9" s="1"/>
  <c r="V137" i="9"/>
  <c r="U137" i="9"/>
  <c r="W137" i="9" s="1"/>
  <c r="R137" i="9"/>
  <c r="H137" i="9"/>
  <c r="G137" i="9"/>
  <c r="AX136" i="9"/>
  <c r="AV136" i="9"/>
  <c r="AQ136" i="9"/>
  <c r="AR136" i="9" s="1"/>
  <c r="AS136" i="9" s="1"/>
  <c r="AT136" i="9" s="1"/>
  <c r="AP136" i="9"/>
  <c r="AU136" i="9" s="1"/>
  <c r="AM136" i="9"/>
  <c r="AH136" i="9"/>
  <c r="AC136" i="9"/>
  <c r="Z136" i="9"/>
  <c r="AA136" i="9" s="1"/>
  <c r="AB136" i="9" s="1"/>
  <c r="AD136" i="9" s="1"/>
  <c r="Y136" i="9"/>
  <c r="X136" i="9"/>
  <c r="W136" i="9"/>
  <c r="V136" i="9"/>
  <c r="U136" i="9"/>
  <c r="R136" i="9"/>
  <c r="H136" i="9"/>
  <c r="G136" i="9"/>
  <c r="AX135" i="9"/>
  <c r="AV135" i="9"/>
  <c r="AM135" i="9"/>
  <c r="AH135" i="9"/>
  <c r="Y135" i="9"/>
  <c r="Z135" i="9" s="1"/>
  <c r="AA135" i="9" s="1"/>
  <c r="AB135" i="9" s="1"/>
  <c r="AD135" i="9" s="1"/>
  <c r="X135" i="9"/>
  <c r="V135" i="9"/>
  <c r="W135" i="9" s="1"/>
  <c r="U135" i="9"/>
  <c r="R135" i="9"/>
  <c r="H135" i="9"/>
  <c r="G135" i="9"/>
  <c r="K135" i="9" s="1"/>
  <c r="AX134" i="9"/>
  <c r="AV134" i="9"/>
  <c r="AS134" i="9"/>
  <c r="AT134" i="9" s="1"/>
  <c r="AR134" i="9"/>
  <c r="AQ134" i="9"/>
  <c r="AP134" i="9"/>
  <c r="AU134" i="9" s="1"/>
  <c r="AM134" i="9"/>
  <c r="AH134" i="9"/>
  <c r="AC134" i="9"/>
  <c r="AA134" i="9"/>
  <c r="AB134" i="9" s="1"/>
  <c r="AD134" i="9" s="1"/>
  <c r="Y134" i="9"/>
  <c r="Z134" i="9" s="1"/>
  <c r="X134" i="9"/>
  <c r="V134" i="9"/>
  <c r="U134" i="9"/>
  <c r="W134" i="9" s="1"/>
  <c r="R134" i="9"/>
  <c r="H134" i="9"/>
  <c r="G134" i="9" s="1"/>
  <c r="K134" i="9" s="1"/>
  <c r="AX133" i="9"/>
  <c r="AV133" i="9"/>
  <c r="AM133" i="9"/>
  <c r="AH133" i="9"/>
  <c r="X133" i="9"/>
  <c r="V133" i="9"/>
  <c r="U133" i="9"/>
  <c r="R133" i="9"/>
  <c r="K133" i="9"/>
  <c r="I133" i="9"/>
  <c r="J133" i="9" s="1"/>
  <c r="H133" i="9"/>
  <c r="G133" i="9" s="1"/>
  <c r="AX132" i="9"/>
  <c r="AV132" i="9"/>
  <c r="AM132" i="9"/>
  <c r="AH132" i="9"/>
  <c r="AE132" i="9"/>
  <c r="X132" i="9"/>
  <c r="V132" i="9"/>
  <c r="U132" i="9"/>
  <c r="W132" i="9" s="1"/>
  <c r="R132" i="9"/>
  <c r="H132" i="9"/>
  <c r="G132" i="9"/>
  <c r="I132" i="9" s="1"/>
  <c r="J132" i="9" s="1"/>
  <c r="AX131" i="9"/>
  <c r="AV131" i="9"/>
  <c r="AM131" i="9"/>
  <c r="AH131" i="9"/>
  <c r="X131" i="9"/>
  <c r="AC131" i="9" s="1"/>
  <c r="V131" i="9"/>
  <c r="U131" i="9"/>
  <c r="W131" i="9" s="1"/>
  <c r="R131" i="9"/>
  <c r="H131" i="9"/>
  <c r="G131" i="9" s="1"/>
  <c r="AX130" i="9"/>
  <c r="AV130" i="9"/>
  <c r="AM130" i="9"/>
  <c r="AH130" i="9"/>
  <c r="AC130" i="9"/>
  <c r="X130" i="9"/>
  <c r="W130" i="9"/>
  <c r="V130" i="9"/>
  <c r="U130" i="9"/>
  <c r="R130" i="9"/>
  <c r="I130" i="9"/>
  <c r="J130" i="9" s="1"/>
  <c r="AE130" i="9" s="1"/>
  <c r="H130" i="9"/>
  <c r="G130" i="9"/>
  <c r="K130" i="9" s="1"/>
  <c r="AX129" i="9"/>
  <c r="AV129" i="9"/>
  <c r="AR129" i="9"/>
  <c r="AS129" i="9" s="1"/>
  <c r="AT129" i="9" s="1"/>
  <c r="AQ129" i="9"/>
  <c r="AM129" i="9"/>
  <c r="AH129" i="9"/>
  <c r="AC129" i="9"/>
  <c r="Z129" i="9"/>
  <c r="AA129" i="9" s="1"/>
  <c r="AB129" i="9" s="1"/>
  <c r="AD129" i="9" s="1"/>
  <c r="Y129" i="9"/>
  <c r="X129" i="9"/>
  <c r="AP129" i="9" s="1"/>
  <c r="AU129" i="9" s="1"/>
  <c r="V129" i="9"/>
  <c r="W129" i="9" s="1"/>
  <c r="U129" i="9"/>
  <c r="R129" i="9"/>
  <c r="H129" i="9"/>
  <c r="G129" i="9"/>
  <c r="AX128" i="9"/>
  <c r="AV128" i="9"/>
  <c r="AQ128" i="9"/>
  <c r="AR128" i="9" s="1"/>
  <c r="AS128" i="9" s="1"/>
  <c r="AT128" i="9" s="1"/>
  <c r="AP128" i="9"/>
  <c r="AU128" i="9" s="1"/>
  <c r="AM128" i="9"/>
  <c r="AH128" i="9"/>
  <c r="AC128" i="9"/>
  <c r="AB128" i="9"/>
  <c r="AD128" i="9" s="1"/>
  <c r="Y128" i="9"/>
  <c r="Z128" i="9" s="1"/>
  <c r="AA128" i="9" s="1"/>
  <c r="X128" i="9"/>
  <c r="W128" i="9"/>
  <c r="V128" i="9"/>
  <c r="U128" i="9"/>
  <c r="R128" i="9"/>
  <c r="I128" i="9"/>
  <c r="J128" i="9" s="1"/>
  <c r="AE128" i="9" s="1"/>
  <c r="H128" i="9"/>
  <c r="G128" i="9"/>
  <c r="K128" i="9" s="1"/>
  <c r="AX127" i="9"/>
  <c r="AV127" i="9"/>
  <c r="AM127" i="9"/>
  <c r="AH127" i="9"/>
  <c r="AE127" i="9"/>
  <c r="X127" i="9"/>
  <c r="W127" i="9"/>
  <c r="V127" i="9"/>
  <c r="U127" i="9"/>
  <c r="R127" i="9"/>
  <c r="I127" i="9"/>
  <c r="J127" i="9" s="1"/>
  <c r="H127" i="9"/>
  <c r="G127" i="9"/>
  <c r="K127" i="9" s="1"/>
  <c r="AX126" i="9"/>
  <c r="AV126" i="9"/>
  <c r="AQ126" i="9"/>
  <c r="AR126" i="9" s="1"/>
  <c r="AS126" i="9" s="1"/>
  <c r="AT126" i="9" s="1"/>
  <c r="AP126" i="9"/>
  <c r="AU126" i="9" s="1"/>
  <c r="AM126" i="9"/>
  <c r="AH126" i="9"/>
  <c r="AC126" i="9"/>
  <c r="Y126" i="9"/>
  <c r="Z126" i="9" s="1"/>
  <c r="AA126" i="9" s="1"/>
  <c r="AB126" i="9" s="1"/>
  <c r="AD126" i="9" s="1"/>
  <c r="X126" i="9"/>
  <c r="AE126" i="9" s="1"/>
  <c r="V126" i="9"/>
  <c r="U126" i="9"/>
  <c r="W126" i="9" s="1"/>
  <c r="R126" i="9"/>
  <c r="K126" i="9"/>
  <c r="H126" i="9"/>
  <c r="G126" i="9" s="1"/>
  <c r="I126" i="9" s="1"/>
  <c r="J126" i="9" s="1"/>
  <c r="AX125" i="9"/>
  <c r="AV125" i="9"/>
  <c r="AM125" i="9"/>
  <c r="AH125" i="9"/>
  <c r="X125" i="9"/>
  <c r="V125" i="9"/>
  <c r="U125" i="9"/>
  <c r="W125" i="9" s="1"/>
  <c r="R125" i="9"/>
  <c r="K125" i="9"/>
  <c r="H125" i="9"/>
  <c r="G125" i="9" s="1"/>
  <c r="I125" i="9" s="1"/>
  <c r="J125" i="9" s="1"/>
  <c r="AX124" i="9"/>
  <c r="AV124" i="9"/>
  <c r="AM124" i="9"/>
  <c r="AH124" i="9"/>
  <c r="AC124" i="9"/>
  <c r="X124" i="9"/>
  <c r="AE124" i="9" s="1"/>
  <c r="V124" i="9"/>
  <c r="W124" i="9" s="1"/>
  <c r="U124" i="9"/>
  <c r="R124" i="9"/>
  <c r="K124" i="9"/>
  <c r="H124" i="9"/>
  <c r="G124" i="9" s="1"/>
  <c r="I124" i="9" s="1"/>
  <c r="J124" i="9" s="1"/>
  <c r="AX123" i="9"/>
  <c r="AV123" i="9"/>
  <c r="AQ123" i="9"/>
  <c r="AR123" i="9" s="1"/>
  <c r="AS123" i="9" s="1"/>
  <c r="AT123" i="9" s="1"/>
  <c r="AM123" i="9"/>
  <c r="AH123" i="9"/>
  <c r="X123" i="9"/>
  <c r="V123" i="9"/>
  <c r="U123" i="9"/>
  <c r="W123" i="9" s="1"/>
  <c r="R123" i="9"/>
  <c r="K123" i="9"/>
  <c r="H123" i="9"/>
  <c r="G123" i="9" s="1"/>
  <c r="I123" i="9" s="1"/>
  <c r="J123" i="9" s="1"/>
  <c r="AX122" i="9"/>
  <c r="AV122" i="9"/>
  <c r="AM122" i="9"/>
  <c r="AH122" i="9"/>
  <c r="X122" i="9"/>
  <c r="V122" i="9"/>
  <c r="U122" i="9"/>
  <c r="W122" i="9" s="1"/>
  <c r="R122" i="9"/>
  <c r="H122" i="9"/>
  <c r="G122" i="9"/>
  <c r="K122" i="9" s="1"/>
  <c r="AX121" i="9"/>
  <c r="AV121" i="9"/>
  <c r="AQ121" i="9"/>
  <c r="AR121" i="9" s="1"/>
  <c r="AS121" i="9" s="1"/>
  <c r="AT121" i="9" s="1"/>
  <c r="AM121" i="9"/>
  <c r="AH121" i="9"/>
  <c r="AC121" i="9"/>
  <c r="Z121" i="9"/>
  <c r="AA121" i="9" s="1"/>
  <c r="AB121" i="9" s="1"/>
  <c r="AD121" i="9" s="1"/>
  <c r="Y121" i="9"/>
  <c r="X121" i="9"/>
  <c r="AP121" i="9" s="1"/>
  <c r="AU121" i="9" s="1"/>
  <c r="V121" i="9"/>
  <c r="U121" i="9"/>
  <c r="W121" i="9" s="1"/>
  <c r="R121" i="9"/>
  <c r="H121" i="9"/>
  <c r="G121" i="9"/>
  <c r="AX120" i="9"/>
  <c r="AV120" i="9"/>
  <c r="AQ120" i="9"/>
  <c r="AR120" i="9" s="1"/>
  <c r="AS120" i="9" s="1"/>
  <c r="AT120" i="9" s="1"/>
  <c r="AP120" i="9"/>
  <c r="AU120" i="9" s="1"/>
  <c r="AM120" i="9"/>
  <c r="AH120" i="9"/>
  <c r="AC120" i="9"/>
  <c r="AA120" i="9"/>
  <c r="AB120" i="9" s="1"/>
  <c r="AD120" i="9" s="1"/>
  <c r="Z120" i="9"/>
  <c r="Y120" i="9"/>
  <c r="X120" i="9"/>
  <c r="W120" i="9"/>
  <c r="V120" i="9"/>
  <c r="U120" i="9"/>
  <c r="R120" i="9"/>
  <c r="K120" i="9"/>
  <c r="H120" i="9"/>
  <c r="G120" i="9"/>
  <c r="I120" i="9" s="1"/>
  <c r="J120" i="9" s="1"/>
  <c r="AE120" i="9" s="1"/>
  <c r="AX119" i="9"/>
  <c r="AV119" i="9"/>
  <c r="AM119" i="9"/>
  <c r="AH119" i="9"/>
  <c r="Y119" i="9"/>
  <c r="Z119" i="9" s="1"/>
  <c r="AA119" i="9" s="1"/>
  <c r="AB119" i="9" s="1"/>
  <c r="AD119" i="9" s="1"/>
  <c r="X119" i="9"/>
  <c r="V119" i="9"/>
  <c r="W119" i="9" s="1"/>
  <c r="U119" i="9"/>
  <c r="R119" i="9"/>
  <c r="H119" i="9"/>
  <c r="G119" i="9" s="1"/>
  <c r="AX118" i="9"/>
  <c r="AV118" i="9"/>
  <c r="AR118" i="9"/>
  <c r="AS118" i="9" s="1"/>
  <c r="AT118" i="9" s="1"/>
  <c r="AQ118" i="9"/>
  <c r="AP118" i="9"/>
  <c r="AU118" i="9" s="1"/>
  <c r="AM118" i="9"/>
  <c r="AH118" i="9"/>
  <c r="AC118" i="9"/>
  <c r="AA118" i="9"/>
  <c r="AB118" i="9" s="1"/>
  <c r="AD118" i="9" s="1"/>
  <c r="Y118" i="9"/>
  <c r="Z118" i="9" s="1"/>
  <c r="X118" i="9"/>
  <c r="V118" i="9"/>
  <c r="U118" i="9"/>
  <c r="W118" i="9" s="1"/>
  <c r="R118" i="9"/>
  <c r="H118" i="9"/>
  <c r="G118" i="9" s="1"/>
  <c r="K118" i="9" s="1"/>
  <c r="AX117" i="9"/>
  <c r="AV117" i="9"/>
  <c r="AM117" i="9"/>
  <c r="AH117" i="9"/>
  <c r="X117" i="9"/>
  <c r="V117" i="9"/>
  <c r="U117" i="9"/>
  <c r="W117" i="9" s="1"/>
  <c r="R117" i="9"/>
  <c r="K117" i="9"/>
  <c r="I117" i="9"/>
  <c r="J117" i="9" s="1"/>
  <c r="H117" i="9"/>
  <c r="G117" i="9" s="1"/>
  <c r="AX116" i="9"/>
  <c r="AV116" i="9"/>
  <c r="AM116" i="9"/>
  <c r="AH116" i="9"/>
  <c r="X116" i="9"/>
  <c r="V116" i="9"/>
  <c r="U116" i="9"/>
  <c r="W116" i="9" s="1"/>
  <c r="R116" i="9"/>
  <c r="H116" i="9"/>
  <c r="G116" i="9"/>
  <c r="AX115" i="9"/>
  <c r="AV115" i="9"/>
  <c r="AM115" i="9"/>
  <c r="AH115" i="9"/>
  <c r="AC115" i="9"/>
  <c r="X115" i="9"/>
  <c r="V115" i="9"/>
  <c r="U115" i="9"/>
  <c r="W115" i="9" s="1"/>
  <c r="R115" i="9"/>
  <c r="H115" i="9"/>
  <c r="G115" i="9" s="1"/>
  <c r="I115" i="9" s="1"/>
  <c r="J115" i="9" s="1"/>
  <c r="AX114" i="9"/>
  <c r="AV114" i="9"/>
  <c r="AM114" i="9"/>
  <c r="AH114" i="9"/>
  <c r="AC114" i="9"/>
  <c r="X114" i="9"/>
  <c r="W114" i="9"/>
  <c r="V114" i="9"/>
  <c r="U114" i="9"/>
  <c r="R114" i="9"/>
  <c r="I114" i="9"/>
  <c r="J114" i="9" s="1"/>
  <c r="H114" i="9"/>
  <c r="G114" i="9"/>
  <c r="K114" i="9" s="1"/>
  <c r="AX113" i="9"/>
  <c r="AV113" i="9"/>
  <c r="AR113" i="9"/>
  <c r="AS113" i="9" s="1"/>
  <c r="AT113" i="9" s="1"/>
  <c r="AQ113" i="9"/>
  <c r="AM113" i="9"/>
  <c r="AH113" i="9"/>
  <c r="AC113" i="9"/>
  <c r="AB113" i="9"/>
  <c r="AD113" i="9" s="1"/>
  <c r="Z113" i="9"/>
  <c r="AA113" i="9" s="1"/>
  <c r="Y113" i="9"/>
  <c r="X113" i="9"/>
  <c r="AP113" i="9" s="1"/>
  <c r="AU113" i="9" s="1"/>
  <c r="V113" i="9"/>
  <c r="W113" i="9" s="1"/>
  <c r="U113" i="9"/>
  <c r="R113" i="9"/>
  <c r="H113" i="9"/>
  <c r="G113" i="9"/>
  <c r="AX112" i="9"/>
  <c r="AV112" i="9"/>
  <c r="AQ112" i="9"/>
  <c r="AR112" i="9" s="1"/>
  <c r="AS112" i="9" s="1"/>
  <c r="AT112" i="9" s="1"/>
  <c r="AP112" i="9"/>
  <c r="AU112" i="9" s="1"/>
  <c r="AM112" i="9"/>
  <c r="AH112" i="9"/>
  <c r="AC112" i="9"/>
  <c r="Y112" i="9"/>
  <c r="Z112" i="9" s="1"/>
  <c r="AA112" i="9" s="1"/>
  <c r="AB112" i="9" s="1"/>
  <c r="AD112" i="9" s="1"/>
  <c r="X112" i="9"/>
  <c r="W112" i="9"/>
  <c r="V112" i="9"/>
  <c r="U112" i="9"/>
  <c r="R112" i="9"/>
  <c r="I112" i="9"/>
  <c r="J112" i="9" s="1"/>
  <c r="AE112" i="9" s="1"/>
  <c r="H112" i="9"/>
  <c r="G112" i="9"/>
  <c r="K112" i="9" s="1"/>
  <c r="AF112" i="9" s="1"/>
  <c r="AW112" i="9" s="1"/>
  <c r="AX111" i="9"/>
  <c r="AV111" i="9"/>
  <c r="AM111" i="9"/>
  <c r="AH111" i="9"/>
  <c r="X111" i="9"/>
  <c r="W111" i="9"/>
  <c r="V111" i="9"/>
  <c r="U111" i="9"/>
  <c r="R111" i="9"/>
  <c r="I111" i="9"/>
  <c r="J111" i="9" s="1"/>
  <c r="H111" i="9"/>
  <c r="G111" i="9"/>
  <c r="K111" i="9" s="1"/>
  <c r="AX110" i="9"/>
  <c r="AV110" i="9"/>
  <c r="AQ110" i="9"/>
  <c r="AR110" i="9" s="1"/>
  <c r="AS110" i="9" s="1"/>
  <c r="AT110" i="9" s="1"/>
  <c r="AP110" i="9"/>
  <c r="AU110" i="9" s="1"/>
  <c r="AM110" i="9"/>
  <c r="AH110" i="9"/>
  <c r="AD110" i="9"/>
  <c r="AC110" i="9"/>
  <c r="Y110" i="9"/>
  <c r="Z110" i="9" s="1"/>
  <c r="AA110" i="9" s="1"/>
  <c r="AB110" i="9" s="1"/>
  <c r="X110" i="9"/>
  <c r="V110" i="9"/>
  <c r="U110" i="9"/>
  <c r="W110" i="9" s="1"/>
  <c r="R110" i="9"/>
  <c r="K110" i="9"/>
  <c r="H110" i="9"/>
  <c r="G110" i="9" s="1"/>
  <c r="I110" i="9" s="1"/>
  <c r="J110" i="9" s="1"/>
  <c r="AX109" i="9"/>
  <c r="AV109" i="9"/>
  <c r="AM109" i="9"/>
  <c r="AH109" i="9"/>
  <c r="X109" i="9"/>
  <c r="V109" i="9"/>
  <c r="U109" i="9"/>
  <c r="W109" i="9" s="1"/>
  <c r="R109" i="9"/>
  <c r="H109" i="9"/>
  <c r="G109" i="9" s="1"/>
  <c r="AX108" i="9"/>
  <c r="AV108" i="9"/>
  <c r="AM108" i="9"/>
  <c r="AH108" i="9"/>
  <c r="AC108" i="9"/>
  <c r="X108" i="9"/>
  <c r="W108" i="9"/>
  <c r="V108" i="9"/>
  <c r="U108" i="9"/>
  <c r="R108" i="9"/>
  <c r="H108" i="9"/>
  <c r="G108" i="9" s="1"/>
  <c r="AX107" i="9"/>
  <c r="AV107" i="9"/>
  <c r="AM107" i="9"/>
  <c r="AH107" i="9"/>
  <c r="AC107" i="9"/>
  <c r="X107" i="9"/>
  <c r="V107" i="9"/>
  <c r="U107" i="9"/>
  <c r="W107" i="9" s="1"/>
  <c r="R107" i="9"/>
  <c r="K107" i="9"/>
  <c r="H107" i="9"/>
  <c r="G107" i="9" s="1"/>
  <c r="I107" i="9" s="1"/>
  <c r="J107" i="9" s="1"/>
  <c r="AX106" i="9"/>
  <c r="AV106" i="9"/>
  <c r="AM106" i="9"/>
  <c r="AH106" i="9"/>
  <c r="Y106" i="9"/>
  <c r="Z106" i="9" s="1"/>
  <c r="AA106" i="9" s="1"/>
  <c r="AB106" i="9" s="1"/>
  <c r="AD106" i="9" s="1"/>
  <c r="X106" i="9"/>
  <c r="V106" i="9"/>
  <c r="U106" i="9"/>
  <c r="W106" i="9" s="1"/>
  <c r="R106" i="9"/>
  <c r="H106" i="9"/>
  <c r="G106" i="9" s="1"/>
  <c r="AX105" i="9"/>
  <c r="AV105" i="9"/>
  <c r="AQ105" i="9"/>
  <c r="AR105" i="9" s="1"/>
  <c r="AS105" i="9" s="1"/>
  <c r="AT105" i="9" s="1"/>
  <c r="AM105" i="9"/>
  <c r="AH105" i="9"/>
  <c r="AC105" i="9"/>
  <c r="Z105" i="9"/>
  <c r="AA105" i="9" s="1"/>
  <c r="AB105" i="9" s="1"/>
  <c r="AD105" i="9" s="1"/>
  <c r="Y105" i="9"/>
  <c r="X105" i="9"/>
  <c r="AP105" i="9" s="1"/>
  <c r="AU105" i="9" s="1"/>
  <c r="V105" i="9"/>
  <c r="U105" i="9"/>
  <c r="W105" i="9" s="1"/>
  <c r="R105" i="9"/>
  <c r="H105" i="9"/>
  <c r="G105" i="9"/>
  <c r="AX104" i="9"/>
  <c r="AV104" i="9"/>
  <c r="AQ104" i="9"/>
  <c r="AR104" i="9" s="1"/>
  <c r="AS104" i="9" s="1"/>
  <c r="AT104" i="9" s="1"/>
  <c r="AP104" i="9"/>
  <c r="AU104" i="9" s="1"/>
  <c r="AM104" i="9"/>
  <c r="AH104" i="9"/>
  <c r="AC104" i="9"/>
  <c r="Z104" i="9"/>
  <c r="AA104" i="9" s="1"/>
  <c r="AB104" i="9" s="1"/>
  <c r="AD104" i="9" s="1"/>
  <c r="Y104" i="9"/>
  <c r="X104" i="9"/>
  <c r="W104" i="9"/>
  <c r="V104" i="9"/>
  <c r="U104" i="9"/>
  <c r="R104" i="9"/>
  <c r="H104" i="9"/>
  <c r="G104" i="9"/>
  <c r="AX103" i="9"/>
  <c r="AV103" i="9"/>
  <c r="AM103" i="9"/>
  <c r="AH103" i="9"/>
  <c r="Y103" i="9"/>
  <c r="Z103" i="9" s="1"/>
  <c r="AA103" i="9" s="1"/>
  <c r="AB103" i="9" s="1"/>
  <c r="AD103" i="9" s="1"/>
  <c r="X103" i="9"/>
  <c r="V103" i="9"/>
  <c r="W103" i="9" s="1"/>
  <c r="U103" i="9"/>
  <c r="R103" i="9"/>
  <c r="H103" i="9"/>
  <c r="G103" i="9"/>
  <c r="K103" i="9" s="1"/>
  <c r="AX102" i="9"/>
  <c r="AV102" i="9"/>
  <c r="AR102" i="9"/>
  <c r="AS102" i="9" s="1"/>
  <c r="AT102" i="9" s="1"/>
  <c r="AQ102" i="9"/>
  <c r="AP102" i="9"/>
  <c r="AU102" i="9" s="1"/>
  <c r="AM102" i="9"/>
  <c r="AH102" i="9"/>
  <c r="AC102" i="9"/>
  <c r="AA102" i="9"/>
  <c r="AB102" i="9" s="1"/>
  <c r="AD102" i="9" s="1"/>
  <c r="Y102" i="9"/>
  <c r="Z102" i="9" s="1"/>
  <c r="X102" i="9"/>
  <c r="V102" i="9"/>
  <c r="U102" i="9"/>
  <c r="W102" i="9" s="1"/>
  <c r="R102" i="9"/>
  <c r="H102" i="9"/>
  <c r="G102" i="9" s="1"/>
  <c r="K102" i="9" s="1"/>
  <c r="AX101" i="9"/>
  <c r="AV101" i="9"/>
  <c r="AP101" i="9"/>
  <c r="AU101" i="9" s="1"/>
  <c r="AM101" i="9"/>
  <c r="AH101" i="9"/>
  <c r="Y101" i="9"/>
  <c r="Z101" i="9" s="1"/>
  <c r="AA101" i="9" s="1"/>
  <c r="AB101" i="9" s="1"/>
  <c r="AD101" i="9" s="1"/>
  <c r="X101" i="9"/>
  <c r="V101" i="9"/>
  <c r="U101" i="9"/>
  <c r="W101" i="9" s="1"/>
  <c r="R101" i="9"/>
  <c r="H101" i="9"/>
  <c r="G101" i="9" s="1"/>
  <c r="AX100" i="9"/>
  <c r="AV100" i="9"/>
  <c r="AM100" i="9"/>
  <c r="AH100" i="9"/>
  <c r="X100" i="9"/>
  <c r="V100" i="9"/>
  <c r="U100" i="9"/>
  <c r="W100" i="9" s="1"/>
  <c r="R100" i="9"/>
  <c r="H100" i="9"/>
  <c r="G100" i="9" s="1"/>
  <c r="AX99" i="9"/>
  <c r="AV99" i="9"/>
  <c r="AQ99" i="9"/>
  <c r="AR99" i="9" s="1"/>
  <c r="AS99" i="9" s="1"/>
  <c r="AT99" i="9" s="1"/>
  <c r="AP99" i="9"/>
  <c r="AU99" i="9" s="1"/>
  <c r="AM99" i="9"/>
  <c r="AH99" i="9"/>
  <c r="AA99" i="9"/>
  <c r="AB99" i="9" s="1"/>
  <c r="AD99" i="9" s="1"/>
  <c r="Z99" i="9"/>
  <c r="X99" i="9"/>
  <c r="Y99" i="9" s="1"/>
  <c r="V99" i="9"/>
  <c r="U99" i="9"/>
  <c r="W99" i="9" s="1"/>
  <c r="R99" i="9"/>
  <c r="H99" i="9"/>
  <c r="G99" i="9" s="1"/>
  <c r="AX98" i="9"/>
  <c r="AV98" i="9"/>
  <c r="AQ98" i="9"/>
  <c r="AR98" i="9" s="1"/>
  <c r="AS98" i="9" s="1"/>
  <c r="AT98" i="9" s="1"/>
  <c r="AM98" i="9"/>
  <c r="AH98" i="9"/>
  <c r="Y98" i="9"/>
  <c r="Z98" i="9" s="1"/>
  <c r="AA98" i="9" s="1"/>
  <c r="AB98" i="9" s="1"/>
  <c r="AD98" i="9" s="1"/>
  <c r="X98" i="9"/>
  <c r="AP98" i="9" s="1"/>
  <c r="AU98" i="9" s="1"/>
  <c r="V98" i="9"/>
  <c r="U98" i="9"/>
  <c r="W98" i="9" s="1"/>
  <c r="R98" i="9"/>
  <c r="I98" i="9"/>
  <c r="J98" i="9" s="1"/>
  <c r="AE98" i="9" s="1"/>
  <c r="H98" i="9"/>
  <c r="G98" i="9" s="1"/>
  <c r="K98" i="9" s="1"/>
  <c r="AX97" i="9"/>
  <c r="AV97" i="9"/>
  <c r="AR97" i="9"/>
  <c r="AS97" i="9" s="1"/>
  <c r="AT97" i="9" s="1"/>
  <c r="AQ97" i="9"/>
  <c r="AM97" i="9"/>
  <c r="AH97" i="9"/>
  <c r="AC97" i="9"/>
  <c r="Y97" i="9"/>
  <c r="Z97" i="9" s="1"/>
  <c r="AA97" i="9" s="1"/>
  <c r="AB97" i="9" s="1"/>
  <c r="AD97" i="9" s="1"/>
  <c r="X97" i="9"/>
  <c r="AP97" i="9" s="1"/>
  <c r="AU97" i="9" s="1"/>
  <c r="V97" i="9"/>
  <c r="U97" i="9"/>
  <c r="W97" i="9" s="1"/>
  <c r="R97" i="9"/>
  <c r="I97" i="9"/>
  <c r="J97" i="9" s="1"/>
  <c r="AE97" i="9" s="1"/>
  <c r="H97" i="9"/>
  <c r="G97" i="9"/>
  <c r="K97" i="9" s="1"/>
  <c r="AX96" i="9"/>
  <c r="AV96" i="9"/>
  <c r="AQ96" i="9"/>
  <c r="AR96" i="9" s="1"/>
  <c r="AS96" i="9" s="1"/>
  <c r="AT96" i="9" s="1"/>
  <c r="AP96" i="9"/>
  <c r="AU96" i="9" s="1"/>
  <c r="AM96" i="9"/>
  <c r="AH96" i="9"/>
  <c r="AC96" i="9"/>
  <c r="Z96" i="9"/>
  <c r="AA96" i="9" s="1"/>
  <c r="AB96" i="9" s="1"/>
  <c r="AD96" i="9" s="1"/>
  <c r="Y96" i="9"/>
  <c r="X96" i="9"/>
  <c r="V96" i="9"/>
  <c r="W96" i="9" s="1"/>
  <c r="U96" i="9"/>
  <c r="R96" i="9"/>
  <c r="K96" i="9"/>
  <c r="AF96" i="9" s="1"/>
  <c r="AW96" i="9" s="1"/>
  <c r="J96" i="9"/>
  <c r="AE96" i="9" s="1"/>
  <c r="I96" i="9"/>
  <c r="H96" i="9"/>
  <c r="G96" i="9"/>
  <c r="AX95" i="9"/>
  <c r="AV95" i="9"/>
  <c r="AS95" i="9"/>
  <c r="AT95" i="9" s="1"/>
  <c r="AQ95" i="9"/>
  <c r="AR95" i="9" s="1"/>
  <c r="AM95" i="9"/>
  <c r="AH95" i="9"/>
  <c r="X95" i="9"/>
  <c r="AC95" i="9" s="1"/>
  <c r="W95" i="9"/>
  <c r="V95" i="9"/>
  <c r="U95" i="9"/>
  <c r="R95" i="9"/>
  <c r="K95" i="9"/>
  <c r="I95" i="9"/>
  <c r="J95" i="9" s="1"/>
  <c r="H95" i="9"/>
  <c r="G95" i="9"/>
  <c r="AX94" i="9"/>
  <c r="AV94" i="9"/>
  <c r="AR94" i="9"/>
  <c r="AS94" i="9" s="1"/>
  <c r="AT94" i="9" s="1"/>
  <c r="AQ94" i="9"/>
  <c r="AM94" i="9"/>
  <c r="AH94" i="9"/>
  <c r="AC94" i="9"/>
  <c r="X94" i="9"/>
  <c r="V94" i="9"/>
  <c r="U94" i="9"/>
  <c r="R94" i="9"/>
  <c r="K94" i="9"/>
  <c r="I94" i="9"/>
  <c r="J94" i="9" s="1"/>
  <c r="H94" i="9"/>
  <c r="G94" i="9" s="1"/>
  <c r="AX93" i="9"/>
  <c r="AV93" i="9"/>
  <c r="AP93" i="9"/>
  <c r="AU93" i="9" s="1"/>
  <c r="AM93" i="9"/>
  <c r="AH93" i="9"/>
  <c r="Y93" i="9"/>
  <c r="Z93" i="9" s="1"/>
  <c r="AA93" i="9" s="1"/>
  <c r="AB93" i="9" s="1"/>
  <c r="AD93" i="9" s="1"/>
  <c r="X93" i="9"/>
  <c r="AC93" i="9" s="1"/>
  <c r="V93" i="9"/>
  <c r="U93" i="9"/>
  <c r="W93" i="9" s="1"/>
  <c r="R93" i="9"/>
  <c r="I93" i="9"/>
  <c r="J93" i="9" s="1"/>
  <c r="H93" i="9"/>
  <c r="G93" i="9" s="1"/>
  <c r="K93" i="9" s="1"/>
  <c r="AX92" i="9"/>
  <c r="AV92" i="9"/>
  <c r="AP92" i="9"/>
  <c r="AU92" i="9" s="1"/>
  <c r="AM92" i="9"/>
  <c r="AH92" i="9"/>
  <c r="X92" i="9"/>
  <c r="AC92" i="9" s="1"/>
  <c r="V92" i="9"/>
  <c r="U92" i="9"/>
  <c r="W92" i="9" s="1"/>
  <c r="R92" i="9"/>
  <c r="H92" i="9"/>
  <c r="G92" i="9" s="1"/>
  <c r="AX91" i="9"/>
  <c r="AV91" i="9"/>
  <c r="AQ91" i="9"/>
  <c r="AR91" i="9" s="1"/>
  <c r="AS91" i="9" s="1"/>
  <c r="AT91" i="9" s="1"/>
  <c r="AP91" i="9"/>
  <c r="AU91" i="9" s="1"/>
  <c r="AM91" i="9"/>
  <c r="AH91" i="9"/>
  <c r="AA91" i="9"/>
  <c r="AB91" i="9" s="1"/>
  <c r="AD91" i="9" s="1"/>
  <c r="Z91" i="9"/>
  <c r="X91" i="9"/>
  <c r="Y91" i="9" s="1"/>
  <c r="W91" i="9"/>
  <c r="V91" i="9"/>
  <c r="U91" i="9"/>
  <c r="R91" i="9"/>
  <c r="J91" i="9"/>
  <c r="H91" i="9"/>
  <c r="G91" i="9" s="1"/>
  <c r="I91" i="9" s="1"/>
  <c r="AX90" i="9"/>
  <c r="AV90" i="9"/>
  <c r="AR90" i="9"/>
  <c r="AS90" i="9" s="1"/>
  <c r="AT90" i="9" s="1"/>
  <c r="AQ90" i="9"/>
  <c r="AM90" i="9"/>
  <c r="AH90" i="9"/>
  <c r="AB90" i="9"/>
  <c r="AD90" i="9" s="1"/>
  <c r="Z90" i="9"/>
  <c r="AA90" i="9" s="1"/>
  <c r="Y90" i="9"/>
  <c r="X90" i="9"/>
  <c r="AP90" i="9" s="1"/>
  <c r="AU90" i="9" s="1"/>
  <c r="W90" i="9"/>
  <c r="V90" i="9"/>
  <c r="U90" i="9"/>
  <c r="R90" i="9"/>
  <c r="H90" i="9"/>
  <c r="G90" i="9" s="1"/>
  <c r="K90" i="9" s="1"/>
  <c r="AX89" i="9"/>
  <c r="AV89" i="9"/>
  <c r="AR89" i="9"/>
  <c r="AS89" i="9" s="1"/>
  <c r="AT89" i="9" s="1"/>
  <c r="AQ89" i="9"/>
  <c r="AM89" i="9"/>
  <c r="AH89" i="9"/>
  <c r="AC89" i="9"/>
  <c r="Z89" i="9"/>
  <c r="AA89" i="9" s="1"/>
  <c r="AB89" i="9" s="1"/>
  <c r="AD89" i="9" s="1"/>
  <c r="Y89" i="9"/>
  <c r="X89" i="9"/>
  <c r="AP89" i="9" s="1"/>
  <c r="AU89" i="9" s="1"/>
  <c r="V89" i="9"/>
  <c r="W89" i="9" s="1"/>
  <c r="U89" i="9"/>
  <c r="R89" i="9"/>
  <c r="I89" i="9"/>
  <c r="J89" i="9" s="1"/>
  <c r="AE89" i="9" s="1"/>
  <c r="H89" i="9"/>
  <c r="G89" i="9"/>
  <c r="K89" i="9" s="1"/>
  <c r="AX88" i="9"/>
  <c r="AV88" i="9"/>
  <c r="AS88" i="9"/>
  <c r="AT88" i="9" s="1"/>
  <c r="AQ88" i="9"/>
  <c r="AR88" i="9" s="1"/>
  <c r="AP88" i="9"/>
  <c r="AU88" i="9" s="1"/>
  <c r="AM88" i="9"/>
  <c r="AH88" i="9"/>
  <c r="AC88" i="9"/>
  <c r="AA88" i="9"/>
  <c r="AB88" i="9" s="1"/>
  <c r="AD88" i="9" s="1"/>
  <c r="Z88" i="9"/>
  <c r="Y88" i="9"/>
  <c r="X88" i="9"/>
  <c r="W88" i="9"/>
  <c r="V88" i="9"/>
  <c r="U88" i="9"/>
  <c r="R88" i="9"/>
  <c r="K88" i="9"/>
  <c r="AF88" i="9" s="1"/>
  <c r="AW88" i="9" s="1"/>
  <c r="H88" i="9"/>
  <c r="G88" i="9"/>
  <c r="I88" i="9" s="1"/>
  <c r="J88" i="9" s="1"/>
  <c r="AE88" i="9" s="1"/>
  <c r="AX87" i="9"/>
  <c r="AV87" i="9"/>
  <c r="AM87" i="9"/>
  <c r="AH87" i="9"/>
  <c r="X87" i="9"/>
  <c r="AC87" i="9" s="1"/>
  <c r="V87" i="9"/>
  <c r="W87" i="9" s="1"/>
  <c r="U87" i="9"/>
  <c r="R87" i="9"/>
  <c r="H87" i="9"/>
  <c r="G87" i="9"/>
  <c r="K87" i="9" s="1"/>
  <c r="AX86" i="9"/>
  <c r="AV86" i="9"/>
  <c r="AM86" i="9"/>
  <c r="AH86" i="9"/>
  <c r="AC86" i="9"/>
  <c r="X86" i="9"/>
  <c r="AE86" i="9" s="1"/>
  <c r="V86" i="9"/>
  <c r="U86" i="9"/>
  <c r="W86" i="9" s="1"/>
  <c r="R86" i="9"/>
  <c r="K86" i="9"/>
  <c r="I86" i="9"/>
  <c r="J86" i="9" s="1"/>
  <c r="H86" i="9"/>
  <c r="G86" i="9" s="1"/>
  <c r="AX85" i="9"/>
  <c r="AV85" i="9"/>
  <c r="AP85" i="9"/>
  <c r="AU85" i="9" s="1"/>
  <c r="AM85" i="9"/>
  <c r="AH85" i="9"/>
  <c r="Z85" i="9"/>
  <c r="AA85" i="9" s="1"/>
  <c r="AB85" i="9" s="1"/>
  <c r="AD85" i="9" s="1"/>
  <c r="Y85" i="9"/>
  <c r="X85" i="9"/>
  <c r="AC85" i="9" s="1"/>
  <c r="V85" i="9"/>
  <c r="U85" i="9"/>
  <c r="W85" i="9" s="1"/>
  <c r="R85" i="9"/>
  <c r="I85" i="9"/>
  <c r="J85" i="9" s="1"/>
  <c r="H85" i="9"/>
  <c r="G85" i="9" s="1"/>
  <c r="K85" i="9" s="1"/>
  <c r="AX84" i="9"/>
  <c r="AV84" i="9"/>
  <c r="AP84" i="9"/>
  <c r="AU84" i="9" s="1"/>
  <c r="AM84" i="9"/>
  <c r="AH84" i="9"/>
  <c r="AC84" i="9"/>
  <c r="X84" i="9"/>
  <c r="V84" i="9"/>
  <c r="W84" i="9" s="1"/>
  <c r="U84" i="9"/>
  <c r="R84" i="9"/>
  <c r="H84" i="9"/>
  <c r="G84" i="9" s="1"/>
  <c r="AX83" i="9"/>
  <c r="AV83" i="9"/>
  <c r="AR83" i="9"/>
  <c r="AS83" i="9" s="1"/>
  <c r="AT83" i="9" s="1"/>
  <c r="AQ83" i="9"/>
  <c r="AM83" i="9"/>
  <c r="AH83" i="9"/>
  <c r="AC83" i="9"/>
  <c r="AB83" i="9"/>
  <c r="AD83" i="9" s="1"/>
  <c r="X83" i="9"/>
  <c r="Y83" i="9" s="1"/>
  <c r="Z83" i="9" s="1"/>
  <c r="AA83" i="9" s="1"/>
  <c r="W83" i="9"/>
  <c r="V83" i="9"/>
  <c r="U83" i="9"/>
  <c r="R83" i="9"/>
  <c r="K83" i="9"/>
  <c r="J83" i="9"/>
  <c r="H83" i="9"/>
  <c r="G83" i="9"/>
  <c r="I83" i="9" s="1"/>
  <c r="AX82" i="9"/>
  <c r="AV82" i="9"/>
  <c r="AU82" i="9"/>
  <c r="AM82" i="9"/>
  <c r="AH82" i="9"/>
  <c r="AC82" i="9"/>
  <c r="X82" i="9"/>
  <c r="AP82" i="9" s="1"/>
  <c r="W82" i="9"/>
  <c r="V82" i="9"/>
  <c r="U82" i="9"/>
  <c r="R82" i="9"/>
  <c r="J82" i="9"/>
  <c r="I82" i="9"/>
  <c r="H82" i="9"/>
  <c r="G82" i="9"/>
  <c r="K82" i="9" s="1"/>
  <c r="AX81" i="9"/>
  <c r="AV81" i="9"/>
  <c r="AS81" i="9"/>
  <c r="AT81" i="9" s="1"/>
  <c r="AR81" i="9"/>
  <c r="AQ81" i="9"/>
  <c r="AM81" i="9"/>
  <c r="AH81" i="9"/>
  <c r="AC81" i="9"/>
  <c r="AB81" i="9"/>
  <c r="AD81" i="9" s="1"/>
  <c r="Z81" i="9"/>
  <c r="AA81" i="9" s="1"/>
  <c r="Y81" i="9"/>
  <c r="X81" i="9"/>
  <c r="AP81" i="9" s="1"/>
  <c r="AU81" i="9" s="1"/>
  <c r="W81" i="9"/>
  <c r="V81" i="9"/>
  <c r="U81" i="9"/>
  <c r="R81" i="9"/>
  <c r="J81" i="9"/>
  <c r="AE81" i="9" s="1"/>
  <c r="I81" i="9"/>
  <c r="H81" i="9"/>
  <c r="G81" i="9"/>
  <c r="K81" i="9" s="1"/>
  <c r="AX80" i="9"/>
  <c r="AV80" i="9"/>
  <c r="AS80" i="9"/>
  <c r="AT80" i="9" s="1"/>
  <c r="AR80" i="9"/>
  <c r="AQ80" i="9"/>
  <c r="AP80" i="9"/>
  <c r="AU80" i="9" s="1"/>
  <c r="AM80" i="9"/>
  <c r="AH80" i="9"/>
  <c r="AC80" i="9"/>
  <c r="X80" i="9"/>
  <c r="Y80" i="9" s="1"/>
  <c r="Z80" i="9" s="1"/>
  <c r="AA80" i="9" s="1"/>
  <c r="AB80" i="9" s="1"/>
  <c r="AD80" i="9" s="1"/>
  <c r="V80" i="9"/>
  <c r="W80" i="9" s="1"/>
  <c r="U80" i="9"/>
  <c r="R80" i="9"/>
  <c r="H80" i="9"/>
  <c r="G80" i="9"/>
  <c r="AX79" i="9"/>
  <c r="AV79" i="9"/>
  <c r="AQ79" i="9"/>
  <c r="AR79" i="9" s="1"/>
  <c r="AS79" i="9" s="1"/>
  <c r="AT79" i="9" s="1"/>
  <c r="AP79" i="9"/>
  <c r="AU79" i="9" s="1"/>
  <c r="AM79" i="9"/>
  <c r="AH79" i="9"/>
  <c r="X79" i="9"/>
  <c r="Y79" i="9" s="1"/>
  <c r="Z79" i="9" s="1"/>
  <c r="AA79" i="9" s="1"/>
  <c r="AB79" i="9" s="1"/>
  <c r="AD79" i="9" s="1"/>
  <c r="W79" i="9"/>
  <c r="V79" i="9"/>
  <c r="U79" i="9"/>
  <c r="R79" i="9"/>
  <c r="K79" i="9"/>
  <c r="AF79" i="9" s="1"/>
  <c r="AW79" i="9" s="1"/>
  <c r="H79" i="9"/>
  <c r="G79" i="9"/>
  <c r="I79" i="9" s="1"/>
  <c r="J79" i="9" s="1"/>
  <c r="AE79" i="9" s="1"/>
  <c r="AX78" i="9"/>
  <c r="AV78" i="9"/>
  <c r="AM78" i="9"/>
  <c r="AH78" i="9"/>
  <c r="X78" i="9"/>
  <c r="W78" i="9"/>
  <c r="V78" i="9"/>
  <c r="U78" i="9"/>
  <c r="R78" i="9"/>
  <c r="I78" i="9"/>
  <c r="J78" i="9" s="1"/>
  <c r="H78" i="9"/>
  <c r="G78" i="9" s="1"/>
  <c r="K78" i="9" s="1"/>
  <c r="AX77" i="9"/>
  <c r="AV77" i="9"/>
  <c r="AR77" i="9"/>
  <c r="AS77" i="9" s="1"/>
  <c r="AT77" i="9" s="1"/>
  <c r="AQ77" i="9"/>
  <c r="AP77" i="9"/>
  <c r="AU77" i="9" s="1"/>
  <c r="AM77" i="9"/>
  <c r="AH77" i="9"/>
  <c r="AC77" i="9"/>
  <c r="Y77" i="9"/>
  <c r="Z77" i="9" s="1"/>
  <c r="AA77" i="9" s="1"/>
  <c r="AB77" i="9" s="1"/>
  <c r="AD77" i="9" s="1"/>
  <c r="X77" i="9"/>
  <c r="V77" i="9"/>
  <c r="U77" i="9"/>
  <c r="W77" i="9" s="1"/>
  <c r="R77" i="9"/>
  <c r="K77" i="9"/>
  <c r="AF77" i="9" s="1"/>
  <c r="I77" i="9"/>
  <c r="J77" i="9" s="1"/>
  <c r="AE77" i="9" s="1"/>
  <c r="H77" i="9"/>
  <c r="G77" i="9"/>
  <c r="AX76" i="9"/>
  <c r="AV76" i="9"/>
  <c r="AP76" i="9"/>
  <c r="AU76" i="9" s="1"/>
  <c r="AM76" i="9"/>
  <c r="AH76" i="9"/>
  <c r="Z76" i="9"/>
  <c r="AA76" i="9" s="1"/>
  <c r="AB76" i="9" s="1"/>
  <c r="AD76" i="9" s="1"/>
  <c r="Y76" i="9"/>
  <c r="X76" i="9"/>
  <c r="AC76" i="9" s="1"/>
  <c r="V76" i="9"/>
  <c r="W76" i="9" s="1"/>
  <c r="U76" i="9"/>
  <c r="R76" i="9"/>
  <c r="K76" i="9"/>
  <c r="J76" i="9"/>
  <c r="AE76" i="9" s="1"/>
  <c r="I76" i="9"/>
  <c r="H76" i="9"/>
  <c r="G76" i="9"/>
  <c r="AX75" i="9"/>
  <c r="AV75" i="9"/>
  <c r="AM75" i="9"/>
  <c r="AH75" i="9"/>
  <c r="X75" i="9"/>
  <c r="W75" i="9"/>
  <c r="V75" i="9"/>
  <c r="U75" i="9"/>
  <c r="R75" i="9"/>
  <c r="H75" i="9"/>
  <c r="G75" i="9"/>
  <c r="AX74" i="9"/>
  <c r="AV74" i="9"/>
  <c r="AR74" i="9"/>
  <c r="AS74" i="9" s="1"/>
  <c r="AT74" i="9" s="1"/>
  <c r="AQ74" i="9"/>
  <c r="AM74" i="9"/>
  <c r="AH74" i="9"/>
  <c r="AC74" i="9"/>
  <c r="X74" i="9"/>
  <c r="AP74" i="9" s="1"/>
  <c r="AU74" i="9" s="1"/>
  <c r="V74" i="9"/>
  <c r="U74" i="9"/>
  <c r="W74" i="9" s="1"/>
  <c r="R74" i="9"/>
  <c r="H74" i="9"/>
  <c r="G74" i="9" s="1"/>
  <c r="AX73" i="9"/>
  <c r="AV73" i="9"/>
  <c r="AM73" i="9"/>
  <c r="AH73" i="9"/>
  <c r="AC73" i="9"/>
  <c r="Z73" i="9"/>
  <c r="AA73" i="9" s="1"/>
  <c r="AB73" i="9" s="1"/>
  <c r="AD73" i="9" s="1"/>
  <c r="Y73" i="9"/>
  <c r="X73" i="9"/>
  <c r="V73" i="9"/>
  <c r="U73" i="9"/>
  <c r="W73" i="9" s="1"/>
  <c r="R73" i="9"/>
  <c r="I73" i="9"/>
  <c r="J73" i="9" s="1"/>
  <c r="H73" i="9"/>
  <c r="G73" i="9" s="1"/>
  <c r="K73" i="9" s="1"/>
  <c r="AX72" i="9"/>
  <c r="AV72" i="9"/>
  <c r="AS72" i="9"/>
  <c r="AT72" i="9" s="1"/>
  <c r="AR72" i="9"/>
  <c r="AQ72" i="9"/>
  <c r="AP72" i="9"/>
  <c r="AU72" i="9" s="1"/>
  <c r="AM72" i="9"/>
  <c r="AH72" i="9"/>
  <c r="AD72" i="9"/>
  <c r="AC72" i="9"/>
  <c r="X72" i="9"/>
  <c r="Y72" i="9" s="1"/>
  <c r="Z72" i="9" s="1"/>
  <c r="AA72" i="9" s="1"/>
  <c r="AB72" i="9" s="1"/>
  <c r="V72" i="9"/>
  <c r="W72" i="9" s="1"/>
  <c r="U72" i="9"/>
  <c r="R72" i="9"/>
  <c r="H72" i="9"/>
  <c r="G72" i="9"/>
  <c r="AX71" i="9"/>
  <c r="AV71" i="9"/>
  <c r="AQ71" i="9"/>
  <c r="AR71" i="9" s="1"/>
  <c r="AS71" i="9" s="1"/>
  <c r="AT71" i="9" s="1"/>
  <c r="AP71" i="9"/>
  <c r="AU71" i="9" s="1"/>
  <c r="AM71" i="9"/>
  <c r="AH71" i="9"/>
  <c r="X71" i="9"/>
  <c r="Y71" i="9" s="1"/>
  <c r="Z71" i="9" s="1"/>
  <c r="AA71" i="9" s="1"/>
  <c r="AB71" i="9" s="1"/>
  <c r="AD71" i="9" s="1"/>
  <c r="W71" i="9"/>
  <c r="V71" i="9"/>
  <c r="U71" i="9"/>
  <c r="R71" i="9"/>
  <c r="K71" i="9"/>
  <c r="H71" i="9"/>
  <c r="G71" i="9"/>
  <c r="I71" i="9" s="1"/>
  <c r="J71" i="9" s="1"/>
  <c r="AE71" i="9" s="1"/>
  <c r="AX70" i="9"/>
  <c r="AV70" i="9"/>
  <c r="AM70" i="9"/>
  <c r="AH70" i="9"/>
  <c r="X70" i="9"/>
  <c r="W70" i="9"/>
  <c r="V70" i="9"/>
  <c r="U70" i="9"/>
  <c r="R70" i="9"/>
  <c r="I70" i="9"/>
  <c r="J70" i="9" s="1"/>
  <c r="H70" i="9"/>
  <c r="G70" i="9" s="1"/>
  <c r="K70" i="9" s="1"/>
  <c r="AX69" i="9"/>
  <c r="AV69" i="9"/>
  <c r="AS69" i="9"/>
  <c r="AT69" i="9" s="1"/>
  <c r="AR69" i="9"/>
  <c r="AQ69" i="9"/>
  <c r="AP69" i="9"/>
  <c r="AU69" i="9" s="1"/>
  <c r="AM69" i="9"/>
  <c r="AH69" i="9"/>
  <c r="AC69" i="9"/>
  <c r="Y69" i="9"/>
  <c r="Z69" i="9" s="1"/>
  <c r="AA69" i="9" s="1"/>
  <c r="AB69" i="9" s="1"/>
  <c r="AD69" i="9" s="1"/>
  <c r="X69" i="9"/>
  <c r="V69" i="9"/>
  <c r="U69" i="9"/>
  <c r="W69" i="9" s="1"/>
  <c r="R69" i="9"/>
  <c r="K69" i="9"/>
  <c r="AF69" i="9" s="1"/>
  <c r="I69" i="9"/>
  <c r="J69" i="9" s="1"/>
  <c r="AE69" i="9" s="1"/>
  <c r="H69" i="9"/>
  <c r="G69" i="9"/>
  <c r="AX68" i="9"/>
  <c r="AV68" i="9"/>
  <c r="AP68" i="9"/>
  <c r="AU68" i="9" s="1"/>
  <c r="AM68" i="9"/>
  <c r="AH68" i="9"/>
  <c r="Z68" i="9"/>
  <c r="AA68" i="9" s="1"/>
  <c r="AB68" i="9" s="1"/>
  <c r="AD68" i="9" s="1"/>
  <c r="Y68" i="9"/>
  <c r="X68" i="9"/>
  <c r="AC68" i="9" s="1"/>
  <c r="V68" i="9"/>
  <c r="W68" i="9" s="1"/>
  <c r="U68" i="9"/>
  <c r="R68" i="9"/>
  <c r="K68" i="9"/>
  <c r="J68" i="9"/>
  <c r="AE68" i="9" s="1"/>
  <c r="I68" i="9"/>
  <c r="H68" i="9"/>
  <c r="G68" i="9"/>
  <c r="AX67" i="9"/>
  <c r="AV67" i="9"/>
  <c r="AM67" i="9"/>
  <c r="AH67" i="9"/>
  <c r="X67" i="9"/>
  <c r="W67" i="9"/>
  <c r="V67" i="9"/>
  <c r="U67" i="9"/>
  <c r="R67" i="9"/>
  <c r="H67" i="9"/>
  <c r="G67" i="9" s="1"/>
  <c r="AX66" i="9"/>
  <c r="AV66" i="9"/>
  <c r="AR66" i="9"/>
  <c r="AS66" i="9" s="1"/>
  <c r="AT66" i="9" s="1"/>
  <c r="AQ66" i="9"/>
  <c r="AM66" i="9"/>
  <c r="AH66" i="9"/>
  <c r="AC66" i="9"/>
  <c r="X66" i="9"/>
  <c r="AP66" i="9" s="1"/>
  <c r="AU66" i="9" s="1"/>
  <c r="V66" i="9"/>
  <c r="U66" i="9"/>
  <c r="W66" i="9" s="1"/>
  <c r="R66" i="9"/>
  <c r="H66" i="9"/>
  <c r="G66" i="9" s="1"/>
  <c r="AX65" i="9"/>
  <c r="AV65" i="9"/>
  <c r="AM65" i="9"/>
  <c r="AH65" i="9"/>
  <c r="AC65" i="9"/>
  <c r="Z65" i="9"/>
  <c r="AA65" i="9" s="1"/>
  <c r="AB65" i="9" s="1"/>
  <c r="AD65" i="9" s="1"/>
  <c r="Y65" i="9"/>
  <c r="X65" i="9"/>
  <c r="V65" i="9"/>
  <c r="U65" i="9"/>
  <c r="W65" i="9" s="1"/>
  <c r="R65" i="9"/>
  <c r="J65" i="9"/>
  <c r="I65" i="9"/>
  <c r="H65" i="9"/>
  <c r="G65" i="9" s="1"/>
  <c r="K65" i="9" s="1"/>
  <c r="AX64" i="9"/>
  <c r="AV64" i="9"/>
  <c r="AT64" i="9"/>
  <c r="AS64" i="9"/>
  <c r="AR64" i="9"/>
  <c r="AQ64" i="9"/>
  <c r="AP64" i="9"/>
  <c r="AU64" i="9" s="1"/>
  <c r="AM64" i="9"/>
  <c r="AH64" i="9"/>
  <c r="AD64" i="9"/>
  <c r="AC64" i="9"/>
  <c r="X64" i="9"/>
  <c r="Y64" i="9" s="1"/>
  <c r="Z64" i="9" s="1"/>
  <c r="AA64" i="9" s="1"/>
  <c r="AB64" i="9" s="1"/>
  <c r="W64" i="9"/>
  <c r="V64" i="9"/>
  <c r="U64" i="9"/>
  <c r="R64" i="9"/>
  <c r="H64" i="9"/>
  <c r="G64" i="9"/>
  <c r="AX63" i="9"/>
  <c r="AV63" i="9"/>
  <c r="AQ63" i="9"/>
  <c r="AR63" i="9" s="1"/>
  <c r="AS63" i="9" s="1"/>
  <c r="AT63" i="9" s="1"/>
  <c r="AP63" i="9"/>
  <c r="AU63" i="9" s="1"/>
  <c r="AM63" i="9"/>
  <c r="AH63" i="9"/>
  <c r="AA63" i="9"/>
  <c r="AB63" i="9" s="1"/>
  <c r="AD63" i="9" s="1"/>
  <c r="X63" i="9"/>
  <c r="Y63" i="9" s="1"/>
  <c r="Z63" i="9" s="1"/>
  <c r="W63" i="9"/>
  <c r="V63" i="9"/>
  <c r="U63" i="9"/>
  <c r="R63" i="9"/>
  <c r="K63" i="9"/>
  <c r="H63" i="9"/>
  <c r="G63" i="9"/>
  <c r="I63" i="9" s="1"/>
  <c r="J63" i="9" s="1"/>
  <c r="AE63" i="9" s="1"/>
  <c r="AX62" i="9"/>
  <c r="AV62" i="9"/>
  <c r="AM62" i="9"/>
  <c r="AH62" i="9"/>
  <c r="X62" i="9"/>
  <c r="W62" i="9"/>
  <c r="V62" i="9"/>
  <c r="U62" i="9"/>
  <c r="R62" i="9"/>
  <c r="I62" i="9"/>
  <c r="J62" i="9" s="1"/>
  <c r="H62" i="9"/>
  <c r="G62" i="9" s="1"/>
  <c r="K62" i="9" s="1"/>
  <c r="AX61" i="9"/>
  <c r="AV61" i="9"/>
  <c r="AR61" i="9"/>
  <c r="AS61" i="9" s="1"/>
  <c r="AT61" i="9" s="1"/>
  <c r="AQ61" i="9"/>
  <c r="AP61" i="9"/>
  <c r="AU61" i="9" s="1"/>
  <c r="AM61" i="9"/>
  <c r="AH61" i="9"/>
  <c r="AD61" i="9"/>
  <c r="AC61" i="9"/>
  <c r="Y61" i="9"/>
  <c r="Z61" i="9" s="1"/>
  <c r="AA61" i="9" s="1"/>
  <c r="AB61" i="9" s="1"/>
  <c r="X61" i="9"/>
  <c r="V61" i="9"/>
  <c r="U61" i="9"/>
  <c r="R61" i="9"/>
  <c r="K61" i="9"/>
  <c r="I61" i="9"/>
  <c r="J61" i="9" s="1"/>
  <c r="AE61" i="9" s="1"/>
  <c r="H61" i="9"/>
  <c r="G61" i="9"/>
  <c r="AX60" i="9"/>
  <c r="AV60" i="9"/>
  <c r="AP60" i="9"/>
  <c r="AU60" i="9" s="1"/>
  <c r="AM60" i="9"/>
  <c r="AH60" i="9"/>
  <c r="AA60" i="9"/>
  <c r="AB60" i="9" s="1"/>
  <c r="AD60" i="9" s="1"/>
  <c r="Z60" i="9"/>
  <c r="Y60" i="9"/>
  <c r="X60" i="9"/>
  <c r="AC60" i="9" s="1"/>
  <c r="V60" i="9"/>
  <c r="W60" i="9" s="1"/>
  <c r="U60" i="9"/>
  <c r="R60" i="9"/>
  <c r="K60" i="9"/>
  <c r="J60" i="9"/>
  <c r="AE60" i="9" s="1"/>
  <c r="I60" i="9"/>
  <c r="H60" i="9"/>
  <c r="G60" i="9"/>
  <c r="AX59" i="9"/>
  <c r="AV59" i="9"/>
  <c r="AM59" i="9"/>
  <c r="AH59" i="9"/>
  <c r="X59" i="9"/>
  <c r="W59" i="9"/>
  <c r="V59" i="9"/>
  <c r="U59" i="9"/>
  <c r="R59" i="9"/>
  <c r="H59" i="9"/>
  <c r="G59" i="9"/>
  <c r="AX58" i="9"/>
  <c r="AV58" i="9"/>
  <c r="AR58" i="9"/>
  <c r="AS58" i="9" s="1"/>
  <c r="AT58" i="9" s="1"/>
  <c r="AQ58" i="9"/>
  <c r="AM58" i="9"/>
  <c r="AH58" i="9"/>
  <c r="AC58" i="9"/>
  <c r="X58" i="9"/>
  <c r="AP58" i="9" s="1"/>
  <c r="AU58" i="9" s="1"/>
  <c r="V58" i="9"/>
  <c r="U58" i="9"/>
  <c r="W58" i="9" s="1"/>
  <c r="R58" i="9"/>
  <c r="H58" i="9"/>
  <c r="G58" i="9" s="1"/>
  <c r="AX57" i="9"/>
  <c r="AV57" i="9"/>
  <c r="AM57" i="9"/>
  <c r="AH57" i="9"/>
  <c r="AC57" i="9"/>
  <c r="Y57" i="9"/>
  <c r="Z57" i="9" s="1"/>
  <c r="AA57" i="9" s="1"/>
  <c r="AB57" i="9" s="1"/>
  <c r="AD57" i="9" s="1"/>
  <c r="X57" i="9"/>
  <c r="AE57" i="9" s="1"/>
  <c r="V57" i="9"/>
  <c r="U57" i="9"/>
  <c r="W57" i="9" s="1"/>
  <c r="R57" i="9"/>
  <c r="J57" i="9"/>
  <c r="I57" i="9"/>
  <c r="H57" i="9"/>
  <c r="G57" i="9" s="1"/>
  <c r="K57" i="9" s="1"/>
  <c r="AX56" i="9"/>
  <c r="AV56" i="9"/>
  <c r="AS56" i="9"/>
  <c r="AT56" i="9" s="1"/>
  <c r="AR56" i="9"/>
  <c r="AQ56" i="9"/>
  <c r="AP56" i="9"/>
  <c r="AU56" i="9" s="1"/>
  <c r="AM56" i="9"/>
  <c r="AH56" i="9"/>
  <c r="AC56" i="9"/>
  <c r="X56" i="9"/>
  <c r="Y56" i="9" s="1"/>
  <c r="Z56" i="9" s="1"/>
  <c r="AA56" i="9" s="1"/>
  <c r="AB56" i="9" s="1"/>
  <c r="AD56" i="9" s="1"/>
  <c r="W56" i="9"/>
  <c r="V56" i="9"/>
  <c r="U56" i="9"/>
  <c r="R56" i="9"/>
  <c r="H56" i="9"/>
  <c r="G56" i="9"/>
  <c r="AX55" i="9"/>
  <c r="AV55" i="9"/>
  <c r="AQ55" i="9"/>
  <c r="AR55" i="9" s="1"/>
  <c r="AS55" i="9" s="1"/>
  <c r="AT55" i="9" s="1"/>
  <c r="AP55" i="9"/>
  <c r="AU55" i="9" s="1"/>
  <c r="AM55" i="9"/>
  <c r="AH55" i="9"/>
  <c r="X55" i="9"/>
  <c r="Y55" i="9" s="1"/>
  <c r="Z55" i="9" s="1"/>
  <c r="AA55" i="9" s="1"/>
  <c r="AB55" i="9" s="1"/>
  <c r="AD55" i="9" s="1"/>
  <c r="W55" i="9"/>
  <c r="V55" i="9"/>
  <c r="U55" i="9"/>
  <c r="R55" i="9"/>
  <c r="K55" i="9"/>
  <c r="H55" i="9"/>
  <c r="G55" i="9"/>
  <c r="I55" i="9" s="1"/>
  <c r="J55" i="9" s="1"/>
  <c r="AE55" i="9" s="1"/>
  <c r="AX54" i="9"/>
  <c r="AV54" i="9"/>
  <c r="AM54" i="9"/>
  <c r="AH54" i="9"/>
  <c r="Y54" i="9"/>
  <c r="Z54" i="9" s="1"/>
  <c r="AA54" i="9" s="1"/>
  <c r="AB54" i="9" s="1"/>
  <c r="AD54" i="9" s="1"/>
  <c r="X54" i="9"/>
  <c r="W54" i="9"/>
  <c r="V54" i="9"/>
  <c r="U54" i="9"/>
  <c r="R54" i="9"/>
  <c r="H54" i="9"/>
  <c r="G54" i="9" s="1"/>
  <c r="K54" i="9" s="1"/>
  <c r="AX53" i="9"/>
  <c r="AV53" i="9"/>
  <c r="AR53" i="9"/>
  <c r="AS53" i="9" s="1"/>
  <c r="AT53" i="9" s="1"/>
  <c r="AQ53" i="9"/>
  <c r="AP53" i="9"/>
  <c r="AU53" i="9" s="1"/>
  <c r="AM53" i="9"/>
  <c r="AH53" i="9"/>
  <c r="AD53" i="9"/>
  <c r="AC53" i="9"/>
  <c r="Y53" i="9"/>
  <c r="Z53" i="9" s="1"/>
  <c r="AA53" i="9" s="1"/>
  <c r="AB53" i="9" s="1"/>
  <c r="X53" i="9"/>
  <c r="V53" i="9"/>
  <c r="U53" i="9"/>
  <c r="R53" i="9"/>
  <c r="K53" i="9"/>
  <c r="I53" i="9"/>
  <c r="J53" i="9" s="1"/>
  <c r="AE53" i="9" s="1"/>
  <c r="H53" i="9"/>
  <c r="G53" i="9"/>
  <c r="AX52" i="9"/>
  <c r="AV52" i="9"/>
  <c r="AP52" i="9"/>
  <c r="AU52" i="9" s="1"/>
  <c r="AM52" i="9"/>
  <c r="AH52" i="9"/>
  <c r="Z52" i="9"/>
  <c r="AA52" i="9" s="1"/>
  <c r="AB52" i="9" s="1"/>
  <c r="AD52" i="9" s="1"/>
  <c r="Y52" i="9"/>
  <c r="X52" i="9"/>
  <c r="V52" i="9"/>
  <c r="W52" i="9" s="1"/>
  <c r="U52" i="9"/>
  <c r="R52" i="9"/>
  <c r="K52" i="9"/>
  <c r="H52" i="9"/>
  <c r="G52" i="9" s="1"/>
  <c r="I52" i="9" s="1"/>
  <c r="J52" i="9" s="1"/>
  <c r="AX51" i="9"/>
  <c r="AV51" i="9"/>
  <c r="AM51" i="9"/>
  <c r="AH51" i="9"/>
  <c r="X51" i="9"/>
  <c r="W51" i="9"/>
  <c r="V51" i="9"/>
  <c r="U51" i="9"/>
  <c r="R51" i="9"/>
  <c r="H51" i="9"/>
  <c r="G51" i="9" s="1"/>
  <c r="AX50" i="9"/>
  <c r="AV50" i="9"/>
  <c r="AR50" i="9"/>
  <c r="AS50" i="9" s="1"/>
  <c r="AT50" i="9" s="1"/>
  <c r="AQ50" i="9"/>
  <c r="AM50" i="9"/>
  <c r="AH50" i="9"/>
  <c r="AC50" i="9"/>
  <c r="X50" i="9"/>
  <c r="AP50" i="9" s="1"/>
  <c r="AU50" i="9" s="1"/>
  <c r="V50" i="9"/>
  <c r="U50" i="9"/>
  <c r="W50" i="9" s="1"/>
  <c r="R50" i="9"/>
  <c r="H50" i="9"/>
  <c r="G50" i="9" s="1"/>
  <c r="AX49" i="9"/>
  <c r="AV49" i="9"/>
  <c r="AM49" i="9"/>
  <c r="AH49" i="9"/>
  <c r="AC49" i="9"/>
  <c r="Z49" i="9"/>
  <c r="AA49" i="9" s="1"/>
  <c r="AB49" i="9" s="1"/>
  <c r="AD49" i="9" s="1"/>
  <c r="Y49" i="9"/>
  <c r="X49" i="9"/>
  <c r="V49" i="9"/>
  <c r="U49" i="9"/>
  <c r="W49" i="9" s="1"/>
  <c r="R49" i="9"/>
  <c r="J49" i="9"/>
  <c r="I49" i="9"/>
  <c r="H49" i="9"/>
  <c r="G49" i="9" s="1"/>
  <c r="K49" i="9" s="1"/>
  <c r="AX48" i="9"/>
  <c r="AV48" i="9"/>
  <c r="AT48" i="9"/>
  <c r="AS48" i="9"/>
  <c r="AR48" i="9"/>
  <c r="AQ48" i="9"/>
  <c r="AP48" i="9"/>
  <c r="AU48" i="9" s="1"/>
  <c r="AM48" i="9"/>
  <c r="AH48" i="9"/>
  <c r="AD48" i="9"/>
  <c r="AC48" i="9"/>
  <c r="X48" i="9"/>
  <c r="Y48" i="9" s="1"/>
  <c r="Z48" i="9" s="1"/>
  <c r="AA48" i="9" s="1"/>
  <c r="AB48" i="9" s="1"/>
  <c r="W48" i="9"/>
  <c r="V48" i="9"/>
  <c r="U48" i="9"/>
  <c r="R48" i="9"/>
  <c r="H48" i="9"/>
  <c r="G48" i="9"/>
  <c r="AX47" i="9"/>
  <c r="AV47" i="9"/>
  <c r="AQ47" i="9"/>
  <c r="AR47" i="9" s="1"/>
  <c r="AS47" i="9" s="1"/>
  <c r="AT47" i="9" s="1"/>
  <c r="AP47" i="9"/>
  <c r="AU47" i="9" s="1"/>
  <c r="AM47" i="9"/>
  <c r="AH47" i="9"/>
  <c r="AA47" i="9"/>
  <c r="AB47" i="9" s="1"/>
  <c r="AD47" i="9" s="1"/>
  <c r="Z47" i="9"/>
  <c r="Y47" i="9"/>
  <c r="X47" i="9"/>
  <c r="AC47" i="9" s="1"/>
  <c r="W47" i="9"/>
  <c r="V47" i="9"/>
  <c r="U47" i="9"/>
  <c r="R47" i="9"/>
  <c r="K47" i="9"/>
  <c r="AF47" i="9" s="1"/>
  <c r="H47" i="9"/>
  <c r="G47" i="9"/>
  <c r="I47" i="9" s="1"/>
  <c r="J47" i="9" s="1"/>
  <c r="AE47" i="9" s="1"/>
  <c r="AX46" i="9"/>
  <c r="AV46" i="9"/>
  <c r="AM46" i="9"/>
  <c r="AH46" i="9"/>
  <c r="X46" i="9"/>
  <c r="W46" i="9"/>
  <c r="V46" i="9"/>
  <c r="U46" i="9"/>
  <c r="R46" i="9"/>
  <c r="H46" i="9"/>
  <c r="G46" i="9" s="1"/>
  <c r="K46" i="9" s="1"/>
  <c r="AX45" i="9"/>
  <c r="AV45" i="9"/>
  <c r="AS45" i="9"/>
  <c r="AT45" i="9" s="1"/>
  <c r="AR45" i="9"/>
  <c r="AQ45" i="9"/>
  <c r="AP45" i="9"/>
  <c r="AU45" i="9" s="1"/>
  <c r="AM45" i="9"/>
  <c r="AH45" i="9"/>
  <c r="AC45" i="9"/>
  <c r="Y45" i="9"/>
  <c r="Z45" i="9" s="1"/>
  <c r="AA45" i="9" s="1"/>
  <c r="AB45" i="9" s="1"/>
  <c r="AD45" i="9" s="1"/>
  <c r="X45" i="9"/>
  <c r="V45" i="9"/>
  <c r="U45" i="9"/>
  <c r="R45" i="9"/>
  <c r="K45" i="9"/>
  <c r="AF45" i="9" s="1"/>
  <c r="I45" i="9"/>
  <c r="J45" i="9" s="1"/>
  <c r="AE45" i="9" s="1"/>
  <c r="H45" i="9"/>
  <c r="G45" i="9"/>
  <c r="AX44" i="9"/>
  <c r="AV44" i="9"/>
  <c r="AP44" i="9"/>
  <c r="AU44" i="9" s="1"/>
  <c r="AM44" i="9"/>
  <c r="AH44" i="9"/>
  <c r="Z44" i="9"/>
  <c r="AA44" i="9" s="1"/>
  <c r="AB44" i="9" s="1"/>
  <c r="AD44" i="9" s="1"/>
  <c r="Y44" i="9"/>
  <c r="X44" i="9"/>
  <c r="V44" i="9"/>
  <c r="W44" i="9" s="1"/>
  <c r="U44" i="9"/>
  <c r="R44" i="9"/>
  <c r="H44" i="9"/>
  <c r="G44" i="9" s="1"/>
  <c r="AX43" i="9"/>
  <c r="AV43" i="9"/>
  <c r="AM43" i="9"/>
  <c r="AH43" i="9"/>
  <c r="X43" i="9"/>
  <c r="W43" i="9"/>
  <c r="V43" i="9"/>
  <c r="U43" i="9"/>
  <c r="R43" i="9"/>
  <c r="H43" i="9"/>
  <c r="G43" i="9"/>
  <c r="AX42" i="9"/>
  <c r="AV42" i="9"/>
  <c r="AR42" i="9"/>
  <c r="AS42" i="9" s="1"/>
  <c r="AT42" i="9" s="1"/>
  <c r="AQ42" i="9"/>
  <c r="AM42" i="9"/>
  <c r="AH42" i="9"/>
  <c r="AC42" i="9"/>
  <c r="X42" i="9"/>
  <c r="AP42" i="9" s="1"/>
  <c r="AU42" i="9" s="1"/>
  <c r="V42" i="9"/>
  <c r="U42" i="9"/>
  <c r="W42" i="9" s="1"/>
  <c r="R42" i="9"/>
  <c r="H42" i="9"/>
  <c r="G42" i="9" s="1"/>
  <c r="AX41" i="9"/>
  <c r="AV41" i="9"/>
  <c r="AM41" i="9"/>
  <c r="AH41" i="9"/>
  <c r="AC41" i="9"/>
  <c r="Y41" i="9"/>
  <c r="Z41" i="9" s="1"/>
  <c r="AA41" i="9" s="1"/>
  <c r="AB41" i="9" s="1"/>
  <c r="AD41" i="9" s="1"/>
  <c r="X41" i="9"/>
  <c r="AE41" i="9" s="1"/>
  <c r="V41" i="9"/>
  <c r="U41" i="9"/>
  <c r="W41" i="9" s="1"/>
  <c r="R41" i="9"/>
  <c r="J41" i="9"/>
  <c r="I41" i="9"/>
  <c r="H41" i="9"/>
  <c r="G41" i="9" s="1"/>
  <c r="K41" i="9" s="1"/>
  <c r="AX40" i="9"/>
  <c r="AV40" i="9"/>
  <c r="AS40" i="9"/>
  <c r="AT40" i="9" s="1"/>
  <c r="AR40" i="9"/>
  <c r="AQ40" i="9"/>
  <c r="AP40" i="9"/>
  <c r="AU40" i="9" s="1"/>
  <c r="AM40" i="9"/>
  <c r="AH40" i="9"/>
  <c r="AC40" i="9"/>
  <c r="X40" i="9"/>
  <c r="Y40" i="9" s="1"/>
  <c r="Z40" i="9" s="1"/>
  <c r="AA40" i="9" s="1"/>
  <c r="AB40" i="9" s="1"/>
  <c r="AD40" i="9" s="1"/>
  <c r="W40" i="9"/>
  <c r="V40" i="9"/>
  <c r="U40" i="9"/>
  <c r="R40" i="9"/>
  <c r="H40" i="9"/>
  <c r="G40" i="9"/>
  <c r="AX39" i="9"/>
  <c r="AV39" i="9"/>
  <c r="AQ39" i="9"/>
  <c r="AR39" i="9" s="1"/>
  <c r="AS39" i="9" s="1"/>
  <c r="AT39" i="9" s="1"/>
  <c r="AP39" i="9"/>
  <c r="AU39" i="9" s="1"/>
  <c r="AM39" i="9"/>
  <c r="AH39" i="9"/>
  <c r="AB39" i="9"/>
  <c r="AD39" i="9" s="1"/>
  <c r="AA39" i="9"/>
  <c r="Z39" i="9"/>
  <c r="Y39" i="9"/>
  <c r="X39" i="9"/>
  <c r="AC39" i="9" s="1"/>
  <c r="W39" i="9"/>
  <c r="V39" i="9"/>
  <c r="U39" i="9"/>
  <c r="R39" i="9"/>
  <c r="K39" i="9"/>
  <c r="H39" i="9"/>
  <c r="G39" i="9"/>
  <c r="I39" i="9" s="1"/>
  <c r="J39" i="9" s="1"/>
  <c r="AE39" i="9" s="1"/>
  <c r="AX38" i="9"/>
  <c r="AV38" i="9"/>
  <c r="AM38" i="9"/>
  <c r="AH38" i="9"/>
  <c r="X38" i="9"/>
  <c r="W38" i="9"/>
  <c r="V38" i="9"/>
  <c r="U38" i="9"/>
  <c r="R38" i="9"/>
  <c r="I38" i="9"/>
  <c r="J38" i="9" s="1"/>
  <c r="H38" i="9"/>
  <c r="G38" i="9" s="1"/>
  <c r="K38" i="9" s="1"/>
  <c r="AX37" i="9"/>
  <c r="AV37" i="9"/>
  <c r="AS37" i="9"/>
  <c r="AT37" i="9" s="1"/>
  <c r="AR37" i="9"/>
  <c r="AQ37" i="9"/>
  <c r="AP37" i="9"/>
  <c r="AU37" i="9" s="1"/>
  <c r="AM37" i="9"/>
  <c r="AH37" i="9"/>
  <c r="AC37" i="9"/>
  <c r="Y37" i="9"/>
  <c r="Z37" i="9" s="1"/>
  <c r="AA37" i="9" s="1"/>
  <c r="AB37" i="9" s="1"/>
  <c r="AD37" i="9" s="1"/>
  <c r="X37" i="9"/>
  <c r="V37" i="9"/>
  <c r="U37" i="9"/>
  <c r="W37" i="9" s="1"/>
  <c r="R37" i="9"/>
  <c r="K37" i="9"/>
  <c r="I37" i="9"/>
  <c r="J37" i="9" s="1"/>
  <c r="AE37" i="9" s="1"/>
  <c r="H37" i="9"/>
  <c r="G37" i="9"/>
  <c r="AX36" i="9"/>
  <c r="AV36" i="9"/>
  <c r="AP36" i="9"/>
  <c r="AU36" i="9" s="1"/>
  <c r="AM36" i="9"/>
  <c r="AH36" i="9"/>
  <c r="AA36" i="9"/>
  <c r="AB36" i="9" s="1"/>
  <c r="AD36" i="9" s="1"/>
  <c r="Z36" i="9"/>
  <c r="Y36" i="9"/>
  <c r="X36" i="9"/>
  <c r="V36" i="9"/>
  <c r="W36" i="9" s="1"/>
  <c r="U36" i="9"/>
  <c r="R36" i="9"/>
  <c r="J36" i="9"/>
  <c r="H36" i="9"/>
  <c r="G36" i="9" s="1"/>
  <c r="I36" i="9" s="1"/>
  <c r="AX35" i="9"/>
  <c r="AV35" i="9"/>
  <c r="AM35" i="9"/>
  <c r="AH35" i="9"/>
  <c r="X35" i="9"/>
  <c r="W35" i="9"/>
  <c r="V35" i="9"/>
  <c r="U35" i="9"/>
  <c r="R35" i="9"/>
  <c r="H35" i="9"/>
  <c r="G35" i="9"/>
  <c r="AX34" i="9"/>
  <c r="AV34" i="9"/>
  <c r="AQ34" i="9"/>
  <c r="AR34" i="9" s="1"/>
  <c r="AS34" i="9" s="1"/>
  <c r="AT34" i="9" s="1"/>
  <c r="AM34" i="9"/>
  <c r="AH34" i="9"/>
  <c r="AC34" i="9"/>
  <c r="X34" i="9"/>
  <c r="AP34" i="9" s="1"/>
  <c r="AU34" i="9" s="1"/>
  <c r="V34" i="9"/>
  <c r="U34" i="9"/>
  <c r="W34" i="9" s="1"/>
  <c r="R34" i="9"/>
  <c r="H34" i="9"/>
  <c r="G34" i="9" s="1"/>
  <c r="AX33" i="9"/>
  <c r="AV33" i="9"/>
  <c r="AM33" i="9"/>
  <c r="AH33" i="9"/>
  <c r="AC33" i="9"/>
  <c r="Y33" i="9"/>
  <c r="Z33" i="9" s="1"/>
  <c r="AA33" i="9" s="1"/>
  <c r="AB33" i="9" s="1"/>
  <c r="AD33" i="9" s="1"/>
  <c r="X33" i="9"/>
  <c r="V33" i="9"/>
  <c r="U33" i="9"/>
  <c r="W33" i="9" s="1"/>
  <c r="R33" i="9"/>
  <c r="H33" i="9"/>
  <c r="G33" i="9" s="1"/>
  <c r="K33" i="9" s="1"/>
  <c r="AX32" i="9"/>
  <c r="AV32" i="9"/>
  <c r="AS32" i="9"/>
  <c r="AT32" i="9" s="1"/>
  <c r="AR32" i="9"/>
  <c r="AQ32" i="9"/>
  <c r="AP32" i="9"/>
  <c r="AU32" i="9" s="1"/>
  <c r="AM32" i="9"/>
  <c r="AH32" i="9"/>
  <c r="AC32" i="9"/>
  <c r="X32" i="9"/>
  <c r="Y32" i="9" s="1"/>
  <c r="Z32" i="9" s="1"/>
  <c r="AA32" i="9" s="1"/>
  <c r="AB32" i="9" s="1"/>
  <c r="AD32" i="9" s="1"/>
  <c r="W32" i="9"/>
  <c r="V32" i="9"/>
  <c r="U32" i="9"/>
  <c r="R32" i="9"/>
  <c r="H32" i="9"/>
  <c r="G32" i="9"/>
  <c r="AX31" i="9"/>
  <c r="AV31" i="9"/>
  <c r="AQ31" i="9"/>
  <c r="AR31" i="9" s="1"/>
  <c r="AS31" i="9" s="1"/>
  <c r="AT31" i="9" s="1"/>
  <c r="AP31" i="9"/>
  <c r="AU31" i="9" s="1"/>
  <c r="AM31" i="9"/>
  <c r="AH31" i="9"/>
  <c r="AA31" i="9"/>
  <c r="AB31" i="9" s="1"/>
  <c r="AD31" i="9" s="1"/>
  <c r="Z31" i="9"/>
  <c r="Y31" i="9"/>
  <c r="X31" i="9"/>
  <c r="AC31" i="9" s="1"/>
  <c r="W31" i="9"/>
  <c r="V31" i="9"/>
  <c r="U31" i="9"/>
  <c r="R31" i="9"/>
  <c r="K31" i="9"/>
  <c r="H31" i="9"/>
  <c r="G31" i="9"/>
  <c r="I31" i="9" s="1"/>
  <c r="J31" i="9" s="1"/>
  <c r="AE31" i="9" s="1"/>
  <c r="AX30" i="9"/>
  <c r="AV30" i="9"/>
  <c r="AM30" i="9"/>
  <c r="AH30" i="9"/>
  <c r="Y30" i="9"/>
  <c r="Z30" i="9" s="1"/>
  <c r="AA30" i="9" s="1"/>
  <c r="AB30" i="9" s="1"/>
  <c r="AD30" i="9" s="1"/>
  <c r="X30" i="9"/>
  <c r="W30" i="9"/>
  <c r="V30" i="9"/>
  <c r="U30" i="9"/>
  <c r="R30" i="9"/>
  <c r="H30" i="9"/>
  <c r="G30" i="9" s="1"/>
  <c r="K30" i="9" s="1"/>
  <c r="AX29" i="9"/>
  <c r="AV29" i="9"/>
  <c r="AS29" i="9"/>
  <c r="AT29" i="9" s="1"/>
  <c r="AR29" i="9"/>
  <c r="AQ29" i="9"/>
  <c r="AP29" i="9"/>
  <c r="AU29" i="9" s="1"/>
  <c r="AM29" i="9"/>
  <c r="AH29" i="9"/>
  <c r="AD29" i="9"/>
  <c r="AC29" i="9"/>
  <c r="Y29" i="9"/>
  <c r="Z29" i="9" s="1"/>
  <c r="AA29" i="9" s="1"/>
  <c r="AB29" i="9" s="1"/>
  <c r="X29" i="9"/>
  <c r="V29" i="9"/>
  <c r="U29" i="9"/>
  <c r="W29" i="9" s="1"/>
  <c r="R29" i="9"/>
  <c r="K29" i="9"/>
  <c r="I29" i="9"/>
  <c r="J29" i="9" s="1"/>
  <c r="AE29" i="9" s="1"/>
  <c r="H29" i="9"/>
  <c r="G29" i="9"/>
  <c r="AX28" i="9"/>
  <c r="AV28" i="9"/>
  <c r="AP28" i="9"/>
  <c r="AU28" i="9" s="1"/>
  <c r="AM28" i="9"/>
  <c r="AH28" i="9"/>
  <c r="AA28" i="9"/>
  <c r="AB28" i="9" s="1"/>
  <c r="AD28" i="9" s="1"/>
  <c r="Z28" i="9"/>
  <c r="Y28" i="9"/>
  <c r="X28" i="9"/>
  <c r="V28" i="9"/>
  <c r="W28" i="9" s="1"/>
  <c r="U28" i="9"/>
  <c r="R28" i="9"/>
  <c r="K28" i="9"/>
  <c r="J28" i="9"/>
  <c r="H28" i="9"/>
  <c r="G28" i="9" s="1"/>
  <c r="I28" i="9" s="1"/>
  <c r="AX27" i="9"/>
  <c r="AV27" i="9"/>
  <c r="AM27" i="9"/>
  <c r="AH27" i="9"/>
  <c r="X27" i="9"/>
  <c r="W27" i="9"/>
  <c r="V27" i="9"/>
  <c r="U27" i="9"/>
  <c r="R27" i="9"/>
  <c r="H27" i="9"/>
  <c r="G27" i="9" s="1"/>
  <c r="AX26" i="9"/>
  <c r="AV26" i="9"/>
  <c r="AQ26" i="9"/>
  <c r="AR26" i="9" s="1"/>
  <c r="AS26" i="9" s="1"/>
  <c r="AT26" i="9" s="1"/>
  <c r="AM26" i="9"/>
  <c r="AH26" i="9"/>
  <c r="AC26" i="9"/>
  <c r="X26" i="9"/>
  <c r="AP26" i="9" s="1"/>
  <c r="AU26" i="9" s="1"/>
  <c r="V26" i="9"/>
  <c r="U26" i="9"/>
  <c r="W26" i="9" s="1"/>
  <c r="R26" i="9"/>
  <c r="H26" i="9"/>
  <c r="G26" i="9" s="1"/>
  <c r="AX25" i="9"/>
  <c r="AV25" i="9"/>
  <c r="AM25" i="9"/>
  <c r="AH25" i="9"/>
  <c r="AC25" i="9"/>
  <c r="Z25" i="9"/>
  <c r="AA25" i="9" s="1"/>
  <c r="AB25" i="9" s="1"/>
  <c r="AD25" i="9" s="1"/>
  <c r="Y25" i="9"/>
  <c r="X25" i="9"/>
  <c r="V25" i="9"/>
  <c r="U25" i="9"/>
  <c r="W25" i="9" s="1"/>
  <c r="R25" i="9"/>
  <c r="H25" i="9"/>
  <c r="G25" i="9" s="1"/>
  <c r="K25" i="9" s="1"/>
  <c r="AX24" i="9"/>
  <c r="AV24" i="9"/>
  <c r="AT24" i="9"/>
  <c r="AS24" i="9"/>
  <c r="AR24" i="9"/>
  <c r="AQ24" i="9"/>
  <c r="AP24" i="9"/>
  <c r="AU24" i="9" s="1"/>
  <c r="AM24" i="9"/>
  <c r="AH24" i="9"/>
  <c r="AD24" i="9"/>
  <c r="AC24" i="9"/>
  <c r="X24" i="9"/>
  <c r="Y24" i="9" s="1"/>
  <c r="Z24" i="9" s="1"/>
  <c r="AA24" i="9" s="1"/>
  <c r="AB24" i="9" s="1"/>
  <c r="V24" i="9"/>
  <c r="W24" i="9" s="1"/>
  <c r="U24" i="9"/>
  <c r="R24" i="9"/>
  <c r="H24" i="9"/>
  <c r="G24" i="9"/>
  <c r="AX23" i="9"/>
  <c r="AV23" i="9"/>
  <c r="AQ23" i="9"/>
  <c r="AR23" i="9" s="1"/>
  <c r="AS23" i="9" s="1"/>
  <c r="AT23" i="9" s="1"/>
  <c r="AP23" i="9"/>
  <c r="AU23" i="9" s="1"/>
  <c r="AM23" i="9"/>
  <c r="AH23" i="9"/>
  <c r="AA23" i="9"/>
  <c r="AB23" i="9" s="1"/>
  <c r="AD23" i="9" s="1"/>
  <c r="Z23" i="9"/>
  <c r="Y23" i="9"/>
  <c r="X23" i="9"/>
  <c r="AC23" i="9" s="1"/>
  <c r="W23" i="9"/>
  <c r="V23" i="9"/>
  <c r="U23" i="9"/>
  <c r="R23" i="9"/>
  <c r="K23" i="9"/>
  <c r="AF23" i="9" s="1"/>
  <c r="AW23" i="9" s="1"/>
  <c r="H23" i="9"/>
  <c r="G23" i="9"/>
  <c r="I23" i="9" s="1"/>
  <c r="J23" i="9" s="1"/>
  <c r="AE23" i="9" s="1"/>
  <c r="AX22" i="9"/>
  <c r="AV22" i="9"/>
  <c r="AM22" i="9"/>
  <c r="AH22" i="9"/>
  <c r="Y22" i="9"/>
  <c r="Z22" i="9" s="1"/>
  <c r="AA22" i="9" s="1"/>
  <c r="AB22" i="9" s="1"/>
  <c r="AD22" i="9" s="1"/>
  <c r="X22" i="9"/>
  <c r="W22" i="9"/>
  <c r="V22" i="9"/>
  <c r="U22" i="9"/>
  <c r="R22" i="9"/>
  <c r="H22" i="9"/>
  <c r="G22" i="9" s="1"/>
  <c r="AX21" i="9"/>
  <c r="AV21" i="9"/>
  <c r="AR21" i="9"/>
  <c r="AS21" i="9" s="1"/>
  <c r="AT21" i="9" s="1"/>
  <c r="AQ21" i="9"/>
  <c r="AP21" i="9"/>
  <c r="AU21" i="9" s="1"/>
  <c r="AM21" i="9"/>
  <c r="AH21" i="9"/>
  <c r="AD21" i="9"/>
  <c r="AC21" i="9"/>
  <c r="Y21" i="9"/>
  <c r="Z21" i="9" s="1"/>
  <c r="AA21" i="9" s="1"/>
  <c r="AB21" i="9" s="1"/>
  <c r="X21" i="9"/>
  <c r="V21" i="9"/>
  <c r="U21" i="9"/>
  <c r="R21" i="9"/>
  <c r="K21" i="9"/>
  <c r="AF21" i="9" s="1"/>
  <c r="AW21" i="9" s="1"/>
  <c r="I21" i="9"/>
  <c r="J21" i="9" s="1"/>
  <c r="AE21" i="9" s="1"/>
  <c r="H21" i="9"/>
  <c r="G21" i="9"/>
  <c r="AX20" i="9"/>
  <c r="AV20" i="9"/>
  <c r="AP20" i="9"/>
  <c r="AU20" i="9" s="1"/>
  <c r="AM20" i="9"/>
  <c r="AH20" i="9"/>
  <c r="AA20" i="9"/>
  <c r="AB20" i="9" s="1"/>
  <c r="AD20" i="9" s="1"/>
  <c r="Z20" i="9"/>
  <c r="Y20" i="9"/>
  <c r="X20" i="9"/>
  <c r="AE20" i="9" s="1"/>
  <c r="V20" i="9"/>
  <c r="W20" i="9" s="1"/>
  <c r="U20" i="9"/>
  <c r="R20" i="9"/>
  <c r="K20" i="9"/>
  <c r="J20" i="9"/>
  <c r="H20" i="9"/>
  <c r="G20" i="9" s="1"/>
  <c r="I20" i="9" s="1"/>
  <c r="AX19" i="9"/>
  <c r="AV19" i="9"/>
  <c r="AM19" i="9"/>
  <c r="AH19" i="9"/>
  <c r="X19" i="9"/>
  <c r="W19" i="9"/>
  <c r="V19" i="9"/>
  <c r="U19" i="9"/>
  <c r="R19" i="9"/>
  <c r="H19" i="9"/>
  <c r="G19" i="9" s="1"/>
  <c r="AX18" i="9"/>
  <c r="AV18" i="9"/>
  <c r="AR18" i="9"/>
  <c r="AS18" i="9" s="1"/>
  <c r="AT18" i="9" s="1"/>
  <c r="AQ18" i="9"/>
  <c r="AM18" i="9"/>
  <c r="AH18" i="9"/>
  <c r="AC18" i="9"/>
  <c r="X18" i="9"/>
  <c r="AP18" i="9" s="1"/>
  <c r="AU18" i="9" s="1"/>
  <c r="V18" i="9"/>
  <c r="U18" i="9"/>
  <c r="W18" i="9" s="1"/>
  <c r="R18" i="9"/>
  <c r="H18" i="9"/>
  <c r="G18" i="9" s="1"/>
  <c r="AX17" i="9"/>
  <c r="AV17" i="9"/>
  <c r="AM17" i="9"/>
  <c r="AH17" i="9"/>
  <c r="AC17" i="9"/>
  <c r="Y17" i="9"/>
  <c r="Z17" i="9" s="1"/>
  <c r="AA17" i="9" s="1"/>
  <c r="AB17" i="9" s="1"/>
  <c r="AD17" i="9" s="1"/>
  <c r="X17" i="9"/>
  <c r="AE17" i="9" s="1"/>
  <c r="V17" i="9"/>
  <c r="U17" i="9"/>
  <c r="W17" i="9" s="1"/>
  <c r="R17" i="9"/>
  <c r="I17" i="9"/>
  <c r="J17" i="9" s="1"/>
  <c r="H17" i="9"/>
  <c r="G17" i="9" s="1"/>
  <c r="K17" i="9" s="1"/>
  <c r="AX16" i="9"/>
  <c r="AV16" i="9"/>
  <c r="AT16" i="9"/>
  <c r="AS16" i="9"/>
  <c r="AR16" i="9"/>
  <c r="AQ16" i="9"/>
  <c r="AP16" i="9"/>
  <c r="AU16" i="9" s="1"/>
  <c r="AM16" i="9"/>
  <c r="AH16" i="9"/>
  <c r="AD16" i="9"/>
  <c r="AC16" i="9"/>
  <c r="X16" i="9"/>
  <c r="Y16" i="9" s="1"/>
  <c r="Z16" i="9" s="1"/>
  <c r="AA16" i="9" s="1"/>
  <c r="AB16" i="9" s="1"/>
  <c r="V16" i="9"/>
  <c r="W16" i="9" s="1"/>
  <c r="U16" i="9"/>
  <c r="R16" i="9"/>
  <c r="H16" i="9"/>
  <c r="G16" i="9"/>
  <c r="AX15" i="9"/>
  <c r="AV15" i="9"/>
  <c r="AQ15" i="9"/>
  <c r="AR15" i="9" s="1"/>
  <c r="AS15" i="9" s="1"/>
  <c r="AT15" i="9" s="1"/>
  <c r="AP15" i="9"/>
  <c r="AU15" i="9" s="1"/>
  <c r="AM15" i="9"/>
  <c r="AH15" i="9"/>
  <c r="AB15" i="9"/>
  <c r="AD15" i="9" s="1"/>
  <c r="AA15" i="9"/>
  <c r="Z15" i="9"/>
  <c r="Y15" i="9"/>
  <c r="X15" i="9"/>
  <c r="AC15" i="9" s="1"/>
  <c r="W15" i="9"/>
  <c r="V15" i="9"/>
  <c r="U15" i="9"/>
  <c r="R15" i="9"/>
  <c r="K15" i="9"/>
  <c r="AF15" i="9" s="1"/>
  <c r="AW15" i="9" s="1"/>
  <c r="H15" i="9"/>
  <c r="G15" i="9"/>
  <c r="I15" i="9" s="1"/>
  <c r="J15" i="9" s="1"/>
  <c r="AE15" i="9" s="1"/>
  <c r="AX14" i="9"/>
  <c r="AV14" i="9"/>
  <c r="AM14" i="9"/>
  <c r="AH14" i="9"/>
  <c r="Y14" i="9"/>
  <c r="Z14" i="9" s="1"/>
  <c r="AA14" i="9" s="1"/>
  <c r="AB14" i="9" s="1"/>
  <c r="AD14" i="9" s="1"/>
  <c r="X14" i="9"/>
  <c r="W14" i="9"/>
  <c r="V14" i="9"/>
  <c r="U14" i="9"/>
  <c r="R14" i="9"/>
  <c r="I14" i="9"/>
  <c r="J14" i="9" s="1"/>
  <c r="H14" i="9"/>
  <c r="G14" i="9" s="1"/>
  <c r="K14" i="9" s="1"/>
  <c r="AX13" i="9"/>
  <c r="AV13" i="9"/>
  <c r="AR13" i="9"/>
  <c r="AS13" i="9" s="1"/>
  <c r="AT13" i="9" s="1"/>
  <c r="AQ13" i="9"/>
  <c r="AP13" i="9"/>
  <c r="AU13" i="9" s="1"/>
  <c r="AM13" i="9"/>
  <c r="AH13" i="9"/>
  <c r="AD13" i="9"/>
  <c r="AC13" i="9"/>
  <c r="Y13" i="9"/>
  <c r="Z13" i="9" s="1"/>
  <c r="AA13" i="9" s="1"/>
  <c r="AB13" i="9" s="1"/>
  <c r="X13" i="9"/>
  <c r="V13" i="9"/>
  <c r="U13" i="9"/>
  <c r="W13" i="9" s="1"/>
  <c r="R13" i="9"/>
  <c r="K13" i="9"/>
  <c r="AF13" i="9" s="1"/>
  <c r="I13" i="9"/>
  <c r="J13" i="9" s="1"/>
  <c r="AE13" i="9" s="1"/>
  <c r="H13" i="9"/>
  <c r="G13" i="9"/>
  <c r="AX12" i="9"/>
  <c r="AV12" i="9"/>
  <c r="AP12" i="9"/>
  <c r="AU12" i="9" s="1"/>
  <c r="AM12" i="9"/>
  <c r="AH12" i="9"/>
  <c r="Z12" i="9"/>
  <c r="AA12" i="9" s="1"/>
  <c r="AB12" i="9" s="1"/>
  <c r="AD12" i="9" s="1"/>
  <c r="Y12" i="9"/>
  <c r="X12" i="9"/>
  <c r="V12" i="9"/>
  <c r="W12" i="9" s="1"/>
  <c r="U12" i="9"/>
  <c r="R12" i="9"/>
  <c r="K12" i="9"/>
  <c r="H12" i="9"/>
  <c r="G12" i="9" s="1"/>
  <c r="I12" i="9" s="1"/>
  <c r="J12" i="9" s="1"/>
  <c r="AX11" i="9"/>
  <c r="AV11" i="9"/>
  <c r="AM11" i="9"/>
  <c r="AH11" i="9"/>
  <c r="X11" i="9"/>
  <c r="W11" i="9"/>
  <c r="V11" i="9"/>
  <c r="U11" i="9"/>
  <c r="R11" i="9"/>
  <c r="H11" i="9"/>
  <c r="G11" i="9" s="1"/>
  <c r="AX10" i="9"/>
  <c r="AV10" i="9"/>
  <c r="AQ10" i="9"/>
  <c r="AR10" i="9" s="1"/>
  <c r="AS10" i="9" s="1"/>
  <c r="AT10" i="9" s="1"/>
  <c r="AM10" i="9"/>
  <c r="AH10" i="9"/>
  <c r="AC10" i="9"/>
  <c r="X10" i="9"/>
  <c r="AP10" i="9" s="1"/>
  <c r="AU10" i="9" s="1"/>
  <c r="V10" i="9"/>
  <c r="U10" i="9"/>
  <c r="W10" i="9" s="1"/>
  <c r="R10" i="9"/>
  <c r="H10" i="9"/>
  <c r="G10" i="9" s="1"/>
  <c r="AX9" i="9"/>
  <c r="AV9" i="9"/>
  <c r="AM9" i="9"/>
  <c r="AH9" i="9"/>
  <c r="AC9" i="9"/>
  <c r="Y9" i="9"/>
  <c r="Z9" i="9" s="1"/>
  <c r="AA9" i="9" s="1"/>
  <c r="AB9" i="9" s="1"/>
  <c r="AD9" i="9" s="1"/>
  <c r="X9" i="9"/>
  <c r="V9" i="9"/>
  <c r="U9" i="9"/>
  <c r="W9" i="9" s="1"/>
  <c r="R9" i="9"/>
  <c r="H9" i="9"/>
  <c r="G9" i="9" s="1"/>
  <c r="K9" i="9" s="1"/>
  <c r="AN673" i="8"/>
  <c r="AL673" i="8"/>
  <c r="AB673" i="8"/>
  <c r="AN672" i="8"/>
  <c r="AL672" i="8"/>
  <c r="AB672" i="8"/>
  <c r="AN671" i="8"/>
  <c r="AL671" i="8"/>
  <c r="AB671" i="8"/>
  <c r="AN670" i="8"/>
  <c r="AL670" i="8"/>
  <c r="AB670" i="8"/>
  <c r="AN669" i="8"/>
  <c r="AL669" i="8"/>
  <c r="AB669" i="8"/>
  <c r="AN668" i="8"/>
  <c r="AL668" i="8"/>
  <c r="AB668" i="8"/>
  <c r="AN667" i="8"/>
  <c r="AL667" i="8"/>
  <c r="AB667" i="8"/>
  <c r="AN666" i="8"/>
  <c r="AL666" i="8"/>
  <c r="AB666" i="8"/>
  <c r="AN665" i="8"/>
  <c r="AL665" i="8"/>
  <c r="AB665" i="8"/>
  <c r="AN664" i="8"/>
  <c r="AL664" i="8"/>
  <c r="AB664" i="8"/>
  <c r="AN663" i="8"/>
  <c r="AL663" i="8"/>
  <c r="AB663" i="8"/>
  <c r="AN662" i="8"/>
  <c r="AL662" i="8"/>
  <c r="AB662" i="8"/>
  <c r="AN661" i="8"/>
  <c r="AL661" i="8"/>
  <c r="AB661" i="8"/>
  <c r="AN660" i="8"/>
  <c r="AL660" i="8"/>
  <c r="AB660" i="8"/>
  <c r="AN659" i="8"/>
  <c r="AL659" i="8"/>
  <c r="AB659" i="8"/>
  <c r="AN658" i="8"/>
  <c r="AL658" i="8"/>
  <c r="AB658" i="8"/>
  <c r="AN657" i="8"/>
  <c r="AL657" i="8"/>
  <c r="AB657" i="8"/>
  <c r="AN656" i="8"/>
  <c r="AL656" i="8"/>
  <c r="AB656" i="8"/>
  <c r="AN655" i="8"/>
  <c r="AL655" i="8"/>
  <c r="AB655" i="8"/>
  <c r="AN654" i="8"/>
  <c r="AL654" i="8"/>
  <c r="AB654" i="8"/>
  <c r="AN653" i="8"/>
  <c r="AL653" i="8"/>
  <c r="AB653" i="8"/>
  <c r="AN652" i="8"/>
  <c r="AL652" i="8"/>
  <c r="AB652" i="8"/>
  <c r="AN651" i="8"/>
  <c r="AL651" i="8"/>
  <c r="AB651" i="8"/>
  <c r="AN650" i="8"/>
  <c r="AL650" i="8"/>
  <c r="AB650" i="8"/>
  <c r="AN649" i="8"/>
  <c r="AL649" i="8"/>
  <c r="AB649" i="8"/>
  <c r="AN648" i="8"/>
  <c r="AL648" i="8"/>
  <c r="AB648" i="8"/>
  <c r="AN647" i="8"/>
  <c r="AL647" i="8"/>
  <c r="AB647" i="8"/>
  <c r="AN646" i="8"/>
  <c r="AL646" i="8"/>
  <c r="AB646" i="8"/>
  <c r="AN645" i="8"/>
  <c r="AL645" i="8"/>
  <c r="AB645" i="8"/>
  <c r="AN644" i="8"/>
  <c r="AL644" i="8"/>
  <c r="AB644" i="8"/>
  <c r="AN643" i="8"/>
  <c r="AL643" i="8"/>
  <c r="AB643" i="8"/>
  <c r="AN642" i="8"/>
  <c r="AL642" i="8"/>
  <c r="AB642" i="8"/>
  <c r="AN641" i="8"/>
  <c r="AL641" i="8"/>
  <c r="AB641" i="8"/>
  <c r="AN640" i="8"/>
  <c r="AL640" i="8"/>
  <c r="AB640" i="8"/>
  <c r="AN639" i="8"/>
  <c r="AL639" i="8"/>
  <c r="AB639" i="8"/>
  <c r="AN638" i="8"/>
  <c r="AL638" i="8"/>
  <c r="AB638" i="8"/>
  <c r="AN637" i="8"/>
  <c r="AL637" i="8"/>
  <c r="AB637" i="8"/>
  <c r="AN636" i="8"/>
  <c r="AL636" i="8"/>
  <c r="AB636" i="8"/>
  <c r="AN635" i="8"/>
  <c r="AL635" i="8"/>
  <c r="AB635" i="8"/>
  <c r="AN634" i="8"/>
  <c r="AL634" i="8"/>
  <c r="AB634" i="8"/>
  <c r="AN633" i="8"/>
  <c r="AL633" i="8"/>
  <c r="AB633" i="8"/>
  <c r="AN632" i="8"/>
  <c r="AL632" i="8"/>
  <c r="AB632" i="8"/>
  <c r="AN631" i="8"/>
  <c r="AL631" i="8"/>
  <c r="AB631" i="8"/>
  <c r="AN630" i="8"/>
  <c r="AL630" i="8"/>
  <c r="AB630" i="8"/>
  <c r="AN629" i="8"/>
  <c r="AL629" i="8"/>
  <c r="AB629" i="8"/>
  <c r="AN628" i="8"/>
  <c r="AL628" i="8"/>
  <c r="AB628" i="8"/>
  <c r="AN627" i="8"/>
  <c r="AL627" i="8"/>
  <c r="AB627" i="8"/>
  <c r="AN626" i="8"/>
  <c r="AL626" i="8"/>
  <c r="AB626" i="8"/>
  <c r="AN625" i="8"/>
  <c r="AL625" i="8"/>
  <c r="AB625" i="8"/>
  <c r="AN624" i="8"/>
  <c r="AL624" i="8"/>
  <c r="AB624" i="8"/>
  <c r="AN623" i="8"/>
  <c r="AL623" i="8"/>
  <c r="AB623" i="8"/>
  <c r="AN622" i="8"/>
  <c r="AL622" i="8"/>
  <c r="AB622" i="8"/>
  <c r="AN621" i="8"/>
  <c r="AL621" i="8"/>
  <c r="AB621" i="8"/>
  <c r="AN620" i="8"/>
  <c r="AL620" i="8"/>
  <c r="AB620" i="8"/>
  <c r="AN619" i="8"/>
  <c r="AL619" i="8"/>
  <c r="AB619" i="8"/>
  <c r="AN618" i="8"/>
  <c r="AL618" i="8"/>
  <c r="AB618" i="8"/>
  <c r="AN617" i="8"/>
  <c r="AL617" i="8"/>
  <c r="AB617" i="8"/>
  <c r="AN616" i="8"/>
  <c r="AL616" i="8"/>
  <c r="AB616" i="8"/>
  <c r="AN615" i="8"/>
  <c r="AL615" i="8"/>
  <c r="AB615" i="8"/>
  <c r="AN614" i="8"/>
  <c r="AL614" i="8"/>
  <c r="AB614" i="8"/>
  <c r="AN613" i="8"/>
  <c r="AL613" i="8"/>
  <c r="AB613" i="8"/>
  <c r="AN612" i="8"/>
  <c r="AL612" i="8"/>
  <c r="AB612" i="8"/>
  <c r="AN611" i="8"/>
  <c r="AL611" i="8"/>
  <c r="AB611" i="8"/>
  <c r="AN610" i="8"/>
  <c r="AL610" i="8"/>
  <c r="AB610" i="8"/>
  <c r="AN609" i="8"/>
  <c r="AL609" i="8"/>
  <c r="AB609" i="8"/>
  <c r="AN608" i="8"/>
  <c r="AL608" i="8"/>
  <c r="AB608" i="8"/>
  <c r="AN607" i="8"/>
  <c r="AL607" i="8"/>
  <c r="AB607" i="8"/>
  <c r="AN606" i="8"/>
  <c r="AL606" i="8"/>
  <c r="AB606" i="8"/>
  <c r="AN605" i="8"/>
  <c r="AL605" i="8"/>
  <c r="AB605" i="8"/>
  <c r="AN604" i="8"/>
  <c r="AL604" i="8"/>
  <c r="AB604" i="8"/>
  <c r="AN603" i="8"/>
  <c r="AL603" i="8"/>
  <c r="AB603" i="8"/>
  <c r="AN602" i="8"/>
  <c r="AL602" i="8"/>
  <c r="AB602" i="8"/>
  <c r="AN601" i="8"/>
  <c r="AL601" i="8"/>
  <c r="AB601" i="8"/>
  <c r="AN600" i="8"/>
  <c r="AL600" i="8"/>
  <c r="AB600" i="8"/>
  <c r="AN599" i="8"/>
  <c r="AL599" i="8"/>
  <c r="AB599" i="8"/>
  <c r="AN598" i="8"/>
  <c r="AL598" i="8"/>
  <c r="AB598" i="8"/>
  <c r="AN597" i="8"/>
  <c r="AL597" i="8"/>
  <c r="AB597" i="8"/>
  <c r="AN596" i="8"/>
  <c r="AL596" i="8"/>
  <c r="AB596" i="8"/>
  <c r="AN595" i="8"/>
  <c r="AL595" i="8"/>
  <c r="AB595" i="8"/>
  <c r="AN594" i="8"/>
  <c r="AL594" i="8"/>
  <c r="AB594" i="8"/>
  <c r="AN593" i="8"/>
  <c r="AL593" i="8"/>
  <c r="AB593" i="8"/>
  <c r="AN592" i="8"/>
  <c r="AL592" i="8"/>
  <c r="AB592" i="8"/>
  <c r="AN591" i="8"/>
  <c r="AL591" i="8"/>
  <c r="AB591" i="8"/>
  <c r="AN590" i="8"/>
  <c r="AL590" i="8"/>
  <c r="AB590" i="8"/>
  <c r="AN589" i="8"/>
  <c r="AL589" i="8"/>
  <c r="AB589" i="8"/>
  <c r="AN588" i="8"/>
  <c r="AL588" i="8"/>
  <c r="AB588" i="8"/>
  <c r="AN587" i="8"/>
  <c r="AL587" i="8"/>
  <c r="AB587" i="8"/>
  <c r="AN586" i="8"/>
  <c r="AL586" i="8"/>
  <c r="AB586" i="8"/>
  <c r="AN585" i="8"/>
  <c r="AL585" i="8"/>
  <c r="AB585" i="8"/>
  <c r="AN584" i="8"/>
  <c r="AL584" i="8"/>
  <c r="AB584" i="8"/>
  <c r="AN583" i="8"/>
  <c r="AL583" i="8"/>
  <c r="AB583" i="8"/>
  <c r="AN582" i="8"/>
  <c r="AL582" i="8"/>
  <c r="AB582" i="8"/>
  <c r="AN581" i="8"/>
  <c r="AL581" i="8"/>
  <c r="AB581" i="8"/>
  <c r="AN580" i="8"/>
  <c r="AL580" i="8"/>
  <c r="AB580" i="8"/>
  <c r="AN579" i="8"/>
  <c r="AL579" i="8"/>
  <c r="AB579" i="8"/>
  <c r="AN578" i="8"/>
  <c r="AL578" i="8"/>
  <c r="AB578" i="8"/>
  <c r="AN577" i="8"/>
  <c r="AL577" i="8"/>
  <c r="AB577" i="8"/>
  <c r="AN576" i="8"/>
  <c r="AL576" i="8"/>
  <c r="AB576" i="8"/>
  <c r="AN575" i="8"/>
  <c r="AL575" i="8"/>
  <c r="AB575" i="8"/>
  <c r="AN574" i="8"/>
  <c r="AL574" i="8"/>
  <c r="AB574" i="8"/>
  <c r="AN573" i="8"/>
  <c r="AL573" i="8"/>
  <c r="AB573" i="8"/>
  <c r="AN572" i="8"/>
  <c r="AL572" i="8"/>
  <c r="AB572" i="8"/>
  <c r="AN571" i="8"/>
  <c r="AL571" i="8"/>
  <c r="AB571" i="8"/>
  <c r="AN570" i="8"/>
  <c r="AL570" i="8"/>
  <c r="AB570" i="8"/>
  <c r="AN569" i="8"/>
  <c r="AL569" i="8"/>
  <c r="AB569" i="8"/>
  <c r="AN568" i="8"/>
  <c r="AL568" i="8"/>
  <c r="AB568" i="8"/>
  <c r="AN567" i="8"/>
  <c r="AL567" i="8"/>
  <c r="AB567" i="8"/>
  <c r="AN566" i="8"/>
  <c r="AL566" i="8"/>
  <c r="AB566" i="8"/>
  <c r="AN565" i="8"/>
  <c r="AL565" i="8"/>
  <c r="AB565" i="8"/>
  <c r="AN564" i="8"/>
  <c r="AL564" i="8"/>
  <c r="AB564" i="8"/>
  <c r="AN563" i="8"/>
  <c r="AL563" i="8"/>
  <c r="AB563" i="8"/>
  <c r="AN562" i="8"/>
  <c r="AL562" i="8"/>
  <c r="AB562" i="8"/>
  <c r="AN561" i="8"/>
  <c r="AL561" i="8"/>
  <c r="AB561" i="8"/>
  <c r="AN560" i="8"/>
  <c r="AL560" i="8"/>
  <c r="AB560" i="8"/>
  <c r="AN559" i="8"/>
  <c r="AL559" i="8"/>
  <c r="AB559" i="8"/>
  <c r="AN558" i="8"/>
  <c r="AL558" i="8"/>
  <c r="AB558" i="8"/>
  <c r="AN557" i="8"/>
  <c r="AL557" i="8"/>
  <c r="AB557" i="8"/>
  <c r="AN556" i="8"/>
  <c r="AL556" i="8"/>
  <c r="AB556" i="8"/>
  <c r="AN555" i="8"/>
  <c r="AL555" i="8"/>
  <c r="AB555" i="8"/>
  <c r="AN554" i="8"/>
  <c r="AL554" i="8"/>
  <c r="AB554" i="8"/>
  <c r="AN553" i="8"/>
  <c r="AL553" i="8"/>
  <c r="AB553" i="8"/>
  <c r="AN552" i="8"/>
  <c r="AL552" i="8"/>
  <c r="AB552" i="8"/>
  <c r="AN551" i="8"/>
  <c r="AL551" i="8"/>
  <c r="AB551" i="8"/>
  <c r="AN550" i="8"/>
  <c r="AL550" i="8"/>
  <c r="AB550" i="8"/>
  <c r="AN549" i="8"/>
  <c r="AL549" i="8"/>
  <c r="AB549" i="8"/>
  <c r="AN548" i="8"/>
  <c r="AL548" i="8"/>
  <c r="AB548" i="8"/>
  <c r="AN547" i="8"/>
  <c r="AL547" i="8"/>
  <c r="AB547" i="8"/>
  <c r="AN546" i="8"/>
  <c r="AL546" i="8"/>
  <c r="AB546" i="8"/>
  <c r="AN545" i="8"/>
  <c r="AL545" i="8"/>
  <c r="AB545" i="8"/>
  <c r="AN544" i="8"/>
  <c r="AL544" i="8"/>
  <c r="AB544" i="8"/>
  <c r="AN543" i="8"/>
  <c r="AL543" i="8"/>
  <c r="AB543" i="8"/>
  <c r="AN542" i="8"/>
  <c r="AL542" i="8"/>
  <c r="AB542" i="8"/>
  <c r="AN541" i="8"/>
  <c r="AL541" i="8"/>
  <c r="AB541" i="8"/>
  <c r="AN540" i="8"/>
  <c r="AL540" i="8"/>
  <c r="AB540" i="8"/>
  <c r="AN539" i="8"/>
  <c r="AL539" i="8"/>
  <c r="AB539" i="8"/>
  <c r="AN538" i="8"/>
  <c r="AL538" i="8"/>
  <c r="AB538" i="8"/>
  <c r="AN537" i="8"/>
  <c r="AL537" i="8"/>
  <c r="AB537" i="8"/>
  <c r="AN536" i="8"/>
  <c r="AL536" i="8"/>
  <c r="AB536" i="8"/>
  <c r="AN535" i="8"/>
  <c r="AL535" i="8"/>
  <c r="AB535" i="8"/>
  <c r="AN534" i="8"/>
  <c r="AL534" i="8"/>
  <c r="AB534" i="8"/>
  <c r="AN533" i="8"/>
  <c r="AL533" i="8"/>
  <c r="AB533" i="8"/>
  <c r="AN532" i="8"/>
  <c r="AL532" i="8"/>
  <c r="AB532" i="8"/>
  <c r="AN531" i="8"/>
  <c r="AL531" i="8"/>
  <c r="AB531" i="8"/>
  <c r="AN530" i="8"/>
  <c r="AL530" i="8"/>
  <c r="AB530" i="8"/>
  <c r="AN529" i="8"/>
  <c r="AL529" i="8"/>
  <c r="AB529" i="8"/>
  <c r="AN528" i="8"/>
  <c r="AL528" i="8"/>
  <c r="AB528" i="8"/>
  <c r="AN527" i="8"/>
  <c r="AL527" i="8"/>
  <c r="AB527" i="8"/>
  <c r="AN526" i="8"/>
  <c r="AL526" i="8"/>
  <c r="AB526" i="8"/>
  <c r="AN525" i="8"/>
  <c r="AL525" i="8"/>
  <c r="AB525" i="8"/>
  <c r="AN524" i="8"/>
  <c r="AL524" i="8"/>
  <c r="AB524" i="8"/>
  <c r="AN523" i="8"/>
  <c r="AL523" i="8"/>
  <c r="AB523" i="8"/>
  <c r="AN522" i="8"/>
  <c r="AL522" i="8"/>
  <c r="AB522" i="8"/>
  <c r="AN521" i="8"/>
  <c r="AL521" i="8"/>
  <c r="AB521" i="8"/>
  <c r="AN520" i="8"/>
  <c r="AL520" i="8"/>
  <c r="AB520" i="8"/>
  <c r="AN519" i="8"/>
  <c r="AL519" i="8"/>
  <c r="AB519" i="8"/>
  <c r="AN518" i="8"/>
  <c r="AL518" i="8"/>
  <c r="AB518" i="8"/>
  <c r="AN517" i="8"/>
  <c r="AL517" i="8"/>
  <c r="AB517" i="8"/>
  <c r="AN516" i="8"/>
  <c r="AL516" i="8"/>
  <c r="AB516" i="8"/>
  <c r="AN515" i="8"/>
  <c r="AL515" i="8"/>
  <c r="AB515" i="8"/>
  <c r="AN514" i="8"/>
  <c r="AL514" i="8"/>
  <c r="AB514" i="8"/>
  <c r="AN513" i="8"/>
  <c r="AL513" i="8"/>
  <c r="AB513" i="8"/>
  <c r="AN512" i="8"/>
  <c r="AL512" i="8"/>
  <c r="AB512" i="8"/>
  <c r="AN511" i="8"/>
  <c r="AL511" i="8"/>
  <c r="AB511" i="8"/>
  <c r="AN510" i="8"/>
  <c r="AL510" i="8"/>
  <c r="AB510" i="8"/>
  <c r="AN509" i="8"/>
  <c r="AL509" i="8"/>
  <c r="AB509" i="8"/>
  <c r="AN508" i="8"/>
  <c r="AL508" i="8"/>
  <c r="AB508" i="8"/>
  <c r="AN507" i="8"/>
  <c r="AL507" i="8"/>
  <c r="AB507" i="8"/>
  <c r="AN506" i="8"/>
  <c r="AL506" i="8"/>
  <c r="AB506" i="8"/>
  <c r="AN505" i="8"/>
  <c r="AL505" i="8"/>
  <c r="AB505" i="8"/>
  <c r="AN504" i="8"/>
  <c r="AL504" i="8"/>
  <c r="AB504" i="8"/>
  <c r="AN503" i="8"/>
  <c r="AL503" i="8"/>
  <c r="AB503" i="8"/>
  <c r="AN502" i="8"/>
  <c r="AL502" i="8"/>
  <c r="AB502" i="8"/>
  <c r="AN501" i="8"/>
  <c r="AL501" i="8"/>
  <c r="AB501" i="8"/>
  <c r="AN500" i="8"/>
  <c r="AL500" i="8"/>
  <c r="AB500" i="8"/>
  <c r="AN499" i="8"/>
  <c r="AL499" i="8"/>
  <c r="AB499" i="8"/>
  <c r="AN498" i="8"/>
  <c r="AL498" i="8"/>
  <c r="AB498" i="8"/>
  <c r="AN497" i="8"/>
  <c r="AL497" i="8"/>
  <c r="AB497" i="8"/>
  <c r="AN496" i="8"/>
  <c r="AL496" i="8"/>
  <c r="AB496" i="8"/>
  <c r="AN495" i="8"/>
  <c r="AL495" i="8"/>
  <c r="AB495" i="8"/>
  <c r="AN494" i="8"/>
  <c r="AL494" i="8"/>
  <c r="AB494" i="8"/>
  <c r="AN493" i="8"/>
  <c r="AL493" i="8"/>
  <c r="AB493" i="8"/>
  <c r="AN492" i="8"/>
  <c r="AL492" i="8"/>
  <c r="AB492" i="8"/>
  <c r="AN491" i="8"/>
  <c r="AL491" i="8"/>
  <c r="AB491" i="8"/>
  <c r="AN490" i="8"/>
  <c r="AL490" i="8"/>
  <c r="AB490" i="8"/>
  <c r="AN489" i="8"/>
  <c r="AL489" i="8"/>
  <c r="AB489" i="8"/>
  <c r="AN488" i="8"/>
  <c r="AL488" i="8"/>
  <c r="AB488" i="8"/>
  <c r="AN487" i="8"/>
  <c r="AL487" i="8"/>
  <c r="AB487" i="8"/>
  <c r="AN486" i="8"/>
  <c r="AL486" i="8"/>
  <c r="AB486" i="8"/>
  <c r="AN485" i="8"/>
  <c r="AL485" i="8"/>
  <c r="AB485" i="8"/>
  <c r="AN484" i="8"/>
  <c r="AL484" i="8"/>
  <c r="AB484" i="8"/>
  <c r="AN483" i="8"/>
  <c r="AL483" i="8"/>
  <c r="AB483" i="8"/>
  <c r="AN482" i="8"/>
  <c r="AL482" i="8"/>
  <c r="AB482" i="8"/>
  <c r="AN481" i="8"/>
  <c r="AL481" i="8"/>
  <c r="AB481" i="8"/>
  <c r="AN480" i="8"/>
  <c r="AL480" i="8"/>
  <c r="AB480" i="8"/>
  <c r="AN479" i="8"/>
  <c r="AL479" i="8"/>
  <c r="AB479" i="8"/>
  <c r="AN478" i="8"/>
  <c r="AL478" i="8"/>
  <c r="AB478" i="8"/>
  <c r="AN477" i="8"/>
  <c r="AL477" i="8"/>
  <c r="AB477" i="8"/>
  <c r="AN476" i="8"/>
  <c r="AL476" i="8"/>
  <c r="AB476" i="8"/>
  <c r="AN475" i="8"/>
  <c r="AL475" i="8"/>
  <c r="AB475" i="8"/>
  <c r="AN474" i="8"/>
  <c r="AL474" i="8"/>
  <c r="AB474" i="8"/>
  <c r="AN473" i="8"/>
  <c r="AL473" i="8"/>
  <c r="AB473" i="8"/>
  <c r="AN472" i="8"/>
  <c r="AL472" i="8"/>
  <c r="AB472" i="8"/>
  <c r="AN471" i="8"/>
  <c r="AL471" i="8"/>
  <c r="AB471" i="8"/>
  <c r="AN470" i="8"/>
  <c r="AL470" i="8"/>
  <c r="AB470" i="8"/>
  <c r="AN469" i="8"/>
  <c r="AL469" i="8"/>
  <c r="AB469" i="8"/>
  <c r="AN468" i="8"/>
  <c r="AL468" i="8"/>
  <c r="AB468" i="8"/>
  <c r="AN467" i="8"/>
  <c r="AL467" i="8"/>
  <c r="AB467" i="8"/>
  <c r="AN466" i="8"/>
  <c r="AL466" i="8"/>
  <c r="AB466" i="8"/>
  <c r="AN465" i="8"/>
  <c r="AL465" i="8"/>
  <c r="AB465" i="8"/>
  <c r="AN464" i="8"/>
  <c r="AL464" i="8"/>
  <c r="AB464" i="8"/>
  <c r="AN463" i="8"/>
  <c r="AL463" i="8"/>
  <c r="AB463" i="8"/>
  <c r="AN462" i="8"/>
  <c r="AL462" i="8"/>
  <c r="AB462" i="8"/>
  <c r="AN461" i="8"/>
  <c r="AL461" i="8"/>
  <c r="AB461" i="8"/>
  <c r="AN460" i="8"/>
  <c r="AL460" i="8"/>
  <c r="AB460" i="8"/>
  <c r="AN459" i="8"/>
  <c r="AL459" i="8"/>
  <c r="AB459" i="8"/>
  <c r="AN458" i="8"/>
  <c r="AL458" i="8"/>
  <c r="AB458" i="8"/>
  <c r="AN457" i="8"/>
  <c r="AL457" i="8"/>
  <c r="AB457" i="8"/>
  <c r="AN456" i="8"/>
  <c r="AL456" i="8"/>
  <c r="AB456" i="8"/>
  <c r="AN455" i="8"/>
  <c r="AL455" i="8"/>
  <c r="AB455" i="8"/>
  <c r="AN454" i="8"/>
  <c r="AL454" i="8"/>
  <c r="AB454" i="8"/>
  <c r="AN453" i="8"/>
  <c r="AL453" i="8"/>
  <c r="AB453" i="8"/>
  <c r="AN452" i="8"/>
  <c r="AL452" i="8"/>
  <c r="AB452" i="8"/>
  <c r="AN451" i="8"/>
  <c r="AL451" i="8"/>
  <c r="AB451" i="8"/>
  <c r="AN450" i="8"/>
  <c r="AL450" i="8"/>
  <c r="AB450" i="8"/>
  <c r="AN449" i="8"/>
  <c r="AL449" i="8"/>
  <c r="AB449" i="8"/>
  <c r="AN448" i="8"/>
  <c r="AL448" i="8"/>
  <c r="AB448" i="8"/>
  <c r="AN447" i="8"/>
  <c r="AL447" i="8"/>
  <c r="AB447" i="8"/>
  <c r="AN446" i="8"/>
  <c r="AL446" i="8"/>
  <c r="AB446" i="8"/>
  <c r="AN445" i="8"/>
  <c r="AL445" i="8"/>
  <c r="AB445" i="8"/>
  <c r="AN444" i="8"/>
  <c r="AL444" i="8"/>
  <c r="AB444" i="8"/>
  <c r="AN443" i="8"/>
  <c r="AL443" i="8"/>
  <c r="AB443" i="8"/>
  <c r="AN442" i="8"/>
  <c r="AL442" i="8"/>
  <c r="AB442" i="8"/>
  <c r="AN441" i="8"/>
  <c r="AL441" i="8"/>
  <c r="AB441" i="8"/>
  <c r="AN440" i="8"/>
  <c r="AL440" i="8"/>
  <c r="AB440" i="8"/>
  <c r="AN439" i="8"/>
  <c r="AL439" i="8"/>
  <c r="AB439" i="8"/>
  <c r="AN438" i="8"/>
  <c r="AL438" i="8"/>
  <c r="AB438" i="8"/>
  <c r="AN437" i="8"/>
  <c r="AL437" i="8"/>
  <c r="AB437" i="8"/>
  <c r="AN436" i="8"/>
  <c r="AL436" i="8"/>
  <c r="AB436" i="8"/>
  <c r="AN435" i="8"/>
  <c r="AL435" i="8"/>
  <c r="AB435" i="8"/>
  <c r="AN434" i="8"/>
  <c r="AL434" i="8"/>
  <c r="AB434" i="8"/>
  <c r="AN433" i="8"/>
  <c r="AL433" i="8"/>
  <c r="AB433" i="8"/>
  <c r="AN432" i="8"/>
  <c r="AL432" i="8"/>
  <c r="AB432" i="8"/>
  <c r="AN431" i="8"/>
  <c r="AL431" i="8"/>
  <c r="AB431" i="8"/>
  <c r="AN430" i="8"/>
  <c r="AL430" i="8"/>
  <c r="AB430" i="8"/>
  <c r="AN429" i="8"/>
  <c r="AL429" i="8"/>
  <c r="AB429" i="8"/>
  <c r="AN428" i="8"/>
  <c r="AL428" i="8"/>
  <c r="AB428" i="8"/>
  <c r="AN427" i="8"/>
  <c r="AL427" i="8"/>
  <c r="AB427" i="8"/>
  <c r="AN426" i="8"/>
  <c r="AL426" i="8"/>
  <c r="AB426" i="8"/>
  <c r="AN425" i="8"/>
  <c r="AL425" i="8"/>
  <c r="AB425" i="8"/>
  <c r="AN424" i="8"/>
  <c r="AL424" i="8"/>
  <c r="AB424" i="8"/>
  <c r="AN423" i="8"/>
  <c r="AL423" i="8"/>
  <c r="AB423" i="8"/>
  <c r="AN422" i="8"/>
  <c r="AL422" i="8"/>
  <c r="AB422" i="8"/>
  <c r="AN421" i="8"/>
  <c r="AL421" i="8"/>
  <c r="AB421" i="8"/>
  <c r="AN420" i="8"/>
  <c r="AL420" i="8"/>
  <c r="AB420" i="8"/>
  <c r="AN419" i="8"/>
  <c r="AL419" i="8"/>
  <c r="AB419" i="8"/>
  <c r="AN418" i="8"/>
  <c r="AL418" i="8"/>
  <c r="AB418" i="8"/>
  <c r="AN417" i="8"/>
  <c r="AL417" i="8"/>
  <c r="AB417" i="8"/>
  <c r="AN416" i="8"/>
  <c r="AL416" i="8"/>
  <c r="AB416" i="8"/>
  <c r="AN415" i="8"/>
  <c r="AL415" i="8"/>
  <c r="AB415" i="8"/>
  <c r="AN414" i="8"/>
  <c r="AL414" i="8"/>
  <c r="AB414" i="8"/>
  <c r="AN413" i="8"/>
  <c r="AL413" i="8"/>
  <c r="AB413" i="8"/>
  <c r="AN412" i="8"/>
  <c r="AL412" i="8"/>
  <c r="AB412" i="8"/>
  <c r="AN411" i="8"/>
  <c r="AL411" i="8"/>
  <c r="AB411" i="8"/>
  <c r="AN410" i="8"/>
  <c r="AL410" i="8"/>
  <c r="AB410" i="8"/>
  <c r="AN409" i="8"/>
  <c r="AL409" i="8"/>
  <c r="AB409" i="8"/>
  <c r="AN408" i="8"/>
  <c r="AL408" i="8"/>
  <c r="AB408" i="8"/>
  <c r="AN407" i="8"/>
  <c r="AL407" i="8"/>
  <c r="AB407" i="8"/>
  <c r="AN406" i="8"/>
  <c r="AL406" i="8"/>
  <c r="AB406" i="8"/>
  <c r="AN405" i="8"/>
  <c r="AL405" i="8"/>
  <c r="AB405" i="8"/>
  <c r="AN404" i="8"/>
  <c r="AL404" i="8"/>
  <c r="AB404" i="8"/>
  <c r="AN403" i="8"/>
  <c r="AL403" i="8"/>
  <c r="AB403" i="8"/>
  <c r="AN402" i="8"/>
  <c r="AL402" i="8"/>
  <c r="AB402" i="8"/>
  <c r="AN401" i="8"/>
  <c r="AL401" i="8"/>
  <c r="AB401" i="8"/>
  <c r="AN400" i="8"/>
  <c r="AL400" i="8"/>
  <c r="AB400" i="8"/>
  <c r="AN399" i="8"/>
  <c r="AL399" i="8"/>
  <c r="AB399" i="8"/>
  <c r="AN398" i="8"/>
  <c r="AL398" i="8"/>
  <c r="AB398" i="8"/>
  <c r="AN397" i="8"/>
  <c r="AL397" i="8"/>
  <c r="AB397" i="8"/>
  <c r="AN396" i="8"/>
  <c r="AL396" i="8"/>
  <c r="AB396" i="8"/>
  <c r="AN395" i="8"/>
  <c r="AL395" i="8"/>
  <c r="AB395" i="8"/>
  <c r="AN394" i="8"/>
  <c r="AL394" i="8"/>
  <c r="AB394" i="8"/>
  <c r="AN393" i="8"/>
  <c r="AL393" i="8"/>
  <c r="AB393" i="8"/>
  <c r="AN392" i="8"/>
  <c r="AL392" i="8"/>
  <c r="AB392" i="8"/>
  <c r="AN391" i="8"/>
  <c r="AL391" i="8"/>
  <c r="AB391" i="8"/>
  <c r="AN390" i="8"/>
  <c r="AL390" i="8"/>
  <c r="AB390" i="8"/>
  <c r="AN389" i="8"/>
  <c r="AL389" i="8"/>
  <c r="AB389" i="8"/>
  <c r="AN388" i="8"/>
  <c r="AL388" i="8"/>
  <c r="AB388" i="8"/>
  <c r="AN387" i="8"/>
  <c r="AL387" i="8"/>
  <c r="AB387" i="8"/>
  <c r="AN386" i="8"/>
  <c r="AL386" i="8"/>
  <c r="AB386" i="8"/>
  <c r="AN385" i="8"/>
  <c r="AL385" i="8"/>
  <c r="AB385" i="8"/>
  <c r="AN384" i="8"/>
  <c r="AL384" i="8"/>
  <c r="AB384" i="8"/>
  <c r="AN383" i="8"/>
  <c r="AL383" i="8"/>
  <c r="AB383" i="8"/>
  <c r="AN382" i="8"/>
  <c r="AL382" i="8"/>
  <c r="AB382" i="8"/>
  <c r="AN381" i="8"/>
  <c r="AL381" i="8"/>
  <c r="AB381" i="8"/>
  <c r="AN380" i="8"/>
  <c r="AL380" i="8"/>
  <c r="AB380" i="8"/>
  <c r="AN379" i="8"/>
  <c r="AL379" i="8"/>
  <c r="AB379" i="8"/>
  <c r="AN378" i="8"/>
  <c r="AL378" i="8"/>
  <c r="AB378" i="8"/>
  <c r="AN377" i="8"/>
  <c r="AL377" i="8"/>
  <c r="AB377" i="8"/>
  <c r="AN376" i="8"/>
  <c r="AL376" i="8"/>
  <c r="AB376" i="8"/>
  <c r="AN375" i="8"/>
  <c r="AL375" i="8"/>
  <c r="AB375" i="8"/>
  <c r="AN374" i="8"/>
  <c r="AL374" i="8"/>
  <c r="AB374" i="8"/>
  <c r="AN373" i="8"/>
  <c r="AL373" i="8"/>
  <c r="AB373" i="8"/>
  <c r="AN372" i="8"/>
  <c r="AL372" i="8"/>
  <c r="AB372" i="8"/>
  <c r="AN371" i="8"/>
  <c r="AL371" i="8"/>
  <c r="AB371" i="8"/>
  <c r="AN370" i="8"/>
  <c r="AL370" i="8"/>
  <c r="AB370" i="8"/>
  <c r="AN369" i="8"/>
  <c r="AL369" i="8"/>
  <c r="AB369" i="8"/>
  <c r="AN368" i="8"/>
  <c r="AL368" i="8"/>
  <c r="AB368" i="8"/>
  <c r="AN367" i="8"/>
  <c r="AL367" i="8"/>
  <c r="AB367" i="8"/>
  <c r="AN366" i="8"/>
  <c r="AL366" i="8"/>
  <c r="AB366" i="8"/>
  <c r="AN365" i="8"/>
  <c r="AL365" i="8"/>
  <c r="AB365" i="8"/>
  <c r="AN364" i="8"/>
  <c r="AL364" i="8"/>
  <c r="AB364" i="8"/>
  <c r="AN363" i="8"/>
  <c r="AL363" i="8"/>
  <c r="AB363" i="8"/>
  <c r="AN362" i="8"/>
  <c r="AL362" i="8"/>
  <c r="AB362" i="8"/>
  <c r="AN361" i="8"/>
  <c r="AL361" i="8"/>
  <c r="AB361" i="8"/>
  <c r="AN360" i="8"/>
  <c r="AL360" i="8"/>
  <c r="AB360" i="8"/>
  <c r="AN359" i="8"/>
  <c r="AL359" i="8"/>
  <c r="AB359" i="8"/>
  <c r="AN358" i="8"/>
  <c r="AL358" i="8"/>
  <c r="AB358" i="8"/>
  <c r="AN357" i="8"/>
  <c r="AL357" i="8"/>
  <c r="AB357" i="8"/>
  <c r="AN356" i="8"/>
  <c r="AL356" i="8"/>
  <c r="AB356" i="8"/>
  <c r="AN355" i="8"/>
  <c r="AL355" i="8"/>
  <c r="AB355" i="8"/>
  <c r="AN354" i="8"/>
  <c r="AL354" i="8"/>
  <c r="AB354" i="8"/>
  <c r="AN353" i="8"/>
  <c r="AL353" i="8"/>
  <c r="AB353" i="8"/>
  <c r="AN352" i="8"/>
  <c r="AL352" i="8"/>
  <c r="AB352" i="8"/>
  <c r="AN351" i="8"/>
  <c r="AL351" i="8"/>
  <c r="AB351" i="8"/>
  <c r="AN350" i="8"/>
  <c r="AL350" i="8"/>
  <c r="AB350" i="8"/>
  <c r="AN349" i="8"/>
  <c r="AL349" i="8"/>
  <c r="AB349" i="8"/>
  <c r="AN348" i="8"/>
  <c r="AL348" i="8"/>
  <c r="AB348" i="8"/>
  <c r="AN347" i="8"/>
  <c r="AL347" i="8"/>
  <c r="AB347" i="8"/>
  <c r="AN346" i="8"/>
  <c r="AL346" i="8"/>
  <c r="AB346" i="8"/>
  <c r="AN345" i="8"/>
  <c r="AL345" i="8"/>
  <c r="AB345" i="8"/>
  <c r="AN344" i="8"/>
  <c r="AL344" i="8"/>
  <c r="AB344" i="8"/>
  <c r="AN343" i="8"/>
  <c r="AL343" i="8"/>
  <c r="AB343" i="8"/>
  <c r="AN342" i="8"/>
  <c r="AL342" i="8"/>
  <c r="AB342" i="8"/>
  <c r="AN341" i="8"/>
  <c r="AL341" i="8"/>
  <c r="AB341" i="8"/>
  <c r="AN340" i="8"/>
  <c r="AL340" i="8"/>
  <c r="AB340" i="8"/>
  <c r="AN339" i="8"/>
  <c r="AL339" i="8"/>
  <c r="AB339" i="8"/>
  <c r="AN338" i="8"/>
  <c r="AL338" i="8"/>
  <c r="AB338" i="8"/>
  <c r="AN337" i="8"/>
  <c r="AL337" i="8"/>
  <c r="AB337" i="8"/>
  <c r="AN336" i="8"/>
  <c r="AL336" i="8"/>
  <c r="AB336" i="8"/>
  <c r="AN335" i="8"/>
  <c r="AL335" i="8"/>
  <c r="AB335" i="8"/>
  <c r="AN334" i="8"/>
  <c r="AL334" i="8"/>
  <c r="AB334" i="8"/>
  <c r="AN333" i="8"/>
  <c r="AL333" i="8"/>
  <c r="AB333" i="8"/>
  <c r="AN332" i="8"/>
  <c r="AL332" i="8"/>
  <c r="AB332" i="8"/>
  <c r="AN331" i="8"/>
  <c r="AL331" i="8"/>
  <c r="AB331" i="8"/>
  <c r="AN330" i="8"/>
  <c r="AL330" i="8"/>
  <c r="AB330" i="8"/>
  <c r="AN329" i="8"/>
  <c r="AL329" i="8"/>
  <c r="AB329" i="8"/>
  <c r="AN328" i="8"/>
  <c r="AL328" i="8"/>
  <c r="AB328" i="8"/>
  <c r="AN327" i="8"/>
  <c r="AL327" i="8"/>
  <c r="AB327" i="8"/>
  <c r="AN326" i="8"/>
  <c r="AL326" i="8"/>
  <c r="AB326" i="8"/>
  <c r="AN325" i="8"/>
  <c r="AL325" i="8"/>
  <c r="AB325" i="8"/>
  <c r="AN324" i="8"/>
  <c r="AL324" i="8"/>
  <c r="AB324" i="8"/>
  <c r="AN323" i="8"/>
  <c r="AL323" i="8"/>
  <c r="AB323" i="8"/>
  <c r="AN322" i="8"/>
  <c r="AL322" i="8"/>
  <c r="AB322" i="8"/>
  <c r="AN321" i="8"/>
  <c r="AL321" i="8"/>
  <c r="AB321" i="8"/>
  <c r="AN320" i="8"/>
  <c r="AL320" i="8"/>
  <c r="AB320" i="8"/>
  <c r="AN319" i="8"/>
  <c r="AL319" i="8"/>
  <c r="AK319" i="8"/>
  <c r="AB319" i="8"/>
  <c r="AG319" i="8" s="1"/>
  <c r="AH319" i="8" s="1"/>
  <c r="AI319" i="8" s="1"/>
  <c r="AJ319" i="8" s="1"/>
  <c r="AM319" i="8" s="1"/>
  <c r="AN318" i="8"/>
  <c r="AL318" i="8"/>
  <c r="AI318" i="8"/>
  <c r="AJ318" i="8" s="1"/>
  <c r="AM318" i="8" s="1"/>
  <c r="AH318" i="8"/>
  <c r="AG318" i="8"/>
  <c r="AB318" i="8"/>
  <c r="AK318" i="8" s="1"/>
  <c r="AN317" i="8"/>
  <c r="AL317" i="8"/>
  <c r="AI317" i="8"/>
  <c r="AJ317" i="8" s="1"/>
  <c r="AM317" i="8" s="1"/>
  <c r="AH317" i="8"/>
  <c r="AG317" i="8"/>
  <c r="AB317" i="8"/>
  <c r="AK317" i="8" s="1"/>
  <c r="AN316" i="8"/>
  <c r="AL316" i="8"/>
  <c r="AK316" i="8"/>
  <c r="AI316" i="8"/>
  <c r="AJ316" i="8" s="1"/>
  <c r="AM316" i="8" s="1"/>
  <c r="AH316" i="8"/>
  <c r="AG316" i="8"/>
  <c r="AB316" i="8"/>
  <c r="AN315" i="8"/>
  <c r="AL315" i="8"/>
  <c r="AK315" i="8"/>
  <c r="AI315" i="8"/>
  <c r="AJ315" i="8" s="1"/>
  <c r="AM315" i="8" s="1"/>
  <c r="AH315" i="8"/>
  <c r="AG315" i="8"/>
  <c r="AB315" i="8"/>
  <c r="AN314" i="8"/>
  <c r="AL314" i="8"/>
  <c r="AK314" i="8"/>
  <c r="AJ314" i="8"/>
  <c r="AM314" i="8" s="1"/>
  <c r="AI314" i="8"/>
  <c r="AH314" i="8"/>
  <c r="AB314" i="8"/>
  <c r="AG314" i="8" s="1"/>
  <c r="AN313" i="8"/>
  <c r="AL313" i="8"/>
  <c r="AK313" i="8"/>
  <c r="AJ313" i="8"/>
  <c r="AM313" i="8" s="1"/>
  <c r="AI313" i="8"/>
  <c r="AB313" i="8"/>
  <c r="AG313" i="8" s="1"/>
  <c r="AH313" i="8" s="1"/>
  <c r="AN312" i="8"/>
  <c r="AL312" i="8"/>
  <c r="AG312" i="8"/>
  <c r="AH312" i="8" s="1"/>
  <c r="AI312" i="8" s="1"/>
  <c r="AJ312" i="8" s="1"/>
  <c r="AM312" i="8" s="1"/>
  <c r="AB312" i="8"/>
  <c r="AK312" i="8" s="1"/>
  <c r="AN311" i="8"/>
  <c r="AL311" i="8"/>
  <c r="AB311" i="8"/>
  <c r="AN310" i="8"/>
  <c r="AL310" i="8"/>
  <c r="AB310" i="8"/>
  <c r="AK310" i="8" s="1"/>
  <c r="AN309" i="8"/>
  <c r="AL309" i="8"/>
  <c r="AB309" i="8"/>
  <c r="AK309" i="8" s="1"/>
  <c r="AN308" i="8"/>
  <c r="AL308" i="8"/>
  <c r="AB308" i="8"/>
  <c r="AK308" i="8" s="1"/>
  <c r="AN307" i="8"/>
  <c r="AL307" i="8"/>
  <c r="AK307" i="8"/>
  <c r="AH307" i="8"/>
  <c r="AI307" i="8" s="1"/>
  <c r="AJ307" i="8" s="1"/>
  <c r="AM307" i="8" s="1"/>
  <c r="AG307" i="8"/>
  <c r="AB307" i="8"/>
  <c r="AN306" i="8"/>
  <c r="AL306" i="8"/>
  <c r="AK306" i="8"/>
  <c r="AB306" i="8"/>
  <c r="AG306" i="8" s="1"/>
  <c r="AH306" i="8" s="1"/>
  <c r="AI306" i="8" s="1"/>
  <c r="AJ306" i="8" s="1"/>
  <c r="AM306" i="8" s="1"/>
  <c r="AN305" i="8"/>
  <c r="AL305" i="8"/>
  <c r="AI305" i="8"/>
  <c r="AJ305" i="8" s="1"/>
  <c r="AM305" i="8" s="1"/>
  <c r="AB305" i="8"/>
  <c r="AG305" i="8" s="1"/>
  <c r="AH305" i="8" s="1"/>
  <c r="AN304" i="8"/>
  <c r="AL304" i="8"/>
  <c r="AB304" i="8"/>
  <c r="AK304" i="8" s="1"/>
  <c r="AN303" i="8"/>
  <c r="AL303" i="8"/>
  <c r="AK303" i="8"/>
  <c r="AB303" i="8"/>
  <c r="AG303" i="8" s="1"/>
  <c r="AH303" i="8" s="1"/>
  <c r="AI303" i="8" s="1"/>
  <c r="AJ303" i="8" s="1"/>
  <c r="AM303" i="8" s="1"/>
  <c r="AN302" i="8"/>
  <c r="AL302" i="8"/>
  <c r="AI302" i="8"/>
  <c r="AJ302" i="8" s="1"/>
  <c r="AM302" i="8" s="1"/>
  <c r="AH302" i="8"/>
  <c r="AG302" i="8"/>
  <c r="AB302" i="8"/>
  <c r="AK302" i="8" s="1"/>
  <c r="AN301" i="8"/>
  <c r="AL301" i="8"/>
  <c r="AI301" i="8"/>
  <c r="AJ301" i="8" s="1"/>
  <c r="AM301" i="8" s="1"/>
  <c r="AH301" i="8"/>
  <c r="AG301" i="8"/>
  <c r="AB301" i="8"/>
  <c r="AK301" i="8" s="1"/>
  <c r="AN300" i="8"/>
  <c r="AL300" i="8"/>
  <c r="AK300" i="8"/>
  <c r="AI300" i="8"/>
  <c r="AJ300" i="8" s="1"/>
  <c r="AM300" i="8" s="1"/>
  <c r="AH300" i="8"/>
  <c r="AG300" i="8"/>
  <c r="AB300" i="8"/>
  <c r="AN299" i="8"/>
  <c r="AL299" i="8"/>
  <c r="AK299" i="8"/>
  <c r="AI299" i="8"/>
  <c r="AJ299" i="8" s="1"/>
  <c r="AM299" i="8" s="1"/>
  <c r="AH299" i="8"/>
  <c r="AG299" i="8"/>
  <c r="AB299" i="8"/>
  <c r="AN298" i="8"/>
  <c r="AL298" i="8"/>
  <c r="AK298" i="8"/>
  <c r="AJ298" i="8"/>
  <c r="AM298" i="8" s="1"/>
  <c r="AI298" i="8"/>
  <c r="AH298" i="8"/>
  <c r="AB298" i="8"/>
  <c r="AG298" i="8" s="1"/>
  <c r="AN297" i="8"/>
  <c r="AL297" i="8"/>
  <c r="AK297" i="8"/>
  <c r="AJ297" i="8"/>
  <c r="AM297" i="8" s="1"/>
  <c r="AI297" i="8"/>
  <c r="AB297" i="8"/>
  <c r="AG297" i="8" s="1"/>
  <c r="AH297" i="8" s="1"/>
  <c r="AN296" i="8"/>
  <c r="AL296" i="8"/>
  <c r="AG296" i="8"/>
  <c r="AH296" i="8" s="1"/>
  <c r="AI296" i="8" s="1"/>
  <c r="AJ296" i="8" s="1"/>
  <c r="AM296" i="8" s="1"/>
  <c r="AB296" i="8"/>
  <c r="AK296" i="8" s="1"/>
  <c r="AN295" i="8"/>
  <c r="AL295" i="8"/>
  <c r="AB295" i="8"/>
  <c r="AN294" i="8"/>
  <c r="AL294" i="8"/>
  <c r="AB294" i="8"/>
  <c r="AK294" i="8" s="1"/>
  <c r="AN293" i="8"/>
  <c r="AL293" i="8"/>
  <c r="AB293" i="8"/>
  <c r="AK293" i="8" s="1"/>
  <c r="AN292" i="8"/>
  <c r="AL292" i="8"/>
  <c r="AB292" i="8"/>
  <c r="AK292" i="8" s="1"/>
  <c r="AN291" i="8"/>
  <c r="AL291" i="8"/>
  <c r="AK291" i="8"/>
  <c r="AH291" i="8"/>
  <c r="AI291" i="8" s="1"/>
  <c r="AJ291" i="8" s="1"/>
  <c r="AM291" i="8" s="1"/>
  <c r="AG291" i="8"/>
  <c r="AB291" i="8"/>
  <c r="AN290" i="8"/>
  <c r="AL290" i="8"/>
  <c r="AK290" i="8"/>
  <c r="AB290" i="8"/>
  <c r="AG290" i="8" s="1"/>
  <c r="AH290" i="8" s="1"/>
  <c r="AI290" i="8" s="1"/>
  <c r="AJ290" i="8" s="1"/>
  <c r="AM290" i="8" s="1"/>
  <c r="AN289" i="8"/>
  <c r="AL289" i="8"/>
  <c r="AI289" i="8"/>
  <c r="AJ289" i="8" s="1"/>
  <c r="AM289" i="8" s="1"/>
  <c r="AB289" i="8"/>
  <c r="AG289" i="8" s="1"/>
  <c r="AH289" i="8" s="1"/>
  <c r="AN288" i="8"/>
  <c r="AL288" i="8"/>
  <c r="AB288" i="8"/>
  <c r="AK288" i="8" s="1"/>
  <c r="AN287" i="8"/>
  <c r="AL287" i="8"/>
  <c r="AK287" i="8"/>
  <c r="AB287" i="8"/>
  <c r="AG287" i="8" s="1"/>
  <c r="AH287" i="8" s="1"/>
  <c r="AI287" i="8" s="1"/>
  <c r="AJ287" i="8" s="1"/>
  <c r="AM287" i="8" s="1"/>
  <c r="AN286" i="8"/>
  <c r="AL286" i="8"/>
  <c r="AH286" i="8"/>
  <c r="AI286" i="8" s="1"/>
  <c r="AJ286" i="8" s="1"/>
  <c r="AM286" i="8" s="1"/>
  <c r="AG286" i="8"/>
  <c r="AB286" i="8"/>
  <c r="AK286" i="8" s="1"/>
  <c r="AN285" i="8"/>
  <c r="AL285" i="8"/>
  <c r="AI285" i="8"/>
  <c r="AJ285" i="8" s="1"/>
  <c r="AM285" i="8" s="1"/>
  <c r="AB285" i="8"/>
  <c r="AG285" i="8" s="1"/>
  <c r="AH285" i="8" s="1"/>
  <c r="AN284" i="8"/>
  <c r="AL284" i="8"/>
  <c r="AB284" i="8"/>
  <c r="AG284" i="8" s="1"/>
  <c r="AH284" i="8" s="1"/>
  <c r="AI284" i="8" s="1"/>
  <c r="AJ284" i="8" s="1"/>
  <c r="AM284" i="8" s="1"/>
  <c r="AN283" i="8"/>
  <c r="AL283" i="8"/>
  <c r="AK283" i="8"/>
  <c r="AG283" i="8"/>
  <c r="AH283" i="8" s="1"/>
  <c r="AI283" i="8" s="1"/>
  <c r="AJ283" i="8" s="1"/>
  <c r="AM283" i="8" s="1"/>
  <c r="AB283" i="8"/>
  <c r="AN282" i="8"/>
  <c r="AL282" i="8"/>
  <c r="AK282" i="8"/>
  <c r="AB282" i="8"/>
  <c r="AG282" i="8" s="1"/>
  <c r="AH282" i="8" s="1"/>
  <c r="AI282" i="8" s="1"/>
  <c r="AJ282" i="8" s="1"/>
  <c r="AM282" i="8" s="1"/>
  <c r="AN281" i="8"/>
  <c r="AL281" i="8"/>
  <c r="AK281" i="8"/>
  <c r="AB281" i="8"/>
  <c r="AG281" i="8" s="1"/>
  <c r="AH281" i="8" s="1"/>
  <c r="AI281" i="8" s="1"/>
  <c r="AJ281" i="8" s="1"/>
  <c r="AM281" i="8" s="1"/>
  <c r="AN280" i="8"/>
  <c r="AL280" i="8"/>
  <c r="AK280" i="8"/>
  <c r="AB280" i="8"/>
  <c r="AG280" i="8" s="1"/>
  <c r="AH280" i="8" s="1"/>
  <c r="AI280" i="8" s="1"/>
  <c r="AJ280" i="8" s="1"/>
  <c r="AM280" i="8" s="1"/>
  <c r="AN279" i="8"/>
  <c r="AL279" i="8"/>
  <c r="AK279" i="8"/>
  <c r="AB279" i="8"/>
  <c r="AG279" i="8" s="1"/>
  <c r="AH279" i="8" s="1"/>
  <c r="AI279" i="8" s="1"/>
  <c r="AJ279" i="8" s="1"/>
  <c r="AM279" i="8" s="1"/>
  <c r="AN278" i="8"/>
  <c r="AL278" i="8"/>
  <c r="AB278" i="8"/>
  <c r="AK278" i="8" s="1"/>
  <c r="AN277" i="8"/>
  <c r="AL277" i="8"/>
  <c r="AK277" i="8"/>
  <c r="AG277" i="8"/>
  <c r="AH277" i="8" s="1"/>
  <c r="AI277" i="8" s="1"/>
  <c r="AJ277" i="8" s="1"/>
  <c r="AM277" i="8" s="1"/>
  <c r="AB277" i="8"/>
  <c r="AN276" i="8"/>
  <c r="AL276" i="8"/>
  <c r="AK276" i="8"/>
  <c r="AG276" i="8"/>
  <c r="AH276" i="8" s="1"/>
  <c r="AI276" i="8" s="1"/>
  <c r="AJ276" i="8" s="1"/>
  <c r="AM276" i="8" s="1"/>
  <c r="AB276" i="8"/>
  <c r="AN275" i="8"/>
  <c r="AM275" i="8"/>
  <c r="AL275" i="8"/>
  <c r="AK275" i="8"/>
  <c r="AH275" i="8"/>
  <c r="AI275" i="8" s="1"/>
  <c r="AJ275" i="8" s="1"/>
  <c r="AG275" i="8"/>
  <c r="AB275" i="8"/>
  <c r="AN274" i="8"/>
  <c r="AL274" i="8"/>
  <c r="AB274" i="8"/>
  <c r="AG274" i="8" s="1"/>
  <c r="AH274" i="8" s="1"/>
  <c r="AI274" i="8" s="1"/>
  <c r="AJ274" i="8" s="1"/>
  <c r="AM274" i="8" s="1"/>
  <c r="AN273" i="8"/>
  <c r="AL273" i="8"/>
  <c r="AB273" i="8"/>
  <c r="AK273" i="8" s="1"/>
  <c r="AN272" i="8"/>
  <c r="AL272" i="8"/>
  <c r="AB272" i="8"/>
  <c r="AK272" i="8" s="1"/>
  <c r="AN271" i="8"/>
  <c r="AL271" i="8"/>
  <c r="AB271" i="8"/>
  <c r="AK271" i="8" s="1"/>
  <c r="AN270" i="8"/>
  <c r="AL270" i="8"/>
  <c r="AB270" i="8"/>
  <c r="AK270" i="8" s="1"/>
  <c r="AN269" i="8"/>
  <c r="AL269" i="8"/>
  <c r="AB269" i="8"/>
  <c r="AN268" i="8"/>
  <c r="AL268" i="8"/>
  <c r="AB268" i="8"/>
  <c r="AN267" i="8"/>
  <c r="AL267" i="8"/>
  <c r="AK267" i="8"/>
  <c r="AG267" i="8"/>
  <c r="AH267" i="8" s="1"/>
  <c r="AI267" i="8" s="1"/>
  <c r="AJ267" i="8" s="1"/>
  <c r="AM267" i="8" s="1"/>
  <c r="AB267" i="8"/>
  <c r="AN266" i="8"/>
  <c r="AL266" i="8"/>
  <c r="AB266" i="8"/>
  <c r="AN265" i="8"/>
  <c r="AL265" i="8"/>
  <c r="AG265" i="8"/>
  <c r="AH265" i="8" s="1"/>
  <c r="AI265" i="8" s="1"/>
  <c r="AJ265" i="8" s="1"/>
  <c r="AM265" i="8" s="1"/>
  <c r="AB265" i="8"/>
  <c r="AK265" i="8" s="1"/>
  <c r="AN264" i="8"/>
  <c r="AL264" i="8"/>
  <c r="AB264" i="8"/>
  <c r="AK264" i="8" s="1"/>
  <c r="AN263" i="8"/>
  <c r="AL263" i="8"/>
  <c r="AG263" i="8"/>
  <c r="AH263" i="8" s="1"/>
  <c r="AI263" i="8" s="1"/>
  <c r="AJ263" i="8" s="1"/>
  <c r="AM263" i="8" s="1"/>
  <c r="AB263" i="8"/>
  <c r="AK263" i="8" s="1"/>
  <c r="AN262" i="8"/>
  <c r="AL262" i="8"/>
  <c r="AK262" i="8"/>
  <c r="AG262" i="8"/>
  <c r="AH262" i="8" s="1"/>
  <c r="AI262" i="8" s="1"/>
  <c r="AJ262" i="8" s="1"/>
  <c r="AM262" i="8" s="1"/>
  <c r="AB262" i="8"/>
  <c r="AN261" i="8"/>
  <c r="AL261" i="8"/>
  <c r="AK261" i="8"/>
  <c r="AI261" i="8"/>
  <c r="AJ261" i="8" s="1"/>
  <c r="AM261" i="8" s="1"/>
  <c r="AH261" i="8"/>
  <c r="AG261" i="8"/>
  <c r="AB261" i="8"/>
  <c r="AN260" i="8"/>
  <c r="AL260" i="8"/>
  <c r="AB260" i="8"/>
  <c r="AG260" i="8" s="1"/>
  <c r="AH260" i="8" s="1"/>
  <c r="AI260" i="8" s="1"/>
  <c r="AJ260" i="8" s="1"/>
  <c r="AM260" i="8" s="1"/>
  <c r="AN259" i="8"/>
  <c r="AL259" i="8"/>
  <c r="AK259" i="8"/>
  <c r="AB259" i="8"/>
  <c r="AG259" i="8" s="1"/>
  <c r="AH259" i="8" s="1"/>
  <c r="AI259" i="8" s="1"/>
  <c r="AJ259" i="8" s="1"/>
  <c r="AM259" i="8" s="1"/>
  <c r="AN258" i="8"/>
  <c r="AL258" i="8"/>
  <c r="AK258" i="8"/>
  <c r="AG258" i="8"/>
  <c r="AH258" i="8" s="1"/>
  <c r="AI258" i="8" s="1"/>
  <c r="AJ258" i="8" s="1"/>
  <c r="AM258" i="8" s="1"/>
  <c r="AB258" i="8"/>
  <c r="AN257" i="8"/>
  <c r="AL257" i="8"/>
  <c r="AB257" i="8"/>
  <c r="AK257" i="8" s="1"/>
  <c r="AN256" i="8"/>
  <c r="AL256" i="8"/>
  <c r="AB256" i="8"/>
  <c r="AN255" i="8"/>
  <c r="AL255" i="8"/>
  <c r="AG255" i="8"/>
  <c r="AH255" i="8" s="1"/>
  <c r="AI255" i="8" s="1"/>
  <c r="AJ255" i="8" s="1"/>
  <c r="AM255" i="8" s="1"/>
  <c r="AB255" i="8"/>
  <c r="AK255" i="8" s="1"/>
  <c r="G255" i="8"/>
  <c r="AN254" i="8"/>
  <c r="AL254" i="8"/>
  <c r="AK254" i="8"/>
  <c r="AI254" i="8"/>
  <c r="AJ254" i="8" s="1"/>
  <c r="AM254" i="8" s="1"/>
  <c r="AH254" i="8"/>
  <c r="AG254" i="8"/>
  <c r="AB254" i="8"/>
  <c r="G254" i="8"/>
  <c r="AN253" i="8"/>
  <c r="AL253" i="8"/>
  <c r="AK253" i="8"/>
  <c r="AJ253" i="8"/>
  <c r="AM253" i="8" s="1"/>
  <c r="AB253" i="8"/>
  <c r="AG253" i="8" s="1"/>
  <c r="AH253" i="8" s="1"/>
  <c r="AI253" i="8" s="1"/>
  <c r="G253" i="8"/>
  <c r="AN252" i="8"/>
  <c r="AL252" i="8"/>
  <c r="AB252" i="8"/>
  <c r="AK252" i="8" s="1"/>
  <c r="G252" i="8"/>
  <c r="AN251" i="8"/>
  <c r="AL251" i="8"/>
  <c r="AG251" i="8"/>
  <c r="AH251" i="8" s="1"/>
  <c r="AI251" i="8" s="1"/>
  <c r="AJ251" i="8" s="1"/>
  <c r="AM251" i="8" s="1"/>
  <c r="AB251" i="8"/>
  <c r="AK251" i="8" s="1"/>
  <c r="G251" i="8"/>
  <c r="AN250" i="8"/>
  <c r="AL250" i="8"/>
  <c r="AK250" i="8"/>
  <c r="AI250" i="8"/>
  <c r="AJ250" i="8" s="1"/>
  <c r="AM250" i="8" s="1"/>
  <c r="AH250" i="8"/>
  <c r="AG250" i="8"/>
  <c r="AB250" i="8"/>
  <c r="G250" i="8"/>
  <c r="AN249" i="8"/>
  <c r="AL249" i="8"/>
  <c r="AK249" i="8"/>
  <c r="AJ249" i="8"/>
  <c r="AM249" i="8" s="1"/>
  <c r="AB249" i="8"/>
  <c r="AG249" i="8" s="1"/>
  <c r="AH249" i="8" s="1"/>
  <c r="AI249" i="8" s="1"/>
  <c r="G249" i="8"/>
  <c r="AN248" i="8"/>
  <c r="AL248" i="8"/>
  <c r="AH248" i="8"/>
  <c r="AI248" i="8" s="1"/>
  <c r="AJ248" i="8" s="1"/>
  <c r="AM248" i="8" s="1"/>
  <c r="AG248" i="8"/>
  <c r="AB248" i="8"/>
  <c r="AK248" i="8" s="1"/>
  <c r="G248" i="8"/>
  <c r="AN247" i="8"/>
  <c r="AL247" i="8"/>
  <c r="AB247" i="8"/>
  <c r="AK247" i="8" s="1"/>
  <c r="G247" i="8"/>
  <c r="AN246" i="8"/>
  <c r="AL246" i="8"/>
  <c r="AK246" i="8"/>
  <c r="AI246" i="8"/>
  <c r="AJ246" i="8" s="1"/>
  <c r="AM246" i="8" s="1"/>
  <c r="AH246" i="8"/>
  <c r="AG246" i="8"/>
  <c r="AB246" i="8"/>
  <c r="G246" i="8"/>
  <c r="AN245" i="8"/>
  <c r="AL245" i="8"/>
  <c r="AK245" i="8"/>
  <c r="AJ245" i="8"/>
  <c r="AM245" i="8" s="1"/>
  <c r="AB245" i="8"/>
  <c r="AG245" i="8" s="1"/>
  <c r="AH245" i="8" s="1"/>
  <c r="AI245" i="8" s="1"/>
  <c r="G245" i="8"/>
  <c r="AN244" i="8"/>
  <c r="AL244" i="8"/>
  <c r="AG244" i="8"/>
  <c r="AH244" i="8" s="1"/>
  <c r="AI244" i="8" s="1"/>
  <c r="AJ244" i="8" s="1"/>
  <c r="AM244" i="8" s="1"/>
  <c r="AB244" i="8"/>
  <c r="AK244" i="8" s="1"/>
  <c r="G244" i="8"/>
  <c r="AN243" i="8"/>
  <c r="AL243" i="8"/>
  <c r="AG243" i="8"/>
  <c r="AH243" i="8" s="1"/>
  <c r="AI243" i="8" s="1"/>
  <c r="AJ243" i="8" s="1"/>
  <c r="AM243" i="8" s="1"/>
  <c r="AB243" i="8"/>
  <c r="AK243" i="8" s="1"/>
  <c r="G243" i="8"/>
  <c r="AN242" i="8"/>
  <c r="AL242" i="8"/>
  <c r="AK242" i="8"/>
  <c r="AI242" i="8"/>
  <c r="AJ242" i="8" s="1"/>
  <c r="AM242" i="8" s="1"/>
  <c r="AH242" i="8"/>
  <c r="AG242" i="8"/>
  <c r="AB242" i="8"/>
  <c r="G242" i="8"/>
  <c r="AN241" i="8"/>
  <c r="AL241" i="8"/>
  <c r="AK241" i="8"/>
  <c r="AJ241" i="8"/>
  <c r="AM241" i="8" s="1"/>
  <c r="AB241" i="8"/>
  <c r="AG241" i="8" s="1"/>
  <c r="AH241" i="8" s="1"/>
  <c r="AI241" i="8" s="1"/>
  <c r="G241" i="8"/>
  <c r="AN240" i="8"/>
  <c r="AM240" i="8"/>
  <c r="AL240" i="8"/>
  <c r="AG240" i="8"/>
  <c r="AH240" i="8" s="1"/>
  <c r="AI240" i="8" s="1"/>
  <c r="AJ240" i="8" s="1"/>
  <c r="AB240" i="8"/>
  <c r="AK240" i="8" s="1"/>
  <c r="G240" i="8"/>
  <c r="AN239" i="8"/>
  <c r="AL239" i="8"/>
  <c r="AB239" i="8"/>
  <c r="AK239" i="8" s="1"/>
  <c r="G239" i="8"/>
  <c r="AN238" i="8"/>
  <c r="AL238" i="8"/>
  <c r="AK238" i="8"/>
  <c r="AH238" i="8"/>
  <c r="AI238" i="8" s="1"/>
  <c r="AJ238" i="8" s="1"/>
  <c r="AM238" i="8" s="1"/>
  <c r="AG238" i="8"/>
  <c r="AB238" i="8"/>
  <c r="G238" i="8"/>
  <c r="AN237" i="8"/>
  <c r="AL237" i="8"/>
  <c r="AK237" i="8"/>
  <c r="AB237" i="8"/>
  <c r="AG237" i="8" s="1"/>
  <c r="AH237" i="8" s="1"/>
  <c r="AI237" i="8" s="1"/>
  <c r="AJ237" i="8" s="1"/>
  <c r="AM237" i="8" s="1"/>
  <c r="G237" i="8"/>
  <c r="AN236" i="8"/>
  <c r="AM236" i="8"/>
  <c r="AL236" i="8"/>
  <c r="AG236" i="8"/>
  <c r="AH236" i="8" s="1"/>
  <c r="AI236" i="8" s="1"/>
  <c r="AJ236" i="8" s="1"/>
  <c r="AB236" i="8"/>
  <c r="AK236" i="8" s="1"/>
  <c r="G236" i="8"/>
  <c r="AN235" i="8"/>
  <c r="AL235" i="8"/>
  <c r="AB235" i="8"/>
  <c r="G235" i="8"/>
  <c r="AN234" i="8"/>
  <c r="AL234" i="8"/>
  <c r="AK234" i="8"/>
  <c r="AI234" i="8"/>
  <c r="AJ234" i="8" s="1"/>
  <c r="AM234" i="8" s="1"/>
  <c r="AH234" i="8"/>
  <c r="AG234" i="8"/>
  <c r="AB234" i="8"/>
  <c r="G234" i="8"/>
  <c r="AN233" i="8"/>
  <c r="AL233" i="8"/>
  <c r="AK233" i="8"/>
  <c r="AJ233" i="8"/>
  <c r="AM233" i="8" s="1"/>
  <c r="AB233" i="8"/>
  <c r="AG233" i="8" s="1"/>
  <c r="AH233" i="8" s="1"/>
  <c r="AI233" i="8" s="1"/>
  <c r="G233" i="8"/>
  <c r="AN232" i="8"/>
  <c r="AM232" i="8"/>
  <c r="AL232" i="8"/>
  <c r="AG232" i="8"/>
  <c r="AH232" i="8" s="1"/>
  <c r="AI232" i="8" s="1"/>
  <c r="AJ232" i="8" s="1"/>
  <c r="AB232" i="8"/>
  <c r="AK232" i="8" s="1"/>
  <c r="G232" i="8"/>
  <c r="AN231" i="8"/>
  <c r="AL231" i="8"/>
  <c r="AG231" i="8"/>
  <c r="AH231" i="8" s="1"/>
  <c r="AI231" i="8" s="1"/>
  <c r="AJ231" i="8" s="1"/>
  <c r="AM231" i="8" s="1"/>
  <c r="AB231" i="8"/>
  <c r="AK231" i="8" s="1"/>
  <c r="G231" i="8"/>
  <c r="AN230" i="8"/>
  <c r="AL230" i="8"/>
  <c r="AK230" i="8"/>
  <c r="AH230" i="8"/>
  <c r="AI230" i="8" s="1"/>
  <c r="AJ230" i="8" s="1"/>
  <c r="AM230" i="8" s="1"/>
  <c r="AG230" i="8"/>
  <c r="AB230" i="8"/>
  <c r="G230" i="8"/>
  <c r="AN229" i="8"/>
  <c r="AL229" i="8"/>
  <c r="AK229" i="8"/>
  <c r="AB229" i="8"/>
  <c r="AG229" i="8" s="1"/>
  <c r="AH229" i="8" s="1"/>
  <c r="AI229" i="8" s="1"/>
  <c r="AJ229" i="8" s="1"/>
  <c r="AM229" i="8" s="1"/>
  <c r="G229" i="8"/>
  <c r="AN228" i="8"/>
  <c r="AM228" i="8"/>
  <c r="AL228" i="8"/>
  <c r="AG228" i="8"/>
  <c r="AH228" i="8" s="1"/>
  <c r="AI228" i="8" s="1"/>
  <c r="AJ228" i="8" s="1"/>
  <c r="AB228" i="8"/>
  <c r="AK228" i="8" s="1"/>
  <c r="G228" i="8"/>
  <c r="AN227" i="8"/>
  <c r="AL227" i="8"/>
  <c r="AB227" i="8"/>
  <c r="AK227" i="8" s="1"/>
  <c r="G227" i="8"/>
  <c r="AN226" i="8"/>
  <c r="AL226" i="8"/>
  <c r="AK226" i="8"/>
  <c r="AH226" i="8"/>
  <c r="AI226" i="8" s="1"/>
  <c r="AJ226" i="8" s="1"/>
  <c r="AM226" i="8" s="1"/>
  <c r="AG226" i="8"/>
  <c r="AB226" i="8"/>
  <c r="G226" i="8"/>
  <c r="AN225" i="8"/>
  <c r="AL225" i="8"/>
  <c r="AK225" i="8"/>
  <c r="AB225" i="8"/>
  <c r="AG225" i="8" s="1"/>
  <c r="AH225" i="8" s="1"/>
  <c r="AI225" i="8" s="1"/>
  <c r="AJ225" i="8" s="1"/>
  <c r="AM225" i="8" s="1"/>
  <c r="G225" i="8"/>
  <c r="AN224" i="8"/>
  <c r="AL224" i="8"/>
  <c r="AG224" i="8"/>
  <c r="AH224" i="8" s="1"/>
  <c r="AI224" i="8" s="1"/>
  <c r="AJ224" i="8" s="1"/>
  <c r="AM224" i="8" s="1"/>
  <c r="AB224" i="8"/>
  <c r="AK224" i="8" s="1"/>
  <c r="G224" i="8"/>
  <c r="AN223" i="8"/>
  <c r="AL223" i="8"/>
  <c r="AG223" i="8"/>
  <c r="AH223" i="8" s="1"/>
  <c r="AI223" i="8" s="1"/>
  <c r="AJ223" i="8" s="1"/>
  <c r="AM223" i="8" s="1"/>
  <c r="AB223" i="8"/>
  <c r="AK223" i="8" s="1"/>
  <c r="G223" i="8"/>
  <c r="AN222" i="8"/>
  <c r="AL222" i="8"/>
  <c r="AK222" i="8"/>
  <c r="AI222" i="8"/>
  <c r="AJ222" i="8" s="1"/>
  <c r="AM222" i="8" s="1"/>
  <c r="AH222" i="8"/>
  <c r="AG222" i="8"/>
  <c r="AB222" i="8"/>
  <c r="G222" i="8"/>
  <c r="AN221" i="8"/>
  <c r="AL221" i="8"/>
  <c r="AK221" i="8"/>
  <c r="AJ221" i="8"/>
  <c r="AM221" i="8" s="1"/>
  <c r="AB221" i="8"/>
  <c r="AG221" i="8" s="1"/>
  <c r="AH221" i="8" s="1"/>
  <c r="AI221" i="8" s="1"/>
  <c r="G221" i="8"/>
  <c r="AN220" i="8"/>
  <c r="AL220" i="8"/>
  <c r="AG220" i="8"/>
  <c r="AH220" i="8" s="1"/>
  <c r="AI220" i="8" s="1"/>
  <c r="AJ220" i="8" s="1"/>
  <c r="AM220" i="8" s="1"/>
  <c r="AB220" i="8"/>
  <c r="AK220" i="8" s="1"/>
  <c r="G220" i="8"/>
  <c r="AN219" i="8"/>
  <c r="AL219" i="8"/>
  <c r="AG219" i="8"/>
  <c r="AH219" i="8" s="1"/>
  <c r="AI219" i="8" s="1"/>
  <c r="AJ219" i="8" s="1"/>
  <c r="AM219" i="8" s="1"/>
  <c r="AB219" i="8"/>
  <c r="AK219" i="8" s="1"/>
  <c r="G219" i="8"/>
  <c r="AN218" i="8"/>
  <c r="AL218" i="8"/>
  <c r="AK218" i="8"/>
  <c r="AH218" i="8"/>
  <c r="AI218" i="8" s="1"/>
  <c r="AJ218" i="8" s="1"/>
  <c r="AM218" i="8" s="1"/>
  <c r="AG218" i="8"/>
  <c r="AB218" i="8"/>
  <c r="G218" i="8"/>
  <c r="AN217" i="8"/>
  <c r="AL217" i="8"/>
  <c r="AK217" i="8"/>
  <c r="AB217" i="8"/>
  <c r="AG217" i="8" s="1"/>
  <c r="AH217" i="8" s="1"/>
  <c r="AI217" i="8" s="1"/>
  <c r="AJ217" i="8" s="1"/>
  <c r="AM217" i="8" s="1"/>
  <c r="G217" i="8"/>
  <c r="AN216" i="8"/>
  <c r="AM216" i="8"/>
  <c r="AL216" i="8"/>
  <c r="AG216" i="8"/>
  <c r="AH216" i="8" s="1"/>
  <c r="AI216" i="8" s="1"/>
  <c r="AJ216" i="8" s="1"/>
  <c r="AB216" i="8"/>
  <c r="AK216" i="8" s="1"/>
  <c r="G216" i="8"/>
  <c r="AN215" i="8"/>
  <c r="AL215" i="8"/>
  <c r="AB215" i="8"/>
  <c r="AK215" i="8" s="1"/>
  <c r="G215" i="8"/>
  <c r="AN214" i="8"/>
  <c r="AL214" i="8"/>
  <c r="AK214" i="8"/>
  <c r="AI214" i="8"/>
  <c r="AJ214" i="8" s="1"/>
  <c r="AM214" i="8" s="1"/>
  <c r="AH214" i="8"/>
  <c r="AG214" i="8"/>
  <c r="AB214" i="8"/>
  <c r="G214" i="8"/>
  <c r="AN213" i="8"/>
  <c r="AL213" i="8"/>
  <c r="AK213" i="8"/>
  <c r="AJ213" i="8"/>
  <c r="AM213" i="8" s="1"/>
  <c r="AB213" i="8"/>
  <c r="AG213" i="8" s="1"/>
  <c r="AH213" i="8" s="1"/>
  <c r="AI213" i="8" s="1"/>
  <c r="G213" i="8"/>
  <c r="AN212" i="8"/>
  <c r="AL212" i="8"/>
  <c r="AG212" i="8"/>
  <c r="AH212" i="8" s="1"/>
  <c r="AI212" i="8" s="1"/>
  <c r="AJ212" i="8" s="1"/>
  <c r="AM212" i="8" s="1"/>
  <c r="AB212" i="8"/>
  <c r="AK212" i="8" s="1"/>
  <c r="G212" i="8"/>
  <c r="AN211" i="8"/>
  <c r="AL211" i="8"/>
  <c r="AG211" i="8"/>
  <c r="AH211" i="8" s="1"/>
  <c r="AI211" i="8" s="1"/>
  <c r="AJ211" i="8" s="1"/>
  <c r="AM211" i="8" s="1"/>
  <c r="AB211" i="8"/>
  <c r="AK211" i="8" s="1"/>
  <c r="G211" i="8"/>
  <c r="AN210" i="8"/>
  <c r="AL210" i="8"/>
  <c r="AK210" i="8"/>
  <c r="AI210" i="8"/>
  <c r="AJ210" i="8" s="1"/>
  <c r="AM210" i="8" s="1"/>
  <c r="AH210" i="8"/>
  <c r="AG210" i="8"/>
  <c r="AB210" i="8"/>
  <c r="Y210" i="8"/>
  <c r="G210" i="8"/>
  <c r="AN209" i="8"/>
  <c r="AL209" i="8"/>
  <c r="AK209" i="8"/>
  <c r="AB209" i="8"/>
  <c r="AG209" i="8" s="1"/>
  <c r="AH209" i="8" s="1"/>
  <c r="AI209" i="8" s="1"/>
  <c r="AJ209" i="8" s="1"/>
  <c r="AM209" i="8" s="1"/>
  <c r="Y209" i="8"/>
  <c r="G209" i="8"/>
  <c r="AN208" i="8"/>
  <c r="AL208" i="8"/>
  <c r="AB208" i="8"/>
  <c r="AK208" i="8" s="1"/>
  <c r="Y208" i="8"/>
  <c r="G208" i="8"/>
  <c r="AN207" i="8"/>
  <c r="AL207" i="8"/>
  <c r="AI207" i="8"/>
  <c r="AJ207" i="8" s="1"/>
  <c r="AM207" i="8" s="1"/>
  <c r="AB207" i="8"/>
  <c r="AG207" i="8" s="1"/>
  <c r="AH207" i="8" s="1"/>
  <c r="Y207" i="8"/>
  <c r="G207" i="8"/>
  <c r="AN206" i="8"/>
  <c r="AM206" i="8"/>
  <c r="AL206" i="8"/>
  <c r="AG206" i="8"/>
  <c r="AH206" i="8" s="1"/>
  <c r="AI206" i="8" s="1"/>
  <c r="AJ206" i="8" s="1"/>
  <c r="AB206" i="8"/>
  <c r="AK206" i="8" s="1"/>
  <c r="Y206" i="8"/>
  <c r="G206" i="8"/>
  <c r="AN205" i="8"/>
  <c r="AL205" i="8"/>
  <c r="AK205" i="8"/>
  <c r="AG205" i="8"/>
  <c r="AH205" i="8" s="1"/>
  <c r="AI205" i="8" s="1"/>
  <c r="AJ205" i="8" s="1"/>
  <c r="AM205" i="8" s="1"/>
  <c r="AB205" i="8"/>
  <c r="Y205" i="8"/>
  <c r="G205" i="8"/>
  <c r="AN204" i="8"/>
  <c r="AL204" i="8"/>
  <c r="AK204" i="8"/>
  <c r="AB204" i="8"/>
  <c r="AG204" i="8" s="1"/>
  <c r="AH204" i="8" s="1"/>
  <c r="AI204" i="8" s="1"/>
  <c r="AJ204" i="8" s="1"/>
  <c r="AM204" i="8" s="1"/>
  <c r="Y204" i="8"/>
  <c r="G204" i="8"/>
  <c r="AN203" i="8"/>
  <c r="AL203" i="8"/>
  <c r="AB203" i="8"/>
  <c r="Y203" i="8"/>
  <c r="G203" i="8"/>
  <c r="AN202" i="8"/>
  <c r="AL202" i="8"/>
  <c r="AK202" i="8"/>
  <c r="AI202" i="8"/>
  <c r="AJ202" i="8" s="1"/>
  <c r="AM202" i="8" s="1"/>
  <c r="AH202" i="8"/>
  <c r="AG202" i="8"/>
  <c r="AB202" i="8"/>
  <c r="Y202" i="8"/>
  <c r="G202" i="8"/>
  <c r="AN201" i="8"/>
  <c r="AL201" i="8"/>
  <c r="AK201" i="8"/>
  <c r="AB201" i="8"/>
  <c r="AG201" i="8" s="1"/>
  <c r="AH201" i="8" s="1"/>
  <c r="AI201" i="8" s="1"/>
  <c r="AJ201" i="8" s="1"/>
  <c r="AM201" i="8" s="1"/>
  <c r="Y201" i="8"/>
  <c r="G201" i="8"/>
  <c r="AN200" i="8"/>
  <c r="AL200" i="8"/>
  <c r="AB200" i="8"/>
  <c r="AK200" i="8" s="1"/>
  <c r="Y200" i="8"/>
  <c r="G200" i="8"/>
  <c r="AN199" i="8"/>
  <c r="AL199" i="8"/>
  <c r="AI199" i="8"/>
  <c r="AJ199" i="8" s="1"/>
  <c r="AM199" i="8" s="1"/>
  <c r="AB199" i="8"/>
  <c r="AG199" i="8" s="1"/>
  <c r="AH199" i="8" s="1"/>
  <c r="Y199" i="8"/>
  <c r="G199" i="8"/>
  <c r="AN198" i="8"/>
  <c r="AM198" i="8"/>
  <c r="AL198" i="8"/>
  <c r="AG198" i="8"/>
  <c r="AH198" i="8" s="1"/>
  <c r="AI198" i="8" s="1"/>
  <c r="AJ198" i="8" s="1"/>
  <c r="AB198" i="8"/>
  <c r="AK198" i="8" s="1"/>
  <c r="Y198" i="8"/>
  <c r="G198" i="8"/>
  <c r="AN197" i="8"/>
  <c r="AL197" i="8"/>
  <c r="AK197" i="8"/>
  <c r="AG197" i="8"/>
  <c r="AH197" i="8" s="1"/>
  <c r="AI197" i="8" s="1"/>
  <c r="AJ197" i="8" s="1"/>
  <c r="AM197" i="8" s="1"/>
  <c r="AB197" i="8"/>
  <c r="Y197" i="8"/>
  <c r="G197" i="8"/>
  <c r="AN196" i="8"/>
  <c r="AL196" i="8"/>
  <c r="AK196" i="8"/>
  <c r="AB196" i="8"/>
  <c r="AG196" i="8" s="1"/>
  <c r="AH196" i="8" s="1"/>
  <c r="AI196" i="8" s="1"/>
  <c r="AJ196" i="8" s="1"/>
  <c r="AM196" i="8" s="1"/>
  <c r="Y196" i="8"/>
  <c r="G196" i="8"/>
  <c r="AN195" i="8"/>
  <c r="AL195" i="8"/>
  <c r="AB195" i="8"/>
  <c r="Y195" i="8"/>
  <c r="G195" i="8"/>
  <c r="AN194" i="8"/>
  <c r="AL194" i="8"/>
  <c r="AK194" i="8"/>
  <c r="AI194" i="8"/>
  <c r="AJ194" i="8" s="1"/>
  <c r="AM194" i="8" s="1"/>
  <c r="AH194" i="8"/>
  <c r="AG194" i="8"/>
  <c r="AB194" i="8"/>
  <c r="Y194" i="8"/>
  <c r="G194" i="8"/>
  <c r="AN193" i="8"/>
  <c r="AL193" i="8"/>
  <c r="AK193" i="8"/>
  <c r="AB193" i="8"/>
  <c r="AG193" i="8" s="1"/>
  <c r="AH193" i="8" s="1"/>
  <c r="AI193" i="8" s="1"/>
  <c r="AJ193" i="8" s="1"/>
  <c r="AM193" i="8" s="1"/>
  <c r="Y193" i="8"/>
  <c r="G193" i="8"/>
  <c r="AN192" i="8"/>
  <c r="AL192" i="8"/>
  <c r="AB192" i="8"/>
  <c r="AK192" i="8" s="1"/>
  <c r="Y192" i="8"/>
  <c r="G192" i="8"/>
  <c r="AN191" i="8"/>
  <c r="AL191" i="8"/>
  <c r="AI191" i="8"/>
  <c r="AJ191" i="8" s="1"/>
  <c r="AM191" i="8" s="1"/>
  <c r="AB191" i="8"/>
  <c r="AG191" i="8" s="1"/>
  <c r="AH191" i="8" s="1"/>
  <c r="Y191" i="8"/>
  <c r="G191" i="8"/>
  <c r="AN190" i="8"/>
  <c r="AM190" i="8"/>
  <c r="AL190" i="8"/>
  <c r="AG190" i="8"/>
  <c r="AH190" i="8" s="1"/>
  <c r="AI190" i="8" s="1"/>
  <c r="AJ190" i="8" s="1"/>
  <c r="AB190" i="8"/>
  <c r="AK190" i="8" s="1"/>
  <c r="Y190" i="8"/>
  <c r="G190" i="8"/>
  <c r="AN189" i="8"/>
  <c r="AL189" i="8"/>
  <c r="AK189" i="8"/>
  <c r="AG189" i="8"/>
  <c r="AH189" i="8" s="1"/>
  <c r="AI189" i="8" s="1"/>
  <c r="AJ189" i="8" s="1"/>
  <c r="AM189" i="8" s="1"/>
  <c r="AB189" i="8"/>
  <c r="Y189" i="8"/>
  <c r="G189" i="8"/>
  <c r="AN188" i="8"/>
  <c r="AL188" i="8"/>
  <c r="AK188" i="8"/>
  <c r="AB188" i="8"/>
  <c r="AG188" i="8" s="1"/>
  <c r="AH188" i="8" s="1"/>
  <c r="AI188" i="8" s="1"/>
  <c r="AJ188" i="8" s="1"/>
  <c r="AM188" i="8" s="1"/>
  <c r="Y188" i="8"/>
  <c r="G188" i="8"/>
  <c r="AN187" i="8"/>
  <c r="AL187" i="8"/>
  <c r="AB187" i="8"/>
  <c r="Y187" i="8"/>
  <c r="G187" i="8"/>
  <c r="AN186" i="8"/>
  <c r="AL186" i="8"/>
  <c r="AK186" i="8"/>
  <c r="AI186" i="8"/>
  <c r="AJ186" i="8" s="1"/>
  <c r="AM186" i="8" s="1"/>
  <c r="AH186" i="8"/>
  <c r="AG186" i="8"/>
  <c r="AB186" i="8"/>
  <c r="Y186" i="8"/>
  <c r="G186" i="8"/>
  <c r="AN185" i="8"/>
  <c r="AL185" i="8"/>
  <c r="AK185" i="8"/>
  <c r="AB185" i="8"/>
  <c r="AG185" i="8" s="1"/>
  <c r="AH185" i="8" s="1"/>
  <c r="AI185" i="8" s="1"/>
  <c r="AJ185" i="8" s="1"/>
  <c r="AM185" i="8" s="1"/>
  <c r="Y185" i="8"/>
  <c r="G185" i="8"/>
  <c r="AN184" i="8"/>
  <c r="AL184" i="8"/>
  <c r="AB184" i="8"/>
  <c r="AK184" i="8" s="1"/>
  <c r="Y184" i="8"/>
  <c r="G184" i="8"/>
  <c r="AN183" i="8"/>
  <c r="AL183" i="8"/>
  <c r="AI183" i="8"/>
  <c r="AJ183" i="8" s="1"/>
  <c r="AM183" i="8" s="1"/>
  <c r="AB183" i="8"/>
  <c r="AG183" i="8" s="1"/>
  <c r="AH183" i="8" s="1"/>
  <c r="Y183" i="8"/>
  <c r="G183" i="8"/>
  <c r="AN182" i="8"/>
  <c r="AM182" i="8"/>
  <c r="AL182" i="8"/>
  <c r="AG182" i="8"/>
  <c r="AH182" i="8" s="1"/>
  <c r="AI182" i="8" s="1"/>
  <c r="AJ182" i="8" s="1"/>
  <c r="AB182" i="8"/>
  <c r="AK182" i="8" s="1"/>
  <c r="Y182" i="8"/>
  <c r="G182" i="8"/>
  <c r="AN181" i="8"/>
  <c r="AL181" i="8"/>
  <c r="AK181" i="8"/>
  <c r="AG181" i="8"/>
  <c r="AH181" i="8" s="1"/>
  <c r="AI181" i="8" s="1"/>
  <c r="AJ181" i="8" s="1"/>
  <c r="AM181" i="8" s="1"/>
  <c r="AB181" i="8"/>
  <c r="Y181" i="8"/>
  <c r="G181" i="8"/>
  <c r="AN180" i="8"/>
  <c r="AL180" i="8"/>
  <c r="AK180" i="8"/>
  <c r="AB180" i="8"/>
  <c r="AG180" i="8" s="1"/>
  <c r="AH180" i="8" s="1"/>
  <c r="AI180" i="8" s="1"/>
  <c r="AJ180" i="8" s="1"/>
  <c r="AM180" i="8" s="1"/>
  <c r="Y180" i="8"/>
  <c r="G180" i="8"/>
  <c r="AN179" i="8"/>
  <c r="AL179" i="8"/>
  <c r="AG179" i="8"/>
  <c r="AH179" i="8" s="1"/>
  <c r="AI179" i="8" s="1"/>
  <c r="AJ179" i="8" s="1"/>
  <c r="AM179" i="8" s="1"/>
  <c r="AB179" i="8"/>
  <c r="AK179" i="8" s="1"/>
  <c r="Y179" i="8"/>
  <c r="G179" i="8"/>
  <c r="AN178" i="8"/>
  <c r="AL178" i="8"/>
  <c r="AK178" i="8"/>
  <c r="AI178" i="8"/>
  <c r="AJ178" i="8" s="1"/>
  <c r="AM178" i="8" s="1"/>
  <c r="AH178" i="8"/>
  <c r="AG178" i="8"/>
  <c r="AB178" i="8"/>
  <c r="Y178" i="8"/>
  <c r="G178" i="8"/>
  <c r="AN177" i="8"/>
  <c r="AL177" i="8"/>
  <c r="AK177" i="8"/>
  <c r="AB177" i="8"/>
  <c r="AG177" i="8" s="1"/>
  <c r="AH177" i="8" s="1"/>
  <c r="AI177" i="8" s="1"/>
  <c r="AJ177" i="8" s="1"/>
  <c r="AM177" i="8" s="1"/>
  <c r="Y177" i="8"/>
  <c r="G177" i="8"/>
  <c r="AN176" i="8"/>
  <c r="AL176" i="8"/>
  <c r="AG176" i="8"/>
  <c r="AH176" i="8" s="1"/>
  <c r="AI176" i="8" s="1"/>
  <c r="AJ176" i="8" s="1"/>
  <c r="AM176" i="8" s="1"/>
  <c r="AB176" i="8"/>
  <c r="AK176" i="8" s="1"/>
  <c r="Y176" i="8"/>
  <c r="G176" i="8"/>
  <c r="AN175" i="8"/>
  <c r="AL175" i="8"/>
  <c r="AK175" i="8"/>
  <c r="AI175" i="8"/>
  <c r="AJ175" i="8" s="1"/>
  <c r="AM175" i="8" s="1"/>
  <c r="AB175" i="8"/>
  <c r="AG175" i="8" s="1"/>
  <c r="AH175" i="8" s="1"/>
  <c r="Y175" i="8"/>
  <c r="G175" i="8"/>
  <c r="AN174" i="8"/>
  <c r="AL174" i="8"/>
  <c r="AB174" i="8"/>
  <c r="Y174" i="8"/>
  <c r="G174" i="8"/>
  <c r="AN173" i="8"/>
  <c r="AL173" i="8"/>
  <c r="AK173" i="8"/>
  <c r="AI173" i="8"/>
  <c r="AJ173" i="8" s="1"/>
  <c r="AM173" i="8" s="1"/>
  <c r="AH173" i="8"/>
  <c r="AG173" i="8"/>
  <c r="AB173" i="8"/>
  <c r="Y173" i="8"/>
  <c r="G173" i="8"/>
  <c r="AN172" i="8"/>
  <c r="AL172" i="8"/>
  <c r="AK172" i="8"/>
  <c r="AJ172" i="8"/>
  <c r="AM172" i="8" s="1"/>
  <c r="AB172" i="8"/>
  <c r="AG172" i="8" s="1"/>
  <c r="AH172" i="8" s="1"/>
  <c r="AI172" i="8" s="1"/>
  <c r="Y172" i="8"/>
  <c r="G172" i="8"/>
  <c r="AN171" i="8"/>
  <c r="AM171" i="8"/>
  <c r="AL171" i="8"/>
  <c r="AG171" i="8"/>
  <c r="AH171" i="8" s="1"/>
  <c r="AI171" i="8" s="1"/>
  <c r="AJ171" i="8" s="1"/>
  <c r="AB171" i="8"/>
  <c r="AK171" i="8" s="1"/>
  <c r="Y171" i="8"/>
  <c r="G171" i="8"/>
  <c r="AN170" i="8"/>
  <c r="AL170" i="8"/>
  <c r="AK170" i="8"/>
  <c r="AI170" i="8"/>
  <c r="AJ170" i="8" s="1"/>
  <c r="AM170" i="8" s="1"/>
  <c r="AH170" i="8"/>
  <c r="AG170" i="8"/>
  <c r="AB170" i="8"/>
  <c r="Y170" i="8"/>
  <c r="G170" i="8"/>
  <c r="AN169" i="8"/>
  <c r="AM169" i="8"/>
  <c r="AL169" i="8"/>
  <c r="AK169" i="8"/>
  <c r="AB169" i="8"/>
  <c r="AG169" i="8" s="1"/>
  <c r="AH169" i="8" s="1"/>
  <c r="AI169" i="8" s="1"/>
  <c r="AJ169" i="8" s="1"/>
  <c r="Y169" i="8"/>
  <c r="G169" i="8"/>
  <c r="AN168" i="8"/>
  <c r="AL168" i="8"/>
  <c r="AH168" i="8"/>
  <c r="AI168" i="8" s="1"/>
  <c r="AJ168" i="8" s="1"/>
  <c r="AM168" i="8" s="1"/>
  <c r="AG168" i="8"/>
  <c r="AB168" i="8"/>
  <c r="AK168" i="8" s="1"/>
  <c r="Y168" i="8"/>
  <c r="G168" i="8"/>
  <c r="AN167" i="8"/>
  <c r="AL167" i="8"/>
  <c r="AK167" i="8"/>
  <c r="AJ167" i="8"/>
  <c r="AM167" i="8" s="1"/>
  <c r="AI167" i="8"/>
  <c r="AB167" i="8"/>
  <c r="AG167" i="8" s="1"/>
  <c r="AH167" i="8" s="1"/>
  <c r="Y167" i="8"/>
  <c r="G167" i="8"/>
  <c r="AN166" i="8"/>
  <c r="AM166" i="8"/>
  <c r="AL166" i="8"/>
  <c r="AG166" i="8"/>
  <c r="AH166" i="8" s="1"/>
  <c r="AI166" i="8" s="1"/>
  <c r="AJ166" i="8" s="1"/>
  <c r="AB166" i="8"/>
  <c r="AK166" i="8" s="1"/>
  <c r="Y166" i="8"/>
  <c r="G166" i="8"/>
  <c r="AN165" i="8"/>
  <c r="AL165" i="8"/>
  <c r="AK165" i="8"/>
  <c r="AI165" i="8"/>
  <c r="AJ165" i="8" s="1"/>
  <c r="AM165" i="8" s="1"/>
  <c r="AH165" i="8"/>
  <c r="AG165" i="8"/>
  <c r="AB165" i="8"/>
  <c r="Y165" i="8"/>
  <c r="G165" i="8"/>
  <c r="AN164" i="8"/>
  <c r="AL164" i="8"/>
  <c r="AK164" i="8"/>
  <c r="AB164" i="8"/>
  <c r="AG164" i="8" s="1"/>
  <c r="AH164" i="8" s="1"/>
  <c r="AI164" i="8" s="1"/>
  <c r="AJ164" i="8" s="1"/>
  <c r="AM164" i="8" s="1"/>
  <c r="Y164" i="8"/>
  <c r="G164" i="8"/>
  <c r="AN163" i="8"/>
  <c r="AL163" i="8"/>
  <c r="AB163" i="8"/>
  <c r="AK163" i="8" s="1"/>
  <c r="Y163" i="8"/>
  <c r="G163" i="8"/>
  <c r="AN162" i="8"/>
  <c r="AL162" i="8"/>
  <c r="AK162" i="8"/>
  <c r="AH162" i="8"/>
  <c r="AI162" i="8" s="1"/>
  <c r="AJ162" i="8" s="1"/>
  <c r="AM162" i="8" s="1"/>
  <c r="AG162" i="8"/>
  <c r="AB162" i="8"/>
  <c r="Y162" i="8"/>
  <c r="G162" i="8"/>
  <c r="AN161" i="8"/>
  <c r="AL161" i="8"/>
  <c r="AK161" i="8"/>
  <c r="AB161" i="8"/>
  <c r="AG161" i="8" s="1"/>
  <c r="AH161" i="8" s="1"/>
  <c r="AI161" i="8" s="1"/>
  <c r="AJ161" i="8" s="1"/>
  <c r="AM161" i="8" s="1"/>
  <c r="Y161" i="8"/>
  <c r="G161" i="8"/>
  <c r="AN160" i="8"/>
  <c r="AL160" i="8"/>
  <c r="AG160" i="8"/>
  <c r="AH160" i="8" s="1"/>
  <c r="AI160" i="8" s="1"/>
  <c r="AJ160" i="8" s="1"/>
  <c r="AM160" i="8" s="1"/>
  <c r="AB160" i="8"/>
  <c r="AK160" i="8" s="1"/>
  <c r="Y160" i="8"/>
  <c r="G160" i="8"/>
  <c r="AN159" i="8"/>
  <c r="AL159" i="8"/>
  <c r="AK159" i="8"/>
  <c r="AI159" i="8"/>
  <c r="AJ159" i="8" s="1"/>
  <c r="AM159" i="8" s="1"/>
  <c r="AB159" i="8"/>
  <c r="AG159" i="8" s="1"/>
  <c r="AH159" i="8" s="1"/>
  <c r="Y159" i="8"/>
  <c r="G159" i="8"/>
  <c r="AN158" i="8"/>
  <c r="AL158" i="8"/>
  <c r="AB158" i="8"/>
  <c r="AK158" i="8" s="1"/>
  <c r="Y158" i="8"/>
  <c r="G158" i="8"/>
  <c r="AN157" i="8"/>
  <c r="AL157" i="8"/>
  <c r="AK157" i="8"/>
  <c r="AH157" i="8"/>
  <c r="AI157" i="8" s="1"/>
  <c r="AJ157" i="8" s="1"/>
  <c r="AM157" i="8" s="1"/>
  <c r="AG157" i="8"/>
  <c r="AB157" i="8"/>
  <c r="Y157" i="8"/>
  <c r="G157" i="8"/>
  <c r="AN156" i="8"/>
  <c r="AL156" i="8"/>
  <c r="AK156" i="8"/>
  <c r="AB156" i="8"/>
  <c r="AG156" i="8" s="1"/>
  <c r="AH156" i="8" s="1"/>
  <c r="AI156" i="8" s="1"/>
  <c r="AJ156" i="8" s="1"/>
  <c r="AM156" i="8" s="1"/>
  <c r="Y156" i="8"/>
  <c r="G156" i="8"/>
  <c r="AN155" i="8"/>
  <c r="AL155" i="8"/>
  <c r="AB155" i="8"/>
  <c r="AK155" i="8" s="1"/>
  <c r="Y155" i="8"/>
  <c r="G155" i="8"/>
  <c r="AN154" i="8"/>
  <c r="AL154" i="8"/>
  <c r="AK154" i="8"/>
  <c r="AH154" i="8"/>
  <c r="AI154" i="8" s="1"/>
  <c r="AJ154" i="8" s="1"/>
  <c r="AM154" i="8" s="1"/>
  <c r="AG154" i="8"/>
  <c r="AB154" i="8"/>
  <c r="Y154" i="8"/>
  <c r="G154" i="8"/>
  <c r="AN153" i="8"/>
  <c r="AL153" i="8"/>
  <c r="AB153" i="8"/>
  <c r="Y153" i="8"/>
  <c r="G153" i="8"/>
  <c r="AN152" i="8"/>
  <c r="AL152" i="8"/>
  <c r="AB152" i="8"/>
  <c r="Y152" i="8"/>
  <c r="G152" i="8"/>
  <c r="AN151" i="8"/>
  <c r="AL151" i="8"/>
  <c r="AK151" i="8"/>
  <c r="AB151" i="8"/>
  <c r="AG151" i="8" s="1"/>
  <c r="AH151" i="8" s="1"/>
  <c r="AI151" i="8" s="1"/>
  <c r="AJ151" i="8" s="1"/>
  <c r="AM151" i="8" s="1"/>
  <c r="Y151" i="8"/>
  <c r="G151" i="8"/>
  <c r="AN150" i="8"/>
  <c r="AL150" i="8"/>
  <c r="AB150" i="8"/>
  <c r="AK150" i="8" s="1"/>
  <c r="Y150" i="8"/>
  <c r="G150" i="8"/>
  <c r="AN149" i="8"/>
  <c r="AL149" i="8"/>
  <c r="AK149" i="8"/>
  <c r="AG149" i="8"/>
  <c r="AH149" i="8" s="1"/>
  <c r="AI149" i="8" s="1"/>
  <c r="AJ149" i="8" s="1"/>
  <c r="AM149" i="8" s="1"/>
  <c r="AB149" i="8"/>
  <c r="Y149" i="8"/>
  <c r="G149" i="8"/>
  <c r="AN148" i="8"/>
  <c r="AL148" i="8"/>
  <c r="AK148" i="8"/>
  <c r="AJ148" i="8"/>
  <c r="AM148" i="8" s="1"/>
  <c r="AB148" i="8"/>
  <c r="AG148" i="8" s="1"/>
  <c r="AH148" i="8" s="1"/>
  <c r="AI148" i="8" s="1"/>
  <c r="Y148" i="8"/>
  <c r="G148" i="8"/>
  <c r="AN147" i="8"/>
  <c r="AL147" i="8"/>
  <c r="AB147" i="8"/>
  <c r="AK147" i="8" s="1"/>
  <c r="Y147" i="8"/>
  <c r="G147" i="8"/>
  <c r="AN146" i="8"/>
  <c r="AL146" i="8"/>
  <c r="AK146" i="8"/>
  <c r="AH146" i="8"/>
  <c r="AI146" i="8" s="1"/>
  <c r="AJ146" i="8" s="1"/>
  <c r="AM146" i="8" s="1"/>
  <c r="AG146" i="8"/>
  <c r="AB146" i="8"/>
  <c r="Y146" i="8"/>
  <c r="G146" i="8"/>
  <c r="AN145" i="8"/>
  <c r="AM145" i="8"/>
  <c r="AL145" i="8"/>
  <c r="AK145" i="8"/>
  <c r="AG145" i="8"/>
  <c r="AH145" i="8" s="1"/>
  <c r="AI145" i="8" s="1"/>
  <c r="AJ145" i="8" s="1"/>
  <c r="AB145" i="8"/>
  <c r="Y145" i="8"/>
  <c r="G145" i="8"/>
  <c r="AN144" i="8"/>
  <c r="AL144" i="8"/>
  <c r="AB144" i="8"/>
  <c r="AK144" i="8" s="1"/>
  <c r="Y144" i="8"/>
  <c r="G144" i="8"/>
  <c r="AN143" i="8"/>
  <c r="AL143" i="8"/>
  <c r="AK143" i="8"/>
  <c r="AI143" i="8"/>
  <c r="AJ143" i="8" s="1"/>
  <c r="AM143" i="8" s="1"/>
  <c r="AB143" i="8"/>
  <c r="AG143" i="8" s="1"/>
  <c r="AH143" i="8" s="1"/>
  <c r="Y143" i="8"/>
  <c r="G143" i="8"/>
  <c r="AN142" i="8"/>
  <c r="AL142" i="8"/>
  <c r="AG142" i="8"/>
  <c r="AH142" i="8" s="1"/>
  <c r="AI142" i="8" s="1"/>
  <c r="AJ142" i="8" s="1"/>
  <c r="AM142" i="8" s="1"/>
  <c r="AB142" i="8"/>
  <c r="AK142" i="8" s="1"/>
  <c r="Y142" i="8"/>
  <c r="G142" i="8"/>
  <c r="AN141" i="8"/>
  <c r="AL141" i="8"/>
  <c r="AK141" i="8"/>
  <c r="AG141" i="8"/>
  <c r="AH141" i="8" s="1"/>
  <c r="AI141" i="8" s="1"/>
  <c r="AJ141" i="8" s="1"/>
  <c r="AM141" i="8" s="1"/>
  <c r="AB141" i="8"/>
  <c r="Y141" i="8"/>
  <c r="G141" i="8"/>
  <c r="AN140" i="8"/>
  <c r="AL140" i="8"/>
  <c r="AB140" i="8"/>
  <c r="Y140" i="8"/>
  <c r="G140" i="8"/>
  <c r="AN139" i="8"/>
  <c r="AL139" i="8"/>
  <c r="AG139" i="8"/>
  <c r="AH139" i="8" s="1"/>
  <c r="AI139" i="8" s="1"/>
  <c r="AJ139" i="8" s="1"/>
  <c r="AM139" i="8" s="1"/>
  <c r="AB139" i="8"/>
  <c r="AK139" i="8" s="1"/>
  <c r="Y139" i="8"/>
  <c r="G139" i="8"/>
  <c r="AN138" i="8"/>
  <c r="AL138" i="8"/>
  <c r="AK138" i="8"/>
  <c r="AI138" i="8"/>
  <c r="AJ138" i="8" s="1"/>
  <c r="AM138" i="8" s="1"/>
  <c r="AH138" i="8"/>
  <c r="AG138" i="8"/>
  <c r="AB138" i="8"/>
  <c r="Y138" i="8"/>
  <c r="G138" i="8"/>
  <c r="AN137" i="8"/>
  <c r="AL137" i="8"/>
  <c r="AG137" i="8"/>
  <c r="AH137" i="8" s="1"/>
  <c r="AI137" i="8" s="1"/>
  <c r="AJ137" i="8" s="1"/>
  <c r="AM137" i="8" s="1"/>
  <c r="AB137" i="8"/>
  <c r="AK137" i="8" s="1"/>
  <c r="Y137" i="8"/>
  <c r="G137" i="8"/>
  <c r="AN136" i="8"/>
  <c r="AL136" i="8"/>
  <c r="AJ136" i="8"/>
  <c r="AM136" i="8" s="1"/>
  <c r="AH136" i="8"/>
  <c r="AI136" i="8" s="1"/>
  <c r="AG136" i="8"/>
  <c r="AB136" i="8"/>
  <c r="AK136" i="8" s="1"/>
  <c r="Y136" i="8"/>
  <c r="G136" i="8"/>
  <c r="AN135" i="8"/>
  <c r="AL135" i="8"/>
  <c r="AK135" i="8"/>
  <c r="AB135" i="8"/>
  <c r="AG135" i="8" s="1"/>
  <c r="AH135" i="8" s="1"/>
  <c r="AI135" i="8" s="1"/>
  <c r="AJ135" i="8" s="1"/>
  <c r="AM135" i="8" s="1"/>
  <c r="Y135" i="8"/>
  <c r="G135" i="8"/>
  <c r="AN134" i="8"/>
  <c r="AL134" i="8"/>
  <c r="AB134" i="8"/>
  <c r="AK134" i="8" s="1"/>
  <c r="Y134" i="8"/>
  <c r="G134" i="8"/>
  <c r="AN133" i="8"/>
  <c r="AL133" i="8"/>
  <c r="AK133" i="8"/>
  <c r="AH133" i="8"/>
  <c r="AI133" i="8" s="1"/>
  <c r="AJ133" i="8" s="1"/>
  <c r="AM133" i="8" s="1"/>
  <c r="AG133" i="8"/>
  <c r="AB133" i="8"/>
  <c r="Y133" i="8"/>
  <c r="G133" i="8"/>
  <c r="AN132" i="8"/>
  <c r="AL132" i="8"/>
  <c r="AK132" i="8"/>
  <c r="AB132" i="8"/>
  <c r="AG132" i="8" s="1"/>
  <c r="AH132" i="8" s="1"/>
  <c r="AI132" i="8" s="1"/>
  <c r="AJ132" i="8" s="1"/>
  <c r="AM132" i="8" s="1"/>
  <c r="Y132" i="8"/>
  <c r="G132" i="8"/>
  <c r="AN131" i="8"/>
  <c r="AL131" i="8"/>
  <c r="AB131" i="8"/>
  <c r="Y131" i="8"/>
  <c r="G131" i="8"/>
  <c r="AN130" i="8"/>
  <c r="AL130" i="8"/>
  <c r="AK130" i="8"/>
  <c r="AH130" i="8"/>
  <c r="AI130" i="8" s="1"/>
  <c r="AJ130" i="8" s="1"/>
  <c r="AM130" i="8" s="1"/>
  <c r="AG130" i="8"/>
  <c r="AB130" i="8"/>
  <c r="Y130" i="8"/>
  <c r="G130" i="8"/>
  <c r="AN129" i="8"/>
  <c r="AL129" i="8"/>
  <c r="AK129" i="8"/>
  <c r="AB129" i="8"/>
  <c r="AG129" i="8" s="1"/>
  <c r="AH129" i="8" s="1"/>
  <c r="AI129" i="8" s="1"/>
  <c r="AJ129" i="8" s="1"/>
  <c r="AM129" i="8" s="1"/>
  <c r="Y129" i="8"/>
  <c r="G129" i="8"/>
  <c r="AN128" i="8"/>
  <c r="AL128" i="8"/>
  <c r="AG128" i="8"/>
  <c r="AH128" i="8" s="1"/>
  <c r="AI128" i="8" s="1"/>
  <c r="AJ128" i="8" s="1"/>
  <c r="AM128" i="8" s="1"/>
  <c r="AB128" i="8"/>
  <c r="AK128" i="8" s="1"/>
  <c r="Y128" i="8"/>
  <c r="G128" i="8"/>
  <c r="AN127" i="8"/>
  <c r="AL127" i="8"/>
  <c r="AK127" i="8"/>
  <c r="AJ127" i="8"/>
  <c r="AM127" i="8" s="1"/>
  <c r="AI127" i="8"/>
  <c r="AB127" i="8"/>
  <c r="AG127" i="8" s="1"/>
  <c r="AH127" i="8" s="1"/>
  <c r="Y127" i="8"/>
  <c r="G127" i="8"/>
  <c r="AN126" i="8"/>
  <c r="AM126" i="8"/>
  <c r="AL126" i="8"/>
  <c r="AH126" i="8"/>
  <c r="AI126" i="8" s="1"/>
  <c r="AJ126" i="8" s="1"/>
  <c r="AG126" i="8"/>
  <c r="AB126" i="8"/>
  <c r="AK126" i="8" s="1"/>
  <c r="Y126" i="8"/>
  <c r="G126" i="8"/>
  <c r="AN125" i="8"/>
  <c r="AL125" i="8"/>
  <c r="AK125" i="8"/>
  <c r="AG125" i="8"/>
  <c r="AH125" i="8" s="1"/>
  <c r="AI125" i="8" s="1"/>
  <c r="AJ125" i="8" s="1"/>
  <c r="AM125" i="8" s="1"/>
  <c r="AB125" i="8"/>
  <c r="Y125" i="8"/>
  <c r="G125" i="8"/>
  <c r="AN124" i="8"/>
  <c r="AM124" i="8"/>
  <c r="AL124" i="8"/>
  <c r="AJ124" i="8"/>
  <c r="AB124" i="8"/>
  <c r="AG124" i="8" s="1"/>
  <c r="AH124" i="8" s="1"/>
  <c r="AI124" i="8" s="1"/>
  <c r="Y124" i="8"/>
  <c r="G124" i="8"/>
  <c r="AN123" i="8"/>
  <c r="AL123" i="8"/>
  <c r="AB123" i="8"/>
  <c r="AK123" i="8" s="1"/>
  <c r="Y123" i="8"/>
  <c r="G123" i="8"/>
  <c r="AN122" i="8"/>
  <c r="AL122" i="8"/>
  <c r="AK122" i="8"/>
  <c r="AH122" i="8"/>
  <c r="AI122" i="8" s="1"/>
  <c r="AJ122" i="8" s="1"/>
  <c r="AM122" i="8" s="1"/>
  <c r="AG122" i="8"/>
  <c r="AB122" i="8"/>
  <c r="Y122" i="8"/>
  <c r="G122" i="8"/>
  <c r="AN121" i="8"/>
  <c r="AL121" i="8"/>
  <c r="AK121" i="8"/>
  <c r="AG121" i="8"/>
  <c r="AH121" i="8" s="1"/>
  <c r="AI121" i="8" s="1"/>
  <c r="AJ121" i="8" s="1"/>
  <c r="AM121" i="8" s="1"/>
  <c r="AB121" i="8"/>
  <c r="Y121" i="8"/>
  <c r="G121" i="8"/>
  <c r="AN120" i="8"/>
  <c r="AL120" i="8"/>
  <c r="AB120" i="8"/>
  <c r="AK120" i="8" s="1"/>
  <c r="Y120" i="8"/>
  <c r="G120" i="8"/>
  <c r="AN119" i="8"/>
  <c r="AL119" i="8"/>
  <c r="AK119" i="8"/>
  <c r="AI119" i="8"/>
  <c r="AJ119" i="8" s="1"/>
  <c r="AM119" i="8" s="1"/>
  <c r="AB119" i="8"/>
  <c r="AG119" i="8" s="1"/>
  <c r="AH119" i="8" s="1"/>
  <c r="Y119" i="8"/>
  <c r="G119" i="8"/>
  <c r="AN118" i="8"/>
  <c r="AL118" i="8"/>
  <c r="AG118" i="8"/>
  <c r="AH118" i="8" s="1"/>
  <c r="AI118" i="8" s="1"/>
  <c r="AJ118" i="8" s="1"/>
  <c r="AM118" i="8" s="1"/>
  <c r="AB118" i="8"/>
  <c r="AK118" i="8" s="1"/>
  <c r="Y118" i="8"/>
  <c r="G118" i="8"/>
  <c r="AN117" i="8"/>
  <c r="AL117" i="8"/>
  <c r="AK117" i="8"/>
  <c r="AI117" i="8"/>
  <c r="AJ117" i="8" s="1"/>
  <c r="AM117" i="8" s="1"/>
  <c r="AH117" i="8"/>
  <c r="AG117" i="8"/>
  <c r="AB117" i="8"/>
  <c r="Y117" i="8"/>
  <c r="G117" i="8"/>
  <c r="AN116" i="8"/>
  <c r="AL116" i="8"/>
  <c r="AB116" i="8"/>
  <c r="AG116" i="8" s="1"/>
  <c r="AH116" i="8" s="1"/>
  <c r="AI116" i="8" s="1"/>
  <c r="AJ116" i="8" s="1"/>
  <c r="AM116" i="8" s="1"/>
  <c r="Y116" i="8"/>
  <c r="G116" i="8"/>
  <c r="AN115" i="8"/>
  <c r="AL115" i="8"/>
  <c r="AG115" i="8"/>
  <c r="AH115" i="8" s="1"/>
  <c r="AI115" i="8" s="1"/>
  <c r="AJ115" i="8" s="1"/>
  <c r="AM115" i="8" s="1"/>
  <c r="AB115" i="8"/>
  <c r="AK115" i="8" s="1"/>
  <c r="Y115" i="8"/>
  <c r="G115" i="8"/>
  <c r="AN114" i="8"/>
  <c r="AL114" i="8"/>
  <c r="AK114" i="8"/>
  <c r="AI114" i="8"/>
  <c r="AJ114" i="8" s="1"/>
  <c r="AM114" i="8" s="1"/>
  <c r="AH114" i="8"/>
  <c r="AG114" i="8"/>
  <c r="AB114" i="8"/>
  <c r="Y114" i="8"/>
  <c r="G114" i="8"/>
  <c r="AN113" i="8"/>
  <c r="AL113" i="8"/>
  <c r="AB113" i="8"/>
  <c r="Y113" i="8"/>
  <c r="G113" i="8"/>
  <c r="AN112" i="8"/>
  <c r="AL112" i="8"/>
  <c r="AG112" i="8"/>
  <c r="AH112" i="8" s="1"/>
  <c r="AI112" i="8" s="1"/>
  <c r="AJ112" i="8" s="1"/>
  <c r="AM112" i="8" s="1"/>
  <c r="AB112" i="8"/>
  <c r="AK112" i="8" s="1"/>
  <c r="Y112" i="8"/>
  <c r="G112" i="8"/>
  <c r="AN111" i="8"/>
  <c r="AL111" i="8"/>
  <c r="AK111" i="8"/>
  <c r="AB111" i="8"/>
  <c r="AG111" i="8" s="1"/>
  <c r="AH111" i="8" s="1"/>
  <c r="AI111" i="8" s="1"/>
  <c r="AJ111" i="8" s="1"/>
  <c r="AM111" i="8" s="1"/>
  <c r="Y111" i="8"/>
  <c r="G111" i="8"/>
  <c r="AN110" i="8"/>
  <c r="AL110" i="8"/>
  <c r="AB110" i="8"/>
  <c r="AK110" i="8" s="1"/>
  <c r="Y110" i="8"/>
  <c r="G110" i="8"/>
  <c r="AN109" i="8"/>
  <c r="AL109" i="8"/>
  <c r="AK109" i="8"/>
  <c r="AH109" i="8"/>
  <c r="AI109" i="8" s="1"/>
  <c r="AJ109" i="8" s="1"/>
  <c r="AM109" i="8" s="1"/>
  <c r="AG109" i="8"/>
  <c r="AB109" i="8"/>
  <c r="Y109" i="8"/>
  <c r="G109" i="8"/>
  <c r="AN108" i="8"/>
  <c r="AM108" i="8"/>
  <c r="AL108" i="8"/>
  <c r="AK108" i="8"/>
  <c r="AJ108" i="8"/>
  <c r="AB108" i="8"/>
  <c r="AG108" i="8" s="1"/>
  <c r="AH108" i="8" s="1"/>
  <c r="AI108" i="8" s="1"/>
  <c r="Y108" i="8"/>
  <c r="G108" i="8"/>
  <c r="AN107" i="8"/>
  <c r="AL107" i="8"/>
  <c r="AB107" i="8"/>
  <c r="AK107" i="8" s="1"/>
  <c r="Y107" i="8"/>
  <c r="G107" i="8"/>
  <c r="AN106" i="8"/>
  <c r="AL106" i="8"/>
  <c r="AK106" i="8"/>
  <c r="AH106" i="8"/>
  <c r="AI106" i="8" s="1"/>
  <c r="AJ106" i="8" s="1"/>
  <c r="AM106" i="8" s="1"/>
  <c r="AG106" i="8"/>
  <c r="AB106" i="8"/>
  <c r="Y106" i="8"/>
  <c r="G106" i="8"/>
  <c r="AN105" i="8"/>
  <c r="AL105" i="8"/>
  <c r="AK105" i="8"/>
  <c r="AB105" i="8"/>
  <c r="AG105" i="8" s="1"/>
  <c r="AH105" i="8" s="1"/>
  <c r="AI105" i="8" s="1"/>
  <c r="AJ105" i="8" s="1"/>
  <c r="AM105" i="8" s="1"/>
  <c r="Y105" i="8"/>
  <c r="G105" i="8"/>
  <c r="AN104" i="8"/>
  <c r="AL104" i="8"/>
  <c r="AB104" i="8"/>
  <c r="Y104" i="8"/>
  <c r="G104" i="8"/>
  <c r="AN103" i="8"/>
  <c r="AL103" i="8"/>
  <c r="AK103" i="8"/>
  <c r="AI103" i="8"/>
  <c r="AJ103" i="8" s="1"/>
  <c r="AM103" i="8" s="1"/>
  <c r="AB103" i="8"/>
  <c r="AG103" i="8" s="1"/>
  <c r="AH103" i="8" s="1"/>
  <c r="Y103" i="8"/>
  <c r="G103" i="8"/>
  <c r="AN102" i="8"/>
  <c r="AL102" i="8"/>
  <c r="AG102" i="8"/>
  <c r="AH102" i="8" s="1"/>
  <c r="AI102" i="8" s="1"/>
  <c r="AJ102" i="8" s="1"/>
  <c r="AM102" i="8" s="1"/>
  <c r="AB102" i="8"/>
  <c r="AK102" i="8" s="1"/>
  <c r="Y102" i="8"/>
  <c r="G102" i="8"/>
  <c r="AN101" i="8"/>
  <c r="AL101" i="8"/>
  <c r="AK101" i="8"/>
  <c r="AI101" i="8"/>
  <c r="AJ101" i="8" s="1"/>
  <c r="AM101" i="8" s="1"/>
  <c r="AG101" i="8"/>
  <c r="AH101" i="8" s="1"/>
  <c r="AB101" i="8"/>
  <c r="Y101" i="8"/>
  <c r="G101" i="8"/>
  <c r="AN100" i="8"/>
  <c r="AL100" i="8"/>
  <c r="AJ100" i="8"/>
  <c r="AM100" i="8" s="1"/>
  <c r="AB100" i="8"/>
  <c r="AG100" i="8" s="1"/>
  <c r="AH100" i="8" s="1"/>
  <c r="AI100" i="8" s="1"/>
  <c r="Y100" i="8"/>
  <c r="G100" i="8"/>
  <c r="AN99" i="8"/>
  <c r="AL99" i="8"/>
  <c r="AH99" i="8"/>
  <c r="AI99" i="8" s="1"/>
  <c r="AJ99" i="8" s="1"/>
  <c r="AM99" i="8" s="1"/>
  <c r="AG99" i="8"/>
  <c r="AB99" i="8"/>
  <c r="AK99" i="8" s="1"/>
  <c r="Y99" i="8"/>
  <c r="G99" i="8"/>
  <c r="AN98" i="8"/>
  <c r="AL98" i="8"/>
  <c r="AK98" i="8"/>
  <c r="AJ98" i="8"/>
  <c r="AM98" i="8" s="1"/>
  <c r="AI98" i="8"/>
  <c r="AH98" i="8"/>
  <c r="AG98" i="8"/>
  <c r="AB98" i="8"/>
  <c r="Y98" i="8"/>
  <c r="G98" i="8"/>
  <c r="AN97" i="8"/>
  <c r="AM97" i="8"/>
  <c r="AL97" i="8"/>
  <c r="AG97" i="8"/>
  <c r="AH97" i="8" s="1"/>
  <c r="AI97" i="8" s="1"/>
  <c r="AJ97" i="8" s="1"/>
  <c r="AB97" i="8"/>
  <c r="AK97" i="8" s="1"/>
  <c r="Y97" i="8"/>
  <c r="G97" i="8"/>
  <c r="AN96" i="8"/>
  <c r="AL96" i="8"/>
  <c r="AB96" i="8"/>
  <c r="AK96" i="8" s="1"/>
  <c r="Y96" i="8"/>
  <c r="G96" i="8"/>
  <c r="AN95" i="8"/>
  <c r="AL95" i="8"/>
  <c r="AK95" i="8"/>
  <c r="AB95" i="8"/>
  <c r="AG95" i="8" s="1"/>
  <c r="AH95" i="8" s="1"/>
  <c r="AI95" i="8" s="1"/>
  <c r="AJ95" i="8" s="1"/>
  <c r="AM95" i="8" s="1"/>
  <c r="Y95" i="8"/>
  <c r="G95" i="8"/>
  <c r="AN94" i="8"/>
  <c r="AL94" i="8"/>
  <c r="AB94" i="8"/>
  <c r="Y94" i="8"/>
  <c r="G94" i="8"/>
  <c r="AN93" i="8"/>
  <c r="AL93" i="8"/>
  <c r="AK93" i="8"/>
  <c r="AH93" i="8"/>
  <c r="AI93" i="8" s="1"/>
  <c r="AJ93" i="8" s="1"/>
  <c r="AM93" i="8" s="1"/>
  <c r="AG93" i="8"/>
  <c r="AB93" i="8"/>
  <c r="Y93" i="8"/>
  <c r="G93" i="8"/>
  <c r="AN92" i="8"/>
  <c r="AL92" i="8"/>
  <c r="AK92" i="8"/>
  <c r="AB92" i="8"/>
  <c r="AG92" i="8" s="1"/>
  <c r="AH92" i="8" s="1"/>
  <c r="AI92" i="8" s="1"/>
  <c r="AJ92" i="8" s="1"/>
  <c r="AM92" i="8" s="1"/>
  <c r="Y92" i="8"/>
  <c r="G92" i="8"/>
  <c r="AN91" i="8"/>
  <c r="AL91" i="8"/>
  <c r="AI91" i="8"/>
  <c r="AJ91" i="8" s="1"/>
  <c r="AM91" i="8" s="1"/>
  <c r="AG91" i="8"/>
  <c r="AH91" i="8" s="1"/>
  <c r="AB91" i="8"/>
  <c r="AK91" i="8" s="1"/>
  <c r="Y91" i="8"/>
  <c r="G91" i="8"/>
  <c r="AN90" i="8"/>
  <c r="AL90" i="8"/>
  <c r="AK90" i="8"/>
  <c r="AI90" i="8"/>
  <c r="AJ90" i="8" s="1"/>
  <c r="AM90" i="8" s="1"/>
  <c r="AH90" i="8"/>
  <c r="AG90" i="8"/>
  <c r="AB90" i="8"/>
  <c r="Y90" i="8"/>
  <c r="G90" i="8"/>
  <c r="AN89" i="8"/>
  <c r="AL89" i="8"/>
  <c r="AB89" i="8"/>
  <c r="AK89" i="8" s="1"/>
  <c r="Y89" i="8"/>
  <c r="G89" i="8"/>
  <c r="AN88" i="8"/>
  <c r="AL88" i="8"/>
  <c r="AG88" i="8"/>
  <c r="AH88" i="8" s="1"/>
  <c r="AI88" i="8" s="1"/>
  <c r="AJ88" i="8" s="1"/>
  <c r="AM88" i="8" s="1"/>
  <c r="AB88" i="8"/>
  <c r="AK88" i="8" s="1"/>
  <c r="Y88" i="8"/>
  <c r="G88" i="8"/>
  <c r="AN87" i="8"/>
  <c r="AL87" i="8"/>
  <c r="AK87" i="8"/>
  <c r="AB87" i="8"/>
  <c r="AG87" i="8" s="1"/>
  <c r="AH87" i="8" s="1"/>
  <c r="AI87" i="8" s="1"/>
  <c r="AJ87" i="8" s="1"/>
  <c r="AM87" i="8" s="1"/>
  <c r="Y87" i="8"/>
  <c r="G87" i="8"/>
  <c r="AN86" i="8"/>
  <c r="AL86" i="8"/>
  <c r="AB86" i="8"/>
  <c r="AK86" i="8" s="1"/>
  <c r="Y86" i="8"/>
  <c r="G86" i="8"/>
  <c r="AN85" i="8"/>
  <c r="AL85" i="8"/>
  <c r="AK85" i="8"/>
  <c r="AG85" i="8"/>
  <c r="AH85" i="8" s="1"/>
  <c r="AI85" i="8" s="1"/>
  <c r="AJ85" i="8" s="1"/>
  <c r="AM85" i="8" s="1"/>
  <c r="AB85" i="8"/>
  <c r="Y85" i="8"/>
  <c r="G85" i="8"/>
  <c r="AN84" i="8"/>
  <c r="AL84" i="8"/>
  <c r="AK84" i="8"/>
  <c r="AJ84" i="8"/>
  <c r="AM84" i="8" s="1"/>
  <c r="AB84" i="8"/>
  <c r="AG84" i="8" s="1"/>
  <c r="AH84" i="8" s="1"/>
  <c r="AI84" i="8" s="1"/>
  <c r="Y84" i="8"/>
  <c r="G84" i="8"/>
  <c r="AN83" i="8"/>
  <c r="AL83" i="8"/>
  <c r="AB83" i="8"/>
  <c r="AK83" i="8" s="1"/>
  <c r="Y83" i="8"/>
  <c r="G83" i="8"/>
  <c r="AN82" i="8"/>
  <c r="AL82" i="8"/>
  <c r="AK82" i="8"/>
  <c r="AH82" i="8"/>
  <c r="AI82" i="8" s="1"/>
  <c r="AJ82" i="8" s="1"/>
  <c r="AM82" i="8" s="1"/>
  <c r="AG82" i="8"/>
  <c r="AB82" i="8"/>
  <c r="Y82" i="8"/>
  <c r="G82" i="8"/>
  <c r="AN81" i="8"/>
  <c r="AM81" i="8"/>
  <c r="AL81" i="8"/>
  <c r="AK81" i="8"/>
  <c r="AG81" i="8"/>
  <c r="AH81" i="8" s="1"/>
  <c r="AI81" i="8" s="1"/>
  <c r="AJ81" i="8" s="1"/>
  <c r="AB81" i="8"/>
  <c r="Y81" i="8"/>
  <c r="G81" i="8"/>
  <c r="AN80" i="8"/>
  <c r="AL80" i="8"/>
  <c r="AB80" i="8"/>
  <c r="AK80" i="8" s="1"/>
  <c r="Y80" i="8"/>
  <c r="G80" i="8"/>
  <c r="AN79" i="8"/>
  <c r="AL79" i="8"/>
  <c r="AK79" i="8"/>
  <c r="AI79" i="8"/>
  <c r="AJ79" i="8" s="1"/>
  <c r="AM79" i="8" s="1"/>
  <c r="AB79" i="8"/>
  <c r="AG79" i="8" s="1"/>
  <c r="AH79" i="8" s="1"/>
  <c r="Y79" i="8"/>
  <c r="G79" i="8"/>
  <c r="AN78" i="8"/>
  <c r="AL78" i="8"/>
  <c r="AG78" i="8"/>
  <c r="AH78" i="8" s="1"/>
  <c r="AI78" i="8" s="1"/>
  <c r="AJ78" i="8" s="1"/>
  <c r="AM78" i="8" s="1"/>
  <c r="AB78" i="8"/>
  <c r="AK78" i="8" s="1"/>
  <c r="Y78" i="8"/>
  <c r="G78" i="8"/>
  <c r="AN77" i="8"/>
  <c r="AL77" i="8"/>
  <c r="AK77" i="8"/>
  <c r="AG77" i="8"/>
  <c r="AH77" i="8" s="1"/>
  <c r="AI77" i="8" s="1"/>
  <c r="AJ77" i="8" s="1"/>
  <c r="AM77" i="8" s="1"/>
  <c r="AB77" i="8"/>
  <c r="Y77" i="8"/>
  <c r="G77" i="8"/>
  <c r="AN76" i="8"/>
  <c r="AL76" i="8"/>
  <c r="AB76" i="8"/>
  <c r="Y76" i="8"/>
  <c r="G76" i="8"/>
  <c r="AN75" i="8"/>
  <c r="AL75" i="8"/>
  <c r="AG75" i="8"/>
  <c r="AH75" i="8" s="1"/>
  <c r="AI75" i="8" s="1"/>
  <c r="AJ75" i="8" s="1"/>
  <c r="AM75" i="8" s="1"/>
  <c r="AB75" i="8"/>
  <c r="AK75" i="8" s="1"/>
  <c r="Y75" i="8"/>
  <c r="G75" i="8"/>
  <c r="AN74" i="8"/>
  <c r="AL74" i="8"/>
  <c r="AK74" i="8"/>
  <c r="AI74" i="8"/>
  <c r="AJ74" i="8" s="1"/>
  <c r="AM74" i="8" s="1"/>
  <c r="AH74" i="8"/>
  <c r="AG74" i="8"/>
  <c r="AB74" i="8"/>
  <c r="Y74" i="8"/>
  <c r="G74" i="8"/>
  <c r="AN73" i="8"/>
  <c r="AL73" i="8"/>
  <c r="AG73" i="8"/>
  <c r="AH73" i="8" s="1"/>
  <c r="AI73" i="8" s="1"/>
  <c r="AJ73" i="8" s="1"/>
  <c r="AM73" i="8" s="1"/>
  <c r="AB73" i="8"/>
  <c r="AK73" i="8" s="1"/>
  <c r="Y73" i="8"/>
  <c r="G73" i="8"/>
  <c r="AN72" i="8"/>
  <c r="AL72" i="8"/>
  <c r="AH72" i="8"/>
  <c r="AI72" i="8" s="1"/>
  <c r="AJ72" i="8" s="1"/>
  <c r="AM72" i="8" s="1"/>
  <c r="AG72" i="8"/>
  <c r="AB72" i="8"/>
  <c r="AK72" i="8" s="1"/>
  <c r="Y72" i="8"/>
  <c r="G72" i="8"/>
  <c r="AN71" i="8"/>
  <c r="AM71" i="8"/>
  <c r="AL71" i="8"/>
  <c r="AK71" i="8"/>
  <c r="AB71" i="8"/>
  <c r="AG71" i="8" s="1"/>
  <c r="AH71" i="8" s="1"/>
  <c r="AI71" i="8" s="1"/>
  <c r="AJ71" i="8" s="1"/>
  <c r="Y71" i="8"/>
  <c r="G71" i="8"/>
  <c r="AN70" i="8"/>
  <c r="AL70" i="8"/>
  <c r="AB70" i="8"/>
  <c r="AK70" i="8" s="1"/>
  <c r="Y70" i="8"/>
  <c r="G70" i="8"/>
  <c r="AN69" i="8"/>
  <c r="AL69" i="8"/>
  <c r="AK69" i="8"/>
  <c r="AH69" i="8"/>
  <c r="AI69" i="8" s="1"/>
  <c r="AJ69" i="8" s="1"/>
  <c r="AM69" i="8" s="1"/>
  <c r="AG69" i="8"/>
  <c r="AB69" i="8"/>
  <c r="Y69" i="8"/>
  <c r="G69" i="8"/>
  <c r="AN68" i="8"/>
  <c r="AL68" i="8"/>
  <c r="AK68" i="8"/>
  <c r="AB68" i="8"/>
  <c r="AG68" i="8" s="1"/>
  <c r="AH68" i="8" s="1"/>
  <c r="AI68" i="8" s="1"/>
  <c r="AJ68" i="8" s="1"/>
  <c r="AM68" i="8" s="1"/>
  <c r="Y68" i="8"/>
  <c r="G68" i="8"/>
  <c r="AN67" i="8"/>
  <c r="AL67" i="8"/>
  <c r="AB67" i="8"/>
  <c r="Y67" i="8"/>
  <c r="G67" i="8"/>
  <c r="AN66" i="8"/>
  <c r="AL66" i="8"/>
  <c r="AK66" i="8"/>
  <c r="AH66" i="8"/>
  <c r="AI66" i="8" s="1"/>
  <c r="AJ66" i="8" s="1"/>
  <c r="AM66" i="8" s="1"/>
  <c r="AG66" i="8"/>
  <c r="AB66" i="8"/>
  <c r="Y66" i="8"/>
  <c r="G66" i="8"/>
  <c r="AN65" i="8"/>
  <c r="AL65" i="8"/>
  <c r="AK65" i="8"/>
  <c r="AB65" i="8"/>
  <c r="AG65" i="8" s="1"/>
  <c r="AH65" i="8" s="1"/>
  <c r="AI65" i="8" s="1"/>
  <c r="AJ65" i="8" s="1"/>
  <c r="AM65" i="8" s="1"/>
  <c r="Y65" i="8"/>
  <c r="G65" i="8"/>
  <c r="AN64" i="8"/>
  <c r="AL64" i="8"/>
  <c r="AG64" i="8"/>
  <c r="AH64" i="8" s="1"/>
  <c r="AI64" i="8" s="1"/>
  <c r="AJ64" i="8" s="1"/>
  <c r="AM64" i="8" s="1"/>
  <c r="AB64" i="8"/>
  <c r="AK64" i="8" s="1"/>
  <c r="Y64" i="8"/>
  <c r="G64" i="8"/>
  <c r="AN63" i="8"/>
  <c r="AL63" i="8"/>
  <c r="AK63" i="8"/>
  <c r="AJ63" i="8"/>
  <c r="AM63" i="8" s="1"/>
  <c r="AI63" i="8"/>
  <c r="AB63" i="8"/>
  <c r="AG63" i="8" s="1"/>
  <c r="AH63" i="8" s="1"/>
  <c r="Y63" i="8"/>
  <c r="G63" i="8"/>
  <c r="AN62" i="8"/>
  <c r="AM62" i="8"/>
  <c r="AL62" i="8"/>
  <c r="AH62" i="8"/>
  <c r="AI62" i="8" s="1"/>
  <c r="AJ62" i="8" s="1"/>
  <c r="AG62" i="8"/>
  <c r="AB62" i="8"/>
  <c r="AK62" i="8" s="1"/>
  <c r="Y62" i="8"/>
  <c r="G62" i="8"/>
  <c r="AN61" i="8"/>
  <c r="AL61" i="8"/>
  <c r="AK61" i="8"/>
  <c r="AG61" i="8"/>
  <c r="AH61" i="8" s="1"/>
  <c r="AI61" i="8" s="1"/>
  <c r="AJ61" i="8" s="1"/>
  <c r="AM61" i="8" s="1"/>
  <c r="AB61" i="8"/>
  <c r="Y61" i="8"/>
  <c r="G61" i="8"/>
  <c r="AN60" i="8"/>
  <c r="AM60" i="8"/>
  <c r="AL60" i="8"/>
  <c r="AJ60" i="8"/>
  <c r="AB60" i="8"/>
  <c r="AG60" i="8" s="1"/>
  <c r="AH60" i="8" s="1"/>
  <c r="AI60" i="8" s="1"/>
  <c r="Y60" i="8"/>
  <c r="G60" i="8"/>
  <c r="AN59" i="8"/>
  <c r="AL59" i="8"/>
  <c r="AB59" i="8"/>
  <c r="AK59" i="8" s="1"/>
  <c r="Y59" i="8"/>
  <c r="G59" i="8"/>
  <c r="AN58" i="8"/>
  <c r="AL58" i="8"/>
  <c r="AK58" i="8"/>
  <c r="AH58" i="8"/>
  <c r="AI58" i="8" s="1"/>
  <c r="AJ58" i="8" s="1"/>
  <c r="AM58" i="8" s="1"/>
  <c r="AG58" i="8"/>
  <c r="AB58" i="8"/>
  <c r="Y58" i="8"/>
  <c r="G58" i="8"/>
  <c r="AN57" i="8"/>
  <c r="AL57" i="8"/>
  <c r="AK57" i="8"/>
  <c r="AG57" i="8"/>
  <c r="AH57" i="8" s="1"/>
  <c r="AI57" i="8" s="1"/>
  <c r="AJ57" i="8" s="1"/>
  <c r="AM57" i="8" s="1"/>
  <c r="AB57" i="8"/>
  <c r="Y57" i="8"/>
  <c r="G57" i="8"/>
  <c r="AN56" i="8"/>
  <c r="AL56" i="8"/>
  <c r="AB56" i="8"/>
  <c r="AK56" i="8" s="1"/>
  <c r="Y56" i="8"/>
  <c r="G56" i="8"/>
  <c r="AN55" i="8"/>
  <c r="AL55" i="8"/>
  <c r="AK55" i="8"/>
  <c r="AI55" i="8"/>
  <c r="AJ55" i="8" s="1"/>
  <c r="AM55" i="8" s="1"/>
  <c r="AB55" i="8"/>
  <c r="AG55" i="8" s="1"/>
  <c r="AH55" i="8" s="1"/>
  <c r="Y55" i="8"/>
  <c r="G55" i="8"/>
  <c r="AN54" i="8"/>
  <c r="AL54" i="8"/>
  <c r="AG54" i="8"/>
  <c r="AH54" i="8" s="1"/>
  <c r="AI54" i="8" s="1"/>
  <c r="AJ54" i="8" s="1"/>
  <c r="AM54" i="8" s="1"/>
  <c r="AB54" i="8"/>
  <c r="AK54" i="8" s="1"/>
  <c r="Y54" i="8"/>
  <c r="G54" i="8"/>
  <c r="AN53" i="8"/>
  <c r="AL53" i="8"/>
  <c r="AK53" i="8"/>
  <c r="AI53" i="8"/>
  <c r="AJ53" i="8" s="1"/>
  <c r="AM53" i="8" s="1"/>
  <c r="AH53" i="8"/>
  <c r="AG53" i="8"/>
  <c r="AB53" i="8"/>
  <c r="Y53" i="8"/>
  <c r="G53" i="8"/>
  <c r="AN52" i="8"/>
  <c r="AL52" i="8"/>
  <c r="AB52" i="8"/>
  <c r="AG52" i="8" s="1"/>
  <c r="AH52" i="8" s="1"/>
  <c r="AI52" i="8" s="1"/>
  <c r="AJ52" i="8" s="1"/>
  <c r="AM52" i="8" s="1"/>
  <c r="Y52" i="8"/>
  <c r="G52" i="8"/>
  <c r="AN51" i="8"/>
  <c r="AL51" i="8"/>
  <c r="AG51" i="8"/>
  <c r="AH51" i="8" s="1"/>
  <c r="AI51" i="8" s="1"/>
  <c r="AJ51" i="8" s="1"/>
  <c r="AM51" i="8" s="1"/>
  <c r="AB51" i="8"/>
  <c r="AK51" i="8" s="1"/>
  <c r="Y51" i="8"/>
  <c r="G51" i="8"/>
  <c r="AN50" i="8"/>
  <c r="AL50" i="8"/>
  <c r="AK50" i="8"/>
  <c r="AI50" i="8"/>
  <c r="AJ50" i="8" s="1"/>
  <c r="AM50" i="8" s="1"/>
  <c r="AH50" i="8"/>
  <c r="AG50" i="8"/>
  <c r="AB50" i="8"/>
  <c r="Y50" i="8"/>
  <c r="G50" i="8"/>
  <c r="AN49" i="8"/>
  <c r="AL49" i="8"/>
  <c r="AB49" i="8"/>
  <c r="Y49" i="8"/>
  <c r="G49" i="8"/>
  <c r="AN48" i="8"/>
  <c r="AL48" i="8"/>
  <c r="AG48" i="8"/>
  <c r="AH48" i="8" s="1"/>
  <c r="AI48" i="8" s="1"/>
  <c r="AJ48" i="8" s="1"/>
  <c r="AM48" i="8" s="1"/>
  <c r="AB48" i="8"/>
  <c r="AK48" i="8" s="1"/>
  <c r="Y48" i="8"/>
  <c r="G48" i="8"/>
  <c r="AN47" i="8"/>
  <c r="AL47" i="8"/>
  <c r="AK47" i="8"/>
  <c r="AJ47" i="8"/>
  <c r="AM47" i="8" s="1"/>
  <c r="AB47" i="8"/>
  <c r="AG47" i="8" s="1"/>
  <c r="AH47" i="8" s="1"/>
  <c r="AI47" i="8" s="1"/>
  <c r="Y47" i="8"/>
  <c r="G47" i="8"/>
  <c r="AN46" i="8"/>
  <c r="AL46" i="8"/>
  <c r="AB46" i="8"/>
  <c r="AK46" i="8" s="1"/>
  <c r="Y46" i="8"/>
  <c r="G46" i="8"/>
  <c r="AN45" i="8"/>
  <c r="AL45" i="8"/>
  <c r="AK45" i="8"/>
  <c r="AJ45" i="8"/>
  <c r="AM45" i="8" s="1"/>
  <c r="AH45" i="8"/>
  <c r="AI45" i="8" s="1"/>
  <c r="AG45" i="8"/>
  <c r="AB45" i="8"/>
  <c r="Y45" i="8"/>
  <c r="G45" i="8"/>
  <c r="AN44" i="8"/>
  <c r="AM44" i="8"/>
  <c r="AL44" i="8"/>
  <c r="AK44" i="8"/>
  <c r="AJ44" i="8"/>
  <c r="AB44" i="8"/>
  <c r="AG44" i="8" s="1"/>
  <c r="AH44" i="8" s="1"/>
  <c r="AI44" i="8" s="1"/>
  <c r="Y44" i="8"/>
  <c r="G44" i="8"/>
  <c r="AN43" i="8"/>
  <c r="AL43" i="8"/>
  <c r="AB43" i="8"/>
  <c r="AK43" i="8" s="1"/>
  <c r="Y43" i="8"/>
  <c r="G43" i="8"/>
  <c r="AN42" i="8"/>
  <c r="AL42" i="8"/>
  <c r="AK42" i="8"/>
  <c r="AH42" i="8"/>
  <c r="AI42" i="8" s="1"/>
  <c r="AJ42" i="8" s="1"/>
  <c r="AM42" i="8" s="1"/>
  <c r="AG42" i="8"/>
  <c r="AB42" i="8"/>
  <c r="Y42" i="8"/>
  <c r="G42" i="8"/>
  <c r="AN41" i="8"/>
  <c r="AL41" i="8"/>
  <c r="AK41" i="8"/>
  <c r="AB41" i="8"/>
  <c r="AG41" i="8" s="1"/>
  <c r="AH41" i="8" s="1"/>
  <c r="AI41" i="8" s="1"/>
  <c r="AJ41" i="8" s="1"/>
  <c r="AM41" i="8" s="1"/>
  <c r="Y41" i="8"/>
  <c r="G41" i="8"/>
  <c r="AN40" i="8"/>
  <c r="AL40" i="8"/>
  <c r="AB40" i="8"/>
  <c r="Y40" i="8"/>
  <c r="G40" i="8"/>
  <c r="AN39" i="8"/>
  <c r="AL39" i="8"/>
  <c r="AK39" i="8"/>
  <c r="AI39" i="8"/>
  <c r="AJ39" i="8" s="1"/>
  <c r="AM39" i="8" s="1"/>
  <c r="AB39" i="8"/>
  <c r="AG39" i="8" s="1"/>
  <c r="AH39" i="8" s="1"/>
  <c r="Y39" i="8"/>
  <c r="G39" i="8"/>
  <c r="AN38" i="8"/>
  <c r="AL38" i="8"/>
  <c r="AG38" i="8"/>
  <c r="AH38" i="8" s="1"/>
  <c r="AI38" i="8" s="1"/>
  <c r="AJ38" i="8" s="1"/>
  <c r="AM38" i="8" s="1"/>
  <c r="AB38" i="8"/>
  <c r="AK38" i="8" s="1"/>
  <c r="Y38" i="8"/>
  <c r="G38" i="8"/>
  <c r="AN37" i="8"/>
  <c r="AL37" i="8"/>
  <c r="AK37" i="8"/>
  <c r="AG37" i="8"/>
  <c r="AH37" i="8" s="1"/>
  <c r="AI37" i="8" s="1"/>
  <c r="AJ37" i="8" s="1"/>
  <c r="AM37" i="8" s="1"/>
  <c r="AB37" i="8"/>
  <c r="Y37" i="8"/>
  <c r="G37" i="8"/>
  <c r="AN36" i="8"/>
  <c r="AL36" i="8"/>
  <c r="AJ36" i="8"/>
  <c r="AM36" i="8" s="1"/>
  <c r="AB36" i="8"/>
  <c r="AG36" i="8" s="1"/>
  <c r="AH36" i="8" s="1"/>
  <c r="AI36" i="8" s="1"/>
  <c r="Y36" i="8"/>
  <c r="G36" i="8"/>
  <c r="AN35" i="8"/>
  <c r="AL35" i="8"/>
  <c r="AH35" i="8"/>
  <c r="AI35" i="8" s="1"/>
  <c r="AJ35" i="8" s="1"/>
  <c r="AM35" i="8" s="1"/>
  <c r="AG35" i="8"/>
  <c r="AB35" i="8"/>
  <c r="AK35" i="8" s="1"/>
  <c r="Y35" i="8"/>
  <c r="G35" i="8"/>
  <c r="AN34" i="8"/>
  <c r="AL34" i="8"/>
  <c r="AK34" i="8"/>
  <c r="AJ34" i="8"/>
  <c r="AM34" i="8" s="1"/>
  <c r="AI34" i="8"/>
  <c r="AH34" i="8"/>
  <c r="AG34" i="8"/>
  <c r="AB34" i="8"/>
  <c r="Y34" i="8"/>
  <c r="G34" i="8"/>
  <c r="AN33" i="8"/>
  <c r="AM33" i="8"/>
  <c r="AL33" i="8"/>
  <c r="AG33" i="8"/>
  <c r="AH33" i="8" s="1"/>
  <c r="AI33" i="8" s="1"/>
  <c r="AJ33" i="8" s="1"/>
  <c r="AB33" i="8"/>
  <c r="AK33" i="8" s="1"/>
  <c r="Y33" i="8"/>
  <c r="G33" i="8"/>
  <c r="AN32" i="8"/>
  <c r="AL32" i="8"/>
  <c r="AH32" i="8"/>
  <c r="AI32" i="8" s="1"/>
  <c r="AJ32" i="8" s="1"/>
  <c r="AM32" i="8" s="1"/>
  <c r="AG32" i="8"/>
  <c r="AB32" i="8"/>
  <c r="AK32" i="8" s="1"/>
  <c r="Y32" i="8"/>
  <c r="G32" i="8"/>
  <c r="AN31" i="8"/>
  <c r="AL31" i="8"/>
  <c r="AK31" i="8"/>
  <c r="AB31" i="8"/>
  <c r="AG31" i="8" s="1"/>
  <c r="AH31" i="8" s="1"/>
  <c r="AI31" i="8" s="1"/>
  <c r="AJ31" i="8" s="1"/>
  <c r="AM31" i="8" s="1"/>
  <c r="Y31" i="8"/>
  <c r="G31" i="8"/>
  <c r="AN30" i="8"/>
  <c r="AL30" i="8"/>
  <c r="AB30" i="8"/>
  <c r="Y30" i="8"/>
  <c r="G30" i="8"/>
  <c r="AN29" i="8"/>
  <c r="AL29" i="8"/>
  <c r="AK29" i="8"/>
  <c r="AH29" i="8"/>
  <c r="AI29" i="8" s="1"/>
  <c r="AJ29" i="8" s="1"/>
  <c r="AM29" i="8" s="1"/>
  <c r="AG29" i="8"/>
  <c r="AB29" i="8"/>
  <c r="Y29" i="8"/>
  <c r="G29" i="8"/>
  <c r="AN28" i="8"/>
  <c r="AL28" i="8"/>
  <c r="AK28" i="8"/>
  <c r="AB28" i="8"/>
  <c r="AG28" i="8" s="1"/>
  <c r="AH28" i="8" s="1"/>
  <c r="AI28" i="8" s="1"/>
  <c r="AJ28" i="8" s="1"/>
  <c r="AM28" i="8" s="1"/>
  <c r="Y28" i="8"/>
  <c r="G28" i="8"/>
  <c r="AN27" i="8"/>
  <c r="AL27" i="8"/>
  <c r="AI27" i="8"/>
  <c r="AJ27" i="8" s="1"/>
  <c r="AM27" i="8" s="1"/>
  <c r="AG27" i="8"/>
  <c r="AH27" i="8" s="1"/>
  <c r="AB27" i="8"/>
  <c r="AK27" i="8" s="1"/>
  <c r="Y27" i="8"/>
  <c r="G27" i="8"/>
  <c r="AN26" i="8"/>
  <c r="AL26" i="8"/>
  <c r="AK26" i="8"/>
  <c r="AI26" i="8"/>
  <c r="AJ26" i="8" s="1"/>
  <c r="AM26" i="8" s="1"/>
  <c r="AH26" i="8"/>
  <c r="AG26" i="8"/>
  <c r="AB26" i="8"/>
  <c r="Y26" i="8"/>
  <c r="G26" i="8"/>
  <c r="AN25" i="8"/>
  <c r="AL25" i="8"/>
  <c r="AB25" i="8"/>
  <c r="AK25" i="8" s="1"/>
  <c r="Y25" i="8"/>
  <c r="G25" i="8"/>
  <c r="AN24" i="8"/>
  <c r="AL24" i="8"/>
  <c r="AG24" i="8"/>
  <c r="AH24" i="8" s="1"/>
  <c r="AI24" i="8" s="1"/>
  <c r="AJ24" i="8" s="1"/>
  <c r="AM24" i="8" s="1"/>
  <c r="AB24" i="8"/>
  <c r="AK24" i="8" s="1"/>
  <c r="Y24" i="8"/>
  <c r="G24" i="8"/>
  <c r="AN23" i="8"/>
  <c r="AL23" i="8"/>
  <c r="AK23" i="8"/>
  <c r="AB23" i="8"/>
  <c r="AG23" i="8" s="1"/>
  <c r="AH23" i="8" s="1"/>
  <c r="AI23" i="8" s="1"/>
  <c r="AJ23" i="8" s="1"/>
  <c r="AM23" i="8" s="1"/>
  <c r="Y23" i="8"/>
  <c r="G23" i="8"/>
  <c r="AN22" i="8"/>
  <c r="AL22" i="8"/>
  <c r="AB22" i="8"/>
  <c r="AK22" i="8" s="1"/>
  <c r="Y22" i="8"/>
  <c r="G22" i="8"/>
  <c r="AN21" i="8"/>
  <c r="AL21" i="8"/>
  <c r="AK21" i="8"/>
  <c r="AG21" i="8"/>
  <c r="AH21" i="8" s="1"/>
  <c r="AI21" i="8" s="1"/>
  <c r="AJ21" i="8" s="1"/>
  <c r="AM21" i="8" s="1"/>
  <c r="AB21" i="8"/>
  <c r="Y21" i="8"/>
  <c r="G21" i="8"/>
  <c r="AN20" i="8"/>
  <c r="AL20" i="8"/>
  <c r="AK20" i="8"/>
  <c r="AJ20" i="8"/>
  <c r="AM20" i="8" s="1"/>
  <c r="AB20" i="8"/>
  <c r="AG20" i="8" s="1"/>
  <c r="AH20" i="8" s="1"/>
  <c r="AI20" i="8" s="1"/>
  <c r="Y20" i="8"/>
  <c r="G20" i="8"/>
  <c r="AN19" i="8"/>
  <c r="AL19" i="8"/>
  <c r="AB19" i="8"/>
  <c r="AK19" i="8" s="1"/>
  <c r="Y19" i="8"/>
  <c r="G19" i="8"/>
  <c r="AN18" i="8"/>
  <c r="AL18" i="8"/>
  <c r="AK18" i="8"/>
  <c r="AH18" i="8"/>
  <c r="AI18" i="8" s="1"/>
  <c r="AJ18" i="8" s="1"/>
  <c r="AM18" i="8" s="1"/>
  <c r="AG18" i="8"/>
  <c r="AB18" i="8"/>
  <c r="Y18" i="8"/>
  <c r="G18" i="8"/>
  <c r="AN17" i="8"/>
  <c r="AM17" i="8"/>
  <c r="AL17" i="8"/>
  <c r="AK17" i="8"/>
  <c r="AG17" i="8"/>
  <c r="AH17" i="8" s="1"/>
  <c r="AI17" i="8" s="1"/>
  <c r="AJ17" i="8" s="1"/>
  <c r="AB17" i="8"/>
  <c r="Y17" i="8"/>
  <c r="G17" i="8"/>
  <c r="AN16" i="8"/>
  <c r="AL16" i="8"/>
  <c r="AB16" i="8"/>
  <c r="AK16" i="8" s="1"/>
  <c r="Y16" i="8"/>
  <c r="G16" i="8"/>
  <c r="AN15" i="8"/>
  <c r="AL15" i="8"/>
  <c r="AK15" i="8"/>
  <c r="AI15" i="8"/>
  <c r="AJ15" i="8" s="1"/>
  <c r="AM15" i="8" s="1"/>
  <c r="AB15" i="8"/>
  <c r="AG15" i="8" s="1"/>
  <c r="AH15" i="8" s="1"/>
  <c r="Y15" i="8"/>
  <c r="G15" i="8"/>
  <c r="AN14" i="8"/>
  <c r="AL14" i="8"/>
  <c r="AG14" i="8"/>
  <c r="AH14" i="8" s="1"/>
  <c r="AI14" i="8" s="1"/>
  <c r="AJ14" i="8" s="1"/>
  <c r="AM14" i="8" s="1"/>
  <c r="AB14" i="8"/>
  <c r="AK14" i="8" s="1"/>
  <c r="Y14" i="8"/>
  <c r="G14" i="8"/>
  <c r="AN13" i="8"/>
  <c r="AL13" i="8"/>
  <c r="AK13" i="8"/>
  <c r="AG13" i="8"/>
  <c r="AH13" i="8" s="1"/>
  <c r="AI13" i="8" s="1"/>
  <c r="AJ13" i="8" s="1"/>
  <c r="AM13" i="8" s="1"/>
  <c r="AB13" i="8"/>
  <c r="Y13" i="8"/>
  <c r="G13" i="8"/>
  <c r="AN12" i="8"/>
  <c r="AL12" i="8"/>
  <c r="AB12" i="8"/>
  <c r="Y12" i="8"/>
  <c r="G12" i="8"/>
  <c r="AN11" i="8"/>
  <c r="AL11" i="8"/>
  <c r="AG11" i="8"/>
  <c r="AH11" i="8" s="1"/>
  <c r="AI11" i="8" s="1"/>
  <c r="AJ11" i="8" s="1"/>
  <c r="AM11" i="8" s="1"/>
  <c r="AB11" i="8"/>
  <c r="AK11" i="8" s="1"/>
  <c r="Y11" i="8"/>
  <c r="G11" i="8"/>
  <c r="AN10" i="8"/>
  <c r="AL10" i="8"/>
  <c r="AK10" i="8"/>
  <c r="AI10" i="8"/>
  <c r="AJ10" i="8" s="1"/>
  <c r="AM10" i="8" s="1"/>
  <c r="AH10" i="8"/>
  <c r="AG10" i="8"/>
  <c r="AB10" i="8"/>
  <c r="Y10" i="8"/>
  <c r="G10" i="8"/>
  <c r="AN9" i="8"/>
  <c r="AL9" i="8"/>
  <c r="AG9" i="8"/>
  <c r="AH9" i="8" s="1"/>
  <c r="AI9" i="8" s="1"/>
  <c r="AJ9" i="8" s="1"/>
  <c r="AM9" i="8" s="1"/>
  <c r="AB9" i="8"/>
  <c r="AK9" i="8" s="1"/>
  <c r="Y9" i="8"/>
  <c r="G9" i="8"/>
  <c r="AL209" i="7"/>
  <c r="AA209" i="7"/>
  <c r="AJ209" i="7" s="1"/>
  <c r="X209" i="7"/>
  <c r="G209" i="7"/>
  <c r="AL208" i="7"/>
  <c r="AJ208" i="7"/>
  <c r="AF208" i="7"/>
  <c r="AG208" i="7" s="1"/>
  <c r="AH208" i="7" s="1"/>
  <c r="AI208" i="7" s="1"/>
  <c r="AK208" i="7" s="1"/>
  <c r="AA208" i="7"/>
  <c r="X208" i="7"/>
  <c r="G208" i="7"/>
  <c r="AL207" i="7"/>
  <c r="AJ207" i="7"/>
  <c r="AH207" i="7"/>
  <c r="AI207" i="7" s="1"/>
  <c r="AK207" i="7" s="1"/>
  <c r="AA207" i="7"/>
  <c r="AF207" i="7" s="1"/>
  <c r="AG207" i="7" s="1"/>
  <c r="X207" i="7"/>
  <c r="G207" i="7"/>
  <c r="AL206" i="7"/>
  <c r="AJ206" i="7"/>
  <c r="AA206" i="7"/>
  <c r="AF206" i="7" s="1"/>
  <c r="AG206" i="7" s="1"/>
  <c r="AH206" i="7" s="1"/>
  <c r="AI206" i="7" s="1"/>
  <c r="AK206" i="7" s="1"/>
  <c r="X206" i="7"/>
  <c r="G206" i="7"/>
  <c r="AL205" i="7"/>
  <c r="AF205" i="7"/>
  <c r="AG205" i="7" s="1"/>
  <c r="AH205" i="7" s="1"/>
  <c r="AI205" i="7" s="1"/>
  <c r="AK205" i="7" s="1"/>
  <c r="AA205" i="7"/>
  <c r="AJ205" i="7" s="1"/>
  <c r="X205" i="7"/>
  <c r="G205" i="7"/>
  <c r="AL204" i="7"/>
  <c r="AJ204" i="7"/>
  <c r="AG204" i="7"/>
  <c r="AH204" i="7" s="1"/>
  <c r="AI204" i="7" s="1"/>
  <c r="AK204" i="7" s="1"/>
  <c r="AF204" i="7"/>
  <c r="AA204" i="7"/>
  <c r="X204" i="7"/>
  <c r="G204" i="7"/>
  <c r="AL203" i="7"/>
  <c r="AJ203" i="7"/>
  <c r="AI203" i="7"/>
  <c r="AK203" i="7" s="1"/>
  <c r="AA203" i="7"/>
  <c r="AF203" i="7" s="1"/>
  <c r="AG203" i="7" s="1"/>
  <c r="AH203" i="7" s="1"/>
  <c r="X203" i="7"/>
  <c r="G203" i="7"/>
  <c r="AL202" i="7"/>
  <c r="AJ202" i="7"/>
  <c r="AF202" i="7"/>
  <c r="AG202" i="7" s="1"/>
  <c r="AH202" i="7" s="1"/>
  <c r="AI202" i="7" s="1"/>
  <c r="AK202" i="7" s="1"/>
  <c r="AA202" i="7"/>
  <c r="X202" i="7"/>
  <c r="G202" i="7"/>
  <c r="AL201" i="7"/>
  <c r="AA201" i="7"/>
  <c r="X201" i="7"/>
  <c r="G201" i="7"/>
  <c r="AL200" i="7"/>
  <c r="AJ200" i="7"/>
  <c r="AF200" i="7"/>
  <c r="AG200" i="7" s="1"/>
  <c r="AH200" i="7" s="1"/>
  <c r="AI200" i="7" s="1"/>
  <c r="AK200" i="7" s="1"/>
  <c r="AA200" i="7"/>
  <c r="X200" i="7"/>
  <c r="G200" i="7"/>
  <c r="AL199" i="7"/>
  <c r="AJ199" i="7"/>
  <c r="AH199" i="7"/>
  <c r="AI199" i="7" s="1"/>
  <c r="AK199" i="7" s="1"/>
  <c r="AA199" i="7"/>
  <c r="AF199" i="7" s="1"/>
  <c r="AG199" i="7" s="1"/>
  <c r="X199" i="7"/>
  <c r="G199" i="7"/>
  <c r="AL198" i="7"/>
  <c r="AA198" i="7"/>
  <c r="X198" i="7"/>
  <c r="G198" i="7"/>
  <c r="AL197" i="7"/>
  <c r="AG197" i="7"/>
  <c r="AH197" i="7" s="1"/>
  <c r="AI197" i="7" s="1"/>
  <c r="AK197" i="7" s="1"/>
  <c r="AF197" i="7"/>
  <c r="AA197" i="7"/>
  <c r="AJ197" i="7" s="1"/>
  <c r="X197" i="7"/>
  <c r="G197" i="7"/>
  <c r="AL196" i="7"/>
  <c r="AJ196" i="7"/>
  <c r="AH196" i="7"/>
  <c r="AI196" i="7" s="1"/>
  <c r="AK196" i="7" s="1"/>
  <c r="AG196" i="7"/>
  <c r="AF196" i="7"/>
  <c r="AA196" i="7"/>
  <c r="X196" i="7"/>
  <c r="G196" i="7"/>
  <c r="AL195" i="7"/>
  <c r="AJ195" i="7"/>
  <c r="AA195" i="7"/>
  <c r="AF195" i="7" s="1"/>
  <c r="AG195" i="7" s="1"/>
  <c r="AH195" i="7" s="1"/>
  <c r="AI195" i="7" s="1"/>
  <c r="AK195" i="7" s="1"/>
  <c r="X195" i="7"/>
  <c r="G195" i="7"/>
  <c r="AL194" i="7"/>
  <c r="AJ194" i="7"/>
  <c r="AF194" i="7"/>
  <c r="AG194" i="7" s="1"/>
  <c r="AH194" i="7" s="1"/>
  <c r="AI194" i="7" s="1"/>
  <c r="AK194" i="7" s="1"/>
  <c r="AA194" i="7"/>
  <c r="X194" i="7"/>
  <c r="G194" i="7"/>
  <c r="AL193" i="7"/>
  <c r="AF193" i="7"/>
  <c r="AG193" i="7" s="1"/>
  <c r="AH193" i="7" s="1"/>
  <c r="AI193" i="7" s="1"/>
  <c r="AK193" i="7" s="1"/>
  <c r="AA193" i="7"/>
  <c r="AJ193" i="7" s="1"/>
  <c r="X193" i="7"/>
  <c r="G193" i="7"/>
  <c r="AL192" i="7"/>
  <c r="AJ192" i="7"/>
  <c r="AG192" i="7"/>
  <c r="AH192" i="7" s="1"/>
  <c r="AI192" i="7" s="1"/>
  <c r="AK192" i="7" s="1"/>
  <c r="AF192" i="7"/>
  <c r="AA192" i="7"/>
  <c r="X192" i="7"/>
  <c r="G192" i="7"/>
  <c r="AL191" i="7"/>
  <c r="AJ191" i="7"/>
  <c r="AI191" i="7"/>
  <c r="AK191" i="7" s="1"/>
  <c r="AH191" i="7"/>
  <c r="AA191" i="7"/>
  <c r="AF191" i="7" s="1"/>
  <c r="AG191" i="7" s="1"/>
  <c r="X191" i="7"/>
  <c r="G191" i="7"/>
  <c r="AL190" i="7"/>
  <c r="AF190" i="7"/>
  <c r="AG190" i="7" s="1"/>
  <c r="AH190" i="7" s="1"/>
  <c r="AI190" i="7" s="1"/>
  <c r="AK190" i="7" s="1"/>
  <c r="AA190" i="7"/>
  <c r="AJ190" i="7" s="1"/>
  <c r="X190" i="7"/>
  <c r="G190" i="7"/>
  <c r="AL189" i="7"/>
  <c r="AA189" i="7"/>
  <c r="AJ189" i="7" s="1"/>
  <c r="X189" i="7"/>
  <c r="G189" i="7"/>
  <c r="AL188" i="7"/>
  <c r="AJ188" i="7"/>
  <c r="AI188" i="7"/>
  <c r="AK188" i="7" s="1"/>
  <c r="AF188" i="7"/>
  <c r="AG188" i="7" s="1"/>
  <c r="AH188" i="7" s="1"/>
  <c r="AA188" i="7"/>
  <c r="X188" i="7"/>
  <c r="G188" i="7"/>
  <c r="AL187" i="7"/>
  <c r="AJ187" i="7"/>
  <c r="AH187" i="7"/>
  <c r="AI187" i="7" s="1"/>
  <c r="AK187" i="7" s="1"/>
  <c r="AA187" i="7"/>
  <c r="AF187" i="7" s="1"/>
  <c r="AG187" i="7" s="1"/>
  <c r="X187" i="7"/>
  <c r="G187" i="7"/>
  <c r="AL186" i="7"/>
  <c r="AA186" i="7"/>
  <c r="AJ186" i="7" s="1"/>
  <c r="X186" i="7"/>
  <c r="G186" i="7"/>
  <c r="AL185" i="7"/>
  <c r="AG185" i="7"/>
  <c r="AH185" i="7" s="1"/>
  <c r="AI185" i="7" s="1"/>
  <c r="AK185" i="7" s="1"/>
  <c r="AF185" i="7"/>
  <c r="AA185" i="7"/>
  <c r="AJ185" i="7" s="1"/>
  <c r="X185" i="7"/>
  <c r="G185" i="7"/>
  <c r="AL184" i="7"/>
  <c r="AJ184" i="7"/>
  <c r="AH184" i="7"/>
  <c r="AI184" i="7" s="1"/>
  <c r="AK184" i="7" s="1"/>
  <c r="AG184" i="7"/>
  <c r="AF184" i="7"/>
  <c r="AA184" i="7"/>
  <c r="X184" i="7"/>
  <c r="G184" i="7"/>
  <c r="AL183" i="7"/>
  <c r="AJ183" i="7"/>
  <c r="AA183" i="7"/>
  <c r="AF183" i="7" s="1"/>
  <c r="AG183" i="7" s="1"/>
  <c r="AH183" i="7" s="1"/>
  <c r="AI183" i="7" s="1"/>
  <c r="AK183" i="7" s="1"/>
  <c r="X183" i="7"/>
  <c r="G183" i="7"/>
  <c r="AL182" i="7"/>
  <c r="AJ182" i="7"/>
  <c r="AF182" i="7"/>
  <c r="AG182" i="7" s="1"/>
  <c r="AH182" i="7" s="1"/>
  <c r="AI182" i="7" s="1"/>
  <c r="AK182" i="7" s="1"/>
  <c r="AA182" i="7"/>
  <c r="X182" i="7"/>
  <c r="G182" i="7"/>
  <c r="AL181" i="7"/>
  <c r="AF181" i="7"/>
  <c r="AG181" i="7" s="1"/>
  <c r="AH181" i="7" s="1"/>
  <c r="AI181" i="7" s="1"/>
  <c r="AK181" i="7" s="1"/>
  <c r="AA181" i="7"/>
  <c r="AJ181" i="7" s="1"/>
  <c r="X181" i="7"/>
  <c r="G181" i="7"/>
  <c r="AL180" i="7"/>
  <c r="AJ180" i="7"/>
  <c r="AI180" i="7"/>
  <c r="AK180" i="7" s="1"/>
  <c r="AG180" i="7"/>
  <c r="AH180" i="7" s="1"/>
  <c r="AF180" i="7"/>
  <c r="AA180" i="7"/>
  <c r="X180" i="7"/>
  <c r="G180" i="7"/>
  <c r="AL179" i="7"/>
  <c r="AK179" i="7"/>
  <c r="AJ179" i="7"/>
  <c r="AI179" i="7"/>
  <c r="AH179" i="7"/>
  <c r="AA179" i="7"/>
  <c r="AF179" i="7" s="1"/>
  <c r="AG179" i="7" s="1"/>
  <c r="X179" i="7"/>
  <c r="G179" i="7"/>
  <c r="AL178" i="7"/>
  <c r="AF178" i="7"/>
  <c r="AG178" i="7" s="1"/>
  <c r="AH178" i="7" s="1"/>
  <c r="AI178" i="7" s="1"/>
  <c r="AK178" i="7" s="1"/>
  <c r="AA178" i="7"/>
  <c r="AJ178" i="7" s="1"/>
  <c r="X178" i="7"/>
  <c r="G178" i="7"/>
  <c r="AL177" i="7"/>
  <c r="AA177" i="7"/>
  <c r="X177" i="7"/>
  <c r="G177" i="7"/>
  <c r="AL176" i="7"/>
  <c r="AJ176" i="7"/>
  <c r="AH176" i="7"/>
  <c r="AI176" i="7" s="1"/>
  <c r="AK176" i="7" s="1"/>
  <c r="AF176" i="7"/>
  <c r="AG176" i="7" s="1"/>
  <c r="AA176" i="7"/>
  <c r="X176" i="7"/>
  <c r="G176" i="7"/>
  <c r="AL175" i="7"/>
  <c r="AJ175" i="7"/>
  <c r="AH175" i="7"/>
  <c r="AI175" i="7" s="1"/>
  <c r="AK175" i="7" s="1"/>
  <c r="AA175" i="7"/>
  <c r="AF175" i="7" s="1"/>
  <c r="AG175" i="7" s="1"/>
  <c r="X175" i="7"/>
  <c r="G175" i="7"/>
  <c r="AL174" i="7"/>
  <c r="AJ174" i="7"/>
  <c r="AA174" i="7"/>
  <c r="AF174" i="7" s="1"/>
  <c r="AG174" i="7" s="1"/>
  <c r="AH174" i="7" s="1"/>
  <c r="AI174" i="7" s="1"/>
  <c r="AK174" i="7" s="1"/>
  <c r="X174" i="7"/>
  <c r="G174" i="7"/>
  <c r="AL173" i="7"/>
  <c r="AF173" i="7"/>
  <c r="AG173" i="7" s="1"/>
  <c r="AH173" i="7" s="1"/>
  <c r="AI173" i="7" s="1"/>
  <c r="AK173" i="7" s="1"/>
  <c r="AA173" i="7"/>
  <c r="AJ173" i="7" s="1"/>
  <c r="X173" i="7"/>
  <c r="G173" i="7"/>
  <c r="AL172" i="7"/>
  <c r="AJ172" i="7"/>
  <c r="AG172" i="7"/>
  <c r="AH172" i="7" s="1"/>
  <c r="AI172" i="7" s="1"/>
  <c r="AK172" i="7" s="1"/>
  <c r="AF172" i="7"/>
  <c r="AA172" i="7"/>
  <c r="X172" i="7"/>
  <c r="G172" i="7"/>
  <c r="AL171" i="7"/>
  <c r="AJ171" i="7"/>
  <c r="AA171" i="7"/>
  <c r="AF171" i="7" s="1"/>
  <c r="AG171" i="7" s="1"/>
  <c r="AH171" i="7" s="1"/>
  <c r="AI171" i="7" s="1"/>
  <c r="AK171" i="7" s="1"/>
  <c r="X171" i="7"/>
  <c r="G171" i="7"/>
  <c r="AL170" i="7"/>
  <c r="AJ170" i="7"/>
  <c r="AF170" i="7"/>
  <c r="AG170" i="7" s="1"/>
  <c r="AH170" i="7" s="1"/>
  <c r="AI170" i="7" s="1"/>
  <c r="AK170" i="7" s="1"/>
  <c r="AA170" i="7"/>
  <c r="X170" i="7"/>
  <c r="G170" i="7"/>
  <c r="AL169" i="7"/>
  <c r="AA169" i="7"/>
  <c r="X169" i="7"/>
  <c r="G169" i="7"/>
  <c r="AL168" i="7"/>
  <c r="AJ168" i="7"/>
  <c r="AF168" i="7"/>
  <c r="AG168" i="7" s="1"/>
  <c r="AH168" i="7" s="1"/>
  <c r="AI168" i="7" s="1"/>
  <c r="AK168" i="7" s="1"/>
  <c r="AA168" i="7"/>
  <c r="X168" i="7"/>
  <c r="G168" i="7"/>
  <c r="AL167" i="7"/>
  <c r="AJ167" i="7"/>
  <c r="AH167" i="7"/>
  <c r="AI167" i="7" s="1"/>
  <c r="AK167" i="7" s="1"/>
  <c r="AA167" i="7"/>
  <c r="AF167" i="7" s="1"/>
  <c r="AG167" i="7" s="1"/>
  <c r="X167" i="7"/>
  <c r="G167" i="7"/>
  <c r="AL166" i="7"/>
  <c r="AA166" i="7"/>
  <c r="X166" i="7"/>
  <c r="G166" i="7"/>
  <c r="AL165" i="7"/>
  <c r="AG165" i="7"/>
  <c r="AH165" i="7" s="1"/>
  <c r="AI165" i="7" s="1"/>
  <c r="AK165" i="7" s="1"/>
  <c r="AF165" i="7"/>
  <c r="AA165" i="7"/>
  <c r="AJ165" i="7" s="1"/>
  <c r="X165" i="7"/>
  <c r="G165" i="7"/>
  <c r="AL164" i="7"/>
  <c r="AJ164" i="7"/>
  <c r="AH164" i="7"/>
  <c r="AI164" i="7" s="1"/>
  <c r="AK164" i="7" s="1"/>
  <c r="AG164" i="7"/>
  <c r="AF164" i="7"/>
  <c r="AA164" i="7"/>
  <c r="X164" i="7"/>
  <c r="G164" i="7"/>
  <c r="AL163" i="7"/>
  <c r="AJ163" i="7"/>
  <c r="AA163" i="7"/>
  <c r="AF163" i="7" s="1"/>
  <c r="AG163" i="7" s="1"/>
  <c r="AH163" i="7" s="1"/>
  <c r="AI163" i="7" s="1"/>
  <c r="AK163" i="7" s="1"/>
  <c r="X163" i="7"/>
  <c r="G163" i="7"/>
  <c r="AL162" i="7"/>
  <c r="AJ162" i="7"/>
  <c r="AF162" i="7"/>
  <c r="AG162" i="7" s="1"/>
  <c r="AH162" i="7" s="1"/>
  <c r="AI162" i="7" s="1"/>
  <c r="AK162" i="7" s="1"/>
  <c r="AA162" i="7"/>
  <c r="X162" i="7"/>
  <c r="G162" i="7"/>
  <c r="AL161" i="7"/>
  <c r="AF161" i="7"/>
  <c r="AG161" i="7" s="1"/>
  <c r="AH161" i="7" s="1"/>
  <c r="AI161" i="7" s="1"/>
  <c r="AK161" i="7" s="1"/>
  <c r="AA161" i="7"/>
  <c r="AJ161" i="7" s="1"/>
  <c r="X161" i="7"/>
  <c r="G161" i="7"/>
  <c r="AL160" i="7"/>
  <c r="AJ160" i="7"/>
  <c r="AG160" i="7"/>
  <c r="AH160" i="7" s="1"/>
  <c r="AI160" i="7" s="1"/>
  <c r="AK160" i="7" s="1"/>
  <c r="AF160" i="7"/>
  <c r="AA160" i="7"/>
  <c r="X160" i="7"/>
  <c r="G160" i="7"/>
  <c r="AL159" i="7"/>
  <c r="AJ159" i="7"/>
  <c r="AI159" i="7"/>
  <c r="AK159" i="7" s="1"/>
  <c r="AH159" i="7"/>
  <c r="AA159" i="7"/>
  <c r="AF159" i="7" s="1"/>
  <c r="AG159" i="7" s="1"/>
  <c r="X159" i="7"/>
  <c r="G159" i="7"/>
  <c r="AL158" i="7"/>
  <c r="AF158" i="7"/>
  <c r="AG158" i="7" s="1"/>
  <c r="AH158" i="7" s="1"/>
  <c r="AI158" i="7" s="1"/>
  <c r="AK158" i="7" s="1"/>
  <c r="AA158" i="7"/>
  <c r="AJ158" i="7" s="1"/>
  <c r="X158" i="7"/>
  <c r="G158" i="7"/>
  <c r="AL157" i="7"/>
  <c r="AA157" i="7"/>
  <c r="AJ157" i="7" s="1"/>
  <c r="X157" i="7"/>
  <c r="G157" i="7"/>
  <c r="AL156" i="7"/>
  <c r="AJ156" i="7"/>
  <c r="AI156" i="7"/>
  <c r="AK156" i="7" s="1"/>
  <c r="AF156" i="7"/>
  <c r="AG156" i="7" s="1"/>
  <c r="AH156" i="7" s="1"/>
  <c r="AA156" i="7"/>
  <c r="X156" i="7"/>
  <c r="G156" i="7"/>
  <c r="AL155" i="7"/>
  <c r="AK155" i="7"/>
  <c r="AJ155" i="7"/>
  <c r="AH155" i="7"/>
  <c r="AI155" i="7" s="1"/>
  <c r="AA155" i="7"/>
  <c r="AF155" i="7" s="1"/>
  <c r="AG155" i="7" s="1"/>
  <c r="X155" i="7"/>
  <c r="G155" i="7"/>
  <c r="AL154" i="7"/>
  <c r="AA154" i="7"/>
  <c r="AJ154" i="7" s="1"/>
  <c r="X154" i="7"/>
  <c r="G154" i="7"/>
  <c r="AL153" i="7"/>
  <c r="AG153" i="7"/>
  <c r="AH153" i="7" s="1"/>
  <c r="AI153" i="7" s="1"/>
  <c r="AK153" i="7" s="1"/>
  <c r="AF153" i="7"/>
  <c r="AA153" i="7"/>
  <c r="AJ153" i="7" s="1"/>
  <c r="X153" i="7"/>
  <c r="G153" i="7"/>
  <c r="AL152" i="7"/>
  <c r="AJ152" i="7"/>
  <c r="AH152" i="7"/>
  <c r="AI152" i="7" s="1"/>
  <c r="AK152" i="7" s="1"/>
  <c r="AG152" i="7"/>
  <c r="AF152" i="7"/>
  <c r="AA152" i="7"/>
  <c r="X152" i="7"/>
  <c r="G152" i="7"/>
  <c r="AL151" i="7"/>
  <c r="AJ151" i="7"/>
  <c r="AA151" i="7"/>
  <c r="AF151" i="7" s="1"/>
  <c r="AG151" i="7" s="1"/>
  <c r="AH151" i="7" s="1"/>
  <c r="AI151" i="7" s="1"/>
  <c r="AK151" i="7" s="1"/>
  <c r="X151" i="7"/>
  <c r="G151" i="7"/>
  <c r="AL150" i="7"/>
  <c r="AJ150" i="7"/>
  <c r="AF150" i="7"/>
  <c r="AG150" i="7" s="1"/>
  <c r="AH150" i="7" s="1"/>
  <c r="AI150" i="7" s="1"/>
  <c r="AK150" i="7" s="1"/>
  <c r="AA150" i="7"/>
  <c r="X150" i="7"/>
  <c r="G150" i="7"/>
  <c r="AL149" i="7"/>
  <c r="AF149" i="7"/>
  <c r="AG149" i="7" s="1"/>
  <c r="AH149" i="7" s="1"/>
  <c r="AI149" i="7" s="1"/>
  <c r="AK149" i="7" s="1"/>
  <c r="AA149" i="7"/>
  <c r="AJ149" i="7" s="1"/>
  <c r="X149" i="7"/>
  <c r="G149" i="7"/>
  <c r="AL148" i="7"/>
  <c r="AJ148" i="7"/>
  <c r="AH148" i="7"/>
  <c r="AI148" i="7" s="1"/>
  <c r="AK148" i="7" s="1"/>
  <c r="AG148" i="7"/>
  <c r="AF148" i="7"/>
  <c r="AA148" i="7"/>
  <c r="X148" i="7"/>
  <c r="G148" i="7"/>
  <c r="AL147" i="7"/>
  <c r="AJ147" i="7"/>
  <c r="AA147" i="7"/>
  <c r="AF147" i="7" s="1"/>
  <c r="AG147" i="7" s="1"/>
  <c r="AH147" i="7" s="1"/>
  <c r="AI147" i="7" s="1"/>
  <c r="AK147" i="7" s="1"/>
  <c r="X147" i="7"/>
  <c r="G147" i="7"/>
  <c r="AL146" i="7"/>
  <c r="AJ146" i="7"/>
  <c r="AA146" i="7"/>
  <c r="AF146" i="7" s="1"/>
  <c r="AG146" i="7" s="1"/>
  <c r="AH146" i="7" s="1"/>
  <c r="AI146" i="7" s="1"/>
  <c r="AK146" i="7" s="1"/>
  <c r="X146" i="7"/>
  <c r="G146" i="7"/>
  <c r="AL145" i="7"/>
  <c r="AA145" i="7"/>
  <c r="AJ145" i="7" s="1"/>
  <c r="X145" i="7"/>
  <c r="G145" i="7"/>
  <c r="AL144" i="7"/>
  <c r="AJ144" i="7"/>
  <c r="AG144" i="7"/>
  <c r="AH144" i="7" s="1"/>
  <c r="AI144" i="7" s="1"/>
  <c r="AK144" i="7" s="1"/>
  <c r="AF144" i="7"/>
  <c r="AA144" i="7"/>
  <c r="X144" i="7"/>
  <c r="G144" i="7"/>
  <c r="AL143" i="7"/>
  <c r="AI143" i="7"/>
  <c r="AK143" i="7" s="1"/>
  <c r="AH143" i="7"/>
  <c r="AA143" i="7"/>
  <c r="AF143" i="7" s="1"/>
  <c r="AG143" i="7" s="1"/>
  <c r="X143" i="7"/>
  <c r="G143" i="7"/>
  <c r="AL142" i="7"/>
  <c r="AG142" i="7"/>
  <c r="AH142" i="7" s="1"/>
  <c r="AI142" i="7" s="1"/>
  <c r="AK142" i="7" s="1"/>
  <c r="AF142" i="7"/>
  <c r="AA142" i="7"/>
  <c r="AJ142" i="7" s="1"/>
  <c r="X142" i="7"/>
  <c r="G142" i="7"/>
  <c r="AL141" i="7"/>
  <c r="AG141" i="7"/>
  <c r="AH141" i="7" s="1"/>
  <c r="AI141" i="7" s="1"/>
  <c r="AK141" i="7" s="1"/>
  <c r="AF141" i="7"/>
  <c r="AA141" i="7"/>
  <c r="AJ141" i="7" s="1"/>
  <c r="X141" i="7"/>
  <c r="G141" i="7"/>
  <c r="AL140" i="7"/>
  <c r="AJ140" i="7"/>
  <c r="AF140" i="7"/>
  <c r="AG140" i="7" s="1"/>
  <c r="AH140" i="7" s="1"/>
  <c r="AI140" i="7" s="1"/>
  <c r="AK140" i="7" s="1"/>
  <c r="AA140" i="7"/>
  <c r="X140" i="7"/>
  <c r="G140" i="7"/>
  <c r="AL139" i="7"/>
  <c r="AJ139" i="7"/>
  <c r="AH139" i="7"/>
  <c r="AI139" i="7" s="1"/>
  <c r="AK139" i="7" s="1"/>
  <c r="AA139" i="7"/>
  <c r="AF139" i="7" s="1"/>
  <c r="AG139" i="7" s="1"/>
  <c r="X139" i="7"/>
  <c r="G139" i="7"/>
  <c r="AL138" i="7"/>
  <c r="AJ138" i="7"/>
  <c r="AF138" i="7"/>
  <c r="AG138" i="7" s="1"/>
  <c r="AH138" i="7" s="1"/>
  <c r="AI138" i="7" s="1"/>
  <c r="AK138" i="7" s="1"/>
  <c r="AA138" i="7"/>
  <c r="X138" i="7"/>
  <c r="G138" i="7"/>
  <c r="AL137" i="7"/>
  <c r="AF137" i="7"/>
  <c r="AG137" i="7" s="1"/>
  <c r="AH137" i="7" s="1"/>
  <c r="AI137" i="7" s="1"/>
  <c r="AK137" i="7" s="1"/>
  <c r="AA137" i="7"/>
  <c r="AJ137" i="7" s="1"/>
  <c r="X137" i="7"/>
  <c r="G137" i="7"/>
  <c r="AL136" i="7"/>
  <c r="AJ136" i="7"/>
  <c r="AH136" i="7"/>
  <c r="AI136" i="7" s="1"/>
  <c r="AK136" i="7" s="1"/>
  <c r="AF136" i="7"/>
  <c r="AG136" i="7" s="1"/>
  <c r="AA136" i="7"/>
  <c r="X136" i="7"/>
  <c r="G136" i="7"/>
  <c r="AL135" i="7"/>
  <c r="AJ135" i="7"/>
  <c r="AH135" i="7"/>
  <c r="AI135" i="7" s="1"/>
  <c r="AK135" i="7" s="1"/>
  <c r="AA135" i="7"/>
  <c r="AF135" i="7" s="1"/>
  <c r="AG135" i="7" s="1"/>
  <c r="X135" i="7"/>
  <c r="G135" i="7"/>
  <c r="AL134" i="7"/>
  <c r="AJ134" i="7"/>
  <c r="AF134" i="7"/>
  <c r="AG134" i="7" s="1"/>
  <c r="AH134" i="7" s="1"/>
  <c r="AI134" i="7" s="1"/>
  <c r="AK134" i="7" s="1"/>
  <c r="AA134" i="7"/>
  <c r="X134" i="7"/>
  <c r="G134" i="7"/>
  <c r="AL133" i="7"/>
  <c r="AF133" i="7"/>
  <c r="AG133" i="7" s="1"/>
  <c r="AH133" i="7" s="1"/>
  <c r="AI133" i="7" s="1"/>
  <c r="AK133" i="7" s="1"/>
  <c r="AA133" i="7"/>
  <c r="AJ133" i="7" s="1"/>
  <c r="X133" i="7"/>
  <c r="G133" i="7"/>
  <c r="AL132" i="7"/>
  <c r="AJ132" i="7"/>
  <c r="AH132" i="7"/>
  <c r="AI132" i="7" s="1"/>
  <c r="AK132" i="7" s="1"/>
  <c r="AG132" i="7"/>
  <c r="AF132" i="7"/>
  <c r="AA132" i="7"/>
  <c r="X132" i="7"/>
  <c r="G132" i="7"/>
  <c r="AL131" i="7"/>
  <c r="AJ131" i="7"/>
  <c r="AA131" i="7"/>
  <c r="AF131" i="7" s="1"/>
  <c r="AG131" i="7" s="1"/>
  <c r="AH131" i="7" s="1"/>
  <c r="AI131" i="7" s="1"/>
  <c r="AK131" i="7" s="1"/>
  <c r="X131" i="7"/>
  <c r="G131" i="7"/>
  <c r="AL130" i="7"/>
  <c r="AJ130" i="7"/>
  <c r="AA130" i="7"/>
  <c r="AF130" i="7" s="1"/>
  <c r="AG130" i="7" s="1"/>
  <c r="AH130" i="7" s="1"/>
  <c r="AI130" i="7" s="1"/>
  <c r="AK130" i="7" s="1"/>
  <c r="X130" i="7"/>
  <c r="G130" i="7"/>
  <c r="AL129" i="7"/>
  <c r="AA129" i="7"/>
  <c r="AJ129" i="7" s="1"/>
  <c r="X129" i="7"/>
  <c r="G129" i="7"/>
  <c r="AL128" i="7"/>
  <c r="AJ128" i="7"/>
  <c r="AG128" i="7"/>
  <c r="AH128" i="7" s="1"/>
  <c r="AI128" i="7" s="1"/>
  <c r="AK128" i="7" s="1"/>
  <c r="AF128" i="7"/>
  <c r="AA128" i="7"/>
  <c r="X128" i="7"/>
  <c r="G128" i="7"/>
  <c r="AL127" i="7"/>
  <c r="AI127" i="7"/>
  <c r="AK127" i="7" s="1"/>
  <c r="AH127" i="7"/>
  <c r="AA127" i="7"/>
  <c r="AF127" i="7" s="1"/>
  <c r="AG127" i="7" s="1"/>
  <c r="X127" i="7"/>
  <c r="G127" i="7"/>
  <c r="AL126" i="7"/>
  <c r="AG126" i="7"/>
  <c r="AH126" i="7" s="1"/>
  <c r="AI126" i="7" s="1"/>
  <c r="AK126" i="7" s="1"/>
  <c r="AF126" i="7"/>
  <c r="AA126" i="7"/>
  <c r="AJ126" i="7" s="1"/>
  <c r="X126" i="7"/>
  <c r="G126" i="7"/>
  <c r="AL125" i="7"/>
  <c r="AG125" i="7"/>
  <c r="AH125" i="7" s="1"/>
  <c r="AI125" i="7" s="1"/>
  <c r="AK125" i="7" s="1"/>
  <c r="AF125" i="7"/>
  <c r="AA125" i="7"/>
  <c r="AJ125" i="7" s="1"/>
  <c r="X125" i="7"/>
  <c r="G125" i="7"/>
  <c r="AL124" i="7"/>
  <c r="AJ124" i="7"/>
  <c r="AF124" i="7"/>
  <c r="AG124" i="7" s="1"/>
  <c r="AH124" i="7" s="1"/>
  <c r="AI124" i="7" s="1"/>
  <c r="AK124" i="7" s="1"/>
  <c r="AA124" i="7"/>
  <c r="X124" i="7"/>
  <c r="G124" i="7"/>
  <c r="AL123" i="7"/>
  <c r="AJ123" i="7"/>
  <c r="AH123" i="7"/>
  <c r="AI123" i="7" s="1"/>
  <c r="AK123" i="7" s="1"/>
  <c r="AA123" i="7"/>
  <c r="AF123" i="7" s="1"/>
  <c r="AG123" i="7" s="1"/>
  <c r="X123" i="7"/>
  <c r="G123" i="7"/>
  <c r="AL122" i="7"/>
  <c r="AJ122" i="7"/>
  <c r="AF122" i="7"/>
  <c r="AG122" i="7" s="1"/>
  <c r="AH122" i="7" s="1"/>
  <c r="AI122" i="7" s="1"/>
  <c r="AK122" i="7" s="1"/>
  <c r="AA122" i="7"/>
  <c r="X122" i="7"/>
  <c r="G122" i="7"/>
  <c r="AL121" i="7"/>
  <c r="AF121" i="7"/>
  <c r="AG121" i="7" s="1"/>
  <c r="AH121" i="7" s="1"/>
  <c r="AI121" i="7" s="1"/>
  <c r="AK121" i="7" s="1"/>
  <c r="AA121" i="7"/>
  <c r="AJ121" i="7" s="1"/>
  <c r="X121" i="7"/>
  <c r="G121" i="7"/>
  <c r="AL120" i="7"/>
  <c r="AJ120" i="7"/>
  <c r="AH120" i="7"/>
  <c r="AI120" i="7" s="1"/>
  <c r="AK120" i="7" s="1"/>
  <c r="AF120" i="7"/>
  <c r="AG120" i="7" s="1"/>
  <c r="AA120" i="7"/>
  <c r="X120" i="7"/>
  <c r="G120" i="7"/>
  <c r="AL119" i="7"/>
  <c r="AJ119" i="7"/>
  <c r="AH119" i="7"/>
  <c r="AI119" i="7" s="1"/>
  <c r="AK119" i="7" s="1"/>
  <c r="AA119" i="7"/>
  <c r="AF119" i="7" s="1"/>
  <c r="AG119" i="7" s="1"/>
  <c r="X119" i="7"/>
  <c r="G119" i="7"/>
  <c r="AL118" i="7"/>
  <c r="AJ118" i="7"/>
  <c r="AF118" i="7"/>
  <c r="AG118" i="7" s="1"/>
  <c r="AH118" i="7" s="1"/>
  <c r="AI118" i="7" s="1"/>
  <c r="AK118" i="7" s="1"/>
  <c r="AA118" i="7"/>
  <c r="X118" i="7"/>
  <c r="G118" i="7"/>
  <c r="AL117" i="7"/>
  <c r="AH117" i="7"/>
  <c r="AI117" i="7" s="1"/>
  <c r="AK117" i="7" s="1"/>
  <c r="AF117" i="7"/>
  <c r="AG117" i="7" s="1"/>
  <c r="AA117" i="7"/>
  <c r="AJ117" i="7" s="1"/>
  <c r="X117" i="7"/>
  <c r="G117" i="7"/>
  <c r="AL116" i="7"/>
  <c r="AJ116" i="7"/>
  <c r="AH116" i="7"/>
  <c r="AI116" i="7" s="1"/>
  <c r="AK116" i="7" s="1"/>
  <c r="AG116" i="7"/>
  <c r="AF116" i="7"/>
  <c r="AA116" i="7"/>
  <c r="X116" i="7"/>
  <c r="G116" i="7"/>
  <c r="AL115" i="7"/>
  <c r="AJ115" i="7"/>
  <c r="AA115" i="7"/>
  <c r="AF115" i="7" s="1"/>
  <c r="AG115" i="7" s="1"/>
  <c r="AH115" i="7" s="1"/>
  <c r="AI115" i="7" s="1"/>
  <c r="AK115" i="7" s="1"/>
  <c r="X115" i="7"/>
  <c r="G115" i="7"/>
  <c r="AL114" i="7"/>
  <c r="AJ114" i="7"/>
  <c r="AA114" i="7"/>
  <c r="AF114" i="7" s="1"/>
  <c r="AG114" i="7" s="1"/>
  <c r="AH114" i="7" s="1"/>
  <c r="AI114" i="7" s="1"/>
  <c r="AK114" i="7" s="1"/>
  <c r="X114" i="7"/>
  <c r="G114" i="7"/>
  <c r="AL113" i="7"/>
  <c r="AA113" i="7"/>
  <c r="AJ113" i="7" s="1"/>
  <c r="X113" i="7"/>
  <c r="G113" i="7"/>
  <c r="AL112" i="7"/>
  <c r="AJ112" i="7"/>
  <c r="AG112" i="7"/>
  <c r="AH112" i="7" s="1"/>
  <c r="AI112" i="7" s="1"/>
  <c r="AK112" i="7" s="1"/>
  <c r="AF112" i="7"/>
  <c r="AA112" i="7"/>
  <c r="X112" i="7"/>
  <c r="G112" i="7"/>
  <c r="AL111" i="7"/>
  <c r="AI111" i="7"/>
  <c r="AK111" i="7" s="1"/>
  <c r="AH111" i="7"/>
  <c r="AA111" i="7"/>
  <c r="AF111" i="7" s="1"/>
  <c r="AG111" i="7" s="1"/>
  <c r="X111" i="7"/>
  <c r="G111" i="7"/>
  <c r="AL110" i="7"/>
  <c r="AA110" i="7"/>
  <c r="X110" i="7"/>
  <c r="G110" i="7"/>
  <c r="AL109" i="7"/>
  <c r="AF109" i="7"/>
  <c r="AG109" i="7" s="1"/>
  <c r="AH109" i="7" s="1"/>
  <c r="AI109" i="7" s="1"/>
  <c r="AK109" i="7" s="1"/>
  <c r="AA109" i="7"/>
  <c r="AJ109" i="7" s="1"/>
  <c r="X109" i="7"/>
  <c r="G109" i="7"/>
  <c r="AL108" i="7"/>
  <c r="AJ108" i="7"/>
  <c r="AF108" i="7"/>
  <c r="AG108" i="7" s="1"/>
  <c r="AH108" i="7" s="1"/>
  <c r="AI108" i="7" s="1"/>
  <c r="AK108" i="7" s="1"/>
  <c r="AA108" i="7"/>
  <c r="X108" i="7"/>
  <c r="G108" i="7"/>
  <c r="AL107" i="7"/>
  <c r="AJ107" i="7"/>
  <c r="AH107" i="7"/>
  <c r="AI107" i="7" s="1"/>
  <c r="AK107" i="7" s="1"/>
  <c r="AG107" i="7"/>
  <c r="AA107" i="7"/>
  <c r="AF107" i="7" s="1"/>
  <c r="X107" i="7"/>
  <c r="G107" i="7"/>
  <c r="AL106" i="7"/>
  <c r="AA106" i="7"/>
  <c r="X106" i="7"/>
  <c r="G106" i="7"/>
  <c r="AL105" i="7"/>
  <c r="AF105" i="7"/>
  <c r="AG105" i="7" s="1"/>
  <c r="AH105" i="7" s="1"/>
  <c r="AI105" i="7" s="1"/>
  <c r="AK105" i="7" s="1"/>
  <c r="AA105" i="7"/>
  <c r="AJ105" i="7" s="1"/>
  <c r="X105" i="7"/>
  <c r="G105" i="7"/>
  <c r="AL104" i="7"/>
  <c r="AA104" i="7"/>
  <c r="X104" i="7"/>
  <c r="G104" i="7"/>
  <c r="AL103" i="7"/>
  <c r="AJ103" i="7"/>
  <c r="AG103" i="7"/>
  <c r="AH103" i="7" s="1"/>
  <c r="AI103" i="7" s="1"/>
  <c r="AK103" i="7" s="1"/>
  <c r="AA103" i="7"/>
  <c r="AF103" i="7" s="1"/>
  <c r="X103" i="7"/>
  <c r="G103" i="7"/>
  <c r="AL102" i="7"/>
  <c r="AA102" i="7"/>
  <c r="X102" i="7"/>
  <c r="G102" i="7"/>
  <c r="AL101" i="7"/>
  <c r="AF101" i="7"/>
  <c r="AG101" i="7" s="1"/>
  <c r="AH101" i="7" s="1"/>
  <c r="AI101" i="7" s="1"/>
  <c r="AK101" i="7" s="1"/>
  <c r="AA101" i="7"/>
  <c r="AJ101" i="7" s="1"/>
  <c r="X101" i="7"/>
  <c r="G101" i="7"/>
  <c r="AL100" i="7"/>
  <c r="AJ100" i="7"/>
  <c r="AA100" i="7"/>
  <c r="AF100" i="7" s="1"/>
  <c r="AG100" i="7" s="1"/>
  <c r="AH100" i="7" s="1"/>
  <c r="AI100" i="7" s="1"/>
  <c r="AK100" i="7" s="1"/>
  <c r="X100" i="7"/>
  <c r="G100" i="7"/>
  <c r="AL99" i="7"/>
  <c r="AJ99" i="7"/>
  <c r="AG99" i="7"/>
  <c r="AH99" i="7" s="1"/>
  <c r="AI99" i="7" s="1"/>
  <c r="AK99" i="7" s="1"/>
  <c r="AA99" i="7"/>
  <c r="AF99" i="7" s="1"/>
  <c r="X99" i="7"/>
  <c r="G99" i="7"/>
  <c r="AL98" i="7"/>
  <c r="AK98" i="7"/>
  <c r="AG98" i="7"/>
  <c r="AH98" i="7" s="1"/>
  <c r="AI98" i="7" s="1"/>
  <c r="AF98" i="7"/>
  <c r="AA98" i="7"/>
  <c r="AJ98" i="7" s="1"/>
  <c r="X98" i="7"/>
  <c r="G98" i="7"/>
  <c r="AL97" i="7"/>
  <c r="AA97" i="7"/>
  <c r="X97" i="7"/>
  <c r="G97" i="7"/>
  <c r="AL96" i="7"/>
  <c r="AJ96" i="7"/>
  <c r="AA96" i="7"/>
  <c r="AF96" i="7" s="1"/>
  <c r="AG96" i="7" s="1"/>
  <c r="AH96" i="7" s="1"/>
  <c r="AI96" i="7" s="1"/>
  <c r="AK96" i="7" s="1"/>
  <c r="X96" i="7"/>
  <c r="G96" i="7"/>
  <c r="AL95" i="7"/>
  <c r="AJ95" i="7"/>
  <c r="AG95" i="7"/>
  <c r="AH95" i="7" s="1"/>
  <c r="AI95" i="7" s="1"/>
  <c r="AK95" i="7" s="1"/>
  <c r="AA95" i="7"/>
  <c r="AF95" i="7" s="1"/>
  <c r="X95" i="7"/>
  <c r="G95" i="7"/>
  <c r="AL94" i="7"/>
  <c r="AJ94" i="7"/>
  <c r="AG94" i="7"/>
  <c r="AH94" i="7" s="1"/>
  <c r="AI94" i="7" s="1"/>
  <c r="AK94" i="7" s="1"/>
  <c r="AF94" i="7"/>
  <c r="AA94" i="7"/>
  <c r="X94" i="7"/>
  <c r="G94" i="7"/>
  <c r="AL93" i="7"/>
  <c r="AA93" i="7"/>
  <c r="X93" i="7"/>
  <c r="G93" i="7"/>
  <c r="AL92" i="7"/>
  <c r="AJ92" i="7"/>
  <c r="AG92" i="7"/>
  <c r="AH92" i="7" s="1"/>
  <c r="AI92" i="7" s="1"/>
  <c r="AK92" i="7" s="1"/>
  <c r="AF92" i="7"/>
  <c r="AA92" i="7"/>
  <c r="X92" i="7"/>
  <c r="G92" i="7"/>
  <c r="AL91" i="7"/>
  <c r="AA91" i="7"/>
  <c r="X91" i="7"/>
  <c r="G91" i="7"/>
  <c r="AL90" i="7"/>
  <c r="AJ90" i="7"/>
  <c r="AF90" i="7"/>
  <c r="AG90" i="7" s="1"/>
  <c r="AH90" i="7" s="1"/>
  <c r="AI90" i="7" s="1"/>
  <c r="AK90" i="7" s="1"/>
  <c r="AA90" i="7"/>
  <c r="X90" i="7"/>
  <c r="G90" i="7"/>
  <c r="AL89" i="7"/>
  <c r="AA89" i="7"/>
  <c r="X89" i="7"/>
  <c r="G89" i="7"/>
  <c r="AL88" i="7"/>
  <c r="AJ88" i="7"/>
  <c r="AI88" i="7"/>
  <c r="AK88" i="7" s="1"/>
  <c r="AG88" i="7"/>
  <c r="AH88" i="7" s="1"/>
  <c r="AF88" i="7"/>
  <c r="AA88" i="7"/>
  <c r="X88" i="7"/>
  <c r="G88" i="7"/>
  <c r="AL87" i="7"/>
  <c r="AA87" i="7"/>
  <c r="X87" i="7"/>
  <c r="G87" i="7"/>
  <c r="AL86" i="7"/>
  <c r="AJ86" i="7"/>
  <c r="AF86" i="7"/>
  <c r="AG86" i="7" s="1"/>
  <c r="AH86" i="7" s="1"/>
  <c r="AI86" i="7" s="1"/>
  <c r="AK86" i="7" s="1"/>
  <c r="AA86" i="7"/>
  <c r="X86" i="7"/>
  <c r="G86" i="7"/>
  <c r="AL85" i="7"/>
  <c r="AK85" i="7"/>
  <c r="AG85" i="7"/>
  <c r="AH85" i="7" s="1"/>
  <c r="AI85" i="7" s="1"/>
  <c r="AF85" i="7"/>
  <c r="AA85" i="7"/>
  <c r="AJ85" i="7" s="1"/>
  <c r="X85" i="7"/>
  <c r="G85" i="7"/>
  <c r="AL84" i="7"/>
  <c r="AF84" i="7"/>
  <c r="AG84" i="7" s="1"/>
  <c r="AH84" i="7" s="1"/>
  <c r="AI84" i="7" s="1"/>
  <c r="AK84" i="7" s="1"/>
  <c r="AA84" i="7"/>
  <c r="AJ84" i="7" s="1"/>
  <c r="X84" i="7"/>
  <c r="G84" i="7"/>
  <c r="AL83" i="7"/>
  <c r="AA83" i="7"/>
  <c r="X83" i="7"/>
  <c r="G83" i="7"/>
  <c r="AL82" i="7"/>
  <c r="AJ82" i="7"/>
  <c r="AF82" i="7"/>
  <c r="AG82" i="7" s="1"/>
  <c r="AH82" i="7" s="1"/>
  <c r="AI82" i="7" s="1"/>
  <c r="AK82" i="7" s="1"/>
  <c r="AA82" i="7"/>
  <c r="X82" i="7"/>
  <c r="G82" i="7"/>
  <c r="AL81" i="7"/>
  <c r="AI81" i="7"/>
  <c r="AK81" i="7" s="1"/>
  <c r="AG81" i="7"/>
  <c r="AH81" i="7" s="1"/>
  <c r="AF81" i="7"/>
  <c r="AA81" i="7"/>
  <c r="AJ81" i="7" s="1"/>
  <c r="X81" i="7"/>
  <c r="G81" i="7"/>
  <c r="AL80" i="7"/>
  <c r="AI80" i="7"/>
  <c r="AK80" i="7" s="1"/>
  <c r="AF80" i="7"/>
  <c r="AG80" i="7" s="1"/>
  <c r="AH80" i="7" s="1"/>
  <c r="AA80" i="7"/>
  <c r="AJ80" i="7" s="1"/>
  <c r="X80" i="7"/>
  <c r="G80" i="7"/>
  <c r="AL79" i="7"/>
  <c r="AK79" i="7"/>
  <c r="AH79" i="7"/>
  <c r="AI79" i="7" s="1"/>
  <c r="AG79" i="7"/>
  <c r="AA79" i="7"/>
  <c r="AF79" i="7" s="1"/>
  <c r="X79" i="7"/>
  <c r="G79" i="7"/>
  <c r="AL78" i="7"/>
  <c r="AA78" i="7"/>
  <c r="X78" i="7"/>
  <c r="G78" i="7"/>
  <c r="AL77" i="7"/>
  <c r="AF77" i="7"/>
  <c r="AG77" i="7" s="1"/>
  <c r="AH77" i="7" s="1"/>
  <c r="AI77" i="7" s="1"/>
  <c r="AK77" i="7" s="1"/>
  <c r="AA77" i="7"/>
  <c r="AJ77" i="7" s="1"/>
  <c r="X77" i="7"/>
  <c r="G77" i="7"/>
  <c r="AL76" i="7"/>
  <c r="AJ76" i="7"/>
  <c r="AF76" i="7"/>
  <c r="AG76" i="7" s="1"/>
  <c r="AH76" i="7" s="1"/>
  <c r="AI76" i="7" s="1"/>
  <c r="AK76" i="7" s="1"/>
  <c r="AA76" i="7"/>
  <c r="X76" i="7"/>
  <c r="G76" i="7"/>
  <c r="AL75" i="7"/>
  <c r="AJ75" i="7"/>
  <c r="AH75" i="7"/>
  <c r="AI75" i="7" s="1"/>
  <c r="AK75" i="7" s="1"/>
  <c r="AG75" i="7"/>
  <c r="AA75" i="7"/>
  <c r="AF75" i="7" s="1"/>
  <c r="X75" i="7"/>
  <c r="G75" i="7"/>
  <c r="AL74" i="7"/>
  <c r="AA74" i="7"/>
  <c r="X74" i="7"/>
  <c r="G74" i="7"/>
  <c r="AL73" i="7"/>
  <c r="AF73" i="7"/>
  <c r="AG73" i="7" s="1"/>
  <c r="AH73" i="7" s="1"/>
  <c r="AI73" i="7" s="1"/>
  <c r="AK73" i="7" s="1"/>
  <c r="AA73" i="7"/>
  <c r="AJ73" i="7" s="1"/>
  <c r="X73" i="7"/>
  <c r="G73" i="7"/>
  <c r="AL72" i="7"/>
  <c r="AA72" i="7"/>
  <c r="X72" i="7"/>
  <c r="G72" i="7"/>
  <c r="AL71" i="7"/>
  <c r="AJ71" i="7"/>
  <c r="AG71" i="7"/>
  <c r="AH71" i="7" s="1"/>
  <c r="AI71" i="7" s="1"/>
  <c r="AK71" i="7" s="1"/>
  <c r="AA71" i="7"/>
  <c r="AF71" i="7" s="1"/>
  <c r="X71" i="7"/>
  <c r="G71" i="7"/>
  <c r="AL70" i="7"/>
  <c r="AA70" i="7"/>
  <c r="X70" i="7"/>
  <c r="G70" i="7"/>
  <c r="AL69" i="7"/>
  <c r="AF69" i="7"/>
  <c r="AG69" i="7" s="1"/>
  <c r="AH69" i="7" s="1"/>
  <c r="AI69" i="7" s="1"/>
  <c r="AK69" i="7" s="1"/>
  <c r="AA69" i="7"/>
  <c r="AJ69" i="7" s="1"/>
  <c r="X69" i="7"/>
  <c r="G69" i="7"/>
  <c r="AL68" i="7"/>
  <c r="AJ68" i="7"/>
  <c r="AH68" i="7"/>
  <c r="AI68" i="7" s="1"/>
  <c r="AK68" i="7" s="1"/>
  <c r="AA68" i="7"/>
  <c r="AF68" i="7" s="1"/>
  <c r="AG68" i="7" s="1"/>
  <c r="X68" i="7"/>
  <c r="G68" i="7"/>
  <c r="AL67" i="7"/>
  <c r="AJ67" i="7"/>
  <c r="AG67" i="7"/>
  <c r="AH67" i="7" s="1"/>
  <c r="AI67" i="7" s="1"/>
  <c r="AK67" i="7" s="1"/>
  <c r="AA67" i="7"/>
  <c r="AF67" i="7" s="1"/>
  <c r="X67" i="7"/>
  <c r="G67" i="7"/>
  <c r="AL66" i="7"/>
  <c r="AG66" i="7"/>
  <c r="AH66" i="7" s="1"/>
  <c r="AI66" i="7" s="1"/>
  <c r="AK66" i="7" s="1"/>
  <c r="AF66" i="7"/>
  <c r="AA66" i="7"/>
  <c r="AJ66" i="7" s="1"/>
  <c r="X66" i="7"/>
  <c r="G66" i="7"/>
  <c r="AL65" i="7"/>
  <c r="AA65" i="7"/>
  <c r="X65" i="7"/>
  <c r="G65" i="7"/>
  <c r="AL64" i="7"/>
  <c r="AJ64" i="7"/>
  <c r="AG64" i="7"/>
  <c r="AH64" i="7" s="1"/>
  <c r="AI64" i="7" s="1"/>
  <c r="AK64" i="7" s="1"/>
  <c r="AA64" i="7"/>
  <c r="AF64" i="7" s="1"/>
  <c r="X64" i="7"/>
  <c r="G64" i="7"/>
  <c r="AL63" i="7"/>
  <c r="AJ63" i="7"/>
  <c r="AG63" i="7"/>
  <c r="AH63" i="7" s="1"/>
  <c r="AI63" i="7" s="1"/>
  <c r="AK63" i="7" s="1"/>
  <c r="AA63" i="7"/>
  <c r="AF63" i="7" s="1"/>
  <c r="X63" i="7"/>
  <c r="G63" i="7"/>
  <c r="AL62" i="7"/>
  <c r="AJ62" i="7"/>
  <c r="AG62" i="7"/>
  <c r="AH62" i="7" s="1"/>
  <c r="AI62" i="7" s="1"/>
  <c r="AK62" i="7" s="1"/>
  <c r="AF62" i="7"/>
  <c r="AA62" i="7"/>
  <c r="X62" i="7"/>
  <c r="G62" i="7"/>
  <c r="AL61" i="7"/>
  <c r="AA61" i="7"/>
  <c r="X61" i="7"/>
  <c r="G61" i="7"/>
  <c r="AL60" i="7"/>
  <c r="AJ60" i="7"/>
  <c r="AG60" i="7"/>
  <c r="AH60" i="7" s="1"/>
  <c r="AI60" i="7" s="1"/>
  <c r="AK60" i="7" s="1"/>
  <c r="AF60" i="7"/>
  <c r="AA60" i="7"/>
  <c r="X60" i="7"/>
  <c r="G60" i="7"/>
  <c r="AL59" i="7"/>
  <c r="AA59" i="7"/>
  <c r="X59" i="7"/>
  <c r="G59" i="7"/>
  <c r="AL58" i="7"/>
  <c r="AJ58" i="7"/>
  <c r="AI58" i="7"/>
  <c r="AK58" i="7" s="1"/>
  <c r="AF58" i="7"/>
  <c r="AG58" i="7" s="1"/>
  <c r="AH58" i="7" s="1"/>
  <c r="AA58" i="7"/>
  <c r="X58" i="7"/>
  <c r="G58" i="7"/>
  <c r="AL57" i="7"/>
  <c r="AA57" i="7"/>
  <c r="X57" i="7"/>
  <c r="G57" i="7"/>
  <c r="AL56" i="7"/>
  <c r="AJ56" i="7"/>
  <c r="AG56" i="7"/>
  <c r="AH56" i="7" s="1"/>
  <c r="AI56" i="7" s="1"/>
  <c r="AK56" i="7" s="1"/>
  <c r="AF56" i="7"/>
  <c r="AA56" i="7"/>
  <c r="X56" i="7"/>
  <c r="G56" i="7"/>
  <c r="AL55" i="7"/>
  <c r="AA55" i="7"/>
  <c r="X55" i="7"/>
  <c r="G55" i="7"/>
  <c r="AL54" i="7"/>
  <c r="AJ54" i="7"/>
  <c r="AF54" i="7"/>
  <c r="AG54" i="7" s="1"/>
  <c r="AH54" i="7" s="1"/>
  <c r="AI54" i="7" s="1"/>
  <c r="AK54" i="7" s="1"/>
  <c r="AA54" i="7"/>
  <c r="X54" i="7"/>
  <c r="G54" i="7"/>
  <c r="AL53" i="7"/>
  <c r="AG53" i="7"/>
  <c r="AH53" i="7" s="1"/>
  <c r="AI53" i="7" s="1"/>
  <c r="AK53" i="7" s="1"/>
  <c r="AF53" i="7"/>
  <c r="AA53" i="7"/>
  <c r="AJ53" i="7" s="1"/>
  <c r="X53" i="7"/>
  <c r="G53" i="7"/>
  <c r="AL52" i="7"/>
  <c r="AF52" i="7"/>
  <c r="AG52" i="7" s="1"/>
  <c r="AH52" i="7" s="1"/>
  <c r="AI52" i="7" s="1"/>
  <c r="AK52" i="7" s="1"/>
  <c r="AA52" i="7"/>
  <c r="AJ52" i="7" s="1"/>
  <c r="X52" i="7"/>
  <c r="G52" i="7"/>
  <c r="AL51" i="7"/>
  <c r="AA51" i="7"/>
  <c r="AF51" i="7" s="1"/>
  <c r="AG51" i="7" s="1"/>
  <c r="AH51" i="7" s="1"/>
  <c r="AI51" i="7" s="1"/>
  <c r="AK51" i="7" s="1"/>
  <c r="X51" i="7"/>
  <c r="G51" i="7"/>
  <c r="AL50" i="7"/>
  <c r="AK50" i="7"/>
  <c r="AJ50" i="7"/>
  <c r="AI50" i="7"/>
  <c r="AF50" i="7"/>
  <c r="AG50" i="7" s="1"/>
  <c r="AH50" i="7" s="1"/>
  <c r="AA50" i="7"/>
  <c r="X50" i="7"/>
  <c r="G50" i="7"/>
  <c r="AL49" i="7"/>
  <c r="AG49" i="7"/>
  <c r="AH49" i="7" s="1"/>
  <c r="AI49" i="7" s="1"/>
  <c r="AK49" i="7" s="1"/>
  <c r="AF49" i="7"/>
  <c r="AA49" i="7"/>
  <c r="AJ49" i="7" s="1"/>
  <c r="X49" i="7"/>
  <c r="G49" i="7"/>
  <c r="AL48" i="7"/>
  <c r="AF48" i="7"/>
  <c r="AG48" i="7" s="1"/>
  <c r="AH48" i="7" s="1"/>
  <c r="AI48" i="7" s="1"/>
  <c r="AK48" i="7" s="1"/>
  <c r="AA48" i="7"/>
  <c r="AJ48" i="7" s="1"/>
  <c r="X48" i="7"/>
  <c r="G48" i="7"/>
  <c r="AL47" i="7"/>
  <c r="AG47" i="7"/>
  <c r="AH47" i="7" s="1"/>
  <c r="AI47" i="7" s="1"/>
  <c r="AK47" i="7" s="1"/>
  <c r="AA47" i="7"/>
  <c r="AF47" i="7" s="1"/>
  <c r="X47" i="7"/>
  <c r="G47" i="7"/>
  <c r="AL46" i="7"/>
  <c r="AA46" i="7"/>
  <c r="X46" i="7"/>
  <c r="G46" i="7"/>
  <c r="AL45" i="7"/>
  <c r="AH45" i="7"/>
  <c r="AI45" i="7" s="1"/>
  <c r="AK45" i="7" s="1"/>
  <c r="AF45" i="7"/>
  <c r="AG45" i="7" s="1"/>
  <c r="AA45" i="7"/>
  <c r="AJ45" i="7" s="1"/>
  <c r="X45" i="7"/>
  <c r="G45" i="7"/>
  <c r="AL44" i="7"/>
  <c r="AJ44" i="7"/>
  <c r="AH44" i="7"/>
  <c r="AI44" i="7" s="1"/>
  <c r="AK44" i="7" s="1"/>
  <c r="AF44" i="7"/>
  <c r="AG44" i="7" s="1"/>
  <c r="AA44" i="7"/>
  <c r="X44" i="7"/>
  <c r="G44" i="7"/>
  <c r="AL43" i="7"/>
  <c r="AJ43" i="7"/>
  <c r="AH43" i="7"/>
  <c r="AI43" i="7" s="1"/>
  <c r="AK43" i="7" s="1"/>
  <c r="AG43" i="7"/>
  <c r="AA43" i="7"/>
  <c r="AF43" i="7" s="1"/>
  <c r="X43" i="7"/>
  <c r="G43" i="7"/>
  <c r="AL42" i="7"/>
  <c r="AA42" i="7"/>
  <c r="X42" i="7"/>
  <c r="G42" i="7"/>
  <c r="AL41" i="7"/>
  <c r="AA41" i="7"/>
  <c r="AJ41" i="7" s="1"/>
  <c r="X41" i="7"/>
  <c r="G41" i="7"/>
  <c r="AL40" i="7"/>
  <c r="AA40" i="7"/>
  <c r="X40" i="7"/>
  <c r="G40" i="7"/>
  <c r="AL39" i="7"/>
  <c r="AJ39" i="7"/>
  <c r="AG39" i="7"/>
  <c r="AH39" i="7" s="1"/>
  <c r="AI39" i="7" s="1"/>
  <c r="AK39" i="7" s="1"/>
  <c r="AA39" i="7"/>
  <c r="AF39" i="7" s="1"/>
  <c r="X39" i="7"/>
  <c r="G39" i="7"/>
  <c r="AL38" i="7"/>
  <c r="AJ38" i="7"/>
  <c r="AA38" i="7"/>
  <c r="AF38" i="7" s="1"/>
  <c r="AG38" i="7" s="1"/>
  <c r="AH38" i="7" s="1"/>
  <c r="AI38" i="7" s="1"/>
  <c r="AK38" i="7" s="1"/>
  <c r="X38" i="7"/>
  <c r="G38" i="7"/>
  <c r="AL37" i="7"/>
  <c r="AF37" i="7"/>
  <c r="AG37" i="7" s="1"/>
  <c r="AH37" i="7" s="1"/>
  <c r="AI37" i="7" s="1"/>
  <c r="AK37" i="7" s="1"/>
  <c r="AA37" i="7"/>
  <c r="AJ37" i="7" s="1"/>
  <c r="X37" i="7"/>
  <c r="G37" i="7"/>
  <c r="AL36" i="7"/>
  <c r="AJ36" i="7"/>
  <c r="AH36" i="7"/>
  <c r="AI36" i="7" s="1"/>
  <c r="AK36" i="7" s="1"/>
  <c r="AA36" i="7"/>
  <c r="AF36" i="7" s="1"/>
  <c r="AG36" i="7" s="1"/>
  <c r="X36" i="7"/>
  <c r="G36" i="7"/>
  <c r="AL35" i="7"/>
  <c r="AA35" i="7"/>
  <c r="AF35" i="7" s="1"/>
  <c r="AG35" i="7" s="1"/>
  <c r="AH35" i="7" s="1"/>
  <c r="AI35" i="7" s="1"/>
  <c r="AK35" i="7" s="1"/>
  <c r="X35" i="7"/>
  <c r="G35" i="7"/>
  <c r="AL34" i="7"/>
  <c r="AG34" i="7"/>
  <c r="AH34" i="7" s="1"/>
  <c r="AI34" i="7" s="1"/>
  <c r="AK34" i="7" s="1"/>
  <c r="AF34" i="7"/>
  <c r="AA34" i="7"/>
  <c r="AJ34" i="7" s="1"/>
  <c r="X34" i="7"/>
  <c r="G34" i="7"/>
  <c r="AL33" i="7"/>
  <c r="AA33" i="7"/>
  <c r="X33" i="7"/>
  <c r="G33" i="7"/>
  <c r="AL32" i="7"/>
  <c r="AG32" i="7"/>
  <c r="AH32" i="7" s="1"/>
  <c r="AI32" i="7" s="1"/>
  <c r="AK32" i="7" s="1"/>
  <c r="AA32" i="7"/>
  <c r="AF32" i="7" s="1"/>
  <c r="X32" i="7"/>
  <c r="G32" i="7"/>
  <c r="AL31" i="7"/>
  <c r="AJ31" i="7"/>
  <c r="AG31" i="7"/>
  <c r="AH31" i="7" s="1"/>
  <c r="AI31" i="7" s="1"/>
  <c r="AK31" i="7" s="1"/>
  <c r="AA31" i="7"/>
  <c r="AF31" i="7" s="1"/>
  <c r="X31" i="7"/>
  <c r="G31" i="7"/>
  <c r="AL30" i="7"/>
  <c r="AJ30" i="7"/>
  <c r="AG30" i="7"/>
  <c r="AH30" i="7" s="1"/>
  <c r="AI30" i="7" s="1"/>
  <c r="AK30" i="7" s="1"/>
  <c r="AF30" i="7"/>
  <c r="AA30" i="7"/>
  <c r="X30" i="7"/>
  <c r="G30" i="7"/>
  <c r="AL29" i="7"/>
  <c r="AA29" i="7"/>
  <c r="X29" i="7"/>
  <c r="G29" i="7"/>
  <c r="AL28" i="7"/>
  <c r="AJ28" i="7"/>
  <c r="AF28" i="7"/>
  <c r="AG28" i="7" s="1"/>
  <c r="AH28" i="7" s="1"/>
  <c r="AI28" i="7" s="1"/>
  <c r="AK28" i="7" s="1"/>
  <c r="AA28" i="7"/>
  <c r="X28" i="7"/>
  <c r="G28" i="7"/>
  <c r="AL27" i="7"/>
  <c r="AA27" i="7"/>
  <c r="X27" i="7"/>
  <c r="G27" i="7"/>
  <c r="AL26" i="7"/>
  <c r="AJ26" i="7"/>
  <c r="AI26" i="7"/>
  <c r="AK26" i="7" s="1"/>
  <c r="AF26" i="7"/>
  <c r="AG26" i="7" s="1"/>
  <c r="AH26" i="7" s="1"/>
  <c r="AA26" i="7"/>
  <c r="X26" i="7"/>
  <c r="G26" i="7"/>
  <c r="AL25" i="7"/>
  <c r="AA25" i="7"/>
  <c r="X25" i="7"/>
  <c r="G25" i="7"/>
  <c r="AL24" i="7"/>
  <c r="AJ24" i="7"/>
  <c r="AG24" i="7"/>
  <c r="AH24" i="7" s="1"/>
  <c r="AI24" i="7" s="1"/>
  <c r="AK24" i="7" s="1"/>
  <c r="AF24" i="7"/>
  <c r="AA24" i="7"/>
  <c r="X24" i="7"/>
  <c r="G24" i="7"/>
  <c r="AL23" i="7"/>
  <c r="AA23" i="7"/>
  <c r="X23" i="7"/>
  <c r="G23" i="7"/>
  <c r="AL22" i="7"/>
  <c r="AJ22" i="7"/>
  <c r="AF22" i="7"/>
  <c r="AG22" i="7" s="1"/>
  <c r="AH22" i="7" s="1"/>
  <c r="AI22" i="7" s="1"/>
  <c r="AK22" i="7" s="1"/>
  <c r="AA22" i="7"/>
  <c r="X22" i="7"/>
  <c r="G22" i="7"/>
  <c r="AL21" i="7"/>
  <c r="AF21" i="7"/>
  <c r="AG21" i="7" s="1"/>
  <c r="AH21" i="7" s="1"/>
  <c r="AI21" i="7" s="1"/>
  <c r="AK21" i="7" s="1"/>
  <c r="AA21" i="7"/>
  <c r="AJ21" i="7" s="1"/>
  <c r="X21" i="7"/>
  <c r="G21" i="7"/>
  <c r="AL20" i="7"/>
  <c r="AH20" i="7"/>
  <c r="AI20" i="7" s="1"/>
  <c r="AK20" i="7" s="1"/>
  <c r="AF20" i="7"/>
  <c r="AG20" i="7" s="1"/>
  <c r="AA20" i="7"/>
  <c r="AJ20" i="7" s="1"/>
  <c r="X20" i="7"/>
  <c r="G20" i="7"/>
  <c r="AL19" i="7"/>
  <c r="AK19" i="7"/>
  <c r="AJ19" i="7"/>
  <c r="AH19" i="7"/>
  <c r="AI19" i="7" s="1"/>
  <c r="AA19" i="7"/>
  <c r="AF19" i="7" s="1"/>
  <c r="AG19" i="7" s="1"/>
  <c r="X19" i="7"/>
  <c r="G19" i="7"/>
  <c r="AL18" i="7"/>
  <c r="AJ18" i="7"/>
  <c r="AF18" i="7"/>
  <c r="AG18" i="7" s="1"/>
  <c r="AH18" i="7" s="1"/>
  <c r="AI18" i="7" s="1"/>
  <c r="AK18" i="7" s="1"/>
  <c r="AA18" i="7"/>
  <c r="X18" i="7"/>
  <c r="G18" i="7"/>
  <c r="AL17" i="7"/>
  <c r="AG17" i="7"/>
  <c r="AH17" i="7" s="1"/>
  <c r="AI17" i="7" s="1"/>
  <c r="AK17" i="7" s="1"/>
  <c r="AF17" i="7"/>
  <c r="AA17" i="7"/>
  <c r="AJ17" i="7" s="1"/>
  <c r="X17" i="7"/>
  <c r="G17" i="7"/>
  <c r="AL16" i="7"/>
  <c r="AF16" i="7"/>
  <c r="AG16" i="7" s="1"/>
  <c r="AH16" i="7" s="1"/>
  <c r="AI16" i="7" s="1"/>
  <c r="AK16" i="7" s="1"/>
  <c r="AA16" i="7"/>
  <c r="AJ16" i="7" s="1"/>
  <c r="X16" i="7"/>
  <c r="G16" i="7"/>
  <c r="AL15" i="7"/>
  <c r="AK15" i="7"/>
  <c r="AH15" i="7"/>
  <c r="AI15" i="7" s="1"/>
  <c r="AG15" i="7"/>
  <c r="AA15" i="7"/>
  <c r="AF15" i="7" s="1"/>
  <c r="X15" i="7"/>
  <c r="G15" i="7"/>
  <c r="AL14" i="7"/>
  <c r="AA14" i="7"/>
  <c r="X14" i="7"/>
  <c r="G14" i="7"/>
  <c r="AL13" i="7"/>
  <c r="AF13" i="7"/>
  <c r="AG13" i="7" s="1"/>
  <c r="AH13" i="7" s="1"/>
  <c r="AI13" i="7" s="1"/>
  <c r="AK13" i="7" s="1"/>
  <c r="AA13" i="7"/>
  <c r="AJ13" i="7" s="1"/>
  <c r="X13" i="7"/>
  <c r="G13" i="7"/>
  <c r="AL12" i="7"/>
  <c r="AJ12" i="7"/>
  <c r="AF12" i="7"/>
  <c r="AG12" i="7" s="1"/>
  <c r="AH12" i="7" s="1"/>
  <c r="AI12" i="7" s="1"/>
  <c r="AK12" i="7" s="1"/>
  <c r="AA12" i="7"/>
  <c r="X12" i="7"/>
  <c r="G12" i="7"/>
  <c r="AL11" i="7"/>
  <c r="AJ11" i="7"/>
  <c r="AH11" i="7"/>
  <c r="AI11" i="7" s="1"/>
  <c r="AK11" i="7" s="1"/>
  <c r="AG11" i="7"/>
  <c r="AA11" i="7"/>
  <c r="AF11" i="7" s="1"/>
  <c r="X11" i="7"/>
  <c r="G11" i="7"/>
  <c r="AL10" i="7"/>
  <c r="AA10" i="7"/>
  <c r="X10" i="7"/>
  <c r="G10" i="7"/>
  <c r="AL9" i="7"/>
  <c r="AA9" i="7"/>
  <c r="AJ9" i="7" s="1"/>
  <c r="X9" i="7"/>
  <c r="G9" i="7"/>
  <c r="AL210" i="6"/>
  <c r="AA210" i="6"/>
  <c r="AJ210" i="6" s="1"/>
  <c r="X210" i="6"/>
  <c r="G210" i="6"/>
  <c r="AL209" i="6"/>
  <c r="AJ209" i="6"/>
  <c r="AI209" i="6"/>
  <c r="AK209" i="6" s="1"/>
  <c r="AH209" i="6"/>
  <c r="AG209" i="6"/>
  <c r="AA209" i="6"/>
  <c r="AF209" i="6" s="1"/>
  <c r="X209" i="6"/>
  <c r="G209" i="6"/>
  <c r="AL208" i="6"/>
  <c r="AA208" i="6"/>
  <c r="AF208" i="6" s="1"/>
  <c r="AG208" i="6" s="1"/>
  <c r="AH208" i="6" s="1"/>
  <c r="AI208" i="6" s="1"/>
  <c r="AK208" i="6" s="1"/>
  <c r="X208" i="6"/>
  <c r="G208" i="6"/>
  <c r="AL207" i="6"/>
  <c r="AI207" i="6"/>
  <c r="AK207" i="6" s="1"/>
  <c r="AH207" i="6"/>
  <c r="AF207" i="6"/>
  <c r="AG207" i="6" s="1"/>
  <c r="AA207" i="6"/>
  <c r="AJ207" i="6" s="1"/>
  <c r="X207" i="6"/>
  <c r="G207" i="6"/>
  <c r="AL206" i="6"/>
  <c r="AA206" i="6"/>
  <c r="AF206" i="6" s="1"/>
  <c r="AG206" i="6" s="1"/>
  <c r="AH206" i="6" s="1"/>
  <c r="AI206" i="6" s="1"/>
  <c r="AK206" i="6" s="1"/>
  <c r="X206" i="6"/>
  <c r="G206" i="6"/>
  <c r="AL205" i="6"/>
  <c r="AJ205" i="6"/>
  <c r="AI205" i="6"/>
  <c r="AK205" i="6" s="1"/>
  <c r="AG205" i="6"/>
  <c r="AH205" i="6" s="1"/>
  <c r="AA205" i="6"/>
  <c r="AF205" i="6" s="1"/>
  <c r="X205" i="6"/>
  <c r="G205" i="6"/>
  <c r="AL204" i="6"/>
  <c r="AJ204" i="6"/>
  <c r="AG204" i="6"/>
  <c r="AH204" i="6" s="1"/>
  <c r="AI204" i="6" s="1"/>
  <c r="AK204" i="6" s="1"/>
  <c r="AF204" i="6"/>
  <c r="AA204" i="6"/>
  <c r="X204" i="6"/>
  <c r="G204" i="6"/>
  <c r="AL203" i="6"/>
  <c r="AG203" i="6"/>
  <c r="AH203" i="6" s="1"/>
  <c r="AI203" i="6" s="1"/>
  <c r="AK203" i="6" s="1"/>
  <c r="AF203" i="6"/>
  <c r="AA203" i="6"/>
  <c r="AJ203" i="6" s="1"/>
  <c r="X203" i="6"/>
  <c r="G203" i="6"/>
  <c r="AL202" i="6"/>
  <c r="AJ202" i="6"/>
  <c r="AH202" i="6"/>
  <c r="AI202" i="6" s="1"/>
  <c r="AK202" i="6" s="1"/>
  <c r="AG202" i="6"/>
  <c r="AA202" i="6"/>
  <c r="AF202" i="6" s="1"/>
  <c r="X202" i="6"/>
  <c r="G202" i="6"/>
  <c r="AL201" i="6"/>
  <c r="AJ201" i="6"/>
  <c r="AI201" i="6"/>
  <c r="AK201" i="6" s="1"/>
  <c r="AG201" i="6"/>
  <c r="AH201" i="6" s="1"/>
  <c r="AA201" i="6"/>
  <c r="AF201" i="6" s="1"/>
  <c r="X201" i="6"/>
  <c r="G201" i="6"/>
  <c r="AL200" i="6"/>
  <c r="AJ200" i="6"/>
  <c r="AG200" i="6"/>
  <c r="AH200" i="6" s="1"/>
  <c r="AI200" i="6" s="1"/>
  <c r="AK200" i="6" s="1"/>
  <c r="AF200" i="6"/>
  <c r="AA200" i="6"/>
  <c r="X200" i="6"/>
  <c r="G200" i="6"/>
  <c r="AL199" i="6"/>
  <c r="AA199" i="6"/>
  <c r="X199" i="6"/>
  <c r="G199" i="6"/>
  <c r="AL198" i="6"/>
  <c r="AJ198" i="6"/>
  <c r="AF198" i="6"/>
  <c r="AG198" i="6" s="1"/>
  <c r="AH198" i="6" s="1"/>
  <c r="AI198" i="6" s="1"/>
  <c r="AK198" i="6" s="1"/>
  <c r="AA198" i="6"/>
  <c r="X198" i="6"/>
  <c r="G198" i="6"/>
  <c r="AL197" i="6"/>
  <c r="AA197" i="6"/>
  <c r="X197" i="6"/>
  <c r="G197" i="6"/>
  <c r="AL196" i="6"/>
  <c r="AJ196" i="6"/>
  <c r="AF196" i="6"/>
  <c r="AG196" i="6" s="1"/>
  <c r="AH196" i="6" s="1"/>
  <c r="AI196" i="6" s="1"/>
  <c r="AK196" i="6" s="1"/>
  <c r="AA196" i="6"/>
  <c r="X196" i="6"/>
  <c r="G196" i="6"/>
  <c r="AL195" i="6"/>
  <c r="AA195" i="6"/>
  <c r="X195" i="6"/>
  <c r="G195" i="6"/>
  <c r="AL194" i="6"/>
  <c r="AJ194" i="6"/>
  <c r="AG194" i="6"/>
  <c r="AH194" i="6" s="1"/>
  <c r="AI194" i="6" s="1"/>
  <c r="AK194" i="6" s="1"/>
  <c r="AF194" i="6"/>
  <c r="AA194" i="6"/>
  <c r="X194" i="6"/>
  <c r="G194" i="6"/>
  <c r="AL193" i="6"/>
  <c r="AA193" i="6"/>
  <c r="X193" i="6"/>
  <c r="G193" i="6"/>
  <c r="AL192" i="6"/>
  <c r="AJ192" i="6"/>
  <c r="AA192" i="6"/>
  <c r="AF192" i="6" s="1"/>
  <c r="AG192" i="6" s="1"/>
  <c r="AH192" i="6" s="1"/>
  <c r="AI192" i="6" s="1"/>
  <c r="AK192" i="6" s="1"/>
  <c r="X192" i="6"/>
  <c r="G192" i="6"/>
  <c r="AL191" i="6"/>
  <c r="AA191" i="6"/>
  <c r="AJ191" i="6" s="1"/>
  <c r="X191" i="6"/>
  <c r="G191" i="6"/>
  <c r="AL190" i="6"/>
  <c r="AF190" i="6"/>
  <c r="AG190" i="6" s="1"/>
  <c r="AH190" i="6" s="1"/>
  <c r="AI190" i="6" s="1"/>
  <c r="AK190" i="6" s="1"/>
  <c r="AA190" i="6"/>
  <c r="AJ190" i="6" s="1"/>
  <c r="X190" i="6"/>
  <c r="G190" i="6"/>
  <c r="AL189" i="6"/>
  <c r="AH189" i="6"/>
  <c r="AI189" i="6" s="1"/>
  <c r="AK189" i="6" s="1"/>
  <c r="AA189" i="6"/>
  <c r="AF189" i="6" s="1"/>
  <c r="AG189" i="6" s="1"/>
  <c r="X189" i="6"/>
  <c r="G189" i="6"/>
  <c r="AL188" i="6"/>
  <c r="AF188" i="6"/>
  <c r="AG188" i="6" s="1"/>
  <c r="AH188" i="6" s="1"/>
  <c r="AI188" i="6" s="1"/>
  <c r="AK188" i="6" s="1"/>
  <c r="AA188" i="6"/>
  <c r="AJ188" i="6" s="1"/>
  <c r="X188" i="6"/>
  <c r="G188" i="6"/>
  <c r="AL187" i="6"/>
  <c r="AF187" i="6"/>
  <c r="AG187" i="6" s="1"/>
  <c r="AH187" i="6" s="1"/>
  <c r="AI187" i="6" s="1"/>
  <c r="AK187" i="6" s="1"/>
  <c r="AA187" i="6"/>
  <c r="AJ187" i="6" s="1"/>
  <c r="X187" i="6"/>
  <c r="G187" i="6"/>
  <c r="AL186" i="6"/>
  <c r="AF186" i="6"/>
  <c r="AG186" i="6" s="1"/>
  <c r="AH186" i="6" s="1"/>
  <c r="AI186" i="6" s="1"/>
  <c r="AK186" i="6" s="1"/>
  <c r="AA186" i="6"/>
  <c r="AJ186" i="6" s="1"/>
  <c r="X186" i="6"/>
  <c r="G186" i="6"/>
  <c r="AL185" i="6"/>
  <c r="AG185" i="6"/>
  <c r="AH185" i="6" s="1"/>
  <c r="AI185" i="6" s="1"/>
  <c r="AK185" i="6" s="1"/>
  <c r="AA185" i="6"/>
  <c r="AF185" i="6" s="1"/>
  <c r="X185" i="6"/>
  <c r="G185" i="6"/>
  <c r="AL184" i="6"/>
  <c r="AF184" i="6"/>
  <c r="AG184" i="6" s="1"/>
  <c r="AH184" i="6" s="1"/>
  <c r="AI184" i="6" s="1"/>
  <c r="AK184" i="6" s="1"/>
  <c r="AA184" i="6"/>
  <c r="AJ184" i="6" s="1"/>
  <c r="X184" i="6"/>
  <c r="G184" i="6"/>
  <c r="AL183" i="6"/>
  <c r="AF183" i="6"/>
  <c r="AG183" i="6" s="1"/>
  <c r="AH183" i="6" s="1"/>
  <c r="AI183" i="6" s="1"/>
  <c r="AK183" i="6" s="1"/>
  <c r="AA183" i="6"/>
  <c r="AJ183" i="6" s="1"/>
  <c r="X183" i="6"/>
  <c r="G183" i="6"/>
  <c r="AL182" i="6"/>
  <c r="AJ182" i="6"/>
  <c r="AH182" i="6"/>
  <c r="AI182" i="6" s="1"/>
  <c r="AK182" i="6" s="1"/>
  <c r="AF182" i="6"/>
  <c r="AG182" i="6" s="1"/>
  <c r="AA182" i="6"/>
  <c r="X182" i="6"/>
  <c r="G182" i="6"/>
  <c r="AL181" i="6"/>
  <c r="AJ181" i="6"/>
  <c r="AH181" i="6"/>
  <c r="AI181" i="6" s="1"/>
  <c r="AK181" i="6" s="1"/>
  <c r="AG181" i="6"/>
  <c r="AA181" i="6"/>
  <c r="AF181" i="6" s="1"/>
  <c r="X181" i="6"/>
  <c r="G181" i="6"/>
  <c r="AL180" i="6"/>
  <c r="AA180" i="6"/>
  <c r="X180" i="6"/>
  <c r="G180" i="6"/>
  <c r="AL179" i="6"/>
  <c r="AA179" i="6"/>
  <c r="AJ179" i="6" s="1"/>
  <c r="X179" i="6"/>
  <c r="G179" i="6"/>
  <c r="AL178" i="6"/>
  <c r="AJ178" i="6"/>
  <c r="AF178" i="6"/>
  <c r="AG178" i="6" s="1"/>
  <c r="AH178" i="6" s="1"/>
  <c r="AI178" i="6" s="1"/>
  <c r="AK178" i="6" s="1"/>
  <c r="AA178" i="6"/>
  <c r="X178" i="6"/>
  <c r="G178" i="6"/>
  <c r="AL177" i="6"/>
  <c r="AJ177" i="6"/>
  <c r="AG177" i="6"/>
  <c r="AH177" i="6" s="1"/>
  <c r="AI177" i="6" s="1"/>
  <c r="AK177" i="6" s="1"/>
  <c r="AA177" i="6"/>
  <c r="AF177" i="6" s="1"/>
  <c r="X177" i="6"/>
  <c r="G177" i="6"/>
  <c r="AL176" i="6"/>
  <c r="AG176" i="6"/>
  <c r="AH176" i="6" s="1"/>
  <c r="AI176" i="6" s="1"/>
  <c r="AK176" i="6" s="1"/>
  <c r="AA176" i="6"/>
  <c r="AF176" i="6" s="1"/>
  <c r="X176" i="6"/>
  <c r="G176" i="6"/>
  <c r="AL175" i="6"/>
  <c r="AF175" i="6"/>
  <c r="AG175" i="6" s="1"/>
  <c r="AH175" i="6" s="1"/>
  <c r="AI175" i="6" s="1"/>
  <c r="AK175" i="6" s="1"/>
  <c r="AA175" i="6"/>
  <c r="AJ175" i="6" s="1"/>
  <c r="X175" i="6"/>
  <c r="G175" i="6"/>
  <c r="AL174" i="6"/>
  <c r="AG174" i="6"/>
  <c r="AH174" i="6" s="1"/>
  <c r="AI174" i="6" s="1"/>
  <c r="AK174" i="6" s="1"/>
  <c r="AA174" i="6"/>
  <c r="AF174" i="6" s="1"/>
  <c r="X174" i="6"/>
  <c r="G174" i="6"/>
  <c r="AL173" i="6"/>
  <c r="AJ173" i="6"/>
  <c r="AA173" i="6"/>
  <c r="AF173" i="6" s="1"/>
  <c r="AG173" i="6" s="1"/>
  <c r="AH173" i="6" s="1"/>
  <c r="AI173" i="6" s="1"/>
  <c r="AK173" i="6" s="1"/>
  <c r="X173" i="6"/>
  <c r="G173" i="6"/>
  <c r="AL172" i="6"/>
  <c r="AJ172" i="6"/>
  <c r="AA172" i="6"/>
  <c r="AF172" i="6" s="1"/>
  <c r="AG172" i="6" s="1"/>
  <c r="AH172" i="6" s="1"/>
  <c r="AI172" i="6" s="1"/>
  <c r="AK172" i="6" s="1"/>
  <c r="X172" i="6"/>
  <c r="G172" i="6"/>
  <c r="AL171" i="6"/>
  <c r="AA171" i="6"/>
  <c r="AJ171" i="6" s="1"/>
  <c r="X171" i="6"/>
  <c r="G171" i="6"/>
  <c r="AL170" i="6"/>
  <c r="AA170" i="6"/>
  <c r="AF170" i="6" s="1"/>
  <c r="AG170" i="6" s="1"/>
  <c r="AH170" i="6" s="1"/>
  <c r="AI170" i="6" s="1"/>
  <c r="AK170" i="6" s="1"/>
  <c r="X170" i="6"/>
  <c r="G170" i="6"/>
  <c r="AL169" i="6"/>
  <c r="AJ169" i="6"/>
  <c r="AA169" i="6"/>
  <c r="AF169" i="6" s="1"/>
  <c r="AG169" i="6" s="1"/>
  <c r="AH169" i="6" s="1"/>
  <c r="AI169" i="6" s="1"/>
  <c r="AK169" i="6" s="1"/>
  <c r="X169" i="6"/>
  <c r="G169" i="6"/>
  <c r="AL168" i="6"/>
  <c r="AJ168" i="6"/>
  <c r="AF168" i="6"/>
  <c r="AG168" i="6" s="1"/>
  <c r="AH168" i="6" s="1"/>
  <c r="AI168" i="6" s="1"/>
  <c r="AK168" i="6" s="1"/>
  <c r="AA168" i="6"/>
  <c r="X168" i="6"/>
  <c r="G168" i="6"/>
  <c r="AL167" i="6"/>
  <c r="AA167" i="6"/>
  <c r="X167" i="6"/>
  <c r="G167" i="6"/>
  <c r="AL166" i="6"/>
  <c r="AJ166" i="6"/>
  <c r="AA166" i="6"/>
  <c r="AF166" i="6" s="1"/>
  <c r="AG166" i="6" s="1"/>
  <c r="AH166" i="6" s="1"/>
  <c r="AI166" i="6" s="1"/>
  <c r="AK166" i="6" s="1"/>
  <c r="X166" i="6"/>
  <c r="G166" i="6"/>
  <c r="AL165" i="6"/>
  <c r="AA165" i="6"/>
  <c r="X165" i="6"/>
  <c r="G165" i="6"/>
  <c r="AL164" i="6"/>
  <c r="AJ164" i="6"/>
  <c r="AG164" i="6"/>
  <c r="AH164" i="6" s="1"/>
  <c r="AI164" i="6" s="1"/>
  <c r="AK164" i="6" s="1"/>
  <c r="AF164" i="6"/>
  <c r="AA164" i="6"/>
  <c r="X164" i="6"/>
  <c r="G164" i="6"/>
  <c r="AL163" i="6"/>
  <c r="AA163" i="6"/>
  <c r="X163" i="6"/>
  <c r="G163" i="6"/>
  <c r="AL162" i="6"/>
  <c r="AJ162" i="6"/>
  <c r="AF162" i="6"/>
  <c r="AG162" i="6" s="1"/>
  <c r="AH162" i="6" s="1"/>
  <c r="AI162" i="6" s="1"/>
  <c r="AK162" i="6" s="1"/>
  <c r="AA162" i="6"/>
  <c r="X162" i="6"/>
  <c r="G162" i="6"/>
  <c r="AL161" i="6"/>
  <c r="AA161" i="6"/>
  <c r="X161" i="6"/>
  <c r="G161" i="6"/>
  <c r="AL160" i="6"/>
  <c r="AJ160" i="6"/>
  <c r="AF160" i="6"/>
  <c r="AG160" i="6" s="1"/>
  <c r="AH160" i="6" s="1"/>
  <c r="AI160" i="6" s="1"/>
  <c r="AK160" i="6" s="1"/>
  <c r="AA160" i="6"/>
  <c r="X160" i="6"/>
  <c r="G160" i="6"/>
  <c r="AL159" i="6"/>
  <c r="AF159" i="6"/>
  <c r="AG159" i="6" s="1"/>
  <c r="AH159" i="6" s="1"/>
  <c r="AI159" i="6" s="1"/>
  <c r="AK159" i="6" s="1"/>
  <c r="AA159" i="6"/>
  <c r="AJ159" i="6" s="1"/>
  <c r="X159" i="6"/>
  <c r="G159" i="6"/>
  <c r="AL158" i="6"/>
  <c r="AG158" i="6"/>
  <c r="AH158" i="6" s="1"/>
  <c r="AI158" i="6" s="1"/>
  <c r="AK158" i="6" s="1"/>
  <c r="AF158" i="6"/>
  <c r="AA158" i="6"/>
  <c r="AJ158" i="6" s="1"/>
  <c r="X158" i="6"/>
  <c r="G158" i="6"/>
  <c r="AL157" i="6"/>
  <c r="AJ157" i="6"/>
  <c r="AA157" i="6"/>
  <c r="AF157" i="6" s="1"/>
  <c r="AG157" i="6" s="1"/>
  <c r="AH157" i="6" s="1"/>
  <c r="AI157" i="6" s="1"/>
  <c r="AK157" i="6" s="1"/>
  <c r="X157" i="6"/>
  <c r="G157" i="6"/>
  <c r="AL156" i="6"/>
  <c r="AJ156" i="6"/>
  <c r="AA156" i="6"/>
  <c r="AF156" i="6" s="1"/>
  <c r="AG156" i="6" s="1"/>
  <c r="AH156" i="6" s="1"/>
  <c r="AI156" i="6" s="1"/>
  <c r="AK156" i="6" s="1"/>
  <c r="X156" i="6"/>
  <c r="G156" i="6"/>
  <c r="AL155" i="6"/>
  <c r="AG155" i="6"/>
  <c r="AH155" i="6" s="1"/>
  <c r="AI155" i="6" s="1"/>
  <c r="AK155" i="6" s="1"/>
  <c r="AF155" i="6"/>
  <c r="AA155" i="6"/>
  <c r="AJ155" i="6" s="1"/>
  <c r="X155" i="6"/>
  <c r="G155" i="6"/>
  <c r="AL154" i="6"/>
  <c r="AA154" i="6"/>
  <c r="AJ154" i="6" s="1"/>
  <c r="X154" i="6"/>
  <c r="G154" i="6"/>
  <c r="AL153" i="6"/>
  <c r="AA153" i="6"/>
  <c r="AF153" i="6" s="1"/>
  <c r="AG153" i="6" s="1"/>
  <c r="AH153" i="6" s="1"/>
  <c r="AI153" i="6" s="1"/>
  <c r="AK153" i="6" s="1"/>
  <c r="X153" i="6"/>
  <c r="G153" i="6"/>
  <c r="AL152" i="6"/>
  <c r="AA152" i="6"/>
  <c r="AJ152" i="6" s="1"/>
  <c r="X152" i="6"/>
  <c r="G152" i="6"/>
  <c r="AL151" i="6"/>
  <c r="AG151" i="6"/>
  <c r="AH151" i="6" s="1"/>
  <c r="AI151" i="6" s="1"/>
  <c r="AK151" i="6" s="1"/>
  <c r="AF151" i="6"/>
  <c r="AA151" i="6"/>
  <c r="AJ151" i="6" s="1"/>
  <c r="X151" i="6"/>
  <c r="G151" i="6"/>
  <c r="AL150" i="6"/>
  <c r="AA150" i="6"/>
  <c r="AJ150" i="6" s="1"/>
  <c r="X150" i="6"/>
  <c r="G150" i="6"/>
  <c r="AL149" i="6"/>
  <c r="AJ149" i="6"/>
  <c r="AG149" i="6"/>
  <c r="AH149" i="6" s="1"/>
  <c r="AI149" i="6" s="1"/>
  <c r="AK149" i="6" s="1"/>
  <c r="AA149" i="6"/>
  <c r="AF149" i="6" s="1"/>
  <c r="X149" i="6"/>
  <c r="G149" i="6"/>
  <c r="AL148" i="6"/>
  <c r="AA148" i="6"/>
  <c r="X148" i="6"/>
  <c r="G148" i="6"/>
  <c r="AL147" i="6"/>
  <c r="AF147" i="6"/>
  <c r="AG147" i="6" s="1"/>
  <c r="AH147" i="6" s="1"/>
  <c r="AI147" i="6" s="1"/>
  <c r="AK147" i="6" s="1"/>
  <c r="AA147" i="6"/>
  <c r="AJ147" i="6" s="1"/>
  <c r="X147" i="6"/>
  <c r="G147" i="6"/>
  <c r="AL146" i="6"/>
  <c r="AJ146" i="6"/>
  <c r="AA146" i="6"/>
  <c r="AF146" i="6" s="1"/>
  <c r="AG146" i="6" s="1"/>
  <c r="AH146" i="6" s="1"/>
  <c r="AI146" i="6" s="1"/>
  <c r="AK146" i="6" s="1"/>
  <c r="X146" i="6"/>
  <c r="G146" i="6"/>
  <c r="AL145" i="6"/>
  <c r="AJ145" i="6"/>
  <c r="AH145" i="6"/>
  <c r="AI145" i="6" s="1"/>
  <c r="AK145" i="6" s="1"/>
  <c r="AG145" i="6"/>
  <c r="AA145" i="6"/>
  <c r="AF145" i="6" s="1"/>
  <c r="X145" i="6"/>
  <c r="G145" i="6"/>
  <c r="AL144" i="6"/>
  <c r="AA144" i="6"/>
  <c r="AF144" i="6" s="1"/>
  <c r="AG144" i="6" s="1"/>
  <c r="AH144" i="6" s="1"/>
  <c r="AI144" i="6" s="1"/>
  <c r="AK144" i="6" s="1"/>
  <c r="X144" i="6"/>
  <c r="G144" i="6"/>
  <c r="AL143" i="6"/>
  <c r="AA143" i="6"/>
  <c r="AJ143" i="6" s="1"/>
  <c r="X143" i="6"/>
  <c r="G143" i="6"/>
  <c r="AL142" i="6"/>
  <c r="AA142" i="6"/>
  <c r="AF142" i="6" s="1"/>
  <c r="AG142" i="6" s="1"/>
  <c r="AH142" i="6" s="1"/>
  <c r="AI142" i="6" s="1"/>
  <c r="AK142" i="6" s="1"/>
  <c r="X142" i="6"/>
  <c r="G142" i="6"/>
  <c r="AL141" i="6"/>
  <c r="AJ141" i="6"/>
  <c r="AG141" i="6"/>
  <c r="AH141" i="6" s="1"/>
  <c r="AI141" i="6" s="1"/>
  <c r="AK141" i="6" s="1"/>
  <c r="AA141" i="6"/>
  <c r="AF141" i="6" s="1"/>
  <c r="X141" i="6"/>
  <c r="G141" i="6"/>
  <c r="AL140" i="6"/>
  <c r="AJ140" i="6"/>
  <c r="AF140" i="6"/>
  <c r="AG140" i="6" s="1"/>
  <c r="AH140" i="6" s="1"/>
  <c r="AI140" i="6" s="1"/>
  <c r="AK140" i="6" s="1"/>
  <c r="AA140" i="6"/>
  <c r="X140" i="6"/>
  <c r="G140" i="6"/>
  <c r="AL139" i="6"/>
  <c r="AF139" i="6"/>
  <c r="AG139" i="6" s="1"/>
  <c r="AH139" i="6" s="1"/>
  <c r="AI139" i="6" s="1"/>
  <c r="AK139" i="6" s="1"/>
  <c r="AA139" i="6"/>
  <c r="AJ139" i="6" s="1"/>
  <c r="X139" i="6"/>
  <c r="G139" i="6"/>
  <c r="AL138" i="6"/>
  <c r="AG138" i="6"/>
  <c r="AH138" i="6" s="1"/>
  <c r="AI138" i="6" s="1"/>
  <c r="AK138" i="6" s="1"/>
  <c r="AA138" i="6"/>
  <c r="AF138" i="6" s="1"/>
  <c r="X138" i="6"/>
  <c r="G138" i="6"/>
  <c r="AL137" i="6"/>
  <c r="AJ137" i="6"/>
  <c r="AG137" i="6"/>
  <c r="AH137" i="6" s="1"/>
  <c r="AI137" i="6" s="1"/>
  <c r="AK137" i="6" s="1"/>
  <c r="AA137" i="6"/>
  <c r="AF137" i="6" s="1"/>
  <c r="X137" i="6"/>
  <c r="G137" i="6"/>
  <c r="AL136" i="6"/>
  <c r="AJ136" i="6"/>
  <c r="AF136" i="6"/>
  <c r="AG136" i="6" s="1"/>
  <c r="AH136" i="6" s="1"/>
  <c r="AI136" i="6" s="1"/>
  <c r="AK136" i="6" s="1"/>
  <c r="AA136" i="6"/>
  <c r="X136" i="6"/>
  <c r="G136" i="6"/>
  <c r="AL135" i="6"/>
  <c r="AA135" i="6"/>
  <c r="X135" i="6"/>
  <c r="G135" i="6"/>
  <c r="AL134" i="6"/>
  <c r="AA134" i="6"/>
  <c r="AF134" i="6" s="1"/>
  <c r="AG134" i="6" s="1"/>
  <c r="AH134" i="6" s="1"/>
  <c r="AI134" i="6" s="1"/>
  <c r="AK134" i="6" s="1"/>
  <c r="X134" i="6"/>
  <c r="G134" i="6"/>
  <c r="AL133" i="6"/>
  <c r="AA133" i="6"/>
  <c r="X133" i="6"/>
  <c r="G133" i="6"/>
  <c r="AL132" i="6"/>
  <c r="AJ132" i="6"/>
  <c r="AG132" i="6"/>
  <c r="AH132" i="6" s="1"/>
  <c r="AI132" i="6" s="1"/>
  <c r="AK132" i="6" s="1"/>
  <c r="AF132" i="6"/>
  <c r="AA132" i="6"/>
  <c r="X132" i="6"/>
  <c r="G132" i="6"/>
  <c r="AL131" i="6"/>
  <c r="AA131" i="6"/>
  <c r="X131" i="6"/>
  <c r="G131" i="6"/>
  <c r="AL130" i="6"/>
  <c r="AJ130" i="6"/>
  <c r="AF130" i="6"/>
  <c r="AG130" i="6" s="1"/>
  <c r="AH130" i="6" s="1"/>
  <c r="AI130" i="6" s="1"/>
  <c r="AK130" i="6" s="1"/>
  <c r="AA130" i="6"/>
  <c r="X130" i="6"/>
  <c r="G130" i="6"/>
  <c r="AL129" i="6"/>
  <c r="AA129" i="6"/>
  <c r="X129" i="6"/>
  <c r="G129" i="6"/>
  <c r="AL128" i="6"/>
  <c r="AJ128" i="6"/>
  <c r="AF128" i="6"/>
  <c r="AG128" i="6" s="1"/>
  <c r="AH128" i="6" s="1"/>
  <c r="AI128" i="6" s="1"/>
  <c r="AK128" i="6" s="1"/>
  <c r="AA128" i="6"/>
  <c r="X128" i="6"/>
  <c r="G128" i="6"/>
  <c r="AL127" i="6"/>
  <c r="AF127" i="6"/>
  <c r="AG127" i="6" s="1"/>
  <c r="AH127" i="6" s="1"/>
  <c r="AI127" i="6" s="1"/>
  <c r="AK127" i="6" s="1"/>
  <c r="AA127" i="6"/>
  <c r="AJ127" i="6" s="1"/>
  <c r="X127" i="6"/>
  <c r="G127" i="6"/>
  <c r="AL126" i="6"/>
  <c r="AG126" i="6"/>
  <c r="AH126" i="6" s="1"/>
  <c r="AI126" i="6" s="1"/>
  <c r="AK126" i="6" s="1"/>
  <c r="AF126" i="6"/>
  <c r="AA126" i="6"/>
  <c r="AJ126" i="6" s="1"/>
  <c r="X126" i="6"/>
  <c r="G126" i="6"/>
  <c r="AL125" i="6"/>
  <c r="AA125" i="6"/>
  <c r="AF125" i="6" s="1"/>
  <c r="AG125" i="6" s="1"/>
  <c r="AH125" i="6" s="1"/>
  <c r="AI125" i="6" s="1"/>
  <c r="AK125" i="6" s="1"/>
  <c r="X125" i="6"/>
  <c r="G125" i="6"/>
  <c r="AL124" i="6"/>
  <c r="AA124" i="6"/>
  <c r="AF124" i="6" s="1"/>
  <c r="AG124" i="6" s="1"/>
  <c r="AH124" i="6" s="1"/>
  <c r="AI124" i="6" s="1"/>
  <c r="AK124" i="6" s="1"/>
  <c r="X124" i="6"/>
  <c r="G124" i="6"/>
  <c r="AL123" i="6"/>
  <c r="AG123" i="6"/>
  <c r="AH123" i="6" s="1"/>
  <c r="AI123" i="6" s="1"/>
  <c r="AK123" i="6" s="1"/>
  <c r="AF123" i="6"/>
  <c r="AA123" i="6"/>
  <c r="AJ123" i="6" s="1"/>
  <c r="X123" i="6"/>
  <c r="G123" i="6"/>
  <c r="AL122" i="6"/>
  <c r="AA122" i="6"/>
  <c r="AJ122" i="6" s="1"/>
  <c r="X122" i="6"/>
  <c r="G122" i="6"/>
  <c r="AL121" i="6"/>
  <c r="AA121" i="6"/>
  <c r="AF121" i="6" s="1"/>
  <c r="AG121" i="6" s="1"/>
  <c r="AH121" i="6" s="1"/>
  <c r="AI121" i="6" s="1"/>
  <c r="AK121" i="6" s="1"/>
  <c r="X121" i="6"/>
  <c r="G121" i="6"/>
  <c r="AL120" i="6"/>
  <c r="AA120" i="6"/>
  <c r="AJ120" i="6" s="1"/>
  <c r="X120" i="6"/>
  <c r="G120" i="6"/>
  <c r="AL119" i="6"/>
  <c r="AG119" i="6"/>
  <c r="AH119" i="6" s="1"/>
  <c r="AI119" i="6" s="1"/>
  <c r="AK119" i="6" s="1"/>
  <c r="AF119" i="6"/>
  <c r="AA119" i="6"/>
  <c r="AJ119" i="6" s="1"/>
  <c r="X119" i="6"/>
  <c r="G119" i="6"/>
  <c r="AL118" i="6"/>
  <c r="AF118" i="6"/>
  <c r="AG118" i="6" s="1"/>
  <c r="AH118" i="6" s="1"/>
  <c r="AI118" i="6" s="1"/>
  <c r="AK118" i="6" s="1"/>
  <c r="AA118" i="6"/>
  <c r="AJ118" i="6" s="1"/>
  <c r="X118" i="6"/>
  <c r="G118" i="6"/>
  <c r="AL117" i="6"/>
  <c r="AJ117" i="6"/>
  <c r="AG117" i="6"/>
  <c r="AH117" i="6" s="1"/>
  <c r="AI117" i="6" s="1"/>
  <c r="AK117" i="6" s="1"/>
  <c r="AA117" i="6"/>
  <c r="AF117" i="6" s="1"/>
  <c r="X117" i="6"/>
  <c r="G117" i="6"/>
  <c r="AL116" i="6"/>
  <c r="AA116" i="6"/>
  <c r="X116" i="6"/>
  <c r="G116" i="6"/>
  <c r="AL115" i="6"/>
  <c r="AA115" i="6"/>
  <c r="AJ115" i="6" s="1"/>
  <c r="X115" i="6"/>
  <c r="G115" i="6"/>
  <c r="AL114" i="6"/>
  <c r="AA114" i="6"/>
  <c r="AF114" i="6" s="1"/>
  <c r="AG114" i="6" s="1"/>
  <c r="AH114" i="6" s="1"/>
  <c r="AI114" i="6" s="1"/>
  <c r="AK114" i="6" s="1"/>
  <c r="X114" i="6"/>
  <c r="G114" i="6"/>
  <c r="AL113" i="6"/>
  <c r="AJ113" i="6"/>
  <c r="AA113" i="6"/>
  <c r="AF113" i="6" s="1"/>
  <c r="AG113" i="6" s="1"/>
  <c r="AH113" i="6" s="1"/>
  <c r="AI113" i="6" s="1"/>
  <c r="AK113" i="6" s="1"/>
  <c r="X113" i="6"/>
  <c r="G113" i="6"/>
  <c r="AL112" i="6"/>
  <c r="AJ112" i="6"/>
  <c r="AG112" i="6"/>
  <c r="AH112" i="6" s="1"/>
  <c r="AI112" i="6" s="1"/>
  <c r="AK112" i="6" s="1"/>
  <c r="AF112" i="6"/>
  <c r="AA112" i="6"/>
  <c r="X112" i="6"/>
  <c r="G112" i="6"/>
  <c r="AL111" i="6"/>
  <c r="AJ111" i="6"/>
  <c r="AF111" i="6"/>
  <c r="AG111" i="6" s="1"/>
  <c r="AH111" i="6" s="1"/>
  <c r="AI111" i="6" s="1"/>
  <c r="AK111" i="6" s="1"/>
  <c r="AA111" i="6"/>
  <c r="X111" i="6"/>
  <c r="G111" i="6"/>
  <c r="AL110" i="6"/>
  <c r="AJ110" i="6"/>
  <c r="AF110" i="6"/>
  <c r="AG110" i="6" s="1"/>
  <c r="AH110" i="6" s="1"/>
  <c r="AI110" i="6" s="1"/>
  <c r="AK110" i="6" s="1"/>
  <c r="AA110" i="6"/>
  <c r="X110" i="6"/>
  <c r="G110" i="6"/>
  <c r="AL109" i="6"/>
  <c r="AJ109" i="6"/>
  <c r="AA109" i="6"/>
  <c r="AF109" i="6" s="1"/>
  <c r="AG109" i="6" s="1"/>
  <c r="AH109" i="6" s="1"/>
  <c r="AI109" i="6" s="1"/>
  <c r="AK109" i="6" s="1"/>
  <c r="X109" i="6"/>
  <c r="G109" i="6"/>
  <c r="AL108" i="6"/>
  <c r="AJ108" i="6"/>
  <c r="AG108" i="6"/>
  <c r="AH108" i="6" s="1"/>
  <c r="AI108" i="6" s="1"/>
  <c r="AK108" i="6" s="1"/>
  <c r="AF108" i="6"/>
  <c r="AA108" i="6"/>
  <c r="X108" i="6"/>
  <c r="G108" i="6"/>
  <c r="AL107" i="6"/>
  <c r="AJ107" i="6"/>
  <c r="AF107" i="6"/>
  <c r="AG107" i="6" s="1"/>
  <c r="AH107" i="6" s="1"/>
  <c r="AI107" i="6" s="1"/>
  <c r="AK107" i="6" s="1"/>
  <c r="AA107" i="6"/>
  <c r="X107" i="6"/>
  <c r="G107" i="6"/>
  <c r="AL106" i="6"/>
  <c r="AJ106" i="6"/>
  <c r="AF106" i="6"/>
  <c r="AG106" i="6" s="1"/>
  <c r="AH106" i="6" s="1"/>
  <c r="AI106" i="6" s="1"/>
  <c r="AK106" i="6" s="1"/>
  <c r="AA106" i="6"/>
  <c r="X106" i="6"/>
  <c r="G106" i="6"/>
  <c r="AL105" i="6"/>
  <c r="AJ105" i="6"/>
  <c r="AA105" i="6"/>
  <c r="AF105" i="6" s="1"/>
  <c r="AG105" i="6" s="1"/>
  <c r="AH105" i="6" s="1"/>
  <c r="AI105" i="6" s="1"/>
  <c r="AK105" i="6" s="1"/>
  <c r="X105" i="6"/>
  <c r="G105" i="6"/>
  <c r="AL104" i="6"/>
  <c r="AJ104" i="6"/>
  <c r="AG104" i="6"/>
  <c r="AH104" i="6" s="1"/>
  <c r="AI104" i="6" s="1"/>
  <c r="AK104" i="6" s="1"/>
  <c r="AF104" i="6"/>
  <c r="AA104" i="6"/>
  <c r="X104" i="6"/>
  <c r="G104" i="6"/>
  <c r="AL103" i="6"/>
  <c r="AJ103" i="6"/>
  <c r="AF103" i="6"/>
  <c r="AG103" i="6" s="1"/>
  <c r="AH103" i="6" s="1"/>
  <c r="AI103" i="6" s="1"/>
  <c r="AK103" i="6" s="1"/>
  <c r="AA103" i="6"/>
  <c r="X103" i="6"/>
  <c r="G103" i="6"/>
  <c r="AL102" i="6"/>
  <c r="AJ102" i="6"/>
  <c r="AF102" i="6"/>
  <c r="AG102" i="6" s="1"/>
  <c r="AH102" i="6" s="1"/>
  <c r="AI102" i="6" s="1"/>
  <c r="AK102" i="6" s="1"/>
  <c r="AA102" i="6"/>
  <c r="X102" i="6"/>
  <c r="G102" i="6"/>
  <c r="AL101" i="6"/>
  <c r="AJ101" i="6"/>
  <c r="AA101" i="6"/>
  <c r="AF101" i="6" s="1"/>
  <c r="AG101" i="6" s="1"/>
  <c r="AH101" i="6" s="1"/>
  <c r="AI101" i="6" s="1"/>
  <c r="AK101" i="6" s="1"/>
  <c r="X101" i="6"/>
  <c r="G101" i="6"/>
  <c r="AL100" i="6"/>
  <c r="AJ100" i="6"/>
  <c r="AG100" i="6"/>
  <c r="AH100" i="6" s="1"/>
  <c r="AI100" i="6" s="1"/>
  <c r="AK100" i="6" s="1"/>
  <c r="AF100" i="6"/>
  <c r="AA100" i="6"/>
  <c r="X100" i="6"/>
  <c r="G100" i="6"/>
  <c r="AL99" i="6"/>
  <c r="AJ99" i="6"/>
  <c r="AF99" i="6"/>
  <c r="AG99" i="6" s="1"/>
  <c r="AH99" i="6" s="1"/>
  <c r="AI99" i="6" s="1"/>
  <c r="AK99" i="6" s="1"/>
  <c r="AA99" i="6"/>
  <c r="X99" i="6"/>
  <c r="G99" i="6"/>
  <c r="AL98" i="6"/>
  <c r="AJ98" i="6"/>
  <c r="AF98" i="6"/>
  <c r="AG98" i="6" s="1"/>
  <c r="AH98" i="6" s="1"/>
  <c r="AI98" i="6" s="1"/>
  <c r="AK98" i="6" s="1"/>
  <c r="AA98" i="6"/>
  <c r="X98" i="6"/>
  <c r="G98" i="6"/>
  <c r="AL97" i="6"/>
  <c r="AJ97" i="6"/>
  <c r="AA97" i="6"/>
  <c r="AF97" i="6" s="1"/>
  <c r="AG97" i="6" s="1"/>
  <c r="AH97" i="6" s="1"/>
  <c r="AI97" i="6" s="1"/>
  <c r="AK97" i="6" s="1"/>
  <c r="X97" i="6"/>
  <c r="G97" i="6"/>
  <c r="AL96" i="6"/>
  <c r="AJ96" i="6"/>
  <c r="AG96" i="6"/>
  <c r="AH96" i="6" s="1"/>
  <c r="AI96" i="6" s="1"/>
  <c r="AK96" i="6" s="1"/>
  <c r="AF96" i="6"/>
  <c r="AA96" i="6"/>
  <c r="X96" i="6"/>
  <c r="G96" i="6"/>
  <c r="AL95" i="6"/>
  <c r="AJ95" i="6"/>
  <c r="AF95" i="6"/>
  <c r="AG95" i="6" s="1"/>
  <c r="AH95" i="6" s="1"/>
  <c r="AI95" i="6" s="1"/>
  <c r="AK95" i="6" s="1"/>
  <c r="AA95" i="6"/>
  <c r="X95" i="6"/>
  <c r="G95" i="6"/>
  <c r="AL94" i="6"/>
  <c r="AJ94" i="6"/>
  <c r="AF94" i="6"/>
  <c r="AG94" i="6" s="1"/>
  <c r="AH94" i="6" s="1"/>
  <c r="AI94" i="6" s="1"/>
  <c r="AK94" i="6" s="1"/>
  <c r="AA94" i="6"/>
  <c r="X94" i="6"/>
  <c r="G94" i="6"/>
  <c r="AL93" i="6"/>
  <c r="AJ93" i="6"/>
  <c r="AA93" i="6"/>
  <c r="AF93" i="6" s="1"/>
  <c r="AG93" i="6" s="1"/>
  <c r="AH93" i="6" s="1"/>
  <c r="AI93" i="6" s="1"/>
  <c r="AK93" i="6" s="1"/>
  <c r="X93" i="6"/>
  <c r="G93" i="6"/>
  <c r="AL92" i="6"/>
  <c r="AA92" i="6"/>
  <c r="AJ92" i="6" s="1"/>
  <c r="X92" i="6"/>
  <c r="G92" i="6"/>
  <c r="AL91" i="6"/>
  <c r="AJ91" i="6"/>
  <c r="AF91" i="6"/>
  <c r="AG91" i="6" s="1"/>
  <c r="AH91" i="6" s="1"/>
  <c r="AI91" i="6" s="1"/>
  <c r="AK91" i="6" s="1"/>
  <c r="AA91" i="6"/>
  <c r="X91" i="6"/>
  <c r="G91" i="6"/>
  <c r="AL90" i="6"/>
  <c r="AJ90" i="6"/>
  <c r="AF90" i="6"/>
  <c r="AG90" i="6" s="1"/>
  <c r="AH90" i="6" s="1"/>
  <c r="AI90" i="6" s="1"/>
  <c r="AK90" i="6" s="1"/>
  <c r="AA90" i="6"/>
  <c r="X90" i="6"/>
  <c r="G90" i="6"/>
  <c r="AL89" i="6"/>
  <c r="AJ89" i="6"/>
  <c r="AA89" i="6"/>
  <c r="AF89" i="6" s="1"/>
  <c r="AG89" i="6" s="1"/>
  <c r="AH89" i="6" s="1"/>
  <c r="AI89" i="6" s="1"/>
  <c r="AK89" i="6" s="1"/>
  <c r="X89" i="6"/>
  <c r="G89" i="6"/>
  <c r="AL88" i="6"/>
  <c r="AA88" i="6"/>
  <c r="AJ88" i="6" s="1"/>
  <c r="X88" i="6"/>
  <c r="G88" i="6"/>
  <c r="AL87" i="6"/>
  <c r="AJ87" i="6"/>
  <c r="AF87" i="6"/>
  <c r="AG87" i="6" s="1"/>
  <c r="AH87" i="6" s="1"/>
  <c r="AI87" i="6" s="1"/>
  <c r="AK87" i="6" s="1"/>
  <c r="AA87" i="6"/>
  <c r="X87" i="6"/>
  <c r="G87" i="6"/>
  <c r="AL86" i="6"/>
  <c r="AJ86" i="6"/>
  <c r="AF86" i="6"/>
  <c r="AG86" i="6" s="1"/>
  <c r="AH86" i="6" s="1"/>
  <c r="AI86" i="6" s="1"/>
  <c r="AK86" i="6" s="1"/>
  <c r="AA86" i="6"/>
  <c r="X86" i="6"/>
  <c r="G86" i="6"/>
  <c r="AL85" i="6"/>
  <c r="AJ85" i="6"/>
  <c r="AA85" i="6"/>
  <c r="AF85" i="6" s="1"/>
  <c r="AG85" i="6" s="1"/>
  <c r="AH85" i="6" s="1"/>
  <c r="AI85" i="6" s="1"/>
  <c r="AK85" i="6" s="1"/>
  <c r="X85" i="6"/>
  <c r="G85" i="6"/>
  <c r="AL84" i="6"/>
  <c r="AA84" i="6"/>
  <c r="AJ84" i="6" s="1"/>
  <c r="X84" i="6"/>
  <c r="G84" i="6"/>
  <c r="AL83" i="6"/>
  <c r="AJ83" i="6"/>
  <c r="AF83" i="6"/>
  <c r="AG83" i="6" s="1"/>
  <c r="AH83" i="6" s="1"/>
  <c r="AI83" i="6" s="1"/>
  <c r="AK83" i="6" s="1"/>
  <c r="AA83" i="6"/>
  <c r="X83" i="6"/>
  <c r="G83" i="6"/>
  <c r="AL82" i="6"/>
  <c r="AJ82" i="6"/>
  <c r="AF82" i="6"/>
  <c r="AG82" i="6" s="1"/>
  <c r="AH82" i="6" s="1"/>
  <c r="AI82" i="6" s="1"/>
  <c r="AK82" i="6" s="1"/>
  <c r="AA82" i="6"/>
  <c r="X82" i="6"/>
  <c r="G82" i="6"/>
  <c r="AL81" i="6"/>
  <c r="AJ81" i="6"/>
  <c r="AA81" i="6"/>
  <c r="AF81" i="6" s="1"/>
  <c r="AG81" i="6" s="1"/>
  <c r="AH81" i="6" s="1"/>
  <c r="AI81" i="6" s="1"/>
  <c r="AK81" i="6" s="1"/>
  <c r="X81" i="6"/>
  <c r="G81" i="6"/>
  <c r="AL80" i="6"/>
  <c r="AA80" i="6"/>
  <c r="AJ80" i="6" s="1"/>
  <c r="X80" i="6"/>
  <c r="G80" i="6"/>
  <c r="AL79" i="6"/>
  <c r="AJ79" i="6"/>
  <c r="AF79" i="6"/>
  <c r="AG79" i="6" s="1"/>
  <c r="AH79" i="6" s="1"/>
  <c r="AI79" i="6" s="1"/>
  <c r="AK79" i="6" s="1"/>
  <c r="AA79" i="6"/>
  <c r="X79" i="6"/>
  <c r="G79" i="6"/>
  <c r="AL78" i="6"/>
  <c r="AJ78" i="6"/>
  <c r="AF78" i="6"/>
  <c r="AG78" i="6" s="1"/>
  <c r="AH78" i="6" s="1"/>
  <c r="AI78" i="6" s="1"/>
  <c r="AK78" i="6" s="1"/>
  <c r="AA78" i="6"/>
  <c r="X78" i="6"/>
  <c r="G78" i="6"/>
  <c r="AL77" i="6"/>
  <c r="AJ77" i="6"/>
  <c r="AA77" i="6"/>
  <c r="AF77" i="6" s="1"/>
  <c r="AG77" i="6" s="1"/>
  <c r="AH77" i="6" s="1"/>
  <c r="AI77" i="6" s="1"/>
  <c r="AK77" i="6" s="1"/>
  <c r="X77" i="6"/>
  <c r="G77" i="6"/>
  <c r="AL76" i="6"/>
  <c r="AA76" i="6"/>
  <c r="AJ76" i="6" s="1"/>
  <c r="X76" i="6"/>
  <c r="G76" i="6"/>
  <c r="AL75" i="6"/>
  <c r="AJ75" i="6"/>
  <c r="AF75" i="6"/>
  <c r="AG75" i="6" s="1"/>
  <c r="AH75" i="6" s="1"/>
  <c r="AI75" i="6" s="1"/>
  <c r="AK75" i="6" s="1"/>
  <c r="AA75" i="6"/>
  <c r="X75" i="6"/>
  <c r="G75" i="6"/>
  <c r="AL74" i="6"/>
  <c r="AJ74" i="6"/>
  <c r="AF74" i="6"/>
  <c r="AG74" i="6" s="1"/>
  <c r="AH74" i="6" s="1"/>
  <c r="AI74" i="6" s="1"/>
  <c r="AK74" i="6" s="1"/>
  <c r="AA74" i="6"/>
  <c r="X74" i="6"/>
  <c r="G74" i="6"/>
  <c r="AL73" i="6"/>
  <c r="AJ73" i="6"/>
  <c r="AA73" i="6"/>
  <c r="AF73" i="6" s="1"/>
  <c r="AG73" i="6" s="1"/>
  <c r="AH73" i="6" s="1"/>
  <c r="AI73" i="6" s="1"/>
  <c r="AK73" i="6" s="1"/>
  <c r="X73" i="6"/>
  <c r="G73" i="6"/>
  <c r="AL72" i="6"/>
  <c r="AA72" i="6"/>
  <c r="AJ72" i="6" s="1"/>
  <c r="X72" i="6"/>
  <c r="G72" i="6"/>
  <c r="AL71" i="6"/>
  <c r="AJ71" i="6"/>
  <c r="AF71" i="6"/>
  <c r="AG71" i="6" s="1"/>
  <c r="AH71" i="6" s="1"/>
  <c r="AI71" i="6" s="1"/>
  <c r="AK71" i="6" s="1"/>
  <c r="AA71" i="6"/>
  <c r="X71" i="6"/>
  <c r="G71" i="6"/>
  <c r="AL70" i="6"/>
  <c r="AJ70" i="6"/>
  <c r="AF70" i="6"/>
  <c r="AG70" i="6" s="1"/>
  <c r="AH70" i="6" s="1"/>
  <c r="AI70" i="6" s="1"/>
  <c r="AK70" i="6" s="1"/>
  <c r="AA70" i="6"/>
  <c r="X70" i="6"/>
  <c r="G70" i="6"/>
  <c r="AL69" i="6"/>
  <c r="AJ69" i="6"/>
  <c r="AA69" i="6"/>
  <c r="AF69" i="6" s="1"/>
  <c r="AG69" i="6" s="1"/>
  <c r="AH69" i="6" s="1"/>
  <c r="AI69" i="6" s="1"/>
  <c r="AK69" i="6" s="1"/>
  <c r="X69" i="6"/>
  <c r="G69" i="6"/>
  <c r="AL68" i="6"/>
  <c r="AA68" i="6"/>
  <c r="AJ68" i="6" s="1"/>
  <c r="X68" i="6"/>
  <c r="G68" i="6"/>
  <c r="AL67" i="6"/>
  <c r="AJ67" i="6"/>
  <c r="AF67" i="6"/>
  <c r="AG67" i="6" s="1"/>
  <c r="AH67" i="6" s="1"/>
  <c r="AI67" i="6" s="1"/>
  <c r="AK67" i="6" s="1"/>
  <c r="AA67" i="6"/>
  <c r="X67" i="6"/>
  <c r="G67" i="6"/>
  <c r="AL66" i="6"/>
  <c r="AJ66" i="6"/>
  <c r="AF66" i="6"/>
  <c r="AG66" i="6" s="1"/>
  <c r="AH66" i="6" s="1"/>
  <c r="AI66" i="6" s="1"/>
  <c r="AK66" i="6" s="1"/>
  <c r="AA66" i="6"/>
  <c r="X66" i="6"/>
  <c r="G66" i="6"/>
  <c r="AL65" i="6"/>
  <c r="AJ65" i="6"/>
  <c r="AA65" i="6"/>
  <c r="AF65" i="6" s="1"/>
  <c r="AG65" i="6" s="1"/>
  <c r="AH65" i="6" s="1"/>
  <c r="AI65" i="6" s="1"/>
  <c r="AK65" i="6" s="1"/>
  <c r="X65" i="6"/>
  <c r="G65" i="6"/>
  <c r="AL64" i="6"/>
  <c r="AA64" i="6"/>
  <c r="AJ64" i="6" s="1"/>
  <c r="X64" i="6"/>
  <c r="G64" i="6"/>
  <c r="AL63" i="6"/>
  <c r="AJ63" i="6"/>
  <c r="AF63" i="6"/>
  <c r="AG63" i="6" s="1"/>
  <c r="AH63" i="6" s="1"/>
  <c r="AI63" i="6" s="1"/>
  <c r="AK63" i="6" s="1"/>
  <c r="AA63" i="6"/>
  <c r="X63" i="6"/>
  <c r="G63" i="6"/>
  <c r="AL62" i="6"/>
  <c r="AJ62" i="6"/>
  <c r="AF62" i="6"/>
  <c r="AG62" i="6" s="1"/>
  <c r="AH62" i="6" s="1"/>
  <c r="AI62" i="6" s="1"/>
  <c r="AK62" i="6" s="1"/>
  <c r="AA62" i="6"/>
  <c r="X62" i="6"/>
  <c r="G62" i="6"/>
  <c r="AL61" i="6"/>
  <c r="AJ61" i="6"/>
  <c r="AA61" i="6"/>
  <c r="AF61" i="6" s="1"/>
  <c r="AG61" i="6" s="1"/>
  <c r="AH61" i="6" s="1"/>
  <c r="AI61" i="6" s="1"/>
  <c r="AK61" i="6" s="1"/>
  <c r="X61" i="6"/>
  <c r="G61" i="6"/>
  <c r="AL60" i="6"/>
  <c r="AA60" i="6"/>
  <c r="AJ60" i="6" s="1"/>
  <c r="X60" i="6"/>
  <c r="G60" i="6"/>
  <c r="AL59" i="6"/>
  <c r="AJ59" i="6"/>
  <c r="AF59" i="6"/>
  <c r="AG59" i="6" s="1"/>
  <c r="AH59" i="6" s="1"/>
  <c r="AI59" i="6" s="1"/>
  <c r="AK59" i="6" s="1"/>
  <c r="AA59" i="6"/>
  <c r="X59" i="6"/>
  <c r="G59" i="6"/>
  <c r="AL58" i="6"/>
  <c r="AJ58" i="6"/>
  <c r="AF58" i="6"/>
  <c r="AG58" i="6" s="1"/>
  <c r="AH58" i="6" s="1"/>
  <c r="AI58" i="6" s="1"/>
  <c r="AK58" i="6" s="1"/>
  <c r="AA58" i="6"/>
  <c r="X58" i="6"/>
  <c r="G58" i="6"/>
  <c r="AL57" i="6"/>
  <c r="AJ57" i="6"/>
  <c r="AA57" i="6"/>
  <c r="AF57" i="6" s="1"/>
  <c r="AG57" i="6" s="1"/>
  <c r="AH57" i="6" s="1"/>
  <c r="AI57" i="6" s="1"/>
  <c r="AK57" i="6" s="1"/>
  <c r="X57" i="6"/>
  <c r="G57" i="6"/>
  <c r="AL56" i="6"/>
  <c r="AA56" i="6"/>
  <c r="AJ56" i="6" s="1"/>
  <c r="X56" i="6"/>
  <c r="G56" i="6"/>
  <c r="AL55" i="6"/>
  <c r="AJ55" i="6"/>
  <c r="AF55" i="6"/>
  <c r="AG55" i="6" s="1"/>
  <c r="AH55" i="6" s="1"/>
  <c r="AI55" i="6" s="1"/>
  <c r="AK55" i="6" s="1"/>
  <c r="AA55" i="6"/>
  <c r="X55" i="6"/>
  <c r="G55" i="6"/>
  <c r="AL54" i="6"/>
  <c r="AJ54" i="6"/>
  <c r="AF54" i="6"/>
  <c r="AG54" i="6" s="1"/>
  <c r="AH54" i="6" s="1"/>
  <c r="AI54" i="6" s="1"/>
  <c r="AK54" i="6" s="1"/>
  <c r="AA54" i="6"/>
  <c r="X54" i="6"/>
  <c r="G54" i="6"/>
  <c r="AL53" i="6"/>
  <c r="AJ53" i="6"/>
  <c r="AA53" i="6"/>
  <c r="AF53" i="6" s="1"/>
  <c r="AG53" i="6" s="1"/>
  <c r="AH53" i="6" s="1"/>
  <c r="AI53" i="6" s="1"/>
  <c r="AK53" i="6" s="1"/>
  <c r="X53" i="6"/>
  <c r="G53" i="6"/>
  <c r="AL52" i="6"/>
  <c r="AA52" i="6"/>
  <c r="AJ52" i="6" s="1"/>
  <c r="X52" i="6"/>
  <c r="G52" i="6"/>
  <c r="AL51" i="6"/>
  <c r="AJ51" i="6"/>
  <c r="AF51" i="6"/>
  <c r="AG51" i="6" s="1"/>
  <c r="AH51" i="6" s="1"/>
  <c r="AI51" i="6" s="1"/>
  <c r="AK51" i="6" s="1"/>
  <c r="AA51" i="6"/>
  <c r="X51" i="6"/>
  <c r="G51" i="6"/>
  <c r="AL50" i="6"/>
  <c r="AJ50" i="6"/>
  <c r="AF50" i="6"/>
  <c r="AG50" i="6" s="1"/>
  <c r="AH50" i="6" s="1"/>
  <c r="AI50" i="6" s="1"/>
  <c r="AK50" i="6" s="1"/>
  <c r="AA50" i="6"/>
  <c r="X50" i="6"/>
  <c r="G50" i="6"/>
  <c r="AL49" i="6"/>
  <c r="AJ49" i="6"/>
  <c r="AA49" i="6"/>
  <c r="AF49" i="6" s="1"/>
  <c r="AG49" i="6" s="1"/>
  <c r="AH49" i="6" s="1"/>
  <c r="AI49" i="6" s="1"/>
  <c r="AK49" i="6" s="1"/>
  <c r="X49" i="6"/>
  <c r="G49" i="6"/>
  <c r="AL48" i="6"/>
  <c r="AA48" i="6"/>
  <c r="AJ48" i="6" s="1"/>
  <c r="X48" i="6"/>
  <c r="G48" i="6"/>
  <c r="AL47" i="6"/>
  <c r="AJ47" i="6"/>
  <c r="AF47" i="6"/>
  <c r="AG47" i="6" s="1"/>
  <c r="AH47" i="6" s="1"/>
  <c r="AI47" i="6" s="1"/>
  <c r="AK47" i="6" s="1"/>
  <c r="AA47" i="6"/>
  <c r="X47" i="6"/>
  <c r="G47" i="6"/>
  <c r="AL46" i="6"/>
  <c r="AJ46" i="6"/>
  <c r="AF46" i="6"/>
  <c r="AG46" i="6" s="1"/>
  <c r="AH46" i="6" s="1"/>
  <c r="AI46" i="6" s="1"/>
  <c r="AK46" i="6" s="1"/>
  <c r="AA46" i="6"/>
  <c r="X46" i="6"/>
  <c r="G46" i="6"/>
  <c r="AL45" i="6"/>
  <c r="AJ45" i="6"/>
  <c r="AA45" i="6"/>
  <c r="AF45" i="6" s="1"/>
  <c r="AG45" i="6" s="1"/>
  <c r="AH45" i="6" s="1"/>
  <c r="AI45" i="6" s="1"/>
  <c r="AK45" i="6" s="1"/>
  <c r="X45" i="6"/>
  <c r="G45" i="6"/>
  <c r="AL44" i="6"/>
  <c r="AA44" i="6"/>
  <c r="AJ44" i="6" s="1"/>
  <c r="X44" i="6"/>
  <c r="G44" i="6"/>
  <c r="AL43" i="6"/>
  <c r="AJ43" i="6"/>
  <c r="AF43" i="6"/>
  <c r="AG43" i="6" s="1"/>
  <c r="AH43" i="6" s="1"/>
  <c r="AI43" i="6" s="1"/>
  <c r="AK43" i="6" s="1"/>
  <c r="AA43" i="6"/>
  <c r="X43" i="6"/>
  <c r="G43" i="6"/>
  <c r="AL42" i="6"/>
  <c r="AJ42" i="6"/>
  <c r="AF42" i="6"/>
  <c r="AG42" i="6" s="1"/>
  <c r="AH42" i="6" s="1"/>
  <c r="AI42" i="6" s="1"/>
  <c r="AK42" i="6" s="1"/>
  <c r="AA42" i="6"/>
  <c r="X42" i="6"/>
  <c r="G42" i="6"/>
  <c r="AL41" i="6"/>
  <c r="AJ41" i="6"/>
  <c r="AA41" i="6"/>
  <c r="AF41" i="6" s="1"/>
  <c r="AG41" i="6" s="1"/>
  <c r="AH41" i="6" s="1"/>
  <c r="AI41" i="6" s="1"/>
  <c r="AK41" i="6" s="1"/>
  <c r="X41" i="6"/>
  <c r="G41" i="6"/>
  <c r="AL40" i="6"/>
  <c r="AA40" i="6"/>
  <c r="AJ40" i="6" s="1"/>
  <c r="X40" i="6"/>
  <c r="G40" i="6"/>
  <c r="AL39" i="6"/>
  <c r="AJ39" i="6"/>
  <c r="AF39" i="6"/>
  <c r="AG39" i="6" s="1"/>
  <c r="AH39" i="6" s="1"/>
  <c r="AI39" i="6" s="1"/>
  <c r="AK39" i="6" s="1"/>
  <c r="AA39" i="6"/>
  <c r="X39" i="6"/>
  <c r="G39" i="6"/>
  <c r="AL38" i="6"/>
  <c r="AJ38" i="6"/>
  <c r="AF38" i="6"/>
  <c r="AG38" i="6" s="1"/>
  <c r="AH38" i="6" s="1"/>
  <c r="AI38" i="6" s="1"/>
  <c r="AK38" i="6" s="1"/>
  <c r="AA38" i="6"/>
  <c r="X38" i="6"/>
  <c r="G38" i="6"/>
  <c r="AL37" i="6"/>
  <c r="AJ37" i="6"/>
  <c r="AA37" i="6"/>
  <c r="AF37" i="6" s="1"/>
  <c r="AG37" i="6" s="1"/>
  <c r="AH37" i="6" s="1"/>
  <c r="AI37" i="6" s="1"/>
  <c r="AK37" i="6" s="1"/>
  <c r="X37" i="6"/>
  <c r="G37" i="6"/>
  <c r="AL36" i="6"/>
  <c r="AA36" i="6"/>
  <c r="AJ36" i="6" s="1"/>
  <c r="X36" i="6"/>
  <c r="G36" i="6"/>
  <c r="AL35" i="6"/>
  <c r="AJ35" i="6"/>
  <c r="AF35" i="6"/>
  <c r="AG35" i="6" s="1"/>
  <c r="AH35" i="6" s="1"/>
  <c r="AI35" i="6" s="1"/>
  <c r="AK35" i="6" s="1"/>
  <c r="AA35" i="6"/>
  <c r="X35" i="6"/>
  <c r="G35" i="6"/>
  <c r="AL34" i="6"/>
  <c r="AJ34" i="6"/>
  <c r="AF34" i="6"/>
  <c r="AG34" i="6" s="1"/>
  <c r="AH34" i="6" s="1"/>
  <c r="AI34" i="6" s="1"/>
  <c r="AK34" i="6" s="1"/>
  <c r="AA34" i="6"/>
  <c r="X34" i="6"/>
  <c r="G34" i="6"/>
  <c r="AL33" i="6"/>
  <c r="AJ33" i="6"/>
  <c r="AA33" i="6"/>
  <c r="AF33" i="6" s="1"/>
  <c r="AG33" i="6" s="1"/>
  <c r="AH33" i="6" s="1"/>
  <c r="AI33" i="6" s="1"/>
  <c r="AK33" i="6" s="1"/>
  <c r="X33" i="6"/>
  <c r="G33" i="6"/>
  <c r="AL32" i="6"/>
  <c r="AA32" i="6"/>
  <c r="AJ32" i="6" s="1"/>
  <c r="X32" i="6"/>
  <c r="G32" i="6"/>
  <c r="AL31" i="6"/>
  <c r="AJ31" i="6"/>
  <c r="AF31" i="6"/>
  <c r="AG31" i="6" s="1"/>
  <c r="AH31" i="6" s="1"/>
  <c r="AI31" i="6" s="1"/>
  <c r="AK31" i="6" s="1"/>
  <c r="AA31" i="6"/>
  <c r="X31" i="6"/>
  <c r="G31" i="6"/>
  <c r="AL30" i="6"/>
  <c r="AJ30" i="6"/>
  <c r="AF30" i="6"/>
  <c r="AG30" i="6" s="1"/>
  <c r="AH30" i="6" s="1"/>
  <c r="AI30" i="6" s="1"/>
  <c r="AK30" i="6" s="1"/>
  <c r="AA30" i="6"/>
  <c r="X30" i="6"/>
  <c r="G30" i="6"/>
  <c r="AL29" i="6"/>
  <c r="AJ29" i="6"/>
  <c r="AA29" i="6"/>
  <c r="AF29" i="6" s="1"/>
  <c r="AG29" i="6" s="1"/>
  <c r="AH29" i="6" s="1"/>
  <c r="AI29" i="6" s="1"/>
  <c r="AK29" i="6" s="1"/>
  <c r="X29" i="6"/>
  <c r="G29" i="6"/>
  <c r="AL28" i="6"/>
  <c r="AA28" i="6"/>
  <c r="AJ28" i="6" s="1"/>
  <c r="X28" i="6"/>
  <c r="G28" i="6"/>
  <c r="AL27" i="6"/>
  <c r="AJ27" i="6"/>
  <c r="AF27" i="6"/>
  <c r="AG27" i="6" s="1"/>
  <c r="AH27" i="6" s="1"/>
  <c r="AI27" i="6" s="1"/>
  <c r="AK27" i="6" s="1"/>
  <c r="AA27" i="6"/>
  <c r="X27" i="6"/>
  <c r="G27" i="6"/>
  <c r="AL26" i="6"/>
  <c r="AJ26" i="6"/>
  <c r="AF26" i="6"/>
  <c r="AG26" i="6" s="1"/>
  <c r="AH26" i="6" s="1"/>
  <c r="AI26" i="6" s="1"/>
  <c r="AK26" i="6" s="1"/>
  <c r="AA26" i="6"/>
  <c r="X26" i="6"/>
  <c r="G26" i="6"/>
  <c r="AL25" i="6"/>
  <c r="AJ25" i="6"/>
  <c r="AA25" i="6"/>
  <c r="AF25" i="6" s="1"/>
  <c r="AG25" i="6" s="1"/>
  <c r="AH25" i="6" s="1"/>
  <c r="AI25" i="6" s="1"/>
  <c r="AK25" i="6" s="1"/>
  <c r="X25" i="6"/>
  <c r="G25" i="6"/>
  <c r="AL24" i="6"/>
  <c r="AA24" i="6"/>
  <c r="AJ24" i="6" s="1"/>
  <c r="X24" i="6"/>
  <c r="G24" i="6"/>
  <c r="AL23" i="6"/>
  <c r="AJ23" i="6"/>
  <c r="AF23" i="6"/>
  <c r="AG23" i="6" s="1"/>
  <c r="AH23" i="6" s="1"/>
  <c r="AI23" i="6" s="1"/>
  <c r="AK23" i="6" s="1"/>
  <c r="AA23" i="6"/>
  <c r="X23" i="6"/>
  <c r="G23" i="6"/>
  <c r="AL22" i="6"/>
  <c r="AJ22" i="6"/>
  <c r="AF22" i="6"/>
  <c r="AG22" i="6" s="1"/>
  <c r="AH22" i="6" s="1"/>
  <c r="AI22" i="6" s="1"/>
  <c r="AK22" i="6" s="1"/>
  <c r="AA22" i="6"/>
  <c r="X22" i="6"/>
  <c r="G22" i="6"/>
  <c r="AL21" i="6"/>
  <c r="AJ21" i="6"/>
  <c r="AA21" i="6"/>
  <c r="AF21" i="6" s="1"/>
  <c r="AG21" i="6" s="1"/>
  <c r="AH21" i="6" s="1"/>
  <c r="AI21" i="6" s="1"/>
  <c r="AK21" i="6" s="1"/>
  <c r="X21" i="6"/>
  <c r="G21" i="6"/>
  <c r="AL20" i="6"/>
  <c r="AA20" i="6"/>
  <c r="AJ20" i="6" s="1"/>
  <c r="X20" i="6"/>
  <c r="G20" i="6"/>
  <c r="AL19" i="6"/>
  <c r="AJ19" i="6"/>
  <c r="AF19" i="6"/>
  <c r="AG19" i="6" s="1"/>
  <c r="AH19" i="6" s="1"/>
  <c r="AI19" i="6" s="1"/>
  <c r="AK19" i="6" s="1"/>
  <c r="AA19" i="6"/>
  <c r="X19" i="6"/>
  <c r="G19" i="6"/>
  <c r="AL18" i="6"/>
  <c r="AJ18" i="6"/>
  <c r="AF18" i="6"/>
  <c r="AG18" i="6" s="1"/>
  <c r="AH18" i="6" s="1"/>
  <c r="AI18" i="6" s="1"/>
  <c r="AK18" i="6" s="1"/>
  <c r="AA18" i="6"/>
  <c r="X18" i="6"/>
  <c r="G18" i="6"/>
  <c r="AL17" i="6"/>
  <c r="AJ17" i="6"/>
  <c r="AA17" i="6"/>
  <c r="AF17" i="6" s="1"/>
  <c r="AG17" i="6" s="1"/>
  <c r="AH17" i="6" s="1"/>
  <c r="AI17" i="6" s="1"/>
  <c r="AK17" i="6" s="1"/>
  <c r="X17" i="6"/>
  <c r="G17" i="6"/>
  <c r="AL16" i="6"/>
  <c r="AA16" i="6"/>
  <c r="AJ16" i="6" s="1"/>
  <c r="X16" i="6"/>
  <c r="G16" i="6"/>
  <c r="AL15" i="6"/>
  <c r="AJ15" i="6"/>
  <c r="AF15" i="6"/>
  <c r="AG15" i="6" s="1"/>
  <c r="AH15" i="6" s="1"/>
  <c r="AI15" i="6" s="1"/>
  <c r="AK15" i="6" s="1"/>
  <c r="AA15" i="6"/>
  <c r="X15" i="6"/>
  <c r="G15" i="6"/>
  <c r="AL14" i="6"/>
  <c r="AJ14" i="6"/>
  <c r="AF14" i="6"/>
  <c r="AG14" i="6" s="1"/>
  <c r="AH14" i="6" s="1"/>
  <c r="AI14" i="6" s="1"/>
  <c r="AK14" i="6" s="1"/>
  <c r="AA14" i="6"/>
  <c r="X14" i="6"/>
  <c r="G14" i="6"/>
  <c r="AL13" i="6"/>
  <c r="AJ13" i="6"/>
  <c r="AA13" i="6"/>
  <c r="AF13" i="6" s="1"/>
  <c r="AG13" i="6" s="1"/>
  <c r="AH13" i="6" s="1"/>
  <c r="AI13" i="6" s="1"/>
  <c r="AK13" i="6" s="1"/>
  <c r="X13" i="6"/>
  <c r="G13" i="6"/>
  <c r="AL12" i="6"/>
  <c r="AA12" i="6"/>
  <c r="AJ12" i="6" s="1"/>
  <c r="X12" i="6"/>
  <c r="G12" i="6"/>
  <c r="AL11" i="6"/>
  <c r="AJ11" i="6"/>
  <c r="AF11" i="6"/>
  <c r="AG11" i="6" s="1"/>
  <c r="AH11" i="6" s="1"/>
  <c r="AI11" i="6" s="1"/>
  <c r="AK11" i="6" s="1"/>
  <c r="AA11" i="6"/>
  <c r="X11" i="6"/>
  <c r="G11" i="6"/>
  <c r="AL10" i="6"/>
  <c r="AJ10" i="6"/>
  <c r="AF10" i="6"/>
  <c r="AG10" i="6" s="1"/>
  <c r="AH10" i="6" s="1"/>
  <c r="AI10" i="6" s="1"/>
  <c r="AK10" i="6" s="1"/>
  <c r="AA10" i="6"/>
  <c r="X10" i="6"/>
  <c r="G10" i="6"/>
  <c r="AL9" i="6"/>
  <c r="AJ9" i="6"/>
  <c r="AA9" i="6"/>
  <c r="AF9" i="6" s="1"/>
  <c r="AG9" i="6" s="1"/>
  <c r="AH9" i="6" s="1"/>
  <c r="AI9" i="6" s="1"/>
  <c r="AK9" i="6" s="1"/>
  <c r="X9" i="6"/>
  <c r="G9" i="6"/>
  <c r="AP209" i="5"/>
  <c r="AO209" i="5"/>
  <c r="AM209" i="5"/>
  <c r="AL209" i="5"/>
  <c r="AA209" i="5"/>
  <c r="AF209" i="5" s="1"/>
  <c r="AG209" i="5" s="1"/>
  <c r="AH209" i="5" s="1"/>
  <c r="AI209" i="5" s="1"/>
  <c r="AK209" i="5" s="1"/>
  <c r="X209" i="5"/>
  <c r="G209" i="5"/>
  <c r="AP208" i="5"/>
  <c r="AO208" i="5"/>
  <c r="AL208" i="5"/>
  <c r="AM208" i="5" s="1"/>
  <c r="AA208" i="5"/>
  <c r="AJ208" i="5" s="1"/>
  <c r="X208" i="5"/>
  <c r="G208" i="5"/>
  <c r="AP207" i="5"/>
  <c r="AO207" i="5"/>
  <c r="AL207" i="5"/>
  <c r="AM207" i="5" s="1"/>
  <c r="AJ207" i="5"/>
  <c r="AA207" i="5"/>
  <c r="AF207" i="5" s="1"/>
  <c r="AG207" i="5" s="1"/>
  <c r="AH207" i="5" s="1"/>
  <c r="AI207" i="5" s="1"/>
  <c r="AK207" i="5" s="1"/>
  <c r="X207" i="5"/>
  <c r="G207" i="5"/>
  <c r="AP206" i="5"/>
  <c r="AO206" i="5"/>
  <c r="AL206" i="5"/>
  <c r="AM206" i="5" s="1"/>
  <c r="AJ206" i="5"/>
  <c r="AF206" i="5"/>
  <c r="AG206" i="5" s="1"/>
  <c r="AH206" i="5" s="1"/>
  <c r="AI206" i="5" s="1"/>
  <c r="AK206" i="5" s="1"/>
  <c r="AA206" i="5"/>
  <c r="X206" i="5"/>
  <c r="G206" i="5"/>
  <c r="AP205" i="5"/>
  <c r="AO205" i="5"/>
  <c r="AL205" i="5"/>
  <c r="AM205" i="5" s="1"/>
  <c r="AF205" i="5"/>
  <c r="AG205" i="5" s="1"/>
  <c r="AH205" i="5" s="1"/>
  <c r="AI205" i="5" s="1"/>
  <c r="AK205" i="5" s="1"/>
  <c r="AA205" i="5"/>
  <c r="AJ205" i="5" s="1"/>
  <c r="X205" i="5"/>
  <c r="G205" i="5"/>
  <c r="AP204" i="5"/>
  <c r="AO204" i="5"/>
  <c r="AL204" i="5"/>
  <c r="AM204" i="5" s="1"/>
  <c r="AJ204" i="5"/>
  <c r="AF204" i="5"/>
  <c r="AG204" i="5" s="1"/>
  <c r="AH204" i="5" s="1"/>
  <c r="AI204" i="5" s="1"/>
  <c r="AK204" i="5" s="1"/>
  <c r="AA204" i="5"/>
  <c r="X204" i="5"/>
  <c r="G204" i="5"/>
  <c r="AP203" i="5"/>
  <c r="AO203" i="5"/>
  <c r="AM203" i="5"/>
  <c r="AL203" i="5"/>
  <c r="AA203" i="5"/>
  <c r="AJ203" i="5" s="1"/>
  <c r="X203" i="5"/>
  <c r="G203" i="5"/>
  <c r="AP202" i="5"/>
  <c r="AO202" i="5"/>
  <c r="AM202" i="5"/>
  <c r="AL202" i="5"/>
  <c r="AJ202" i="5"/>
  <c r="AA202" i="5"/>
  <c r="AF202" i="5" s="1"/>
  <c r="AG202" i="5" s="1"/>
  <c r="AH202" i="5" s="1"/>
  <c r="AI202" i="5" s="1"/>
  <c r="AK202" i="5" s="1"/>
  <c r="X202" i="5"/>
  <c r="G202" i="5"/>
  <c r="AP201" i="5"/>
  <c r="AO201" i="5"/>
  <c r="AM201" i="5"/>
  <c r="AL201" i="5"/>
  <c r="AA201" i="5"/>
  <c r="AF201" i="5" s="1"/>
  <c r="AG201" i="5" s="1"/>
  <c r="AH201" i="5" s="1"/>
  <c r="AI201" i="5" s="1"/>
  <c r="AK201" i="5" s="1"/>
  <c r="X201" i="5"/>
  <c r="G201" i="5"/>
  <c r="AP200" i="5"/>
  <c r="AO200" i="5"/>
  <c r="AL200" i="5"/>
  <c r="AM200" i="5" s="1"/>
  <c r="AA200" i="5"/>
  <c r="AJ200" i="5" s="1"/>
  <c r="X200" i="5"/>
  <c r="G200" i="5"/>
  <c r="AP199" i="5"/>
  <c r="AO199" i="5"/>
  <c r="AL199" i="5"/>
  <c r="AM199" i="5" s="1"/>
  <c r="AJ199" i="5"/>
  <c r="AA199" i="5"/>
  <c r="AF199" i="5" s="1"/>
  <c r="AG199" i="5" s="1"/>
  <c r="AH199" i="5" s="1"/>
  <c r="AI199" i="5" s="1"/>
  <c r="AK199" i="5" s="1"/>
  <c r="X199" i="5"/>
  <c r="G199" i="5"/>
  <c r="AP198" i="5"/>
  <c r="AO198" i="5"/>
  <c r="AL198" i="5"/>
  <c r="AM198" i="5" s="1"/>
  <c r="AJ198" i="5"/>
  <c r="AF198" i="5"/>
  <c r="AG198" i="5" s="1"/>
  <c r="AH198" i="5" s="1"/>
  <c r="AI198" i="5" s="1"/>
  <c r="AK198" i="5" s="1"/>
  <c r="AA198" i="5"/>
  <c r="X198" i="5"/>
  <c r="G198" i="5"/>
  <c r="AP197" i="5"/>
  <c r="AO197" i="5"/>
  <c r="AL197" i="5"/>
  <c r="AM197" i="5" s="1"/>
  <c r="AF197" i="5"/>
  <c r="AG197" i="5" s="1"/>
  <c r="AH197" i="5" s="1"/>
  <c r="AI197" i="5" s="1"/>
  <c r="AK197" i="5" s="1"/>
  <c r="AA197" i="5"/>
  <c r="AJ197" i="5" s="1"/>
  <c r="X197" i="5"/>
  <c r="G197" i="5"/>
  <c r="AP196" i="5"/>
  <c r="AO196" i="5"/>
  <c r="AL196" i="5"/>
  <c r="AM196" i="5" s="1"/>
  <c r="AJ196" i="5"/>
  <c r="AF196" i="5"/>
  <c r="AG196" i="5" s="1"/>
  <c r="AH196" i="5" s="1"/>
  <c r="AI196" i="5" s="1"/>
  <c r="AK196" i="5" s="1"/>
  <c r="AA196" i="5"/>
  <c r="X196" i="5"/>
  <c r="G196" i="5"/>
  <c r="AP195" i="5"/>
  <c r="AO195" i="5"/>
  <c r="AM195" i="5"/>
  <c r="AL195" i="5"/>
  <c r="AA195" i="5"/>
  <c r="AJ195" i="5" s="1"/>
  <c r="X195" i="5"/>
  <c r="G195" i="5"/>
  <c r="AP194" i="5"/>
  <c r="AO194" i="5"/>
  <c r="AM194" i="5"/>
  <c r="AL194" i="5"/>
  <c r="AJ194" i="5"/>
  <c r="AA194" i="5"/>
  <c r="AF194" i="5" s="1"/>
  <c r="AG194" i="5" s="1"/>
  <c r="AH194" i="5" s="1"/>
  <c r="AI194" i="5" s="1"/>
  <c r="AK194" i="5" s="1"/>
  <c r="X194" i="5"/>
  <c r="G194" i="5"/>
  <c r="AP193" i="5"/>
  <c r="AO193" i="5"/>
  <c r="AM193" i="5"/>
  <c r="AL193" i="5"/>
  <c r="AA193" i="5"/>
  <c r="AF193" i="5" s="1"/>
  <c r="AG193" i="5" s="1"/>
  <c r="AH193" i="5" s="1"/>
  <c r="AI193" i="5" s="1"/>
  <c r="AK193" i="5" s="1"/>
  <c r="X193" i="5"/>
  <c r="G193" i="5"/>
  <c r="AP192" i="5"/>
  <c r="AO192" i="5"/>
  <c r="AL192" i="5"/>
  <c r="AM192" i="5" s="1"/>
  <c r="AA192" i="5"/>
  <c r="AJ192" i="5" s="1"/>
  <c r="X192" i="5"/>
  <c r="G192" i="5"/>
  <c r="AP191" i="5"/>
  <c r="AO191" i="5"/>
  <c r="AL191" i="5"/>
  <c r="AM191" i="5" s="1"/>
  <c r="AJ191" i="5"/>
  <c r="AA191" i="5"/>
  <c r="AF191" i="5" s="1"/>
  <c r="AG191" i="5" s="1"/>
  <c r="AH191" i="5" s="1"/>
  <c r="AI191" i="5" s="1"/>
  <c r="AK191" i="5" s="1"/>
  <c r="X191" i="5"/>
  <c r="G191" i="5"/>
  <c r="AP190" i="5"/>
  <c r="AO190" i="5"/>
  <c r="AL190" i="5"/>
  <c r="AM190" i="5" s="1"/>
  <c r="AJ190" i="5"/>
  <c r="AF190" i="5"/>
  <c r="AG190" i="5" s="1"/>
  <c r="AH190" i="5" s="1"/>
  <c r="AI190" i="5" s="1"/>
  <c r="AK190" i="5" s="1"/>
  <c r="AA190" i="5"/>
  <c r="X190" i="5"/>
  <c r="G190" i="5"/>
  <c r="AP189" i="5"/>
  <c r="AO189" i="5"/>
  <c r="AL189" i="5"/>
  <c r="AM189" i="5" s="1"/>
  <c r="AF189" i="5"/>
  <c r="AG189" i="5" s="1"/>
  <c r="AH189" i="5" s="1"/>
  <c r="AI189" i="5" s="1"/>
  <c r="AK189" i="5" s="1"/>
  <c r="AA189" i="5"/>
  <c r="AJ189" i="5" s="1"/>
  <c r="X189" i="5"/>
  <c r="G189" i="5"/>
  <c r="AP188" i="5"/>
  <c r="AO188" i="5"/>
  <c r="AL188" i="5"/>
  <c r="AM188" i="5" s="1"/>
  <c r="AJ188" i="5"/>
  <c r="AF188" i="5"/>
  <c r="AG188" i="5" s="1"/>
  <c r="AH188" i="5" s="1"/>
  <c r="AI188" i="5" s="1"/>
  <c r="AK188" i="5" s="1"/>
  <c r="AA188" i="5"/>
  <c r="X188" i="5"/>
  <c r="G188" i="5"/>
  <c r="AP187" i="5"/>
  <c r="AO187" i="5"/>
  <c r="AM187" i="5"/>
  <c r="AL187" i="5"/>
  <c r="AA187" i="5"/>
  <c r="AJ187" i="5" s="1"/>
  <c r="X187" i="5"/>
  <c r="G187" i="5"/>
  <c r="AP186" i="5"/>
  <c r="AO186" i="5"/>
  <c r="AM186" i="5"/>
  <c r="AL186" i="5"/>
  <c r="AJ186" i="5"/>
  <c r="AA186" i="5"/>
  <c r="AF186" i="5" s="1"/>
  <c r="AG186" i="5" s="1"/>
  <c r="AH186" i="5" s="1"/>
  <c r="AI186" i="5" s="1"/>
  <c r="AK186" i="5" s="1"/>
  <c r="X186" i="5"/>
  <c r="G186" i="5"/>
  <c r="AP185" i="5"/>
  <c r="AO185" i="5"/>
  <c r="AM185" i="5"/>
  <c r="AL185" i="5"/>
  <c r="AA185" i="5"/>
  <c r="AF185" i="5" s="1"/>
  <c r="AG185" i="5" s="1"/>
  <c r="AH185" i="5" s="1"/>
  <c r="AI185" i="5" s="1"/>
  <c r="AK185" i="5" s="1"/>
  <c r="X185" i="5"/>
  <c r="G185" i="5"/>
  <c r="AP184" i="5"/>
  <c r="AO184" i="5"/>
  <c r="AL184" i="5"/>
  <c r="AM184" i="5" s="1"/>
  <c r="AA184" i="5"/>
  <c r="AJ184" i="5" s="1"/>
  <c r="X184" i="5"/>
  <c r="G184" i="5"/>
  <c r="AP183" i="5"/>
  <c r="AO183" i="5"/>
  <c r="AL183" i="5"/>
  <c r="AM183" i="5" s="1"/>
  <c r="AJ183" i="5"/>
  <c r="AA183" i="5"/>
  <c r="AF183" i="5" s="1"/>
  <c r="AG183" i="5" s="1"/>
  <c r="AH183" i="5" s="1"/>
  <c r="AI183" i="5" s="1"/>
  <c r="AK183" i="5" s="1"/>
  <c r="X183" i="5"/>
  <c r="G183" i="5"/>
  <c r="AP182" i="5"/>
  <c r="AO182" i="5"/>
  <c r="AL182" i="5"/>
  <c r="AM182" i="5" s="1"/>
  <c r="AJ182" i="5"/>
  <c r="AF182" i="5"/>
  <c r="AG182" i="5" s="1"/>
  <c r="AH182" i="5" s="1"/>
  <c r="AI182" i="5" s="1"/>
  <c r="AK182" i="5" s="1"/>
  <c r="AA182" i="5"/>
  <c r="X182" i="5"/>
  <c r="G182" i="5"/>
  <c r="AP181" i="5"/>
  <c r="AO181" i="5"/>
  <c r="AL181" i="5"/>
  <c r="AM181" i="5" s="1"/>
  <c r="AF181" i="5"/>
  <c r="AG181" i="5" s="1"/>
  <c r="AH181" i="5" s="1"/>
  <c r="AI181" i="5" s="1"/>
  <c r="AK181" i="5" s="1"/>
  <c r="AA181" i="5"/>
  <c r="AJ181" i="5" s="1"/>
  <c r="X181" i="5"/>
  <c r="G181" i="5"/>
  <c r="AP180" i="5"/>
  <c r="AO180" i="5"/>
  <c r="AL180" i="5"/>
  <c r="AM180" i="5" s="1"/>
  <c r="AJ180" i="5"/>
  <c r="AF180" i="5"/>
  <c r="AG180" i="5" s="1"/>
  <c r="AH180" i="5" s="1"/>
  <c r="AI180" i="5" s="1"/>
  <c r="AK180" i="5" s="1"/>
  <c r="AA180" i="5"/>
  <c r="X180" i="5"/>
  <c r="G180" i="5"/>
  <c r="AP179" i="5"/>
  <c r="AO179" i="5"/>
  <c r="AM179" i="5"/>
  <c r="AL179" i="5"/>
  <c r="AA179" i="5"/>
  <c r="AJ179" i="5" s="1"/>
  <c r="X179" i="5"/>
  <c r="G179" i="5"/>
  <c r="AP178" i="5"/>
  <c r="AO178" i="5"/>
  <c r="AM178" i="5"/>
  <c r="AL178" i="5"/>
  <c r="AJ178" i="5"/>
  <c r="AA178" i="5"/>
  <c r="AF178" i="5" s="1"/>
  <c r="AG178" i="5" s="1"/>
  <c r="AH178" i="5" s="1"/>
  <c r="AI178" i="5" s="1"/>
  <c r="AK178" i="5" s="1"/>
  <c r="X178" i="5"/>
  <c r="G178" i="5"/>
  <c r="AP177" i="5"/>
  <c r="AO177" i="5"/>
  <c r="AM177" i="5"/>
  <c r="AL177" i="5"/>
  <c r="AA177" i="5"/>
  <c r="AF177" i="5" s="1"/>
  <c r="AG177" i="5" s="1"/>
  <c r="AH177" i="5" s="1"/>
  <c r="AI177" i="5" s="1"/>
  <c r="AK177" i="5" s="1"/>
  <c r="X177" i="5"/>
  <c r="G177" i="5"/>
  <c r="AP176" i="5"/>
  <c r="AO176" i="5"/>
  <c r="AL176" i="5"/>
  <c r="AM176" i="5" s="1"/>
  <c r="AA176" i="5"/>
  <c r="AJ176" i="5" s="1"/>
  <c r="X176" i="5"/>
  <c r="G176" i="5"/>
  <c r="AP175" i="5"/>
  <c r="AO175" i="5"/>
  <c r="AL175" i="5"/>
  <c r="AM175" i="5" s="1"/>
  <c r="AJ175" i="5"/>
  <c r="AA175" i="5"/>
  <c r="AF175" i="5" s="1"/>
  <c r="AG175" i="5" s="1"/>
  <c r="AH175" i="5" s="1"/>
  <c r="AI175" i="5" s="1"/>
  <c r="AK175" i="5" s="1"/>
  <c r="X175" i="5"/>
  <c r="G175" i="5"/>
  <c r="AP174" i="5"/>
  <c r="AO174" i="5"/>
  <c r="AL174" i="5"/>
  <c r="AM174" i="5" s="1"/>
  <c r="AJ174" i="5"/>
  <c r="AF174" i="5"/>
  <c r="AG174" i="5" s="1"/>
  <c r="AH174" i="5" s="1"/>
  <c r="AI174" i="5" s="1"/>
  <c r="AK174" i="5" s="1"/>
  <c r="AA174" i="5"/>
  <c r="X174" i="5"/>
  <c r="G174" i="5"/>
  <c r="AP173" i="5"/>
  <c r="AO173" i="5"/>
  <c r="AL173" i="5"/>
  <c r="AM173" i="5" s="1"/>
  <c r="AF173" i="5"/>
  <c r="AG173" i="5" s="1"/>
  <c r="AH173" i="5" s="1"/>
  <c r="AI173" i="5" s="1"/>
  <c r="AK173" i="5" s="1"/>
  <c r="AA173" i="5"/>
  <c r="AJ173" i="5" s="1"/>
  <c r="X173" i="5"/>
  <c r="G173" i="5"/>
  <c r="AP172" i="5"/>
  <c r="AO172" i="5"/>
  <c r="AL172" i="5"/>
  <c r="AM172" i="5" s="1"/>
  <c r="AJ172" i="5"/>
  <c r="AF172" i="5"/>
  <c r="AG172" i="5" s="1"/>
  <c r="AH172" i="5" s="1"/>
  <c r="AI172" i="5" s="1"/>
  <c r="AK172" i="5" s="1"/>
  <c r="AA172" i="5"/>
  <c r="X172" i="5"/>
  <c r="G172" i="5"/>
  <c r="AP171" i="5"/>
  <c r="AO171" i="5"/>
  <c r="AM171" i="5"/>
  <c r="AL171" i="5"/>
  <c r="AA171" i="5"/>
  <c r="AJ171" i="5" s="1"/>
  <c r="X171" i="5"/>
  <c r="G171" i="5"/>
  <c r="AP170" i="5"/>
  <c r="AO170" i="5"/>
  <c r="AM170" i="5"/>
  <c r="AL170" i="5"/>
  <c r="AJ170" i="5"/>
  <c r="AA170" i="5"/>
  <c r="AF170" i="5" s="1"/>
  <c r="AG170" i="5" s="1"/>
  <c r="AH170" i="5" s="1"/>
  <c r="AI170" i="5" s="1"/>
  <c r="AK170" i="5" s="1"/>
  <c r="X170" i="5"/>
  <c r="G170" i="5"/>
  <c r="AP169" i="5"/>
  <c r="AO169" i="5"/>
  <c r="AM169" i="5"/>
  <c r="AL169" i="5"/>
  <c r="AA169" i="5"/>
  <c r="AF169" i="5" s="1"/>
  <c r="AG169" i="5" s="1"/>
  <c r="AH169" i="5" s="1"/>
  <c r="AI169" i="5" s="1"/>
  <c r="AK169" i="5" s="1"/>
  <c r="X169" i="5"/>
  <c r="G169" i="5"/>
  <c r="AP168" i="5"/>
  <c r="AO168" i="5"/>
  <c r="AL168" i="5"/>
  <c r="AM168" i="5" s="1"/>
  <c r="AA168" i="5"/>
  <c r="AJ168" i="5" s="1"/>
  <c r="X168" i="5"/>
  <c r="G168" i="5"/>
  <c r="AP167" i="5"/>
  <c r="AO167" i="5"/>
  <c r="AL167" i="5"/>
  <c r="AM167" i="5" s="1"/>
  <c r="AJ167" i="5"/>
  <c r="AA167" i="5"/>
  <c r="AF167" i="5" s="1"/>
  <c r="AG167" i="5" s="1"/>
  <c r="AH167" i="5" s="1"/>
  <c r="AI167" i="5" s="1"/>
  <c r="AK167" i="5" s="1"/>
  <c r="X167" i="5"/>
  <c r="G167" i="5"/>
  <c r="AP166" i="5"/>
  <c r="AO166" i="5"/>
  <c r="AL166" i="5"/>
  <c r="AM166" i="5" s="1"/>
  <c r="AJ166" i="5"/>
  <c r="AF166" i="5"/>
  <c r="AG166" i="5" s="1"/>
  <c r="AH166" i="5" s="1"/>
  <c r="AI166" i="5" s="1"/>
  <c r="AK166" i="5" s="1"/>
  <c r="AA166" i="5"/>
  <c r="X166" i="5"/>
  <c r="G166" i="5"/>
  <c r="AP165" i="5"/>
  <c r="AO165" i="5"/>
  <c r="AL165" i="5"/>
  <c r="AM165" i="5" s="1"/>
  <c r="AF165" i="5"/>
  <c r="AG165" i="5" s="1"/>
  <c r="AH165" i="5" s="1"/>
  <c r="AI165" i="5" s="1"/>
  <c r="AK165" i="5" s="1"/>
  <c r="AA165" i="5"/>
  <c r="AJ165" i="5" s="1"/>
  <c r="X165" i="5"/>
  <c r="G165" i="5"/>
  <c r="AP164" i="5"/>
  <c r="AO164" i="5"/>
  <c r="AL164" i="5"/>
  <c r="AM164" i="5" s="1"/>
  <c r="AJ164" i="5"/>
  <c r="AF164" i="5"/>
  <c r="AG164" i="5" s="1"/>
  <c r="AH164" i="5" s="1"/>
  <c r="AI164" i="5" s="1"/>
  <c r="AK164" i="5" s="1"/>
  <c r="AA164" i="5"/>
  <c r="X164" i="5"/>
  <c r="G164" i="5"/>
  <c r="AP163" i="5"/>
  <c r="AO163" i="5"/>
  <c r="AM163" i="5"/>
  <c r="AL163" i="5"/>
  <c r="AA163" i="5"/>
  <c r="AJ163" i="5" s="1"/>
  <c r="X163" i="5"/>
  <c r="G163" i="5"/>
  <c r="AP162" i="5"/>
  <c r="AO162" i="5"/>
  <c r="AM162" i="5"/>
  <c r="AL162" i="5"/>
  <c r="AJ162" i="5"/>
  <c r="AA162" i="5"/>
  <c r="AF162" i="5" s="1"/>
  <c r="AG162" i="5" s="1"/>
  <c r="AH162" i="5" s="1"/>
  <c r="AI162" i="5" s="1"/>
  <c r="AK162" i="5" s="1"/>
  <c r="X162" i="5"/>
  <c r="G162" i="5"/>
  <c r="AP161" i="5"/>
  <c r="AO161" i="5"/>
  <c r="AM161" i="5"/>
  <c r="AL161" i="5"/>
  <c r="AA161" i="5"/>
  <c r="AF161" i="5" s="1"/>
  <c r="AG161" i="5" s="1"/>
  <c r="AH161" i="5" s="1"/>
  <c r="AI161" i="5" s="1"/>
  <c r="AK161" i="5" s="1"/>
  <c r="X161" i="5"/>
  <c r="G161" i="5"/>
  <c r="AP160" i="5"/>
  <c r="AO160" i="5"/>
  <c r="AL160" i="5"/>
  <c r="AM160" i="5" s="1"/>
  <c r="AA160" i="5"/>
  <c r="AJ160" i="5" s="1"/>
  <c r="X160" i="5"/>
  <c r="G160" i="5"/>
  <c r="AP159" i="5"/>
  <c r="AO159" i="5"/>
  <c r="AL159" i="5"/>
  <c r="AM159" i="5" s="1"/>
  <c r="AJ159" i="5"/>
  <c r="AA159" i="5"/>
  <c r="AF159" i="5" s="1"/>
  <c r="AG159" i="5" s="1"/>
  <c r="AH159" i="5" s="1"/>
  <c r="AI159" i="5" s="1"/>
  <c r="AK159" i="5" s="1"/>
  <c r="X159" i="5"/>
  <c r="G159" i="5"/>
  <c r="AP158" i="5"/>
  <c r="AO158" i="5"/>
  <c r="AL158" i="5"/>
  <c r="AM158" i="5" s="1"/>
  <c r="AJ158" i="5"/>
  <c r="AF158" i="5"/>
  <c r="AG158" i="5" s="1"/>
  <c r="AH158" i="5" s="1"/>
  <c r="AI158" i="5" s="1"/>
  <c r="AK158" i="5" s="1"/>
  <c r="AA158" i="5"/>
  <c r="X158" i="5"/>
  <c r="G158" i="5"/>
  <c r="AP157" i="5"/>
  <c r="AO157" i="5"/>
  <c r="AL157" i="5"/>
  <c r="AM157" i="5" s="1"/>
  <c r="AF157" i="5"/>
  <c r="AG157" i="5" s="1"/>
  <c r="AH157" i="5" s="1"/>
  <c r="AI157" i="5" s="1"/>
  <c r="AK157" i="5" s="1"/>
  <c r="AA157" i="5"/>
  <c r="AJ157" i="5" s="1"/>
  <c r="X157" i="5"/>
  <c r="G157" i="5"/>
  <c r="AP156" i="5"/>
  <c r="AO156" i="5"/>
  <c r="AL156" i="5"/>
  <c r="AM156" i="5" s="1"/>
  <c r="AJ156" i="5"/>
  <c r="AF156" i="5"/>
  <c r="AG156" i="5" s="1"/>
  <c r="AH156" i="5" s="1"/>
  <c r="AI156" i="5" s="1"/>
  <c r="AK156" i="5" s="1"/>
  <c r="AA156" i="5"/>
  <c r="X156" i="5"/>
  <c r="G156" i="5"/>
  <c r="AP155" i="5"/>
  <c r="AO155" i="5"/>
  <c r="AM155" i="5"/>
  <c r="AL155" i="5"/>
  <c r="AA155" i="5"/>
  <c r="AJ155" i="5" s="1"/>
  <c r="X155" i="5"/>
  <c r="G155" i="5"/>
  <c r="AP154" i="5"/>
  <c r="AO154" i="5"/>
  <c r="AM154" i="5"/>
  <c r="AL154" i="5"/>
  <c r="AJ154" i="5"/>
  <c r="AA154" i="5"/>
  <c r="AF154" i="5" s="1"/>
  <c r="AG154" i="5" s="1"/>
  <c r="AH154" i="5" s="1"/>
  <c r="AI154" i="5" s="1"/>
  <c r="AK154" i="5" s="1"/>
  <c r="X154" i="5"/>
  <c r="G154" i="5"/>
  <c r="AP153" i="5"/>
  <c r="AO153" i="5"/>
  <c r="AM153" i="5"/>
  <c r="AL153" i="5"/>
  <c r="AA153" i="5"/>
  <c r="AF153" i="5" s="1"/>
  <c r="AG153" i="5" s="1"/>
  <c r="AH153" i="5" s="1"/>
  <c r="AI153" i="5" s="1"/>
  <c r="AK153" i="5" s="1"/>
  <c r="X153" i="5"/>
  <c r="G153" i="5"/>
  <c r="AP152" i="5"/>
  <c r="AO152" i="5"/>
  <c r="AL152" i="5"/>
  <c r="AM152" i="5" s="1"/>
  <c r="AA152" i="5"/>
  <c r="AJ152" i="5" s="1"/>
  <c r="X152" i="5"/>
  <c r="G152" i="5"/>
  <c r="AP151" i="5"/>
  <c r="AO151" i="5"/>
  <c r="AL151" i="5"/>
  <c r="AM151" i="5" s="1"/>
  <c r="AJ151" i="5"/>
  <c r="AA151" i="5"/>
  <c r="AF151" i="5" s="1"/>
  <c r="AG151" i="5" s="1"/>
  <c r="AH151" i="5" s="1"/>
  <c r="AI151" i="5" s="1"/>
  <c r="AK151" i="5" s="1"/>
  <c r="X151" i="5"/>
  <c r="G151" i="5"/>
  <c r="AP150" i="5"/>
  <c r="AO150" i="5"/>
  <c r="AL150" i="5"/>
  <c r="AM150" i="5" s="1"/>
  <c r="AJ150" i="5"/>
  <c r="AF150" i="5"/>
  <c r="AG150" i="5" s="1"/>
  <c r="AH150" i="5" s="1"/>
  <c r="AI150" i="5" s="1"/>
  <c r="AK150" i="5" s="1"/>
  <c r="AA150" i="5"/>
  <c r="X150" i="5"/>
  <c r="G150" i="5"/>
  <c r="AP149" i="5"/>
  <c r="AO149" i="5"/>
  <c r="AL149" i="5"/>
  <c r="AM149" i="5" s="1"/>
  <c r="AF149" i="5"/>
  <c r="AG149" i="5" s="1"/>
  <c r="AH149" i="5" s="1"/>
  <c r="AI149" i="5" s="1"/>
  <c r="AK149" i="5" s="1"/>
  <c r="AA149" i="5"/>
  <c r="AJ149" i="5" s="1"/>
  <c r="X149" i="5"/>
  <c r="G149" i="5"/>
  <c r="AP148" i="5"/>
  <c r="AO148" i="5"/>
  <c r="AL148" i="5"/>
  <c r="AM148" i="5" s="1"/>
  <c r="AJ148" i="5"/>
  <c r="AF148" i="5"/>
  <c r="AG148" i="5" s="1"/>
  <c r="AH148" i="5" s="1"/>
  <c r="AI148" i="5" s="1"/>
  <c r="AK148" i="5" s="1"/>
  <c r="AA148" i="5"/>
  <c r="X148" i="5"/>
  <c r="G148" i="5"/>
  <c r="AP147" i="5"/>
  <c r="AO147" i="5"/>
  <c r="AM147" i="5"/>
  <c r="AL147" i="5"/>
  <c r="AA147" i="5"/>
  <c r="AJ147" i="5" s="1"/>
  <c r="X147" i="5"/>
  <c r="G147" i="5"/>
  <c r="AP146" i="5"/>
  <c r="AO146" i="5"/>
  <c r="AM146" i="5"/>
  <c r="AL146" i="5"/>
  <c r="AJ146" i="5"/>
  <c r="AA146" i="5"/>
  <c r="AF146" i="5" s="1"/>
  <c r="AG146" i="5" s="1"/>
  <c r="AH146" i="5" s="1"/>
  <c r="AI146" i="5" s="1"/>
  <c r="AK146" i="5" s="1"/>
  <c r="X146" i="5"/>
  <c r="G146" i="5"/>
  <c r="AP145" i="5"/>
  <c r="AO145" i="5"/>
  <c r="AM145" i="5"/>
  <c r="AL145" i="5"/>
  <c r="AA145" i="5"/>
  <c r="AF145" i="5" s="1"/>
  <c r="AG145" i="5" s="1"/>
  <c r="AH145" i="5" s="1"/>
  <c r="AI145" i="5" s="1"/>
  <c r="AK145" i="5" s="1"/>
  <c r="X145" i="5"/>
  <c r="G145" i="5"/>
  <c r="AP144" i="5"/>
  <c r="AO144" i="5"/>
  <c r="AL144" i="5"/>
  <c r="AM144" i="5" s="1"/>
  <c r="AA144" i="5"/>
  <c r="AJ144" i="5" s="1"/>
  <c r="X144" i="5"/>
  <c r="G144" i="5"/>
  <c r="AP143" i="5"/>
  <c r="AO143" i="5"/>
  <c r="AL143" i="5"/>
  <c r="AM143" i="5" s="1"/>
  <c r="AJ143" i="5"/>
  <c r="AA143" i="5"/>
  <c r="AF143" i="5" s="1"/>
  <c r="AG143" i="5" s="1"/>
  <c r="AH143" i="5" s="1"/>
  <c r="AI143" i="5" s="1"/>
  <c r="AK143" i="5" s="1"/>
  <c r="X143" i="5"/>
  <c r="G143" i="5"/>
  <c r="AP142" i="5"/>
  <c r="AO142" i="5"/>
  <c r="AL142" i="5"/>
  <c r="AM142" i="5" s="1"/>
  <c r="AJ142" i="5"/>
  <c r="AF142" i="5"/>
  <c r="AG142" i="5" s="1"/>
  <c r="AH142" i="5" s="1"/>
  <c r="AI142" i="5" s="1"/>
  <c r="AK142" i="5" s="1"/>
  <c r="AA142" i="5"/>
  <c r="X142" i="5"/>
  <c r="G142" i="5"/>
  <c r="AP141" i="5"/>
  <c r="AO141" i="5"/>
  <c r="AL141" i="5"/>
  <c r="AM141" i="5" s="1"/>
  <c r="AF141" i="5"/>
  <c r="AG141" i="5" s="1"/>
  <c r="AH141" i="5" s="1"/>
  <c r="AI141" i="5" s="1"/>
  <c r="AK141" i="5" s="1"/>
  <c r="AA141" i="5"/>
  <c r="AJ141" i="5" s="1"/>
  <c r="X141" i="5"/>
  <c r="G141" i="5"/>
  <c r="AP140" i="5"/>
  <c r="AO140" i="5"/>
  <c r="AL140" i="5"/>
  <c r="AM140" i="5" s="1"/>
  <c r="AJ140" i="5"/>
  <c r="AF140" i="5"/>
  <c r="AG140" i="5" s="1"/>
  <c r="AH140" i="5" s="1"/>
  <c r="AI140" i="5" s="1"/>
  <c r="AK140" i="5" s="1"/>
  <c r="AA140" i="5"/>
  <c r="X140" i="5"/>
  <c r="G140" i="5"/>
  <c r="AP139" i="5"/>
  <c r="AO139" i="5"/>
  <c r="AM139" i="5"/>
  <c r="AL139" i="5"/>
  <c r="AA139" i="5"/>
  <c r="AJ139" i="5" s="1"/>
  <c r="X139" i="5"/>
  <c r="G139" i="5"/>
  <c r="AP138" i="5"/>
  <c r="AO138" i="5"/>
  <c r="AM138" i="5"/>
  <c r="AL138" i="5"/>
  <c r="AJ138" i="5"/>
  <c r="AA138" i="5"/>
  <c r="AF138" i="5" s="1"/>
  <c r="AG138" i="5" s="1"/>
  <c r="AH138" i="5" s="1"/>
  <c r="AI138" i="5" s="1"/>
  <c r="AK138" i="5" s="1"/>
  <c r="X138" i="5"/>
  <c r="G138" i="5"/>
  <c r="AP137" i="5"/>
  <c r="AO137" i="5"/>
  <c r="AM137" i="5"/>
  <c r="AL137" i="5"/>
  <c r="AA137" i="5"/>
  <c r="AF137" i="5" s="1"/>
  <c r="AG137" i="5" s="1"/>
  <c r="AH137" i="5" s="1"/>
  <c r="AI137" i="5" s="1"/>
  <c r="AK137" i="5" s="1"/>
  <c r="X137" i="5"/>
  <c r="G137" i="5"/>
  <c r="AP136" i="5"/>
  <c r="AO136" i="5"/>
  <c r="AL136" i="5"/>
  <c r="AM136" i="5" s="1"/>
  <c r="AA136" i="5"/>
  <c r="AJ136" i="5" s="1"/>
  <c r="X136" i="5"/>
  <c r="G136" i="5"/>
  <c r="AP135" i="5"/>
  <c r="AO135" i="5"/>
  <c r="AL135" i="5"/>
  <c r="AM135" i="5" s="1"/>
  <c r="AJ135" i="5"/>
  <c r="AA135" i="5"/>
  <c r="AF135" i="5" s="1"/>
  <c r="AG135" i="5" s="1"/>
  <c r="AH135" i="5" s="1"/>
  <c r="AI135" i="5" s="1"/>
  <c r="AK135" i="5" s="1"/>
  <c r="X135" i="5"/>
  <c r="G135" i="5"/>
  <c r="AP134" i="5"/>
  <c r="AO134" i="5"/>
  <c r="AL134" i="5"/>
  <c r="AM134" i="5" s="1"/>
  <c r="AJ134" i="5"/>
  <c r="AF134" i="5"/>
  <c r="AG134" i="5" s="1"/>
  <c r="AH134" i="5" s="1"/>
  <c r="AI134" i="5" s="1"/>
  <c r="AK134" i="5" s="1"/>
  <c r="AA134" i="5"/>
  <c r="X134" i="5"/>
  <c r="G134" i="5"/>
  <c r="AP133" i="5"/>
  <c r="AO133" i="5"/>
  <c r="AL133" i="5"/>
  <c r="AM133" i="5" s="1"/>
  <c r="AF133" i="5"/>
  <c r="AG133" i="5" s="1"/>
  <c r="AH133" i="5" s="1"/>
  <c r="AI133" i="5" s="1"/>
  <c r="AK133" i="5" s="1"/>
  <c r="AA133" i="5"/>
  <c r="AJ133" i="5" s="1"/>
  <c r="X133" i="5"/>
  <c r="G133" i="5"/>
  <c r="AP132" i="5"/>
  <c r="AO132" i="5"/>
  <c r="AL132" i="5"/>
  <c r="AM132" i="5" s="1"/>
  <c r="AJ132" i="5"/>
  <c r="AF132" i="5"/>
  <c r="AG132" i="5" s="1"/>
  <c r="AH132" i="5" s="1"/>
  <c r="AI132" i="5" s="1"/>
  <c r="AK132" i="5" s="1"/>
  <c r="AA132" i="5"/>
  <c r="X132" i="5"/>
  <c r="G132" i="5"/>
  <c r="AP131" i="5"/>
  <c r="AO131" i="5"/>
  <c r="AM131" i="5"/>
  <c r="AL131" i="5"/>
  <c r="AA131" i="5"/>
  <c r="X131" i="5"/>
  <c r="G131" i="5"/>
  <c r="AP130" i="5"/>
  <c r="AO130" i="5"/>
  <c r="AM130" i="5"/>
  <c r="AL130" i="5"/>
  <c r="AJ130" i="5"/>
  <c r="AA130" i="5"/>
  <c r="AF130" i="5" s="1"/>
  <c r="AG130" i="5" s="1"/>
  <c r="AH130" i="5" s="1"/>
  <c r="AI130" i="5" s="1"/>
  <c r="AK130" i="5" s="1"/>
  <c r="X130" i="5"/>
  <c r="G130" i="5"/>
  <c r="AP129" i="5"/>
  <c r="AO129" i="5"/>
  <c r="AM129" i="5"/>
  <c r="AL129" i="5"/>
  <c r="AA129" i="5"/>
  <c r="AF129" i="5" s="1"/>
  <c r="AG129" i="5" s="1"/>
  <c r="AH129" i="5" s="1"/>
  <c r="AI129" i="5" s="1"/>
  <c r="AK129" i="5" s="1"/>
  <c r="X129" i="5"/>
  <c r="G129" i="5"/>
  <c r="AP128" i="5"/>
  <c r="AO128" i="5"/>
  <c r="AL128" i="5"/>
  <c r="AM128" i="5" s="1"/>
  <c r="AA128" i="5"/>
  <c r="AJ128" i="5" s="1"/>
  <c r="X128" i="5"/>
  <c r="G128" i="5"/>
  <c r="AP127" i="5"/>
  <c r="AO127" i="5"/>
  <c r="AL127" i="5"/>
  <c r="AM127" i="5" s="1"/>
  <c r="AJ127" i="5"/>
  <c r="AA127" i="5"/>
  <c r="AF127" i="5" s="1"/>
  <c r="AG127" i="5" s="1"/>
  <c r="AH127" i="5" s="1"/>
  <c r="AI127" i="5" s="1"/>
  <c r="AK127" i="5" s="1"/>
  <c r="X127" i="5"/>
  <c r="G127" i="5"/>
  <c r="AP126" i="5"/>
  <c r="AO126" i="5"/>
  <c r="AL126" i="5"/>
  <c r="AM126" i="5" s="1"/>
  <c r="AJ126" i="5"/>
  <c r="AF126" i="5"/>
  <c r="AG126" i="5" s="1"/>
  <c r="AH126" i="5" s="1"/>
  <c r="AI126" i="5" s="1"/>
  <c r="AK126" i="5" s="1"/>
  <c r="AA126" i="5"/>
  <c r="X126" i="5"/>
  <c r="G126" i="5"/>
  <c r="AP125" i="5"/>
  <c r="AO125" i="5"/>
  <c r="AL125" i="5"/>
  <c r="AM125" i="5" s="1"/>
  <c r="AF125" i="5"/>
  <c r="AG125" i="5" s="1"/>
  <c r="AH125" i="5" s="1"/>
  <c r="AI125" i="5" s="1"/>
  <c r="AK125" i="5" s="1"/>
  <c r="AA125" i="5"/>
  <c r="AJ125" i="5" s="1"/>
  <c r="X125" i="5"/>
  <c r="G125" i="5"/>
  <c r="AP124" i="5"/>
  <c r="AO124" i="5"/>
  <c r="AL124" i="5"/>
  <c r="AM124" i="5" s="1"/>
  <c r="AJ124" i="5"/>
  <c r="AF124" i="5"/>
  <c r="AG124" i="5" s="1"/>
  <c r="AH124" i="5" s="1"/>
  <c r="AI124" i="5" s="1"/>
  <c r="AK124" i="5" s="1"/>
  <c r="AA124" i="5"/>
  <c r="X124" i="5"/>
  <c r="G124" i="5"/>
  <c r="AP123" i="5"/>
  <c r="AO123" i="5"/>
  <c r="AM123" i="5"/>
  <c r="AL123" i="5"/>
  <c r="AA123" i="5"/>
  <c r="X123" i="5"/>
  <c r="G123" i="5"/>
  <c r="AP122" i="5"/>
  <c r="AO122" i="5"/>
  <c r="AM122" i="5"/>
  <c r="AL122" i="5"/>
  <c r="AJ122" i="5"/>
  <c r="AA122" i="5"/>
  <c r="AF122" i="5" s="1"/>
  <c r="AG122" i="5" s="1"/>
  <c r="AH122" i="5" s="1"/>
  <c r="AI122" i="5" s="1"/>
  <c r="AK122" i="5" s="1"/>
  <c r="X122" i="5"/>
  <c r="G122" i="5"/>
  <c r="AP121" i="5"/>
  <c r="AO121" i="5"/>
  <c r="AM121" i="5"/>
  <c r="AL121" i="5"/>
  <c r="AA121" i="5"/>
  <c r="AF121" i="5" s="1"/>
  <c r="AG121" i="5" s="1"/>
  <c r="AH121" i="5" s="1"/>
  <c r="AI121" i="5" s="1"/>
  <c r="AK121" i="5" s="1"/>
  <c r="X121" i="5"/>
  <c r="G121" i="5"/>
  <c r="AP120" i="5"/>
  <c r="AO120" i="5"/>
  <c r="AL120" i="5"/>
  <c r="AM120" i="5" s="1"/>
  <c r="AA120" i="5"/>
  <c r="AJ120" i="5" s="1"/>
  <c r="X120" i="5"/>
  <c r="G120" i="5"/>
  <c r="AP119" i="5"/>
  <c r="AO119" i="5"/>
  <c r="AL119" i="5"/>
  <c r="AM119" i="5" s="1"/>
  <c r="AJ119" i="5"/>
  <c r="AA119" i="5"/>
  <c r="AF119" i="5" s="1"/>
  <c r="AG119" i="5" s="1"/>
  <c r="AH119" i="5" s="1"/>
  <c r="AI119" i="5" s="1"/>
  <c r="AK119" i="5" s="1"/>
  <c r="X119" i="5"/>
  <c r="G119" i="5"/>
  <c r="AP118" i="5"/>
  <c r="AO118" i="5"/>
  <c r="AL118" i="5"/>
  <c r="AM118" i="5" s="1"/>
  <c r="AJ118" i="5"/>
  <c r="AF118" i="5"/>
  <c r="AG118" i="5" s="1"/>
  <c r="AH118" i="5" s="1"/>
  <c r="AI118" i="5" s="1"/>
  <c r="AK118" i="5" s="1"/>
  <c r="AA118" i="5"/>
  <c r="X118" i="5"/>
  <c r="G118" i="5"/>
  <c r="AP117" i="5"/>
  <c r="AO117" i="5"/>
  <c r="AL117" i="5"/>
  <c r="AM117" i="5" s="1"/>
  <c r="AK117" i="5"/>
  <c r="AF117" i="5"/>
  <c r="AG117" i="5" s="1"/>
  <c r="AH117" i="5" s="1"/>
  <c r="AI117" i="5" s="1"/>
  <c r="AA117" i="5"/>
  <c r="AJ117" i="5" s="1"/>
  <c r="X117" i="5"/>
  <c r="G117" i="5"/>
  <c r="AP116" i="5"/>
  <c r="AO116" i="5"/>
  <c r="AL116" i="5"/>
  <c r="AM116" i="5" s="1"/>
  <c r="AJ116" i="5"/>
  <c r="AF116" i="5"/>
  <c r="AG116" i="5" s="1"/>
  <c r="AH116" i="5" s="1"/>
  <c r="AI116" i="5" s="1"/>
  <c r="AK116" i="5" s="1"/>
  <c r="AA116" i="5"/>
  <c r="X116" i="5"/>
  <c r="G116" i="5"/>
  <c r="AP115" i="5"/>
  <c r="AO115" i="5"/>
  <c r="AM115" i="5"/>
  <c r="AL115" i="5"/>
  <c r="AA115" i="5"/>
  <c r="X115" i="5"/>
  <c r="G115" i="5"/>
  <c r="AP114" i="5"/>
  <c r="AO114" i="5"/>
  <c r="AM114" i="5"/>
  <c r="AL114" i="5"/>
  <c r="AJ114" i="5"/>
  <c r="AA114" i="5"/>
  <c r="AF114" i="5" s="1"/>
  <c r="AG114" i="5" s="1"/>
  <c r="AH114" i="5" s="1"/>
  <c r="AI114" i="5" s="1"/>
  <c r="AK114" i="5" s="1"/>
  <c r="X114" i="5"/>
  <c r="G114" i="5"/>
  <c r="AP113" i="5"/>
  <c r="AO113" i="5"/>
  <c r="AM113" i="5"/>
  <c r="AL113" i="5"/>
  <c r="AA113" i="5"/>
  <c r="AF113" i="5" s="1"/>
  <c r="AG113" i="5" s="1"/>
  <c r="AH113" i="5" s="1"/>
  <c r="AI113" i="5" s="1"/>
  <c r="AK113" i="5" s="1"/>
  <c r="X113" i="5"/>
  <c r="G113" i="5"/>
  <c r="AP112" i="5"/>
  <c r="AO112" i="5"/>
  <c r="AL112" i="5"/>
  <c r="AM112" i="5" s="1"/>
  <c r="AA112" i="5"/>
  <c r="AJ112" i="5" s="1"/>
  <c r="X112" i="5"/>
  <c r="G112" i="5"/>
  <c r="AP111" i="5"/>
  <c r="AO111" i="5"/>
  <c r="AL111" i="5"/>
  <c r="AM111" i="5" s="1"/>
  <c r="AJ111" i="5"/>
  <c r="AA111" i="5"/>
  <c r="AF111" i="5" s="1"/>
  <c r="AG111" i="5" s="1"/>
  <c r="AH111" i="5" s="1"/>
  <c r="AI111" i="5" s="1"/>
  <c r="AK111" i="5" s="1"/>
  <c r="X111" i="5"/>
  <c r="G111" i="5"/>
  <c r="AP110" i="5"/>
  <c r="AO110" i="5"/>
  <c r="AL110" i="5"/>
  <c r="AM110" i="5" s="1"/>
  <c r="AJ110" i="5"/>
  <c r="AF110" i="5"/>
  <c r="AG110" i="5" s="1"/>
  <c r="AH110" i="5" s="1"/>
  <c r="AI110" i="5" s="1"/>
  <c r="AK110" i="5" s="1"/>
  <c r="AA110" i="5"/>
  <c r="X110" i="5"/>
  <c r="G110" i="5"/>
  <c r="AP109" i="5"/>
  <c r="AO109" i="5"/>
  <c r="AL109" i="5"/>
  <c r="AM109" i="5" s="1"/>
  <c r="AF109" i="5"/>
  <c r="AG109" i="5" s="1"/>
  <c r="AH109" i="5" s="1"/>
  <c r="AI109" i="5" s="1"/>
  <c r="AK109" i="5" s="1"/>
  <c r="AA109" i="5"/>
  <c r="AJ109" i="5" s="1"/>
  <c r="X109" i="5"/>
  <c r="G109" i="5"/>
  <c r="AP108" i="5"/>
  <c r="AO108" i="5"/>
  <c r="AL108" i="5"/>
  <c r="AM108" i="5" s="1"/>
  <c r="AJ108" i="5"/>
  <c r="AF108" i="5"/>
  <c r="AG108" i="5" s="1"/>
  <c r="AH108" i="5" s="1"/>
  <c r="AI108" i="5" s="1"/>
  <c r="AK108" i="5" s="1"/>
  <c r="AA108" i="5"/>
  <c r="X108" i="5"/>
  <c r="G108" i="5"/>
  <c r="AP107" i="5"/>
  <c r="AO107" i="5"/>
  <c r="AM107" i="5"/>
  <c r="AL107" i="5"/>
  <c r="AA107" i="5"/>
  <c r="X107" i="5"/>
  <c r="G107" i="5"/>
  <c r="AP106" i="5"/>
  <c r="AO106" i="5"/>
  <c r="AM106" i="5"/>
  <c r="AL106" i="5"/>
  <c r="AJ106" i="5"/>
  <c r="AA106" i="5"/>
  <c r="AF106" i="5" s="1"/>
  <c r="AG106" i="5" s="1"/>
  <c r="AH106" i="5" s="1"/>
  <c r="AI106" i="5" s="1"/>
  <c r="AK106" i="5" s="1"/>
  <c r="X106" i="5"/>
  <c r="G106" i="5"/>
  <c r="AP105" i="5"/>
  <c r="AO105" i="5"/>
  <c r="AM105" i="5"/>
  <c r="AL105" i="5"/>
  <c r="AA105" i="5"/>
  <c r="AF105" i="5" s="1"/>
  <c r="AG105" i="5" s="1"/>
  <c r="AH105" i="5" s="1"/>
  <c r="AI105" i="5" s="1"/>
  <c r="AK105" i="5" s="1"/>
  <c r="X105" i="5"/>
  <c r="G105" i="5"/>
  <c r="AP104" i="5"/>
  <c r="AO104" i="5"/>
  <c r="AL104" i="5"/>
  <c r="AM104" i="5" s="1"/>
  <c r="AA104" i="5"/>
  <c r="AJ104" i="5" s="1"/>
  <c r="X104" i="5"/>
  <c r="G104" i="5"/>
  <c r="AP103" i="5"/>
  <c r="AO103" i="5"/>
  <c r="AL103" i="5"/>
  <c r="AM103" i="5" s="1"/>
  <c r="AJ103" i="5"/>
  <c r="AA103" i="5"/>
  <c r="AF103" i="5" s="1"/>
  <c r="AG103" i="5" s="1"/>
  <c r="AH103" i="5" s="1"/>
  <c r="AI103" i="5" s="1"/>
  <c r="AK103" i="5" s="1"/>
  <c r="X103" i="5"/>
  <c r="G103" i="5"/>
  <c r="AP102" i="5"/>
  <c r="AO102" i="5"/>
  <c r="AL102" i="5"/>
  <c r="AM102" i="5" s="1"/>
  <c r="AJ102" i="5"/>
  <c r="AF102" i="5"/>
  <c r="AG102" i="5" s="1"/>
  <c r="AH102" i="5" s="1"/>
  <c r="AI102" i="5" s="1"/>
  <c r="AK102" i="5" s="1"/>
  <c r="AA102" i="5"/>
  <c r="X102" i="5"/>
  <c r="G102" i="5"/>
  <c r="AP101" i="5"/>
  <c r="AO101" i="5"/>
  <c r="AL101" i="5"/>
  <c r="AM101" i="5" s="1"/>
  <c r="AF101" i="5"/>
  <c r="AG101" i="5" s="1"/>
  <c r="AH101" i="5" s="1"/>
  <c r="AI101" i="5" s="1"/>
  <c r="AK101" i="5" s="1"/>
  <c r="AA101" i="5"/>
  <c r="AJ101" i="5" s="1"/>
  <c r="X101" i="5"/>
  <c r="G101" i="5"/>
  <c r="AP100" i="5"/>
  <c r="AO100" i="5"/>
  <c r="AL100" i="5"/>
  <c r="AM100" i="5" s="1"/>
  <c r="AJ100" i="5"/>
  <c r="AF100" i="5"/>
  <c r="AG100" i="5" s="1"/>
  <c r="AH100" i="5" s="1"/>
  <c r="AI100" i="5" s="1"/>
  <c r="AK100" i="5" s="1"/>
  <c r="AA100" i="5"/>
  <c r="X100" i="5"/>
  <c r="G100" i="5"/>
  <c r="AP99" i="5"/>
  <c r="AO99" i="5"/>
  <c r="AM99" i="5"/>
  <c r="AL99" i="5"/>
  <c r="AA99" i="5"/>
  <c r="X99" i="5"/>
  <c r="G99" i="5"/>
  <c r="AP98" i="5"/>
  <c r="AO98" i="5"/>
  <c r="AM98" i="5"/>
  <c r="AL98" i="5"/>
  <c r="AJ98" i="5"/>
  <c r="AA98" i="5"/>
  <c r="AF98" i="5" s="1"/>
  <c r="AG98" i="5" s="1"/>
  <c r="AH98" i="5" s="1"/>
  <c r="AI98" i="5" s="1"/>
  <c r="AK98" i="5" s="1"/>
  <c r="X98" i="5"/>
  <c r="G98" i="5"/>
  <c r="AP97" i="5"/>
  <c r="AO97" i="5"/>
  <c r="AM97" i="5"/>
  <c r="AL97" i="5"/>
  <c r="AA97" i="5"/>
  <c r="AF97" i="5" s="1"/>
  <c r="AG97" i="5" s="1"/>
  <c r="AH97" i="5" s="1"/>
  <c r="AI97" i="5" s="1"/>
  <c r="AK97" i="5" s="1"/>
  <c r="X97" i="5"/>
  <c r="G97" i="5"/>
  <c r="AP96" i="5"/>
  <c r="AO96" i="5"/>
  <c r="AL96" i="5"/>
  <c r="AM96" i="5" s="1"/>
  <c r="AA96" i="5"/>
  <c r="AJ96" i="5" s="1"/>
  <c r="X96" i="5"/>
  <c r="G96" i="5"/>
  <c r="AP95" i="5"/>
  <c r="AO95" i="5"/>
  <c r="AL95" i="5"/>
  <c r="AM95" i="5" s="1"/>
  <c r="AJ95" i="5"/>
  <c r="AA95" i="5"/>
  <c r="AF95" i="5" s="1"/>
  <c r="AG95" i="5" s="1"/>
  <c r="AH95" i="5" s="1"/>
  <c r="AI95" i="5" s="1"/>
  <c r="AK95" i="5" s="1"/>
  <c r="X95" i="5"/>
  <c r="G95" i="5"/>
  <c r="AP94" i="5"/>
  <c r="AO94" i="5"/>
  <c r="AL94" i="5"/>
  <c r="AM94" i="5" s="1"/>
  <c r="AJ94" i="5"/>
  <c r="AF94" i="5"/>
  <c r="AG94" i="5" s="1"/>
  <c r="AH94" i="5" s="1"/>
  <c r="AI94" i="5" s="1"/>
  <c r="AK94" i="5" s="1"/>
  <c r="AA94" i="5"/>
  <c r="X94" i="5"/>
  <c r="G94" i="5"/>
  <c r="AP93" i="5"/>
  <c r="AO93" i="5"/>
  <c r="AL93" i="5"/>
  <c r="AM93" i="5" s="1"/>
  <c r="AF93" i="5"/>
  <c r="AG93" i="5" s="1"/>
  <c r="AH93" i="5" s="1"/>
  <c r="AI93" i="5" s="1"/>
  <c r="AK93" i="5" s="1"/>
  <c r="AA93" i="5"/>
  <c r="AJ93" i="5" s="1"/>
  <c r="X93" i="5"/>
  <c r="G93" i="5"/>
  <c r="AP92" i="5"/>
  <c r="AO92" i="5"/>
  <c r="AL92" i="5"/>
  <c r="AM92" i="5" s="1"/>
  <c r="AJ92" i="5"/>
  <c r="AH92" i="5"/>
  <c r="AI92" i="5" s="1"/>
  <c r="AK92" i="5" s="1"/>
  <c r="AF92" i="5"/>
  <c r="AG92" i="5" s="1"/>
  <c r="AA92" i="5"/>
  <c r="X92" i="5"/>
  <c r="G92" i="5"/>
  <c r="AP91" i="5"/>
  <c r="AO91" i="5"/>
  <c r="AM91" i="5"/>
  <c r="AL91" i="5"/>
  <c r="AA91" i="5"/>
  <c r="X91" i="5"/>
  <c r="G91" i="5"/>
  <c r="AP90" i="5"/>
  <c r="AO90" i="5"/>
  <c r="AM90" i="5"/>
  <c r="AL90" i="5"/>
  <c r="AJ90" i="5"/>
  <c r="AA90" i="5"/>
  <c r="AF90" i="5" s="1"/>
  <c r="AG90" i="5" s="1"/>
  <c r="AH90" i="5" s="1"/>
  <c r="AI90" i="5" s="1"/>
  <c r="AK90" i="5" s="1"/>
  <c r="X90" i="5"/>
  <c r="G90" i="5"/>
  <c r="AP89" i="5"/>
  <c r="AO89" i="5"/>
  <c r="AL89" i="5"/>
  <c r="AM89" i="5" s="1"/>
  <c r="AA89" i="5"/>
  <c r="AF89" i="5" s="1"/>
  <c r="AG89" i="5" s="1"/>
  <c r="AH89" i="5" s="1"/>
  <c r="AI89" i="5" s="1"/>
  <c r="AK89" i="5" s="1"/>
  <c r="X89" i="5"/>
  <c r="G89" i="5"/>
  <c r="AP88" i="5"/>
  <c r="AO88" i="5"/>
  <c r="AL88" i="5"/>
  <c r="AM88" i="5" s="1"/>
  <c r="AA88" i="5"/>
  <c r="AJ88" i="5" s="1"/>
  <c r="X88" i="5"/>
  <c r="G88" i="5"/>
  <c r="AP87" i="5"/>
  <c r="AO87" i="5"/>
  <c r="AL87" i="5"/>
  <c r="AM87" i="5" s="1"/>
  <c r="AJ87" i="5"/>
  <c r="AI87" i="5"/>
  <c r="AK87" i="5" s="1"/>
  <c r="AF87" i="5"/>
  <c r="AG87" i="5" s="1"/>
  <c r="AH87" i="5" s="1"/>
  <c r="AA87" i="5"/>
  <c r="X87" i="5"/>
  <c r="G87" i="5"/>
  <c r="AP86" i="5"/>
  <c r="AO86" i="5"/>
  <c r="AL86" i="5"/>
  <c r="AM86" i="5" s="1"/>
  <c r="AJ86" i="5"/>
  <c r="AF86" i="5"/>
  <c r="AG86" i="5" s="1"/>
  <c r="AH86" i="5" s="1"/>
  <c r="AI86" i="5" s="1"/>
  <c r="AK86" i="5" s="1"/>
  <c r="AA86" i="5"/>
  <c r="X86" i="5"/>
  <c r="G86" i="5"/>
  <c r="AP85" i="5"/>
  <c r="AO85" i="5"/>
  <c r="AL85" i="5"/>
  <c r="AM85" i="5" s="1"/>
  <c r="AK85" i="5"/>
  <c r="AF85" i="5"/>
  <c r="AG85" i="5" s="1"/>
  <c r="AH85" i="5" s="1"/>
  <c r="AI85" i="5" s="1"/>
  <c r="AA85" i="5"/>
  <c r="AJ85" i="5" s="1"/>
  <c r="X85" i="5"/>
  <c r="G85" i="5"/>
  <c r="AP84" i="5"/>
  <c r="AO84" i="5"/>
  <c r="AM84" i="5"/>
  <c r="AL84" i="5"/>
  <c r="AA84" i="5"/>
  <c r="AF84" i="5" s="1"/>
  <c r="AG84" i="5" s="1"/>
  <c r="AH84" i="5" s="1"/>
  <c r="AI84" i="5" s="1"/>
  <c r="AK84" i="5" s="1"/>
  <c r="X84" i="5"/>
  <c r="G84" i="5"/>
  <c r="AP83" i="5"/>
  <c r="AO83" i="5"/>
  <c r="AM83" i="5"/>
  <c r="AL83" i="5"/>
  <c r="AA83" i="5"/>
  <c r="X83" i="5"/>
  <c r="G83" i="5"/>
  <c r="AP82" i="5"/>
  <c r="AO82" i="5"/>
  <c r="AM82" i="5"/>
  <c r="AL82" i="5"/>
  <c r="AJ82" i="5"/>
  <c r="AA82" i="5"/>
  <c r="AF82" i="5" s="1"/>
  <c r="AG82" i="5" s="1"/>
  <c r="AH82" i="5" s="1"/>
  <c r="AI82" i="5" s="1"/>
  <c r="AK82" i="5" s="1"/>
  <c r="X82" i="5"/>
  <c r="G82" i="5"/>
  <c r="AP81" i="5"/>
  <c r="AO81" i="5"/>
  <c r="AL81" i="5"/>
  <c r="AM81" i="5" s="1"/>
  <c r="AJ81" i="5"/>
  <c r="AH81" i="5"/>
  <c r="AI81" i="5" s="1"/>
  <c r="AK81" i="5" s="1"/>
  <c r="AG81" i="5"/>
  <c r="AF81" i="5"/>
  <c r="AA81" i="5"/>
  <c r="X81" i="5"/>
  <c r="G81" i="5"/>
  <c r="AP80" i="5"/>
  <c r="AO80" i="5"/>
  <c r="AM80" i="5"/>
  <c r="AL80" i="5"/>
  <c r="AA80" i="5"/>
  <c r="X80" i="5"/>
  <c r="G80" i="5"/>
  <c r="AP79" i="5"/>
  <c r="AO79" i="5"/>
  <c r="AL79" i="5"/>
  <c r="AM79" i="5" s="1"/>
  <c r="AJ79" i="5"/>
  <c r="AF79" i="5"/>
  <c r="AG79" i="5" s="1"/>
  <c r="AH79" i="5" s="1"/>
  <c r="AI79" i="5" s="1"/>
  <c r="AK79" i="5" s="1"/>
  <c r="AA79" i="5"/>
  <c r="X79" i="5"/>
  <c r="G79" i="5"/>
  <c r="AP78" i="5"/>
  <c r="AO78" i="5"/>
  <c r="AM78" i="5"/>
  <c r="AL78" i="5"/>
  <c r="AF78" i="5"/>
  <c r="AG78" i="5" s="1"/>
  <c r="AH78" i="5" s="1"/>
  <c r="AI78" i="5" s="1"/>
  <c r="AK78" i="5" s="1"/>
  <c r="AA78" i="5"/>
  <c r="AJ78" i="5" s="1"/>
  <c r="X78" i="5"/>
  <c r="G78" i="5"/>
  <c r="AP77" i="5"/>
  <c r="AO77" i="5"/>
  <c r="AL77" i="5"/>
  <c r="AM77" i="5" s="1"/>
  <c r="AJ77" i="5"/>
  <c r="AF77" i="5"/>
  <c r="AG77" i="5" s="1"/>
  <c r="AH77" i="5" s="1"/>
  <c r="AI77" i="5" s="1"/>
  <c r="AK77" i="5" s="1"/>
  <c r="AA77" i="5"/>
  <c r="X77" i="5"/>
  <c r="G77" i="5"/>
  <c r="AP76" i="5"/>
  <c r="AO76" i="5"/>
  <c r="AM76" i="5"/>
  <c r="AL76" i="5"/>
  <c r="AH76" i="5"/>
  <c r="AI76" i="5" s="1"/>
  <c r="AK76" i="5" s="1"/>
  <c r="AA76" i="5"/>
  <c r="AF76" i="5" s="1"/>
  <c r="AG76" i="5" s="1"/>
  <c r="X76" i="5"/>
  <c r="G76" i="5"/>
  <c r="AP75" i="5"/>
  <c r="AO75" i="5"/>
  <c r="AM75" i="5"/>
  <c r="AL75" i="5"/>
  <c r="AF75" i="5"/>
  <c r="AG75" i="5" s="1"/>
  <c r="AH75" i="5" s="1"/>
  <c r="AI75" i="5" s="1"/>
  <c r="AK75" i="5" s="1"/>
  <c r="AA75" i="5"/>
  <c r="AJ75" i="5" s="1"/>
  <c r="X75" i="5"/>
  <c r="G75" i="5"/>
  <c r="AP74" i="5"/>
  <c r="AO74" i="5"/>
  <c r="AM74" i="5"/>
  <c r="AL74" i="5"/>
  <c r="AK74" i="5"/>
  <c r="AJ74" i="5"/>
  <c r="AA74" i="5"/>
  <c r="AF74" i="5" s="1"/>
  <c r="AG74" i="5" s="1"/>
  <c r="AH74" i="5" s="1"/>
  <c r="AI74" i="5" s="1"/>
  <c r="X74" i="5"/>
  <c r="G74" i="5"/>
  <c r="AP73" i="5"/>
  <c r="AO73" i="5"/>
  <c r="AL73" i="5"/>
  <c r="AM73" i="5" s="1"/>
  <c r="AJ73" i="5"/>
  <c r="AH73" i="5"/>
  <c r="AI73" i="5" s="1"/>
  <c r="AK73" i="5" s="1"/>
  <c r="AG73" i="5"/>
  <c r="AF73" i="5"/>
  <c r="AA73" i="5"/>
  <c r="X73" i="5"/>
  <c r="G73" i="5"/>
  <c r="AP72" i="5"/>
  <c r="AO72" i="5"/>
  <c r="AL72" i="5"/>
  <c r="AM72" i="5" s="1"/>
  <c r="AA72" i="5"/>
  <c r="X72" i="5"/>
  <c r="G72" i="5"/>
  <c r="AP71" i="5"/>
  <c r="AO71" i="5"/>
  <c r="AL71" i="5"/>
  <c r="AM71" i="5" s="1"/>
  <c r="AJ71" i="5"/>
  <c r="AF71" i="5"/>
  <c r="AG71" i="5" s="1"/>
  <c r="AH71" i="5" s="1"/>
  <c r="AI71" i="5" s="1"/>
  <c r="AK71" i="5" s="1"/>
  <c r="AA71" i="5"/>
  <c r="X71" i="5"/>
  <c r="G71" i="5"/>
  <c r="AP70" i="5"/>
  <c r="AO70" i="5"/>
  <c r="AM70" i="5"/>
  <c r="AL70" i="5"/>
  <c r="AA70" i="5"/>
  <c r="AJ70" i="5" s="1"/>
  <c r="X70" i="5"/>
  <c r="G70" i="5"/>
  <c r="AP69" i="5"/>
  <c r="AO69" i="5"/>
  <c r="AL69" i="5"/>
  <c r="AM69" i="5" s="1"/>
  <c r="AJ69" i="5"/>
  <c r="AF69" i="5"/>
  <c r="AG69" i="5" s="1"/>
  <c r="AH69" i="5" s="1"/>
  <c r="AI69" i="5" s="1"/>
  <c r="AK69" i="5" s="1"/>
  <c r="AA69" i="5"/>
  <c r="X69" i="5"/>
  <c r="G69" i="5"/>
  <c r="AP68" i="5"/>
  <c r="AO68" i="5"/>
  <c r="AM68" i="5"/>
  <c r="AL68" i="5"/>
  <c r="AA68" i="5"/>
  <c r="AF68" i="5" s="1"/>
  <c r="AG68" i="5" s="1"/>
  <c r="AH68" i="5" s="1"/>
  <c r="AI68" i="5" s="1"/>
  <c r="AK68" i="5" s="1"/>
  <c r="X68" i="5"/>
  <c r="G68" i="5"/>
  <c r="AP67" i="5"/>
  <c r="AO67" i="5"/>
  <c r="AL67" i="5"/>
  <c r="AM67" i="5" s="1"/>
  <c r="AA67" i="5"/>
  <c r="AJ67" i="5" s="1"/>
  <c r="X67" i="5"/>
  <c r="G67" i="5"/>
  <c r="AP66" i="5"/>
  <c r="AO66" i="5"/>
  <c r="AM66" i="5"/>
  <c r="AL66" i="5"/>
  <c r="AJ66" i="5"/>
  <c r="AI66" i="5"/>
  <c r="AK66" i="5" s="1"/>
  <c r="AA66" i="5"/>
  <c r="AF66" i="5" s="1"/>
  <c r="AG66" i="5" s="1"/>
  <c r="AH66" i="5" s="1"/>
  <c r="X66" i="5"/>
  <c r="G66" i="5"/>
  <c r="AP65" i="5"/>
  <c r="AO65" i="5"/>
  <c r="AL65" i="5"/>
  <c r="AM65" i="5" s="1"/>
  <c r="AJ65" i="5"/>
  <c r="AF65" i="5"/>
  <c r="AG65" i="5" s="1"/>
  <c r="AH65" i="5" s="1"/>
  <c r="AI65" i="5" s="1"/>
  <c r="AK65" i="5" s="1"/>
  <c r="AA65" i="5"/>
  <c r="X65" i="5"/>
  <c r="G65" i="5"/>
  <c r="AP64" i="5"/>
  <c r="AO64" i="5"/>
  <c r="AM64" i="5"/>
  <c r="AL64" i="5"/>
  <c r="AA64" i="5"/>
  <c r="X64" i="5"/>
  <c r="G64" i="5"/>
  <c r="AP63" i="5"/>
  <c r="AO63" i="5"/>
  <c r="AL63" i="5"/>
  <c r="AM63" i="5" s="1"/>
  <c r="AJ63" i="5"/>
  <c r="AF63" i="5"/>
  <c r="AG63" i="5" s="1"/>
  <c r="AH63" i="5" s="1"/>
  <c r="AI63" i="5" s="1"/>
  <c r="AK63" i="5" s="1"/>
  <c r="AA63" i="5"/>
  <c r="X63" i="5"/>
  <c r="G63" i="5"/>
  <c r="AP62" i="5"/>
  <c r="AO62" i="5"/>
  <c r="AM62" i="5"/>
  <c r="AL62" i="5"/>
  <c r="AF62" i="5"/>
  <c r="AG62" i="5" s="1"/>
  <c r="AH62" i="5" s="1"/>
  <c r="AI62" i="5" s="1"/>
  <c r="AK62" i="5" s="1"/>
  <c r="AA62" i="5"/>
  <c r="AJ62" i="5" s="1"/>
  <c r="X62" i="5"/>
  <c r="G62" i="5"/>
  <c r="AP61" i="5"/>
  <c r="AO61" i="5"/>
  <c r="AL61" i="5"/>
  <c r="AM61" i="5" s="1"/>
  <c r="AK61" i="5"/>
  <c r="AJ61" i="5"/>
  <c r="AF61" i="5"/>
  <c r="AG61" i="5" s="1"/>
  <c r="AH61" i="5" s="1"/>
  <c r="AI61" i="5" s="1"/>
  <c r="AA61" i="5"/>
  <c r="X61" i="5"/>
  <c r="G61" i="5"/>
  <c r="AP60" i="5"/>
  <c r="AO60" i="5"/>
  <c r="AM60" i="5"/>
  <c r="AL60" i="5"/>
  <c r="AG60" i="5"/>
  <c r="AH60" i="5" s="1"/>
  <c r="AI60" i="5" s="1"/>
  <c r="AK60" i="5" s="1"/>
  <c r="AA60" i="5"/>
  <c r="AF60" i="5" s="1"/>
  <c r="X60" i="5"/>
  <c r="G60" i="5"/>
  <c r="AP59" i="5"/>
  <c r="AO59" i="5"/>
  <c r="AL59" i="5"/>
  <c r="AM59" i="5" s="1"/>
  <c r="AF59" i="5"/>
  <c r="AG59" i="5" s="1"/>
  <c r="AH59" i="5" s="1"/>
  <c r="AI59" i="5" s="1"/>
  <c r="AK59" i="5" s="1"/>
  <c r="AA59" i="5"/>
  <c r="AJ59" i="5" s="1"/>
  <c r="X59" i="5"/>
  <c r="G59" i="5"/>
  <c r="AP58" i="5"/>
  <c r="AO58" i="5"/>
  <c r="AM58" i="5"/>
  <c r="AL58" i="5"/>
  <c r="AJ58" i="5"/>
  <c r="AA58" i="5"/>
  <c r="AF58" i="5" s="1"/>
  <c r="AG58" i="5" s="1"/>
  <c r="AH58" i="5" s="1"/>
  <c r="AI58" i="5" s="1"/>
  <c r="AK58" i="5" s="1"/>
  <c r="X58" i="5"/>
  <c r="G58" i="5"/>
  <c r="AP57" i="5"/>
  <c r="AO57" i="5"/>
  <c r="AL57" i="5"/>
  <c r="AM57" i="5" s="1"/>
  <c r="AJ57" i="5"/>
  <c r="AF57" i="5"/>
  <c r="AG57" i="5" s="1"/>
  <c r="AH57" i="5" s="1"/>
  <c r="AI57" i="5" s="1"/>
  <c r="AK57" i="5" s="1"/>
  <c r="AA57" i="5"/>
  <c r="X57" i="5"/>
  <c r="G57" i="5"/>
  <c r="AP56" i="5"/>
  <c r="AO56" i="5"/>
  <c r="AL56" i="5"/>
  <c r="AM56" i="5" s="1"/>
  <c r="AA56" i="5"/>
  <c r="X56" i="5"/>
  <c r="G56" i="5"/>
  <c r="AP55" i="5"/>
  <c r="AO55" i="5"/>
  <c r="AL55" i="5"/>
  <c r="AM55" i="5" s="1"/>
  <c r="AJ55" i="5"/>
  <c r="AH55" i="5"/>
  <c r="AI55" i="5" s="1"/>
  <c r="AK55" i="5" s="1"/>
  <c r="AF55" i="5"/>
  <c r="AG55" i="5" s="1"/>
  <c r="AA55" i="5"/>
  <c r="X55" i="5"/>
  <c r="G55" i="5"/>
  <c r="AP54" i="5"/>
  <c r="AO54" i="5"/>
  <c r="AM54" i="5"/>
  <c r="AL54" i="5"/>
  <c r="AA54" i="5"/>
  <c r="X54" i="5"/>
  <c r="G54" i="5"/>
  <c r="AP53" i="5"/>
  <c r="AO53" i="5"/>
  <c r="AL53" i="5"/>
  <c r="AM53" i="5" s="1"/>
  <c r="AJ53" i="5"/>
  <c r="AF53" i="5"/>
  <c r="AG53" i="5" s="1"/>
  <c r="AH53" i="5" s="1"/>
  <c r="AI53" i="5" s="1"/>
  <c r="AK53" i="5" s="1"/>
  <c r="AA53" i="5"/>
  <c r="X53" i="5"/>
  <c r="G53" i="5"/>
  <c r="AP52" i="5"/>
  <c r="AO52" i="5"/>
  <c r="AM52" i="5"/>
  <c r="AL52" i="5"/>
  <c r="AI52" i="5"/>
  <c r="AK52" i="5" s="1"/>
  <c r="AA52" i="5"/>
  <c r="AF52" i="5" s="1"/>
  <c r="AG52" i="5" s="1"/>
  <c r="AH52" i="5" s="1"/>
  <c r="X52" i="5"/>
  <c r="G52" i="5"/>
  <c r="AP51" i="5"/>
  <c r="AO51" i="5"/>
  <c r="AM51" i="5"/>
  <c r="AL51" i="5"/>
  <c r="AA51" i="5"/>
  <c r="X51" i="5"/>
  <c r="G51" i="5"/>
  <c r="AP50" i="5"/>
  <c r="AO50" i="5"/>
  <c r="AM50" i="5"/>
  <c r="AL50" i="5"/>
  <c r="AJ50" i="5"/>
  <c r="AI50" i="5"/>
  <c r="AK50" i="5" s="1"/>
  <c r="AA50" i="5"/>
  <c r="AF50" i="5" s="1"/>
  <c r="AG50" i="5" s="1"/>
  <c r="AH50" i="5" s="1"/>
  <c r="X50" i="5"/>
  <c r="G50" i="5"/>
  <c r="AP49" i="5"/>
  <c r="AO49" i="5"/>
  <c r="AL49" i="5"/>
  <c r="AM49" i="5" s="1"/>
  <c r="AJ49" i="5"/>
  <c r="AH49" i="5"/>
  <c r="AI49" i="5" s="1"/>
  <c r="AK49" i="5" s="1"/>
  <c r="AG49" i="5"/>
  <c r="AF49" i="5"/>
  <c r="AA49" i="5"/>
  <c r="X49" i="5"/>
  <c r="G49" i="5"/>
  <c r="AP48" i="5"/>
  <c r="AO48" i="5"/>
  <c r="AM48" i="5"/>
  <c r="AL48" i="5"/>
  <c r="AA48" i="5"/>
  <c r="X48" i="5"/>
  <c r="G48" i="5"/>
  <c r="AP47" i="5"/>
  <c r="AO47" i="5"/>
  <c r="AL47" i="5"/>
  <c r="AM47" i="5" s="1"/>
  <c r="AJ47" i="5"/>
  <c r="AF47" i="5"/>
  <c r="AG47" i="5" s="1"/>
  <c r="AH47" i="5" s="1"/>
  <c r="AI47" i="5" s="1"/>
  <c r="AK47" i="5" s="1"/>
  <c r="AA47" i="5"/>
  <c r="X47" i="5"/>
  <c r="G47" i="5"/>
  <c r="AP46" i="5"/>
  <c r="AO46" i="5"/>
  <c r="AM46" i="5"/>
  <c r="AL46" i="5"/>
  <c r="AA46" i="5"/>
  <c r="AJ46" i="5" s="1"/>
  <c r="X46" i="5"/>
  <c r="G46" i="5"/>
  <c r="AP45" i="5"/>
  <c r="AO45" i="5"/>
  <c r="AL45" i="5"/>
  <c r="AM45" i="5" s="1"/>
  <c r="AK45" i="5"/>
  <c r="AJ45" i="5"/>
  <c r="AF45" i="5"/>
  <c r="AG45" i="5" s="1"/>
  <c r="AH45" i="5" s="1"/>
  <c r="AI45" i="5" s="1"/>
  <c r="AA45" i="5"/>
  <c r="X45" i="5"/>
  <c r="G45" i="5"/>
  <c r="AP44" i="5"/>
  <c r="AO44" i="5"/>
  <c r="AM44" i="5"/>
  <c r="AL44" i="5"/>
  <c r="AG44" i="5"/>
  <c r="AH44" i="5" s="1"/>
  <c r="AI44" i="5" s="1"/>
  <c r="AK44" i="5" s="1"/>
  <c r="AA44" i="5"/>
  <c r="AF44" i="5" s="1"/>
  <c r="X44" i="5"/>
  <c r="G44" i="5"/>
  <c r="AP43" i="5"/>
  <c r="AO43" i="5"/>
  <c r="AL43" i="5"/>
  <c r="AM43" i="5" s="1"/>
  <c r="AA43" i="5"/>
  <c r="AJ43" i="5" s="1"/>
  <c r="X43" i="5"/>
  <c r="G43" i="5"/>
  <c r="AP42" i="5"/>
  <c r="AO42" i="5"/>
  <c r="AM42" i="5"/>
  <c r="AL42" i="5"/>
  <c r="AJ42" i="5"/>
  <c r="AA42" i="5"/>
  <c r="AF42" i="5" s="1"/>
  <c r="AG42" i="5" s="1"/>
  <c r="AH42" i="5" s="1"/>
  <c r="AI42" i="5" s="1"/>
  <c r="AK42" i="5" s="1"/>
  <c r="X42" i="5"/>
  <c r="G42" i="5"/>
  <c r="AP41" i="5"/>
  <c r="AO41" i="5"/>
  <c r="AL41" i="5"/>
  <c r="AM41" i="5" s="1"/>
  <c r="AJ41" i="5"/>
  <c r="AF41" i="5"/>
  <c r="AG41" i="5" s="1"/>
  <c r="AH41" i="5" s="1"/>
  <c r="AI41" i="5" s="1"/>
  <c r="AK41" i="5" s="1"/>
  <c r="AA41" i="5"/>
  <c r="X41" i="5"/>
  <c r="G41" i="5"/>
  <c r="AP40" i="5"/>
  <c r="AO40" i="5"/>
  <c r="AL40" i="5"/>
  <c r="AM40" i="5" s="1"/>
  <c r="AA40" i="5"/>
  <c r="X40" i="5"/>
  <c r="G40" i="5"/>
  <c r="AP39" i="5"/>
  <c r="AO39" i="5"/>
  <c r="AL39" i="5"/>
  <c r="AM39" i="5" s="1"/>
  <c r="AJ39" i="5"/>
  <c r="AF39" i="5"/>
  <c r="AG39" i="5" s="1"/>
  <c r="AH39" i="5" s="1"/>
  <c r="AI39" i="5" s="1"/>
  <c r="AK39" i="5" s="1"/>
  <c r="AA39" i="5"/>
  <c r="X39" i="5"/>
  <c r="G39" i="5"/>
  <c r="AP38" i="5"/>
  <c r="AO38" i="5"/>
  <c r="AM38" i="5"/>
  <c r="AL38" i="5"/>
  <c r="AF38" i="5"/>
  <c r="AG38" i="5" s="1"/>
  <c r="AH38" i="5" s="1"/>
  <c r="AI38" i="5" s="1"/>
  <c r="AK38" i="5" s="1"/>
  <c r="AA38" i="5"/>
  <c r="AJ38" i="5" s="1"/>
  <c r="X38" i="5"/>
  <c r="G38" i="5"/>
  <c r="AP37" i="5"/>
  <c r="AO37" i="5"/>
  <c r="AL37" i="5"/>
  <c r="AM37" i="5" s="1"/>
  <c r="AJ37" i="5"/>
  <c r="AF37" i="5"/>
  <c r="AG37" i="5" s="1"/>
  <c r="AH37" i="5" s="1"/>
  <c r="AI37" i="5" s="1"/>
  <c r="AK37" i="5" s="1"/>
  <c r="AA37" i="5"/>
  <c r="X37" i="5"/>
  <c r="G37" i="5"/>
  <c r="AP36" i="5"/>
  <c r="AO36" i="5"/>
  <c r="AM36" i="5"/>
  <c r="AL36" i="5"/>
  <c r="AA36" i="5"/>
  <c r="AF36" i="5" s="1"/>
  <c r="AG36" i="5" s="1"/>
  <c r="AH36" i="5" s="1"/>
  <c r="AI36" i="5" s="1"/>
  <c r="AK36" i="5" s="1"/>
  <c r="X36" i="5"/>
  <c r="G36" i="5"/>
  <c r="AP35" i="5"/>
  <c r="AO35" i="5"/>
  <c r="AL35" i="5"/>
  <c r="AM35" i="5" s="1"/>
  <c r="AA35" i="5"/>
  <c r="AJ35" i="5" s="1"/>
  <c r="X35" i="5"/>
  <c r="G35" i="5"/>
  <c r="AP34" i="5"/>
  <c r="AO34" i="5"/>
  <c r="AM34" i="5"/>
  <c r="AL34" i="5"/>
  <c r="AJ34" i="5"/>
  <c r="AI34" i="5"/>
  <c r="AK34" i="5" s="1"/>
  <c r="AA34" i="5"/>
  <c r="AF34" i="5" s="1"/>
  <c r="AG34" i="5" s="1"/>
  <c r="AH34" i="5" s="1"/>
  <c r="X34" i="5"/>
  <c r="G34" i="5"/>
  <c r="AP33" i="5"/>
  <c r="AO33" i="5"/>
  <c r="AL33" i="5"/>
  <c r="AM33" i="5" s="1"/>
  <c r="AJ33" i="5"/>
  <c r="AF33" i="5"/>
  <c r="AG33" i="5" s="1"/>
  <c r="AH33" i="5" s="1"/>
  <c r="AI33" i="5" s="1"/>
  <c r="AK33" i="5" s="1"/>
  <c r="AA33" i="5"/>
  <c r="X33" i="5"/>
  <c r="G33" i="5"/>
  <c r="AP32" i="5"/>
  <c r="AO32" i="5"/>
  <c r="AM32" i="5"/>
  <c r="AL32" i="5"/>
  <c r="AA32" i="5"/>
  <c r="X32" i="5"/>
  <c r="G32" i="5"/>
  <c r="AP31" i="5"/>
  <c r="AO31" i="5"/>
  <c r="AL31" i="5"/>
  <c r="AM31" i="5" s="1"/>
  <c r="AJ31" i="5"/>
  <c r="AF31" i="5"/>
  <c r="AG31" i="5" s="1"/>
  <c r="AH31" i="5" s="1"/>
  <c r="AI31" i="5" s="1"/>
  <c r="AK31" i="5" s="1"/>
  <c r="AA31" i="5"/>
  <c r="X31" i="5"/>
  <c r="G31" i="5"/>
  <c r="AP30" i="5"/>
  <c r="AO30" i="5"/>
  <c r="AM30" i="5"/>
  <c r="AL30" i="5"/>
  <c r="AF30" i="5"/>
  <c r="AG30" i="5" s="1"/>
  <c r="AH30" i="5" s="1"/>
  <c r="AI30" i="5" s="1"/>
  <c r="AK30" i="5" s="1"/>
  <c r="AA30" i="5"/>
  <c r="AJ30" i="5" s="1"/>
  <c r="X30" i="5"/>
  <c r="G30" i="5"/>
  <c r="AP29" i="5"/>
  <c r="AO29" i="5"/>
  <c r="AL29" i="5"/>
  <c r="AM29" i="5" s="1"/>
  <c r="AK29" i="5"/>
  <c r="AJ29" i="5"/>
  <c r="AF29" i="5"/>
  <c r="AG29" i="5" s="1"/>
  <c r="AH29" i="5" s="1"/>
  <c r="AI29" i="5" s="1"/>
  <c r="AA29" i="5"/>
  <c r="X29" i="5"/>
  <c r="G29" i="5"/>
  <c r="AP28" i="5"/>
  <c r="AO28" i="5"/>
  <c r="AM28" i="5"/>
  <c r="AL28" i="5"/>
  <c r="AG28" i="5"/>
  <c r="AH28" i="5" s="1"/>
  <c r="AI28" i="5" s="1"/>
  <c r="AK28" i="5" s="1"/>
  <c r="AA28" i="5"/>
  <c r="AF28" i="5" s="1"/>
  <c r="X28" i="5"/>
  <c r="G28" i="5"/>
  <c r="AP27" i="5"/>
  <c r="AO27" i="5"/>
  <c r="AL27" i="5"/>
  <c r="AM27" i="5" s="1"/>
  <c r="AF27" i="5"/>
  <c r="AG27" i="5" s="1"/>
  <c r="AH27" i="5" s="1"/>
  <c r="AI27" i="5" s="1"/>
  <c r="AK27" i="5" s="1"/>
  <c r="AA27" i="5"/>
  <c r="AJ27" i="5" s="1"/>
  <c r="X27" i="5"/>
  <c r="G27" i="5"/>
  <c r="AP26" i="5"/>
  <c r="AO26" i="5"/>
  <c r="AM26" i="5"/>
  <c r="AL26" i="5"/>
  <c r="AJ26" i="5"/>
  <c r="AA26" i="5"/>
  <c r="AF26" i="5" s="1"/>
  <c r="AG26" i="5" s="1"/>
  <c r="AH26" i="5" s="1"/>
  <c r="AI26" i="5" s="1"/>
  <c r="AK26" i="5" s="1"/>
  <c r="X26" i="5"/>
  <c r="G26" i="5"/>
  <c r="AP25" i="5"/>
  <c r="AO25" i="5"/>
  <c r="AL25" i="5"/>
  <c r="AM25" i="5" s="1"/>
  <c r="AJ25" i="5"/>
  <c r="AF25" i="5"/>
  <c r="AG25" i="5" s="1"/>
  <c r="AH25" i="5" s="1"/>
  <c r="AI25" i="5" s="1"/>
  <c r="AK25" i="5" s="1"/>
  <c r="AA25" i="5"/>
  <c r="X25" i="5"/>
  <c r="G25" i="5"/>
  <c r="AP24" i="5"/>
  <c r="AO24" i="5"/>
  <c r="AL24" i="5"/>
  <c r="AM24" i="5" s="1"/>
  <c r="AA24" i="5"/>
  <c r="X24" i="5"/>
  <c r="G24" i="5"/>
  <c r="AP23" i="5"/>
  <c r="AO23" i="5"/>
  <c r="AL23" i="5"/>
  <c r="AM23" i="5" s="1"/>
  <c r="AJ23" i="5"/>
  <c r="AH23" i="5"/>
  <c r="AI23" i="5" s="1"/>
  <c r="AK23" i="5" s="1"/>
  <c r="AF23" i="5"/>
  <c r="AG23" i="5" s="1"/>
  <c r="AA23" i="5"/>
  <c r="X23" i="5"/>
  <c r="G23" i="5"/>
  <c r="AP22" i="5"/>
  <c r="AO22" i="5"/>
  <c r="AM22" i="5"/>
  <c r="AL22" i="5"/>
  <c r="AA22" i="5"/>
  <c r="X22" i="5"/>
  <c r="G22" i="5"/>
  <c r="AP21" i="5"/>
  <c r="AO21" i="5"/>
  <c r="AL21" i="5"/>
  <c r="AM21" i="5" s="1"/>
  <c r="AJ21" i="5"/>
  <c r="AF21" i="5"/>
  <c r="AG21" i="5" s="1"/>
  <c r="AH21" i="5" s="1"/>
  <c r="AI21" i="5" s="1"/>
  <c r="AK21" i="5" s="1"/>
  <c r="AA21" i="5"/>
  <c r="X21" i="5"/>
  <c r="G21" i="5"/>
  <c r="AP20" i="5"/>
  <c r="AO20" i="5"/>
  <c r="AM20" i="5"/>
  <c r="AL20" i="5"/>
  <c r="AI20" i="5"/>
  <c r="AK20" i="5" s="1"/>
  <c r="AA20" i="5"/>
  <c r="AF20" i="5" s="1"/>
  <c r="AG20" i="5" s="1"/>
  <c r="AH20" i="5" s="1"/>
  <c r="X20" i="5"/>
  <c r="G20" i="5"/>
  <c r="AP19" i="5"/>
  <c r="AO19" i="5"/>
  <c r="AM19" i="5"/>
  <c r="AL19" i="5"/>
  <c r="AA19" i="5"/>
  <c r="X19" i="5"/>
  <c r="G19" i="5"/>
  <c r="AP18" i="5"/>
  <c r="AO18" i="5"/>
  <c r="AM18" i="5"/>
  <c r="AL18" i="5"/>
  <c r="AJ18" i="5"/>
  <c r="AI18" i="5"/>
  <c r="AK18" i="5" s="1"/>
  <c r="AA18" i="5"/>
  <c r="AF18" i="5" s="1"/>
  <c r="AG18" i="5" s="1"/>
  <c r="AH18" i="5" s="1"/>
  <c r="X18" i="5"/>
  <c r="G18" i="5"/>
  <c r="AP17" i="5"/>
  <c r="AO17" i="5"/>
  <c r="AL17" i="5"/>
  <c r="AM17" i="5" s="1"/>
  <c r="AJ17" i="5"/>
  <c r="AH17" i="5"/>
  <c r="AI17" i="5" s="1"/>
  <c r="AK17" i="5" s="1"/>
  <c r="AG17" i="5"/>
  <c r="AF17" i="5"/>
  <c r="AA17" i="5"/>
  <c r="X17" i="5"/>
  <c r="G17" i="5"/>
  <c r="AP16" i="5"/>
  <c r="AO16" i="5"/>
  <c r="AM16" i="5"/>
  <c r="AL16" i="5"/>
  <c r="AA16" i="5"/>
  <c r="X16" i="5"/>
  <c r="G16" i="5"/>
  <c r="AP15" i="5"/>
  <c r="AO15" i="5"/>
  <c r="AL15" i="5"/>
  <c r="AM15" i="5" s="1"/>
  <c r="AJ15" i="5"/>
  <c r="AF15" i="5"/>
  <c r="AG15" i="5" s="1"/>
  <c r="AH15" i="5" s="1"/>
  <c r="AI15" i="5" s="1"/>
  <c r="AK15" i="5" s="1"/>
  <c r="AA15" i="5"/>
  <c r="X15" i="5"/>
  <c r="G15" i="5"/>
  <c r="AP14" i="5"/>
  <c r="AO14" i="5"/>
  <c r="AM14" i="5"/>
  <c r="AL14" i="5"/>
  <c r="AA14" i="5"/>
  <c r="AJ14" i="5" s="1"/>
  <c r="X14" i="5"/>
  <c r="G14" i="5"/>
  <c r="AP13" i="5"/>
  <c r="AO13" i="5"/>
  <c r="AL13" i="5"/>
  <c r="AM13" i="5" s="1"/>
  <c r="AK13" i="5"/>
  <c r="AJ13" i="5"/>
  <c r="AF13" i="5"/>
  <c r="AG13" i="5" s="1"/>
  <c r="AH13" i="5" s="1"/>
  <c r="AI13" i="5" s="1"/>
  <c r="AA13" i="5"/>
  <c r="X13" i="5"/>
  <c r="G13" i="5"/>
  <c r="AP12" i="5"/>
  <c r="AO12" i="5"/>
  <c r="AM12" i="5"/>
  <c r="AL12" i="5"/>
  <c r="AG12" i="5"/>
  <c r="AH12" i="5" s="1"/>
  <c r="AI12" i="5" s="1"/>
  <c r="AK12" i="5" s="1"/>
  <c r="AA12" i="5"/>
  <c r="AF12" i="5" s="1"/>
  <c r="X12" i="5"/>
  <c r="G12" i="5"/>
  <c r="AP11" i="5"/>
  <c r="AO11" i="5"/>
  <c r="AL11" i="5"/>
  <c r="AM11" i="5" s="1"/>
  <c r="AA11" i="5"/>
  <c r="AJ11" i="5" s="1"/>
  <c r="X11" i="5"/>
  <c r="G11" i="5"/>
  <c r="AP10" i="5"/>
  <c r="AO10" i="5"/>
  <c r="AM10" i="5"/>
  <c r="AL10" i="5"/>
  <c r="AJ10" i="5"/>
  <c r="AA10" i="5"/>
  <c r="AF10" i="5" s="1"/>
  <c r="AG10" i="5" s="1"/>
  <c r="AH10" i="5" s="1"/>
  <c r="AI10" i="5" s="1"/>
  <c r="AK10" i="5" s="1"/>
  <c r="X10" i="5"/>
  <c r="G10" i="5"/>
  <c r="AP9" i="5"/>
  <c r="AO9" i="5"/>
  <c r="AL9" i="5"/>
  <c r="AM9" i="5" s="1"/>
  <c r="AJ9" i="5"/>
  <c r="AF9" i="5"/>
  <c r="AG9" i="5" s="1"/>
  <c r="AH9" i="5" s="1"/>
  <c r="AI9" i="5" s="1"/>
  <c r="AK9" i="5" s="1"/>
  <c r="AA9" i="5"/>
  <c r="X9" i="5"/>
  <c r="G9" i="5"/>
  <c r="K7" i="4"/>
  <c r="M6" i="4"/>
  <c r="N6" i="4" s="1"/>
  <c r="I6" i="4"/>
  <c r="E6" i="4"/>
  <c r="D6" i="4"/>
  <c r="Q6" i="4" s="1"/>
  <c r="N5" i="4"/>
  <c r="M5" i="4"/>
  <c r="I5" i="4"/>
  <c r="E5" i="4"/>
  <c r="D5" i="4"/>
  <c r="AK210" i="3"/>
  <c r="AE210" i="3"/>
  <c r="AF210" i="3" s="1"/>
  <c r="AG210" i="3" s="1"/>
  <c r="AH210" i="3" s="1"/>
  <c r="AJ210" i="3" s="1"/>
  <c r="AC210" i="3"/>
  <c r="AI210" i="3" s="1"/>
  <c r="AA210" i="3"/>
  <c r="J210" i="3"/>
  <c r="AK209" i="3"/>
  <c r="AI209" i="3"/>
  <c r="AC209" i="3"/>
  <c r="AE209" i="3" s="1"/>
  <c r="AF209" i="3" s="1"/>
  <c r="AG209" i="3" s="1"/>
  <c r="AH209" i="3" s="1"/>
  <c r="AJ209" i="3" s="1"/>
  <c r="AA209" i="3"/>
  <c r="J209" i="3"/>
  <c r="AK208" i="3"/>
  <c r="AI208" i="3"/>
  <c r="AH208" i="3"/>
  <c r="AJ208" i="3" s="1"/>
  <c r="AC208" i="3"/>
  <c r="AE208" i="3" s="1"/>
  <c r="AF208" i="3" s="1"/>
  <c r="AG208" i="3" s="1"/>
  <c r="AA208" i="3"/>
  <c r="J208" i="3"/>
  <c r="AK207" i="3"/>
  <c r="AC207" i="3"/>
  <c r="AI207" i="3" s="1"/>
  <c r="AA207" i="3"/>
  <c r="J207" i="3"/>
  <c r="AK206" i="3"/>
  <c r="AE206" i="3"/>
  <c r="AF206" i="3" s="1"/>
  <c r="AG206" i="3" s="1"/>
  <c r="AH206" i="3" s="1"/>
  <c r="AJ206" i="3" s="1"/>
  <c r="AC206" i="3"/>
  <c r="AI206" i="3" s="1"/>
  <c r="AA206" i="3"/>
  <c r="J206" i="3"/>
  <c r="AK205" i="3"/>
  <c r="AI205" i="3"/>
  <c r="AF205" i="3"/>
  <c r="AG205" i="3" s="1"/>
  <c r="AH205" i="3" s="1"/>
  <c r="AJ205" i="3" s="1"/>
  <c r="AC205" i="3"/>
  <c r="AE205" i="3" s="1"/>
  <c r="AA205" i="3"/>
  <c r="J205" i="3"/>
  <c r="AK204" i="3"/>
  <c r="AH204" i="3"/>
  <c r="AJ204" i="3" s="1"/>
  <c r="AC204" i="3"/>
  <c r="AE204" i="3" s="1"/>
  <c r="AF204" i="3" s="1"/>
  <c r="AG204" i="3" s="1"/>
  <c r="AA204" i="3"/>
  <c r="J204" i="3"/>
  <c r="AK203" i="3"/>
  <c r="AE203" i="3"/>
  <c r="AF203" i="3" s="1"/>
  <c r="AG203" i="3" s="1"/>
  <c r="AH203" i="3" s="1"/>
  <c r="AJ203" i="3" s="1"/>
  <c r="AC203" i="3"/>
  <c r="AI203" i="3" s="1"/>
  <c r="AA203" i="3"/>
  <c r="J203" i="3"/>
  <c r="AK202" i="3"/>
  <c r="AH202" i="3"/>
  <c r="AJ202" i="3" s="1"/>
  <c r="AE202" i="3"/>
  <c r="AF202" i="3" s="1"/>
  <c r="AG202" i="3" s="1"/>
  <c r="AC202" i="3"/>
  <c r="AI202" i="3" s="1"/>
  <c r="AA202" i="3"/>
  <c r="J202" i="3"/>
  <c r="AK201" i="3"/>
  <c r="AI201" i="3"/>
  <c r="AG201" i="3"/>
  <c r="AH201" i="3" s="1"/>
  <c r="AJ201" i="3" s="1"/>
  <c r="AF201" i="3"/>
  <c r="AC201" i="3"/>
  <c r="AE201" i="3" s="1"/>
  <c r="AA201" i="3"/>
  <c r="J201" i="3"/>
  <c r="AK200" i="3"/>
  <c r="AC200" i="3"/>
  <c r="AA200" i="3"/>
  <c r="J200" i="3"/>
  <c r="AK199" i="3"/>
  <c r="AC199" i="3"/>
  <c r="AA199" i="3"/>
  <c r="J199" i="3"/>
  <c r="AK198" i="3"/>
  <c r="AC198" i="3"/>
  <c r="AA198" i="3"/>
  <c r="J198" i="3"/>
  <c r="AK197" i="3"/>
  <c r="AI197" i="3"/>
  <c r="AF197" i="3"/>
  <c r="AG197" i="3" s="1"/>
  <c r="AH197" i="3" s="1"/>
  <c r="AJ197" i="3" s="1"/>
  <c r="AC197" i="3"/>
  <c r="AE197" i="3" s="1"/>
  <c r="AA197" i="3"/>
  <c r="J197" i="3"/>
  <c r="AK196" i="3"/>
  <c r="AC196" i="3"/>
  <c r="AA196" i="3"/>
  <c r="J196" i="3"/>
  <c r="AK195" i="3"/>
  <c r="AC195" i="3"/>
  <c r="AI195" i="3" s="1"/>
  <c r="AA195" i="3"/>
  <c r="J195" i="3"/>
  <c r="AK194" i="3"/>
  <c r="AC194" i="3"/>
  <c r="AI194" i="3" s="1"/>
  <c r="AA194" i="3"/>
  <c r="J194" i="3"/>
  <c r="AK193" i="3"/>
  <c r="AI193" i="3"/>
  <c r="AC193" i="3"/>
  <c r="AE193" i="3" s="1"/>
  <c r="AF193" i="3" s="1"/>
  <c r="AG193" i="3" s="1"/>
  <c r="AH193" i="3" s="1"/>
  <c r="AJ193" i="3" s="1"/>
  <c r="AA193" i="3"/>
  <c r="J193" i="3"/>
  <c r="AK192" i="3"/>
  <c r="AI192" i="3"/>
  <c r="AC192" i="3"/>
  <c r="AE192" i="3" s="1"/>
  <c r="AF192" i="3" s="1"/>
  <c r="AG192" i="3" s="1"/>
  <c r="AH192" i="3" s="1"/>
  <c r="AJ192" i="3" s="1"/>
  <c r="AA192" i="3"/>
  <c r="J192" i="3"/>
  <c r="AK191" i="3"/>
  <c r="AE191" i="3"/>
  <c r="AF191" i="3" s="1"/>
  <c r="AG191" i="3" s="1"/>
  <c r="AH191" i="3" s="1"/>
  <c r="AJ191" i="3" s="1"/>
  <c r="AC191" i="3"/>
  <c r="AI191" i="3" s="1"/>
  <c r="AA191" i="3"/>
  <c r="J191" i="3"/>
  <c r="AK190" i="3"/>
  <c r="AH190" i="3"/>
  <c r="AJ190" i="3" s="1"/>
  <c r="AF190" i="3"/>
  <c r="AG190" i="3" s="1"/>
  <c r="AE190" i="3"/>
  <c r="AC190" i="3"/>
  <c r="AI190" i="3" s="1"/>
  <c r="AA190" i="3"/>
  <c r="J190" i="3"/>
  <c r="AK189" i="3"/>
  <c r="AI189" i="3"/>
  <c r="AC189" i="3"/>
  <c r="AE189" i="3" s="1"/>
  <c r="AF189" i="3" s="1"/>
  <c r="AG189" i="3" s="1"/>
  <c r="AH189" i="3" s="1"/>
  <c r="AJ189" i="3" s="1"/>
  <c r="AA189" i="3"/>
  <c r="J189" i="3"/>
  <c r="AK188" i="3"/>
  <c r="AI188" i="3"/>
  <c r="AH188" i="3"/>
  <c r="AJ188" i="3" s="1"/>
  <c r="AC188" i="3"/>
  <c r="AE188" i="3" s="1"/>
  <c r="AF188" i="3" s="1"/>
  <c r="AG188" i="3" s="1"/>
  <c r="AA188" i="3"/>
  <c r="J188" i="3"/>
  <c r="AK187" i="3"/>
  <c r="AE187" i="3"/>
  <c r="AF187" i="3" s="1"/>
  <c r="AG187" i="3" s="1"/>
  <c r="AH187" i="3" s="1"/>
  <c r="AJ187" i="3" s="1"/>
  <c r="AC187" i="3"/>
  <c r="AI187" i="3" s="1"/>
  <c r="AA187" i="3"/>
  <c r="J187" i="3"/>
  <c r="AK186" i="3"/>
  <c r="AC186" i="3"/>
  <c r="AA186" i="3"/>
  <c r="J186" i="3"/>
  <c r="AK185" i="3"/>
  <c r="AI185" i="3"/>
  <c r="AG185" i="3"/>
  <c r="AH185" i="3" s="1"/>
  <c r="AJ185" i="3" s="1"/>
  <c r="AF185" i="3"/>
  <c r="AC185" i="3"/>
  <c r="AE185" i="3" s="1"/>
  <c r="AA185" i="3"/>
  <c r="J185" i="3"/>
  <c r="AK184" i="3"/>
  <c r="AC184" i="3"/>
  <c r="AA184" i="3"/>
  <c r="J184" i="3"/>
  <c r="AK183" i="3"/>
  <c r="AC183" i="3"/>
  <c r="AA183" i="3"/>
  <c r="J183" i="3"/>
  <c r="AK182" i="3"/>
  <c r="AC182" i="3"/>
  <c r="AA182" i="3"/>
  <c r="J182" i="3"/>
  <c r="AK181" i="3"/>
  <c r="AI181" i="3"/>
  <c r="AF181" i="3"/>
  <c r="AG181" i="3" s="1"/>
  <c r="AH181" i="3" s="1"/>
  <c r="AJ181" i="3" s="1"/>
  <c r="AC181" i="3"/>
  <c r="AE181" i="3" s="1"/>
  <c r="AA181" i="3"/>
  <c r="J181" i="3"/>
  <c r="AK180" i="3"/>
  <c r="AI180" i="3"/>
  <c r="AC180" i="3"/>
  <c r="AE180" i="3" s="1"/>
  <c r="AF180" i="3" s="1"/>
  <c r="AG180" i="3" s="1"/>
  <c r="AH180" i="3" s="1"/>
  <c r="AJ180" i="3" s="1"/>
  <c r="AA180" i="3"/>
  <c r="J180" i="3"/>
  <c r="AK179" i="3"/>
  <c r="AJ179" i="3"/>
  <c r="AF179" i="3"/>
  <c r="AG179" i="3" s="1"/>
  <c r="AH179" i="3" s="1"/>
  <c r="AE179" i="3"/>
  <c r="AC179" i="3"/>
  <c r="AI179" i="3" s="1"/>
  <c r="AA179" i="3"/>
  <c r="J179" i="3"/>
  <c r="AK178" i="3"/>
  <c r="AF178" i="3"/>
  <c r="AG178" i="3" s="1"/>
  <c r="AH178" i="3" s="1"/>
  <c r="AJ178" i="3" s="1"/>
  <c r="AE178" i="3"/>
  <c r="AC178" i="3"/>
  <c r="AI178" i="3" s="1"/>
  <c r="AA178" i="3"/>
  <c r="J178" i="3"/>
  <c r="AK177" i="3"/>
  <c r="AI177" i="3"/>
  <c r="AG177" i="3"/>
  <c r="AH177" i="3" s="1"/>
  <c r="AJ177" i="3" s="1"/>
  <c r="AC177" i="3"/>
  <c r="AE177" i="3" s="1"/>
  <c r="AF177" i="3" s="1"/>
  <c r="AA177" i="3"/>
  <c r="J177" i="3"/>
  <c r="AK176" i="3"/>
  <c r="AJ176" i="3"/>
  <c r="AI176" i="3"/>
  <c r="AH176" i="3"/>
  <c r="AC176" i="3"/>
  <c r="AE176" i="3" s="1"/>
  <c r="AF176" i="3" s="1"/>
  <c r="AG176" i="3" s="1"/>
  <c r="AA176" i="3"/>
  <c r="J176" i="3"/>
  <c r="AK175" i="3"/>
  <c r="AE175" i="3"/>
  <c r="AF175" i="3" s="1"/>
  <c r="AG175" i="3" s="1"/>
  <c r="AH175" i="3" s="1"/>
  <c r="AJ175" i="3" s="1"/>
  <c r="AC175" i="3"/>
  <c r="AI175" i="3" s="1"/>
  <c r="AA175" i="3"/>
  <c r="J175" i="3"/>
  <c r="AK174" i="3"/>
  <c r="AE174" i="3"/>
  <c r="AF174" i="3" s="1"/>
  <c r="AG174" i="3" s="1"/>
  <c r="AH174" i="3" s="1"/>
  <c r="AJ174" i="3" s="1"/>
  <c r="AC174" i="3"/>
  <c r="AI174" i="3" s="1"/>
  <c r="AA174" i="3"/>
  <c r="J174" i="3"/>
  <c r="AK173" i="3"/>
  <c r="AI173" i="3"/>
  <c r="AF173" i="3"/>
  <c r="AG173" i="3" s="1"/>
  <c r="AH173" i="3" s="1"/>
  <c r="AJ173" i="3" s="1"/>
  <c r="AC173" i="3"/>
  <c r="AE173" i="3" s="1"/>
  <c r="AA173" i="3"/>
  <c r="J173" i="3"/>
  <c r="AK172" i="3"/>
  <c r="AI172" i="3"/>
  <c r="AH172" i="3"/>
  <c r="AJ172" i="3" s="1"/>
  <c r="AC172" i="3"/>
  <c r="AE172" i="3" s="1"/>
  <c r="AF172" i="3" s="1"/>
  <c r="AG172" i="3" s="1"/>
  <c r="AA172" i="3"/>
  <c r="J172" i="3"/>
  <c r="AK171" i="3"/>
  <c r="AE171" i="3"/>
  <c r="AF171" i="3" s="1"/>
  <c r="AG171" i="3" s="1"/>
  <c r="AH171" i="3" s="1"/>
  <c r="AJ171" i="3" s="1"/>
  <c r="AC171" i="3"/>
  <c r="AI171" i="3" s="1"/>
  <c r="AA171" i="3"/>
  <c r="J171" i="3"/>
  <c r="AK170" i="3"/>
  <c r="AC170" i="3"/>
  <c r="AA170" i="3"/>
  <c r="J170" i="3"/>
  <c r="AK169" i="3"/>
  <c r="AI169" i="3"/>
  <c r="AC169" i="3"/>
  <c r="AE169" i="3" s="1"/>
  <c r="AF169" i="3" s="1"/>
  <c r="AG169" i="3" s="1"/>
  <c r="AH169" i="3" s="1"/>
  <c r="AJ169" i="3" s="1"/>
  <c r="AA169" i="3"/>
  <c r="J169" i="3"/>
  <c r="AK168" i="3"/>
  <c r="AC168" i="3"/>
  <c r="AA168" i="3"/>
  <c r="J168" i="3"/>
  <c r="AK167" i="3"/>
  <c r="AC167" i="3"/>
  <c r="AA167" i="3"/>
  <c r="J167" i="3"/>
  <c r="AK166" i="3"/>
  <c r="AC166" i="3"/>
  <c r="AA166" i="3"/>
  <c r="J166" i="3"/>
  <c r="AK165" i="3"/>
  <c r="AI165" i="3"/>
  <c r="AF165" i="3"/>
  <c r="AG165" i="3" s="1"/>
  <c r="AH165" i="3" s="1"/>
  <c r="AJ165" i="3" s="1"/>
  <c r="AC165" i="3"/>
  <c r="AE165" i="3" s="1"/>
  <c r="AA165" i="3"/>
  <c r="J165" i="3"/>
  <c r="AK164" i="3"/>
  <c r="AC164" i="3"/>
  <c r="AA164" i="3"/>
  <c r="J164" i="3"/>
  <c r="AK163" i="3"/>
  <c r="AC163" i="3"/>
  <c r="AI163" i="3" s="1"/>
  <c r="AA163" i="3"/>
  <c r="J163" i="3"/>
  <c r="AK162" i="3"/>
  <c r="AC162" i="3"/>
  <c r="AI162" i="3" s="1"/>
  <c r="AA162" i="3"/>
  <c r="J162" i="3"/>
  <c r="AK161" i="3"/>
  <c r="AI161" i="3"/>
  <c r="AC161" i="3"/>
  <c r="AE161" i="3" s="1"/>
  <c r="AF161" i="3" s="1"/>
  <c r="AG161" i="3" s="1"/>
  <c r="AH161" i="3" s="1"/>
  <c r="AJ161" i="3" s="1"/>
  <c r="AA161" i="3"/>
  <c r="J161" i="3"/>
  <c r="AK160" i="3"/>
  <c r="AI160" i="3"/>
  <c r="AC160" i="3"/>
  <c r="AE160" i="3" s="1"/>
  <c r="AF160" i="3" s="1"/>
  <c r="AG160" i="3" s="1"/>
  <c r="AH160" i="3" s="1"/>
  <c r="AJ160" i="3" s="1"/>
  <c r="AA160" i="3"/>
  <c r="J160" i="3"/>
  <c r="AK159" i="3"/>
  <c r="AF159" i="3"/>
  <c r="AG159" i="3" s="1"/>
  <c r="AH159" i="3" s="1"/>
  <c r="AJ159" i="3" s="1"/>
  <c r="AE159" i="3"/>
  <c r="AC159" i="3"/>
  <c r="AI159" i="3" s="1"/>
  <c r="AA159" i="3"/>
  <c r="J159" i="3"/>
  <c r="AK158" i="3"/>
  <c r="AE158" i="3"/>
  <c r="AF158" i="3" s="1"/>
  <c r="AG158" i="3" s="1"/>
  <c r="AH158" i="3" s="1"/>
  <c r="AJ158" i="3" s="1"/>
  <c r="AC158" i="3"/>
  <c r="AI158" i="3" s="1"/>
  <c r="AA158" i="3"/>
  <c r="J158" i="3"/>
  <c r="AK157" i="3"/>
  <c r="AI157" i="3"/>
  <c r="AG157" i="3"/>
  <c r="AH157" i="3" s="1"/>
  <c r="AJ157" i="3" s="1"/>
  <c r="AC157" i="3"/>
  <c r="AE157" i="3" s="1"/>
  <c r="AF157" i="3" s="1"/>
  <c r="AA157" i="3"/>
  <c r="J157" i="3"/>
  <c r="AK156" i="3"/>
  <c r="AI156" i="3"/>
  <c r="AH156" i="3"/>
  <c r="AJ156" i="3" s="1"/>
  <c r="AC156" i="3"/>
  <c r="AE156" i="3" s="1"/>
  <c r="AF156" i="3" s="1"/>
  <c r="AG156" i="3" s="1"/>
  <c r="AA156" i="3"/>
  <c r="J156" i="3"/>
  <c r="AK155" i="3"/>
  <c r="AJ155" i="3"/>
  <c r="AE155" i="3"/>
  <c r="AF155" i="3" s="1"/>
  <c r="AG155" i="3" s="1"/>
  <c r="AH155" i="3" s="1"/>
  <c r="AC155" i="3"/>
  <c r="AI155" i="3" s="1"/>
  <c r="AA155" i="3"/>
  <c r="J155" i="3"/>
  <c r="AK154" i="3"/>
  <c r="AE154" i="3"/>
  <c r="AF154" i="3" s="1"/>
  <c r="AG154" i="3" s="1"/>
  <c r="AH154" i="3" s="1"/>
  <c r="AJ154" i="3" s="1"/>
  <c r="AC154" i="3"/>
  <c r="AI154" i="3" s="1"/>
  <c r="AA154" i="3"/>
  <c r="J154" i="3"/>
  <c r="AK153" i="3"/>
  <c r="AJ153" i="3"/>
  <c r="AI153" i="3"/>
  <c r="AF153" i="3"/>
  <c r="AG153" i="3" s="1"/>
  <c r="AH153" i="3" s="1"/>
  <c r="AC153" i="3"/>
  <c r="AE153" i="3" s="1"/>
  <c r="AA153" i="3"/>
  <c r="J153" i="3"/>
  <c r="AK152" i="3"/>
  <c r="AC152" i="3"/>
  <c r="AA152" i="3"/>
  <c r="J152" i="3"/>
  <c r="AK151" i="3"/>
  <c r="AC151" i="3"/>
  <c r="AA151" i="3"/>
  <c r="J151" i="3"/>
  <c r="AK150" i="3"/>
  <c r="AC150" i="3"/>
  <c r="AA150" i="3"/>
  <c r="J150" i="3"/>
  <c r="AK149" i="3"/>
  <c r="AI149" i="3"/>
  <c r="AF149" i="3"/>
  <c r="AG149" i="3" s="1"/>
  <c r="AH149" i="3" s="1"/>
  <c r="AJ149" i="3" s="1"/>
  <c r="AC149" i="3"/>
  <c r="AE149" i="3" s="1"/>
  <c r="AA149" i="3"/>
  <c r="J149" i="3"/>
  <c r="AK148" i="3"/>
  <c r="AJ148" i="3"/>
  <c r="AI148" i="3"/>
  <c r="AC148" i="3"/>
  <c r="AE148" i="3" s="1"/>
  <c r="AF148" i="3" s="1"/>
  <c r="AG148" i="3" s="1"/>
  <c r="AH148" i="3" s="1"/>
  <c r="AA148" i="3"/>
  <c r="J148" i="3"/>
  <c r="AK147" i="3"/>
  <c r="AE147" i="3"/>
  <c r="AF147" i="3" s="1"/>
  <c r="AG147" i="3" s="1"/>
  <c r="AH147" i="3" s="1"/>
  <c r="AJ147" i="3" s="1"/>
  <c r="AC147" i="3"/>
  <c r="AI147" i="3" s="1"/>
  <c r="AA147" i="3"/>
  <c r="J147" i="3"/>
  <c r="AK146" i="3"/>
  <c r="AG146" i="3"/>
  <c r="AH146" i="3" s="1"/>
  <c r="AJ146" i="3" s="1"/>
  <c r="AF146" i="3"/>
  <c r="AE146" i="3"/>
  <c r="AC146" i="3"/>
  <c r="AI146" i="3" s="1"/>
  <c r="AA146" i="3"/>
  <c r="J146" i="3"/>
  <c r="AK145" i="3"/>
  <c r="AI145" i="3"/>
  <c r="AH145" i="3"/>
  <c r="AJ145" i="3" s="1"/>
  <c r="AG145" i="3"/>
  <c r="AC145" i="3"/>
  <c r="AE145" i="3" s="1"/>
  <c r="AF145" i="3" s="1"/>
  <c r="AA145" i="3"/>
  <c r="J145" i="3"/>
  <c r="AK144" i="3"/>
  <c r="AI144" i="3"/>
  <c r="AH144" i="3"/>
  <c r="AJ144" i="3" s="1"/>
  <c r="AC144" i="3"/>
  <c r="AE144" i="3" s="1"/>
  <c r="AF144" i="3" s="1"/>
  <c r="AG144" i="3" s="1"/>
  <c r="AA144" i="3"/>
  <c r="J144" i="3"/>
  <c r="AK143" i="3"/>
  <c r="AE143" i="3"/>
  <c r="AF143" i="3" s="1"/>
  <c r="AG143" i="3" s="1"/>
  <c r="AH143" i="3" s="1"/>
  <c r="AJ143" i="3" s="1"/>
  <c r="AC143" i="3"/>
  <c r="AI143" i="3" s="1"/>
  <c r="AA143" i="3"/>
  <c r="J143" i="3"/>
  <c r="AK142" i="3"/>
  <c r="AF142" i="3"/>
  <c r="AG142" i="3" s="1"/>
  <c r="AH142" i="3" s="1"/>
  <c r="AJ142" i="3" s="1"/>
  <c r="AE142" i="3"/>
  <c r="AC142" i="3"/>
  <c r="AI142" i="3" s="1"/>
  <c r="AA142" i="3"/>
  <c r="J142" i="3"/>
  <c r="AK141" i="3"/>
  <c r="AI141" i="3"/>
  <c r="AG141" i="3"/>
  <c r="AH141" i="3" s="1"/>
  <c r="AJ141" i="3" s="1"/>
  <c r="AF141" i="3"/>
  <c r="AC141" i="3"/>
  <c r="AE141" i="3" s="1"/>
  <c r="AA141" i="3"/>
  <c r="J141" i="3"/>
  <c r="AK140" i="3"/>
  <c r="AH140" i="3"/>
  <c r="AJ140" i="3" s="1"/>
  <c r="AC140" i="3"/>
  <c r="AE140" i="3" s="1"/>
  <c r="AF140" i="3" s="1"/>
  <c r="AG140" i="3" s="1"/>
  <c r="AA140" i="3"/>
  <c r="J140" i="3"/>
  <c r="AK139" i="3"/>
  <c r="AF139" i="3"/>
  <c r="AG139" i="3" s="1"/>
  <c r="AH139" i="3" s="1"/>
  <c r="AJ139" i="3" s="1"/>
  <c r="AE139" i="3"/>
  <c r="AC139" i="3"/>
  <c r="AI139" i="3" s="1"/>
  <c r="AA139" i="3"/>
  <c r="J139" i="3"/>
  <c r="AK138" i="3"/>
  <c r="AH138" i="3"/>
  <c r="AJ138" i="3" s="1"/>
  <c r="AF138" i="3"/>
  <c r="AG138" i="3" s="1"/>
  <c r="AE138" i="3"/>
  <c r="AC138" i="3"/>
  <c r="AI138" i="3" s="1"/>
  <c r="AA138" i="3"/>
  <c r="J138" i="3"/>
  <c r="AK137" i="3"/>
  <c r="AI137" i="3"/>
  <c r="AH137" i="3"/>
  <c r="AJ137" i="3" s="1"/>
  <c r="AG137" i="3"/>
  <c r="AF137" i="3"/>
  <c r="AC137" i="3"/>
  <c r="AE137" i="3" s="1"/>
  <c r="AA137" i="3"/>
  <c r="J137" i="3"/>
  <c r="AK136" i="3"/>
  <c r="AI136" i="3"/>
  <c r="AH136" i="3"/>
  <c r="AJ136" i="3" s="1"/>
  <c r="AC136" i="3"/>
  <c r="AE136" i="3" s="1"/>
  <c r="AF136" i="3" s="1"/>
  <c r="AG136" i="3" s="1"/>
  <c r="AA136" i="3"/>
  <c r="J136" i="3"/>
  <c r="AK135" i="3"/>
  <c r="AC135" i="3"/>
  <c r="AA135" i="3"/>
  <c r="J135" i="3"/>
  <c r="AK134" i="3"/>
  <c r="AG134" i="3"/>
  <c r="AH134" i="3" s="1"/>
  <c r="AJ134" i="3" s="1"/>
  <c r="AE134" i="3"/>
  <c r="AF134" i="3" s="1"/>
  <c r="AC134" i="3"/>
  <c r="AI134" i="3" s="1"/>
  <c r="AA134" i="3"/>
  <c r="J134" i="3"/>
  <c r="AK133" i="3"/>
  <c r="AI133" i="3"/>
  <c r="AG133" i="3"/>
  <c r="AH133" i="3" s="1"/>
  <c r="AJ133" i="3" s="1"/>
  <c r="AF133" i="3"/>
  <c r="AC133" i="3"/>
  <c r="AE133" i="3" s="1"/>
  <c r="AA133" i="3"/>
  <c r="J133" i="3"/>
  <c r="AK132" i="3"/>
  <c r="AC132" i="3"/>
  <c r="AA132" i="3"/>
  <c r="J132" i="3"/>
  <c r="AK131" i="3"/>
  <c r="AC131" i="3"/>
  <c r="AA131" i="3"/>
  <c r="J131" i="3"/>
  <c r="AK130" i="3"/>
  <c r="AC130" i="3"/>
  <c r="AA130" i="3"/>
  <c r="J130" i="3"/>
  <c r="AK129" i="3"/>
  <c r="AI129" i="3"/>
  <c r="AC129" i="3"/>
  <c r="AE129" i="3" s="1"/>
  <c r="AF129" i="3" s="1"/>
  <c r="AG129" i="3" s="1"/>
  <c r="AH129" i="3" s="1"/>
  <c r="AJ129" i="3" s="1"/>
  <c r="AA129" i="3"/>
  <c r="J129" i="3"/>
  <c r="AK128" i="3"/>
  <c r="AI128" i="3"/>
  <c r="AC128" i="3"/>
  <c r="AE128" i="3" s="1"/>
  <c r="AF128" i="3" s="1"/>
  <c r="AG128" i="3" s="1"/>
  <c r="AH128" i="3" s="1"/>
  <c r="AJ128" i="3" s="1"/>
  <c r="AA128" i="3"/>
  <c r="J128" i="3"/>
  <c r="AK127" i="3"/>
  <c r="AF127" i="3"/>
  <c r="AG127" i="3" s="1"/>
  <c r="AH127" i="3" s="1"/>
  <c r="AJ127" i="3" s="1"/>
  <c r="AE127" i="3"/>
  <c r="AC127" i="3"/>
  <c r="AI127" i="3" s="1"/>
  <c r="AA127" i="3"/>
  <c r="J127" i="3"/>
  <c r="AK126" i="3"/>
  <c r="AE126" i="3"/>
  <c r="AF126" i="3" s="1"/>
  <c r="AG126" i="3" s="1"/>
  <c r="AH126" i="3" s="1"/>
  <c r="AJ126" i="3" s="1"/>
  <c r="AC126" i="3"/>
  <c r="AI126" i="3" s="1"/>
  <c r="AA126" i="3"/>
  <c r="J126" i="3"/>
  <c r="AK125" i="3"/>
  <c r="AI125" i="3"/>
  <c r="AH125" i="3"/>
  <c r="AJ125" i="3" s="1"/>
  <c r="AG125" i="3"/>
  <c r="AC125" i="3"/>
  <c r="AE125" i="3" s="1"/>
  <c r="AF125" i="3" s="1"/>
  <c r="AA125" i="3"/>
  <c r="J125" i="3"/>
  <c r="AK124" i="3"/>
  <c r="AI124" i="3"/>
  <c r="AH124" i="3"/>
  <c r="AJ124" i="3" s="1"/>
  <c r="AC124" i="3"/>
  <c r="AE124" i="3" s="1"/>
  <c r="AF124" i="3" s="1"/>
  <c r="AG124" i="3" s="1"/>
  <c r="AA124" i="3"/>
  <c r="J124" i="3"/>
  <c r="AK123" i="3"/>
  <c r="AJ123" i="3"/>
  <c r="AE123" i="3"/>
  <c r="AF123" i="3" s="1"/>
  <c r="AG123" i="3" s="1"/>
  <c r="AH123" i="3" s="1"/>
  <c r="AC123" i="3"/>
  <c r="AI123" i="3" s="1"/>
  <c r="AA123" i="3"/>
  <c r="J123" i="3"/>
  <c r="AK122" i="3"/>
  <c r="AE122" i="3"/>
  <c r="AF122" i="3" s="1"/>
  <c r="AG122" i="3" s="1"/>
  <c r="AH122" i="3" s="1"/>
  <c r="AJ122" i="3" s="1"/>
  <c r="AC122" i="3"/>
  <c r="AI122" i="3" s="1"/>
  <c r="AA122" i="3"/>
  <c r="J122" i="3"/>
  <c r="AK121" i="3"/>
  <c r="AI121" i="3"/>
  <c r="AF121" i="3"/>
  <c r="AG121" i="3" s="1"/>
  <c r="AH121" i="3" s="1"/>
  <c r="AJ121" i="3" s="1"/>
  <c r="AC121" i="3"/>
  <c r="AE121" i="3" s="1"/>
  <c r="AA121" i="3"/>
  <c r="J121" i="3"/>
  <c r="AK120" i="3"/>
  <c r="AC120" i="3"/>
  <c r="AA120" i="3"/>
  <c r="J120" i="3"/>
  <c r="AK119" i="3"/>
  <c r="AC119" i="3"/>
  <c r="AA119" i="3"/>
  <c r="J119" i="3"/>
  <c r="AK118" i="3"/>
  <c r="AC118" i="3"/>
  <c r="AA118" i="3"/>
  <c r="J118" i="3"/>
  <c r="AK117" i="3"/>
  <c r="AI117" i="3"/>
  <c r="AC117" i="3"/>
  <c r="AE117" i="3" s="1"/>
  <c r="AF117" i="3" s="1"/>
  <c r="AG117" i="3" s="1"/>
  <c r="AH117" i="3" s="1"/>
  <c r="AJ117" i="3" s="1"/>
  <c r="AA117" i="3"/>
  <c r="J117" i="3"/>
  <c r="AK116" i="3"/>
  <c r="AJ116" i="3"/>
  <c r="AI116" i="3"/>
  <c r="AC116" i="3"/>
  <c r="AE116" i="3" s="1"/>
  <c r="AF116" i="3" s="1"/>
  <c r="AG116" i="3" s="1"/>
  <c r="AH116" i="3" s="1"/>
  <c r="AA116" i="3"/>
  <c r="J116" i="3"/>
  <c r="AK115" i="3"/>
  <c r="AE115" i="3"/>
  <c r="AF115" i="3" s="1"/>
  <c r="AG115" i="3" s="1"/>
  <c r="AH115" i="3" s="1"/>
  <c r="AJ115" i="3" s="1"/>
  <c r="AC115" i="3"/>
  <c r="AI115" i="3" s="1"/>
  <c r="AA115" i="3"/>
  <c r="J115" i="3"/>
  <c r="AK114" i="3"/>
  <c r="AE114" i="3"/>
  <c r="AF114" i="3" s="1"/>
  <c r="AG114" i="3" s="1"/>
  <c r="AH114" i="3" s="1"/>
  <c r="AJ114" i="3" s="1"/>
  <c r="AC114" i="3"/>
  <c r="AI114" i="3" s="1"/>
  <c r="AA114" i="3"/>
  <c r="J114" i="3"/>
  <c r="AK113" i="3"/>
  <c r="AI113" i="3"/>
  <c r="AG113" i="3"/>
  <c r="AH113" i="3" s="1"/>
  <c r="AJ113" i="3" s="1"/>
  <c r="AC113" i="3"/>
  <c r="AE113" i="3" s="1"/>
  <c r="AF113" i="3" s="1"/>
  <c r="AA113" i="3"/>
  <c r="J113" i="3"/>
  <c r="AK112" i="3"/>
  <c r="AJ112" i="3"/>
  <c r="AI112" i="3"/>
  <c r="AH112" i="3"/>
  <c r="AC112" i="3"/>
  <c r="AE112" i="3" s="1"/>
  <c r="AF112" i="3" s="1"/>
  <c r="AG112" i="3" s="1"/>
  <c r="AA112" i="3"/>
  <c r="J112" i="3"/>
  <c r="AK111" i="3"/>
  <c r="AF111" i="3"/>
  <c r="AG111" i="3" s="1"/>
  <c r="AH111" i="3" s="1"/>
  <c r="AJ111" i="3" s="1"/>
  <c r="AE111" i="3"/>
  <c r="AC111" i="3"/>
  <c r="AI111" i="3" s="1"/>
  <c r="AA111" i="3"/>
  <c r="J111" i="3"/>
  <c r="AK110" i="3"/>
  <c r="AE110" i="3"/>
  <c r="AF110" i="3" s="1"/>
  <c r="AG110" i="3" s="1"/>
  <c r="AH110" i="3" s="1"/>
  <c r="AJ110" i="3" s="1"/>
  <c r="AC110" i="3"/>
  <c r="AI110" i="3" s="1"/>
  <c r="AA110" i="3"/>
  <c r="J110" i="3"/>
  <c r="AK109" i="3"/>
  <c r="AI109" i="3"/>
  <c r="AF109" i="3"/>
  <c r="AG109" i="3" s="1"/>
  <c r="AH109" i="3" s="1"/>
  <c r="AJ109" i="3" s="1"/>
  <c r="AC109" i="3"/>
  <c r="AE109" i="3" s="1"/>
  <c r="AA109" i="3"/>
  <c r="J109" i="3"/>
  <c r="AK108" i="3"/>
  <c r="AI108" i="3"/>
  <c r="AH108" i="3"/>
  <c r="AJ108" i="3" s="1"/>
  <c r="AC108" i="3"/>
  <c r="AE108" i="3" s="1"/>
  <c r="AF108" i="3" s="1"/>
  <c r="AG108" i="3" s="1"/>
  <c r="AA108" i="3"/>
  <c r="J108" i="3"/>
  <c r="AK107" i="3"/>
  <c r="AC107" i="3"/>
  <c r="AA107" i="3"/>
  <c r="J107" i="3"/>
  <c r="AK106" i="3"/>
  <c r="AF106" i="3"/>
  <c r="AG106" i="3" s="1"/>
  <c r="AH106" i="3" s="1"/>
  <c r="AJ106" i="3" s="1"/>
  <c r="AE106" i="3"/>
  <c r="AC106" i="3"/>
  <c r="AI106" i="3" s="1"/>
  <c r="AA106" i="3"/>
  <c r="J106" i="3"/>
  <c r="AK105" i="3"/>
  <c r="AI105" i="3"/>
  <c r="AC105" i="3"/>
  <c r="AE105" i="3" s="1"/>
  <c r="AF105" i="3" s="1"/>
  <c r="AG105" i="3" s="1"/>
  <c r="AH105" i="3" s="1"/>
  <c r="AJ105" i="3" s="1"/>
  <c r="AA105" i="3"/>
  <c r="J105" i="3"/>
  <c r="AK104" i="3"/>
  <c r="AH104" i="3"/>
  <c r="AJ104" i="3" s="1"/>
  <c r="AC104" i="3"/>
  <c r="AE104" i="3" s="1"/>
  <c r="AF104" i="3" s="1"/>
  <c r="AG104" i="3" s="1"/>
  <c r="AA104" i="3"/>
  <c r="J104" i="3"/>
  <c r="AK103" i="3"/>
  <c r="AJ103" i="3"/>
  <c r="AE103" i="3"/>
  <c r="AF103" i="3" s="1"/>
  <c r="AG103" i="3" s="1"/>
  <c r="AH103" i="3" s="1"/>
  <c r="AC103" i="3"/>
  <c r="AI103" i="3" s="1"/>
  <c r="AA103" i="3"/>
  <c r="J103" i="3"/>
  <c r="AK102" i="3"/>
  <c r="AG102" i="3"/>
  <c r="AH102" i="3" s="1"/>
  <c r="AJ102" i="3" s="1"/>
  <c r="AE102" i="3"/>
  <c r="AF102" i="3" s="1"/>
  <c r="AC102" i="3"/>
  <c r="AI102" i="3" s="1"/>
  <c r="AA102" i="3"/>
  <c r="J102" i="3"/>
  <c r="AK101" i="3"/>
  <c r="AI101" i="3"/>
  <c r="AF101" i="3"/>
  <c r="AG101" i="3" s="1"/>
  <c r="AH101" i="3" s="1"/>
  <c r="AJ101" i="3" s="1"/>
  <c r="AC101" i="3"/>
  <c r="AE101" i="3" s="1"/>
  <c r="AA101" i="3"/>
  <c r="J101" i="3"/>
  <c r="AK100" i="3"/>
  <c r="AC100" i="3"/>
  <c r="AA100" i="3"/>
  <c r="J100" i="3"/>
  <c r="AK99" i="3"/>
  <c r="AC99" i="3"/>
  <c r="AA99" i="3"/>
  <c r="J99" i="3"/>
  <c r="AK98" i="3"/>
  <c r="AE98" i="3"/>
  <c r="AF98" i="3" s="1"/>
  <c r="AG98" i="3" s="1"/>
  <c r="AH98" i="3" s="1"/>
  <c r="AJ98" i="3" s="1"/>
  <c r="AC98" i="3"/>
  <c r="AI98" i="3" s="1"/>
  <c r="AA98" i="3"/>
  <c r="J98" i="3"/>
  <c r="AK97" i="3"/>
  <c r="AI97" i="3"/>
  <c r="AF97" i="3"/>
  <c r="AG97" i="3" s="1"/>
  <c r="AH97" i="3" s="1"/>
  <c r="AJ97" i="3" s="1"/>
  <c r="AC97" i="3"/>
  <c r="AE97" i="3" s="1"/>
  <c r="AA97" i="3"/>
  <c r="J97" i="3"/>
  <c r="AK96" i="3"/>
  <c r="AC96" i="3"/>
  <c r="AA96" i="3"/>
  <c r="J96" i="3"/>
  <c r="AK95" i="3"/>
  <c r="AF95" i="3"/>
  <c r="AG95" i="3" s="1"/>
  <c r="AH95" i="3" s="1"/>
  <c r="AJ95" i="3" s="1"/>
  <c r="AE95" i="3"/>
  <c r="AC95" i="3"/>
  <c r="AI95" i="3" s="1"/>
  <c r="AA95" i="3"/>
  <c r="J95" i="3"/>
  <c r="AK94" i="3"/>
  <c r="AF94" i="3"/>
  <c r="AG94" i="3" s="1"/>
  <c r="AH94" i="3" s="1"/>
  <c r="AJ94" i="3" s="1"/>
  <c r="AE94" i="3"/>
  <c r="AC94" i="3"/>
  <c r="AI94" i="3" s="1"/>
  <c r="AA94" i="3"/>
  <c r="J94" i="3"/>
  <c r="AK93" i="3"/>
  <c r="AI93" i="3"/>
  <c r="AG93" i="3"/>
  <c r="AH93" i="3" s="1"/>
  <c r="AJ93" i="3" s="1"/>
  <c r="AF93" i="3"/>
  <c r="AC93" i="3"/>
  <c r="AE93" i="3" s="1"/>
  <c r="AA93" i="3"/>
  <c r="J93" i="3"/>
  <c r="AK92" i="3"/>
  <c r="AI92" i="3"/>
  <c r="AH92" i="3"/>
  <c r="AJ92" i="3" s="1"/>
  <c r="AF92" i="3"/>
  <c r="AG92" i="3" s="1"/>
  <c r="AC92" i="3"/>
  <c r="AE92" i="3" s="1"/>
  <c r="AA92" i="3"/>
  <c r="J92" i="3"/>
  <c r="AK91" i="3"/>
  <c r="AF91" i="3"/>
  <c r="AG91" i="3" s="1"/>
  <c r="AH91" i="3" s="1"/>
  <c r="AJ91" i="3" s="1"/>
  <c r="AE91" i="3"/>
  <c r="AC91" i="3"/>
  <c r="AI91" i="3" s="1"/>
  <c r="AA91" i="3"/>
  <c r="J91" i="3"/>
  <c r="AK90" i="3"/>
  <c r="AI90" i="3"/>
  <c r="AH90" i="3"/>
  <c r="AJ90" i="3" s="1"/>
  <c r="AC90" i="3"/>
  <c r="AE90" i="3" s="1"/>
  <c r="AF90" i="3" s="1"/>
  <c r="AG90" i="3" s="1"/>
  <c r="AA90" i="3"/>
  <c r="J90" i="3"/>
  <c r="AK89" i="3"/>
  <c r="AI89" i="3"/>
  <c r="AC89" i="3"/>
  <c r="AE89" i="3" s="1"/>
  <c r="AF89" i="3" s="1"/>
  <c r="AG89" i="3" s="1"/>
  <c r="AH89" i="3" s="1"/>
  <c r="AJ89" i="3" s="1"/>
  <c r="AA89" i="3"/>
  <c r="J89" i="3"/>
  <c r="AK88" i="3"/>
  <c r="AI88" i="3"/>
  <c r="AH88" i="3"/>
  <c r="AJ88" i="3" s="1"/>
  <c r="AC88" i="3"/>
  <c r="AE88" i="3" s="1"/>
  <c r="AF88" i="3" s="1"/>
  <c r="AG88" i="3" s="1"/>
  <c r="AA88" i="3"/>
  <c r="J88" i="3"/>
  <c r="AK87" i="3"/>
  <c r="AJ87" i="3"/>
  <c r="AI87" i="3"/>
  <c r="AF87" i="3"/>
  <c r="AG87" i="3" s="1"/>
  <c r="AH87" i="3" s="1"/>
  <c r="AE87" i="3"/>
  <c r="AC87" i="3"/>
  <c r="AA87" i="3"/>
  <c r="J87" i="3"/>
  <c r="AK86" i="3"/>
  <c r="AC86" i="3"/>
  <c r="AA86" i="3"/>
  <c r="J86" i="3"/>
  <c r="AK85" i="3"/>
  <c r="AC85" i="3"/>
  <c r="AA85" i="3"/>
  <c r="J85" i="3"/>
  <c r="AK84" i="3"/>
  <c r="AC84" i="3"/>
  <c r="AA84" i="3"/>
  <c r="J84" i="3"/>
  <c r="AK83" i="3"/>
  <c r="AI83" i="3"/>
  <c r="AF83" i="3"/>
  <c r="AG83" i="3" s="1"/>
  <c r="AH83" i="3" s="1"/>
  <c r="AJ83" i="3" s="1"/>
  <c r="AE83" i="3"/>
  <c r="AC83" i="3"/>
  <c r="AA83" i="3"/>
  <c r="J83" i="3"/>
  <c r="AK82" i="3"/>
  <c r="AE82" i="3"/>
  <c r="AF82" i="3" s="1"/>
  <c r="AG82" i="3" s="1"/>
  <c r="AH82" i="3" s="1"/>
  <c r="AJ82" i="3" s="1"/>
  <c r="AC82" i="3"/>
  <c r="AI82" i="3" s="1"/>
  <c r="AA82" i="3"/>
  <c r="J82" i="3"/>
  <c r="AK81" i="3"/>
  <c r="AI81" i="3"/>
  <c r="AG81" i="3"/>
  <c r="AH81" i="3" s="1"/>
  <c r="AJ81" i="3" s="1"/>
  <c r="AF81" i="3"/>
  <c r="AC81" i="3"/>
  <c r="AE81" i="3" s="1"/>
  <c r="AA81" i="3"/>
  <c r="J81" i="3"/>
  <c r="AK80" i="3"/>
  <c r="AE80" i="3"/>
  <c r="AF80" i="3" s="1"/>
  <c r="AG80" i="3" s="1"/>
  <c r="AH80" i="3" s="1"/>
  <c r="AJ80" i="3" s="1"/>
  <c r="AC80" i="3"/>
  <c r="AI80" i="3" s="1"/>
  <c r="AA80" i="3"/>
  <c r="J80" i="3"/>
  <c r="AK79" i="3"/>
  <c r="AI79" i="3"/>
  <c r="AH79" i="3"/>
  <c r="AJ79" i="3" s="1"/>
  <c r="AG79" i="3"/>
  <c r="AF79" i="3"/>
  <c r="AE79" i="3"/>
  <c r="AC79" i="3"/>
  <c r="AA79" i="3"/>
  <c r="J79" i="3"/>
  <c r="AK78" i="3"/>
  <c r="AI78" i="3"/>
  <c r="AE78" i="3"/>
  <c r="AF78" i="3" s="1"/>
  <c r="AG78" i="3" s="1"/>
  <c r="AH78" i="3" s="1"/>
  <c r="AJ78" i="3" s="1"/>
  <c r="AC78" i="3"/>
  <c r="AA78" i="3"/>
  <c r="J78" i="3"/>
  <c r="AK77" i="3"/>
  <c r="AJ77" i="3"/>
  <c r="AI77" i="3"/>
  <c r="AF77" i="3"/>
  <c r="AG77" i="3" s="1"/>
  <c r="AH77" i="3" s="1"/>
  <c r="AC77" i="3"/>
  <c r="AE77" i="3" s="1"/>
  <c r="AA77" i="3"/>
  <c r="J77" i="3"/>
  <c r="AK76" i="3"/>
  <c r="AI76" i="3"/>
  <c r="AE76" i="3"/>
  <c r="AF76" i="3" s="1"/>
  <c r="AG76" i="3" s="1"/>
  <c r="AH76" i="3" s="1"/>
  <c r="AJ76" i="3" s="1"/>
  <c r="AC76" i="3"/>
  <c r="AA76" i="3"/>
  <c r="J76" i="3"/>
  <c r="AK75" i="3"/>
  <c r="AI75" i="3"/>
  <c r="AG75" i="3"/>
  <c r="AH75" i="3" s="1"/>
  <c r="AJ75" i="3" s="1"/>
  <c r="AF75" i="3"/>
  <c r="AE75" i="3"/>
  <c r="AC75" i="3"/>
  <c r="AA75" i="3"/>
  <c r="J75" i="3"/>
  <c r="AK74" i="3"/>
  <c r="AC74" i="3"/>
  <c r="AA74" i="3"/>
  <c r="J74" i="3"/>
  <c r="AK73" i="3"/>
  <c r="AC73" i="3"/>
  <c r="AA73" i="3"/>
  <c r="J73" i="3"/>
  <c r="AK72" i="3"/>
  <c r="AE72" i="3"/>
  <c r="AF72" i="3" s="1"/>
  <c r="AG72" i="3" s="1"/>
  <c r="AH72" i="3" s="1"/>
  <c r="AJ72" i="3" s="1"/>
  <c r="AC72" i="3"/>
  <c r="AI72" i="3" s="1"/>
  <c r="AA72" i="3"/>
  <c r="J72" i="3"/>
  <c r="AK71" i="3"/>
  <c r="AI71" i="3"/>
  <c r="AF71" i="3"/>
  <c r="AG71" i="3" s="1"/>
  <c r="AH71" i="3" s="1"/>
  <c r="AJ71" i="3" s="1"/>
  <c r="AE71" i="3"/>
  <c r="AC71" i="3"/>
  <c r="AA71" i="3"/>
  <c r="J71" i="3"/>
  <c r="AK70" i="3"/>
  <c r="AI70" i="3"/>
  <c r="AG70" i="3"/>
  <c r="AH70" i="3" s="1"/>
  <c r="AJ70" i="3" s="1"/>
  <c r="AE70" i="3"/>
  <c r="AF70" i="3" s="1"/>
  <c r="AC70" i="3"/>
  <c r="AA70" i="3"/>
  <c r="J70" i="3"/>
  <c r="AK69" i="3"/>
  <c r="AI69" i="3"/>
  <c r="AG69" i="3"/>
  <c r="AH69" i="3" s="1"/>
  <c r="AJ69" i="3" s="1"/>
  <c r="AF69" i="3"/>
  <c r="AC69" i="3"/>
  <c r="AE69" i="3" s="1"/>
  <c r="AA69" i="3"/>
  <c r="J69" i="3"/>
  <c r="AK68" i="3"/>
  <c r="AI68" i="3"/>
  <c r="AF68" i="3"/>
  <c r="AG68" i="3" s="1"/>
  <c r="AH68" i="3" s="1"/>
  <c r="AJ68" i="3" s="1"/>
  <c r="AE68" i="3"/>
  <c r="AC68" i="3"/>
  <c r="AA68" i="3"/>
  <c r="J68" i="3"/>
  <c r="AK67" i="3"/>
  <c r="AI67" i="3"/>
  <c r="AH67" i="3"/>
  <c r="AJ67" i="3" s="1"/>
  <c r="AE67" i="3"/>
  <c r="AF67" i="3" s="1"/>
  <c r="AG67" i="3" s="1"/>
  <c r="AC67" i="3"/>
  <c r="AA67" i="3"/>
  <c r="J67" i="3"/>
  <c r="AK66" i="3"/>
  <c r="AI66" i="3"/>
  <c r="AG66" i="3"/>
  <c r="AH66" i="3" s="1"/>
  <c r="AJ66" i="3" s="1"/>
  <c r="AE66" i="3"/>
  <c r="AF66" i="3" s="1"/>
  <c r="AC66" i="3"/>
  <c r="AA66" i="3"/>
  <c r="J66" i="3"/>
  <c r="AK65" i="3"/>
  <c r="AJ65" i="3"/>
  <c r="AG65" i="3"/>
  <c r="AH65" i="3" s="1"/>
  <c r="AF65" i="3"/>
  <c r="AC65" i="3"/>
  <c r="AE65" i="3" s="1"/>
  <c r="AA65" i="3"/>
  <c r="J65" i="3"/>
  <c r="AK64" i="3"/>
  <c r="AI64" i="3"/>
  <c r="AF64" i="3"/>
  <c r="AG64" i="3" s="1"/>
  <c r="AH64" i="3" s="1"/>
  <c r="AJ64" i="3" s="1"/>
  <c r="AE64" i="3"/>
  <c r="AC64" i="3"/>
  <c r="AA64" i="3"/>
  <c r="J64" i="3"/>
  <c r="AK63" i="3"/>
  <c r="AI63" i="3"/>
  <c r="AE63" i="3"/>
  <c r="AF63" i="3" s="1"/>
  <c r="AG63" i="3" s="1"/>
  <c r="AH63" i="3" s="1"/>
  <c r="AJ63" i="3" s="1"/>
  <c r="AC63" i="3"/>
  <c r="AA63" i="3"/>
  <c r="J63" i="3"/>
  <c r="AK62" i="3"/>
  <c r="AC62" i="3"/>
  <c r="AI62" i="3" s="1"/>
  <c r="AA62" i="3"/>
  <c r="J62" i="3"/>
  <c r="AK61" i="3"/>
  <c r="AC61" i="3"/>
  <c r="AA61" i="3"/>
  <c r="J61" i="3"/>
  <c r="AK60" i="3"/>
  <c r="AC60" i="3"/>
  <c r="AA60" i="3"/>
  <c r="J60" i="3"/>
  <c r="AK59" i="3"/>
  <c r="AI59" i="3"/>
  <c r="AG59" i="3"/>
  <c r="AH59" i="3" s="1"/>
  <c r="AJ59" i="3" s="1"/>
  <c r="AF59" i="3"/>
  <c r="AE59" i="3"/>
  <c r="AC59" i="3"/>
  <c r="AA59" i="3"/>
  <c r="J59" i="3"/>
  <c r="AK58" i="3"/>
  <c r="AI58" i="3"/>
  <c r="AC58" i="3"/>
  <c r="AE58" i="3" s="1"/>
  <c r="AF58" i="3" s="1"/>
  <c r="AG58" i="3" s="1"/>
  <c r="AH58" i="3" s="1"/>
  <c r="AJ58" i="3" s="1"/>
  <c r="AA58" i="3"/>
  <c r="J58" i="3"/>
  <c r="AK57" i="3"/>
  <c r="AI57" i="3"/>
  <c r="AC57" i="3"/>
  <c r="AE57" i="3" s="1"/>
  <c r="AF57" i="3" s="1"/>
  <c r="AG57" i="3" s="1"/>
  <c r="AH57" i="3" s="1"/>
  <c r="AJ57" i="3" s="1"/>
  <c r="AA57" i="3"/>
  <c r="J57" i="3"/>
  <c r="AK56" i="3"/>
  <c r="AI56" i="3"/>
  <c r="AC56" i="3"/>
  <c r="AE56" i="3" s="1"/>
  <c r="AF56" i="3" s="1"/>
  <c r="AG56" i="3" s="1"/>
  <c r="AH56" i="3" s="1"/>
  <c r="AJ56" i="3" s="1"/>
  <c r="AA56" i="3"/>
  <c r="J56" i="3"/>
  <c r="AK55" i="3"/>
  <c r="AJ55" i="3"/>
  <c r="AI55" i="3"/>
  <c r="AF55" i="3"/>
  <c r="AG55" i="3" s="1"/>
  <c r="AH55" i="3" s="1"/>
  <c r="AE55" i="3"/>
  <c r="AC55" i="3"/>
  <c r="AA55" i="3"/>
  <c r="J55" i="3"/>
  <c r="AK54" i="3"/>
  <c r="AC54" i="3"/>
  <c r="AA54" i="3"/>
  <c r="J54" i="3"/>
  <c r="AK53" i="3"/>
  <c r="AC53" i="3"/>
  <c r="AA53" i="3"/>
  <c r="J53" i="3"/>
  <c r="AK52" i="3"/>
  <c r="AC52" i="3"/>
  <c r="AA52" i="3"/>
  <c r="J52" i="3"/>
  <c r="AK51" i="3"/>
  <c r="AI51" i="3"/>
  <c r="AE51" i="3"/>
  <c r="AF51" i="3" s="1"/>
  <c r="AG51" i="3" s="1"/>
  <c r="AH51" i="3" s="1"/>
  <c r="AJ51" i="3" s="1"/>
  <c r="AC51" i="3"/>
  <c r="AA51" i="3"/>
  <c r="J51" i="3"/>
  <c r="AK50" i="3"/>
  <c r="AG50" i="3"/>
  <c r="AH50" i="3" s="1"/>
  <c r="AJ50" i="3" s="1"/>
  <c r="AE50" i="3"/>
  <c r="AF50" i="3" s="1"/>
  <c r="AC50" i="3"/>
  <c r="AI50" i="3" s="1"/>
  <c r="AA50" i="3"/>
  <c r="J50" i="3"/>
  <c r="AK49" i="3"/>
  <c r="AI49" i="3"/>
  <c r="AF49" i="3"/>
  <c r="AG49" i="3" s="1"/>
  <c r="AH49" i="3" s="1"/>
  <c r="AJ49" i="3" s="1"/>
  <c r="AC49" i="3"/>
  <c r="AE49" i="3" s="1"/>
  <c r="AA49" i="3"/>
  <c r="J49" i="3"/>
  <c r="AK48" i="3"/>
  <c r="AH48" i="3"/>
  <c r="AJ48" i="3" s="1"/>
  <c r="AF48" i="3"/>
  <c r="AG48" i="3" s="1"/>
  <c r="AE48" i="3"/>
  <c r="AC48" i="3"/>
  <c r="AI48" i="3" s="1"/>
  <c r="AA48" i="3"/>
  <c r="J48" i="3"/>
  <c r="AK47" i="3"/>
  <c r="AI47" i="3"/>
  <c r="AH47" i="3"/>
  <c r="AJ47" i="3" s="1"/>
  <c r="AG47" i="3"/>
  <c r="AF47" i="3"/>
  <c r="AE47" i="3"/>
  <c r="AC47" i="3"/>
  <c r="AA47" i="3"/>
  <c r="J47" i="3"/>
  <c r="AK46" i="3"/>
  <c r="AJ46" i="3"/>
  <c r="AI46" i="3"/>
  <c r="AE46" i="3"/>
  <c r="AF46" i="3" s="1"/>
  <c r="AG46" i="3" s="1"/>
  <c r="AH46" i="3" s="1"/>
  <c r="AC46" i="3"/>
  <c r="AA46" i="3"/>
  <c r="J46" i="3"/>
  <c r="AK45" i="3"/>
  <c r="AJ45" i="3"/>
  <c r="AI45" i="3"/>
  <c r="AF45" i="3"/>
  <c r="AG45" i="3" s="1"/>
  <c r="AH45" i="3" s="1"/>
  <c r="AC45" i="3"/>
  <c r="AE45" i="3" s="1"/>
  <c r="AA45" i="3"/>
  <c r="J45" i="3"/>
  <c r="AK44" i="3"/>
  <c r="AI44" i="3"/>
  <c r="AE44" i="3"/>
  <c r="AF44" i="3" s="1"/>
  <c r="AG44" i="3" s="1"/>
  <c r="AH44" i="3" s="1"/>
  <c r="AJ44" i="3" s="1"/>
  <c r="AC44" i="3"/>
  <c r="AA44" i="3"/>
  <c r="J44" i="3"/>
  <c r="AK43" i="3"/>
  <c r="AI43" i="3"/>
  <c r="AG43" i="3"/>
  <c r="AH43" i="3" s="1"/>
  <c r="AJ43" i="3" s="1"/>
  <c r="AF43" i="3"/>
  <c r="AE43" i="3"/>
  <c r="AC43" i="3"/>
  <c r="AA43" i="3"/>
  <c r="J43" i="3"/>
  <c r="AK42" i="3"/>
  <c r="AE42" i="3"/>
  <c r="AF42" i="3" s="1"/>
  <c r="AG42" i="3" s="1"/>
  <c r="AH42" i="3" s="1"/>
  <c r="AJ42" i="3" s="1"/>
  <c r="AC42" i="3"/>
  <c r="AI42" i="3" s="1"/>
  <c r="AA42" i="3"/>
  <c r="J42" i="3"/>
  <c r="AK41" i="3"/>
  <c r="AC41" i="3"/>
  <c r="AA41" i="3"/>
  <c r="J41" i="3"/>
  <c r="AK40" i="3"/>
  <c r="AE40" i="3"/>
  <c r="AF40" i="3" s="1"/>
  <c r="AG40" i="3" s="1"/>
  <c r="AH40" i="3" s="1"/>
  <c r="AJ40" i="3" s="1"/>
  <c r="AC40" i="3"/>
  <c r="AI40" i="3" s="1"/>
  <c r="AA40" i="3"/>
  <c r="J40" i="3"/>
  <c r="AK39" i="3"/>
  <c r="AI39" i="3"/>
  <c r="AE39" i="3"/>
  <c r="AF39" i="3" s="1"/>
  <c r="AG39" i="3" s="1"/>
  <c r="AH39" i="3" s="1"/>
  <c r="AJ39" i="3" s="1"/>
  <c r="AC39" i="3"/>
  <c r="AA39" i="3"/>
  <c r="J39" i="3"/>
  <c r="AK38" i="3"/>
  <c r="AI38" i="3"/>
  <c r="AE38" i="3"/>
  <c r="AF38" i="3" s="1"/>
  <c r="AG38" i="3" s="1"/>
  <c r="AH38" i="3" s="1"/>
  <c r="AJ38" i="3" s="1"/>
  <c r="AC38" i="3"/>
  <c r="AA38" i="3"/>
  <c r="J38" i="3"/>
  <c r="AK37" i="3"/>
  <c r="AI37" i="3"/>
  <c r="AF37" i="3"/>
  <c r="AG37" i="3" s="1"/>
  <c r="AH37" i="3" s="1"/>
  <c r="AJ37" i="3" s="1"/>
  <c r="AC37" i="3"/>
  <c r="AE37" i="3" s="1"/>
  <c r="AA37" i="3"/>
  <c r="J37" i="3"/>
  <c r="AK36" i="3"/>
  <c r="AI36" i="3"/>
  <c r="AE36" i="3"/>
  <c r="AF36" i="3" s="1"/>
  <c r="AG36" i="3" s="1"/>
  <c r="AH36" i="3" s="1"/>
  <c r="AJ36" i="3" s="1"/>
  <c r="AC36" i="3"/>
  <c r="AA36" i="3"/>
  <c r="J36" i="3"/>
  <c r="AK35" i="3"/>
  <c r="AI35" i="3"/>
  <c r="AG35" i="3"/>
  <c r="AH35" i="3" s="1"/>
  <c r="AJ35" i="3" s="1"/>
  <c r="AE35" i="3"/>
  <c r="AF35" i="3" s="1"/>
  <c r="AC35" i="3"/>
  <c r="AA35" i="3"/>
  <c r="J35" i="3"/>
  <c r="AK34" i="3"/>
  <c r="AI34" i="3"/>
  <c r="AG34" i="3"/>
  <c r="AH34" i="3" s="1"/>
  <c r="AJ34" i="3" s="1"/>
  <c r="AE34" i="3"/>
  <c r="AF34" i="3" s="1"/>
  <c r="AC34" i="3"/>
  <c r="AA34" i="3"/>
  <c r="J34" i="3"/>
  <c r="AK33" i="3"/>
  <c r="AJ33" i="3"/>
  <c r="AG33" i="3"/>
  <c r="AH33" i="3" s="1"/>
  <c r="AF33" i="3"/>
  <c r="AC33" i="3"/>
  <c r="AE33" i="3" s="1"/>
  <c r="AA33" i="3"/>
  <c r="J33" i="3"/>
  <c r="AK32" i="3"/>
  <c r="AI32" i="3"/>
  <c r="AF32" i="3"/>
  <c r="AG32" i="3" s="1"/>
  <c r="AH32" i="3" s="1"/>
  <c r="AJ32" i="3" s="1"/>
  <c r="AE32" i="3"/>
  <c r="AC32" i="3"/>
  <c r="AA32" i="3"/>
  <c r="J32" i="3"/>
  <c r="AK31" i="3"/>
  <c r="AI31" i="3"/>
  <c r="AE31" i="3"/>
  <c r="AF31" i="3" s="1"/>
  <c r="AG31" i="3" s="1"/>
  <c r="AH31" i="3" s="1"/>
  <c r="AJ31" i="3" s="1"/>
  <c r="AC31" i="3"/>
  <c r="AA31" i="3"/>
  <c r="J31" i="3"/>
  <c r="AK30" i="3"/>
  <c r="AE30" i="3"/>
  <c r="AF30" i="3" s="1"/>
  <c r="AG30" i="3" s="1"/>
  <c r="AH30" i="3" s="1"/>
  <c r="AJ30" i="3" s="1"/>
  <c r="AC30" i="3"/>
  <c r="AI30" i="3" s="1"/>
  <c r="AA30" i="3"/>
  <c r="J30" i="3"/>
  <c r="AK29" i="3"/>
  <c r="AC29" i="3"/>
  <c r="AA29" i="3"/>
  <c r="J29" i="3"/>
  <c r="AK28" i="3"/>
  <c r="AE28" i="3"/>
  <c r="AF28" i="3" s="1"/>
  <c r="AG28" i="3" s="1"/>
  <c r="AH28" i="3" s="1"/>
  <c r="AJ28" i="3" s="1"/>
  <c r="AC28" i="3"/>
  <c r="AI28" i="3" s="1"/>
  <c r="AA28" i="3"/>
  <c r="J28" i="3"/>
  <c r="AK27" i="3"/>
  <c r="AI27" i="3"/>
  <c r="AF27" i="3"/>
  <c r="AG27" i="3" s="1"/>
  <c r="AH27" i="3" s="1"/>
  <c r="AJ27" i="3" s="1"/>
  <c r="AE27" i="3"/>
  <c r="AC27" i="3"/>
  <c r="AA27" i="3"/>
  <c r="J27" i="3"/>
  <c r="AK26" i="3"/>
  <c r="AI26" i="3"/>
  <c r="AH26" i="3"/>
  <c r="AJ26" i="3" s="1"/>
  <c r="AG26" i="3"/>
  <c r="AC26" i="3"/>
  <c r="AE26" i="3" s="1"/>
  <c r="AF26" i="3" s="1"/>
  <c r="AA26" i="3"/>
  <c r="J26" i="3"/>
  <c r="AK25" i="3"/>
  <c r="AI25" i="3"/>
  <c r="AG25" i="3"/>
  <c r="AH25" i="3" s="1"/>
  <c r="AJ25" i="3" s="1"/>
  <c r="AC25" i="3"/>
  <c r="AE25" i="3" s="1"/>
  <c r="AF25" i="3" s="1"/>
  <c r="AA25" i="3"/>
  <c r="J25" i="3"/>
  <c r="AK24" i="3"/>
  <c r="AI24" i="3"/>
  <c r="AC24" i="3"/>
  <c r="AE24" i="3" s="1"/>
  <c r="AF24" i="3" s="1"/>
  <c r="AG24" i="3" s="1"/>
  <c r="AH24" i="3" s="1"/>
  <c r="AJ24" i="3" s="1"/>
  <c r="AA24" i="3"/>
  <c r="J24" i="3"/>
  <c r="AK23" i="3"/>
  <c r="AI23" i="3"/>
  <c r="AH23" i="3"/>
  <c r="AJ23" i="3" s="1"/>
  <c r="AF23" i="3"/>
  <c r="AG23" i="3" s="1"/>
  <c r="AE23" i="3"/>
  <c r="AC23" i="3"/>
  <c r="AA23" i="3"/>
  <c r="J23" i="3"/>
  <c r="AK22" i="3"/>
  <c r="AC22" i="3"/>
  <c r="AA22" i="3"/>
  <c r="J22" i="3"/>
  <c r="AK21" i="3"/>
  <c r="AC21" i="3"/>
  <c r="AE21" i="3" s="1"/>
  <c r="AF21" i="3" s="1"/>
  <c r="AG21" i="3" s="1"/>
  <c r="AH21" i="3" s="1"/>
  <c r="AJ21" i="3" s="1"/>
  <c r="AA21" i="3"/>
  <c r="J21" i="3"/>
  <c r="AK20" i="3"/>
  <c r="AC20" i="3"/>
  <c r="AA20" i="3"/>
  <c r="J20" i="3"/>
  <c r="AK19" i="3"/>
  <c r="AI19" i="3"/>
  <c r="AF19" i="3"/>
  <c r="AG19" i="3" s="1"/>
  <c r="AH19" i="3" s="1"/>
  <c r="AJ19" i="3" s="1"/>
  <c r="AE19" i="3"/>
  <c r="AC19" i="3"/>
  <c r="AA19" i="3"/>
  <c r="J19" i="3"/>
  <c r="AK18" i="3"/>
  <c r="AE18" i="3"/>
  <c r="AF18" i="3" s="1"/>
  <c r="AG18" i="3" s="1"/>
  <c r="AH18" i="3" s="1"/>
  <c r="AJ18" i="3" s="1"/>
  <c r="AC18" i="3"/>
  <c r="AI18" i="3" s="1"/>
  <c r="AA18" i="3"/>
  <c r="J18" i="3"/>
  <c r="AK17" i="3"/>
  <c r="AC17" i="3"/>
  <c r="AA17" i="3"/>
  <c r="J17" i="3"/>
  <c r="AK16" i="3"/>
  <c r="AE16" i="3"/>
  <c r="AF16" i="3" s="1"/>
  <c r="AG16" i="3" s="1"/>
  <c r="AH16" i="3" s="1"/>
  <c r="AJ16" i="3" s="1"/>
  <c r="AC16" i="3"/>
  <c r="AI16" i="3" s="1"/>
  <c r="AA16" i="3"/>
  <c r="J16" i="3"/>
  <c r="AK15" i="3"/>
  <c r="AI15" i="3"/>
  <c r="AF15" i="3"/>
  <c r="AG15" i="3" s="1"/>
  <c r="AH15" i="3" s="1"/>
  <c r="AJ15" i="3" s="1"/>
  <c r="AE15" i="3"/>
  <c r="AC15" i="3"/>
  <c r="AA15" i="3"/>
  <c r="J15" i="3"/>
  <c r="AK14" i="3"/>
  <c r="AI14" i="3"/>
  <c r="AH14" i="3"/>
  <c r="AJ14" i="3" s="1"/>
  <c r="AE14" i="3"/>
  <c r="AF14" i="3" s="1"/>
  <c r="AG14" i="3" s="1"/>
  <c r="AC14" i="3"/>
  <c r="AA14" i="3"/>
  <c r="J14" i="3"/>
  <c r="AK13" i="3"/>
  <c r="AI13" i="3"/>
  <c r="AF13" i="3"/>
  <c r="AG13" i="3" s="1"/>
  <c r="AH13" i="3" s="1"/>
  <c r="AJ13" i="3" s="1"/>
  <c r="AC13" i="3"/>
  <c r="AE13" i="3" s="1"/>
  <c r="AA13" i="3"/>
  <c r="J13" i="3"/>
  <c r="AK12" i="3"/>
  <c r="AI12" i="3"/>
  <c r="AH12" i="3"/>
  <c r="AJ12" i="3" s="1"/>
  <c r="AE12" i="3"/>
  <c r="AF12" i="3" s="1"/>
  <c r="AG12" i="3" s="1"/>
  <c r="AC12" i="3"/>
  <c r="AA12" i="3"/>
  <c r="J12" i="3"/>
  <c r="AK11" i="3"/>
  <c r="AJ11" i="3"/>
  <c r="AI11" i="3"/>
  <c r="AG11" i="3"/>
  <c r="AH11" i="3" s="1"/>
  <c r="AF11" i="3"/>
  <c r="AE11" i="3"/>
  <c r="AC11" i="3"/>
  <c r="AA11" i="3"/>
  <c r="J11" i="3"/>
  <c r="AK10" i="3"/>
  <c r="AI10" i="3"/>
  <c r="AE10" i="3"/>
  <c r="AF10" i="3" s="1"/>
  <c r="AG10" i="3" s="1"/>
  <c r="AH10" i="3" s="1"/>
  <c r="AJ10" i="3" s="1"/>
  <c r="AC10" i="3"/>
  <c r="AA10" i="3"/>
  <c r="J10" i="3"/>
  <c r="AK9" i="3"/>
  <c r="AC9" i="3"/>
  <c r="AA9" i="3"/>
  <c r="J9" i="3"/>
  <c r="AV209" i="2"/>
  <c r="AL209" i="2"/>
  <c r="AH209" i="2"/>
  <c r="X209" i="2"/>
  <c r="W209" i="2"/>
  <c r="V209" i="2"/>
  <c r="U209" i="2"/>
  <c r="R209" i="2"/>
  <c r="H209" i="2"/>
  <c r="G209" i="2" s="1"/>
  <c r="AV208" i="2"/>
  <c r="AL208" i="2"/>
  <c r="AH208" i="2"/>
  <c r="AD208" i="2"/>
  <c r="Y208" i="2"/>
  <c r="Z208" i="2" s="1"/>
  <c r="AA208" i="2" s="1"/>
  <c r="AB208" i="2" s="1"/>
  <c r="X208" i="2"/>
  <c r="AC208" i="2" s="1"/>
  <c r="W208" i="2"/>
  <c r="V208" i="2"/>
  <c r="U208" i="2"/>
  <c r="R208" i="2"/>
  <c r="I208" i="2"/>
  <c r="J208" i="2" s="1"/>
  <c r="H208" i="2"/>
  <c r="G208" i="2"/>
  <c r="K208" i="2" s="1"/>
  <c r="AV207" i="2"/>
  <c r="AO207" i="2"/>
  <c r="AT207" i="2" s="1"/>
  <c r="AL207" i="2"/>
  <c r="AH207" i="2"/>
  <c r="AC207" i="2"/>
  <c r="X207" i="2"/>
  <c r="W207" i="2"/>
  <c r="V207" i="2"/>
  <c r="U207" i="2"/>
  <c r="R207" i="2"/>
  <c r="H207" i="2"/>
  <c r="G207" i="2" s="1"/>
  <c r="I207" i="2" s="1"/>
  <c r="J207" i="2" s="1"/>
  <c r="AV206" i="2"/>
  <c r="AL206" i="2"/>
  <c r="AH206" i="2"/>
  <c r="X206" i="2"/>
  <c r="W206" i="2"/>
  <c r="V206" i="2"/>
  <c r="U206" i="2"/>
  <c r="R206" i="2"/>
  <c r="H206" i="2"/>
  <c r="G206" i="2" s="1"/>
  <c r="AV205" i="2"/>
  <c r="AL205" i="2"/>
  <c r="AH205" i="2"/>
  <c r="X205" i="2"/>
  <c r="W205" i="2"/>
  <c r="V205" i="2"/>
  <c r="U205" i="2"/>
  <c r="R205" i="2"/>
  <c r="H205" i="2"/>
  <c r="G205" i="2"/>
  <c r="AV204" i="2"/>
  <c r="AL204" i="2"/>
  <c r="AH204" i="2"/>
  <c r="X204" i="2"/>
  <c r="AP204" i="2" s="1"/>
  <c r="AQ204" i="2" s="1"/>
  <c r="AR204" i="2" s="1"/>
  <c r="AS204" i="2" s="1"/>
  <c r="W204" i="2"/>
  <c r="V204" i="2"/>
  <c r="U204" i="2"/>
  <c r="R204" i="2"/>
  <c r="H204" i="2"/>
  <c r="G204" i="2"/>
  <c r="K204" i="2" s="1"/>
  <c r="AV203" i="2"/>
  <c r="AT203" i="2"/>
  <c r="AP203" i="2"/>
  <c r="AQ203" i="2" s="1"/>
  <c r="AR203" i="2" s="1"/>
  <c r="AS203" i="2" s="1"/>
  <c r="AO203" i="2"/>
  <c r="AL203" i="2"/>
  <c r="AH203" i="2"/>
  <c r="AC203" i="2"/>
  <c r="Z203" i="2"/>
  <c r="AA203" i="2" s="1"/>
  <c r="AB203" i="2" s="1"/>
  <c r="AD203" i="2" s="1"/>
  <c r="X203" i="2"/>
  <c r="Y203" i="2" s="1"/>
  <c r="W203" i="2"/>
  <c r="V203" i="2"/>
  <c r="U203" i="2"/>
  <c r="R203" i="2"/>
  <c r="H203" i="2"/>
  <c r="G203" i="2" s="1"/>
  <c r="AV202" i="2"/>
  <c r="AP202" i="2"/>
  <c r="AQ202" i="2" s="1"/>
  <c r="AR202" i="2" s="1"/>
  <c r="AS202" i="2" s="1"/>
  <c r="AO202" i="2"/>
  <c r="AT202" i="2" s="1"/>
  <c r="AL202" i="2"/>
  <c r="AH202" i="2"/>
  <c r="AF202" i="2"/>
  <c r="AE202" i="2"/>
  <c r="Y202" i="2"/>
  <c r="Z202" i="2" s="1"/>
  <c r="AA202" i="2" s="1"/>
  <c r="AB202" i="2" s="1"/>
  <c r="AD202" i="2" s="1"/>
  <c r="X202" i="2"/>
  <c r="AC202" i="2" s="1"/>
  <c r="W202" i="2"/>
  <c r="V202" i="2"/>
  <c r="U202" i="2"/>
  <c r="R202" i="2"/>
  <c r="I202" i="2"/>
  <c r="J202" i="2" s="1"/>
  <c r="H202" i="2"/>
  <c r="G202" i="2" s="1"/>
  <c r="K202" i="2" s="1"/>
  <c r="AV201" i="2"/>
  <c r="AO201" i="2"/>
  <c r="AT201" i="2" s="1"/>
  <c r="AL201" i="2"/>
  <c r="AH201" i="2"/>
  <c r="X201" i="2"/>
  <c r="W201" i="2"/>
  <c r="V201" i="2"/>
  <c r="U201" i="2"/>
  <c r="R201" i="2"/>
  <c r="H201" i="2"/>
  <c r="G201" i="2" s="1"/>
  <c r="AV200" i="2"/>
  <c r="AL200" i="2"/>
  <c r="AH200" i="2"/>
  <c r="Y200" i="2"/>
  <c r="Z200" i="2" s="1"/>
  <c r="AA200" i="2" s="1"/>
  <c r="AB200" i="2" s="1"/>
  <c r="AD200" i="2" s="1"/>
  <c r="X200" i="2"/>
  <c r="W200" i="2"/>
  <c r="V200" i="2"/>
  <c r="U200" i="2"/>
  <c r="R200" i="2"/>
  <c r="H200" i="2"/>
  <c r="G200" i="2"/>
  <c r="I200" i="2" s="1"/>
  <c r="J200" i="2" s="1"/>
  <c r="AE200" i="2" s="1"/>
  <c r="AV199" i="2"/>
  <c r="AL199" i="2"/>
  <c r="AH199" i="2"/>
  <c r="X199" i="2"/>
  <c r="W199" i="2"/>
  <c r="V199" i="2"/>
  <c r="U199" i="2"/>
  <c r="R199" i="2"/>
  <c r="H199" i="2"/>
  <c r="G199" i="2"/>
  <c r="AV198" i="2"/>
  <c r="AL198" i="2"/>
  <c r="AH198" i="2"/>
  <c r="X198" i="2"/>
  <c r="AP198" i="2" s="1"/>
  <c r="AQ198" i="2" s="1"/>
  <c r="AR198" i="2" s="1"/>
  <c r="AS198" i="2" s="1"/>
  <c r="W198" i="2"/>
  <c r="V198" i="2"/>
  <c r="U198" i="2"/>
  <c r="R198" i="2"/>
  <c r="H198" i="2"/>
  <c r="G198" i="2"/>
  <c r="K198" i="2" s="1"/>
  <c r="AV197" i="2"/>
  <c r="AS197" i="2"/>
  <c r="AP197" i="2"/>
  <c r="AQ197" i="2" s="1"/>
  <c r="AR197" i="2" s="1"/>
  <c r="AO197" i="2"/>
  <c r="AT197" i="2" s="1"/>
  <c r="AL197" i="2"/>
  <c r="AH197" i="2"/>
  <c r="AC197" i="2"/>
  <c r="AB197" i="2"/>
  <c r="AD197" i="2" s="1"/>
  <c r="Z197" i="2"/>
  <c r="AA197" i="2" s="1"/>
  <c r="X197" i="2"/>
  <c r="Y197" i="2" s="1"/>
  <c r="W197" i="2"/>
  <c r="V197" i="2"/>
  <c r="U197" i="2"/>
  <c r="R197" i="2"/>
  <c r="H197" i="2"/>
  <c r="G197" i="2" s="1"/>
  <c r="I197" i="2" s="1"/>
  <c r="J197" i="2" s="1"/>
  <c r="AE197" i="2" s="1"/>
  <c r="AV196" i="2"/>
  <c r="AR196" i="2"/>
  <c r="AS196" i="2" s="1"/>
  <c r="AP196" i="2"/>
  <c r="AQ196" i="2" s="1"/>
  <c r="AO196" i="2"/>
  <c r="AT196" i="2" s="1"/>
  <c r="AL196" i="2"/>
  <c r="AH196" i="2"/>
  <c r="AA196" i="2"/>
  <c r="AB196" i="2" s="1"/>
  <c r="AD196" i="2" s="1"/>
  <c r="Y196" i="2"/>
  <c r="Z196" i="2" s="1"/>
  <c r="X196" i="2"/>
  <c r="AC196" i="2" s="1"/>
  <c r="W196" i="2"/>
  <c r="V196" i="2"/>
  <c r="U196" i="2"/>
  <c r="R196" i="2"/>
  <c r="I196" i="2"/>
  <c r="J196" i="2" s="1"/>
  <c r="AE196" i="2" s="1"/>
  <c r="H196" i="2"/>
  <c r="G196" i="2" s="1"/>
  <c r="K196" i="2" s="1"/>
  <c r="AF196" i="2" s="1"/>
  <c r="AV195" i="2"/>
  <c r="AQ195" i="2"/>
  <c r="AR195" i="2" s="1"/>
  <c r="AS195" i="2" s="1"/>
  <c r="AP195" i="2"/>
  <c r="AL195" i="2"/>
  <c r="AH195" i="2"/>
  <c r="X195" i="2"/>
  <c r="W195" i="2"/>
  <c r="V195" i="2"/>
  <c r="U195" i="2"/>
  <c r="R195" i="2"/>
  <c r="H195" i="2"/>
  <c r="G195" i="2" s="1"/>
  <c r="AV194" i="2"/>
  <c r="AO194" i="2"/>
  <c r="AT194" i="2" s="1"/>
  <c r="AL194" i="2"/>
  <c r="AH194" i="2"/>
  <c r="X194" i="2"/>
  <c r="W194" i="2"/>
  <c r="V194" i="2"/>
  <c r="U194" i="2"/>
  <c r="R194" i="2"/>
  <c r="I194" i="2"/>
  <c r="J194" i="2" s="1"/>
  <c r="H194" i="2"/>
  <c r="G194" i="2"/>
  <c r="K194" i="2" s="1"/>
  <c r="AV193" i="2"/>
  <c r="AL193" i="2"/>
  <c r="AH193" i="2"/>
  <c r="X193" i="2"/>
  <c r="Y193" i="2" s="1"/>
  <c r="Z193" i="2" s="1"/>
  <c r="AA193" i="2" s="1"/>
  <c r="AB193" i="2" s="1"/>
  <c r="AD193" i="2" s="1"/>
  <c r="W193" i="2"/>
  <c r="V193" i="2"/>
  <c r="U193" i="2"/>
  <c r="R193" i="2"/>
  <c r="H193" i="2"/>
  <c r="G193" i="2" s="1"/>
  <c r="AV192" i="2"/>
  <c r="AO192" i="2"/>
  <c r="AT192" i="2" s="1"/>
  <c r="AL192" i="2"/>
  <c r="AH192" i="2"/>
  <c r="Y192" i="2"/>
  <c r="Z192" i="2" s="1"/>
  <c r="AA192" i="2" s="1"/>
  <c r="AB192" i="2" s="1"/>
  <c r="AD192" i="2" s="1"/>
  <c r="X192" i="2"/>
  <c r="AC192" i="2" s="1"/>
  <c r="W192" i="2"/>
  <c r="V192" i="2"/>
  <c r="U192" i="2"/>
  <c r="R192" i="2"/>
  <c r="H192" i="2"/>
  <c r="G192" i="2"/>
  <c r="AV191" i="2"/>
  <c r="AL191" i="2"/>
  <c r="AH191" i="2"/>
  <c r="AC191" i="2"/>
  <c r="X191" i="2"/>
  <c r="AO191" i="2" s="1"/>
  <c r="AT191" i="2" s="1"/>
  <c r="W191" i="2"/>
  <c r="V191" i="2"/>
  <c r="U191" i="2"/>
  <c r="R191" i="2"/>
  <c r="H191" i="2"/>
  <c r="G191" i="2"/>
  <c r="I191" i="2" s="1"/>
  <c r="J191" i="2" s="1"/>
  <c r="AV190" i="2"/>
  <c r="AL190" i="2"/>
  <c r="AH190" i="2"/>
  <c r="X190" i="2"/>
  <c r="AO190" i="2" s="1"/>
  <c r="AT190" i="2" s="1"/>
  <c r="W190" i="2"/>
  <c r="V190" i="2"/>
  <c r="U190" i="2"/>
  <c r="R190" i="2"/>
  <c r="H190" i="2"/>
  <c r="G190" i="2" s="1"/>
  <c r="AV189" i="2"/>
  <c r="AL189" i="2"/>
  <c r="AH189" i="2"/>
  <c r="X189" i="2"/>
  <c r="W189" i="2"/>
  <c r="V189" i="2"/>
  <c r="U189" i="2"/>
  <c r="R189" i="2"/>
  <c r="H189" i="2"/>
  <c r="G189" i="2"/>
  <c r="AV188" i="2"/>
  <c r="AL188" i="2"/>
  <c r="AH188" i="2"/>
  <c r="X188" i="2"/>
  <c r="AP188" i="2" s="1"/>
  <c r="AQ188" i="2" s="1"/>
  <c r="AR188" i="2" s="1"/>
  <c r="AS188" i="2" s="1"/>
  <c r="W188" i="2"/>
  <c r="V188" i="2"/>
  <c r="U188" i="2"/>
  <c r="R188" i="2"/>
  <c r="K188" i="2"/>
  <c r="I188" i="2"/>
  <c r="J188" i="2" s="1"/>
  <c r="AE188" i="2" s="1"/>
  <c r="H188" i="2"/>
  <c r="G188" i="2"/>
  <c r="AV187" i="2"/>
  <c r="AT187" i="2"/>
  <c r="AP187" i="2"/>
  <c r="AQ187" i="2" s="1"/>
  <c r="AR187" i="2" s="1"/>
  <c r="AS187" i="2" s="1"/>
  <c r="AO187" i="2"/>
  <c r="AL187" i="2"/>
  <c r="AH187" i="2"/>
  <c r="AC187" i="2"/>
  <c r="Z187" i="2"/>
  <c r="AA187" i="2" s="1"/>
  <c r="AB187" i="2" s="1"/>
  <c r="AD187" i="2" s="1"/>
  <c r="X187" i="2"/>
  <c r="Y187" i="2" s="1"/>
  <c r="W187" i="2"/>
  <c r="V187" i="2"/>
  <c r="U187" i="2"/>
  <c r="R187" i="2"/>
  <c r="H187" i="2"/>
  <c r="G187" i="2" s="1"/>
  <c r="AV186" i="2"/>
  <c r="AT186" i="2"/>
  <c r="AS186" i="2"/>
  <c r="AP186" i="2"/>
  <c r="AQ186" i="2" s="1"/>
  <c r="AR186" i="2" s="1"/>
  <c r="AO186" i="2"/>
  <c r="AL186" i="2"/>
  <c r="AH186" i="2"/>
  <c r="AD186" i="2"/>
  <c r="AA186" i="2"/>
  <c r="AB186" i="2" s="1"/>
  <c r="Y186" i="2"/>
  <c r="Z186" i="2" s="1"/>
  <c r="X186" i="2"/>
  <c r="AC186" i="2" s="1"/>
  <c r="W186" i="2"/>
  <c r="V186" i="2"/>
  <c r="U186" i="2"/>
  <c r="R186" i="2"/>
  <c r="I186" i="2"/>
  <c r="J186" i="2" s="1"/>
  <c r="AE186" i="2" s="1"/>
  <c r="AF186" i="2" s="1"/>
  <c r="AU186" i="2" s="1"/>
  <c r="H186" i="2"/>
  <c r="G186" i="2" s="1"/>
  <c r="K186" i="2" s="1"/>
  <c r="AV185" i="2"/>
  <c r="AL185" i="2"/>
  <c r="AH185" i="2"/>
  <c r="AC185" i="2"/>
  <c r="X185" i="2"/>
  <c r="W185" i="2"/>
  <c r="V185" i="2"/>
  <c r="U185" i="2"/>
  <c r="R185" i="2"/>
  <c r="H185" i="2"/>
  <c r="G185" i="2"/>
  <c r="AV184" i="2"/>
  <c r="AL184" i="2"/>
  <c r="AH184" i="2"/>
  <c r="X184" i="2"/>
  <c r="W184" i="2"/>
  <c r="V184" i="2"/>
  <c r="U184" i="2"/>
  <c r="R184" i="2"/>
  <c r="H184" i="2"/>
  <c r="G184" i="2" s="1"/>
  <c r="AV183" i="2"/>
  <c r="AL183" i="2"/>
  <c r="AH183" i="2"/>
  <c r="X183" i="2"/>
  <c r="AP183" i="2" s="1"/>
  <c r="AQ183" i="2" s="1"/>
  <c r="AR183" i="2" s="1"/>
  <c r="AS183" i="2" s="1"/>
  <c r="W183" i="2"/>
  <c r="V183" i="2"/>
  <c r="U183" i="2"/>
  <c r="R183" i="2"/>
  <c r="H183" i="2"/>
  <c r="G183" i="2"/>
  <c r="AV182" i="2"/>
  <c r="AL182" i="2"/>
  <c r="AH182" i="2"/>
  <c r="X182" i="2"/>
  <c r="W182" i="2"/>
  <c r="V182" i="2"/>
  <c r="U182" i="2"/>
  <c r="R182" i="2"/>
  <c r="H182" i="2"/>
  <c r="G182" i="2"/>
  <c r="AV181" i="2"/>
  <c r="AT181" i="2"/>
  <c r="AS181" i="2"/>
  <c r="AQ181" i="2"/>
  <c r="AR181" i="2" s="1"/>
  <c r="AP181" i="2"/>
  <c r="AO181" i="2"/>
  <c r="AL181" i="2"/>
  <c r="AH181" i="2"/>
  <c r="AC181" i="2"/>
  <c r="Z181" i="2"/>
  <c r="AA181" i="2" s="1"/>
  <c r="AB181" i="2" s="1"/>
  <c r="AD181" i="2" s="1"/>
  <c r="X181" i="2"/>
  <c r="Y181" i="2" s="1"/>
  <c r="W181" i="2"/>
  <c r="V181" i="2"/>
  <c r="U181" i="2"/>
  <c r="R181" i="2"/>
  <c r="H181" i="2"/>
  <c r="G181" i="2" s="1"/>
  <c r="I181" i="2" s="1"/>
  <c r="J181" i="2" s="1"/>
  <c r="AE181" i="2" s="1"/>
  <c r="AV180" i="2"/>
  <c r="AT180" i="2"/>
  <c r="AS180" i="2"/>
  <c r="AR180" i="2"/>
  <c r="AP180" i="2"/>
  <c r="AQ180" i="2" s="1"/>
  <c r="AO180" i="2"/>
  <c r="AL180" i="2"/>
  <c r="AH180" i="2"/>
  <c r="AF180" i="2"/>
  <c r="AU180" i="2" s="1"/>
  <c r="AE180" i="2"/>
  <c r="AD180" i="2"/>
  <c r="AB180" i="2"/>
  <c r="AA180" i="2"/>
  <c r="Y180" i="2"/>
  <c r="Z180" i="2" s="1"/>
  <c r="X180" i="2"/>
  <c r="AC180" i="2" s="1"/>
  <c r="W180" i="2"/>
  <c r="V180" i="2"/>
  <c r="U180" i="2"/>
  <c r="R180" i="2"/>
  <c r="K180" i="2"/>
  <c r="I180" i="2"/>
  <c r="J180" i="2" s="1"/>
  <c r="H180" i="2"/>
  <c r="G180" i="2" s="1"/>
  <c r="AV179" i="2"/>
  <c r="AP179" i="2"/>
  <c r="AQ179" i="2" s="1"/>
  <c r="AR179" i="2" s="1"/>
  <c r="AS179" i="2" s="1"/>
  <c r="AO179" i="2"/>
  <c r="AT179" i="2" s="1"/>
  <c r="AL179" i="2"/>
  <c r="AH179" i="2"/>
  <c r="AC179" i="2"/>
  <c r="AA179" i="2"/>
  <c r="AB179" i="2" s="1"/>
  <c r="AD179" i="2" s="1"/>
  <c r="Z179" i="2"/>
  <c r="X179" i="2"/>
  <c r="Y179" i="2" s="1"/>
  <c r="W179" i="2"/>
  <c r="V179" i="2"/>
  <c r="U179" i="2"/>
  <c r="R179" i="2"/>
  <c r="H179" i="2"/>
  <c r="G179" i="2" s="1"/>
  <c r="AV178" i="2"/>
  <c r="AP178" i="2"/>
  <c r="AQ178" i="2" s="1"/>
  <c r="AR178" i="2" s="1"/>
  <c r="AS178" i="2" s="1"/>
  <c r="AO178" i="2"/>
  <c r="AT178" i="2" s="1"/>
  <c r="AL178" i="2"/>
  <c r="AH178" i="2"/>
  <c r="AD178" i="2"/>
  <c r="AA178" i="2"/>
  <c r="AB178" i="2" s="1"/>
  <c r="Y178" i="2"/>
  <c r="Z178" i="2" s="1"/>
  <c r="X178" i="2"/>
  <c r="AC178" i="2" s="1"/>
  <c r="W178" i="2"/>
  <c r="V178" i="2"/>
  <c r="U178" i="2"/>
  <c r="R178" i="2"/>
  <c r="I178" i="2"/>
  <c r="J178" i="2" s="1"/>
  <c r="H178" i="2"/>
  <c r="G178" i="2" s="1"/>
  <c r="K178" i="2" s="1"/>
  <c r="AV177" i="2"/>
  <c r="AO177" i="2"/>
  <c r="AT177" i="2" s="1"/>
  <c r="AL177" i="2"/>
  <c r="AH177" i="2"/>
  <c r="X177" i="2"/>
  <c r="W177" i="2"/>
  <c r="V177" i="2"/>
  <c r="U177" i="2"/>
  <c r="R177" i="2"/>
  <c r="H177" i="2"/>
  <c r="G177" i="2"/>
  <c r="AV176" i="2"/>
  <c r="AL176" i="2"/>
  <c r="AH176" i="2"/>
  <c r="X176" i="2"/>
  <c r="W176" i="2"/>
  <c r="V176" i="2"/>
  <c r="U176" i="2"/>
  <c r="R176" i="2"/>
  <c r="H176" i="2"/>
  <c r="G176" i="2"/>
  <c r="AV175" i="2"/>
  <c r="AS175" i="2"/>
  <c r="AQ175" i="2"/>
  <c r="AR175" i="2" s="1"/>
  <c r="AP175" i="2"/>
  <c r="AL175" i="2"/>
  <c r="AH175" i="2"/>
  <c r="AC175" i="2"/>
  <c r="X175" i="2"/>
  <c r="W175" i="2"/>
  <c r="V175" i="2"/>
  <c r="U175" i="2"/>
  <c r="R175" i="2"/>
  <c r="H175" i="2"/>
  <c r="G175" i="2" s="1"/>
  <c r="I175" i="2" s="1"/>
  <c r="J175" i="2" s="1"/>
  <c r="AV174" i="2"/>
  <c r="AS174" i="2"/>
  <c r="AP174" i="2"/>
  <c r="AQ174" i="2" s="1"/>
  <c r="AR174" i="2" s="1"/>
  <c r="AL174" i="2"/>
  <c r="AH174" i="2"/>
  <c r="AB174" i="2"/>
  <c r="AD174" i="2" s="1"/>
  <c r="Y174" i="2"/>
  <c r="Z174" i="2" s="1"/>
  <c r="AA174" i="2" s="1"/>
  <c r="X174" i="2"/>
  <c r="W174" i="2"/>
  <c r="V174" i="2"/>
  <c r="U174" i="2"/>
  <c r="R174" i="2"/>
  <c r="K174" i="2"/>
  <c r="H174" i="2"/>
  <c r="G174" i="2" s="1"/>
  <c r="I174" i="2" s="1"/>
  <c r="J174" i="2" s="1"/>
  <c r="AV173" i="2"/>
  <c r="AL173" i="2"/>
  <c r="AH173" i="2"/>
  <c r="X173" i="2"/>
  <c r="W173" i="2"/>
  <c r="V173" i="2"/>
  <c r="U173" i="2"/>
  <c r="R173" i="2"/>
  <c r="H173" i="2"/>
  <c r="G173" i="2"/>
  <c r="AV172" i="2"/>
  <c r="AL172" i="2"/>
  <c r="AH172" i="2"/>
  <c r="X172" i="2"/>
  <c r="AC172" i="2" s="1"/>
  <c r="W172" i="2"/>
  <c r="V172" i="2"/>
  <c r="U172" i="2"/>
  <c r="R172" i="2"/>
  <c r="H172" i="2"/>
  <c r="G172" i="2"/>
  <c r="K172" i="2" s="1"/>
  <c r="AV171" i="2"/>
  <c r="AP171" i="2"/>
  <c r="AQ171" i="2" s="1"/>
  <c r="AR171" i="2" s="1"/>
  <c r="AS171" i="2" s="1"/>
  <c r="AL171" i="2"/>
  <c r="AH171" i="2"/>
  <c r="AC171" i="2"/>
  <c r="Z171" i="2"/>
  <c r="AA171" i="2" s="1"/>
  <c r="AB171" i="2" s="1"/>
  <c r="AD171" i="2" s="1"/>
  <c r="X171" i="2"/>
  <c r="Y171" i="2" s="1"/>
  <c r="W171" i="2"/>
  <c r="V171" i="2"/>
  <c r="U171" i="2"/>
  <c r="R171" i="2"/>
  <c r="H171" i="2"/>
  <c r="G171" i="2"/>
  <c r="AV170" i="2"/>
  <c r="AL170" i="2"/>
  <c r="AH170" i="2"/>
  <c r="X170" i="2"/>
  <c r="W170" i="2"/>
  <c r="V170" i="2"/>
  <c r="U170" i="2"/>
  <c r="R170" i="2"/>
  <c r="H170" i="2"/>
  <c r="G170" i="2" s="1"/>
  <c r="AV169" i="2"/>
  <c r="AL169" i="2"/>
  <c r="AH169" i="2"/>
  <c r="X169" i="2"/>
  <c r="AC169" i="2" s="1"/>
  <c r="W169" i="2"/>
  <c r="V169" i="2"/>
  <c r="U169" i="2"/>
  <c r="R169" i="2"/>
  <c r="H169" i="2"/>
  <c r="G169" i="2" s="1"/>
  <c r="AV168" i="2"/>
  <c r="AL168" i="2"/>
  <c r="AH168" i="2"/>
  <c r="Y168" i="2"/>
  <c r="Z168" i="2" s="1"/>
  <c r="AA168" i="2" s="1"/>
  <c r="AB168" i="2" s="1"/>
  <c r="AD168" i="2" s="1"/>
  <c r="X168" i="2"/>
  <c r="W168" i="2"/>
  <c r="V168" i="2"/>
  <c r="U168" i="2"/>
  <c r="R168" i="2"/>
  <c r="H168" i="2"/>
  <c r="G168" i="2"/>
  <c r="AV167" i="2"/>
  <c r="AT167" i="2"/>
  <c r="AO167" i="2"/>
  <c r="AL167" i="2"/>
  <c r="AH167" i="2"/>
  <c r="AC167" i="2"/>
  <c r="Z167" i="2"/>
  <c r="AA167" i="2" s="1"/>
  <c r="AB167" i="2" s="1"/>
  <c r="AD167" i="2" s="1"/>
  <c r="X167" i="2"/>
  <c r="Y167" i="2" s="1"/>
  <c r="W167" i="2"/>
  <c r="V167" i="2"/>
  <c r="U167" i="2"/>
  <c r="R167" i="2"/>
  <c r="H167" i="2"/>
  <c r="G167" i="2" s="1"/>
  <c r="AV166" i="2"/>
  <c r="AT166" i="2"/>
  <c r="AO166" i="2"/>
  <c r="AL166" i="2"/>
  <c r="AH166" i="2"/>
  <c r="Y166" i="2"/>
  <c r="Z166" i="2" s="1"/>
  <c r="AA166" i="2" s="1"/>
  <c r="AB166" i="2" s="1"/>
  <c r="AD166" i="2" s="1"/>
  <c r="X166" i="2"/>
  <c r="AC166" i="2" s="1"/>
  <c r="W166" i="2"/>
  <c r="V166" i="2"/>
  <c r="U166" i="2"/>
  <c r="R166" i="2"/>
  <c r="H166" i="2"/>
  <c r="G166" i="2" s="1"/>
  <c r="AV165" i="2"/>
  <c r="AL165" i="2"/>
  <c r="AH165" i="2"/>
  <c r="AC165" i="2"/>
  <c r="X165" i="2"/>
  <c r="Y165" i="2" s="1"/>
  <c r="Z165" i="2" s="1"/>
  <c r="AA165" i="2" s="1"/>
  <c r="AB165" i="2" s="1"/>
  <c r="AD165" i="2" s="1"/>
  <c r="W165" i="2"/>
  <c r="V165" i="2"/>
  <c r="U165" i="2"/>
  <c r="R165" i="2"/>
  <c r="H165" i="2"/>
  <c r="G165" i="2"/>
  <c r="I165" i="2" s="1"/>
  <c r="J165" i="2" s="1"/>
  <c r="AV164" i="2"/>
  <c r="AL164" i="2"/>
  <c r="AH164" i="2"/>
  <c r="X164" i="2"/>
  <c r="AC164" i="2" s="1"/>
  <c r="W164" i="2"/>
  <c r="V164" i="2"/>
  <c r="U164" i="2"/>
  <c r="R164" i="2"/>
  <c r="H164" i="2"/>
  <c r="G164" i="2"/>
  <c r="K164" i="2" s="1"/>
  <c r="AV163" i="2"/>
  <c r="AT163" i="2"/>
  <c r="AQ163" i="2"/>
  <c r="AR163" i="2" s="1"/>
  <c r="AS163" i="2" s="1"/>
  <c r="AP163" i="2"/>
  <c r="AO163" i="2"/>
  <c r="AL163" i="2"/>
  <c r="AH163" i="2"/>
  <c r="AE163" i="2"/>
  <c r="AC163" i="2"/>
  <c r="AB163" i="2"/>
  <c r="AD163" i="2" s="1"/>
  <c r="AA163" i="2"/>
  <c r="Z163" i="2"/>
  <c r="X163" i="2"/>
  <c r="Y163" i="2" s="1"/>
  <c r="W163" i="2"/>
  <c r="V163" i="2"/>
  <c r="U163" i="2"/>
  <c r="R163" i="2"/>
  <c r="K163" i="2"/>
  <c r="AF163" i="2" s="1"/>
  <c r="AU163" i="2" s="1"/>
  <c r="H163" i="2"/>
  <c r="G163" i="2" s="1"/>
  <c r="I163" i="2" s="1"/>
  <c r="J163" i="2" s="1"/>
  <c r="AV162" i="2"/>
  <c r="AL162" i="2"/>
  <c r="AH162" i="2"/>
  <c r="X162" i="2"/>
  <c r="AC162" i="2" s="1"/>
  <c r="W162" i="2"/>
  <c r="V162" i="2"/>
  <c r="U162" i="2"/>
  <c r="R162" i="2"/>
  <c r="H162" i="2"/>
  <c r="G162" i="2" s="1"/>
  <c r="AV161" i="2"/>
  <c r="AL161" i="2"/>
  <c r="AH161" i="2"/>
  <c r="X161" i="2"/>
  <c r="W161" i="2"/>
  <c r="V161" i="2"/>
  <c r="U161" i="2"/>
  <c r="R161" i="2"/>
  <c r="H161" i="2"/>
  <c r="G161" i="2"/>
  <c r="AV160" i="2"/>
  <c r="AP160" i="2"/>
  <c r="AQ160" i="2" s="1"/>
  <c r="AR160" i="2" s="1"/>
  <c r="AS160" i="2" s="1"/>
  <c r="AL160" i="2"/>
  <c r="AH160" i="2"/>
  <c r="Y160" i="2"/>
  <c r="Z160" i="2" s="1"/>
  <c r="AA160" i="2" s="1"/>
  <c r="AB160" i="2" s="1"/>
  <c r="AD160" i="2" s="1"/>
  <c r="X160" i="2"/>
  <c r="AC160" i="2" s="1"/>
  <c r="W160" i="2"/>
  <c r="V160" i="2"/>
  <c r="U160" i="2"/>
  <c r="R160" i="2"/>
  <c r="I160" i="2"/>
  <c r="J160" i="2" s="1"/>
  <c r="AE160" i="2" s="1"/>
  <c r="AF160" i="2" s="1"/>
  <c r="AU160" i="2" s="1"/>
  <c r="H160" i="2"/>
  <c r="G160" i="2"/>
  <c r="K160" i="2" s="1"/>
  <c r="AV159" i="2"/>
  <c r="AP159" i="2"/>
  <c r="AQ159" i="2" s="1"/>
  <c r="AR159" i="2" s="1"/>
  <c r="AS159" i="2" s="1"/>
  <c r="AL159" i="2"/>
  <c r="AH159" i="2"/>
  <c r="Z159" i="2"/>
  <c r="AA159" i="2" s="1"/>
  <c r="AB159" i="2" s="1"/>
  <c r="AD159" i="2" s="1"/>
  <c r="X159" i="2"/>
  <c r="Y159" i="2" s="1"/>
  <c r="W159" i="2"/>
  <c r="V159" i="2"/>
  <c r="U159" i="2"/>
  <c r="R159" i="2"/>
  <c r="K159" i="2"/>
  <c r="H159" i="2"/>
  <c r="G159" i="2" s="1"/>
  <c r="I159" i="2" s="1"/>
  <c r="J159" i="2" s="1"/>
  <c r="AV158" i="2"/>
  <c r="AR158" i="2"/>
  <c r="AS158" i="2" s="1"/>
  <c r="AP158" i="2"/>
  <c r="AQ158" i="2" s="1"/>
  <c r="AO158" i="2"/>
  <c r="AT158" i="2" s="1"/>
  <c r="AL158" i="2"/>
  <c r="AH158" i="2"/>
  <c r="AB158" i="2"/>
  <c r="AD158" i="2" s="1"/>
  <c r="Z158" i="2"/>
  <c r="AA158" i="2" s="1"/>
  <c r="Y158" i="2"/>
  <c r="X158" i="2"/>
  <c r="AC158" i="2" s="1"/>
  <c r="W158" i="2"/>
  <c r="V158" i="2"/>
  <c r="U158" i="2"/>
  <c r="R158" i="2"/>
  <c r="H158" i="2"/>
  <c r="G158" i="2" s="1"/>
  <c r="AV157" i="2"/>
  <c r="AL157" i="2"/>
  <c r="AH157" i="2"/>
  <c r="AC157" i="2"/>
  <c r="X157" i="2"/>
  <c r="Y157" i="2" s="1"/>
  <c r="Z157" i="2" s="1"/>
  <c r="AA157" i="2" s="1"/>
  <c r="AB157" i="2" s="1"/>
  <c r="AD157" i="2" s="1"/>
  <c r="W157" i="2"/>
  <c r="V157" i="2"/>
  <c r="U157" i="2"/>
  <c r="R157" i="2"/>
  <c r="H157" i="2"/>
  <c r="G157" i="2"/>
  <c r="I157" i="2" s="1"/>
  <c r="J157" i="2" s="1"/>
  <c r="AE157" i="2" s="1"/>
  <c r="AV156" i="2"/>
  <c r="AS156" i="2"/>
  <c r="AR156" i="2"/>
  <c r="AP156" i="2"/>
  <c r="AQ156" i="2" s="1"/>
  <c r="AL156" i="2"/>
  <c r="AH156" i="2"/>
  <c r="AD156" i="2"/>
  <c r="Y156" i="2"/>
  <c r="Z156" i="2" s="1"/>
  <c r="AA156" i="2" s="1"/>
  <c r="AB156" i="2" s="1"/>
  <c r="X156" i="2"/>
  <c r="AC156" i="2" s="1"/>
  <c r="W156" i="2"/>
  <c r="V156" i="2"/>
  <c r="U156" i="2"/>
  <c r="R156" i="2"/>
  <c r="H156" i="2"/>
  <c r="G156" i="2"/>
  <c r="AV155" i="2"/>
  <c r="AP155" i="2"/>
  <c r="AQ155" i="2" s="1"/>
  <c r="AR155" i="2" s="1"/>
  <c r="AS155" i="2" s="1"/>
  <c r="AL155" i="2"/>
  <c r="AH155" i="2"/>
  <c r="Z155" i="2"/>
  <c r="AA155" i="2" s="1"/>
  <c r="AB155" i="2" s="1"/>
  <c r="AD155" i="2" s="1"/>
  <c r="X155" i="2"/>
  <c r="Y155" i="2" s="1"/>
  <c r="W155" i="2"/>
  <c r="V155" i="2"/>
  <c r="U155" i="2"/>
  <c r="R155" i="2"/>
  <c r="H155" i="2"/>
  <c r="G155" i="2" s="1"/>
  <c r="AV154" i="2"/>
  <c r="AO154" i="2"/>
  <c r="AT154" i="2" s="1"/>
  <c r="AL154" i="2"/>
  <c r="AH154" i="2"/>
  <c r="X154" i="2"/>
  <c r="W154" i="2"/>
  <c r="V154" i="2"/>
  <c r="U154" i="2"/>
  <c r="R154" i="2"/>
  <c r="H154" i="2"/>
  <c r="G154" i="2" s="1"/>
  <c r="AV153" i="2"/>
  <c r="AQ153" i="2"/>
  <c r="AR153" i="2" s="1"/>
  <c r="AS153" i="2" s="1"/>
  <c r="AP153" i="2"/>
  <c r="AO153" i="2"/>
  <c r="AT153" i="2" s="1"/>
  <c r="AL153" i="2"/>
  <c r="AH153" i="2"/>
  <c r="AC153" i="2"/>
  <c r="AA153" i="2"/>
  <c r="AB153" i="2" s="1"/>
  <c r="AD153" i="2" s="1"/>
  <c r="Z153" i="2"/>
  <c r="X153" i="2"/>
  <c r="Y153" i="2" s="1"/>
  <c r="W153" i="2"/>
  <c r="V153" i="2"/>
  <c r="U153" i="2"/>
  <c r="R153" i="2"/>
  <c r="H153" i="2"/>
  <c r="G153" i="2" s="1"/>
  <c r="AV152" i="2"/>
  <c r="AS152" i="2"/>
  <c r="AP152" i="2"/>
  <c r="AQ152" i="2" s="1"/>
  <c r="AR152" i="2" s="1"/>
  <c r="AO152" i="2"/>
  <c r="AT152" i="2" s="1"/>
  <c r="AL152" i="2"/>
  <c r="AH152" i="2"/>
  <c r="AD152" i="2"/>
  <c r="AA152" i="2"/>
  <c r="AB152" i="2" s="1"/>
  <c r="Z152" i="2"/>
  <c r="Y152" i="2"/>
  <c r="X152" i="2"/>
  <c r="AC152" i="2" s="1"/>
  <c r="W152" i="2"/>
  <c r="V152" i="2"/>
  <c r="U152" i="2"/>
  <c r="R152" i="2"/>
  <c r="K152" i="2"/>
  <c r="H152" i="2"/>
  <c r="G152" i="2"/>
  <c r="I152" i="2" s="1"/>
  <c r="J152" i="2" s="1"/>
  <c r="AE152" i="2" s="1"/>
  <c r="AV151" i="2"/>
  <c r="AR151" i="2"/>
  <c r="AS151" i="2" s="1"/>
  <c r="AQ151" i="2"/>
  <c r="AP151" i="2"/>
  <c r="AL151" i="2"/>
  <c r="AH151" i="2"/>
  <c r="AC151" i="2"/>
  <c r="Z151" i="2"/>
  <c r="AA151" i="2" s="1"/>
  <c r="AB151" i="2" s="1"/>
  <c r="AD151" i="2" s="1"/>
  <c r="X151" i="2"/>
  <c r="Y151" i="2" s="1"/>
  <c r="W151" i="2"/>
  <c r="V151" i="2"/>
  <c r="U151" i="2"/>
  <c r="R151" i="2"/>
  <c r="H151" i="2"/>
  <c r="G151" i="2" s="1"/>
  <c r="AV150" i="2"/>
  <c r="AL150" i="2"/>
  <c r="AH150" i="2"/>
  <c r="X150" i="2"/>
  <c r="W150" i="2"/>
  <c r="V150" i="2"/>
  <c r="U150" i="2"/>
  <c r="R150" i="2"/>
  <c r="H150" i="2"/>
  <c r="G150" i="2" s="1"/>
  <c r="AV149" i="2"/>
  <c r="AO149" i="2"/>
  <c r="AT149" i="2" s="1"/>
  <c r="AL149" i="2"/>
  <c r="AH149" i="2"/>
  <c r="X149" i="2"/>
  <c r="W149" i="2"/>
  <c r="V149" i="2"/>
  <c r="U149" i="2"/>
  <c r="R149" i="2"/>
  <c r="H149" i="2"/>
  <c r="G149" i="2"/>
  <c r="AV148" i="2"/>
  <c r="AP148" i="2"/>
  <c r="AQ148" i="2" s="1"/>
  <c r="AR148" i="2" s="1"/>
  <c r="AS148" i="2" s="1"/>
  <c r="AL148" i="2"/>
  <c r="AH148" i="2"/>
  <c r="AA148" i="2"/>
  <c r="AB148" i="2" s="1"/>
  <c r="AD148" i="2" s="1"/>
  <c r="Y148" i="2"/>
  <c r="Z148" i="2" s="1"/>
  <c r="X148" i="2"/>
  <c r="AC148" i="2" s="1"/>
  <c r="W148" i="2"/>
  <c r="V148" i="2"/>
  <c r="U148" i="2"/>
  <c r="R148" i="2"/>
  <c r="K148" i="2"/>
  <c r="I148" i="2"/>
  <c r="J148" i="2" s="1"/>
  <c r="H148" i="2"/>
  <c r="G148" i="2" s="1"/>
  <c r="AV147" i="2"/>
  <c r="AT147" i="2"/>
  <c r="AP147" i="2"/>
  <c r="AQ147" i="2" s="1"/>
  <c r="AR147" i="2" s="1"/>
  <c r="AS147" i="2" s="1"/>
  <c r="AO147" i="2"/>
  <c r="AL147" i="2"/>
  <c r="AH147" i="2"/>
  <c r="AD147" i="2"/>
  <c r="AC147" i="2"/>
  <c r="AB147" i="2"/>
  <c r="AA147" i="2"/>
  <c r="Z147" i="2"/>
  <c r="X147" i="2"/>
  <c r="Y147" i="2" s="1"/>
  <c r="W147" i="2"/>
  <c r="V147" i="2"/>
  <c r="U147" i="2"/>
  <c r="R147" i="2"/>
  <c r="K147" i="2"/>
  <c r="AF147" i="2" s="1"/>
  <c r="H147" i="2"/>
  <c r="G147" i="2" s="1"/>
  <c r="I147" i="2" s="1"/>
  <c r="J147" i="2" s="1"/>
  <c r="AE147" i="2" s="1"/>
  <c r="AV146" i="2"/>
  <c r="AL146" i="2"/>
  <c r="AH146" i="2"/>
  <c r="X146" i="2"/>
  <c r="AC146" i="2" s="1"/>
  <c r="W146" i="2"/>
  <c r="V146" i="2"/>
  <c r="U146" i="2"/>
  <c r="R146" i="2"/>
  <c r="H146" i="2"/>
  <c r="G146" i="2" s="1"/>
  <c r="AV145" i="2"/>
  <c r="AL145" i="2"/>
  <c r="AH145" i="2"/>
  <c r="X145" i="2"/>
  <c r="W145" i="2"/>
  <c r="V145" i="2"/>
  <c r="U145" i="2"/>
  <c r="R145" i="2"/>
  <c r="H145" i="2"/>
  <c r="G145" i="2"/>
  <c r="AV144" i="2"/>
  <c r="AP144" i="2"/>
  <c r="AQ144" i="2" s="1"/>
  <c r="AR144" i="2" s="1"/>
  <c r="AS144" i="2" s="1"/>
  <c r="AL144" i="2"/>
  <c r="AH144" i="2"/>
  <c r="Y144" i="2"/>
  <c r="Z144" i="2" s="1"/>
  <c r="AA144" i="2" s="1"/>
  <c r="AB144" i="2" s="1"/>
  <c r="AD144" i="2" s="1"/>
  <c r="X144" i="2"/>
  <c r="AC144" i="2" s="1"/>
  <c r="W144" i="2"/>
  <c r="V144" i="2"/>
  <c r="U144" i="2"/>
  <c r="R144" i="2"/>
  <c r="I144" i="2"/>
  <c r="J144" i="2" s="1"/>
  <c r="AE144" i="2" s="1"/>
  <c r="H144" i="2"/>
  <c r="G144" i="2"/>
  <c r="K144" i="2" s="1"/>
  <c r="AF144" i="2" s="1"/>
  <c r="AU144" i="2" s="1"/>
  <c r="AV143" i="2"/>
  <c r="AP143" i="2"/>
  <c r="AQ143" i="2" s="1"/>
  <c r="AR143" i="2" s="1"/>
  <c r="AS143" i="2" s="1"/>
  <c r="AL143" i="2"/>
  <c r="AH143" i="2"/>
  <c r="Z143" i="2"/>
  <c r="AA143" i="2" s="1"/>
  <c r="AB143" i="2" s="1"/>
  <c r="AD143" i="2" s="1"/>
  <c r="X143" i="2"/>
  <c r="Y143" i="2" s="1"/>
  <c r="W143" i="2"/>
  <c r="V143" i="2"/>
  <c r="U143" i="2"/>
  <c r="R143" i="2"/>
  <c r="K143" i="2"/>
  <c r="H143" i="2"/>
  <c r="G143" i="2" s="1"/>
  <c r="I143" i="2" s="1"/>
  <c r="J143" i="2" s="1"/>
  <c r="AV142" i="2"/>
  <c r="AR142" i="2"/>
  <c r="AS142" i="2" s="1"/>
  <c r="AP142" i="2"/>
  <c r="AQ142" i="2" s="1"/>
  <c r="AO142" i="2"/>
  <c r="AT142" i="2" s="1"/>
  <c r="AL142" i="2"/>
  <c r="AH142" i="2"/>
  <c r="AB142" i="2"/>
  <c r="AD142" i="2" s="1"/>
  <c r="Z142" i="2"/>
  <c r="AA142" i="2" s="1"/>
  <c r="Y142" i="2"/>
  <c r="X142" i="2"/>
  <c r="AC142" i="2" s="1"/>
  <c r="W142" i="2"/>
  <c r="V142" i="2"/>
  <c r="U142" i="2"/>
  <c r="R142" i="2"/>
  <c r="H142" i="2"/>
  <c r="G142" i="2" s="1"/>
  <c r="AV141" i="2"/>
  <c r="AL141" i="2"/>
  <c r="AH141" i="2"/>
  <c r="AC141" i="2"/>
  <c r="X141" i="2"/>
  <c r="Y141" i="2" s="1"/>
  <c r="Z141" i="2" s="1"/>
  <c r="AA141" i="2" s="1"/>
  <c r="AB141" i="2" s="1"/>
  <c r="AD141" i="2" s="1"/>
  <c r="W141" i="2"/>
  <c r="V141" i="2"/>
  <c r="U141" i="2"/>
  <c r="R141" i="2"/>
  <c r="H141" i="2"/>
  <c r="G141" i="2"/>
  <c r="I141" i="2" s="1"/>
  <c r="J141" i="2" s="1"/>
  <c r="AE141" i="2" s="1"/>
  <c r="AV140" i="2"/>
  <c r="AS140" i="2"/>
  <c r="AR140" i="2"/>
  <c r="AP140" i="2"/>
  <c r="AQ140" i="2" s="1"/>
  <c r="AL140" i="2"/>
  <c r="AH140" i="2"/>
  <c r="Y140" i="2"/>
  <c r="Z140" i="2" s="1"/>
  <c r="AA140" i="2" s="1"/>
  <c r="AB140" i="2" s="1"/>
  <c r="AD140" i="2" s="1"/>
  <c r="X140" i="2"/>
  <c r="AC140" i="2" s="1"/>
  <c r="W140" i="2"/>
  <c r="V140" i="2"/>
  <c r="U140" i="2"/>
  <c r="R140" i="2"/>
  <c r="H140" i="2"/>
  <c r="G140" i="2"/>
  <c r="AV139" i="2"/>
  <c r="AP139" i="2"/>
  <c r="AQ139" i="2" s="1"/>
  <c r="AR139" i="2" s="1"/>
  <c r="AS139" i="2" s="1"/>
  <c r="AL139" i="2"/>
  <c r="AH139" i="2"/>
  <c r="Z139" i="2"/>
  <c r="AA139" i="2" s="1"/>
  <c r="AB139" i="2" s="1"/>
  <c r="AD139" i="2" s="1"/>
  <c r="X139" i="2"/>
  <c r="Y139" i="2" s="1"/>
  <c r="W139" i="2"/>
  <c r="V139" i="2"/>
  <c r="U139" i="2"/>
  <c r="R139" i="2"/>
  <c r="H139" i="2"/>
  <c r="G139" i="2" s="1"/>
  <c r="AV138" i="2"/>
  <c r="AO138" i="2"/>
  <c r="AT138" i="2" s="1"/>
  <c r="AL138" i="2"/>
  <c r="AH138" i="2"/>
  <c r="X138" i="2"/>
  <c r="W138" i="2"/>
  <c r="V138" i="2"/>
  <c r="U138" i="2"/>
  <c r="R138" i="2"/>
  <c r="H138" i="2"/>
  <c r="G138" i="2" s="1"/>
  <c r="AV137" i="2"/>
  <c r="AQ137" i="2"/>
  <c r="AR137" i="2" s="1"/>
  <c r="AS137" i="2" s="1"/>
  <c r="AP137" i="2"/>
  <c r="AO137" i="2"/>
  <c r="AT137" i="2" s="1"/>
  <c r="AL137" i="2"/>
  <c r="AH137" i="2"/>
  <c r="AC137" i="2"/>
  <c r="AA137" i="2"/>
  <c r="AB137" i="2" s="1"/>
  <c r="AD137" i="2" s="1"/>
  <c r="Z137" i="2"/>
  <c r="X137" i="2"/>
  <c r="Y137" i="2" s="1"/>
  <c r="W137" i="2"/>
  <c r="V137" i="2"/>
  <c r="U137" i="2"/>
  <c r="R137" i="2"/>
  <c r="H137" i="2"/>
  <c r="G137" i="2" s="1"/>
  <c r="AV136" i="2"/>
  <c r="AS136" i="2"/>
  <c r="AP136" i="2"/>
  <c r="AQ136" i="2" s="1"/>
  <c r="AR136" i="2" s="1"/>
  <c r="AO136" i="2"/>
  <c r="AT136" i="2" s="1"/>
  <c r="AL136" i="2"/>
  <c r="AH136" i="2"/>
  <c r="AA136" i="2"/>
  <c r="AB136" i="2" s="1"/>
  <c r="AD136" i="2" s="1"/>
  <c r="Z136" i="2"/>
  <c r="Y136" i="2"/>
  <c r="X136" i="2"/>
  <c r="AC136" i="2" s="1"/>
  <c r="W136" i="2"/>
  <c r="V136" i="2"/>
  <c r="U136" i="2"/>
  <c r="R136" i="2"/>
  <c r="K136" i="2"/>
  <c r="AF136" i="2" s="1"/>
  <c r="AU136" i="2" s="1"/>
  <c r="H136" i="2"/>
  <c r="G136" i="2"/>
  <c r="I136" i="2" s="1"/>
  <c r="J136" i="2" s="1"/>
  <c r="AE136" i="2" s="1"/>
  <c r="AV135" i="2"/>
  <c r="AR135" i="2"/>
  <c r="AS135" i="2" s="1"/>
  <c r="AQ135" i="2"/>
  <c r="AP135" i="2"/>
  <c r="AL135" i="2"/>
  <c r="AH135" i="2"/>
  <c r="AC135" i="2"/>
  <c r="Z135" i="2"/>
  <c r="AA135" i="2" s="1"/>
  <c r="AB135" i="2" s="1"/>
  <c r="AD135" i="2" s="1"/>
  <c r="X135" i="2"/>
  <c r="Y135" i="2" s="1"/>
  <c r="W135" i="2"/>
  <c r="V135" i="2"/>
  <c r="U135" i="2"/>
  <c r="R135" i="2"/>
  <c r="H135" i="2"/>
  <c r="G135" i="2" s="1"/>
  <c r="AV134" i="2"/>
  <c r="AL134" i="2"/>
  <c r="AH134" i="2"/>
  <c r="X134" i="2"/>
  <c r="W134" i="2"/>
  <c r="V134" i="2"/>
  <c r="U134" i="2"/>
  <c r="R134" i="2"/>
  <c r="H134" i="2"/>
  <c r="G134" i="2" s="1"/>
  <c r="AV133" i="2"/>
  <c r="AO133" i="2"/>
  <c r="AT133" i="2" s="1"/>
  <c r="AL133" i="2"/>
  <c r="AH133" i="2"/>
  <c r="X133" i="2"/>
  <c r="W133" i="2"/>
  <c r="V133" i="2"/>
  <c r="U133" i="2"/>
  <c r="R133" i="2"/>
  <c r="H133" i="2"/>
  <c r="G133" i="2"/>
  <c r="AV132" i="2"/>
  <c r="AP132" i="2"/>
  <c r="AQ132" i="2" s="1"/>
  <c r="AR132" i="2" s="1"/>
  <c r="AS132" i="2" s="1"/>
  <c r="AL132" i="2"/>
  <c r="AH132" i="2"/>
  <c r="AA132" i="2"/>
  <c r="AB132" i="2" s="1"/>
  <c r="AD132" i="2" s="1"/>
  <c r="Y132" i="2"/>
  <c r="Z132" i="2" s="1"/>
  <c r="X132" i="2"/>
  <c r="AC132" i="2" s="1"/>
  <c r="W132" i="2"/>
  <c r="V132" i="2"/>
  <c r="U132" i="2"/>
  <c r="R132" i="2"/>
  <c r="I132" i="2"/>
  <c r="J132" i="2" s="1"/>
  <c r="H132" i="2"/>
  <c r="G132" i="2" s="1"/>
  <c r="K132" i="2" s="1"/>
  <c r="AV131" i="2"/>
  <c r="AT131" i="2"/>
  <c r="AP131" i="2"/>
  <c r="AQ131" i="2" s="1"/>
  <c r="AR131" i="2" s="1"/>
  <c r="AS131" i="2" s="1"/>
  <c r="AO131" i="2"/>
  <c r="AL131" i="2"/>
  <c r="AH131" i="2"/>
  <c r="AD131" i="2"/>
  <c r="AC131" i="2"/>
  <c r="AB131" i="2"/>
  <c r="AA131" i="2"/>
  <c r="Z131" i="2"/>
  <c r="X131" i="2"/>
  <c r="Y131" i="2" s="1"/>
  <c r="W131" i="2"/>
  <c r="V131" i="2"/>
  <c r="U131" i="2"/>
  <c r="R131" i="2"/>
  <c r="H131" i="2"/>
  <c r="G131" i="2" s="1"/>
  <c r="I131" i="2" s="1"/>
  <c r="J131" i="2" s="1"/>
  <c r="AE131" i="2" s="1"/>
  <c r="AV130" i="2"/>
  <c r="AL130" i="2"/>
  <c r="AH130" i="2"/>
  <c r="X130" i="2"/>
  <c r="AC130" i="2" s="1"/>
  <c r="W130" i="2"/>
  <c r="V130" i="2"/>
  <c r="U130" i="2"/>
  <c r="R130" i="2"/>
  <c r="H130" i="2"/>
  <c r="G130" i="2" s="1"/>
  <c r="AV129" i="2"/>
  <c r="AL129" i="2"/>
  <c r="AH129" i="2"/>
  <c r="X129" i="2"/>
  <c r="W129" i="2"/>
  <c r="V129" i="2"/>
  <c r="U129" i="2"/>
  <c r="R129" i="2"/>
  <c r="H129" i="2"/>
  <c r="G129" i="2"/>
  <c r="AV128" i="2"/>
  <c r="AP128" i="2"/>
  <c r="AQ128" i="2" s="1"/>
  <c r="AR128" i="2" s="1"/>
  <c r="AS128" i="2" s="1"/>
  <c r="AL128" i="2"/>
  <c r="AH128" i="2"/>
  <c r="Y128" i="2"/>
  <c r="Z128" i="2" s="1"/>
  <c r="AA128" i="2" s="1"/>
  <c r="AB128" i="2" s="1"/>
  <c r="AD128" i="2" s="1"/>
  <c r="X128" i="2"/>
  <c r="AC128" i="2" s="1"/>
  <c r="W128" i="2"/>
  <c r="V128" i="2"/>
  <c r="U128" i="2"/>
  <c r="R128" i="2"/>
  <c r="H128" i="2"/>
  <c r="G128" i="2"/>
  <c r="K128" i="2" s="1"/>
  <c r="AV127" i="2"/>
  <c r="AP127" i="2"/>
  <c r="AQ127" i="2" s="1"/>
  <c r="AR127" i="2" s="1"/>
  <c r="AS127" i="2" s="1"/>
  <c r="AO127" i="2"/>
  <c r="AT127" i="2" s="1"/>
  <c r="AL127" i="2"/>
  <c r="AH127" i="2"/>
  <c r="Z127" i="2"/>
  <c r="AA127" i="2" s="1"/>
  <c r="AB127" i="2" s="1"/>
  <c r="AD127" i="2" s="1"/>
  <c r="Y127" i="2"/>
  <c r="X127" i="2"/>
  <c r="W127" i="2"/>
  <c r="V127" i="2"/>
  <c r="U127" i="2"/>
  <c r="R127" i="2"/>
  <c r="H127" i="2"/>
  <c r="G127" i="2" s="1"/>
  <c r="AV126" i="2"/>
  <c r="AL126" i="2"/>
  <c r="AH126" i="2"/>
  <c r="X126" i="2"/>
  <c r="W126" i="2"/>
  <c r="V126" i="2"/>
  <c r="U126" i="2"/>
  <c r="R126" i="2"/>
  <c r="H126" i="2"/>
  <c r="G126" i="2" s="1"/>
  <c r="AV125" i="2"/>
  <c r="AP125" i="2"/>
  <c r="AQ125" i="2" s="1"/>
  <c r="AR125" i="2" s="1"/>
  <c r="AS125" i="2" s="1"/>
  <c r="AO125" i="2"/>
  <c r="AT125" i="2" s="1"/>
  <c r="AL125" i="2"/>
  <c r="AH125" i="2"/>
  <c r="Z125" i="2"/>
  <c r="AA125" i="2" s="1"/>
  <c r="AB125" i="2" s="1"/>
  <c r="AD125" i="2" s="1"/>
  <c r="Y125" i="2"/>
  <c r="X125" i="2"/>
  <c r="W125" i="2"/>
  <c r="V125" i="2"/>
  <c r="U125" i="2"/>
  <c r="R125" i="2"/>
  <c r="H125" i="2"/>
  <c r="G125" i="2" s="1"/>
  <c r="AV124" i="2"/>
  <c r="AL124" i="2"/>
  <c r="AH124" i="2"/>
  <c r="X124" i="2"/>
  <c r="W124" i="2"/>
  <c r="V124" i="2"/>
  <c r="U124" i="2"/>
  <c r="R124" i="2"/>
  <c r="H124" i="2"/>
  <c r="G124" i="2" s="1"/>
  <c r="AV123" i="2"/>
  <c r="AP123" i="2"/>
  <c r="AQ123" i="2" s="1"/>
  <c r="AR123" i="2" s="1"/>
  <c r="AS123" i="2" s="1"/>
  <c r="AO123" i="2"/>
  <c r="AT123" i="2" s="1"/>
  <c r="AL123" i="2"/>
  <c r="AH123" i="2"/>
  <c r="Z123" i="2"/>
  <c r="AA123" i="2" s="1"/>
  <c r="AB123" i="2" s="1"/>
  <c r="AD123" i="2" s="1"/>
  <c r="Y123" i="2"/>
  <c r="X123" i="2"/>
  <c r="W123" i="2"/>
  <c r="V123" i="2"/>
  <c r="U123" i="2"/>
  <c r="R123" i="2"/>
  <c r="H123" i="2"/>
  <c r="G123" i="2" s="1"/>
  <c r="AV122" i="2"/>
  <c r="AL122" i="2"/>
  <c r="AH122" i="2"/>
  <c r="X122" i="2"/>
  <c r="W122" i="2"/>
  <c r="V122" i="2"/>
  <c r="U122" i="2"/>
  <c r="R122" i="2"/>
  <c r="H122" i="2"/>
  <c r="G122" i="2" s="1"/>
  <c r="AV121" i="2"/>
  <c r="AP121" i="2"/>
  <c r="AQ121" i="2" s="1"/>
  <c r="AR121" i="2" s="1"/>
  <c r="AS121" i="2" s="1"/>
  <c r="AO121" i="2"/>
  <c r="AT121" i="2" s="1"/>
  <c r="AL121" i="2"/>
  <c r="AH121" i="2"/>
  <c r="Z121" i="2"/>
  <c r="AA121" i="2" s="1"/>
  <c r="AB121" i="2" s="1"/>
  <c r="AD121" i="2" s="1"/>
  <c r="Y121" i="2"/>
  <c r="X121" i="2"/>
  <c r="W121" i="2"/>
  <c r="V121" i="2"/>
  <c r="U121" i="2"/>
  <c r="R121" i="2"/>
  <c r="H121" i="2"/>
  <c r="G121" i="2" s="1"/>
  <c r="AV120" i="2"/>
  <c r="AL120" i="2"/>
  <c r="AH120" i="2"/>
  <c r="X120" i="2"/>
  <c r="W120" i="2"/>
  <c r="V120" i="2"/>
  <c r="U120" i="2"/>
  <c r="R120" i="2"/>
  <c r="H120" i="2"/>
  <c r="G120" i="2" s="1"/>
  <c r="AV119" i="2"/>
  <c r="AP119" i="2"/>
  <c r="AQ119" i="2" s="1"/>
  <c r="AR119" i="2" s="1"/>
  <c r="AS119" i="2" s="1"/>
  <c r="AO119" i="2"/>
  <c r="AT119" i="2" s="1"/>
  <c r="AL119" i="2"/>
  <c r="AH119" i="2"/>
  <c r="Z119" i="2"/>
  <c r="AA119" i="2" s="1"/>
  <c r="AB119" i="2" s="1"/>
  <c r="AD119" i="2" s="1"/>
  <c r="Y119" i="2"/>
  <c r="X119" i="2"/>
  <c r="W119" i="2"/>
  <c r="V119" i="2"/>
  <c r="U119" i="2"/>
  <c r="R119" i="2"/>
  <c r="H119" i="2"/>
  <c r="G119" i="2" s="1"/>
  <c r="AV118" i="2"/>
  <c r="AL118" i="2"/>
  <c r="AH118" i="2"/>
  <c r="X118" i="2"/>
  <c r="W118" i="2"/>
  <c r="V118" i="2"/>
  <c r="U118" i="2"/>
  <c r="R118" i="2"/>
  <c r="H118" i="2"/>
  <c r="G118" i="2" s="1"/>
  <c r="AV117" i="2"/>
  <c r="AP117" i="2"/>
  <c r="AQ117" i="2" s="1"/>
  <c r="AR117" i="2" s="1"/>
  <c r="AS117" i="2" s="1"/>
  <c r="AL117" i="2"/>
  <c r="AH117" i="2"/>
  <c r="Z117" i="2"/>
  <c r="AA117" i="2" s="1"/>
  <c r="AB117" i="2" s="1"/>
  <c r="AD117" i="2" s="1"/>
  <c r="Y117" i="2"/>
  <c r="X117" i="2"/>
  <c r="W117" i="2"/>
  <c r="V117" i="2"/>
  <c r="U117" i="2"/>
  <c r="R117" i="2"/>
  <c r="H117" i="2"/>
  <c r="G117" i="2" s="1"/>
  <c r="AV116" i="2"/>
  <c r="AL116" i="2"/>
  <c r="AH116" i="2"/>
  <c r="X116" i="2"/>
  <c r="W116" i="2"/>
  <c r="V116" i="2"/>
  <c r="U116" i="2"/>
  <c r="R116" i="2"/>
  <c r="H116" i="2"/>
  <c r="G116" i="2" s="1"/>
  <c r="AV115" i="2"/>
  <c r="AR115" i="2"/>
  <c r="AS115" i="2" s="1"/>
  <c r="AP115" i="2"/>
  <c r="AQ115" i="2" s="1"/>
  <c r="AL115" i="2"/>
  <c r="AH115" i="2"/>
  <c r="X115" i="2"/>
  <c r="Y115" i="2" s="1"/>
  <c r="Z115" i="2" s="1"/>
  <c r="AA115" i="2" s="1"/>
  <c r="AB115" i="2" s="1"/>
  <c r="AD115" i="2" s="1"/>
  <c r="W115" i="2"/>
  <c r="V115" i="2"/>
  <c r="U115" i="2"/>
  <c r="R115" i="2"/>
  <c r="H115" i="2"/>
  <c r="G115" i="2" s="1"/>
  <c r="AV114" i="2"/>
  <c r="AL114" i="2"/>
  <c r="AH114" i="2"/>
  <c r="X114" i="2"/>
  <c r="W114" i="2"/>
  <c r="V114" i="2"/>
  <c r="U114" i="2"/>
  <c r="R114" i="2"/>
  <c r="H114" i="2"/>
  <c r="G114" i="2" s="1"/>
  <c r="AV113" i="2"/>
  <c r="AP113" i="2"/>
  <c r="AQ113" i="2" s="1"/>
  <c r="AR113" i="2" s="1"/>
  <c r="AS113" i="2" s="1"/>
  <c r="AL113" i="2"/>
  <c r="AH113" i="2"/>
  <c r="Z113" i="2"/>
  <c r="AA113" i="2" s="1"/>
  <c r="AB113" i="2" s="1"/>
  <c r="AD113" i="2" s="1"/>
  <c r="X113" i="2"/>
  <c r="Y113" i="2" s="1"/>
  <c r="W113" i="2"/>
  <c r="V113" i="2"/>
  <c r="U113" i="2"/>
  <c r="R113" i="2"/>
  <c r="H113" i="2"/>
  <c r="G113" i="2" s="1"/>
  <c r="AV112" i="2"/>
  <c r="AL112" i="2"/>
  <c r="AH112" i="2"/>
  <c r="X112" i="2"/>
  <c r="W112" i="2"/>
  <c r="V112" i="2"/>
  <c r="U112" i="2"/>
  <c r="R112" i="2"/>
  <c r="H112" i="2"/>
  <c r="G112" i="2" s="1"/>
  <c r="AV111" i="2"/>
  <c r="AR111" i="2"/>
  <c r="AS111" i="2" s="1"/>
  <c r="AP111" i="2"/>
  <c r="AQ111" i="2" s="1"/>
  <c r="AL111" i="2"/>
  <c r="AH111" i="2"/>
  <c r="X111" i="2"/>
  <c r="Y111" i="2" s="1"/>
  <c r="Z111" i="2" s="1"/>
  <c r="AA111" i="2" s="1"/>
  <c r="AB111" i="2" s="1"/>
  <c r="AD111" i="2" s="1"/>
  <c r="W111" i="2"/>
  <c r="V111" i="2"/>
  <c r="U111" i="2"/>
  <c r="R111" i="2"/>
  <c r="H111" i="2"/>
  <c r="G111" i="2" s="1"/>
  <c r="AV110" i="2"/>
  <c r="AL110" i="2"/>
  <c r="AH110" i="2"/>
  <c r="X110" i="2"/>
  <c r="W110" i="2"/>
  <c r="V110" i="2"/>
  <c r="U110" i="2"/>
  <c r="R110" i="2"/>
  <c r="H110" i="2"/>
  <c r="G110" i="2" s="1"/>
  <c r="AV109" i="2"/>
  <c r="AP109" i="2"/>
  <c r="AQ109" i="2" s="1"/>
  <c r="AR109" i="2" s="1"/>
  <c r="AS109" i="2" s="1"/>
  <c r="AL109" i="2"/>
  <c r="AH109" i="2"/>
  <c r="AB109" i="2"/>
  <c r="AD109" i="2" s="1"/>
  <c r="Z109" i="2"/>
  <c r="AA109" i="2" s="1"/>
  <c r="X109" i="2"/>
  <c r="Y109" i="2" s="1"/>
  <c r="W109" i="2"/>
  <c r="V109" i="2"/>
  <c r="U109" i="2"/>
  <c r="R109" i="2"/>
  <c r="H109" i="2"/>
  <c r="G109" i="2" s="1"/>
  <c r="AV108" i="2"/>
  <c r="AL108" i="2"/>
  <c r="AH108" i="2"/>
  <c r="X108" i="2"/>
  <c r="W108" i="2"/>
  <c r="V108" i="2"/>
  <c r="U108" i="2"/>
  <c r="R108" i="2"/>
  <c r="H108" i="2"/>
  <c r="G108" i="2" s="1"/>
  <c r="AV107" i="2"/>
  <c r="AR107" i="2"/>
  <c r="AS107" i="2" s="1"/>
  <c r="AP107" i="2"/>
  <c r="AQ107" i="2" s="1"/>
  <c r="AL107" i="2"/>
  <c r="AH107" i="2"/>
  <c r="X107" i="2"/>
  <c r="Y107" i="2" s="1"/>
  <c r="Z107" i="2" s="1"/>
  <c r="AA107" i="2" s="1"/>
  <c r="AB107" i="2" s="1"/>
  <c r="AD107" i="2" s="1"/>
  <c r="W107" i="2"/>
  <c r="V107" i="2"/>
  <c r="U107" i="2"/>
  <c r="R107" i="2"/>
  <c r="H107" i="2"/>
  <c r="G107" i="2" s="1"/>
  <c r="AV106" i="2"/>
  <c r="AL106" i="2"/>
  <c r="AH106" i="2"/>
  <c r="X106" i="2"/>
  <c r="W106" i="2"/>
  <c r="V106" i="2"/>
  <c r="U106" i="2"/>
  <c r="R106" i="2"/>
  <c r="H106" i="2"/>
  <c r="G106" i="2" s="1"/>
  <c r="AV105" i="2"/>
  <c r="AP105" i="2"/>
  <c r="AQ105" i="2" s="1"/>
  <c r="AR105" i="2" s="1"/>
  <c r="AS105" i="2" s="1"/>
  <c r="AL105" i="2"/>
  <c r="AH105" i="2"/>
  <c r="Z105" i="2"/>
  <c r="AA105" i="2" s="1"/>
  <c r="AB105" i="2" s="1"/>
  <c r="AD105" i="2" s="1"/>
  <c r="X105" i="2"/>
  <c r="Y105" i="2" s="1"/>
  <c r="W105" i="2"/>
  <c r="V105" i="2"/>
  <c r="U105" i="2"/>
  <c r="R105" i="2"/>
  <c r="H105" i="2"/>
  <c r="G105" i="2" s="1"/>
  <c r="AV104" i="2"/>
  <c r="AL104" i="2"/>
  <c r="AH104" i="2"/>
  <c r="X104" i="2"/>
  <c r="W104" i="2"/>
  <c r="V104" i="2"/>
  <c r="U104" i="2"/>
  <c r="R104" i="2"/>
  <c r="H104" i="2"/>
  <c r="G104" i="2" s="1"/>
  <c r="AV103" i="2"/>
  <c r="AR103" i="2"/>
  <c r="AS103" i="2" s="1"/>
  <c r="AP103" i="2"/>
  <c r="AQ103" i="2" s="1"/>
  <c r="AL103" i="2"/>
  <c r="AH103" i="2"/>
  <c r="X103" i="2"/>
  <c r="Y103" i="2" s="1"/>
  <c r="Z103" i="2" s="1"/>
  <c r="AA103" i="2" s="1"/>
  <c r="AB103" i="2" s="1"/>
  <c r="AD103" i="2" s="1"/>
  <c r="W103" i="2"/>
  <c r="V103" i="2"/>
  <c r="U103" i="2"/>
  <c r="R103" i="2"/>
  <c r="H103" i="2"/>
  <c r="G103" i="2" s="1"/>
  <c r="AV102" i="2"/>
  <c r="AL102" i="2"/>
  <c r="AH102" i="2"/>
  <c r="X102" i="2"/>
  <c r="W102" i="2"/>
  <c r="V102" i="2"/>
  <c r="U102" i="2"/>
  <c r="R102" i="2"/>
  <c r="H102" i="2"/>
  <c r="G102" i="2" s="1"/>
  <c r="AV101" i="2"/>
  <c r="AP101" i="2"/>
  <c r="AQ101" i="2" s="1"/>
  <c r="AR101" i="2" s="1"/>
  <c r="AS101" i="2" s="1"/>
  <c r="AL101" i="2"/>
  <c r="AH101" i="2"/>
  <c r="AB101" i="2"/>
  <c r="AD101" i="2" s="1"/>
  <c r="Z101" i="2"/>
  <c r="AA101" i="2" s="1"/>
  <c r="X101" i="2"/>
  <c r="Y101" i="2" s="1"/>
  <c r="W101" i="2"/>
  <c r="V101" i="2"/>
  <c r="U101" i="2"/>
  <c r="R101" i="2"/>
  <c r="H101" i="2"/>
  <c r="G101" i="2" s="1"/>
  <c r="AV100" i="2"/>
  <c r="AL100" i="2"/>
  <c r="AH100" i="2"/>
  <c r="X100" i="2"/>
  <c r="W100" i="2"/>
  <c r="V100" i="2"/>
  <c r="U100" i="2"/>
  <c r="R100" i="2"/>
  <c r="H100" i="2"/>
  <c r="G100" i="2" s="1"/>
  <c r="AV99" i="2"/>
  <c r="AR99" i="2"/>
  <c r="AS99" i="2" s="1"/>
  <c r="AP99" i="2"/>
  <c r="AQ99" i="2" s="1"/>
  <c r="AL99" i="2"/>
  <c r="AH99" i="2"/>
  <c r="X99" i="2"/>
  <c r="Y99" i="2" s="1"/>
  <c r="Z99" i="2" s="1"/>
  <c r="AA99" i="2" s="1"/>
  <c r="AB99" i="2" s="1"/>
  <c r="AD99" i="2" s="1"/>
  <c r="W99" i="2"/>
  <c r="V99" i="2"/>
  <c r="U99" i="2"/>
  <c r="R99" i="2"/>
  <c r="H99" i="2"/>
  <c r="G99" i="2" s="1"/>
  <c r="AV98" i="2"/>
  <c r="AL98" i="2"/>
  <c r="AH98" i="2"/>
  <c r="X98" i="2"/>
  <c r="W98" i="2"/>
  <c r="V98" i="2"/>
  <c r="U98" i="2"/>
  <c r="R98" i="2"/>
  <c r="H98" i="2"/>
  <c r="G98" i="2" s="1"/>
  <c r="AV97" i="2"/>
  <c r="AP97" i="2"/>
  <c r="AQ97" i="2" s="1"/>
  <c r="AR97" i="2" s="1"/>
  <c r="AS97" i="2" s="1"/>
  <c r="AL97" i="2"/>
  <c r="AH97" i="2"/>
  <c r="Z97" i="2"/>
  <c r="AA97" i="2" s="1"/>
  <c r="AB97" i="2" s="1"/>
  <c r="AD97" i="2" s="1"/>
  <c r="X97" i="2"/>
  <c r="Y97" i="2" s="1"/>
  <c r="W97" i="2"/>
  <c r="V97" i="2"/>
  <c r="U97" i="2"/>
  <c r="R97" i="2"/>
  <c r="H97" i="2"/>
  <c r="G97" i="2" s="1"/>
  <c r="AV96" i="2"/>
  <c r="AL96" i="2"/>
  <c r="AH96" i="2"/>
  <c r="X96" i="2"/>
  <c r="W96" i="2"/>
  <c r="V96" i="2"/>
  <c r="U96" i="2"/>
  <c r="R96" i="2"/>
  <c r="H96" i="2"/>
  <c r="G96" i="2" s="1"/>
  <c r="AV95" i="2"/>
  <c r="AR95" i="2"/>
  <c r="AS95" i="2" s="1"/>
  <c r="AP95" i="2"/>
  <c r="AQ95" i="2" s="1"/>
  <c r="AL95" i="2"/>
  <c r="AH95" i="2"/>
  <c r="X95" i="2"/>
  <c r="Y95" i="2" s="1"/>
  <c r="Z95" i="2" s="1"/>
  <c r="AA95" i="2" s="1"/>
  <c r="AB95" i="2" s="1"/>
  <c r="AD95" i="2" s="1"/>
  <c r="W95" i="2"/>
  <c r="V95" i="2"/>
  <c r="U95" i="2"/>
  <c r="R95" i="2"/>
  <c r="H95" i="2"/>
  <c r="G95" i="2" s="1"/>
  <c r="AV94" i="2"/>
  <c r="AL94" i="2"/>
  <c r="AH94" i="2"/>
  <c r="X94" i="2"/>
  <c r="W94" i="2"/>
  <c r="V94" i="2"/>
  <c r="U94" i="2"/>
  <c r="R94" i="2"/>
  <c r="H94" i="2"/>
  <c r="G94" i="2" s="1"/>
  <c r="AV93" i="2"/>
  <c r="AP93" i="2"/>
  <c r="AQ93" i="2" s="1"/>
  <c r="AR93" i="2" s="1"/>
  <c r="AS93" i="2" s="1"/>
  <c r="AL93" i="2"/>
  <c r="AH93" i="2"/>
  <c r="AB93" i="2"/>
  <c r="AD93" i="2" s="1"/>
  <c r="Z93" i="2"/>
  <c r="AA93" i="2" s="1"/>
  <c r="X93" i="2"/>
  <c r="Y93" i="2" s="1"/>
  <c r="W93" i="2"/>
  <c r="V93" i="2"/>
  <c r="U93" i="2"/>
  <c r="R93" i="2"/>
  <c r="H93" i="2"/>
  <c r="G93" i="2" s="1"/>
  <c r="AV92" i="2"/>
  <c r="AL92" i="2"/>
  <c r="AH92" i="2"/>
  <c r="X92" i="2"/>
  <c r="W92" i="2"/>
  <c r="V92" i="2"/>
  <c r="U92" i="2"/>
  <c r="R92" i="2"/>
  <c r="H92" i="2"/>
  <c r="G92" i="2" s="1"/>
  <c r="AV91" i="2"/>
  <c r="AR91" i="2"/>
  <c r="AS91" i="2" s="1"/>
  <c r="AP91" i="2"/>
  <c r="AQ91" i="2" s="1"/>
  <c r="AL91" i="2"/>
  <c r="AH91" i="2"/>
  <c r="X91" i="2"/>
  <c r="Y91" i="2" s="1"/>
  <c r="Z91" i="2" s="1"/>
  <c r="AA91" i="2" s="1"/>
  <c r="AB91" i="2" s="1"/>
  <c r="AD91" i="2" s="1"/>
  <c r="W91" i="2"/>
  <c r="V91" i="2"/>
  <c r="U91" i="2"/>
  <c r="R91" i="2"/>
  <c r="H91" i="2"/>
  <c r="G91" i="2" s="1"/>
  <c r="AV90" i="2"/>
  <c r="AL90" i="2"/>
  <c r="AH90" i="2"/>
  <c r="X90" i="2"/>
  <c r="W90" i="2"/>
  <c r="V90" i="2"/>
  <c r="U90" i="2"/>
  <c r="R90" i="2"/>
  <c r="H90" i="2"/>
  <c r="G90" i="2" s="1"/>
  <c r="AV89" i="2"/>
  <c r="AP89" i="2"/>
  <c r="AQ89" i="2" s="1"/>
  <c r="AR89" i="2" s="1"/>
  <c r="AS89" i="2" s="1"/>
  <c r="AL89" i="2"/>
  <c r="AH89" i="2"/>
  <c r="Z89" i="2"/>
  <c r="AA89" i="2" s="1"/>
  <c r="AB89" i="2" s="1"/>
  <c r="AD89" i="2" s="1"/>
  <c r="X89" i="2"/>
  <c r="Y89" i="2" s="1"/>
  <c r="W89" i="2"/>
  <c r="V89" i="2"/>
  <c r="U89" i="2"/>
  <c r="R89" i="2"/>
  <c r="H89" i="2"/>
  <c r="G89" i="2" s="1"/>
  <c r="AV88" i="2"/>
  <c r="AL88" i="2"/>
  <c r="AH88" i="2"/>
  <c r="X88" i="2"/>
  <c r="W88" i="2"/>
  <c r="V88" i="2"/>
  <c r="U88" i="2"/>
  <c r="R88" i="2"/>
  <c r="H88" i="2"/>
  <c r="G88" i="2" s="1"/>
  <c r="AV87" i="2"/>
  <c r="AL87" i="2"/>
  <c r="AH87" i="2"/>
  <c r="X87" i="2"/>
  <c r="AP87" i="2" s="1"/>
  <c r="AQ87" i="2" s="1"/>
  <c r="AR87" i="2" s="1"/>
  <c r="AS87" i="2" s="1"/>
  <c r="W87" i="2"/>
  <c r="V87" i="2"/>
  <c r="U87" i="2"/>
  <c r="R87" i="2"/>
  <c r="H87" i="2"/>
  <c r="G87" i="2" s="1"/>
  <c r="AV86" i="2"/>
  <c r="AP86" i="2"/>
  <c r="AQ86" i="2" s="1"/>
  <c r="AR86" i="2" s="1"/>
  <c r="AS86" i="2" s="1"/>
  <c r="AL86" i="2"/>
  <c r="AH86" i="2"/>
  <c r="X86" i="2"/>
  <c r="W86" i="2"/>
  <c r="V86" i="2"/>
  <c r="U86" i="2"/>
  <c r="R86" i="2"/>
  <c r="H86" i="2"/>
  <c r="G86" i="2" s="1"/>
  <c r="AV85" i="2"/>
  <c r="AL85" i="2"/>
  <c r="AH85" i="2"/>
  <c r="X85" i="2"/>
  <c r="AP85" i="2" s="1"/>
  <c r="AQ85" i="2" s="1"/>
  <c r="AR85" i="2" s="1"/>
  <c r="AS85" i="2" s="1"/>
  <c r="W85" i="2"/>
  <c r="V85" i="2"/>
  <c r="U85" i="2"/>
  <c r="R85" i="2"/>
  <c r="H85" i="2"/>
  <c r="G85" i="2" s="1"/>
  <c r="AV84" i="2"/>
  <c r="AL84" i="2"/>
  <c r="AH84" i="2"/>
  <c r="X84" i="2"/>
  <c r="AP84" i="2" s="1"/>
  <c r="AQ84" i="2" s="1"/>
  <c r="AR84" i="2" s="1"/>
  <c r="AS84" i="2" s="1"/>
  <c r="W84" i="2"/>
  <c r="V84" i="2"/>
  <c r="U84" i="2"/>
  <c r="R84" i="2"/>
  <c r="H84" i="2"/>
  <c r="G84" i="2" s="1"/>
  <c r="AV83" i="2"/>
  <c r="AL83" i="2"/>
  <c r="AH83" i="2"/>
  <c r="X83" i="2"/>
  <c r="AP83" i="2" s="1"/>
  <c r="AQ83" i="2" s="1"/>
  <c r="AR83" i="2" s="1"/>
  <c r="AS83" i="2" s="1"/>
  <c r="W83" i="2"/>
  <c r="V83" i="2"/>
  <c r="U83" i="2"/>
  <c r="R83" i="2"/>
  <c r="H83" i="2"/>
  <c r="G83" i="2" s="1"/>
  <c r="AV82" i="2"/>
  <c r="AP82" i="2"/>
  <c r="AQ82" i="2" s="1"/>
  <c r="AR82" i="2" s="1"/>
  <c r="AS82" i="2" s="1"/>
  <c r="AL82" i="2"/>
  <c r="AH82" i="2"/>
  <c r="X82" i="2"/>
  <c r="W82" i="2"/>
  <c r="V82" i="2"/>
  <c r="U82" i="2"/>
  <c r="R82" i="2"/>
  <c r="H82" i="2"/>
  <c r="G82" i="2" s="1"/>
  <c r="AV81" i="2"/>
  <c r="AP81" i="2"/>
  <c r="AQ81" i="2" s="1"/>
  <c r="AR81" i="2" s="1"/>
  <c r="AS81" i="2" s="1"/>
  <c r="AL81" i="2"/>
  <c r="AH81" i="2"/>
  <c r="X81" i="2"/>
  <c r="W81" i="2"/>
  <c r="V81" i="2"/>
  <c r="U81" i="2"/>
  <c r="R81" i="2"/>
  <c r="H81" i="2"/>
  <c r="G81" i="2" s="1"/>
  <c r="AV80" i="2"/>
  <c r="AL80" i="2"/>
  <c r="AH80" i="2"/>
  <c r="X80" i="2"/>
  <c r="W80" i="2"/>
  <c r="V80" i="2"/>
  <c r="U80" i="2"/>
  <c r="R80" i="2"/>
  <c r="H80" i="2"/>
  <c r="G80" i="2" s="1"/>
  <c r="AV79" i="2"/>
  <c r="AL79" i="2"/>
  <c r="AH79" i="2"/>
  <c r="X79" i="2"/>
  <c r="AP79" i="2" s="1"/>
  <c r="AQ79" i="2" s="1"/>
  <c r="AR79" i="2" s="1"/>
  <c r="AS79" i="2" s="1"/>
  <c r="W79" i="2"/>
  <c r="V79" i="2"/>
  <c r="U79" i="2"/>
  <c r="R79" i="2"/>
  <c r="H79" i="2"/>
  <c r="G79" i="2" s="1"/>
  <c r="AV78" i="2"/>
  <c r="AP78" i="2"/>
  <c r="AQ78" i="2" s="1"/>
  <c r="AR78" i="2" s="1"/>
  <c r="AS78" i="2" s="1"/>
  <c r="AL78" i="2"/>
  <c r="AH78" i="2"/>
  <c r="X78" i="2"/>
  <c r="W78" i="2"/>
  <c r="V78" i="2"/>
  <c r="U78" i="2"/>
  <c r="R78" i="2"/>
  <c r="H78" i="2"/>
  <c r="G78" i="2" s="1"/>
  <c r="AV77" i="2"/>
  <c r="AL77" i="2"/>
  <c r="AH77" i="2"/>
  <c r="X77" i="2"/>
  <c r="AP77" i="2" s="1"/>
  <c r="AQ77" i="2" s="1"/>
  <c r="AR77" i="2" s="1"/>
  <c r="AS77" i="2" s="1"/>
  <c r="W77" i="2"/>
  <c r="V77" i="2"/>
  <c r="U77" i="2"/>
  <c r="R77" i="2"/>
  <c r="H77" i="2"/>
  <c r="G77" i="2" s="1"/>
  <c r="AV76" i="2"/>
  <c r="AL76" i="2"/>
  <c r="AH76" i="2"/>
  <c r="X76" i="2"/>
  <c r="AP76" i="2" s="1"/>
  <c r="AQ76" i="2" s="1"/>
  <c r="AR76" i="2" s="1"/>
  <c r="AS76" i="2" s="1"/>
  <c r="W76" i="2"/>
  <c r="V76" i="2"/>
  <c r="U76" i="2"/>
  <c r="R76" i="2"/>
  <c r="H76" i="2"/>
  <c r="G76" i="2" s="1"/>
  <c r="AV75" i="2"/>
  <c r="AL75" i="2"/>
  <c r="AH75" i="2"/>
  <c r="X75" i="2"/>
  <c r="AP75" i="2" s="1"/>
  <c r="AQ75" i="2" s="1"/>
  <c r="AR75" i="2" s="1"/>
  <c r="AS75" i="2" s="1"/>
  <c r="W75" i="2"/>
  <c r="V75" i="2"/>
  <c r="U75" i="2"/>
  <c r="R75" i="2"/>
  <c r="H75" i="2"/>
  <c r="G75" i="2" s="1"/>
  <c r="AV74" i="2"/>
  <c r="AP74" i="2"/>
  <c r="AQ74" i="2" s="1"/>
  <c r="AR74" i="2" s="1"/>
  <c r="AS74" i="2" s="1"/>
  <c r="AL74" i="2"/>
  <c r="AH74" i="2"/>
  <c r="X74" i="2"/>
  <c r="W74" i="2"/>
  <c r="V74" i="2"/>
  <c r="U74" i="2"/>
  <c r="R74" i="2"/>
  <c r="H74" i="2"/>
  <c r="G74" i="2" s="1"/>
  <c r="AV73" i="2"/>
  <c r="AP73" i="2"/>
  <c r="AQ73" i="2" s="1"/>
  <c r="AR73" i="2" s="1"/>
  <c r="AS73" i="2" s="1"/>
  <c r="AL73" i="2"/>
  <c r="AH73" i="2"/>
  <c r="X73" i="2"/>
  <c r="W73" i="2"/>
  <c r="V73" i="2"/>
  <c r="U73" i="2"/>
  <c r="R73" i="2"/>
  <c r="H73" i="2"/>
  <c r="G73" i="2" s="1"/>
  <c r="AV72" i="2"/>
  <c r="AL72" i="2"/>
  <c r="AH72" i="2"/>
  <c r="X72" i="2"/>
  <c r="AP72" i="2" s="1"/>
  <c r="AQ72" i="2" s="1"/>
  <c r="AR72" i="2" s="1"/>
  <c r="AS72" i="2" s="1"/>
  <c r="W72" i="2"/>
  <c r="V72" i="2"/>
  <c r="U72" i="2"/>
  <c r="R72" i="2"/>
  <c r="H72" i="2"/>
  <c r="G72" i="2" s="1"/>
  <c r="AV71" i="2"/>
  <c r="AL71" i="2"/>
  <c r="AH71" i="2"/>
  <c r="X71" i="2"/>
  <c r="AP71" i="2" s="1"/>
  <c r="AQ71" i="2" s="1"/>
  <c r="AR71" i="2" s="1"/>
  <c r="AS71" i="2" s="1"/>
  <c r="W71" i="2"/>
  <c r="V71" i="2"/>
  <c r="U71" i="2"/>
  <c r="R71" i="2"/>
  <c r="H71" i="2"/>
  <c r="G71" i="2" s="1"/>
  <c r="AV70" i="2"/>
  <c r="AP70" i="2"/>
  <c r="AQ70" i="2" s="1"/>
  <c r="AR70" i="2" s="1"/>
  <c r="AS70" i="2" s="1"/>
  <c r="AL70" i="2"/>
  <c r="AH70" i="2"/>
  <c r="X70" i="2"/>
  <c r="W70" i="2"/>
  <c r="V70" i="2"/>
  <c r="U70" i="2"/>
  <c r="R70" i="2"/>
  <c r="H70" i="2"/>
  <c r="G70" i="2" s="1"/>
  <c r="AV69" i="2"/>
  <c r="AL69" i="2"/>
  <c r="AH69" i="2"/>
  <c r="X69" i="2"/>
  <c r="AP69" i="2" s="1"/>
  <c r="AQ69" i="2" s="1"/>
  <c r="AR69" i="2" s="1"/>
  <c r="AS69" i="2" s="1"/>
  <c r="W69" i="2"/>
  <c r="V69" i="2"/>
  <c r="U69" i="2"/>
  <c r="R69" i="2"/>
  <c r="H69" i="2"/>
  <c r="G69" i="2" s="1"/>
  <c r="AV68" i="2"/>
  <c r="AL68" i="2"/>
  <c r="AH68" i="2"/>
  <c r="X68" i="2"/>
  <c r="AP68" i="2" s="1"/>
  <c r="AQ68" i="2" s="1"/>
  <c r="AR68" i="2" s="1"/>
  <c r="AS68" i="2" s="1"/>
  <c r="W68" i="2"/>
  <c r="V68" i="2"/>
  <c r="U68" i="2"/>
  <c r="R68" i="2"/>
  <c r="H68" i="2"/>
  <c r="G68" i="2" s="1"/>
  <c r="AV67" i="2"/>
  <c r="AL67" i="2"/>
  <c r="AH67" i="2"/>
  <c r="X67" i="2"/>
  <c r="AP67" i="2" s="1"/>
  <c r="AQ67" i="2" s="1"/>
  <c r="AR67" i="2" s="1"/>
  <c r="AS67" i="2" s="1"/>
  <c r="W67" i="2"/>
  <c r="V67" i="2"/>
  <c r="U67" i="2"/>
  <c r="R67" i="2"/>
  <c r="H67" i="2"/>
  <c r="G67" i="2" s="1"/>
  <c r="AV66" i="2"/>
  <c r="AP66" i="2"/>
  <c r="AQ66" i="2" s="1"/>
  <c r="AR66" i="2" s="1"/>
  <c r="AS66" i="2" s="1"/>
  <c r="AL66" i="2"/>
  <c r="AH66" i="2"/>
  <c r="X66" i="2"/>
  <c r="W66" i="2"/>
  <c r="V66" i="2"/>
  <c r="U66" i="2"/>
  <c r="R66" i="2"/>
  <c r="H66" i="2"/>
  <c r="G66" i="2" s="1"/>
  <c r="AV65" i="2"/>
  <c r="AP65" i="2"/>
  <c r="AQ65" i="2" s="1"/>
  <c r="AR65" i="2" s="1"/>
  <c r="AS65" i="2" s="1"/>
  <c r="AL65" i="2"/>
  <c r="AH65" i="2"/>
  <c r="X65" i="2"/>
  <c r="W65" i="2"/>
  <c r="V65" i="2"/>
  <c r="U65" i="2"/>
  <c r="R65" i="2"/>
  <c r="H65" i="2"/>
  <c r="G65" i="2" s="1"/>
  <c r="AV64" i="2"/>
  <c r="AL64" i="2"/>
  <c r="AH64" i="2"/>
  <c r="X64" i="2"/>
  <c r="W64" i="2"/>
  <c r="V64" i="2"/>
  <c r="U64" i="2"/>
  <c r="R64" i="2"/>
  <c r="H64" i="2"/>
  <c r="G64" i="2" s="1"/>
  <c r="AV63" i="2"/>
  <c r="AL63" i="2"/>
  <c r="AH63" i="2"/>
  <c r="X63" i="2"/>
  <c r="AP63" i="2" s="1"/>
  <c r="AQ63" i="2" s="1"/>
  <c r="AR63" i="2" s="1"/>
  <c r="AS63" i="2" s="1"/>
  <c r="W63" i="2"/>
  <c r="V63" i="2"/>
  <c r="U63" i="2"/>
  <c r="R63" i="2"/>
  <c r="H63" i="2"/>
  <c r="G63" i="2" s="1"/>
  <c r="AV62" i="2"/>
  <c r="AP62" i="2"/>
  <c r="AQ62" i="2" s="1"/>
  <c r="AR62" i="2" s="1"/>
  <c r="AS62" i="2" s="1"/>
  <c r="AL62" i="2"/>
  <c r="AH62" i="2"/>
  <c r="X62" i="2"/>
  <c r="W62" i="2"/>
  <c r="V62" i="2"/>
  <c r="U62" i="2"/>
  <c r="R62" i="2"/>
  <c r="H62" i="2"/>
  <c r="G62" i="2" s="1"/>
  <c r="AV61" i="2"/>
  <c r="AL61" i="2"/>
  <c r="AH61" i="2"/>
  <c r="X61" i="2"/>
  <c r="AP61" i="2" s="1"/>
  <c r="AQ61" i="2" s="1"/>
  <c r="AR61" i="2" s="1"/>
  <c r="AS61" i="2" s="1"/>
  <c r="W61" i="2"/>
  <c r="V61" i="2"/>
  <c r="U61" i="2"/>
  <c r="R61" i="2"/>
  <c r="H61" i="2"/>
  <c r="G61" i="2" s="1"/>
  <c r="AV60" i="2"/>
  <c r="AL60" i="2"/>
  <c r="AH60" i="2"/>
  <c r="X60" i="2"/>
  <c r="AP60" i="2" s="1"/>
  <c r="AQ60" i="2" s="1"/>
  <c r="AR60" i="2" s="1"/>
  <c r="AS60" i="2" s="1"/>
  <c r="W60" i="2"/>
  <c r="V60" i="2"/>
  <c r="U60" i="2"/>
  <c r="R60" i="2"/>
  <c r="H60" i="2"/>
  <c r="G60" i="2" s="1"/>
  <c r="AV59" i="2"/>
  <c r="AL59" i="2"/>
  <c r="AH59" i="2"/>
  <c r="X59" i="2"/>
  <c r="AP59" i="2" s="1"/>
  <c r="AQ59" i="2" s="1"/>
  <c r="AR59" i="2" s="1"/>
  <c r="AS59" i="2" s="1"/>
  <c r="W59" i="2"/>
  <c r="V59" i="2"/>
  <c r="U59" i="2"/>
  <c r="R59" i="2"/>
  <c r="H59" i="2"/>
  <c r="G59" i="2" s="1"/>
  <c r="AV58" i="2"/>
  <c r="AP58" i="2"/>
  <c r="AQ58" i="2" s="1"/>
  <c r="AR58" i="2" s="1"/>
  <c r="AS58" i="2" s="1"/>
  <c r="AL58" i="2"/>
  <c r="AH58" i="2"/>
  <c r="X58" i="2"/>
  <c r="W58" i="2"/>
  <c r="V58" i="2"/>
  <c r="U58" i="2"/>
  <c r="R58" i="2"/>
  <c r="H58" i="2"/>
  <c r="G58" i="2" s="1"/>
  <c r="AV57" i="2"/>
  <c r="AP57" i="2"/>
  <c r="AQ57" i="2" s="1"/>
  <c r="AR57" i="2" s="1"/>
  <c r="AS57" i="2" s="1"/>
  <c r="AL57" i="2"/>
  <c r="AH57" i="2"/>
  <c r="X57" i="2"/>
  <c r="W57" i="2"/>
  <c r="V57" i="2"/>
  <c r="U57" i="2"/>
  <c r="R57" i="2"/>
  <c r="H57" i="2"/>
  <c r="G57" i="2" s="1"/>
  <c r="AV56" i="2"/>
  <c r="AL56" i="2"/>
  <c r="AH56" i="2"/>
  <c r="X56" i="2"/>
  <c r="W56" i="2"/>
  <c r="V56" i="2"/>
  <c r="U56" i="2"/>
  <c r="R56" i="2"/>
  <c r="H56" i="2"/>
  <c r="G56" i="2" s="1"/>
  <c r="AV55" i="2"/>
  <c r="AL55" i="2"/>
  <c r="AH55" i="2"/>
  <c r="X55" i="2"/>
  <c r="AP55" i="2" s="1"/>
  <c r="AQ55" i="2" s="1"/>
  <c r="AR55" i="2" s="1"/>
  <c r="AS55" i="2" s="1"/>
  <c r="W55" i="2"/>
  <c r="V55" i="2"/>
  <c r="U55" i="2"/>
  <c r="R55" i="2"/>
  <c r="H55" i="2"/>
  <c r="G55" i="2" s="1"/>
  <c r="AV54" i="2"/>
  <c r="AP54" i="2"/>
  <c r="AQ54" i="2" s="1"/>
  <c r="AR54" i="2" s="1"/>
  <c r="AS54" i="2" s="1"/>
  <c r="AL54" i="2"/>
  <c r="AH54" i="2"/>
  <c r="X54" i="2"/>
  <c r="W54" i="2"/>
  <c r="V54" i="2"/>
  <c r="U54" i="2"/>
  <c r="R54" i="2"/>
  <c r="H54" i="2"/>
  <c r="G54" i="2" s="1"/>
  <c r="AV53" i="2"/>
  <c r="AL53" i="2"/>
  <c r="AH53" i="2"/>
  <c r="X53" i="2"/>
  <c r="AP53" i="2" s="1"/>
  <c r="AQ53" i="2" s="1"/>
  <c r="AR53" i="2" s="1"/>
  <c r="AS53" i="2" s="1"/>
  <c r="W53" i="2"/>
  <c r="V53" i="2"/>
  <c r="U53" i="2"/>
  <c r="R53" i="2"/>
  <c r="H53" i="2"/>
  <c r="G53" i="2" s="1"/>
  <c r="AV52" i="2"/>
  <c r="AL52" i="2"/>
  <c r="AH52" i="2"/>
  <c r="X52" i="2"/>
  <c r="AP52" i="2" s="1"/>
  <c r="AQ52" i="2" s="1"/>
  <c r="AR52" i="2" s="1"/>
  <c r="AS52" i="2" s="1"/>
  <c r="W52" i="2"/>
  <c r="V52" i="2"/>
  <c r="U52" i="2"/>
  <c r="R52" i="2"/>
  <c r="H52" i="2"/>
  <c r="G52" i="2" s="1"/>
  <c r="AV51" i="2"/>
  <c r="AL51" i="2"/>
  <c r="AH51" i="2"/>
  <c r="X51" i="2"/>
  <c r="AP51" i="2" s="1"/>
  <c r="AQ51" i="2" s="1"/>
  <c r="AR51" i="2" s="1"/>
  <c r="AS51" i="2" s="1"/>
  <c r="W51" i="2"/>
  <c r="V51" i="2"/>
  <c r="U51" i="2"/>
  <c r="R51" i="2"/>
  <c r="H51" i="2"/>
  <c r="G51" i="2" s="1"/>
  <c r="AV50" i="2"/>
  <c r="AP50" i="2"/>
  <c r="AQ50" i="2" s="1"/>
  <c r="AR50" i="2" s="1"/>
  <c r="AS50" i="2" s="1"/>
  <c r="AL50" i="2"/>
  <c r="AH50" i="2"/>
  <c r="X50" i="2"/>
  <c r="W50" i="2"/>
  <c r="V50" i="2"/>
  <c r="U50" i="2"/>
  <c r="R50" i="2"/>
  <c r="H50" i="2"/>
  <c r="G50" i="2" s="1"/>
  <c r="AV49" i="2"/>
  <c r="AP49" i="2"/>
  <c r="AQ49" i="2" s="1"/>
  <c r="AR49" i="2" s="1"/>
  <c r="AS49" i="2" s="1"/>
  <c r="AL49" i="2"/>
  <c r="AH49" i="2"/>
  <c r="X49" i="2"/>
  <c r="W49" i="2"/>
  <c r="V49" i="2"/>
  <c r="U49" i="2"/>
  <c r="R49" i="2"/>
  <c r="H49" i="2"/>
  <c r="G49" i="2" s="1"/>
  <c r="AV48" i="2"/>
  <c r="AL48" i="2"/>
  <c r="AH48" i="2"/>
  <c r="X48" i="2"/>
  <c r="W48" i="2"/>
  <c r="V48" i="2"/>
  <c r="U48" i="2"/>
  <c r="R48" i="2"/>
  <c r="H48" i="2"/>
  <c r="G48" i="2" s="1"/>
  <c r="AV47" i="2"/>
  <c r="AL47" i="2"/>
  <c r="AH47" i="2"/>
  <c r="X47" i="2"/>
  <c r="AP47" i="2" s="1"/>
  <c r="AQ47" i="2" s="1"/>
  <c r="AR47" i="2" s="1"/>
  <c r="AS47" i="2" s="1"/>
  <c r="W47" i="2"/>
  <c r="V47" i="2"/>
  <c r="U47" i="2"/>
  <c r="R47" i="2"/>
  <c r="H47" i="2"/>
  <c r="G47" i="2" s="1"/>
  <c r="AV46" i="2"/>
  <c r="AP46" i="2"/>
  <c r="AQ46" i="2" s="1"/>
  <c r="AR46" i="2" s="1"/>
  <c r="AS46" i="2" s="1"/>
  <c r="AL46" i="2"/>
  <c r="AH46" i="2"/>
  <c r="X46" i="2"/>
  <c r="W46" i="2"/>
  <c r="V46" i="2"/>
  <c r="U46" i="2"/>
  <c r="R46" i="2"/>
  <c r="H46" i="2"/>
  <c r="G46" i="2" s="1"/>
  <c r="AV45" i="2"/>
  <c r="AL45" i="2"/>
  <c r="AH45" i="2"/>
  <c r="X45" i="2"/>
  <c r="AP45" i="2" s="1"/>
  <c r="AQ45" i="2" s="1"/>
  <c r="AR45" i="2" s="1"/>
  <c r="AS45" i="2" s="1"/>
  <c r="W45" i="2"/>
  <c r="V45" i="2"/>
  <c r="U45" i="2"/>
  <c r="R45" i="2"/>
  <c r="H45" i="2"/>
  <c r="G45" i="2" s="1"/>
  <c r="AV44" i="2"/>
  <c r="AL44" i="2"/>
  <c r="AH44" i="2"/>
  <c r="X44" i="2"/>
  <c r="AP44" i="2" s="1"/>
  <c r="AQ44" i="2" s="1"/>
  <c r="AR44" i="2" s="1"/>
  <c r="AS44" i="2" s="1"/>
  <c r="W44" i="2"/>
  <c r="V44" i="2"/>
  <c r="U44" i="2"/>
  <c r="R44" i="2"/>
  <c r="H44" i="2"/>
  <c r="G44" i="2" s="1"/>
  <c r="AV43" i="2"/>
  <c r="AL43" i="2"/>
  <c r="AH43" i="2"/>
  <c r="X43" i="2"/>
  <c r="AP43" i="2" s="1"/>
  <c r="AQ43" i="2" s="1"/>
  <c r="AR43" i="2" s="1"/>
  <c r="AS43" i="2" s="1"/>
  <c r="W43" i="2"/>
  <c r="V43" i="2"/>
  <c r="U43" i="2"/>
  <c r="R43" i="2"/>
  <c r="H43" i="2"/>
  <c r="G43" i="2" s="1"/>
  <c r="AV42" i="2"/>
  <c r="AP42" i="2"/>
  <c r="AQ42" i="2" s="1"/>
  <c r="AR42" i="2" s="1"/>
  <c r="AS42" i="2" s="1"/>
  <c r="AL42" i="2"/>
  <c r="AH42" i="2"/>
  <c r="X42" i="2"/>
  <c r="W42" i="2"/>
  <c r="V42" i="2"/>
  <c r="U42" i="2"/>
  <c r="R42" i="2"/>
  <c r="H42" i="2"/>
  <c r="G42" i="2" s="1"/>
  <c r="AV41" i="2"/>
  <c r="AP41" i="2"/>
  <c r="AQ41" i="2" s="1"/>
  <c r="AR41" i="2" s="1"/>
  <c r="AS41" i="2" s="1"/>
  <c r="AL41" i="2"/>
  <c r="AH41" i="2"/>
  <c r="X41" i="2"/>
  <c r="W41" i="2"/>
  <c r="V41" i="2"/>
  <c r="U41" i="2"/>
  <c r="R41" i="2"/>
  <c r="H41" i="2"/>
  <c r="G41" i="2" s="1"/>
  <c r="AV40" i="2"/>
  <c r="AL40" i="2"/>
  <c r="AH40" i="2"/>
  <c r="X40" i="2"/>
  <c r="AP40" i="2" s="1"/>
  <c r="AQ40" i="2" s="1"/>
  <c r="AR40" i="2" s="1"/>
  <c r="AS40" i="2" s="1"/>
  <c r="W40" i="2"/>
  <c r="V40" i="2"/>
  <c r="U40" i="2"/>
  <c r="R40" i="2"/>
  <c r="H40" i="2"/>
  <c r="G40" i="2" s="1"/>
  <c r="AV39" i="2"/>
  <c r="AL39" i="2"/>
  <c r="AH39" i="2"/>
  <c r="X39" i="2"/>
  <c r="AP39" i="2" s="1"/>
  <c r="AQ39" i="2" s="1"/>
  <c r="AR39" i="2" s="1"/>
  <c r="AS39" i="2" s="1"/>
  <c r="W39" i="2"/>
  <c r="V39" i="2"/>
  <c r="U39" i="2"/>
  <c r="R39" i="2"/>
  <c r="H39" i="2"/>
  <c r="G39" i="2" s="1"/>
  <c r="AV38" i="2"/>
  <c r="AP38" i="2"/>
  <c r="AQ38" i="2" s="1"/>
  <c r="AR38" i="2" s="1"/>
  <c r="AS38" i="2" s="1"/>
  <c r="AL38" i="2"/>
  <c r="AH38" i="2"/>
  <c r="X38" i="2"/>
  <c r="W38" i="2"/>
  <c r="V38" i="2"/>
  <c r="U38" i="2"/>
  <c r="R38" i="2"/>
  <c r="H38" i="2"/>
  <c r="G38" i="2" s="1"/>
  <c r="AV37" i="2"/>
  <c r="AL37" i="2"/>
  <c r="AH37" i="2"/>
  <c r="X37" i="2"/>
  <c r="AP37" i="2" s="1"/>
  <c r="AQ37" i="2" s="1"/>
  <c r="AR37" i="2" s="1"/>
  <c r="AS37" i="2" s="1"/>
  <c r="W37" i="2"/>
  <c r="V37" i="2"/>
  <c r="U37" i="2"/>
  <c r="R37" i="2"/>
  <c r="H37" i="2"/>
  <c r="G37" i="2" s="1"/>
  <c r="AV36" i="2"/>
  <c r="AL36" i="2"/>
  <c r="AH36" i="2"/>
  <c r="X36" i="2"/>
  <c r="AP36" i="2" s="1"/>
  <c r="AQ36" i="2" s="1"/>
  <c r="AR36" i="2" s="1"/>
  <c r="AS36" i="2" s="1"/>
  <c r="W36" i="2"/>
  <c r="V36" i="2"/>
  <c r="U36" i="2"/>
  <c r="R36" i="2"/>
  <c r="H36" i="2"/>
  <c r="G36" i="2" s="1"/>
  <c r="AV35" i="2"/>
  <c r="AP35" i="2"/>
  <c r="AQ35" i="2" s="1"/>
  <c r="AR35" i="2" s="1"/>
  <c r="AS35" i="2" s="1"/>
  <c r="AL35" i="2"/>
  <c r="AH35" i="2"/>
  <c r="X35" i="2"/>
  <c r="W35" i="2"/>
  <c r="V35" i="2"/>
  <c r="U35" i="2"/>
  <c r="R35" i="2"/>
  <c r="H35" i="2"/>
  <c r="G35" i="2" s="1"/>
  <c r="AV34" i="2"/>
  <c r="AL34" i="2"/>
  <c r="AH34" i="2"/>
  <c r="X34" i="2"/>
  <c r="AC34" i="2" s="1"/>
  <c r="W34" i="2"/>
  <c r="V34" i="2"/>
  <c r="U34" i="2"/>
  <c r="R34" i="2"/>
  <c r="H34" i="2"/>
  <c r="G34" i="2" s="1"/>
  <c r="AV33" i="2"/>
  <c r="AL33" i="2"/>
  <c r="AH33" i="2"/>
  <c r="X33" i="2"/>
  <c r="Y33" i="2" s="1"/>
  <c r="Z33" i="2" s="1"/>
  <c r="AA33" i="2" s="1"/>
  <c r="AB33" i="2" s="1"/>
  <c r="AD33" i="2" s="1"/>
  <c r="W33" i="2"/>
  <c r="V33" i="2"/>
  <c r="U33" i="2"/>
  <c r="R33" i="2"/>
  <c r="J33" i="2"/>
  <c r="I33" i="2"/>
  <c r="H33" i="2"/>
  <c r="G33" i="2" s="1"/>
  <c r="K33" i="2" s="1"/>
  <c r="AV32" i="2"/>
  <c r="AL32" i="2"/>
  <c r="AH32" i="2"/>
  <c r="X32" i="2"/>
  <c r="AP32" i="2" s="1"/>
  <c r="AQ32" i="2" s="1"/>
  <c r="AR32" i="2" s="1"/>
  <c r="AS32" i="2" s="1"/>
  <c r="W32" i="2"/>
  <c r="V32" i="2"/>
  <c r="U32" i="2"/>
  <c r="R32" i="2"/>
  <c r="H32" i="2"/>
  <c r="G32" i="2" s="1"/>
  <c r="AV31" i="2"/>
  <c r="AL31" i="2"/>
  <c r="AH31" i="2"/>
  <c r="Z31" i="2"/>
  <c r="AA31" i="2" s="1"/>
  <c r="AB31" i="2" s="1"/>
  <c r="AD31" i="2" s="1"/>
  <c r="Y31" i="2"/>
  <c r="X31" i="2"/>
  <c r="W31" i="2"/>
  <c r="V31" i="2"/>
  <c r="U31" i="2"/>
  <c r="R31" i="2"/>
  <c r="I31" i="2"/>
  <c r="J31" i="2" s="1"/>
  <c r="H31" i="2"/>
  <c r="G31" i="2" s="1"/>
  <c r="K31" i="2" s="1"/>
  <c r="AV30" i="2"/>
  <c r="AL30" i="2"/>
  <c r="AH30" i="2"/>
  <c r="AC30" i="2"/>
  <c r="X30" i="2"/>
  <c r="W30" i="2"/>
  <c r="V30" i="2"/>
  <c r="U30" i="2"/>
  <c r="R30" i="2"/>
  <c r="H30" i="2"/>
  <c r="G30" i="2" s="1"/>
  <c r="AV29" i="2"/>
  <c r="AL29" i="2"/>
  <c r="AH29" i="2"/>
  <c r="Y29" i="2"/>
  <c r="Z29" i="2" s="1"/>
  <c r="AA29" i="2" s="1"/>
  <c r="AB29" i="2" s="1"/>
  <c r="AD29" i="2" s="1"/>
  <c r="X29" i="2"/>
  <c r="W29" i="2"/>
  <c r="V29" i="2"/>
  <c r="U29" i="2"/>
  <c r="R29" i="2"/>
  <c r="H29" i="2"/>
  <c r="G29" i="2" s="1"/>
  <c r="K29" i="2" s="1"/>
  <c r="AV28" i="2"/>
  <c r="AL28" i="2"/>
  <c r="AH28" i="2"/>
  <c r="AC28" i="2"/>
  <c r="X28" i="2"/>
  <c r="W28" i="2"/>
  <c r="V28" i="2"/>
  <c r="U28" i="2"/>
  <c r="R28" i="2"/>
  <c r="H28" i="2"/>
  <c r="G28" i="2" s="1"/>
  <c r="AV27" i="2"/>
  <c r="AL27" i="2"/>
  <c r="AH27" i="2"/>
  <c r="X27" i="2"/>
  <c r="AP27" i="2" s="1"/>
  <c r="AQ27" i="2" s="1"/>
  <c r="AR27" i="2" s="1"/>
  <c r="AS27" i="2" s="1"/>
  <c r="W27" i="2"/>
  <c r="V27" i="2"/>
  <c r="U27" i="2"/>
  <c r="R27" i="2"/>
  <c r="H27" i="2"/>
  <c r="G27" i="2" s="1"/>
  <c r="K27" i="2" s="1"/>
  <c r="AV26" i="2"/>
  <c r="AQ26" i="2"/>
  <c r="AR26" i="2" s="1"/>
  <c r="AS26" i="2" s="1"/>
  <c r="AP26" i="2"/>
  <c r="AL26" i="2"/>
  <c r="AH26" i="2"/>
  <c r="AC26" i="2"/>
  <c r="Z26" i="2"/>
  <c r="AA26" i="2" s="1"/>
  <c r="AB26" i="2" s="1"/>
  <c r="AD26" i="2" s="1"/>
  <c r="Y26" i="2"/>
  <c r="X26" i="2"/>
  <c r="W26" i="2"/>
  <c r="V26" i="2"/>
  <c r="U26" i="2"/>
  <c r="R26" i="2"/>
  <c r="I26" i="2"/>
  <c r="J26" i="2" s="1"/>
  <c r="H26" i="2"/>
  <c r="G26" i="2" s="1"/>
  <c r="K26" i="2" s="1"/>
  <c r="AV25" i="2"/>
  <c r="AL25" i="2"/>
  <c r="AH25" i="2"/>
  <c r="X25" i="2"/>
  <c r="AC25" i="2" s="1"/>
  <c r="W25" i="2"/>
  <c r="V25" i="2"/>
  <c r="U25" i="2"/>
  <c r="R25" i="2"/>
  <c r="J25" i="2"/>
  <c r="I25" i="2"/>
  <c r="H25" i="2"/>
  <c r="G25" i="2" s="1"/>
  <c r="K25" i="2" s="1"/>
  <c r="AV24" i="2"/>
  <c r="AP24" i="2"/>
  <c r="AQ24" i="2" s="1"/>
  <c r="AR24" i="2" s="1"/>
  <c r="AS24" i="2" s="1"/>
  <c r="AL24" i="2"/>
  <c r="AH24" i="2"/>
  <c r="Y24" i="2"/>
  <c r="Z24" i="2" s="1"/>
  <c r="AA24" i="2" s="1"/>
  <c r="AB24" i="2" s="1"/>
  <c r="AD24" i="2" s="1"/>
  <c r="X24" i="2"/>
  <c r="W24" i="2"/>
  <c r="V24" i="2"/>
  <c r="U24" i="2"/>
  <c r="R24" i="2"/>
  <c r="H24" i="2"/>
  <c r="G24" i="2" s="1"/>
  <c r="K24" i="2" s="1"/>
  <c r="AV23" i="2"/>
  <c r="AL23" i="2"/>
  <c r="AH23" i="2"/>
  <c r="AC23" i="2"/>
  <c r="X23" i="2"/>
  <c r="AP23" i="2" s="1"/>
  <c r="AQ23" i="2" s="1"/>
  <c r="AR23" i="2" s="1"/>
  <c r="AS23" i="2" s="1"/>
  <c r="W23" i="2"/>
  <c r="V23" i="2"/>
  <c r="U23" i="2"/>
  <c r="R23" i="2"/>
  <c r="J23" i="2"/>
  <c r="I23" i="2"/>
  <c r="H23" i="2"/>
  <c r="G23" i="2" s="1"/>
  <c r="K23" i="2" s="1"/>
  <c r="AV22" i="2"/>
  <c r="AQ22" i="2"/>
  <c r="AR22" i="2" s="1"/>
  <c r="AS22" i="2" s="1"/>
  <c r="AP22" i="2"/>
  <c r="AL22" i="2"/>
  <c r="AH22" i="2"/>
  <c r="AC22" i="2"/>
  <c r="Z22" i="2"/>
  <c r="AA22" i="2" s="1"/>
  <c r="AB22" i="2" s="1"/>
  <c r="AD22" i="2" s="1"/>
  <c r="Y22" i="2"/>
  <c r="X22" i="2"/>
  <c r="W22" i="2"/>
  <c r="V22" i="2"/>
  <c r="U22" i="2"/>
  <c r="R22" i="2"/>
  <c r="H22" i="2"/>
  <c r="G22" i="2" s="1"/>
  <c r="AV21" i="2"/>
  <c r="AT21" i="2"/>
  <c r="AP21" i="2"/>
  <c r="AQ21" i="2" s="1"/>
  <c r="AR21" i="2" s="1"/>
  <c r="AS21" i="2" s="1"/>
  <c r="AO21" i="2"/>
  <c r="AL21" i="2"/>
  <c r="AH21" i="2"/>
  <c r="AC21" i="2"/>
  <c r="X21" i="2"/>
  <c r="W21" i="2"/>
  <c r="V21" i="2"/>
  <c r="U21" i="2"/>
  <c r="R21" i="2"/>
  <c r="K21" i="2"/>
  <c r="H21" i="2"/>
  <c r="G21" i="2" s="1"/>
  <c r="I21" i="2" s="1"/>
  <c r="J21" i="2" s="1"/>
  <c r="AV20" i="2"/>
  <c r="AT20" i="2"/>
  <c r="AL20" i="2"/>
  <c r="AH20" i="2"/>
  <c r="AC20" i="2"/>
  <c r="X20" i="2"/>
  <c r="AO20" i="2" s="1"/>
  <c r="W20" i="2"/>
  <c r="V20" i="2"/>
  <c r="U20" i="2"/>
  <c r="R20" i="2"/>
  <c r="H20" i="2"/>
  <c r="G20" i="2"/>
  <c r="K20" i="2" s="1"/>
  <c r="AV19" i="2"/>
  <c r="AL19" i="2"/>
  <c r="AH19" i="2"/>
  <c r="X19" i="2"/>
  <c r="W19" i="2"/>
  <c r="V19" i="2"/>
  <c r="U19" i="2"/>
  <c r="R19" i="2"/>
  <c r="H19" i="2"/>
  <c r="G19" i="2" s="1"/>
  <c r="I19" i="2" s="1"/>
  <c r="J19" i="2" s="1"/>
  <c r="AV18" i="2"/>
  <c r="AL18" i="2"/>
  <c r="AH18" i="2"/>
  <c r="Y18" i="2"/>
  <c r="Z18" i="2" s="1"/>
  <c r="AA18" i="2" s="1"/>
  <c r="AB18" i="2" s="1"/>
  <c r="AD18" i="2" s="1"/>
  <c r="X18" i="2"/>
  <c r="AO18" i="2" s="1"/>
  <c r="AT18" i="2" s="1"/>
  <c r="W18" i="2"/>
  <c r="V18" i="2"/>
  <c r="U18" i="2"/>
  <c r="R18" i="2"/>
  <c r="H18" i="2"/>
  <c r="G18" i="2" s="1"/>
  <c r="AV17" i="2"/>
  <c r="AP17" i="2"/>
  <c r="AQ17" i="2" s="1"/>
  <c r="AR17" i="2" s="1"/>
  <c r="AS17" i="2" s="1"/>
  <c r="AO17" i="2"/>
  <c r="AT17" i="2" s="1"/>
  <c r="AL17" i="2"/>
  <c r="AH17" i="2"/>
  <c r="Z17" i="2"/>
  <c r="AA17" i="2" s="1"/>
  <c r="AB17" i="2" s="1"/>
  <c r="AD17" i="2" s="1"/>
  <c r="Y17" i="2"/>
  <c r="X17" i="2"/>
  <c r="W17" i="2"/>
  <c r="V17" i="2"/>
  <c r="U17" i="2"/>
  <c r="R17" i="2"/>
  <c r="K17" i="2"/>
  <c r="J17" i="2"/>
  <c r="I17" i="2"/>
  <c r="H17" i="2"/>
  <c r="G17" i="2" s="1"/>
  <c r="AV16" i="2"/>
  <c r="AQ16" i="2"/>
  <c r="AR16" i="2" s="1"/>
  <c r="AS16" i="2" s="1"/>
  <c r="AP16" i="2"/>
  <c r="AL16" i="2"/>
  <c r="AH16" i="2"/>
  <c r="X16" i="2"/>
  <c r="AO16" i="2" s="1"/>
  <c r="AT16" i="2" s="1"/>
  <c r="W16" i="2"/>
  <c r="V16" i="2"/>
  <c r="U16" i="2"/>
  <c r="R16" i="2"/>
  <c r="J16" i="2"/>
  <c r="I16" i="2"/>
  <c r="H16" i="2"/>
  <c r="G16" i="2"/>
  <c r="K16" i="2" s="1"/>
  <c r="AV15" i="2"/>
  <c r="AQ15" i="2"/>
  <c r="AR15" i="2" s="1"/>
  <c r="AS15" i="2" s="1"/>
  <c r="AP15" i="2"/>
  <c r="AO15" i="2"/>
  <c r="AT15" i="2" s="1"/>
  <c r="AL15" i="2"/>
  <c r="AH15" i="2"/>
  <c r="AC15" i="2"/>
  <c r="Y15" i="2"/>
  <c r="Z15" i="2" s="1"/>
  <c r="AA15" i="2" s="1"/>
  <c r="AB15" i="2" s="1"/>
  <c r="AD15" i="2" s="1"/>
  <c r="X15" i="2"/>
  <c r="W15" i="2"/>
  <c r="V15" i="2"/>
  <c r="U15" i="2"/>
  <c r="R15" i="2"/>
  <c r="K15" i="2"/>
  <c r="I15" i="2"/>
  <c r="J15" i="2" s="1"/>
  <c r="H15" i="2"/>
  <c r="G15" i="2" s="1"/>
  <c r="AV14" i="2"/>
  <c r="AT14" i="2"/>
  <c r="AP14" i="2"/>
  <c r="AQ14" i="2" s="1"/>
  <c r="AR14" i="2" s="1"/>
  <c r="AS14" i="2" s="1"/>
  <c r="AL14" i="2"/>
  <c r="AH14" i="2"/>
  <c r="AC14" i="2"/>
  <c r="Z14" i="2"/>
  <c r="AA14" i="2" s="1"/>
  <c r="AB14" i="2" s="1"/>
  <c r="AD14" i="2" s="1"/>
  <c r="Y14" i="2"/>
  <c r="X14" i="2"/>
  <c r="AO14" i="2" s="1"/>
  <c r="W14" i="2"/>
  <c r="V14" i="2"/>
  <c r="U14" i="2"/>
  <c r="R14" i="2"/>
  <c r="H14" i="2"/>
  <c r="G14" i="2" s="1"/>
  <c r="AV13" i="2"/>
  <c r="AT13" i="2"/>
  <c r="AP13" i="2"/>
  <c r="AQ13" i="2" s="1"/>
  <c r="AR13" i="2" s="1"/>
  <c r="AS13" i="2" s="1"/>
  <c r="AO13" i="2"/>
  <c r="AL13" i="2"/>
  <c r="AH13" i="2"/>
  <c r="AC13" i="2"/>
  <c r="X13" i="2"/>
  <c r="W13" i="2"/>
  <c r="V13" i="2"/>
  <c r="U13" i="2"/>
  <c r="R13" i="2"/>
  <c r="K13" i="2"/>
  <c r="H13" i="2"/>
  <c r="G13" i="2" s="1"/>
  <c r="I13" i="2" s="1"/>
  <c r="J13" i="2" s="1"/>
  <c r="AV12" i="2"/>
  <c r="AT12" i="2"/>
  <c r="AL12" i="2"/>
  <c r="AH12" i="2"/>
  <c r="AC12" i="2"/>
  <c r="X12" i="2"/>
  <c r="AO12" i="2" s="1"/>
  <c r="W12" i="2"/>
  <c r="V12" i="2"/>
  <c r="U12" i="2"/>
  <c r="R12" i="2"/>
  <c r="H12" i="2"/>
  <c r="G12" i="2"/>
  <c r="K12" i="2" s="1"/>
  <c r="AV11" i="2"/>
  <c r="AL11" i="2"/>
  <c r="AH11" i="2"/>
  <c r="X11" i="2"/>
  <c r="W11" i="2"/>
  <c r="V11" i="2"/>
  <c r="U11" i="2"/>
  <c r="R11" i="2"/>
  <c r="H11" i="2"/>
  <c r="G11" i="2" s="1"/>
  <c r="I11" i="2" s="1"/>
  <c r="J11" i="2" s="1"/>
  <c r="AV10" i="2"/>
  <c r="AL10" i="2"/>
  <c r="AH10" i="2"/>
  <c r="Y10" i="2"/>
  <c r="Z10" i="2" s="1"/>
  <c r="AA10" i="2" s="1"/>
  <c r="AB10" i="2" s="1"/>
  <c r="AD10" i="2" s="1"/>
  <c r="X10" i="2"/>
  <c r="AO10" i="2" s="1"/>
  <c r="AT10" i="2" s="1"/>
  <c r="W10" i="2"/>
  <c r="V10" i="2"/>
  <c r="U10" i="2"/>
  <c r="R10" i="2"/>
  <c r="H10" i="2"/>
  <c r="G10" i="2" s="1"/>
  <c r="AV9" i="2"/>
  <c r="AP9" i="2"/>
  <c r="AQ9" i="2" s="1"/>
  <c r="AR9" i="2" s="1"/>
  <c r="AS9" i="2" s="1"/>
  <c r="AO9" i="2"/>
  <c r="AT9" i="2" s="1"/>
  <c r="AL9" i="2"/>
  <c r="AH9" i="2"/>
  <c r="Z9" i="2"/>
  <c r="AA9" i="2" s="1"/>
  <c r="AB9" i="2" s="1"/>
  <c r="AD9" i="2" s="1"/>
  <c r="Y9" i="2"/>
  <c r="X9" i="2"/>
  <c r="W9" i="2"/>
  <c r="V9" i="2"/>
  <c r="U9" i="2"/>
  <c r="R9" i="2"/>
  <c r="K9" i="2"/>
  <c r="J9" i="2"/>
  <c r="I9" i="2"/>
  <c r="H9" i="2"/>
  <c r="G9" i="2" s="1"/>
  <c r="AJ10" i="28" l="1"/>
  <c r="AF67" i="10"/>
  <c r="AG67" i="10" s="1"/>
  <c r="AH67" i="10" s="1"/>
  <c r="AI67" i="10" s="1"/>
  <c r="AK67" i="10" s="1"/>
  <c r="AJ23" i="10"/>
  <c r="AJ26" i="10"/>
  <c r="AF29" i="10"/>
  <c r="AG29" i="10" s="1"/>
  <c r="AH29" i="10" s="1"/>
  <c r="AI29" i="10" s="1"/>
  <c r="AK29" i="10" s="1"/>
  <c r="AJ90" i="10"/>
  <c r="AF107" i="10"/>
  <c r="AG107" i="10" s="1"/>
  <c r="AH107" i="10" s="1"/>
  <c r="AI107" i="10" s="1"/>
  <c r="AK107" i="10" s="1"/>
  <c r="AJ139" i="10"/>
  <c r="AJ128" i="10"/>
  <c r="AF95" i="10"/>
  <c r="AG95" i="10" s="1"/>
  <c r="AH95" i="10" s="1"/>
  <c r="AI95" i="10" s="1"/>
  <c r="AK95" i="10" s="1"/>
  <c r="AJ130" i="10"/>
  <c r="AF163" i="10"/>
  <c r="AG163" i="10" s="1"/>
  <c r="AH163" i="10" s="1"/>
  <c r="AI163" i="10" s="1"/>
  <c r="AK163" i="10" s="1"/>
  <c r="AH98" i="10"/>
  <c r="AI98" i="10" s="1"/>
  <c r="AK98" i="10" s="1"/>
  <c r="AF109" i="10"/>
  <c r="AG109" i="10" s="1"/>
  <c r="AH109" i="10" s="1"/>
  <c r="AI109" i="10" s="1"/>
  <c r="AK109" i="10" s="1"/>
  <c r="AJ183" i="10"/>
  <c r="AJ186" i="10"/>
  <c r="AF55" i="10"/>
  <c r="AG55" i="10" s="1"/>
  <c r="AH55" i="10" s="1"/>
  <c r="AI55" i="10" s="1"/>
  <c r="AK55" i="10" s="1"/>
  <c r="AH74" i="10"/>
  <c r="AI74" i="10" s="1"/>
  <c r="AK74" i="10" s="1"/>
  <c r="AJ77" i="10"/>
  <c r="AF87" i="10"/>
  <c r="AG87" i="10" s="1"/>
  <c r="AH87" i="10" s="1"/>
  <c r="AI87" i="10" s="1"/>
  <c r="AK87" i="10" s="1"/>
  <c r="AJ123" i="10"/>
  <c r="AJ160" i="10"/>
  <c r="AJ178" i="10"/>
  <c r="AJ179" i="10"/>
  <c r="AF189" i="10"/>
  <c r="AG189" i="10" s="1"/>
  <c r="AH189" i="10" s="1"/>
  <c r="AI189" i="10" s="1"/>
  <c r="AK189" i="10" s="1"/>
  <c r="AF83" i="10"/>
  <c r="AG83" i="10" s="1"/>
  <c r="AH83" i="10" s="1"/>
  <c r="AI83" i="10" s="1"/>
  <c r="AK83" i="10" s="1"/>
  <c r="AJ88" i="10"/>
  <c r="AJ103" i="10"/>
  <c r="AJ159" i="10"/>
  <c r="AJ40" i="10"/>
  <c r="AJ56" i="10"/>
  <c r="AF13" i="10"/>
  <c r="AG13" i="10" s="1"/>
  <c r="AH13" i="10" s="1"/>
  <c r="AI13" i="10" s="1"/>
  <c r="AK13" i="10" s="1"/>
  <c r="AJ73" i="10"/>
  <c r="AJ80" i="10"/>
  <c r="AJ115" i="10"/>
  <c r="AF125" i="10"/>
  <c r="AG125" i="10" s="1"/>
  <c r="AH125" i="10" s="1"/>
  <c r="AI125" i="10" s="1"/>
  <c r="AK125" i="10" s="1"/>
  <c r="AF181" i="10"/>
  <c r="AG181" i="10" s="1"/>
  <c r="AH181" i="10" s="1"/>
  <c r="AI181" i="10" s="1"/>
  <c r="AK181" i="10" s="1"/>
  <c r="AJ194" i="10"/>
  <c r="AJ48" i="10"/>
  <c r="AF53" i="10"/>
  <c r="AG53" i="10" s="1"/>
  <c r="AH53" i="10" s="1"/>
  <c r="AI53" i="10" s="1"/>
  <c r="AK53" i="10" s="1"/>
  <c r="AH58" i="10"/>
  <c r="AI58" i="10" s="1"/>
  <c r="AK58" i="10" s="1"/>
  <c r="AJ85" i="10"/>
  <c r="AJ114" i="10"/>
  <c r="AJ146" i="10"/>
  <c r="AF157" i="10"/>
  <c r="AG157" i="10" s="1"/>
  <c r="AH157" i="10" s="1"/>
  <c r="AI157" i="10" s="1"/>
  <c r="AK157" i="10" s="1"/>
  <c r="AJ187" i="10"/>
  <c r="AJ209" i="10"/>
  <c r="AJ32" i="10"/>
  <c r="AJ96" i="10"/>
  <c r="AJ205" i="10"/>
  <c r="AJ101" i="10"/>
  <c r="AJ112" i="10"/>
  <c r="AJ141" i="10"/>
  <c r="AJ147" i="10"/>
  <c r="AJ18" i="10"/>
  <c r="AF15" i="10"/>
  <c r="AG15" i="10" s="1"/>
  <c r="AH15" i="10" s="1"/>
  <c r="AI15" i="10" s="1"/>
  <c r="AK15" i="10" s="1"/>
  <c r="AF39" i="10"/>
  <c r="AG39" i="10" s="1"/>
  <c r="AH39" i="10" s="1"/>
  <c r="AI39" i="10" s="1"/>
  <c r="AK39" i="10" s="1"/>
  <c r="AF43" i="10"/>
  <c r="AG43" i="10" s="1"/>
  <c r="AH43" i="10" s="1"/>
  <c r="AI43" i="10" s="1"/>
  <c r="AK43" i="10" s="1"/>
  <c r="AF63" i="10"/>
  <c r="AG63" i="10" s="1"/>
  <c r="AH63" i="10" s="1"/>
  <c r="AI63" i="10" s="1"/>
  <c r="AK63" i="10" s="1"/>
  <c r="AF69" i="10"/>
  <c r="AG69" i="10" s="1"/>
  <c r="AH69" i="10" s="1"/>
  <c r="AI69" i="10" s="1"/>
  <c r="AK69" i="10" s="1"/>
  <c r="AF93" i="10"/>
  <c r="AG93" i="10" s="1"/>
  <c r="AH93" i="10" s="1"/>
  <c r="AI93" i="10" s="1"/>
  <c r="AK93" i="10" s="1"/>
  <c r="AF131" i="10"/>
  <c r="AG131" i="10" s="1"/>
  <c r="AH131" i="10" s="1"/>
  <c r="AI131" i="10" s="1"/>
  <c r="AK131" i="10" s="1"/>
  <c r="AJ133" i="10"/>
  <c r="AJ138" i="10"/>
  <c r="AF151" i="10"/>
  <c r="AG151" i="10" s="1"/>
  <c r="AH151" i="10" s="1"/>
  <c r="AI151" i="10" s="1"/>
  <c r="AK151" i="10" s="1"/>
  <c r="AJ162" i="10"/>
  <c r="AF167" i="10"/>
  <c r="AG167" i="10" s="1"/>
  <c r="AH167" i="10" s="1"/>
  <c r="AI167" i="10" s="1"/>
  <c r="AK167" i="10" s="1"/>
  <c r="AJ192" i="10"/>
  <c r="AH18" i="10"/>
  <c r="AI18" i="10" s="1"/>
  <c r="AK18" i="10" s="1"/>
  <c r="AJ33" i="10"/>
  <c r="AF37" i="10"/>
  <c r="AG37" i="10" s="1"/>
  <c r="AH37" i="10" s="1"/>
  <c r="AI37" i="10" s="1"/>
  <c r="AK37" i="10" s="1"/>
  <c r="AF61" i="10"/>
  <c r="AG61" i="10" s="1"/>
  <c r="AH61" i="10" s="1"/>
  <c r="AI61" i="10" s="1"/>
  <c r="AK61" i="10" s="1"/>
  <c r="AJ72" i="10"/>
  <c r="AJ82" i="10"/>
  <c r="AJ98" i="10"/>
  <c r="AF149" i="10"/>
  <c r="AG149" i="10" s="1"/>
  <c r="AH149" i="10" s="1"/>
  <c r="AI149" i="10" s="1"/>
  <c r="AK149" i="10" s="1"/>
  <c r="AF171" i="10"/>
  <c r="AG171" i="10" s="1"/>
  <c r="AH171" i="10" s="1"/>
  <c r="AI171" i="10" s="1"/>
  <c r="AK171" i="10" s="1"/>
  <c r="AF195" i="10"/>
  <c r="AG195" i="10" s="1"/>
  <c r="AH195" i="10" s="1"/>
  <c r="AI195" i="10" s="1"/>
  <c r="AK195" i="10" s="1"/>
  <c r="AJ197" i="10"/>
  <c r="AJ202" i="10"/>
  <c r="AH17" i="10"/>
  <c r="AI17" i="10" s="1"/>
  <c r="AK17" i="10" s="1"/>
  <c r="AH138" i="10"/>
  <c r="AI138" i="10" s="1"/>
  <c r="AK138" i="10" s="1"/>
  <c r="AH162" i="10"/>
  <c r="AI162" i="10" s="1"/>
  <c r="AK162" i="10" s="1"/>
  <c r="AF165" i="10"/>
  <c r="AG165" i="10" s="1"/>
  <c r="AH165" i="10" s="1"/>
  <c r="AI165" i="10" s="1"/>
  <c r="AK165" i="10" s="1"/>
  <c r="AJ168" i="10"/>
  <c r="AH178" i="10"/>
  <c r="AI178" i="10" s="1"/>
  <c r="AK178" i="10" s="1"/>
  <c r="AF11" i="10"/>
  <c r="AG11" i="10" s="1"/>
  <c r="AH11" i="10" s="1"/>
  <c r="AI11" i="10" s="1"/>
  <c r="AK11" i="10" s="1"/>
  <c r="AF27" i="10"/>
  <c r="AG27" i="10" s="1"/>
  <c r="AH27" i="10" s="1"/>
  <c r="AI27" i="10" s="1"/>
  <c r="AK27" i="10" s="1"/>
  <c r="AF47" i="10"/>
  <c r="AG47" i="10" s="1"/>
  <c r="AH47" i="10" s="1"/>
  <c r="AI47" i="10" s="1"/>
  <c r="AK47" i="10" s="1"/>
  <c r="AF51" i="10"/>
  <c r="AG51" i="10" s="1"/>
  <c r="AH51" i="10" s="1"/>
  <c r="AI51" i="10" s="1"/>
  <c r="AK51" i="10" s="1"/>
  <c r="AF59" i="10"/>
  <c r="AG59" i="10" s="1"/>
  <c r="AH59" i="10" s="1"/>
  <c r="AI59" i="10" s="1"/>
  <c r="AK59" i="10" s="1"/>
  <c r="AJ64" i="10"/>
  <c r="AH82" i="10"/>
  <c r="AI82" i="10" s="1"/>
  <c r="AK82" i="10" s="1"/>
  <c r="AJ104" i="10"/>
  <c r="AF127" i="10"/>
  <c r="AG127" i="10" s="1"/>
  <c r="AH127" i="10" s="1"/>
  <c r="AI127" i="10" s="1"/>
  <c r="AK127" i="10" s="1"/>
  <c r="AF135" i="10"/>
  <c r="AG135" i="10" s="1"/>
  <c r="AH135" i="10" s="1"/>
  <c r="AI135" i="10" s="1"/>
  <c r="AK135" i="10" s="1"/>
  <c r="AF155" i="10"/>
  <c r="AG155" i="10" s="1"/>
  <c r="AH155" i="10" s="1"/>
  <c r="AI155" i="10" s="1"/>
  <c r="AK155" i="10" s="1"/>
  <c r="AH202" i="10"/>
  <c r="AI202" i="10" s="1"/>
  <c r="AK202" i="10" s="1"/>
  <c r="AJ210" i="10"/>
  <c r="AJ16" i="10"/>
  <c r="AJ24" i="10"/>
  <c r="AJ42" i="10"/>
  <c r="AJ58" i="10"/>
  <c r="AF79" i="10"/>
  <c r="AG79" i="10" s="1"/>
  <c r="AH79" i="10" s="1"/>
  <c r="AI79" i="10" s="1"/>
  <c r="AK79" i="10" s="1"/>
  <c r="AF91" i="10"/>
  <c r="AG91" i="10" s="1"/>
  <c r="AH91" i="10" s="1"/>
  <c r="AI91" i="10" s="1"/>
  <c r="AK91" i="10" s="1"/>
  <c r="AJ106" i="10"/>
  <c r="AF111" i="10"/>
  <c r="AG111" i="10" s="1"/>
  <c r="AH111" i="10" s="1"/>
  <c r="AI111" i="10" s="1"/>
  <c r="AK111" i="10" s="1"/>
  <c r="AJ120" i="10"/>
  <c r="AH130" i="10"/>
  <c r="AI130" i="10" s="1"/>
  <c r="AK130" i="10" s="1"/>
  <c r="AJ144" i="10"/>
  <c r="AJ152" i="10"/>
  <c r="AF191" i="10"/>
  <c r="AG191" i="10" s="1"/>
  <c r="AH191" i="10" s="1"/>
  <c r="AI191" i="10" s="1"/>
  <c r="AK191" i="10" s="1"/>
  <c r="AF199" i="10"/>
  <c r="AG199" i="10" s="1"/>
  <c r="AH199" i="10" s="1"/>
  <c r="AI199" i="10" s="1"/>
  <c r="AK199" i="10" s="1"/>
  <c r="AJ154" i="10"/>
  <c r="AJ176" i="10"/>
  <c r="AJ184" i="10"/>
  <c r="AH194" i="10"/>
  <c r="AI194" i="10" s="1"/>
  <c r="AK194" i="10" s="1"/>
  <c r="AH9" i="28"/>
  <c r="AI9" i="28" s="1"/>
  <c r="AK9" i="28" s="1"/>
  <c r="AH39" i="28"/>
  <c r="AI39" i="28" s="1"/>
  <c r="AK39" i="28" s="1"/>
  <c r="AH47" i="28"/>
  <c r="AI47" i="28" s="1"/>
  <c r="AK47" i="28" s="1"/>
  <c r="AH55" i="28"/>
  <c r="AI55" i="28" s="1"/>
  <c r="AK55" i="28" s="1"/>
  <c r="AJ9" i="28"/>
  <c r="AH10" i="28"/>
  <c r="AI10" i="28" s="1"/>
  <c r="AK10" i="28" s="1"/>
  <c r="AF14" i="28"/>
  <c r="AG14" i="28" s="1"/>
  <c r="AH14" i="28" s="1"/>
  <c r="AI14" i="28" s="1"/>
  <c r="AK14" i="28" s="1"/>
  <c r="AJ17" i="28"/>
  <c r="AH18" i="28"/>
  <c r="AI18" i="28" s="1"/>
  <c r="AK18" i="28" s="1"/>
  <c r="AF22" i="28"/>
  <c r="AG22" i="28" s="1"/>
  <c r="AH22" i="28" s="1"/>
  <c r="AI22" i="28" s="1"/>
  <c r="AK22" i="28" s="1"/>
  <c r="AJ25" i="28"/>
  <c r="AH26" i="28"/>
  <c r="AI26" i="28" s="1"/>
  <c r="AK26" i="28" s="1"/>
  <c r="AF30" i="28"/>
  <c r="AG30" i="28" s="1"/>
  <c r="AH30" i="28" s="1"/>
  <c r="AI30" i="28" s="1"/>
  <c r="AK30" i="28" s="1"/>
  <c r="AJ33" i="28"/>
  <c r="AH34" i="28"/>
  <c r="AI34" i="28" s="1"/>
  <c r="AK34" i="28" s="1"/>
  <c r="AF38" i="28"/>
  <c r="AG38" i="28" s="1"/>
  <c r="AH38" i="28" s="1"/>
  <c r="AI38" i="28" s="1"/>
  <c r="AK38" i="28" s="1"/>
  <c r="AJ41" i="28"/>
  <c r="AH42" i="28"/>
  <c r="AI42" i="28" s="1"/>
  <c r="AK42" i="28" s="1"/>
  <c r="AF46" i="28"/>
  <c r="AG46" i="28" s="1"/>
  <c r="AH46" i="28" s="1"/>
  <c r="AI46" i="28" s="1"/>
  <c r="AK46" i="28" s="1"/>
  <c r="AJ49" i="28"/>
  <c r="AH50" i="28"/>
  <c r="AI50" i="28" s="1"/>
  <c r="AK50" i="28" s="1"/>
  <c r="AF54" i="28"/>
  <c r="AG54" i="28" s="1"/>
  <c r="AH54" i="28" s="1"/>
  <c r="AI54" i="28" s="1"/>
  <c r="AK54" i="28" s="1"/>
  <c r="AJ57" i="28"/>
  <c r="AH58" i="28"/>
  <c r="AI58" i="28" s="1"/>
  <c r="AK58" i="28" s="1"/>
  <c r="AF62" i="28"/>
  <c r="AG62" i="28" s="1"/>
  <c r="AH62" i="28" s="1"/>
  <c r="AI62" i="28" s="1"/>
  <c r="AK62" i="28" s="1"/>
  <c r="AJ65" i="28"/>
  <c r="AH66" i="28"/>
  <c r="AI66" i="28" s="1"/>
  <c r="AK66" i="28" s="1"/>
  <c r="AH15" i="28"/>
  <c r="AI15" i="28" s="1"/>
  <c r="AK15" i="28" s="1"/>
  <c r="AH67" i="28"/>
  <c r="AI67" i="28" s="1"/>
  <c r="AK67" i="28" s="1"/>
  <c r="AH23" i="28"/>
  <c r="AI23" i="28" s="1"/>
  <c r="AK23" i="28" s="1"/>
  <c r="AH11" i="28"/>
  <c r="AI11" i="28" s="1"/>
  <c r="AK11" i="28" s="1"/>
  <c r="AH19" i="28"/>
  <c r="AI19" i="28" s="1"/>
  <c r="AK19" i="28" s="1"/>
  <c r="AH27" i="28"/>
  <c r="AI27" i="28" s="1"/>
  <c r="AK27" i="28" s="1"/>
  <c r="AH35" i="28"/>
  <c r="AI35" i="28" s="1"/>
  <c r="AK35" i="28" s="1"/>
  <c r="AH43" i="28"/>
  <c r="AI43" i="28" s="1"/>
  <c r="AK43" i="28" s="1"/>
  <c r="AH51" i="28"/>
  <c r="AI51" i="28" s="1"/>
  <c r="AK51" i="28" s="1"/>
  <c r="AH59" i="28"/>
  <c r="AI59" i="28" s="1"/>
  <c r="AK59" i="28" s="1"/>
  <c r="AH84" i="28"/>
  <c r="AI84" i="28" s="1"/>
  <c r="AK84" i="28" s="1"/>
  <c r="AH63" i="28"/>
  <c r="AI63" i="28" s="1"/>
  <c r="AK63" i="28" s="1"/>
  <c r="AJ15" i="28"/>
  <c r="AJ23" i="28"/>
  <c r="AJ39" i="28"/>
  <c r="AJ47" i="28"/>
  <c r="AJ55" i="28"/>
  <c r="AJ63" i="28"/>
  <c r="AH31" i="28"/>
  <c r="AI31" i="28" s="1"/>
  <c r="AK31" i="28" s="1"/>
  <c r="AJ13" i="28"/>
  <c r="AJ21" i="28"/>
  <c r="AJ29" i="28"/>
  <c r="AJ37" i="28"/>
  <c r="AJ45" i="28"/>
  <c r="AJ53" i="28"/>
  <c r="AJ61" i="28"/>
  <c r="AH83" i="28"/>
  <c r="AI83" i="28" s="1"/>
  <c r="AK83" i="28" s="1"/>
  <c r="AJ83" i="28"/>
  <c r="AH69" i="28"/>
  <c r="AI69" i="28" s="1"/>
  <c r="AK69" i="28" s="1"/>
  <c r="AH91" i="28"/>
  <c r="AI91" i="28" s="1"/>
  <c r="AK91" i="28" s="1"/>
  <c r="AH107" i="28"/>
  <c r="AI107" i="28" s="1"/>
  <c r="AK107" i="28" s="1"/>
  <c r="AH123" i="28"/>
  <c r="AI123" i="28" s="1"/>
  <c r="AK123" i="28" s="1"/>
  <c r="AJ122" i="28"/>
  <c r="AJ138" i="28"/>
  <c r="AH71" i="28"/>
  <c r="AI71" i="28" s="1"/>
  <c r="AK71" i="28" s="1"/>
  <c r="AH75" i="28"/>
  <c r="AI75" i="28" s="1"/>
  <c r="AK75" i="28" s="1"/>
  <c r="AJ90" i="28"/>
  <c r="AJ106" i="28"/>
  <c r="AH76" i="28"/>
  <c r="AI76" i="28" s="1"/>
  <c r="AK76" i="28" s="1"/>
  <c r="AH78" i="28"/>
  <c r="AI78" i="28" s="1"/>
  <c r="AK78" i="28" s="1"/>
  <c r="AH82" i="28"/>
  <c r="AI82" i="28" s="1"/>
  <c r="AK82" i="28" s="1"/>
  <c r="AH98" i="28"/>
  <c r="AI98" i="28" s="1"/>
  <c r="AK98" i="28" s="1"/>
  <c r="AH114" i="28"/>
  <c r="AI114" i="28" s="1"/>
  <c r="AK114" i="28" s="1"/>
  <c r="AH130" i="28"/>
  <c r="AI130" i="28" s="1"/>
  <c r="AK130" i="28" s="1"/>
  <c r="AH148" i="28"/>
  <c r="AI148" i="28" s="1"/>
  <c r="AK148" i="28" s="1"/>
  <c r="AH194" i="28"/>
  <c r="AI194" i="28" s="1"/>
  <c r="AK194" i="28" s="1"/>
  <c r="AJ79" i="28"/>
  <c r="AJ86" i="28"/>
  <c r="AH86" i="28"/>
  <c r="AI86" i="28" s="1"/>
  <c r="AK86" i="28" s="1"/>
  <c r="AJ102" i="28"/>
  <c r="AH102" i="28"/>
  <c r="AI102" i="28" s="1"/>
  <c r="AK102" i="28" s="1"/>
  <c r="AJ118" i="28"/>
  <c r="AH118" i="28"/>
  <c r="AI118" i="28" s="1"/>
  <c r="AK118" i="28" s="1"/>
  <c r="AJ134" i="28"/>
  <c r="AH134" i="28"/>
  <c r="AI134" i="28" s="1"/>
  <c r="AK134" i="28" s="1"/>
  <c r="AH164" i="28"/>
  <c r="AI164" i="28" s="1"/>
  <c r="AK164" i="28" s="1"/>
  <c r="AH99" i="28"/>
  <c r="AI99" i="28" s="1"/>
  <c r="AK99" i="28" s="1"/>
  <c r="AH100" i="28"/>
  <c r="AI100" i="28" s="1"/>
  <c r="AK100" i="28" s="1"/>
  <c r="AH115" i="28"/>
  <c r="AI115" i="28" s="1"/>
  <c r="AK115" i="28" s="1"/>
  <c r="AH116" i="28"/>
  <c r="AI116" i="28" s="1"/>
  <c r="AK116" i="28" s="1"/>
  <c r="AH131" i="28"/>
  <c r="AI131" i="28" s="1"/>
  <c r="AK131" i="28" s="1"/>
  <c r="AH132" i="28"/>
  <c r="AI132" i="28" s="1"/>
  <c r="AK132" i="28" s="1"/>
  <c r="AJ147" i="28"/>
  <c r="AH147" i="28"/>
  <c r="AI147" i="28" s="1"/>
  <c r="AK147" i="28" s="1"/>
  <c r="AH156" i="28"/>
  <c r="AI156" i="28" s="1"/>
  <c r="AK156" i="28" s="1"/>
  <c r="AJ71" i="28"/>
  <c r="AJ73" i="28"/>
  <c r="AJ75" i="28"/>
  <c r="AH90" i="28"/>
  <c r="AI90" i="28" s="1"/>
  <c r="AK90" i="28" s="1"/>
  <c r="AJ91" i="28"/>
  <c r="AH106" i="28"/>
  <c r="AI106" i="28" s="1"/>
  <c r="AK106" i="28" s="1"/>
  <c r="AJ107" i="28"/>
  <c r="AH122" i="28"/>
  <c r="AI122" i="28" s="1"/>
  <c r="AK122" i="28" s="1"/>
  <c r="AJ123" i="28"/>
  <c r="AH138" i="28"/>
  <c r="AI138" i="28" s="1"/>
  <c r="AK138" i="28" s="1"/>
  <c r="AJ139" i="28"/>
  <c r="AJ155" i="28"/>
  <c r="AH155" i="28"/>
  <c r="AI155" i="28" s="1"/>
  <c r="AK155" i="28" s="1"/>
  <c r="AJ94" i="28"/>
  <c r="AH94" i="28"/>
  <c r="AI94" i="28" s="1"/>
  <c r="AK94" i="28" s="1"/>
  <c r="AJ110" i="28"/>
  <c r="AH110" i="28"/>
  <c r="AI110" i="28" s="1"/>
  <c r="AK110" i="28" s="1"/>
  <c r="AJ126" i="28"/>
  <c r="AH126" i="28"/>
  <c r="AI126" i="28" s="1"/>
  <c r="AK126" i="28" s="1"/>
  <c r="AH181" i="28"/>
  <c r="AI181" i="28" s="1"/>
  <c r="AK181" i="28" s="1"/>
  <c r="AH189" i="28"/>
  <c r="AI189" i="28" s="1"/>
  <c r="AK189" i="28" s="1"/>
  <c r="AH192" i="28"/>
  <c r="AI192" i="28" s="1"/>
  <c r="AK192" i="28" s="1"/>
  <c r="AJ194" i="28"/>
  <c r="AH163" i="28"/>
  <c r="AI163" i="28" s="1"/>
  <c r="AK163" i="28" s="1"/>
  <c r="AH171" i="28"/>
  <c r="AI171" i="28" s="1"/>
  <c r="AK171" i="28" s="1"/>
  <c r="AH179" i="28"/>
  <c r="AI179" i="28" s="1"/>
  <c r="AK179" i="28" s="1"/>
  <c r="AH142" i="28"/>
  <c r="AI142" i="28" s="1"/>
  <c r="AK142" i="28" s="1"/>
  <c r="AH150" i="28"/>
  <c r="AI150" i="28" s="1"/>
  <c r="AK150" i="28" s="1"/>
  <c r="AH158" i="28"/>
  <c r="AI158" i="28" s="1"/>
  <c r="AK158" i="28" s="1"/>
  <c r="AH166" i="28"/>
  <c r="AI166" i="28" s="1"/>
  <c r="AK166" i="28" s="1"/>
  <c r="AH174" i="28"/>
  <c r="AI174" i="28" s="1"/>
  <c r="AK174" i="28" s="1"/>
  <c r="AH185" i="28"/>
  <c r="AI185" i="28" s="1"/>
  <c r="AK185" i="28" s="1"/>
  <c r="K18" i="2"/>
  <c r="I18" i="2"/>
  <c r="J18" i="2" s="1"/>
  <c r="K14" i="2"/>
  <c r="AF14" i="2" s="1"/>
  <c r="AU14" i="2" s="1"/>
  <c r="I14" i="2"/>
  <c r="J14" i="2" s="1"/>
  <c r="AE14" i="2" s="1"/>
  <c r="AF15" i="2"/>
  <c r="AU15" i="2" s="1"/>
  <c r="AF16" i="2"/>
  <c r="AU16" i="2" s="1"/>
  <c r="K22" i="2"/>
  <c r="AF22" i="2" s="1"/>
  <c r="AU22" i="2" s="1"/>
  <c r="I22" i="2"/>
  <c r="J22" i="2" s="1"/>
  <c r="K10" i="2"/>
  <c r="I10" i="2"/>
  <c r="J10" i="2" s="1"/>
  <c r="AE19" i="2"/>
  <c r="AC56" i="2"/>
  <c r="AO56" i="2"/>
  <c r="AT56" i="2" s="1"/>
  <c r="Y56" i="2"/>
  <c r="Z56" i="2" s="1"/>
  <c r="AA56" i="2" s="1"/>
  <c r="AB56" i="2" s="1"/>
  <c r="AD56" i="2" s="1"/>
  <c r="K78" i="2"/>
  <c r="I78" i="2"/>
  <c r="J78" i="2" s="1"/>
  <c r="K106" i="2"/>
  <c r="I106" i="2"/>
  <c r="J106" i="2" s="1"/>
  <c r="K114" i="2"/>
  <c r="AF114" i="2" s="1"/>
  <c r="AU114" i="2" s="1"/>
  <c r="I114" i="2"/>
  <c r="J114" i="2" s="1"/>
  <c r="AC176" i="2"/>
  <c r="AP176" i="2"/>
  <c r="AQ176" i="2" s="1"/>
  <c r="AR176" i="2" s="1"/>
  <c r="AS176" i="2" s="1"/>
  <c r="Y176" i="2"/>
  <c r="Z176" i="2" s="1"/>
  <c r="AA176" i="2" s="1"/>
  <c r="AB176" i="2" s="1"/>
  <c r="AD176" i="2" s="1"/>
  <c r="AE18" i="2"/>
  <c r="K28" i="2"/>
  <c r="I28" i="2"/>
  <c r="J28" i="2" s="1"/>
  <c r="AE28" i="2" s="1"/>
  <c r="AP33" i="2"/>
  <c r="AQ33" i="2" s="1"/>
  <c r="AR33" i="2" s="1"/>
  <c r="AS33" i="2" s="1"/>
  <c r="AE9" i="2"/>
  <c r="AF9" i="2" s="1"/>
  <c r="AU9" i="2" s="1"/>
  <c r="Y16" i="2"/>
  <c r="Z16" i="2" s="1"/>
  <c r="AA16" i="2" s="1"/>
  <c r="AB16" i="2" s="1"/>
  <c r="AD16" i="2" s="1"/>
  <c r="AE17" i="2"/>
  <c r="AF17" i="2" s="1"/>
  <c r="AU17" i="2" s="1"/>
  <c r="Y25" i="2"/>
  <c r="Z25" i="2" s="1"/>
  <c r="AA25" i="2" s="1"/>
  <c r="AB25" i="2" s="1"/>
  <c r="AD25" i="2" s="1"/>
  <c r="AP25" i="2"/>
  <c r="AQ25" i="2" s="1"/>
  <c r="AR25" i="2" s="1"/>
  <c r="AS25" i="2" s="1"/>
  <c r="AE31" i="2"/>
  <c r="AF31" i="2" s="1"/>
  <c r="AU31" i="2" s="1"/>
  <c r="AC31" i="2"/>
  <c r="AO31" i="2"/>
  <c r="AT31" i="2" s="1"/>
  <c r="AP31" i="2"/>
  <c r="AQ31" i="2" s="1"/>
  <c r="AR31" i="2" s="1"/>
  <c r="AS31" i="2" s="1"/>
  <c r="K36" i="2"/>
  <c r="I36" i="2"/>
  <c r="J36" i="2" s="1"/>
  <c r="AC38" i="2"/>
  <c r="AO38" i="2"/>
  <c r="AT38" i="2" s="1"/>
  <c r="Y38" i="2"/>
  <c r="Z38" i="2" s="1"/>
  <c r="AA38" i="2" s="1"/>
  <c r="AB38" i="2" s="1"/>
  <c r="AD38" i="2" s="1"/>
  <c r="AE38" i="2"/>
  <c r="K44" i="2"/>
  <c r="I44" i="2"/>
  <c r="J44" i="2" s="1"/>
  <c r="AC46" i="2"/>
  <c r="AO46" i="2"/>
  <c r="AT46" i="2" s="1"/>
  <c r="Y46" i="2"/>
  <c r="Z46" i="2" s="1"/>
  <c r="AA46" i="2" s="1"/>
  <c r="AB46" i="2" s="1"/>
  <c r="AD46" i="2" s="1"/>
  <c r="K52" i="2"/>
  <c r="I52" i="2"/>
  <c r="J52" i="2" s="1"/>
  <c r="AC54" i="2"/>
  <c r="AO54" i="2"/>
  <c r="AT54" i="2" s="1"/>
  <c r="Y54" i="2"/>
  <c r="Z54" i="2" s="1"/>
  <c r="AA54" i="2" s="1"/>
  <c r="AB54" i="2" s="1"/>
  <c r="AD54" i="2" s="1"/>
  <c r="K60" i="2"/>
  <c r="I60" i="2"/>
  <c r="J60" i="2" s="1"/>
  <c r="AE60" i="2" s="1"/>
  <c r="AC62" i="2"/>
  <c r="AO62" i="2"/>
  <c r="AT62" i="2" s="1"/>
  <c r="Y62" i="2"/>
  <c r="Z62" i="2" s="1"/>
  <c r="AA62" i="2" s="1"/>
  <c r="AB62" i="2" s="1"/>
  <c r="AD62" i="2" s="1"/>
  <c r="K68" i="2"/>
  <c r="I68" i="2"/>
  <c r="J68" i="2" s="1"/>
  <c r="AC70" i="2"/>
  <c r="AO70" i="2"/>
  <c r="AT70" i="2" s="1"/>
  <c r="Y70" i="2"/>
  <c r="Z70" i="2" s="1"/>
  <c r="AA70" i="2" s="1"/>
  <c r="AB70" i="2" s="1"/>
  <c r="AD70" i="2" s="1"/>
  <c r="AE70" i="2"/>
  <c r="K76" i="2"/>
  <c r="I76" i="2"/>
  <c r="J76" i="2" s="1"/>
  <c r="AC78" i="2"/>
  <c r="AO78" i="2"/>
  <c r="AT78" i="2" s="1"/>
  <c r="Y78" i="2"/>
  <c r="Z78" i="2" s="1"/>
  <c r="AA78" i="2" s="1"/>
  <c r="AB78" i="2" s="1"/>
  <c r="AD78" i="2" s="1"/>
  <c r="AE78" i="2"/>
  <c r="K84" i="2"/>
  <c r="I84" i="2"/>
  <c r="J84" i="2" s="1"/>
  <c r="AC86" i="2"/>
  <c r="AO86" i="2"/>
  <c r="AT86" i="2" s="1"/>
  <c r="Y86" i="2"/>
  <c r="Z86" i="2" s="1"/>
  <c r="AA86" i="2" s="1"/>
  <c r="AB86" i="2" s="1"/>
  <c r="AD86" i="2" s="1"/>
  <c r="AC90" i="2"/>
  <c r="AP90" i="2"/>
  <c r="AQ90" i="2" s="1"/>
  <c r="AR90" i="2" s="1"/>
  <c r="AS90" i="2" s="1"/>
  <c r="AO90" i="2"/>
  <c r="AT90" i="2" s="1"/>
  <c r="Y90" i="2"/>
  <c r="Z90" i="2" s="1"/>
  <c r="AA90" i="2" s="1"/>
  <c r="AB90" i="2" s="1"/>
  <c r="AD90" i="2" s="1"/>
  <c r="K92" i="2"/>
  <c r="I92" i="2"/>
  <c r="J92" i="2" s="1"/>
  <c r="AC98" i="2"/>
  <c r="AP98" i="2"/>
  <c r="AQ98" i="2" s="1"/>
  <c r="AR98" i="2" s="1"/>
  <c r="AS98" i="2" s="1"/>
  <c r="AO98" i="2"/>
  <c r="AT98" i="2" s="1"/>
  <c r="Y98" i="2"/>
  <c r="Z98" i="2" s="1"/>
  <c r="AA98" i="2" s="1"/>
  <c r="AB98" i="2" s="1"/>
  <c r="AD98" i="2" s="1"/>
  <c r="AE98" i="2"/>
  <c r="K100" i="2"/>
  <c r="I100" i="2"/>
  <c r="J100" i="2" s="1"/>
  <c r="AC106" i="2"/>
  <c r="AP106" i="2"/>
  <c r="AQ106" i="2" s="1"/>
  <c r="AR106" i="2" s="1"/>
  <c r="AS106" i="2" s="1"/>
  <c r="AO106" i="2"/>
  <c r="AT106" i="2" s="1"/>
  <c r="Y106" i="2"/>
  <c r="Z106" i="2" s="1"/>
  <c r="AA106" i="2" s="1"/>
  <c r="AB106" i="2" s="1"/>
  <c r="AD106" i="2" s="1"/>
  <c r="AE106" i="2"/>
  <c r="K108" i="2"/>
  <c r="I108" i="2"/>
  <c r="J108" i="2" s="1"/>
  <c r="AC114" i="2"/>
  <c r="AP114" i="2"/>
  <c r="AQ114" i="2" s="1"/>
  <c r="AR114" i="2" s="1"/>
  <c r="AS114" i="2" s="1"/>
  <c r="AO114" i="2"/>
  <c r="AT114" i="2" s="1"/>
  <c r="Y114" i="2"/>
  <c r="Z114" i="2" s="1"/>
  <c r="AA114" i="2" s="1"/>
  <c r="AB114" i="2" s="1"/>
  <c r="AD114" i="2" s="1"/>
  <c r="AE114" i="2"/>
  <c r="K116" i="2"/>
  <c r="I116" i="2"/>
  <c r="J116" i="2" s="1"/>
  <c r="Y129" i="2"/>
  <c r="Z129" i="2" s="1"/>
  <c r="AA129" i="2" s="1"/>
  <c r="AB129" i="2" s="1"/>
  <c r="AD129" i="2" s="1"/>
  <c r="AC129" i="2"/>
  <c r="AP129" i="2"/>
  <c r="AQ129" i="2" s="1"/>
  <c r="AR129" i="2" s="1"/>
  <c r="AS129" i="2" s="1"/>
  <c r="AO129" i="2"/>
  <c r="AT129" i="2" s="1"/>
  <c r="K140" i="2"/>
  <c r="I140" i="2"/>
  <c r="J140" i="2" s="1"/>
  <c r="AE140" i="2" s="1"/>
  <c r="AF152" i="2"/>
  <c r="AU152" i="2" s="1"/>
  <c r="I153" i="2"/>
  <c r="J153" i="2" s="1"/>
  <c r="AE153" i="2" s="1"/>
  <c r="K153" i="2"/>
  <c r="K154" i="2"/>
  <c r="I154" i="2"/>
  <c r="J154" i="2" s="1"/>
  <c r="I158" i="2"/>
  <c r="J158" i="2" s="1"/>
  <c r="AE158" i="2" s="1"/>
  <c r="K158" i="2"/>
  <c r="AF158" i="2" s="1"/>
  <c r="AU158" i="2" s="1"/>
  <c r="K162" i="2"/>
  <c r="I162" i="2"/>
  <c r="J162" i="2" s="1"/>
  <c r="AE162" i="2" s="1"/>
  <c r="I167" i="2"/>
  <c r="J167" i="2" s="1"/>
  <c r="AE167" i="2" s="1"/>
  <c r="K167" i="2"/>
  <c r="I171" i="2"/>
  <c r="J171" i="2" s="1"/>
  <c r="K171" i="2"/>
  <c r="I183" i="2"/>
  <c r="J183" i="2" s="1"/>
  <c r="K183" i="2"/>
  <c r="I190" i="2"/>
  <c r="J190" i="2" s="1"/>
  <c r="K190" i="2"/>
  <c r="AF190" i="2" s="1"/>
  <c r="K192" i="2"/>
  <c r="I192" i="2"/>
  <c r="J192" i="2" s="1"/>
  <c r="AI118" i="3"/>
  <c r="AE118" i="3"/>
  <c r="AF118" i="3" s="1"/>
  <c r="AG118" i="3" s="1"/>
  <c r="AH118" i="3" s="1"/>
  <c r="AJ118" i="3" s="1"/>
  <c r="AE11" i="2"/>
  <c r="AC48" i="2"/>
  <c r="AO48" i="2"/>
  <c r="AT48" i="2" s="1"/>
  <c r="Y48" i="2"/>
  <c r="Z48" i="2" s="1"/>
  <c r="AA48" i="2" s="1"/>
  <c r="AB48" i="2" s="1"/>
  <c r="AD48" i="2" s="1"/>
  <c r="AC64" i="2"/>
  <c r="AO64" i="2"/>
  <c r="AT64" i="2" s="1"/>
  <c r="Y64" i="2"/>
  <c r="Z64" i="2" s="1"/>
  <c r="AA64" i="2" s="1"/>
  <c r="AB64" i="2" s="1"/>
  <c r="AD64" i="2" s="1"/>
  <c r="AC80" i="2"/>
  <c r="AO80" i="2"/>
  <c r="AT80" i="2" s="1"/>
  <c r="Y80" i="2"/>
  <c r="Z80" i="2" s="1"/>
  <c r="AA80" i="2" s="1"/>
  <c r="AB80" i="2" s="1"/>
  <c r="AD80" i="2" s="1"/>
  <c r="Y161" i="2"/>
  <c r="Z161" i="2" s="1"/>
  <c r="AA161" i="2" s="1"/>
  <c r="AB161" i="2" s="1"/>
  <c r="AD161" i="2" s="1"/>
  <c r="AC161" i="2"/>
  <c r="AP161" i="2"/>
  <c r="AQ161" i="2" s="1"/>
  <c r="AR161" i="2" s="1"/>
  <c r="AS161" i="2" s="1"/>
  <c r="AO161" i="2"/>
  <c r="AT161" i="2" s="1"/>
  <c r="AF198" i="2"/>
  <c r="AU198" i="2" s="1"/>
  <c r="Y209" i="2"/>
  <c r="Z209" i="2" s="1"/>
  <c r="AA209" i="2" s="1"/>
  <c r="AB209" i="2" s="1"/>
  <c r="AD209" i="2" s="1"/>
  <c r="AE209" i="2"/>
  <c r="AC209" i="2"/>
  <c r="AO209" i="2"/>
  <c r="AT209" i="2" s="1"/>
  <c r="AO24" i="2"/>
  <c r="AT24" i="2" s="1"/>
  <c r="AC29" i="2"/>
  <c r="AO29" i="2"/>
  <c r="AT29" i="2" s="1"/>
  <c r="AP29" i="2"/>
  <c r="AQ29" i="2" s="1"/>
  <c r="AR29" i="2" s="1"/>
  <c r="AS29" i="2" s="1"/>
  <c r="I37" i="2"/>
  <c r="J37" i="2" s="1"/>
  <c r="K37" i="2"/>
  <c r="Y39" i="2"/>
  <c r="Z39" i="2" s="1"/>
  <c r="AA39" i="2" s="1"/>
  <c r="AB39" i="2" s="1"/>
  <c r="AD39" i="2" s="1"/>
  <c r="AC39" i="2"/>
  <c r="AO39" i="2"/>
  <c r="AT39" i="2" s="1"/>
  <c r="I45" i="2"/>
  <c r="J45" i="2" s="1"/>
  <c r="K45" i="2"/>
  <c r="Y47" i="2"/>
  <c r="Z47" i="2" s="1"/>
  <c r="AA47" i="2" s="1"/>
  <c r="AB47" i="2" s="1"/>
  <c r="AD47" i="2" s="1"/>
  <c r="AC47" i="2"/>
  <c r="AO47" i="2"/>
  <c r="AT47" i="2" s="1"/>
  <c r="AP48" i="2"/>
  <c r="AQ48" i="2" s="1"/>
  <c r="AR48" i="2" s="1"/>
  <c r="AS48" i="2" s="1"/>
  <c r="I53" i="2"/>
  <c r="J53" i="2" s="1"/>
  <c r="AE53" i="2" s="1"/>
  <c r="K53" i="2"/>
  <c r="Y55" i="2"/>
  <c r="Z55" i="2" s="1"/>
  <c r="AA55" i="2" s="1"/>
  <c r="AB55" i="2" s="1"/>
  <c r="AD55" i="2" s="1"/>
  <c r="AC55" i="2"/>
  <c r="AO55" i="2"/>
  <c r="AT55" i="2" s="1"/>
  <c r="AP56" i="2"/>
  <c r="AQ56" i="2" s="1"/>
  <c r="AR56" i="2" s="1"/>
  <c r="AS56" i="2" s="1"/>
  <c r="I61" i="2"/>
  <c r="J61" i="2" s="1"/>
  <c r="K61" i="2"/>
  <c r="AF61" i="2" s="1"/>
  <c r="AU61" i="2" s="1"/>
  <c r="Y63" i="2"/>
  <c r="Z63" i="2" s="1"/>
  <c r="AA63" i="2" s="1"/>
  <c r="AB63" i="2" s="1"/>
  <c r="AD63" i="2" s="1"/>
  <c r="AE63" i="2"/>
  <c r="AC63" i="2"/>
  <c r="AO63" i="2"/>
  <c r="AT63" i="2" s="1"/>
  <c r="AP64" i="2"/>
  <c r="AQ64" i="2" s="1"/>
  <c r="AR64" i="2" s="1"/>
  <c r="AS64" i="2" s="1"/>
  <c r="I69" i="2"/>
  <c r="J69" i="2" s="1"/>
  <c r="K69" i="2"/>
  <c r="Y71" i="2"/>
  <c r="Z71" i="2" s="1"/>
  <c r="AA71" i="2" s="1"/>
  <c r="AB71" i="2" s="1"/>
  <c r="AD71" i="2" s="1"/>
  <c r="AE71" i="2"/>
  <c r="AC71" i="2"/>
  <c r="AO71" i="2"/>
  <c r="AT71" i="2" s="1"/>
  <c r="I77" i="2"/>
  <c r="J77" i="2" s="1"/>
  <c r="K77" i="2"/>
  <c r="Y79" i="2"/>
  <c r="Z79" i="2" s="1"/>
  <c r="AA79" i="2" s="1"/>
  <c r="AB79" i="2" s="1"/>
  <c r="AD79" i="2" s="1"/>
  <c r="AC79" i="2"/>
  <c r="AO79" i="2"/>
  <c r="AT79" i="2" s="1"/>
  <c r="AP80" i="2"/>
  <c r="AQ80" i="2" s="1"/>
  <c r="AR80" i="2" s="1"/>
  <c r="AS80" i="2" s="1"/>
  <c r="I85" i="2"/>
  <c r="J85" i="2" s="1"/>
  <c r="K85" i="2"/>
  <c r="Y87" i="2"/>
  <c r="Z87" i="2" s="1"/>
  <c r="AA87" i="2" s="1"/>
  <c r="AB87" i="2" s="1"/>
  <c r="AD87" i="2" s="1"/>
  <c r="AC87" i="2"/>
  <c r="AO87" i="2"/>
  <c r="AT87" i="2" s="1"/>
  <c r="I91" i="2"/>
  <c r="J91" i="2" s="1"/>
  <c r="K91" i="2"/>
  <c r="I99" i="2"/>
  <c r="J99" i="2" s="1"/>
  <c r="K99" i="2"/>
  <c r="I107" i="2"/>
  <c r="J107" i="2" s="1"/>
  <c r="K107" i="2"/>
  <c r="I115" i="2"/>
  <c r="J115" i="2" s="1"/>
  <c r="K115" i="2"/>
  <c r="AF115" i="2" s="1"/>
  <c r="AU115" i="2" s="1"/>
  <c r="AE123" i="2"/>
  <c r="K134" i="2"/>
  <c r="I134" i="2"/>
  <c r="J134" i="2" s="1"/>
  <c r="AE134" i="2" s="1"/>
  <c r="Y145" i="2"/>
  <c r="Z145" i="2" s="1"/>
  <c r="AA145" i="2" s="1"/>
  <c r="AB145" i="2" s="1"/>
  <c r="AD145" i="2" s="1"/>
  <c r="AC145" i="2"/>
  <c r="AP145" i="2"/>
  <c r="AQ145" i="2" s="1"/>
  <c r="AR145" i="2" s="1"/>
  <c r="AS145" i="2" s="1"/>
  <c r="AO145" i="2"/>
  <c r="AT145" i="2" s="1"/>
  <c r="K156" i="2"/>
  <c r="I156" i="2"/>
  <c r="J156" i="2" s="1"/>
  <c r="AE156" i="2" s="1"/>
  <c r="Y173" i="2"/>
  <c r="Z173" i="2" s="1"/>
  <c r="AA173" i="2" s="1"/>
  <c r="AB173" i="2" s="1"/>
  <c r="AD173" i="2" s="1"/>
  <c r="AC173" i="2"/>
  <c r="AE173" i="2"/>
  <c r="AP173" i="2"/>
  <c r="AQ173" i="2" s="1"/>
  <c r="AR173" i="2" s="1"/>
  <c r="AS173" i="2" s="1"/>
  <c r="I185" i="2"/>
  <c r="J185" i="2" s="1"/>
  <c r="K185" i="2"/>
  <c r="I206" i="2"/>
  <c r="J206" i="2" s="1"/>
  <c r="K206" i="2"/>
  <c r="AC27" i="2"/>
  <c r="AO27" i="2"/>
  <c r="AT27" i="2" s="1"/>
  <c r="K38" i="2"/>
  <c r="AF38" i="2" s="1"/>
  <c r="AU38" i="2" s="1"/>
  <c r="I38" i="2"/>
  <c r="J38" i="2" s="1"/>
  <c r="K54" i="2"/>
  <c r="I54" i="2"/>
  <c r="J54" i="2" s="1"/>
  <c r="AE54" i="2" s="1"/>
  <c r="K70" i="2"/>
  <c r="I70" i="2"/>
  <c r="J70" i="2" s="1"/>
  <c r="AC104" i="2"/>
  <c r="AP104" i="2"/>
  <c r="AQ104" i="2" s="1"/>
  <c r="AR104" i="2" s="1"/>
  <c r="AS104" i="2" s="1"/>
  <c r="AO104" i="2"/>
  <c r="AT104" i="2" s="1"/>
  <c r="Y104" i="2"/>
  <c r="Z104" i="2" s="1"/>
  <c r="AA104" i="2" s="1"/>
  <c r="AB104" i="2" s="1"/>
  <c r="AD104" i="2" s="1"/>
  <c r="I129" i="2"/>
  <c r="J129" i="2" s="1"/>
  <c r="AE129" i="2" s="1"/>
  <c r="K129" i="2"/>
  <c r="K150" i="2"/>
  <c r="I150" i="2"/>
  <c r="J150" i="2" s="1"/>
  <c r="AE150" i="2" s="1"/>
  <c r="I169" i="2"/>
  <c r="J169" i="2" s="1"/>
  <c r="AE169" i="2" s="1"/>
  <c r="K169" i="2"/>
  <c r="AF169" i="2" s="1"/>
  <c r="AU169" i="2" s="1"/>
  <c r="I47" i="2"/>
  <c r="J47" i="2" s="1"/>
  <c r="AE47" i="2" s="1"/>
  <c r="K47" i="2"/>
  <c r="Y49" i="2"/>
  <c r="Z49" i="2" s="1"/>
  <c r="AA49" i="2" s="1"/>
  <c r="AB49" i="2" s="1"/>
  <c r="AD49" i="2" s="1"/>
  <c r="AC49" i="2"/>
  <c r="AO49" i="2"/>
  <c r="AT49" i="2" s="1"/>
  <c r="I55" i="2"/>
  <c r="J55" i="2" s="1"/>
  <c r="AE55" i="2" s="1"/>
  <c r="K55" i="2"/>
  <c r="Y57" i="2"/>
  <c r="Z57" i="2" s="1"/>
  <c r="AA57" i="2" s="1"/>
  <c r="AB57" i="2" s="1"/>
  <c r="AD57" i="2" s="1"/>
  <c r="AC57" i="2"/>
  <c r="AO57" i="2"/>
  <c r="AT57" i="2" s="1"/>
  <c r="I63" i="2"/>
  <c r="J63" i="2" s="1"/>
  <c r="K63" i="2"/>
  <c r="Y65" i="2"/>
  <c r="Z65" i="2" s="1"/>
  <c r="AA65" i="2" s="1"/>
  <c r="AB65" i="2" s="1"/>
  <c r="AD65" i="2" s="1"/>
  <c r="AE65" i="2"/>
  <c r="AC65" i="2"/>
  <c r="AO65" i="2"/>
  <c r="AT65" i="2" s="1"/>
  <c r="I71" i="2"/>
  <c r="J71" i="2" s="1"/>
  <c r="K71" i="2"/>
  <c r="Y73" i="2"/>
  <c r="Z73" i="2" s="1"/>
  <c r="AA73" i="2" s="1"/>
  <c r="AB73" i="2" s="1"/>
  <c r="AD73" i="2" s="1"/>
  <c r="AE73" i="2"/>
  <c r="AC73" i="2"/>
  <c r="AO73" i="2"/>
  <c r="AT73" i="2" s="1"/>
  <c r="I79" i="2"/>
  <c r="J79" i="2" s="1"/>
  <c r="AE79" i="2" s="1"/>
  <c r="K79" i="2"/>
  <c r="Y81" i="2"/>
  <c r="Z81" i="2" s="1"/>
  <c r="AA81" i="2" s="1"/>
  <c r="AB81" i="2" s="1"/>
  <c r="AD81" i="2" s="1"/>
  <c r="AC81" i="2"/>
  <c r="AO81" i="2"/>
  <c r="AT81" i="2" s="1"/>
  <c r="I87" i="2"/>
  <c r="J87" i="2" s="1"/>
  <c r="AE87" i="2" s="1"/>
  <c r="K87" i="2"/>
  <c r="I89" i="2"/>
  <c r="J89" i="2" s="1"/>
  <c r="K89" i="2"/>
  <c r="I97" i="2"/>
  <c r="J97" i="2" s="1"/>
  <c r="K97" i="2"/>
  <c r="I105" i="2"/>
  <c r="J105" i="2" s="1"/>
  <c r="K105" i="2"/>
  <c r="AF105" i="2" s="1"/>
  <c r="AU105" i="2" s="1"/>
  <c r="I113" i="2"/>
  <c r="J113" i="2" s="1"/>
  <c r="K113" i="2"/>
  <c r="AF113" i="2" s="1"/>
  <c r="AU113" i="2" s="1"/>
  <c r="AC118" i="2"/>
  <c r="AP118" i="2"/>
  <c r="AQ118" i="2" s="1"/>
  <c r="AR118" i="2" s="1"/>
  <c r="AS118" i="2" s="1"/>
  <c r="AO118" i="2"/>
  <c r="AT118" i="2" s="1"/>
  <c r="Y118" i="2"/>
  <c r="Z118" i="2" s="1"/>
  <c r="AA118" i="2" s="1"/>
  <c r="AB118" i="2" s="1"/>
  <c r="AD118" i="2" s="1"/>
  <c r="I119" i="2"/>
  <c r="J119" i="2" s="1"/>
  <c r="AE119" i="2" s="1"/>
  <c r="K119" i="2"/>
  <c r="AC122" i="2"/>
  <c r="AP122" i="2"/>
  <c r="AQ122" i="2" s="1"/>
  <c r="AR122" i="2" s="1"/>
  <c r="AS122" i="2" s="1"/>
  <c r="AO122" i="2"/>
  <c r="AT122" i="2" s="1"/>
  <c r="Y122" i="2"/>
  <c r="Z122" i="2" s="1"/>
  <c r="AA122" i="2" s="1"/>
  <c r="AB122" i="2" s="1"/>
  <c r="AD122" i="2" s="1"/>
  <c r="I123" i="2"/>
  <c r="J123" i="2" s="1"/>
  <c r="K123" i="2"/>
  <c r="AC126" i="2"/>
  <c r="AP126" i="2"/>
  <c r="AQ126" i="2" s="1"/>
  <c r="AR126" i="2" s="1"/>
  <c r="AS126" i="2" s="1"/>
  <c r="AO126" i="2"/>
  <c r="AT126" i="2" s="1"/>
  <c r="Y126" i="2"/>
  <c r="Z126" i="2" s="1"/>
  <c r="AA126" i="2" s="1"/>
  <c r="AB126" i="2" s="1"/>
  <c r="AD126" i="2" s="1"/>
  <c r="I127" i="2"/>
  <c r="J127" i="2" s="1"/>
  <c r="AE127" i="2" s="1"/>
  <c r="K127" i="2"/>
  <c r="Y133" i="2"/>
  <c r="Z133" i="2" s="1"/>
  <c r="AA133" i="2" s="1"/>
  <c r="AB133" i="2" s="1"/>
  <c r="AD133" i="2" s="1"/>
  <c r="AE133" i="2"/>
  <c r="AC133" i="2"/>
  <c r="AP133" i="2"/>
  <c r="AQ133" i="2" s="1"/>
  <c r="AR133" i="2" s="1"/>
  <c r="AS133" i="2" s="1"/>
  <c r="I139" i="2"/>
  <c r="J139" i="2" s="1"/>
  <c r="K139" i="2"/>
  <c r="I145" i="2"/>
  <c r="J145" i="2" s="1"/>
  <c r="AE145" i="2" s="1"/>
  <c r="K145" i="2"/>
  <c r="AE161" i="2"/>
  <c r="K166" i="2"/>
  <c r="I166" i="2"/>
  <c r="J166" i="2" s="1"/>
  <c r="AE166" i="2" s="1"/>
  <c r="AC170" i="2"/>
  <c r="AP170" i="2"/>
  <c r="AQ170" i="2" s="1"/>
  <c r="AR170" i="2" s="1"/>
  <c r="AS170" i="2" s="1"/>
  <c r="Y170" i="2"/>
  <c r="Z170" i="2" s="1"/>
  <c r="AA170" i="2" s="1"/>
  <c r="AB170" i="2" s="1"/>
  <c r="AD170" i="2" s="1"/>
  <c r="I173" i="2"/>
  <c r="J173" i="2" s="1"/>
  <c r="K173" i="2"/>
  <c r="AF173" i="2" s="1"/>
  <c r="AC182" i="2"/>
  <c r="AO182" i="2"/>
  <c r="AT182" i="2" s="1"/>
  <c r="Y182" i="2"/>
  <c r="Z182" i="2" s="1"/>
  <c r="AA182" i="2" s="1"/>
  <c r="AB182" i="2" s="1"/>
  <c r="AD182" i="2" s="1"/>
  <c r="Y189" i="2"/>
  <c r="Z189" i="2" s="1"/>
  <c r="AA189" i="2" s="1"/>
  <c r="AB189" i="2" s="1"/>
  <c r="AD189" i="2" s="1"/>
  <c r="AO189" i="2"/>
  <c r="AT189" i="2" s="1"/>
  <c r="AC189" i="2"/>
  <c r="AE189" i="2"/>
  <c r="AP189" i="2"/>
  <c r="AQ189" i="2" s="1"/>
  <c r="AR189" i="2" s="1"/>
  <c r="AS189" i="2" s="1"/>
  <c r="AU196" i="2"/>
  <c r="K197" i="2"/>
  <c r="AF197" i="2" s="1"/>
  <c r="AU197" i="2" s="1"/>
  <c r="Y205" i="2"/>
  <c r="Z205" i="2" s="1"/>
  <c r="AA205" i="2" s="1"/>
  <c r="AB205" i="2" s="1"/>
  <c r="AD205" i="2" s="1"/>
  <c r="AO205" i="2"/>
  <c r="AT205" i="2" s="1"/>
  <c r="AC205" i="2"/>
  <c r="AP205" i="2"/>
  <c r="AQ205" i="2" s="1"/>
  <c r="AR205" i="2" s="1"/>
  <c r="AS205" i="2" s="1"/>
  <c r="AE205" i="2"/>
  <c r="AI74" i="3"/>
  <c r="AE74" i="3"/>
  <c r="AF74" i="3" s="1"/>
  <c r="AG74" i="3" s="1"/>
  <c r="AH74" i="3" s="1"/>
  <c r="AJ74" i="3" s="1"/>
  <c r="AC40" i="2"/>
  <c r="AO40" i="2"/>
  <c r="AT40" i="2" s="1"/>
  <c r="Y40" i="2"/>
  <c r="Z40" i="2" s="1"/>
  <c r="AA40" i="2" s="1"/>
  <c r="AB40" i="2" s="1"/>
  <c r="AD40" i="2" s="1"/>
  <c r="K46" i="2"/>
  <c r="I46" i="2"/>
  <c r="J46" i="2" s="1"/>
  <c r="AE46" i="2" s="1"/>
  <c r="K90" i="2"/>
  <c r="I90" i="2"/>
  <c r="J90" i="2" s="1"/>
  <c r="AE90" i="2" s="1"/>
  <c r="K124" i="2"/>
  <c r="I124" i="2"/>
  <c r="J124" i="2" s="1"/>
  <c r="Y27" i="2"/>
  <c r="Z27" i="2" s="1"/>
  <c r="AA27" i="2" s="1"/>
  <c r="AB27" i="2" s="1"/>
  <c r="AD27" i="2" s="1"/>
  <c r="Y41" i="2"/>
  <c r="Z41" i="2" s="1"/>
  <c r="AA41" i="2" s="1"/>
  <c r="AB41" i="2" s="1"/>
  <c r="AD41" i="2" s="1"/>
  <c r="AC41" i="2"/>
  <c r="AO41" i="2"/>
  <c r="AT41" i="2" s="1"/>
  <c r="AO11" i="2"/>
  <c r="AT11" i="2" s="1"/>
  <c r="Y12" i="2"/>
  <c r="Z12" i="2" s="1"/>
  <c r="AA12" i="2" s="1"/>
  <c r="AB12" i="2" s="1"/>
  <c r="AD12" i="2" s="1"/>
  <c r="AE13" i="2"/>
  <c r="AF13" i="2" s="1"/>
  <c r="AU13" i="2" s="1"/>
  <c r="AO19" i="2"/>
  <c r="AT19" i="2" s="1"/>
  <c r="Y20" i="2"/>
  <c r="Z20" i="2" s="1"/>
  <c r="AA20" i="2" s="1"/>
  <c r="AB20" i="2" s="1"/>
  <c r="AD20" i="2" s="1"/>
  <c r="AE21" i="2"/>
  <c r="AF21" i="2" s="1"/>
  <c r="AU21" i="2" s="1"/>
  <c r="Y23" i="2"/>
  <c r="Z23" i="2" s="1"/>
  <c r="AA23" i="2" s="1"/>
  <c r="AB23" i="2" s="1"/>
  <c r="AD23" i="2" s="1"/>
  <c r="I27" i="2"/>
  <c r="J27" i="2" s="1"/>
  <c r="AE27" i="2" s="1"/>
  <c r="AF27" i="2" s="1"/>
  <c r="AU27" i="2" s="1"/>
  <c r="AO30" i="2"/>
  <c r="AT30" i="2" s="1"/>
  <c r="Y30" i="2"/>
  <c r="Z30" i="2" s="1"/>
  <c r="AA30" i="2" s="1"/>
  <c r="AB30" i="2" s="1"/>
  <c r="AD30" i="2" s="1"/>
  <c r="AP30" i="2"/>
  <c r="AQ30" i="2" s="1"/>
  <c r="AR30" i="2" s="1"/>
  <c r="AS30" i="2" s="1"/>
  <c r="K34" i="2"/>
  <c r="I34" i="2"/>
  <c r="J34" i="2" s="1"/>
  <c r="K40" i="2"/>
  <c r="I40" i="2"/>
  <c r="J40" i="2" s="1"/>
  <c r="AE40" i="2" s="1"/>
  <c r="AC42" i="2"/>
  <c r="AO42" i="2"/>
  <c r="AT42" i="2" s="1"/>
  <c r="Y42" i="2"/>
  <c r="Z42" i="2" s="1"/>
  <c r="AA42" i="2" s="1"/>
  <c r="AB42" i="2" s="1"/>
  <c r="AD42" i="2" s="1"/>
  <c r="K48" i="2"/>
  <c r="I48" i="2"/>
  <c r="J48" i="2" s="1"/>
  <c r="AE48" i="2" s="1"/>
  <c r="AC50" i="2"/>
  <c r="AO50" i="2"/>
  <c r="AT50" i="2" s="1"/>
  <c r="Y50" i="2"/>
  <c r="Z50" i="2" s="1"/>
  <c r="AA50" i="2" s="1"/>
  <c r="AB50" i="2" s="1"/>
  <c r="AD50" i="2" s="1"/>
  <c r="K56" i="2"/>
  <c r="I56" i="2"/>
  <c r="J56" i="2" s="1"/>
  <c r="AE56" i="2" s="1"/>
  <c r="AC58" i="2"/>
  <c r="AO58" i="2"/>
  <c r="AT58" i="2" s="1"/>
  <c r="Y58" i="2"/>
  <c r="Z58" i="2" s="1"/>
  <c r="AA58" i="2" s="1"/>
  <c r="AB58" i="2" s="1"/>
  <c r="AD58" i="2" s="1"/>
  <c r="K64" i="2"/>
  <c r="I64" i="2"/>
  <c r="J64" i="2" s="1"/>
  <c r="AE64" i="2" s="1"/>
  <c r="AC66" i="2"/>
  <c r="AO66" i="2"/>
  <c r="AT66" i="2" s="1"/>
  <c r="Y66" i="2"/>
  <c r="Z66" i="2" s="1"/>
  <c r="AA66" i="2" s="1"/>
  <c r="AB66" i="2" s="1"/>
  <c r="AD66" i="2" s="1"/>
  <c r="K72" i="2"/>
  <c r="I72" i="2"/>
  <c r="J72" i="2" s="1"/>
  <c r="AE72" i="2" s="1"/>
  <c r="AC74" i="2"/>
  <c r="AO74" i="2"/>
  <c r="AT74" i="2" s="1"/>
  <c r="Y74" i="2"/>
  <c r="Z74" i="2" s="1"/>
  <c r="AA74" i="2" s="1"/>
  <c r="AB74" i="2" s="1"/>
  <c r="AD74" i="2" s="1"/>
  <c r="K80" i="2"/>
  <c r="I80" i="2"/>
  <c r="J80" i="2" s="1"/>
  <c r="AE80" i="2" s="1"/>
  <c r="AC82" i="2"/>
  <c r="AO82" i="2"/>
  <c r="AT82" i="2" s="1"/>
  <c r="Y82" i="2"/>
  <c r="Z82" i="2" s="1"/>
  <c r="AA82" i="2" s="1"/>
  <c r="AB82" i="2" s="1"/>
  <c r="AD82" i="2" s="1"/>
  <c r="K88" i="2"/>
  <c r="I88" i="2"/>
  <c r="J88" i="2" s="1"/>
  <c r="AC94" i="2"/>
  <c r="AP94" i="2"/>
  <c r="AQ94" i="2" s="1"/>
  <c r="AR94" i="2" s="1"/>
  <c r="AS94" i="2" s="1"/>
  <c r="AO94" i="2"/>
  <c r="AT94" i="2" s="1"/>
  <c r="Y94" i="2"/>
  <c r="Z94" i="2" s="1"/>
  <c r="AA94" i="2" s="1"/>
  <c r="AB94" i="2" s="1"/>
  <c r="AD94" i="2" s="1"/>
  <c r="AE94" i="2"/>
  <c r="K96" i="2"/>
  <c r="I96" i="2"/>
  <c r="J96" i="2" s="1"/>
  <c r="AC102" i="2"/>
  <c r="AP102" i="2"/>
  <c r="AQ102" i="2" s="1"/>
  <c r="AR102" i="2" s="1"/>
  <c r="AS102" i="2" s="1"/>
  <c r="AO102" i="2"/>
  <c r="AT102" i="2" s="1"/>
  <c r="Y102" i="2"/>
  <c r="Z102" i="2" s="1"/>
  <c r="AA102" i="2" s="1"/>
  <c r="AB102" i="2" s="1"/>
  <c r="AD102" i="2" s="1"/>
  <c r="AE102" i="2"/>
  <c r="K104" i="2"/>
  <c r="I104" i="2"/>
  <c r="J104" i="2" s="1"/>
  <c r="AE104" i="2" s="1"/>
  <c r="AC110" i="2"/>
  <c r="AP110" i="2"/>
  <c r="AQ110" i="2" s="1"/>
  <c r="AR110" i="2" s="1"/>
  <c r="AS110" i="2" s="1"/>
  <c r="AO110" i="2"/>
  <c r="AT110" i="2" s="1"/>
  <c r="Y110" i="2"/>
  <c r="Z110" i="2" s="1"/>
  <c r="AA110" i="2" s="1"/>
  <c r="AB110" i="2" s="1"/>
  <c r="AD110" i="2" s="1"/>
  <c r="AE110" i="2"/>
  <c r="K112" i="2"/>
  <c r="I112" i="2"/>
  <c r="J112" i="2" s="1"/>
  <c r="AE112" i="2" s="1"/>
  <c r="K131" i="2"/>
  <c r="AF131" i="2" s="1"/>
  <c r="AU131" i="2" s="1"/>
  <c r="I133" i="2"/>
  <c r="J133" i="2" s="1"/>
  <c r="K133" i="2"/>
  <c r="I135" i="2"/>
  <c r="J135" i="2" s="1"/>
  <c r="AE135" i="2" s="1"/>
  <c r="K135" i="2"/>
  <c r="Y149" i="2"/>
  <c r="Z149" i="2" s="1"/>
  <c r="AA149" i="2" s="1"/>
  <c r="AB149" i="2" s="1"/>
  <c r="AD149" i="2" s="1"/>
  <c r="AE149" i="2"/>
  <c r="AC149" i="2"/>
  <c r="AP149" i="2"/>
  <c r="AQ149" i="2" s="1"/>
  <c r="AR149" i="2" s="1"/>
  <c r="AS149" i="2" s="1"/>
  <c r="I155" i="2"/>
  <c r="J155" i="2" s="1"/>
  <c r="K155" i="2"/>
  <c r="I161" i="2"/>
  <c r="J161" i="2" s="1"/>
  <c r="K161" i="2"/>
  <c r="AO173" i="2"/>
  <c r="AT173" i="2" s="1"/>
  <c r="K176" i="2"/>
  <c r="I176" i="2"/>
  <c r="J176" i="2" s="1"/>
  <c r="AE176" i="2" s="1"/>
  <c r="K191" i="2"/>
  <c r="Y199" i="2"/>
  <c r="Z199" i="2" s="1"/>
  <c r="AA199" i="2" s="1"/>
  <c r="AB199" i="2" s="1"/>
  <c r="AD199" i="2" s="1"/>
  <c r="AO199" i="2"/>
  <c r="AT199" i="2" s="1"/>
  <c r="AP199" i="2"/>
  <c r="AQ199" i="2" s="1"/>
  <c r="AR199" i="2" s="1"/>
  <c r="AS199" i="2" s="1"/>
  <c r="AC199" i="2"/>
  <c r="Y201" i="2"/>
  <c r="Z201" i="2" s="1"/>
  <c r="AA201" i="2" s="1"/>
  <c r="AB201" i="2" s="1"/>
  <c r="AD201" i="2" s="1"/>
  <c r="AP201" i="2"/>
  <c r="AQ201" i="2" s="1"/>
  <c r="AR201" i="2" s="1"/>
  <c r="AS201" i="2" s="1"/>
  <c r="AC201" i="2"/>
  <c r="AU202" i="2"/>
  <c r="I205" i="2"/>
  <c r="J205" i="2" s="1"/>
  <c r="K205" i="2"/>
  <c r="K207" i="2"/>
  <c r="AF207" i="2" s="1"/>
  <c r="AE52" i="3"/>
  <c r="AF52" i="3" s="1"/>
  <c r="AG52" i="3" s="1"/>
  <c r="AH52" i="3" s="1"/>
  <c r="AJ52" i="3" s="1"/>
  <c r="AI52" i="3"/>
  <c r="AE54" i="3"/>
  <c r="AF54" i="3" s="1"/>
  <c r="AG54" i="3" s="1"/>
  <c r="AH54" i="3" s="1"/>
  <c r="AJ54" i="3" s="1"/>
  <c r="AI54" i="3"/>
  <c r="AP34" i="2"/>
  <c r="AQ34" i="2" s="1"/>
  <c r="AR34" i="2" s="1"/>
  <c r="AS34" i="2" s="1"/>
  <c r="AC88" i="2"/>
  <c r="AP88" i="2"/>
  <c r="AQ88" i="2" s="1"/>
  <c r="AR88" i="2" s="1"/>
  <c r="AS88" i="2" s="1"/>
  <c r="AO88" i="2"/>
  <c r="AT88" i="2" s="1"/>
  <c r="Y88" i="2"/>
  <c r="Z88" i="2" s="1"/>
  <c r="AA88" i="2" s="1"/>
  <c r="AB88" i="2" s="1"/>
  <c r="AD88" i="2" s="1"/>
  <c r="AE88" i="2"/>
  <c r="K98" i="2"/>
  <c r="I98" i="2"/>
  <c r="J98" i="2" s="1"/>
  <c r="K120" i="2"/>
  <c r="I120" i="2"/>
  <c r="J120" i="2" s="1"/>
  <c r="AP18" i="2"/>
  <c r="AQ18" i="2" s="1"/>
  <c r="AR18" i="2" s="1"/>
  <c r="AS18" i="2" s="1"/>
  <c r="AO32" i="2"/>
  <c r="AT32" i="2" s="1"/>
  <c r="Y32" i="2"/>
  <c r="Z32" i="2" s="1"/>
  <c r="AA32" i="2" s="1"/>
  <c r="AB32" i="2" s="1"/>
  <c r="AD32" i="2" s="1"/>
  <c r="AE32" i="2"/>
  <c r="I39" i="2"/>
  <c r="J39" i="2" s="1"/>
  <c r="AE39" i="2" s="1"/>
  <c r="K39" i="2"/>
  <c r="AC9" i="2"/>
  <c r="AC10" i="2"/>
  <c r="K11" i="2"/>
  <c r="AP11" i="2"/>
  <c r="AQ11" i="2" s="1"/>
  <c r="AR11" i="2" s="1"/>
  <c r="AS11" i="2" s="1"/>
  <c r="I12" i="2"/>
  <c r="J12" i="2" s="1"/>
  <c r="AE12" i="2" s="1"/>
  <c r="AF12" i="2" s="1"/>
  <c r="AP12" i="2"/>
  <c r="AQ12" i="2" s="1"/>
  <c r="AR12" i="2" s="1"/>
  <c r="AS12" i="2" s="1"/>
  <c r="Y13" i="2"/>
  <c r="Z13" i="2" s="1"/>
  <c r="AA13" i="2" s="1"/>
  <c r="AB13" i="2" s="1"/>
  <c r="AD13" i="2" s="1"/>
  <c r="AE16" i="2"/>
  <c r="AC17" i="2"/>
  <c r="AC18" i="2"/>
  <c r="K19" i="2"/>
  <c r="AP19" i="2"/>
  <c r="AQ19" i="2" s="1"/>
  <c r="AR19" i="2" s="1"/>
  <c r="AS19" i="2" s="1"/>
  <c r="I20" i="2"/>
  <c r="J20" i="2" s="1"/>
  <c r="AE20" i="2" s="1"/>
  <c r="AF20" i="2" s="1"/>
  <c r="AP20" i="2"/>
  <c r="AQ20" i="2" s="1"/>
  <c r="AR20" i="2" s="1"/>
  <c r="AS20" i="2" s="1"/>
  <c r="Y21" i="2"/>
  <c r="Z21" i="2" s="1"/>
  <c r="AA21" i="2" s="1"/>
  <c r="AB21" i="2" s="1"/>
  <c r="AD21" i="2" s="1"/>
  <c r="AO22" i="2"/>
  <c r="AT22" i="2" s="1"/>
  <c r="AE22" i="2"/>
  <c r="AC24" i="2"/>
  <c r="AO26" i="2"/>
  <c r="AT26" i="2" s="1"/>
  <c r="AE26" i="2"/>
  <c r="AF26" i="2" s="1"/>
  <c r="AU26" i="2" s="1"/>
  <c r="AO28" i="2"/>
  <c r="AT28" i="2" s="1"/>
  <c r="Y28" i="2"/>
  <c r="Z28" i="2" s="1"/>
  <c r="AA28" i="2" s="1"/>
  <c r="AB28" i="2" s="1"/>
  <c r="AD28" i="2" s="1"/>
  <c r="AP28" i="2"/>
  <c r="AQ28" i="2" s="1"/>
  <c r="AR28" i="2" s="1"/>
  <c r="AS28" i="2" s="1"/>
  <c r="K32" i="2"/>
  <c r="I32" i="2"/>
  <c r="J32" i="2" s="1"/>
  <c r="Y35" i="2"/>
  <c r="Z35" i="2" s="1"/>
  <c r="AA35" i="2" s="1"/>
  <c r="AB35" i="2" s="1"/>
  <c r="AD35" i="2" s="1"/>
  <c r="AC35" i="2"/>
  <c r="AO35" i="2"/>
  <c r="AT35" i="2" s="1"/>
  <c r="I41" i="2"/>
  <c r="J41" i="2" s="1"/>
  <c r="AE41" i="2" s="1"/>
  <c r="K41" i="2"/>
  <c r="Y43" i="2"/>
  <c r="Z43" i="2" s="1"/>
  <c r="AA43" i="2" s="1"/>
  <c r="AB43" i="2" s="1"/>
  <c r="AD43" i="2" s="1"/>
  <c r="AC43" i="2"/>
  <c r="AO43" i="2"/>
  <c r="AT43" i="2" s="1"/>
  <c r="I49" i="2"/>
  <c r="J49" i="2" s="1"/>
  <c r="AE49" i="2" s="1"/>
  <c r="K49" i="2"/>
  <c r="Y51" i="2"/>
  <c r="Z51" i="2" s="1"/>
  <c r="AA51" i="2" s="1"/>
  <c r="AB51" i="2" s="1"/>
  <c r="AD51" i="2" s="1"/>
  <c r="AC51" i="2"/>
  <c r="AO51" i="2"/>
  <c r="AT51" i="2" s="1"/>
  <c r="I57" i="2"/>
  <c r="J57" i="2" s="1"/>
  <c r="AE57" i="2" s="1"/>
  <c r="K57" i="2"/>
  <c r="Y59" i="2"/>
  <c r="Z59" i="2" s="1"/>
  <c r="AA59" i="2" s="1"/>
  <c r="AB59" i="2" s="1"/>
  <c r="AD59" i="2" s="1"/>
  <c r="AC59" i="2"/>
  <c r="AO59" i="2"/>
  <c r="AT59" i="2" s="1"/>
  <c r="I65" i="2"/>
  <c r="J65" i="2" s="1"/>
  <c r="K65" i="2"/>
  <c r="Y67" i="2"/>
  <c r="Z67" i="2" s="1"/>
  <c r="AA67" i="2" s="1"/>
  <c r="AB67" i="2" s="1"/>
  <c r="AD67" i="2" s="1"/>
  <c r="AC67" i="2"/>
  <c r="AO67" i="2"/>
  <c r="AT67" i="2" s="1"/>
  <c r="I73" i="2"/>
  <c r="J73" i="2" s="1"/>
  <c r="K73" i="2"/>
  <c r="Y75" i="2"/>
  <c r="Z75" i="2" s="1"/>
  <c r="AA75" i="2" s="1"/>
  <c r="AB75" i="2" s="1"/>
  <c r="AD75" i="2" s="1"/>
  <c r="AC75" i="2"/>
  <c r="AO75" i="2"/>
  <c r="AT75" i="2" s="1"/>
  <c r="I81" i="2"/>
  <c r="J81" i="2" s="1"/>
  <c r="AE81" i="2" s="1"/>
  <c r="K81" i="2"/>
  <c r="Y83" i="2"/>
  <c r="Z83" i="2" s="1"/>
  <c r="AA83" i="2" s="1"/>
  <c r="AB83" i="2" s="1"/>
  <c r="AD83" i="2" s="1"/>
  <c r="AC83" i="2"/>
  <c r="AO83" i="2"/>
  <c r="AT83" i="2" s="1"/>
  <c r="I95" i="2"/>
  <c r="J95" i="2" s="1"/>
  <c r="K95" i="2"/>
  <c r="I103" i="2"/>
  <c r="J103" i="2" s="1"/>
  <c r="AE103" i="2" s="1"/>
  <c r="K103" i="2"/>
  <c r="I111" i="2"/>
  <c r="J111" i="2" s="1"/>
  <c r="K111" i="2"/>
  <c r="I128" i="2"/>
  <c r="J128" i="2" s="1"/>
  <c r="AE128" i="2" s="1"/>
  <c r="AF128" i="2" s="1"/>
  <c r="AU128" i="2" s="1"/>
  <c r="AC138" i="2"/>
  <c r="AE138" i="2"/>
  <c r="AP138" i="2"/>
  <c r="AQ138" i="2" s="1"/>
  <c r="AR138" i="2" s="1"/>
  <c r="AS138" i="2" s="1"/>
  <c r="Y138" i="2"/>
  <c r="Z138" i="2" s="1"/>
  <c r="AA138" i="2" s="1"/>
  <c r="AB138" i="2" s="1"/>
  <c r="AD138" i="2" s="1"/>
  <c r="AU147" i="2"/>
  <c r="I149" i="2"/>
  <c r="J149" i="2" s="1"/>
  <c r="K149" i="2"/>
  <c r="I151" i="2"/>
  <c r="J151" i="2" s="1"/>
  <c r="AE151" i="2" s="1"/>
  <c r="K151" i="2"/>
  <c r="K175" i="2"/>
  <c r="AO176" i="2"/>
  <c r="AT176" i="2" s="1"/>
  <c r="I179" i="2"/>
  <c r="J179" i="2" s="1"/>
  <c r="K179" i="2"/>
  <c r="K182" i="2"/>
  <c r="I182" i="2"/>
  <c r="J182" i="2" s="1"/>
  <c r="AE182" i="2" s="1"/>
  <c r="I189" i="2"/>
  <c r="J189" i="2" s="1"/>
  <c r="K189" i="2"/>
  <c r="AF189" i="2" s="1"/>
  <c r="AU189" i="2" s="1"/>
  <c r="I193" i="2"/>
  <c r="J193" i="2" s="1"/>
  <c r="AE193" i="2" s="1"/>
  <c r="K193" i="2"/>
  <c r="AF193" i="2" s="1"/>
  <c r="I195" i="2"/>
  <c r="J195" i="2" s="1"/>
  <c r="AE195" i="2" s="1"/>
  <c r="K195" i="2"/>
  <c r="I199" i="2"/>
  <c r="J199" i="2" s="1"/>
  <c r="AE199" i="2" s="1"/>
  <c r="K199" i="2"/>
  <c r="I209" i="2"/>
  <c r="J209" i="2" s="1"/>
  <c r="K209" i="2"/>
  <c r="AF209" i="2" s="1"/>
  <c r="AU209" i="2" s="1"/>
  <c r="AP209" i="2"/>
  <c r="AQ209" i="2" s="1"/>
  <c r="AR209" i="2" s="1"/>
  <c r="AS209" i="2" s="1"/>
  <c r="AE17" i="3"/>
  <c r="AF17" i="3" s="1"/>
  <c r="AG17" i="3" s="1"/>
  <c r="AH17" i="3" s="1"/>
  <c r="AJ17" i="3" s="1"/>
  <c r="AI17" i="3"/>
  <c r="AI170" i="3"/>
  <c r="AE170" i="3"/>
  <c r="AF170" i="3" s="1"/>
  <c r="AG170" i="3" s="1"/>
  <c r="AH170" i="3" s="1"/>
  <c r="AJ170" i="3" s="1"/>
  <c r="K62" i="2"/>
  <c r="I62" i="2"/>
  <c r="J62" i="2" s="1"/>
  <c r="AE62" i="2" s="1"/>
  <c r="AC72" i="2"/>
  <c r="AO72" i="2"/>
  <c r="AT72" i="2" s="1"/>
  <c r="Y72" i="2"/>
  <c r="Z72" i="2" s="1"/>
  <c r="AA72" i="2" s="1"/>
  <c r="AB72" i="2" s="1"/>
  <c r="AD72" i="2" s="1"/>
  <c r="K86" i="2"/>
  <c r="I86" i="2"/>
  <c r="J86" i="2" s="1"/>
  <c r="AE86" i="2" s="1"/>
  <c r="AC96" i="2"/>
  <c r="AP96" i="2"/>
  <c r="AQ96" i="2" s="1"/>
  <c r="AR96" i="2" s="1"/>
  <c r="AS96" i="2" s="1"/>
  <c r="AO96" i="2"/>
  <c r="AT96" i="2" s="1"/>
  <c r="Y96" i="2"/>
  <c r="Z96" i="2" s="1"/>
  <c r="AA96" i="2" s="1"/>
  <c r="AB96" i="2" s="1"/>
  <c r="AD96" i="2" s="1"/>
  <c r="AE96" i="2"/>
  <c r="AP10" i="2"/>
  <c r="AQ10" i="2" s="1"/>
  <c r="AR10" i="2" s="1"/>
  <c r="AS10" i="2" s="1"/>
  <c r="Y11" i="2"/>
  <c r="Z11" i="2" s="1"/>
  <c r="AA11" i="2" s="1"/>
  <c r="AB11" i="2" s="1"/>
  <c r="AD11" i="2" s="1"/>
  <c r="AC16" i="2"/>
  <c r="Y19" i="2"/>
  <c r="Z19" i="2" s="1"/>
  <c r="AA19" i="2" s="1"/>
  <c r="AB19" i="2" s="1"/>
  <c r="AD19" i="2" s="1"/>
  <c r="AE23" i="2"/>
  <c r="AO23" i="2"/>
  <c r="AT23" i="2" s="1"/>
  <c r="I24" i="2"/>
  <c r="J24" i="2" s="1"/>
  <c r="AE24" i="2" s="1"/>
  <c r="AF24" i="2" s="1"/>
  <c r="AU24" i="2" s="1"/>
  <c r="I29" i="2"/>
  <c r="J29" i="2" s="1"/>
  <c r="AE29" i="2" s="1"/>
  <c r="AF29" i="2" s="1"/>
  <c r="AU29" i="2" s="1"/>
  <c r="AE15" i="2"/>
  <c r="K30" i="2"/>
  <c r="I30" i="2"/>
  <c r="J30" i="2" s="1"/>
  <c r="AE30" i="2" s="1"/>
  <c r="AC32" i="2"/>
  <c r="AC36" i="2"/>
  <c r="AO36" i="2"/>
  <c r="AT36" i="2" s="1"/>
  <c r="Y36" i="2"/>
  <c r="Z36" i="2" s="1"/>
  <c r="AA36" i="2" s="1"/>
  <c r="AB36" i="2" s="1"/>
  <c r="AD36" i="2" s="1"/>
  <c r="AE36" i="2"/>
  <c r="K42" i="2"/>
  <c r="I42" i="2"/>
  <c r="J42" i="2" s="1"/>
  <c r="AE42" i="2" s="1"/>
  <c r="AC44" i="2"/>
  <c r="AO44" i="2"/>
  <c r="AT44" i="2" s="1"/>
  <c r="Y44" i="2"/>
  <c r="Z44" i="2" s="1"/>
  <c r="AA44" i="2" s="1"/>
  <c r="AB44" i="2" s="1"/>
  <c r="AD44" i="2" s="1"/>
  <c r="AE44" i="2"/>
  <c r="K50" i="2"/>
  <c r="I50" i="2"/>
  <c r="J50" i="2" s="1"/>
  <c r="AE50" i="2" s="1"/>
  <c r="AC52" i="2"/>
  <c r="AO52" i="2"/>
  <c r="AT52" i="2" s="1"/>
  <c r="Y52" i="2"/>
  <c r="Z52" i="2" s="1"/>
  <c r="AA52" i="2" s="1"/>
  <c r="AB52" i="2" s="1"/>
  <c r="AD52" i="2" s="1"/>
  <c r="AE52" i="2"/>
  <c r="K58" i="2"/>
  <c r="I58" i="2"/>
  <c r="J58" i="2" s="1"/>
  <c r="AE58" i="2" s="1"/>
  <c r="AC60" i="2"/>
  <c r="AO60" i="2"/>
  <c r="AT60" i="2" s="1"/>
  <c r="Y60" i="2"/>
  <c r="Z60" i="2" s="1"/>
  <c r="AA60" i="2" s="1"/>
  <c r="AB60" i="2" s="1"/>
  <c r="AD60" i="2" s="1"/>
  <c r="K66" i="2"/>
  <c r="I66" i="2"/>
  <c r="J66" i="2" s="1"/>
  <c r="AE66" i="2" s="1"/>
  <c r="AC68" i="2"/>
  <c r="AO68" i="2"/>
  <c r="AT68" i="2" s="1"/>
  <c r="Y68" i="2"/>
  <c r="Z68" i="2" s="1"/>
  <c r="AA68" i="2" s="1"/>
  <c r="AB68" i="2" s="1"/>
  <c r="AD68" i="2" s="1"/>
  <c r="AE68" i="2"/>
  <c r="K74" i="2"/>
  <c r="I74" i="2"/>
  <c r="J74" i="2" s="1"/>
  <c r="AE74" i="2" s="1"/>
  <c r="AC76" i="2"/>
  <c r="AO76" i="2"/>
  <c r="AT76" i="2" s="1"/>
  <c r="Y76" i="2"/>
  <c r="Z76" i="2" s="1"/>
  <c r="AA76" i="2" s="1"/>
  <c r="AB76" i="2" s="1"/>
  <c r="AD76" i="2" s="1"/>
  <c r="AE76" i="2"/>
  <c r="K82" i="2"/>
  <c r="I82" i="2"/>
  <c r="J82" i="2" s="1"/>
  <c r="AE82" i="2" s="1"/>
  <c r="AC84" i="2"/>
  <c r="AO84" i="2"/>
  <c r="AT84" i="2" s="1"/>
  <c r="Y84" i="2"/>
  <c r="Z84" i="2" s="1"/>
  <c r="AA84" i="2" s="1"/>
  <c r="AB84" i="2" s="1"/>
  <c r="AD84" i="2" s="1"/>
  <c r="AE84" i="2"/>
  <c r="AC92" i="2"/>
  <c r="AP92" i="2"/>
  <c r="AQ92" i="2" s="1"/>
  <c r="AR92" i="2" s="1"/>
  <c r="AS92" i="2" s="1"/>
  <c r="AO92" i="2"/>
  <c r="AT92" i="2" s="1"/>
  <c r="Y92" i="2"/>
  <c r="Z92" i="2" s="1"/>
  <c r="AA92" i="2" s="1"/>
  <c r="AB92" i="2" s="1"/>
  <c r="AD92" i="2" s="1"/>
  <c r="AE92" i="2"/>
  <c r="K94" i="2"/>
  <c r="I94" i="2"/>
  <c r="J94" i="2" s="1"/>
  <c r="AC100" i="2"/>
  <c r="AP100" i="2"/>
  <c r="AQ100" i="2" s="1"/>
  <c r="AR100" i="2" s="1"/>
  <c r="AS100" i="2" s="1"/>
  <c r="AO100" i="2"/>
  <c r="AT100" i="2" s="1"/>
  <c r="Y100" i="2"/>
  <c r="Z100" i="2" s="1"/>
  <c r="AA100" i="2" s="1"/>
  <c r="AB100" i="2" s="1"/>
  <c r="AD100" i="2" s="1"/>
  <c r="AE100" i="2"/>
  <c r="K102" i="2"/>
  <c r="I102" i="2"/>
  <c r="J102" i="2" s="1"/>
  <c r="AC108" i="2"/>
  <c r="AP108" i="2"/>
  <c r="AQ108" i="2" s="1"/>
  <c r="AR108" i="2" s="1"/>
  <c r="AS108" i="2" s="1"/>
  <c r="AO108" i="2"/>
  <c r="AT108" i="2" s="1"/>
  <c r="Y108" i="2"/>
  <c r="Z108" i="2" s="1"/>
  <c r="AA108" i="2" s="1"/>
  <c r="AB108" i="2" s="1"/>
  <c r="AD108" i="2" s="1"/>
  <c r="AE108" i="2"/>
  <c r="K110" i="2"/>
  <c r="I110" i="2"/>
  <c r="J110" i="2" s="1"/>
  <c r="AC116" i="2"/>
  <c r="AP116" i="2"/>
  <c r="AQ116" i="2" s="1"/>
  <c r="AR116" i="2" s="1"/>
  <c r="AS116" i="2" s="1"/>
  <c r="AO116" i="2"/>
  <c r="AT116" i="2" s="1"/>
  <c r="Y116" i="2"/>
  <c r="Z116" i="2" s="1"/>
  <c r="AA116" i="2" s="1"/>
  <c r="AB116" i="2" s="1"/>
  <c r="AD116" i="2" s="1"/>
  <c r="AE116" i="2"/>
  <c r="K118" i="2"/>
  <c r="I118" i="2"/>
  <c r="J118" i="2" s="1"/>
  <c r="AE118" i="2" s="1"/>
  <c r="K122" i="2"/>
  <c r="I122" i="2"/>
  <c r="J122" i="2" s="1"/>
  <c r="AE122" i="2" s="1"/>
  <c r="K126" i="2"/>
  <c r="I126" i="2"/>
  <c r="J126" i="2" s="1"/>
  <c r="AE126" i="2" s="1"/>
  <c r="K130" i="2"/>
  <c r="I130" i="2"/>
  <c r="J130" i="2" s="1"/>
  <c r="AE130" i="2" s="1"/>
  <c r="AC134" i="2"/>
  <c r="AP134" i="2"/>
  <c r="AQ134" i="2" s="1"/>
  <c r="AR134" i="2" s="1"/>
  <c r="AS134" i="2" s="1"/>
  <c r="AO134" i="2"/>
  <c r="AT134" i="2" s="1"/>
  <c r="Y134" i="2"/>
  <c r="Z134" i="2" s="1"/>
  <c r="AA134" i="2" s="1"/>
  <c r="AB134" i="2" s="1"/>
  <c r="AD134" i="2" s="1"/>
  <c r="AC154" i="2"/>
  <c r="AE154" i="2"/>
  <c r="AP154" i="2"/>
  <c r="AQ154" i="2" s="1"/>
  <c r="AR154" i="2" s="1"/>
  <c r="AS154" i="2" s="1"/>
  <c r="Y154" i="2"/>
  <c r="Z154" i="2" s="1"/>
  <c r="AA154" i="2" s="1"/>
  <c r="AB154" i="2" s="1"/>
  <c r="AD154" i="2" s="1"/>
  <c r="I168" i="2"/>
  <c r="J168" i="2" s="1"/>
  <c r="K168" i="2"/>
  <c r="K170" i="2"/>
  <c r="I170" i="2"/>
  <c r="J170" i="2" s="1"/>
  <c r="AE170" i="2" s="1"/>
  <c r="AO170" i="2"/>
  <c r="AT170" i="2" s="1"/>
  <c r="Y177" i="2"/>
  <c r="Z177" i="2" s="1"/>
  <c r="AA177" i="2" s="1"/>
  <c r="AB177" i="2" s="1"/>
  <c r="AD177" i="2" s="1"/>
  <c r="AE177" i="2"/>
  <c r="AC177" i="2"/>
  <c r="AP177" i="2"/>
  <c r="AQ177" i="2" s="1"/>
  <c r="AR177" i="2" s="1"/>
  <c r="AS177" i="2" s="1"/>
  <c r="AP182" i="2"/>
  <c r="AQ182" i="2" s="1"/>
  <c r="AR182" i="2" s="1"/>
  <c r="AS182" i="2" s="1"/>
  <c r="I184" i="2"/>
  <c r="J184" i="2" s="1"/>
  <c r="AE184" i="2" s="1"/>
  <c r="K184" i="2"/>
  <c r="AC194" i="2"/>
  <c r="AE194" i="2"/>
  <c r="AF194" i="2" s="1"/>
  <c r="AU194" i="2" s="1"/>
  <c r="AP194" i="2"/>
  <c r="AQ194" i="2" s="1"/>
  <c r="AR194" i="2" s="1"/>
  <c r="AS194" i="2" s="1"/>
  <c r="Y194" i="2"/>
  <c r="Z194" i="2" s="1"/>
  <c r="AA194" i="2" s="1"/>
  <c r="AB194" i="2" s="1"/>
  <c r="AD194" i="2" s="1"/>
  <c r="AC206" i="2"/>
  <c r="AP206" i="2"/>
  <c r="AQ206" i="2" s="1"/>
  <c r="AR206" i="2" s="1"/>
  <c r="AS206" i="2" s="1"/>
  <c r="AE206" i="2"/>
  <c r="Y206" i="2"/>
  <c r="Z206" i="2" s="1"/>
  <c r="AA206" i="2" s="1"/>
  <c r="AB206" i="2" s="1"/>
  <c r="AD206" i="2" s="1"/>
  <c r="AO206" i="2"/>
  <c r="AT206" i="2" s="1"/>
  <c r="AO34" i="2"/>
  <c r="AT34" i="2" s="1"/>
  <c r="Y34" i="2"/>
  <c r="Z34" i="2" s="1"/>
  <c r="AA34" i="2" s="1"/>
  <c r="AB34" i="2" s="1"/>
  <c r="AD34" i="2" s="1"/>
  <c r="AE34" i="2"/>
  <c r="AC112" i="2"/>
  <c r="AP112" i="2"/>
  <c r="AQ112" i="2" s="1"/>
  <c r="AR112" i="2" s="1"/>
  <c r="AS112" i="2" s="1"/>
  <c r="AO112" i="2"/>
  <c r="AT112" i="2" s="1"/>
  <c r="Y112" i="2"/>
  <c r="Z112" i="2" s="1"/>
  <c r="AA112" i="2" s="1"/>
  <c r="AB112" i="2" s="1"/>
  <c r="AD112" i="2" s="1"/>
  <c r="AE10" i="2"/>
  <c r="AC11" i="2"/>
  <c r="AC19" i="2"/>
  <c r="AE25" i="2"/>
  <c r="AF25" i="2" s="1"/>
  <c r="AU25" i="2" s="1"/>
  <c r="AO25" i="2"/>
  <c r="AT25" i="2" s="1"/>
  <c r="AE33" i="2"/>
  <c r="AF33" i="2" s="1"/>
  <c r="AU33" i="2" s="1"/>
  <c r="AC33" i="2"/>
  <c r="AO33" i="2"/>
  <c r="AT33" i="2" s="1"/>
  <c r="I35" i="2"/>
  <c r="J35" i="2" s="1"/>
  <c r="AE35" i="2" s="1"/>
  <c r="K35" i="2"/>
  <c r="Y37" i="2"/>
  <c r="Z37" i="2" s="1"/>
  <c r="AA37" i="2" s="1"/>
  <c r="AB37" i="2" s="1"/>
  <c r="AD37" i="2" s="1"/>
  <c r="AE37" i="2"/>
  <c r="AC37" i="2"/>
  <c r="AO37" i="2"/>
  <c r="AT37" i="2" s="1"/>
  <c r="I43" i="2"/>
  <c r="J43" i="2" s="1"/>
  <c r="AE43" i="2" s="1"/>
  <c r="K43" i="2"/>
  <c r="Y45" i="2"/>
  <c r="Z45" i="2" s="1"/>
  <c r="AA45" i="2" s="1"/>
  <c r="AB45" i="2" s="1"/>
  <c r="AD45" i="2" s="1"/>
  <c r="AE45" i="2"/>
  <c r="AC45" i="2"/>
  <c r="AO45" i="2"/>
  <c r="AT45" i="2" s="1"/>
  <c r="I51" i="2"/>
  <c r="J51" i="2" s="1"/>
  <c r="AE51" i="2" s="1"/>
  <c r="K51" i="2"/>
  <c r="Y53" i="2"/>
  <c r="Z53" i="2" s="1"/>
  <c r="AA53" i="2" s="1"/>
  <c r="AB53" i="2" s="1"/>
  <c r="AD53" i="2" s="1"/>
  <c r="AC53" i="2"/>
  <c r="AO53" i="2"/>
  <c r="AT53" i="2" s="1"/>
  <c r="I59" i="2"/>
  <c r="J59" i="2" s="1"/>
  <c r="AE59" i="2" s="1"/>
  <c r="K59" i="2"/>
  <c r="Y61" i="2"/>
  <c r="Z61" i="2" s="1"/>
  <c r="AA61" i="2" s="1"/>
  <c r="AB61" i="2" s="1"/>
  <c r="AD61" i="2" s="1"/>
  <c r="AE61" i="2"/>
  <c r="AC61" i="2"/>
  <c r="AO61" i="2"/>
  <c r="AT61" i="2" s="1"/>
  <c r="I67" i="2"/>
  <c r="J67" i="2" s="1"/>
  <c r="AE67" i="2" s="1"/>
  <c r="K67" i="2"/>
  <c r="Y69" i="2"/>
  <c r="Z69" i="2" s="1"/>
  <c r="AA69" i="2" s="1"/>
  <c r="AB69" i="2" s="1"/>
  <c r="AD69" i="2" s="1"/>
  <c r="AE69" i="2"/>
  <c r="AC69" i="2"/>
  <c r="AO69" i="2"/>
  <c r="AT69" i="2" s="1"/>
  <c r="I75" i="2"/>
  <c r="J75" i="2" s="1"/>
  <c r="AE75" i="2" s="1"/>
  <c r="K75" i="2"/>
  <c r="Y77" i="2"/>
  <c r="Z77" i="2" s="1"/>
  <c r="AA77" i="2" s="1"/>
  <c r="AB77" i="2" s="1"/>
  <c r="AD77" i="2" s="1"/>
  <c r="AE77" i="2"/>
  <c r="AC77" i="2"/>
  <c r="AO77" i="2"/>
  <c r="AT77" i="2" s="1"/>
  <c r="I83" i="2"/>
  <c r="J83" i="2" s="1"/>
  <c r="AE83" i="2" s="1"/>
  <c r="K83" i="2"/>
  <c r="Y85" i="2"/>
  <c r="Z85" i="2" s="1"/>
  <c r="AA85" i="2" s="1"/>
  <c r="AB85" i="2" s="1"/>
  <c r="AD85" i="2" s="1"/>
  <c r="AE85" i="2"/>
  <c r="AC85" i="2"/>
  <c r="AO85" i="2"/>
  <c r="AT85" i="2" s="1"/>
  <c r="I93" i="2"/>
  <c r="J93" i="2" s="1"/>
  <c r="AE93" i="2" s="1"/>
  <c r="K93" i="2"/>
  <c r="I101" i="2"/>
  <c r="J101" i="2" s="1"/>
  <c r="K101" i="2"/>
  <c r="I109" i="2"/>
  <c r="J109" i="2" s="1"/>
  <c r="K109" i="2"/>
  <c r="I117" i="2"/>
  <c r="J117" i="2" s="1"/>
  <c r="AE117" i="2" s="1"/>
  <c r="K117" i="2"/>
  <c r="AC120" i="2"/>
  <c r="AP120" i="2"/>
  <c r="AQ120" i="2" s="1"/>
  <c r="AR120" i="2" s="1"/>
  <c r="AS120" i="2" s="1"/>
  <c r="AO120" i="2"/>
  <c r="AT120" i="2" s="1"/>
  <c r="Y120" i="2"/>
  <c r="Z120" i="2" s="1"/>
  <c r="AA120" i="2" s="1"/>
  <c r="AB120" i="2" s="1"/>
  <c r="AD120" i="2" s="1"/>
  <c r="AE120" i="2"/>
  <c r="I121" i="2"/>
  <c r="J121" i="2" s="1"/>
  <c r="AE121" i="2" s="1"/>
  <c r="K121" i="2"/>
  <c r="AC124" i="2"/>
  <c r="AP124" i="2"/>
  <c r="AQ124" i="2" s="1"/>
  <c r="AR124" i="2" s="1"/>
  <c r="AS124" i="2" s="1"/>
  <c r="AO124" i="2"/>
  <c r="AT124" i="2" s="1"/>
  <c r="Y124" i="2"/>
  <c r="Z124" i="2" s="1"/>
  <c r="AA124" i="2" s="1"/>
  <c r="AB124" i="2" s="1"/>
  <c r="AD124" i="2" s="1"/>
  <c r="AE124" i="2"/>
  <c r="I125" i="2"/>
  <c r="J125" i="2" s="1"/>
  <c r="AE125" i="2" s="1"/>
  <c r="K125" i="2"/>
  <c r="I137" i="2"/>
  <c r="J137" i="2" s="1"/>
  <c r="AE137" i="2" s="1"/>
  <c r="K137" i="2"/>
  <c r="K138" i="2"/>
  <c r="AF138" i="2" s="1"/>
  <c r="AU138" i="2" s="1"/>
  <c r="I138" i="2"/>
  <c r="J138" i="2" s="1"/>
  <c r="I142" i="2"/>
  <c r="J142" i="2" s="1"/>
  <c r="AE142" i="2" s="1"/>
  <c r="K142" i="2"/>
  <c r="K146" i="2"/>
  <c r="I146" i="2"/>
  <c r="J146" i="2" s="1"/>
  <c r="AE146" i="2" s="1"/>
  <c r="AC150" i="2"/>
  <c r="AP150" i="2"/>
  <c r="AQ150" i="2" s="1"/>
  <c r="AR150" i="2" s="1"/>
  <c r="AS150" i="2" s="1"/>
  <c r="AO150" i="2"/>
  <c r="AT150" i="2" s="1"/>
  <c r="Y150" i="2"/>
  <c r="Z150" i="2" s="1"/>
  <c r="AA150" i="2" s="1"/>
  <c r="AB150" i="2" s="1"/>
  <c r="AD150" i="2" s="1"/>
  <c r="I177" i="2"/>
  <c r="J177" i="2" s="1"/>
  <c r="K177" i="2"/>
  <c r="Y183" i="2"/>
  <c r="Z183" i="2" s="1"/>
  <c r="AA183" i="2" s="1"/>
  <c r="AB183" i="2" s="1"/>
  <c r="AD183" i="2" s="1"/>
  <c r="AO183" i="2"/>
  <c r="AT183" i="2" s="1"/>
  <c r="AE183" i="2"/>
  <c r="AC183" i="2"/>
  <c r="I201" i="2"/>
  <c r="J201" i="2" s="1"/>
  <c r="AE201" i="2" s="1"/>
  <c r="K201" i="2"/>
  <c r="AI60" i="3"/>
  <c r="AE60" i="3"/>
  <c r="AF60" i="3" s="1"/>
  <c r="AG60" i="3" s="1"/>
  <c r="AH60" i="3" s="1"/>
  <c r="AJ60" i="3" s="1"/>
  <c r="AO89" i="2"/>
  <c r="AT89" i="2" s="1"/>
  <c r="AO91" i="2"/>
  <c r="AT91" i="2" s="1"/>
  <c r="AO93" i="2"/>
  <c r="AT93" i="2" s="1"/>
  <c r="AO95" i="2"/>
  <c r="AT95" i="2" s="1"/>
  <c r="AO97" i="2"/>
  <c r="AT97" i="2" s="1"/>
  <c r="AO99" i="2"/>
  <c r="AT99" i="2" s="1"/>
  <c r="AO101" i="2"/>
  <c r="AT101" i="2" s="1"/>
  <c r="AO103" i="2"/>
  <c r="AT103" i="2" s="1"/>
  <c r="AO105" i="2"/>
  <c r="AT105" i="2" s="1"/>
  <c r="AO107" i="2"/>
  <c r="AT107" i="2" s="1"/>
  <c r="AO109" i="2"/>
  <c r="AT109" i="2" s="1"/>
  <c r="AO111" i="2"/>
  <c r="AT111" i="2" s="1"/>
  <c r="AO113" i="2"/>
  <c r="AT113" i="2" s="1"/>
  <c r="AO115" i="2"/>
  <c r="AT115" i="2" s="1"/>
  <c r="AO117" i="2"/>
  <c r="AT117" i="2" s="1"/>
  <c r="AO132" i="2"/>
  <c r="AT132" i="2" s="1"/>
  <c r="AO143" i="2"/>
  <c r="AT143" i="2" s="1"/>
  <c r="AO148" i="2"/>
  <c r="AT148" i="2" s="1"/>
  <c r="AO159" i="2"/>
  <c r="AT159" i="2" s="1"/>
  <c r="AE165" i="2"/>
  <c r="AC168" i="2"/>
  <c r="AP168" i="2"/>
  <c r="AQ168" i="2" s="1"/>
  <c r="AR168" i="2" s="1"/>
  <c r="AS168" i="2" s="1"/>
  <c r="AO168" i="2"/>
  <c r="AT168" i="2" s="1"/>
  <c r="Y185" i="2"/>
  <c r="Z185" i="2" s="1"/>
  <c r="AA185" i="2" s="1"/>
  <c r="AB185" i="2" s="1"/>
  <c r="AD185" i="2" s="1"/>
  <c r="AP185" i="2"/>
  <c r="AQ185" i="2" s="1"/>
  <c r="AR185" i="2" s="1"/>
  <c r="AS185" i="2" s="1"/>
  <c r="AO185" i="2"/>
  <c r="AT185" i="2" s="1"/>
  <c r="AP192" i="2"/>
  <c r="AQ192" i="2" s="1"/>
  <c r="AR192" i="2" s="1"/>
  <c r="AS192" i="2" s="1"/>
  <c r="I203" i="2"/>
  <c r="J203" i="2" s="1"/>
  <c r="AE203" i="2" s="1"/>
  <c r="K203" i="2"/>
  <c r="AF203" i="2" s="1"/>
  <c r="AU203" i="2" s="1"/>
  <c r="AE22" i="3"/>
  <c r="AF22" i="3" s="1"/>
  <c r="AG22" i="3" s="1"/>
  <c r="AH22" i="3" s="1"/>
  <c r="AJ22" i="3" s="1"/>
  <c r="AI22" i="3"/>
  <c r="AJ24" i="5"/>
  <c r="AF24" i="5"/>
  <c r="AG24" i="5" s="1"/>
  <c r="AH24" i="5" s="1"/>
  <c r="AI24" i="5" s="1"/>
  <c r="AK24" i="5" s="1"/>
  <c r="AE100" i="3"/>
  <c r="AF100" i="3" s="1"/>
  <c r="AG100" i="3" s="1"/>
  <c r="AH100" i="3" s="1"/>
  <c r="AJ100" i="3" s="1"/>
  <c r="AI100" i="3"/>
  <c r="AI135" i="3"/>
  <c r="AE135" i="3"/>
  <c r="AF135" i="3" s="1"/>
  <c r="AG135" i="3" s="1"/>
  <c r="AH135" i="3" s="1"/>
  <c r="AJ135" i="3" s="1"/>
  <c r="AJ19" i="5"/>
  <c r="AF19" i="5"/>
  <c r="AG19" i="5" s="1"/>
  <c r="AH19" i="5" s="1"/>
  <c r="AI19" i="5" s="1"/>
  <c r="AK19" i="5" s="1"/>
  <c r="AJ56" i="5"/>
  <c r="AF56" i="5"/>
  <c r="AG56" i="5" s="1"/>
  <c r="AH56" i="5" s="1"/>
  <c r="AI56" i="5" s="1"/>
  <c r="AK56" i="5" s="1"/>
  <c r="AC89" i="2"/>
  <c r="AC91" i="2"/>
  <c r="AC93" i="2"/>
  <c r="AC95" i="2"/>
  <c r="AC97" i="2"/>
  <c r="AC99" i="2"/>
  <c r="AC101" i="2"/>
  <c r="AC103" i="2"/>
  <c r="AC105" i="2"/>
  <c r="AC107" i="2"/>
  <c r="AC109" i="2"/>
  <c r="AC111" i="2"/>
  <c r="AC113" i="2"/>
  <c r="AC115" i="2"/>
  <c r="AC117" i="2"/>
  <c r="AC119" i="2"/>
  <c r="AC121" i="2"/>
  <c r="AC123" i="2"/>
  <c r="AC125" i="2"/>
  <c r="AC127" i="2"/>
  <c r="AO128" i="2"/>
  <c r="AT128" i="2" s="1"/>
  <c r="AO139" i="2"/>
  <c r="AT139" i="2" s="1"/>
  <c r="AC143" i="2"/>
  <c r="AO144" i="2"/>
  <c r="AT144" i="2" s="1"/>
  <c r="AO155" i="2"/>
  <c r="AT155" i="2" s="1"/>
  <c r="AC159" i="2"/>
  <c r="AO160" i="2"/>
  <c r="AT160" i="2" s="1"/>
  <c r="AE171" i="2"/>
  <c r="AE178" i="2"/>
  <c r="AF178" i="2" s="1"/>
  <c r="AU178" i="2" s="1"/>
  <c r="AE179" i="2"/>
  <c r="I187" i="2"/>
  <c r="J187" i="2" s="1"/>
  <c r="AE187" i="2" s="1"/>
  <c r="K187" i="2"/>
  <c r="AO193" i="2"/>
  <c r="AT193" i="2" s="1"/>
  <c r="AC200" i="2"/>
  <c r="AP200" i="2"/>
  <c r="AQ200" i="2" s="1"/>
  <c r="AR200" i="2" s="1"/>
  <c r="AS200" i="2" s="1"/>
  <c r="AO200" i="2"/>
  <c r="AT200" i="2" s="1"/>
  <c r="AE208" i="2"/>
  <c r="AF208" i="2" s="1"/>
  <c r="AU208" i="2" s="1"/>
  <c r="AE73" i="3"/>
  <c r="AF73" i="3" s="1"/>
  <c r="AG73" i="3" s="1"/>
  <c r="AH73" i="3" s="1"/>
  <c r="AJ73" i="3" s="1"/>
  <c r="AI73" i="3"/>
  <c r="AE85" i="3"/>
  <c r="AF85" i="3" s="1"/>
  <c r="AG85" i="3" s="1"/>
  <c r="AH85" i="3" s="1"/>
  <c r="AJ85" i="3" s="1"/>
  <c r="AI85" i="3"/>
  <c r="AI107" i="3"/>
  <c r="AE107" i="3"/>
  <c r="AF107" i="3" s="1"/>
  <c r="AG107" i="3" s="1"/>
  <c r="AH107" i="3" s="1"/>
  <c r="AJ107" i="3" s="1"/>
  <c r="AI151" i="3"/>
  <c r="AE151" i="3"/>
  <c r="AF151" i="3" s="1"/>
  <c r="AG151" i="3" s="1"/>
  <c r="AH151" i="3" s="1"/>
  <c r="AJ151" i="3" s="1"/>
  <c r="AI186" i="3"/>
  <c r="AE186" i="3"/>
  <c r="AF186" i="3" s="1"/>
  <c r="AG186" i="3" s="1"/>
  <c r="AH186" i="3" s="1"/>
  <c r="AJ186" i="3" s="1"/>
  <c r="AJ51" i="5"/>
  <c r="AF51" i="5"/>
  <c r="AG51" i="5" s="1"/>
  <c r="AH51" i="5" s="1"/>
  <c r="AI51" i="5" s="1"/>
  <c r="AK51" i="5" s="1"/>
  <c r="AO172" i="2"/>
  <c r="AT172" i="2" s="1"/>
  <c r="AC184" i="2"/>
  <c r="AP184" i="2"/>
  <c r="AQ184" i="2" s="1"/>
  <c r="AR184" i="2" s="1"/>
  <c r="AS184" i="2" s="1"/>
  <c r="AO184" i="2"/>
  <c r="AT184" i="2" s="1"/>
  <c r="AC190" i="2"/>
  <c r="AP190" i="2"/>
  <c r="AQ190" i="2" s="1"/>
  <c r="AR190" i="2" s="1"/>
  <c r="AS190" i="2" s="1"/>
  <c r="AE190" i="2"/>
  <c r="AP193" i="2"/>
  <c r="AQ193" i="2" s="1"/>
  <c r="AR193" i="2" s="1"/>
  <c r="AS193" i="2" s="1"/>
  <c r="AC198" i="2"/>
  <c r="AO198" i="2"/>
  <c r="AT198" i="2" s="1"/>
  <c r="Y198" i="2"/>
  <c r="Z198" i="2" s="1"/>
  <c r="AA198" i="2" s="1"/>
  <c r="AB198" i="2" s="1"/>
  <c r="AD198" i="2" s="1"/>
  <c r="AC204" i="2"/>
  <c r="AO204" i="2"/>
  <c r="AT204" i="2" s="1"/>
  <c r="Y204" i="2"/>
  <c r="Z204" i="2" s="1"/>
  <c r="AA204" i="2" s="1"/>
  <c r="AB204" i="2" s="1"/>
  <c r="AD204" i="2" s="1"/>
  <c r="AE41" i="3"/>
  <c r="AF41" i="3" s="1"/>
  <c r="AG41" i="3" s="1"/>
  <c r="AH41" i="3" s="1"/>
  <c r="AJ41" i="3" s="1"/>
  <c r="AI41" i="3"/>
  <c r="AE53" i="3"/>
  <c r="AF53" i="3" s="1"/>
  <c r="AG53" i="3" s="1"/>
  <c r="AH53" i="3" s="1"/>
  <c r="AJ53" i="3" s="1"/>
  <c r="AI53" i="3"/>
  <c r="AE89" i="2"/>
  <c r="AE91" i="2"/>
  <c r="AE95" i="2"/>
  <c r="AE97" i="2"/>
  <c r="AE99" i="2"/>
  <c r="AE101" i="2"/>
  <c r="AE105" i="2"/>
  <c r="AE107" i="2"/>
  <c r="AE109" i="2"/>
  <c r="AE111" i="2"/>
  <c r="AE113" i="2"/>
  <c r="AE115" i="2"/>
  <c r="Y130" i="2"/>
  <c r="Z130" i="2" s="1"/>
  <c r="AA130" i="2" s="1"/>
  <c r="AB130" i="2" s="1"/>
  <c r="AD130" i="2" s="1"/>
  <c r="AE132" i="2"/>
  <c r="AF132" i="2" s="1"/>
  <c r="AU132" i="2" s="1"/>
  <c r="AO135" i="2"/>
  <c r="AT135" i="2" s="1"/>
  <c r="AC139" i="2"/>
  <c r="AO140" i="2"/>
  <c r="AT140" i="2" s="1"/>
  <c r="AE143" i="2"/>
  <c r="AF143" i="2" s="1"/>
  <c r="AU143" i="2" s="1"/>
  <c r="Y146" i="2"/>
  <c r="Z146" i="2" s="1"/>
  <c r="AA146" i="2" s="1"/>
  <c r="AB146" i="2" s="1"/>
  <c r="AD146" i="2" s="1"/>
  <c r="AE148" i="2"/>
  <c r="AF148" i="2" s="1"/>
  <c r="AU148" i="2" s="1"/>
  <c r="AO151" i="2"/>
  <c r="AT151" i="2" s="1"/>
  <c r="AC155" i="2"/>
  <c r="AO156" i="2"/>
  <c r="AT156" i="2" s="1"/>
  <c r="AE159" i="2"/>
  <c r="AF159" i="2" s="1"/>
  <c r="AU159" i="2" s="1"/>
  <c r="Y162" i="2"/>
  <c r="Z162" i="2" s="1"/>
  <c r="AA162" i="2" s="1"/>
  <c r="AB162" i="2" s="1"/>
  <c r="AD162" i="2" s="1"/>
  <c r="Y164" i="2"/>
  <c r="Z164" i="2" s="1"/>
  <c r="AA164" i="2" s="1"/>
  <c r="AB164" i="2" s="1"/>
  <c r="AD164" i="2" s="1"/>
  <c r="AO164" i="2"/>
  <c r="AT164" i="2" s="1"/>
  <c r="AO165" i="2"/>
  <c r="AT165" i="2" s="1"/>
  <c r="AP166" i="2"/>
  <c r="AQ166" i="2" s="1"/>
  <c r="AR166" i="2" s="1"/>
  <c r="AS166" i="2" s="1"/>
  <c r="AP167" i="2"/>
  <c r="AQ167" i="2" s="1"/>
  <c r="AR167" i="2" s="1"/>
  <c r="AS167" i="2" s="1"/>
  <c r="AE168" i="2"/>
  <c r="Y172" i="2"/>
  <c r="Z172" i="2" s="1"/>
  <c r="AA172" i="2" s="1"/>
  <c r="AB172" i="2" s="1"/>
  <c r="AD172" i="2" s="1"/>
  <c r="AP172" i="2"/>
  <c r="AQ172" i="2" s="1"/>
  <c r="AR172" i="2" s="1"/>
  <c r="AS172" i="2" s="1"/>
  <c r="Y175" i="2"/>
  <c r="Z175" i="2" s="1"/>
  <c r="AA175" i="2" s="1"/>
  <c r="AB175" i="2" s="1"/>
  <c r="AD175" i="2" s="1"/>
  <c r="AE175" i="2"/>
  <c r="AO175" i="2"/>
  <c r="AT175" i="2" s="1"/>
  <c r="Y184" i="2"/>
  <c r="Z184" i="2" s="1"/>
  <c r="AA184" i="2" s="1"/>
  <c r="AB184" i="2" s="1"/>
  <c r="AD184" i="2" s="1"/>
  <c r="AE185" i="2"/>
  <c r="Y190" i="2"/>
  <c r="Z190" i="2" s="1"/>
  <c r="AA190" i="2" s="1"/>
  <c r="AB190" i="2" s="1"/>
  <c r="AD190" i="2" s="1"/>
  <c r="AE192" i="2"/>
  <c r="Y207" i="2"/>
  <c r="Z207" i="2" s="1"/>
  <c r="AA207" i="2" s="1"/>
  <c r="AB207" i="2" s="1"/>
  <c r="AD207" i="2" s="1"/>
  <c r="AP207" i="2"/>
  <c r="AQ207" i="2" s="1"/>
  <c r="AR207" i="2" s="1"/>
  <c r="AS207" i="2" s="1"/>
  <c r="AE207" i="2"/>
  <c r="AI21" i="3"/>
  <c r="AE29" i="3"/>
  <c r="AF29" i="3" s="1"/>
  <c r="AG29" i="3" s="1"/>
  <c r="AH29" i="3" s="1"/>
  <c r="AJ29" i="3" s="1"/>
  <c r="AI29" i="3"/>
  <c r="AE62" i="3"/>
  <c r="AF62" i="3" s="1"/>
  <c r="AG62" i="3" s="1"/>
  <c r="AH62" i="3" s="1"/>
  <c r="AJ62" i="3" s="1"/>
  <c r="AI119" i="3"/>
  <c r="AE119" i="3"/>
  <c r="AF119" i="3" s="1"/>
  <c r="AG119" i="3" s="1"/>
  <c r="AH119" i="3" s="1"/>
  <c r="AJ119" i="3" s="1"/>
  <c r="AI166" i="3"/>
  <c r="AE166" i="3"/>
  <c r="AF166" i="3" s="1"/>
  <c r="AG166" i="3" s="1"/>
  <c r="AH166" i="3" s="1"/>
  <c r="AJ166" i="3" s="1"/>
  <c r="AO130" i="2"/>
  <c r="AT130" i="2" s="1"/>
  <c r="AO141" i="2"/>
  <c r="AT141" i="2" s="1"/>
  <c r="AO146" i="2"/>
  <c r="AT146" i="2" s="1"/>
  <c r="AO157" i="2"/>
  <c r="AT157" i="2" s="1"/>
  <c r="AO162" i="2"/>
  <c r="AT162" i="2" s="1"/>
  <c r="I164" i="2"/>
  <c r="J164" i="2" s="1"/>
  <c r="AE164" i="2" s="1"/>
  <c r="AF164" i="2" s="1"/>
  <c r="AU164" i="2" s="1"/>
  <c r="AP164" i="2"/>
  <c r="AQ164" i="2" s="1"/>
  <c r="AR164" i="2" s="1"/>
  <c r="AS164" i="2" s="1"/>
  <c r="AP165" i="2"/>
  <c r="AQ165" i="2" s="1"/>
  <c r="AR165" i="2" s="1"/>
  <c r="AS165" i="2" s="1"/>
  <c r="Y169" i="2"/>
  <c r="Z169" i="2" s="1"/>
  <c r="AA169" i="2" s="1"/>
  <c r="AB169" i="2" s="1"/>
  <c r="AD169" i="2" s="1"/>
  <c r="AP169" i="2"/>
  <c r="AQ169" i="2" s="1"/>
  <c r="AR169" i="2" s="1"/>
  <c r="AS169" i="2" s="1"/>
  <c r="AO169" i="2"/>
  <c r="AT169" i="2" s="1"/>
  <c r="I172" i="2"/>
  <c r="J172" i="2" s="1"/>
  <c r="AE172" i="2" s="1"/>
  <c r="AF172" i="2" s="1"/>
  <c r="AU172" i="2" s="1"/>
  <c r="K181" i="2"/>
  <c r="AF181" i="2" s="1"/>
  <c r="AU181" i="2" s="1"/>
  <c r="AC188" i="2"/>
  <c r="AO188" i="2"/>
  <c r="AT188" i="2" s="1"/>
  <c r="Y188" i="2"/>
  <c r="Z188" i="2" s="1"/>
  <c r="AA188" i="2" s="1"/>
  <c r="AB188" i="2" s="1"/>
  <c r="AD188" i="2" s="1"/>
  <c r="Y195" i="2"/>
  <c r="Z195" i="2" s="1"/>
  <c r="AA195" i="2" s="1"/>
  <c r="AB195" i="2" s="1"/>
  <c r="AD195" i="2" s="1"/>
  <c r="AC195" i="2"/>
  <c r="AO195" i="2"/>
  <c r="AT195" i="2" s="1"/>
  <c r="I198" i="2"/>
  <c r="J198" i="2" s="1"/>
  <c r="AE198" i="2" s="1"/>
  <c r="K200" i="2"/>
  <c r="AF200" i="2" s="1"/>
  <c r="AU200" i="2" s="1"/>
  <c r="I204" i="2"/>
  <c r="J204" i="2" s="1"/>
  <c r="AE204" i="2" s="1"/>
  <c r="AF204" i="2" s="1"/>
  <c r="AU204" i="2" s="1"/>
  <c r="AO208" i="2"/>
  <c r="AT208" i="2" s="1"/>
  <c r="AE61" i="3"/>
  <c r="AF61" i="3" s="1"/>
  <c r="AG61" i="3" s="1"/>
  <c r="AH61" i="3" s="1"/>
  <c r="AJ61" i="3" s="1"/>
  <c r="AI61" i="3"/>
  <c r="AI130" i="3"/>
  <c r="AE130" i="3"/>
  <c r="AF130" i="3" s="1"/>
  <c r="AG130" i="3" s="1"/>
  <c r="AH130" i="3" s="1"/>
  <c r="AJ130" i="3" s="1"/>
  <c r="AE196" i="3"/>
  <c r="AF196" i="3" s="1"/>
  <c r="AG196" i="3" s="1"/>
  <c r="AH196" i="3" s="1"/>
  <c r="AJ196" i="3" s="1"/>
  <c r="AI196" i="3"/>
  <c r="AP130" i="2"/>
  <c r="AQ130" i="2" s="1"/>
  <c r="AR130" i="2" s="1"/>
  <c r="AS130" i="2" s="1"/>
  <c r="AE139" i="2"/>
  <c r="K141" i="2"/>
  <c r="AF141" i="2" s="1"/>
  <c r="AU141" i="2" s="1"/>
  <c r="AP141" i="2"/>
  <c r="AQ141" i="2" s="1"/>
  <c r="AR141" i="2" s="1"/>
  <c r="AS141" i="2" s="1"/>
  <c r="AP146" i="2"/>
  <c r="AQ146" i="2" s="1"/>
  <c r="AR146" i="2" s="1"/>
  <c r="AS146" i="2" s="1"/>
  <c r="AE155" i="2"/>
  <c r="K157" i="2"/>
  <c r="AF157" i="2" s="1"/>
  <c r="AP157" i="2"/>
  <c r="AQ157" i="2" s="1"/>
  <c r="AR157" i="2" s="1"/>
  <c r="AS157" i="2" s="1"/>
  <c r="AP162" i="2"/>
  <c r="AQ162" i="2" s="1"/>
  <c r="AR162" i="2" s="1"/>
  <c r="AS162" i="2" s="1"/>
  <c r="K165" i="2"/>
  <c r="AF165" i="2" s="1"/>
  <c r="AU165" i="2" s="1"/>
  <c r="AO171" i="2"/>
  <c r="AT171" i="2" s="1"/>
  <c r="AC174" i="2"/>
  <c r="AE174" i="2"/>
  <c r="AF174" i="2" s="1"/>
  <c r="AU174" i="2" s="1"/>
  <c r="AO174" i="2"/>
  <c r="AT174" i="2" s="1"/>
  <c r="Y191" i="2"/>
  <c r="Z191" i="2" s="1"/>
  <c r="AA191" i="2" s="1"/>
  <c r="AB191" i="2" s="1"/>
  <c r="AD191" i="2" s="1"/>
  <c r="AP191" i="2"/>
  <c r="AQ191" i="2" s="1"/>
  <c r="AR191" i="2" s="1"/>
  <c r="AS191" i="2" s="1"/>
  <c r="AE191" i="2"/>
  <c r="AC193" i="2"/>
  <c r="AP208" i="2"/>
  <c r="AQ208" i="2" s="1"/>
  <c r="AR208" i="2" s="1"/>
  <c r="AS208" i="2" s="1"/>
  <c r="AE9" i="3"/>
  <c r="AF9" i="3" s="1"/>
  <c r="AG9" i="3" s="1"/>
  <c r="AH9" i="3" s="1"/>
  <c r="AJ9" i="3" s="1"/>
  <c r="AI9" i="3"/>
  <c r="AE20" i="3"/>
  <c r="AF20" i="3" s="1"/>
  <c r="AG20" i="3" s="1"/>
  <c r="AH20" i="3" s="1"/>
  <c r="AJ20" i="3" s="1"/>
  <c r="AI20" i="3"/>
  <c r="AE84" i="3"/>
  <c r="AF84" i="3" s="1"/>
  <c r="AG84" i="3" s="1"/>
  <c r="AH84" i="3" s="1"/>
  <c r="AJ84" i="3" s="1"/>
  <c r="AI84" i="3"/>
  <c r="AE86" i="3"/>
  <c r="AF86" i="3" s="1"/>
  <c r="AG86" i="3" s="1"/>
  <c r="AH86" i="3" s="1"/>
  <c r="AJ86" i="3" s="1"/>
  <c r="AI86" i="3"/>
  <c r="AJ107" i="5"/>
  <c r="AF107" i="5"/>
  <c r="AG107" i="5" s="1"/>
  <c r="AH107" i="5" s="1"/>
  <c r="AI107" i="5" s="1"/>
  <c r="AK107" i="5" s="1"/>
  <c r="AI33" i="3"/>
  <c r="AI65" i="3"/>
  <c r="AI104" i="3"/>
  <c r="AE120" i="3"/>
  <c r="AF120" i="3" s="1"/>
  <c r="AG120" i="3" s="1"/>
  <c r="AH120" i="3" s="1"/>
  <c r="AJ120" i="3" s="1"/>
  <c r="AI120" i="3"/>
  <c r="AI140" i="3"/>
  <c r="AE152" i="3"/>
  <c r="AF152" i="3" s="1"/>
  <c r="AG152" i="3" s="1"/>
  <c r="AH152" i="3" s="1"/>
  <c r="AJ152" i="3" s="1"/>
  <c r="AI152" i="3"/>
  <c r="AI167" i="3"/>
  <c r="AE167" i="3"/>
  <c r="AF167" i="3" s="1"/>
  <c r="AG167" i="3" s="1"/>
  <c r="AH167" i="3" s="1"/>
  <c r="AJ167" i="3" s="1"/>
  <c r="AI183" i="3"/>
  <c r="AE183" i="3"/>
  <c r="AF183" i="3" s="1"/>
  <c r="AG183" i="3" s="1"/>
  <c r="AH183" i="3" s="1"/>
  <c r="AJ183" i="3" s="1"/>
  <c r="AI198" i="3"/>
  <c r="AE198" i="3"/>
  <c r="AF198" i="3" s="1"/>
  <c r="AG198" i="3" s="1"/>
  <c r="AH198" i="3" s="1"/>
  <c r="AJ198" i="3" s="1"/>
  <c r="AE207" i="3"/>
  <c r="AF207" i="3" s="1"/>
  <c r="AG207" i="3" s="1"/>
  <c r="AH207" i="3" s="1"/>
  <c r="AJ207" i="3" s="1"/>
  <c r="Q5" i="4"/>
  <c r="O5" i="4"/>
  <c r="P5" i="4" s="1"/>
  <c r="AF11" i="5"/>
  <c r="AG11" i="5" s="1"/>
  <c r="AH11" i="5" s="1"/>
  <c r="AI11" i="5" s="1"/>
  <c r="AK11" i="5" s="1"/>
  <c r="AF43" i="5"/>
  <c r="AG43" i="5" s="1"/>
  <c r="AH43" i="5" s="1"/>
  <c r="AI43" i="5" s="1"/>
  <c r="AK43" i="5" s="1"/>
  <c r="AI131" i="3"/>
  <c r="AE131" i="3"/>
  <c r="AF131" i="3" s="1"/>
  <c r="AG131" i="3" s="1"/>
  <c r="AH131" i="3" s="1"/>
  <c r="AJ131" i="3" s="1"/>
  <c r="AI182" i="3"/>
  <c r="AE182" i="3"/>
  <c r="AF182" i="3" s="1"/>
  <c r="AG182" i="3" s="1"/>
  <c r="AH182" i="3" s="1"/>
  <c r="AJ182" i="3" s="1"/>
  <c r="AJ22" i="5"/>
  <c r="AF22" i="5"/>
  <c r="AG22" i="5" s="1"/>
  <c r="AH22" i="5" s="1"/>
  <c r="AI22" i="5" s="1"/>
  <c r="AK22" i="5" s="1"/>
  <c r="AJ54" i="5"/>
  <c r="AF54" i="5"/>
  <c r="AG54" i="5" s="1"/>
  <c r="AH54" i="5" s="1"/>
  <c r="AI54" i="5" s="1"/>
  <c r="AK54" i="5" s="1"/>
  <c r="AJ99" i="5"/>
  <c r="AF99" i="5"/>
  <c r="AG99" i="5" s="1"/>
  <c r="AH99" i="5" s="1"/>
  <c r="AI99" i="5" s="1"/>
  <c r="AK99" i="5" s="1"/>
  <c r="AI150" i="3"/>
  <c r="AE150" i="3"/>
  <c r="AF150" i="3" s="1"/>
  <c r="AG150" i="3" s="1"/>
  <c r="AH150" i="3" s="1"/>
  <c r="AJ150" i="3" s="1"/>
  <c r="AE200" i="3"/>
  <c r="AF200" i="3" s="1"/>
  <c r="AG200" i="3" s="1"/>
  <c r="AH200" i="3" s="1"/>
  <c r="AJ200" i="3" s="1"/>
  <c r="AI200" i="3"/>
  <c r="AJ83" i="5"/>
  <c r="AF83" i="5"/>
  <c r="AG83" i="5" s="1"/>
  <c r="AH83" i="5" s="1"/>
  <c r="AI83" i="5" s="1"/>
  <c r="AK83" i="5" s="1"/>
  <c r="AI99" i="3"/>
  <c r="AE99" i="3"/>
  <c r="AF99" i="3" s="1"/>
  <c r="AG99" i="3" s="1"/>
  <c r="AH99" i="3" s="1"/>
  <c r="AJ99" i="3" s="1"/>
  <c r="AE168" i="3"/>
  <c r="AF168" i="3" s="1"/>
  <c r="AG168" i="3" s="1"/>
  <c r="AH168" i="3" s="1"/>
  <c r="AJ168" i="3" s="1"/>
  <c r="AI168" i="3"/>
  <c r="AI204" i="3"/>
  <c r="AJ32" i="5"/>
  <c r="AF32" i="5"/>
  <c r="AG32" i="5" s="1"/>
  <c r="AH32" i="5" s="1"/>
  <c r="AI32" i="5" s="1"/>
  <c r="AK32" i="5" s="1"/>
  <c r="AJ64" i="5"/>
  <c r="AF64" i="5"/>
  <c r="AG64" i="5" s="1"/>
  <c r="AH64" i="5" s="1"/>
  <c r="AI64" i="5" s="1"/>
  <c r="AK64" i="5" s="1"/>
  <c r="AE164" i="3"/>
  <c r="AF164" i="3" s="1"/>
  <c r="AG164" i="3" s="1"/>
  <c r="AH164" i="3" s="1"/>
  <c r="AJ164" i="3" s="1"/>
  <c r="AI164" i="3"/>
  <c r="AE184" i="3"/>
  <c r="AF184" i="3" s="1"/>
  <c r="AG184" i="3" s="1"/>
  <c r="AH184" i="3" s="1"/>
  <c r="AJ184" i="3" s="1"/>
  <c r="AI184" i="3"/>
  <c r="AI199" i="3"/>
  <c r="AE199" i="3"/>
  <c r="AF199" i="3" s="1"/>
  <c r="AG199" i="3" s="1"/>
  <c r="AH199" i="3" s="1"/>
  <c r="AJ199" i="3" s="1"/>
  <c r="AJ131" i="5"/>
  <c r="AF131" i="5"/>
  <c r="AG131" i="5" s="1"/>
  <c r="AH131" i="5" s="1"/>
  <c r="AI131" i="5" s="1"/>
  <c r="AK131" i="5" s="1"/>
  <c r="AE96" i="3"/>
  <c r="AF96" i="3" s="1"/>
  <c r="AG96" i="3" s="1"/>
  <c r="AH96" i="3" s="1"/>
  <c r="AJ96" i="3" s="1"/>
  <c r="AI96" i="3"/>
  <c r="AE132" i="3"/>
  <c r="AF132" i="3" s="1"/>
  <c r="AG132" i="3" s="1"/>
  <c r="AH132" i="3" s="1"/>
  <c r="AJ132" i="3" s="1"/>
  <c r="AI132" i="3"/>
  <c r="AF70" i="5"/>
  <c r="AG70" i="5" s="1"/>
  <c r="AH70" i="5" s="1"/>
  <c r="AI70" i="5" s="1"/>
  <c r="AK70" i="5" s="1"/>
  <c r="AJ16" i="5"/>
  <c r="AF16" i="5"/>
  <c r="AG16" i="5" s="1"/>
  <c r="AH16" i="5" s="1"/>
  <c r="AI16" i="5" s="1"/>
  <c r="AK16" i="5" s="1"/>
  <c r="AJ48" i="5"/>
  <c r="AF48" i="5"/>
  <c r="AG48" i="5" s="1"/>
  <c r="AH48" i="5" s="1"/>
  <c r="AI48" i="5" s="1"/>
  <c r="AK48" i="5" s="1"/>
  <c r="AJ115" i="5"/>
  <c r="AF115" i="5"/>
  <c r="AG115" i="5" s="1"/>
  <c r="AH115" i="5" s="1"/>
  <c r="AI115" i="5" s="1"/>
  <c r="AK115" i="5" s="1"/>
  <c r="AF35" i="5"/>
  <c r="AG35" i="5" s="1"/>
  <c r="AH35" i="5" s="1"/>
  <c r="AI35" i="5" s="1"/>
  <c r="AK35" i="5" s="1"/>
  <c r="AF67" i="5"/>
  <c r="AG67" i="5" s="1"/>
  <c r="AH67" i="5" s="1"/>
  <c r="AI67" i="5" s="1"/>
  <c r="AK67" i="5" s="1"/>
  <c r="O6" i="4"/>
  <c r="P6" i="4" s="1"/>
  <c r="R6" i="4" s="1"/>
  <c r="AJ80" i="5"/>
  <c r="AF80" i="5"/>
  <c r="AG80" i="5" s="1"/>
  <c r="AH80" i="5" s="1"/>
  <c r="AI80" i="5" s="1"/>
  <c r="AK80" i="5" s="1"/>
  <c r="AE162" i="3"/>
  <c r="AF162" i="3" s="1"/>
  <c r="AG162" i="3" s="1"/>
  <c r="AH162" i="3" s="1"/>
  <c r="AJ162" i="3" s="1"/>
  <c r="AE163" i="3"/>
  <c r="AF163" i="3" s="1"/>
  <c r="AG163" i="3" s="1"/>
  <c r="AH163" i="3" s="1"/>
  <c r="AJ163" i="3" s="1"/>
  <c r="AE194" i="3"/>
  <c r="AF194" i="3" s="1"/>
  <c r="AG194" i="3" s="1"/>
  <c r="AH194" i="3" s="1"/>
  <c r="AJ194" i="3" s="1"/>
  <c r="AE195" i="3"/>
  <c r="AF195" i="3" s="1"/>
  <c r="AG195" i="3" s="1"/>
  <c r="AH195" i="3" s="1"/>
  <c r="AJ195" i="3" s="1"/>
  <c r="AF14" i="5"/>
  <c r="AG14" i="5" s="1"/>
  <c r="AH14" i="5" s="1"/>
  <c r="AI14" i="5" s="1"/>
  <c r="AK14" i="5" s="1"/>
  <c r="AJ40" i="5"/>
  <c r="AF40" i="5"/>
  <c r="AG40" i="5" s="1"/>
  <c r="AH40" i="5" s="1"/>
  <c r="AI40" i="5" s="1"/>
  <c r="AK40" i="5" s="1"/>
  <c r="AF46" i="5"/>
  <c r="AG46" i="5" s="1"/>
  <c r="AH46" i="5" s="1"/>
  <c r="AI46" i="5" s="1"/>
  <c r="AK46" i="5" s="1"/>
  <c r="AJ72" i="5"/>
  <c r="AF72" i="5"/>
  <c r="AG72" i="5" s="1"/>
  <c r="AH72" i="5" s="1"/>
  <c r="AI72" i="5" s="1"/>
  <c r="AK72" i="5" s="1"/>
  <c r="AJ91" i="5"/>
  <c r="AF91" i="5"/>
  <c r="AG91" i="5" s="1"/>
  <c r="AH91" i="5" s="1"/>
  <c r="AI91" i="5" s="1"/>
  <c r="AK91" i="5" s="1"/>
  <c r="AJ123" i="5"/>
  <c r="AF123" i="5"/>
  <c r="AG123" i="5" s="1"/>
  <c r="AH123" i="5" s="1"/>
  <c r="AI123" i="5" s="1"/>
  <c r="AK123" i="5" s="1"/>
  <c r="AF23" i="7"/>
  <c r="AG23" i="7" s="1"/>
  <c r="AH23" i="7" s="1"/>
  <c r="AI23" i="7" s="1"/>
  <c r="AK23" i="7" s="1"/>
  <c r="AJ23" i="7"/>
  <c r="AF59" i="7"/>
  <c r="AG59" i="7" s="1"/>
  <c r="AH59" i="7" s="1"/>
  <c r="AI59" i="7" s="1"/>
  <c r="AK59" i="7" s="1"/>
  <c r="AJ59" i="7"/>
  <c r="AJ78" i="7"/>
  <c r="AF78" i="7"/>
  <c r="AG78" i="7" s="1"/>
  <c r="AH78" i="7" s="1"/>
  <c r="AI78" i="7" s="1"/>
  <c r="AK78" i="7" s="1"/>
  <c r="AJ89" i="7"/>
  <c r="AF89" i="7"/>
  <c r="AG89" i="7" s="1"/>
  <c r="AH89" i="7" s="1"/>
  <c r="AI89" i="7" s="1"/>
  <c r="AK89" i="7" s="1"/>
  <c r="AJ93" i="7"/>
  <c r="AF93" i="7"/>
  <c r="AG93" i="7" s="1"/>
  <c r="AH93" i="7" s="1"/>
  <c r="AI93" i="7" s="1"/>
  <c r="AK93" i="7" s="1"/>
  <c r="AF102" i="7"/>
  <c r="AG102" i="7" s="1"/>
  <c r="AH102" i="7" s="1"/>
  <c r="AI102" i="7" s="1"/>
  <c r="AK102" i="7" s="1"/>
  <c r="AJ102" i="7"/>
  <c r="AJ106" i="7"/>
  <c r="AF106" i="7"/>
  <c r="AG106" i="7" s="1"/>
  <c r="AH106" i="7" s="1"/>
  <c r="AI106" i="7" s="1"/>
  <c r="AK106" i="7" s="1"/>
  <c r="AK152" i="8"/>
  <c r="AG152" i="8"/>
  <c r="AH152" i="8" s="1"/>
  <c r="AI152" i="8" s="1"/>
  <c r="AJ152" i="8" s="1"/>
  <c r="AM152" i="8" s="1"/>
  <c r="AF139" i="5"/>
  <c r="AG139" i="5" s="1"/>
  <c r="AH139" i="5" s="1"/>
  <c r="AI139" i="5" s="1"/>
  <c r="AK139" i="5" s="1"/>
  <c r="AF147" i="5"/>
  <c r="AG147" i="5" s="1"/>
  <c r="AH147" i="5" s="1"/>
  <c r="AI147" i="5" s="1"/>
  <c r="AK147" i="5" s="1"/>
  <c r="AF155" i="5"/>
  <c r="AG155" i="5" s="1"/>
  <c r="AH155" i="5" s="1"/>
  <c r="AI155" i="5" s="1"/>
  <c r="AK155" i="5" s="1"/>
  <c r="AF163" i="5"/>
  <c r="AG163" i="5" s="1"/>
  <c r="AH163" i="5" s="1"/>
  <c r="AI163" i="5" s="1"/>
  <c r="AK163" i="5" s="1"/>
  <c r="AF171" i="5"/>
  <c r="AG171" i="5" s="1"/>
  <c r="AH171" i="5" s="1"/>
  <c r="AI171" i="5" s="1"/>
  <c r="AK171" i="5" s="1"/>
  <c r="AF179" i="5"/>
  <c r="AG179" i="5" s="1"/>
  <c r="AH179" i="5" s="1"/>
  <c r="AI179" i="5" s="1"/>
  <c r="AK179" i="5" s="1"/>
  <c r="AF187" i="5"/>
  <c r="AG187" i="5" s="1"/>
  <c r="AH187" i="5" s="1"/>
  <c r="AI187" i="5" s="1"/>
  <c r="AK187" i="5" s="1"/>
  <c r="AF195" i="5"/>
  <c r="AG195" i="5" s="1"/>
  <c r="AH195" i="5" s="1"/>
  <c r="AI195" i="5" s="1"/>
  <c r="AK195" i="5" s="1"/>
  <c r="AF203" i="5"/>
  <c r="AG203" i="5" s="1"/>
  <c r="AH203" i="5" s="1"/>
  <c r="AI203" i="5" s="1"/>
  <c r="AK203" i="5" s="1"/>
  <c r="AJ114" i="6"/>
  <c r="AJ121" i="6"/>
  <c r="AJ124" i="6"/>
  <c r="AJ125" i="6"/>
  <c r="AJ138" i="6"/>
  <c r="AF210" i="6"/>
  <c r="AG210" i="6" s="1"/>
  <c r="AH210" i="6" s="1"/>
  <c r="AI210" i="6" s="1"/>
  <c r="AK210" i="6" s="1"/>
  <c r="AF9" i="7"/>
  <c r="AG9" i="7" s="1"/>
  <c r="AH9" i="7" s="1"/>
  <c r="AI9" i="7" s="1"/>
  <c r="AK9" i="7" s="1"/>
  <c r="AJ42" i="7"/>
  <c r="AF42" i="7"/>
  <c r="AG42" i="7" s="1"/>
  <c r="AH42" i="7" s="1"/>
  <c r="AI42" i="7" s="1"/>
  <c r="AK42" i="7" s="1"/>
  <c r="AJ72" i="7"/>
  <c r="AF72" i="7"/>
  <c r="AG72" i="7" s="1"/>
  <c r="AH72" i="7" s="1"/>
  <c r="AI72" i="7" s="1"/>
  <c r="AK72" i="7" s="1"/>
  <c r="AF83" i="7"/>
  <c r="AG83" i="7" s="1"/>
  <c r="AH83" i="7" s="1"/>
  <c r="AI83" i="7" s="1"/>
  <c r="AK83" i="7" s="1"/>
  <c r="AJ83" i="7"/>
  <c r="AJ110" i="7"/>
  <c r="AF110" i="7"/>
  <c r="AG110" i="7" s="1"/>
  <c r="AH110" i="7" s="1"/>
  <c r="AI110" i="7" s="1"/>
  <c r="AK110" i="7" s="1"/>
  <c r="AJ166" i="7"/>
  <c r="AF166" i="7"/>
  <c r="AG166" i="7" s="1"/>
  <c r="AH166" i="7" s="1"/>
  <c r="AI166" i="7" s="1"/>
  <c r="AK166" i="7" s="1"/>
  <c r="AJ169" i="7"/>
  <c r="AF169" i="7"/>
  <c r="AG169" i="7" s="1"/>
  <c r="AH169" i="7" s="1"/>
  <c r="AI169" i="7" s="1"/>
  <c r="AK169" i="7" s="1"/>
  <c r="AK30" i="8"/>
  <c r="AG30" i="8"/>
  <c r="AH30" i="8" s="1"/>
  <c r="AI30" i="8" s="1"/>
  <c r="AJ30" i="8" s="1"/>
  <c r="AM30" i="8" s="1"/>
  <c r="AJ12" i="5"/>
  <c r="AJ20" i="5"/>
  <c r="AJ28" i="5"/>
  <c r="AJ36" i="5"/>
  <c r="AJ44" i="5"/>
  <c r="AJ52" i="5"/>
  <c r="AJ60" i="5"/>
  <c r="AJ68" i="5"/>
  <c r="AJ76" i="5"/>
  <c r="AJ84" i="5"/>
  <c r="AF88" i="5"/>
  <c r="AG88" i="5" s="1"/>
  <c r="AH88" i="5" s="1"/>
  <c r="AI88" i="5" s="1"/>
  <c r="AK88" i="5" s="1"/>
  <c r="AF96" i="5"/>
  <c r="AG96" i="5" s="1"/>
  <c r="AH96" i="5" s="1"/>
  <c r="AI96" i="5" s="1"/>
  <c r="AK96" i="5" s="1"/>
  <c r="AF104" i="5"/>
  <c r="AG104" i="5" s="1"/>
  <c r="AH104" i="5" s="1"/>
  <c r="AI104" i="5" s="1"/>
  <c r="AK104" i="5" s="1"/>
  <c r="AF112" i="5"/>
  <c r="AG112" i="5" s="1"/>
  <c r="AH112" i="5" s="1"/>
  <c r="AI112" i="5" s="1"/>
  <c r="AK112" i="5" s="1"/>
  <c r="AF120" i="5"/>
  <c r="AG120" i="5" s="1"/>
  <c r="AH120" i="5" s="1"/>
  <c r="AI120" i="5" s="1"/>
  <c r="AK120" i="5" s="1"/>
  <c r="AF128" i="5"/>
  <c r="AG128" i="5" s="1"/>
  <c r="AH128" i="5" s="1"/>
  <c r="AI128" i="5" s="1"/>
  <c r="AK128" i="5" s="1"/>
  <c r="AF136" i="5"/>
  <c r="AG136" i="5" s="1"/>
  <c r="AH136" i="5" s="1"/>
  <c r="AI136" i="5" s="1"/>
  <c r="AK136" i="5" s="1"/>
  <c r="AF144" i="5"/>
  <c r="AG144" i="5" s="1"/>
  <c r="AH144" i="5" s="1"/>
  <c r="AI144" i="5" s="1"/>
  <c r="AK144" i="5" s="1"/>
  <c r="AF152" i="5"/>
  <c r="AG152" i="5" s="1"/>
  <c r="AH152" i="5" s="1"/>
  <c r="AI152" i="5" s="1"/>
  <c r="AK152" i="5" s="1"/>
  <c r="AF160" i="5"/>
  <c r="AG160" i="5" s="1"/>
  <c r="AH160" i="5" s="1"/>
  <c r="AI160" i="5" s="1"/>
  <c r="AK160" i="5" s="1"/>
  <c r="AF168" i="5"/>
  <c r="AG168" i="5" s="1"/>
  <c r="AH168" i="5" s="1"/>
  <c r="AI168" i="5" s="1"/>
  <c r="AK168" i="5" s="1"/>
  <c r="AF176" i="5"/>
  <c r="AG176" i="5" s="1"/>
  <c r="AH176" i="5" s="1"/>
  <c r="AI176" i="5" s="1"/>
  <c r="AK176" i="5" s="1"/>
  <c r="AF184" i="5"/>
  <c r="AG184" i="5" s="1"/>
  <c r="AH184" i="5" s="1"/>
  <c r="AI184" i="5" s="1"/>
  <c r="AK184" i="5" s="1"/>
  <c r="AF192" i="5"/>
  <c r="AG192" i="5" s="1"/>
  <c r="AH192" i="5" s="1"/>
  <c r="AI192" i="5" s="1"/>
  <c r="AK192" i="5" s="1"/>
  <c r="AF200" i="5"/>
  <c r="AG200" i="5" s="1"/>
  <c r="AH200" i="5" s="1"/>
  <c r="AI200" i="5" s="1"/>
  <c r="AK200" i="5" s="1"/>
  <c r="AF208" i="5"/>
  <c r="AG208" i="5" s="1"/>
  <c r="AH208" i="5" s="1"/>
  <c r="AI208" i="5" s="1"/>
  <c r="AK208" i="5" s="1"/>
  <c r="AF12" i="6"/>
  <c r="AG12" i="6" s="1"/>
  <c r="AH12" i="6" s="1"/>
  <c r="AI12" i="6" s="1"/>
  <c r="AK12" i="6" s="1"/>
  <c r="AF16" i="6"/>
  <c r="AG16" i="6" s="1"/>
  <c r="AH16" i="6" s="1"/>
  <c r="AI16" i="6" s="1"/>
  <c r="AK16" i="6" s="1"/>
  <c r="AF20" i="6"/>
  <c r="AG20" i="6" s="1"/>
  <c r="AH20" i="6" s="1"/>
  <c r="AI20" i="6" s="1"/>
  <c r="AK20" i="6" s="1"/>
  <c r="AF24" i="6"/>
  <c r="AG24" i="6" s="1"/>
  <c r="AH24" i="6" s="1"/>
  <c r="AI24" i="6" s="1"/>
  <c r="AK24" i="6" s="1"/>
  <c r="AF28" i="6"/>
  <c r="AG28" i="6" s="1"/>
  <c r="AH28" i="6" s="1"/>
  <c r="AI28" i="6" s="1"/>
  <c r="AK28" i="6" s="1"/>
  <c r="AF32" i="6"/>
  <c r="AG32" i="6" s="1"/>
  <c r="AH32" i="6" s="1"/>
  <c r="AI32" i="6" s="1"/>
  <c r="AK32" i="6" s="1"/>
  <c r="AF36" i="6"/>
  <c r="AG36" i="6" s="1"/>
  <c r="AH36" i="6" s="1"/>
  <c r="AI36" i="6" s="1"/>
  <c r="AK36" i="6" s="1"/>
  <c r="AF40" i="6"/>
  <c r="AG40" i="6" s="1"/>
  <c r="AH40" i="6" s="1"/>
  <c r="AI40" i="6" s="1"/>
  <c r="AK40" i="6" s="1"/>
  <c r="AF44" i="6"/>
  <c r="AG44" i="6" s="1"/>
  <c r="AH44" i="6" s="1"/>
  <c r="AI44" i="6" s="1"/>
  <c r="AK44" i="6" s="1"/>
  <c r="AF48" i="6"/>
  <c r="AG48" i="6" s="1"/>
  <c r="AH48" i="6" s="1"/>
  <c r="AI48" i="6" s="1"/>
  <c r="AK48" i="6" s="1"/>
  <c r="AF52" i="6"/>
  <c r="AG52" i="6" s="1"/>
  <c r="AH52" i="6" s="1"/>
  <c r="AI52" i="6" s="1"/>
  <c r="AK52" i="6" s="1"/>
  <c r="AF56" i="6"/>
  <c r="AG56" i="6" s="1"/>
  <c r="AH56" i="6" s="1"/>
  <c r="AI56" i="6" s="1"/>
  <c r="AK56" i="6" s="1"/>
  <c r="AF60" i="6"/>
  <c r="AG60" i="6" s="1"/>
  <c r="AH60" i="6" s="1"/>
  <c r="AI60" i="6" s="1"/>
  <c r="AK60" i="6" s="1"/>
  <c r="AF64" i="6"/>
  <c r="AG64" i="6" s="1"/>
  <c r="AH64" i="6" s="1"/>
  <c r="AI64" i="6" s="1"/>
  <c r="AK64" i="6" s="1"/>
  <c r="AF68" i="6"/>
  <c r="AG68" i="6" s="1"/>
  <c r="AH68" i="6" s="1"/>
  <c r="AI68" i="6" s="1"/>
  <c r="AK68" i="6" s="1"/>
  <c r="AF72" i="6"/>
  <c r="AG72" i="6" s="1"/>
  <c r="AH72" i="6" s="1"/>
  <c r="AI72" i="6" s="1"/>
  <c r="AK72" i="6" s="1"/>
  <c r="AF76" i="6"/>
  <c r="AG76" i="6" s="1"/>
  <c r="AH76" i="6" s="1"/>
  <c r="AI76" i="6" s="1"/>
  <c r="AK76" i="6" s="1"/>
  <c r="AF80" i="6"/>
  <c r="AG80" i="6" s="1"/>
  <c r="AH80" i="6" s="1"/>
  <c r="AI80" i="6" s="1"/>
  <c r="AK80" i="6" s="1"/>
  <c r="AF84" i="6"/>
  <c r="AG84" i="6" s="1"/>
  <c r="AH84" i="6" s="1"/>
  <c r="AI84" i="6" s="1"/>
  <c r="AK84" i="6" s="1"/>
  <c r="AF88" i="6"/>
  <c r="AG88" i="6" s="1"/>
  <c r="AH88" i="6" s="1"/>
  <c r="AI88" i="6" s="1"/>
  <c r="AK88" i="6" s="1"/>
  <c r="AF92" i="6"/>
  <c r="AG92" i="6" s="1"/>
  <c r="AH92" i="6" s="1"/>
  <c r="AI92" i="6" s="1"/>
  <c r="AK92" i="6" s="1"/>
  <c r="AJ134" i="6"/>
  <c r="AJ180" i="6"/>
  <c r="AF180" i="6"/>
  <c r="AG180" i="6" s="1"/>
  <c r="AH180" i="6" s="1"/>
  <c r="AI180" i="6" s="1"/>
  <c r="AK180" i="6" s="1"/>
  <c r="AF193" i="6"/>
  <c r="AG193" i="6" s="1"/>
  <c r="AH193" i="6" s="1"/>
  <c r="AI193" i="6" s="1"/>
  <c r="AK193" i="6" s="1"/>
  <c r="AJ193" i="6"/>
  <c r="AJ195" i="6"/>
  <c r="AF195" i="6"/>
  <c r="AG195" i="6" s="1"/>
  <c r="AH195" i="6" s="1"/>
  <c r="AI195" i="6" s="1"/>
  <c r="AK195" i="6" s="1"/>
  <c r="AF197" i="6"/>
  <c r="AG197" i="6" s="1"/>
  <c r="AH197" i="6" s="1"/>
  <c r="AI197" i="6" s="1"/>
  <c r="AK197" i="6" s="1"/>
  <c r="AJ197" i="6"/>
  <c r="AJ199" i="6"/>
  <c r="AF199" i="6"/>
  <c r="AG199" i="6" s="1"/>
  <c r="AH199" i="6" s="1"/>
  <c r="AI199" i="6" s="1"/>
  <c r="AK199" i="6" s="1"/>
  <c r="AJ14" i="7"/>
  <c r="AF14" i="7"/>
  <c r="AG14" i="7" s="1"/>
  <c r="AH14" i="7" s="1"/>
  <c r="AI14" i="7" s="1"/>
  <c r="AK14" i="7" s="1"/>
  <c r="AJ29" i="7"/>
  <c r="AF29" i="7"/>
  <c r="AG29" i="7" s="1"/>
  <c r="AH29" i="7" s="1"/>
  <c r="AI29" i="7" s="1"/>
  <c r="AK29" i="7" s="1"/>
  <c r="AJ32" i="7"/>
  <c r="AJ51" i="7"/>
  <c r="AJ57" i="7"/>
  <c r="AF57" i="7"/>
  <c r="AG57" i="7" s="1"/>
  <c r="AH57" i="7" s="1"/>
  <c r="AI57" i="7" s="1"/>
  <c r="AK57" i="7" s="1"/>
  <c r="AF87" i="7"/>
  <c r="AG87" i="7" s="1"/>
  <c r="AH87" i="7" s="1"/>
  <c r="AI87" i="7" s="1"/>
  <c r="AK87" i="7" s="1"/>
  <c r="AJ87" i="7"/>
  <c r="AJ97" i="7"/>
  <c r="AF97" i="7"/>
  <c r="AG97" i="7" s="1"/>
  <c r="AH97" i="7" s="1"/>
  <c r="AI97" i="7" s="1"/>
  <c r="AK97" i="7" s="1"/>
  <c r="AJ198" i="7"/>
  <c r="AF198" i="7"/>
  <c r="AG198" i="7" s="1"/>
  <c r="AH198" i="7" s="1"/>
  <c r="AI198" i="7" s="1"/>
  <c r="AK198" i="7" s="1"/>
  <c r="AJ201" i="7"/>
  <c r="AF201" i="7"/>
  <c r="AG201" i="7" s="1"/>
  <c r="AH201" i="7" s="1"/>
  <c r="AI201" i="7" s="1"/>
  <c r="AK201" i="7" s="1"/>
  <c r="AG12" i="8"/>
  <c r="AH12" i="8" s="1"/>
  <c r="AI12" i="8" s="1"/>
  <c r="AJ12" i="8" s="1"/>
  <c r="AM12" i="8" s="1"/>
  <c r="AK12" i="8"/>
  <c r="AK94" i="8"/>
  <c r="AG94" i="8"/>
  <c r="AH94" i="8" s="1"/>
  <c r="AI94" i="8" s="1"/>
  <c r="AJ94" i="8" s="1"/>
  <c r="AM94" i="8" s="1"/>
  <c r="AK113" i="8"/>
  <c r="AG113" i="8"/>
  <c r="AH113" i="8" s="1"/>
  <c r="AI113" i="8" s="1"/>
  <c r="AJ113" i="8" s="1"/>
  <c r="AM113" i="8" s="1"/>
  <c r="AG140" i="8"/>
  <c r="AH140" i="8" s="1"/>
  <c r="AI140" i="8" s="1"/>
  <c r="AJ140" i="8" s="1"/>
  <c r="AM140" i="8" s="1"/>
  <c r="AK140" i="8"/>
  <c r="AJ89" i="5"/>
  <c r="AJ97" i="5"/>
  <c r="AJ105" i="5"/>
  <c r="AJ113" i="5"/>
  <c r="AJ121" i="5"/>
  <c r="AJ129" i="5"/>
  <c r="AJ137" i="5"/>
  <c r="AJ145" i="5"/>
  <c r="AJ153" i="5"/>
  <c r="AJ161" i="5"/>
  <c r="AJ169" i="5"/>
  <c r="AJ177" i="5"/>
  <c r="AJ185" i="5"/>
  <c r="AJ193" i="5"/>
  <c r="AJ201" i="5"/>
  <c r="AJ209" i="5"/>
  <c r="AJ206" i="6"/>
  <c r="AJ208" i="6"/>
  <c r="AF55" i="7"/>
  <c r="AG55" i="7" s="1"/>
  <c r="AH55" i="7" s="1"/>
  <c r="AI55" i="7" s="1"/>
  <c r="AK55" i="7" s="1"/>
  <c r="AJ55" i="7"/>
  <c r="AK49" i="8"/>
  <c r="AG49" i="8"/>
  <c r="AH49" i="8" s="1"/>
  <c r="AI49" i="8" s="1"/>
  <c r="AJ49" i="8" s="1"/>
  <c r="AM49" i="8" s="1"/>
  <c r="AG76" i="8"/>
  <c r="AH76" i="8" s="1"/>
  <c r="AI76" i="8" s="1"/>
  <c r="AJ76" i="8" s="1"/>
  <c r="AM76" i="8" s="1"/>
  <c r="AK76" i="8"/>
  <c r="AJ148" i="6"/>
  <c r="AF148" i="6"/>
  <c r="AG148" i="6" s="1"/>
  <c r="AH148" i="6" s="1"/>
  <c r="AI148" i="6" s="1"/>
  <c r="AK148" i="6" s="1"/>
  <c r="AF150" i="6"/>
  <c r="AG150" i="6" s="1"/>
  <c r="AH150" i="6" s="1"/>
  <c r="AI150" i="6" s="1"/>
  <c r="AK150" i="6" s="1"/>
  <c r="AF161" i="6"/>
  <c r="AG161" i="6" s="1"/>
  <c r="AH161" i="6" s="1"/>
  <c r="AI161" i="6" s="1"/>
  <c r="AK161" i="6" s="1"/>
  <c r="AJ161" i="6"/>
  <c r="AJ163" i="6"/>
  <c r="AF163" i="6"/>
  <c r="AG163" i="6" s="1"/>
  <c r="AH163" i="6" s="1"/>
  <c r="AI163" i="6" s="1"/>
  <c r="AK163" i="6" s="1"/>
  <c r="AF165" i="6"/>
  <c r="AG165" i="6" s="1"/>
  <c r="AH165" i="6" s="1"/>
  <c r="AI165" i="6" s="1"/>
  <c r="AK165" i="6" s="1"/>
  <c r="AJ165" i="6"/>
  <c r="AJ167" i="6"/>
  <c r="AF167" i="6"/>
  <c r="AG167" i="6" s="1"/>
  <c r="AH167" i="6" s="1"/>
  <c r="AI167" i="6" s="1"/>
  <c r="AK167" i="6" s="1"/>
  <c r="AF171" i="6"/>
  <c r="AG171" i="6" s="1"/>
  <c r="AH171" i="6" s="1"/>
  <c r="AI171" i="6" s="1"/>
  <c r="AK171" i="6" s="1"/>
  <c r="AF179" i="6"/>
  <c r="AG179" i="6" s="1"/>
  <c r="AH179" i="6" s="1"/>
  <c r="AI179" i="6" s="1"/>
  <c r="AK179" i="6" s="1"/>
  <c r="AF191" i="6"/>
  <c r="AG191" i="6" s="1"/>
  <c r="AH191" i="6" s="1"/>
  <c r="AI191" i="6" s="1"/>
  <c r="AK191" i="6" s="1"/>
  <c r="AJ40" i="7"/>
  <c r="AF40" i="7"/>
  <c r="AG40" i="7" s="1"/>
  <c r="AH40" i="7" s="1"/>
  <c r="AI40" i="7" s="1"/>
  <c r="AK40" i="7" s="1"/>
  <c r="AF41" i="7"/>
  <c r="AG41" i="7" s="1"/>
  <c r="AH41" i="7" s="1"/>
  <c r="AI41" i="7" s="1"/>
  <c r="AK41" i="7" s="1"/>
  <c r="AF91" i="7"/>
  <c r="AG91" i="7" s="1"/>
  <c r="AH91" i="7" s="1"/>
  <c r="AI91" i="7" s="1"/>
  <c r="AK91" i="7" s="1"/>
  <c r="AJ91" i="7"/>
  <c r="AJ104" i="7"/>
  <c r="AF104" i="7"/>
  <c r="AG104" i="7" s="1"/>
  <c r="AH104" i="7" s="1"/>
  <c r="AI104" i="7" s="1"/>
  <c r="AK104" i="7" s="1"/>
  <c r="AF143" i="6"/>
  <c r="AG143" i="6" s="1"/>
  <c r="AH143" i="6" s="1"/>
  <c r="AI143" i="6" s="1"/>
  <c r="AK143" i="6" s="1"/>
  <c r="AF152" i="6"/>
  <c r="AG152" i="6" s="1"/>
  <c r="AH152" i="6" s="1"/>
  <c r="AI152" i="6" s="1"/>
  <c r="AK152" i="6" s="1"/>
  <c r="AF154" i="6"/>
  <c r="AG154" i="6" s="1"/>
  <c r="AH154" i="6" s="1"/>
  <c r="AI154" i="6" s="1"/>
  <c r="AK154" i="6" s="1"/>
  <c r="AJ174" i="6"/>
  <c r="AJ176" i="6"/>
  <c r="AJ185" i="6"/>
  <c r="AJ189" i="6"/>
  <c r="AF27" i="7"/>
  <c r="AG27" i="7" s="1"/>
  <c r="AH27" i="7" s="1"/>
  <c r="AI27" i="7" s="1"/>
  <c r="AK27" i="7" s="1"/>
  <c r="AJ27" i="7"/>
  <c r="AJ35" i="7"/>
  <c r="AJ46" i="7"/>
  <c r="AF46" i="7"/>
  <c r="AG46" i="7" s="1"/>
  <c r="AH46" i="7" s="1"/>
  <c r="AI46" i="7" s="1"/>
  <c r="AK46" i="7" s="1"/>
  <c r="AJ61" i="7"/>
  <c r="AF61" i="7"/>
  <c r="AG61" i="7" s="1"/>
  <c r="AH61" i="7" s="1"/>
  <c r="AI61" i="7" s="1"/>
  <c r="AK61" i="7" s="1"/>
  <c r="AF70" i="7"/>
  <c r="AG70" i="7" s="1"/>
  <c r="AH70" i="7" s="1"/>
  <c r="AI70" i="7" s="1"/>
  <c r="AK70" i="7" s="1"/>
  <c r="AJ70" i="7"/>
  <c r="AJ74" i="7"/>
  <c r="AF74" i="7"/>
  <c r="AG74" i="7" s="1"/>
  <c r="AH74" i="7" s="1"/>
  <c r="AI74" i="7" s="1"/>
  <c r="AK74" i="7" s="1"/>
  <c r="AK104" i="8"/>
  <c r="AG104" i="8"/>
  <c r="AH104" i="8" s="1"/>
  <c r="AI104" i="8" s="1"/>
  <c r="AJ104" i="8" s="1"/>
  <c r="AM104" i="8" s="1"/>
  <c r="AG153" i="8"/>
  <c r="AH153" i="8" s="1"/>
  <c r="AI153" i="8" s="1"/>
  <c r="AJ153" i="8" s="1"/>
  <c r="AM153" i="8" s="1"/>
  <c r="AK153" i="8"/>
  <c r="AJ116" i="6"/>
  <c r="AF116" i="6"/>
  <c r="AG116" i="6" s="1"/>
  <c r="AH116" i="6" s="1"/>
  <c r="AI116" i="6" s="1"/>
  <c r="AK116" i="6" s="1"/>
  <c r="AF129" i="6"/>
  <c r="AG129" i="6" s="1"/>
  <c r="AH129" i="6" s="1"/>
  <c r="AI129" i="6" s="1"/>
  <c r="AK129" i="6" s="1"/>
  <c r="AJ129" i="6"/>
  <c r="AJ131" i="6"/>
  <c r="AF131" i="6"/>
  <c r="AG131" i="6" s="1"/>
  <c r="AH131" i="6" s="1"/>
  <c r="AI131" i="6" s="1"/>
  <c r="AK131" i="6" s="1"/>
  <c r="AF133" i="6"/>
  <c r="AG133" i="6" s="1"/>
  <c r="AH133" i="6" s="1"/>
  <c r="AI133" i="6" s="1"/>
  <c r="AK133" i="6" s="1"/>
  <c r="AJ133" i="6"/>
  <c r="AJ135" i="6"/>
  <c r="AF135" i="6"/>
  <c r="AG135" i="6" s="1"/>
  <c r="AH135" i="6" s="1"/>
  <c r="AI135" i="6" s="1"/>
  <c r="AK135" i="6" s="1"/>
  <c r="AJ10" i="7"/>
  <c r="AF10" i="7"/>
  <c r="AG10" i="7" s="1"/>
  <c r="AH10" i="7" s="1"/>
  <c r="AI10" i="7" s="1"/>
  <c r="AK10" i="7" s="1"/>
  <c r="AJ33" i="7"/>
  <c r="AF33" i="7"/>
  <c r="AG33" i="7" s="1"/>
  <c r="AH33" i="7" s="1"/>
  <c r="AI33" i="7" s="1"/>
  <c r="AK33" i="7" s="1"/>
  <c r="AK40" i="8"/>
  <c r="AG40" i="8"/>
  <c r="AH40" i="8" s="1"/>
  <c r="AI40" i="8" s="1"/>
  <c r="AJ40" i="8" s="1"/>
  <c r="AM40" i="8" s="1"/>
  <c r="AK131" i="8"/>
  <c r="AG131" i="8"/>
  <c r="AH131" i="8" s="1"/>
  <c r="AI131" i="8" s="1"/>
  <c r="AJ131" i="8" s="1"/>
  <c r="AM131" i="8" s="1"/>
  <c r="AK235" i="8"/>
  <c r="AG235" i="8"/>
  <c r="AH235" i="8" s="1"/>
  <c r="AI235" i="8" s="1"/>
  <c r="AJ235" i="8" s="1"/>
  <c r="AM235" i="8" s="1"/>
  <c r="K106" i="9"/>
  <c r="I106" i="9"/>
  <c r="J106" i="9" s="1"/>
  <c r="AF115" i="6"/>
  <c r="AG115" i="6" s="1"/>
  <c r="AH115" i="6" s="1"/>
  <c r="AI115" i="6" s="1"/>
  <c r="AK115" i="6" s="1"/>
  <c r="AF120" i="6"/>
  <c r="AG120" i="6" s="1"/>
  <c r="AH120" i="6" s="1"/>
  <c r="AI120" i="6" s="1"/>
  <c r="AK120" i="6" s="1"/>
  <c r="AF122" i="6"/>
  <c r="AG122" i="6" s="1"/>
  <c r="AH122" i="6" s="1"/>
  <c r="AI122" i="6" s="1"/>
  <c r="AK122" i="6" s="1"/>
  <c r="AJ142" i="6"/>
  <c r="AJ144" i="6"/>
  <c r="AJ153" i="6"/>
  <c r="AJ170" i="6"/>
  <c r="AJ25" i="7"/>
  <c r="AF25" i="7"/>
  <c r="AG25" i="7" s="1"/>
  <c r="AH25" i="7" s="1"/>
  <c r="AI25" i="7" s="1"/>
  <c r="AK25" i="7" s="1"/>
  <c r="AJ65" i="7"/>
  <c r="AF65" i="7"/>
  <c r="AG65" i="7" s="1"/>
  <c r="AH65" i="7" s="1"/>
  <c r="AI65" i="7" s="1"/>
  <c r="AK65" i="7" s="1"/>
  <c r="AJ177" i="7"/>
  <c r="AF177" i="7"/>
  <c r="AG177" i="7" s="1"/>
  <c r="AH177" i="7" s="1"/>
  <c r="AI177" i="7" s="1"/>
  <c r="AK177" i="7" s="1"/>
  <c r="AK67" i="8"/>
  <c r="AG67" i="8"/>
  <c r="AH67" i="8" s="1"/>
  <c r="AI67" i="8" s="1"/>
  <c r="AJ67" i="8" s="1"/>
  <c r="AM67" i="8" s="1"/>
  <c r="AK256" i="8"/>
  <c r="AG256" i="8"/>
  <c r="AH256" i="8" s="1"/>
  <c r="AI256" i="8" s="1"/>
  <c r="AJ256" i="8" s="1"/>
  <c r="AM256" i="8" s="1"/>
  <c r="AG266" i="8"/>
  <c r="AH266" i="8" s="1"/>
  <c r="AI266" i="8" s="1"/>
  <c r="AJ266" i="8" s="1"/>
  <c r="AM266" i="8" s="1"/>
  <c r="AK266" i="8"/>
  <c r="AF30" i="9"/>
  <c r="AW30" i="9" s="1"/>
  <c r="K67" i="9"/>
  <c r="I67" i="9"/>
  <c r="J67" i="9" s="1"/>
  <c r="AQ116" i="9"/>
  <c r="AR116" i="9" s="1"/>
  <c r="AS116" i="9" s="1"/>
  <c r="AT116" i="9" s="1"/>
  <c r="Y116" i="9"/>
  <c r="Z116" i="9" s="1"/>
  <c r="AA116" i="9" s="1"/>
  <c r="AB116" i="9" s="1"/>
  <c r="AD116" i="9" s="1"/>
  <c r="AC116" i="9"/>
  <c r="AP116" i="9"/>
  <c r="AU116" i="9" s="1"/>
  <c r="K119" i="9"/>
  <c r="AF119" i="9" s="1"/>
  <c r="AW119" i="9" s="1"/>
  <c r="I119" i="9"/>
  <c r="J119" i="9" s="1"/>
  <c r="K137" i="9"/>
  <c r="I137" i="9"/>
  <c r="J137" i="9" s="1"/>
  <c r="AE137" i="9" s="1"/>
  <c r="AG22" i="8"/>
  <c r="AH22" i="8" s="1"/>
  <c r="AI22" i="8" s="1"/>
  <c r="AJ22" i="8" s="1"/>
  <c r="AM22" i="8" s="1"/>
  <c r="AG59" i="8"/>
  <c r="AH59" i="8" s="1"/>
  <c r="AI59" i="8" s="1"/>
  <c r="AJ59" i="8" s="1"/>
  <c r="AM59" i="8" s="1"/>
  <c r="AG86" i="8"/>
  <c r="AH86" i="8" s="1"/>
  <c r="AI86" i="8" s="1"/>
  <c r="AJ86" i="8" s="1"/>
  <c r="AM86" i="8" s="1"/>
  <c r="AG96" i="8"/>
  <c r="AH96" i="8" s="1"/>
  <c r="AI96" i="8" s="1"/>
  <c r="AJ96" i="8" s="1"/>
  <c r="AM96" i="8" s="1"/>
  <c r="AG123" i="8"/>
  <c r="AH123" i="8" s="1"/>
  <c r="AI123" i="8" s="1"/>
  <c r="AJ123" i="8" s="1"/>
  <c r="AM123" i="8" s="1"/>
  <c r="AG150" i="8"/>
  <c r="AH150" i="8" s="1"/>
  <c r="AI150" i="8" s="1"/>
  <c r="AJ150" i="8" s="1"/>
  <c r="AM150" i="8" s="1"/>
  <c r="AG155" i="8"/>
  <c r="AH155" i="8" s="1"/>
  <c r="AI155" i="8" s="1"/>
  <c r="AJ155" i="8" s="1"/>
  <c r="AM155" i="8" s="1"/>
  <c r="AG239" i="8"/>
  <c r="AH239" i="8" s="1"/>
  <c r="AI239" i="8" s="1"/>
  <c r="AJ239" i="8" s="1"/>
  <c r="AM239" i="8" s="1"/>
  <c r="AG264" i="8"/>
  <c r="AH264" i="8" s="1"/>
  <c r="AI264" i="8" s="1"/>
  <c r="AJ264" i="8" s="1"/>
  <c r="AM264" i="8" s="1"/>
  <c r="AK268" i="8"/>
  <c r="AG268" i="8"/>
  <c r="AH268" i="8" s="1"/>
  <c r="AI268" i="8" s="1"/>
  <c r="AJ268" i="8" s="1"/>
  <c r="AM268" i="8" s="1"/>
  <c r="K11" i="9"/>
  <c r="AF11" i="9" s="1"/>
  <c r="AW11" i="9" s="1"/>
  <c r="I11" i="9"/>
  <c r="J11" i="9" s="1"/>
  <c r="I44" i="9"/>
  <c r="J44" i="9" s="1"/>
  <c r="K44" i="9"/>
  <c r="AF139" i="9"/>
  <c r="AW139" i="9" s="1"/>
  <c r="AF154" i="9"/>
  <c r="AW154" i="9" s="1"/>
  <c r="AK187" i="8"/>
  <c r="AG187" i="8"/>
  <c r="AH187" i="8" s="1"/>
  <c r="AI187" i="8" s="1"/>
  <c r="AJ187" i="8" s="1"/>
  <c r="AM187" i="8" s="1"/>
  <c r="AK195" i="8"/>
  <c r="AG195" i="8"/>
  <c r="AH195" i="8" s="1"/>
  <c r="AI195" i="8" s="1"/>
  <c r="AJ195" i="8" s="1"/>
  <c r="AM195" i="8" s="1"/>
  <c r="AK203" i="8"/>
  <c r="AG203" i="8"/>
  <c r="AH203" i="8" s="1"/>
  <c r="AI203" i="8" s="1"/>
  <c r="AJ203" i="8" s="1"/>
  <c r="AM203" i="8" s="1"/>
  <c r="AJ111" i="7"/>
  <c r="AF113" i="7"/>
  <c r="AG113" i="7" s="1"/>
  <c r="AH113" i="7" s="1"/>
  <c r="AI113" i="7" s="1"/>
  <c r="AK113" i="7" s="1"/>
  <c r="AJ127" i="7"/>
  <c r="AF129" i="7"/>
  <c r="AG129" i="7" s="1"/>
  <c r="AH129" i="7" s="1"/>
  <c r="AI129" i="7" s="1"/>
  <c r="AK129" i="7" s="1"/>
  <c r="AJ143" i="7"/>
  <c r="AF145" i="7"/>
  <c r="AG145" i="7" s="1"/>
  <c r="AH145" i="7" s="1"/>
  <c r="AI145" i="7" s="1"/>
  <c r="AK145" i="7" s="1"/>
  <c r="AF154" i="7"/>
  <c r="AG154" i="7" s="1"/>
  <c r="AH154" i="7" s="1"/>
  <c r="AI154" i="7" s="1"/>
  <c r="AK154" i="7" s="1"/>
  <c r="AF157" i="7"/>
  <c r="AG157" i="7" s="1"/>
  <c r="AH157" i="7" s="1"/>
  <c r="AI157" i="7" s="1"/>
  <c r="AK157" i="7" s="1"/>
  <c r="AF186" i="7"/>
  <c r="AG186" i="7" s="1"/>
  <c r="AH186" i="7" s="1"/>
  <c r="AI186" i="7" s="1"/>
  <c r="AK186" i="7" s="1"/>
  <c r="AF189" i="7"/>
  <c r="AG189" i="7" s="1"/>
  <c r="AH189" i="7" s="1"/>
  <c r="AI189" i="7" s="1"/>
  <c r="AK189" i="7" s="1"/>
  <c r="AG16" i="8"/>
  <c r="AH16" i="8" s="1"/>
  <c r="AI16" i="8" s="1"/>
  <c r="AJ16" i="8" s="1"/>
  <c r="AM16" i="8" s="1"/>
  <c r="AG25" i="8"/>
  <c r="AH25" i="8" s="1"/>
  <c r="AI25" i="8" s="1"/>
  <c r="AJ25" i="8" s="1"/>
  <c r="AM25" i="8" s="1"/>
  <c r="AG43" i="8"/>
  <c r="AH43" i="8" s="1"/>
  <c r="AI43" i="8" s="1"/>
  <c r="AJ43" i="8" s="1"/>
  <c r="AM43" i="8" s="1"/>
  <c r="AK60" i="8"/>
  <c r="AG70" i="8"/>
  <c r="AH70" i="8" s="1"/>
  <c r="AI70" i="8" s="1"/>
  <c r="AJ70" i="8" s="1"/>
  <c r="AM70" i="8" s="1"/>
  <c r="AG80" i="8"/>
  <c r="AH80" i="8" s="1"/>
  <c r="AI80" i="8" s="1"/>
  <c r="AJ80" i="8" s="1"/>
  <c r="AM80" i="8" s="1"/>
  <c r="AG89" i="8"/>
  <c r="AH89" i="8" s="1"/>
  <c r="AI89" i="8" s="1"/>
  <c r="AJ89" i="8" s="1"/>
  <c r="AM89" i="8" s="1"/>
  <c r="AG107" i="8"/>
  <c r="AH107" i="8" s="1"/>
  <c r="AI107" i="8" s="1"/>
  <c r="AJ107" i="8" s="1"/>
  <c r="AM107" i="8" s="1"/>
  <c r="AK124" i="8"/>
  <c r="AG134" i="8"/>
  <c r="AH134" i="8" s="1"/>
  <c r="AI134" i="8" s="1"/>
  <c r="AJ134" i="8" s="1"/>
  <c r="AM134" i="8" s="1"/>
  <c r="AG144" i="8"/>
  <c r="AH144" i="8" s="1"/>
  <c r="AI144" i="8" s="1"/>
  <c r="AJ144" i="8" s="1"/>
  <c r="AM144" i="8" s="1"/>
  <c r="AG158" i="8"/>
  <c r="AH158" i="8" s="1"/>
  <c r="AI158" i="8" s="1"/>
  <c r="AJ158" i="8" s="1"/>
  <c r="AM158" i="8" s="1"/>
  <c r="AG163" i="8"/>
  <c r="AH163" i="8" s="1"/>
  <c r="AI163" i="8" s="1"/>
  <c r="AJ163" i="8" s="1"/>
  <c r="AM163" i="8" s="1"/>
  <c r="AK174" i="8"/>
  <c r="AG174" i="8"/>
  <c r="AH174" i="8" s="1"/>
  <c r="AI174" i="8" s="1"/>
  <c r="AJ174" i="8" s="1"/>
  <c r="AM174" i="8" s="1"/>
  <c r="AG215" i="8"/>
  <c r="AH215" i="8" s="1"/>
  <c r="AI215" i="8" s="1"/>
  <c r="AJ215" i="8" s="1"/>
  <c r="AM215" i="8" s="1"/>
  <c r="AG247" i="8"/>
  <c r="AH247" i="8" s="1"/>
  <c r="AI247" i="8" s="1"/>
  <c r="AJ247" i="8" s="1"/>
  <c r="AM247" i="8" s="1"/>
  <c r="AK311" i="8"/>
  <c r="AG311" i="8"/>
  <c r="AH311" i="8" s="1"/>
  <c r="AI311" i="8" s="1"/>
  <c r="AJ311" i="8" s="1"/>
  <c r="AM311" i="8" s="1"/>
  <c r="AF14" i="9"/>
  <c r="K19" i="9"/>
  <c r="AF19" i="9" s="1"/>
  <c r="AW19" i="9" s="1"/>
  <c r="I19" i="9"/>
  <c r="J19" i="9" s="1"/>
  <c r="K24" i="9"/>
  <c r="I24" i="9"/>
  <c r="J24" i="9" s="1"/>
  <c r="AE24" i="9" s="1"/>
  <c r="K35" i="9"/>
  <c r="I35" i="9"/>
  <c r="J35" i="9" s="1"/>
  <c r="AE35" i="9" s="1"/>
  <c r="AC51" i="9"/>
  <c r="AQ51" i="9"/>
  <c r="AR51" i="9" s="1"/>
  <c r="AS51" i="9" s="1"/>
  <c r="AT51" i="9" s="1"/>
  <c r="AP51" i="9"/>
  <c r="AU51" i="9" s="1"/>
  <c r="Y51" i="9"/>
  <c r="Z51" i="9" s="1"/>
  <c r="AA51" i="9" s="1"/>
  <c r="AB51" i="9" s="1"/>
  <c r="AD51" i="9" s="1"/>
  <c r="I100" i="9"/>
  <c r="J100" i="9" s="1"/>
  <c r="K100" i="9"/>
  <c r="I140" i="9"/>
  <c r="J140" i="9" s="1"/>
  <c r="AE140" i="9" s="1"/>
  <c r="K140" i="9"/>
  <c r="AF140" i="9" s="1"/>
  <c r="AQ148" i="9"/>
  <c r="AR148" i="9" s="1"/>
  <c r="AS148" i="9" s="1"/>
  <c r="AT148" i="9" s="1"/>
  <c r="AP148" i="9"/>
  <c r="AU148" i="9" s="1"/>
  <c r="Y148" i="9"/>
  <c r="Z148" i="9" s="1"/>
  <c r="AA148" i="9" s="1"/>
  <c r="AB148" i="9" s="1"/>
  <c r="AD148" i="9" s="1"/>
  <c r="AC148" i="9"/>
  <c r="K161" i="9"/>
  <c r="I161" i="9"/>
  <c r="J161" i="9" s="1"/>
  <c r="AJ15" i="7"/>
  <c r="AJ47" i="7"/>
  <c r="AJ79" i="7"/>
  <c r="AK52" i="8"/>
  <c r="AK116" i="8"/>
  <c r="AK269" i="8"/>
  <c r="AG269" i="8"/>
  <c r="AH269" i="8" s="1"/>
  <c r="AI269" i="8" s="1"/>
  <c r="AJ269" i="8" s="1"/>
  <c r="AM269" i="8" s="1"/>
  <c r="K27" i="9"/>
  <c r="I27" i="9"/>
  <c r="J27" i="9" s="1"/>
  <c r="AE27" i="9" s="1"/>
  <c r="AF133" i="9"/>
  <c r="AW133" i="9" s="1"/>
  <c r="K169" i="9"/>
  <c r="I169" i="9"/>
  <c r="J169" i="9" s="1"/>
  <c r="AE38" i="9"/>
  <c r="AF38" i="9" s="1"/>
  <c r="AW38" i="9" s="1"/>
  <c r="AC38" i="9"/>
  <c r="AQ38" i="9"/>
  <c r="AR38" i="9" s="1"/>
  <c r="AS38" i="9" s="1"/>
  <c r="AT38" i="9" s="1"/>
  <c r="AP38" i="9"/>
  <c r="AU38" i="9" s="1"/>
  <c r="Y38" i="9"/>
  <c r="Z38" i="9" s="1"/>
  <c r="AA38" i="9" s="1"/>
  <c r="AB38" i="9" s="1"/>
  <c r="AD38" i="9" s="1"/>
  <c r="AC67" i="9"/>
  <c r="AQ67" i="9"/>
  <c r="AR67" i="9" s="1"/>
  <c r="AS67" i="9" s="1"/>
  <c r="AT67" i="9" s="1"/>
  <c r="AP67" i="9"/>
  <c r="AU67" i="9" s="1"/>
  <c r="Y67" i="9"/>
  <c r="Z67" i="9" s="1"/>
  <c r="AA67" i="9" s="1"/>
  <c r="AB67" i="9" s="1"/>
  <c r="AD67" i="9" s="1"/>
  <c r="AE67" i="9"/>
  <c r="AF209" i="7"/>
  <c r="AG209" i="7" s="1"/>
  <c r="AH209" i="7" s="1"/>
  <c r="AI209" i="7" s="1"/>
  <c r="AK209" i="7" s="1"/>
  <c r="AG19" i="8"/>
  <c r="AH19" i="8" s="1"/>
  <c r="AI19" i="8" s="1"/>
  <c r="AJ19" i="8" s="1"/>
  <c r="AM19" i="8" s="1"/>
  <c r="AK36" i="8"/>
  <c r="AG46" i="8"/>
  <c r="AH46" i="8" s="1"/>
  <c r="AI46" i="8" s="1"/>
  <c r="AJ46" i="8" s="1"/>
  <c r="AM46" i="8" s="1"/>
  <c r="AG56" i="8"/>
  <c r="AH56" i="8" s="1"/>
  <c r="AI56" i="8" s="1"/>
  <c r="AJ56" i="8" s="1"/>
  <c r="AM56" i="8" s="1"/>
  <c r="AG83" i="8"/>
  <c r="AH83" i="8" s="1"/>
  <c r="AI83" i="8" s="1"/>
  <c r="AJ83" i="8" s="1"/>
  <c r="AM83" i="8" s="1"/>
  <c r="AK100" i="8"/>
  <c r="AG110" i="8"/>
  <c r="AH110" i="8" s="1"/>
  <c r="AI110" i="8" s="1"/>
  <c r="AJ110" i="8" s="1"/>
  <c r="AM110" i="8" s="1"/>
  <c r="AG120" i="8"/>
  <c r="AH120" i="8" s="1"/>
  <c r="AI120" i="8" s="1"/>
  <c r="AJ120" i="8" s="1"/>
  <c r="AM120" i="8" s="1"/>
  <c r="AG147" i="8"/>
  <c r="AH147" i="8" s="1"/>
  <c r="AI147" i="8" s="1"/>
  <c r="AJ147" i="8" s="1"/>
  <c r="AM147" i="8" s="1"/>
  <c r="AG184" i="8"/>
  <c r="AH184" i="8" s="1"/>
  <c r="AI184" i="8" s="1"/>
  <c r="AJ184" i="8" s="1"/>
  <c r="AM184" i="8" s="1"/>
  <c r="AG192" i="8"/>
  <c r="AH192" i="8" s="1"/>
  <c r="AI192" i="8" s="1"/>
  <c r="AJ192" i="8" s="1"/>
  <c r="AM192" i="8" s="1"/>
  <c r="AG200" i="8"/>
  <c r="AH200" i="8" s="1"/>
  <c r="AI200" i="8" s="1"/>
  <c r="AJ200" i="8" s="1"/>
  <c r="AM200" i="8" s="1"/>
  <c r="AG208" i="8"/>
  <c r="AH208" i="8" s="1"/>
  <c r="AI208" i="8" s="1"/>
  <c r="AJ208" i="8" s="1"/>
  <c r="AM208" i="8" s="1"/>
  <c r="AG227" i="8"/>
  <c r="AH227" i="8" s="1"/>
  <c r="AI227" i="8" s="1"/>
  <c r="AJ227" i="8" s="1"/>
  <c r="AM227" i="8" s="1"/>
  <c r="AK295" i="8"/>
  <c r="AG295" i="8"/>
  <c r="AH295" i="8" s="1"/>
  <c r="AI295" i="8" s="1"/>
  <c r="AJ295" i="8" s="1"/>
  <c r="AM295" i="8" s="1"/>
  <c r="K10" i="9"/>
  <c r="I10" i="9"/>
  <c r="J10" i="9" s="1"/>
  <c r="AE10" i="9" s="1"/>
  <c r="K22" i="9"/>
  <c r="I22" i="9"/>
  <c r="J22" i="9" s="1"/>
  <c r="K51" i="9"/>
  <c r="I51" i="9"/>
  <c r="J51" i="9" s="1"/>
  <c r="AE51" i="9" s="1"/>
  <c r="I84" i="9"/>
  <c r="J84" i="9" s="1"/>
  <c r="K84" i="9"/>
  <c r="I99" i="9"/>
  <c r="J99" i="9" s="1"/>
  <c r="AE99" i="9" s="1"/>
  <c r="K99" i="9"/>
  <c r="AF99" i="9" s="1"/>
  <c r="AW99" i="9" s="1"/>
  <c r="K138" i="9"/>
  <c r="I138" i="9"/>
  <c r="J138" i="9" s="1"/>
  <c r="AK183" i="8"/>
  <c r="AK191" i="8"/>
  <c r="AK199" i="8"/>
  <c r="AK207" i="8"/>
  <c r="AK260" i="8"/>
  <c r="AK284" i="8"/>
  <c r="AK285" i="8"/>
  <c r="K18" i="9"/>
  <c r="I18" i="9"/>
  <c r="J18" i="9" s="1"/>
  <c r="AF29" i="9"/>
  <c r="AW29" i="9" s="1"/>
  <c r="AF31" i="9"/>
  <c r="AW31" i="9" s="1"/>
  <c r="K32" i="9"/>
  <c r="AF32" i="9" s="1"/>
  <c r="AW32" i="9" s="1"/>
  <c r="I32" i="9"/>
  <c r="J32" i="9" s="1"/>
  <c r="AE32" i="9" s="1"/>
  <c r="K36" i="9"/>
  <c r="K43" i="9"/>
  <c r="I43" i="9"/>
  <c r="J43" i="9" s="1"/>
  <c r="AE43" i="9" s="1"/>
  <c r="AC46" i="9"/>
  <c r="AQ46" i="9"/>
  <c r="AR46" i="9" s="1"/>
  <c r="AS46" i="9" s="1"/>
  <c r="AT46" i="9" s="1"/>
  <c r="AP46" i="9"/>
  <c r="AU46" i="9" s="1"/>
  <c r="K59" i="9"/>
  <c r="I59" i="9"/>
  <c r="J59" i="9" s="1"/>
  <c r="AE59" i="9" s="1"/>
  <c r="AC75" i="9"/>
  <c r="AQ75" i="9"/>
  <c r="AR75" i="9" s="1"/>
  <c r="AS75" i="9" s="1"/>
  <c r="AT75" i="9" s="1"/>
  <c r="AP75" i="9"/>
  <c r="AU75" i="9" s="1"/>
  <c r="Y75" i="9"/>
  <c r="Z75" i="9" s="1"/>
  <c r="AA75" i="9" s="1"/>
  <c r="AB75" i="9" s="1"/>
  <c r="AD75" i="9" s="1"/>
  <c r="K91" i="9"/>
  <c r="AF91" i="9" s="1"/>
  <c r="AW91" i="9" s="1"/>
  <c r="I92" i="9"/>
  <c r="J92" i="9" s="1"/>
  <c r="AE92" i="9" s="1"/>
  <c r="K92" i="9"/>
  <c r="AC111" i="9"/>
  <c r="AP111" i="9"/>
  <c r="AU111" i="9" s="1"/>
  <c r="AE111" i="9"/>
  <c r="Y111" i="9"/>
  <c r="Z111" i="9" s="1"/>
  <c r="AA111" i="9" s="1"/>
  <c r="AB111" i="9" s="1"/>
  <c r="AD111" i="9" s="1"/>
  <c r="AE114" i="9"/>
  <c r="AF114" i="9" s="1"/>
  <c r="AW114" i="9" s="1"/>
  <c r="AE165" i="9"/>
  <c r="AC165" i="9"/>
  <c r="AQ165" i="9"/>
  <c r="AR165" i="9" s="1"/>
  <c r="AS165" i="9" s="1"/>
  <c r="AT165" i="9" s="1"/>
  <c r="AP165" i="9"/>
  <c r="AU165" i="9" s="1"/>
  <c r="Y165" i="9"/>
  <c r="Z165" i="9" s="1"/>
  <c r="AA165" i="9" s="1"/>
  <c r="AB165" i="9" s="1"/>
  <c r="AD165" i="9" s="1"/>
  <c r="K172" i="9"/>
  <c r="I172" i="9"/>
  <c r="J172" i="9" s="1"/>
  <c r="AE172" i="9" s="1"/>
  <c r="K177" i="9"/>
  <c r="I177" i="9"/>
  <c r="J177" i="9" s="1"/>
  <c r="I194" i="9"/>
  <c r="J194" i="9" s="1"/>
  <c r="AE194" i="9" s="1"/>
  <c r="K194" i="9"/>
  <c r="AF194" i="9" s="1"/>
  <c r="AW194" i="9" s="1"/>
  <c r="K195" i="9"/>
  <c r="AF195" i="9" s="1"/>
  <c r="AW195" i="9" s="1"/>
  <c r="I195" i="9"/>
  <c r="J195" i="9" s="1"/>
  <c r="K198" i="9"/>
  <c r="AF198" i="9" s="1"/>
  <c r="AW198" i="9" s="1"/>
  <c r="I198" i="9"/>
  <c r="J198" i="9" s="1"/>
  <c r="AG252" i="8"/>
  <c r="AH252" i="8" s="1"/>
  <c r="AI252" i="8" s="1"/>
  <c r="AJ252" i="8" s="1"/>
  <c r="AM252" i="8" s="1"/>
  <c r="AG257" i="8"/>
  <c r="AH257" i="8" s="1"/>
  <c r="AI257" i="8" s="1"/>
  <c r="AJ257" i="8" s="1"/>
  <c r="AM257" i="8" s="1"/>
  <c r="AG270" i="8"/>
  <c r="AH270" i="8" s="1"/>
  <c r="AI270" i="8" s="1"/>
  <c r="AJ270" i="8" s="1"/>
  <c r="AM270" i="8" s="1"/>
  <c r="AG271" i="8"/>
  <c r="AH271" i="8" s="1"/>
  <c r="AI271" i="8" s="1"/>
  <c r="AJ271" i="8" s="1"/>
  <c r="AM271" i="8" s="1"/>
  <c r="AG272" i="8"/>
  <c r="AH272" i="8" s="1"/>
  <c r="AI272" i="8" s="1"/>
  <c r="AJ272" i="8" s="1"/>
  <c r="AM272" i="8" s="1"/>
  <c r="AG273" i="8"/>
  <c r="AH273" i="8" s="1"/>
  <c r="AI273" i="8" s="1"/>
  <c r="AJ273" i="8" s="1"/>
  <c r="AM273" i="8" s="1"/>
  <c r="AG292" i="8"/>
  <c r="AH292" i="8" s="1"/>
  <c r="AI292" i="8" s="1"/>
  <c r="AJ292" i="8" s="1"/>
  <c r="AM292" i="8" s="1"/>
  <c r="AG293" i="8"/>
  <c r="AH293" i="8" s="1"/>
  <c r="AI293" i="8" s="1"/>
  <c r="AJ293" i="8" s="1"/>
  <c r="AM293" i="8" s="1"/>
  <c r="AG294" i="8"/>
  <c r="AH294" i="8" s="1"/>
  <c r="AI294" i="8" s="1"/>
  <c r="AJ294" i="8" s="1"/>
  <c r="AM294" i="8" s="1"/>
  <c r="AG308" i="8"/>
  <c r="AH308" i="8" s="1"/>
  <c r="AI308" i="8" s="1"/>
  <c r="AJ308" i="8" s="1"/>
  <c r="AM308" i="8" s="1"/>
  <c r="AG309" i="8"/>
  <c r="AH309" i="8" s="1"/>
  <c r="AI309" i="8" s="1"/>
  <c r="AJ309" i="8" s="1"/>
  <c r="AM309" i="8" s="1"/>
  <c r="AG310" i="8"/>
  <c r="AH310" i="8" s="1"/>
  <c r="AI310" i="8" s="1"/>
  <c r="AJ310" i="8" s="1"/>
  <c r="AM310" i="8" s="1"/>
  <c r="I9" i="9"/>
  <c r="J9" i="9" s="1"/>
  <c r="AE9" i="9" s="1"/>
  <c r="AF9" i="9" s="1"/>
  <c r="AW9" i="9" s="1"/>
  <c r="AE12" i="9"/>
  <c r="AF12" i="9" s="1"/>
  <c r="AW12" i="9" s="1"/>
  <c r="AF17" i="9"/>
  <c r="AW17" i="9" s="1"/>
  <c r="W21" i="9"/>
  <c r="K26" i="9"/>
  <c r="I26" i="9"/>
  <c r="J26" i="9" s="1"/>
  <c r="I30" i="9"/>
  <c r="J30" i="9" s="1"/>
  <c r="AF37" i="9"/>
  <c r="AW37" i="9" s="1"/>
  <c r="AF39" i="9"/>
  <c r="AW39" i="9" s="1"/>
  <c r="K40" i="9"/>
  <c r="AF40" i="9" s="1"/>
  <c r="AW40" i="9" s="1"/>
  <c r="I40" i="9"/>
  <c r="J40" i="9" s="1"/>
  <c r="AE40" i="9" s="1"/>
  <c r="Y46" i="9"/>
  <c r="Z46" i="9" s="1"/>
  <c r="AA46" i="9" s="1"/>
  <c r="AB46" i="9" s="1"/>
  <c r="AD46" i="9" s="1"/>
  <c r="AC54" i="9"/>
  <c r="AQ54" i="9"/>
  <c r="AR54" i="9" s="1"/>
  <c r="AS54" i="9" s="1"/>
  <c r="AT54" i="9" s="1"/>
  <c r="AP54" i="9"/>
  <c r="AU54" i="9" s="1"/>
  <c r="K56" i="9"/>
  <c r="I56" i="9"/>
  <c r="J56" i="9" s="1"/>
  <c r="AE56" i="9" s="1"/>
  <c r="AF98" i="9"/>
  <c r="AW98" i="9" s="1"/>
  <c r="K101" i="9"/>
  <c r="I101" i="9"/>
  <c r="J101" i="9" s="1"/>
  <c r="Y123" i="9"/>
  <c r="Z123" i="9" s="1"/>
  <c r="AA123" i="9" s="1"/>
  <c r="AB123" i="9" s="1"/>
  <c r="AD123" i="9" s="1"/>
  <c r="AE123" i="9"/>
  <c r="AF123" i="9" s="1"/>
  <c r="AW123" i="9" s="1"/>
  <c r="AC123" i="9"/>
  <c r="AF128" i="9"/>
  <c r="AW128" i="9" s="1"/>
  <c r="W133" i="9"/>
  <c r="I134" i="9"/>
  <c r="J134" i="9" s="1"/>
  <c r="K151" i="9"/>
  <c r="I151" i="9"/>
  <c r="J151" i="9" s="1"/>
  <c r="AF152" i="9"/>
  <c r="AW152" i="9" s="1"/>
  <c r="K157" i="9"/>
  <c r="I157" i="9"/>
  <c r="J157" i="9" s="1"/>
  <c r="K162" i="9"/>
  <c r="AF162" i="9" s="1"/>
  <c r="AW162" i="9" s="1"/>
  <c r="I162" i="9"/>
  <c r="J162" i="9" s="1"/>
  <c r="AE162" i="9" s="1"/>
  <c r="AC11" i="9"/>
  <c r="AQ11" i="9"/>
  <c r="AR11" i="9" s="1"/>
  <c r="AS11" i="9" s="1"/>
  <c r="AT11" i="9" s="1"/>
  <c r="AP11" i="9"/>
  <c r="AU11" i="9" s="1"/>
  <c r="Y11" i="9"/>
  <c r="Z11" i="9" s="1"/>
  <c r="AA11" i="9" s="1"/>
  <c r="AB11" i="9" s="1"/>
  <c r="AD11" i="9" s="1"/>
  <c r="K34" i="9"/>
  <c r="I34" i="9"/>
  <c r="J34" i="9" s="1"/>
  <c r="AW45" i="9"/>
  <c r="AW47" i="9"/>
  <c r="K48" i="9"/>
  <c r="I48" i="9"/>
  <c r="J48" i="9" s="1"/>
  <c r="AE48" i="9" s="1"/>
  <c r="AF52" i="9"/>
  <c r="AW52" i="9" s="1"/>
  <c r="AE62" i="9"/>
  <c r="AF62" i="9" s="1"/>
  <c r="AW62" i="9" s="1"/>
  <c r="AC62" i="9"/>
  <c r="AQ62" i="9"/>
  <c r="AR62" i="9" s="1"/>
  <c r="AS62" i="9" s="1"/>
  <c r="AT62" i="9" s="1"/>
  <c r="AP62" i="9"/>
  <c r="AU62" i="9" s="1"/>
  <c r="K64" i="9"/>
  <c r="I64" i="9"/>
  <c r="J64" i="9" s="1"/>
  <c r="AE64" i="9" s="1"/>
  <c r="K75" i="9"/>
  <c r="I75" i="9"/>
  <c r="J75" i="9" s="1"/>
  <c r="AE75" i="9" s="1"/>
  <c r="AQ100" i="9"/>
  <c r="AR100" i="9" s="1"/>
  <c r="AS100" i="9" s="1"/>
  <c r="AT100" i="9" s="1"/>
  <c r="Y100" i="9"/>
  <c r="Z100" i="9" s="1"/>
  <c r="AA100" i="9" s="1"/>
  <c r="AB100" i="9" s="1"/>
  <c r="AD100" i="9" s="1"/>
  <c r="AE100" i="9"/>
  <c r="AC100" i="9"/>
  <c r="K104" i="9"/>
  <c r="I104" i="9"/>
  <c r="J104" i="9" s="1"/>
  <c r="AE104" i="9" s="1"/>
  <c r="AE109" i="9"/>
  <c r="AC109" i="9"/>
  <c r="AQ109" i="9"/>
  <c r="AR109" i="9" s="1"/>
  <c r="AS109" i="9" s="1"/>
  <c r="AT109" i="9" s="1"/>
  <c r="I116" i="9"/>
  <c r="J116" i="9" s="1"/>
  <c r="AE116" i="9" s="1"/>
  <c r="K116" i="9"/>
  <c r="AE119" i="9"/>
  <c r="I131" i="9"/>
  <c r="J131" i="9" s="1"/>
  <c r="K131" i="9"/>
  <c r="AQ138" i="9"/>
  <c r="AR138" i="9" s="1"/>
  <c r="AS138" i="9" s="1"/>
  <c r="AT138" i="9" s="1"/>
  <c r="AP138" i="9"/>
  <c r="AU138" i="9" s="1"/>
  <c r="AE138" i="9"/>
  <c r="AC138" i="9"/>
  <c r="K141" i="9"/>
  <c r="I141" i="9"/>
  <c r="J141" i="9" s="1"/>
  <c r="AE141" i="9" s="1"/>
  <c r="AW144" i="9"/>
  <c r="I148" i="9"/>
  <c r="J148" i="9" s="1"/>
  <c r="AE148" i="9" s="1"/>
  <c r="K148" i="9"/>
  <c r="K190" i="9"/>
  <c r="I190" i="9"/>
  <c r="J190" i="9" s="1"/>
  <c r="AH10" i="10"/>
  <c r="AI10" i="10" s="1"/>
  <c r="AK10" i="10" s="1"/>
  <c r="AJ10" i="10"/>
  <c r="AJ70" i="10"/>
  <c r="AH70" i="10"/>
  <c r="AI70" i="10" s="1"/>
  <c r="AK70" i="10" s="1"/>
  <c r="AG278" i="8"/>
  <c r="AH278" i="8" s="1"/>
  <c r="AI278" i="8" s="1"/>
  <c r="AJ278" i="8" s="1"/>
  <c r="AM278" i="8" s="1"/>
  <c r="AG288" i="8"/>
  <c r="AH288" i="8" s="1"/>
  <c r="AI288" i="8" s="1"/>
  <c r="AJ288" i="8" s="1"/>
  <c r="AM288" i="8" s="1"/>
  <c r="AG304" i="8"/>
  <c r="AH304" i="8" s="1"/>
  <c r="AI304" i="8" s="1"/>
  <c r="AJ304" i="8" s="1"/>
  <c r="AM304" i="8" s="1"/>
  <c r="AE11" i="9"/>
  <c r="AC19" i="9"/>
  <c r="AQ19" i="9"/>
  <c r="AR19" i="9" s="1"/>
  <c r="AS19" i="9" s="1"/>
  <c r="AT19" i="9" s="1"/>
  <c r="AP19" i="9"/>
  <c r="AU19" i="9" s="1"/>
  <c r="Y19" i="9"/>
  <c r="Z19" i="9" s="1"/>
  <c r="AA19" i="9" s="1"/>
  <c r="AB19" i="9" s="1"/>
  <c r="AD19" i="9" s="1"/>
  <c r="I25" i="9"/>
  <c r="J25" i="9" s="1"/>
  <c r="AE25" i="9" s="1"/>
  <c r="AF25" i="9" s="1"/>
  <c r="AW25" i="9" s="1"/>
  <c r="AE28" i="9"/>
  <c r="AF28" i="9" s="1"/>
  <c r="AW28" i="9" s="1"/>
  <c r="K42" i="9"/>
  <c r="I42" i="9"/>
  <c r="J42" i="9" s="1"/>
  <c r="I46" i="9"/>
  <c r="J46" i="9" s="1"/>
  <c r="AE46" i="9" s="1"/>
  <c r="AF46" i="9" s="1"/>
  <c r="AW46" i="9" s="1"/>
  <c r="AE49" i="9"/>
  <c r="AF49" i="9" s="1"/>
  <c r="AW49" i="9" s="1"/>
  <c r="AF53" i="9"/>
  <c r="AW53" i="9" s="1"/>
  <c r="AF55" i="9"/>
  <c r="AW55" i="9" s="1"/>
  <c r="K58" i="9"/>
  <c r="I58" i="9"/>
  <c r="J58" i="9" s="1"/>
  <c r="AF60" i="9"/>
  <c r="Y62" i="9"/>
  <c r="Z62" i="9" s="1"/>
  <c r="AA62" i="9" s="1"/>
  <c r="AB62" i="9" s="1"/>
  <c r="AD62" i="9" s="1"/>
  <c r="AE65" i="9"/>
  <c r="AE70" i="9"/>
  <c r="AF70" i="9" s="1"/>
  <c r="AW70" i="9" s="1"/>
  <c r="AC70" i="9"/>
  <c r="AQ70" i="9"/>
  <c r="AR70" i="9" s="1"/>
  <c r="AS70" i="9" s="1"/>
  <c r="AT70" i="9" s="1"/>
  <c r="AP70" i="9"/>
  <c r="AU70" i="9" s="1"/>
  <c r="K72" i="9"/>
  <c r="AF72" i="9" s="1"/>
  <c r="AW72" i="9" s="1"/>
  <c r="I72" i="9"/>
  <c r="J72" i="9" s="1"/>
  <c r="AE72" i="9" s="1"/>
  <c r="K105" i="9"/>
  <c r="I105" i="9"/>
  <c r="J105" i="9" s="1"/>
  <c r="AE105" i="9" s="1"/>
  <c r="I108" i="9"/>
  <c r="J108" i="9" s="1"/>
  <c r="AE108" i="9" s="1"/>
  <c r="K108" i="9"/>
  <c r="Y109" i="9"/>
  <c r="Z109" i="9" s="1"/>
  <c r="AA109" i="9" s="1"/>
  <c r="AB109" i="9" s="1"/>
  <c r="AD109" i="9" s="1"/>
  <c r="AQ111" i="9"/>
  <c r="AR111" i="9" s="1"/>
  <c r="AS111" i="9" s="1"/>
  <c r="AT111" i="9" s="1"/>
  <c r="Y138" i="9"/>
  <c r="Z138" i="9" s="1"/>
  <c r="AA138" i="9" s="1"/>
  <c r="AB138" i="9" s="1"/>
  <c r="AD138" i="9" s="1"/>
  <c r="AP161" i="9"/>
  <c r="AU161" i="9" s="1"/>
  <c r="AE161" i="9"/>
  <c r="AC161" i="9"/>
  <c r="AQ161" i="9"/>
  <c r="AR161" i="9" s="1"/>
  <c r="AS161" i="9" s="1"/>
  <c r="AT161" i="9" s="1"/>
  <c r="AK274" i="8"/>
  <c r="AK289" i="8"/>
  <c r="AK305" i="8"/>
  <c r="AE14" i="9"/>
  <c r="AC14" i="9"/>
  <c r="AQ14" i="9"/>
  <c r="AR14" i="9" s="1"/>
  <c r="AS14" i="9" s="1"/>
  <c r="AT14" i="9" s="1"/>
  <c r="AP14" i="9"/>
  <c r="AU14" i="9" s="1"/>
  <c r="AE19" i="9"/>
  <c r="AC27" i="9"/>
  <c r="AQ27" i="9"/>
  <c r="AR27" i="9" s="1"/>
  <c r="AS27" i="9" s="1"/>
  <c r="AT27" i="9" s="1"/>
  <c r="AP27" i="9"/>
  <c r="AU27" i="9" s="1"/>
  <c r="Y27" i="9"/>
  <c r="Z27" i="9" s="1"/>
  <c r="AA27" i="9" s="1"/>
  <c r="AB27" i="9" s="1"/>
  <c r="AD27" i="9" s="1"/>
  <c r="I33" i="9"/>
  <c r="J33" i="9" s="1"/>
  <c r="AE33" i="9" s="1"/>
  <c r="AF33" i="9" s="1"/>
  <c r="AW33" i="9" s="1"/>
  <c r="AE36" i="9"/>
  <c r="AF41" i="9"/>
  <c r="W45" i="9"/>
  <c r="K50" i="9"/>
  <c r="AF50" i="9" s="1"/>
  <c r="AW50" i="9" s="1"/>
  <c r="I50" i="9"/>
  <c r="J50" i="9" s="1"/>
  <c r="I54" i="9"/>
  <c r="J54" i="9" s="1"/>
  <c r="AE54" i="9" s="1"/>
  <c r="AF54" i="9" s="1"/>
  <c r="AW54" i="9" s="1"/>
  <c r="AF57" i="9"/>
  <c r="AF61" i="9"/>
  <c r="AW61" i="9" s="1"/>
  <c r="AF63" i="9"/>
  <c r="AW63" i="9" s="1"/>
  <c r="K66" i="9"/>
  <c r="AF66" i="9" s="1"/>
  <c r="AW66" i="9" s="1"/>
  <c r="I66" i="9"/>
  <c r="J66" i="9" s="1"/>
  <c r="AF68" i="9"/>
  <c r="AW68" i="9" s="1"/>
  <c r="Y70" i="9"/>
  <c r="Z70" i="9" s="1"/>
  <c r="AA70" i="9" s="1"/>
  <c r="AB70" i="9" s="1"/>
  <c r="AD70" i="9" s="1"/>
  <c r="AE73" i="9"/>
  <c r="AE78" i="9"/>
  <c r="AC78" i="9"/>
  <c r="AQ78" i="9"/>
  <c r="AR78" i="9" s="1"/>
  <c r="AS78" i="9" s="1"/>
  <c r="AT78" i="9" s="1"/>
  <c r="AP78" i="9"/>
  <c r="AU78" i="9" s="1"/>
  <c r="K80" i="9"/>
  <c r="I80" i="9"/>
  <c r="J80" i="9" s="1"/>
  <c r="AE80" i="9" s="1"/>
  <c r="AC143" i="9"/>
  <c r="AP143" i="9"/>
  <c r="AU143" i="9" s="1"/>
  <c r="AE143" i="9"/>
  <c r="AF143" i="9" s="1"/>
  <c r="AW143" i="9" s="1"/>
  <c r="Y143" i="9"/>
  <c r="Z143" i="9" s="1"/>
  <c r="AA143" i="9" s="1"/>
  <c r="AB143" i="9" s="1"/>
  <c r="AD143" i="9" s="1"/>
  <c r="K150" i="9"/>
  <c r="Y161" i="9"/>
  <c r="Z161" i="9" s="1"/>
  <c r="AA161" i="9" s="1"/>
  <c r="AB161" i="9" s="1"/>
  <c r="AD161" i="9" s="1"/>
  <c r="AE22" i="9"/>
  <c r="AC22" i="9"/>
  <c r="AQ22" i="9"/>
  <c r="AR22" i="9" s="1"/>
  <c r="AS22" i="9" s="1"/>
  <c r="AT22" i="9" s="1"/>
  <c r="AP22" i="9"/>
  <c r="AU22" i="9" s="1"/>
  <c r="AC35" i="9"/>
  <c r="AQ35" i="9"/>
  <c r="AR35" i="9" s="1"/>
  <c r="AS35" i="9" s="1"/>
  <c r="AT35" i="9" s="1"/>
  <c r="AP35" i="9"/>
  <c r="AU35" i="9" s="1"/>
  <c r="Y35" i="9"/>
  <c r="Z35" i="9" s="1"/>
  <c r="AA35" i="9" s="1"/>
  <c r="AB35" i="9" s="1"/>
  <c r="AD35" i="9" s="1"/>
  <c r="AE44" i="9"/>
  <c r="W53" i="9"/>
  <c r="AF65" i="9"/>
  <c r="AW69" i="9"/>
  <c r="AF71" i="9"/>
  <c r="AW71" i="9" s="1"/>
  <c r="K74" i="9"/>
  <c r="I74" i="9"/>
  <c r="J74" i="9" s="1"/>
  <c r="AF76" i="9"/>
  <c r="Y78" i="9"/>
  <c r="Z78" i="9" s="1"/>
  <c r="AA78" i="9" s="1"/>
  <c r="AB78" i="9" s="1"/>
  <c r="AD78" i="9" s="1"/>
  <c r="AE84" i="9"/>
  <c r="I90" i="9"/>
  <c r="J90" i="9" s="1"/>
  <c r="AE101" i="9"/>
  <c r="AQ101" i="9"/>
  <c r="AR101" i="9" s="1"/>
  <c r="AS101" i="9" s="1"/>
  <c r="AT101" i="9" s="1"/>
  <c r="AC101" i="9"/>
  <c r="I102" i="9"/>
  <c r="J102" i="9" s="1"/>
  <c r="AP123" i="9"/>
  <c r="AU123" i="9" s="1"/>
  <c r="AF146" i="9"/>
  <c r="AW146" i="9" s="1"/>
  <c r="AE146" i="9"/>
  <c r="AE157" i="9"/>
  <c r="AC157" i="9"/>
  <c r="AQ157" i="9"/>
  <c r="AR157" i="9" s="1"/>
  <c r="AS157" i="9" s="1"/>
  <c r="AT157" i="9" s="1"/>
  <c r="AP157" i="9"/>
  <c r="AU157" i="9" s="1"/>
  <c r="AC177" i="9"/>
  <c r="AP177" i="9"/>
  <c r="AU177" i="9" s="1"/>
  <c r="AE177" i="9"/>
  <c r="AQ177" i="9"/>
  <c r="AR177" i="9" s="1"/>
  <c r="AS177" i="9" s="1"/>
  <c r="AT177" i="9" s="1"/>
  <c r="AC198" i="9"/>
  <c r="AQ198" i="9"/>
  <c r="AR198" i="9" s="1"/>
  <c r="AS198" i="9" s="1"/>
  <c r="AT198" i="9" s="1"/>
  <c r="AP198" i="9"/>
  <c r="AU198" i="9" s="1"/>
  <c r="AE198" i="9"/>
  <c r="Y198" i="9"/>
  <c r="Z198" i="9" s="1"/>
  <c r="AA198" i="9" s="1"/>
  <c r="AB198" i="9" s="1"/>
  <c r="AD198" i="9" s="1"/>
  <c r="AH50" i="10"/>
  <c r="AI50" i="10" s="1"/>
  <c r="AK50" i="10" s="1"/>
  <c r="AJ50" i="10"/>
  <c r="AW13" i="9"/>
  <c r="K16" i="9"/>
  <c r="AF16" i="9" s="1"/>
  <c r="AW16" i="9" s="1"/>
  <c r="I16" i="9"/>
  <c r="J16" i="9" s="1"/>
  <c r="AE16" i="9" s="1"/>
  <c r="AF20" i="9"/>
  <c r="AE30" i="9"/>
  <c r="AC30" i="9"/>
  <c r="AQ30" i="9"/>
  <c r="AR30" i="9" s="1"/>
  <c r="AS30" i="9" s="1"/>
  <c r="AT30" i="9" s="1"/>
  <c r="AP30" i="9"/>
  <c r="AU30" i="9" s="1"/>
  <c r="AC43" i="9"/>
  <c r="AQ43" i="9"/>
  <c r="AR43" i="9" s="1"/>
  <c r="AS43" i="9" s="1"/>
  <c r="AT43" i="9" s="1"/>
  <c r="AP43" i="9"/>
  <c r="AU43" i="9" s="1"/>
  <c r="Y43" i="9"/>
  <c r="Z43" i="9" s="1"/>
  <c r="AA43" i="9" s="1"/>
  <c r="AB43" i="9" s="1"/>
  <c r="AD43" i="9" s="1"/>
  <c r="AE52" i="9"/>
  <c r="AC59" i="9"/>
  <c r="AQ59" i="9"/>
  <c r="AR59" i="9" s="1"/>
  <c r="AS59" i="9" s="1"/>
  <c r="AT59" i="9" s="1"/>
  <c r="AP59" i="9"/>
  <c r="AU59" i="9" s="1"/>
  <c r="Y59" i="9"/>
  <c r="Z59" i="9" s="1"/>
  <c r="AA59" i="9" s="1"/>
  <c r="AB59" i="9" s="1"/>
  <c r="AD59" i="9" s="1"/>
  <c r="W61" i="9"/>
  <c r="AF73" i="9"/>
  <c r="AW77" i="9"/>
  <c r="AP100" i="9"/>
  <c r="AU100" i="9" s="1"/>
  <c r="AQ106" i="9"/>
  <c r="AR106" i="9" s="1"/>
  <c r="AS106" i="9" s="1"/>
  <c r="AT106" i="9" s="1"/>
  <c r="AP106" i="9"/>
  <c r="AU106" i="9" s="1"/>
  <c r="AE106" i="9"/>
  <c r="AC106" i="9"/>
  <c r="K109" i="9"/>
  <c r="I109" i="9"/>
  <c r="J109" i="9" s="1"/>
  <c r="AP109" i="9"/>
  <c r="AU109" i="9" s="1"/>
  <c r="AF118" i="9"/>
  <c r="AW118" i="9" s="1"/>
  <c r="AF120" i="9"/>
  <c r="AW120" i="9" s="1"/>
  <c r="K136" i="9"/>
  <c r="AF136" i="9" s="1"/>
  <c r="AW136" i="9" s="1"/>
  <c r="I136" i="9"/>
  <c r="J136" i="9" s="1"/>
  <c r="AE136" i="9" s="1"/>
  <c r="AC141" i="9"/>
  <c r="AQ141" i="9"/>
  <c r="AR141" i="9" s="1"/>
  <c r="AS141" i="9" s="1"/>
  <c r="AT141" i="9" s="1"/>
  <c r="AC151" i="9"/>
  <c r="AQ151" i="9"/>
  <c r="AR151" i="9" s="1"/>
  <c r="AS151" i="9" s="1"/>
  <c r="AT151" i="9" s="1"/>
  <c r="AP151" i="9"/>
  <c r="AU151" i="9" s="1"/>
  <c r="AE151" i="9"/>
  <c r="Y151" i="9"/>
  <c r="Z151" i="9" s="1"/>
  <c r="AA151" i="9" s="1"/>
  <c r="AB151" i="9" s="1"/>
  <c r="AD151" i="9" s="1"/>
  <c r="I171" i="9"/>
  <c r="J171" i="9" s="1"/>
  <c r="K171" i="9"/>
  <c r="AP9" i="9"/>
  <c r="AU9" i="9" s="1"/>
  <c r="AQ12" i="9"/>
  <c r="AR12" i="9" s="1"/>
  <c r="AS12" i="9" s="1"/>
  <c r="AT12" i="9" s="1"/>
  <c r="AP17" i="9"/>
  <c r="AU17" i="9" s="1"/>
  <c r="AQ20" i="9"/>
  <c r="AR20" i="9" s="1"/>
  <c r="AS20" i="9" s="1"/>
  <c r="AT20" i="9" s="1"/>
  <c r="AP25" i="9"/>
  <c r="AU25" i="9" s="1"/>
  <c r="AQ28" i="9"/>
  <c r="AR28" i="9" s="1"/>
  <c r="AS28" i="9" s="1"/>
  <c r="AT28" i="9" s="1"/>
  <c r="AP33" i="9"/>
  <c r="AU33" i="9" s="1"/>
  <c r="AQ36" i="9"/>
  <c r="AR36" i="9" s="1"/>
  <c r="AS36" i="9" s="1"/>
  <c r="AT36" i="9" s="1"/>
  <c r="AP41" i="9"/>
  <c r="AU41" i="9" s="1"/>
  <c r="AQ44" i="9"/>
  <c r="AR44" i="9" s="1"/>
  <c r="AS44" i="9" s="1"/>
  <c r="AT44" i="9" s="1"/>
  <c r="AP49" i="9"/>
  <c r="AU49" i="9" s="1"/>
  <c r="AQ52" i="9"/>
  <c r="AR52" i="9" s="1"/>
  <c r="AS52" i="9" s="1"/>
  <c r="AT52" i="9" s="1"/>
  <c r="AC55" i="9"/>
  <c r="AP57" i="9"/>
  <c r="AU57" i="9" s="1"/>
  <c r="AQ60" i="9"/>
  <c r="AR60" i="9" s="1"/>
  <c r="AS60" i="9" s="1"/>
  <c r="AT60" i="9" s="1"/>
  <c r="AC63" i="9"/>
  <c r="AP65" i="9"/>
  <c r="AU65" i="9" s="1"/>
  <c r="AQ68" i="9"/>
  <c r="AR68" i="9" s="1"/>
  <c r="AS68" i="9" s="1"/>
  <c r="AT68" i="9" s="1"/>
  <c r="AC71" i="9"/>
  <c r="AP73" i="9"/>
  <c r="AU73" i="9" s="1"/>
  <c r="AQ76" i="9"/>
  <c r="AR76" i="9" s="1"/>
  <c r="AS76" i="9" s="1"/>
  <c r="AT76" i="9" s="1"/>
  <c r="AC79" i="9"/>
  <c r="AE82" i="9"/>
  <c r="AF82" i="9" s="1"/>
  <c r="AW82" i="9" s="1"/>
  <c r="AE83" i="9"/>
  <c r="AF83" i="9" s="1"/>
  <c r="AW83" i="9" s="1"/>
  <c r="AC90" i="9"/>
  <c r="AC91" i="9"/>
  <c r="AE95" i="9"/>
  <c r="AF95" i="9" s="1"/>
  <c r="AW95" i="9" s="1"/>
  <c r="AQ108" i="9"/>
  <c r="AR108" i="9" s="1"/>
  <c r="AS108" i="9" s="1"/>
  <c r="AT108" i="9" s="1"/>
  <c r="Y108" i="9"/>
  <c r="Z108" i="9" s="1"/>
  <c r="AA108" i="9" s="1"/>
  <c r="AB108" i="9" s="1"/>
  <c r="AD108" i="9" s="1"/>
  <c r="AP108" i="9"/>
  <c r="AU108" i="9" s="1"/>
  <c r="Y115" i="9"/>
  <c r="Z115" i="9" s="1"/>
  <c r="AA115" i="9" s="1"/>
  <c r="AB115" i="9" s="1"/>
  <c r="AD115" i="9" s="1"/>
  <c r="AE115" i="9"/>
  <c r="AP115" i="9"/>
  <c r="AU115" i="9" s="1"/>
  <c r="AE118" i="9"/>
  <c r="AQ130" i="9"/>
  <c r="AR130" i="9" s="1"/>
  <c r="AS130" i="9" s="1"/>
  <c r="AT130" i="9" s="1"/>
  <c r="AP130" i="9"/>
  <c r="AU130" i="9" s="1"/>
  <c r="AE133" i="9"/>
  <c r="AC133" i="9"/>
  <c r="AQ133" i="9"/>
  <c r="AR133" i="9" s="1"/>
  <c r="AS133" i="9" s="1"/>
  <c r="AT133" i="9" s="1"/>
  <c r="AP133" i="9"/>
  <c r="AU133" i="9" s="1"/>
  <c r="AQ140" i="9"/>
  <c r="AR140" i="9" s="1"/>
  <c r="AS140" i="9" s="1"/>
  <c r="AT140" i="9" s="1"/>
  <c r="Y140" i="9"/>
  <c r="Z140" i="9" s="1"/>
  <c r="AA140" i="9" s="1"/>
  <c r="AB140" i="9" s="1"/>
  <c r="AD140" i="9" s="1"/>
  <c r="AP140" i="9"/>
  <c r="AU140" i="9" s="1"/>
  <c r="Y147" i="9"/>
  <c r="Z147" i="9" s="1"/>
  <c r="AA147" i="9" s="1"/>
  <c r="AB147" i="9" s="1"/>
  <c r="AD147" i="9" s="1"/>
  <c r="AE147" i="9"/>
  <c r="AP147" i="9"/>
  <c r="AU147" i="9" s="1"/>
  <c r="K153" i="9"/>
  <c r="I153" i="9"/>
  <c r="J153" i="9" s="1"/>
  <c r="AE153" i="9" s="1"/>
  <c r="AF160" i="9"/>
  <c r="AW160" i="9" s="1"/>
  <c r="AQ171" i="9"/>
  <c r="AR171" i="9" s="1"/>
  <c r="AS171" i="9" s="1"/>
  <c r="AT171" i="9" s="1"/>
  <c r="Y171" i="9"/>
  <c r="Z171" i="9" s="1"/>
  <c r="AA171" i="9" s="1"/>
  <c r="AB171" i="9" s="1"/>
  <c r="AD171" i="9" s="1"/>
  <c r="AE171" i="9"/>
  <c r="AC171" i="9"/>
  <c r="K188" i="9"/>
  <c r="I188" i="9"/>
  <c r="J188" i="9" s="1"/>
  <c r="I202" i="9"/>
  <c r="J202" i="9" s="1"/>
  <c r="AE202" i="9" s="1"/>
  <c r="K202" i="9"/>
  <c r="AF202" i="9" s="1"/>
  <c r="AW202" i="9" s="1"/>
  <c r="AF66" i="10"/>
  <c r="AG66" i="10" s="1"/>
  <c r="AJ66" i="10"/>
  <c r="AH81" i="10"/>
  <c r="AI81" i="10" s="1"/>
  <c r="AK81" i="10" s="1"/>
  <c r="AQ9" i="9"/>
  <c r="AR9" i="9" s="1"/>
  <c r="AS9" i="9" s="1"/>
  <c r="AT9" i="9" s="1"/>
  <c r="AC12" i="9"/>
  <c r="AQ17" i="9"/>
  <c r="AR17" i="9" s="1"/>
  <c r="AS17" i="9" s="1"/>
  <c r="AT17" i="9" s="1"/>
  <c r="AE18" i="9"/>
  <c r="AC20" i="9"/>
  <c r="AQ25" i="9"/>
  <c r="AR25" i="9" s="1"/>
  <c r="AS25" i="9" s="1"/>
  <c r="AT25" i="9" s="1"/>
  <c r="AE26" i="9"/>
  <c r="AC28" i="9"/>
  <c r="AQ33" i="9"/>
  <c r="AR33" i="9" s="1"/>
  <c r="AS33" i="9" s="1"/>
  <c r="AT33" i="9" s="1"/>
  <c r="AE34" i="9"/>
  <c r="AC36" i="9"/>
  <c r="AQ41" i="9"/>
  <c r="AR41" i="9" s="1"/>
  <c r="AS41" i="9" s="1"/>
  <c r="AT41" i="9" s="1"/>
  <c r="AE42" i="9"/>
  <c r="AC44" i="9"/>
  <c r="AQ49" i="9"/>
  <c r="AR49" i="9" s="1"/>
  <c r="AS49" i="9" s="1"/>
  <c r="AT49" i="9" s="1"/>
  <c r="AE50" i="9"/>
  <c r="AC52" i="9"/>
  <c r="AQ57" i="9"/>
  <c r="AR57" i="9" s="1"/>
  <c r="AS57" i="9" s="1"/>
  <c r="AT57" i="9" s="1"/>
  <c r="AE58" i="9"/>
  <c r="AQ65" i="9"/>
  <c r="AR65" i="9" s="1"/>
  <c r="AS65" i="9" s="1"/>
  <c r="AT65" i="9" s="1"/>
  <c r="AE66" i="9"/>
  <c r="AQ73" i="9"/>
  <c r="AR73" i="9" s="1"/>
  <c r="AS73" i="9" s="1"/>
  <c r="AT73" i="9" s="1"/>
  <c r="AE74" i="9"/>
  <c r="AE90" i="9"/>
  <c r="AF90" i="9" s="1"/>
  <c r="AW90" i="9" s="1"/>
  <c r="AE91" i="9"/>
  <c r="W94" i="9"/>
  <c r="AC98" i="9"/>
  <c r="AC99" i="9"/>
  <c r="AC103" i="9"/>
  <c r="AP103" i="9"/>
  <c r="AU103" i="9" s="1"/>
  <c r="AQ103" i="9"/>
  <c r="AR103" i="9" s="1"/>
  <c r="AS103" i="9" s="1"/>
  <c r="AT103" i="9" s="1"/>
  <c r="AQ115" i="9"/>
  <c r="AR115" i="9" s="1"/>
  <c r="AS115" i="9" s="1"/>
  <c r="AT115" i="9" s="1"/>
  <c r="K129" i="9"/>
  <c r="I129" i="9"/>
  <c r="J129" i="9" s="1"/>
  <c r="AE129" i="9" s="1"/>
  <c r="Y130" i="9"/>
  <c r="Z130" i="9" s="1"/>
  <c r="AA130" i="9" s="1"/>
  <c r="AB130" i="9" s="1"/>
  <c r="AD130" i="9" s="1"/>
  <c r="Y133" i="9"/>
  <c r="Z133" i="9" s="1"/>
  <c r="AA133" i="9" s="1"/>
  <c r="AB133" i="9" s="1"/>
  <c r="AD133" i="9" s="1"/>
  <c r="AC135" i="9"/>
  <c r="AP135" i="9"/>
  <c r="AU135" i="9" s="1"/>
  <c r="AQ135" i="9"/>
  <c r="AR135" i="9" s="1"/>
  <c r="AS135" i="9" s="1"/>
  <c r="AT135" i="9" s="1"/>
  <c r="W150" i="9"/>
  <c r="AQ164" i="9"/>
  <c r="AR164" i="9" s="1"/>
  <c r="AS164" i="9" s="1"/>
  <c r="AT164" i="9" s="1"/>
  <c r="AC164" i="9"/>
  <c r="AP164" i="9"/>
  <c r="AU164" i="9" s="1"/>
  <c r="AW178" i="9"/>
  <c r="W199" i="9"/>
  <c r="K203" i="9"/>
  <c r="I203" i="9"/>
  <c r="J203" i="9" s="1"/>
  <c r="AE203" i="9" s="1"/>
  <c r="AJ49" i="10"/>
  <c r="AH49" i="10"/>
  <c r="AI49" i="10" s="1"/>
  <c r="AK49" i="10" s="1"/>
  <c r="Y107" i="9"/>
  <c r="Z107" i="9" s="1"/>
  <c r="AA107" i="9" s="1"/>
  <c r="AB107" i="9" s="1"/>
  <c r="AD107" i="9" s="1"/>
  <c r="AE107" i="9"/>
  <c r="AF107" i="9" s="1"/>
  <c r="AW107" i="9" s="1"/>
  <c r="AP107" i="9"/>
  <c r="AU107" i="9" s="1"/>
  <c r="AE110" i="9"/>
  <c r="AF110" i="9" s="1"/>
  <c r="AW110" i="9" s="1"/>
  <c r="AQ122" i="9"/>
  <c r="AR122" i="9" s="1"/>
  <c r="AS122" i="9" s="1"/>
  <c r="AT122" i="9" s="1"/>
  <c r="AP122" i="9"/>
  <c r="AU122" i="9" s="1"/>
  <c r="AE125" i="9"/>
  <c r="AC125" i="9"/>
  <c r="AQ125" i="9"/>
  <c r="AR125" i="9" s="1"/>
  <c r="AS125" i="9" s="1"/>
  <c r="AT125" i="9" s="1"/>
  <c r="AP125" i="9"/>
  <c r="AU125" i="9" s="1"/>
  <c r="AF126" i="9"/>
  <c r="AW126" i="9" s="1"/>
  <c r="AQ132" i="9"/>
  <c r="AR132" i="9" s="1"/>
  <c r="AS132" i="9" s="1"/>
  <c r="AT132" i="9" s="1"/>
  <c r="Y132" i="9"/>
  <c r="Z132" i="9" s="1"/>
  <c r="AA132" i="9" s="1"/>
  <c r="AB132" i="9" s="1"/>
  <c r="AD132" i="9" s="1"/>
  <c r="AP132" i="9"/>
  <c r="AU132" i="9" s="1"/>
  <c r="Y139" i="9"/>
  <c r="Z139" i="9" s="1"/>
  <c r="AA139" i="9" s="1"/>
  <c r="AB139" i="9" s="1"/>
  <c r="AD139" i="9" s="1"/>
  <c r="AE139" i="9"/>
  <c r="AP139" i="9"/>
  <c r="AU139" i="9" s="1"/>
  <c r="AE142" i="9"/>
  <c r="AF142" i="9" s="1"/>
  <c r="AW142" i="9" s="1"/>
  <c r="AE149" i="9"/>
  <c r="AF149" i="9" s="1"/>
  <c r="AW149" i="9" s="1"/>
  <c r="AC149" i="9"/>
  <c r="AQ149" i="9"/>
  <c r="AR149" i="9" s="1"/>
  <c r="AS149" i="9" s="1"/>
  <c r="AT149" i="9" s="1"/>
  <c r="AQ156" i="9"/>
  <c r="AR156" i="9" s="1"/>
  <c r="AS156" i="9" s="1"/>
  <c r="AT156" i="9" s="1"/>
  <c r="AP156" i="9"/>
  <c r="AU156" i="9" s="1"/>
  <c r="Y156" i="9"/>
  <c r="Z156" i="9" s="1"/>
  <c r="AA156" i="9" s="1"/>
  <c r="AB156" i="9" s="1"/>
  <c r="AD156" i="9" s="1"/>
  <c r="W166" i="9"/>
  <c r="AF173" i="9"/>
  <c r="AW173" i="9" s="1"/>
  <c r="AF191" i="9"/>
  <c r="AW191" i="9" s="1"/>
  <c r="AP205" i="9"/>
  <c r="AU205" i="9" s="1"/>
  <c r="Y205" i="9"/>
  <c r="Z205" i="9" s="1"/>
  <c r="AA205" i="9" s="1"/>
  <c r="AB205" i="9" s="1"/>
  <c r="AD205" i="9" s="1"/>
  <c r="AC205" i="9"/>
  <c r="AJ9" i="10"/>
  <c r="AH9" i="10"/>
  <c r="AI9" i="10" s="1"/>
  <c r="AK9" i="10" s="1"/>
  <c r="AJ52" i="10"/>
  <c r="AH52" i="10"/>
  <c r="AI52" i="10" s="1"/>
  <c r="AK52" i="10" s="1"/>
  <c r="AJ97" i="10"/>
  <c r="AH97" i="10"/>
  <c r="AI97" i="10" s="1"/>
  <c r="AK97" i="10" s="1"/>
  <c r="AJ102" i="10"/>
  <c r="AH102" i="10"/>
  <c r="AI102" i="10" s="1"/>
  <c r="AK102" i="10" s="1"/>
  <c r="Y10" i="9"/>
  <c r="Z10" i="9" s="1"/>
  <c r="AA10" i="9" s="1"/>
  <c r="AB10" i="9" s="1"/>
  <c r="AD10" i="9" s="1"/>
  <c r="Y18" i="9"/>
  <c r="Z18" i="9" s="1"/>
  <c r="AA18" i="9" s="1"/>
  <c r="AB18" i="9" s="1"/>
  <c r="AD18" i="9" s="1"/>
  <c r="Y26" i="9"/>
  <c r="Z26" i="9" s="1"/>
  <c r="AA26" i="9" s="1"/>
  <c r="AB26" i="9" s="1"/>
  <c r="AD26" i="9" s="1"/>
  <c r="Y34" i="9"/>
  <c r="Z34" i="9" s="1"/>
  <c r="AA34" i="9" s="1"/>
  <c r="AB34" i="9" s="1"/>
  <c r="AD34" i="9" s="1"/>
  <c r="Y42" i="9"/>
  <c r="Z42" i="9" s="1"/>
  <c r="AA42" i="9" s="1"/>
  <c r="AB42" i="9" s="1"/>
  <c r="AD42" i="9" s="1"/>
  <c r="Y50" i="9"/>
  <c r="Z50" i="9" s="1"/>
  <c r="AA50" i="9" s="1"/>
  <c r="AB50" i="9" s="1"/>
  <c r="AD50" i="9" s="1"/>
  <c r="Y58" i="9"/>
  <c r="Z58" i="9" s="1"/>
  <c r="AA58" i="9" s="1"/>
  <c r="AB58" i="9" s="1"/>
  <c r="AD58" i="9" s="1"/>
  <c r="Y66" i="9"/>
  <c r="Z66" i="9" s="1"/>
  <c r="AA66" i="9" s="1"/>
  <c r="AB66" i="9" s="1"/>
  <c r="AD66" i="9" s="1"/>
  <c r="Y74" i="9"/>
  <c r="Z74" i="9" s="1"/>
  <c r="AA74" i="9" s="1"/>
  <c r="AB74" i="9" s="1"/>
  <c r="AD74" i="9" s="1"/>
  <c r="AF81" i="9"/>
  <c r="AW81" i="9" s="1"/>
  <c r="Y86" i="9"/>
  <c r="Z86" i="9" s="1"/>
  <c r="AA86" i="9" s="1"/>
  <c r="AB86" i="9" s="1"/>
  <c r="AD86" i="9" s="1"/>
  <c r="AP86" i="9"/>
  <c r="AU86" i="9" s="1"/>
  <c r="Y87" i="9"/>
  <c r="Z87" i="9" s="1"/>
  <c r="AA87" i="9" s="1"/>
  <c r="AB87" i="9" s="1"/>
  <c r="AD87" i="9" s="1"/>
  <c r="AP87" i="9"/>
  <c r="AU87" i="9" s="1"/>
  <c r="AE94" i="9"/>
  <c r="AF94" i="9" s="1"/>
  <c r="AW94" i="9" s="1"/>
  <c r="AQ107" i="9"/>
  <c r="AR107" i="9" s="1"/>
  <c r="AS107" i="9" s="1"/>
  <c r="AT107" i="9" s="1"/>
  <c r="I118" i="9"/>
  <c r="J118" i="9" s="1"/>
  <c r="K121" i="9"/>
  <c r="AF121" i="9" s="1"/>
  <c r="AW121" i="9" s="1"/>
  <c r="I121" i="9"/>
  <c r="J121" i="9" s="1"/>
  <c r="AE121" i="9" s="1"/>
  <c r="Y122" i="9"/>
  <c r="Z122" i="9" s="1"/>
  <c r="AA122" i="9" s="1"/>
  <c r="AB122" i="9" s="1"/>
  <c r="AD122" i="9" s="1"/>
  <c r="Y125" i="9"/>
  <c r="Z125" i="9" s="1"/>
  <c r="AA125" i="9" s="1"/>
  <c r="AB125" i="9" s="1"/>
  <c r="AD125" i="9" s="1"/>
  <c r="AC127" i="9"/>
  <c r="AP127" i="9"/>
  <c r="AU127" i="9" s="1"/>
  <c r="AQ127" i="9"/>
  <c r="AR127" i="9" s="1"/>
  <c r="AS127" i="9" s="1"/>
  <c r="AT127" i="9" s="1"/>
  <c r="AQ139" i="9"/>
  <c r="AR139" i="9" s="1"/>
  <c r="AS139" i="9" s="1"/>
  <c r="AT139" i="9" s="1"/>
  <c r="AF155" i="9"/>
  <c r="AW155" i="9" s="1"/>
  <c r="AC156" i="9"/>
  <c r="AF158" i="9"/>
  <c r="AW158" i="9" s="1"/>
  <c r="AC159" i="9"/>
  <c r="AQ159" i="9"/>
  <c r="AR159" i="9" s="1"/>
  <c r="AS159" i="9" s="1"/>
  <c r="AT159" i="9" s="1"/>
  <c r="AP159" i="9"/>
  <c r="AU159" i="9" s="1"/>
  <c r="AW167" i="9"/>
  <c r="AP169" i="9"/>
  <c r="AU169" i="9" s="1"/>
  <c r="AE169" i="9"/>
  <c r="AC169" i="9"/>
  <c r="AQ172" i="9"/>
  <c r="AR172" i="9" s="1"/>
  <c r="AS172" i="9" s="1"/>
  <c r="AT172" i="9" s="1"/>
  <c r="AC172" i="9"/>
  <c r="I173" i="9"/>
  <c r="J173" i="9" s="1"/>
  <c r="AJ12" i="10"/>
  <c r="AH12" i="10"/>
  <c r="AI12" i="10" s="1"/>
  <c r="AK12" i="10" s="1"/>
  <c r="AJ30" i="10"/>
  <c r="AH30" i="10"/>
  <c r="AI30" i="10" s="1"/>
  <c r="AK30" i="10" s="1"/>
  <c r="Y82" i="9"/>
  <c r="Z82" i="9" s="1"/>
  <c r="AA82" i="9" s="1"/>
  <c r="AB82" i="9" s="1"/>
  <c r="AD82" i="9" s="1"/>
  <c r="AQ82" i="9"/>
  <c r="AR82" i="9" s="1"/>
  <c r="AS82" i="9" s="1"/>
  <c r="AT82" i="9" s="1"/>
  <c r="AP83" i="9"/>
  <c r="AU83" i="9" s="1"/>
  <c r="AQ84" i="9"/>
  <c r="AR84" i="9" s="1"/>
  <c r="AS84" i="9" s="1"/>
  <c r="AT84" i="9" s="1"/>
  <c r="Y84" i="9"/>
  <c r="Z84" i="9" s="1"/>
  <c r="AA84" i="9" s="1"/>
  <c r="AB84" i="9" s="1"/>
  <c r="AD84" i="9" s="1"/>
  <c r="AE85" i="9"/>
  <c r="AF85" i="9" s="1"/>
  <c r="AW85" i="9" s="1"/>
  <c r="AQ85" i="9"/>
  <c r="AR85" i="9" s="1"/>
  <c r="AS85" i="9" s="1"/>
  <c r="AT85" i="9" s="1"/>
  <c r="AQ86" i="9"/>
  <c r="AR86" i="9" s="1"/>
  <c r="AS86" i="9" s="1"/>
  <c r="AT86" i="9" s="1"/>
  <c r="I87" i="9"/>
  <c r="J87" i="9" s="1"/>
  <c r="AE87" i="9" s="1"/>
  <c r="AF87" i="9" s="1"/>
  <c r="AW87" i="9" s="1"/>
  <c r="AQ87" i="9"/>
  <c r="AR87" i="9" s="1"/>
  <c r="AS87" i="9" s="1"/>
  <c r="AT87" i="9" s="1"/>
  <c r="AF89" i="9"/>
  <c r="AW89" i="9" s="1"/>
  <c r="Y94" i="9"/>
  <c r="Z94" i="9" s="1"/>
  <c r="AA94" i="9" s="1"/>
  <c r="AB94" i="9" s="1"/>
  <c r="AD94" i="9" s="1"/>
  <c r="AP94" i="9"/>
  <c r="AU94" i="9" s="1"/>
  <c r="Y95" i="9"/>
  <c r="Z95" i="9" s="1"/>
  <c r="AA95" i="9" s="1"/>
  <c r="AB95" i="9" s="1"/>
  <c r="AD95" i="9" s="1"/>
  <c r="AP95" i="9"/>
  <c r="AU95" i="9" s="1"/>
  <c r="AE102" i="9"/>
  <c r="AF102" i="9" s="1"/>
  <c r="AW102" i="9" s="1"/>
  <c r="I103" i="9"/>
  <c r="J103" i="9" s="1"/>
  <c r="AE103" i="9" s="1"/>
  <c r="AF103" i="9" s="1"/>
  <c r="AW103" i="9" s="1"/>
  <c r="AQ114" i="9"/>
  <c r="AR114" i="9" s="1"/>
  <c r="AS114" i="9" s="1"/>
  <c r="AT114" i="9" s="1"/>
  <c r="AP114" i="9"/>
  <c r="AU114" i="9" s="1"/>
  <c r="K115" i="9"/>
  <c r="AF115" i="9" s="1"/>
  <c r="AE117" i="9"/>
  <c r="AF117" i="9" s="1"/>
  <c r="AW117" i="9" s="1"/>
  <c r="AC117" i="9"/>
  <c r="AQ117" i="9"/>
  <c r="AR117" i="9" s="1"/>
  <c r="AS117" i="9" s="1"/>
  <c r="AT117" i="9" s="1"/>
  <c r="AP117" i="9"/>
  <c r="AU117" i="9" s="1"/>
  <c r="I122" i="9"/>
  <c r="J122" i="9" s="1"/>
  <c r="AE122" i="9" s="1"/>
  <c r="AQ124" i="9"/>
  <c r="AR124" i="9" s="1"/>
  <c r="AS124" i="9" s="1"/>
  <c r="AT124" i="9" s="1"/>
  <c r="Y124" i="9"/>
  <c r="Z124" i="9" s="1"/>
  <c r="AA124" i="9" s="1"/>
  <c r="AB124" i="9" s="1"/>
  <c r="AD124" i="9" s="1"/>
  <c r="AP124" i="9"/>
  <c r="AU124" i="9" s="1"/>
  <c r="Y127" i="9"/>
  <c r="Z127" i="9" s="1"/>
  <c r="AA127" i="9" s="1"/>
  <c r="AB127" i="9" s="1"/>
  <c r="AD127" i="9" s="1"/>
  <c r="Y131" i="9"/>
  <c r="Z131" i="9" s="1"/>
  <c r="AA131" i="9" s="1"/>
  <c r="AB131" i="9" s="1"/>
  <c r="AD131" i="9" s="1"/>
  <c r="AE131" i="9"/>
  <c r="AP131" i="9"/>
  <c r="AU131" i="9" s="1"/>
  <c r="AC132" i="9"/>
  <c r="AE134" i="9"/>
  <c r="AF134" i="9" s="1"/>
  <c r="AW134" i="9" s="1"/>
  <c r="I135" i="9"/>
  <c r="J135" i="9" s="1"/>
  <c r="AQ146" i="9"/>
  <c r="AR146" i="9" s="1"/>
  <c r="AS146" i="9" s="1"/>
  <c r="AT146" i="9" s="1"/>
  <c r="AP146" i="9"/>
  <c r="AU146" i="9" s="1"/>
  <c r="K147" i="9"/>
  <c r="AF147" i="9" s="1"/>
  <c r="AW147" i="9" s="1"/>
  <c r="AC154" i="9"/>
  <c r="AQ154" i="9"/>
  <c r="AR154" i="9" s="1"/>
  <c r="AS154" i="9" s="1"/>
  <c r="AT154" i="9" s="1"/>
  <c r="AP154" i="9"/>
  <c r="AU154" i="9" s="1"/>
  <c r="K156" i="9"/>
  <c r="I156" i="9"/>
  <c r="J156" i="9" s="1"/>
  <c r="Y159" i="9"/>
  <c r="Z159" i="9" s="1"/>
  <c r="AA159" i="9" s="1"/>
  <c r="AB159" i="9" s="1"/>
  <c r="AD159" i="9" s="1"/>
  <c r="I164" i="9"/>
  <c r="J164" i="9" s="1"/>
  <c r="AE164" i="9" s="1"/>
  <c r="AF164" i="9" s="1"/>
  <c r="AW164" i="9" s="1"/>
  <c r="Y169" i="9"/>
  <c r="Z169" i="9" s="1"/>
  <c r="AA169" i="9" s="1"/>
  <c r="AB169" i="9" s="1"/>
  <c r="AD169" i="9" s="1"/>
  <c r="I170" i="9"/>
  <c r="J170" i="9" s="1"/>
  <c r="K170" i="9"/>
  <c r="AP171" i="9"/>
  <c r="AU171" i="9" s="1"/>
  <c r="Y172" i="9"/>
  <c r="Z172" i="9" s="1"/>
  <c r="AA172" i="9" s="1"/>
  <c r="AB172" i="9" s="1"/>
  <c r="AD172" i="9" s="1"/>
  <c r="I174" i="9"/>
  <c r="J174" i="9" s="1"/>
  <c r="AE174" i="9" s="1"/>
  <c r="AF174" i="9" s="1"/>
  <c r="AW174" i="9" s="1"/>
  <c r="K184" i="9"/>
  <c r="I184" i="9"/>
  <c r="J184" i="9" s="1"/>
  <c r="AE184" i="9" s="1"/>
  <c r="AE188" i="9"/>
  <c r="AQ188" i="9"/>
  <c r="AR188" i="9" s="1"/>
  <c r="AS188" i="9" s="1"/>
  <c r="AT188" i="9" s="1"/>
  <c r="AC188" i="9"/>
  <c r="AE195" i="9"/>
  <c r="K200" i="9"/>
  <c r="I200" i="9"/>
  <c r="J200" i="9" s="1"/>
  <c r="AE200" i="9" s="1"/>
  <c r="AE204" i="9"/>
  <c r="AF204" i="9" s="1"/>
  <c r="AW204" i="9" s="1"/>
  <c r="AQ92" i="9"/>
  <c r="AR92" i="9" s="1"/>
  <c r="AS92" i="9" s="1"/>
  <c r="AT92" i="9" s="1"/>
  <c r="Y92" i="9"/>
  <c r="Z92" i="9" s="1"/>
  <c r="AA92" i="9" s="1"/>
  <c r="AB92" i="9" s="1"/>
  <c r="AD92" i="9" s="1"/>
  <c r="AE93" i="9"/>
  <c r="AF93" i="9" s="1"/>
  <c r="AW93" i="9" s="1"/>
  <c r="AQ93" i="9"/>
  <c r="AR93" i="9" s="1"/>
  <c r="AS93" i="9" s="1"/>
  <c r="AT93" i="9" s="1"/>
  <c r="AF97" i="9"/>
  <c r="AW97" i="9" s="1"/>
  <c r="K113" i="9"/>
  <c r="AF113" i="9" s="1"/>
  <c r="AW113" i="9" s="1"/>
  <c r="I113" i="9"/>
  <c r="J113" i="9" s="1"/>
  <c r="AE113" i="9" s="1"/>
  <c r="Y114" i="9"/>
  <c r="Z114" i="9" s="1"/>
  <c r="AA114" i="9" s="1"/>
  <c r="AB114" i="9" s="1"/>
  <c r="AD114" i="9" s="1"/>
  <c r="Y117" i="9"/>
  <c r="Z117" i="9" s="1"/>
  <c r="AA117" i="9" s="1"/>
  <c r="AB117" i="9" s="1"/>
  <c r="AD117" i="9" s="1"/>
  <c r="AC119" i="9"/>
  <c r="AP119" i="9"/>
  <c r="AU119" i="9" s="1"/>
  <c r="AQ119" i="9"/>
  <c r="AR119" i="9" s="1"/>
  <c r="AS119" i="9" s="1"/>
  <c r="AT119" i="9" s="1"/>
  <c r="AC122" i="9"/>
  <c r="AQ131" i="9"/>
  <c r="AR131" i="9" s="1"/>
  <c r="AS131" i="9" s="1"/>
  <c r="AT131" i="9" s="1"/>
  <c r="K132" i="9"/>
  <c r="AF132" i="9" s="1"/>
  <c r="AE135" i="9"/>
  <c r="AF135" i="9" s="1"/>
  <c r="AW135" i="9" s="1"/>
  <c r="K145" i="9"/>
  <c r="I145" i="9"/>
  <c r="J145" i="9" s="1"/>
  <c r="AE145" i="9" s="1"/>
  <c r="Y146" i="9"/>
  <c r="Z146" i="9" s="1"/>
  <c r="AA146" i="9" s="1"/>
  <c r="AB146" i="9" s="1"/>
  <c r="AD146" i="9" s="1"/>
  <c r="Y154" i="9"/>
  <c r="Z154" i="9" s="1"/>
  <c r="AA154" i="9" s="1"/>
  <c r="AB154" i="9" s="1"/>
  <c r="AD154" i="9" s="1"/>
  <c r="AE156" i="9"/>
  <c r="W158" i="9"/>
  <c r="AE159" i="9"/>
  <c r="AF159" i="9" s="1"/>
  <c r="I185" i="9"/>
  <c r="J185" i="9" s="1"/>
  <c r="AE185" i="9" s="1"/>
  <c r="AF185" i="9" s="1"/>
  <c r="AW185" i="9" s="1"/>
  <c r="Y188" i="9"/>
  <c r="Z188" i="9" s="1"/>
  <c r="AA188" i="9" s="1"/>
  <c r="AB188" i="9" s="1"/>
  <c r="AD188" i="9" s="1"/>
  <c r="AQ205" i="9"/>
  <c r="AR205" i="9" s="1"/>
  <c r="AS205" i="9" s="1"/>
  <c r="AT205" i="9" s="1"/>
  <c r="AJ156" i="10"/>
  <c r="AH156" i="10"/>
  <c r="AI156" i="10" s="1"/>
  <c r="AK156" i="10" s="1"/>
  <c r="AJ161" i="10"/>
  <c r="AH161" i="10"/>
  <c r="AI161" i="10" s="1"/>
  <c r="AK161" i="10" s="1"/>
  <c r="AJ166" i="10"/>
  <c r="AH166" i="10"/>
  <c r="AI166" i="10" s="1"/>
  <c r="AK166" i="10" s="1"/>
  <c r="AJ50" i="11"/>
  <c r="AH50" i="11"/>
  <c r="AI50" i="11" s="1"/>
  <c r="AK50" i="11" s="1"/>
  <c r="AH59" i="11"/>
  <c r="AI59" i="11" s="1"/>
  <c r="AK59" i="11" s="1"/>
  <c r="AJ59" i="11"/>
  <c r="AJ91" i="11"/>
  <c r="AF91" i="11"/>
  <c r="AG91" i="11" s="1"/>
  <c r="AH91" i="11" s="1"/>
  <c r="AI91" i="11" s="1"/>
  <c r="AK91" i="11" s="1"/>
  <c r="AJ130" i="11"/>
  <c r="AH130" i="11"/>
  <c r="AI130" i="11" s="1"/>
  <c r="AK130" i="11" s="1"/>
  <c r="AJ194" i="11"/>
  <c r="AH194" i="11"/>
  <c r="AI194" i="11" s="1"/>
  <c r="AK194" i="11" s="1"/>
  <c r="AJ34" i="12"/>
  <c r="AH34" i="12"/>
  <c r="AI34" i="12" s="1"/>
  <c r="AK34" i="12" s="1"/>
  <c r="AJ66" i="12"/>
  <c r="AH66" i="12"/>
  <c r="AI66" i="12" s="1"/>
  <c r="AK66" i="12" s="1"/>
  <c r="AJ76" i="10"/>
  <c r="AH76" i="10"/>
  <c r="AI76" i="10" s="1"/>
  <c r="AK76" i="10" s="1"/>
  <c r="AJ94" i="10"/>
  <c r="AH94" i="10"/>
  <c r="AI94" i="10" s="1"/>
  <c r="AK94" i="10" s="1"/>
  <c r="AJ148" i="10"/>
  <c r="AH148" i="10"/>
  <c r="AI148" i="10" s="1"/>
  <c r="AK148" i="10" s="1"/>
  <c r="AJ153" i="10"/>
  <c r="AH153" i="10"/>
  <c r="AI153" i="10" s="1"/>
  <c r="AK153" i="10" s="1"/>
  <c r="AH154" i="10"/>
  <c r="AI154" i="10" s="1"/>
  <c r="AK154" i="10" s="1"/>
  <c r="AJ158" i="10"/>
  <c r="AH158" i="10"/>
  <c r="AI158" i="10" s="1"/>
  <c r="AK158" i="10" s="1"/>
  <c r="AJ207" i="10"/>
  <c r="AH207" i="10"/>
  <c r="AI207" i="10" s="1"/>
  <c r="AK207" i="10" s="1"/>
  <c r="AJ54" i="11"/>
  <c r="AH54" i="11"/>
  <c r="AI54" i="11" s="1"/>
  <c r="AK54" i="11" s="1"/>
  <c r="AJ123" i="11"/>
  <c r="AF123" i="11"/>
  <c r="AG123" i="11" s="1"/>
  <c r="AJ162" i="11"/>
  <c r="AH162" i="11"/>
  <c r="AI162" i="11" s="1"/>
  <c r="AK162" i="11" s="1"/>
  <c r="AJ187" i="11"/>
  <c r="AF187" i="11"/>
  <c r="AG187" i="11" s="1"/>
  <c r="AJ64" i="12"/>
  <c r="AH64" i="12"/>
  <c r="AI64" i="12" s="1"/>
  <c r="AK64" i="12" s="1"/>
  <c r="AJ71" i="13"/>
  <c r="AH71" i="13"/>
  <c r="AI71" i="13" s="1"/>
  <c r="AK71" i="13" s="1"/>
  <c r="AE150" i="9"/>
  <c r="AE158" i="9"/>
  <c r="AE163" i="9"/>
  <c r="AF163" i="9" s="1"/>
  <c r="AW163" i="9" s="1"/>
  <c r="AF176" i="9"/>
  <c r="AW176" i="9" s="1"/>
  <c r="AQ180" i="9"/>
  <c r="AR180" i="9" s="1"/>
  <c r="AS180" i="9" s="1"/>
  <c r="AT180" i="9" s="1"/>
  <c r="AP180" i="9"/>
  <c r="AU180" i="9" s="1"/>
  <c r="AQ187" i="9"/>
  <c r="AR187" i="9" s="1"/>
  <c r="AS187" i="9" s="1"/>
  <c r="AT187" i="9" s="1"/>
  <c r="AP187" i="9"/>
  <c r="AU187" i="9" s="1"/>
  <c r="Y187" i="9"/>
  <c r="Z187" i="9" s="1"/>
  <c r="AA187" i="9" s="1"/>
  <c r="AB187" i="9" s="1"/>
  <c r="AD187" i="9" s="1"/>
  <c r="AC190" i="9"/>
  <c r="AQ190" i="9"/>
  <c r="AR190" i="9" s="1"/>
  <c r="AS190" i="9" s="1"/>
  <c r="AT190" i="9" s="1"/>
  <c r="AP190" i="9"/>
  <c r="AU190" i="9" s="1"/>
  <c r="AE199" i="9"/>
  <c r="AH34" i="10"/>
  <c r="AI34" i="10" s="1"/>
  <c r="AK34" i="10" s="1"/>
  <c r="AJ36" i="10"/>
  <c r="AH36" i="10"/>
  <c r="AI36" i="10" s="1"/>
  <c r="AK36" i="10" s="1"/>
  <c r="AJ54" i="10"/>
  <c r="AH54" i="10"/>
  <c r="AI54" i="10" s="1"/>
  <c r="AK54" i="10" s="1"/>
  <c r="AJ140" i="10"/>
  <c r="AH140" i="10"/>
  <c r="AI140" i="10" s="1"/>
  <c r="AK140" i="10" s="1"/>
  <c r="AJ145" i="10"/>
  <c r="AH145" i="10"/>
  <c r="AI145" i="10" s="1"/>
  <c r="AK145" i="10" s="1"/>
  <c r="AH146" i="10"/>
  <c r="AI146" i="10" s="1"/>
  <c r="AK146" i="10" s="1"/>
  <c r="AJ150" i="10"/>
  <c r="AH150" i="10"/>
  <c r="AI150" i="10" s="1"/>
  <c r="AK150" i="10" s="1"/>
  <c r="AJ204" i="10"/>
  <c r="AH204" i="10"/>
  <c r="AI204" i="10" s="1"/>
  <c r="AK204" i="10" s="1"/>
  <c r="AJ97" i="11"/>
  <c r="AH97" i="11"/>
  <c r="AI97" i="11" s="1"/>
  <c r="AK97" i="11" s="1"/>
  <c r="AJ155" i="11"/>
  <c r="AF155" i="11"/>
  <c r="AG155" i="11" s="1"/>
  <c r="AJ33" i="12"/>
  <c r="AH33" i="12"/>
  <c r="AI33" i="12" s="1"/>
  <c r="AK33" i="12" s="1"/>
  <c r="AJ28" i="13"/>
  <c r="AH28" i="13"/>
  <c r="AI28" i="13" s="1"/>
  <c r="AK28" i="13" s="1"/>
  <c r="AC170" i="9"/>
  <c r="K187" i="9"/>
  <c r="I187" i="9"/>
  <c r="J187" i="9" s="1"/>
  <c r="Y189" i="9"/>
  <c r="Z189" i="9" s="1"/>
  <c r="AA189" i="9" s="1"/>
  <c r="AB189" i="9" s="1"/>
  <c r="AD189" i="9" s="1"/>
  <c r="AE189" i="9"/>
  <c r="AF189" i="9" s="1"/>
  <c r="AP189" i="9"/>
  <c r="AU189" i="9" s="1"/>
  <c r="AC193" i="9"/>
  <c r="AP193" i="9"/>
  <c r="AU193" i="9" s="1"/>
  <c r="AQ193" i="9"/>
  <c r="AR193" i="9" s="1"/>
  <c r="AS193" i="9" s="1"/>
  <c r="AT193" i="9" s="1"/>
  <c r="AP197" i="9"/>
  <c r="AU197" i="9" s="1"/>
  <c r="Y197" i="9"/>
  <c r="Z197" i="9" s="1"/>
  <c r="AA197" i="9" s="1"/>
  <c r="AB197" i="9" s="1"/>
  <c r="AD197" i="9" s="1"/>
  <c r="AE197" i="9"/>
  <c r="AJ14" i="10"/>
  <c r="AH14" i="10"/>
  <c r="AI14" i="10" s="1"/>
  <c r="AK14" i="10" s="1"/>
  <c r="AJ60" i="10"/>
  <c r="AH60" i="10"/>
  <c r="AI60" i="10" s="1"/>
  <c r="AK60" i="10" s="1"/>
  <c r="AJ78" i="10"/>
  <c r="AH78" i="10"/>
  <c r="AI78" i="10" s="1"/>
  <c r="AK78" i="10" s="1"/>
  <c r="AJ132" i="10"/>
  <c r="AH132" i="10"/>
  <c r="AI132" i="10" s="1"/>
  <c r="AK132" i="10" s="1"/>
  <c r="AJ137" i="10"/>
  <c r="AH137" i="10"/>
  <c r="AI137" i="10" s="1"/>
  <c r="AK137" i="10" s="1"/>
  <c r="AJ142" i="10"/>
  <c r="AH142" i="10"/>
  <c r="AI142" i="10" s="1"/>
  <c r="AK142" i="10" s="1"/>
  <c r="AJ196" i="10"/>
  <c r="AH196" i="10"/>
  <c r="AI196" i="10" s="1"/>
  <c r="AK196" i="10" s="1"/>
  <c r="AJ201" i="10"/>
  <c r="AH201" i="10"/>
  <c r="AI201" i="10" s="1"/>
  <c r="AK201" i="10" s="1"/>
  <c r="AJ206" i="10"/>
  <c r="AH206" i="10"/>
  <c r="AI206" i="10" s="1"/>
  <c r="AK206" i="10" s="1"/>
  <c r="AF34" i="11"/>
  <c r="AG34" i="11" s="1"/>
  <c r="AH34" i="11" s="1"/>
  <c r="AI34" i="11" s="1"/>
  <c r="AK34" i="11" s="1"/>
  <c r="AJ34" i="11"/>
  <c r="AJ49" i="11"/>
  <c r="AH49" i="11"/>
  <c r="AI49" i="11" s="1"/>
  <c r="AK49" i="11" s="1"/>
  <c r="AJ58" i="11"/>
  <c r="AH58" i="11"/>
  <c r="AI58" i="11" s="1"/>
  <c r="AK58" i="11" s="1"/>
  <c r="AF90" i="11"/>
  <c r="AG90" i="11" s="1"/>
  <c r="AJ90" i="11"/>
  <c r="AJ129" i="11"/>
  <c r="AH129" i="11"/>
  <c r="AI129" i="11" s="1"/>
  <c r="AK129" i="11" s="1"/>
  <c r="AJ193" i="11"/>
  <c r="AH193" i="11"/>
  <c r="AI193" i="11" s="1"/>
  <c r="AK193" i="11" s="1"/>
  <c r="AF12" i="12"/>
  <c r="AG12" i="12" s="1"/>
  <c r="AH12" i="12" s="1"/>
  <c r="AI12" i="12" s="1"/>
  <c r="AK12" i="12" s="1"/>
  <c r="AJ12" i="12"/>
  <c r="AH19" i="12"/>
  <c r="AI19" i="12" s="1"/>
  <c r="AK19" i="12" s="1"/>
  <c r="AJ19" i="12"/>
  <c r="AJ140" i="12"/>
  <c r="AH140" i="12"/>
  <c r="AI140" i="12" s="1"/>
  <c r="AK140" i="12" s="1"/>
  <c r="AJ145" i="12"/>
  <c r="AH145" i="12"/>
  <c r="AI145" i="12" s="1"/>
  <c r="AK145" i="12" s="1"/>
  <c r="Y166" i="9"/>
  <c r="Z166" i="9" s="1"/>
  <c r="AA166" i="9" s="1"/>
  <c r="AB166" i="9" s="1"/>
  <c r="AD166" i="9" s="1"/>
  <c r="AE170" i="9"/>
  <c r="AQ179" i="9"/>
  <c r="AR179" i="9" s="1"/>
  <c r="AS179" i="9" s="1"/>
  <c r="AT179" i="9" s="1"/>
  <c r="AP179" i="9"/>
  <c r="AU179" i="9" s="1"/>
  <c r="Y179" i="9"/>
  <c r="Z179" i="9" s="1"/>
  <c r="AA179" i="9" s="1"/>
  <c r="AB179" i="9" s="1"/>
  <c r="AD179" i="9" s="1"/>
  <c r="I180" i="9"/>
  <c r="J180" i="9" s="1"/>
  <c r="AE180" i="9" s="1"/>
  <c r="AF180" i="9" s="1"/>
  <c r="AW180" i="9" s="1"/>
  <c r="AC182" i="9"/>
  <c r="AQ182" i="9"/>
  <c r="AR182" i="9" s="1"/>
  <c r="AS182" i="9" s="1"/>
  <c r="AT182" i="9" s="1"/>
  <c r="AP182" i="9"/>
  <c r="AU182" i="9" s="1"/>
  <c r="AQ189" i="9"/>
  <c r="AR189" i="9" s="1"/>
  <c r="AS189" i="9" s="1"/>
  <c r="AT189" i="9" s="1"/>
  <c r="Y193" i="9"/>
  <c r="Z193" i="9" s="1"/>
  <c r="AA193" i="9" s="1"/>
  <c r="AB193" i="9" s="1"/>
  <c r="AD193" i="9" s="1"/>
  <c r="AE201" i="9"/>
  <c r="AF201" i="9" s="1"/>
  <c r="AW201" i="9" s="1"/>
  <c r="AC201" i="9"/>
  <c r="AP201" i="9"/>
  <c r="AU201" i="9" s="1"/>
  <c r="AF207" i="9"/>
  <c r="AW207" i="9" s="1"/>
  <c r="AJ17" i="10"/>
  <c r="AJ20" i="10"/>
  <c r="AH20" i="10"/>
  <c r="AI20" i="10" s="1"/>
  <c r="AK20" i="10" s="1"/>
  <c r="AJ38" i="10"/>
  <c r="AH38" i="10"/>
  <c r="AI38" i="10" s="1"/>
  <c r="AK38" i="10" s="1"/>
  <c r="AJ81" i="10"/>
  <c r="AJ84" i="10"/>
  <c r="AH84" i="10"/>
  <c r="AI84" i="10" s="1"/>
  <c r="AK84" i="10" s="1"/>
  <c r="AJ124" i="10"/>
  <c r="AH124" i="10"/>
  <c r="AI124" i="10" s="1"/>
  <c r="AK124" i="10" s="1"/>
  <c r="AJ129" i="10"/>
  <c r="AH129" i="10"/>
  <c r="AI129" i="10" s="1"/>
  <c r="AK129" i="10" s="1"/>
  <c r="AJ134" i="10"/>
  <c r="AH134" i="10"/>
  <c r="AI134" i="10" s="1"/>
  <c r="AK134" i="10" s="1"/>
  <c r="AJ188" i="10"/>
  <c r="AH188" i="10"/>
  <c r="AI188" i="10" s="1"/>
  <c r="AK188" i="10" s="1"/>
  <c r="AJ193" i="10"/>
  <c r="AH193" i="10"/>
  <c r="AI193" i="10" s="1"/>
  <c r="AK193" i="10" s="1"/>
  <c r="AJ198" i="10"/>
  <c r="AH198" i="10"/>
  <c r="AI198" i="10" s="1"/>
  <c r="AK198" i="10" s="1"/>
  <c r="AJ102" i="11"/>
  <c r="AH102" i="11"/>
  <c r="AI102" i="11" s="1"/>
  <c r="AK102" i="11" s="1"/>
  <c r="AF122" i="11"/>
  <c r="AG122" i="11" s="1"/>
  <c r="AJ122" i="11"/>
  <c r="AJ161" i="11"/>
  <c r="AH161" i="11"/>
  <c r="AI161" i="11" s="1"/>
  <c r="AK161" i="11" s="1"/>
  <c r="AF186" i="11"/>
  <c r="AG186" i="11" s="1"/>
  <c r="AJ186" i="11"/>
  <c r="AJ198" i="11"/>
  <c r="AH198" i="11"/>
  <c r="AI198" i="11" s="1"/>
  <c r="AK198" i="11" s="1"/>
  <c r="AJ91" i="12"/>
  <c r="AH91" i="12"/>
  <c r="AI91" i="12" s="1"/>
  <c r="AK91" i="12" s="1"/>
  <c r="AJ107" i="12"/>
  <c r="AH107" i="12"/>
  <c r="AI107" i="12" s="1"/>
  <c r="AK107" i="12" s="1"/>
  <c r="I166" i="9"/>
  <c r="J166" i="9" s="1"/>
  <c r="AE166" i="9" s="1"/>
  <c r="AF166" i="9" s="1"/>
  <c r="AW166" i="9" s="1"/>
  <c r="AP166" i="9"/>
  <c r="AU166" i="9" s="1"/>
  <c r="K179" i="9"/>
  <c r="AF179" i="9" s="1"/>
  <c r="AW179" i="9" s="1"/>
  <c r="I179" i="9"/>
  <c r="J179" i="9" s="1"/>
  <c r="AE179" i="9" s="1"/>
  <c r="Y181" i="9"/>
  <c r="Z181" i="9" s="1"/>
  <c r="AA181" i="9" s="1"/>
  <c r="AB181" i="9" s="1"/>
  <c r="AD181" i="9" s="1"/>
  <c r="AE181" i="9"/>
  <c r="AF181" i="9" s="1"/>
  <c r="AW181" i="9" s="1"/>
  <c r="AP181" i="9"/>
  <c r="AU181" i="9" s="1"/>
  <c r="Y182" i="9"/>
  <c r="Z182" i="9" s="1"/>
  <c r="AA182" i="9" s="1"/>
  <c r="AB182" i="9" s="1"/>
  <c r="AD182" i="9" s="1"/>
  <c r="AF192" i="9"/>
  <c r="AW192" i="9" s="1"/>
  <c r="I193" i="9"/>
  <c r="J193" i="9" s="1"/>
  <c r="AE193" i="9" s="1"/>
  <c r="AF193" i="9" s="1"/>
  <c r="AW193" i="9" s="1"/>
  <c r="I196" i="9"/>
  <c r="J196" i="9" s="1"/>
  <c r="AE196" i="9" s="1"/>
  <c r="AF196" i="9" s="1"/>
  <c r="AW196" i="9" s="1"/>
  <c r="AC197" i="9"/>
  <c r="Y201" i="9"/>
  <c r="Z201" i="9" s="1"/>
  <c r="AA201" i="9" s="1"/>
  <c r="AB201" i="9" s="1"/>
  <c r="AD201" i="9" s="1"/>
  <c r="AC203" i="9"/>
  <c r="AQ203" i="9"/>
  <c r="AR203" i="9" s="1"/>
  <c r="AS203" i="9" s="1"/>
  <c r="AT203" i="9" s="1"/>
  <c r="AP203" i="9"/>
  <c r="AU203" i="9" s="1"/>
  <c r="Y203" i="9"/>
  <c r="Z203" i="9" s="1"/>
  <c r="AA203" i="9" s="1"/>
  <c r="AB203" i="9" s="1"/>
  <c r="AD203" i="9" s="1"/>
  <c r="K205" i="9"/>
  <c r="I205" i="9"/>
  <c r="J205" i="9" s="1"/>
  <c r="AE205" i="9" s="1"/>
  <c r="AJ41" i="10"/>
  <c r="AH42" i="10"/>
  <c r="AI42" i="10" s="1"/>
  <c r="AK42" i="10" s="1"/>
  <c r="AJ44" i="10"/>
  <c r="AH44" i="10"/>
  <c r="AI44" i="10" s="1"/>
  <c r="AK44" i="10" s="1"/>
  <c r="AJ62" i="10"/>
  <c r="AH62" i="10"/>
  <c r="AI62" i="10" s="1"/>
  <c r="AK62" i="10" s="1"/>
  <c r="AJ116" i="10"/>
  <c r="AH116" i="10"/>
  <c r="AI116" i="10" s="1"/>
  <c r="AK116" i="10" s="1"/>
  <c r="AJ121" i="10"/>
  <c r="AH121" i="10"/>
  <c r="AI121" i="10" s="1"/>
  <c r="AK121" i="10" s="1"/>
  <c r="AH122" i="10"/>
  <c r="AI122" i="10" s="1"/>
  <c r="AK122" i="10" s="1"/>
  <c r="AJ126" i="10"/>
  <c r="AH126" i="10"/>
  <c r="AI126" i="10" s="1"/>
  <c r="AK126" i="10" s="1"/>
  <c r="AJ180" i="10"/>
  <c r="AH180" i="10"/>
  <c r="AI180" i="10" s="1"/>
  <c r="AK180" i="10" s="1"/>
  <c r="AJ185" i="10"/>
  <c r="AH185" i="10"/>
  <c r="AI185" i="10" s="1"/>
  <c r="AK185" i="10" s="1"/>
  <c r="AH186" i="10"/>
  <c r="AI186" i="10" s="1"/>
  <c r="AK186" i="10" s="1"/>
  <c r="AJ190" i="10"/>
  <c r="AH190" i="10"/>
  <c r="AI190" i="10" s="1"/>
  <c r="AK190" i="10" s="1"/>
  <c r="AJ70" i="11"/>
  <c r="AH70" i="11"/>
  <c r="AI70" i="11" s="1"/>
  <c r="AK70" i="11" s="1"/>
  <c r="AH90" i="11"/>
  <c r="AI90" i="11" s="1"/>
  <c r="AK90" i="11" s="1"/>
  <c r="AH99" i="11"/>
  <c r="AI99" i="11" s="1"/>
  <c r="AK99" i="11" s="1"/>
  <c r="AJ99" i="11"/>
  <c r="AJ134" i="11"/>
  <c r="AH134" i="11"/>
  <c r="AI134" i="11" s="1"/>
  <c r="AK134" i="11" s="1"/>
  <c r="AF154" i="11"/>
  <c r="AG154" i="11" s="1"/>
  <c r="AJ154" i="11"/>
  <c r="AF17" i="12"/>
  <c r="AG17" i="12" s="1"/>
  <c r="AH17" i="12" s="1"/>
  <c r="AI17" i="12" s="1"/>
  <c r="AK17" i="12" s="1"/>
  <c r="AP163" i="9"/>
  <c r="AU163" i="9" s="1"/>
  <c r="AF168" i="9"/>
  <c r="AW168" i="9" s="1"/>
  <c r="W172" i="9"/>
  <c r="AE173" i="9"/>
  <c r="AC174" i="9"/>
  <c r="AQ174" i="9"/>
  <c r="AR174" i="9" s="1"/>
  <c r="AS174" i="9" s="1"/>
  <c r="AT174" i="9" s="1"/>
  <c r="AP174" i="9"/>
  <c r="AU174" i="9" s="1"/>
  <c r="AC179" i="9"/>
  <c r="AC180" i="9"/>
  <c r="AQ181" i="9"/>
  <c r="AR181" i="9" s="1"/>
  <c r="AS181" i="9" s="1"/>
  <c r="AT181" i="9" s="1"/>
  <c r="AF183" i="9"/>
  <c r="AW183" i="9" s="1"/>
  <c r="AC185" i="9"/>
  <c r="AP185" i="9"/>
  <c r="AU185" i="9" s="1"/>
  <c r="AQ185" i="9"/>
  <c r="AR185" i="9" s="1"/>
  <c r="AS185" i="9" s="1"/>
  <c r="AT185" i="9" s="1"/>
  <c r="AE187" i="9"/>
  <c r="AC189" i="9"/>
  <c r="AE190" i="9"/>
  <c r="K199" i="9"/>
  <c r="AF199" i="9" s="1"/>
  <c r="AW199" i="9" s="1"/>
  <c r="I201" i="9"/>
  <c r="J201" i="9" s="1"/>
  <c r="AC206" i="9"/>
  <c r="AQ206" i="9"/>
  <c r="AR206" i="9" s="1"/>
  <c r="AS206" i="9" s="1"/>
  <c r="AT206" i="9" s="1"/>
  <c r="AW206" i="9" s="1"/>
  <c r="W207" i="9"/>
  <c r="AF208" i="9"/>
  <c r="AW208" i="9" s="1"/>
  <c r="AJ22" i="10"/>
  <c r="AH22" i="10"/>
  <c r="AI22" i="10" s="1"/>
  <c r="AK22" i="10" s="1"/>
  <c r="AJ65" i="10"/>
  <c r="AH66" i="10"/>
  <c r="AI66" i="10" s="1"/>
  <c r="AK66" i="10" s="1"/>
  <c r="AJ68" i="10"/>
  <c r="AH68" i="10"/>
  <c r="AI68" i="10" s="1"/>
  <c r="AK68" i="10" s="1"/>
  <c r="AJ74" i="10"/>
  <c r="AJ86" i="10"/>
  <c r="AH86" i="10"/>
  <c r="AI86" i="10" s="1"/>
  <c r="AK86" i="10" s="1"/>
  <c r="AJ108" i="10"/>
  <c r="AH108" i="10"/>
  <c r="AI108" i="10" s="1"/>
  <c r="AK108" i="10" s="1"/>
  <c r="AJ113" i="10"/>
  <c r="AH113" i="10"/>
  <c r="AI113" i="10" s="1"/>
  <c r="AK113" i="10" s="1"/>
  <c r="AH114" i="10"/>
  <c r="AI114" i="10" s="1"/>
  <c r="AK114" i="10" s="1"/>
  <c r="AJ118" i="10"/>
  <c r="AH118" i="10"/>
  <c r="AI118" i="10" s="1"/>
  <c r="AK118" i="10" s="1"/>
  <c r="AJ172" i="10"/>
  <c r="AH172" i="10"/>
  <c r="AI172" i="10" s="1"/>
  <c r="AK172" i="10" s="1"/>
  <c r="AJ177" i="10"/>
  <c r="AH177" i="10"/>
  <c r="AI177" i="10" s="1"/>
  <c r="AK177" i="10" s="1"/>
  <c r="AJ182" i="10"/>
  <c r="AH182" i="10"/>
  <c r="AI182" i="10" s="1"/>
  <c r="AK182" i="10" s="1"/>
  <c r="AH208" i="10"/>
  <c r="AI208" i="10" s="1"/>
  <c r="AK208" i="10" s="1"/>
  <c r="AJ208" i="10"/>
  <c r="AF26" i="11"/>
  <c r="AG26" i="11" s="1"/>
  <c r="AH26" i="11" s="1"/>
  <c r="AI26" i="11" s="1"/>
  <c r="AK26" i="11" s="1"/>
  <c r="AJ26" i="11"/>
  <c r="AF27" i="11"/>
  <c r="AG27" i="11" s="1"/>
  <c r="AH51" i="11"/>
  <c r="AI51" i="11" s="1"/>
  <c r="AK51" i="11" s="1"/>
  <c r="AJ51" i="11"/>
  <c r="AJ57" i="11"/>
  <c r="AH57" i="11"/>
  <c r="AI57" i="11" s="1"/>
  <c r="AK57" i="11" s="1"/>
  <c r="AF82" i="11"/>
  <c r="AG82" i="11" s="1"/>
  <c r="AH82" i="11" s="1"/>
  <c r="AI82" i="11" s="1"/>
  <c r="AK82" i="11" s="1"/>
  <c r="AJ82" i="11"/>
  <c r="AF83" i="11"/>
  <c r="AG83" i="11" s="1"/>
  <c r="AH122" i="11"/>
  <c r="AI122" i="11" s="1"/>
  <c r="AK122" i="11" s="1"/>
  <c r="AH131" i="11"/>
  <c r="AI131" i="11" s="1"/>
  <c r="AK131" i="11" s="1"/>
  <c r="AJ131" i="11"/>
  <c r="AJ166" i="11"/>
  <c r="AH166" i="11"/>
  <c r="AI166" i="11" s="1"/>
  <c r="AK166" i="11" s="1"/>
  <c r="AH186" i="11"/>
  <c r="AI186" i="11" s="1"/>
  <c r="AK186" i="11" s="1"/>
  <c r="AH195" i="11"/>
  <c r="AI195" i="11" s="1"/>
  <c r="AK195" i="11" s="1"/>
  <c r="AJ195" i="11"/>
  <c r="AJ26" i="12"/>
  <c r="AJ74" i="12"/>
  <c r="AH74" i="12"/>
  <c r="AI74" i="12" s="1"/>
  <c r="AK74" i="12" s="1"/>
  <c r="AF186" i="9"/>
  <c r="AW186" i="9" s="1"/>
  <c r="AE191" i="9"/>
  <c r="AC195" i="9"/>
  <c r="AQ195" i="9"/>
  <c r="AR195" i="9" s="1"/>
  <c r="AS195" i="9" s="1"/>
  <c r="AT195" i="9" s="1"/>
  <c r="AP195" i="9"/>
  <c r="AU195" i="9" s="1"/>
  <c r="Y195" i="9"/>
  <c r="Z195" i="9" s="1"/>
  <c r="AA195" i="9" s="1"/>
  <c r="AB195" i="9" s="1"/>
  <c r="AD195" i="9" s="1"/>
  <c r="K197" i="9"/>
  <c r="I197" i="9"/>
  <c r="J197" i="9" s="1"/>
  <c r="W205" i="9"/>
  <c r="AJ25" i="10"/>
  <c r="AH26" i="10"/>
  <c r="AI26" i="10" s="1"/>
  <c r="AK26" i="10" s="1"/>
  <c r="AJ28" i="10"/>
  <c r="AH28" i="10"/>
  <c r="AI28" i="10" s="1"/>
  <c r="AK28" i="10" s="1"/>
  <c r="AJ34" i="10"/>
  <c r="AJ46" i="10"/>
  <c r="AH46" i="10"/>
  <c r="AI46" i="10" s="1"/>
  <c r="AK46" i="10" s="1"/>
  <c r="AH73" i="10"/>
  <c r="AI73" i="10" s="1"/>
  <c r="AK73" i="10" s="1"/>
  <c r="AJ89" i="10"/>
  <c r="AH90" i="10"/>
  <c r="AI90" i="10" s="1"/>
  <c r="AK90" i="10" s="1"/>
  <c r="AJ92" i="10"/>
  <c r="AH92" i="10"/>
  <c r="AI92" i="10" s="1"/>
  <c r="AK92" i="10" s="1"/>
  <c r="AJ100" i="10"/>
  <c r="AH100" i="10"/>
  <c r="AI100" i="10" s="1"/>
  <c r="AK100" i="10" s="1"/>
  <c r="AJ105" i="10"/>
  <c r="AH105" i="10"/>
  <c r="AI105" i="10" s="1"/>
  <c r="AK105" i="10" s="1"/>
  <c r="AH106" i="10"/>
  <c r="AI106" i="10" s="1"/>
  <c r="AK106" i="10" s="1"/>
  <c r="AJ110" i="10"/>
  <c r="AH110" i="10"/>
  <c r="AI110" i="10" s="1"/>
  <c r="AK110" i="10" s="1"/>
  <c r="AJ164" i="10"/>
  <c r="AH164" i="10"/>
  <c r="AI164" i="10" s="1"/>
  <c r="AK164" i="10" s="1"/>
  <c r="AJ169" i="10"/>
  <c r="AH169" i="10"/>
  <c r="AI169" i="10" s="1"/>
  <c r="AK169" i="10" s="1"/>
  <c r="AH170" i="10"/>
  <c r="AI170" i="10" s="1"/>
  <c r="AK170" i="10" s="1"/>
  <c r="AJ174" i="10"/>
  <c r="AH174" i="10"/>
  <c r="AI174" i="10" s="1"/>
  <c r="AK174" i="10" s="1"/>
  <c r="AJ42" i="11"/>
  <c r="AJ62" i="11"/>
  <c r="AH62" i="11"/>
  <c r="AI62" i="11" s="1"/>
  <c r="AK62" i="11" s="1"/>
  <c r="AJ65" i="11"/>
  <c r="AH65" i="11"/>
  <c r="AI65" i="11" s="1"/>
  <c r="AK65" i="11" s="1"/>
  <c r="AJ98" i="11"/>
  <c r="AH98" i="11"/>
  <c r="AI98" i="11" s="1"/>
  <c r="AK98" i="11" s="1"/>
  <c r="AH154" i="11"/>
  <c r="AI154" i="11" s="1"/>
  <c r="AK154" i="11" s="1"/>
  <c r="AH163" i="11"/>
  <c r="AI163" i="11" s="1"/>
  <c r="AK163" i="11" s="1"/>
  <c r="AJ163" i="11"/>
  <c r="AJ105" i="11"/>
  <c r="AH107" i="11"/>
  <c r="AI107" i="11" s="1"/>
  <c r="AK107" i="11" s="1"/>
  <c r="AH108" i="11"/>
  <c r="AI108" i="11" s="1"/>
  <c r="AK108" i="11" s="1"/>
  <c r="AJ137" i="11"/>
  <c r="AH139" i="11"/>
  <c r="AI139" i="11" s="1"/>
  <c r="AK139" i="11" s="1"/>
  <c r="AH140" i="11"/>
  <c r="AI140" i="11" s="1"/>
  <c r="AK140" i="11" s="1"/>
  <c r="AJ169" i="11"/>
  <c r="AH171" i="11"/>
  <c r="AI171" i="11" s="1"/>
  <c r="AK171" i="11" s="1"/>
  <c r="AH172" i="11"/>
  <c r="AI172" i="11" s="1"/>
  <c r="AK172" i="11" s="1"/>
  <c r="AJ201" i="11"/>
  <c r="AH203" i="11"/>
  <c r="AI203" i="11" s="1"/>
  <c r="AK203" i="11" s="1"/>
  <c r="AH204" i="11"/>
  <c r="AI204" i="11" s="1"/>
  <c r="AK204" i="11" s="1"/>
  <c r="AJ18" i="12"/>
  <c r="AH18" i="12"/>
  <c r="AI18" i="12" s="1"/>
  <c r="AK18" i="12" s="1"/>
  <c r="AH59" i="12"/>
  <c r="AI59" i="12" s="1"/>
  <c r="AK59" i="12" s="1"/>
  <c r="AJ59" i="12"/>
  <c r="AJ42" i="13"/>
  <c r="AH42" i="13"/>
  <c r="AI42" i="13" s="1"/>
  <c r="AK42" i="13" s="1"/>
  <c r="AC191" i="9"/>
  <c r="AQ196" i="9"/>
  <c r="AR196" i="9" s="1"/>
  <c r="AS196" i="9" s="1"/>
  <c r="AT196" i="9" s="1"/>
  <c r="AC199" i="9"/>
  <c r="AQ204" i="9"/>
  <c r="AR204" i="9" s="1"/>
  <c r="AS204" i="9" s="1"/>
  <c r="AT204" i="9" s="1"/>
  <c r="AC207" i="9"/>
  <c r="AJ9" i="11"/>
  <c r="AH11" i="11"/>
  <c r="AI11" i="11" s="1"/>
  <c r="AK11" i="11" s="1"/>
  <c r="AJ14" i="11"/>
  <c r="AH14" i="11"/>
  <c r="AI14" i="11" s="1"/>
  <c r="AK14" i="11" s="1"/>
  <c r="AH42" i="11"/>
  <c r="AI42" i="11" s="1"/>
  <c r="AK42" i="11" s="1"/>
  <c r="AJ73" i="11"/>
  <c r="AH75" i="11"/>
  <c r="AI75" i="11" s="1"/>
  <c r="AK75" i="11" s="1"/>
  <c r="AJ110" i="11"/>
  <c r="AH110" i="11"/>
  <c r="AI110" i="11" s="1"/>
  <c r="AK110" i="11" s="1"/>
  <c r="AH121" i="11"/>
  <c r="AI121" i="11" s="1"/>
  <c r="AK121" i="11" s="1"/>
  <c r="AJ142" i="11"/>
  <c r="AH142" i="11"/>
  <c r="AI142" i="11" s="1"/>
  <c r="AK142" i="11" s="1"/>
  <c r="AH153" i="11"/>
  <c r="AI153" i="11" s="1"/>
  <c r="AK153" i="11" s="1"/>
  <c r="AJ174" i="11"/>
  <c r="AH174" i="11"/>
  <c r="AI174" i="11" s="1"/>
  <c r="AK174" i="11" s="1"/>
  <c r="AH185" i="11"/>
  <c r="AI185" i="11" s="1"/>
  <c r="AK185" i="11" s="1"/>
  <c r="AJ206" i="11"/>
  <c r="AH206" i="11"/>
  <c r="AI206" i="11" s="1"/>
  <c r="AK206" i="11" s="1"/>
  <c r="AJ32" i="12"/>
  <c r="AH32" i="12"/>
  <c r="AI32" i="12" s="1"/>
  <c r="AK32" i="12" s="1"/>
  <c r="AJ72" i="12"/>
  <c r="AH72" i="12"/>
  <c r="AI72" i="12" s="1"/>
  <c r="AK72" i="12" s="1"/>
  <c r="AJ204" i="12"/>
  <c r="AH204" i="12"/>
  <c r="AI204" i="12" s="1"/>
  <c r="AK204" i="12" s="1"/>
  <c r="AJ17" i="11"/>
  <c r="AH19" i="11"/>
  <c r="AI19" i="11" s="1"/>
  <c r="AK19" i="11" s="1"/>
  <c r="AJ22" i="11"/>
  <c r="AH22" i="11"/>
  <c r="AI22" i="11" s="1"/>
  <c r="AK22" i="11" s="1"/>
  <c r="AJ78" i="11"/>
  <c r="AH78" i="11"/>
  <c r="AI78" i="11" s="1"/>
  <c r="AK78" i="11" s="1"/>
  <c r="AJ113" i="11"/>
  <c r="AH115" i="11"/>
  <c r="AI115" i="11" s="1"/>
  <c r="AK115" i="11" s="1"/>
  <c r="AH116" i="11"/>
  <c r="AI116" i="11" s="1"/>
  <c r="AK116" i="11" s="1"/>
  <c r="AJ145" i="11"/>
  <c r="AH147" i="11"/>
  <c r="AI147" i="11" s="1"/>
  <c r="AK147" i="11" s="1"/>
  <c r="AH148" i="11"/>
  <c r="AI148" i="11" s="1"/>
  <c r="AK148" i="11" s="1"/>
  <c r="AJ177" i="11"/>
  <c r="AH179" i="11"/>
  <c r="AI179" i="11" s="1"/>
  <c r="AK179" i="11" s="1"/>
  <c r="AH180" i="11"/>
  <c r="AI180" i="11" s="1"/>
  <c r="AK180" i="11" s="1"/>
  <c r="AJ209" i="11"/>
  <c r="AH9" i="12"/>
  <c r="AI9" i="12" s="1"/>
  <c r="AK9" i="12" s="1"/>
  <c r="AH10" i="12"/>
  <c r="AI10" i="12" s="1"/>
  <c r="AK10" i="12" s="1"/>
  <c r="AJ14" i="12"/>
  <c r="AH14" i="12"/>
  <c r="AI14" i="12" s="1"/>
  <c r="AK14" i="12" s="1"/>
  <c r="AH26" i="12"/>
  <c r="AI26" i="12" s="1"/>
  <c r="AK26" i="12" s="1"/>
  <c r="AH36" i="12"/>
  <c r="AI36" i="12" s="1"/>
  <c r="AK36" i="12" s="1"/>
  <c r="AJ42" i="12"/>
  <c r="AH42" i="12"/>
  <c r="AI42" i="12" s="1"/>
  <c r="AK42" i="12" s="1"/>
  <c r="AH52" i="12"/>
  <c r="AI52" i="12" s="1"/>
  <c r="AK52" i="12" s="1"/>
  <c r="AJ169" i="13"/>
  <c r="AF169" i="13"/>
  <c r="AG169" i="13" s="1"/>
  <c r="AJ25" i="11"/>
  <c r="AH27" i="11"/>
  <c r="AI27" i="11" s="1"/>
  <c r="AK27" i="11" s="1"/>
  <c r="AJ30" i="11"/>
  <c r="AH30" i="11"/>
  <c r="AI30" i="11" s="1"/>
  <c r="AK30" i="11" s="1"/>
  <c r="AJ81" i="11"/>
  <c r="AH83" i="11"/>
  <c r="AI83" i="11" s="1"/>
  <c r="AK83" i="11" s="1"/>
  <c r="AJ86" i="11"/>
  <c r="AH86" i="11"/>
  <c r="AI86" i="11" s="1"/>
  <c r="AK86" i="11" s="1"/>
  <c r="AJ118" i="11"/>
  <c r="AH118" i="11"/>
  <c r="AI118" i="11" s="1"/>
  <c r="AK118" i="11" s="1"/>
  <c r="AJ150" i="11"/>
  <c r="AH150" i="11"/>
  <c r="AI150" i="11" s="1"/>
  <c r="AK150" i="11" s="1"/>
  <c r="AJ182" i="11"/>
  <c r="AH182" i="11"/>
  <c r="AI182" i="11" s="1"/>
  <c r="AK182" i="11" s="1"/>
  <c r="AJ20" i="12"/>
  <c r="AJ25" i="12"/>
  <c r="AH25" i="12"/>
  <c r="AI25" i="12" s="1"/>
  <c r="AK25" i="12" s="1"/>
  <c r="AH68" i="12"/>
  <c r="AI68" i="12" s="1"/>
  <c r="AK68" i="12" s="1"/>
  <c r="AH69" i="12"/>
  <c r="AI69" i="12" s="1"/>
  <c r="AK69" i="12" s="1"/>
  <c r="AH116" i="12"/>
  <c r="AI116" i="12" s="1"/>
  <c r="AK116" i="12" s="1"/>
  <c r="AH117" i="12"/>
  <c r="AI117" i="12" s="1"/>
  <c r="AK117" i="12" s="1"/>
  <c r="AJ74" i="13"/>
  <c r="AH74" i="13"/>
  <c r="AI74" i="13" s="1"/>
  <c r="AK74" i="13" s="1"/>
  <c r="AJ33" i="11"/>
  <c r="AH35" i="11"/>
  <c r="AI35" i="11" s="1"/>
  <c r="AK35" i="11" s="1"/>
  <c r="AJ38" i="11"/>
  <c r="AH38" i="11"/>
  <c r="AI38" i="11" s="1"/>
  <c r="AK38" i="11" s="1"/>
  <c r="AJ89" i="11"/>
  <c r="AH92" i="11"/>
  <c r="AI92" i="11" s="1"/>
  <c r="AK92" i="11" s="1"/>
  <c r="AH123" i="11"/>
  <c r="AI123" i="11" s="1"/>
  <c r="AK123" i="11" s="1"/>
  <c r="AH124" i="11"/>
  <c r="AI124" i="11" s="1"/>
  <c r="AK124" i="11" s="1"/>
  <c r="AH155" i="11"/>
  <c r="AI155" i="11" s="1"/>
  <c r="AK155" i="11" s="1"/>
  <c r="AH156" i="11"/>
  <c r="AI156" i="11" s="1"/>
  <c r="AK156" i="11" s="1"/>
  <c r="AH187" i="11"/>
  <c r="AI187" i="11" s="1"/>
  <c r="AK187" i="11" s="1"/>
  <c r="AH188" i="11"/>
  <c r="AI188" i="11" s="1"/>
  <c r="AK188" i="11" s="1"/>
  <c r="AJ40" i="12"/>
  <c r="AH40" i="12"/>
  <c r="AI40" i="12" s="1"/>
  <c r="AK40" i="12" s="1"/>
  <c r="AH67" i="12"/>
  <c r="AI67" i="12" s="1"/>
  <c r="AK67" i="12" s="1"/>
  <c r="AJ67" i="12"/>
  <c r="AJ39" i="13"/>
  <c r="AH39" i="13"/>
  <c r="AI39" i="13" s="1"/>
  <c r="AK39" i="13" s="1"/>
  <c r="AH72" i="13"/>
  <c r="AI72" i="13" s="1"/>
  <c r="AK72" i="13" s="1"/>
  <c r="AJ72" i="13"/>
  <c r="AH43" i="11"/>
  <c r="AI43" i="11" s="1"/>
  <c r="AK43" i="11" s="1"/>
  <c r="AJ46" i="11"/>
  <c r="AH46" i="11"/>
  <c r="AI46" i="11" s="1"/>
  <c r="AK46" i="11" s="1"/>
  <c r="AJ94" i="11"/>
  <c r="AH94" i="11"/>
  <c r="AI94" i="11" s="1"/>
  <c r="AK94" i="11" s="1"/>
  <c r="AJ126" i="11"/>
  <c r="AH126" i="11"/>
  <c r="AI126" i="11" s="1"/>
  <c r="AK126" i="11" s="1"/>
  <c r="AJ158" i="11"/>
  <c r="AH158" i="11"/>
  <c r="AI158" i="11" s="1"/>
  <c r="AK158" i="11" s="1"/>
  <c r="AJ190" i="11"/>
  <c r="AH190" i="11"/>
  <c r="AI190" i="11" s="1"/>
  <c r="AK190" i="11" s="1"/>
  <c r="AJ150" i="12"/>
  <c r="AH150" i="12"/>
  <c r="AI150" i="12" s="1"/>
  <c r="AK150" i="12" s="1"/>
  <c r="AH20" i="12"/>
  <c r="AI20" i="12" s="1"/>
  <c r="AK20" i="12" s="1"/>
  <c r="AH43" i="12"/>
  <c r="AI43" i="12" s="1"/>
  <c r="AK43" i="12" s="1"/>
  <c r="AH45" i="12"/>
  <c r="AI45" i="12" s="1"/>
  <c r="AK45" i="12" s="1"/>
  <c r="AJ56" i="12"/>
  <c r="AH56" i="12"/>
  <c r="AI56" i="12" s="1"/>
  <c r="AK56" i="12" s="1"/>
  <c r="AH92" i="12"/>
  <c r="AI92" i="12" s="1"/>
  <c r="AK92" i="12" s="1"/>
  <c r="AH93" i="12"/>
  <c r="AI93" i="12" s="1"/>
  <c r="AK93" i="12" s="1"/>
  <c r="AJ99" i="12"/>
  <c r="AH99" i="12"/>
  <c r="AI99" i="12" s="1"/>
  <c r="AK99" i="12" s="1"/>
  <c r="AH118" i="12"/>
  <c r="AI118" i="12" s="1"/>
  <c r="AK118" i="12" s="1"/>
  <c r="AH121" i="13"/>
  <c r="AI121" i="13" s="1"/>
  <c r="AK121" i="13" s="1"/>
  <c r="AJ121" i="13"/>
  <c r="AJ129" i="13"/>
  <c r="AH129" i="13"/>
  <c r="AI129" i="13" s="1"/>
  <c r="AK129" i="13" s="1"/>
  <c r="AJ48" i="12"/>
  <c r="AH48" i="12"/>
  <c r="AI48" i="12" s="1"/>
  <c r="AK48" i="12" s="1"/>
  <c r="AJ50" i="12"/>
  <c r="AJ123" i="12"/>
  <c r="AH123" i="12"/>
  <c r="AI123" i="12" s="1"/>
  <c r="AK123" i="12" s="1"/>
  <c r="AJ129" i="12"/>
  <c r="AH129" i="12"/>
  <c r="AI129" i="12" s="1"/>
  <c r="AK129" i="12" s="1"/>
  <c r="AJ134" i="12"/>
  <c r="AH134" i="12"/>
  <c r="AI134" i="12" s="1"/>
  <c r="AK134" i="12" s="1"/>
  <c r="AJ144" i="12"/>
  <c r="AJ188" i="12"/>
  <c r="AH188" i="12"/>
  <c r="AI188" i="12" s="1"/>
  <c r="AK188" i="12" s="1"/>
  <c r="AJ193" i="12"/>
  <c r="AH193" i="12"/>
  <c r="AI193" i="12" s="1"/>
  <c r="AK193" i="12" s="1"/>
  <c r="AJ198" i="12"/>
  <c r="AH198" i="12"/>
  <c r="AI198" i="12" s="1"/>
  <c r="AK198" i="12" s="1"/>
  <c r="AJ16" i="12"/>
  <c r="AJ22" i="12"/>
  <c r="AH22" i="12"/>
  <c r="AI22" i="12" s="1"/>
  <c r="AK22" i="12" s="1"/>
  <c r="AH76" i="12"/>
  <c r="AI76" i="12" s="1"/>
  <c r="AK76" i="12" s="1"/>
  <c r="AH77" i="12"/>
  <c r="AI77" i="12" s="1"/>
  <c r="AK77" i="12" s="1"/>
  <c r="AJ172" i="12"/>
  <c r="AH172" i="12"/>
  <c r="AI172" i="12" s="1"/>
  <c r="AK172" i="12" s="1"/>
  <c r="AJ177" i="12"/>
  <c r="AH177" i="12"/>
  <c r="AI177" i="12" s="1"/>
  <c r="AK177" i="12" s="1"/>
  <c r="AJ182" i="12"/>
  <c r="AH182" i="12"/>
  <c r="AI182" i="12" s="1"/>
  <c r="AK182" i="12" s="1"/>
  <c r="AJ192" i="12"/>
  <c r="AH29" i="13"/>
  <c r="AI29" i="13" s="1"/>
  <c r="AK29" i="13" s="1"/>
  <c r="AJ29" i="13"/>
  <c r="AH40" i="13"/>
  <c r="AI40" i="13" s="1"/>
  <c r="AK40" i="13" s="1"/>
  <c r="AJ40" i="13"/>
  <c r="AH112" i="13"/>
  <c r="AI112" i="13" s="1"/>
  <c r="AK112" i="13" s="1"/>
  <c r="AJ112" i="13"/>
  <c r="AJ83" i="12"/>
  <c r="AH83" i="12"/>
  <c r="AI83" i="12" s="1"/>
  <c r="AK83" i="12" s="1"/>
  <c r="AJ115" i="12"/>
  <c r="AH115" i="12"/>
  <c r="AI115" i="12" s="1"/>
  <c r="AK115" i="12" s="1"/>
  <c r="AH126" i="12"/>
  <c r="AI126" i="12" s="1"/>
  <c r="AK126" i="12" s="1"/>
  <c r="AJ156" i="12"/>
  <c r="AH156" i="12"/>
  <c r="AI156" i="12" s="1"/>
  <c r="AK156" i="12" s="1"/>
  <c r="AJ161" i="12"/>
  <c r="AH161" i="12"/>
  <c r="AI161" i="12" s="1"/>
  <c r="AK161" i="12" s="1"/>
  <c r="AJ166" i="12"/>
  <c r="AH166" i="12"/>
  <c r="AI166" i="12" s="1"/>
  <c r="AK166" i="12" s="1"/>
  <c r="AJ151" i="13"/>
  <c r="AH151" i="13"/>
  <c r="AI151" i="13" s="1"/>
  <c r="AK151" i="13" s="1"/>
  <c r="AH130" i="12"/>
  <c r="AI130" i="12" s="1"/>
  <c r="AK130" i="12" s="1"/>
  <c r="AH143" i="12"/>
  <c r="AI143" i="12" s="1"/>
  <c r="AK143" i="12" s="1"/>
  <c r="AH146" i="12"/>
  <c r="AI146" i="12" s="1"/>
  <c r="AK146" i="12" s="1"/>
  <c r="AH159" i="12"/>
  <c r="AI159" i="12" s="1"/>
  <c r="AK159" i="12" s="1"/>
  <c r="AH162" i="12"/>
  <c r="AI162" i="12" s="1"/>
  <c r="AK162" i="12" s="1"/>
  <c r="AH175" i="12"/>
  <c r="AI175" i="12" s="1"/>
  <c r="AK175" i="12" s="1"/>
  <c r="AH178" i="12"/>
  <c r="AI178" i="12" s="1"/>
  <c r="AK178" i="12" s="1"/>
  <c r="AH191" i="12"/>
  <c r="AI191" i="12" s="1"/>
  <c r="AK191" i="12" s="1"/>
  <c r="AH194" i="12"/>
  <c r="AI194" i="12" s="1"/>
  <c r="AK194" i="12" s="1"/>
  <c r="AJ20" i="13"/>
  <c r="AH21" i="13"/>
  <c r="AI21" i="13" s="1"/>
  <c r="AK21" i="13" s="1"/>
  <c r="AH23" i="13"/>
  <c r="AI23" i="13" s="1"/>
  <c r="AK23" i="13" s="1"/>
  <c r="AJ44" i="13"/>
  <c r="AH44" i="13"/>
  <c r="AI44" i="13" s="1"/>
  <c r="AK44" i="13" s="1"/>
  <c r="AH45" i="13"/>
  <c r="AI45" i="13" s="1"/>
  <c r="AK45" i="13" s="1"/>
  <c r="AJ56" i="13"/>
  <c r="AJ76" i="13"/>
  <c r="AH76" i="13"/>
  <c r="AI76" i="13" s="1"/>
  <c r="AK76" i="13" s="1"/>
  <c r="AJ88" i="13"/>
  <c r="AJ120" i="13"/>
  <c r="AH120" i="13"/>
  <c r="AI120" i="13" s="1"/>
  <c r="AK120" i="13" s="1"/>
  <c r="AH180" i="13"/>
  <c r="AI180" i="13" s="1"/>
  <c r="AK180" i="13" s="1"/>
  <c r="AJ180" i="13"/>
  <c r="AH80" i="12"/>
  <c r="AI80" i="12" s="1"/>
  <c r="AK80" i="12" s="1"/>
  <c r="AH88" i="12"/>
  <c r="AI88" i="12" s="1"/>
  <c r="AK88" i="12" s="1"/>
  <c r="AH96" i="12"/>
  <c r="AI96" i="12" s="1"/>
  <c r="AK96" i="12" s="1"/>
  <c r="AH104" i="12"/>
  <c r="AI104" i="12" s="1"/>
  <c r="AK104" i="12" s="1"/>
  <c r="AH112" i="12"/>
  <c r="AI112" i="12" s="1"/>
  <c r="AK112" i="12" s="1"/>
  <c r="AH120" i="12"/>
  <c r="AI120" i="12" s="1"/>
  <c r="AK120" i="12" s="1"/>
  <c r="AH128" i="12"/>
  <c r="AI128" i="12" s="1"/>
  <c r="AK128" i="12" s="1"/>
  <c r="AH144" i="12"/>
  <c r="AI144" i="12" s="1"/>
  <c r="AK144" i="12" s="1"/>
  <c r="AH160" i="12"/>
  <c r="AI160" i="12" s="1"/>
  <c r="AK160" i="12" s="1"/>
  <c r="AH176" i="12"/>
  <c r="AI176" i="12" s="1"/>
  <c r="AK176" i="12" s="1"/>
  <c r="AH192" i="12"/>
  <c r="AI192" i="12" s="1"/>
  <c r="AK192" i="12" s="1"/>
  <c r="AH13" i="13"/>
  <c r="AI13" i="13" s="1"/>
  <c r="AK13" i="13" s="1"/>
  <c r="AJ31" i="13"/>
  <c r="AH32" i="13"/>
  <c r="AI32" i="13" s="1"/>
  <c r="AK32" i="13" s="1"/>
  <c r="AJ47" i="13"/>
  <c r="AH48" i="13"/>
  <c r="AI48" i="13" s="1"/>
  <c r="AK48" i="13" s="1"/>
  <c r="AJ50" i="13"/>
  <c r="AH50" i="13"/>
  <c r="AI50" i="13" s="1"/>
  <c r="AK50" i="13" s="1"/>
  <c r="AJ79" i="13"/>
  <c r="AH80" i="13"/>
  <c r="AI80" i="13" s="1"/>
  <c r="AK80" i="13" s="1"/>
  <c r="AJ82" i="13"/>
  <c r="AH82" i="13"/>
  <c r="AI82" i="13" s="1"/>
  <c r="AK82" i="13" s="1"/>
  <c r="AJ94" i="13"/>
  <c r="AH94" i="13"/>
  <c r="AI94" i="13" s="1"/>
  <c r="AK94" i="13" s="1"/>
  <c r="AJ119" i="13"/>
  <c r="AH119" i="13"/>
  <c r="AI119" i="13" s="1"/>
  <c r="AK119" i="13" s="1"/>
  <c r="AJ132" i="13"/>
  <c r="AH132" i="13"/>
  <c r="AI132" i="13" s="1"/>
  <c r="AK132" i="13" s="1"/>
  <c r="AJ208" i="13"/>
  <c r="AH208" i="13"/>
  <c r="AI208" i="13" s="1"/>
  <c r="AK208" i="13" s="1"/>
  <c r="AJ52" i="13"/>
  <c r="AH52" i="13"/>
  <c r="AI52" i="13" s="1"/>
  <c r="AK52" i="13" s="1"/>
  <c r="AH53" i="13"/>
  <c r="AI53" i="13" s="1"/>
  <c r="AK53" i="13" s="1"/>
  <c r="AJ64" i="13"/>
  <c r="AJ84" i="13"/>
  <c r="AH84" i="13"/>
  <c r="AI84" i="13" s="1"/>
  <c r="AK84" i="13" s="1"/>
  <c r="AH85" i="13"/>
  <c r="AI85" i="13" s="1"/>
  <c r="AK85" i="13" s="1"/>
  <c r="AJ93" i="13"/>
  <c r="AJ123" i="13"/>
  <c r="AJ152" i="13"/>
  <c r="AF152" i="13"/>
  <c r="AG152" i="13" s="1"/>
  <c r="AH152" i="13" s="1"/>
  <c r="AI152" i="13" s="1"/>
  <c r="AK152" i="13" s="1"/>
  <c r="AJ196" i="13"/>
  <c r="AH196" i="13"/>
  <c r="AI196" i="13" s="1"/>
  <c r="AK196" i="13" s="1"/>
  <c r="AJ201" i="13"/>
  <c r="AF201" i="13"/>
  <c r="AG201" i="13" s="1"/>
  <c r="AH201" i="13" s="1"/>
  <c r="AI201" i="13" s="1"/>
  <c r="AK201" i="13" s="1"/>
  <c r="AH30" i="12"/>
  <c r="AI30" i="12" s="1"/>
  <c r="AK30" i="12" s="1"/>
  <c r="AH38" i="12"/>
  <c r="AI38" i="12" s="1"/>
  <c r="AK38" i="12" s="1"/>
  <c r="AJ132" i="12"/>
  <c r="AH132" i="12"/>
  <c r="AI132" i="12" s="1"/>
  <c r="AK132" i="12" s="1"/>
  <c r="AF135" i="12"/>
  <c r="AG135" i="12" s="1"/>
  <c r="AH135" i="12" s="1"/>
  <c r="AI135" i="12" s="1"/>
  <c r="AK135" i="12" s="1"/>
  <c r="AJ142" i="12"/>
  <c r="AJ148" i="12"/>
  <c r="AH148" i="12"/>
  <c r="AI148" i="12" s="1"/>
  <c r="AK148" i="12" s="1"/>
  <c r="AJ158" i="12"/>
  <c r="AJ164" i="12"/>
  <c r="AH164" i="12"/>
  <c r="AI164" i="12" s="1"/>
  <c r="AK164" i="12" s="1"/>
  <c r="AJ174" i="12"/>
  <c r="AJ180" i="12"/>
  <c r="AH180" i="12"/>
  <c r="AI180" i="12" s="1"/>
  <c r="AK180" i="12" s="1"/>
  <c r="AJ190" i="12"/>
  <c r="AJ196" i="12"/>
  <c r="AH196" i="12"/>
  <c r="AI196" i="12" s="1"/>
  <c r="AK196" i="12" s="1"/>
  <c r="AF199" i="12"/>
  <c r="AG199" i="12" s="1"/>
  <c r="AH199" i="12" s="1"/>
  <c r="AI199" i="12" s="1"/>
  <c r="AK199" i="12" s="1"/>
  <c r="AJ15" i="13"/>
  <c r="AH16" i="13"/>
  <c r="AI16" i="13" s="1"/>
  <c r="AK16" i="13" s="1"/>
  <c r="AJ34" i="13"/>
  <c r="AH34" i="13"/>
  <c r="AI34" i="13" s="1"/>
  <c r="AK34" i="13" s="1"/>
  <c r="AH36" i="13"/>
  <c r="AI36" i="13" s="1"/>
  <c r="AK36" i="13" s="1"/>
  <c r="AJ55" i="13"/>
  <c r="AH56" i="13"/>
  <c r="AI56" i="13" s="1"/>
  <c r="AK56" i="13" s="1"/>
  <c r="AJ58" i="13"/>
  <c r="AH58" i="13"/>
  <c r="AI58" i="13" s="1"/>
  <c r="AK58" i="13" s="1"/>
  <c r="AH63" i="13"/>
  <c r="AI63" i="13" s="1"/>
  <c r="AK63" i="13" s="1"/>
  <c r="AJ87" i="13"/>
  <c r="AH88" i="13"/>
  <c r="AI88" i="13" s="1"/>
  <c r="AK88" i="13" s="1"/>
  <c r="AJ90" i="13"/>
  <c r="AH90" i="13"/>
  <c r="AI90" i="13" s="1"/>
  <c r="AK90" i="13" s="1"/>
  <c r="AH108" i="13"/>
  <c r="AI108" i="13" s="1"/>
  <c r="AK108" i="13" s="1"/>
  <c r="AJ108" i="13"/>
  <c r="AH131" i="13"/>
  <c r="AI131" i="13" s="1"/>
  <c r="AK131" i="13" s="1"/>
  <c r="AJ136" i="13"/>
  <c r="AJ145" i="13"/>
  <c r="AF164" i="13"/>
  <c r="AG164" i="13" s="1"/>
  <c r="AJ164" i="13"/>
  <c r="AJ179" i="13"/>
  <c r="AJ29" i="14"/>
  <c r="AH29" i="14"/>
  <c r="AI29" i="14" s="1"/>
  <c r="AK29" i="14" s="1"/>
  <c r="AH138" i="12"/>
  <c r="AI138" i="12" s="1"/>
  <c r="AK138" i="12" s="1"/>
  <c r="AH154" i="12"/>
  <c r="AI154" i="12" s="1"/>
  <c r="AK154" i="12" s="1"/>
  <c r="AH170" i="12"/>
  <c r="AI170" i="12" s="1"/>
  <c r="AK170" i="12" s="1"/>
  <c r="AH186" i="12"/>
  <c r="AI186" i="12" s="1"/>
  <c r="AK186" i="12" s="1"/>
  <c r="AH202" i="12"/>
  <c r="AI202" i="12" s="1"/>
  <c r="AK202" i="12" s="1"/>
  <c r="AJ209" i="12"/>
  <c r="AH210" i="12"/>
  <c r="AI210" i="12" s="1"/>
  <c r="AK210" i="12" s="1"/>
  <c r="AJ26" i="13"/>
  <c r="AH26" i="13"/>
  <c r="AI26" i="13" s="1"/>
  <c r="AK26" i="13" s="1"/>
  <c r="AJ60" i="13"/>
  <c r="AH60" i="13"/>
  <c r="AI60" i="13" s="1"/>
  <c r="AK60" i="13" s="1"/>
  <c r="AH61" i="13"/>
  <c r="AI61" i="13" s="1"/>
  <c r="AK61" i="13" s="1"/>
  <c r="AF99" i="13"/>
  <c r="AG99" i="13" s="1"/>
  <c r="AJ99" i="13"/>
  <c r="AJ101" i="13"/>
  <c r="AJ130" i="12"/>
  <c r="AJ146" i="12"/>
  <c r="AJ162" i="12"/>
  <c r="AJ178" i="12"/>
  <c r="AJ194" i="12"/>
  <c r="AJ18" i="13"/>
  <c r="AH18" i="13"/>
  <c r="AI18" i="13" s="1"/>
  <c r="AK18" i="13" s="1"/>
  <c r="AJ66" i="13"/>
  <c r="AH66" i="13"/>
  <c r="AI66" i="13" s="1"/>
  <c r="AK66" i="13" s="1"/>
  <c r="AJ107" i="13"/>
  <c r="AH107" i="13"/>
  <c r="AI107" i="13" s="1"/>
  <c r="AK107" i="13" s="1"/>
  <c r="AJ122" i="13"/>
  <c r="AH122" i="13"/>
  <c r="AI122" i="13" s="1"/>
  <c r="AK122" i="13" s="1"/>
  <c r="AJ127" i="13"/>
  <c r="AH127" i="13"/>
  <c r="AI127" i="13" s="1"/>
  <c r="AK127" i="13" s="1"/>
  <c r="AH145" i="13"/>
  <c r="AI145" i="13" s="1"/>
  <c r="AK145" i="13" s="1"/>
  <c r="AF176" i="13"/>
  <c r="AG176" i="13" s="1"/>
  <c r="AH176" i="13" s="1"/>
  <c r="AI176" i="13" s="1"/>
  <c r="AK176" i="13" s="1"/>
  <c r="AJ176" i="13"/>
  <c r="AJ10" i="13"/>
  <c r="AH10" i="13"/>
  <c r="AI10" i="13" s="1"/>
  <c r="AK10" i="13" s="1"/>
  <c r="AH37" i="13"/>
  <c r="AI37" i="13" s="1"/>
  <c r="AK37" i="13" s="1"/>
  <c r="AJ68" i="13"/>
  <c r="AH68" i="13"/>
  <c r="AI68" i="13" s="1"/>
  <c r="AK68" i="13" s="1"/>
  <c r="AJ115" i="13"/>
  <c r="AH115" i="13"/>
  <c r="AI115" i="13" s="1"/>
  <c r="AK115" i="13" s="1"/>
  <c r="AH125" i="13"/>
  <c r="AI125" i="13" s="1"/>
  <c r="AK125" i="13" s="1"/>
  <c r="AJ125" i="13"/>
  <c r="AH156" i="13"/>
  <c r="AI156" i="13" s="1"/>
  <c r="AK156" i="13" s="1"/>
  <c r="AJ156" i="13"/>
  <c r="AH209" i="13"/>
  <c r="AI209" i="13" s="1"/>
  <c r="AK209" i="13" s="1"/>
  <c r="AJ209" i="13"/>
  <c r="AJ18" i="14"/>
  <c r="AH18" i="14"/>
  <c r="AI18" i="14" s="1"/>
  <c r="AK18" i="14" s="1"/>
  <c r="AJ30" i="14"/>
  <c r="AH30" i="14"/>
  <c r="AI30" i="14" s="1"/>
  <c r="AK30" i="14" s="1"/>
  <c r="AF64" i="14"/>
  <c r="AG64" i="14" s="1"/>
  <c r="AJ64" i="14"/>
  <c r="AF98" i="14"/>
  <c r="AG98" i="14" s="1"/>
  <c r="AH98" i="14" s="1"/>
  <c r="AI98" i="14" s="1"/>
  <c r="AK98" i="14" s="1"/>
  <c r="AJ98" i="14"/>
  <c r="AF111" i="14"/>
  <c r="AG111" i="14" s="1"/>
  <c r="AH111" i="14" s="1"/>
  <c r="AI111" i="14" s="1"/>
  <c r="AK111" i="14" s="1"/>
  <c r="AJ111" i="14"/>
  <c r="AH114" i="13"/>
  <c r="AI114" i="13" s="1"/>
  <c r="AK114" i="13" s="1"/>
  <c r="AJ160" i="13"/>
  <c r="AH160" i="13"/>
  <c r="AI160" i="13" s="1"/>
  <c r="AK160" i="13" s="1"/>
  <c r="AH185" i="13"/>
  <c r="AI185" i="13" s="1"/>
  <c r="AK185" i="13" s="1"/>
  <c r="AH22" i="14"/>
  <c r="AI22" i="14" s="1"/>
  <c r="AK22" i="14" s="1"/>
  <c r="AJ98" i="13"/>
  <c r="AH99" i="13"/>
  <c r="AI99" i="13" s="1"/>
  <c r="AK99" i="13" s="1"/>
  <c r="AJ100" i="13"/>
  <c r="AH100" i="13"/>
  <c r="AI100" i="13" s="1"/>
  <c r="AK100" i="13" s="1"/>
  <c r="AH101" i="13"/>
  <c r="AI101" i="13" s="1"/>
  <c r="AK101" i="13" s="1"/>
  <c r="AH139" i="13"/>
  <c r="AI139" i="13" s="1"/>
  <c r="AK139" i="13" s="1"/>
  <c r="AH164" i="13"/>
  <c r="AI164" i="13" s="1"/>
  <c r="AK164" i="13" s="1"/>
  <c r="AH169" i="13"/>
  <c r="AI169" i="13" s="1"/>
  <c r="AK169" i="13" s="1"/>
  <c r="AJ110" i="14"/>
  <c r="AH110" i="14"/>
  <c r="AI110" i="14" s="1"/>
  <c r="AK110" i="14" s="1"/>
  <c r="AH144" i="13"/>
  <c r="AI144" i="13" s="1"/>
  <c r="AK144" i="13" s="1"/>
  <c r="AH153" i="13"/>
  <c r="AI153" i="13" s="1"/>
  <c r="AK153" i="13" s="1"/>
  <c r="AJ153" i="13"/>
  <c r="AJ161" i="13"/>
  <c r="AF161" i="13"/>
  <c r="AG161" i="13" s="1"/>
  <c r="AJ47" i="14"/>
  <c r="AF47" i="14"/>
  <c r="AG47" i="14" s="1"/>
  <c r="AH47" i="14" s="1"/>
  <c r="AI47" i="14" s="1"/>
  <c r="AK47" i="14" s="1"/>
  <c r="AJ92" i="13"/>
  <c r="AJ103" i="13"/>
  <c r="AJ104" i="13"/>
  <c r="AJ116" i="13"/>
  <c r="AH133" i="13"/>
  <c r="AI133" i="13" s="1"/>
  <c r="AK133" i="13" s="1"/>
  <c r="AJ133" i="13"/>
  <c r="AH140" i="13"/>
  <c r="AI140" i="13" s="1"/>
  <c r="AK140" i="13" s="1"/>
  <c r="AJ163" i="13"/>
  <c r="AH163" i="13"/>
  <c r="AI163" i="13" s="1"/>
  <c r="AK163" i="13" s="1"/>
  <c r="AH173" i="13"/>
  <c r="AI173" i="13" s="1"/>
  <c r="AK173" i="13" s="1"/>
  <c r="AJ175" i="13"/>
  <c r="AH175" i="13"/>
  <c r="AI175" i="13" s="1"/>
  <c r="AK175" i="13" s="1"/>
  <c r="AH189" i="13"/>
  <c r="AI189" i="13" s="1"/>
  <c r="AK189" i="13" s="1"/>
  <c r="AJ23" i="14"/>
  <c r="AH53" i="14"/>
  <c r="AI53" i="14" s="1"/>
  <c r="AK53" i="14" s="1"/>
  <c r="AJ53" i="14"/>
  <c r="AH109" i="13"/>
  <c r="AI109" i="13" s="1"/>
  <c r="AK109" i="13" s="1"/>
  <c r="AH141" i="13"/>
  <c r="AI141" i="13" s="1"/>
  <c r="AK141" i="13" s="1"/>
  <c r="AJ147" i="13"/>
  <c r="AH148" i="13"/>
  <c r="AI148" i="13" s="1"/>
  <c r="AK148" i="13" s="1"/>
  <c r="AJ188" i="13"/>
  <c r="AH188" i="13"/>
  <c r="AI188" i="13" s="1"/>
  <c r="AK188" i="13" s="1"/>
  <c r="AF38" i="14"/>
  <c r="AG38" i="14" s="1"/>
  <c r="AH38" i="14" s="1"/>
  <c r="AI38" i="14" s="1"/>
  <c r="AK38" i="14" s="1"/>
  <c r="AJ38" i="14"/>
  <c r="AJ101" i="14"/>
  <c r="AH101" i="14"/>
  <c r="AI101" i="14" s="1"/>
  <c r="AK101" i="14" s="1"/>
  <c r="AJ121" i="14"/>
  <c r="AH121" i="14"/>
  <c r="AI121" i="14" s="1"/>
  <c r="AK121" i="14" s="1"/>
  <c r="AH48" i="14"/>
  <c r="AI48" i="14" s="1"/>
  <c r="AK48" i="14" s="1"/>
  <c r="AH85" i="14"/>
  <c r="AI85" i="14" s="1"/>
  <c r="AK85" i="14" s="1"/>
  <c r="AJ125" i="14"/>
  <c r="AH125" i="14"/>
  <c r="AI125" i="14" s="1"/>
  <c r="AK125" i="14" s="1"/>
  <c r="AH138" i="14"/>
  <c r="AI138" i="14" s="1"/>
  <c r="AK138" i="14" s="1"/>
  <c r="AJ138" i="14"/>
  <c r="AF70" i="15"/>
  <c r="AG70" i="15" s="1"/>
  <c r="AJ70" i="15"/>
  <c r="AF74" i="15"/>
  <c r="AG74" i="15" s="1"/>
  <c r="AJ74" i="15"/>
  <c r="AJ78" i="15"/>
  <c r="AF78" i="15"/>
  <c r="AG78" i="15" s="1"/>
  <c r="AH117" i="13"/>
  <c r="AI117" i="13" s="1"/>
  <c r="AK117" i="13" s="1"/>
  <c r="AH149" i="13"/>
  <c r="AI149" i="13" s="1"/>
  <c r="AK149" i="13" s="1"/>
  <c r="AJ191" i="13"/>
  <c r="AH193" i="13"/>
  <c r="AI193" i="13" s="1"/>
  <c r="AK193" i="13" s="1"/>
  <c r="AJ204" i="13"/>
  <c r="AH204" i="13"/>
  <c r="AI204" i="13" s="1"/>
  <c r="AK204" i="13" s="1"/>
  <c r="AF35" i="14"/>
  <c r="AG35" i="14" s="1"/>
  <c r="AH64" i="14"/>
  <c r="AI64" i="14" s="1"/>
  <c r="AK64" i="14" s="1"/>
  <c r="AF79" i="14"/>
  <c r="AG79" i="14" s="1"/>
  <c r="AH79" i="14" s="1"/>
  <c r="AI79" i="14" s="1"/>
  <c r="AK79" i="14" s="1"/>
  <c r="AJ129" i="14"/>
  <c r="AJ135" i="13"/>
  <c r="AJ159" i="13"/>
  <c r="AH177" i="13"/>
  <c r="AI177" i="13" s="1"/>
  <c r="AK177" i="13" s="1"/>
  <c r="AJ199" i="13"/>
  <c r="AH205" i="13"/>
  <c r="AI205" i="13" s="1"/>
  <c r="AK205" i="13" s="1"/>
  <c r="AJ10" i="14"/>
  <c r="AH10" i="14"/>
  <c r="AI10" i="14" s="1"/>
  <c r="AK10" i="14" s="1"/>
  <c r="AH21" i="14"/>
  <c r="AI21" i="14" s="1"/>
  <c r="AK21" i="14" s="1"/>
  <c r="AH54" i="14"/>
  <c r="AI54" i="14" s="1"/>
  <c r="AK54" i="14" s="1"/>
  <c r="AJ55" i="14"/>
  <c r="AJ137" i="14"/>
  <c r="AH137" i="14"/>
  <c r="AI137" i="14" s="1"/>
  <c r="AK137" i="14" s="1"/>
  <c r="AJ55" i="15"/>
  <c r="AH55" i="15"/>
  <c r="AI55" i="15" s="1"/>
  <c r="AK55" i="15" s="1"/>
  <c r="AJ118" i="14"/>
  <c r="AH118" i="14"/>
  <c r="AI118" i="14" s="1"/>
  <c r="AK118" i="14" s="1"/>
  <c r="AJ157" i="14"/>
  <c r="AH157" i="14"/>
  <c r="AI157" i="14" s="1"/>
  <c r="AK157" i="14" s="1"/>
  <c r="AH48" i="15"/>
  <c r="AI48" i="15" s="1"/>
  <c r="AK48" i="15" s="1"/>
  <c r="AJ48" i="15"/>
  <c r="AJ109" i="13"/>
  <c r="AJ111" i="13"/>
  <c r="AJ141" i="13"/>
  <c r="AJ143" i="13"/>
  <c r="AH147" i="13"/>
  <c r="AI147" i="13" s="1"/>
  <c r="AK147" i="13" s="1"/>
  <c r="AH161" i="13"/>
  <c r="AI161" i="13" s="1"/>
  <c r="AK161" i="13" s="1"/>
  <c r="AJ171" i="13"/>
  <c r="AH172" i="13"/>
  <c r="AI172" i="13" s="1"/>
  <c r="AK172" i="13" s="1"/>
  <c r="AJ13" i="14"/>
  <c r="AH15" i="14"/>
  <c r="AI15" i="14" s="1"/>
  <c r="AK15" i="14" s="1"/>
  <c r="AH19" i="14"/>
  <c r="AI19" i="14" s="1"/>
  <c r="AK19" i="14" s="1"/>
  <c r="AJ26" i="14"/>
  <c r="AH26" i="14"/>
  <c r="AI26" i="14" s="1"/>
  <c r="AK26" i="14" s="1"/>
  <c r="AH32" i="14"/>
  <c r="AI32" i="14" s="1"/>
  <c r="AK32" i="14" s="1"/>
  <c r="AJ32" i="14"/>
  <c r="AH35" i="14"/>
  <c r="AI35" i="14" s="1"/>
  <c r="AK35" i="14" s="1"/>
  <c r="AJ87" i="14"/>
  <c r="AH23" i="14"/>
  <c r="AI23" i="14" s="1"/>
  <c r="AK23" i="14" s="1"/>
  <c r="AH27" i="14"/>
  <c r="AI27" i="14" s="1"/>
  <c r="AK27" i="14" s="1"/>
  <c r="AJ99" i="14"/>
  <c r="AF99" i="14"/>
  <c r="AG99" i="14" s="1"/>
  <c r="AF113" i="14"/>
  <c r="AG113" i="14" s="1"/>
  <c r="AH113" i="14" s="1"/>
  <c r="AI113" i="14" s="1"/>
  <c r="AK113" i="14" s="1"/>
  <c r="AJ113" i="14"/>
  <c r="AH115" i="14"/>
  <c r="AI115" i="14" s="1"/>
  <c r="AK115" i="14" s="1"/>
  <c r="AJ115" i="14"/>
  <c r="AH122" i="14"/>
  <c r="AI122" i="14" s="1"/>
  <c r="AK122" i="14" s="1"/>
  <c r="AJ122" i="14"/>
  <c r="AJ128" i="14"/>
  <c r="AH128" i="14"/>
  <c r="AI128" i="14" s="1"/>
  <c r="AK128" i="14" s="1"/>
  <c r="AJ199" i="14"/>
  <c r="AF199" i="14"/>
  <c r="AG199" i="14" s="1"/>
  <c r="AJ13" i="15"/>
  <c r="AF13" i="15"/>
  <c r="AG13" i="15" s="1"/>
  <c r="AH13" i="15" s="1"/>
  <c r="AI13" i="15" s="1"/>
  <c r="AK13" i="15" s="1"/>
  <c r="AH179" i="14"/>
  <c r="AI179" i="14" s="1"/>
  <c r="AK179" i="14" s="1"/>
  <c r="AJ179" i="14"/>
  <c r="AJ190" i="14"/>
  <c r="AH190" i="14"/>
  <c r="AI190" i="14" s="1"/>
  <c r="AK190" i="14" s="1"/>
  <c r="AJ201" i="14"/>
  <c r="AH201" i="14"/>
  <c r="AI201" i="14" s="1"/>
  <c r="AK201" i="14" s="1"/>
  <c r="AH24" i="15"/>
  <c r="AI24" i="15" s="1"/>
  <c r="AK24" i="15" s="1"/>
  <c r="AJ24" i="15"/>
  <c r="AJ31" i="15"/>
  <c r="AH31" i="15"/>
  <c r="AI31" i="15" s="1"/>
  <c r="AK31" i="15" s="1"/>
  <c r="AJ53" i="15"/>
  <c r="AF53" i="15"/>
  <c r="AG53" i="15" s="1"/>
  <c r="AH53" i="15" s="1"/>
  <c r="AI53" i="15" s="1"/>
  <c r="AK53" i="15" s="1"/>
  <c r="AJ173" i="14"/>
  <c r="AH173" i="14"/>
  <c r="AI173" i="14" s="1"/>
  <c r="AK173" i="14" s="1"/>
  <c r="AJ29" i="15"/>
  <c r="AF29" i="15"/>
  <c r="AG29" i="15" s="1"/>
  <c r="AH29" i="15" s="1"/>
  <c r="AI29" i="15" s="1"/>
  <c r="AK29" i="15" s="1"/>
  <c r="AH64" i="15"/>
  <c r="AI64" i="15" s="1"/>
  <c r="AK64" i="15" s="1"/>
  <c r="AJ64" i="15"/>
  <c r="AH40" i="14"/>
  <c r="AI40" i="14" s="1"/>
  <c r="AK40" i="14" s="1"/>
  <c r="AJ50" i="14"/>
  <c r="AH50" i="14"/>
  <c r="AI50" i="14" s="1"/>
  <c r="AK50" i="14" s="1"/>
  <c r="AJ66" i="14"/>
  <c r="AH66" i="14"/>
  <c r="AI66" i="14" s="1"/>
  <c r="AK66" i="14" s="1"/>
  <c r="AJ82" i="14"/>
  <c r="AH82" i="14"/>
  <c r="AI82" i="14" s="1"/>
  <c r="AK82" i="14" s="1"/>
  <c r="AJ93" i="14"/>
  <c r="AH107" i="14"/>
  <c r="AI107" i="14" s="1"/>
  <c r="AK107" i="14" s="1"/>
  <c r="AJ107" i="14"/>
  <c r="AJ114" i="14"/>
  <c r="AH114" i="14"/>
  <c r="AI114" i="14" s="1"/>
  <c r="AK114" i="14" s="1"/>
  <c r="AJ117" i="14"/>
  <c r="AH117" i="14"/>
  <c r="AI117" i="14" s="1"/>
  <c r="AK117" i="14" s="1"/>
  <c r="AJ142" i="14"/>
  <c r="AH142" i="14"/>
  <c r="AI142" i="14" s="1"/>
  <c r="AK142" i="14" s="1"/>
  <c r="AF151" i="14"/>
  <c r="AG151" i="14" s="1"/>
  <c r="AJ153" i="14"/>
  <c r="AH153" i="14"/>
  <c r="AI153" i="14" s="1"/>
  <c r="AK153" i="14" s="1"/>
  <c r="AH195" i="14"/>
  <c r="AI195" i="14" s="1"/>
  <c r="AK195" i="14" s="1"/>
  <c r="AJ195" i="14"/>
  <c r="AJ206" i="14"/>
  <c r="AH206" i="14"/>
  <c r="AI206" i="14" s="1"/>
  <c r="AK206" i="14" s="1"/>
  <c r="AH40" i="15"/>
  <c r="AI40" i="15" s="1"/>
  <c r="AK40" i="15" s="1"/>
  <c r="AJ40" i="15"/>
  <c r="AJ47" i="15"/>
  <c r="AH47" i="15"/>
  <c r="AI47" i="15" s="1"/>
  <c r="AK47" i="15" s="1"/>
  <c r="AJ69" i="15"/>
  <c r="AF69" i="15"/>
  <c r="AG69" i="15" s="1"/>
  <c r="AH56" i="14"/>
  <c r="AI56" i="14" s="1"/>
  <c r="AK56" i="14" s="1"/>
  <c r="AH72" i="14"/>
  <c r="AI72" i="14" s="1"/>
  <c r="AK72" i="14" s="1"/>
  <c r="AH88" i="14"/>
  <c r="AI88" i="14" s="1"/>
  <c r="AK88" i="14" s="1"/>
  <c r="AJ189" i="14"/>
  <c r="AH189" i="14"/>
  <c r="AI189" i="14" s="1"/>
  <c r="AK189" i="14" s="1"/>
  <c r="AH16" i="15"/>
  <c r="AI16" i="15" s="1"/>
  <c r="AK16" i="15" s="1"/>
  <c r="AJ16" i="15"/>
  <c r="AJ23" i="15"/>
  <c r="AH23" i="15"/>
  <c r="AI23" i="15" s="1"/>
  <c r="AK23" i="15" s="1"/>
  <c r="AJ45" i="15"/>
  <c r="AF45" i="15"/>
  <c r="AG45" i="15" s="1"/>
  <c r="AH147" i="14"/>
  <c r="AI147" i="14" s="1"/>
  <c r="AK147" i="14" s="1"/>
  <c r="AJ147" i="14"/>
  <c r="AJ158" i="14"/>
  <c r="AH158" i="14"/>
  <c r="AI158" i="14" s="1"/>
  <c r="AK158" i="14" s="1"/>
  <c r="AF167" i="14"/>
  <c r="AG167" i="14" s="1"/>
  <c r="AJ169" i="14"/>
  <c r="AH169" i="14"/>
  <c r="AI169" i="14" s="1"/>
  <c r="AK169" i="14" s="1"/>
  <c r="AH9" i="15"/>
  <c r="AI9" i="15" s="1"/>
  <c r="AK9" i="15" s="1"/>
  <c r="AJ9" i="15"/>
  <c r="AJ21" i="15"/>
  <c r="AF21" i="15"/>
  <c r="AG21" i="15" s="1"/>
  <c r="AH56" i="15"/>
  <c r="AI56" i="15" s="1"/>
  <c r="AK56" i="15" s="1"/>
  <c r="AJ56" i="15"/>
  <c r="AJ63" i="15"/>
  <c r="AH63" i="15"/>
  <c r="AI63" i="15" s="1"/>
  <c r="AK63" i="15" s="1"/>
  <c r="AH96" i="14"/>
  <c r="AI96" i="14" s="1"/>
  <c r="AK96" i="14" s="1"/>
  <c r="AJ141" i="14"/>
  <c r="AH141" i="14"/>
  <c r="AI141" i="14" s="1"/>
  <c r="AK141" i="14" s="1"/>
  <c r="AJ205" i="14"/>
  <c r="AH205" i="14"/>
  <c r="AI205" i="14" s="1"/>
  <c r="AK205" i="14" s="1"/>
  <c r="AH32" i="15"/>
  <c r="AI32" i="15" s="1"/>
  <c r="AK32" i="15" s="1"/>
  <c r="AJ32" i="15"/>
  <c r="AJ39" i="15"/>
  <c r="AH39" i="15"/>
  <c r="AI39" i="15" s="1"/>
  <c r="AK39" i="15" s="1"/>
  <c r="AJ61" i="15"/>
  <c r="AF61" i="15"/>
  <c r="AG61" i="15" s="1"/>
  <c r="AJ42" i="14"/>
  <c r="AH42" i="14"/>
  <c r="AI42" i="14" s="1"/>
  <c r="AK42" i="14" s="1"/>
  <c r="AH44" i="14"/>
  <c r="AI44" i="14" s="1"/>
  <c r="AK44" i="14" s="1"/>
  <c r="AJ52" i="14"/>
  <c r="AJ58" i="14"/>
  <c r="AH58" i="14"/>
  <c r="AI58" i="14" s="1"/>
  <c r="AK58" i="14" s="1"/>
  <c r="AH60" i="14"/>
  <c r="AI60" i="14" s="1"/>
  <c r="AK60" i="14" s="1"/>
  <c r="AJ68" i="14"/>
  <c r="AJ74" i="14"/>
  <c r="AH74" i="14"/>
  <c r="AI74" i="14" s="1"/>
  <c r="AK74" i="14" s="1"/>
  <c r="AH76" i="14"/>
  <c r="AI76" i="14" s="1"/>
  <c r="AK76" i="14" s="1"/>
  <c r="AJ84" i="14"/>
  <c r="AJ90" i="14"/>
  <c r="AH90" i="14"/>
  <c r="AI90" i="14" s="1"/>
  <c r="AK90" i="14" s="1"/>
  <c r="AH92" i="14"/>
  <c r="AI92" i="14" s="1"/>
  <c r="AK92" i="14" s="1"/>
  <c r="AF120" i="14"/>
  <c r="AG120" i="14" s="1"/>
  <c r="AH120" i="14" s="1"/>
  <c r="AI120" i="14" s="1"/>
  <c r="AK120" i="14" s="1"/>
  <c r="AF135" i="14"/>
  <c r="AG135" i="14" s="1"/>
  <c r="AH163" i="14"/>
  <c r="AI163" i="14" s="1"/>
  <c r="AK163" i="14" s="1"/>
  <c r="AJ163" i="14"/>
  <c r="AJ174" i="14"/>
  <c r="AH174" i="14"/>
  <c r="AI174" i="14" s="1"/>
  <c r="AK174" i="14" s="1"/>
  <c r="AF183" i="14"/>
  <c r="AG183" i="14" s="1"/>
  <c r="AJ185" i="14"/>
  <c r="AH185" i="14"/>
  <c r="AI185" i="14" s="1"/>
  <c r="AK185" i="14" s="1"/>
  <c r="AJ15" i="15"/>
  <c r="AH15" i="15"/>
  <c r="AI15" i="15" s="1"/>
  <c r="AK15" i="15" s="1"/>
  <c r="AJ37" i="15"/>
  <c r="AF37" i="15"/>
  <c r="AG37" i="15" s="1"/>
  <c r="AH37" i="15" s="1"/>
  <c r="AI37" i="15" s="1"/>
  <c r="AK37" i="15" s="1"/>
  <c r="AJ138" i="15"/>
  <c r="AH138" i="15"/>
  <c r="AI138" i="15" s="1"/>
  <c r="AK138" i="15" s="1"/>
  <c r="AJ178" i="15"/>
  <c r="AH178" i="15"/>
  <c r="AI178" i="15" s="1"/>
  <c r="AK178" i="15" s="1"/>
  <c r="AB33" i="18"/>
  <c r="F50" i="18"/>
  <c r="G50" i="18" s="1"/>
  <c r="AA50" i="18" s="1"/>
  <c r="H50" i="18"/>
  <c r="AB50" i="18" s="1"/>
  <c r="AH143" i="14"/>
  <c r="AI143" i="14" s="1"/>
  <c r="AK143" i="14" s="1"/>
  <c r="AH159" i="14"/>
  <c r="AI159" i="14" s="1"/>
  <c r="AK159" i="14" s="1"/>
  <c r="AH175" i="14"/>
  <c r="AI175" i="14" s="1"/>
  <c r="AK175" i="14" s="1"/>
  <c r="AH191" i="14"/>
  <c r="AI191" i="14" s="1"/>
  <c r="AK191" i="14" s="1"/>
  <c r="AH207" i="14"/>
  <c r="AI207" i="14" s="1"/>
  <c r="AK207" i="14" s="1"/>
  <c r="AJ96" i="15"/>
  <c r="AH96" i="15"/>
  <c r="AI96" i="15" s="1"/>
  <c r="AK96" i="15" s="1"/>
  <c r="AH109" i="15"/>
  <c r="AI109" i="15" s="1"/>
  <c r="AK109" i="15" s="1"/>
  <c r="AJ109" i="15"/>
  <c r="AJ136" i="15"/>
  <c r="AH136" i="15"/>
  <c r="AI136" i="15" s="1"/>
  <c r="AK136" i="15" s="1"/>
  <c r="H11" i="18"/>
  <c r="F11" i="18"/>
  <c r="G11" i="18" s="1"/>
  <c r="AA11" i="18" s="1"/>
  <c r="H12" i="18"/>
  <c r="AB12" i="18" s="1"/>
  <c r="F12" i="18"/>
  <c r="G12" i="18" s="1"/>
  <c r="AA12" i="18" s="1"/>
  <c r="H19" i="18"/>
  <c r="AB19" i="18" s="1"/>
  <c r="F19" i="18"/>
  <c r="G19" i="18" s="1"/>
  <c r="AA19" i="18" s="1"/>
  <c r="H20" i="18"/>
  <c r="AB20" i="18" s="1"/>
  <c r="F20" i="18"/>
  <c r="G20" i="18" s="1"/>
  <c r="AA20" i="18" s="1"/>
  <c r="H29" i="18"/>
  <c r="F29" i="18"/>
  <c r="G29" i="18" s="1"/>
  <c r="AA29" i="18" s="1"/>
  <c r="F42" i="18"/>
  <c r="G42" i="18" s="1"/>
  <c r="AA42" i="18" s="1"/>
  <c r="H42" i="18"/>
  <c r="AB74" i="18"/>
  <c r="AJ149" i="14"/>
  <c r="AJ165" i="14"/>
  <c r="AJ181" i="14"/>
  <c r="AJ197" i="14"/>
  <c r="AH85" i="15"/>
  <c r="AI85" i="15" s="1"/>
  <c r="AK85" i="15" s="1"/>
  <c r="AJ85" i="15"/>
  <c r="AJ88" i="15"/>
  <c r="AH88" i="15"/>
  <c r="AI88" i="15" s="1"/>
  <c r="AK88" i="15" s="1"/>
  <c r="AH123" i="14"/>
  <c r="AI123" i="14" s="1"/>
  <c r="AK123" i="14" s="1"/>
  <c r="AH139" i="14"/>
  <c r="AI139" i="14" s="1"/>
  <c r="AK139" i="14" s="1"/>
  <c r="AH155" i="14"/>
  <c r="AI155" i="14" s="1"/>
  <c r="AK155" i="14" s="1"/>
  <c r="AH171" i="14"/>
  <c r="AI171" i="14" s="1"/>
  <c r="AK171" i="14" s="1"/>
  <c r="AH187" i="14"/>
  <c r="AI187" i="14" s="1"/>
  <c r="AK187" i="14" s="1"/>
  <c r="AH203" i="14"/>
  <c r="AI203" i="14" s="1"/>
  <c r="AK203" i="14" s="1"/>
  <c r="AJ19" i="15"/>
  <c r="AJ27" i="15"/>
  <c r="AJ35" i="15"/>
  <c r="AJ43" i="15"/>
  <c r="AJ51" i="15"/>
  <c r="AJ59" i="15"/>
  <c r="AJ67" i="15"/>
  <c r="AH70" i="15"/>
  <c r="AI70" i="15" s="1"/>
  <c r="AK70" i="15" s="1"/>
  <c r="AH74" i="15"/>
  <c r="AI74" i="15" s="1"/>
  <c r="AK74" i="15" s="1"/>
  <c r="AJ90" i="15"/>
  <c r="AH90" i="15"/>
  <c r="AI90" i="15" s="1"/>
  <c r="AK90" i="15" s="1"/>
  <c r="AH94" i="15"/>
  <c r="AI94" i="15" s="1"/>
  <c r="AK94" i="15" s="1"/>
  <c r="AJ176" i="15"/>
  <c r="AH176" i="15"/>
  <c r="AI176" i="15" s="1"/>
  <c r="AK176" i="15" s="1"/>
  <c r="AJ145" i="14"/>
  <c r="AJ161" i="14"/>
  <c r="AJ177" i="14"/>
  <c r="AJ193" i="14"/>
  <c r="AJ209" i="14"/>
  <c r="AH69" i="15"/>
  <c r="AI69" i="15" s="1"/>
  <c r="AK69" i="15" s="1"/>
  <c r="AH73" i="15"/>
  <c r="AI73" i="15" s="1"/>
  <c r="AK73" i="15" s="1"/>
  <c r="AJ84" i="15"/>
  <c r="AH100" i="15"/>
  <c r="AI100" i="15" s="1"/>
  <c r="AK100" i="15" s="1"/>
  <c r="AJ117" i="15"/>
  <c r="AH117" i="15"/>
  <c r="AI117" i="15" s="1"/>
  <c r="AK117" i="15" s="1"/>
  <c r="AJ141" i="15"/>
  <c r="AH141" i="15"/>
  <c r="AI141" i="15" s="1"/>
  <c r="AK141" i="15" s="1"/>
  <c r="AH99" i="14"/>
  <c r="AI99" i="14" s="1"/>
  <c r="AK99" i="14" s="1"/>
  <c r="AH131" i="14"/>
  <c r="AI131" i="14" s="1"/>
  <c r="AK131" i="14" s="1"/>
  <c r="AH135" i="14"/>
  <c r="AI135" i="14" s="1"/>
  <c r="AK135" i="14" s="1"/>
  <c r="AH151" i="14"/>
  <c r="AI151" i="14" s="1"/>
  <c r="AK151" i="14" s="1"/>
  <c r="AH167" i="14"/>
  <c r="AI167" i="14" s="1"/>
  <c r="AK167" i="14" s="1"/>
  <c r="AH183" i="14"/>
  <c r="AI183" i="14" s="1"/>
  <c r="AK183" i="14" s="1"/>
  <c r="AH199" i="14"/>
  <c r="AI199" i="14" s="1"/>
  <c r="AK199" i="14" s="1"/>
  <c r="AH21" i="15"/>
  <c r="AI21" i="15" s="1"/>
  <c r="AK21" i="15" s="1"/>
  <c r="AH45" i="15"/>
  <c r="AI45" i="15" s="1"/>
  <c r="AK45" i="15" s="1"/>
  <c r="AH61" i="15"/>
  <c r="AI61" i="15" s="1"/>
  <c r="AK61" i="15" s="1"/>
  <c r="AF86" i="15"/>
  <c r="AG86" i="15" s="1"/>
  <c r="AH86" i="15" s="1"/>
  <c r="AI86" i="15" s="1"/>
  <c r="AK86" i="15" s="1"/>
  <c r="AJ86" i="15"/>
  <c r="AJ106" i="15"/>
  <c r="AH106" i="15"/>
  <c r="AI106" i="15" s="1"/>
  <c r="AK106" i="15" s="1"/>
  <c r="AJ173" i="15"/>
  <c r="AH173" i="15"/>
  <c r="AI173" i="15" s="1"/>
  <c r="AK173" i="15" s="1"/>
  <c r="AJ76" i="15"/>
  <c r="AJ82" i="15"/>
  <c r="AH82" i="15"/>
  <c r="AI82" i="15" s="1"/>
  <c r="AK82" i="15" s="1"/>
  <c r="AJ92" i="15"/>
  <c r="AH78" i="15"/>
  <c r="AI78" i="15" s="1"/>
  <c r="AK78" i="15" s="1"/>
  <c r="AJ98" i="15"/>
  <c r="AH98" i="15"/>
  <c r="AI98" i="15" s="1"/>
  <c r="AK98" i="15" s="1"/>
  <c r="AH101" i="15"/>
  <c r="AI101" i="15" s="1"/>
  <c r="AK101" i="15" s="1"/>
  <c r="AJ120" i="15"/>
  <c r="AH120" i="15"/>
  <c r="AI120" i="15" s="1"/>
  <c r="AK120" i="15" s="1"/>
  <c r="AJ122" i="15"/>
  <c r="AH122" i="15"/>
  <c r="AI122" i="15" s="1"/>
  <c r="AK122" i="15" s="1"/>
  <c r="AJ125" i="15"/>
  <c r="AH125" i="15"/>
  <c r="AI125" i="15" s="1"/>
  <c r="AK125" i="15" s="1"/>
  <c r="F34" i="18"/>
  <c r="G34" i="18" s="1"/>
  <c r="AA34" i="18" s="1"/>
  <c r="H34" i="18"/>
  <c r="AB34" i="18" s="1"/>
  <c r="AH102" i="15"/>
  <c r="AI102" i="15" s="1"/>
  <c r="AK102" i="15" s="1"/>
  <c r="AJ104" i="15"/>
  <c r="AH104" i="15"/>
  <c r="AI104" i="15" s="1"/>
  <c r="AK104" i="15" s="1"/>
  <c r="AJ112" i="15"/>
  <c r="AH112" i="15"/>
  <c r="AI112" i="15" s="1"/>
  <c r="AK112" i="15" s="1"/>
  <c r="AJ114" i="15"/>
  <c r="AH114" i="15"/>
  <c r="AI114" i="15" s="1"/>
  <c r="AK114" i="15" s="1"/>
  <c r="AJ128" i="15"/>
  <c r="AH128" i="15"/>
  <c r="AI128" i="15" s="1"/>
  <c r="AK128" i="15" s="1"/>
  <c r="AJ130" i="15"/>
  <c r="AH130" i="15"/>
  <c r="AI130" i="15" s="1"/>
  <c r="AK130" i="15" s="1"/>
  <c r="AJ133" i="15"/>
  <c r="AH133" i="15"/>
  <c r="AI133" i="15" s="1"/>
  <c r="AK133" i="15" s="1"/>
  <c r="AJ165" i="15"/>
  <c r="AH165" i="15"/>
  <c r="AI165" i="15" s="1"/>
  <c r="AK165" i="15" s="1"/>
  <c r="AJ168" i="15"/>
  <c r="AH168" i="15"/>
  <c r="AI168" i="15" s="1"/>
  <c r="AK168" i="15" s="1"/>
  <c r="AJ170" i="15"/>
  <c r="AH170" i="15"/>
  <c r="AI170" i="15" s="1"/>
  <c r="AK170" i="15" s="1"/>
  <c r="H14" i="18"/>
  <c r="AB14" i="18" s="1"/>
  <c r="F14" i="18"/>
  <c r="G14" i="18" s="1"/>
  <c r="AA14" i="18" s="1"/>
  <c r="H22" i="18"/>
  <c r="F22" i="18"/>
  <c r="G22" i="18" s="1"/>
  <c r="AA22" i="18" s="1"/>
  <c r="F109" i="18"/>
  <c r="G109" i="18" s="1"/>
  <c r="AA109" i="18" s="1"/>
  <c r="H109" i="18"/>
  <c r="H15" i="18"/>
  <c r="AB15" i="18" s="1"/>
  <c r="F15" i="18"/>
  <c r="G15" i="18" s="1"/>
  <c r="AA15" i="18" s="1"/>
  <c r="H16" i="18"/>
  <c r="AB16" i="18" s="1"/>
  <c r="F16" i="18"/>
  <c r="G16" i="18" s="1"/>
  <c r="AA16" i="18" s="1"/>
  <c r="H23" i="18"/>
  <c r="F23" i="18"/>
  <c r="G23" i="18" s="1"/>
  <c r="AA23" i="18" s="1"/>
  <c r="H24" i="18"/>
  <c r="AB24" i="18" s="1"/>
  <c r="F24" i="18"/>
  <c r="G24" i="18" s="1"/>
  <c r="AA24" i="18" s="1"/>
  <c r="AJ108" i="15"/>
  <c r="AJ144" i="15"/>
  <c r="AH144" i="15"/>
  <c r="AI144" i="15" s="1"/>
  <c r="AK144" i="15" s="1"/>
  <c r="AJ146" i="15"/>
  <c r="AH146" i="15"/>
  <c r="AI146" i="15" s="1"/>
  <c r="AK146" i="15" s="1"/>
  <c r="AJ149" i="15"/>
  <c r="AH149" i="15"/>
  <c r="AI149" i="15" s="1"/>
  <c r="AK149" i="15" s="1"/>
  <c r="AJ181" i="15"/>
  <c r="AH181" i="15"/>
  <c r="AI181" i="15" s="1"/>
  <c r="AK181" i="15" s="1"/>
  <c r="F58" i="18"/>
  <c r="G58" i="18" s="1"/>
  <c r="AA58" i="18" s="1"/>
  <c r="H58" i="18"/>
  <c r="AB58" i="18" s="1"/>
  <c r="F78" i="18"/>
  <c r="G78" i="18" s="1"/>
  <c r="AA78" i="18" s="1"/>
  <c r="H78" i="18"/>
  <c r="AJ152" i="15"/>
  <c r="AH152" i="15"/>
  <c r="AI152" i="15" s="1"/>
  <c r="AK152" i="15" s="1"/>
  <c r="AJ154" i="15"/>
  <c r="AH154" i="15"/>
  <c r="AI154" i="15" s="1"/>
  <c r="AK154" i="15" s="1"/>
  <c r="AJ157" i="15"/>
  <c r="AH157" i="15"/>
  <c r="AI157" i="15" s="1"/>
  <c r="AK157" i="15" s="1"/>
  <c r="AJ160" i="15"/>
  <c r="AH160" i="15"/>
  <c r="AI160" i="15" s="1"/>
  <c r="AK160" i="15" s="1"/>
  <c r="AJ162" i="15"/>
  <c r="AH162" i="15"/>
  <c r="AI162" i="15" s="1"/>
  <c r="AK162" i="15" s="1"/>
  <c r="AB36" i="18"/>
  <c r="H37" i="18"/>
  <c r="AB37" i="18" s="1"/>
  <c r="F37" i="18"/>
  <c r="G37" i="18" s="1"/>
  <c r="AA37" i="18" s="1"/>
  <c r="H65" i="18"/>
  <c r="AB65" i="18" s="1"/>
  <c r="F65" i="18"/>
  <c r="G65" i="18" s="1"/>
  <c r="AA65" i="18" s="1"/>
  <c r="F103" i="18"/>
  <c r="G103" i="18" s="1"/>
  <c r="AA103" i="18" s="1"/>
  <c r="H103" i="18"/>
  <c r="AB103" i="18" s="1"/>
  <c r="H104" i="18"/>
  <c r="F104" i="18"/>
  <c r="G104" i="18" s="1"/>
  <c r="AA104" i="18" s="1"/>
  <c r="AB39" i="18"/>
  <c r="F41" i="18"/>
  <c r="G41" i="18" s="1"/>
  <c r="AA41" i="18" s="1"/>
  <c r="AB41" i="18" s="1"/>
  <c r="AB44" i="18"/>
  <c r="AB49" i="18"/>
  <c r="H80" i="18"/>
  <c r="F80" i="18"/>
  <c r="G80" i="18" s="1"/>
  <c r="AA80" i="18" s="1"/>
  <c r="AH183" i="15"/>
  <c r="AI183" i="15" s="1"/>
  <c r="AK183" i="15" s="1"/>
  <c r="F13" i="18"/>
  <c r="G13" i="18" s="1"/>
  <c r="AA13" i="18" s="1"/>
  <c r="AB13" i="18" s="1"/>
  <c r="F21" i="18"/>
  <c r="G21" i="18" s="1"/>
  <c r="AA21" i="18" s="1"/>
  <c r="AB21" i="18" s="1"/>
  <c r="H31" i="18"/>
  <c r="AB31" i="18" s="1"/>
  <c r="H47" i="18"/>
  <c r="AB47" i="18" s="1"/>
  <c r="AB52" i="18"/>
  <c r="AB57" i="18"/>
  <c r="H63" i="18"/>
  <c r="AB63" i="18" s="1"/>
  <c r="F63" i="18"/>
  <c r="G63" i="18" s="1"/>
  <c r="AA63" i="18" s="1"/>
  <c r="H66" i="18"/>
  <c r="AB66" i="18" s="1"/>
  <c r="H81" i="18"/>
  <c r="F81" i="18"/>
  <c r="G81" i="18" s="1"/>
  <c r="AA81" i="18" s="1"/>
  <c r="H116" i="18"/>
  <c r="AB116" i="18" s="1"/>
  <c r="F116" i="18"/>
  <c r="G116" i="18" s="1"/>
  <c r="AA116" i="18" s="1"/>
  <c r="H118" i="18"/>
  <c r="F118" i="18"/>
  <c r="G118" i="18" s="1"/>
  <c r="AA118" i="18" s="1"/>
  <c r="AH194" i="15"/>
  <c r="AI194" i="15" s="1"/>
  <c r="AK194" i="15" s="1"/>
  <c r="AB25" i="18"/>
  <c r="AB28" i="18"/>
  <c r="AB40" i="18"/>
  <c r="AB55" i="18"/>
  <c r="AB60" i="18"/>
  <c r="AB69" i="18"/>
  <c r="AB72" i="18"/>
  <c r="H73" i="18"/>
  <c r="F73" i="18"/>
  <c r="G73" i="18" s="1"/>
  <c r="AA73" i="18" s="1"/>
  <c r="H77" i="18"/>
  <c r="F77" i="18"/>
  <c r="G77" i="18" s="1"/>
  <c r="AA77" i="18" s="1"/>
  <c r="F90" i="18"/>
  <c r="G90" i="18" s="1"/>
  <c r="AA90" i="18" s="1"/>
  <c r="H90" i="18"/>
  <c r="AB100" i="18"/>
  <c r="F106" i="18"/>
  <c r="G106" i="18" s="1"/>
  <c r="AA106" i="18" s="1"/>
  <c r="H106" i="18"/>
  <c r="F117" i="18"/>
  <c r="G117" i="18" s="1"/>
  <c r="AA117" i="18" s="1"/>
  <c r="H117" i="18"/>
  <c r="AH189" i="15"/>
  <c r="AI189" i="15" s="1"/>
  <c r="AK189" i="15" s="1"/>
  <c r="H43" i="18"/>
  <c r="AB43" i="18" s="1"/>
  <c r="F43" i="18"/>
  <c r="G43" i="18" s="1"/>
  <c r="AA43" i="18" s="1"/>
  <c r="H45" i="18"/>
  <c r="F45" i="18"/>
  <c r="G45" i="18" s="1"/>
  <c r="AA45" i="18" s="1"/>
  <c r="H97" i="18"/>
  <c r="F97" i="18"/>
  <c r="G97" i="18" s="1"/>
  <c r="AA97" i="18" s="1"/>
  <c r="AH192" i="15"/>
  <c r="AI192" i="15" s="1"/>
  <c r="AK192" i="15" s="1"/>
  <c r="F27" i="18"/>
  <c r="G27" i="18" s="1"/>
  <c r="AA27" i="18" s="1"/>
  <c r="AB27" i="18" s="1"/>
  <c r="H51" i="18"/>
  <c r="AB51" i="18" s="1"/>
  <c r="F51" i="18"/>
  <c r="G51" i="18" s="1"/>
  <c r="AA51" i="18" s="1"/>
  <c r="H53" i="18"/>
  <c r="F53" i="18"/>
  <c r="G53" i="18" s="1"/>
  <c r="AA53" i="18" s="1"/>
  <c r="AB56" i="18"/>
  <c r="AB67" i="18"/>
  <c r="H68" i="18"/>
  <c r="AB68" i="18" s="1"/>
  <c r="F68" i="18"/>
  <c r="G68" i="18" s="1"/>
  <c r="AA68" i="18" s="1"/>
  <c r="AB70" i="18"/>
  <c r="H71" i="18"/>
  <c r="F71" i="18"/>
  <c r="G71" i="18" s="1"/>
  <c r="AA71" i="18" s="1"/>
  <c r="AB85" i="18"/>
  <c r="F86" i="18"/>
  <c r="G86" i="18" s="1"/>
  <c r="AA86" i="18" s="1"/>
  <c r="H86" i="18"/>
  <c r="AB93" i="18"/>
  <c r="F94" i="18"/>
  <c r="G94" i="18" s="1"/>
  <c r="AA94" i="18" s="1"/>
  <c r="H94" i="18"/>
  <c r="H46" i="18"/>
  <c r="AB46" i="18" s="1"/>
  <c r="H59" i="18"/>
  <c r="AB59" i="18" s="1"/>
  <c r="F59" i="18"/>
  <c r="G59" i="18" s="1"/>
  <c r="AA59" i="18" s="1"/>
  <c r="H61" i="18"/>
  <c r="AB61" i="18" s="1"/>
  <c r="F61" i="18"/>
  <c r="G61" i="18" s="1"/>
  <c r="AA61" i="18" s="1"/>
  <c r="F64" i="18"/>
  <c r="G64" i="18" s="1"/>
  <c r="AA64" i="18" s="1"/>
  <c r="AB64" i="18" s="1"/>
  <c r="F75" i="18"/>
  <c r="G75" i="18" s="1"/>
  <c r="AA75" i="18" s="1"/>
  <c r="H75" i="18"/>
  <c r="AB82" i="18"/>
  <c r="H113" i="18"/>
  <c r="AB113" i="18" s="1"/>
  <c r="F113" i="18"/>
  <c r="G113" i="18" s="1"/>
  <c r="AA113" i="18" s="1"/>
  <c r="H137" i="18"/>
  <c r="AB137" i="18" s="1"/>
  <c r="F137" i="18"/>
  <c r="G137" i="18" s="1"/>
  <c r="AA137" i="18" s="1"/>
  <c r="H146" i="18"/>
  <c r="AB146" i="18" s="1"/>
  <c r="F146" i="18"/>
  <c r="G146" i="18" s="1"/>
  <c r="AA146" i="18" s="1"/>
  <c r="AB153" i="18"/>
  <c r="H54" i="18"/>
  <c r="AB54" i="18" s="1"/>
  <c r="F62" i="18"/>
  <c r="G62" i="18" s="1"/>
  <c r="AA62" i="18" s="1"/>
  <c r="H62" i="18"/>
  <c r="H101" i="18"/>
  <c r="F101" i="18"/>
  <c r="G101" i="18" s="1"/>
  <c r="AA101" i="18" s="1"/>
  <c r="F102" i="18"/>
  <c r="G102" i="18" s="1"/>
  <c r="AA102" i="18" s="1"/>
  <c r="H102" i="18"/>
  <c r="AB110" i="18"/>
  <c r="H123" i="18"/>
  <c r="AB123" i="18" s="1"/>
  <c r="F123" i="18"/>
  <c r="G123" i="18" s="1"/>
  <c r="AA123" i="18" s="1"/>
  <c r="H138" i="18"/>
  <c r="AB138" i="18" s="1"/>
  <c r="F138" i="18"/>
  <c r="G138" i="18" s="1"/>
  <c r="AA138" i="18" s="1"/>
  <c r="F145" i="18"/>
  <c r="G145" i="18" s="1"/>
  <c r="AA145" i="18" s="1"/>
  <c r="H145" i="18"/>
  <c r="AB92" i="18"/>
  <c r="AB128" i="18"/>
  <c r="H130" i="18"/>
  <c r="AB130" i="18" s="1"/>
  <c r="F130" i="18"/>
  <c r="G130" i="18" s="1"/>
  <c r="AA130" i="18" s="1"/>
  <c r="AB88" i="18"/>
  <c r="H107" i="18"/>
  <c r="F107" i="18"/>
  <c r="G107" i="18" s="1"/>
  <c r="AA107" i="18" s="1"/>
  <c r="AB126" i="18"/>
  <c r="AB129" i="18"/>
  <c r="H162" i="18"/>
  <c r="F162" i="18"/>
  <c r="G162" i="18" s="1"/>
  <c r="AA162" i="18" s="1"/>
  <c r="F149" i="18"/>
  <c r="G149" i="18" s="1"/>
  <c r="AA149" i="18" s="1"/>
  <c r="H149" i="18"/>
  <c r="AB149" i="18" s="1"/>
  <c r="AB163" i="18"/>
  <c r="F181" i="18"/>
  <c r="G181" i="18" s="1"/>
  <c r="AA181" i="18" s="1"/>
  <c r="H181" i="18"/>
  <c r="F74" i="18"/>
  <c r="G74" i="18" s="1"/>
  <c r="AA74" i="18" s="1"/>
  <c r="H83" i="18"/>
  <c r="AB83" i="18" s="1"/>
  <c r="AB96" i="18"/>
  <c r="AB121" i="18"/>
  <c r="H148" i="18"/>
  <c r="AB148" i="18" s="1"/>
  <c r="F148" i="18"/>
  <c r="G148" i="18" s="1"/>
  <c r="AA148" i="18" s="1"/>
  <c r="H89" i="18"/>
  <c r="AB89" i="18" s="1"/>
  <c r="F89" i="18"/>
  <c r="G89" i="18" s="1"/>
  <c r="AA89" i="18" s="1"/>
  <c r="F185" i="18"/>
  <c r="G185" i="18" s="1"/>
  <c r="AA185" i="18" s="1"/>
  <c r="H185" i="18"/>
  <c r="F87" i="18"/>
  <c r="G87" i="18" s="1"/>
  <c r="AA87" i="18" s="1"/>
  <c r="AB87" i="18" s="1"/>
  <c r="H91" i="18"/>
  <c r="AB91" i="18" s="1"/>
  <c r="AB108" i="18"/>
  <c r="F114" i="18"/>
  <c r="G114" i="18" s="1"/>
  <c r="AA114" i="18" s="1"/>
  <c r="H114" i="18"/>
  <c r="H120" i="18"/>
  <c r="F120" i="18"/>
  <c r="G120" i="18" s="1"/>
  <c r="AA120" i="18" s="1"/>
  <c r="AB124" i="18"/>
  <c r="F125" i="18"/>
  <c r="G125" i="18" s="1"/>
  <c r="AA125" i="18" s="1"/>
  <c r="H125" i="18"/>
  <c r="F139" i="18"/>
  <c r="G139" i="18" s="1"/>
  <c r="AA139" i="18" s="1"/>
  <c r="AB139" i="18" s="1"/>
  <c r="F170" i="18"/>
  <c r="G170" i="18" s="1"/>
  <c r="AA170" i="18" s="1"/>
  <c r="AB170" i="18" s="1"/>
  <c r="F175" i="18"/>
  <c r="G175" i="18" s="1"/>
  <c r="AA175" i="18" s="1"/>
  <c r="H175" i="18"/>
  <c r="AB175" i="18" s="1"/>
  <c r="AB131" i="18"/>
  <c r="F134" i="18"/>
  <c r="G134" i="18" s="1"/>
  <c r="AA134" i="18" s="1"/>
  <c r="H134" i="18"/>
  <c r="AB134" i="18" s="1"/>
  <c r="H155" i="18"/>
  <c r="F155" i="18"/>
  <c r="G155" i="18" s="1"/>
  <c r="AA155" i="18" s="1"/>
  <c r="H156" i="18"/>
  <c r="AB156" i="18" s="1"/>
  <c r="F156" i="18"/>
  <c r="G156" i="18" s="1"/>
  <c r="AA156" i="18" s="1"/>
  <c r="AB159" i="18"/>
  <c r="AB176" i="18"/>
  <c r="AB184" i="18"/>
  <c r="F190" i="18"/>
  <c r="G190" i="18" s="1"/>
  <c r="AA190" i="18" s="1"/>
  <c r="H190" i="18"/>
  <c r="H132" i="18"/>
  <c r="AB132" i="18" s="1"/>
  <c r="F132" i="18"/>
  <c r="G132" i="18" s="1"/>
  <c r="AA132" i="18" s="1"/>
  <c r="H140" i="18"/>
  <c r="F140" i="18"/>
  <c r="G140" i="18" s="1"/>
  <c r="AA140" i="18" s="1"/>
  <c r="H177" i="18"/>
  <c r="AB177" i="18" s="1"/>
  <c r="F177" i="18"/>
  <c r="G177" i="18" s="1"/>
  <c r="AA177" i="18" s="1"/>
  <c r="AB191" i="18"/>
  <c r="AB127" i="18"/>
  <c r="F143" i="18"/>
  <c r="G143" i="18" s="1"/>
  <c r="AA143" i="18" s="1"/>
  <c r="H143" i="18"/>
  <c r="H160" i="18"/>
  <c r="AB160" i="18" s="1"/>
  <c r="H161" i="18"/>
  <c r="F161" i="18"/>
  <c r="G161" i="18" s="1"/>
  <c r="AA161" i="18" s="1"/>
  <c r="H164" i="18"/>
  <c r="F164" i="18"/>
  <c r="G164" i="18" s="1"/>
  <c r="AA164" i="18" s="1"/>
  <c r="AB166" i="18"/>
  <c r="AB168" i="18"/>
  <c r="H172" i="18"/>
  <c r="AB172" i="18" s="1"/>
  <c r="F172" i="18"/>
  <c r="G172" i="18" s="1"/>
  <c r="AA172" i="18" s="1"/>
  <c r="H174" i="18"/>
  <c r="AB174" i="18" s="1"/>
  <c r="H179" i="18"/>
  <c r="AB179" i="18" s="1"/>
  <c r="F179" i="18"/>
  <c r="G179" i="18" s="1"/>
  <c r="AA179" i="18" s="1"/>
  <c r="H186" i="18"/>
  <c r="AB186" i="18" s="1"/>
  <c r="F186" i="18"/>
  <c r="G186" i="18" s="1"/>
  <c r="AA186" i="18" s="1"/>
  <c r="AB111" i="18"/>
  <c r="AB135" i="18"/>
  <c r="H158" i="18"/>
  <c r="AB158" i="18" s="1"/>
  <c r="H171" i="18"/>
  <c r="F171" i="18"/>
  <c r="G171" i="18" s="1"/>
  <c r="AA171" i="18" s="1"/>
  <c r="AB150" i="18"/>
  <c r="AB152" i="18"/>
  <c r="H188" i="18"/>
  <c r="AB188" i="18" s="1"/>
  <c r="F188" i="18"/>
  <c r="G188" i="18" s="1"/>
  <c r="AA188" i="18" s="1"/>
  <c r="H194" i="18"/>
  <c r="F194" i="18"/>
  <c r="G194" i="18" s="1"/>
  <c r="AA194" i="18" s="1"/>
  <c r="H202" i="18"/>
  <c r="AB202" i="18" s="1"/>
  <c r="F202" i="18"/>
  <c r="G202" i="18" s="1"/>
  <c r="AA202" i="18" s="1"/>
  <c r="H207" i="18"/>
  <c r="AB207" i="18" s="1"/>
  <c r="F207" i="18"/>
  <c r="G207" i="18" s="1"/>
  <c r="AA207" i="18" s="1"/>
  <c r="H209" i="18"/>
  <c r="AB209" i="18" s="1"/>
  <c r="F209" i="18"/>
  <c r="G209" i="18" s="1"/>
  <c r="AA209" i="18" s="1"/>
  <c r="F191" i="18"/>
  <c r="G191" i="18" s="1"/>
  <c r="AA191" i="18" s="1"/>
  <c r="H192" i="18"/>
  <c r="AB192" i="18" s="1"/>
  <c r="H157" i="18"/>
  <c r="AB157" i="18" s="1"/>
  <c r="H173" i="18"/>
  <c r="AB173" i="18" s="1"/>
  <c r="H180" i="18"/>
  <c r="AB180" i="18" s="1"/>
  <c r="F180" i="18"/>
  <c r="G180" i="18" s="1"/>
  <c r="AA180" i="18" s="1"/>
  <c r="F78" i="21"/>
  <c r="AB136" i="18"/>
  <c r="AB151" i="18"/>
  <c r="AB167" i="18"/>
  <c r="H204" i="18"/>
  <c r="AB204" i="18" s="1"/>
  <c r="F187" i="18"/>
  <c r="G187" i="18" s="1"/>
  <c r="AA187" i="18" s="1"/>
  <c r="AB187" i="18" s="1"/>
  <c r="H189" i="18"/>
  <c r="AB189" i="18" s="1"/>
  <c r="AB193" i="18"/>
  <c r="AB196" i="18"/>
  <c r="AB198" i="18"/>
  <c r="H182" i="18"/>
  <c r="AB182" i="18" s="1"/>
  <c r="F199" i="18"/>
  <c r="G199" i="18" s="1"/>
  <c r="AA199" i="18" s="1"/>
  <c r="H199" i="18"/>
  <c r="AB199" i="18" s="1"/>
  <c r="F201" i="18"/>
  <c r="G201" i="18" s="1"/>
  <c r="AA201" i="18" s="1"/>
  <c r="AB201" i="18" s="1"/>
  <c r="AB206" i="18"/>
  <c r="H208" i="18"/>
  <c r="AB208" i="18" s="1"/>
  <c r="F208" i="18"/>
  <c r="G208" i="18" s="1"/>
  <c r="AA208" i="18" s="1"/>
  <c r="F197" i="18"/>
  <c r="G197" i="18" s="1"/>
  <c r="AA197" i="18" s="1"/>
  <c r="H197" i="18"/>
  <c r="A26" i="21"/>
  <c r="F205" i="18"/>
  <c r="G205" i="18" s="1"/>
  <c r="AA205" i="18" s="1"/>
  <c r="H205" i="18"/>
  <c r="H203" i="18"/>
  <c r="F203" i="18"/>
  <c r="G203" i="18" s="1"/>
  <c r="AA203" i="18" s="1"/>
  <c r="C25" i="21"/>
  <c r="F210" i="18"/>
  <c r="G210" i="18" s="1"/>
  <c r="AA210" i="18" s="1"/>
  <c r="AB210" i="18" s="1"/>
  <c r="D24" i="21"/>
  <c r="AW189" i="9" l="1"/>
  <c r="AF131" i="9"/>
  <c r="AW131" i="9" s="1"/>
  <c r="AF34" i="9"/>
  <c r="AW34" i="9" s="1"/>
  <c r="AF175" i="2"/>
  <c r="AU175" i="2" s="1"/>
  <c r="AF103" i="2"/>
  <c r="AU103" i="2" s="1"/>
  <c r="AF81" i="2"/>
  <c r="AU81" i="2" s="1"/>
  <c r="AF49" i="2"/>
  <c r="AU49" i="2" s="1"/>
  <c r="AF104" i="2"/>
  <c r="AU104" i="2" s="1"/>
  <c r="AF64" i="2"/>
  <c r="AU64" i="2" s="1"/>
  <c r="AF87" i="2"/>
  <c r="AU87" i="2" s="1"/>
  <c r="AF55" i="2"/>
  <c r="AU55" i="2" s="1"/>
  <c r="AF91" i="2"/>
  <c r="AU91" i="2" s="1"/>
  <c r="AF45" i="2"/>
  <c r="AU45" i="2" s="1"/>
  <c r="AU190" i="2"/>
  <c r="AF108" i="2"/>
  <c r="AU108" i="2" s="1"/>
  <c r="AF150" i="9"/>
  <c r="AW150" i="9" s="1"/>
  <c r="E25" i="21"/>
  <c r="AB197" i="18"/>
  <c r="AB164" i="18"/>
  <c r="AB185" i="18"/>
  <c r="AB62" i="18"/>
  <c r="AB97" i="18"/>
  <c r="AB106" i="18"/>
  <c r="AB73" i="18"/>
  <c r="AB104" i="18"/>
  <c r="AB109" i="18"/>
  <c r="AB42" i="18"/>
  <c r="AW159" i="9"/>
  <c r="AW132" i="9"/>
  <c r="AF80" i="9"/>
  <c r="AW80" i="9" s="1"/>
  <c r="AF108" i="9"/>
  <c r="AW108" i="9" s="1"/>
  <c r="AF86" i="9"/>
  <c r="AW86" i="9" s="1"/>
  <c r="AF56" i="9"/>
  <c r="AW56" i="9" s="1"/>
  <c r="AF172" i="9"/>
  <c r="AW172" i="9" s="1"/>
  <c r="AF10" i="9"/>
  <c r="AW10" i="9" s="1"/>
  <c r="AW14" i="9"/>
  <c r="AF78" i="9"/>
  <c r="AW78" i="9" s="1"/>
  <c r="AF182" i="9"/>
  <c r="AW182" i="9" s="1"/>
  <c r="AF137" i="2"/>
  <c r="AU137" i="2" s="1"/>
  <c r="AF117" i="2"/>
  <c r="AU117" i="2" s="1"/>
  <c r="AF67" i="2"/>
  <c r="AU67" i="2" s="1"/>
  <c r="AF35" i="2"/>
  <c r="AU35" i="2" s="1"/>
  <c r="AF130" i="2"/>
  <c r="AU130" i="2" s="1"/>
  <c r="AF58" i="2"/>
  <c r="AU58" i="2" s="1"/>
  <c r="AF23" i="2"/>
  <c r="AU23" i="2" s="1"/>
  <c r="AF151" i="2"/>
  <c r="AU151" i="2" s="1"/>
  <c r="AU20" i="2"/>
  <c r="AU12" i="2"/>
  <c r="AF176" i="2"/>
  <c r="AU176" i="2" s="1"/>
  <c r="AF112" i="2"/>
  <c r="AU112" i="2" s="1"/>
  <c r="AF90" i="2"/>
  <c r="AU90" i="2" s="1"/>
  <c r="AF166" i="2"/>
  <c r="AU166" i="2" s="1"/>
  <c r="AF119" i="2"/>
  <c r="AU119" i="2" s="1"/>
  <c r="AF53" i="2"/>
  <c r="AU53" i="2" s="1"/>
  <c r="AF162" i="2"/>
  <c r="AU162" i="2" s="1"/>
  <c r="AF116" i="2"/>
  <c r="AU116" i="2" s="1"/>
  <c r="AF84" i="2"/>
  <c r="AU84" i="2" s="1"/>
  <c r="AF52" i="2"/>
  <c r="AU52" i="2" s="1"/>
  <c r="AF28" i="2"/>
  <c r="AU28" i="2" s="1"/>
  <c r="AW41" i="9"/>
  <c r="AW140" i="9"/>
  <c r="AF121" i="2"/>
  <c r="AU121" i="2" s="1"/>
  <c r="AF62" i="2"/>
  <c r="AU62" i="2" s="1"/>
  <c r="AF199" i="2"/>
  <c r="AU199" i="2" s="1"/>
  <c r="AF95" i="2"/>
  <c r="AU95" i="2" s="1"/>
  <c r="AF57" i="2"/>
  <c r="AU57" i="2" s="1"/>
  <c r="AU207" i="2"/>
  <c r="AF72" i="2"/>
  <c r="AU72" i="2" s="1"/>
  <c r="AF40" i="2"/>
  <c r="AU40" i="2" s="1"/>
  <c r="AU173" i="2"/>
  <c r="AF123" i="2"/>
  <c r="AU123" i="2" s="1"/>
  <c r="AF63" i="2"/>
  <c r="AU63" i="2" s="1"/>
  <c r="AF183" i="2"/>
  <c r="AU183" i="2" s="1"/>
  <c r="AF106" i="2"/>
  <c r="AU106" i="2" s="1"/>
  <c r="AW65" i="9"/>
  <c r="AF127" i="9"/>
  <c r="AW127" i="9" s="1"/>
  <c r="AF157" i="9"/>
  <c r="AW157" i="9" s="1"/>
  <c r="AB171" i="18"/>
  <c r="AB161" i="18"/>
  <c r="AB120" i="18"/>
  <c r="AB162" i="18"/>
  <c r="AB71" i="18"/>
  <c r="AB53" i="18"/>
  <c r="AB45" i="18"/>
  <c r="AB118" i="18"/>
  <c r="AB80" i="18"/>
  <c r="AF187" i="9"/>
  <c r="AW187" i="9" s="1"/>
  <c r="AF200" i="9"/>
  <c r="AW200" i="9" s="1"/>
  <c r="AF184" i="9"/>
  <c r="AW184" i="9" s="1"/>
  <c r="AW115" i="9"/>
  <c r="AF171" i="9"/>
  <c r="AW171" i="9" s="1"/>
  <c r="AF130" i="9"/>
  <c r="AW130" i="9" s="1"/>
  <c r="AF141" i="9"/>
  <c r="AW141" i="9" s="1"/>
  <c r="AF124" i="9"/>
  <c r="AW124" i="9" s="1"/>
  <c r="AF75" i="9"/>
  <c r="AW75" i="9" s="1"/>
  <c r="AF111" i="9"/>
  <c r="AW111" i="9" s="1"/>
  <c r="AF27" i="9"/>
  <c r="AW27" i="9" s="1"/>
  <c r="AU157" i="2"/>
  <c r="AF177" i="2"/>
  <c r="AU177" i="2" s="1"/>
  <c r="AF125" i="2"/>
  <c r="AU125" i="2" s="1"/>
  <c r="AF109" i="2"/>
  <c r="AU109" i="2" s="1"/>
  <c r="AF75" i="2"/>
  <c r="AU75" i="2" s="1"/>
  <c r="AF43" i="2"/>
  <c r="AU43" i="2" s="1"/>
  <c r="AF126" i="2"/>
  <c r="AU126" i="2" s="1"/>
  <c r="AF66" i="2"/>
  <c r="AU66" i="2" s="1"/>
  <c r="AF182" i="2"/>
  <c r="AU182" i="2" s="1"/>
  <c r="AF149" i="2"/>
  <c r="AU149" i="2" s="1"/>
  <c r="AF19" i="2"/>
  <c r="AU19" i="2" s="1"/>
  <c r="AF11" i="2"/>
  <c r="AU11" i="2" s="1"/>
  <c r="AF205" i="2"/>
  <c r="AU205" i="2" s="1"/>
  <c r="AF161" i="2"/>
  <c r="AU161" i="2" s="1"/>
  <c r="AF135" i="2"/>
  <c r="AU135" i="2" s="1"/>
  <c r="AF46" i="2"/>
  <c r="AU46" i="2" s="1"/>
  <c r="AF145" i="2"/>
  <c r="AU145" i="2" s="1"/>
  <c r="AF127" i="2"/>
  <c r="AU127" i="2" s="1"/>
  <c r="AF150" i="2"/>
  <c r="AU150" i="2" s="1"/>
  <c r="AF69" i="2"/>
  <c r="AU69" i="2" s="1"/>
  <c r="AF140" i="2"/>
  <c r="AU140" i="2" s="1"/>
  <c r="AF60" i="2"/>
  <c r="AU60" i="2" s="1"/>
  <c r="AF84" i="9"/>
  <c r="AW84" i="9" s="1"/>
  <c r="AB203" i="18"/>
  <c r="AB194" i="18"/>
  <c r="AB140" i="18"/>
  <c r="AB114" i="18"/>
  <c r="AB102" i="18"/>
  <c r="AB75" i="18"/>
  <c r="AB94" i="18"/>
  <c r="AB90" i="18"/>
  <c r="AB78" i="18"/>
  <c r="AB23" i="18"/>
  <c r="AB22" i="18"/>
  <c r="AB29" i="18"/>
  <c r="AB11" i="18"/>
  <c r="AF197" i="9"/>
  <c r="AW197" i="9" s="1"/>
  <c r="AF153" i="9"/>
  <c r="AW153" i="9" s="1"/>
  <c r="AF105" i="9"/>
  <c r="AW105" i="9" s="1"/>
  <c r="AF104" i="9"/>
  <c r="AW104" i="9" s="1"/>
  <c r="AF48" i="9"/>
  <c r="AW48" i="9" s="1"/>
  <c r="AF161" i="9"/>
  <c r="AW161" i="9" s="1"/>
  <c r="AF100" i="9"/>
  <c r="AW100" i="9" s="1"/>
  <c r="AF35" i="9"/>
  <c r="AW35" i="9" s="1"/>
  <c r="R5" i="4"/>
  <c r="R7" i="4" s="1"/>
  <c r="R9" i="4" s="1"/>
  <c r="AF201" i="2"/>
  <c r="AU201" i="2" s="1"/>
  <c r="AF146" i="2"/>
  <c r="AU146" i="2" s="1"/>
  <c r="AF184" i="2"/>
  <c r="AU184" i="2" s="1"/>
  <c r="AF94" i="2"/>
  <c r="AU94" i="2" s="1"/>
  <c r="AF30" i="2"/>
  <c r="AU30" i="2" s="1"/>
  <c r="AF86" i="2"/>
  <c r="AU86" i="2" s="1"/>
  <c r="AF195" i="2"/>
  <c r="AU195" i="2" s="1"/>
  <c r="AF179" i="2"/>
  <c r="AU179" i="2" s="1"/>
  <c r="AF65" i="2"/>
  <c r="AU65" i="2" s="1"/>
  <c r="AF80" i="2"/>
  <c r="AU80" i="2" s="1"/>
  <c r="AF48" i="2"/>
  <c r="AU48" i="2" s="1"/>
  <c r="AF34" i="2"/>
  <c r="AU34" i="2" s="1"/>
  <c r="AF97" i="2"/>
  <c r="AU97" i="2" s="1"/>
  <c r="AF71" i="2"/>
  <c r="AU71" i="2" s="1"/>
  <c r="AF129" i="2"/>
  <c r="AU129" i="2" s="1"/>
  <c r="AF70" i="2"/>
  <c r="AU70" i="2" s="1"/>
  <c r="AF206" i="2"/>
  <c r="AU206" i="2" s="1"/>
  <c r="AF107" i="2"/>
  <c r="AU107" i="2" s="1"/>
  <c r="AF171" i="2"/>
  <c r="AU171" i="2" s="1"/>
  <c r="AF78" i="2"/>
  <c r="AU78" i="2" s="1"/>
  <c r="A27" i="21"/>
  <c r="AB205" i="18"/>
  <c r="F79" i="21"/>
  <c r="AB143" i="18"/>
  <c r="AB181" i="18"/>
  <c r="AB145" i="18"/>
  <c r="AF156" i="9"/>
  <c r="AW156" i="9" s="1"/>
  <c r="AF125" i="9"/>
  <c r="AW125" i="9" s="1"/>
  <c r="AF129" i="9"/>
  <c r="AW129" i="9" s="1"/>
  <c r="AF188" i="9"/>
  <c r="AW188" i="9" s="1"/>
  <c r="AF109" i="9"/>
  <c r="AW109" i="9" s="1"/>
  <c r="AW20" i="9"/>
  <c r="AW76" i="9"/>
  <c r="AW57" i="9"/>
  <c r="AW60" i="9"/>
  <c r="AF42" i="9"/>
  <c r="AW42" i="9" s="1"/>
  <c r="AF64" i="9"/>
  <c r="AW64" i="9" s="1"/>
  <c r="AF151" i="9"/>
  <c r="AW151" i="9" s="1"/>
  <c r="AF101" i="9"/>
  <c r="AW101" i="9" s="1"/>
  <c r="AF43" i="9"/>
  <c r="AW43" i="9" s="1"/>
  <c r="AF18" i="9"/>
  <c r="AW18" i="9" s="1"/>
  <c r="AF51" i="9"/>
  <c r="AW51" i="9" s="1"/>
  <c r="AF44" i="9"/>
  <c r="AW44" i="9" s="1"/>
  <c r="AF142" i="2"/>
  <c r="AU142" i="2" s="1"/>
  <c r="AF101" i="2"/>
  <c r="AU101" i="2" s="1"/>
  <c r="AF83" i="2"/>
  <c r="AU83" i="2" s="1"/>
  <c r="AF51" i="2"/>
  <c r="AU51" i="2" s="1"/>
  <c r="AF170" i="2"/>
  <c r="AU170" i="2" s="1"/>
  <c r="AF122" i="2"/>
  <c r="AU122" i="2" s="1"/>
  <c r="AF102" i="2"/>
  <c r="AU102" i="2" s="1"/>
  <c r="AF74" i="2"/>
  <c r="AU74" i="2" s="1"/>
  <c r="AF42" i="2"/>
  <c r="AU42" i="2" s="1"/>
  <c r="AF32" i="2"/>
  <c r="AU32" i="2" s="1"/>
  <c r="AF120" i="2"/>
  <c r="AU120" i="2" s="1"/>
  <c r="AF155" i="2"/>
  <c r="AU155" i="2" s="1"/>
  <c r="AF133" i="2"/>
  <c r="AU133" i="2" s="1"/>
  <c r="AF139" i="2"/>
  <c r="AU139" i="2" s="1"/>
  <c r="AF134" i="2"/>
  <c r="AU134" i="2" s="1"/>
  <c r="AF77" i="2"/>
  <c r="AU77" i="2" s="1"/>
  <c r="AF154" i="2"/>
  <c r="AU154" i="2" s="1"/>
  <c r="AF68" i="2"/>
  <c r="AU68" i="2" s="1"/>
  <c r="AF36" i="2"/>
  <c r="AU36" i="2" s="1"/>
  <c r="AW73" i="9"/>
  <c r="AF190" i="9"/>
  <c r="AW190" i="9" s="1"/>
  <c r="AF116" i="9"/>
  <c r="AW116" i="9" s="1"/>
  <c r="AF26" i="9"/>
  <c r="AW26" i="9" s="1"/>
  <c r="AF165" i="9"/>
  <c r="AW165" i="9" s="1"/>
  <c r="AF92" i="9"/>
  <c r="AW92" i="9" s="1"/>
  <c r="AF36" i="9"/>
  <c r="AW36" i="9" s="1"/>
  <c r="AF24" i="9"/>
  <c r="AW24" i="9" s="1"/>
  <c r="AF137" i="9"/>
  <c r="AW137" i="9" s="1"/>
  <c r="AF106" i="9"/>
  <c r="AW106" i="9" s="1"/>
  <c r="AF168" i="2"/>
  <c r="AU168" i="2" s="1"/>
  <c r="AF110" i="2"/>
  <c r="AU110" i="2" s="1"/>
  <c r="AU193" i="2"/>
  <c r="AF111" i="2"/>
  <c r="AU111" i="2" s="1"/>
  <c r="AF73" i="2"/>
  <c r="AU73" i="2" s="1"/>
  <c r="AF41" i="2"/>
  <c r="AU41" i="2" s="1"/>
  <c r="AF39" i="2"/>
  <c r="AU39" i="2" s="1"/>
  <c r="AF88" i="2"/>
  <c r="AU88" i="2" s="1"/>
  <c r="AF56" i="2"/>
  <c r="AU56" i="2" s="1"/>
  <c r="AF89" i="2"/>
  <c r="AU89" i="2" s="1"/>
  <c r="AF79" i="2"/>
  <c r="AU79" i="2" s="1"/>
  <c r="AF47" i="2"/>
  <c r="AU47" i="2" s="1"/>
  <c r="AF54" i="2"/>
  <c r="AU54" i="2" s="1"/>
  <c r="AF185" i="2"/>
  <c r="AU185" i="2" s="1"/>
  <c r="AF156" i="2"/>
  <c r="AU156" i="2" s="1"/>
  <c r="AF99" i="2"/>
  <c r="AU99" i="2" s="1"/>
  <c r="AF85" i="2"/>
  <c r="AU85" i="2" s="1"/>
  <c r="AF37" i="2"/>
  <c r="AU37" i="2" s="1"/>
  <c r="AF167" i="2"/>
  <c r="AU167" i="2" s="1"/>
  <c r="AF153" i="2"/>
  <c r="AU153" i="2" s="1"/>
  <c r="AF92" i="2"/>
  <c r="AU92" i="2" s="1"/>
  <c r="AF10" i="2"/>
  <c r="AU10" i="2" s="1"/>
  <c r="AF205" i="9"/>
  <c r="AW205" i="9" s="1"/>
  <c r="AF122" i="9"/>
  <c r="AW122" i="9" s="1"/>
  <c r="AB190" i="18"/>
  <c r="AB155" i="18"/>
  <c r="AB125" i="18"/>
  <c r="AB107" i="18"/>
  <c r="AB101" i="18"/>
  <c r="AB86" i="18"/>
  <c r="AB117" i="18"/>
  <c r="AB77" i="18"/>
  <c r="AB81" i="18"/>
  <c r="AF145" i="9"/>
  <c r="AW145" i="9" s="1"/>
  <c r="AF170" i="9"/>
  <c r="AW170" i="9" s="1"/>
  <c r="AF203" i="9"/>
  <c r="AW203" i="9" s="1"/>
  <c r="AF74" i="9"/>
  <c r="AW74" i="9" s="1"/>
  <c r="AF58" i="9"/>
  <c r="AW58" i="9" s="1"/>
  <c r="AF148" i="9"/>
  <c r="AW148" i="9" s="1"/>
  <c r="AF177" i="9"/>
  <c r="AW177" i="9" s="1"/>
  <c r="AF59" i="9"/>
  <c r="AW59" i="9" s="1"/>
  <c r="AF138" i="9"/>
  <c r="AW138" i="9" s="1"/>
  <c r="AF22" i="9"/>
  <c r="AW22" i="9" s="1"/>
  <c r="AF169" i="9"/>
  <c r="AW169" i="9" s="1"/>
  <c r="AF67" i="9"/>
  <c r="AW67" i="9" s="1"/>
  <c r="AF187" i="2"/>
  <c r="AU187" i="2" s="1"/>
  <c r="AF93" i="2"/>
  <c r="AU93" i="2" s="1"/>
  <c r="AF59" i="2"/>
  <c r="AU59" i="2" s="1"/>
  <c r="AF118" i="2"/>
  <c r="AU118" i="2" s="1"/>
  <c r="AF82" i="2"/>
  <c r="AU82" i="2" s="1"/>
  <c r="AF50" i="2"/>
  <c r="AU50" i="2" s="1"/>
  <c r="AF98" i="2"/>
  <c r="AU98" i="2" s="1"/>
  <c r="AF191" i="2"/>
  <c r="AU191" i="2" s="1"/>
  <c r="AF96" i="2"/>
  <c r="AU96" i="2" s="1"/>
  <c r="AF124" i="2"/>
  <c r="AU124" i="2" s="1"/>
  <c r="AF192" i="2"/>
  <c r="AU192" i="2" s="1"/>
  <c r="AF100" i="2"/>
  <c r="AU100" i="2" s="1"/>
  <c r="AF76" i="2"/>
  <c r="AU76" i="2" s="1"/>
  <c r="AF44" i="2"/>
  <c r="AU44" i="2" s="1"/>
  <c r="AF188" i="2"/>
  <c r="AU188" i="2" s="1"/>
  <c r="AF18" i="2"/>
  <c r="AU18" i="2" s="1"/>
  <c r="F80" i="21" l="1"/>
  <c r="A28" i="21"/>
  <c r="D25" i="21"/>
  <c r="C26" i="21" s="1"/>
  <c r="C27" i="21" l="1"/>
  <c r="E26" i="21"/>
  <c r="A29" i="21"/>
  <c r="F81" i="21"/>
  <c r="F82" i="21" l="1"/>
  <c r="A30" i="21"/>
  <c r="D26" i="21"/>
  <c r="C28" i="21" s="1"/>
  <c r="E27" i="21"/>
  <c r="D27" i="21" s="1"/>
  <c r="E28" i="21" l="1"/>
  <c r="C29" i="21"/>
  <c r="A31" i="21"/>
  <c r="F83" i="21"/>
  <c r="F84" i="21" l="1"/>
  <c r="A32" i="21"/>
  <c r="E29" i="21"/>
  <c r="D29" i="21" s="1"/>
  <c r="D28" i="21"/>
  <c r="C30" i="21" s="1"/>
  <c r="C31" i="21" l="1"/>
  <c r="E30" i="21"/>
  <c r="D30" i="21" s="1"/>
  <c r="A33" i="21"/>
  <c r="F85" i="21"/>
  <c r="F86" i="21" l="1"/>
  <c r="A34" i="21"/>
  <c r="E31" i="21"/>
  <c r="D31" i="21" s="1"/>
  <c r="C32" i="21" s="1"/>
  <c r="E32" i="21" l="1"/>
  <c r="D32" i="21" s="1"/>
  <c r="C33" i="21"/>
  <c r="A35" i="21"/>
  <c r="F87" i="21"/>
  <c r="F88" i="21" l="1"/>
  <c r="A36" i="21"/>
  <c r="E33" i="21"/>
  <c r="D33" i="21" s="1"/>
  <c r="C34" i="21" s="1"/>
  <c r="C35" i="21" l="1"/>
  <c r="E34" i="21"/>
  <c r="D34" i="21" s="1"/>
  <c r="A37" i="21"/>
  <c r="F89" i="21"/>
  <c r="F90" i="21" l="1"/>
  <c r="A38" i="21"/>
  <c r="E35" i="21"/>
  <c r="D35" i="21" s="1"/>
  <c r="C36" i="21" s="1"/>
  <c r="E36" i="21" l="1"/>
  <c r="D36" i="21" s="1"/>
  <c r="C37" i="21"/>
  <c r="A39" i="21"/>
  <c r="F91" i="21"/>
  <c r="F92" i="21" l="1"/>
  <c r="A40" i="21"/>
  <c r="E37" i="21"/>
  <c r="D37" i="21" s="1"/>
  <c r="C38" i="21" s="1"/>
  <c r="C39" i="21" l="1"/>
  <c r="E38" i="21"/>
  <c r="D38" i="21" s="1"/>
  <c r="A41" i="21"/>
  <c r="F93" i="21"/>
  <c r="F94" i="21" l="1"/>
  <c r="A42" i="21"/>
  <c r="E39" i="21"/>
  <c r="D39" i="21" s="1"/>
  <c r="C40" i="21" s="1"/>
  <c r="E40" i="21" l="1"/>
  <c r="D40" i="21" s="1"/>
  <c r="C41" i="21"/>
  <c r="A43" i="21"/>
  <c r="F95" i="21"/>
  <c r="F96" i="21" l="1"/>
  <c r="A44" i="21"/>
  <c r="E41" i="21"/>
  <c r="D41" i="21" s="1"/>
  <c r="C42" i="21" s="1"/>
  <c r="C43" i="21" l="1"/>
  <c r="E42" i="21"/>
  <c r="D42" i="21" s="1"/>
  <c r="A45" i="21"/>
  <c r="F97" i="21"/>
  <c r="F98" i="21" l="1"/>
  <c r="A46" i="21"/>
  <c r="E43" i="21"/>
  <c r="D43" i="21" s="1"/>
  <c r="C44" i="21" s="1"/>
  <c r="E44" i="21" l="1"/>
  <c r="D44" i="21" s="1"/>
  <c r="C45" i="21"/>
  <c r="A47" i="21"/>
  <c r="F99" i="21"/>
  <c r="F100" i="21" l="1"/>
  <c r="A48" i="21"/>
  <c r="E45" i="21"/>
  <c r="D45" i="21" s="1"/>
  <c r="C46" i="21" s="1"/>
  <c r="C47" i="21" l="1"/>
  <c r="E46" i="21"/>
  <c r="D46" i="21" s="1"/>
  <c r="A49" i="21"/>
  <c r="F101" i="21"/>
  <c r="F102" i="21" l="1"/>
  <c r="A50" i="21"/>
  <c r="E47" i="21"/>
  <c r="D47" i="21" s="1"/>
  <c r="C48" i="21" s="1"/>
  <c r="E48" i="21" l="1"/>
  <c r="D48" i="21" s="1"/>
  <c r="C49" i="21"/>
  <c r="A51" i="21"/>
  <c r="F103" i="21"/>
  <c r="F104" i="21" l="1"/>
  <c r="A52" i="21"/>
  <c r="E49" i="21"/>
  <c r="D49" i="21" s="1"/>
  <c r="C50" i="21" s="1"/>
  <c r="C51" i="21" l="1"/>
  <c r="E50" i="21"/>
  <c r="D50" i="21" s="1"/>
  <c r="A53" i="21"/>
  <c r="F105" i="21"/>
  <c r="F106" i="21" l="1"/>
  <c r="A54" i="21"/>
  <c r="E51" i="21"/>
  <c r="D51" i="21" s="1"/>
  <c r="C52" i="21" s="1"/>
  <c r="E52" i="21" l="1"/>
  <c r="D52" i="21" s="1"/>
  <c r="C53" i="21"/>
  <c r="A55" i="21"/>
  <c r="F107" i="21"/>
  <c r="A56" i="21" l="1"/>
  <c r="F108" i="21"/>
  <c r="E53" i="21"/>
  <c r="D53" i="21" s="1"/>
  <c r="C54" i="21" s="1"/>
  <c r="C55" i="21" l="1"/>
  <c r="E54" i="21"/>
  <c r="D54" i="21" s="1"/>
  <c r="F109" i="21"/>
  <c r="A57" i="21"/>
  <c r="A58" i="21" l="1"/>
  <c r="F110" i="21"/>
  <c r="E55" i="21"/>
  <c r="D55" i="21" s="1"/>
  <c r="C56" i="21" s="1"/>
  <c r="E56" i="21" l="1"/>
  <c r="D56" i="21" s="1"/>
  <c r="C57" i="21"/>
  <c r="F111" i="21"/>
  <c r="A59" i="21"/>
  <c r="F112" i="21" l="1"/>
  <c r="A60" i="21"/>
  <c r="E57" i="21"/>
  <c r="D57" i="21" s="1"/>
  <c r="C58" i="21" s="1"/>
  <c r="C59" i="21" l="1"/>
  <c r="E58" i="21"/>
  <c r="D58" i="21" s="1"/>
  <c r="A61" i="21"/>
  <c r="A62" i="21" l="1"/>
  <c r="E59" i="21"/>
  <c r="D59" i="21" s="1"/>
  <c r="C60" i="21" s="1"/>
  <c r="E60" i="21" l="1"/>
  <c r="D60" i="21" s="1"/>
  <c r="C61" i="21"/>
  <c r="A63" i="21"/>
  <c r="A64" i="21" l="1"/>
  <c r="E61" i="21"/>
  <c r="D61" i="21" s="1"/>
  <c r="C62" i="21" s="1"/>
  <c r="C63" i="21" l="1"/>
  <c r="E62" i="21"/>
  <c r="D62" i="21" s="1"/>
  <c r="A65" i="21"/>
  <c r="A66" i="21" l="1"/>
  <c r="E63" i="21"/>
  <c r="D63" i="21" s="1"/>
  <c r="C64" i="21" s="1"/>
  <c r="E64" i="21" l="1"/>
  <c r="D64" i="21" s="1"/>
  <c r="C65" i="21"/>
  <c r="A67" i="21"/>
  <c r="A68" i="21" l="1"/>
  <c r="E65" i="21"/>
  <c r="D65" i="21" s="1"/>
  <c r="C66" i="21" s="1"/>
  <c r="C67" i="21" l="1"/>
  <c r="E66" i="21"/>
  <c r="D66" i="21" s="1"/>
  <c r="A69" i="21"/>
  <c r="A70" i="21" l="1"/>
  <c r="E67" i="21"/>
  <c r="D67" i="21" s="1"/>
  <c r="C68" i="21" s="1"/>
  <c r="E68" i="21" l="1"/>
  <c r="D68" i="21" s="1"/>
  <c r="C69" i="21"/>
  <c r="A71" i="21"/>
  <c r="E69" i="21" l="1"/>
  <c r="D69" i="21" s="1"/>
  <c r="C70" i="21" s="1"/>
  <c r="A72" i="21"/>
  <c r="C71" i="21" l="1"/>
  <c r="E70" i="21"/>
  <c r="D70" i="21" s="1"/>
  <c r="A73" i="21"/>
  <c r="A74" i="21" l="1"/>
  <c r="E71" i="21"/>
  <c r="D71" i="21" s="1"/>
  <c r="C72" i="21" s="1"/>
  <c r="E72" i="21" l="1"/>
  <c r="D72" i="21" s="1"/>
  <c r="C73" i="21"/>
  <c r="A75" i="21"/>
  <c r="A76" i="21" l="1"/>
  <c r="E73" i="21"/>
  <c r="D73" i="21" s="1"/>
  <c r="C74" i="21" s="1"/>
  <c r="C75" i="21" l="1"/>
  <c r="E74" i="21"/>
  <c r="D74" i="21" s="1"/>
  <c r="A77" i="21"/>
  <c r="E75" i="21" l="1"/>
  <c r="D75" i="21" s="1"/>
  <c r="C76" i="21" s="1"/>
  <c r="E76" i="21" l="1"/>
  <c r="D76" i="21" s="1"/>
  <c r="C77" i="21"/>
  <c r="E77" i="21" l="1"/>
  <c r="D77" i="21" s="1"/>
  <c r="C78" i="21" s="1"/>
  <c r="C79" i="21" l="1"/>
  <c r="E78" i="21"/>
  <c r="D78" i="21" s="1"/>
  <c r="E79" i="21" l="1"/>
  <c r="D79" i="21" s="1"/>
  <c r="C80" i="21" s="1"/>
  <c r="C81" i="21" l="1"/>
  <c r="E80" i="21"/>
  <c r="D80" i="21" s="1"/>
  <c r="E81" i="21" l="1"/>
  <c r="D81" i="21" s="1"/>
  <c r="C82" i="21" s="1"/>
  <c r="C83" i="21" l="1"/>
  <c r="E82" i="21"/>
  <c r="D82" i="21" s="1"/>
  <c r="E83" i="21" l="1"/>
  <c r="D83" i="21" s="1"/>
  <c r="C84" i="21" s="1"/>
  <c r="E84" i="21" l="1"/>
  <c r="D84" i="21" s="1"/>
  <c r="C85" i="21"/>
  <c r="E85" i="21" l="1"/>
  <c r="D85" i="21" s="1"/>
  <c r="C86" i="21" s="1"/>
  <c r="C87" i="21" l="1"/>
  <c r="E86" i="21"/>
  <c r="D86" i="21" s="1"/>
  <c r="E87" i="21" l="1"/>
  <c r="D87" i="21" s="1"/>
  <c r="C88" i="21" s="1"/>
  <c r="C89" i="21" l="1"/>
  <c r="E88" i="21"/>
  <c r="D88" i="21" s="1"/>
  <c r="E89" i="21" l="1"/>
  <c r="D89" i="21" s="1"/>
  <c r="C90" i="21" s="1"/>
  <c r="C91" i="21" l="1"/>
  <c r="E90" i="21"/>
  <c r="D90" i="21" s="1"/>
  <c r="E91" i="21" l="1"/>
  <c r="D91" i="21" s="1"/>
  <c r="C92" i="21" s="1"/>
  <c r="E92" i="21" l="1"/>
  <c r="D92" i="21" s="1"/>
  <c r="C93" i="21"/>
  <c r="E93" i="21" l="1"/>
  <c r="D93" i="21" s="1"/>
  <c r="C94" i="21" s="1"/>
  <c r="C95" i="21" l="1"/>
  <c r="E94" i="21"/>
  <c r="D94" i="21" s="1"/>
  <c r="E95" i="21" l="1"/>
  <c r="D95" i="21" s="1"/>
  <c r="C96" i="21" s="1"/>
  <c r="C97" i="21" l="1"/>
  <c r="E96" i="21"/>
  <c r="D96" i="21" s="1"/>
  <c r="E97" i="21" l="1"/>
  <c r="D97" i="21" s="1"/>
  <c r="C98" i="21" s="1"/>
  <c r="C99" i="21" l="1"/>
  <c r="E98" i="21"/>
  <c r="D98" i="21" s="1"/>
  <c r="E99" i="21" l="1"/>
  <c r="D99" i="21" s="1"/>
  <c r="C100" i="21" s="1"/>
  <c r="E100" i="21" l="1"/>
  <c r="D100" i="21" s="1"/>
  <c r="C101" i="21"/>
  <c r="E101" i="21" l="1"/>
  <c r="D101" i="21" s="1"/>
  <c r="C102" i="21" s="1"/>
  <c r="C103" i="21" l="1"/>
  <c r="E102" i="21"/>
  <c r="D102" i="21" s="1"/>
  <c r="E103" i="21" l="1"/>
  <c r="D103" i="21" s="1"/>
  <c r="C104" i="21" s="1"/>
  <c r="C105" i="21" l="1"/>
  <c r="E104" i="21"/>
  <c r="D104" i="21" s="1"/>
  <c r="E105" i="21" l="1"/>
  <c r="D105" i="21" s="1"/>
  <c r="C106" i="21" s="1"/>
  <c r="C107" i="21" l="1"/>
  <c r="E106" i="21"/>
  <c r="D106" i="21" s="1"/>
  <c r="E107" i="21" l="1"/>
  <c r="D107" i="21" s="1"/>
  <c r="C108" i="21" s="1"/>
  <c r="E108" i="21" l="1"/>
  <c r="D108" i="21" s="1"/>
  <c r="C109" i="21"/>
  <c r="E109" i="21" l="1"/>
  <c r="D109" i="21" s="1"/>
  <c r="C110" i="21" s="1"/>
  <c r="C111" i="21" l="1"/>
  <c r="E110" i="21"/>
  <c r="D110" i="21" s="1"/>
  <c r="E111" i="21" l="1"/>
  <c r="D111" i="21" s="1"/>
  <c r="C112" i="21" s="1"/>
  <c r="C113" i="21" l="1"/>
  <c r="E113" i="21" s="1"/>
  <c r="E112" i="21"/>
  <c r="D112" i="21" s="1"/>
  <c r="E20" i="21" l="1"/>
  <c r="D113"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100-00000C000000}">
      <text>
        <r>
          <rPr>
            <sz val="11"/>
            <color theme="1"/>
            <rFont val="Arial"/>
            <family val="2"/>
            <scheme val="minor"/>
          </rPr>
          <t>======
ID#AAABOYDtTeY
Comentario    (2024-07-12 19:31:24)
Ingresar el número de vale del crédito de la IMF
Formato: Numérico</t>
        </r>
      </text>
    </comment>
    <comment ref="B7" authorId="0" shapeId="0" xr:uid="{00000000-0006-0000-0100-000008000000}">
      <text>
        <r>
          <rPr>
            <sz val="11"/>
            <color theme="1"/>
            <rFont val="Arial"/>
            <family val="2"/>
            <scheme val="minor"/>
          </rPr>
          <t>======
ID#AAABOYDtTgo
tc={AB7415A2-C061-4A54-8E77-1C8547D23834}    (2024-07-12 19:31:24)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existir nuevo número de vale, completar con referencia que constate la nueva operación</t>
        </r>
      </text>
    </comment>
    <comment ref="C7" authorId="0" shapeId="0" xr:uid="{00000000-0006-0000-0100-000002000000}">
      <text>
        <r>
          <rPr>
            <sz val="11"/>
            <color theme="1"/>
            <rFont val="Arial"/>
            <family val="2"/>
            <scheme val="minor"/>
          </rPr>
          <t>======
ID#AAABOYDtTkI
Comentario    (2024-07-12 19:31:24)
Indicar la fecha (día, mes y año) en la que se otorgó el crédito.
Ej.: 15/02/2018
Formato: dd/mm/aaa</t>
        </r>
      </text>
    </comment>
    <comment ref="E7" authorId="0" shapeId="0" xr:uid="{00000000-0006-0000-0100-000019000000}">
      <text>
        <r>
          <rPr>
            <sz val="11"/>
            <color theme="1"/>
            <rFont val="Arial"/>
            <family val="2"/>
            <scheme val="minor"/>
          </rPr>
          <t>======
ID#AAABOYDtTks
William Frois    (2021-03-26 12:45:10)
Cantidad de días de atraso del cliente respecto al vale a refinanciar, a la fecha de reperfilamiento.</t>
        </r>
      </text>
    </comment>
    <comment ref="F7" authorId="0" shapeId="0" xr:uid="{00000000-0006-0000-0100-00001A000000}">
      <text>
        <r>
          <rPr>
            <sz val="11"/>
            <color theme="1"/>
            <rFont val="Arial"/>
            <family val="2"/>
            <scheme val="minor"/>
          </rPr>
          <t>======
ID#AAABOYDtTiU
Comentario    (2021-03-26 12:45:10)
Indicar número de RUT si se trata de una empresa formal.
En caso contrario dejar vacío (la cédula de identidad se completa en la variable "CI TITULAR")
Formato: Número (sin separadores)</t>
        </r>
      </text>
    </comment>
    <comment ref="L7" authorId="0" shapeId="0" xr:uid="{00000000-0006-0000-0100-000018000000}">
      <text>
        <r>
          <rPr>
            <sz val="11"/>
            <color theme="1"/>
            <rFont val="Arial"/>
            <family val="2"/>
            <scheme val="minor"/>
          </rPr>
          <t>======
ID#AAABOYDtTZ4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M7" authorId="0" shapeId="0" xr:uid="{00000000-0006-0000-0100-000010000000}">
      <text>
        <r>
          <rPr>
            <sz val="11"/>
            <color theme="1"/>
            <rFont val="Arial"/>
            <family val="2"/>
            <scheme val="minor"/>
          </rPr>
          <t>======
ID#AAABOYDtTc8
Comentario    (2024-07-12 19:31:24)
Indique el monto (capital) del crédito otorgado, en la moneda de origen del crédito
Ej.: Si se otorgó un crédito por $ 1000, indicar 1000. No indicar la moneda, eso se especifica en la columna "MONEDA" a continuación.
Formato: Número</t>
        </r>
      </text>
    </comment>
    <comment ref="N7" authorId="0" shapeId="0" xr:uid="{00000000-0006-0000-0100-000017000000}">
      <text>
        <r>
          <rPr>
            <sz val="11"/>
            <color theme="1"/>
            <rFont val="Arial"/>
            <family val="2"/>
            <scheme val="minor"/>
          </rPr>
          <t>======
ID#AAABOX30V0g
William Frois    (2024-07-12 19:31:24)
Comentario:
Indicar la moneda en la que se otorgó el crédito.
Ej.: Si se otogaron $ 1000, indicar UYU
Formato: Código, ver en la hoja "Códigos" o siguiendo el link</t>
        </r>
      </text>
    </comment>
    <comment ref="O7" authorId="0" shapeId="0" xr:uid="{00000000-0006-0000-0100-000013000000}">
      <text>
        <r>
          <rPr>
            <sz val="11"/>
            <color theme="1"/>
            <rFont val="Arial"/>
            <family val="2"/>
            <scheme val="minor"/>
          </rPr>
          <t>======
ID#AAABOYDtTaI
Comentario    (2024-07-12 19:31:24)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P7" authorId="0" shapeId="0" xr:uid="{00000000-0006-0000-0100-00000E000000}">
      <text>
        <r>
          <rPr>
            <sz val="11"/>
            <color theme="1"/>
            <rFont val="Arial"/>
            <family val="2"/>
            <scheme val="minor"/>
          </rPr>
          <t>======
ID#AAABOYDtTdo
Comentario    (2024-07-12 19:31:24)
Indicar periodicidad del crédito.
Ej.: mensual, trimestral, semestral, anual</t>
        </r>
      </text>
    </comment>
    <comment ref="Q7" authorId="0" shapeId="0" xr:uid="{00000000-0006-0000-0100-000006000000}">
      <text>
        <r>
          <rPr>
            <sz val="11"/>
            <color theme="1"/>
            <rFont val="Arial"/>
            <family val="2"/>
            <scheme val="minor"/>
          </rPr>
          <t>======
ID#AAABOYDtTh4
Comentario    (2024-07-12 19:31:24)
Indicar la gracia del crédito en cantidad de cuotas
Ej.: si la peridodicidad es semestral y tiene 6 meses de gracia, indicar 1 cuota.
Formato: Número</t>
        </r>
      </text>
    </comment>
    <comment ref="R7" authorId="0" shapeId="0" xr:uid="{00000000-0006-0000-0100-000012000000}">
      <text>
        <r>
          <rPr>
            <sz val="11"/>
            <color theme="1"/>
            <rFont val="Arial"/>
            <family val="2"/>
            <scheme val="minor"/>
          </rPr>
          <t>======
ID#AAABOYDtTbY
William Frois    (2024-07-12 19:31:24)
Plazo total: Plazo de amortización + plazo de gracia</t>
        </r>
      </text>
    </comment>
    <comment ref="S7" authorId="0" shapeId="0" xr:uid="{00000000-0006-0000-0100-00000D000000}">
      <text>
        <r>
          <rPr>
            <sz val="11"/>
            <color theme="1"/>
            <rFont val="Arial"/>
            <family val="2"/>
            <scheme val="minor"/>
          </rPr>
          <t>======
ID#AAABOYDtTeQ
Comentario    (2024-07-12 19:31:24)
Indicar la tasa efectiva anual, campo expresado en porcentaje, incluir dos decimales aplicada por la IMF al beneficiario.
Ej.: Si la tasa es de 20% indicar 20,00%.
Formato: Porcentaje (dos decimales)</t>
        </r>
      </text>
    </comment>
    <comment ref="T7" authorId="0" shapeId="0" xr:uid="{00000000-0006-0000-0100-000011000000}">
      <text>
        <r>
          <rPr>
            <sz val="11"/>
            <color theme="1"/>
            <rFont val="Arial"/>
            <family val="2"/>
            <scheme val="minor"/>
          </rPr>
          <t>======
ID#AAABOYDtTc0
Comentario    (2024-07-12 19:31:24)
Indicar Grupo asistido al cual pertenezca: COVID-19 (Capital de Trabajo)</t>
        </r>
      </text>
    </comment>
    <comment ref="X7" authorId="0" shapeId="0" xr:uid="{00000000-0006-0000-0100-000005000000}">
      <text>
        <r>
          <rPr>
            <sz val="11"/>
            <color theme="1"/>
            <rFont val="Arial"/>
            <family val="2"/>
            <scheme val="minor"/>
          </rPr>
          <t>======
ID#AAABOYDtTiM
William Frois    (2024-07-12 19:31:24)
El subsidio será determinado en función de la moneda del crédito, y corresponde a puntos de Tasa de Interés Efectiva Anual TEA.</t>
        </r>
      </text>
    </comment>
    <comment ref="AD7" authorId="0" shapeId="0" xr:uid="{00000000-0006-0000-0100-000015000000}">
      <text>
        <r>
          <rPr>
            <sz val="11"/>
            <color theme="1"/>
            <rFont val="Arial"/>
            <family val="2"/>
            <scheme val="minor"/>
          </rPr>
          <t>======
ID#AAABOX30V1Q
William Frois    (2024-07-12 19:31:24)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 ref="AG7" authorId="0" shapeId="0" xr:uid="{00000000-0006-0000-0100-000016000000}">
      <text>
        <r>
          <rPr>
            <sz val="11"/>
            <color theme="1"/>
            <rFont val="Arial"/>
            <family val="2"/>
            <scheme val="minor"/>
          </rPr>
          <t>======
ID#AAABOX30V04
Comentario    (2024-07-12 19:31:24)
Indique el monto (capital) del crédito otorgado, en la moneda de origen del crédito
Ej.: Si se otorgó un crédito por $ 1000, indicar 1000. No indicar la moneda, eso se especifica en la columna "MONEDA" a continuación.
Formato: Número</t>
        </r>
      </text>
    </comment>
    <comment ref="AH7" authorId="0" shapeId="0" xr:uid="{00000000-0006-0000-0100-000001000000}">
      <text>
        <r>
          <rPr>
            <sz val="11"/>
            <color theme="1"/>
            <rFont val="Arial"/>
            <family val="2"/>
            <scheme val="minor"/>
          </rPr>
          <t>======
ID#AAABOYDtTk8
William Frois    (2024-07-12 19:31:24)
Comentario:
Indicar la moneda en la que se otorgó el crédito.
Ej.: Si se otogaron $ 1000, indicar UYU
Formato: Código, ver en la hoja "Códigos" o siguiendo el link</t>
        </r>
      </text>
    </comment>
    <comment ref="AI7" authorId="0" shapeId="0" xr:uid="{00000000-0006-0000-0100-00000A000000}">
      <text>
        <r>
          <rPr>
            <sz val="11"/>
            <color theme="1"/>
            <rFont val="Arial"/>
            <family val="2"/>
            <scheme val="minor"/>
          </rPr>
          <t>======
ID#AAABOYDtTfM
Comentario    (2024-07-12 19:31:24)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AJ7" authorId="0" shapeId="0" xr:uid="{00000000-0006-0000-0100-000007000000}">
      <text>
        <r>
          <rPr>
            <sz val="11"/>
            <color theme="1"/>
            <rFont val="Arial"/>
            <family val="2"/>
            <scheme val="minor"/>
          </rPr>
          <t>======
ID#AAABOYDtThk
Comentario    (2024-07-12 19:31:24)
Indicar periodicidad del crédito.
Ej.: mensual, trimestral, semestral, anual</t>
        </r>
      </text>
    </comment>
    <comment ref="AK7" authorId="0" shapeId="0" xr:uid="{00000000-0006-0000-0100-00000B000000}">
      <text>
        <r>
          <rPr>
            <sz val="11"/>
            <color theme="1"/>
            <rFont val="Arial"/>
            <family val="2"/>
            <scheme val="minor"/>
          </rPr>
          <t>======
ID#AAABOYDtTe0
Comentario    (2024-07-12 19:31:24)
Indicar la gracia del crédito en cantidad de cuotas
Ej.: si la peridodicidad es semestral y tiene 6 meses de gracia, indicar 1 cuota.
Formato: Número</t>
        </r>
      </text>
    </comment>
    <comment ref="AL7" authorId="0" shapeId="0" xr:uid="{00000000-0006-0000-0100-00000F000000}">
      <text>
        <r>
          <rPr>
            <sz val="11"/>
            <color theme="1"/>
            <rFont val="Arial"/>
            <family val="2"/>
            <scheme val="minor"/>
          </rPr>
          <t>======
ID#AAABOYDtTdE
William Frois    (2024-07-12 19:31:24)
Plazo total: Plazo de amortización + plazo de gracia</t>
        </r>
      </text>
    </comment>
    <comment ref="AM7" authorId="0" shapeId="0" xr:uid="{00000000-0006-0000-0100-000004000000}">
      <text>
        <r>
          <rPr>
            <sz val="11"/>
            <color theme="1"/>
            <rFont val="Arial"/>
            <family val="2"/>
            <scheme val="minor"/>
          </rPr>
          <t>======
ID#AAABOYDtTjY
Comentario    (2024-07-12 19:31:24)
Indicar la tasa efectiva anual, en procentaje y dos decimales aplicada por la IMF al beneficiario.
Ej.: Si la tasa es de 20 indicar 20,00%.
Formato: Porcentaje (dos decimales)</t>
        </r>
      </text>
    </comment>
    <comment ref="AN7" authorId="0" shapeId="0" xr:uid="{00000000-0006-0000-0100-000014000000}">
      <text>
        <r>
          <rPr>
            <sz val="11"/>
            <color theme="1"/>
            <rFont val="Arial"/>
            <family val="2"/>
            <scheme val="minor"/>
          </rPr>
          <t>======
ID#AAABOYDtTaA
Comentario    (2024-07-12 19:31:24)
Indicar Grupo asistido al cual pertenezca: COVID-19 (Capital de Trabajo)</t>
        </r>
      </text>
    </comment>
    <comment ref="AO7" authorId="0" shapeId="0" xr:uid="{00000000-0006-0000-0100-000003000000}">
      <text>
        <r>
          <rPr>
            <sz val="11"/>
            <color theme="1"/>
            <rFont val="Arial"/>
            <family val="2"/>
            <scheme val="minor"/>
          </rPr>
          <t>======
ID#AAABOYDtTjg
William Frois    (2024-07-12 19:31:24)
El subsidio será determinado en función de la moneda del crédito, y corresponde a puntos de Tasa de Interés Efectiva Anual TEA.</t>
        </r>
      </text>
    </comment>
    <comment ref="AU7" authorId="0" shapeId="0" xr:uid="{00000000-0006-0000-0100-000009000000}">
      <text>
        <r>
          <rPr>
            <sz val="11"/>
            <color theme="1"/>
            <rFont val="Arial"/>
            <family val="2"/>
            <scheme val="minor"/>
          </rPr>
          <t>======
ID#AAABOYDtTfQ
William Frois    (2024-07-12 19:31:24)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g/g/28b5SQWc6z/dNpqqWbF1zLuQ=="/>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A00-000018000000}">
      <text>
        <r>
          <rPr>
            <sz val="11"/>
            <color theme="1"/>
            <rFont val="Arial"/>
            <family val="2"/>
            <scheme val="minor"/>
          </rPr>
          <t>======
ID#AAABOYDtTiQ
Comentario    (2021-03-26 12:45:10)
Ingresar el número de vale del crédito de la IMF
Formato: Numérico</t>
        </r>
      </text>
    </comment>
    <comment ref="B7" authorId="0" shapeId="0" xr:uid="{00000000-0006-0000-0A00-00001D000000}">
      <text>
        <r>
          <rPr>
            <sz val="11"/>
            <color theme="1"/>
            <rFont val="Arial"/>
            <family val="2"/>
            <scheme val="minor"/>
          </rPr>
          <t>======
ID#AAABOYDtTjI
Comentario    (2021-03-26 12:45:10)
Indicar la fecha (día, mes y año) en la que se otorgó el crédito.
Ej.: 15/02/2018
Formato: dd/mm/aaa</t>
        </r>
      </text>
    </comment>
    <comment ref="C7" authorId="0" shapeId="0" xr:uid="{00000000-0006-0000-0A00-000006000000}">
      <text>
        <r>
          <rPr>
            <sz val="11"/>
            <color theme="1"/>
            <rFont val="Arial"/>
            <family val="2"/>
            <scheme val="minor"/>
          </rPr>
          <t>======
ID#AAABOYDtTd4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A00-000004000000}">
      <text>
        <r>
          <rPr>
            <sz val="11"/>
            <color theme="1"/>
            <rFont val="Arial"/>
            <family val="2"/>
            <scheme val="minor"/>
          </rPr>
          <t>======
ID#AAABOYDtTas
Comentario    (2021-03-26 12:45:10)
Indicar el nombre de la empresa
Ej.: La ventosa SRL
Formato: Texto</t>
        </r>
      </text>
    </comment>
    <comment ref="E7" authorId="0" shapeId="0" xr:uid="{00000000-0006-0000-0A00-000016000000}">
      <text>
        <r>
          <rPr>
            <sz val="11"/>
            <color theme="1"/>
            <rFont val="Arial"/>
            <family val="2"/>
            <scheme val="minor"/>
          </rPr>
          <t>======
ID#AAABOYDtThQ
Comentario    (2021-03-26 12:45:10)
Indicar el domicilio (dirección) de la empresa a la que se le otorgó el crédito
Formato: Texto</t>
        </r>
      </text>
    </comment>
    <comment ref="F7" authorId="0" shapeId="0" xr:uid="{00000000-0006-0000-0A00-00001E000000}">
      <text>
        <r>
          <rPr>
            <sz val="11"/>
            <color theme="1"/>
            <rFont val="Arial"/>
            <family val="2"/>
            <scheme val="minor"/>
          </rPr>
          <t>======
ID#AAABOYDtTjo
Comentario    (2021-03-26 12:45:10)
Ingresar el Departamento donde la empresa a la que se le otorgó el crédito realiza sus actividades.
Formato: Lista desplegable</t>
        </r>
      </text>
    </comment>
    <comment ref="G7" authorId="0" shapeId="0" xr:uid="{00000000-0006-0000-0A00-000014000000}">
      <text>
        <r>
          <rPr>
            <sz val="11"/>
            <color theme="1"/>
            <rFont val="Arial"/>
            <family val="2"/>
            <scheme val="minor"/>
          </rPr>
          <t>======
ID#AAABOYDtTh8
Comentario    (2021-03-26 12:45:10)
Ingresar el Departamento donde la empresa a la que se le otorgó el crédito realiza sus actividades.
Formato: Lista desplegable</t>
        </r>
      </text>
    </comment>
    <comment ref="H7" authorId="0" shapeId="0" xr:uid="{00000000-0006-0000-0A00-000012000000}">
      <text>
        <r>
          <rPr>
            <sz val="11"/>
            <color theme="1"/>
            <rFont val="Arial"/>
            <family val="2"/>
            <scheme val="minor"/>
          </rPr>
          <t>======
ID#AAABOYDtTfs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A00-000011000000}">
      <text>
        <r>
          <rPr>
            <sz val="11"/>
            <color theme="1"/>
            <rFont val="Arial"/>
            <family val="2"/>
            <scheme val="minor"/>
          </rPr>
          <t>======
ID#AAABOYDtTfg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A00-000005000000}">
      <text>
        <r>
          <rPr>
            <sz val="11"/>
            <color theme="1"/>
            <rFont val="Arial"/>
            <family val="2"/>
            <scheme val="minor"/>
          </rPr>
          <t>======
ID#AAABOYDtTcA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A00-000002000000}">
      <text>
        <r>
          <rPr>
            <sz val="11"/>
            <color theme="1"/>
            <rFont val="Arial"/>
            <family val="2"/>
            <scheme val="minor"/>
          </rPr>
          <t>======
ID#AAABOYDtTa4
Comentario    (2021-03-26 12:45:10)
Ingresar el año en que la empresa a la que se le otorgó el crédito inició actividades.
Ej.: "1996"
Formato: Número (4 dígitos)</t>
        </r>
      </text>
    </comment>
    <comment ref="L7" authorId="0" shapeId="0" xr:uid="{00000000-0006-0000-0A00-00001C000000}">
      <text>
        <r>
          <rPr>
            <sz val="11"/>
            <color theme="1"/>
            <rFont val="Arial"/>
            <family val="2"/>
            <scheme val="minor"/>
          </rPr>
          <t>======
ID#AAABOYDtTio
Comentario    (2021-03-26 12:45:10)
Ingrese la cantidad (número) promedio de empleados que tuvo la empresa en el último año calendario. Incluye dueños y socios.
Formato: Número</t>
        </r>
      </text>
    </comment>
    <comment ref="M7" authorId="0" shapeId="0" xr:uid="{00000000-0006-0000-0A00-000007000000}">
      <text>
        <r>
          <rPr>
            <sz val="11"/>
            <color theme="1"/>
            <rFont val="Arial"/>
            <family val="2"/>
            <scheme val="minor"/>
          </rPr>
          <t>======
ID#AAABOYDtTbs
Comentario    (2021-03-26 12:45:10)
Ingrese las ventas totales que registró la empresa a la que se le otorgó el crédito, en el último año calendario, expresadas en pesos uruguayos.
Formato: Número</t>
        </r>
      </text>
    </comment>
    <comment ref="N7" authorId="0" shapeId="0" xr:uid="{00000000-0006-0000-0A00-000008000000}">
      <text>
        <r>
          <rPr>
            <sz val="11"/>
            <color theme="1"/>
            <rFont val="Arial"/>
            <family val="2"/>
            <scheme val="minor"/>
          </rPr>
          <t>======
ID#AAABOYDtTlY
Comentario    (2021-03-26 12:45:10)
Ingresar el número de cédula de identidad del titular de la empresa, incluyendo dígito verificador, sin separadores.
Ej.: 12345678
Formato: Número sin separadores</t>
        </r>
      </text>
    </comment>
    <comment ref="O7" authorId="0" shapeId="0" xr:uid="{00000000-0006-0000-0A00-00000A000000}">
      <text>
        <r>
          <rPr>
            <sz val="11"/>
            <color theme="1"/>
            <rFont val="Arial"/>
            <family val="2"/>
            <scheme val="minor"/>
          </rPr>
          <t>======
ID#AAABOYDtTmQ
Comentario    (2021-03-26 12:45:10)
Ingresar el nombre y apellido del titular o principal responsable de la empresa
Formato: Texto</t>
        </r>
      </text>
    </comment>
    <comment ref="P7" authorId="0" shapeId="0" xr:uid="{00000000-0006-0000-0A00-000020000000}">
      <text>
        <r>
          <rPr>
            <sz val="11"/>
            <color theme="1"/>
            <rFont val="Arial"/>
            <family val="2"/>
            <scheme val="minor"/>
          </rPr>
          <t>======
ID#AAABOYDtTlE
Comentario    (2021-03-26 12:45:10)
Indique fecha de nacimiento del titular.
Formato: DD/MM/AAAA</t>
        </r>
      </text>
    </comment>
    <comment ref="Q7" authorId="0" shapeId="0" xr:uid="{00000000-0006-0000-0A00-000013000000}">
      <text>
        <r>
          <rPr>
            <sz val="11"/>
            <color theme="1"/>
            <rFont val="Arial"/>
            <family val="2"/>
            <scheme val="minor"/>
          </rPr>
          <t>======
ID#AAABOYDtTfo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A00-00000E000000}">
      <text>
        <r>
          <rPr>
            <sz val="11"/>
            <color theme="1"/>
            <rFont val="Arial"/>
            <family val="2"/>
            <scheme val="minor"/>
          </rPr>
          <t>======
ID#AAABOYDtTf0
Comentario    (2021-03-26 12:45:10)
Indicar el sexo del titular de la empresa a la cual se le otorgó el crédito.
Ej.: Si es femenino, indicar F.
Formato: Código, ver en la hoja "Códigos" o siguiendo el link</t>
        </r>
      </text>
    </comment>
    <comment ref="S7" authorId="0" shapeId="0" xr:uid="{00000000-0006-0000-0A00-000017000000}">
      <text>
        <r>
          <rPr>
            <sz val="11"/>
            <color theme="1"/>
            <rFont val="Arial"/>
            <family val="2"/>
            <scheme val="minor"/>
          </rPr>
          <t>======
ID#AAABOYDtThc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A00-00001F000000}">
      <text>
        <r>
          <rPr>
            <sz val="11"/>
            <color theme="1"/>
            <rFont val="Arial"/>
            <family val="2"/>
            <scheme val="minor"/>
          </rPr>
          <t>======
ID#AAABOYDtTlA
William Frois    (2021-03-26 12:45:10)
Comentario:
Indicar la moneda en la que se otorgó el crédito.
Ej.: Si se otogaron $ 1000, indicar UYU
Formato: Código, ver en la hoja "Códigos" o siguiendo el link</t>
        </r>
      </text>
    </comment>
    <comment ref="U7" authorId="0" shapeId="0" xr:uid="{00000000-0006-0000-0A00-00001A000000}">
      <text>
        <r>
          <rPr>
            <sz val="11"/>
            <color theme="1"/>
            <rFont val="Arial"/>
            <family val="2"/>
            <scheme val="minor"/>
          </rPr>
          <t>======
ID#AAABOYDtThw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A00-00000D000000}">
      <text>
        <r>
          <rPr>
            <sz val="11"/>
            <color theme="1"/>
            <rFont val="Arial"/>
            <family val="2"/>
            <scheme val="minor"/>
          </rPr>
          <t>======
ID#AAABOYDtTdQ
Comentario    (2021-03-26 12:45:10)
Indicar periodicidad del crédito.
Ej.: mensual, trimestral, semestral, anual</t>
        </r>
      </text>
    </comment>
    <comment ref="W7" authorId="0" shapeId="0" xr:uid="{00000000-0006-0000-0A00-000010000000}">
      <text>
        <r>
          <rPr>
            <sz val="11"/>
            <color theme="1"/>
            <rFont val="Arial"/>
            <family val="2"/>
            <scheme val="minor"/>
          </rPr>
          <t>======
ID#AAABOYDtTfc
Comentario    (2021-03-26 12:45:10)
Indicar la gracia del crédito en cantidad de cuotas
Ej.: si la peridodicidad es semestral y tiene 6 meses de gracia, indicar 1 cuota.
Formato: Número</t>
        </r>
      </text>
    </comment>
    <comment ref="X7" authorId="0" shapeId="0" xr:uid="{00000000-0006-0000-0A00-00001B000000}">
      <text>
        <r>
          <rPr>
            <sz val="11"/>
            <color theme="1"/>
            <rFont val="Arial"/>
            <family val="2"/>
            <scheme val="minor"/>
          </rPr>
          <t>======
ID#AAABOYDtTjM
William Frois    (2021-03-26 12:45:10)
Plazo total: Plazo de amortización + plazo de gracia</t>
        </r>
      </text>
    </comment>
    <comment ref="Y7" authorId="0" shapeId="0" xr:uid="{00000000-0006-0000-0A00-00000C000000}">
      <text>
        <r>
          <rPr>
            <sz val="11"/>
            <color theme="1"/>
            <rFont val="Arial"/>
            <family val="2"/>
            <scheme val="minor"/>
          </rPr>
          <t>======
ID#AAABOYDtTmc
Comentario    (2021-03-26 12:45:10)
Indicar la tasa efectiva anual, en procentaje y dos decimales aplicada por la IMF al beneficiario.
Ej.: Si la tasa es de 20 indicar 20,00%.
Formato: Porcentaje (dos decimales)</t>
        </r>
      </text>
    </comment>
    <comment ref="Z7" authorId="0" shapeId="0" xr:uid="{00000000-0006-0000-0A00-00000F000000}">
      <text>
        <r>
          <rPr>
            <sz val="11"/>
            <color theme="1"/>
            <rFont val="Arial"/>
            <family val="2"/>
            <scheme val="minor"/>
          </rPr>
          <t>======
ID#AAABOYDtTg4
Comentario    (2021-03-26 12:45:10)
Indicar Grupo asistido al cual pertenezca: COVID-19 (Capital de Trabajo)</t>
        </r>
      </text>
    </comment>
    <comment ref="AA7" authorId="0" shapeId="0" xr:uid="{00000000-0006-0000-0A00-000019000000}">
      <text>
        <r>
          <rPr>
            <sz val="11"/>
            <color theme="1"/>
            <rFont val="Arial"/>
            <family val="2"/>
            <scheme val="minor"/>
          </rPr>
          <t>======
ID#AAABOX30V0k
William Frois    (2021-03-26 12:45:10)
El subsidio será determinado en función de la moneda del crédito, y corresponde a puntos de Tasa de Interés Efectiva Anual TEA.</t>
        </r>
      </text>
    </comment>
    <comment ref="AB7" authorId="0" shapeId="0" xr:uid="{00000000-0006-0000-0A00-00000B000000}">
      <text>
        <r>
          <rPr>
            <sz val="11"/>
            <color theme="1"/>
            <rFont val="Arial"/>
            <family val="2"/>
            <scheme val="minor"/>
          </rPr>
          <t>======
ID#AAABOYDtTls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A00-000001000000}">
      <text>
        <r>
          <rPr>
            <sz val="11"/>
            <color theme="1"/>
            <rFont val="Arial"/>
            <family val="2"/>
            <scheme val="minor"/>
          </rPr>
          <t>======
ID#AAABOYDtThM
Ingresar el objetivo de la inversión que la empresa beneficiaria realizará    (2024-07-12 19:31:24)
-   Software
-   Hardware
-   Asistencia técnica</t>
        </r>
      </text>
    </comment>
    <comment ref="AD7" authorId="0" shapeId="0" xr:uid="{00000000-0006-0000-0A00-000003000000}">
      <text>
        <r>
          <rPr>
            <sz val="11"/>
            <color theme="1"/>
            <rFont val="Arial"/>
            <family val="2"/>
            <scheme val="minor"/>
          </rPr>
          <t>======
ID#AAABOYDtTaQ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A00-000009000000}">
      <text>
        <r>
          <rPr>
            <sz val="11"/>
            <color theme="1"/>
            <rFont val="Arial"/>
            <family val="2"/>
            <scheme val="minor"/>
          </rPr>
          <t>======
ID#AAABOYDtTlU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A00-000015000000}">
      <text>
        <r>
          <rPr>
            <sz val="11"/>
            <color theme="1"/>
            <rFont val="Arial"/>
            <family val="2"/>
            <scheme val="minor"/>
          </rPr>
          <t>======
ID#AAABOYDtTgg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ge7QxIguAv6TvEpDS6VvegcDo7lg=="/>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B00-000013000000}">
      <text>
        <r>
          <rPr>
            <sz val="11"/>
            <color theme="1"/>
            <rFont val="Arial"/>
            <family val="2"/>
            <scheme val="minor"/>
          </rPr>
          <t>======
ID#AAABOYDtTgY
Comentario    (2021-03-26 12:45:10)
Ingresar el número de vale del crédito de la IMF
Formato: Numérico</t>
        </r>
      </text>
    </comment>
    <comment ref="B7" authorId="0" shapeId="0" xr:uid="{00000000-0006-0000-0B00-00001E000000}">
      <text>
        <r>
          <rPr>
            <sz val="11"/>
            <color theme="1"/>
            <rFont val="Arial"/>
            <family val="2"/>
            <scheme val="minor"/>
          </rPr>
          <t>======
ID#AAABOYDtTjs
Comentario    (2021-03-26 12:45:10)
Indicar la fecha (día, mes y año) en la que se otorgó el crédito.
Ej.: 15/02/2018
Formato: dd/mm/aaa</t>
        </r>
      </text>
    </comment>
    <comment ref="C7" authorId="0" shapeId="0" xr:uid="{00000000-0006-0000-0B00-00001A000000}">
      <text>
        <r>
          <rPr>
            <sz val="11"/>
            <color theme="1"/>
            <rFont val="Arial"/>
            <family val="2"/>
            <scheme val="minor"/>
          </rPr>
          <t>======
ID#AAABOX30V1I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B00-000002000000}">
      <text>
        <r>
          <rPr>
            <sz val="11"/>
            <color theme="1"/>
            <rFont val="Arial"/>
            <family val="2"/>
            <scheme val="minor"/>
          </rPr>
          <t>======
ID#AAABOX30V1g
Comentario    (2021-03-26 12:45:10)
Indicar el nombre de la empresa
Ej.: La ventosa SRL
Formato: Texto</t>
        </r>
      </text>
    </comment>
    <comment ref="E7" authorId="0" shapeId="0" xr:uid="{00000000-0006-0000-0B00-000010000000}">
      <text>
        <r>
          <rPr>
            <sz val="11"/>
            <color theme="1"/>
            <rFont val="Arial"/>
            <family val="2"/>
            <scheme val="minor"/>
          </rPr>
          <t>======
ID#AAABOYDtTgM
Comentario    (2021-03-26 12:45:10)
Indicar el domicilio (dirección) de la empresa a la que se le otorgó el crédito
Formato: Texto</t>
        </r>
      </text>
    </comment>
    <comment ref="F7" authorId="0" shapeId="0" xr:uid="{00000000-0006-0000-0B00-000012000000}">
      <text>
        <r>
          <rPr>
            <sz val="11"/>
            <color theme="1"/>
            <rFont val="Arial"/>
            <family val="2"/>
            <scheme val="minor"/>
          </rPr>
          <t>======
ID#AAABOYDtTfw
Comentario    (2021-03-26 12:45:10)
Ingresar el Departamento donde la empresa a la que se le otorgó el crédito realiza sus actividades.
Formato: Lista desplegable</t>
        </r>
      </text>
    </comment>
    <comment ref="G7" authorId="0" shapeId="0" xr:uid="{00000000-0006-0000-0B00-000008000000}">
      <text>
        <r>
          <rPr>
            <sz val="11"/>
            <color theme="1"/>
            <rFont val="Arial"/>
            <family val="2"/>
            <scheme val="minor"/>
          </rPr>
          <t>======
ID#AAABOYDtTZ0
Comentario    (2021-03-26 12:45:10)
Ingresar el Departamento donde la empresa a la que se le otorgó el crédito realiza sus actividades.
Formato: Lista desplegable</t>
        </r>
      </text>
    </comment>
    <comment ref="H7" authorId="0" shapeId="0" xr:uid="{00000000-0006-0000-0B00-000004000000}">
      <text>
        <r>
          <rPr>
            <sz val="11"/>
            <color theme="1"/>
            <rFont val="Arial"/>
            <family val="2"/>
            <scheme val="minor"/>
          </rPr>
          <t>======
ID#AAABOYDtTbE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B00-000016000000}">
      <text>
        <r>
          <rPr>
            <sz val="11"/>
            <color theme="1"/>
            <rFont val="Arial"/>
            <family val="2"/>
            <scheme val="minor"/>
          </rPr>
          <t>======
ID#AAABOYDtTgs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B00-00000D000000}">
      <text>
        <r>
          <rPr>
            <sz val="11"/>
            <color theme="1"/>
            <rFont val="Arial"/>
            <family val="2"/>
            <scheme val="minor"/>
          </rPr>
          <t>======
ID#AAABOYDtTdk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B00-000011000000}">
      <text>
        <r>
          <rPr>
            <sz val="11"/>
            <color theme="1"/>
            <rFont val="Arial"/>
            <family val="2"/>
            <scheme val="minor"/>
          </rPr>
          <t>======
ID#AAABOYDtTgQ
Comentario    (2021-03-26 12:45:10)
Ingresar el año en que la empresa a la que se le otorgó el crédito inició actividades.
Ej.: "1996"
Formato: Número (4 dígitos)</t>
        </r>
      </text>
    </comment>
    <comment ref="L7" authorId="0" shapeId="0" xr:uid="{00000000-0006-0000-0B00-00000A000000}">
      <text>
        <r>
          <rPr>
            <sz val="11"/>
            <color theme="1"/>
            <rFont val="Arial"/>
            <family val="2"/>
            <scheme val="minor"/>
          </rPr>
          <t>======
ID#AAABOYDtTcw
Comentario    (2021-03-26 12:45:10)
Ingrese la cantidad (número) promedio de empleados que tuvo la empresa en el último año calendario. Incluye dueños y socios.
Formato: Número</t>
        </r>
      </text>
    </comment>
    <comment ref="M7" authorId="0" shapeId="0" xr:uid="{00000000-0006-0000-0B00-00001F000000}">
      <text>
        <r>
          <rPr>
            <sz val="11"/>
            <color theme="1"/>
            <rFont val="Arial"/>
            <family val="2"/>
            <scheme val="minor"/>
          </rPr>
          <t>======
ID#AAABOYDtTlI
Comentario    (2021-03-26 12:45:10)
Ingrese las ventas totales que registró la empresa a la que se le otorgó el crédito, en el último año calendario, expresadas en pesos uruguayos.
Formato: Número</t>
        </r>
      </text>
    </comment>
    <comment ref="N7" authorId="0" shapeId="0" xr:uid="{00000000-0006-0000-0B00-000005000000}">
      <text>
        <r>
          <rPr>
            <sz val="11"/>
            <color theme="1"/>
            <rFont val="Arial"/>
            <family val="2"/>
            <scheme val="minor"/>
          </rPr>
          <t>======
ID#AAABOYDtTbA
Comentario    (2021-03-26 12:45:10)
Ingresar el número de cédula de identidad del titular de la empresa, incluyendo dígito verificador, sin separadores.
Ej.: 12345678
Formato: Número sin separadores</t>
        </r>
      </text>
    </comment>
    <comment ref="O7" authorId="0" shapeId="0" xr:uid="{00000000-0006-0000-0B00-000020000000}">
      <text>
        <r>
          <rPr>
            <sz val="11"/>
            <color theme="1"/>
            <rFont val="Arial"/>
            <family val="2"/>
            <scheme val="minor"/>
          </rPr>
          <t>======
ID#AAABOX30V08
Comentario    (2021-03-26 12:45:10)
Ingresar el nombre y apellido del titular o principal responsable de la empresa
Formato: Texto</t>
        </r>
      </text>
    </comment>
    <comment ref="P7" authorId="0" shapeId="0" xr:uid="{00000000-0006-0000-0B00-000006000000}">
      <text>
        <r>
          <rPr>
            <sz val="11"/>
            <color theme="1"/>
            <rFont val="Arial"/>
            <family val="2"/>
            <scheme val="minor"/>
          </rPr>
          <t>======
ID#AAABOYDtTcE
Comentario    (2021-03-26 12:45:10)
Indique fecha de nacimiento del titular.
Formato: DD/MM/AAAA</t>
        </r>
      </text>
    </comment>
    <comment ref="Q7" authorId="0" shapeId="0" xr:uid="{00000000-0006-0000-0B00-00000B000000}">
      <text>
        <r>
          <rPr>
            <sz val="11"/>
            <color theme="1"/>
            <rFont val="Arial"/>
            <family val="2"/>
            <scheme val="minor"/>
          </rPr>
          <t>======
ID#AAABOYDtTdY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B00-000014000000}">
      <text>
        <r>
          <rPr>
            <sz val="11"/>
            <color theme="1"/>
            <rFont val="Arial"/>
            <family val="2"/>
            <scheme val="minor"/>
          </rPr>
          <t>======
ID#AAABOYDtTgc
Comentario    (2021-03-26 12:45:10)
Indicar el sexo del titular de la empresa a la cual se le otorgó el crédito.
Ej.: Si es femenino, indicar F.
Formato: Código, ver en la hoja "Códigos" o siguiendo el link</t>
        </r>
      </text>
    </comment>
    <comment ref="S7" authorId="0" shapeId="0" xr:uid="{00000000-0006-0000-0B00-000015000000}">
      <text>
        <r>
          <rPr>
            <sz val="11"/>
            <color theme="1"/>
            <rFont val="Arial"/>
            <family val="2"/>
            <scheme val="minor"/>
          </rPr>
          <t>======
ID#AAABOYDtThE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B00-000007000000}">
      <text>
        <r>
          <rPr>
            <sz val="11"/>
            <color theme="1"/>
            <rFont val="Arial"/>
            <family val="2"/>
            <scheme val="minor"/>
          </rPr>
          <t>======
ID#AAABOYDtTd0
William Frois    (2021-03-26 12:45:10)
Comentario:
Indicar la moneda en la que se otorgó el crédito.
Ej.: Si se otogaron $ 1000, indicar UYU
Formato: Código, ver en la hoja "Códigos" o siguiendo el link</t>
        </r>
      </text>
    </comment>
    <comment ref="U7" authorId="0" shapeId="0" xr:uid="{00000000-0006-0000-0B00-000018000000}">
      <text>
        <r>
          <rPr>
            <sz val="11"/>
            <color theme="1"/>
            <rFont val="Arial"/>
            <family val="2"/>
            <scheme val="minor"/>
          </rPr>
          <t>======
ID#AAABOYDtTi8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B00-000009000000}">
      <text>
        <r>
          <rPr>
            <sz val="11"/>
            <color theme="1"/>
            <rFont val="Arial"/>
            <family val="2"/>
            <scheme val="minor"/>
          </rPr>
          <t>======
ID#AAABOYDtTe8
Comentario    (2021-03-26 12:45:10)
Indicar periodicidad del crédito.
Ej.: mensual, trimestral, semestral, anual</t>
        </r>
      </text>
    </comment>
    <comment ref="W7" authorId="0" shapeId="0" xr:uid="{00000000-0006-0000-0B00-00001D000000}">
      <text>
        <r>
          <rPr>
            <sz val="11"/>
            <color theme="1"/>
            <rFont val="Arial"/>
            <family val="2"/>
            <scheme val="minor"/>
          </rPr>
          <t>======
ID#AAABOYDtTjw
Comentario    (2021-03-26 12:45:10)
Indicar la gracia del crédito en cantidad de cuotas
Ej.: si la peridodicidad es semestral y tiene 6 meses de gracia, indicar 1 cuota.
Formato: Número</t>
        </r>
      </text>
    </comment>
    <comment ref="X7" authorId="0" shapeId="0" xr:uid="{00000000-0006-0000-0B00-00001B000000}">
      <text>
        <r>
          <rPr>
            <sz val="11"/>
            <color theme="1"/>
            <rFont val="Arial"/>
            <family val="2"/>
            <scheme val="minor"/>
          </rPr>
          <t>======
ID#AAABOX30V0o
William Frois    (2021-03-26 12:45:10)
Plazo total: Plazo de amortización + plazo de gracia</t>
        </r>
      </text>
    </comment>
    <comment ref="Y7" authorId="0" shapeId="0" xr:uid="{00000000-0006-0000-0B00-000019000000}">
      <text>
        <r>
          <rPr>
            <sz val="11"/>
            <color theme="1"/>
            <rFont val="Arial"/>
            <family val="2"/>
            <scheme val="minor"/>
          </rPr>
          <t>======
ID#AAABOX30V0Y
Comentario    (2021-03-26 12:45:10)
Indicar la tasa efectiva anual, en procentaje y dos decimales aplicada por la IMF al beneficiario.
Ej.: Si la tasa es de 20 indicar 20,00%.
Formato: Porcentaje (dos decimales)</t>
        </r>
      </text>
    </comment>
    <comment ref="Z7" authorId="0" shapeId="0" xr:uid="{00000000-0006-0000-0B00-000003000000}">
      <text>
        <r>
          <rPr>
            <sz val="11"/>
            <color theme="1"/>
            <rFont val="Arial"/>
            <family val="2"/>
            <scheme val="minor"/>
          </rPr>
          <t>======
ID#AAABOYDtTaE
Comentario    (2021-03-26 12:45:10)
Indicar Grupo asistido al cual pertenezca: COVID-19 (Capital de Trabajo)</t>
        </r>
      </text>
    </comment>
    <comment ref="AA7" authorId="0" shapeId="0" xr:uid="{00000000-0006-0000-0B00-000017000000}">
      <text>
        <r>
          <rPr>
            <sz val="11"/>
            <color theme="1"/>
            <rFont val="Arial"/>
            <family val="2"/>
            <scheme val="minor"/>
          </rPr>
          <t>======
ID#AAABOYDtTi0
William Frois    (2021-03-26 12:45:10)
El subsidio será determinado en función de la moneda del crédito, y corresponde a puntos de Tasa de Interés Efectiva Anual TEA.</t>
        </r>
      </text>
    </comment>
    <comment ref="AB7" authorId="0" shapeId="0" xr:uid="{00000000-0006-0000-0B00-00000E000000}">
      <text>
        <r>
          <rPr>
            <sz val="11"/>
            <color theme="1"/>
            <rFont val="Arial"/>
            <family val="2"/>
            <scheme val="minor"/>
          </rPr>
          <t>======
ID#AAABOYDtTfI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B00-000001000000}">
      <text>
        <r>
          <rPr>
            <sz val="11"/>
            <color theme="1"/>
            <rFont val="Arial"/>
            <family val="2"/>
            <scheme val="minor"/>
          </rPr>
          <t>======
ID#AAABOYDtTew
Ingresar en que sector o tipo de inversión (lista taxativa), se encuentra enmarcado el destino del crédito    (2024-07-12 19:31:24)
- Sector: Gestión de residuos
- I. Energías renovables
- II. Eficiencia energética
- III. Medidas para el control y prevención de contaminación
- IV. Gestión sostenible de los recursos naturales
- V. Movilidad sostenible
- VI. Productos, y procesos adaptados a la Economía Circular
- VII. Otras inversiones: (cumplimiento de la reglamentación ambiental)</t>
        </r>
      </text>
    </comment>
    <comment ref="AD7" authorId="0" shapeId="0" xr:uid="{00000000-0006-0000-0B00-00000C000000}">
      <text>
        <r>
          <rPr>
            <sz val="11"/>
            <color theme="1"/>
            <rFont val="Arial"/>
            <family val="2"/>
            <scheme val="minor"/>
          </rPr>
          <t>======
ID#AAABOYDtTeI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B00-00001C000000}">
      <text>
        <r>
          <rPr>
            <sz val="11"/>
            <color theme="1"/>
            <rFont val="Arial"/>
            <family val="2"/>
            <scheme val="minor"/>
          </rPr>
          <t>======
ID#AAABOX30V0w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B00-00000F000000}">
      <text>
        <r>
          <rPr>
            <sz val="11"/>
            <color theme="1"/>
            <rFont val="Arial"/>
            <family val="2"/>
            <scheme val="minor"/>
          </rPr>
          <t>======
ID#AAABOYDtTfk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jDgpgBBRWm0JvGdg5oQ/FlIZrf7w=="/>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C00-000011000000}">
      <text>
        <r>
          <rPr>
            <sz val="11"/>
            <color theme="1"/>
            <rFont val="Arial"/>
            <family val="2"/>
            <scheme val="minor"/>
          </rPr>
          <t>======
ID#AAABOYDtTeg
Comentario    (2021-03-26 12:45:10)
Ingresar el número de vale del crédito de la IMF
Formato: Numérico</t>
        </r>
      </text>
    </comment>
    <comment ref="B7" authorId="0" shapeId="0" xr:uid="{00000000-0006-0000-0C00-00001B000000}">
      <text>
        <r>
          <rPr>
            <sz val="11"/>
            <color theme="1"/>
            <rFont val="Arial"/>
            <family val="2"/>
            <scheme val="minor"/>
          </rPr>
          <t>======
ID#AAABOYDtTjQ
Comentario    (2021-03-26 12:45:10)
Indicar la fecha (día, mes y año) en la que se otorgó el crédito.
Ej.: 15/02/2018
Formato: dd/mm/aaa</t>
        </r>
      </text>
    </comment>
    <comment ref="C7" authorId="0" shapeId="0" xr:uid="{00000000-0006-0000-0C00-000015000000}">
      <text>
        <r>
          <rPr>
            <sz val="11"/>
            <color theme="1"/>
            <rFont val="Arial"/>
            <family val="2"/>
            <scheme val="minor"/>
          </rPr>
          <t>======
ID#AAABOX30V1E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C00-000013000000}">
      <text>
        <r>
          <rPr>
            <sz val="11"/>
            <color theme="1"/>
            <rFont val="Arial"/>
            <family val="2"/>
            <scheme val="minor"/>
          </rPr>
          <t>======
ID#AAABOYDtTh0
Comentario    (2021-03-26 12:45:10)
Indicar el nombre de la empresa
Ej.: La ventosa SRL
Formato: Texto</t>
        </r>
      </text>
    </comment>
    <comment ref="E7" authorId="0" shapeId="0" xr:uid="{00000000-0006-0000-0C00-00001A000000}">
      <text>
        <r>
          <rPr>
            <sz val="11"/>
            <color theme="1"/>
            <rFont val="Arial"/>
            <family val="2"/>
            <scheme val="minor"/>
          </rPr>
          <t>======
ID#AAABOYDtTiw
Comentario    (2021-03-26 12:45:10)
Indicar el domicilio (dirección) de la empresa a la que se le otorgó el crédito
Formato: Texto</t>
        </r>
      </text>
    </comment>
    <comment ref="F7" authorId="0" shapeId="0" xr:uid="{00000000-0006-0000-0C00-00001C000000}">
      <text>
        <r>
          <rPr>
            <sz val="11"/>
            <color theme="1"/>
            <rFont val="Arial"/>
            <family val="2"/>
            <scheme val="minor"/>
          </rPr>
          <t>======
ID#AAABOYDtTk4
Comentario    (2021-03-26 12:45:10)
Ingresar el Departamento donde la empresa a la que se le otorgó el crédito realiza sus actividades.
Formato: Lista desplegable</t>
        </r>
      </text>
    </comment>
    <comment ref="G7" authorId="0" shapeId="0" xr:uid="{00000000-0006-0000-0C00-000014000000}">
      <text>
        <r>
          <rPr>
            <sz val="11"/>
            <color theme="1"/>
            <rFont val="Arial"/>
            <family val="2"/>
            <scheme val="minor"/>
          </rPr>
          <t>======
ID#AAABOYDtThs
Comentario    (2021-03-26 12:45:10)
Ingresar el Departamento donde la empresa a la que se le otorgó el crédito realiza sus actividades.
Formato: Lista desplegable</t>
        </r>
      </text>
    </comment>
    <comment ref="H7" authorId="0" shapeId="0" xr:uid="{00000000-0006-0000-0C00-000020000000}">
      <text>
        <r>
          <rPr>
            <sz val="11"/>
            <color theme="1"/>
            <rFont val="Arial"/>
            <family val="2"/>
            <scheme val="minor"/>
          </rPr>
          <t>======
ID#AAABOYDtTl4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C00-000018000000}">
      <text>
        <r>
          <rPr>
            <sz val="11"/>
            <color theme="1"/>
            <rFont val="Arial"/>
            <family val="2"/>
            <scheme val="minor"/>
          </rPr>
          <t>======
ID#AAABOX30V1M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C00-000007000000}">
      <text>
        <r>
          <rPr>
            <sz val="11"/>
            <color theme="1"/>
            <rFont val="Arial"/>
            <family val="2"/>
            <scheme val="minor"/>
          </rPr>
          <t>======
ID#AAABOYDtTcM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C00-000002000000}">
      <text>
        <r>
          <rPr>
            <sz val="11"/>
            <color theme="1"/>
            <rFont val="Arial"/>
            <family val="2"/>
            <scheme val="minor"/>
          </rPr>
          <t>======
ID#AAABOYDtTa0
Comentario    (2021-03-26 12:45:10)
Ingresar el año en que la empresa a la que se le otorgó el crédito inició actividades.
Ej.: "1996"
Formato: Número (4 dígitos)</t>
        </r>
      </text>
    </comment>
    <comment ref="L7" authorId="0" shapeId="0" xr:uid="{00000000-0006-0000-0C00-000009000000}">
      <text>
        <r>
          <rPr>
            <sz val="11"/>
            <color theme="1"/>
            <rFont val="Arial"/>
            <family val="2"/>
            <scheme val="minor"/>
          </rPr>
          <t>======
ID#AAABOYDtTlc
Comentario    (2021-03-26 12:45:10)
Ingrese la cantidad (número) promedio de empleados que tuvo la empresa en el último año calendario. Incluye dueños y socios.
Formato: Número</t>
        </r>
      </text>
    </comment>
    <comment ref="M7" authorId="0" shapeId="0" xr:uid="{00000000-0006-0000-0C00-000019000000}">
      <text>
        <r>
          <rPr>
            <sz val="11"/>
            <color theme="1"/>
            <rFont val="Arial"/>
            <family val="2"/>
            <scheme val="minor"/>
          </rPr>
          <t>======
ID#AAABOYDtTjE
Comentario    (2021-03-26 12:45:10)
Ingrese las ventas totales que registró la empresa a la que se le otorgó el crédito, en el último año calendario, expresadas en pesos uruguayos.
Formato: Número</t>
        </r>
      </text>
    </comment>
    <comment ref="N7" authorId="0" shapeId="0" xr:uid="{00000000-0006-0000-0C00-00000B000000}">
      <text>
        <r>
          <rPr>
            <sz val="11"/>
            <color theme="1"/>
            <rFont val="Arial"/>
            <family val="2"/>
            <scheme val="minor"/>
          </rPr>
          <t>======
ID#AAABOYDtTdM
Comentario    (2021-03-26 12:45:10)
Ingresar el número de cédula de identidad del titular de la empresa, incluyendo dígito verificador, sin separadores.
Ej.: 12345678
Formato: Número sin separadores</t>
        </r>
      </text>
    </comment>
    <comment ref="O7" authorId="0" shapeId="0" xr:uid="{00000000-0006-0000-0C00-00000A000000}">
      <text>
        <r>
          <rPr>
            <sz val="11"/>
            <color theme="1"/>
            <rFont val="Arial"/>
            <family val="2"/>
            <scheme val="minor"/>
          </rPr>
          <t>======
ID#AAABOYDtTmE
Comentario    (2021-03-26 12:45:10)
Ingresar el nombre y apellido del titular o principal responsable de la empresa
Formato: Texto</t>
        </r>
      </text>
    </comment>
    <comment ref="P7" authorId="0" shapeId="0" xr:uid="{00000000-0006-0000-0C00-000010000000}">
      <text>
        <r>
          <rPr>
            <sz val="11"/>
            <color theme="1"/>
            <rFont val="Arial"/>
            <family val="2"/>
            <scheme val="minor"/>
          </rPr>
          <t>======
ID#AAABOYDtTfE
Comentario    (2021-03-26 12:45:10)
Indique fecha de nacimiento del titular.
Formato: DD/MM/AAAA</t>
        </r>
      </text>
    </comment>
    <comment ref="Q7" authorId="0" shapeId="0" xr:uid="{00000000-0006-0000-0C00-000008000000}">
      <text>
        <r>
          <rPr>
            <sz val="11"/>
            <color theme="1"/>
            <rFont val="Arial"/>
            <family val="2"/>
            <scheme val="minor"/>
          </rPr>
          <t>======
ID#AAABOYDtTbw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C00-000003000000}">
      <text>
        <r>
          <rPr>
            <sz val="11"/>
            <color theme="1"/>
            <rFont val="Arial"/>
            <family val="2"/>
            <scheme val="minor"/>
          </rPr>
          <t>======
ID#AAABOYDtTaU
Comentario    (2021-03-26 12:45:10)
Indicar el sexo del titular de la empresa a la cual se le otorgó el crédito.
Ej.: Si es femenino, indicar F.
Formato: Código, ver en la hoja "Códigos" o siguiendo el link</t>
        </r>
      </text>
    </comment>
    <comment ref="S7" authorId="0" shapeId="0" xr:uid="{00000000-0006-0000-0C00-00000C000000}">
      <text>
        <r>
          <rPr>
            <sz val="11"/>
            <color theme="1"/>
            <rFont val="Arial"/>
            <family val="2"/>
            <scheme val="minor"/>
          </rPr>
          <t>======
ID#AAABOYDtTdU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C00-000016000000}">
      <text>
        <r>
          <rPr>
            <sz val="11"/>
            <color theme="1"/>
            <rFont val="Arial"/>
            <family val="2"/>
            <scheme val="minor"/>
          </rPr>
          <t>======
ID#AAABOX30V0c
William Frois    (2021-03-26 12:45:10)
Comentario:
Indicar la moneda en la que se otorgó el crédito.
Ej.: Si se otogaron $ 1000, indicar UYU
Formato: Código, ver en la hoja "Códigos" o siguiendo el link</t>
        </r>
      </text>
    </comment>
    <comment ref="U7" authorId="0" shapeId="0" xr:uid="{00000000-0006-0000-0C00-000017000000}">
      <text>
        <r>
          <rPr>
            <sz val="11"/>
            <color theme="1"/>
            <rFont val="Arial"/>
            <family val="2"/>
            <scheme val="minor"/>
          </rPr>
          <t>======
ID#AAABOYDtTj4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C00-000006000000}">
      <text>
        <r>
          <rPr>
            <sz val="11"/>
            <color theme="1"/>
            <rFont val="Arial"/>
            <family val="2"/>
            <scheme val="minor"/>
          </rPr>
          <t>======
ID#AAABOYDtTc4
Comentario    (2021-03-26 12:45:10)
Indicar periodicidad del crédito.
Ej.: mensual, trimestral, semestral, anual</t>
        </r>
      </text>
    </comment>
    <comment ref="W7" authorId="0" shapeId="0" xr:uid="{00000000-0006-0000-0C00-00000F000000}">
      <text>
        <r>
          <rPr>
            <sz val="11"/>
            <color theme="1"/>
            <rFont val="Arial"/>
            <family val="2"/>
            <scheme val="minor"/>
          </rPr>
          <t>======
ID#AAABOYDtTf8
Comentario    (2021-03-26 12:45:10)
Indicar la gracia del crédito en cantidad de cuotas
Ej.: si la peridodicidad es semestral y tiene 6 meses de gracia, indicar 1 cuota.
Formato: Número</t>
        </r>
      </text>
    </comment>
    <comment ref="X7" authorId="0" shapeId="0" xr:uid="{00000000-0006-0000-0C00-00000E000000}">
      <text>
        <r>
          <rPr>
            <sz val="11"/>
            <color theme="1"/>
            <rFont val="Arial"/>
            <family val="2"/>
            <scheme val="minor"/>
          </rPr>
          <t>======
ID#AAABOYDtTdw
William Frois    (2021-03-26 12:45:10)
Plazo total: Plazo de amortización + plazo de gracia</t>
        </r>
      </text>
    </comment>
    <comment ref="Y7" authorId="0" shapeId="0" xr:uid="{00000000-0006-0000-0C00-000005000000}">
      <text>
        <r>
          <rPr>
            <sz val="11"/>
            <color theme="1"/>
            <rFont val="Arial"/>
            <family val="2"/>
            <scheme val="minor"/>
          </rPr>
          <t>======
ID#AAABOYDtTbI
Comentario    (2021-03-26 12:45:10)
Indicar la tasa efectiva anual, en procentaje y dos decimales aplicada por la IMF al beneficiario.
Ej.: Si la tasa es de 20 indicar 20,00%.
Formato: Porcentaje (dos decimales)</t>
        </r>
      </text>
    </comment>
    <comment ref="Z7" authorId="0" shapeId="0" xr:uid="{00000000-0006-0000-0C00-00001D000000}">
      <text>
        <r>
          <rPr>
            <sz val="11"/>
            <color theme="1"/>
            <rFont val="Arial"/>
            <family val="2"/>
            <scheme val="minor"/>
          </rPr>
          <t>======
ID#AAABOYDtTkE
Comentario    (2021-03-26 12:45:10)
Indicar Grupo asistido al cual pertenezca: COVID-19 (Capital de Trabajo)</t>
        </r>
      </text>
    </comment>
    <comment ref="AA7" authorId="0" shapeId="0" xr:uid="{00000000-0006-0000-0C00-000004000000}">
      <text>
        <r>
          <rPr>
            <sz val="11"/>
            <color theme="1"/>
            <rFont val="Arial"/>
            <family val="2"/>
            <scheme val="minor"/>
          </rPr>
          <t>======
ID#AAABOYDtTb4
William Frois    (2021-03-26 12:45:10)
El subsidio será determinado en función de la moneda del crédito, y corresponde a puntos de Tasa de Interés Efectiva Anual TEA.</t>
        </r>
      </text>
    </comment>
    <comment ref="AB7" authorId="0" shapeId="0" xr:uid="{00000000-0006-0000-0C00-00001F000000}">
      <text>
        <r>
          <rPr>
            <sz val="11"/>
            <color theme="1"/>
            <rFont val="Arial"/>
            <family val="2"/>
            <scheme val="minor"/>
          </rPr>
          <t>======
ID#AAABOYDtTl8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C00-000001000000}">
      <text>
        <r>
          <rPr>
            <sz val="11"/>
            <color theme="1"/>
            <rFont val="Arial"/>
            <family val="2"/>
            <scheme val="minor"/>
          </rPr>
          <t>======
ID#AAABOYDtThY
Ingresar en que sector o tipo de inversión (lista taxativa), se encuentra enmarcado el destino del crédito    (2024-07-12 19:31:24)
- Sector: Gestión de residuos
- I. Energías renovables
- II. Eficiencia energética
- III. Medidas para el control y prevención de contaminación
- IV. Gestión sostenible de los recursos naturales
- V. Movilidad sostenible
- VI. Productos, y procesos adaptados a la Economía Circular
- VII. Otras inversiones: (cumplimiento de la reglamentación ambiental)</t>
        </r>
      </text>
    </comment>
    <comment ref="AD7" authorId="0" shapeId="0" xr:uid="{00000000-0006-0000-0C00-000012000000}">
      <text>
        <r>
          <rPr>
            <sz val="11"/>
            <color theme="1"/>
            <rFont val="Arial"/>
            <family val="2"/>
            <scheme val="minor"/>
          </rPr>
          <t>======
ID#AAABOYDtTgA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C00-00001E000000}">
      <text>
        <r>
          <rPr>
            <sz val="11"/>
            <color theme="1"/>
            <rFont val="Arial"/>
            <family val="2"/>
            <scheme val="minor"/>
          </rPr>
          <t>======
ID#AAABOYDtTkQ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C00-00000D000000}">
      <text>
        <r>
          <rPr>
            <sz val="11"/>
            <color theme="1"/>
            <rFont val="Arial"/>
            <family val="2"/>
            <scheme val="minor"/>
          </rPr>
          <t>======
ID#AAABOYDtTdc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i8hK5dFYPEZwUnVyjUrq9WGqvZIg=="/>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D00-000007000000}">
      <text>
        <r>
          <rPr>
            <sz val="11"/>
            <color theme="1"/>
            <rFont val="Arial"/>
            <family val="2"/>
            <scheme val="minor"/>
          </rPr>
          <t>======
ID#AAABbAqaopM
Comentario    (2021-03-26 12:45:10)
Ingresar el número de vale del crédito de la IMF
Formato: Numérico</t>
        </r>
      </text>
    </comment>
    <comment ref="B7" authorId="0" shapeId="0" xr:uid="{00000000-0006-0000-0D00-000011000000}">
      <text>
        <r>
          <rPr>
            <sz val="11"/>
            <color theme="1"/>
            <rFont val="Arial"/>
            <family val="2"/>
            <scheme val="minor"/>
          </rPr>
          <t>======
ID#AAABbAqaoq8
Comentario    (2021-03-26 12:45:10)
Indicar la fecha (día, mes y año) en la que se otorgó el crédito.
Ej.: 15/02/2018
Formato: dd/mm/aaa</t>
        </r>
      </text>
    </comment>
    <comment ref="C7" authorId="0" shapeId="0" xr:uid="{00000000-0006-0000-0D00-000005000000}">
      <text>
        <r>
          <rPr>
            <sz val="11"/>
            <color theme="1"/>
            <rFont val="Arial"/>
            <family val="2"/>
            <scheme val="minor"/>
          </rPr>
          <t>======
ID#AAABbAqaoqU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D00-00001A000000}">
      <text>
        <r>
          <rPr>
            <sz val="11"/>
            <color theme="1"/>
            <rFont val="Arial"/>
            <family val="2"/>
            <scheme val="minor"/>
          </rPr>
          <t>======
ID#AAABbAmZPjc
Comentario    (2021-03-26 12:45:10)
Indicar el nombre de la empresa
Ej.: La ventosa SRL
Formato: Texto</t>
        </r>
      </text>
    </comment>
    <comment ref="E7" authorId="0" shapeId="0" xr:uid="{00000000-0006-0000-0D00-000012000000}">
      <text>
        <r>
          <rPr>
            <sz val="11"/>
            <color theme="1"/>
            <rFont val="Arial"/>
            <family val="2"/>
            <scheme val="minor"/>
          </rPr>
          <t>======
ID#AAABbAmZPi4
Comentario    (2021-03-26 12:45:10)
Indicar el domicilio (dirección) de la empresa a la que se le otorgó el crédito
Formato: Texto</t>
        </r>
      </text>
    </comment>
    <comment ref="F7" authorId="0" shapeId="0" xr:uid="{00000000-0006-0000-0D00-000020000000}">
      <text>
        <r>
          <rPr>
            <sz val="11"/>
            <color theme="1"/>
            <rFont val="Arial"/>
            <family val="2"/>
            <scheme val="minor"/>
          </rPr>
          <t>======
ID#AAABbAmZPjI
Comentario    (2021-03-26 12:45:10)
Ingresar el Departamento donde la empresa a la que se le otorgó el crédito realiza sus actividades.
Formato: Lista desplegable</t>
        </r>
      </text>
    </comment>
    <comment ref="G7" authorId="0" shapeId="0" xr:uid="{00000000-0006-0000-0D00-00000C000000}">
      <text>
        <r>
          <rPr>
            <sz val="11"/>
            <color theme="1"/>
            <rFont val="Arial"/>
            <family val="2"/>
            <scheme val="minor"/>
          </rPr>
          <t>======
ID#AAABbAqaoqI
Comentario    (2021-03-26 12:45:10)
Ingresar el Departamento donde la empresa a la que se le otorgó el crédito realiza sus actividades.
Formato: Lista desplegable</t>
        </r>
      </text>
    </comment>
    <comment ref="H7" authorId="0" shapeId="0" xr:uid="{00000000-0006-0000-0D00-000004000000}">
      <text>
        <r>
          <rPr>
            <sz val="11"/>
            <color theme="1"/>
            <rFont val="Arial"/>
            <family val="2"/>
            <scheme val="minor"/>
          </rPr>
          <t>======
ID#AAABbAqaops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D00-00000D000000}">
      <text>
        <r>
          <rPr>
            <sz val="11"/>
            <color theme="1"/>
            <rFont val="Arial"/>
            <family val="2"/>
            <scheme val="minor"/>
          </rPr>
          <t>======
ID#AAABbAqaopY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D00-000016000000}">
      <text>
        <r>
          <rPr>
            <sz val="11"/>
            <color theme="1"/>
            <rFont val="Arial"/>
            <family val="2"/>
            <scheme val="minor"/>
          </rPr>
          <t>======
ID#AAABbAmZPj4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D00-000002000000}">
      <text>
        <r>
          <rPr>
            <sz val="11"/>
            <color theme="1"/>
            <rFont val="Arial"/>
            <family val="2"/>
            <scheme val="minor"/>
          </rPr>
          <t>======
ID#AAABbAqaoqc
Comentario    (2021-03-26 12:45:10)
Ingresar el año en que la empresa a la que se le otorgó el crédito inició actividades.
Ej.: "1996"
Formato: Número (4 dígitos)</t>
        </r>
      </text>
    </comment>
    <comment ref="L7" authorId="0" shapeId="0" xr:uid="{00000000-0006-0000-0D00-000008000000}">
      <text>
        <r>
          <rPr>
            <sz val="11"/>
            <color theme="1"/>
            <rFont val="Arial"/>
            <family val="2"/>
            <scheme val="minor"/>
          </rPr>
          <t>======
ID#AAABbAqaop8
Comentario    (2021-03-26 12:45:10)
Ingrese la cantidad (número) promedio de empleados que tuvo la empresa en el último año calendario. Incluye dueños y socios.
Formato: Número</t>
        </r>
      </text>
    </comment>
    <comment ref="M7" authorId="0" shapeId="0" xr:uid="{00000000-0006-0000-0D00-00000B000000}">
      <text>
        <r>
          <rPr>
            <sz val="11"/>
            <color theme="1"/>
            <rFont val="Arial"/>
            <family val="2"/>
            <scheme val="minor"/>
          </rPr>
          <t>======
ID#AAABbAqaopg
Comentario    (2021-03-26 12:45:10)
Ingrese las ventas totales que registró la empresa a la que se le otorgó el crédito, en el último año calendario, expresadas en pesos uruguayos.
Formato: Número</t>
        </r>
      </text>
    </comment>
    <comment ref="N7" authorId="0" shapeId="0" xr:uid="{00000000-0006-0000-0D00-00000E000000}">
      <text>
        <r>
          <rPr>
            <sz val="11"/>
            <color theme="1"/>
            <rFont val="Arial"/>
            <family val="2"/>
            <scheme val="minor"/>
          </rPr>
          <t>======
ID#AAABbAqaoqA
Comentario    (2021-03-26 12:45:10)
Ingresar el número de cédula de identidad del titular de la empresa, incluyendo dígito verificador, sin separadores.
Ej.: 12345678
Formato: Número sin separadores</t>
        </r>
      </text>
    </comment>
    <comment ref="O7" authorId="0" shapeId="0" xr:uid="{00000000-0006-0000-0D00-000013000000}">
      <text>
        <r>
          <rPr>
            <sz val="11"/>
            <color theme="1"/>
            <rFont val="Arial"/>
            <family val="2"/>
            <scheme val="minor"/>
          </rPr>
          <t>======
ID#AAABbAmZPi0
Comentario    (2021-03-26 12:45:10)
Ingresar el nombre y apellido del titular o principal responsable de la empresa
Formato: Texto</t>
        </r>
      </text>
    </comment>
    <comment ref="P7" authorId="0" shapeId="0" xr:uid="{00000000-0006-0000-0D00-000015000000}">
      <text>
        <r>
          <rPr>
            <sz val="11"/>
            <color theme="1"/>
            <rFont val="Arial"/>
            <family val="2"/>
            <scheme val="minor"/>
          </rPr>
          <t>======
ID#AAABbAmZPic
Comentario    (2021-03-26 12:45:10)
Indique fecha de nacimiento del titular.
Formato: DD/MM/AAAA</t>
        </r>
      </text>
    </comment>
    <comment ref="Q7" authorId="0" shapeId="0" xr:uid="{00000000-0006-0000-0D00-000003000000}">
      <text>
        <r>
          <rPr>
            <sz val="11"/>
            <color theme="1"/>
            <rFont val="Arial"/>
            <family val="2"/>
            <scheme val="minor"/>
          </rPr>
          <t>======
ID#AAABbAqaoqg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D00-000018000000}">
      <text>
        <r>
          <rPr>
            <sz val="11"/>
            <color theme="1"/>
            <rFont val="Arial"/>
            <family val="2"/>
            <scheme val="minor"/>
          </rPr>
          <t>======
ID#AAABbAmZPj0
Comentario    (2021-03-26 12:45:10)
Indicar el sexo del titular de la empresa a la cual se le otorgó el crédito.
Ej.: Si es femenino, indicar F.
Formato: Código, ver en la hoja "Códigos" o siguiendo el link</t>
        </r>
      </text>
    </comment>
    <comment ref="S7" authorId="0" shapeId="0" xr:uid="{00000000-0006-0000-0D00-000006000000}">
      <text>
        <r>
          <rPr>
            <sz val="11"/>
            <color theme="1"/>
            <rFont val="Arial"/>
            <family val="2"/>
            <scheme val="minor"/>
          </rPr>
          <t>======
ID#AAABbAqaop0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D00-00001F000000}">
      <text>
        <r>
          <rPr>
            <sz val="11"/>
            <color theme="1"/>
            <rFont val="Arial"/>
            <family val="2"/>
            <scheme val="minor"/>
          </rPr>
          <t>======
ID#AAABbAmZPjM
William Frois    (2021-03-26 12:45:10)
Comentario:
Indicar la moneda en la que se otorgó el crédito.
Ej.: Si se otogaron $ 1000, indicar UYU
Formato: Código, ver en la hoja "Códigos" o siguiendo el link</t>
        </r>
      </text>
    </comment>
    <comment ref="U7" authorId="0" shapeId="0" xr:uid="{00000000-0006-0000-0D00-000010000000}">
      <text>
        <r>
          <rPr>
            <sz val="11"/>
            <color theme="1"/>
            <rFont val="Arial"/>
            <family val="2"/>
            <scheme val="minor"/>
          </rPr>
          <t>======
ID#AAABbAqaoq4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D00-00001E000000}">
      <text>
        <r>
          <rPr>
            <sz val="11"/>
            <color theme="1"/>
            <rFont val="Arial"/>
            <family val="2"/>
            <scheme val="minor"/>
          </rPr>
          <t>======
ID#AAABbAmZPik
Comentario    (2021-03-26 12:45:10)
Indicar periodicidad del crédito.
Ej.: mensual, trimestral, semestral, anual</t>
        </r>
      </text>
    </comment>
    <comment ref="W7" authorId="0" shapeId="0" xr:uid="{00000000-0006-0000-0D00-000014000000}">
      <text>
        <r>
          <rPr>
            <sz val="11"/>
            <color theme="1"/>
            <rFont val="Arial"/>
            <family val="2"/>
            <scheme val="minor"/>
          </rPr>
          <t>======
ID#AAABbAmZPjk
Comentario    (2021-03-26 12:45:10)
Indicar la gracia del crédito en cantidad de cuotas
Ej.: si la peridodicidad es semestral y tiene 6 meses de gracia, indicar 1 cuota.
Formato: Número</t>
        </r>
      </text>
    </comment>
    <comment ref="X7" authorId="0" shapeId="0" xr:uid="{00000000-0006-0000-0D00-000017000000}">
      <text>
        <r>
          <rPr>
            <sz val="11"/>
            <color theme="1"/>
            <rFont val="Arial"/>
            <family val="2"/>
            <scheme val="minor"/>
          </rPr>
          <t>======
ID#AAABbAmZPiU
William Frois    (2021-03-26 12:45:10)
Plazo total: Plazo de amortización + plazo de gracia</t>
        </r>
      </text>
    </comment>
    <comment ref="Y7" authorId="0" shapeId="0" xr:uid="{00000000-0006-0000-0D00-000019000000}">
      <text>
        <r>
          <rPr>
            <sz val="11"/>
            <color theme="1"/>
            <rFont val="Arial"/>
            <family val="2"/>
            <scheme val="minor"/>
          </rPr>
          <t>======
ID#AAABbAmZPiI
Comentario    (2021-03-26 12:45:10)
Indicar la tasa efectiva anual, en procentaje y dos decimales aplicada por la IMF al beneficiario.
Ej.: Si la tasa es de 20 indicar 20,00%.
Formato: Porcentaje (dos decimales)</t>
        </r>
      </text>
    </comment>
    <comment ref="Z7" authorId="0" shapeId="0" xr:uid="{00000000-0006-0000-0D00-000009000000}">
      <text>
        <r>
          <rPr>
            <sz val="11"/>
            <color theme="1"/>
            <rFont val="Arial"/>
            <family val="2"/>
            <scheme val="minor"/>
          </rPr>
          <t>======
ID#AAABbAqaoqM
Comentario    (2021-03-26 12:45:10)
Indicar Grupo asistido al cual pertenezca: COVID-19 (Capital de Trabajo)</t>
        </r>
      </text>
    </comment>
    <comment ref="AA7" authorId="0" shapeId="0" xr:uid="{00000000-0006-0000-0D00-00001D000000}">
      <text>
        <r>
          <rPr>
            <sz val="11"/>
            <color theme="1"/>
            <rFont val="Arial"/>
            <family val="2"/>
            <scheme val="minor"/>
          </rPr>
          <t>======
ID#AAABbAmZPjQ
William Frois    (2021-03-26 12:45:10)
El subsidio será determinado en función de la moneda del crédito, y corresponde a puntos de Tasa de Interés Efectiva Anual TEA.</t>
        </r>
      </text>
    </comment>
    <comment ref="AB7" authorId="0" shapeId="0" xr:uid="{00000000-0006-0000-0D00-00001C000000}">
      <text>
        <r>
          <rPr>
            <sz val="11"/>
            <color theme="1"/>
            <rFont val="Arial"/>
            <family val="2"/>
            <scheme val="minor"/>
          </rPr>
          <t>======
ID#AAABbAmZPio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D00-000001000000}">
      <text>
        <r>
          <rPr>
            <sz val="11"/>
            <color theme="1"/>
            <rFont val="Arial"/>
            <family val="2"/>
            <scheme val="minor"/>
          </rPr>
          <t>======
ID#AAABbAqaopU
Ingresar en que sector o tipo de inversión (lista taxativa), se encuentra enmarcado el destino del crédito    (2024-07-12 19:31:24)
- Sector: Gestión de residuos
- I. Energías renovables
- II. Eficiencia energética
- III. Medidas para el control y prevención de contaminación
- IV. Gestión sostenible de los recursos naturales
- V. Movilidad sostenible
- VI. Productos, y procesos adaptados a la Economía Circular
- VII. Otras inversiones: (cumplimiento de la reglamentación ambiental)</t>
        </r>
      </text>
    </comment>
    <comment ref="AD7" authorId="0" shapeId="0" xr:uid="{00000000-0006-0000-0D00-00000A000000}">
      <text>
        <r>
          <rPr>
            <sz val="11"/>
            <color theme="1"/>
            <rFont val="Arial"/>
            <family val="2"/>
            <scheme val="minor"/>
          </rPr>
          <t>======
ID#AAABbAqaoqE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D00-00000F000000}">
      <text>
        <r>
          <rPr>
            <sz val="11"/>
            <color theme="1"/>
            <rFont val="Arial"/>
            <family val="2"/>
            <scheme val="minor"/>
          </rPr>
          <t>======
ID#AAABbAqaopQ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D00-00001B000000}">
      <text>
        <r>
          <rPr>
            <sz val="11"/>
            <color theme="1"/>
            <rFont val="Arial"/>
            <family val="2"/>
            <scheme val="minor"/>
          </rPr>
          <t>======
ID#AAABbAmZPis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geyxjj1povqlBqG0zzSAM/RuiX3A=="/>
    </ext>
  </extL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E00-00000E000000}">
      <text>
        <r>
          <rPr>
            <sz val="11"/>
            <color theme="1"/>
            <rFont val="Arial"/>
            <family val="2"/>
            <scheme val="minor"/>
          </rPr>
          <t>======
ID#AAABbAqaoqQ
Comentario    (2021-03-26 12:45:10)
Ingresar el número de vale del crédito de la IMF
Formato: Numérico</t>
        </r>
      </text>
    </comment>
    <comment ref="B7" authorId="0" shapeId="0" xr:uid="{00000000-0006-0000-0E00-000008000000}">
      <text>
        <r>
          <rPr>
            <sz val="11"/>
            <color theme="1"/>
            <rFont val="Arial"/>
            <family val="2"/>
            <scheme val="minor"/>
          </rPr>
          <t>======
ID#AAABbAqaoq0
Comentario    (2021-03-26 12:45:10)
Indicar la fecha (día, mes y año) en la que se otorgó el crédito.
Ej.: 15/02/2018
Formato: dd/mm/aaa</t>
        </r>
      </text>
    </comment>
    <comment ref="C7" authorId="0" shapeId="0" xr:uid="{00000000-0006-0000-0E00-000010000000}">
      <text>
        <r>
          <rPr>
            <sz val="11"/>
            <color theme="1"/>
            <rFont val="Arial"/>
            <family val="2"/>
            <scheme val="minor"/>
          </rPr>
          <t>======
ID#AAABbAmZPiE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E00-000017000000}">
      <text>
        <r>
          <rPr>
            <sz val="11"/>
            <color theme="1"/>
            <rFont val="Arial"/>
            <family val="2"/>
            <scheme val="minor"/>
          </rPr>
          <t>======
ID#AAABbAmZPjE
Comentario    (2021-03-26 12:45:10)
Indicar el nombre de la empresa
Ej.: La ventosa SRL
Formato: Texto</t>
        </r>
      </text>
    </comment>
    <comment ref="E7" authorId="0" shapeId="0" xr:uid="{00000000-0006-0000-0E00-000004000000}">
      <text>
        <r>
          <rPr>
            <sz val="11"/>
            <color theme="1"/>
            <rFont val="Arial"/>
            <family val="2"/>
            <scheme val="minor"/>
          </rPr>
          <t>======
ID#AAABbAqaopw
Comentario    (2021-03-26 12:45:10)
Indicar el domicilio (dirección) de la empresa a la que se le otorgó el crédito
Formato: Texto</t>
        </r>
      </text>
    </comment>
    <comment ref="F7" authorId="0" shapeId="0" xr:uid="{00000000-0006-0000-0E00-00000F000000}">
      <text>
        <r>
          <rPr>
            <sz val="11"/>
            <color theme="1"/>
            <rFont val="Arial"/>
            <family val="2"/>
            <scheme val="minor"/>
          </rPr>
          <t>======
ID#AAABbAqaopc
Comentario    (2021-03-26 12:45:10)
Ingresar el Departamento donde la empresa a la que se le otorgó el crédito realiza sus actividades.
Formato: Lista desplegable</t>
        </r>
      </text>
    </comment>
    <comment ref="G7" authorId="0" shapeId="0" xr:uid="{00000000-0006-0000-0E00-00001D000000}">
      <text>
        <r>
          <rPr>
            <sz val="11"/>
            <color theme="1"/>
            <rFont val="Arial"/>
            <family val="2"/>
            <scheme val="minor"/>
          </rPr>
          <t>======
ID#AAABbAmZPiw
Comentario    (2021-03-26 12:45:10)
Ingresar el Departamento donde la empresa a la que se le otorgó el crédito realiza sus actividades.
Formato: Lista desplegable</t>
        </r>
      </text>
    </comment>
    <comment ref="H7" authorId="0" shapeId="0" xr:uid="{00000000-0006-0000-0E00-000016000000}">
      <text>
        <r>
          <rPr>
            <sz val="11"/>
            <color theme="1"/>
            <rFont val="Arial"/>
            <family val="2"/>
            <scheme val="minor"/>
          </rPr>
          <t>======
ID#AAABbAmZPjg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E00-00001E000000}">
      <text>
        <r>
          <rPr>
            <sz val="11"/>
            <color theme="1"/>
            <rFont val="Arial"/>
            <family val="2"/>
            <scheme val="minor"/>
          </rPr>
          <t>======
ID#AAABbAmZPjY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E00-00000C000000}">
      <text>
        <r>
          <rPr>
            <sz val="11"/>
            <color theme="1"/>
            <rFont val="Arial"/>
            <family val="2"/>
            <scheme val="minor"/>
          </rPr>
          <t>======
ID#AAABbAqaopk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E00-000005000000}">
      <text>
        <r>
          <rPr>
            <sz val="11"/>
            <color theme="1"/>
            <rFont val="Arial"/>
            <family val="2"/>
            <scheme val="minor"/>
          </rPr>
          <t>======
ID#AAABbAqaoqY
Comentario    (2021-03-26 12:45:10)
Ingresar el año en que la empresa a la que se le otorgó el crédito inició actividades.
Ej.: "1996"
Formato: Número (4 dígitos)</t>
        </r>
      </text>
    </comment>
    <comment ref="L7" authorId="0" shapeId="0" xr:uid="{00000000-0006-0000-0E00-00001C000000}">
      <text>
        <r>
          <rPr>
            <sz val="11"/>
            <color theme="1"/>
            <rFont val="Arial"/>
            <family val="2"/>
            <scheme val="minor"/>
          </rPr>
          <t>======
ID#AAABbAmZPiM
Comentario    (2021-03-26 12:45:10)
Ingrese la cantidad (número) promedio de empleados que tuvo la empresa en el último año calendario. Incluye dueños y socios.
Formato: Número</t>
        </r>
      </text>
    </comment>
    <comment ref="M7" authorId="0" shapeId="0" xr:uid="{00000000-0006-0000-0E00-000013000000}">
      <text>
        <r>
          <rPr>
            <sz val="11"/>
            <color theme="1"/>
            <rFont val="Arial"/>
            <family val="2"/>
            <scheme val="minor"/>
          </rPr>
          <t>======
ID#AAABbAmZPjw
Comentario    (2021-03-26 12:45:10)
Ingrese las ventas totales que registró la empresa a la que se le otorgó el crédito, en el último año calendario, expresadas en pesos uruguayos.
Formato: Número</t>
        </r>
      </text>
    </comment>
    <comment ref="N7" authorId="0" shapeId="0" xr:uid="{00000000-0006-0000-0E00-000019000000}">
      <text>
        <r>
          <rPr>
            <sz val="11"/>
            <color theme="1"/>
            <rFont val="Arial"/>
            <family val="2"/>
            <scheme val="minor"/>
          </rPr>
          <t>======
ID#AAABbAmZPj8
Comentario    (2021-03-26 12:45:10)
Ingresar el número de cédula de identidad del titular de la empresa, incluyendo dígito verificador, sin separadores.
Ej.: 12345678
Formato: Número sin separadores</t>
        </r>
      </text>
    </comment>
    <comment ref="O7" authorId="0" shapeId="0" xr:uid="{00000000-0006-0000-0E00-000009000000}">
      <text>
        <r>
          <rPr>
            <sz val="11"/>
            <color theme="1"/>
            <rFont val="Arial"/>
            <family val="2"/>
            <scheme val="minor"/>
          </rPr>
          <t>======
ID#AAABbAqaopA
Comentario    (2021-03-26 12:45:10)
Ingresar el nombre y apellido del titular o principal responsable de la empresa
Formato: Texto</t>
        </r>
      </text>
    </comment>
    <comment ref="P7" authorId="0" shapeId="0" xr:uid="{00000000-0006-0000-0E00-00001F000000}">
      <text>
        <r>
          <rPr>
            <sz val="11"/>
            <color theme="1"/>
            <rFont val="Arial"/>
            <family val="2"/>
            <scheme val="minor"/>
          </rPr>
          <t>======
ID#AAABbAmZPjU
Comentario    (2021-03-26 12:45:10)
Indique fecha de nacimiento del titular.
Formato: DD/MM/AAAA</t>
        </r>
      </text>
    </comment>
    <comment ref="Q7" authorId="0" shapeId="0" xr:uid="{00000000-0006-0000-0E00-00000A000000}">
      <text>
        <r>
          <rPr>
            <sz val="11"/>
            <color theme="1"/>
            <rFont val="Arial"/>
            <family val="2"/>
            <scheme val="minor"/>
          </rPr>
          <t>======
ID#AAABbAqaopE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E00-00001A000000}">
      <text>
        <r>
          <rPr>
            <sz val="11"/>
            <color theme="1"/>
            <rFont val="Arial"/>
            <family val="2"/>
            <scheme val="minor"/>
          </rPr>
          <t>======
ID#AAABbAmZPiY
Comentario    (2021-03-26 12:45:10)
Indicar el sexo del titular de la empresa a la cual se le otorgó el crédito.
Ej.: Si es femenino, indicar F.
Formato: Código, ver en la hoja "Códigos" o siguiendo el link</t>
        </r>
      </text>
    </comment>
    <comment ref="S7" authorId="0" shapeId="0" xr:uid="{00000000-0006-0000-0E00-000003000000}">
      <text>
        <r>
          <rPr>
            <sz val="11"/>
            <color theme="1"/>
            <rFont val="Arial"/>
            <family val="2"/>
            <scheme val="minor"/>
          </rPr>
          <t>======
ID#AAABbAqaoqo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E00-000006000000}">
      <text>
        <r>
          <rPr>
            <sz val="11"/>
            <color theme="1"/>
            <rFont val="Arial"/>
            <family val="2"/>
            <scheme val="minor"/>
          </rPr>
          <t>======
ID#AAABbAqaoqs
William Frois    (2021-03-26 12:45:10)
Comentario:
Indicar la moneda en la que se otorgó el crédito.
Ej.: Si se otogaron $ 1000, indicar UYU
Formato: Código, ver en la hoja "Códigos" o siguiendo el link</t>
        </r>
      </text>
    </comment>
    <comment ref="U7" authorId="0" shapeId="0" xr:uid="{00000000-0006-0000-0E00-000014000000}">
      <text>
        <r>
          <rPr>
            <sz val="11"/>
            <color theme="1"/>
            <rFont val="Arial"/>
            <family val="2"/>
            <scheme val="minor"/>
          </rPr>
          <t>======
ID#AAABbAmZPjs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E00-00001B000000}">
      <text>
        <r>
          <rPr>
            <sz val="11"/>
            <color theme="1"/>
            <rFont val="Arial"/>
            <family val="2"/>
            <scheme val="minor"/>
          </rPr>
          <t>======
ID#AAABbAmZPiQ
Comentario    (2021-03-26 12:45:10)
Indicar periodicidad del crédito.
Ej.: mensual, trimestral, semestral, anual</t>
        </r>
      </text>
    </comment>
    <comment ref="W7" authorId="0" shapeId="0" xr:uid="{00000000-0006-0000-0E00-000018000000}">
      <text>
        <r>
          <rPr>
            <sz val="11"/>
            <color theme="1"/>
            <rFont val="Arial"/>
            <family val="2"/>
            <scheme val="minor"/>
          </rPr>
          <t>======
ID#AAABbAmZPjA
Comentario    (2021-03-26 12:45:10)
Indicar la gracia del crédito en cantidad de cuotas
Ej.: si la peridodicidad es semestral y tiene 6 meses de gracia, indicar 1 cuota.
Formato: Número</t>
        </r>
      </text>
    </comment>
    <comment ref="X7" authorId="0" shapeId="0" xr:uid="{00000000-0006-0000-0E00-00000B000000}">
      <text>
        <r>
          <rPr>
            <sz val="11"/>
            <color theme="1"/>
            <rFont val="Arial"/>
            <family val="2"/>
            <scheme val="minor"/>
          </rPr>
          <t>======
ID#AAABbAqaop4
William Frois    (2021-03-26 12:45:10)
Plazo total: Plazo de amortización + plazo de gracia</t>
        </r>
      </text>
    </comment>
    <comment ref="Y7" authorId="0" shapeId="0" xr:uid="{00000000-0006-0000-0E00-000002000000}">
      <text>
        <r>
          <rPr>
            <sz val="11"/>
            <color theme="1"/>
            <rFont val="Arial"/>
            <family val="2"/>
            <scheme val="minor"/>
          </rPr>
          <t>======
ID#AAABbAqaoqk
Comentario    (2021-03-26 12:45:10)
Indicar la tasa efectiva anual, en procentaje y dos decimales aplicada por la IMF al beneficiario.
Ej.: Si la tasa es de 20 indicar 20,00%.
Formato: Porcentaje (dos decimales)</t>
        </r>
      </text>
    </comment>
    <comment ref="Z7" authorId="0" shapeId="0" xr:uid="{00000000-0006-0000-0E00-000007000000}">
      <text>
        <r>
          <rPr>
            <sz val="11"/>
            <color theme="1"/>
            <rFont val="Arial"/>
            <family val="2"/>
            <scheme val="minor"/>
          </rPr>
          <t>======
ID#AAABbAqaoqw
Comentario    (2021-03-26 12:45:10)
Indicar Grupo asistido al cual pertenezca: COVID-19 (Capital de Trabajo)</t>
        </r>
      </text>
    </comment>
    <comment ref="AA7" authorId="0" shapeId="0" xr:uid="{00000000-0006-0000-0E00-000015000000}">
      <text>
        <r>
          <rPr>
            <sz val="11"/>
            <color theme="1"/>
            <rFont val="Arial"/>
            <family val="2"/>
            <scheme val="minor"/>
          </rPr>
          <t>======
ID#AAABbAmZPjo
William Frois    (2021-03-26 12:45:10)
El subsidio será determinado en función de la moneda del crédito, y corresponde a puntos de Tasa de Interés Efectiva Anual TEA.</t>
        </r>
      </text>
    </comment>
    <comment ref="AB7" authorId="0" shapeId="0" xr:uid="{00000000-0006-0000-0E00-000011000000}">
      <text>
        <r>
          <rPr>
            <sz val="11"/>
            <color theme="1"/>
            <rFont val="Arial"/>
            <family val="2"/>
            <scheme val="minor"/>
          </rPr>
          <t>======
ID#AAABbAmZPiA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E00-000001000000}">
      <text>
        <r>
          <rPr>
            <sz val="11"/>
            <color theme="1"/>
            <rFont val="Arial"/>
            <family val="2"/>
            <scheme val="minor"/>
          </rPr>
          <t>======
ID#AAABbAqaopI
Ingresar en que sector o tipo de inversión (lista taxativa), se encuentra enmarcado el destino del crédito    (2024-07-12 19:31:24)
- Sector: Gestión de residuos
- I. Energías renovables
- II. Eficiencia energética
- III. Medidas para el control y prevención de contaminación
- IV. Gestión sostenible de los recursos naturales
- V. Movilidad sostenible
- VI. Productos, y procesos adaptados a la Economía Circular
- VII. Otras inversiones: (cumplimiento de la reglamentación ambiental)</t>
        </r>
      </text>
    </comment>
    <comment ref="AD7" authorId="0" shapeId="0" xr:uid="{00000000-0006-0000-0E00-000020000000}">
      <text>
        <r>
          <rPr>
            <sz val="11"/>
            <color theme="1"/>
            <rFont val="Arial"/>
            <family val="2"/>
            <scheme val="minor"/>
          </rPr>
          <t>======
ID#AAABbAmZPig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E00-000012000000}">
      <text>
        <r>
          <rPr>
            <sz val="11"/>
            <color theme="1"/>
            <rFont val="Arial"/>
            <family val="2"/>
            <scheme val="minor"/>
          </rPr>
          <t>======
ID#AAABbAmZPi8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E00-00000D000000}">
      <text>
        <r>
          <rPr>
            <sz val="11"/>
            <color theme="1"/>
            <rFont val="Arial"/>
            <family val="2"/>
            <scheme val="minor"/>
          </rPr>
          <t>======
ID#AAABbAqaopo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in6dt2XFpRWLY9Y9MTSIhQdeTRyw=="/>
    </ext>
  </extL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8257DE51-D9A4-4400-8A00-66616A76F6CC}">
      <text>
        <r>
          <rPr>
            <sz val="11"/>
            <color theme="1"/>
            <rFont val="Arial"/>
            <family val="2"/>
            <scheme val="minor"/>
          </rPr>
          <t>======
ID#AAABbAqaoqQ
Comentario    (2021-03-26 12:45:10)
Ingresar el número de vale del crédito de la IMF
Formato: Numérico</t>
        </r>
      </text>
    </comment>
    <comment ref="B7" authorId="0" shapeId="0" xr:uid="{4547E2BA-B843-41ED-923C-45FE8C82DC02}">
      <text>
        <r>
          <rPr>
            <sz val="11"/>
            <color theme="1"/>
            <rFont val="Arial"/>
            <family val="2"/>
            <scheme val="minor"/>
          </rPr>
          <t>======
ID#AAABbAqaoq0
Comentario    (2021-03-26 12:45:10)
Indicar la fecha (día, mes y año) en la que se otorgó el crédito.
Ej.: 15/02/2018
Formato: dd/mm/aaa</t>
        </r>
      </text>
    </comment>
    <comment ref="C7" authorId="0" shapeId="0" xr:uid="{20093798-F738-4764-8292-DB422970445E}">
      <text>
        <r>
          <rPr>
            <sz val="11"/>
            <color theme="1"/>
            <rFont val="Arial"/>
            <family val="2"/>
            <scheme val="minor"/>
          </rPr>
          <t>======
ID#AAABbAmZPiE
Comentario    (2021-03-26 12:45:10)
Indicar número de RUT si se trata de una empresa formal.
En caso contrario dejar vacío (la cédula de identidad se completa en la variable "CI TITULAR")
Formato: Número (sin separadores)</t>
        </r>
      </text>
    </comment>
    <comment ref="D7" authorId="0" shapeId="0" xr:uid="{8F58AA8B-2530-4EB3-AE50-E6E00B293ABA}">
      <text>
        <r>
          <rPr>
            <sz val="11"/>
            <color theme="1"/>
            <rFont val="Arial"/>
            <family val="2"/>
            <scheme val="minor"/>
          </rPr>
          <t>======
ID#AAABbAmZPjE
Comentario    (2021-03-26 12:45:10)
Indicar el nombre de la empresa
Ej.: La ventosa SRL
Formato: Texto</t>
        </r>
      </text>
    </comment>
    <comment ref="E7" authorId="0" shapeId="0" xr:uid="{F53770A2-B8FA-4C93-94C8-FAA949A8798A}">
      <text>
        <r>
          <rPr>
            <sz val="11"/>
            <color theme="1"/>
            <rFont val="Arial"/>
            <family val="2"/>
            <scheme val="minor"/>
          </rPr>
          <t>======
ID#AAABbAqaopw
Comentario    (2021-03-26 12:45:10)
Indicar el domicilio (dirección) de la empresa a la que se le otorgó el crédito
Formato: Texto</t>
        </r>
      </text>
    </comment>
    <comment ref="F7" authorId="0" shapeId="0" xr:uid="{7307F78F-82FE-4B87-B898-96F3A902FDB8}">
      <text>
        <r>
          <rPr>
            <sz val="11"/>
            <color theme="1"/>
            <rFont val="Arial"/>
            <family val="2"/>
            <scheme val="minor"/>
          </rPr>
          <t>======
ID#AAABbAqaopc
Comentario    (2021-03-26 12:45:10)
Ingresar el Departamento donde la empresa a la que se le otorgó el crédito realiza sus actividades.
Formato: Lista desplegable</t>
        </r>
      </text>
    </comment>
    <comment ref="G7" authorId="0" shapeId="0" xr:uid="{9AD49806-9F87-4E38-88A3-26DC6D556FD5}">
      <text>
        <r>
          <rPr>
            <sz val="11"/>
            <color theme="1"/>
            <rFont val="Arial"/>
            <family val="2"/>
            <scheme val="minor"/>
          </rPr>
          <t>======
ID#AAABbAmZPiw
Comentario    (2021-03-26 12:45:10)
Ingresar el Departamento donde la empresa a la que se le otorgó el crédito realiza sus actividades.
Formato: Lista desplegable</t>
        </r>
      </text>
    </comment>
    <comment ref="H7" authorId="0" shapeId="0" xr:uid="{F57C684A-6239-4863-AE1B-763A7204E78E}">
      <text>
        <r>
          <rPr>
            <sz val="11"/>
            <color theme="1"/>
            <rFont val="Arial"/>
            <family val="2"/>
            <scheme val="minor"/>
          </rPr>
          <t>======
ID#AAABbAmZPjg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5EC64612-D1D3-4313-AD70-3AA050BACF5E}">
      <text>
        <r>
          <rPr>
            <sz val="11"/>
            <color theme="1"/>
            <rFont val="Arial"/>
            <family val="2"/>
            <scheme val="minor"/>
          </rPr>
          <t>======
ID#AAABbAmZPjY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D1C16519-EE9C-415A-B381-59C64B478741}">
      <text>
        <r>
          <rPr>
            <sz val="11"/>
            <color theme="1"/>
            <rFont val="Arial"/>
            <family val="2"/>
            <scheme val="minor"/>
          </rPr>
          <t>======
ID#AAABbAqaopk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8E17E26A-F14F-4677-AD73-D5BBA2518052}">
      <text>
        <r>
          <rPr>
            <sz val="11"/>
            <color theme="1"/>
            <rFont val="Arial"/>
            <family val="2"/>
            <scheme val="minor"/>
          </rPr>
          <t>======
ID#AAABbAqaoqY
Comentario    (2021-03-26 12:45:10)
Ingresar el año en que la empresa a la que se le otorgó el crédito inició actividades.
Ej.: "1996"
Formato: Número (4 dígitos)</t>
        </r>
      </text>
    </comment>
    <comment ref="L7" authorId="0" shapeId="0" xr:uid="{744146CE-C6DB-4BB9-9516-16C143DF00A8}">
      <text>
        <r>
          <rPr>
            <sz val="11"/>
            <color theme="1"/>
            <rFont val="Arial"/>
            <family val="2"/>
            <scheme val="minor"/>
          </rPr>
          <t>======
ID#AAABbAmZPiM
Comentario    (2021-03-26 12:45:10)
Ingrese la cantidad (número) promedio de empleados que tuvo la empresa en el último año calendario. Incluye dueños y socios.
Formato: Número</t>
        </r>
      </text>
    </comment>
    <comment ref="M7" authorId="0" shapeId="0" xr:uid="{4717D089-F07D-4796-BB31-D0CBE892219D}">
      <text>
        <r>
          <rPr>
            <sz val="11"/>
            <color theme="1"/>
            <rFont val="Arial"/>
            <family val="2"/>
            <scheme val="minor"/>
          </rPr>
          <t>======
ID#AAABbAmZPjw
Comentario    (2021-03-26 12:45:10)
Ingrese las ventas totales que registró la empresa a la que se le otorgó el crédito, en el último año calendario, expresadas en pesos uruguayos.
Formato: Número</t>
        </r>
      </text>
    </comment>
    <comment ref="N7" authorId="0" shapeId="0" xr:uid="{26CB96DE-2179-4266-9654-7D4FEC0EC6D3}">
      <text>
        <r>
          <rPr>
            <sz val="11"/>
            <color theme="1"/>
            <rFont val="Arial"/>
            <family val="2"/>
            <scheme val="minor"/>
          </rPr>
          <t>======
ID#AAABbAmZPj8
Comentario    (2021-03-26 12:45:10)
Ingresar el número de cédula de identidad del titular de la empresa, incluyendo dígito verificador, sin separadores.
Ej.: 12345678
Formato: Número sin separadores</t>
        </r>
      </text>
    </comment>
    <comment ref="O7" authorId="0" shapeId="0" xr:uid="{0A2BB6D8-409C-438C-A901-134CE6E3F539}">
      <text>
        <r>
          <rPr>
            <sz val="11"/>
            <color theme="1"/>
            <rFont val="Arial"/>
            <family val="2"/>
            <scheme val="minor"/>
          </rPr>
          <t>======
ID#AAABbAqaopA
Comentario    (2021-03-26 12:45:10)
Ingresar el nombre y apellido del titular o principal responsable de la empresa
Formato: Texto</t>
        </r>
      </text>
    </comment>
    <comment ref="P7" authorId="0" shapeId="0" xr:uid="{B8D8D4A3-3B82-4D6C-A86E-C35EC0FBA445}">
      <text>
        <r>
          <rPr>
            <sz val="11"/>
            <color theme="1"/>
            <rFont val="Arial"/>
            <family val="2"/>
            <scheme val="minor"/>
          </rPr>
          <t>======
ID#AAABbAmZPjU
Comentario    (2021-03-26 12:45:10)
Indique fecha de nacimiento del titular.
Formato: DD/MM/AAAA</t>
        </r>
      </text>
    </comment>
    <comment ref="Q7" authorId="0" shapeId="0" xr:uid="{71757C8F-4525-4808-9E89-580E0C0E6509}">
      <text>
        <r>
          <rPr>
            <sz val="11"/>
            <color theme="1"/>
            <rFont val="Arial"/>
            <family val="2"/>
            <scheme val="minor"/>
          </rPr>
          <t>======
ID#AAABbAqaopE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BCB036C6-12D8-4B5D-AFD6-E4BC6CC88221}">
      <text>
        <r>
          <rPr>
            <sz val="11"/>
            <color theme="1"/>
            <rFont val="Arial"/>
            <family val="2"/>
            <scheme val="minor"/>
          </rPr>
          <t>======
ID#AAABbAmZPiY
Comentario    (2021-03-26 12:45:10)
Indicar el sexo del titular de la empresa a la cual se le otorgó el crédito.
Ej.: Si es femenino, indicar F.
Formato: Código, ver en la hoja "Códigos" o siguiendo el link</t>
        </r>
      </text>
    </comment>
    <comment ref="S7" authorId="0" shapeId="0" xr:uid="{2808400E-01F4-4DF7-B105-A2589A1604F9}">
      <text>
        <r>
          <rPr>
            <sz val="11"/>
            <color theme="1"/>
            <rFont val="Arial"/>
            <family val="2"/>
            <scheme val="minor"/>
          </rPr>
          <t>======
ID#AAABbAqaoqo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92128CFB-2948-4384-B657-E46869E900CF}">
      <text>
        <r>
          <rPr>
            <sz val="11"/>
            <color theme="1"/>
            <rFont val="Arial"/>
            <family val="2"/>
            <scheme val="minor"/>
          </rPr>
          <t>======
ID#AAABbAqaoqs
William Frois    (2021-03-26 12:45:10)
Comentario:
Indicar la moneda en la que se otorgó el crédito.
Ej.: Si se otogaron $ 1000, indicar UYU
Formato: Código, ver en la hoja "Códigos" o siguiendo el link</t>
        </r>
      </text>
    </comment>
    <comment ref="U7" authorId="0" shapeId="0" xr:uid="{E3FD768A-7F2D-451F-8EB4-858FE3A7FC68}">
      <text>
        <r>
          <rPr>
            <sz val="11"/>
            <color theme="1"/>
            <rFont val="Arial"/>
            <family val="2"/>
            <scheme val="minor"/>
          </rPr>
          <t>======
ID#AAABbAmZPjs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4325DB92-7472-490A-9F08-753230DFCE95}">
      <text>
        <r>
          <rPr>
            <sz val="11"/>
            <color theme="1"/>
            <rFont val="Arial"/>
            <family val="2"/>
            <scheme val="minor"/>
          </rPr>
          <t>======
ID#AAABbAmZPiQ
Comentario    (2021-03-26 12:45:10)
Indicar periodicidad del crédito.
Ej.: mensual, trimestral, semestral, anual</t>
        </r>
      </text>
    </comment>
    <comment ref="W7" authorId="0" shapeId="0" xr:uid="{F89BF2A7-9ACF-435A-B202-408ADD1E4F01}">
      <text>
        <r>
          <rPr>
            <sz val="11"/>
            <color theme="1"/>
            <rFont val="Arial"/>
            <family val="2"/>
            <scheme val="minor"/>
          </rPr>
          <t>======
ID#AAABbAmZPjA
Comentario    (2021-03-26 12:45:10)
Indicar la gracia del crédito en cantidad de cuotas
Ej.: si la peridodicidad es semestral y tiene 6 meses de gracia, indicar 1 cuota.
Formato: Número</t>
        </r>
      </text>
    </comment>
    <comment ref="X7" authorId="0" shapeId="0" xr:uid="{2583A6DD-B1CD-42FF-9CF0-D0366355C599}">
      <text>
        <r>
          <rPr>
            <sz val="11"/>
            <color theme="1"/>
            <rFont val="Arial"/>
            <family val="2"/>
            <scheme val="minor"/>
          </rPr>
          <t>======
ID#AAABbAqaop4
William Frois    (2021-03-26 12:45:10)
Plazo total: Plazo de amortización + plazo de gracia</t>
        </r>
      </text>
    </comment>
    <comment ref="Y7" authorId="0" shapeId="0" xr:uid="{7789AC8F-2C04-432D-9BC9-686B9EC72A45}">
      <text>
        <r>
          <rPr>
            <sz val="11"/>
            <color theme="1"/>
            <rFont val="Arial"/>
            <family val="2"/>
            <scheme val="minor"/>
          </rPr>
          <t>======
ID#AAABbAqaoqk
Comentario    (2021-03-26 12:45:10)
Indicar la tasa efectiva anual, en procentaje y dos decimales aplicada por la IMF al beneficiario.
Ej.: Si la tasa es de 20 indicar 20,00%.
Formato: Porcentaje (dos decimales)</t>
        </r>
      </text>
    </comment>
    <comment ref="Z7" authorId="0" shapeId="0" xr:uid="{BB355641-27F4-4171-87E3-4A64ECA94A81}">
      <text>
        <r>
          <rPr>
            <sz val="11"/>
            <color theme="1"/>
            <rFont val="Arial"/>
            <family val="2"/>
            <scheme val="minor"/>
          </rPr>
          <t>======
ID#AAABbAqaoqw
Comentario    (2021-03-26 12:45:10)
Indicar Grupo asistido al cual pertenezca: COVID-19 (Capital de Trabajo)</t>
        </r>
      </text>
    </comment>
    <comment ref="AA7" authorId="0" shapeId="0" xr:uid="{5F002E44-B79F-4A7E-A64A-CE79BE220349}">
      <text>
        <r>
          <rPr>
            <sz val="11"/>
            <color theme="1"/>
            <rFont val="Arial"/>
            <family val="2"/>
            <scheme val="minor"/>
          </rPr>
          <t>======
ID#AAABbAmZPjo
William Frois    (2021-03-26 12:45:10)
El subsidio será determinado en función de la moneda del crédito, y corresponde a puntos de Tasa de Interés Efectiva Anual TEA.</t>
        </r>
      </text>
    </comment>
    <comment ref="AB7" authorId="0" shapeId="0" xr:uid="{68AB5922-D956-4A65-B347-0CB580460848}">
      <text>
        <r>
          <rPr>
            <sz val="11"/>
            <color theme="1"/>
            <rFont val="Arial"/>
            <family val="2"/>
            <scheme val="minor"/>
          </rPr>
          <t>======
ID#AAABbAmZPiA
Comentario    (2021-03-26 12:45:10)
Indicar el destino del crédito (capital trabajo o capital inversión).
Ej.: Si es dirigido a capital de trabajo indicar CT.
Formato: Código, ver en la hoja "Códigos" o siguiendo el link, ejemplo: CT</t>
        </r>
      </text>
    </comment>
    <comment ref="AC7" authorId="0" shapeId="0" xr:uid="{5A5E763C-A0FA-467E-AEAA-62031B15BF27}">
      <text>
        <r>
          <rPr>
            <sz val="11"/>
            <color theme="1"/>
            <rFont val="Arial"/>
            <family val="2"/>
            <scheme val="minor"/>
          </rPr>
          <t>======
ID#AAABbAqaopI
Ingresar en que sector o tipo de inversión (lista taxativa), se encuentra enmarcado el destino del crédito    (2024-07-12 19:31:24)
- Sector: Gestión de residuos
- I. Energías renovables
- II. Eficiencia energética
- III. Medidas para el control y prevención de contaminación
- IV. Gestión sostenible de los recursos naturales
- V. Movilidad sostenible
- VI. Productos, y procesos adaptados a la Economía Circular
- VII. Otras inversiones: (cumplimiento de la reglamentación ambiental)</t>
        </r>
      </text>
    </comment>
    <comment ref="AD7" authorId="0" shapeId="0" xr:uid="{EF8A0510-4184-4D3B-92A4-D37F066D645A}">
      <text>
        <r>
          <rPr>
            <sz val="11"/>
            <color theme="1"/>
            <rFont val="Arial"/>
            <family val="2"/>
            <scheme val="minor"/>
          </rPr>
          <t>======
ID#AAABbAmZPig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DBB1CEFF-AF02-4A62-8B09-85C63995D6DB}">
      <text>
        <r>
          <rPr>
            <sz val="11"/>
            <color theme="1"/>
            <rFont val="Arial"/>
            <family val="2"/>
            <scheme val="minor"/>
          </rPr>
          <t>======
ID#AAABbAmZPi8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2E123F7D-75A1-4E3B-BF3F-BCACBA7392F9}">
      <text>
        <r>
          <rPr>
            <sz val="11"/>
            <color theme="1"/>
            <rFont val="Arial"/>
            <family val="2"/>
            <scheme val="minor"/>
          </rPr>
          <t>======
ID#AAABbAqaopo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1100-00000A000000}">
      <text>
        <r>
          <rPr>
            <sz val="11"/>
            <color theme="1"/>
            <rFont val="Arial"/>
            <family val="2"/>
            <scheme val="minor"/>
          </rPr>
          <t>======
ID#AAABOYDtTao
Comentario    (2024-07-12 19:31:24)
Ingresar el número de vale del crédito de la IMF
Formato: Numérico</t>
        </r>
      </text>
    </comment>
    <comment ref="B7" authorId="0" shapeId="0" xr:uid="{00000000-0006-0000-1100-00000C000000}">
      <text>
        <r>
          <rPr>
            <sz val="11"/>
            <color theme="1"/>
            <rFont val="Arial"/>
            <family val="2"/>
            <scheme val="minor"/>
          </rPr>
          <t>======
ID#AAABOYDtTaM
Comentario    (2021-03-26 12:45:10)
Indicar la fecha (día, mes y año) en la que se otorgó el crédito.
Ej.: 15/02/2018
Formato: dd/mm/aaa</t>
        </r>
      </text>
    </comment>
    <comment ref="I7" authorId="0" shapeId="0" xr:uid="{00000000-0006-0000-1100-000004000000}">
      <text>
        <r>
          <rPr>
            <sz val="11"/>
            <color theme="1"/>
            <rFont val="Arial"/>
            <family val="2"/>
            <scheme val="minor"/>
          </rPr>
          <t>======
ID#AAABOYDtTj8
Comentario    (2024-07-12 19:31:24)
Indique el monto (capital) del crédito otorgado, en la moneda de origen del crédito
Ej.: Si se otorgó un crédito por $ 1000, indicar 1000. No indicar la moneda, eso se especifica en la columna "MONEDA" a continuación.
Formato: Número</t>
        </r>
      </text>
    </comment>
    <comment ref="J7" authorId="0" shapeId="0" xr:uid="{00000000-0006-0000-1100-000003000000}">
      <text>
        <r>
          <rPr>
            <sz val="11"/>
            <color theme="1"/>
            <rFont val="Arial"/>
            <family val="2"/>
            <scheme val="minor"/>
          </rPr>
          <t>======
ID#AAABOYDtTkM
William Frois    (2024-07-12 19:31:24)
Comentario:
Indicar la moneda en la que se otorgó el crédito.
Ej.: Si se otogaron $ 1000, indicar UYU
Formato: Código, ver en la hoja "Códigos" o siguiendo el link</t>
        </r>
      </text>
    </comment>
    <comment ref="K7" authorId="0" shapeId="0" xr:uid="{00000000-0006-0000-1100-000007000000}">
      <text>
        <r>
          <rPr>
            <sz val="11"/>
            <color theme="1"/>
            <rFont val="Arial"/>
            <family val="2"/>
            <scheme val="minor"/>
          </rPr>
          <t>======
ID#AAABOYDtTd8
Comentario    (2024-07-12 19:31:24)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L7" authorId="0" shapeId="0" xr:uid="{00000000-0006-0000-1100-000009000000}">
      <text>
        <r>
          <rPr>
            <sz val="11"/>
            <color theme="1"/>
            <rFont val="Arial"/>
            <family val="2"/>
            <scheme val="minor"/>
          </rPr>
          <t>======
ID#AAABOYDtTbg
Comentario    (2024-07-12 19:31:24)
Indicar periodicidad del crédito.
Ej.: mensual, trimestral, semestral, anual</t>
        </r>
      </text>
    </comment>
    <comment ref="M7" authorId="0" shapeId="0" xr:uid="{00000000-0006-0000-1100-000005000000}">
      <text>
        <r>
          <rPr>
            <sz val="11"/>
            <color theme="1"/>
            <rFont val="Arial"/>
            <family val="2"/>
            <scheme val="minor"/>
          </rPr>
          <t>======
ID#AAABOYDtTj0
Comentario    (2024-07-12 19:31:24)
Indicar la gracia del crédito en cantidad de cuotas
Ej.: si la peridodicidad es semestral y tiene 6 meses de gracia, indicar 1 cuota.
Formato: Número</t>
        </r>
      </text>
    </comment>
    <comment ref="N7" authorId="0" shapeId="0" xr:uid="{00000000-0006-0000-1100-000001000000}">
      <text>
        <r>
          <rPr>
            <sz val="11"/>
            <color theme="1"/>
            <rFont val="Arial"/>
            <family val="2"/>
            <scheme val="minor"/>
          </rPr>
          <t>======
ID#AAABOYDtTmI
William Frois    (2024-07-12 19:31:24)
Plazo total: Plazo de amortización + plazo de gracia</t>
        </r>
      </text>
    </comment>
    <comment ref="O7" authorId="0" shapeId="0" xr:uid="{00000000-0006-0000-1100-000006000000}">
      <text>
        <r>
          <rPr>
            <sz val="11"/>
            <color theme="1"/>
            <rFont val="Arial"/>
            <family val="2"/>
            <scheme val="minor"/>
          </rPr>
          <t>======
ID#AAABOYDtTeA
Comentario    (2024-07-12 19:31:24)
Indicar la tasa efectiva anual, con número y dos decimales aplicada por la IMF al beneficiario.
Ej.: Si la tasa es de 20% indicar 20,00.
Formato: Número (dos decimales)</t>
        </r>
      </text>
    </comment>
    <comment ref="P7" authorId="0" shapeId="0" xr:uid="{00000000-0006-0000-1100-000002000000}">
      <text>
        <r>
          <rPr>
            <sz val="11"/>
            <color theme="1"/>
            <rFont val="Arial"/>
            <family val="2"/>
            <scheme val="minor"/>
          </rPr>
          <t>======
ID#AAABOYDtTlM
Comentario    (2024-07-12 19:31:24)
Indicar Grupo asistido al cual pertenezca: COVID-19 (Capital de Trabajo)</t>
        </r>
      </text>
    </comment>
    <comment ref="T7" authorId="0" shapeId="0" xr:uid="{00000000-0006-0000-1100-000008000000}">
      <text>
        <r>
          <rPr>
            <sz val="11"/>
            <color theme="1"/>
            <rFont val="Arial"/>
            <family val="2"/>
            <scheme val="minor"/>
          </rPr>
          <t>======
ID#AAABOYDtTcc
William Frois    (2024-07-12 19:31:24)
Completar por la IMFs: El subsidio será determinado en función de la moneda del crédito, y corresponde a puntos de Tasa de Interés Efectiva Anual TEA.</t>
        </r>
      </text>
    </comment>
    <comment ref="Z7" authorId="0" shapeId="0" xr:uid="{00000000-0006-0000-1100-00000B000000}">
      <text>
        <r>
          <rPr>
            <sz val="11"/>
            <color theme="1"/>
            <rFont val="Arial"/>
            <family val="2"/>
            <scheme val="minor"/>
          </rPr>
          <t>======
ID#AAABOYDtTZ8
William Frois    (2024-07-12 19:31:24)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iEtxoTNNqiEOkZUnPifWXrnmhX1w=="/>
    </ext>
  </extL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15" authorId="0" shapeId="0" xr:uid="{00000000-0006-0000-1600-000001000000}">
      <text>
        <r>
          <rPr>
            <sz val="11"/>
            <color theme="1"/>
            <rFont val="Arial"/>
            <family val="2"/>
            <scheme val="minor"/>
          </rPr>
          <t>======
ID#AAAAL2SA49Q
    (2021-03-26 12:45:10)
La persona que ha respondido ha actualizado este valor.</t>
        </r>
      </text>
    </comment>
  </commentList>
  <extLst>
    <ext xmlns:r="http://schemas.openxmlformats.org/officeDocument/2006/relationships" uri="GoogleSheetsCustomDataVersion2">
      <go:sheetsCustomData xmlns:go="http://customooxmlschemas.google.com/" r:id="rId1" roundtripDataSignature="AMtx7mgQFmpHkKYP0r7EFXLxd5U6TNqvJ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200-000019000000}">
      <text>
        <r>
          <rPr>
            <sz val="11"/>
            <color theme="1"/>
            <rFont val="Arial"/>
            <family val="2"/>
            <scheme val="minor"/>
          </rPr>
          <t>======
ID#AAAAL2SA46s
Comentario    (2021-03-26 12:45:10)
Ingresar el número del nuevo  vale del correspondiente a la refinanciación
Formato: Numérico</t>
        </r>
      </text>
    </comment>
    <comment ref="B7" authorId="0" shapeId="0" xr:uid="{00000000-0006-0000-0200-00000F000000}">
      <text>
        <r>
          <rPr>
            <sz val="11"/>
            <color theme="1"/>
            <rFont val="Arial"/>
            <family val="2"/>
            <scheme val="minor"/>
          </rPr>
          <t>======
ID#AAAAL2SA4-k
Comentario    (2021-03-26 12:45:10)
Indicar la fecha (día, mes y año) en la que se otorgó el refinanciamiento del crédito.
Ej.: 15/02/2018
Formato: dd/mm/aaa</t>
        </r>
      </text>
    </comment>
    <comment ref="C7" authorId="0" shapeId="0" xr:uid="{00000000-0006-0000-0200-000007000000}">
      <text>
        <r>
          <rPr>
            <sz val="11"/>
            <color theme="1"/>
            <rFont val="Arial"/>
            <family val="2"/>
            <scheme val="minor"/>
          </rPr>
          <t>======
ID#AAAAL2SA5Ag
Comentario    (2021-03-26 12:45:10)
Ingresar el número de vale del crédito original, objeto de la refinanciación
Formato: Numérico</t>
        </r>
      </text>
    </comment>
    <comment ref="E7" authorId="0" shapeId="0" xr:uid="{00000000-0006-0000-0200-000018000000}">
      <text>
        <r>
          <rPr>
            <sz val="11"/>
            <color theme="1"/>
            <rFont val="Arial"/>
            <family val="2"/>
            <scheme val="minor"/>
          </rPr>
          <t>======
ID#AAAAL2SA47A
William Frois    (2021-03-26 12:45:10)
Cantidad de días de atraso del cliente respecto al vale a refinanciar, a la fecha del reperfilamiento</t>
        </r>
      </text>
    </comment>
    <comment ref="F7" authorId="0" shapeId="0" xr:uid="{00000000-0006-0000-0200-000010000000}">
      <text>
        <r>
          <rPr>
            <sz val="11"/>
            <color theme="1"/>
            <rFont val="Arial"/>
            <family val="2"/>
            <scheme val="minor"/>
          </rPr>
          <t>======
ID#AAAAL2SA494
Comentario    (2021-03-26 12:45:10)
Indicar número de RUT si se trata de una empresa formal.
En caso contrario dejar vacío (la cédula de identidad se completa en la variable "CI TITULAR")
Formato: Número (sin separadores)</t>
        </r>
      </text>
    </comment>
    <comment ref="G7" authorId="0" shapeId="0" xr:uid="{00000000-0006-0000-0200-00000B000000}">
      <text>
        <r>
          <rPr>
            <sz val="11"/>
            <color theme="1"/>
            <rFont val="Arial"/>
            <family val="2"/>
            <scheme val="minor"/>
          </rPr>
          <t>======
ID#AAAAL2SA4_c
Comentario    (2021-03-26 12:45:10)
Indicar el nombre de la empresa
Ej.: La ventosa SRL
Formato: Texto</t>
        </r>
      </text>
    </comment>
    <comment ref="H7" authorId="0" shapeId="0" xr:uid="{00000000-0006-0000-0200-000012000000}">
      <text>
        <r>
          <rPr>
            <sz val="11"/>
            <color theme="1"/>
            <rFont val="Arial"/>
            <family val="2"/>
            <scheme val="minor"/>
          </rPr>
          <t>======
ID#AAAAL2SA49w
Comentario    (2021-03-26 12:45:10)
Indicar el domicilio (dirección) de la empresa a la que se le otorgó el crédito
Formato: Texto</t>
        </r>
      </text>
    </comment>
    <comment ref="I7" authorId="0" shapeId="0" xr:uid="{00000000-0006-0000-0200-000011000000}">
      <text>
        <r>
          <rPr>
            <sz val="11"/>
            <color theme="1"/>
            <rFont val="Arial"/>
            <family val="2"/>
            <scheme val="minor"/>
          </rPr>
          <t>======
ID#AAAAL2SA490
Comentario    (2021-03-26 12:45:10)
Ingresar el Departamento donde la empresa a la que se le otorgó el crédito realiza sus actividades.
Formato: Lista desplegable</t>
        </r>
      </text>
    </comment>
    <comment ref="J7" authorId="0" shapeId="0" xr:uid="{00000000-0006-0000-0200-00001C000000}">
      <text>
        <r>
          <rPr>
            <sz val="11"/>
            <color theme="1"/>
            <rFont val="Arial"/>
            <family val="2"/>
            <scheme val="minor"/>
          </rPr>
          <t>======
ID#AAAAL2SA46g
Comentario    (2021-03-26 12:45:10)
Ingresar el Departamento donde la empresa a la que se le otorgó el crédito realiza sus actividades.
Formato: Lista desplegable</t>
        </r>
      </text>
    </comment>
    <comment ref="K7" authorId="0" shapeId="0" xr:uid="{00000000-0006-0000-0200-00000E000000}">
      <text>
        <r>
          <rPr>
            <sz val="11"/>
            <color theme="1"/>
            <rFont val="Arial"/>
            <family val="2"/>
            <scheme val="minor"/>
          </rPr>
          <t>======
ID#AAAAL2SA4-8
Comentario    (2021-03-26 12:45:10)
Ingresar la Localidad donde la empresa a la que se le otorgó el crédito realiza sus actividades.
Formato: Lista desplegable. Se ofrece la lista de localidades según el departamento que se eligió en la columna anterior.</t>
        </r>
      </text>
    </comment>
    <comment ref="L7" authorId="0" shapeId="0" xr:uid="{00000000-0006-0000-0200-000016000000}">
      <text>
        <r>
          <rPr>
            <sz val="11"/>
            <color theme="1"/>
            <rFont val="Arial"/>
            <family val="2"/>
            <scheme val="minor"/>
          </rPr>
          <t>======
ID#AAAAL2SA47I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M7" authorId="0" shapeId="0" xr:uid="{00000000-0006-0000-0200-000004000000}">
      <text>
        <r>
          <rPr>
            <sz val="11"/>
            <color theme="1"/>
            <rFont val="Arial"/>
            <family val="2"/>
            <scheme val="minor"/>
          </rPr>
          <t>======
ID#AAAAL2SA5Bs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N7" authorId="0" shapeId="0" xr:uid="{00000000-0006-0000-0200-00000A000000}">
      <text>
        <r>
          <rPr>
            <sz val="11"/>
            <color theme="1"/>
            <rFont val="Arial"/>
            <family val="2"/>
            <scheme val="minor"/>
          </rPr>
          <t>======
ID#AAAAL2SA4_8
Comentario    (2021-03-26 12:45:10)
Ingresar el año en que la empresa a la que se le otorgó el crédito inició actividades.
Ej.: "1996"
Formato: Número (4 dígitos)</t>
        </r>
      </text>
    </comment>
    <comment ref="O7" authorId="0" shapeId="0" xr:uid="{00000000-0006-0000-0200-00000C000000}">
      <text>
        <r>
          <rPr>
            <sz val="11"/>
            <color theme="1"/>
            <rFont val="Arial"/>
            <family val="2"/>
            <scheme val="minor"/>
          </rPr>
          <t>======
ID#AAAAL2SA4_I
Comentario    (2021-03-26 12:45:10)
Ingrese la cantidad (número) promedio de empleados que tuvo la empresa en el último año calendario. Incluye dueños y socios.
Formato: Número</t>
        </r>
      </text>
    </comment>
    <comment ref="P7" authorId="0" shapeId="0" xr:uid="{00000000-0006-0000-0200-000014000000}">
      <text>
        <r>
          <rPr>
            <sz val="11"/>
            <color theme="1"/>
            <rFont val="Arial"/>
            <family val="2"/>
            <scheme val="minor"/>
          </rPr>
          <t>======
ID#AAAAL2SA49E
Comentario    (2021-03-26 12:45:10)
Ingrese las ventas totales que registró la empresa a la que se le otorgó el crédito, en el último año calendario, expresadas en pesos uruguayos.
Formato: Número</t>
        </r>
      </text>
    </comment>
    <comment ref="Q7" authorId="0" shapeId="0" xr:uid="{00000000-0006-0000-0200-000001000000}">
      <text>
        <r>
          <rPr>
            <sz val="11"/>
            <color theme="1"/>
            <rFont val="Arial"/>
            <family val="2"/>
            <scheme val="minor"/>
          </rPr>
          <t>======
ID#AAAAL2SA5Co
Comentario    (2021-03-26 12:45:10)
Ingresar el número de cédula de identidad del titular de la empresa, incluyendo dígito verificador, sin separadores.
Ej.: 12345678
Formato: Número sin separadores</t>
        </r>
      </text>
    </comment>
    <comment ref="R7" authorId="0" shapeId="0" xr:uid="{00000000-0006-0000-0200-000002000000}">
      <text>
        <r>
          <rPr>
            <sz val="11"/>
            <color theme="1"/>
            <rFont val="Arial"/>
            <family val="2"/>
            <scheme val="minor"/>
          </rPr>
          <t>======
ID#AAAAL2SA5Cg
Comentario    (2021-03-26 12:45:10)
Ingresar el nombre y apellido del titular o principal responsable de la empresa
Formato: Texto</t>
        </r>
      </text>
    </comment>
    <comment ref="S7" authorId="0" shapeId="0" xr:uid="{00000000-0006-0000-0200-000003000000}">
      <text>
        <r>
          <rPr>
            <sz val="11"/>
            <color theme="1"/>
            <rFont val="Arial"/>
            <family val="2"/>
            <scheme val="minor"/>
          </rPr>
          <t>======
ID#AAAAL2SA5CQ
Comentario    (2021-03-26 12:45:10)
Indique fecha de nacimiento del titular.
Formato: DD/MM/AAAA</t>
        </r>
      </text>
    </comment>
    <comment ref="T7" authorId="0" shapeId="0" xr:uid="{00000000-0006-0000-0200-000015000000}">
      <text>
        <r>
          <rPr>
            <sz val="11"/>
            <color theme="1"/>
            <rFont val="Arial"/>
            <family val="2"/>
            <scheme val="minor"/>
          </rPr>
          <t>======
ID#AAAAL2SA478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U7" authorId="0" shapeId="0" xr:uid="{00000000-0006-0000-0200-00000D000000}">
      <text>
        <r>
          <rPr>
            <sz val="11"/>
            <color theme="1"/>
            <rFont val="Arial"/>
            <family val="2"/>
            <scheme val="minor"/>
          </rPr>
          <t>======
ID#AAAAL2SA4_A
Comentario    (2021-03-26 12:45:10)
Indicar el sexo del titular de la empresa a la cual se le otorgó el crédito.
Ej.: Si es femenino, indicar F.
Formato: Código, ver en la hoja "Códigos" o siguiendo el link</t>
        </r>
      </text>
    </comment>
    <comment ref="V7" authorId="0" shapeId="0" xr:uid="{00000000-0006-0000-0200-000006000000}">
      <text>
        <r>
          <rPr>
            <sz val="11"/>
            <color theme="1"/>
            <rFont val="Arial"/>
            <family val="2"/>
            <scheme val="minor"/>
          </rPr>
          <t>======
ID#AAAAL2SA5BQ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W7" authorId="0" shapeId="0" xr:uid="{00000000-0006-0000-0200-000008000000}">
      <text>
        <r>
          <rPr>
            <sz val="11"/>
            <color theme="1"/>
            <rFont val="Arial"/>
            <family val="2"/>
            <scheme val="minor"/>
          </rPr>
          <t>======
ID#AAAAL2SA5AU
William Frois    (2021-03-26 12:45:10)
Comentario:
Indicar la moneda en la que se otorgó el crédito.
Ej.: Si se otogaron $ 1000, indicar UYU
Formato: Código, ver en la hoja "Códigos" o siguiendo el link</t>
        </r>
      </text>
    </comment>
    <comment ref="X7" authorId="0" shapeId="0" xr:uid="{00000000-0006-0000-0200-00001B000000}">
      <text>
        <r>
          <rPr>
            <sz val="11"/>
            <color theme="1"/>
            <rFont val="Arial"/>
            <family val="2"/>
            <scheme val="minor"/>
          </rPr>
          <t>======
ID#AAAAL2SA46k
Comentario    (2021-03-26 12:45:10)
Indicar cantidad de cuotas del reperfilamiento sin incluir el período de gracia.
Ej.: Si se otorgó a 12 meses más 3 meses de gracia = cantidad de cuotas 12 y gracia = 3.</t>
        </r>
      </text>
    </comment>
    <comment ref="Y7" authorId="0" shapeId="0" xr:uid="{00000000-0006-0000-0200-000013000000}">
      <text>
        <r>
          <rPr>
            <sz val="11"/>
            <color theme="1"/>
            <rFont val="Arial"/>
            <family val="2"/>
            <scheme val="minor"/>
          </rPr>
          <t>======
ID#AAAAL2SA49Y
Comentario    (2021-03-26 12:45:10)
Indicar periodicidad del crédito.
Ej.: mensual, trimestral, semestral, anual</t>
        </r>
      </text>
    </comment>
    <comment ref="Z7" authorId="0" shapeId="0" xr:uid="{00000000-0006-0000-0200-000005000000}">
      <text>
        <r>
          <rPr>
            <sz val="11"/>
            <color theme="1"/>
            <rFont val="Arial"/>
            <family val="2"/>
            <scheme val="minor"/>
          </rPr>
          <t>======
ID#AAAAL2SA5Bo
Comentario    (2021-03-26 12:45:10)
Indicar la gracia del reperfilamiento en cantidad de cuotas de gracia.
Ej.: Si se otorgó gracia de 2 cuotas con pagos trimestrales, indicar 2.
Formato: Número</t>
        </r>
      </text>
    </comment>
    <comment ref="AA7" authorId="0" shapeId="0" xr:uid="{00000000-0006-0000-0200-00001A000000}">
      <text>
        <r>
          <rPr>
            <sz val="11"/>
            <color theme="1"/>
            <rFont val="Arial"/>
            <family val="2"/>
            <scheme val="minor"/>
          </rPr>
          <t>======
ID#AAAAL2SA46w
William Frois    (2021-03-26 12:45:10)
Plazo total: Plazo de amortización + Plazo de gracia</t>
        </r>
      </text>
    </comment>
    <comment ref="AB7" authorId="0" shapeId="0" xr:uid="{00000000-0006-0000-0200-000009000000}">
      <text>
        <r>
          <rPr>
            <sz val="11"/>
            <color theme="1"/>
            <rFont val="Arial"/>
            <family val="2"/>
            <scheme val="minor"/>
          </rPr>
          <t>======
ID#AAAAL2SA5AA
Comentario    (2021-03-26 12:45:10)
Indicar la tasa efectiva anual, en procentaje y dos decimales aplicada por la IMF al beneficiario.
Ej.: Si la tasa es de 20 indicar 20,00%.
Formato: Porcentaje (dos decimales)</t>
        </r>
      </text>
    </comment>
    <comment ref="AD7" authorId="0" shapeId="0" xr:uid="{00000000-0006-0000-0200-000017000000}">
      <text>
        <r>
          <rPr>
            <sz val="11"/>
            <color theme="1"/>
            <rFont val="Arial"/>
            <family val="2"/>
            <scheme val="minor"/>
          </rPr>
          <t>======
ID#AAAAL2SA47E
Comentario    (2021-03-26 12:45:10)
Ingresar la modalidad del crédito (amortizable o plazo fijo), usando el código correspondiente.
Formato: Código, ver en la hoja "Códigos" o siguiendo el link</t>
        </r>
      </text>
    </comment>
  </commentList>
  <extLst>
    <ext xmlns:r="http://schemas.openxmlformats.org/officeDocument/2006/relationships" uri="GoogleSheetsCustomDataVersion2">
      <go:sheetsCustomData xmlns:go="http://customooxmlschemas.google.com/" r:id="rId1" roundtripDataSignature="AMtx7mjkInIFN0lrZgYDI7VxZxT7hfDy4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L4" authorId="0" shapeId="0" xr:uid="{00000000-0006-0000-0300-000001000000}">
      <text>
        <r>
          <rPr>
            <sz val="11"/>
            <color theme="1"/>
            <rFont val="Arial"/>
            <family val="2"/>
            <scheme val="minor"/>
          </rPr>
          <t>======
ID#AAAAL2SA4-A
Comentario    (2021-03-26 12:45:10)
Indicar el destino del crédito (capital trabajo o capital inversión).
Ej.: Si es dirigido a capital de trabajo indicar CT.
Formato: Código, ver en la hoja "Códigos" o siguiendo el link, ejemplo: CT</t>
        </r>
      </text>
    </comment>
  </commentList>
  <extLst>
    <ext xmlns:r="http://schemas.openxmlformats.org/officeDocument/2006/relationships" uri="GoogleSheetsCustomDataVersion2">
      <go:sheetsCustomData xmlns:go="http://customooxmlschemas.google.com/" r:id="rId1" roundtripDataSignature="AMtx7mjn/6refVUqmt5TtU16tT3HLeDD5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400-000014000000}">
      <text>
        <r>
          <rPr>
            <sz val="11"/>
            <color theme="1"/>
            <rFont val="Arial"/>
            <family val="2"/>
            <scheme val="minor"/>
          </rPr>
          <t>======
ID#AAAAL2SA4-E
Comentario    (2021-03-26 12:45:10)
Ingresar el número de vale del crédito de la IMF
Formato: Numérico</t>
        </r>
      </text>
    </comment>
    <comment ref="B7" authorId="0" shapeId="0" xr:uid="{00000000-0006-0000-0400-000015000000}">
      <text>
        <r>
          <rPr>
            <sz val="11"/>
            <color theme="1"/>
            <rFont val="Arial"/>
            <family val="2"/>
            <scheme val="minor"/>
          </rPr>
          <t>======
ID#AAAAL2SA498
Comentario    (2021-03-26 12:45:10)
Indicar la fecha (día, mes y año) en la que se otorgó el crédito.
Ej.: 15/02/2018
Formato: dd/mm/aaa</t>
        </r>
      </text>
    </comment>
    <comment ref="C7" authorId="0" shapeId="0" xr:uid="{00000000-0006-0000-0400-00000F000000}">
      <text>
        <r>
          <rPr>
            <sz val="11"/>
            <color theme="1"/>
            <rFont val="Arial"/>
            <family val="2"/>
            <scheme val="minor"/>
          </rPr>
          <t>======
ID#AAAAL2SA4-0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400-000016000000}">
      <text>
        <r>
          <rPr>
            <sz val="11"/>
            <color theme="1"/>
            <rFont val="Arial"/>
            <family val="2"/>
            <scheme val="minor"/>
          </rPr>
          <t>======
ID#AAAAL2SA49U
Comentario    (2021-03-26 12:45:10)
Indicar el nombre de la empresa
Ej.: La ventosa SRL
Formato: Texto</t>
        </r>
      </text>
    </comment>
    <comment ref="E7" authorId="0" shapeId="0" xr:uid="{00000000-0006-0000-0400-000011000000}">
      <text>
        <r>
          <rPr>
            <sz val="11"/>
            <color theme="1"/>
            <rFont val="Arial"/>
            <family val="2"/>
            <scheme val="minor"/>
          </rPr>
          <t>======
ID#AAAAL2SA4-g
Comentario    (2021-03-26 12:45:10)
Indicar el domicilio (dirección) de la empresa a la que se le otorgó el crédito
Formato: Texto</t>
        </r>
      </text>
    </comment>
    <comment ref="F7" authorId="0" shapeId="0" xr:uid="{00000000-0006-0000-0400-000004000000}">
      <text>
        <r>
          <rPr>
            <sz val="11"/>
            <color theme="1"/>
            <rFont val="Arial"/>
            <family val="2"/>
            <scheme val="minor"/>
          </rPr>
          <t>======
ID#AAAAL2SA5Bk
Comentario    (2021-03-26 12:45:10)
Ingresar el Departamento donde la empresa a la que se le otorgó el crédito realiza sus actividades.
Formato: Lista desplegable</t>
        </r>
      </text>
    </comment>
    <comment ref="G7" authorId="0" shapeId="0" xr:uid="{00000000-0006-0000-0400-000019000000}">
      <text>
        <r>
          <rPr>
            <sz val="11"/>
            <color theme="1"/>
            <rFont val="Arial"/>
            <family val="2"/>
            <scheme val="minor"/>
          </rPr>
          <t>======
ID#AAAAL2SA48w
Comentario    (2021-03-26 12:45:10)
Ingresar el Departamento donde la empresa a la que se le otorgó el crédito realiza sus actividades.
Formato: Lista desplegable</t>
        </r>
      </text>
    </comment>
    <comment ref="H7" authorId="0" shapeId="0" xr:uid="{00000000-0006-0000-0400-000007000000}">
      <text>
        <r>
          <rPr>
            <sz val="11"/>
            <color theme="1"/>
            <rFont val="Arial"/>
            <family val="2"/>
            <scheme val="minor"/>
          </rPr>
          <t>======
ID#AAAAL2SA5BM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400-00000D000000}">
      <text>
        <r>
          <rPr>
            <sz val="11"/>
            <color theme="1"/>
            <rFont val="Arial"/>
            <family val="2"/>
            <scheme val="minor"/>
          </rPr>
          <t>======
ID#AAAAL2SA4_U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400-00000C000000}">
      <text>
        <r>
          <rPr>
            <sz val="11"/>
            <color theme="1"/>
            <rFont val="Arial"/>
            <family val="2"/>
            <scheme val="minor"/>
          </rPr>
          <t>======
ID#AAAAL2SA4_s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400-000009000000}">
      <text>
        <r>
          <rPr>
            <sz val="11"/>
            <color theme="1"/>
            <rFont val="Arial"/>
            <family val="2"/>
            <scheme val="minor"/>
          </rPr>
          <t>======
ID#AAAAL2SA5Ak
Comentario    (2021-03-26 12:45:10)
Ingresar el año en que la empresa a la que se le otorgó el crédito inició actividades.
Ej.: "1996"
Formato: Número (4 dígitos)</t>
        </r>
      </text>
    </comment>
    <comment ref="L7" authorId="0" shapeId="0" xr:uid="{00000000-0006-0000-0400-000006000000}">
      <text>
        <r>
          <rPr>
            <sz val="11"/>
            <color theme="1"/>
            <rFont val="Arial"/>
            <family val="2"/>
            <scheme val="minor"/>
          </rPr>
          <t>======
ID#AAAAL2SA5BY
Comentario    (2021-03-26 12:45:10)
Ingrese la cantidad (número) promedio de empleados que tuvo la empresa en el último año calendario. Incluye dueños y socios.
Formato: Número</t>
        </r>
      </text>
    </comment>
    <comment ref="M7" authorId="0" shapeId="0" xr:uid="{00000000-0006-0000-0400-000013000000}">
      <text>
        <r>
          <rPr>
            <sz val="11"/>
            <color theme="1"/>
            <rFont val="Arial"/>
            <family val="2"/>
            <scheme val="minor"/>
          </rPr>
          <t>======
ID#AAAAL2SA4-I
Comentario    (2021-03-26 12:45:10)
Ingrese las ventas totales que registró la empresa a la que se le otorgó el crédito, en el último año calendario, expresadas en pesos uruguayos.
Formato: Número</t>
        </r>
      </text>
    </comment>
    <comment ref="N7" authorId="0" shapeId="0" xr:uid="{00000000-0006-0000-0400-000012000000}">
      <text>
        <r>
          <rPr>
            <sz val="11"/>
            <color theme="1"/>
            <rFont val="Arial"/>
            <family val="2"/>
            <scheme val="minor"/>
          </rPr>
          <t>======
ID#AAAAL2SA4-Q
Comentario    (2021-03-26 12:45:10)
Ingresar el número de cédula de identidad del titular de la empresa, incluyendo dígito verificador, sin separadores.
Ej.: 12345678
Formato: Número sin separadores</t>
        </r>
      </text>
    </comment>
    <comment ref="O7" authorId="0" shapeId="0" xr:uid="{00000000-0006-0000-0400-00001F000000}">
      <text>
        <r>
          <rPr>
            <sz val="11"/>
            <color theme="1"/>
            <rFont val="Arial"/>
            <family val="2"/>
            <scheme val="minor"/>
          </rPr>
          <t>======
ID#AAAAL2SA47k
Comentario    (2021-03-26 12:45:10)
Ingresar el nombre y apellido del titular o principal responsable de la empresa
Formato: Texto</t>
        </r>
      </text>
    </comment>
    <comment ref="P7" authorId="0" shapeId="0" xr:uid="{00000000-0006-0000-0400-000010000000}">
      <text>
        <r>
          <rPr>
            <sz val="11"/>
            <color theme="1"/>
            <rFont val="Arial"/>
            <family val="2"/>
            <scheme val="minor"/>
          </rPr>
          <t>======
ID#AAAAL2SA4-w
Comentario    (2021-03-26 12:45:10)
Indique fecha de nacimiento del titular.
Formato: DD/MM/AAAA</t>
        </r>
      </text>
    </comment>
    <comment ref="Q7" authorId="0" shapeId="0" xr:uid="{00000000-0006-0000-0400-000018000000}">
      <text>
        <r>
          <rPr>
            <sz val="11"/>
            <color theme="1"/>
            <rFont val="Arial"/>
            <family val="2"/>
            <scheme val="minor"/>
          </rPr>
          <t>======
ID#AAAAL2SA488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400-00001E000000}">
      <text>
        <r>
          <rPr>
            <sz val="11"/>
            <color theme="1"/>
            <rFont val="Arial"/>
            <family val="2"/>
            <scheme val="minor"/>
          </rPr>
          <t>======
ID#AAAAL2SA47s
Comentario    (2021-03-26 12:45:10)
Indicar el sexo del titular de la empresa a la cual se le otorgó el crédito.
Ej.: Si es femenino, indicar F.
Formato: Código, ver en la hoja "Códigos" o siguiendo el link</t>
        </r>
      </text>
    </comment>
    <comment ref="S7" authorId="0" shapeId="0" xr:uid="{00000000-0006-0000-0400-00000A000000}">
      <text>
        <r>
          <rPr>
            <sz val="11"/>
            <color theme="1"/>
            <rFont val="Arial"/>
            <family val="2"/>
            <scheme val="minor"/>
          </rPr>
          <t>======
ID#AAAAL2SA5AI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400-00000B000000}">
      <text>
        <r>
          <rPr>
            <sz val="11"/>
            <color theme="1"/>
            <rFont val="Arial"/>
            <family val="2"/>
            <scheme val="minor"/>
          </rPr>
          <t>======
ID#AAAAL2SA4_0
William Frois    (2021-03-26 12:45:10)
Comentario:
Indicar la moneda en la que se otorgó el crédito.
Ej.: Si se otogaron $ 1000, indicar UYU
Formato: Código, ver en la hoja "Códigos" o siguiendo el link</t>
        </r>
      </text>
    </comment>
    <comment ref="U7" authorId="0" shapeId="0" xr:uid="{00000000-0006-0000-0400-00001B000000}">
      <text>
        <r>
          <rPr>
            <sz val="11"/>
            <color theme="1"/>
            <rFont val="Arial"/>
            <family val="2"/>
            <scheme val="minor"/>
          </rPr>
          <t>======
ID#AAAAL2SA48M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400-00001A000000}">
      <text>
        <r>
          <rPr>
            <sz val="11"/>
            <color theme="1"/>
            <rFont val="Arial"/>
            <family val="2"/>
            <scheme val="minor"/>
          </rPr>
          <t>======
ID#AAAAL2SA48o
Comentario    (2021-03-26 12:45:10)
Indicar periodicidad del crédito.
Ej.: mensual, trimestral, semestral, anual</t>
        </r>
      </text>
    </comment>
    <comment ref="W7" authorId="0" shapeId="0" xr:uid="{00000000-0006-0000-0400-000020000000}">
      <text>
        <r>
          <rPr>
            <sz val="11"/>
            <color theme="1"/>
            <rFont val="Arial"/>
            <family val="2"/>
            <scheme val="minor"/>
          </rPr>
          <t>======
ID#AAAAL2SA47c
Comentario    (2021-03-26 12:45:10)
Indicar la gracia del crédito en cantidad de cuotas
Ej.: si la peridodicidad es semestral y tiene 6 meses de gracia, indicar 1 cuota.
Formato: Número</t>
        </r>
      </text>
    </comment>
    <comment ref="X7" authorId="0" shapeId="0" xr:uid="{00000000-0006-0000-0400-000003000000}">
      <text>
        <r>
          <rPr>
            <sz val="11"/>
            <color theme="1"/>
            <rFont val="Arial"/>
            <family val="2"/>
            <scheme val="minor"/>
          </rPr>
          <t>======
ID#AAAAL2SA5B0
William Frois    (2021-03-26 12:45:10)
Plazo total: Plazo de amortización + plazo de gracia</t>
        </r>
      </text>
    </comment>
    <comment ref="Y7" authorId="0" shapeId="0" xr:uid="{00000000-0006-0000-0400-00000E000000}">
      <text>
        <r>
          <rPr>
            <sz val="11"/>
            <color theme="1"/>
            <rFont val="Arial"/>
            <family val="2"/>
            <scheme val="minor"/>
          </rPr>
          <t>======
ID#AAAAL2SA4_E
Comentario    (2021-03-26 12:45:10)
Indicar la tasa efectiva anual, en procentaje y dos decimales aplicada por la IMF al beneficiario.
Ej.: Si la tasa es de 20 indicar 20,00%.
Formato: Porcentaje (dos decimales)</t>
        </r>
      </text>
    </comment>
    <comment ref="Z7" authorId="0" shapeId="0" xr:uid="{00000000-0006-0000-0400-00001D000000}">
      <text>
        <r>
          <rPr>
            <sz val="11"/>
            <color theme="1"/>
            <rFont val="Arial"/>
            <family val="2"/>
            <scheme val="minor"/>
          </rPr>
          <t>======
ID#AAAAL2SA47w
Comentario    (2021-03-26 12:45:10)
Indicar Grupo asistido al cual pertenezca: COVID-19 (Capital de Trabajo)</t>
        </r>
      </text>
    </comment>
    <comment ref="AA7" authorId="0" shapeId="0" xr:uid="{00000000-0006-0000-0400-000002000000}">
      <text>
        <r>
          <rPr>
            <sz val="11"/>
            <color theme="1"/>
            <rFont val="Arial"/>
            <family val="2"/>
            <scheme val="minor"/>
          </rPr>
          <t>======
ID#AAAAL2SA5CI
William Frois    (2021-03-26 12:45:10)
El subsidio será determinado en función de la moneda del crédito, y corresponde a puntos de Tasa de Interés Efectiva Anual TEA.</t>
        </r>
      </text>
    </comment>
    <comment ref="AB7" authorId="0" shapeId="0" xr:uid="{00000000-0006-0000-0400-000001000000}">
      <text>
        <r>
          <rPr>
            <sz val="11"/>
            <color theme="1"/>
            <rFont val="Arial"/>
            <family val="2"/>
            <scheme val="minor"/>
          </rPr>
          <t>======
ID#AAAAL2SA5C0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400-000005000000}">
      <text>
        <r>
          <rPr>
            <sz val="11"/>
            <color theme="1"/>
            <rFont val="Arial"/>
            <family val="2"/>
            <scheme val="minor"/>
          </rPr>
          <t>======
ID#AAAAL2SA5Bc
Comentario    (2021-03-26 12:45:10)
Ingresar la modalidad del crédito (amortizable o plazo fijo), usando el código correspondiente.
Formato: Código, ver en la hoja "Códigos" o siguiendo el link</t>
        </r>
      </text>
    </comment>
    <comment ref="AD7" authorId="0" shapeId="0" xr:uid="{00000000-0006-0000-0400-00001C000000}">
      <text>
        <r>
          <rPr>
            <sz val="11"/>
            <color theme="1"/>
            <rFont val="Arial"/>
            <family val="2"/>
            <scheme val="minor"/>
          </rPr>
          <t>======
ID#AAAAL2SA470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400-000017000000}">
      <text>
        <r>
          <rPr>
            <sz val="11"/>
            <color theme="1"/>
            <rFont val="Arial"/>
            <family val="2"/>
            <scheme val="minor"/>
          </rPr>
          <t>======
ID#AAAAL2SA49I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400-000021000000}">
      <text>
        <r>
          <rPr>
            <sz val="11"/>
            <color theme="1"/>
            <rFont val="Arial"/>
            <family val="2"/>
            <scheme val="minor"/>
          </rPr>
          <t>======
ID#AAAAL2SA47Y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 ref="AN7" authorId="0" shapeId="0" xr:uid="{00000000-0006-0000-0400-000008000000}">
      <text>
        <r>
          <rPr>
            <sz val="11"/>
            <color theme="1"/>
            <rFont val="Arial"/>
            <family val="2"/>
            <scheme val="minor"/>
          </rPr>
          <t>======
ID#AAAAL2SA5BE
tc={D3042AF2-FA26-4055-B179-EBFE0D3A5F51}    (2021-03-26 12:45:10)
[Comentario encadenado]
Su versión de Excel le permite leer este comentario encadenado; sin embargo, las ediciones que se apliquen se quitarán si el archivo se abre en una versión más reciente de Excel. Más información: https://go.microsoft.com/fwlink/?linkid=870924
Comentario:
    La gracia sobre interés puede aplicar sólo a las empresas del sector trasporte de turismo y Salones de fiestas que integren la base de datos compartida por ANDE</t>
        </r>
      </text>
    </comment>
  </commentList>
  <extLst>
    <ext xmlns:r="http://schemas.openxmlformats.org/officeDocument/2006/relationships" uri="GoogleSheetsCustomDataVersion2">
      <go:sheetsCustomData xmlns:go="http://customooxmlschemas.google.com/" r:id="rId1" roundtripDataSignature="AMtx7mhJZc9VAuOlS1w7XmufHypHnN29b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500-000013000000}">
      <text>
        <r>
          <rPr>
            <sz val="11"/>
            <color theme="1"/>
            <rFont val="Arial"/>
            <family val="2"/>
            <scheme val="minor"/>
          </rPr>
          <t>======
ID#AAAAL2SA4-M
Comentario    (2021-03-26 12:45:10)
Ingresar el número de vale del crédito de la IMF
Formato: Numérico</t>
        </r>
      </text>
    </comment>
    <comment ref="B7" authorId="0" shapeId="0" xr:uid="{00000000-0006-0000-0500-00001B000000}">
      <text>
        <r>
          <rPr>
            <sz val="11"/>
            <color theme="1"/>
            <rFont val="Arial"/>
            <family val="2"/>
            <scheme val="minor"/>
          </rPr>
          <t>======
ID#AAAAL2SA48I
Comentario    (2021-03-26 12:45:10)
Indicar la fecha (día, mes y año) en la que se otorgó el crédito.
Ej.: 15/02/2018
Formato: dd/mm/aaa</t>
        </r>
      </text>
    </comment>
    <comment ref="C7" authorId="0" shapeId="0" xr:uid="{00000000-0006-0000-0500-00000D000000}">
      <text>
        <r>
          <rPr>
            <sz val="11"/>
            <color theme="1"/>
            <rFont val="Arial"/>
            <family val="2"/>
            <scheme val="minor"/>
          </rPr>
          <t>======
ID#AAAAL2SA4_g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500-00001D000000}">
      <text>
        <r>
          <rPr>
            <sz val="11"/>
            <color theme="1"/>
            <rFont val="Arial"/>
            <family val="2"/>
            <scheme val="minor"/>
          </rPr>
          <t>======
ID#AAAAL2SA47o
Comentario    (2021-03-26 12:45:10)
Indicar el nombre de la empresa
Ej.: La ventosa SRL
Formato: Texto</t>
        </r>
      </text>
    </comment>
    <comment ref="E7" authorId="0" shapeId="0" xr:uid="{00000000-0006-0000-0500-00001A000000}">
      <text>
        <r>
          <rPr>
            <sz val="11"/>
            <color theme="1"/>
            <rFont val="Arial"/>
            <family val="2"/>
            <scheme val="minor"/>
          </rPr>
          <t>======
ID#AAAAL2SA48Y
Comentario    (2021-03-26 12:45:10)
Indicar el domicilio (dirección) de la empresa a la que se le otorgó el crédito
Formato: Texto</t>
        </r>
      </text>
    </comment>
    <comment ref="F7" authorId="0" shapeId="0" xr:uid="{00000000-0006-0000-0500-000007000000}">
      <text>
        <r>
          <rPr>
            <sz val="11"/>
            <color theme="1"/>
            <rFont val="Arial"/>
            <family val="2"/>
            <scheme val="minor"/>
          </rPr>
          <t>======
ID#AAAAL2SA5BA
Comentario    (2021-03-26 12:45:10)
Ingresar el Departamento donde la empresa a la que se le otorgó el crédito realiza sus actividades.
Formato: Lista desplegable</t>
        </r>
      </text>
    </comment>
    <comment ref="G7" authorId="0" shapeId="0" xr:uid="{00000000-0006-0000-0500-000011000000}">
      <text>
        <r>
          <rPr>
            <sz val="11"/>
            <color theme="1"/>
            <rFont val="Arial"/>
            <family val="2"/>
            <scheme val="minor"/>
          </rPr>
          <t>======
ID#AAAAL2SA4-o
Comentario    (2021-03-26 12:45:10)
Ingresar el Departamento donde la empresa a la que se le otorgó el crédito realiza sus actividades.
Formato: Lista desplegable</t>
        </r>
      </text>
    </comment>
    <comment ref="H7" authorId="0" shapeId="0" xr:uid="{00000000-0006-0000-0500-00001F000000}">
      <text>
        <r>
          <rPr>
            <sz val="11"/>
            <color theme="1"/>
            <rFont val="Arial"/>
            <family val="2"/>
            <scheme val="minor"/>
          </rPr>
          <t>======
ID#AAAAL2SA46o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500-000019000000}">
      <text>
        <r>
          <rPr>
            <sz val="11"/>
            <color theme="1"/>
            <rFont val="Arial"/>
            <family val="2"/>
            <scheme val="minor"/>
          </rPr>
          <t>======
ID#AAAAL2SA480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500-00000B000000}">
      <text>
        <r>
          <rPr>
            <sz val="11"/>
            <color theme="1"/>
            <rFont val="Arial"/>
            <family val="2"/>
            <scheme val="minor"/>
          </rPr>
          <t>======
ID#AAAAL2SA5Ao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500-000018000000}">
      <text>
        <r>
          <rPr>
            <sz val="11"/>
            <color theme="1"/>
            <rFont val="Arial"/>
            <family val="2"/>
            <scheme val="minor"/>
          </rPr>
          <t>======
ID#AAAAL2SA484
Comentario    (2021-03-26 12:45:10)
Ingresar el año en que la empresa a la que se le otorgó el crédito inició actividades.
Ej.: "1996"
Formato: Número (4 dígitos)</t>
        </r>
      </text>
    </comment>
    <comment ref="L7" authorId="0" shapeId="0" xr:uid="{00000000-0006-0000-0500-000017000000}">
      <text>
        <r>
          <rPr>
            <sz val="11"/>
            <color theme="1"/>
            <rFont val="Arial"/>
            <family val="2"/>
            <scheme val="minor"/>
          </rPr>
          <t>======
ID#AAAAL2SA49M
Comentario    (2021-03-26 12:45:10)
Ingrese la cantidad (número) promedio de empleados que tuvo la empresa en el último año calendario. Incluye dueños y socios.
Formato: Número</t>
        </r>
      </text>
    </comment>
    <comment ref="M7" authorId="0" shapeId="0" xr:uid="{00000000-0006-0000-0500-000004000000}">
      <text>
        <r>
          <rPr>
            <sz val="11"/>
            <color theme="1"/>
            <rFont val="Arial"/>
            <family val="2"/>
            <scheme val="minor"/>
          </rPr>
          <t>======
ID#AAAAL2SA5CE
Comentario    (2021-03-26 12:45:10)
Ingrese las ventas totales que registró la empresa a la que se le otorgó el crédito, en el último año calendario, expresadas en pesos uruguayos.
Formato: Número</t>
        </r>
      </text>
    </comment>
    <comment ref="N7" authorId="0" shapeId="0" xr:uid="{00000000-0006-0000-0500-000020000000}">
      <text>
        <r>
          <rPr>
            <sz val="11"/>
            <color theme="1"/>
            <rFont val="Arial"/>
            <family val="2"/>
            <scheme val="minor"/>
          </rPr>
          <t>======
ID#AAAAL2SA46c
Comentario    (2021-03-26 12:45:10)
Ingresar el número de cédula de identidad del titular de la empresa, incluyendo dígito verificador, sin separadores.
Ej.: 12345678
Formato: Número sin separadores</t>
        </r>
      </text>
    </comment>
    <comment ref="O7" authorId="0" shapeId="0" xr:uid="{00000000-0006-0000-0500-000009000000}">
      <text>
        <r>
          <rPr>
            <sz val="11"/>
            <color theme="1"/>
            <rFont val="Arial"/>
            <family val="2"/>
            <scheme val="minor"/>
          </rPr>
          <t>======
ID#AAAAL2SA5Aw
Comentario    (2021-03-26 12:45:10)
Ingresar el nombre y apellido del titular o principal responsable de la empresa
Formato: Texto</t>
        </r>
      </text>
    </comment>
    <comment ref="P7" authorId="0" shapeId="0" xr:uid="{00000000-0006-0000-0500-000010000000}">
      <text>
        <r>
          <rPr>
            <sz val="11"/>
            <color theme="1"/>
            <rFont val="Arial"/>
            <family val="2"/>
            <scheme val="minor"/>
          </rPr>
          <t>======
ID#AAAAL2SA4-s
Comentario    (2021-03-26 12:45:10)
Indique fecha de nacimiento del titular.
Formato: DD/MM/AAAA</t>
        </r>
      </text>
    </comment>
    <comment ref="Q7" authorId="0" shapeId="0" xr:uid="{00000000-0006-0000-0500-00000E000000}">
      <text>
        <r>
          <rPr>
            <sz val="11"/>
            <color theme="1"/>
            <rFont val="Arial"/>
            <family val="2"/>
            <scheme val="minor"/>
          </rPr>
          <t>======
ID#AAAAL2SA4_Y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500-000016000000}">
      <text>
        <r>
          <rPr>
            <sz val="11"/>
            <color theme="1"/>
            <rFont val="Arial"/>
            <family val="2"/>
            <scheme val="minor"/>
          </rPr>
          <t>======
ID#AAAAL2SA49c
Comentario    (2021-03-26 12:45:10)
Indicar el sexo del titular de la empresa a la cual se le otorgó el crédito.
Ej.: Si es femenino, indicar F.
Formato: Código, ver en la hoja "Códigos" o siguiendo el link</t>
        </r>
      </text>
    </comment>
    <comment ref="S7" authorId="0" shapeId="0" xr:uid="{00000000-0006-0000-0500-000014000000}">
      <text>
        <r>
          <rPr>
            <sz val="11"/>
            <color theme="1"/>
            <rFont val="Arial"/>
            <family val="2"/>
            <scheme val="minor"/>
          </rPr>
          <t>======
ID#AAAAL2SA49o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500-000012000000}">
      <text>
        <r>
          <rPr>
            <sz val="11"/>
            <color theme="1"/>
            <rFont val="Arial"/>
            <family val="2"/>
            <scheme val="minor"/>
          </rPr>
          <t>======
ID#AAAAL2SA4-Y
William Frois    (2021-03-26 12:45:10)
Comentario:
Indicar la moneda en la que se otorgó el crédito.
Ej.: Si se otogaron $ 1000, indicar UYU
Formato: Código, ver en la hoja "Códigos" o siguiendo el link</t>
        </r>
      </text>
    </comment>
    <comment ref="U7" authorId="0" shapeId="0" xr:uid="{00000000-0006-0000-0500-000002000000}">
      <text>
        <r>
          <rPr>
            <sz val="11"/>
            <color theme="1"/>
            <rFont val="Arial"/>
            <family val="2"/>
            <scheme val="minor"/>
          </rPr>
          <t>======
ID#AAAAL2SA5CU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500-00001E000000}">
      <text>
        <r>
          <rPr>
            <sz val="11"/>
            <color theme="1"/>
            <rFont val="Arial"/>
            <family val="2"/>
            <scheme val="minor"/>
          </rPr>
          <t>======
ID#AAAAL2SA47g
Comentario    (2021-03-26 12:45:10)
Indicar periodicidad del crédito.
Ej.: mensual, trimestral, semestral, anual</t>
        </r>
      </text>
    </comment>
    <comment ref="W7" authorId="0" shapeId="0" xr:uid="{00000000-0006-0000-0500-000015000000}">
      <text>
        <r>
          <rPr>
            <sz val="11"/>
            <color theme="1"/>
            <rFont val="Arial"/>
            <family val="2"/>
            <scheme val="minor"/>
          </rPr>
          <t>======
ID#AAAAL2SA49g
Comentario    (2021-03-26 12:45:10)
Indicar la gracia del crédito en cantidad de cuotas
Ej.: si la peridodicidad es semestral y tiene 6 meses de gracia, indicar 1 cuota.
Formato: Número</t>
        </r>
      </text>
    </comment>
    <comment ref="X7" authorId="0" shapeId="0" xr:uid="{00000000-0006-0000-0500-00001C000000}">
      <text>
        <r>
          <rPr>
            <sz val="11"/>
            <color theme="1"/>
            <rFont val="Arial"/>
            <family val="2"/>
            <scheme val="minor"/>
          </rPr>
          <t>======
ID#AAAAL2SA474
William Frois    (2021-03-26 12:45:10)
Plazo total: Plazo de amortización + plazo de gracia</t>
        </r>
      </text>
    </comment>
    <comment ref="Y7" authorId="0" shapeId="0" xr:uid="{00000000-0006-0000-0500-00000F000000}">
      <text>
        <r>
          <rPr>
            <sz val="11"/>
            <color theme="1"/>
            <rFont val="Arial"/>
            <family val="2"/>
            <scheme val="minor"/>
          </rPr>
          <t>======
ID#AAAAL2SA4_Q
Comentario    (2021-03-26 12:45:10)
Indicar la tasa efectiva anual, en procentaje y dos decimales aplicada por la IMF al beneficiario.
Ej.: Si la tasa es de 20 indicar 20,00%.
Formato: Porcentaje (dos decimales)</t>
        </r>
      </text>
    </comment>
    <comment ref="Z7" authorId="0" shapeId="0" xr:uid="{00000000-0006-0000-0500-000005000000}">
      <text>
        <r>
          <rPr>
            <sz val="11"/>
            <color theme="1"/>
            <rFont val="Arial"/>
            <family val="2"/>
            <scheme val="minor"/>
          </rPr>
          <t>======
ID#AAAAL2SA5CA
Comentario    (2021-03-26 12:45:10)
Indicar Grupo asistido al cual pertenezca: COVID-19 (Capital de Trabajo)</t>
        </r>
      </text>
    </comment>
    <comment ref="AA7" authorId="0" shapeId="0" xr:uid="{00000000-0006-0000-0500-000003000000}">
      <text>
        <r>
          <rPr>
            <sz val="11"/>
            <color theme="1"/>
            <rFont val="Arial"/>
            <family val="2"/>
            <scheme val="minor"/>
          </rPr>
          <t>======
ID#AAAAL2SA5CM
William Frois    (2021-03-26 12:45:10)
El subsidio será determinado en función de la moneda del crédito, y corresponde a puntos de Tasa de Interés Efectiva Anual TEA.</t>
        </r>
      </text>
    </comment>
    <comment ref="AB7" authorId="0" shapeId="0" xr:uid="{00000000-0006-0000-0500-000008000000}">
      <text>
        <r>
          <rPr>
            <sz val="11"/>
            <color theme="1"/>
            <rFont val="Arial"/>
            <family val="2"/>
            <scheme val="minor"/>
          </rPr>
          <t>======
ID#AAAAL2SA5A0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500-00000A000000}">
      <text>
        <r>
          <rPr>
            <sz val="11"/>
            <color theme="1"/>
            <rFont val="Arial"/>
            <family val="2"/>
            <scheme val="minor"/>
          </rPr>
          <t>======
ID#AAAAL2SA5As
Comentario    (2021-03-26 12:45:10)
Ingresar la modalidad del crédito (amortizable o plazo fijo), usando el código correspondiente.
Formato: Código, ver en la hoja "Códigos" o siguiendo el link</t>
        </r>
      </text>
    </comment>
    <comment ref="AD7" authorId="0" shapeId="0" xr:uid="{00000000-0006-0000-0500-000001000000}">
      <text>
        <r>
          <rPr>
            <sz val="11"/>
            <color theme="1"/>
            <rFont val="Arial"/>
            <family val="2"/>
            <scheme val="minor"/>
          </rPr>
          <t>======
ID#AAAAL2SA5CY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500-000006000000}">
      <text>
        <r>
          <rPr>
            <sz val="11"/>
            <color theme="1"/>
            <rFont val="Arial"/>
            <family val="2"/>
            <scheme val="minor"/>
          </rPr>
          <t>======
ID#AAAAL2SA5Bw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500-00000C000000}">
      <text>
        <r>
          <rPr>
            <sz val="11"/>
            <color theme="1"/>
            <rFont val="Arial"/>
            <family val="2"/>
            <scheme val="minor"/>
          </rPr>
          <t>======
ID#AAAAL2SA4_w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izBDbZXucuh9ClNAhWfdBBu8kibA=="/>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600-00000E000000}">
      <text>
        <r>
          <rPr>
            <sz val="11"/>
            <color theme="1"/>
            <rFont val="Arial"/>
            <family val="2"/>
            <scheme val="minor"/>
          </rPr>
          <t>======
ID#AAAAL2SA4_4
Comentario    (2021-03-26 12:45:10)
Ingresar el número de vale del crédito de la IMF
Formato: Numérico</t>
        </r>
      </text>
    </comment>
    <comment ref="B7" authorId="0" shapeId="0" xr:uid="{00000000-0006-0000-0600-00001F000000}">
      <text>
        <r>
          <rPr>
            <sz val="11"/>
            <color theme="1"/>
            <rFont val="Arial"/>
            <family val="2"/>
            <scheme val="minor"/>
          </rPr>
          <t>======
ID#AAAAL2SA464
Comentario    (2021-03-26 12:45:10)
Indicar la fecha (día, mes y año) en la que se otorgó el crédito.
Ej.: 15/02/2018
Formato: dd/mm/aaa</t>
        </r>
      </text>
    </comment>
    <comment ref="C7" authorId="0" shapeId="0" xr:uid="{00000000-0006-0000-0600-00001B000000}">
      <text>
        <r>
          <rPr>
            <sz val="11"/>
            <color theme="1"/>
            <rFont val="Arial"/>
            <family val="2"/>
            <scheme val="minor"/>
          </rPr>
          <t>======
ID#AAAAL2SA48A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600-00001E000000}">
      <text>
        <r>
          <rPr>
            <sz val="11"/>
            <color theme="1"/>
            <rFont val="Arial"/>
            <family val="2"/>
            <scheme val="minor"/>
          </rPr>
          <t>======
ID#AAAAL2SA47M
Comentario    (2021-03-26 12:45:10)
Indicar el nombre de la empresa
Ej.: La ventosa SRL
Formato: Texto</t>
        </r>
      </text>
    </comment>
    <comment ref="E7" authorId="0" shapeId="0" xr:uid="{00000000-0006-0000-0600-000001000000}">
      <text>
        <r>
          <rPr>
            <sz val="11"/>
            <color theme="1"/>
            <rFont val="Arial"/>
            <family val="2"/>
            <scheme val="minor"/>
          </rPr>
          <t>======
ID#AAAAL2SA5C4
Comentario    (2021-03-26 12:45:10)
Indicar el domicilio (dirección) de la empresa a la que se le otorgó el crédito
Formato: Texto</t>
        </r>
      </text>
    </comment>
    <comment ref="F7" authorId="0" shapeId="0" xr:uid="{00000000-0006-0000-0600-000012000000}">
      <text>
        <r>
          <rPr>
            <sz val="11"/>
            <color theme="1"/>
            <rFont val="Arial"/>
            <family val="2"/>
            <scheme val="minor"/>
          </rPr>
          <t>======
ID#AAAAL2SA49s
Comentario    (2021-03-26 12:45:10)
Ingresar el Departamento donde la empresa a la que se le otorgó el crédito realiza sus actividades.
Formato: Lista desplegable</t>
        </r>
      </text>
    </comment>
    <comment ref="G7" authorId="0" shapeId="0" xr:uid="{00000000-0006-0000-0600-000016000000}">
      <text>
        <r>
          <rPr>
            <sz val="11"/>
            <color theme="1"/>
            <rFont val="Arial"/>
            <family val="2"/>
            <scheme val="minor"/>
          </rPr>
          <t>======
ID#AAAAL2SA48k
Comentario    (2021-03-26 12:45:10)
Ingresar el Departamento donde la empresa a la que se le otorgó el crédito realiza sus actividades.
Formato: Lista desplegable</t>
        </r>
      </text>
    </comment>
    <comment ref="H7" authorId="0" shapeId="0" xr:uid="{00000000-0006-0000-0600-000013000000}">
      <text>
        <r>
          <rPr>
            <sz val="11"/>
            <color theme="1"/>
            <rFont val="Arial"/>
            <family val="2"/>
            <scheme val="minor"/>
          </rPr>
          <t>======
ID#AAAAL2SA49k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600-00000D000000}">
      <text>
        <r>
          <rPr>
            <sz val="11"/>
            <color theme="1"/>
            <rFont val="Arial"/>
            <family val="2"/>
            <scheme val="minor"/>
          </rPr>
          <t>======
ID#AAAAL2SA5AM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600-000003000000}">
      <text>
        <r>
          <rPr>
            <sz val="11"/>
            <color theme="1"/>
            <rFont val="Arial"/>
            <family val="2"/>
            <scheme val="minor"/>
          </rPr>
          <t>======
ID#AAAAL2SA5Cs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600-000010000000}">
      <text>
        <r>
          <rPr>
            <sz val="11"/>
            <color theme="1"/>
            <rFont val="Arial"/>
            <family val="2"/>
            <scheme val="minor"/>
          </rPr>
          <t>======
ID#AAAAL2SA4_M
Comentario    (2021-03-26 12:45:10)
Ingresar el año en que la empresa a la que se le otorgó el crédito inició actividades.
Ej.: "1996"
Formato: Número (4 dígitos)</t>
        </r>
      </text>
    </comment>
    <comment ref="L7" authorId="0" shapeId="0" xr:uid="{00000000-0006-0000-0600-000014000000}">
      <text>
        <r>
          <rPr>
            <sz val="11"/>
            <color theme="1"/>
            <rFont val="Arial"/>
            <family val="2"/>
            <scheme val="minor"/>
          </rPr>
          <t>======
ID#AAAAL2SA49A
Comentario    (2021-03-26 12:45:10)
Ingrese la cantidad (número) promedio de empleados que tuvo la empresa en el último año calendario. Incluye dueños y socios.
Formato: Número</t>
        </r>
      </text>
    </comment>
    <comment ref="M7" authorId="0" shapeId="0" xr:uid="{00000000-0006-0000-0600-000009000000}">
      <text>
        <r>
          <rPr>
            <sz val="11"/>
            <color theme="1"/>
            <rFont val="Arial"/>
            <family val="2"/>
            <scheme val="minor"/>
          </rPr>
          <t>======
ID#AAAAL2SA5BI
Comentario    (2021-03-26 12:45:10)
Ingrese las ventas totales que registró la empresa a la que se le otorgó el crédito, en el último año calendario, expresadas en pesos uruguayos.
Formato: Número</t>
        </r>
      </text>
    </comment>
    <comment ref="N7" authorId="0" shapeId="0" xr:uid="{00000000-0006-0000-0600-00001D000000}">
      <text>
        <r>
          <rPr>
            <sz val="11"/>
            <color theme="1"/>
            <rFont val="Arial"/>
            <family val="2"/>
            <scheme val="minor"/>
          </rPr>
          <t>======
ID#AAAAL2SA47Q
Comentario    (2021-03-26 12:45:10)
Ingresar el número de cédula de identidad del titular de la empresa, incluyendo dígito verificador, sin separadores.
Ej.: 12345678
Formato: Número sin separadores</t>
        </r>
      </text>
    </comment>
    <comment ref="O7" authorId="0" shapeId="0" xr:uid="{00000000-0006-0000-0600-000008000000}">
      <text>
        <r>
          <rPr>
            <sz val="11"/>
            <color theme="1"/>
            <rFont val="Arial"/>
            <family val="2"/>
            <scheme val="minor"/>
          </rPr>
          <t>======
ID#AAAAL2SA5BU
Comentario    (2021-03-26 12:45:10)
Ingresar el nombre y apellido del titular o principal responsable de la empresa
Formato: Texto</t>
        </r>
      </text>
    </comment>
    <comment ref="P7" authorId="0" shapeId="0" xr:uid="{00000000-0006-0000-0600-000002000000}">
      <text>
        <r>
          <rPr>
            <sz val="11"/>
            <color theme="1"/>
            <rFont val="Arial"/>
            <family val="2"/>
            <scheme val="minor"/>
          </rPr>
          <t>======
ID#AAAAL2SA5Cw
Comentario    (2021-03-26 12:45:10)
Indique fecha de nacimiento del titular.
Formato: DD/MM/AAAA</t>
        </r>
      </text>
    </comment>
    <comment ref="Q7" authorId="0" shapeId="0" xr:uid="{00000000-0006-0000-0600-000004000000}">
      <text>
        <r>
          <rPr>
            <sz val="11"/>
            <color theme="1"/>
            <rFont val="Arial"/>
            <family val="2"/>
            <scheme val="minor"/>
          </rPr>
          <t>======
ID#AAAAL2SA5Ck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600-00001A000000}">
      <text>
        <r>
          <rPr>
            <sz val="11"/>
            <color theme="1"/>
            <rFont val="Arial"/>
            <family val="2"/>
            <scheme val="minor"/>
          </rPr>
          <t>======
ID#AAAAL2SA48E
Comentario    (2021-03-26 12:45:10)
Indicar el sexo del titular de la empresa a la cual se le otorgó el crédito.
Ej.: Si es femenino, indicar F.
Formato: Código, ver en la hoja "Códigos" o siguiendo el link</t>
        </r>
      </text>
    </comment>
    <comment ref="S7" authorId="0" shapeId="0" xr:uid="{00000000-0006-0000-0600-000006000000}">
      <text>
        <r>
          <rPr>
            <sz val="11"/>
            <color theme="1"/>
            <rFont val="Arial"/>
            <family val="2"/>
            <scheme val="minor"/>
          </rPr>
          <t>======
ID#AAAAL2SA5B8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600-000011000000}">
      <text>
        <r>
          <rPr>
            <sz val="11"/>
            <color theme="1"/>
            <rFont val="Arial"/>
            <family val="2"/>
            <scheme val="minor"/>
          </rPr>
          <t>======
ID#AAAAL2SA4-4
William Frois    (2021-03-26 12:45:10)
Comentario:
Indicar la moneda en la que se otorgó el crédito.
Ej.: Si se otogaron $ 1000, indicar UYU
Formato: Código, ver en la hoja "Códigos" o siguiendo el link</t>
        </r>
      </text>
    </comment>
    <comment ref="U7" authorId="0" shapeId="0" xr:uid="{00000000-0006-0000-0600-000017000000}">
      <text>
        <r>
          <rPr>
            <sz val="11"/>
            <color theme="1"/>
            <rFont val="Arial"/>
            <family val="2"/>
            <scheme val="minor"/>
          </rPr>
          <t>======
ID#AAAAL2SA48g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600-000005000000}">
      <text>
        <r>
          <rPr>
            <sz val="11"/>
            <color theme="1"/>
            <rFont val="Arial"/>
            <family val="2"/>
            <scheme val="minor"/>
          </rPr>
          <t>======
ID#AAAAL2SA5Cc
Comentario    (2021-03-26 12:45:10)
Indicar periodicidad del crédito.
Ej.: mensual, trimestral, semestral, anual</t>
        </r>
      </text>
    </comment>
    <comment ref="W7" authorId="0" shapeId="0" xr:uid="{00000000-0006-0000-0600-000015000000}">
      <text>
        <r>
          <rPr>
            <sz val="11"/>
            <color theme="1"/>
            <rFont val="Arial"/>
            <family val="2"/>
            <scheme val="minor"/>
          </rPr>
          <t>======
ID#AAAAL2SA48s
Comentario    (2021-03-26 12:45:10)
Indicar la gracia del crédito en cantidad de cuotas
Ej.: si la peridodicidad es semestral y tiene 6 meses de gracia, indicar 1 cuota.
Formato: Número</t>
        </r>
      </text>
    </comment>
    <comment ref="X7" authorId="0" shapeId="0" xr:uid="{00000000-0006-0000-0600-00001C000000}">
      <text>
        <r>
          <rPr>
            <sz val="11"/>
            <color theme="1"/>
            <rFont val="Arial"/>
            <family val="2"/>
            <scheme val="minor"/>
          </rPr>
          <t>======
ID#AAAAL2SA47U
William Frois    (2021-03-26 12:45:10)
Plazo total: Plazo de amortización + plazo de gracia</t>
        </r>
      </text>
    </comment>
    <comment ref="Y7" authorId="0" shapeId="0" xr:uid="{00000000-0006-0000-0600-000018000000}">
      <text>
        <r>
          <rPr>
            <sz val="11"/>
            <color theme="1"/>
            <rFont val="Arial"/>
            <family val="2"/>
            <scheme val="minor"/>
          </rPr>
          <t>======
ID#AAAAL2SA48U
Comentario    (2021-03-26 12:45:10)
Indicar la tasa efectiva anual, en procentaje y dos decimales aplicada por la IMF al beneficiario.
Ej.: Si la tasa es de 20 indicar 20,00%.
Formato: Porcentaje (dos decimales)</t>
        </r>
      </text>
    </comment>
    <comment ref="Z7" authorId="0" shapeId="0" xr:uid="{00000000-0006-0000-0600-00000A000000}">
      <text>
        <r>
          <rPr>
            <sz val="11"/>
            <color theme="1"/>
            <rFont val="Arial"/>
            <family val="2"/>
            <scheme val="minor"/>
          </rPr>
          <t>======
ID#AAAAL2SA5A8
Comentario    (2021-03-26 12:45:10)
Indicar Grupo asistido al cual pertenezca: COVID-19 (Capital de Trabajo)</t>
        </r>
      </text>
    </comment>
    <comment ref="AA7" authorId="0" shapeId="0" xr:uid="{00000000-0006-0000-0600-000007000000}">
      <text>
        <r>
          <rPr>
            <sz val="11"/>
            <color theme="1"/>
            <rFont val="Arial"/>
            <family val="2"/>
            <scheme val="minor"/>
          </rPr>
          <t>======
ID#AAAAL2SA5B4
William Frois    (2021-03-26 12:45:10)
El subsidio será determinado en función de la moneda del crédito, y corresponde a puntos de Tasa de Interés Efectiva Anual TEA.</t>
        </r>
      </text>
    </comment>
    <comment ref="AB7" authorId="0" shapeId="0" xr:uid="{00000000-0006-0000-0600-00000F000000}">
      <text>
        <r>
          <rPr>
            <sz val="11"/>
            <color theme="1"/>
            <rFont val="Arial"/>
            <family val="2"/>
            <scheme val="minor"/>
          </rPr>
          <t>======
ID#AAAAL2SA4_o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600-00000B000000}">
      <text>
        <r>
          <rPr>
            <sz val="11"/>
            <color theme="1"/>
            <rFont val="Arial"/>
            <family val="2"/>
            <scheme val="minor"/>
          </rPr>
          <t>======
ID#AAAAL2SA5AY
Comentario    (2021-03-26 12:45:10)
Ingresar la modalidad del crédito (amortizable o plazo fijo), usando el código correspondiente.
Formato: Código, ver en la hoja "Códigos" o siguiendo el link</t>
        </r>
      </text>
    </comment>
    <comment ref="AD7" authorId="0" shapeId="0" xr:uid="{00000000-0006-0000-0600-000019000000}">
      <text>
        <r>
          <rPr>
            <sz val="11"/>
            <color theme="1"/>
            <rFont val="Arial"/>
            <family val="2"/>
            <scheme val="minor"/>
          </rPr>
          <t>======
ID#AAAAL2SA48Q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600-00000C000000}">
      <text>
        <r>
          <rPr>
            <sz val="11"/>
            <color theme="1"/>
            <rFont val="Arial"/>
            <family val="2"/>
            <scheme val="minor"/>
          </rPr>
          <t>======
ID#AAAAL2SA5AQ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600-000020000000}">
      <text>
        <r>
          <rPr>
            <sz val="11"/>
            <color theme="1"/>
            <rFont val="Arial"/>
            <family val="2"/>
            <scheme val="minor"/>
          </rPr>
          <t>======
ID#AAAAL2SA460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jqFHBxEvikJxG7LKpvNqUHHhS3S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700-000005000000}">
      <text>
        <r>
          <rPr>
            <sz val="11"/>
            <color theme="1"/>
            <rFont val="Arial"/>
            <family val="2"/>
            <scheme val="minor"/>
          </rPr>
          <t>======
ID#AAABOYDtTcQ
Comentario    (2021-03-26 12:45:10)
Ingresar el número de vale del crédito de la IMF
Formato: Numérico</t>
        </r>
      </text>
    </comment>
    <comment ref="B7" authorId="0" shapeId="0" xr:uid="{00000000-0006-0000-0700-00001A000000}">
      <text>
        <r>
          <rPr>
            <sz val="11"/>
            <color theme="1"/>
            <rFont val="Arial"/>
            <family val="2"/>
            <scheme val="minor"/>
          </rPr>
          <t>======
ID#AAABOYDtTiI
Comentario    (2021-03-26 12:45:10)
Indicar la fecha (día, mes y año) en la que se otorgó el crédito.
Ej.: 15/02/2018
Formato: dd/mm/aaa</t>
        </r>
      </text>
    </comment>
    <comment ref="C7" authorId="0" shapeId="0" xr:uid="{00000000-0006-0000-0700-000014000000}">
      <text>
        <r>
          <rPr>
            <sz val="11"/>
            <color theme="1"/>
            <rFont val="Arial"/>
            <family val="2"/>
            <scheme val="minor"/>
          </rPr>
          <t>======
ID#AAABOYDtTfU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700-000020000000}">
      <text>
        <r>
          <rPr>
            <sz val="11"/>
            <color theme="1"/>
            <rFont val="Arial"/>
            <family val="2"/>
            <scheme val="minor"/>
          </rPr>
          <t>======
ID#AAABOYDtTkc
Comentario    (2021-03-26 12:45:10)
Indicar el nombre de la empresa
Ej.: La ventosa SRL
Formato: Texto</t>
        </r>
      </text>
    </comment>
    <comment ref="E7" authorId="0" shapeId="0" xr:uid="{00000000-0006-0000-0700-000012000000}">
      <text>
        <r>
          <rPr>
            <sz val="11"/>
            <color theme="1"/>
            <rFont val="Arial"/>
            <family val="2"/>
            <scheme val="minor"/>
          </rPr>
          <t>======
ID#AAABOYDtTec
Comentario    (2021-03-26 12:45:10)
Indicar el domicilio (dirección) de la empresa a la que se le otorgó el crédito
Formato: Texto</t>
        </r>
      </text>
    </comment>
    <comment ref="F7" authorId="0" shapeId="0" xr:uid="{00000000-0006-0000-0700-000011000000}">
      <text>
        <r>
          <rPr>
            <sz val="11"/>
            <color theme="1"/>
            <rFont val="Arial"/>
            <family val="2"/>
            <scheme val="minor"/>
          </rPr>
          <t>======
ID#AAABOYDtTds
Comentario    (2021-03-26 12:45:10)
Ingresar el Departamento donde la empresa a la que se le otorgó el crédito realiza sus actividades.
Formato: Lista desplegable</t>
        </r>
      </text>
    </comment>
    <comment ref="G7" authorId="0" shapeId="0" xr:uid="{00000000-0006-0000-0700-000002000000}">
      <text>
        <r>
          <rPr>
            <sz val="11"/>
            <color theme="1"/>
            <rFont val="Arial"/>
            <family val="2"/>
            <scheme val="minor"/>
          </rPr>
          <t>======
ID#AAABOYDtTa8
Comentario    (2021-03-26 12:45:10)
Ingresar el Departamento donde la empresa a la que se le otorgó el crédito realiza sus actividades.
Formato: Lista desplegable</t>
        </r>
      </text>
    </comment>
    <comment ref="H7" authorId="0" shapeId="0" xr:uid="{00000000-0006-0000-0700-00000A000000}">
      <text>
        <r>
          <rPr>
            <sz val="11"/>
            <color theme="1"/>
            <rFont val="Arial"/>
            <family val="2"/>
            <scheme val="minor"/>
          </rPr>
          <t>======
ID#AAABOYDtTlg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700-000019000000}">
      <text>
        <r>
          <rPr>
            <sz val="11"/>
            <color theme="1"/>
            <rFont val="Arial"/>
            <family val="2"/>
            <scheme val="minor"/>
          </rPr>
          <t>======
ID#AAABOYDtThg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700-00000E000000}">
      <text>
        <r>
          <rPr>
            <sz val="11"/>
            <color theme="1"/>
            <rFont val="Arial"/>
            <family val="2"/>
            <scheme val="minor"/>
          </rPr>
          <t>======
ID#AAABOYDtTdg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700-00000B000000}">
      <text>
        <r>
          <rPr>
            <sz val="11"/>
            <color theme="1"/>
            <rFont val="Arial"/>
            <family val="2"/>
            <scheme val="minor"/>
          </rPr>
          <t>======
ID#AAABOYDtTmM
Comentario    (2021-03-26 12:45:10)
Ingresar el año en que la empresa a la que se le otorgó el crédito inició actividades.
Ej.: "1996"
Formato: Número (4 dígitos)</t>
        </r>
      </text>
    </comment>
    <comment ref="L7" authorId="0" shapeId="0" xr:uid="{00000000-0006-0000-0700-000016000000}">
      <text>
        <r>
          <rPr>
            <sz val="11"/>
            <color theme="1"/>
            <rFont val="Arial"/>
            <family val="2"/>
            <scheme val="minor"/>
          </rPr>
          <t>======
ID#AAABOYDtThU
Comentario    (2021-03-26 12:45:10)
Ingrese la cantidad (número) promedio de empleados que tuvo la empresa en el último año calendario. Incluye dueños y socios.
Formato: Número</t>
        </r>
      </text>
    </comment>
    <comment ref="M7" authorId="0" shapeId="0" xr:uid="{00000000-0006-0000-0700-000009000000}">
      <text>
        <r>
          <rPr>
            <sz val="11"/>
            <color theme="1"/>
            <rFont val="Arial"/>
            <family val="2"/>
            <scheme val="minor"/>
          </rPr>
          <t>======
ID#AAABOYDtTmA
Comentario    (2021-03-26 12:45:10)
Ingrese las ventas totales que registró la empresa a la que se le otorgó el crédito, en el último año calendario, expresadas en pesos uruguayos.
Formato: Número</t>
        </r>
      </text>
    </comment>
    <comment ref="N7" authorId="0" shapeId="0" xr:uid="{00000000-0006-0000-0700-000018000000}">
      <text>
        <r>
          <rPr>
            <sz val="11"/>
            <color theme="1"/>
            <rFont val="Arial"/>
            <family val="2"/>
            <scheme val="minor"/>
          </rPr>
          <t>======
ID#AAABOX30V0U
Comentario    (2021-03-26 12:45:10)
Ingresar el número de cédula de identidad del titular de la empresa, incluyendo dígito verificador, sin separadores.
Ej.: 12345678
Formato: Número sin separadores</t>
        </r>
      </text>
    </comment>
    <comment ref="O7" authorId="0" shapeId="0" xr:uid="{00000000-0006-0000-0700-000008000000}">
      <text>
        <r>
          <rPr>
            <sz val="11"/>
            <color theme="1"/>
            <rFont val="Arial"/>
            <family val="2"/>
            <scheme val="minor"/>
          </rPr>
          <t>======
ID#AAABOYDtTZw
Comentario    (2021-03-26 12:45:10)
Ingresar el nombre y apellido del titular o principal responsable de la empresa
Formato: Texto</t>
        </r>
      </text>
    </comment>
    <comment ref="P7" authorId="0" shapeId="0" xr:uid="{00000000-0006-0000-0700-00001E000000}">
      <text>
        <r>
          <rPr>
            <sz val="11"/>
            <color theme="1"/>
            <rFont val="Arial"/>
            <family val="2"/>
            <scheme val="minor"/>
          </rPr>
          <t>======
ID#AAABOYDtTjU
Comentario    (2021-03-26 12:45:10)
Indique fecha de nacimiento del titular.
Formato: DD/MM/AAAA</t>
        </r>
      </text>
    </comment>
    <comment ref="Q7" authorId="0" shapeId="0" xr:uid="{00000000-0006-0000-0700-000021000000}">
      <text>
        <r>
          <rPr>
            <sz val="11"/>
            <color theme="1"/>
            <rFont val="Arial"/>
            <family val="2"/>
            <scheme val="minor"/>
          </rPr>
          <t>======
ID#AAABOYDtTko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700-000007000000}">
      <text>
        <r>
          <rPr>
            <sz val="11"/>
            <color theme="1"/>
            <rFont val="Arial"/>
            <family val="2"/>
            <scheme val="minor"/>
          </rPr>
          <t>======
ID#AAABOYDtTdA
Comentario    (2021-03-26 12:45:10)
Indicar el sexo del titular de la empresa a la cual se le otorgó el crédito.
Ej.: Si es femenino, indicar F.
Formato: Código, ver en la hoja "Códigos" o siguiendo el link</t>
        </r>
      </text>
    </comment>
    <comment ref="S7" authorId="0" shapeId="0" xr:uid="{00000000-0006-0000-0700-000010000000}">
      <text>
        <r>
          <rPr>
            <sz val="11"/>
            <color theme="1"/>
            <rFont val="Arial"/>
            <family val="2"/>
            <scheme val="minor"/>
          </rPr>
          <t>======
ID#AAABOYDtTeM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700-000017000000}">
      <text>
        <r>
          <rPr>
            <sz val="11"/>
            <color theme="1"/>
            <rFont val="Arial"/>
            <family val="2"/>
            <scheme val="minor"/>
          </rPr>
          <t>======
ID#AAABOYDtTgw
William Frois    (2021-03-26 12:45:10)
Comentario:
Indicar la moneda en la que se otorgó el crédito.
Ej.: Si se otogaron $ 1000, indicar UYU
Formato: Código, ver en la hoja "Códigos" o siguiendo el link</t>
        </r>
      </text>
    </comment>
    <comment ref="U7" authorId="0" shapeId="0" xr:uid="{00000000-0006-0000-0700-00001F000000}">
      <text>
        <r>
          <rPr>
            <sz val="11"/>
            <color theme="1"/>
            <rFont val="Arial"/>
            <family val="2"/>
            <scheme val="minor"/>
          </rPr>
          <t>======
ID#AAABOYDtTkg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700-00001B000000}">
      <text>
        <r>
          <rPr>
            <sz val="11"/>
            <color theme="1"/>
            <rFont val="Arial"/>
            <family val="2"/>
            <scheme val="minor"/>
          </rPr>
          <t>======
ID#AAABOX30V1U
Comentario    (2021-03-26 12:45:10)
Indicar periodicidad del crédito.
Ej.: mensual, trimestral, semestral, anual</t>
        </r>
      </text>
    </comment>
    <comment ref="W7" authorId="0" shapeId="0" xr:uid="{00000000-0006-0000-0700-00000D000000}">
      <text>
        <r>
          <rPr>
            <sz val="11"/>
            <color theme="1"/>
            <rFont val="Arial"/>
            <family val="2"/>
            <scheme val="minor"/>
          </rPr>
          <t>======
ID#AAABOYDtTck
Comentario    (2021-03-26 12:45:10)
Indicar la gracia del crédito en cantidad de cuotas
Ej.: si la peridodicidad es semestral y tiene 6 meses de gracia, indicar 1 cuota.
Formato: Número</t>
        </r>
      </text>
    </comment>
    <comment ref="X7" authorId="0" shapeId="0" xr:uid="{00000000-0006-0000-0700-000001000000}">
      <text>
        <r>
          <rPr>
            <sz val="11"/>
            <color theme="1"/>
            <rFont val="Arial"/>
            <family val="2"/>
            <scheme val="minor"/>
          </rPr>
          <t>======
ID#AAABOYDtTaw
Florencia Correa    (2024-07-12 19:31:24)
Indicar la gracia sobre interés del crédito en cantidad de cuotas. 
Refiere al periodo de interes 0%, máximo 6 meses. 
Formato: Número.</t>
        </r>
      </text>
    </comment>
    <comment ref="Y7" authorId="0" shapeId="0" xr:uid="{00000000-0006-0000-0700-00000F000000}">
      <text>
        <r>
          <rPr>
            <sz val="11"/>
            <color theme="1"/>
            <rFont val="Arial"/>
            <family val="2"/>
            <scheme val="minor"/>
          </rPr>
          <t>======
ID#AAABOYDtTeE
William Frois    (2021-03-26 12:45:10)
Plazo total: Plazo de amortización + plazo de gracia</t>
        </r>
      </text>
    </comment>
    <comment ref="Z7" authorId="0" shapeId="0" xr:uid="{00000000-0006-0000-0700-00001C000000}">
      <text>
        <r>
          <rPr>
            <sz val="11"/>
            <color theme="1"/>
            <rFont val="Arial"/>
            <family val="2"/>
            <scheme val="minor"/>
          </rPr>
          <t>======
ID#AAABOX30V0s
Comentario    (2021-03-26 12:45:10)
Indicar la tasa efectiva anual, en procentaje y dos decimales aplicada por la IMF al beneficiario.
Ej.: Si la tasa es de 20 indicar 20,00%.
Formato: Porcentaje (dos decimales)</t>
        </r>
      </text>
    </comment>
    <comment ref="AA7" authorId="0" shapeId="0" xr:uid="{00000000-0006-0000-0700-000006000000}">
      <text>
        <r>
          <rPr>
            <sz val="11"/>
            <color theme="1"/>
            <rFont val="Arial"/>
            <family val="2"/>
            <scheme val="minor"/>
          </rPr>
          <t>======
ID#AAABOYDtTcY
Comentario    (2021-03-26 12:45:10)
Indicar Grupo asistido al cual pertenezca: COVID-19 (Capital de Trabajo)</t>
        </r>
      </text>
    </comment>
    <comment ref="AB7" authorId="0" shapeId="0" xr:uid="{00000000-0006-0000-0700-000015000000}">
      <text>
        <r>
          <rPr>
            <sz val="11"/>
            <color theme="1"/>
            <rFont val="Arial"/>
            <family val="2"/>
            <scheme val="minor"/>
          </rPr>
          <t>======
ID#AAABOYDtTg8
William Frois    (2021-03-26 12:45:10)
El subsidio será determinado en función de la moneda del crédito, y corresponde a puntos de Tasa de Interés Efectiva Anual TEA.</t>
        </r>
      </text>
    </comment>
    <comment ref="AC7" authorId="0" shapeId="0" xr:uid="{00000000-0006-0000-0700-000004000000}">
      <text>
        <r>
          <rPr>
            <sz val="11"/>
            <color theme="1"/>
            <rFont val="Arial"/>
            <family val="2"/>
            <scheme val="minor"/>
          </rPr>
          <t>======
ID#AAABOYDtTac
Comentario    (2021-03-26 12:45:10)
Indicar el destino del crédito (capital trabajo o capital inversión).
Ej.: Si es dirigido a capital de trabajo indicar CT.
Formato: Código, ver en la hoja "Códigos" o siguiendo el link, ejemplo: CT</t>
        </r>
      </text>
    </comment>
    <comment ref="AD7" authorId="0" shapeId="0" xr:uid="{00000000-0006-0000-0700-000013000000}">
      <text>
        <r>
          <rPr>
            <sz val="11"/>
            <color theme="1"/>
            <rFont val="Arial"/>
            <family val="2"/>
            <scheme val="minor"/>
          </rPr>
          <t>======
ID#AAABOYDtTeo
Comentario    (2021-03-26 12:45:10)
Ingresar la modalidad del crédito (amortizable o plazo fijo), usando el código correspondiente.
Formato: Código, ver en la hoja "Códigos" o siguiendo el link</t>
        </r>
      </text>
    </comment>
    <comment ref="AE7" authorId="0" shapeId="0" xr:uid="{00000000-0006-0000-0700-00001D000000}">
      <text>
        <r>
          <rPr>
            <sz val="11"/>
            <color theme="1"/>
            <rFont val="Arial"/>
            <family val="2"/>
            <scheme val="minor"/>
          </rPr>
          <t>======
ID#AAABOX30V1Y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F7" authorId="0" shapeId="0" xr:uid="{00000000-0006-0000-0700-000003000000}">
      <text>
        <r>
          <rPr>
            <sz val="11"/>
            <color theme="1"/>
            <rFont val="Arial"/>
            <family val="2"/>
            <scheme val="minor"/>
          </rPr>
          <t>======
ID#AAABOYDtTaY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M7" authorId="0" shapeId="0" xr:uid="{00000000-0006-0000-0700-00000C000000}">
      <text>
        <r>
          <rPr>
            <sz val="11"/>
            <color theme="1"/>
            <rFont val="Arial"/>
            <family val="2"/>
            <scheme val="minor"/>
          </rPr>
          <t>======
ID#AAABOYDtTmU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gRISg3cCZmOt+jHhLWuFNuq57RE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800-00000C000000}">
      <text>
        <r>
          <rPr>
            <sz val="11"/>
            <color theme="1"/>
            <rFont val="Arial"/>
            <family val="2"/>
            <scheme val="minor"/>
          </rPr>
          <t>======
ID#AAABOYDtTiE
Comentario    (2024-07-12 19:31:24)
Ingresar el número de vale del crédito de la IMF
Formato: Numérico</t>
        </r>
      </text>
    </comment>
    <comment ref="B7" authorId="0" shapeId="0" xr:uid="{00000000-0006-0000-0800-000004000000}">
      <text>
        <r>
          <rPr>
            <sz val="11"/>
            <color theme="1"/>
            <rFont val="Arial"/>
            <family val="2"/>
            <scheme val="minor"/>
          </rPr>
          <t>======
ID#AAABOYDtTk0
tc={65A09D1D-6AC1-4D93-AEFD-79B9AF04014E}    (2024-07-12 19:31:24)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mantener incambiado el número de vale respecto a vale original, completar con referencia que constate la nueva operación</t>
        </r>
      </text>
    </comment>
    <comment ref="C7" authorId="0" shapeId="0" xr:uid="{00000000-0006-0000-0800-000014000000}">
      <text>
        <r>
          <rPr>
            <sz val="11"/>
            <color theme="1"/>
            <rFont val="Arial"/>
            <family val="2"/>
            <scheme val="minor"/>
          </rPr>
          <t>======
ID#AAABOYDtTcI
Comentario    (2024-07-12 19:31:24)
Indicar la fecha (día, mes y año) en la que se otorgó el crédito.
Ej.: 15/02/2018
Formato: dd/mm/aaa</t>
        </r>
      </text>
    </comment>
    <comment ref="E7" authorId="0" shapeId="0" xr:uid="{00000000-0006-0000-0800-00001B000000}">
      <text>
        <r>
          <rPr>
            <sz val="11"/>
            <color theme="1"/>
            <rFont val="Arial"/>
            <family val="2"/>
            <scheme val="minor"/>
          </rPr>
          <t>======
ID#AAABOYDtTiY
William Frois    (2021-03-26 12:45:10)
Cantidad de días de atraso del cliente respecto al vale a refinanciar, a la fecha de reperfilamiento.</t>
        </r>
      </text>
    </comment>
    <comment ref="F7" authorId="0" shapeId="0" xr:uid="{00000000-0006-0000-0800-00001A000000}">
      <text>
        <r>
          <rPr>
            <sz val="11"/>
            <color theme="1"/>
            <rFont val="Arial"/>
            <family val="2"/>
            <scheme val="minor"/>
          </rPr>
          <t>======
ID#AAABOYDtTlk
Comentario    (2021-03-26 12:45:10)
Indicar número de RUT si se trata de una empresa formal.
En caso contrario dejar vacío (la cédula de identidad se completa en la variable "CI TITULAR")
Formato: Número (sin separadores)</t>
        </r>
      </text>
    </comment>
    <comment ref="L7" authorId="0" shapeId="0" xr:uid="{00000000-0006-0000-0800-000019000000}">
      <text>
        <r>
          <rPr>
            <sz val="11"/>
            <color theme="1"/>
            <rFont val="Arial"/>
            <family val="2"/>
            <scheme val="minor"/>
          </rPr>
          <t>======
ID#AAABOYDtTbk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M7" authorId="0" shapeId="0" xr:uid="{00000000-0006-0000-0800-000002000000}">
      <text>
        <r>
          <rPr>
            <sz val="11"/>
            <color theme="1"/>
            <rFont val="Arial"/>
            <family val="2"/>
            <scheme val="minor"/>
          </rPr>
          <t>======
ID#AAABOYDtTlw
Comentario    (2024-07-12 19:31:24)
Indique el monto (capital) del crédito otorgado, en la moneda de origen del crédito
Ej.: Si se otorgó un crédito por $ 1000, indicar 1000. No indicar la moneda, eso se especifica en la columna "MONEDA" a continuación.
Formato: Número</t>
        </r>
      </text>
    </comment>
    <comment ref="N7" authorId="0" shapeId="0" xr:uid="{00000000-0006-0000-0800-00000E000000}">
      <text>
        <r>
          <rPr>
            <sz val="11"/>
            <color theme="1"/>
            <rFont val="Arial"/>
            <family val="2"/>
            <scheme val="minor"/>
          </rPr>
          <t>======
ID#AAABOYDtThI
William Frois    (2024-07-12 19:31:24)
Comentario:
Indicar la moneda en la que se otorgó el crédito.
Ej.: Si se otogaron $ 1000, indicar UYU
Formato: Código, ver en la hoja "Códigos" o siguiendo el link</t>
        </r>
      </text>
    </comment>
    <comment ref="O7" authorId="0" shapeId="0" xr:uid="{00000000-0006-0000-0800-000010000000}">
      <text>
        <r>
          <rPr>
            <sz val="11"/>
            <color theme="1"/>
            <rFont val="Arial"/>
            <family val="2"/>
            <scheme val="minor"/>
          </rPr>
          <t>======
ID#AAABOYDtTf4
Comentario    (2024-07-12 19:31:24)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P7" authorId="0" shapeId="0" xr:uid="{00000000-0006-0000-0800-000005000000}">
      <text>
        <r>
          <rPr>
            <sz val="11"/>
            <color theme="1"/>
            <rFont val="Arial"/>
            <family val="2"/>
            <scheme val="minor"/>
          </rPr>
          <t>======
ID#AAABOYDtTkw
Comentario    (2024-07-12 19:31:24)
Indicar periodicidad del crédito.
Ej.: mensual, trimestral, semestral, anual</t>
        </r>
      </text>
    </comment>
    <comment ref="Q7" authorId="0" shapeId="0" xr:uid="{00000000-0006-0000-0800-000016000000}">
      <text>
        <r>
          <rPr>
            <sz val="11"/>
            <color theme="1"/>
            <rFont val="Arial"/>
            <family val="2"/>
            <scheme val="minor"/>
          </rPr>
          <t>======
ID#AAABOYDtTbU
Comentario    (2024-07-12 19:31:24)
Indicar la gracia del crédito en cantidad de cuotas
Ej.: si la peridodicidad es semestral y tiene 6 meses de gracia, indicar 1 cuota.
Formato: Número</t>
        </r>
      </text>
    </comment>
    <comment ref="R7" authorId="0" shapeId="0" xr:uid="{00000000-0006-0000-0800-00000F000000}">
      <text>
        <r>
          <rPr>
            <sz val="11"/>
            <color theme="1"/>
            <rFont val="Arial"/>
            <family val="2"/>
            <scheme val="minor"/>
          </rPr>
          <t>======
ID#AAABOYDtThA
William Frois    (2024-07-12 19:31:24)
Plazo total: Plazo de amortización + plazo de gracia</t>
        </r>
      </text>
    </comment>
    <comment ref="S7" authorId="0" shapeId="0" xr:uid="{00000000-0006-0000-0800-000003000000}">
      <text>
        <r>
          <rPr>
            <sz val="11"/>
            <color theme="1"/>
            <rFont val="Arial"/>
            <family val="2"/>
            <scheme val="minor"/>
          </rPr>
          <t>======
ID#AAABOYDtTlQ
Comentario    (2024-07-12 19:31:24)
Indicar la tasa efectiva anual, en procentaje y dos decimales aplicada por la IMF al beneficiario.
Ej.: Si la tasa es de 20 indicar 20,00%.
Formato: Porcentaje (dos decimales)</t>
        </r>
      </text>
    </comment>
    <comment ref="T7" authorId="0" shapeId="0" xr:uid="{00000000-0006-0000-0800-000006000000}">
      <text>
        <r>
          <rPr>
            <sz val="11"/>
            <color theme="1"/>
            <rFont val="Arial"/>
            <family val="2"/>
            <scheme val="minor"/>
          </rPr>
          <t>======
ID#AAABOYDtTkk
Comentario    (2024-07-12 19:31:24)
Indicar Grupo asistido al cual pertenezca: COVID-19 (Capital de Trabajo)</t>
        </r>
      </text>
    </comment>
    <comment ref="X7" authorId="0" shapeId="0" xr:uid="{00000000-0006-0000-0800-000011000000}">
      <text>
        <r>
          <rPr>
            <sz val="11"/>
            <color theme="1"/>
            <rFont val="Arial"/>
            <family val="2"/>
            <scheme val="minor"/>
          </rPr>
          <t>======
ID#AAABOYDtTe4
William Frois    (2024-07-12 19:31:24)
El subsidio será determinado en función de la moneda del crédito, y corresponde a puntos de Tasa de Interés Efectiva Anual TEA.</t>
        </r>
      </text>
    </comment>
    <comment ref="AD7" authorId="0" shapeId="0" xr:uid="{00000000-0006-0000-0800-000007000000}">
      <text>
        <r>
          <rPr>
            <sz val="11"/>
            <color theme="1"/>
            <rFont val="Arial"/>
            <family val="2"/>
            <scheme val="minor"/>
          </rPr>
          <t>======
ID#AAABOYDtTkU
William Frois    (2024-07-12 19:31:24)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 ref="AG7" authorId="0" shapeId="0" xr:uid="{00000000-0006-0000-0800-000001000000}">
      <text>
        <r>
          <rPr>
            <sz val="11"/>
            <color theme="1"/>
            <rFont val="Arial"/>
            <family val="2"/>
            <scheme val="minor"/>
          </rPr>
          <t>======
ID#AAABOYDtTl0
Comentario    (2024-07-12 19:31:24)
Indique el monto (capital) del crédito otorgado, en la moneda de origen del crédito
Ej.: Si se otorgó un crédito por $ 1000, indicar 1000. No indicar la moneda, eso se especifica en la columna "MONEDA" a continuación.
Formato: Número</t>
        </r>
      </text>
    </comment>
    <comment ref="AH7" authorId="0" shapeId="0" xr:uid="{00000000-0006-0000-0800-000015000000}">
      <text>
        <r>
          <rPr>
            <sz val="11"/>
            <color theme="1"/>
            <rFont val="Arial"/>
            <family val="2"/>
            <scheme val="minor"/>
          </rPr>
          <t>======
ID#AAABOYDtTbo
William Frois    (2024-07-12 19:31:24)
Comentario:
Indicar la moneda en la que se otorgó el crédito.
Ej.: Si se otogaron $ 1000, indicar UYU
Formato: Código, ver en la hoja "Códigos" o siguiendo el link</t>
        </r>
      </text>
    </comment>
    <comment ref="AI7" authorId="0" shapeId="0" xr:uid="{00000000-0006-0000-0800-000017000000}">
      <text>
        <r>
          <rPr>
            <sz val="11"/>
            <color theme="1"/>
            <rFont val="Arial"/>
            <family val="2"/>
            <scheme val="minor"/>
          </rPr>
          <t>======
ID#AAABOX30V00
Comentario    (2024-07-12 19:31:24)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AJ7" authorId="0" shapeId="0" xr:uid="{00000000-0006-0000-0800-00000B000000}">
      <text>
        <r>
          <rPr>
            <sz val="11"/>
            <color theme="1"/>
            <rFont val="Arial"/>
            <family val="2"/>
            <scheme val="minor"/>
          </rPr>
          <t>======
ID#AAABOYDtTic
Comentario    (2024-07-12 19:31:24)
Indicar periodicidad del crédito.
Ej.: mensual, trimestral, semestral, anual</t>
        </r>
      </text>
    </comment>
    <comment ref="AK7" authorId="0" shapeId="0" xr:uid="{00000000-0006-0000-0800-000018000000}">
      <text>
        <r>
          <rPr>
            <sz val="11"/>
            <color theme="1"/>
            <rFont val="Arial"/>
            <family val="2"/>
            <scheme val="minor"/>
          </rPr>
          <t>======
ID#AAABOX30V0Q
Comentario    (2024-07-12 19:31:24)
Indicar la gracia del crédito en cantidad de cuotas
Ej.: si la peridodicidad es semestral y tiene 6 meses de gracia, indicar 1 cuota.
Formato: Número</t>
        </r>
      </text>
    </comment>
    <comment ref="AL7" authorId="0" shapeId="0" xr:uid="{00000000-0006-0000-0800-00000A000000}">
      <text>
        <r>
          <rPr>
            <sz val="11"/>
            <color theme="1"/>
            <rFont val="Arial"/>
            <family val="2"/>
            <scheme val="minor"/>
          </rPr>
          <t>======
ID#AAABOYDtTig
Florencia Correa    (2024-07-12 19:31:24)
Indicar la gracia sobre interés del crédito en cantidad de cuotas. 
Refiere al periodo de interes 0%, máximo 6 meses. 
Formato: Número.</t>
        </r>
      </text>
    </comment>
    <comment ref="AM7" authorId="0" shapeId="0" xr:uid="{00000000-0006-0000-0800-000009000000}">
      <text>
        <r>
          <rPr>
            <sz val="11"/>
            <color theme="1"/>
            <rFont val="Arial"/>
            <family val="2"/>
            <scheme val="minor"/>
          </rPr>
          <t>======
ID#AAABOYDtTis
William Frois    (2024-07-12 19:31:24)
Plazo total: Plazo de amortización + plazo de gracia</t>
        </r>
      </text>
    </comment>
    <comment ref="AN7" authorId="0" shapeId="0" xr:uid="{00000000-0006-0000-0800-000008000000}">
      <text>
        <r>
          <rPr>
            <sz val="11"/>
            <color theme="1"/>
            <rFont val="Arial"/>
            <family val="2"/>
            <scheme val="minor"/>
          </rPr>
          <t>======
ID#AAABOYDtTjA
Comentario    (2024-07-12 19:31:24)
Indicar la tasa efectiva anual, en procentaje y dos decimales aplicada por la IMF al beneficiario.
Ej.: Si la tasa es de 20 indicar 20,00%.
Formato: Porcentaje (dos decimales)</t>
        </r>
      </text>
    </comment>
    <comment ref="AO7" authorId="0" shapeId="0" xr:uid="{00000000-0006-0000-0800-00000D000000}">
      <text>
        <r>
          <rPr>
            <sz val="11"/>
            <color theme="1"/>
            <rFont val="Arial"/>
            <family val="2"/>
            <scheme val="minor"/>
          </rPr>
          <t>======
ID#AAABOYDtTho
Comentario    (2024-07-12 19:31:24)
Indicar Grupo asistido al cual pertenezca: COVID-19 (Capital de Trabajo)</t>
        </r>
      </text>
    </comment>
    <comment ref="AP7" authorId="0" shapeId="0" xr:uid="{00000000-0006-0000-0800-000013000000}">
      <text>
        <r>
          <rPr>
            <sz val="11"/>
            <color theme="1"/>
            <rFont val="Arial"/>
            <family val="2"/>
            <scheme val="minor"/>
          </rPr>
          <t>======
ID#AAABOYDtTcU
William Frois    (2024-07-12 19:31:24)
El subsidio será determinado en función de la moneda del crédito, y corresponde a puntos de Tasa de Interés Efectiva Anual TEA.</t>
        </r>
      </text>
    </comment>
    <comment ref="AW7" authorId="0" shapeId="0" xr:uid="{00000000-0006-0000-0800-000012000000}">
      <text>
        <r>
          <rPr>
            <sz val="11"/>
            <color theme="1"/>
            <rFont val="Arial"/>
            <family val="2"/>
            <scheme val="minor"/>
          </rPr>
          <t>======
ID#AAABOYDtTek
William Frois    (2024-07-12 19:31:24)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heuMMzckYFhp4wpqPoBjSiWnsyr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900-000014000000}">
      <text>
        <r>
          <rPr>
            <sz val="11"/>
            <color theme="1"/>
            <rFont val="Arial"/>
            <family val="2"/>
            <scheme val="minor"/>
          </rPr>
          <t>======
ID#AAABOYDtTfY
Comentario    (2021-03-26 12:45:10)
Ingresar el número de vale del crédito de la IMF
Formato: Numérico</t>
        </r>
      </text>
    </comment>
    <comment ref="B7" authorId="0" shapeId="0" xr:uid="{00000000-0006-0000-0900-000018000000}">
      <text>
        <r>
          <rPr>
            <sz val="11"/>
            <color theme="1"/>
            <rFont val="Arial"/>
            <family val="2"/>
            <scheme val="minor"/>
          </rPr>
          <t>======
ID#AAABOYDtTgk
Comentario    (2021-03-26 12:45:10)
Indicar la fecha (día, mes y año) en la que se otorgó el crédito.
Ej.: 15/02/2018
Formato: dd/mm/aaa</t>
        </r>
      </text>
    </comment>
    <comment ref="C7" authorId="0" shapeId="0" xr:uid="{00000000-0006-0000-0900-00001A000000}">
      <text>
        <r>
          <rPr>
            <sz val="11"/>
            <color theme="1"/>
            <rFont val="Arial"/>
            <family val="2"/>
            <scheme val="minor"/>
          </rPr>
          <t>======
ID#AAABOYDtTiA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900-000020000000}">
      <text>
        <r>
          <rPr>
            <sz val="11"/>
            <color theme="1"/>
            <rFont val="Arial"/>
            <family val="2"/>
            <scheme val="minor"/>
          </rPr>
          <t>======
ID#AAABOYDtTkY
Comentario    (2021-03-26 12:45:10)
Indicar el nombre de la empresa
Ej.: La ventosa SRL
Formato: Texto</t>
        </r>
      </text>
    </comment>
    <comment ref="E7" authorId="0" shapeId="0" xr:uid="{00000000-0006-0000-0900-000009000000}">
      <text>
        <r>
          <rPr>
            <sz val="11"/>
            <color theme="1"/>
            <rFont val="Arial"/>
            <family val="2"/>
            <scheme val="minor"/>
          </rPr>
          <t>======
ID#AAABOYDtTcg
Comentario    (2021-03-26 12:45:10)
Indicar el domicilio (dirección) de la empresa a la que se le otorgó el crédito
Formato: Texto</t>
        </r>
      </text>
    </comment>
    <comment ref="F7" authorId="0" shapeId="0" xr:uid="{00000000-0006-0000-0900-000006000000}">
      <text>
        <r>
          <rPr>
            <sz val="11"/>
            <color theme="1"/>
            <rFont val="Arial"/>
            <family val="2"/>
            <scheme val="minor"/>
          </rPr>
          <t>======
ID#AAABOYDtTak
Comentario    (2021-03-26 12:45:10)
Ingresar el Departamento donde la empresa a la que se le otorgó el crédito realiza sus actividades.
Formato: Lista desplegable</t>
        </r>
      </text>
    </comment>
    <comment ref="G7" authorId="0" shapeId="0" xr:uid="{00000000-0006-0000-0900-000011000000}">
      <text>
        <r>
          <rPr>
            <sz val="11"/>
            <color theme="1"/>
            <rFont val="Arial"/>
            <family val="2"/>
            <scheme val="minor"/>
          </rPr>
          <t>======
ID#AAABOYDtTfA
Comentario    (2021-03-26 12:45:10)
Ingresar el Departamento donde la empresa a la que se le otorgó el crédito realiza sus actividades.
Formato: Lista desplegable</t>
        </r>
      </text>
    </comment>
    <comment ref="H7" authorId="0" shapeId="0" xr:uid="{00000000-0006-0000-0900-00001C000000}">
      <text>
        <r>
          <rPr>
            <sz val="11"/>
            <color theme="1"/>
            <rFont val="Arial"/>
            <family val="2"/>
            <scheme val="minor"/>
          </rPr>
          <t>======
ID#AAABOYDtTik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900-000007000000}">
      <text>
        <r>
          <rPr>
            <sz val="11"/>
            <color theme="1"/>
            <rFont val="Arial"/>
            <family val="2"/>
            <scheme val="minor"/>
          </rPr>
          <t>======
ID#AAABOYDtTbQ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900-00001B000000}">
      <text>
        <r>
          <rPr>
            <sz val="11"/>
            <color theme="1"/>
            <rFont val="Arial"/>
            <family val="2"/>
            <scheme val="minor"/>
          </rPr>
          <t>======
ID#AAABOX30V1A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900-000019000000}">
      <text>
        <r>
          <rPr>
            <sz val="11"/>
            <color theme="1"/>
            <rFont val="Arial"/>
            <family val="2"/>
            <scheme val="minor"/>
          </rPr>
          <t>======
ID#AAABOYDtTi4
Comentario    (2021-03-26 12:45:10)
Ingresar el año en que la empresa a la que se le otorgó el crédito inició actividades.
Ej.: "1996"
Formato: Número (4 dígitos)</t>
        </r>
      </text>
    </comment>
    <comment ref="L7" authorId="0" shapeId="0" xr:uid="{00000000-0006-0000-0900-00000D000000}">
      <text>
        <r>
          <rPr>
            <sz val="11"/>
            <color theme="1"/>
            <rFont val="Arial"/>
            <family val="2"/>
            <scheme val="minor"/>
          </rPr>
          <t>======
ID#AAABOYDtTmg
Comentario    (2021-03-26 12:45:10)
Ingrese la cantidad (número) promedio de empleados que tuvo la empresa en el último año calendario. Incluye dueños y socios.
Formato: Número</t>
        </r>
      </text>
    </comment>
    <comment ref="M7" authorId="0" shapeId="0" xr:uid="{00000000-0006-0000-0900-000015000000}">
      <text>
        <r>
          <rPr>
            <sz val="11"/>
            <color theme="1"/>
            <rFont val="Arial"/>
            <family val="2"/>
            <scheme val="minor"/>
          </rPr>
          <t>======
ID#AAABOYDtTgE
Comentario    (2021-03-26 12:45:10)
Ingrese las ventas totales que registró la empresa a la que se le otorgó el crédito, en el último año calendario, expresadas en pesos uruguayos.
Formato: Número</t>
        </r>
      </text>
    </comment>
    <comment ref="N7" authorId="0" shapeId="0" xr:uid="{00000000-0006-0000-0900-00000F000000}">
      <text>
        <r>
          <rPr>
            <sz val="11"/>
            <color theme="1"/>
            <rFont val="Arial"/>
            <family val="2"/>
            <scheme val="minor"/>
          </rPr>
          <t>======
ID#AAABOYDtTcs
Comentario    (2021-03-26 12:45:10)
Ingresar el número de cédula de identidad del titular de la empresa, incluyendo dígito verificador, sin separadores.
Ej.: 12345678
Formato: Número sin separadores</t>
        </r>
      </text>
    </comment>
    <comment ref="O7" authorId="0" shapeId="0" xr:uid="{00000000-0006-0000-0900-00000E000000}">
      <text>
        <r>
          <rPr>
            <sz val="11"/>
            <color theme="1"/>
            <rFont val="Arial"/>
            <family val="2"/>
            <scheme val="minor"/>
          </rPr>
          <t>======
ID#AAABOYDtTco
Comentario    (2021-03-26 12:45:10)
Ingresar el nombre y apellido del titular o principal responsable de la empresa
Formato: Texto</t>
        </r>
      </text>
    </comment>
    <comment ref="P7" authorId="0" shapeId="0" xr:uid="{00000000-0006-0000-0900-000004000000}">
      <text>
        <r>
          <rPr>
            <sz val="11"/>
            <color theme="1"/>
            <rFont val="Arial"/>
            <family val="2"/>
            <scheme val="minor"/>
          </rPr>
          <t>======
ID#AAABOYDtTag
Comentario    (2021-03-26 12:45:10)
Indique fecha de nacimiento del titular.
Formato: DD/MM/AAAA</t>
        </r>
      </text>
    </comment>
    <comment ref="Q7" authorId="0" shapeId="0" xr:uid="{00000000-0006-0000-0900-000017000000}">
      <text>
        <r>
          <rPr>
            <sz val="11"/>
            <color theme="1"/>
            <rFont val="Arial"/>
            <family val="2"/>
            <scheme val="minor"/>
          </rPr>
          <t>======
ID#AAABOYDtTgU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900-000010000000}">
      <text>
        <r>
          <rPr>
            <sz val="11"/>
            <color theme="1"/>
            <rFont val="Arial"/>
            <family val="2"/>
            <scheme val="minor"/>
          </rPr>
          <t>======
ID#AAABOYDtTeU
Comentario    (2021-03-26 12:45:10)
Indicar el sexo del titular de la empresa a la cual se le otorgó el crédito.
Ej.: Si es femenino, indicar F.
Formato: Código, ver en la hoja "Códigos" o siguiendo el link</t>
        </r>
      </text>
    </comment>
    <comment ref="S7" authorId="0" shapeId="0" xr:uid="{00000000-0006-0000-0900-00001D000000}">
      <text>
        <r>
          <rPr>
            <sz val="11"/>
            <color theme="1"/>
            <rFont val="Arial"/>
            <family val="2"/>
            <scheme val="minor"/>
          </rPr>
          <t>======
ID#AAABOYDtTkA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900-000003000000}">
      <text>
        <r>
          <rPr>
            <sz val="11"/>
            <color theme="1"/>
            <rFont val="Arial"/>
            <family val="2"/>
            <scheme val="minor"/>
          </rPr>
          <t>======
ID#AAABOYDtTb8
William Frois    (2021-03-26 12:45:10)
Comentario:
Indicar la moneda en la que se otorgó el crédito.
Ej.: Si se otogaron $ 1000, indicar UYU
Formato: Código, ver en la hoja "Códigos" o siguiendo el link</t>
        </r>
      </text>
    </comment>
    <comment ref="U7" authorId="0" shapeId="0" xr:uid="{00000000-0006-0000-0900-000012000000}">
      <text>
        <r>
          <rPr>
            <sz val="11"/>
            <color theme="1"/>
            <rFont val="Arial"/>
            <family val="2"/>
            <scheme val="minor"/>
          </rPr>
          <t>======
ID#AAABOYDtTes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900-00000B000000}">
      <text>
        <r>
          <rPr>
            <sz val="11"/>
            <color theme="1"/>
            <rFont val="Arial"/>
            <family val="2"/>
            <scheme val="minor"/>
          </rPr>
          <t>======
ID#AAABOYDtTlo
Comentario    (2021-03-26 12:45:10)
Indicar periodicidad del crédito.
Ej.: mensual, trimestral, semestral, anual</t>
        </r>
      </text>
    </comment>
    <comment ref="W7" authorId="0" shapeId="0" xr:uid="{00000000-0006-0000-0900-000013000000}">
      <text>
        <r>
          <rPr>
            <sz val="11"/>
            <color theme="1"/>
            <rFont val="Arial"/>
            <family val="2"/>
            <scheme val="minor"/>
          </rPr>
          <t>======
ID#AAABOYDtTg0
Comentario    (2021-03-26 12:45:10)
Indicar la gracia del crédito en cantidad de cuotas
Ej.: si la peridodicidad es semestral y tiene 6 meses de gracia, indicar 1 cuota.
Formato: Número</t>
        </r>
      </text>
    </comment>
    <comment ref="X7" authorId="0" shapeId="0" xr:uid="{00000000-0006-0000-0900-000002000000}">
      <text>
        <r>
          <rPr>
            <sz val="11"/>
            <color theme="1"/>
            <rFont val="Arial"/>
            <family val="2"/>
            <scheme val="minor"/>
          </rPr>
          <t>======
ID#AAABOYDtTb0
William Frois    (2021-03-26 12:45:10)
Plazo total: Plazo de amortización + plazo de gracia</t>
        </r>
      </text>
    </comment>
    <comment ref="Y7" authorId="0" shapeId="0" xr:uid="{00000000-0006-0000-0900-000001000000}">
      <text>
        <r>
          <rPr>
            <sz val="11"/>
            <color theme="1"/>
            <rFont val="Arial"/>
            <family val="2"/>
            <scheme val="minor"/>
          </rPr>
          <t>======
ID#AAABOX30V1c
Comentario    (2021-03-26 12:45:10)
Indicar la tasa efectiva anual, en procentaje y dos decimales aplicada por la IMF al beneficiario.
Ej.: Si la tasa es de 20 indicar 20,00%.
Formato: Porcentaje (dos decimales)</t>
        </r>
      </text>
    </comment>
    <comment ref="Z7" authorId="0" shapeId="0" xr:uid="{00000000-0006-0000-0900-00000A000000}">
      <text>
        <r>
          <rPr>
            <sz val="11"/>
            <color theme="1"/>
            <rFont val="Arial"/>
            <family val="2"/>
            <scheme val="minor"/>
          </rPr>
          <t>======
ID#AAABOYDtTdI
Comentario    (2021-03-26 12:45:10)
Indicar Grupo asistido al cual pertenezca: COVID-19 (Capital de Trabajo)</t>
        </r>
      </text>
    </comment>
    <comment ref="AA7" authorId="0" shapeId="0" xr:uid="{00000000-0006-0000-0900-00001E000000}">
      <text>
        <r>
          <rPr>
            <sz val="11"/>
            <color theme="1"/>
            <rFont val="Arial"/>
            <family val="2"/>
            <scheme val="minor"/>
          </rPr>
          <t>======
ID#AAABOYDtTjc
William Frois    (2021-03-26 12:45:10)
El subsidio será determinado en función de la moneda del crédito, y corresponde a puntos de Tasa de Interés Efectiva Anual TEA.</t>
        </r>
      </text>
    </comment>
    <comment ref="AB7" authorId="0" shapeId="0" xr:uid="{00000000-0006-0000-0900-00001F000000}">
      <text>
        <r>
          <rPr>
            <sz val="11"/>
            <color theme="1"/>
            <rFont val="Arial"/>
            <family val="2"/>
            <scheme val="minor"/>
          </rPr>
          <t>======
ID#AAABOYDtTjk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900-00000C000000}">
      <text>
        <r>
          <rPr>
            <sz val="11"/>
            <color theme="1"/>
            <rFont val="Arial"/>
            <family val="2"/>
            <scheme val="minor"/>
          </rPr>
          <t>======
ID#AAABOYDtTmY
Comentario    (2021-03-26 12:45:10)
Ingresar la modalidad del crédito (amortizable o plazo fijo), usando el código correspondiente.
Formato: Código, ver en la hoja "Códigos" o siguiendo el link</t>
        </r>
      </text>
    </comment>
    <comment ref="AD7" authorId="0" shapeId="0" xr:uid="{00000000-0006-0000-0900-000005000000}">
      <text>
        <r>
          <rPr>
            <sz val="11"/>
            <color theme="1"/>
            <rFont val="Arial"/>
            <family val="2"/>
            <scheme val="minor"/>
          </rPr>
          <t>======
ID#AAABOYDtTbM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900-000008000000}">
      <text>
        <r>
          <rPr>
            <sz val="11"/>
            <color theme="1"/>
            <rFont val="Arial"/>
            <family val="2"/>
            <scheme val="minor"/>
          </rPr>
          <t>======
ID#AAABOYDtTbc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900-000016000000}">
      <text>
        <r>
          <rPr>
            <sz val="11"/>
            <color theme="1"/>
            <rFont val="Arial"/>
            <family val="2"/>
            <scheme val="minor"/>
          </rPr>
          <t>======
ID#AAABOYDtTgI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gYyfwjGuI2Cp2CFCJbcY/3km2ASA=="/>
    </ext>
  </extLst>
</comments>
</file>

<file path=xl/sharedStrings.xml><?xml version="1.0" encoding="utf-8"?>
<sst xmlns="http://schemas.openxmlformats.org/spreadsheetml/2006/main" count="3889" uniqueCount="1479">
  <si>
    <t>Rendición del Programa Crédito Dirigido</t>
  </si>
  <si>
    <t>Grupos asistidos</t>
  </si>
  <si>
    <t>Manual con Consideraciones Operativas</t>
  </si>
  <si>
    <t>1 - Capital de Trabajo COVID-19</t>
  </si>
  <si>
    <t xml:space="preserve">Link </t>
  </si>
  <si>
    <t>CERRADO 31/08/2020</t>
  </si>
  <si>
    <t>2 - Reperfilamiento A</t>
  </si>
  <si>
    <t>(Link)</t>
  </si>
  <si>
    <t>CERRADO 30/04/2023</t>
  </si>
  <si>
    <t>2- Reperfilamiento B</t>
  </si>
  <si>
    <t>3 - Sectores más afectados</t>
  </si>
  <si>
    <t>CERRADO 30/06/2020</t>
  </si>
  <si>
    <t>4 - Capital de Inversión Post COVID-19</t>
  </si>
  <si>
    <t>CERRADO 31/03/2022</t>
  </si>
  <si>
    <t>5 - Capital de Trabajo Post COVID-19</t>
  </si>
  <si>
    <t>6 - Capital de trabajo 1% UI</t>
  </si>
  <si>
    <t>7 - Rep. sectores mas afectados</t>
  </si>
  <si>
    <t>8 - Créditos Centro Pymes</t>
  </si>
  <si>
    <t>9 - Crédito Modo Digital</t>
  </si>
  <si>
    <t>10 - Crédito de impacto ambiental</t>
  </si>
  <si>
    <t xml:space="preserve">11 - Eventos meteorológicos </t>
  </si>
  <si>
    <t>12 - Inversiones sostenibles para la agricultura familiar</t>
  </si>
  <si>
    <t>13- Salvavidas de deudas</t>
  </si>
  <si>
    <t>* Cancelaciones anticipadas y/o renovaciones</t>
  </si>
  <si>
    <t xml:space="preserve">Instructivo de rendición Programa Crédito Dirigido </t>
  </si>
  <si>
    <r>
      <rPr>
        <b/>
        <u/>
        <sz val="11"/>
        <color theme="1"/>
        <rFont val="Calibri"/>
        <family val="2"/>
      </rPr>
      <t xml:space="preserve">Objetivo: </t>
    </r>
    <r>
      <rPr>
        <u/>
        <sz val="11"/>
        <color theme="1"/>
        <rFont val="Calibri"/>
        <family val="2"/>
      </rPr>
      <t xml:space="preserve">procedimiento para la rendición de créditos otorgados mediante el </t>
    </r>
    <r>
      <rPr>
        <b/>
        <u/>
        <sz val="11"/>
        <color theme="1"/>
        <rFont val="Calibri"/>
        <family val="2"/>
      </rPr>
      <t>Programa Crédito Dirigido</t>
    </r>
  </si>
  <si>
    <r>
      <rPr>
        <b/>
        <sz val="11"/>
        <color theme="1"/>
        <rFont val="Calibri"/>
        <family val="2"/>
      </rPr>
      <t xml:space="preserve">Procedimiento: </t>
    </r>
    <r>
      <rPr>
        <sz val="11"/>
        <color theme="1"/>
        <rFont val="Calibri"/>
        <family val="2"/>
      </rPr>
      <t>Todas las instituciones adheridas al programa, que hayan brindado créditos bajo las condiciones establecidas en  PCD, deberán completar la planilla y enviarla a la casilla de correo Financiamiento@ande.org.uy</t>
    </r>
  </si>
  <si>
    <r>
      <rPr>
        <b/>
        <u/>
        <sz val="11"/>
        <color theme="1"/>
        <rFont val="Calibri"/>
        <family val="2"/>
      </rPr>
      <t xml:space="preserve">Plazos: </t>
    </r>
    <r>
      <rPr>
        <u/>
        <sz val="11"/>
        <color theme="1"/>
        <rFont val="Calibri"/>
        <family val="2"/>
      </rPr>
      <t xml:space="preserve">la rendición de los créditos otorgados </t>
    </r>
    <r>
      <rPr>
        <b/>
        <u/>
        <sz val="11"/>
        <color theme="1"/>
        <rFont val="Calibri"/>
        <family val="2"/>
      </rPr>
      <t>deberá presentarse de acuerdo al siguiente calendario de rendiciones</t>
    </r>
  </si>
  <si>
    <t>Cronograma de rendiciones</t>
  </si>
  <si>
    <t>Mes de otorgamiento del crédito</t>
  </si>
  <si>
    <t xml:space="preserve">Período de rendición </t>
  </si>
  <si>
    <t>A continuación, se detallan los campos para completar en la rendición:</t>
  </si>
  <si>
    <t>Información genérica</t>
  </si>
  <si>
    <t>Institución</t>
  </si>
  <si>
    <t>Nombre de su institución </t>
  </si>
  <si>
    <t>Fecha de rendición</t>
  </si>
  <si>
    <t>Fecha en la cual presenta la rendición </t>
  </si>
  <si>
    <t>Mes</t>
  </si>
  <si>
    <t>Mes al cual corresponde la rendición</t>
  </si>
  <si>
    <t>Año</t>
  </si>
  <si>
    <t>año </t>
  </si>
  <si>
    <t>Campos a completar:</t>
  </si>
  <si>
    <r>
      <rPr>
        <b/>
        <sz val="11"/>
        <color rgb="FF000000"/>
        <rFont val="Calibri"/>
        <family val="2"/>
      </rPr>
      <t>N° VALE</t>
    </r>
    <r>
      <rPr>
        <sz val="11"/>
        <color rgb="FF000000"/>
        <rFont val="Calibri"/>
        <family val="2"/>
      </rPr>
      <t xml:space="preserve">: </t>
    </r>
    <r>
      <rPr>
        <i/>
        <sz val="11"/>
        <color rgb="FF000000"/>
        <rFont val="Calibri"/>
        <family val="2"/>
      </rPr>
      <t>Ingresar el número de vale del crédito de la IMF (Formato: Numérico)</t>
    </r>
  </si>
  <si>
    <r>
      <rPr>
        <b/>
        <sz val="11"/>
        <color rgb="FF000000"/>
        <rFont val="Calibri"/>
        <family val="2"/>
      </rPr>
      <t>FECHA DESEMBOLSO</t>
    </r>
    <r>
      <rPr>
        <sz val="11"/>
        <color rgb="FF000000"/>
        <rFont val="Calibri"/>
        <family val="2"/>
      </rPr>
      <t xml:space="preserve">: </t>
    </r>
    <r>
      <rPr>
        <i/>
        <sz val="11"/>
        <color rgb="FF000000"/>
        <rFont val="Calibri"/>
        <family val="2"/>
      </rPr>
      <t>Indicar la fecha (día, mes y año) en la que se otorgó el crédito. (Formato: dd/mm/aaaa)</t>
    </r>
  </si>
  <si>
    <r>
      <rPr>
        <b/>
        <sz val="11"/>
        <color rgb="FF000000"/>
        <rFont val="Calibri"/>
        <family val="2"/>
      </rPr>
      <t>RUT</t>
    </r>
    <r>
      <rPr>
        <sz val="11"/>
        <color rgb="FF000000"/>
        <rFont val="Calibri"/>
        <family val="2"/>
      </rPr>
      <t xml:space="preserve">: </t>
    </r>
    <r>
      <rPr>
        <i/>
        <sz val="11"/>
        <color rgb="FF000000"/>
        <rFont val="Calibri"/>
        <family val="2"/>
      </rPr>
      <t>RUT de la empresa beneficiaria del crédito (en caso de informales dejar vacío)</t>
    </r>
  </si>
  <si>
    <r>
      <rPr>
        <b/>
        <sz val="11"/>
        <color rgb="FF000000"/>
        <rFont val="Calibri"/>
        <family val="2"/>
      </rPr>
      <t>EMPRESA</t>
    </r>
    <r>
      <rPr>
        <sz val="11"/>
        <color rgb="FF000000"/>
        <rFont val="Calibri"/>
        <family val="2"/>
      </rPr>
      <t xml:space="preserve">: </t>
    </r>
    <r>
      <rPr>
        <i/>
        <sz val="11"/>
        <color rgb="FF000000"/>
        <rFont val="Calibri"/>
        <family val="2"/>
      </rPr>
      <t>Razón social de la empresa</t>
    </r>
  </si>
  <si>
    <r>
      <rPr>
        <b/>
        <sz val="11"/>
        <color rgb="FF000000"/>
        <rFont val="Calibri"/>
        <family val="2"/>
      </rPr>
      <t xml:space="preserve">DOMICILIO: </t>
    </r>
    <r>
      <rPr>
        <i/>
        <sz val="11"/>
        <color rgb="FF000000"/>
        <rFont val="Calibri"/>
        <family val="2"/>
      </rPr>
      <t>Indicar el domicilio (dirección) de la empresa a la que se le otorgó el crédito</t>
    </r>
  </si>
  <si>
    <r>
      <rPr>
        <b/>
        <sz val="11"/>
        <color rgb="FF000000"/>
        <rFont val="Calibri"/>
        <family val="2"/>
      </rPr>
      <t>DEPARTAMENTO</t>
    </r>
    <r>
      <rPr>
        <sz val="11"/>
        <color rgb="FF000000"/>
        <rFont val="Calibri"/>
        <family val="2"/>
      </rPr>
      <t xml:space="preserve">: </t>
    </r>
    <r>
      <rPr>
        <i/>
        <sz val="11"/>
        <color theme="1"/>
        <rFont val="Calibri"/>
        <family val="2"/>
      </rPr>
      <t>departamento donde se desarrolla la actividad de la empresa</t>
    </r>
  </si>
  <si>
    <r>
      <rPr>
        <b/>
        <sz val="11"/>
        <color rgb="FF000000"/>
        <rFont val="Calibri"/>
        <family val="2"/>
      </rPr>
      <t>LOCALIDAD</t>
    </r>
    <r>
      <rPr>
        <sz val="11"/>
        <color rgb="FF000000"/>
        <rFont val="Calibri"/>
        <family val="2"/>
      </rPr>
      <t xml:space="preserve">: </t>
    </r>
    <r>
      <rPr>
        <i/>
        <sz val="11"/>
        <color rgb="FF000000"/>
        <rFont val="Calibri"/>
        <family val="2"/>
      </rPr>
      <t>localidad donde se desarrolla la actividad de la empresa</t>
    </r>
  </si>
  <si>
    <r>
      <rPr>
        <b/>
        <sz val="11"/>
        <color rgb="FF000000"/>
        <rFont val="Calibri"/>
        <family val="2"/>
      </rPr>
      <t>SECTOR ACTIVIDAD</t>
    </r>
    <r>
      <rPr>
        <sz val="11"/>
        <color rgb="FF000000"/>
        <rFont val="Calibri"/>
        <family val="2"/>
      </rPr>
      <t xml:space="preserve">: </t>
    </r>
    <r>
      <rPr>
        <i/>
        <sz val="11"/>
        <color rgb="FF000000"/>
        <rFont val="Calibri"/>
        <family val="2"/>
      </rPr>
      <t>Ingresar el código del sector de actividad principal de la empresa a la que se le otorgó el crédito. Esta variable releva al sector de actividad a nivel agregado (secciones del código CIIU), ver en la hoja "Códigos".</t>
    </r>
  </si>
  <si>
    <r>
      <rPr>
        <b/>
        <sz val="11"/>
        <color rgb="FF000000"/>
        <rFont val="Calibri"/>
        <family val="2"/>
      </rPr>
      <t>SECTOR DESAGREGADO</t>
    </r>
    <r>
      <rPr>
        <sz val="11"/>
        <color rgb="FF000000"/>
        <rFont val="Calibri"/>
        <family val="2"/>
      </rPr>
      <t xml:space="preserve">: </t>
    </r>
    <r>
      <rPr>
        <i/>
        <sz val="11"/>
        <color rgb="FF000000"/>
        <rFont val="Calibri"/>
        <family val="2"/>
      </rPr>
      <t>Ingresar el código del sector de actividad principal de la empresa a la que se le otorgó el crédito. Corresponde al sector de actividad a nivel desagregado (4 dígitos del código CIIU), ver en la hoja "Códigos".</t>
    </r>
  </si>
  <si>
    <r>
      <rPr>
        <b/>
        <sz val="11"/>
        <color rgb="FF000000"/>
        <rFont val="Calibri"/>
        <family val="2"/>
      </rPr>
      <t>AÑO INICIO ACTIVIDADES</t>
    </r>
    <r>
      <rPr>
        <sz val="11"/>
        <color rgb="FF000000"/>
        <rFont val="Calibri"/>
        <family val="2"/>
      </rPr>
      <t xml:space="preserve">: </t>
    </r>
    <r>
      <rPr>
        <i/>
        <sz val="11"/>
        <color rgb="FF000000"/>
        <rFont val="Calibri"/>
        <family val="2"/>
      </rPr>
      <t>Ingresar el año en que la empresa a la que se le otorgó el crédito inició actividades.</t>
    </r>
  </si>
  <si>
    <r>
      <rPr>
        <b/>
        <sz val="11"/>
        <color rgb="FF000000"/>
        <rFont val="Calibri"/>
        <family val="2"/>
      </rPr>
      <t>N° EMPLEADOS</t>
    </r>
    <r>
      <rPr>
        <sz val="11"/>
        <color rgb="FF000000"/>
        <rFont val="Calibri"/>
        <family val="2"/>
      </rPr>
      <t xml:space="preserve">: </t>
    </r>
    <r>
      <rPr>
        <i/>
        <sz val="11"/>
        <color rgb="FF000000"/>
        <rFont val="Calibri"/>
        <family val="2"/>
      </rPr>
      <t>Ingrese la cantidad (número) promedio de empleados que tuvo la empresa en el último año calendario. Incluye dueños y socios.</t>
    </r>
  </si>
  <si>
    <r>
      <rPr>
        <b/>
        <sz val="11"/>
        <color rgb="FF000000"/>
        <rFont val="Calibri"/>
        <family val="2"/>
      </rPr>
      <t>12.</t>
    </r>
    <r>
      <rPr>
        <b/>
        <sz val="7"/>
        <color rgb="FF000000"/>
        <rFont val="Times New Roman"/>
        <family val="1"/>
      </rPr>
      <t xml:space="preserve">  </t>
    </r>
    <r>
      <rPr>
        <b/>
        <sz val="11"/>
        <color rgb="FF000000"/>
        <rFont val="Calibri"/>
        <family val="2"/>
      </rPr>
      <t>VENTAS $</t>
    </r>
    <r>
      <rPr>
        <sz val="11"/>
        <color rgb="FF000000"/>
        <rFont val="Calibri"/>
        <family val="2"/>
      </rPr>
      <t xml:space="preserve">: </t>
    </r>
    <r>
      <rPr>
        <i/>
        <sz val="11"/>
        <color rgb="FF000000"/>
        <rFont val="Calibri"/>
        <family val="2"/>
      </rPr>
      <t>Ingrese las ventas totales que registró la empresa a la que se le otorgó el crédito, en el último año calendario, expresadas en pesos uruguayos</t>
    </r>
  </si>
  <si>
    <r>
      <rPr>
        <b/>
        <sz val="11"/>
        <color rgb="FF000000"/>
        <rFont val="Calibri"/>
        <family val="2"/>
      </rPr>
      <t>C.I. TITULAR</t>
    </r>
    <r>
      <rPr>
        <sz val="11"/>
        <color rgb="FF000000"/>
        <rFont val="Calibri"/>
        <family val="2"/>
      </rPr>
      <t xml:space="preserve">: </t>
    </r>
    <r>
      <rPr>
        <i/>
        <sz val="11"/>
        <color rgb="FF000000"/>
        <rFont val="Calibri"/>
        <family val="2"/>
      </rPr>
      <t>Ingresar el número de cédula de identidad del titular de la empresa, incluyendo dígito verificador, sin separadores. (</t>
    </r>
    <r>
      <rPr>
        <sz val="11"/>
        <color rgb="FF000000"/>
        <rFont val="Calibri"/>
        <family val="2"/>
      </rPr>
      <t>Formato: Número sin separadores)</t>
    </r>
  </si>
  <si>
    <t xml:space="preserve"> </t>
  </si>
  <si>
    <r>
      <rPr>
        <b/>
        <sz val="11"/>
        <color rgb="FF000000"/>
        <rFont val="Calibri"/>
        <family val="2"/>
      </rPr>
      <t>NOMBRE TITULAR</t>
    </r>
    <r>
      <rPr>
        <sz val="11"/>
        <color rgb="FF000000"/>
        <rFont val="Calibri"/>
        <family val="2"/>
      </rPr>
      <t xml:space="preserve">: </t>
    </r>
    <r>
      <rPr>
        <i/>
        <sz val="11"/>
        <color rgb="FF000000"/>
        <rFont val="Calibri"/>
        <family val="2"/>
      </rPr>
      <t>Ingresar el nombre y apellido del titular o principal responsable de la empresa</t>
    </r>
  </si>
  <si>
    <r>
      <rPr>
        <b/>
        <sz val="11"/>
        <color rgb="FF000000"/>
        <rFont val="Calibri"/>
        <family val="2"/>
      </rPr>
      <t>FECHA DE NACIMIENTO</t>
    </r>
    <r>
      <rPr>
        <sz val="11"/>
        <color rgb="FF000000"/>
        <rFont val="Calibri"/>
        <family val="2"/>
      </rPr>
      <t>: Indique fecha de nacimiento del titular. (Formato: dd/mm/aaaa)</t>
    </r>
  </si>
  <si>
    <r>
      <rPr>
        <b/>
        <sz val="11"/>
        <color rgb="FF000000"/>
        <rFont val="Calibri"/>
        <family val="2"/>
      </rPr>
      <t>NIVEL EDUCATIVO TITULAR</t>
    </r>
    <r>
      <rPr>
        <sz val="11"/>
        <color rgb="FF000000"/>
        <rFont val="Calibri"/>
        <family val="2"/>
      </rPr>
      <t xml:space="preserve">: </t>
    </r>
    <r>
      <rPr>
        <i/>
        <sz val="11"/>
        <color rgb="FF000000"/>
        <rFont val="Calibri"/>
        <family val="2"/>
      </rPr>
      <t>Ingrese el máximo nivel educativo formal alcanzado por el titular de la empresa al momento de solicitar el crédito. Ej.: Si el máximo nivel alcanzado es secundaria, ingresar 2. (Formato: Código, ver en la hoja "Códigos")</t>
    </r>
  </si>
  <si>
    <r>
      <rPr>
        <b/>
        <sz val="11"/>
        <color rgb="FF000000"/>
        <rFont val="Calibri"/>
        <family val="2"/>
      </rPr>
      <t>SEXO TITULAR</t>
    </r>
    <r>
      <rPr>
        <sz val="11"/>
        <color rgb="FF000000"/>
        <rFont val="Calibri"/>
        <family val="2"/>
      </rPr>
      <t xml:space="preserve">: </t>
    </r>
    <r>
      <rPr>
        <i/>
        <sz val="11"/>
        <color rgb="FF000000"/>
        <rFont val="Calibri"/>
        <family val="2"/>
      </rPr>
      <t>Indicar el sexo del titular de la empresa a la cual se le otorgó el crédito. Ej.: Si es femenino, indicar F.</t>
    </r>
  </si>
  <si>
    <r>
      <rPr>
        <b/>
        <sz val="11"/>
        <color rgb="FF000000"/>
        <rFont val="Calibri"/>
        <family val="2"/>
      </rPr>
      <t>MONTO CRÉDITO (capital)</t>
    </r>
    <r>
      <rPr>
        <sz val="11"/>
        <color rgb="FF000000"/>
        <rFont val="Calibri"/>
        <family val="2"/>
      </rPr>
      <t xml:space="preserve">: </t>
    </r>
    <r>
      <rPr>
        <i/>
        <sz val="11"/>
        <color rgb="FF000000"/>
        <rFont val="Calibri"/>
        <family val="2"/>
      </rPr>
      <t>Indique el monto (capital) del crédito otorgado, en la moneda de origen del crédito. Ej.: Si se otorgó un crédito por $ 1000, indicar 1000. No indicar la moneda, eso se especifica en la columna "MONEDA" a continuación. Formato: Número</t>
    </r>
  </si>
  <si>
    <r>
      <rPr>
        <b/>
        <sz val="11"/>
        <color rgb="FF000000"/>
        <rFont val="Calibri"/>
        <family val="2"/>
      </rPr>
      <t>MONEDA</t>
    </r>
    <r>
      <rPr>
        <sz val="11"/>
        <color rgb="FF000000"/>
        <rFont val="Calibri"/>
        <family val="2"/>
      </rPr>
      <t xml:space="preserve">: </t>
    </r>
    <r>
      <rPr>
        <i/>
        <sz val="11"/>
        <color rgb="FF000000"/>
        <rFont val="Calibri"/>
        <family val="2"/>
      </rPr>
      <t>Indicar la moneda en la que se otorgó el crédito. Ej.: Si se otorgaron $ 1000, indicar UYU (Formato: Código, ver en la hoja "Códigos")</t>
    </r>
  </si>
  <si>
    <r>
      <rPr>
        <b/>
        <sz val="11"/>
        <color rgb="FF000000"/>
        <rFont val="Calibri"/>
        <family val="2"/>
      </rPr>
      <t>Cantidad de cuotas de amortización</t>
    </r>
    <r>
      <rPr>
        <sz val="11"/>
        <color rgb="FF000000"/>
        <rFont val="Calibri"/>
        <family val="2"/>
      </rPr>
      <t xml:space="preserve">: </t>
    </r>
    <r>
      <rPr>
        <i/>
        <sz val="11"/>
        <color rgb="FF000000"/>
        <rFont val="Calibri"/>
        <family val="2"/>
      </rPr>
      <t>Indicar cantidad de cuotas del préstamo sin incluir el período de gracia. Ej.: Si se otorgó un crédito a 12 meses más 3 meses de gracia = cantidad de cuotas 12 y gracia = 3. En caso de que las cuotas no sean de periodicidad mensual, poner cantidad de cuotas y no cantidad de meses. Ej. crédito de pagos semestral a 2 años, serían 4 cuotas.</t>
    </r>
  </si>
  <si>
    <r>
      <rPr>
        <b/>
        <sz val="11"/>
        <color rgb="FF000000"/>
        <rFont val="Calibri"/>
        <family val="2"/>
      </rPr>
      <t>PERIODICIDAD</t>
    </r>
    <r>
      <rPr>
        <sz val="11"/>
        <color rgb="FF000000"/>
        <rFont val="Calibri"/>
        <family val="2"/>
      </rPr>
      <t>: Indicar periodicidad de pago del crédito. Opciones: mensual, trimestral, semestral, anual.</t>
    </r>
  </si>
  <si>
    <r>
      <rPr>
        <b/>
        <sz val="11"/>
        <color rgb="FF000000"/>
        <rFont val="Calibri"/>
        <family val="2"/>
      </rPr>
      <t xml:space="preserve">GRACIA (cantidad de cuotas): </t>
    </r>
    <r>
      <rPr>
        <i/>
        <sz val="11"/>
        <color rgb="FF000000"/>
        <rFont val="Calibri"/>
        <family val="2"/>
      </rPr>
      <t>Indicar la gracia del crédito en cantidad de cuotas. Ej.: si la periodicidad es semestral y tiene 6 meses de gracia, indicar 1 cuota.</t>
    </r>
  </si>
  <si>
    <r>
      <rPr>
        <b/>
        <sz val="11"/>
        <color rgb="FF000000"/>
        <rFont val="Calibri"/>
        <family val="2"/>
      </rPr>
      <t xml:space="preserve">TEA – Aplicada: </t>
    </r>
    <r>
      <rPr>
        <i/>
        <sz val="11"/>
        <color rgb="FF000000"/>
        <rFont val="Calibri"/>
        <family val="2"/>
      </rPr>
      <t>indicar la tasa efectiva anual, con número y dos decimales aplicada por la IMF al beneficiario. Ej.: Si la tasa es de 17% indicar 17,00. (Recordar tope tasa por moneda).</t>
    </r>
  </si>
  <si>
    <r>
      <rPr>
        <b/>
        <sz val="11"/>
        <color rgb="FF000000"/>
        <rFont val="Calibri"/>
        <family val="2"/>
      </rPr>
      <t>GRUPO ASISTIDO:</t>
    </r>
    <r>
      <rPr>
        <i/>
        <sz val="11"/>
        <color rgb="FF000000"/>
        <rFont val="Calibri"/>
        <family val="2"/>
      </rPr>
      <t xml:space="preserve"> Indicar Grupo asistido al cual pertenezca, en este caso: COVID-19 (Capital de Trabajo)</t>
    </r>
  </si>
  <si>
    <r>
      <rPr>
        <b/>
        <i/>
        <sz val="11"/>
        <color rgb="FF000000"/>
        <rFont val="Calibri"/>
        <family val="2"/>
      </rPr>
      <t xml:space="preserve">% SUBSIDIO: </t>
    </r>
    <r>
      <rPr>
        <sz val="11"/>
        <color rgb="FF000000"/>
        <rFont val="Calibri"/>
        <family val="2"/>
      </rPr>
      <t>El subsidio será determinado en función de la moneda del crédito, y corresponde a puntos de Tasa de Interés Efectiva Anual TEA (por detalle de tasas ver este link).</t>
    </r>
  </si>
  <si>
    <r>
      <rPr>
        <b/>
        <sz val="11"/>
        <color rgb="FF000000"/>
        <rFont val="Calibri"/>
        <family val="2"/>
      </rPr>
      <t>DESTINO:</t>
    </r>
    <r>
      <rPr>
        <i/>
        <sz val="11"/>
        <color rgb="FF000000"/>
        <rFont val="Calibri"/>
        <family val="2"/>
      </rPr>
      <t xml:space="preserve"> Indicar el destino del crédito (capital trabajo o capital inversión). Ej.: Si es dirigido a capital de trabajo indicar CT. Formato: Código, ver en la hoja "Códigos"</t>
    </r>
  </si>
  <si>
    <r>
      <rPr>
        <b/>
        <sz val="11"/>
        <color rgb="FF000000"/>
        <rFont val="Calibri"/>
        <family val="2"/>
      </rPr>
      <t>MODALIDAD:</t>
    </r>
    <r>
      <rPr>
        <i/>
        <sz val="11"/>
        <color rgb="FF000000"/>
        <rFont val="Calibri"/>
        <family val="2"/>
      </rPr>
      <t xml:space="preserve"> Ingresar la modalidad del crédito (amortizable o plazo fijo), usando el código correspondiente. Formato: Código, ver en la hoja "Códigos" </t>
    </r>
  </si>
  <si>
    <r>
      <rPr>
        <b/>
        <sz val="11"/>
        <color rgb="FF000000"/>
        <rFont val="Calibri"/>
        <family val="2"/>
      </rPr>
      <t>NUEVO EN EL SISTEMA FINANCIERO:</t>
    </r>
    <r>
      <rPr>
        <i/>
        <sz val="11"/>
        <color rgb="FF000000"/>
        <rFont val="Calibri"/>
        <family val="2"/>
      </rPr>
      <t xml:space="preserve"> Indique si el cliente es nuevo en el sistema financiero (si es la primera operación de la empresa en el sistema financiero). Ej.: Si es la primera vez que opera en el sistema financiero, indicar Sí. (Formato: Código, ver en la hoja "Códigos”)</t>
    </r>
  </si>
  <si>
    <r>
      <rPr>
        <b/>
        <i/>
        <sz val="11"/>
        <color rgb="FF000000"/>
        <rFont val="Calibri"/>
        <family val="2"/>
      </rPr>
      <t>NUEVO IMF:</t>
    </r>
    <r>
      <rPr>
        <i/>
        <sz val="11"/>
        <color rgb="FF000000"/>
        <rFont val="Calibri"/>
        <family val="2"/>
      </rPr>
      <t xml:space="preserve"> Indique si es la primera vez que la empresa opera con créditos en la Institución. Ej.: Si es la primera vez que opera con créditos de la Institución (nuevo en la IMF), indicar Sí Formato: Código, ver en la hoja "Códigos" o siguiendo el link</t>
    </r>
  </si>
  <si>
    <r>
      <rPr>
        <b/>
        <sz val="11"/>
        <color rgb="FF000000"/>
        <rFont val="Calibri"/>
        <family val="2"/>
      </rPr>
      <t>Subsidio (moneda de origen):</t>
    </r>
    <r>
      <rPr>
        <i/>
        <sz val="11"/>
        <color rgb="FF000000"/>
        <rFont val="Calibri"/>
        <family val="2"/>
      </rPr>
      <t xml:space="preserve"> El subsidio se calcula en base a la fórmula de amortización francesa en función de la tasa de subsidio asignada al grupo. El monto se encuentra expresado en la moneda del crédito. </t>
    </r>
  </si>
  <si>
    <t>Es el ingreso que le corresponde cobrar a la institución por el crédito otorgado.</t>
  </si>
  <si>
    <t>Simulador del Subsidio</t>
  </si>
  <si>
    <t>Campos a completar</t>
  </si>
  <si>
    <r>
      <rPr>
        <b/>
        <sz val="11"/>
        <color theme="1"/>
        <rFont val="Calibri"/>
        <family val="2"/>
      </rPr>
      <t xml:space="preserve">CAPITAL: </t>
    </r>
    <r>
      <rPr>
        <i/>
        <sz val="11"/>
        <color rgb="FF000000"/>
        <rFont val="Calibri"/>
        <family val="2"/>
      </rPr>
      <t>Indique el monto (capital) del crédito otorgado, en la moneda de origen del crédito. Ej.: Si se otorgó un crédito por $ 1.000, indicar 1.000. Formato: Número.</t>
    </r>
  </si>
  <si>
    <r>
      <rPr>
        <b/>
        <sz val="11"/>
        <color theme="1"/>
        <rFont val="Calibri"/>
        <family val="2"/>
      </rPr>
      <t>MONEDA:</t>
    </r>
    <r>
      <rPr>
        <i/>
        <sz val="11"/>
        <color rgb="FF000000"/>
        <rFont val="Calibri"/>
        <family val="2"/>
      </rPr>
      <t xml:space="preserve"> Indicar la moneda en la que se otorgó el crédito. Ej.: pesos – UYU, unidades indexadas – UI</t>
    </r>
  </si>
  <si>
    <r>
      <rPr>
        <b/>
        <sz val="11"/>
        <color theme="1"/>
        <rFont val="Calibri"/>
        <family val="2"/>
      </rPr>
      <t xml:space="preserve">Tasa efectiva anual del Subsidio: </t>
    </r>
    <r>
      <rPr>
        <sz val="11"/>
        <color theme="1"/>
        <rFont val="Calibri"/>
        <family val="2"/>
      </rPr>
      <t>subsidio que aplica Ande al grupo asistido: Capital de trabajo en pesos = 23%, en UI = 7,5% y grupo Reperfilamiento de deuda = 4,5%</t>
    </r>
  </si>
  <si>
    <r>
      <rPr>
        <b/>
        <sz val="11"/>
        <color theme="1"/>
        <rFont val="Calibri"/>
        <family val="2"/>
      </rPr>
      <t xml:space="preserve">GRACIA (Cantidad de cuotas): </t>
    </r>
    <r>
      <rPr>
        <i/>
        <sz val="11"/>
        <color rgb="FF000000"/>
        <rFont val="Calibri"/>
        <family val="2"/>
      </rPr>
      <t>Indicar la gracia del crédito en cantidad de cuotas. Ej.: si la periodicidad es semestral y tiene 6 meses de gracia, indicar 1 cuota.</t>
    </r>
  </si>
  <si>
    <r>
      <rPr>
        <b/>
        <sz val="11"/>
        <color theme="1"/>
        <rFont val="Calibri"/>
        <family val="2"/>
      </rPr>
      <t xml:space="preserve">Amortización (cantidad de cuotas): </t>
    </r>
    <r>
      <rPr>
        <i/>
        <sz val="11"/>
        <color theme="1"/>
        <rFont val="Calibri"/>
        <family val="2"/>
      </rPr>
      <t xml:space="preserve">Indicar cantidad de cuotas del préstamo sin incluir el período de gracia. </t>
    </r>
  </si>
  <si>
    <t>Ej.: crédito a 12 meses más 3 meses de gracia = cantidad de cuotas 12 y gracia = 3.</t>
  </si>
  <si>
    <r>
      <rPr>
        <b/>
        <sz val="11"/>
        <color theme="1"/>
        <rFont val="Calibri"/>
        <family val="2"/>
      </rPr>
      <t xml:space="preserve">Fecha inicio: </t>
    </r>
    <r>
      <rPr>
        <i/>
        <sz val="11"/>
        <color theme="1"/>
        <rFont val="Calibri"/>
        <family val="2"/>
      </rPr>
      <t>fecha de otorgamiento del crédito</t>
    </r>
  </si>
  <si>
    <r>
      <rPr>
        <b/>
        <sz val="11"/>
        <color theme="1"/>
        <rFont val="Calibri"/>
        <family val="2"/>
      </rPr>
      <t xml:space="preserve">Periodicidad: </t>
    </r>
    <r>
      <rPr>
        <sz val="11"/>
        <color rgb="FF000000"/>
        <rFont val="Calibri"/>
        <family val="2"/>
      </rPr>
      <t>Indicar periodicidad de pago del crédito. Opciones: mensual, trimestral, semestral, anual.</t>
    </r>
  </si>
  <si>
    <t>Resultado</t>
  </si>
  <si>
    <r>
      <rPr>
        <b/>
        <sz val="11"/>
        <color theme="1"/>
        <rFont val="Calibri"/>
        <family val="2"/>
      </rPr>
      <t xml:space="preserve">Total del subsidio: </t>
    </r>
    <r>
      <rPr>
        <i/>
        <sz val="11"/>
        <color rgb="FF000000"/>
        <rFont val="Calibri"/>
        <family val="2"/>
      </rPr>
      <t xml:space="preserve">El subsidio se calcula en base a la fórmula de amortización francesa. El monto se encuentra expresado en la moneda del crédito. </t>
    </r>
  </si>
  <si>
    <t>T1</t>
  </si>
  <si>
    <t>Datos de crédito original</t>
  </si>
  <si>
    <t>Datos de vale reperfilamiento o nuevo acuerdo de pago</t>
  </si>
  <si>
    <t>N° VALE ORIGINAL</t>
  </si>
  <si>
    <t>N° VALE NUEVO</t>
  </si>
  <si>
    <t>FECHA DESEMBOLSO ORIGINAL</t>
  </si>
  <si>
    <t>Fecha de reperfilamiento</t>
  </si>
  <si>
    <t>DÍAS DE ATRASO OPERACIÓN ORIGINAL</t>
  </si>
  <si>
    <t>RUT</t>
  </si>
  <si>
    <t>Cuotas totales devengadas</t>
  </si>
  <si>
    <t>Cuotas de gracia devengadas</t>
  </si>
  <si>
    <t>Cuotas de gracia NO devengadas</t>
  </si>
  <si>
    <t>Cuotas de amortización devengadas</t>
  </si>
  <si>
    <t>SECTOR ACTIVIDAD</t>
  </si>
  <si>
    <t>MONTO CRÉDITO ORIGINAL (capital)</t>
  </si>
  <si>
    <t>MONEDA</t>
  </si>
  <si>
    <t>Cantidad de cuotas de amortización</t>
  </si>
  <si>
    <t>Periodicidad</t>
  </si>
  <si>
    <t>GRACIA SOBRE CAPITAL (cantidad de cuotas)</t>
  </si>
  <si>
    <t>Plazo total</t>
  </si>
  <si>
    <t>TEA - aplicada</t>
  </si>
  <si>
    <t>Grupo Asistido crédito Original</t>
  </si>
  <si>
    <t>Aux 2</t>
  </si>
  <si>
    <t>Aux3</t>
  </si>
  <si>
    <t>Aux4</t>
  </si>
  <si>
    <t>% Subsidio</t>
  </si>
  <si>
    <t>TEM</t>
  </si>
  <si>
    <t>Deflactor Cuota</t>
  </si>
  <si>
    <t>Valor cuota</t>
  </si>
  <si>
    <t>Pago total</t>
  </si>
  <si>
    <t>Gracia</t>
  </si>
  <si>
    <t>Subsidio vale original (moneda de origen)</t>
  </si>
  <si>
    <t>Gracia a descontar</t>
  </si>
  <si>
    <t>Subsidio a descontar</t>
  </si>
  <si>
    <t>MONTO REPERFILAMIENTO (capital)</t>
  </si>
  <si>
    <t>GRACIA SOBRE CAPITAL (cantidad de cuotas máx 3)</t>
  </si>
  <si>
    <t>Grupo Asistido</t>
  </si>
  <si>
    <t>Subsidio por reperfilamiento (moneda de origen)</t>
  </si>
  <si>
    <t>Fuente Financiamiento</t>
  </si>
  <si>
    <t>Número</t>
  </si>
  <si>
    <t>Fecha (dd/mm/aaaa)</t>
  </si>
  <si>
    <t>Número sin separadores</t>
  </si>
  <si>
    <t>Ver código</t>
  </si>
  <si>
    <t>Texto</t>
  </si>
  <si>
    <t>Porcentaje</t>
  </si>
  <si>
    <t>2 - Reperfilamiento B</t>
  </si>
  <si>
    <t>T2</t>
  </si>
  <si>
    <t>N° VALE REPERFILAMIENTO</t>
  </si>
  <si>
    <t>FECHA DE REPERFILAMIENTO</t>
  </si>
  <si>
    <t>FECHA DEL VALE ORIGINAL</t>
  </si>
  <si>
    <t>EMPRESA</t>
  </si>
  <si>
    <t>DOMICILIO</t>
  </si>
  <si>
    <t>DEPARTAMENTO</t>
  </si>
  <si>
    <t>AUX</t>
  </si>
  <si>
    <t>LOCALIDAD</t>
  </si>
  <si>
    <t>SECTOR DESAGREGADO</t>
  </si>
  <si>
    <t>AÑO INICIO ACTIVIDADES</t>
  </si>
  <si>
    <t>N° EMPLEADOS</t>
  </si>
  <si>
    <t>VENTAS $</t>
  </si>
  <si>
    <t>CI TITULAR</t>
  </si>
  <si>
    <t>NOMBRE TITULAR</t>
  </si>
  <si>
    <t>FECHA DE NACIMIENTO</t>
  </si>
  <si>
    <t>NIVEL EDUCATIVO TITULAR</t>
  </si>
  <si>
    <t>SEXO TITULAR</t>
  </si>
  <si>
    <t>MONTO CRÉDITO (capital)</t>
  </si>
  <si>
    <t>GRACIA (Cantidad de cuotas)</t>
  </si>
  <si>
    <t>MODALIDAD</t>
  </si>
  <si>
    <t>Subsidio (En la moneda de otorgamiento de la refinanciación)</t>
  </si>
  <si>
    <t>Elegir de la lista</t>
  </si>
  <si>
    <t>Fecha</t>
  </si>
  <si>
    <t xml:space="preserve">link web </t>
  </si>
  <si>
    <t xml:space="preserve">Capital de Trabajo </t>
  </si>
  <si>
    <t>Considerando montos promedios</t>
  </si>
  <si>
    <t>MONTO CRÉDITO prom.</t>
  </si>
  <si>
    <t>Capital total (**)</t>
  </si>
  <si>
    <t xml:space="preserve">Plazo total en meses </t>
  </si>
  <si>
    <t>Cantidad de cuotas</t>
  </si>
  <si>
    <t>GRACIA (MESES)</t>
  </si>
  <si>
    <t>TEA máxima aplicada</t>
  </si>
  <si>
    <t>#créditos</t>
  </si>
  <si>
    <t>DESTINO</t>
  </si>
  <si>
    <t>Presupuesto en USD</t>
  </si>
  <si>
    <t>Tipo de cambio</t>
  </si>
  <si>
    <t>UI</t>
  </si>
  <si>
    <t>Mensual</t>
  </si>
  <si>
    <t>CT</t>
  </si>
  <si>
    <t>UYU</t>
  </si>
  <si>
    <t>USD</t>
  </si>
  <si>
    <t>(*) Monto de crédito en moneda de origen</t>
  </si>
  <si>
    <t>Ppto actual</t>
  </si>
  <si>
    <t>(**) Capital Total, considerando monto del crédito y cantidad de créditos</t>
  </si>
  <si>
    <t>Requerimiento de Fondos</t>
  </si>
  <si>
    <t>Programa de Competitividad Sector Lácteo de la región Salto-Paysandú-Río Negro</t>
  </si>
  <si>
    <t>1- Capital de trabajo</t>
  </si>
  <si>
    <t>Empresas pertenecientes a sectores con impacto ambiental positivo</t>
  </si>
  <si>
    <t>2- Reperfilamiento</t>
  </si>
  <si>
    <t>CI</t>
  </si>
  <si>
    <t>Inversiones verdes</t>
  </si>
  <si>
    <t>3- Sectores más afectados</t>
  </si>
  <si>
    <t>4- Capital de Inversión</t>
  </si>
  <si>
    <t>5- Capital de Trabajo Post Covid</t>
  </si>
  <si>
    <t>6- Capital de trabajo 1% UI</t>
  </si>
  <si>
    <t>Capital de trabajo</t>
  </si>
  <si>
    <t>DESTINO DE LOS FONDOS</t>
  </si>
  <si>
    <t>TASA DE INTERÉS</t>
  </si>
  <si>
    <t>PLAZO MÁXIMO</t>
  </si>
  <si>
    <t>PERÍODO DE GRACIA</t>
  </si>
  <si>
    <t>MONTO MÁXIMO</t>
  </si>
  <si>
    <t>hasta 6 meses*</t>
  </si>
  <si>
    <t>hasta 12 meses</t>
  </si>
  <si>
    <t>UI 100.000</t>
  </si>
  <si>
    <t>Capital de Inversión</t>
  </si>
  <si>
    <t>UYU 300.000</t>
  </si>
  <si>
    <t>UI 200.000</t>
  </si>
  <si>
    <t>USD 20.000</t>
  </si>
  <si>
    <t>Turismo</t>
  </si>
  <si>
    <t>UI 150.000</t>
  </si>
  <si>
    <t>Capital de trabajo &amp; Inversión</t>
  </si>
  <si>
    <t>hasta 12 meses*</t>
  </si>
  <si>
    <t>Refinanciación de deuda</t>
  </si>
  <si>
    <t>hasta 6 meses</t>
  </si>
  <si>
    <t>Capital de Trabajo Post Covid-19</t>
  </si>
  <si>
    <t>T.E.A SUBSIDIO (*)</t>
  </si>
  <si>
    <t>GRACIA A OTORGAR</t>
  </si>
  <si>
    <t>UYU 200M</t>
  </si>
  <si>
    <t>UI 150M</t>
  </si>
  <si>
    <t>3 - Sector Turismo</t>
  </si>
  <si>
    <t>T3</t>
  </si>
  <si>
    <t>N° VALE</t>
  </si>
  <si>
    <t>FECHA DESEMBOLSO</t>
  </si>
  <si>
    <t>NUEVO CLIENTE EN LA IMF</t>
  </si>
  <si>
    <t>NUEVO SIST.FIN.</t>
  </si>
  <si>
    <t>Subsidio (moneda de origen)</t>
  </si>
  <si>
    <t>Pertenece al grupo de transportistas de turismo, o salones de fiestas</t>
  </si>
  <si>
    <t>Gracia sobre interés (Cantidad de cuotas)</t>
  </si>
  <si>
    <t>Subsidio extra por gracia de interés</t>
  </si>
  <si>
    <t>4 - Capital de inversión COVID-19</t>
  </si>
  <si>
    <t>T4</t>
  </si>
  <si>
    <t>GRACIA (cantidad de cuotas)</t>
  </si>
  <si>
    <t>T5</t>
  </si>
  <si>
    <t>MONTO CRÉDITO (capital) en UI</t>
  </si>
  <si>
    <t>GRACIA SOBRE CAPITAL (cantidad de cuotas máx 12)</t>
  </si>
  <si>
    <t>Gracia sobre interés (Cant. de cuotas máx 6)</t>
  </si>
  <si>
    <t>Gracia extra</t>
  </si>
  <si>
    <t>7 - Rep. sectores más afectados</t>
  </si>
  <si>
    <t>T6</t>
  </si>
  <si>
    <t>Podemos eliminarlas</t>
  </si>
  <si>
    <t>Gracia sobre interés (máx 6)</t>
  </si>
  <si>
    <t>Gracia sobre interes</t>
  </si>
  <si>
    <t>8 - Créditos Centros Pymes</t>
  </si>
  <si>
    <t>T9</t>
  </si>
  <si>
    <t>T10</t>
  </si>
  <si>
    <t>OBJETIVO DE LA INVERSIÓN</t>
  </si>
  <si>
    <t>10 - Crédito de impacto ambient</t>
  </si>
  <si>
    <t>T11</t>
  </si>
  <si>
    <t>IMPACTO AMBIENTAL POSITIVO EN:</t>
  </si>
  <si>
    <t>11 - Eventos meteorológicos adversos</t>
  </si>
  <si>
    <t>T12</t>
  </si>
  <si>
    <t>Evento adverso</t>
  </si>
  <si>
    <t>T13</t>
  </si>
  <si>
    <t>Inversiones sostenibles para la agricultura familiar</t>
  </si>
  <si>
    <t>13 - Salvavidas de deudas</t>
  </si>
  <si>
    <t>T14</t>
  </si>
  <si>
    <t>Aplicó a fondo de Garantía ANDE</t>
  </si>
  <si>
    <t>tasa anterior</t>
  </si>
  <si>
    <t>tasa antes</t>
  </si>
  <si>
    <t>Destino Fondos</t>
  </si>
  <si>
    <t>Moneda</t>
  </si>
  <si>
    <t>Plazo máximo</t>
  </si>
  <si>
    <t>Gracia máxima</t>
  </si>
  <si>
    <t>Monto Máximo por destino de los fondos</t>
  </si>
  <si>
    <t xml:space="preserve">Capital de inversión </t>
  </si>
  <si>
    <t>Destino de los Fondos</t>
  </si>
  <si>
    <t>Tasa Efectiva Anual del Subsidio (*)</t>
  </si>
  <si>
    <t>Plazo Máximo</t>
  </si>
  <si>
    <t>Gracia Máxima</t>
  </si>
  <si>
    <t>Transformación Digital - Capital de Inversión</t>
  </si>
  <si>
    <t>Empresas pertenecientes a sectores con impacto ambiental positivo y/o Inversiones con impacto ambiental positivo</t>
  </si>
  <si>
    <t>13 - salvavidas de deuda</t>
  </si>
  <si>
    <t>salvavidas de deudas</t>
  </si>
  <si>
    <t>Trimestral</t>
  </si>
  <si>
    <t>Semestral</t>
  </si>
  <si>
    <t>Anual</t>
  </si>
  <si>
    <t>Listas</t>
  </si>
  <si>
    <t>Bimestral</t>
  </si>
  <si>
    <t>8- Centros Pymes</t>
  </si>
  <si>
    <t>9- Modo Digital</t>
  </si>
  <si>
    <t>10- Impacto ambiental positivo</t>
  </si>
  <si>
    <t>11- Eventos meteorológicos adversos</t>
  </si>
  <si>
    <t>7- Rep. sectores más afectados</t>
  </si>
  <si>
    <t>2- Reperfilamiento A</t>
  </si>
  <si>
    <t>12 - Inversiones sostenibles pa</t>
  </si>
  <si>
    <t>Códigos</t>
  </si>
  <si>
    <t>Grupo asistido</t>
  </si>
  <si>
    <t>Subsidio</t>
  </si>
  <si>
    <t>Cancelaciones anticipadas y renovaciones</t>
  </si>
  <si>
    <t>T8</t>
  </si>
  <si>
    <t>FECHA DESEMBOLSO DEL CRÉDITO</t>
  </si>
  <si>
    <t>FECHA DE CANCELACIÓN ANTICIPADA O RENOVACIÓN</t>
  </si>
  <si>
    <t>Código_sector</t>
  </si>
  <si>
    <t>Sector de actividad</t>
  </si>
  <si>
    <t>FONPLATA</t>
  </si>
  <si>
    <t>A</t>
  </si>
  <si>
    <t>Agricultura, ganadería, silvicultura y pesca</t>
  </si>
  <si>
    <t>NO</t>
  </si>
  <si>
    <t>B</t>
  </si>
  <si>
    <t>Explotación de minas y canteras</t>
  </si>
  <si>
    <t>C</t>
  </si>
  <si>
    <t>Industrias manufactureras</t>
  </si>
  <si>
    <t>SI</t>
  </si>
  <si>
    <t>D</t>
  </si>
  <si>
    <t>Suministro de electricidad, gas, vapor y aire acondicionado</t>
  </si>
  <si>
    <t>E</t>
  </si>
  <si>
    <t>Suministro de agua; evacuación de aguas residuales, gestión de desechos y descontaminación</t>
  </si>
  <si>
    <t>F</t>
  </si>
  <si>
    <t>Construcción</t>
  </si>
  <si>
    <t>G</t>
  </si>
  <si>
    <t>Comercio al por mayor y al por menor; reparación de vehículos automotores y motocicletas</t>
  </si>
  <si>
    <t>H</t>
  </si>
  <si>
    <t>Transporte y almacenamiento</t>
  </si>
  <si>
    <t>I</t>
  </si>
  <si>
    <t>Actividades de alojamiento y de servicio de comidas</t>
  </si>
  <si>
    <t>J</t>
  </si>
  <si>
    <t>Información y comunicaciones</t>
  </si>
  <si>
    <t>K</t>
  </si>
  <si>
    <t>Actividades financieras y de seguros</t>
  </si>
  <si>
    <t>L</t>
  </si>
  <si>
    <t>Actividades inmobiliarias</t>
  </si>
  <si>
    <t>M</t>
  </si>
  <si>
    <t>Actividades profesionales, científicas y técnicas</t>
  </si>
  <si>
    <t>N</t>
  </si>
  <si>
    <t>Actividades de servicios administrativos y de apoyo</t>
  </si>
  <si>
    <t>O</t>
  </si>
  <si>
    <t>Administración pública y defensa; planes de seguridad social de afiliación obligatoria</t>
  </si>
  <si>
    <t>P</t>
  </si>
  <si>
    <t>Enseñanza</t>
  </si>
  <si>
    <t>Q</t>
  </si>
  <si>
    <t>Actividades de atención de la salud humana y de asistencia social</t>
  </si>
  <si>
    <t>R</t>
  </si>
  <si>
    <t>Actividades artísticas, de entretenimiento y recreativas</t>
  </si>
  <si>
    <t>S</t>
  </si>
  <si>
    <t>Otras actividades de servicios</t>
  </si>
  <si>
    <t>T</t>
  </si>
  <si>
    <t>Actividades de los hogares como empleadores; actividades no diferenciadas de los hogares como productores de bienes y servicios para uso propio</t>
  </si>
  <si>
    <t>U</t>
  </si>
  <si>
    <t>Actividades de organizaciones y órganos extraterritoriales</t>
  </si>
  <si>
    <t>Código</t>
  </si>
  <si>
    <t>SIMULACION SUBSIDIO</t>
  </si>
  <si>
    <t>Completar las celdas en rojo para el cálculo del subsidio</t>
  </si>
  <si>
    <t>trimestral</t>
  </si>
  <si>
    <t>semestral</t>
  </si>
  <si>
    <t>Anaul</t>
  </si>
  <si>
    <t>^</t>
  </si>
  <si>
    <t>CAPITAL:</t>
  </si>
  <si>
    <t>TEA</t>
  </si>
  <si>
    <t>Calculo factor cuota</t>
  </si>
  <si>
    <t>MONEDA:</t>
  </si>
  <si>
    <t>Tasa efectiva anual del Subsidio</t>
  </si>
  <si>
    <t>Cuotas de Gracia</t>
  </si>
  <si>
    <t>Amortización (cantidad de cuotas)</t>
  </si>
  <si>
    <t>Fecha inicio:</t>
  </si>
  <si>
    <t>Moneda:</t>
  </si>
  <si>
    <t>Total del subsidio:</t>
  </si>
  <si>
    <t>UI a pagar</t>
  </si>
  <si>
    <t>Nº cuota</t>
  </si>
  <si>
    <t>Fecha vto.</t>
  </si>
  <si>
    <t>Saldo de capital para cálculo del subsidio</t>
  </si>
  <si>
    <t>Amortización de capital para el cálculo del subsidio</t>
  </si>
  <si>
    <t>Intereses Subsidiados</t>
  </si>
  <si>
    <t>0000006805323</t>
  </si>
  <si>
    <t>020229360011</t>
  </si>
  <si>
    <t>Código_tamaño</t>
  </si>
  <si>
    <t>Tamaño</t>
  </si>
  <si>
    <t>Código_sector desagregado</t>
  </si>
  <si>
    <t>Sección</t>
  </si>
  <si>
    <t>Sector de actividad desagregado (CIIU Rev. 4)</t>
  </si>
  <si>
    <t>Microempresa</t>
  </si>
  <si>
    <t>Cultivo de cereales (excepto arroz), legumbres y semillas oleaginosas</t>
  </si>
  <si>
    <t>Pequeña empresa</t>
  </si>
  <si>
    <t>Cultivo de arroz</t>
  </si>
  <si>
    <t>Mediana empresa</t>
  </si>
  <si>
    <t>Cultivo de hortalizas y melones, raíces y tubérculos</t>
  </si>
  <si>
    <t>Cultivo de caña de azúcar</t>
  </si>
  <si>
    <t>Cultivo de tabaco</t>
  </si>
  <si>
    <t>Código_educ</t>
  </si>
  <si>
    <t>Nivel educativo</t>
  </si>
  <si>
    <t>Cultivo de plantas de fibra</t>
  </si>
  <si>
    <t>Primaria</t>
  </si>
  <si>
    <t>Cultivo de otras plantas no perennes</t>
  </si>
  <si>
    <t>Secundaria</t>
  </si>
  <si>
    <t>Cultivo de uva</t>
  </si>
  <si>
    <t>Terciaria</t>
  </si>
  <si>
    <t>Cultivo de frutas tropicales y subtropicales</t>
  </si>
  <si>
    <t>Posgrado</t>
  </si>
  <si>
    <t>Cultivo de cítricos</t>
  </si>
  <si>
    <t>Sin dato</t>
  </si>
  <si>
    <t>Cultivo de frutas de pepita y de hueso</t>
  </si>
  <si>
    <t>Cultivo de otros frutos y nueces de árboles y arbustos</t>
  </si>
  <si>
    <t>Código_sexo</t>
  </si>
  <si>
    <t>Sexo</t>
  </si>
  <si>
    <t>Cultivo de frutos oleaginosos</t>
  </si>
  <si>
    <t>Femenino</t>
  </si>
  <si>
    <t>Cultivo de plantas con las que se preparan bebidas</t>
  </si>
  <si>
    <t>Masculino</t>
  </si>
  <si>
    <t>Cultivo de especias y de plantas aromáticas, medicinales y farmacéuticas</t>
  </si>
  <si>
    <t>Cultivo de otras plantas perennes</t>
  </si>
  <si>
    <t>Propagación de plantas</t>
  </si>
  <si>
    <t>Código_moneda</t>
  </si>
  <si>
    <t>Cría de ganado bovino y búfalos</t>
  </si>
  <si>
    <t>Unidades Indexadas</t>
  </si>
  <si>
    <t>Cría de caballos y otros equinos</t>
  </si>
  <si>
    <t>Pesos uruguayos</t>
  </si>
  <si>
    <t>Cría de camellos y otros camélidos</t>
  </si>
  <si>
    <t>Dólares</t>
  </si>
  <si>
    <t>Cría de ovejas y cabras</t>
  </si>
  <si>
    <t>Cría de cerdos</t>
  </si>
  <si>
    <t>Cría de aves de corral</t>
  </si>
  <si>
    <t>Cría de otros animales</t>
  </si>
  <si>
    <t>Código_nuevo SF</t>
  </si>
  <si>
    <t>Nuevo SF</t>
  </si>
  <si>
    <t>Cultivo de productos agrícolas en combinación con la cría de animales (explotación mixta)</t>
  </si>
  <si>
    <t>Sí</t>
  </si>
  <si>
    <t>Nuevo</t>
  </si>
  <si>
    <t>Actividades de apoyo a la agricultura</t>
  </si>
  <si>
    <t>No</t>
  </si>
  <si>
    <t>No es nuevo</t>
  </si>
  <si>
    <t>Actividades de apoyo a la ganadería</t>
  </si>
  <si>
    <t>Actividades poscosecha</t>
  </si>
  <si>
    <t>Tratamiento de semillas para propagación</t>
  </si>
  <si>
    <t>Código_nuevo IMF</t>
  </si>
  <si>
    <t>Nuevo IMF</t>
  </si>
  <si>
    <t>Caza ordinaria y mediante trampas y actividades de servicios conexas</t>
  </si>
  <si>
    <t>Silvicultura y otras actividades forestales</t>
  </si>
  <si>
    <t>Extracción de madera</t>
  </si>
  <si>
    <t>Recolección de productos forestales distintos de la madera</t>
  </si>
  <si>
    <t>Servicios de apoyo a la silvicultura</t>
  </si>
  <si>
    <t>Código_modalidad</t>
  </si>
  <si>
    <t>Modalidad</t>
  </si>
  <si>
    <t>Pesca marítima</t>
  </si>
  <si>
    <t>AM</t>
  </si>
  <si>
    <t>Amortizable</t>
  </si>
  <si>
    <t>Pesca de agua dulce</t>
  </si>
  <si>
    <t>PF</t>
  </si>
  <si>
    <t>Plazo Fijo</t>
  </si>
  <si>
    <t>Acuicultura marina</t>
  </si>
  <si>
    <t>Acuicultura de agua dulce</t>
  </si>
  <si>
    <t>Extracción de carbón de piedra</t>
  </si>
  <si>
    <t>Extracción de lignito</t>
  </si>
  <si>
    <t>Extracción de petróleo crudo</t>
  </si>
  <si>
    <t>Extracción de gas natural</t>
  </si>
  <si>
    <t>Extracción de minerales de hierro</t>
  </si>
  <si>
    <t>Extracción de minerales de uranio y torio</t>
  </si>
  <si>
    <t>Extracción de otros minerales metalíferos no ferrosos</t>
  </si>
  <si>
    <t>Extracción de piedra, arena y arcilla</t>
  </si>
  <si>
    <t>Extracción de minerales para la fabricación de abonos y productos químicos</t>
  </si>
  <si>
    <t>Extracción de turba</t>
  </si>
  <si>
    <t>Extracción de sal</t>
  </si>
  <si>
    <t>Explotación de otras minas y canteras n.c.p.</t>
  </si>
  <si>
    <t>Actividades de apoyo para la extracción de petróleo y gas natural</t>
  </si>
  <si>
    <t>Actividades de apoyo para otras actividades de explotación de minas y canteras</t>
  </si>
  <si>
    <t>Elaboración y conservación de carne</t>
  </si>
  <si>
    <t>Elaboración y conservación de pescado, crustáceos y moluscos</t>
  </si>
  <si>
    <t>Elaboración y conservación de frutas, legumbres y hortalizas</t>
  </si>
  <si>
    <t>Elaboración de aceites y grasas de origen vegetal y animal</t>
  </si>
  <si>
    <t>RUTs</t>
  </si>
  <si>
    <t>Elaboración de productos lácteos</t>
  </si>
  <si>
    <t>Elaboración de productos de molinería</t>
  </si>
  <si>
    <t>Elaboración de almidones y productos derivados del almidón</t>
  </si>
  <si>
    <t>Elaboración de productos de panadería</t>
  </si>
  <si>
    <t>Elaboración de azúcar</t>
  </si>
  <si>
    <t>Elaboración de cacao y chocolate y de productos de confitería</t>
  </si>
  <si>
    <t>Elaboración de macarrones, fideos, alcuzcuz y productos farináceos similares</t>
  </si>
  <si>
    <t>Elaboración de comidas y platos preparados</t>
  </si>
  <si>
    <t>Elaboración de otros productos alimenticios n.c.p.</t>
  </si>
  <si>
    <t>Elaboración de piensos preparados para animales</t>
  </si>
  <si>
    <t>Destilación, rectificación y mezcla de bebidas alcohólicas</t>
  </si>
  <si>
    <t>Elaboración de vinos</t>
  </si>
  <si>
    <t>Elaboración de bebidas malteadas y de malta</t>
  </si>
  <si>
    <t>Elaboración de bebidas no alcohólicas; producción de aguas minerales y otras aguas embotelladas</t>
  </si>
  <si>
    <t>Elaboración de productos de tabaco</t>
  </si>
  <si>
    <t>Preparación e hilatura de fibras textiles</t>
  </si>
  <si>
    <t>Tejedura de productos textiles</t>
  </si>
  <si>
    <t>Acabado de productos textiles</t>
  </si>
  <si>
    <t>Fabricación de tejidos de punto y ganchillo</t>
  </si>
  <si>
    <t>Fabricación de artículos confeccionados de materiales textiles, excepto prendas de vestir</t>
  </si>
  <si>
    <t>Fabricación de tapices y alfombras</t>
  </si>
  <si>
    <t>Fabricación de cuerdas, cordeles, bramantes y redes</t>
  </si>
  <si>
    <t>Fabricación de otros productos textiles n.c.p.</t>
  </si>
  <si>
    <t>Fabricación de prendas de vestir, excepto prendas de piel</t>
  </si>
  <si>
    <t>Fabricación de artículos de piel</t>
  </si>
  <si>
    <t>Fabricación de artículos de punto y ganchillo</t>
  </si>
  <si>
    <t>Curtido y adobo de cueros; adobo y teñido de pieles</t>
  </si>
  <si>
    <t>Fabricación de maletas, bolsos de mano y artículos similares, y de artículos de talabartería y guarnicionería</t>
  </si>
  <si>
    <t>Fabricación de calzado</t>
  </si>
  <si>
    <t>Aserrado y acepilladura de madera</t>
  </si>
  <si>
    <t>Fabricación de hojas de madera para enchapado y tableros a base de madera</t>
  </si>
  <si>
    <t>Fabricación de partes y piezas de carpintería para edificios y construcciones</t>
  </si>
  <si>
    <t>Fabricación de recipientes de madera</t>
  </si>
  <si>
    <t>Fabricación de otros productos de madera; fabricación de artículos de corcho, paja y materiales trenzables</t>
  </si>
  <si>
    <t>Fabricación de pasta de madera, papel y cartón</t>
  </si>
  <si>
    <t>Fabricación de papel y cartón ondulado y de envases de papel y cartón</t>
  </si>
  <si>
    <t>Fabricación de otros artículos de papel y cartón</t>
  </si>
  <si>
    <t>Impresión</t>
  </si>
  <si>
    <t>Actividades de servicios relacionadas con la impresión</t>
  </si>
  <si>
    <t>Reproducción de grabaciones</t>
  </si>
  <si>
    <t>Fabricación de productos de hornos de coque</t>
  </si>
  <si>
    <t>Fabricación de productos de la refinación del petróleo</t>
  </si>
  <si>
    <t>Fabricación de sustancias químicas básicas</t>
  </si>
  <si>
    <t>Fabricación de abonos y compuestos de nitrógeno</t>
  </si>
  <si>
    <t>Fabricación de plásticos y caucho sintético en formas primarias</t>
  </si>
  <si>
    <t>Fabricación de plaguicidas y otros productos químicos de uso agropecuario</t>
  </si>
  <si>
    <t>Fabricación de pinturas, barnices y productos de revestimiento similares, tintas de imprenta y masillas</t>
  </si>
  <si>
    <t>Fabricación de jabones y detergentes, preparados para limpiar y pulir, perfumes y preparados de tocador</t>
  </si>
  <si>
    <t>Fabricación de otros productos químicos n.c.p.</t>
  </si>
  <si>
    <t>Fabricación de fibras artificiales</t>
  </si>
  <si>
    <t>Fabricación de productos farmacéuticos, sustancias químicas medicinales y productos botánicos de uso farmacéutico</t>
  </si>
  <si>
    <t>Fabricación de cubiertas y cámaras de caucho; recauchutado y renovación de cubiertas de caucho</t>
  </si>
  <si>
    <t>Fabricación de otros productos de caucho</t>
  </si>
  <si>
    <t>Fabricación de productos de plástico</t>
  </si>
  <si>
    <t>Fabricación de vidrio y productos de vidrio</t>
  </si>
  <si>
    <t>Fabricación de productos refractarios</t>
  </si>
  <si>
    <t>Fabricación de materiales de construcción de arcilla</t>
  </si>
  <si>
    <t>Fabricación de otros productos de porcelana y de cerámica</t>
  </si>
  <si>
    <t>Fabricación de cemento, cal y yeso</t>
  </si>
  <si>
    <t>Fabricación de artículos de hormigón, cemento y yeso</t>
  </si>
  <si>
    <t>Corte, talla y acabado de la piedra</t>
  </si>
  <si>
    <t>Fabricación de otros productos minerales no metálicos n.c.p.</t>
  </si>
  <si>
    <t>Industrias básicas de hierro y acero</t>
  </si>
  <si>
    <t>Fabricación de productos primarios de metales preciosos y otros metales no ferrosos</t>
  </si>
  <si>
    <t>Fundición de hierro y acero</t>
  </si>
  <si>
    <t>Fundición de metales no ferrosos</t>
  </si>
  <si>
    <t>Fabricación de productos metálicos para uso estructural</t>
  </si>
  <si>
    <t>Fabricación de tanques, depósitos y recipientes de metal</t>
  </si>
  <si>
    <t>Fabricación de generadores de vapor, excepto calderas de agua caliente para calefacción central</t>
  </si>
  <si>
    <t>Fabricación de armas y municiones</t>
  </si>
  <si>
    <t>Forja, prensado, estampado y laminado de metales; pulvimetalurgia</t>
  </si>
  <si>
    <t>Tratamiento y revestimiento de metales; maquinado</t>
  </si>
  <si>
    <t>Fabricación de artículos de cuchillería, herramientas de mano y artículos de ferretería</t>
  </si>
  <si>
    <t>Fabricación de otros productos elaborados de metal n.c.p.</t>
  </si>
  <si>
    <t>Fabricación de componentes y tableros electrónicos</t>
  </si>
  <si>
    <t>Fabricación de ordenadores y equipo periférico</t>
  </si>
  <si>
    <t>Fabricación de equipo de comunicaciones</t>
  </si>
  <si>
    <t>Fabricación de aparatos electrónicos de consumo</t>
  </si>
  <si>
    <t>Fabricación de equipo de medición, prueba, navegación y control</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</si>
  <si>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</si>
  <si>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</si>
  <si>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</si>
  <si>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</si>
  <si>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 y aparatos de distribución y control de la energía eléctrica</t>
  </si>
  <si>
    <t>Fabricación de pilas, baterías y acumuladores</t>
  </si>
  <si>
    <t>Fabricación de cables de fibra óptica</t>
  </si>
  <si>
    <t>Fabricación de otros hilos y cables eléctricos</t>
  </si>
  <si>
    <t>Fabricación de dispositivos de cableado</t>
  </si>
  <si>
    <t>Fabricación de equipo eléctrico de iluminación</t>
  </si>
  <si>
    <t>Fabricación de aparatos de uso doméstico</t>
  </si>
  <si>
    <t>Fabricación de otros tipos de equipo eléctrico</t>
  </si>
  <si>
    <t>Fabricación de motores y turbinas, excepto motores para aeronaves, vehículos automotores y motocicletas</t>
  </si>
  <si>
    <t>Fabricación de equipo de propulsión de fluidos</t>
  </si>
  <si>
    <t>Fabricación de otras bombas, compresores, grifos y válvulas</t>
  </si>
  <si>
    <t>Fabricación de cojinetes, engranajes, trenes de engranajes y piezas de transmisión</t>
  </si>
  <si>
    <t>Fabricación de hornos, hogares y quemadores</t>
  </si>
  <si>
    <t>Fabricación de equipo de elevación y manipulación</t>
  </si>
  <si>
    <t>Fabricación de maquinaria y equipo de oficina (excepto ordenadores y equipo periférico)</t>
  </si>
  <si>
    <t>Fabricación de herramientas de mano motorizadas</t>
  </si>
  <si>
    <t>Fabricación de otros tipos de maquinaria de uso general</t>
  </si>
  <si>
    <t>Fabricación de maquinaria agropecuaria y forestal</t>
  </si>
  <si>
    <t>Fabricación de maquinaria para la conformación de metales y de máquinas herramienta</t>
  </si>
  <si>
    <t>Fabricación de maquinaria metalúrgica</t>
  </si>
  <si>
    <t>Fabricación de maquinaria para la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</si>
  <si>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</si>
  <si>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</si>
  <si>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de uso especial</t>
  </si>
  <si>
    <t>Fabricación de vehículos automotores</t>
  </si>
  <si>
    <t>Fabricación de carrocerías para vehículos automotores; fabricación de remolques y semirremolques</t>
  </si>
  <si>
    <t>Fabricación de partes, piezas y accesorios para vehículos automotores</t>
  </si>
  <si>
    <t>Construcción de buques y estructuras flotantes</t>
  </si>
  <si>
    <t>Construcción de embarcaciones de recreo y de deporte</t>
  </si>
  <si>
    <t>Fabricación de locomotoras y material rodante</t>
  </si>
  <si>
    <t>Fabricación de aeronaves, naves espaciales y maquinaria conexa</t>
  </si>
  <si>
    <t>Fabricación de vehículos militares de combate</t>
  </si>
  <si>
    <t>Fabricación de motocicletas</t>
  </si>
  <si>
    <t>Fabricación de bicicletas y de sillones de ruedas para inválidos</t>
  </si>
  <si>
    <t>Fabricación de otros tipos de equipo de transporte n.c.p.</t>
  </si>
  <si>
    <t>Fabricación de muebles</t>
  </si>
  <si>
    <t>Fabricación de joyas y artículos conexos</t>
  </si>
  <si>
    <t>Fabricación de bisutería y artículos conexos</t>
  </si>
  <si>
    <t>Fabricación de instrumentos de música</t>
  </si>
  <si>
    <t>Fabricación de artículos de deporte</t>
  </si>
  <si>
    <t>Fabricación de juegos y juguetes</t>
  </si>
  <si>
    <t>Fabricación de instrumentos y materiales médicos y odontológicos</t>
  </si>
  <si>
    <t>Otras industrias manufactureras n.c.p.</t>
  </si>
  <si>
    <t>Reparación de productos elaborados de metal</t>
  </si>
  <si>
    <t>Reparación de maquinaria</t>
  </si>
  <si>
    <t>Reparación de equipo electrónico y óptico</t>
  </si>
  <si>
    <t>Reparación de equipo eléctrico</t>
  </si>
  <si>
    <t>Reparación de equipo de transporte, excepto vehículos automotores</t>
  </si>
  <si>
    <t>Reparación de otros tipos de equipo</t>
  </si>
  <si>
    <t>Instalación de maquinaria y equipo industriales</t>
  </si>
  <si>
    <t>Generación, transmisión y distribución de energía eléctrica</t>
  </si>
  <si>
    <t>Fabricación de gas; distribución de combustibles gaseosos por tuberías</t>
  </si>
  <si>
    <t>Suministro de vapor y de aire acondicionado</t>
  </si>
  <si>
    <t>Captación, tratamiento y distribución de agua</t>
  </si>
  <si>
    <t>Evacuación de aguas residuales</t>
  </si>
  <si>
    <t>Recogida de desechos no peligrosos</t>
  </si>
  <si>
    <t>Recogida de desechos peligrosos</t>
  </si>
  <si>
    <t>Tratamiento y eliminación de desechos no peligrosos</t>
  </si>
  <si>
    <t>Tratamiento y eliminación de desechos peligrosos</t>
  </si>
  <si>
    <t>Recuperación de materiales</t>
  </si>
  <si>
    <t>Actividades de descontaminación y otros servicios de gestión de desechos</t>
  </si>
  <si>
    <t>Construcción de edificios</t>
  </si>
  <si>
    <t>Construcción de carreteras y vías de ferrocarril</t>
  </si>
  <si>
    <t>Construcción de proyectos de servicio público</t>
  </si>
  <si>
    <t>Construcción de otras obras de ingeniería civil</t>
  </si>
  <si>
    <t>Demolición</t>
  </si>
  <si>
    <t>Preparación del terreno</t>
  </si>
  <si>
    <t>Instalaciones eléctricas</t>
  </si>
  <si>
    <t>Instalaciones de fontanería, calefacción y aire acondicionado</t>
  </si>
  <si>
    <t>Otras instalaciones para obras de construcción</t>
  </si>
  <si>
    <t>Terminación y acabado de edificios</t>
  </si>
  <si>
    <t>Otras actividades especializadas de construcción</t>
  </si>
  <si>
    <t>Venta de vehículos automotores</t>
  </si>
  <si>
    <t>Mantenimiento y reparación de vehículos automotores</t>
  </si>
  <si>
    <t>Venta de partes, piezas y accesorios para vehículos automotores</t>
  </si>
  <si>
    <t>Venta, mantenimiento y reparación de motocicletas y sus partes, piezas y accesorios</t>
  </si>
  <si>
    <t>Venta al por mayor a cambio de una retribución o por contrata</t>
  </si>
  <si>
    <t>Venta al por mayor de materias primas agropecuarias y animales vivos</t>
  </si>
  <si>
    <t>Venta al por mayor de alimentos, bebidas y tabaco</t>
  </si>
  <si>
    <t>Venta al por mayor de aves y sus productos</t>
  </si>
  <si>
    <t>Venta al por mayor de productos textiles, prendas de vestir y calzado</t>
  </si>
  <si>
    <t>Venta al por mayor de otros enseres domésticos</t>
  </si>
  <si>
    <t>Venta al por mayor de ordenadores, equipo periférico y programas de informática</t>
  </si>
  <si>
    <t>Venta al por mayor de equipo, partes y piezas electrónicos y de telecomunicaciones</t>
  </si>
  <si>
    <t>Venta al por mayor de maquinaria, equipo y materiales agropecuarios</t>
  </si>
  <si>
    <t>Venta al por mayor de otros tipos de maquinaria y equipo</t>
  </si>
  <si>
    <t>Venta al por mayor de combustibles sólidos, líquidos y gaseosos y productos conexos</t>
  </si>
  <si>
    <t>Venta al por mayor de metales y minerales metalíferos</t>
  </si>
  <si>
    <t>Venta al por mayor de materiales de construcción, artículos de ferretería y equipo y materiales de fontanería y calefacción</t>
  </si>
  <si>
    <t>Venta al por mayor de desperdicios, desechos y chatarra y otros productos n.c.p.</t>
  </si>
  <si>
    <t>Venta al por mayor no especializada</t>
  </si>
  <si>
    <t>Venta al por menor en comercios no especializados con predominio de la venta de alimentos, bebidas o tabaco</t>
  </si>
  <si>
    <t>Otras actividades de venta al por menor en comercios no especializados</t>
  </si>
  <si>
    <t>214 469 070 016</t>
  </si>
  <si>
    <t>Venta al por menor de alimentos en comercios especializados</t>
  </si>
  <si>
    <t>Venta al por menor de bebidas en comercios especializados</t>
  </si>
  <si>
    <t>Venta al por menor de productos de tabaco en comercios especializados</t>
  </si>
  <si>
    <t>Venta al por menor de combustibles para vehículos automotores en comercios especializados</t>
  </si>
  <si>
    <t>216 598 080 014</t>
  </si>
  <si>
    <t>Venta al por menor de ordenadores, equipo periférico, programas de informática y equipo de telecomunicaciones en comercios especializados</t>
  </si>
  <si>
    <t>Venta al por menor de equipo de sonido y de video en comercios especializados</t>
  </si>
  <si>
    <t>Venta al por menor de productos textiles en comercios especializados</t>
  </si>
  <si>
    <t>Venta al por menor de artículos de ferretería, pinturas y productos de vidrio en comercios especializados</t>
  </si>
  <si>
    <t>Venta al por menor de tapices, alfombras y cubrimientos para paredes y pisos en comercios especializados</t>
  </si>
  <si>
    <t>Venta al por menor de aparatos eléctricos de uso doméstico, muebles, equipo de iluminación y otros enseres domésticos en comercios especializados</t>
  </si>
  <si>
    <t>Venta al por menor de libros, periódicos y artículos de papelería en comercios especializados</t>
  </si>
  <si>
    <t>Venta al por menor de grabaciones de música y de vídeo en comercios especializados</t>
  </si>
  <si>
    <t>Venta al por menor de equipo de deporte en comercios especializados</t>
  </si>
  <si>
    <t>Venta al por menor de juegos y juguetes en comercios especializados</t>
  </si>
  <si>
    <t>Venta al por menor de prendas de vestir, calzado y artículos de cuero en comercios especializados</t>
  </si>
  <si>
    <t>Venta al por menor de productos farmacéuticos y médicos, cosméticos y artículos de tocador en comercios especializados</t>
  </si>
  <si>
    <t>Venta al por menor de otros productos nuevos en comercios especializados</t>
  </si>
  <si>
    <t>Venta al por menor de artículos de segunda mano</t>
  </si>
  <si>
    <t>Venta al por menor de alimentos, bebidas y tabaco en puestos de venta y mercados</t>
  </si>
  <si>
    <t>Venta al por menor de productos textiles, prendas de vestir y calzado en puestos de venta y mercados</t>
  </si>
  <si>
    <t>Venta al por menor de otros productos en puestos de venta y mercados</t>
  </si>
  <si>
    <t>Venta al por menor por correo y por Internet</t>
  </si>
  <si>
    <t>Otras actividades de venta al por menor no realizadas en comercios, puestos de venta o mercados</t>
  </si>
  <si>
    <t>Transporte interurbano de pasajeros por ferrocarril</t>
  </si>
  <si>
    <t>Transporte de carga por ferrocarril</t>
  </si>
  <si>
    <t>Transporte urbano y suburbano de pasajeros por vía terrestre</t>
  </si>
  <si>
    <t>Otras actividades de transporte por vía terrestre</t>
  </si>
  <si>
    <t>Transporte de carga por carretera</t>
  </si>
  <si>
    <t>Transporte por tuberías</t>
  </si>
  <si>
    <t>Transporte de pasajeros marítimo y de cabotaje</t>
  </si>
  <si>
    <t>Transporte de carga marítimo y de cabotaje</t>
  </si>
  <si>
    <t>Transporte de pasajeros por vías de navegación interiores</t>
  </si>
  <si>
    <t>Transporte de carga por vías de navegación interiores</t>
  </si>
  <si>
    <t>Transporte de pasajeros por vía aérea</t>
  </si>
  <si>
    <t>Transporte de carga por vía aérea</t>
  </si>
  <si>
    <t>Almacenamiento y depósito</t>
  </si>
  <si>
    <t>Actividades de servicios vinculadas al transporte terrestre</t>
  </si>
  <si>
    <t>Actividades de servicios vinculadas al transporte acuático</t>
  </si>
  <si>
    <t>Actividades de servicios vinculadas al transporte aéreo</t>
  </si>
  <si>
    <t>Manipulación de la carga</t>
  </si>
  <si>
    <t>Otras actividades de apoyo al transporte</t>
  </si>
  <si>
    <t>Actividades postales</t>
  </si>
  <si>
    <t>Actividades de mensajería</t>
  </si>
  <si>
    <t>Actividades de alojamiento para estancias cortas</t>
  </si>
  <si>
    <t>Actividades de campamentos, parques de vehículos recreativos y parques de caravanas</t>
  </si>
  <si>
    <t>Otras actividades de alojamiento</t>
  </si>
  <si>
    <t>Actividades de restaurantes y de servicio móvil de comidas</t>
  </si>
  <si>
    <t>Suministro de comidas por encargo</t>
  </si>
  <si>
    <t>Otras actividades de servicio de comidas</t>
  </si>
  <si>
    <t>Actividades de servicio de bebidas</t>
  </si>
  <si>
    <t>Edición de libros</t>
  </si>
  <si>
    <t>Edición de directorios y listas de correo</t>
  </si>
  <si>
    <t>04052783 0010</t>
  </si>
  <si>
    <t>Edición de periódicos, revistas y otras publicaciones periódicas</t>
  </si>
  <si>
    <t>Otras actividades de edición</t>
  </si>
  <si>
    <t>Edición de programas informáticos</t>
  </si>
  <si>
    <t>Actividades de producción de películas cinematográficas, vídeos y programas de televisión</t>
  </si>
  <si>
    <t>Actividades de postproducción de películas cinematográficas, vídeos y programas de televisión</t>
  </si>
  <si>
    <t>Actividades de distribución de películas cinematográficas, vídeos y programas de televisión</t>
  </si>
  <si>
    <t>Actividades de exhibición de películas cinematográficas y cintas de vídeo</t>
  </si>
  <si>
    <t>Actividades de grabación de sonido y edición de música</t>
  </si>
  <si>
    <t>Transmisiones de radio</t>
  </si>
  <si>
    <t>Programación y transmisiones de televisión</t>
  </si>
  <si>
    <t>Telecomunicaciones</t>
  </si>
  <si>
    <t>Programación informática</t>
  </si>
  <si>
    <t>Consultoría de informática y gestión de instalaciones informáticas</t>
  </si>
  <si>
    <t>Otras actividades de tecnología de la información y de servicios informáticos</t>
  </si>
  <si>
    <t>Procesamiento de datos, hospedaje y actividades conexas</t>
  </si>
  <si>
    <t>Portales web</t>
  </si>
  <si>
    <t>Actividades de agencias de noticias</t>
  </si>
  <si>
    <t>Otras actividades de servicios de información n.c.p.</t>
  </si>
  <si>
    <t>Banca central</t>
  </si>
  <si>
    <t>Otros tipos de intermediación monetaria</t>
  </si>
  <si>
    <t>Actividades de sociedades de cartera</t>
  </si>
  <si>
    <t>Fondos y sociedades de inversión y entidades financieras similares</t>
  </si>
  <si>
    <t>Arrendamiento financiero</t>
  </si>
  <si>
    <t>Otras actividades de concesión de crédito</t>
  </si>
  <si>
    <t>Otras actividades de servicios financieros, excepto las de seguros y fondos de pensiones, n.c.p.</t>
  </si>
  <si>
    <t>Seguros de vida</t>
  </si>
  <si>
    <t>Seguros generales</t>
  </si>
  <si>
    <t>Reaseguros</t>
  </si>
  <si>
    <t>Fondos de pensiones</t>
  </si>
  <si>
    <t>Administración de mercados financieros</t>
  </si>
  <si>
    <t>Corretaje de valores y de contratos de productos básicos</t>
  </si>
  <si>
    <t>Otras actividades auxiliares de las actividades de servicios financieros</t>
  </si>
  <si>
    <t>Evaluación de riesgos y daños</t>
  </si>
  <si>
    <t>Actividades de agentes y corredores de seguros</t>
  </si>
  <si>
    <t>Otras actividades auxiliares de las actividades de seguros y fondos de pensiones</t>
  </si>
  <si>
    <t>Actividades de gestión de fondos</t>
  </si>
  <si>
    <t>Actividades inmobiliarias realizadas con bienes propios o arrendados</t>
  </si>
  <si>
    <t>Actividades inmobiliarias realizadas a cambio de una retribución o por contrata</t>
  </si>
  <si>
    <t>Actividades jurídicas</t>
  </si>
  <si>
    <t>Actividades de contabilidad, teneduría de libros y auditoría; consultoría fiscal</t>
  </si>
  <si>
    <t>Actividades de oficinas principales</t>
  </si>
  <si>
    <t>Actividades de consultoría de gestión</t>
  </si>
  <si>
    <t>Actividades de arquitectura e ingeniería y actividades conexas de consultoría técnica</t>
  </si>
  <si>
    <t>Ensayos y análisis técnicos</t>
  </si>
  <si>
    <t>Investigaciones y desarrollo experimental en el campo de las ciencias naturales y la ingeniería</t>
  </si>
  <si>
    <t>Investigaciones y desarrollo experimental en el campo de las ciencias sociales y las humanidades</t>
  </si>
  <si>
    <t>Publicidad</t>
  </si>
  <si>
    <t>Estudios de mercado y encuestas de opinión pública</t>
  </si>
  <si>
    <t>Actividades especializadas de diseño</t>
  </si>
  <si>
    <t>Actividades de fotografía</t>
  </si>
  <si>
    <t>Otras actividades profesionales, científicas y técnicas n.c.p.</t>
  </si>
  <si>
    <t>Actividades veterinarias</t>
  </si>
  <si>
    <t>Alquiler y arrendamiento de vehículos automotores</t>
  </si>
  <si>
    <t>Alquiler y arrendamiento de equipo recreativo y deportivo</t>
  </si>
  <si>
    <t>Alquiler de cintas de vídeo y discos</t>
  </si>
  <si>
    <t>Alquiler y arrendamiento de otros efectos personales y enseres domésticos</t>
  </si>
  <si>
    <t>Alquiler y arrendamiento de otros tipos de maquinaria, equipo y bienes tangibles</t>
  </si>
  <si>
    <t>Arrendamiento de propiedad intelectual y productos similares, excepto obras protegidas por derechos de autor</t>
  </si>
  <si>
    <t>Actividades de agencias de empleo</t>
  </si>
  <si>
    <t>Actividades de agencias de empleo temporal</t>
  </si>
  <si>
    <t>Otras actividades de dotación de recursos humanos</t>
  </si>
  <si>
    <t>Actividades de agencias de viajes</t>
  </si>
  <si>
    <t>Actividades de operadores turísticos</t>
  </si>
  <si>
    <t>Otros servicios de reservas y actividades conexas</t>
  </si>
  <si>
    <t>Actividades de seguridad privada</t>
  </si>
  <si>
    <t>Actividades de servicios de sistemas de seguridad</t>
  </si>
  <si>
    <t>Actividades de investigación</t>
  </si>
  <si>
    <t>Actividades combinadas de apoyo a instalaciones</t>
  </si>
  <si>
    <t>Limpieza general de edificios</t>
  </si>
  <si>
    <t>Otras actividades de limpieza de edificios y de instalaciones industriales</t>
  </si>
  <si>
    <t>Actividades de paisajismo y servicios de mantenimiento conexos</t>
  </si>
  <si>
    <t>Actividades combinadas de servicios administrativos de oficina</t>
  </si>
  <si>
    <t>Fotocopiado, preparación de documentos y otras actividades especializadas de apoyo de oficina</t>
  </si>
  <si>
    <t>Actividades de centros de llamadas</t>
  </si>
  <si>
    <t>Organización de convenciones y exposiciones comerciales</t>
  </si>
  <si>
    <t>Actividades de agencias de cobro y agencias de calificación crediticia</t>
  </si>
  <si>
    <t>Actividades de envasado y empaquetado</t>
  </si>
  <si>
    <t>Otras actividades de servicios de apoyo a las empresas n.c.p.</t>
  </si>
  <si>
    <t>Actividades de la administración pública en general</t>
  </si>
  <si>
    <t>Regulación de las actividades de organismos que prestan servicios sanitarios, educativos, culturales y otros servicios sociales, excepto servicios de seguridad social</t>
  </si>
  <si>
    <t>Regulación y facilitación de la actividad económica</t>
  </si>
  <si>
    <t>Relaciones exteriores</t>
  </si>
  <si>
    <t>Actividades de defensa</t>
  </si>
  <si>
    <t>Actividades de mantenimiento del orden público y de seguridad</t>
  </si>
  <si>
    <t>Actividades de planes de seguridad social de afiliación obligatoria</t>
  </si>
  <si>
    <t>Enseñanza preescolar y primaria</t>
  </si>
  <si>
    <t>Enseñanza secundaria de formación general</t>
  </si>
  <si>
    <t>Enseñanza secundaria de formación técnica y profesional</t>
  </si>
  <si>
    <t>Enseñanza superior</t>
  </si>
  <si>
    <t>Enseñanza deportiva y recreativa</t>
  </si>
  <si>
    <t>Enseñanza cultural</t>
  </si>
  <si>
    <t>Otros tipos de enseñanza n.c.p.</t>
  </si>
  <si>
    <t>Actividades de apoyo a la enseñanza</t>
  </si>
  <si>
    <t>Actividades de hospitales</t>
  </si>
  <si>
    <t>Actividades de médicos y odontólogos</t>
  </si>
  <si>
    <t>Otras actividades de atención de la salud humana</t>
  </si>
  <si>
    <t>Actividades de atención de enfermería en instituciones</t>
  </si>
  <si>
    <t>Actividades de atención en instituciones para personas con retraso mental, enfermos mentales y toxicómanos</t>
  </si>
  <si>
    <t>Actividades de atención en instituciones para personas de edad y personas con discapacidad</t>
  </si>
  <si>
    <t>Otras actividades de atención en instituciones</t>
  </si>
  <si>
    <t>Actividades de asistencia social sin alojamiento para personas de edad y personas con discapacidad</t>
  </si>
  <si>
    <t>Otras actividades de asistencia social sin alojamiento</t>
  </si>
  <si>
    <t>Actividades creativas, artísticas y de entretenimiento</t>
  </si>
  <si>
    <t>Actividades de librerías y archivos</t>
  </si>
  <si>
    <t>Actividades de museos y conservación de lugares y edificios históricos</t>
  </si>
  <si>
    <t>Actividades de jardines botánicos y zoológicos y de reservas naturales</t>
  </si>
  <si>
    <t>Actividades de juegos de azar y apuestas</t>
  </si>
  <si>
    <t>Gestión de instalaciones deportivas</t>
  </si>
  <si>
    <t>216962470014 </t>
  </si>
  <si>
    <t>Actividades de clubes deportivos</t>
  </si>
  <si>
    <t>Otras actividades deportivas</t>
  </si>
  <si>
    <t>Actividades de parques de atracciones y parques temáticos</t>
  </si>
  <si>
    <t>Otras actividades de esparcimiento y recreativas n.c.p.</t>
  </si>
  <si>
    <t>Actividades de asociaciones empresariales y de empleadores</t>
  </si>
  <si>
    <t>Actividades de asociaciones profesionales</t>
  </si>
  <si>
    <t>Actividades de sindicatos</t>
  </si>
  <si>
    <t>Actividades de organizaciones religiosas</t>
  </si>
  <si>
    <t>Actividades de organizaciones políticas</t>
  </si>
  <si>
    <t>Actividades de otras asociaciones n.c.p.</t>
  </si>
  <si>
    <t>Reparación de ordenadores y equipo periférico</t>
  </si>
  <si>
    <t>Reparación de equipo de comunicaciones</t>
  </si>
  <si>
    <t>Reparación de aparatos electrónicos de consumo</t>
  </si>
  <si>
    <t>Reparación de aparatos de uso doméstico y equipo doméstico y de jardinería</t>
  </si>
  <si>
    <t>Reparación de calzado y de artículos de cuero</t>
  </si>
  <si>
    <t>Reparación de muebles y accesorios domésticos</t>
  </si>
  <si>
    <t>Reparación de otros efectos personales y enseres domésticos</t>
  </si>
  <si>
    <t>Lavado y limpieza, incluida la limpieza en seco, de productos textiles y de piel</t>
  </si>
  <si>
    <t>RUT SALONES DE EVENTOS</t>
  </si>
  <si>
    <t>Peluquería y otros tratamientos de belleza</t>
  </si>
  <si>
    <t>Pompas fúnebres y actividades conexas</t>
  </si>
  <si>
    <t>Otras actividades de servicios personales n.c.p.</t>
  </si>
  <si>
    <t>Actividades de los hogares como empleadores de personal doméstico</t>
  </si>
  <si>
    <t>Actividades no diferenciadas de los hogares como productores de bienes para uso propio</t>
  </si>
  <si>
    <t>Actividades no diferenciadas de los hogares como productores de servicios para uso propio</t>
  </si>
  <si>
    <t>Software</t>
  </si>
  <si>
    <t>Hardware</t>
  </si>
  <si>
    <t>Sector: Gestión de residuos</t>
  </si>
  <si>
    <t>Asistencia técnica</t>
  </si>
  <si>
    <t>I. Energías renovables</t>
  </si>
  <si>
    <t xml:space="preserve">Emergencia Agropecuaria por sequía </t>
  </si>
  <si>
    <t>Adecuación Tecnológica</t>
  </si>
  <si>
    <t>II. Eficiencia energética</t>
  </si>
  <si>
    <t>Alerta roja marzo 2024</t>
  </si>
  <si>
    <t>III. Medidas para el control y prevención de contaminación</t>
  </si>
  <si>
    <t>IV. Gestión sostenible de los recursos naturales</t>
  </si>
  <si>
    <t>V. Movilidad sostenible</t>
  </si>
  <si>
    <t>VI. Productos, y procesos adaptados a la Economía Circular</t>
  </si>
  <si>
    <t>VII. Otras inversiones: (cumplimiento de la reglamentación ambiental)</t>
  </si>
  <si>
    <t>a. Equipamiento e insumos para agricultura ambientalmente sostenible</t>
  </si>
  <si>
    <t>b. Equipamiento e insumos para la gestión sostenible del agua</t>
  </si>
  <si>
    <t>c. Equipos de separación de sólidos de efluentes:</t>
  </si>
  <si>
    <t>d. Equipos para la aplicación de efluentes:</t>
  </si>
  <si>
    <t>e. Equipamiento e insumos para la gestión sostenible de suelos:</t>
  </si>
  <si>
    <t>f. Otros</t>
  </si>
  <si>
    <t>g. Incorporación de equipamientos de acuerdo con el Sistema Nacional de Etiquetado de Eficiencia Energética.</t>
  </si>
  <si>
    <t>h. Vehículos no motorizados, híbridos o eléctricos con baterías de litio para su propulsión (garantía de batería de 5 años)</t>
  </si>
  <si>
    <t>i. Sistemas de alimentación de vehículos eléctricos (cargadores)</t>
  </si>
  <si>
    <t>IMF</t>
  </si>
  <si>
    <t>Departamento</t>
  </si>
  <si>
    <t>Depto</t>
  </si>
  <si>
    <t>Localidad</t>
  </si>
  <si>
    <t>Ponderador</t>
  </si>
  <si>
    <t>Número crédito</t>
  </si>
  <si>
    <t>FUNDASOL</t>
  </si>
  <si>
    <t>Artigas</t>
  </si>
  <si>
    <t>Montevideo</t>
  </si>
  <si>
    <t>CINTEPA</t>
  </si>
  <si>
    <t>Canelones</t>
  </si>
  <si>
    <t>ARTIGAS</t>
  </si>
  <si>
    <t>IPRU</t>
  </si>
  <si>
    <t>Cerro Largo</t>
  </si>
  <si>
    <t>Cerro_Largo</t>
  </si>
  <si>
    <t>BALTASAR BRUM</t>
  </si>
  <si>
    <t>FEDU</t>
  </si>
  <si>
    <t>Colonia</t>
  </si>
  <si>
    <t>BELLA UNION</t>
  </si>
  <si>
    <t>COOPACE</t>
  </si>
  <si>
    <t>Durazno</t>
  </si>
  <si>
    <t>BERNABE RIVERA</t>
  </si>
  <si>
    <t>COMAYC</t>
  </si>
  <si>
    <t>Flores</t>
  </si>
  <si>
    <t>CAINSA</t>
  </si>
  <si>
    <t>COEMCCA</t>
  </si>
  <si>
    <t>Florida</t>
  </si>
  <si>
    <t>CALNU</t>
  </si>
  <si>
    <t>CACSOL</t>
  </si>
  <si>
    <t>Lavalleja</t>
  </si>
  <si>
    <t>CERRO EJIDO</t>
  </si>
  <si>
    <t>COSSAC</t>
  </si>
  <si>
    <t>Maldonado</t>
  </si>
  <si>
    <t>CERRO SAN EUGENIO</t>
  </si>
  <si>
    <t>SACCJA</t>
  </si>
  <si>
    <t>CERRO SIGNORELLI (EL MIRADOR)</t>
  </si>
  <si>
    <t>Paysandú</t>
  </si>
  <si>
    <t>COLONIA PALMA</t>
  </si>
  <si>
    <t>Río Negro</t>
  </si>
  <si>
    <t>Río_Negro</t>
  </si>
  <si>
    <t>CORONADO</t>
  </si>
  <si>
    <t>Rivera</t>
  </si>
  <si>
    <t>CUAREIM</t>
  </si>
  <si>
    <t>Rocha</t>
  </si>
  <si>
    <t>CUARO</t>
  </si>
  <si>
    <t>Salto</t>
  </si>
  <si>
    <t>DIEGO LAMAS</t>
  </si>
  <si>
    <t>San José</t>
  </si>
  <si>
    <t>San_José</t>
  </si>
  <si>
    <t>FRANQUIA</t>
  </si>
  <si>
    <t>Soriano</t>
  </si>
  <si>
    <t>JAVIER DE VIANA</t>
  </si>
  <si>
    <t>Tacuarembó</t>
  </si>
  <si>
    <t>LA BOLSA</t>
  </si>
  <si>
    <t>Treinta y Tres</t>
  </si>
  <si>
    <t>Treinta_y_Tres</t>
  </si>
  <si>
    <t>LAS PIEDRAS ARTIGAS</t>
  </si>
  <si>
    <t>MONES QUINTELA</t>
  </si>
  <si>
    <t>PASO CAMPAMENTO</t>
  </si>
  <si>
    <t>PASO FARIAS</t>
  </si>
  <si>
    <t>PINTADITO</t>
  </si>
  <si>
    <t>PORT. DE HIERRO Y CAMPODONICO</t>
  </si>
  <si>
    <t>RINCON DE PACHECO</t>
  </si>
  <si>
    <t>SEQUEIRA</t>
  </si>
  <si>
    <t>TOMAS GOMENSORO</t>
  </si>
  <si>
    <t>TOPADOR</t>
  </si>
  <si>
    <t>AEROPUERTO INTERNACIONAL DE CARRAS</t>
  </si>
  <si>
    <t>AGUAS CORRIENTES</t>
  </si>
  <si>
    <t>ALTOS DE LA TAHONA</t>
  </si>
  <si>
    <t>ARAMINDA</t>
  </si>
  <si>
    <t>ARGENTINO</t>
  </si>
  <si>
    <t>ATLANTIDA</t>
  </si>
  <si>
    <t>BARRA DE CARRASCO</t>
  </si>
  <si>
    <t>BARRIO COPOLA</t>
  </si>
  <si>
    <t>BARRIO REMANSO</t>
  </si>
  <si>
    <t>BARROS BLANCOS</t>
  </si>
  <si>
    <t>BELLO HORIZONTE</t>
  </si>
  <si>
    <t>BIARRITZ</t>
  </si>
  <si>
    <t>BOLIVAR</t>
  </si>
  <si>
    <t>CAMPO MILITAR</t>
  </si>
  <si>
    <t>CANELONES</t>
  </si>
  <si>
    <t>CAPILLA DE CELLA</t>
  </si>
  <si>
    <t>CARMEL</t>
  </si>
  <si>
    <t>CASTELLANOS</t>
  </si>
  <si>
    <t>CERRILLOS</t>
  </si>
  <si>
    <t>CITY GOLF</t>
  </si>
  <si>
    <t>COLINAS DE CARRASCO</t>
  </si>
  <si>
    <t>COLINAS DE SOLYMAR</t>
  </si>
  <si>
    <t>COLONIA NICOLICH</t>
  </si>
  <si>
    <t>COSTA AZUL</t>
  </si>
  <si>
    <t>COSTA Y GUILLAMON</t>
  </si>
  <si>
    <t>CRUZ DE LOS CAMINOS</t>
  </si>
  <si>
    <t>CUCHILLA ALTA</t>
  </si>
  <si>
    <t>CUMBRES DE CARRASCO</t>
  </si>
  <si>
    <t>DR. FRANCISCO SOCA</t>
  </si>
  <si>
    <t>EL BOSQUE</t>
  </si>
  <si>
    <t>EL GALEON</t>
  </si>
  <si>
    <t>EL PINAR</t>
  </si>
  <si>
    <t>EMPALME OLMOS</t>
  </si>
  <si>
    <t>ESTACION ATLANTIDA</t>
  </si>
  <si>
    <t>ESTACION LA FLORESTA</t>
  </si>
  <si>
    <t>ESTACION MIGUES</t>
  </si>
  <si>
    <t>ESTACION PEDRERA</t>
  </si>
  <si>
    <t>ESTACION PIEDRAS DE AFILAR</t>
  </si>
  <si>
    <t>ESTACION TAPIA</t>
  </si>
  <si>
    <t>ESTANQUE DE PANDO</t>
  </si>
  <si>
    <t>FORTIN DE SANTA ROSA</t>
  </si>
  <si>
    <t>FRACC. CNO. ANDALUZ Y R.84</t>
  </si>
  <si>
    <t>FRACC. PROGRESO</t>
  </si>
  <si>
    <t>FRACC. SOBRE RUTA 74</t>
  </si>
  <si>
    <t>GUAZU - VIRA</t>
  </si>
  <si>
    <t>HARAS DEL LAGO</t>
  </si>
  <si>
    <t>INSTITUTO ADVENTISTA</t>
  </si>
  <si>
    <t>JARDINES DE PANDO</t>
  </si>
  <si>
    <t>JAUREGUIBERRY</t>
  </si>
  <si>
    <t>JOAQUIN SUAREZ</t>
  </si>
  <si>
    <t>JUANICO</t>
  </si>
  <si>
    <t>LA ASUNCION</t>
  </si>
  <si>
    <t>LA FLORESTA</t>
  </si>
  <si>
    <t>LA LUCHA</t>
  </si>
  <si>
    <t>LA MONTAÐESA</t>
  </si>
  <si>
    <t>LA PAZ</t>
  </si>
  <si>
    <t>LA TUNA</t>
  </si>
  <si>
    <t>LAGOMAR</t>
  </si>
  <si>
    <t>LAS HIGUERITAS</t>
  </si>
  <si>
    <t>LAS PIEDRAS</t>
  </si>
  <si>
    <t>LAS TOSCAS</t>
  </si>
  <si>
    <t>LOMAS DE CARRASCO</t>
  </si>
  <si>
    <t>LOMAS DE SOLYMAR</t>
  </si>
  <si>
    <t>LOS TITANES</t>
  </si>
  <si>
    <t>MARINDIA</t>
  </si>
  <si>
    <t>MIGUES</t>
  </si>
  <si>
    <t>MONTES</t>
  </si>
  <si>
    <t>NEPTUNIA</t>
  </si>
  <si>
    <t>OLMOS</t>
  </si>
  <si>
    <t>PANDO</t>
  </si>
  <si>
    <t>PARADA CABRERA</t>
  </si>
  <si>
    <t>PARQUE CARRASCO</t>
  </si>
  <si>
    <t>PARQUE DEL PLATA</t>
  </si>
  <si>
    <t>PASO CARRASCO</t>
  </si>
  <si>
    <t>PASO DE LA CADENA</t>
  </si>
  <si>
    <t>PASO DE PACHE</t>
  </si>
  <si>
    <t>PASO ESPINOSA</t>
  </si>
  <si>
    <t>PASO PALOMEQUE</t>
  </si>
  <si>
    <t>PIEDRA DEL TORO</t>
  </si>
  <si>
    <t>PIEDRAS DE AFILAR</t>
  </si>
  <si>
    <t>PINAMAR - PINEPARK</t>
  </si>
  <si>
    <t>PROGRESO</t>
  </si>
  <si>
    <t>QUINTA LOS HORNEROS</t>
  </si>
  <si>
    <t>QUINTAS DEL BOSQUE</t>
  </si>
  <si>
    <t>SALINAS</t>
  </si>
  <si>
    <t>SAN ANTONIO</t>
  </si>
  <si>
    <t>SAN BAUTISTA</t>
  </si>
  <si>
    <t>SAN JACINTO</t>
  </si>
  <si>
    <t>SAN JOSE DE CARRASCO</t>
  </si>
  <si>
    <t>SAN LUIS</t>
  </si>
  <si>
    <t>SAN RAMON</t>
  </si>
  <si>
    <t>SANTA ANA</t>
  </si>
  <si>
    <t>SANTA LUCIA</t>
  </si>
  <si>
    <t>SANTA LUCIA DEL ESTE</t>
  </si>
  <si>
    <t>SANTA ROSA</t>
  </si>
  <si>
    <t>SAUCE</t>
  </si>
  <si>
    <t>SEIS HERMANOS</t>
  </si>
  <si>
    <t>SHANGRILA</t>
  </si>
  <si>
    <t>SOFIA SANTOS</t>
  </si>
  <si>
    <t>SOLYMAR</t>
  </si>
  <si>
    <t>TALA</t>
  </si>
  <si>
    <t>TOLEDO</t>
  </si>
  <si>
    <t>TOTORAL DEL SAUCE</t>
  </si>
  <si>
    <t>VIEJO MOLINO SAN BERNARDO</t>
  </si>
  <si>
    <t>VILLA AEROPARQUE</t>
  </si>
  <si>
    <t>VILLA AREJO</t>
  </si>
  <si>
    <t>VILLA ARGENTINA</t>
  </si>
  <si>
    <t>VILLA CRESPO Y SAN ANDRES</t>
  </si>
  <si>
    <t>VILLA EL TATO</t>
  </si>
  <si>
    <t>VILLA FELICIDAD</t>
  </si>
  <si>
    <t>VILLA HADITA</t>
  </si>
  <si>
    <t>VILLA JUANA</t>
  </si>
  <si>
    <t>VILLA PAZ S.A.</t>
  </si>
  <si>
    <t>VILLA PORVENIR</t>
  </si>
  <si>
    <t>VILLA SAN CONO</t>
  </si>
  <si>
    <t>VILLA SAN FELIPE</t>
  </si>
  <si>
    <t>VILLA SAN JOSE</t>
  </si>
  <si>
    <t>ACEGUA</t>
  </si>
  <si>
    <t>ARACHANIA</t>
  </si>
  <si>
    <t>ARBOLITO</t>
  </si>
  <si>
    <t>AREVALO</t>
  </si>
  <si>
    <t>BAÐADO DE MEDINA</t>
  </si>
  <si>
    <t>BARRIO LA VINCHUCA</t>
  </si>
  <si>
    <t>BARRIO LOPEZ BENITEZ</t>
  </si>
  <si>
    <t>CASERIO LAS CAÐAS</t>
  </si>
  <si>
    <t>CENTURION</t>
  </si>
  <si>
    <t>CERRO DE LAS CUENTAS</t>
  </si>
  <si>
    <t>ÐANGAPIRE</t>
  </si>
  <si>
    <t>ESPERANZA</t>
  </si>
  <si>
    <t>FRAILE MUERTO</t>
  </si>
  <si>
    <t>GETULIO VARGAS</t>
  </si>
  <si>
    <t>HIPODROMO</t>
  </si>
  <si>
    <t>ISIDORO NOBLIA</t>
  </si>
  <si>
    <t>LA PEDRERA</t>
  </si>
  <si>
    <t>LAGO MERIN</t>
  </si>
  <si>
    <t>MANGRULLO</t>
  </si>
  <si>
    <t>MELO</t>
  </si>
  <si>
    <t>NANDO</t>
  </si>
  <si>
    <t>PLACIDO ROSAS</t>
  </si>
  <si>
    <t>POBLADO URUGUAY</t>
  </si>
  <si>
    <t>QUEBRACHO CERRO LARGO</t>
  </si>
  <si>
    <t>RAMON TRIGO</t>
  </si>
  <si>
    <t>RIO BRANCO</t>
  </si>
  <si>
    <t>SOTO GORO</t>
  </si>
  <si>
    <t>TOLEDO CERRO LARGO</t>
  </si>
  <si>
    <t>TRES ISLAS</t>
  </si>
  <si>
    <t>TUPAMBAE</t>
  </si>
  <si>
    <t>AGRACIADA</t>
  </si>
  <si>
    <t>ARRIVILLAGA</t>
  </si>
  <si>
    <t>ARTILLEROS</t>
  </si>
  <si>
    <t>BARKER</t>
  </si>
  <si>
    <t>BLANCA ARENA</t>
  </si>
  <si>
    <t>BOCA DEL ROSARIO</t>
  </si>
  <si>
    <t>BRISAS DEL PLATA</t>
  </si>
  <si>
    <t>CAMPANA</t>
  </si>
  <si>
    <t>CARMELO</t>
  </si>
  <si>
    <t>CASERIO EL CERRO</t>
  </si>
  <si>
    <t>CERRO CARMELO</t>
  </si>
  <si>
    <t>CERROS DE SAN JUAN</t>
  </si>
  <si>
    <t>CHICO TORINO</t>
  </si>
  <si>
    <t>COLONIA COSMOPOLITA</t>
  </si>
  <si>
    <t>COLONIA DEL SACRAMENTO</t>
  </si>
  <si>
    <t>COLONIA VALDENSE</t>
  </si>
  <si>
    <t>CONCHILLAS</t>
  </si>
  <si>
    <t>CUFRE</t>
  </si>
  <si>
    <t>EL ENSUEÐO</t>
  </si>
  <si>
    <t>EL FARO</t>
  </si>
  <si>
    <t>EL QUINTON</t>
  </si>
  <si>
    <t>EL SEMILLERO</t>
  </si>
  <si>
    <t>ESTACION ESTANZUELA</t>
  </si>
  <si>
    <t>FLORENCIO SANCHEZ</t>
  </si>
  <si>
    <t>JUAN CARLOS CASEROS</t>
  </si>
  <si>
    <t>JUAN JACKSON</t>
  </si>
  <si>
    <t>JUAN LACAZE</t>
  </si>
  <si>
    <t>LA HORQUETA</t>
  </si>
  <si>
    <t>LA PAZ COLONIA</t>
  </si>
  <si>
    <t>LAGUNA DE LOS PATOS</t>
  </si>
  <si>
    <t>LOS PINOS</t>
  </si>
  <si>
    <t>MIGUELETE</t>
  </si>
  <si>
    <t>NUEVA HELVECIA</t>
  </si>
  <si>
    <t>NUEVA PALMIRA</t>
  </si>
  <si>
    <t>OMBUES DE LAVALLE</t>
  </si>
  <si>
    <t>PARAJE MINUANO</t>
  </si>
  <si>
    <t>PASO ANTOLIN</t>
  </si>
  <si>
    <t>PLAYA AZUL</t>
  </si>
  <si>
    <t>PLAYA BRITOPOLIS</t>
  </si>
  <si>
    <t>PLAYA FOMENTO</t>
  </si>
  <si>
    <t>PLAYA PARANT</t>
  </si>
  <si>
    <t>PUEBLO GIL</t>
  </si>
  <si>
    <t>PUERTO INGLES</t>
  </si>
  <si>
    <t>RADIAL HERNANDEZ</t>
  </si>
  <si>
    <t>RIACHUELO</t>
  </si>
  <si>
    <t>ROSARIO</t>
  </si>
  <si>
    <t>SAN PEDRO</t>
  </si>
  <si>
    <t>SANTA REGINA</t>
  </si>
  <si>
    <t>TARARIRAS</t>
  </si>
  <si>
    <t>ZAGARZAZU</t>
  </si>
  <si>
    <t>AGUAS BUENAS</t>
  </si>
  <si>
    <t>BAYGORRIA</t>
  </si>
  <si>
    <t>BLANQUILLO</t>
  </si>
  <si>
    <t>CARLOS REYLES</t>
  </si>
  <si>
    <t>CARMEN</t>
  </si>
  <si>
    <t>CENTENARIO</t>
  </si>
  <si>
    <t>CERRO CHATO</t>
  </si>
  <si>
    <t>DURAZNO</t>
  </si>
  <si>
    <t>FELICIANO</t>
  </si>
  <si>
    <t>LA PALOMA DURAZNO</t>
  </si>
  <si>
    <t>LAS PALMAS</t>
  </si>
  <si>
    <t>OMBUES DE ORIBE</t>
  </si>
  <si>
    <t>PUEBLO DE ALVAREZ</t>
  </si>
  <si>
    <t>ROSSELL Y RIUS</t>
  </si>
  <si>
    <t>SAN JORGE</t>
  </si>
  <si>
    <t>SANTA BERNARDINA</t>
  </si>
  <si>
    <t>SARANDI DEL YI</t>
  </si>
  <si>
    <t>ANDRESITO</t>
  </si>
  <si>
    <t>CERRO COLORADO</t>
  </si>
  <si>
    <t>ISMAEL CORTINAS</t>
  </si>
  <si>
    <t>JUAN JOSE CASTRO</t>
  </si>
  <si>
    <t>LA CASILLA</t>
  </si>
  <si>
    <t>TRINIDAD</t>
  </si>
  <si>
    <t>25 DE AGOSTO</t>
  </si>
  <si>
    <t>25 DE MAYO</t>
  </si>
  <si>
    <t>ALEJANDRO GALLINAL</t>
  </si>
  <si>
    <t>BERRONDO</t>
  </si>
  <si>
    <t>CAPILLA DEL SAUCE</t>
  </si>
  <si>
    <t>CARDAL</t>
  </si>
  <si>
    <t>CASERIO LA FUNDACION</t>
  </si>
  <si>
    <t>CASUPA</t>
  </si>
  <si>
    <t>CHAMIZO</t>
  </si>
  <si>
    <t>ESTACION CAPILLA DEL SAUCE</t>
  </si>
  <si>
    <t>FLORIDA</t>
  </si>
  <si>
    <t>FRAY MARCOS</t>
  </si>
  <si>
    <t>GOÐI</t>
  </si>
  <si>
    <t>ILLESCAS</t>
  </si>
  <si>
    <t>INDEPENDENCIA</t>
  </si>
  <si>
    <t>LA CRUZ</t>
  </si>
  <si>
    <t>LA MACANA</t>
  </si>
  <si>
    <t>MENDOZA</t>
  </si>
  <si>
    <t>MENDOZA CHICO</t>
  </si>
  <si>
    <t>MONTECORAL</t>
  </si>
  <si>
    <t>NICO PEREZ</t>
  </si>
  <si>
    <t>PINTADO</t>
  </si>
  <si>
    <t>POLANCO DEL YI</t>
  </si>
  <si>
    <t>PUEBLO FERRER</t>
  </si>
  <si>
    <t>PUNTAS DE MACIEL</t>
  </si>
  <si>
    <t>REBOLEDO</t>
  </si>
  <si>
    <t>SAN GABRIEL</t>
  </si>
  <si>
    <t>SARANDI GRANDE</t>
  </si>
  <si>
    <t>VALENTINES</t>
  </si>
  <si>
    <t>19 DE JUNIO</t>
  </si>
  <si>
    <t>ARAMENDIA</t>
  </si>
  <si>
    <t>BARRIO LA CORONILLA - ANCAP</t>
  </si>
  <si>
    <t>BLANES VIALE</t>
  </si>
  <si>
    <t>COLON</t>
  </si>
  <si>
    <t>ESTACION SOLIS</t>
  </si>
  <si>
    <t>GAETAN</t>
  </si>
  <si>
    <t>JOSE BATLLE Y ORDOÐEZ</t>
  </si>
  <si>
    <t>JOSE PEDRO VARELA</t>
  </si>
  <si>
    <t>MARISCALA</t>
  </si>
  <si>
    <t>MINAS</t>
  </si>
  <si>
    <t>PIRARAJA</t>
  </si>
  <si>
    <t>POLANCO NORTE</t>
  </si>
  <si>
    <t>SAN FRANCISCO DE LAS SIERRAS</t>
  </si>
  <si>
    <t>SOLIS DE MATAOJO</t>
  </si>
  <si>
    <t>VILLA DEL ROSARIO</t>
  </si>
  <si>
    <t>VILLA SERRANA</t>
  </si>
  <si>
    <t>ZAPICAN</t>
  </si>
  <si>
    <t>AIGUA</t>
  </si>
  <si>
    <t>ARENAS DE JOSE IGNACIO</t>
  </si>
  <si>
    <t>BALNEARIO BUENOS AIRES</t>
  </si>
  <si>
    <t>BARRIO HIPODROMO</t>
  </si>
  <si>
    <t>BELLA VISTA</t>
  </si>
  <si>
    <t>CANTERAS DE MARELLI</t>
  </si>
  <si>
    <t>CERRO PELADO</t>
  </si>
  <si>
    <t>CERROS AZULES</t>
  </si>
  <si>
    <t>CHIHUAHUA</t>
  </si>
  <si>
    <t>EDEN ROCK</t>
  </si>
  <si>
    <t>EL CHORRO</t>
  </si>
  <si>
    <t>EL EDEN</t>
  </si>
  <si>
    <t>EL QUIJOTE</t>
  </si>
  <si>
    <t>EL TESORO</t>
  </si>
  <si>
    <t>FARO JOSE IGNACIO</t>
  </si>
  <si>
    <t>GARZON</t>
  </si>
  <si>
    <t>GERONA</t>
  </si>
  <si>
    <t>GREGORIO AZNAREZ</t>
  </si>
  <si>
    <t>LA BARRA</t>
  </si>
  <si>
    <t>LA CAPUERA</t>
  </si>
  <si>
    <t>LA SONRISA</t>
  </si>
  <si>
    <t>LAGUNA BLANCA</t>
  </si>
  <si>
    <t>LAS CUMBRES</t>
  </si>
  <si>
    <t>LAS FLORES</t>
  </si>
  <si>
    <t>LAS FLORES - ESTACION</t>
  </si>
  <si>
    <t>LOS AROMOS</t>
  </si>
  <si>
    <t>LOS CORCHOS</t>
  </si>
  <si>
    <t>LOS TALAS</t>
  </si>
  <si>
    <t>MALDONADO</t>
  </si>
  <si>
    <t>MANANTIALES</t>
  </si>
  <si>
    <t>NUEVA CARRARA</t>
  </si>
  <si>
    <t>OCEAN PARK</t>
  </si>
  <si>
    <t>PAN DE AZUCAR</t>
  </si>
  <si>
    <t>PARQUE MEDINA</t>
  </si>
  <si>
    <t>PINARES - LAS DELICIAS</t>
  </si>
  <si>
    <t>PIRIAPOLIS</t>
  </si>
  <si>
    <t>PLAYA GRANDE</t>
  </si>
  <si>
    <t>PLAYA HERMOSA</t>
  </si>
  <si>
    <t>PLAYA VERDE</t>
  </si>
  <si>
    <t>PUEBLO SOLIS</t>
  </si>
  <si>
    <t>PUNTA BALLENA</t>
  </si>
  <si>
    <t>PUNTA COLORADA</t>
  </si>
  <si>
    <t>PUNTA DEL ESTE</t>
  </si>
  <si>
    <t>PUNTA NEGRA</t>
  </si>
  <si>
    <t>RUTA 37 Y 9</t>
  </si>
  <si>
    <t>SAN CARLOS</t>
  </si>
  <si>
    <t>SAN RAFAEL - EL PLACER</t>
  </si>
  <si>
    <t>SAN VICENTE</t>
  </si>
  <si>
    <t>SANTA MONICA MALDONADO</t>
  </si>
  <si>
    <t>SAUCE DE PORTEZUELO</t>
  </si>
  <si>
    <t>SOLIS</t>
  </si>
  <si>
    <t>VILLA DELIA</t>
  </si>
  <si>
    <t>ARAUJO</t>
  </si>
  <si>
    <t>BEISSO</t>
  </si>
  <si>
    <t>CAÐADA DEL PUEBLO</t>
  </si>
  <si>
    <t>CASABLANCA</t>
  </si>
  <si>
    <t>CHACRAS DE PAYSANDU</t>
  </si>
  <si>
    <t>CHAPICUY</t>
  </si>
  <si>
    <t>CONSTANCIA</t>
  </si>
  <si>
    <t>CUCHILLA DE BURICAYUPI</t>
  </si>
  <si>
    <t>CUCHILLA DE FUEGO</t>
  </si>
  <si>
    <t>EL EUCALIPTUS</t>
  </si>
  <si>
    <t>ESTACION PORVENIR</t>
  </si>
  <si>
    <t>GALLINAL</t>
  </si>
  <si>
    <t>GUICHON</t>
  </si>
  <si>
    <t>LA TENTACION</t>
  </si>
  <si>
    <t>LORENZO GEYRES</t>
  </si>
  <si>
    <t>MERINOS</t>
  </si>
  <si>
    <t>MORATO</t>
  </si>
  <si>
    <t>NUEVO PAYSANDU</t>
  </si>
  <si>
    <t>ORGOROSO</t>
  </si>
  <si>
    <t>PAYSANDU</t>
  </si>
  <si>
    <t>PIÐERA</t>
  </si>
  <si>
    <t>PIEDRA SOLA</t>
  </si>
  <si>
    <t>PIEDRAS COLORADAS</t>
  </si>
  <si>
    <t>PORVENIR</t>
  </si>
  <si>
    <t>PUEBLO ALONZO</t>
  </si>
  <si>
    <t>PUEBLO FEDERACION</t>
  </si>
  <si>
    <t>PUNTAS DE ARROYO NEGRO</t>
  </si>
  <si>
    <t>QUEBRACHO</t>
  </si>
  <si>
    <t>QUEGUAYAR</t>
  </si>
  <si>
    <t>SAN FELIX</t>
  </si>
  <si>
    <t>SOTO</t>
  </si>
  <si>
    <t>TAMBORES</t>
  </si>
  <si>
    <t>TERMAS DE ALMIRON</t>
  </si>
  <si>
    <t>TERMAS DE GUAVIYU</t>
  </si>
  <si>
    <t>VILLA MARIA (TIATUCURA)</t>
  </si>
  <si>
    <t>ZEBALLOS</t>
  </si>
  <si>
    <t>ALGORTA</t>
  </si>
  <si>
    <t>BARRIO ANGLO</t>
  </si>
  <si>
    <t>BELLACO</t>
  </si>
  <si>
    <t>EL OMBU</t>
  </si>
  <si>
    <t>FRAY BENTOS</t>
  </si>
  <si>
    <t>GRECCO</t>
  </si>
  <si>
    <t>LAS CAÐAS</t>
  </si>
  <si>
    <t>LOS ARRAYANES</t>
  </si>
  <si>
    <t>MENAFRA</t>
  </si>
  <si>
    <t>NUEVO BERLIN</t>
  </si>
  <si>
    <t>PASO DE LOS MELLIZOS</t>
  </si>
  <si>
    <t>SAN JAVIER</t>
  </si>
  <si>
    <t>SARANDI DE NAVARRO</t>
  </si>
  <si>
    <t>TRES QUINTAS</t>
  </si>
  <si>
    <t>VILLA GENERAL BORGES</t>
  </si>
  <si>
    <t>VILLA MARIA</t>
  </si>
  <si>
    <t>YOUNG</t>
  </si>
  <si>
    <t>AMARILLO</t>
  </si>
  <si>
    <t>ARROYO BLANCO</t>
  </si>
  <si>
    <t>CERRILLADA</t>
  </si>
  <si>
    <t>CERROS DE LA CALERA</t>
  </si>
  <si>
    <t>LAGOS DEL NORTE</t>
  </si>
  <si>
    <t>LAGUNON</t>
  </si>
  <si>
    <t>LAPUENTE</t>
  </si>
  <si>
    <t>MANDUBI</t>
  </si>
  <si>
    <t>MASOLLER</t>
  </si>
  <si>
    <t>MINAS DE CORRALES</t>
  </si>
  <si>
    <t>MOIRONES</t>
  </si>
  <si>
    <t>PASO ATAQUES</t>
  </si>
  <si>
    <t>PASO HOSPITAL</t>
  </si>
  <si>
    <t>RIVERA</t>
  </si>
  <si>
    <t>SANTA TERESA</t>
  </si>
  <si>
    <t>TRANQUERAS</t>
  </si>
  <si>
    <t>VICHADERO</t>
  </si>
  <si>
    <t>18 DE JULIO</t>
  </si>
  <si>
    <t>19 DE ABRIL</t>
  </si>
  <si>
    <t>AGUAS DULCES</t>
  </si>
  <si>
    <t>BARRA DE VALIZAS</t>
  </si>
  <si>
    <t>BARRA DEL CHUY</t>
  </si>
  <si>
    <t>BARRIO PEREIRA</t>
  </si>
  <si>
    <t>BARRIO TORRES</t>
  </si>
  <si>
    <t>CABO POLONIO</t>
  </si>
  <si>
    <t>CAPACHO</t>
  </si>
  <si>
    <t>CASTILLOS</t>
  </si>
  <si>
    <t>CEBOLLATI</t>
  </si>
  <si>
    <t>CHUY</t>
  </si>
  <si>
    <t>LA AGUADA Y COSTA AZUL</t>
  </si>
  <si>
    <t>LA CORONILLA</t>
  </si>
  <si>
    <t>LA ESMERALDA</t>
  </si>
  <si>
    <t>LA PALOMA</t>
  </si>
  <si>
    <t>LA RIBIERA</t>
  </si>
  <si>
    <t>LASCANO</t>
  </si>
  <si>
    <t>OCEANIA DEL POLONIO</t>
  </si>
  <si>
    <t>PALMARES DE LA CORONILLA</t>
  </si>
  <si>
    <t>PARALLE</t>
  </si>
  <si>
    <t>PTA. RUBIA Y STA. ISABEL DE LA PED</t>
  </si>
  <si>
    <t>PUEBLO NUEVO</t>
  </si>
  <si>
    <t>PUENTE VALIZAS</t>
  </si>
  <si>
    <t>PUERTO DE LOS BOTES</t>
  </si>
  <si>
    <t>PUIMAYEN</t>
  </si>
  <si>
    <t>PUNTA DEL DIABLO</t>
  </si>
  <si>
    <t>ROCHA</t>
  </si>
  <si>
    <t>SAN LUIS AL MEDIO</t>
  </si>
  <si>
    <t>TAJAMARES DE LA PEDRERA</t>
  </si>
  <si>
    <t>VELAZQUEZ</t>
  </si>
  <si>
    <t>ALBISU</t>
  </si>
  <si>
    <t>ARENITAS BLANCAS</t>
  </si>
  <si>
    <t>BELEN</t>
  </si>
  <si>
    <t>BIASSINI</t>
  </si>
  <si>
    <t>CAMPO DE TODOS</t>
  </si>
  <si>
    <t>CAYETANO</t>
  </si>
  <si>
    <t>CELESTE</t>
  </si>
  <si>
    <t>CERROS DE VERA</t>
  </si>
  <si>
    <t>CHACRAS DE BELEN</t>
  </si>
  <si>
    <t>COLONIA 18 DE JULIO</t>
  </si>
  <si>
    <t>COLONIA ITAPEBI</t>
  </si>
  <si>
    <t>CONSTITUCION</t>
  </si>
  <si>
    <t>CUCHILLA DE GUAVIYU</t>
  </si>
  <si>
    <t>FERNANDEZ</t>
  </si>
  <si>
    <t>GARIBALDI</t>
  </si>
  <si>
    <t>GUAVIYU DE ARAPEY</t>
  </si>
  <si>
    <t>LAURELES</t>
  </si>
  <si>
    <t>LLUVERAS</t>
  </si>
  <si>
    <t>MIGLIARO</t>
  </si>
  <si>
    <t>OLIVERA</t>
  </si>
  <si>
    <t>OSIMANI Y LLERENA</t>
  </si>
  <si>
    <t>PALOMAS</t>
  </si>
  <si>
    <t>PARQUE JOSE LUIS</t>
  </si>
  <si>
    <t>PASO CEMENTERIO</t>
  </si>
  <si>
    <t>PASO DE LAS PIEDRAS DE ARERUNGUA</t>
  </si>
  <si>
    <t>PASO DEL PARQUE DEL DAYMAN</t>
  </si>
  <si>
    <t>PUNTAS DE VALENTIN</t>
  </si>
  <si>
    <t>QUINTANA</t>
  </si>
  <si>
    <t>RINCON DE VALENTIN</t>
  </si>
  <si>
    <t>RUSSO</t>
  </si>
  <si>
    <t>SALTO</t>
  </si>
  <si>
    <t>SARANDI DE ARAPEY</t>
  </si>
  <si>
    <t>SAUCEDO</t>
  </si>
  <si>
    <t>TERMAS DEL ARAPEY</t>
  </si>
  <si>
    <t>TERMAS DEL DAYMAN</t>
  </si>
  <si>
    <t>18 DE JULIO (PUEBLO NUEVO)</t>
  </si>
  <si>
    <t>BOCA DEL CUFRE</t>
  </si>
  <si>
    <t>CAÐADA GRANDE</t>
  </si>
  <si>
    <t>CAPURRO</t>
  </si>
  <si>
    <t>CARRETA QUEMADA</t>
  </si>
  <si>
    <t>CERAMICAS DEL SUR</t>
  </si>
  <si>
    <t>COLOLO TINOSA</t>
  </si>
  <si>
    <t>COLONIA DELTA</t>
  </si>
  <si>
    <t>COSTAS DE PEREIRA</t>
  </si>
  <si>
    <t>DELTA DEL TIGRE Y VILLAS</t>
  </si>
  <si>
    <t>ECILDA PAULLIER</t>
  </si>
  <si>
    <t>GONZALEZ</t>
  </si>
  <si>
    <t>ITUZAINGO</t>
  </si>
  <si>
    <t>JUAN SOLER</t>
  </si>
  <si>
    <t>KIYU-ORDEIG</t>
  </si>
  <si>
    <t>LA BOYADA</t>
  </si>
  <si>
    <t>LIBERTAD</t>
  </si>
  <si>
    <t>MAL ABRIGO</t>
  </si>
  <si>
    <t>MONTE GRANDE</t>
  </si>
  <si>
    <t>PLAYA PASCUAL</t>
  </si>
  <si>
    <t>PUNTAS DE VALDEZ</t>
  </si>
  <si>
    <t>RADIAL</t>
  </si>
  <si>
    <t>RAFAEL PERAZA</t>
  </si>
  <si>
    <t>RAIGON</t>
  </si>
  <si>
    <t>RINCON DEL PINO</t>
  </si>
  <si>
    <t>RODRIGUEZ</t>
  </si>
  <si>
    <t>SAFICI (PARQUE POSTEL)</t>
  </si>
  <si>
    <t>SAN GREGORIO</t>
  </si>
  <si>
    <t>SAN JOSE DE MAYO</t>
  </si>
  <si>
    <t>SANTA MONICA</t>
  </si>
  <si>
    <t>SCAVINO</t>
  </si>
  <si>
    <t>CAÐADA NIETO</t>
  </si>
  <si>
    <t>CARDONA</t>
  </si>
  <si>
    <t>CASTILLOS SORIANO</t>
  </si>
  <si>
    <t>CHACRAS DE DOLORES</t>
  </si>
  <si>
    <t>COLONIA CONCORDIA</t>
  </si>
  <si>
    <t>CUCHILLA DEL PERDIDO</t>
  </si>
  <si>
    <t>DOLORES</t>
  </si>
  <si>
    <t>EGAÐA</t>
  </si>
  <si>
    <t>EL TALA</t>
  </si>
  <si>
    <t>JOSE ENRIQUE RODO</t>
  </si>
  <si>
    <t>LA CONCORDIA</t>
  </si>
  <si>
    <t>LA LOMA</t>
  </si>
  <si>
    <t>LARES</t>
  </si>
  <si>
    <t>MERCEDES</t>
  </si>
  <si>
    <t>PALMAR</t>
  </si>
  <si>
    <t>PALMITAS</t>
  </si>
  <si>
    <t>PALO SOLO</t>
  </si>
  <si>
    <t>PERSEVERANO</t>
  </si>
  <si>
    <t>RISSO</t>
  </si>
  <si>
    <t>SACACHISPAS</t>
  </si>
  <si>
    <t>SANTA CATALINA</t>
  </si>
  <si>
    <t>VILLA SORIANO</t>
  </si>
  <si>
    <t>ACHAR</t>
  </si>
  <si>
    <t>ANSINA</t>
  </si>
  <si>
    <t>BALNEARIO IPORA</t>
  </si>
  <si>
    <t>CARDOZO</t>
  </si>
  <si>
    <t>CERRO DE PASTOREO</t>
  </si>
  <si>
    <t>CHAMBERLAIN</t>
  </si>
  <si>
    <t>CLARA</t>
  </si>
  <si>
    <t>CUCHILLA DE PERALTA</t>
  </si>
  <si>
    <t>CUCHILLA DEL OMBU</t>
  </si>
  <si>
    <t>CURTINA</t>
  </si>
  <si>
    <t>LA HILERA</t>
  </si>
  <si>
    <t>LAS TOSCAS TACUAREMBÓ</t>
  </si>
  <si>
    <t>MONTEVIDEO CHICO</t>
  </si>
  <si>
    <t>PASO BONILLA</t>
  </si>
  <si>
    <t>PASO DE LOS TOROS</t>
  </si>
  <si>
    <t>PASO DEL CERRO</t>
  </si>
  <si>
    <t>PUEBLO DE ARRIBA</t>
  </si>
  <si>
    <t>PUEBLO DEL BARRO</t>
  </si>
  <si>
    <t>PUNTA DE CARRETERA</t>
  </si>
  <si>
    <t>PUNTAS DE CINCO SAUCES</t>
  </si>
  <si>
    <t>RINCON DE PEREIRA</t>
  </si>
  <si>
    <t>RINCON DEL BONETE</t>
  </si>
  <si>
    <t>SAN GREGORIO DE POLANCO</t>
  </si>
  <si>
    <t>SAUCE DE BATOVI</t>
  </si>
  <si>
    <t>TACUAREMBO</t>
  </si>
  <si>
    <t>ARROCERA BONOMO</t>
  </si>
  <si>
    <t>ARROCERA EL TIGRE</t>
  </si>
  <si>
    <t>ARROCERA LA CATUMBERA</t>
  </si>
  <si>
    <t>ARROCERA LA QUERENCIA</t>
  </si>
  <si>
    <t>ARROCERA LAS PALMAS</t>
  </si>
  <si>
    <t>ARROCERA LOS CEIBOS</t>
  </si>
  <si>
    <t>ARROCERA LOS TEROS</t>
  </si>
  <si>
    <t>ARROCERA MINI</t>
  </si>
  <si>
    <t>ARROCERA PROCIPA</t>
  </si>
  <si>
    <t>ARROCERA RINCON</t>
  </si>
  <si>
    <t>ARROCERA SAN FERNANDO</t>
  </si>
  <si>
    <t>ARROCERA SANTA FE</t>
  </si>
  <si>
    <t>ARROCERA ZAPATA</t>
  </si>
  <si>
    <t>ARROZAL TREINTA Y TRES</t>
  </si>
  <si>
    <t>EJIDO DE TREINTA Y TRES</t>
  </si>
  <si>
    <t>EL BELLACO</t>
  </si>
  <si>
    <t>ESTACION RINCON</t>
  </si>
  <si>
    <t>GRAL. ENRIQUE MARTINEZ</t>
  </si>
  <si>
    <t>ISLA PATRULLA (MARIA ISABEL)</t>
  </si>
  <si>
    <t>MARIA ALBINA</t>
  </si>
  <si>
    <t>MENDIZABAL (EL ORO)</t>
  </si>
  <si>
    <t>POBLADO ALONZO</t>
  </si>
  <si>
    <t>PUNTAS DEL PARAO</t>
  </si>
  <si>
    <t>SANTA CLARA DE OLIMAR</t>
  </si>
  <si>
    <t>TREINTA Y TRES</t>
  </si>
  <si>
    <t>VERGARA</t>
  </si>
  <si>
    <t>VILLA PASSANO</t>
  </si>
  <si>
    <t>VILLA SARA</t>
  </si>
  <si>
    <t>Cerrado</t>
  </si>
  <si>
    <t>Vigente</t>
  </si>
  <si>
    <t>T15</t>
  </si>
  <si>
    <t>14 - RUNAEV</t>
  </si>
  <si>
    <t>Empresa</t>
  </si>
  <si>
    <t>Locales</t>
  </si>
  <si>
    <t>Productos</t>
  </si>
  <si>
    <t>Vehículos</t>
  </si>
  <si>
    <t>Tipo de habilitación (mayor porcentaje)</t>
  </si>
  <si>
    <t>Vigente hasta el 31/08/2025</t>
  </si>
  <si>
    <t>Vigente hasta el 31/10/2025</t>
  </si>
  <si>
    <t>01/05 - 31/08</t>
  </si>
  <si>
    <t>1° al 10 de setiembre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</si>
</sst>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 #,##0;[Red]\-&quot;$&quot;\ #,##0"/>
    <numFmt numFmtId="164" formatCode="_-* #,##0.00_-;\-* #,##0.00_-;_-* &quot;-&quot;??_-;_-@"/>
    <numFmt numFmtId="165" formatCode="0_ ;\-0\ "/>
    <numFmt numFmtId="166" formatCode="0.00000000000%"/>
    <numFmt numFmtId="167" formatCode="_-* #,##0.000_-;\-* #,##0.000_-;_-* &quot;-&quot;??_-;_-@"/>
    <numFmt numFmtId="168" formatCode="_-* #,##0.0_-;\-* #,##0.0_-;_-* &quot;-&quot;??_-;_-@"/>
    <numFmt numFmtId="169" formatCode="_-* #,##0_-;\-* #,##0_-;_-* &quot;-&quot;??_-;_-@"/>
    <numFmt numFmtId="170" formatCode="0.0%"/>
    <numFmt numFmtId="171" formatCode="0.000%"/>
    <numFmt numFmtId="172" formatCode="#,##0.0000"/>
    <numFmt numFmtId="173" formatCode="_-* #,##0.00\ _€_-;\-* #,##0.00\ _€_-;_-* &quot;-&quot;????\ _€_-;_-@"/>
    <numFmt numFmtId="174" formatCode="_-* #,##0.0000\ _€_-;\-* #,##0.0000\ _€_-;_-* &quot;-&quot;??\ _€_-;_-@"/>
    <numFmt numFmtId="175" formatCode="_-* #,##0.00\ _€_-;\-* #,##0.00\ _€_-;_-* &quot;-&quot;??\ _€_-;_-@"/>
    <numFmt numFmtId="176" formatCode="_ * #,##0.00_ ;_ * \-#,##0.00_ ;_ * &quot;-&quot;??_ ;_ @_ "/>
    <numFmt numFmtId="177" formatCode="_ * #,##0_ ;_ * \-#,##0_ ;_ * &quot;-&quot;??_ ;_ @_ "/>
  </numFmts>
  <fonts count="77">
    <font>
      <sz val="11"/>
      <color theme="1"/>
      <name val="Arial"/>
      <scheme val="minor"/>
    </font>
    <font>
      <sz val="11"/>
      <color theme="1"/>
      <name val="Arial"/>
      <family val="2"/>
    </font>
    <font>
      <b/>
      <sz val="28"/>
      <color theme="1"/>
      <name val="Calibri"/>
      <family val="2"/>
    </font>
    <font>
      <sz val="11"/>
      <color theme="1"/>
      <name val="Calibri"/>
      <family val="2"/>
    </font>
    <font>
      <b/>
      <sz val="16"/>
      <color theme="1"/>
      <name val="Calibri"/>
      <family val="2"/>
    </font>
    <font>
      <sz val="11"/>
      <color theme="10"/>
      <name val="Arial"/>
      <family val="2"/>
    </font>
    <font>
      <u/>
      <sz val="11"/>
      <color theme="10"/>
      <name val="Arial"/>
      <family val="2"/>
    </font>
    <font>
      <u/>
      <sz val="11"/>
      <color theme="10"/>
      <name val="Calibri"/>
      <family val="2"/>
    </font>
    <font>
      <sz val="11"/>
      <color rgb="FFFF0000"/>
      <name val="Calibri"/>
      <family val="2"/>
    </font>
    <font>
      <u/>
      <sz val="11"/>
      <color theme="10"/>
      <name val="Arial"/>
      <family val="2"/>
    </font>
    <font>
      <sz val="11"/>
      <color rgb="FF70AD47"/>
      <name val="Arial"/>
      <family val="2"/>
    </font>
    <font>
      <u/>
      <sz val="11"/>
      <color theme="10"/>
      <name val="Arial"/>
      <family val="2"/>
    </font>
    <font>
      <u/>
      <sz val="11"/>
      <color theme="10"/>
      <name val="Calibri"/>
      <family val="2"/>
    </font>
    <font>
      <u/>
      <sz val="11"/>
      <color theme="10"/>
      <name val="Calibri"/>
      <family val="2"/>
    </font>
    <font>
      <b/>
      <sz val="11"/>
      <color theme="1"/>
      <name val="Calibri"/>
      <family val="2"/>
    </font>
    <font>
      <b/>
      <sz val="12"/>
      <color theme="1"/>
      <name val="Calibri"/>
      <family val="2"/>
    </font>
    <font>
      <b/>
      <u/>
      <sz val="11"/>
      <color theme="1"/>
      <name val="Calibri"/>
      <family val="2"/>
    </font>
    <font>
      <b/>
      <sz val="11"/>
      <color rgb="FF000000"/>
      <name val="Calibri"/>
      <family val="2"/>
    </font>
    <font>
      <sz val="11"/>
      <name val="Arial"/>
      <family val="2"/>
    </font>
    <font>
      <sz val="11"/>
      <color rgb="FF000000"/>
      <name val="Calibri"/>
      <family val="2"/>
    </font>
    <font>
      <sz val="10"/>
      <color theme="1"/>
      <name val="Calibri"/>
      <family val="2"/>
    </font>
    <font>
      <i/>
      <sz val="11"/>
      <color rgb="FF000000"/>
      <name val="Calibri"/>
      <family val="2"/>
    </font>
    <font>
      <b/>
      <i/>
      <sz val="11"/>
      <color rgb="FF000000"/>
      <name val="Calibri"/>
      <family val="2"/>
    </font>
    <font>
      <b/>
      <u/>
      <sz val="12"/>
      <color theme="1"/>
      <name val="Calibri"/>
      <family val="2"/>
    </font>
    <font>
      <i/>
      <sz val="11"/>
      <color theme="1"/>
      <name val="Calibri"/>
      <family val="2"/>
    </font>
    <font>
      <b/>
      <sz val="9"/>
      <color theme="1"/>
      <name val="Calibri"/>
      <family val="2"/>
    </font>
    <font>
      <sz val="9"/>
      <color theme="1"/>
      <name val="Calibri"/>
      <family val="2"/>
    </font>
    <font>
      <sz val="11"/>
      <color theme="0"/>
      <name val="Arial"/>
      <family val="2"/>
    </font>
    <font>
      <b/>
      <sz val="14"/>
      <color theme="1"/>
      <name val="Calibri"/>
      <family val="2"/>
    </font>
    <font>
      <u/>
      <sz val="11"/>
      <color theme="10"/>
      <name val="Calibri"/>
      <family val="2"/>
    </font>
    <font>
      <u/>
      <sz val="11"/>
      <color theme="10"/>
      <name val="Calibri"/>
      <family val="2"/>
    </font>
    <font>
      <sz val="10"/>
      <color theme="1"/>
      <name val="Arial"/>
      <family val="2"/>
    </font>
    <font>
      <b/>
      <sz val="18"/>
      <color theme="1"/>
      <name val="Calibri"/>
      <family val="2"/>
    </font>
    <font>
      <b/>
      <sz val="22"/>
      <color theme="1"/>
      <name val="Calibri"/>
      <family val="2"/>
    </font>
    <font>
      <b/>
      <u/>
      <sz val="12"/>
      <color theme="1"/>
      <name val="Calibri"/>
      <family val="2"/>
    </font>
    <font>
      <sz val="11"/>
      <color theme="0"/>
      <name val="Calibri"/>
      <family val="2"/>
    </font>
    <font>
      <u/>
      <sz val="11"/>
      <color theme="10"/>
      <name val="Calibri"/>
      <family val="2"/>
    </font>
    <font>
      <u/>
      <sz val="11"/>
      <color theme="10"/>
      <name val="Calibri"/>
      <family val="2"/>
    </font>
    <font>
      <u/>
      <sz val="11"/>
      <color theme="10"/>
      <name val="Calibri"/>
      <family val="2"/>
    </font>
    <font>
      <u/>
      <sz val="11"/>
      <color theme="10"/>
      <name val="Calibri"/>
      <family val="2"/>
    </font>
    <font>
      <sz val="8"/>
      <color theme="1"/>
      <name val="Calibri"/>
      <family val="2"/>
    </font>
    <font>
      <b/>
      <sz val="8"/>
      <color theme="1"/>
      <name val="Gothamrounded"/>
    </font>
    <font>
      <sz val="8"/>
      <color theme="1"/>
      <name val="Gothamrounded"/>
    </font>
    <font>
      <u/>
      <sz val="11"/>
      <color theme="10"/>
      <name val="Arial"/>
      <family val="2"/>
    </font>
    <font>
      <u/>
      <sz val="11"/>
      <color theme="10"/>
      <name val="Calibri"/>
      <family val="2"/>
    </font>
    <font>
      <u/>
      <sz val="11"/>
      <color theme="10"/>
      <name val="Calibri"/>
      <family val="2"/>
    </font>
    <font>
      <u/>
      <sz val="11"/>
      <color theme="10"/>
      <name val="Arial"/>
      <family val="2"/>
    </font>
    <font>
      <u/>
      <sz val="11"/>
      <color theme="10"/>
      <name val="Calibri"/>
      <family val="2"/>
    </font>
    <font>
      <u/>
      <sz val="11"/>
      <color theme="10"/>
      <name val="Arial"/>
      <family val="2"/>
    </font>
    <font>
      <u/>
      <sz val="11"/>
      <color theme="10"/>
      <name val="Calibri"/>
      <family val="2"/>
    </font>
    <font>
      <u/>
      <sz val="11"/>
      <color theme="10"/>
      <name val="Calibri"/>
      <family val="2"/>
    </font>
    <font>
      <sz val="11"/>
      <color theme="10"/>
      <name val="Calibri"/>
      <family val="2"/>
    </font>
    <font>
      <u/>
      <sz val="11"/>
      <color theme="10"/>
      <name val="Calibri"/>
      <family val="2"/>
    </font>
    <font>
      <u/>
      <sz val="11"/>
      <color theme="10"/>
      <name val="Calibri"/>
      <family val="2"/>
    </font>
    <font>
      <b/>
      <sz val="10"/>
      <color rgb="FF000000"/>
      <name val="Calibri"/>
      <family val="2"/>
    </font>
    <font>
      <b/>
      <sz val="10"/>
      <color theme="1"/>
      <name val="Calibri"/>
      <family val="2"/>
    </font>
    <font>
      <u/>
      <sz val="11"/>
      <color theme="10"/>
      <name val="Calibri"/>
      <family val="2"/>
    </font>
    <font>
      <u/>
      <sz val="11"/>
      <color theme="10"/>
      <name val="Calibri"/>
      <family val="2"/>
    </font>
    <font>
      <b/>
      <sz val="9"/>
      <color theme="1"/>
      <name val="GothamRounded"/>
    </font>
    <font>
      <sz val="9"/>
      <color theme="1"/>
      <name val="GothamRounded"/>
    </font>
    <font>
      <b/>
      <sz val="11"/>
      <color rgb="FFFF0000"/>
      <name val="Calibri"/>
      <family val="2"/>
    </font>
    <font>
      <sz val="8"/>
      <color theme="1"/>
      <name val="Poppins"/>
    </font>
    <font>
      <b/>
      <sz val="18"/>
      <color theme="1"/>
      <name val="Poppins"/>
    </font>
    <font>
      <b/>
      <sz val="8"/>
      <color theme="1"/>
      <name val="Poppins"/>
    </font>
    <font>
      <b/>
      <sz val="8"/>
      <color rgb="FFFFFFFF"/>
      <name val="Poppins"/>
    </font>
    <font>
      <b/>
      <sz val="10"/>
      <color rgb="FFFFFFFF"/>
      <name val="Poppins"/>
    </font>
    <font>
      <b/>
      <sz val="8"/>
      <color rgb="FFFF0000"/>
      <name val="Poppins"/>
    </font>
    <font>
      <sz val="8"/>
      <color rgb="FFFF0000"/>
      <name val="Poppins"/>
    </font>
    <font>
      <sz val="9"/>
      <color theme="1"/>
      <name val="Poppins"/>
    </font>
    <font>
      <b/>
      <sz val="8"/>
      <color theme="0"/>
      <name val="Poppins"/>
    </font>
    <font>
      <b/>
      <sz val="10"/>
      <color theme="1"/>
      <name val="Arial"/>
      <family val="2"/>
    </font>
    <font>
      <sz val="11"/>
      <color theme="1"/>
      <name val="Arial"/>
      <family val="2"/>
      <scheme val="minor"/>
    </font>
    <font>
      <u/>
      <sz val="11"/>
      <color theme="1"/>
      <name val="Calibri"/>
      <family val="2"/>
    </font>
    <font>
      <b/>
      <sz val="7"/>
      <color rgb="FF000000"/>
      <name val="Times New Roman"/>
      <family val="1"/>
    </font>
    <font>
      <sz val="11"/>
      <color theme="1"/>
      <name val="Calibri"/>
      <family val="2"/>
    </font>
    <font>
      <sz val="11"/>
      <color rgb="FFFF0000"/>
      <name val="Arial"/>
      <family val="2"/>
    </font>
    <font>
      <sz val="11"/>
      <color rgb="FF70AD47"/>
      <name val="Arial"/>
      <family val="2"/>
    </font>
  </fonts>
  <fills count="17">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A5A5A5"/>
        <bgColor rgb="FFA5A5A5"/>
      </patternFill>
    </fill>
    <fill>
      <patternFill patternType="solid">
        <fgColor rgb="FFA8D08D"/>
        <bgColor rgb="FFA8D08D"/>
      </patternFill>
    </fill>
    <fill>
      <patternFill patternType="solid">
        <fgColor theme="5"/>
        <bgColor theme="5"/>
      </patternFill>
    </fill>
    <fill>
      <patternFill patternType="solid">
        <fgColor rgb="FFFFFF00"/>
        <bgColor rgb="FFFFFF00"/>
      </patternFill>
    </fill>
    <fill>
      <patternFill patternType="solid">
        <fgColor rgb="FFBFBFBF"/>
        <bgColor rgb="FFBFBFBF"/>
      </patternFill>
    </fill>
    <fill>
      <patternFill patternType="solid">
        <fgColor rgb="FFAEABAB"/>
        <bgColor rgb="FFAEABAB"/>
      </patternFill>
    </fill>
    <fill>
      <patternFill patternType="solid">
        <fgColor rgb="FFFF0000"/>
        <bgColor rgb="FFFF0000"/>
      </patternFill>
    </fill>
    <fill>
      <patternFill patternType="solid">
        <fgColor theme="6"/>
        <bgColor theme="6"/>
      </patternFill>
    </fill>
    <fill>
      <patternFill patternType="solid">
        <fgColor rgb="FFD9E2F3"/>
        <bgColor rgb="FFD9E2F3"/>
      </patternFill>
    </fill>
    <fill>
      <patternFill patternType="solid">
        <fgColor rgb="FF000000"/>
        <bgColor rgb="FF000000"/>
      </patternFill>
    </fill>
    <fill>
      <patternFill patternType="solid">
        <fgColor theme="1"/>
        <bgColor theme="1"/>
      </patternFill>
    </fill>
    <fill>
      <patternFill patternType="solid">
        <fgColor rgb="FFC0C0C0"/>
        <bgColor rgb="FFC0C0C0"/>
      </patternFill>
    </fill>
    <fill>
      <patternFill patternType="solid">
        <fgColor rgb="FFDADADA"/>
        <bgColor rgb="FFDADADA"/>
      </patternFill>
    </fill>
  </fills>
  <borders count="89">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right/>
      <top/>
      <bottom style="thin">
        <color rgb="FF000000"/>
      </bottom>
      <diagonal/>
    </border>
    <border>
      <left style="medium">
        <color rgb="FFF4B51D"/>
      </left>
      <right style="medium">
        <color rgb="FFF4B51D"/>
      </right>
      <top style="medium">
        <color rgb="FFF4B51D"/>
      </top>
      <bottom style="medium">
        <color rgb="FFF4B51D"/>
      </bottom>
      <diagonal/>
    </border>
    <border>
      <left/>
      <right style="medium">
        <color rgb="FFF4B51D"/>
      </right>
      <top style="medium">
        <color rgb="FFF4B51D"/>
      </top>
      <bottom style="medium">
        <color rgb="FFF4B51D"/>
      </bottom>
      <diagonal/>
    </border>
    <border>
      <left style="medium">
        <color rgb="FFF4B51D"/>
      </left>
      <right style="medium">
        <color rgb="FFF4B51D"/>
      </right>
      <top/>
      <bottom style="medium">
        <color rgb="FFF4B51D"/>
      </bottom>
      <diagonal/>
    </border>
    <border>
      <left/>
      <right style="medium">
        <color rgb="FFF4B51D"/>
      </right>
      <top/>
      <bottom style="medium">
        <color rgb="FFF4B51D"/>
      </bottom>
      <diagonal/>
    </border>
    <border>
      <left/>
      <right style="medium">
        <color rgb="FFF4B51D"/>
      </right>
      <top style="medium">
        <color rgb="FFF4B51D"/>
      </top>
      <bottom style="medium">
        <color rgb="FFF4B51D"/>
      </bottom>
      <diagonal/>
    </border>
    <border>
      <left style="medium">
        <color rgb="FFF4B51D"/>
      </left>
      <right style="medium">
        <color rgb="FFF4B51D"/>
      </right>
      <top/>
      <bottom style="medium">
        <color rgb="FFF4B51D"/>
      </bottom>
      <diagonal/>
    </border>
    <border>
      <left/>
      <right style="medium">
        <color rgb="FFF4B51D"/>
      </right>
      <top/>
      <bottom style="medium">
        <color rgb="FFF4B51D"/>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CCCCCC"/>
      </left>
      <right style="medium">
        <color rgb="FF000000"/>
      </right>
      <top style="medium">
        <color rgb="FF000000"/>
      </top>
      <bottom style="medium">
        <color rgb="FF000000"/>
      </bottom>
      <diagonal/>
    </border>
    <border>
      <left style="thick">
        <color rgb="FFF4B51D"/>
      </left>
      <right style="thick">
        <color rgb="FFF4B51D"/>
      </right>
      <top style="thick">
        <color rgb="FFF4B51D"/>
      </top>
      <bottom style="thick">
        <color rgb="FFF4B51D"/>
      </bottom>
      <diagonal/>
    </border>
    <border>
      <left/>
      <right style="thick">
        <color rgb="FFF4B51D"/>
      </right>
      <top style="thick">
        <color rgb="FFF4B51D"/>
      </top>
      <bottom style="thick">
        <color rgb="FFF4B51D"/>
      </bottom>
      <diagonal/>
    </border>
    <border>
      <left style="thick">
        <color rgb="FFF4B51D"/>
      </left>
      <right style="thick">
        <color rgb="FFF4B51D"/>
      </right>
      <top style="thick">
        <color rgb="FFF4B51D"/>
      </top>
      <bottom/>
      <diagonal/>
    </border>
    <border>
      <left/>
      <right style="thick">
        <color rgb="FFF4B51D"/>
      </right>
      <top/>
      <bottom/>
      <diagonal/>
    </border>
    <border>
      <left style="thick">
        <color rgb="FFF4B51D"/>
      </left>
      <right style="thick">
        <color rgb="FFF4B51D"/>
      </right>
      <top/>
      <bottom/>
      <diagonal/>
    </border>
    <border>
      <left style="thick">
        <color rgb="FFF4B51D"/>
      </left>
      <right style="thick">
        <color rgb="FFF4B51D"/>
      </right>
      <top/>
      <bottom/>
      <diagonal/>
    </border>
    <border>
      <left style="thick">
        <color rgb="FFF4B51D"/>
      </left>
      <right style="thick">
        <color rgb="FFF4B51D"/>
      </right>
      <top/>
      <bottom style="thick">
        <color rgb="FFF4B51D"/>
      </bottom>
      <diagonal/>
    </border>
    <border>
      <left/>
      <right style="thick">
        <color rgb="FFF4B51D"/>
      </right>
      <top/>
      <bottom style="thick">
        <color rgb="FFF4B51D"/>
      </bottom>
      <diagonal/>
    </border>
    <border>
      <left style="thick">
        <color rgb="FFF4B51D"/>
      </left>
      <right style="thick">
        <color rgb="FFF4B51D"/>
      </right>
      <top/>
      <bottom style="thick">
        <color rgb="FFF4B51D"/>
      </bottom>
      <diagonal/>
    </border>
    <border>
      <left style="medium">
        <color rgb="FF000000"/>
      </left>
      <right/>
      <top/>
      <bottom/>
      <diagonal/>
    </border>
    <border>
      <left/>
      <right style="medium">
        <color rgb="FF000000"/>
      </right>
      <top/>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right style="thin">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572">
    <xf numFmtId="0" fontId="0" fillId="0" borderId="0" xfId="0"/>
    <xf numFmtId="0" fontId="1" fillId="2" borderId="1" xfId="0" applyFont="1" applyFill="1" applyBorder="1"/>
    <xf numFmtId="0" fontId="2" fillId="2" borderId="1" xfId="0" applyFont="1" applyFill="1" applyBorder="1" applyAlignment="1">
      <alignment horizontal="left"/>
    </xf>
    <xf numFmtId="0" fontId="3" fillId="2" borderId="1" xfId="0" applyFont="1" applyFill="1" applyBorder="1" applyAlignment="1">
      <alignment horizontal="center" vertical="center"/>
    </xf>
    <xf numFmtId="0" fontId="3" fillId="2" borderId="1" xfId="0" applyFont="1" applyFill="1" applyBorder="1"/>
    <xf numFmtId="0" fontId="3" fillId="2" borderId="1" xfId="0" applyFont="1" applyFill="1" applyBorder="1" applyAlignment="1">
      <alignment horizontal="left"/>
    </xf>
    <xf numFmtId="0" fontId="4" fillId="2" borderId="1" xfId="0" applyFont="1" applyFill="1" applyBorder="1" applyAlignment="1">
      <alignment horizontal="left"/>
    </xf>
    <xf numFmtId="0" fontId="5" fillId="2" borderId="1" xfId="0" applyFont="1" applyFill="1" applyBorder="1" applyAlignment="1">
      <alignment horizontal="left" vertical="center"/>
    </xf>
    <xf numFmtId="0" fontId="1" fillId="2" borderId="1" xfId="0" applyFont="1" applyFill="1" applyBorder="1" applyAlignment="1">
      <alignment horizontal="left"/>
    </xf>
    <xf numFmtId="0" fontId="6" fillId="2" borderId="1" xfId="0" applyFont="1" applyFill="1" applyBorder="1" applyAlignment="1">
      <alignment horizontal="left"/>
    </xf>
    <xf numFmtId="0" fontId="7" fillId="2" borderId="1" xfId="0" applyFont="1" applyFill="1" applyBorder="1" applyAlignment="1">
      <alignment horizontal="left"/>
    </xf>
    <xf numFmtId="0" fontId="8" fillId="2" borderId="1" xfId="0" applyFont="1" applyFill="1" applyBorder="1" applyAlignment="1">
      <alignment horizontal="left"/>
    </xf>
    <xf numFmtId="0" fontId="9" fillId="0" borderId="0" xfId="0" applyFont="1" applyAlignment="1">
      <alignment horizontal="left"/>
    </xf>
    <xf numFmtId="0" fontId="10" fillId="2" borderId="1" xfId="0" applyFont="1" applyFill="1" applyBorder="1" applyAlignment="1">
      <alignment horizontal="left"/>
    </xf>
    <xf numFmtId="0" fontId="11" fillId="0" borderId="0" xfId="0" applyFont="1"/>
    <xf numFmtId="0" fontId="12" fillId="2" borderId="1" xfId="0" applyFont="1" applyFill="1" applyBorder="1" applyAlignment="1">
      <alignment horizontal="left" vertical="center"/>
    </xf>
    <xf numFmtId="0" fontId="13" fillId="2" borderId="1" xfId="0" applyFont="1" applyFill="1" applyBorder="1" applyAlignment="1">
      <alignment horizontal="center" vertical="center"/>
    </xf>
    <xf numFmtId="0" fontId="3" fillId="2" borderId="1" xfId="0" applyFont="1" applyFill="1" applyBorder="1" applyAlignment="1">
      <alignment vertical="center"/>
    </xf>
    <xf numFmtId="0" fontId="14" fillId="2" borderId="1" xfId="0" applyFont="1" applyFill="1" applyBorder="1" applyAlignment="1">
      <alignment horizontal="left" vertical="center"/>
    </xf>
    <xf numFmtId="0" fontId="15" fillId="2" borderId="1" xfId="0" applyFont="1" applyFill="1" applyBorder="1" applyAlignment="1">
      <alignment horizontal="left" vertical="center"/>
    </xf>
    <xf numFmtId="0" fontId="14" fillId="2" borderId="1" xfId="0" applyFont="1" applyFill="1" applyBorder="1" applyAlignment="1">
      <alignment vertical="center"/>
    </xf>
    <xf numFmtId="0" fontId="16" fillId="2" borderId="1" xfId="0" applyFont="1" applyFill="1" applyBorder="1" applyAlignment="1">
      <alignment vertical="center"/>
    </xf>
    <xf numFmtId="0" fontId="17" fillId="2" borderId="2" xfId="0" applyFont="1" applyFill="1" applyBorder="1" applyAlignment="1">
      <alignment horizontal="center" vertical="center" wrapText="1"/>
    </xf>
    <xf numFmtId="0" fontId="20" fillId="2" borderId="1" xfId="0" applyFont="1" applyFill="1" applyBorder="1" applyAlignment="1">
      <alignment vertical="center"/>
    </xf>
    <xf numFmtId="0" fontId="17" fillId="2" borderId="5" xfId="0" applyFont="1" applyFill="1" applyBorder="1" applyAlignment="1">
      <alignment horizontal="center" vertical="center" wrapText="1"/>
    </xf>
    <xf numFmtId="0" fontId="22" fillId="2" borderId="1" xfId="0" applyFont="1" applyFill="1" applyBorder="1" applyAlignment="1">
      <alignment horizontal="left" vertical="center"/>
    </xf>
    <xf numFmtId="0" fontId="21" fillId="2" borderId="1" xfId="0" applyFont="1" applyFill="1" applyBorder="1" applyAlignment="1">
      <alignment horizontal="left" vertical="center"/>
    </xf>
    <xf numFmtId="0" fontId="21" fillId="2" borderId="1" xfId="0" applyFont="1" applyFill="1" applyBorder="1" applyAlignment="1">
      <alignment vertical="center"/>
    </xf>
    <xf numFmtId="0" fontId="17" fillId="2" borderId="1" xfId="0" applyFont="1" applyFill="1" applyBorder="1" applyAlignment="1">
      <alignment horizontal="left" vertical="center"/>
    </xf>
    <xf numFmtId="0" fontId="17" fillId="2" borderId="1" xfId="0" applyFont="1" applyFill="1" applyBorder="1" applyAlignment="1">
      <alignment vertical="center"/>
    </xf>
    <xf numFmtId="0" fontId="22" fillId="2" borderId="1" xfId="0" applyFont="1" applyFill="1" applyBorder="1" applyAlignment="1">
      <alignment vertical="center"/>
    </xf>
    <xf numFmtId="0" fontId="19" fillId="2" borderId="1" xfId="0" applyFont="1" applyFill="1" applyBorder="1" applyAlignment="1">
      <alignment vertical="center"/>
    </xf>
    <xf numFmtId="0" fontId="23" fillId="2" borderId="1" xfId="0" applyFont="1" applyFill="1" applyBorder="1" applyAlignment="1">
      <alignment horizontal="center" vertical="center"/>
    </xf>
    <xf numFmtId="0" fontId="24" fillId="2" borderId="1" xfId="0" applyFont="1" applyFill="1" applyBorder="1" applyAlignment="1">
      <alignment vertical="center"/>
    </xf>
    <xf numFmtId="0" fontId="1" fillId="0" borderId="0" xfId="0" applyFont="1"/>
    <xf numFmtId="1" fontId="1" fillId="0" borderId="0" xfId="0" applyNumberFormat="1" applyFont="1"/>
    <xf numFmtId="9" fontId="1" fillId="0" borderId="0" xfId="0" applyNumberFormat="1" applyFont="1"/>
    <xf numFmtId="164" fontId="1" fillId="0" borderId="0" xfId="0" applyNumberFormat="1" applyFont="1" applyAlignment="1">
      <alignment horizontal="center" vertical="center"/>
    </xf>
    <xf numFmtId="0" fontId="25" fillId="2" borderId="11" xfId="0" applyFont="1" applyFill="1" applyBorder="1" applyAlignment="1">
      <alignment horizontal="center" vertical="center"/>
    </xf>
    <xf numFmtId="0" fontId="26" fillId="2" borderId="12" xfId="0" applyFont="1" applyFill="1" applyBorder="1" applyAlignment="1">
      <alignment horizontal="center" vertical="center"/>
    </xf>
    <xf numFmtId="0" fontId="27" fillId="0" borderId="0" xfId="0" applyFont="1"/>
    <xf numFmtId="0" fontId="25" fillId="2" borderId="13" xfId="0" applyFont="1" applyFill="1" applyBorder="1" applyAlignment="1">
      <alignment horizontal="center" vertical="center"/>
    </xf>
    <xf numFmtId="0" fontId="26" fillId="2" borderId="14" xfId="0" applyFont="1" applyFill="1" applyBorder="1" applyAlignment="1">
      <alignment horizontal="center" vertical="center"/>
    </xf>
    <xf numFmtId="0" fontId="25" fillId="2" borderId="13" xfId="0" applyFont="1" applyFill="1" applyBorder="1" applyAlignment="1">
      <alignment horizontal="center"/>
    </xf>
    <xf numFmtId="0" fontId="25" fillId="2" borderId="15" xfId="0" applyFont="1" applyFill="1" applyBorder="1" applyAlignment="1">
      <alignment horizontal="center" vertical="center"/>
    </xf>
    <xf numFmtId="0" fontId="26" fillId="2" borderId="16" xfId="0" applyFont="1" applyFill="1" applyBorder="1" applyAlignment="1">
      <alignment horizontal="center" vertical="center"/>
    </xf>
    <xf numFmtId="0" fontId="28" fillId="3" borderId="17" xfId="0" applyFont="1" applyFill="1" applyBorder="1" applyAlignment="1">
      <alignment vertical="center"/>
    </xf>
    <xf numFmtId="0" fontId="28" fillId="3" borderId="18" xfId="0" applyFont="1" applyFill="1" applyBorder="1" applyAlignment="1">
      <alignment vertical="center"/>
    </xf>
    <xf numFmtId="9" fontId="28" fillId="3" borderId="18" xfId="0" applyNumberFormat="1" applyFont="1" applyFill="1" applyBorder="1" applyAlignment="1">
      <alignment vertical="center"/>
    </xf>
    <xf numFmtId="0" fontId="28" fillId="3" borderId="19" xfId="0" applyFont="1" applyFill="1" applyBorder="1" applyAlignment="1">
      <alignment vertical="center"/>
    </xf>
    <xf numFmtId="0" fontId="28" fillId="3" borderId="20" xfId="0" applyFont="1" applyFill="1" applyBorder="1" applyAlignment="1">
      <alignment vertical="center"/>
    </xf>
    <xf numFmtId="0" fontId="28" fillId="3" borderId="21" xfId="0" applyFont="1" applyFill="1" applyBorder="1" applyAlignment="1">
      <alignment vertical="center"/>
    </xf>
    <xf numFmtId="0" fontId="28" fillId="3" borderId="22" xfId="0" applyFont="1" applyFill="1" applyBorder="1" applyAlignment="1">
      <alignment vertical="center"/>
    </xf>
    <xf numFmtId="0" fontId="17" fillId="4" borderId="23" xfId="0" applyFont="1" applyFill="1" applyBorder="1" applyAlignment="1">
      <alignment horizontal="center" vertical="center" wrapText="1"/>
    </xf>
    <xf numFmtId="0" fontId="17" fillId="4" borderId="24" xfId="0" applyFont="1" applyFill="1" applyBorder="1" applyAlignment="1">
      <alignment horizontal="center" vertical="center" wrapText="1"/>
    </xf>
    <xf numFmtId="1" fontId="17" fillId="4" borderId="25" xfId="0" applyNumberFormat="1" applyFont="1" applyFill="1" applyBorder="1" applyAlignment="1">
      <alignment horizontal="center" vertical="center" wrapText="1"/>
    </xf>
    <xf numFmtId="1" fontId="17" fillId="4" borderId="23" xfId="0" applyNumberFormat="1" applyFont="1" applyFill="1" applyBorder="1" applyAlignment="1">
      <alignment horizontal="center" vertical="center"/>
    </xf>
    <xf numFmtId="0" fontId="17" fillId="4" borderId="26" xfId="0" applyFont="1" applyFill="1" applyBorder="1" applyAlignment="1">
      <alignment horizontal="center" vertical="center"/>
    </xf>
    <xf numFmtId="164" fontId="17" fillId="4" borderId="27" xfId="0" applyNumberFormat="1" applyFont="1" applyFill="1" applyBorder="1" applyAlignment="1">
      <alignment horizontal="center" vertical="center" wrapText="1"/>
    </xf>
    <xf numFmtId="0" fontId="17" fillId="4" borderId="24" xfId="0" applyFont="1" applyFill="1" applyBorder="1" applyAlignment="1">
      <alignment horizontal="center" vertical="center"/>
    </xf>
    <xf numFmtId="0" fontId="17" fillId="5" borderId="24" xfId="0" applyFont="1" applyFill="1" applyBorder="1" applyAlignment="1">
      <alignment horizontal="center" vertical="center" wrapText="1"/>
    </xf>
    <xf numFmtId="9" fontId="17" fillId="4" borderId="24" xfId="0" applyNumberFormat="1" applyFont="1" applyFill="1" applyBorder="1" applyAlignment="1">
      <alignment horizontal="center" vertical="center"/>
    </xf>
    <xf numFmtId="9" fontId="14" fillId="5" borderId="24" xfId="0" applyNumberFormat="1" applyFont="1" applyFill="1" applyBorder="1" applyAlignment="1">
      <alignment horizontal="center" vertical="center"/>
    </xf>
    <xf numFmtId="0" fontId="14" fillId="2" borderId="24"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6" borderId="27" xfId="0" applyFont="1" applyFill="1" applyBorder="1" applyAlignment="1">
      <alignment horizontal="center" vertical="center" wrapText="1"/>
    </xf>
    <xf numFmtId="0" fontId="14" fillId="7" borderId="24" xfId="0" applyFont="1" applyFill="1" applyBorder="1" applyAlignment="1">
      <alignment horizontal="center" vertical="center" wrapText="1"/>
    </xf>
    <xf numFmtId="164" fontId="17" fillId="4" borderId="24" xfId="0" applyNumberFormat="1" applyFont="1" applyFill="1" applyBorder="1" applyAlignment="1">
      <alignment horizontal="center" vertical="center" wrapText="1"/>
    </xf>
    <xf numFmtId="0" fontId="17" fillId="5" borderId="24" xfId="0" applyFont="1" applyFill="1" applyBorder="1" applyAlignment="1">
      <alignment horizontal="center" vertical="center"/>
    </xf>
    <xf numFmtId="10" fontId="17" fillId="4" borderId="24" xfId="0" applyNumberFormat="1" applyFont="1" applyFill="1" applyBorder="1" applyAlignment="1">
      <alignment horizontal="center" vertical="center"/>
    </xf>
    <xf numFmtId="0" fontId="14" fillId="5" borderId="24" xfId="0" applyFont="1" applyFill="1" applyBorder="1" applyAlignment="1">
      <alignment horizontal="center" vertical="center"/>
    </xf>
    <xf numFmtId="0" fontId="14" fillId="7" borderId="28" xfId="0" applyFont="1" applyFill="1" applyBorder="1" applyAlignment="1">
      <alignment horizontal="center" vertical="center" wrapText="1"/>
    </xf>
    <xf numFmtId="0" fontId="3" fillId="4" borderId="29" xfId="0" applyFont="1" applyFill="1" applyBorder="1" applyAlignment="1">
      <alignment horizontal="center" vertical="center"/>
    </xf>
    <xf numFmtId="1" fontId="3" fillId="4" borderId="29" xfId="0" applyNumberFormat="1" applyFont="1" applyFill="1" applyBorder="1" applyAlignment="1">
      <alignment horizontal="center" vertical="center"/>
    </xf>
    <xf numFmtId="0" fontId="3" fillId="7" borderId="29" xfId="0" applyFont="1" applyFill="1" applyBorder="1" applyAlignment="1">
      <alignment horizontal="center" vertical="center"/>
    </xf>
    <xf numFmtId="0" fontId="29" fillId="4" borderId="29" xfId="0" applyFont="1" applyFill="1" applyBorder="1" applyAlignment="1">
      <alignment horizontal="center" vertical="center"/>
    </xf>
    <xf numFmtId="0" fontId="3" fillId="4" borderId="29" xfId="0" applyFont="1" applyFill="1" applyBorder="1" applyAlignment="1">
      <alignment horizontal="center" vertical="center" wrapText="1"/>
    </xf>
    <xf numFmtId="9" fontId="3" fillId="4" borderId="29" xfId="0" applyNumberFormat="1" applyFont="1" applyFill="1" applyBorder="1" applyAlignment="1">
      <alignment horizontal="center" vertical="center" wrapText="1"/>
    </xf>
    <xf numFmtId="0" fontId="30" fillId="4" borderId="30" xfId="0" applyFont="1" applyFill="1" applyBorder="1" applyAlignment="1">
      <alignment horizontal="center" vertical="center"/>
    </xf>
    <xf numFmtId="1" fontId="3" fillId="0" borderId="28" xfId="0" applyNumberFormat="1" applyFont="1" applyBorder="1" applyAlignment="1">
      <alignment horizontal="center" vertical="center"/>
    </xf>
    <xf numFmtId="14" fontId="3" fillId="0" borderId="28" xfId="0" applyNumberFormat="1" applyFont="1" applyBorder="1" applyAlignment="1">
      <alignment horizontal="center" vertical="center"/>
    </xf>
    <xf numFmtId="165" fontId="31" fillId="0" borderId="28" xfId="0" applyNumberFormat="1" applyFont="1" applyBorder="1" applyAlignment="1">
      <alignment horizontal="center"/>
    </xf>
    <xf numFmtId="2" fontId="3" fillId="0" borderId="28" xfId="0" applyNumberFormat="1" applyFont="1" applyBorder="1" applyAlignment="1">
      <alignment horizontal="center" vertical="center"/>
    </xf>
    <xf numFmtId="0" fontId="3" fillId="0" borderId="0" xfId="0" applyFont="1" applyAlignment="1">
      <alignment horizontal="center" vertical="center"/>
    </xf>
    <xf numFmtId="164" fontId="3" fillId="0" borderId="28" xfId="0" applyNumberFormat="1" applyFont="1" applyBorder="1" applyAlignment="1">
      <alignment horizontal="center" vertical="center"/>
    </xf>
    <xf numFmtId="0" fontId="3" fillId="0" borderId="28" xfId="0" applyFont="1" applyBorder="1" applyAlignment="1">
      <alignment horizontal="center" vertical="center"/>
    </xf>
    <xf numFmtId="0" fontId="3" fillId="5" borderId="28" xfId="0" applyFont="1" applyFill="1" applyBorder="1" applyAlignment="1">
      <alignment horizontal="center" vertical="center"/>
    </xf>
    <xf numFmtId="9" fontId="3" fillId="0" borderId="28" xfId="0" applyNumberFormat="1" applyFont="1" applyBorder="1" applyAlignment="1">
      <alignment horizontal="center" vertical="center"/>
    </xf>
    <xf numFmtId="0" fontId="3" fillId="0" borderId="28" xfId="0" applyFont="1" applyBorder="1" applyAlignment="1">
      <alignment horizontal="center" vertical="center" wrapText="1"/>
    </xf>
    <xf numFmtId="9" fontId="3" fillId="5" borderId="28" xfId="0" applyNumberFormat="1" applyFont="1" applyFill="1" applyBorder="1" applyAlignment="1">
      <alignment horizontal="center" vertical="center"/>
    </xf>
    <xf numFmtId="166" fontId="3" fillId="2" borderId="28" xfId="0" applyNumberFormat="1" applyFont="1" applyFill="1" applyBorder="1" applyAlignment="1">
      <alignment horizontal="center" vertical="center"/>
    </xf>
    <xf numFmtId="167" fontId="3" fillId="2" borderId="28" xfId="0" applyNumberFormat="1" applyFont="1" applyFill="1" applyBorder="1" applyAlignment="1">
      <alignment horizontal="center" vertical="center"/>
    </xf>
    <xf numFmtId="0" fontId="3" fillId="2" borderId="28" xfId="0" applyFont="1" applyFill="1" applyBorder="1" applyAlignment="1">
      <alignment horizontal="center" vertical="center"/>
    </xf>
    <xf numFmtId="168" fontId="3" fillId="2" borderId="28" xfId="0" applyNumberFormat="1" applyFont="1" applyFill="1" applyBorder="1" applyAlignment="1">
      <alignment horizontal="center" vertical="center"/>
    </xf>
    <xf numFmtId="164" fontId="14" fillId="5" borderId="31" xfId="0" applyNumberFormat="1" applyFont="1" applyFill="1" applyBorder="1" applyAlignment="1">
      <alignment horizontal="center" vertical="center"/>
    </xf>
    <xf numFmtId="164" fontId="3" fillId="7" borderId="31" xfId="0" applyNumberFormat="1" applyFont="1" applyFill="1" applyBorder="1" applyAlignment="1">
      <alignment horizontal="center" vertical="center"/>
    </xf>
    <xf numFmtId="164" fontId="14" fillId="7" borderId="28" xfId="0" applyNumberFormat="1" applyFont="1" applyFill="1" applyBorder="1" applyAlignment="1">
      <alignment horizontal="center" vertical="center"/>
    </xf>
    <xf numFmtId="10" fontId="3" fillId="0" borderId="28" xfId="0" applyNumberFormat="1" applyFont="1" applyBorder="1" applyAlignment="1">
      <alignment horizontal="center" vertical="center"/>
    </xf>
    <xf numFmtId="10" fontId="3" fillId="5" borderId="28" xfId="0" applyNumberFormat="1" applyFont="1" applyFill="1" applyBorder="1" applyAlignment="1">
      <alignment horizontal="center" vertical="center"/>
    </xf>
    <xf numFmtId="0" fontId="1" fillId="0" borderId="28" xfId="0" applyFont="1" applyBorder="1"/>
    <xf numFmtId="165" fontId="31" fillId="0" borderId="0" xfId="0" applyNumberFormat="1" applyFont="1" applyAlignment="1">
      <alignment horizontal="center"/>
    </xf>
    <xf numFmtId="10" fontId="1" fillId="0" borderId="0" xfId="0" applyNumberFormat="1" applyFont="1"/>
    <xf numFmtId="1" fontId="14" fillId="0" borderId="28" xfId="0" applyNumberFormat="1" applyFont="1" applyBorder="1" applyAlignment="1">
      <alignment horizontal="center" vertical="center"/>
    </xf>
    <xf numFmtId="1" fontId="33" fillId="2" borderId="1" xfId="0" applyNumberFormat="1" applyFont="1" applyFill="1" applyBorder="1" applyAlignment="1">
      <alignment vertical="center"/>
    </xf>
    <xf numFmtId="0" fontId="34" fillId="2" borderId="1" xfId="0" applyFont="1" applyFill="1" applyBorder="1" applyAlignment="1">
      <alignment horizontal="left" vertical="center"/>
    </xf>
    <xf numFmtId="0" fontId="3" fillId="2" borderId="1" xfId="0" applyFont="1" applyFill="1" applyBorder="1" applyAlignment="1">
      <alignment horizontal="center" vertical="center" wrapText="1"/>
    </xf>
    <xf numFmtId="9" fontId="3" fillId="2" borderId="1" xfId="0" applyNumberFormat="1" applyFont="1" applyFill="1" applyBorder="1" applyAlignment="1">
      <alignment horizontal="center" vertical="center"/>
    </xf>
    <xf numFmtId="10" fontId="3" fillId="2" borderId="1" xfId="0" applyNumberFormat="1" applyFont="1" applyFill="1" applyBorder="1" applyAlignment="1">
      <alignment horizontal="center" vertical="center"/>
    </xf>
    <xf numFmtId="2" fontId="3" fillId="2" borderId="1" xfId="0" applyNumberFormat="1" applyFont="1" applyFill="1" applyBorder="1" applyAlignment="1">
      <alignment horizontal="center" vertical="center"/>
    </xf>
    <xf numFmtId="0" fontId="3" fillId="0" borderId="0" xfId="0" applyFont="1"/>
    <xf numFmtId="0" fontId="14" fillId="2" borderId="28" xfId="0" applyFont="1" applyFill="1" applyBorder="1" applyAlignment="1">
      <alignment horizontal="center" vertical="center"/>
    </xf>
    <xf numFmtId="0" fontId="14" fillId="2" borderId="1" xfId="0" applyFont="1" applyFill="1" applyBorder="1" applyAlignment="1">
      <alignment horizontal="center" vertical="center"/>
    </xf>
    <xf numFmtId="0" fontId="35" fillId="2" borderId="1" xfId="0" applyFont="1" applyFill="1" applyBorder="1" applyAlignment="1">
      <alignment horizontal="left" vertical="center"/>
    </xf>
    <xf numFmtId="0" fontId="14" fillId="2" borderId="28" xfId="0" applyFont="1" applyFill="1" applyBorder="1" applyAlignment="1">
      <alignment horizontal="center"/>
    </xf>
    <xf numFmtId="0" fontId="14" fillId="2" borderId="34" xfId="0" applyFont="1" applyFill="1" applyBorder="1" applyAlignment="1">
      <alignment horizontal="center" vertical="center"/>
    </xf>
    <xf numFmtId="0" fontId="3" fillId="2" borderId="34" xfId="0" applyFont="1" applyFill="1" applyBorder="1" applyAlignment="1">
      <alignment horizontal="center" vertical="center"/>
    </xf>
    <xf numFmtId="0" fontId="17" fillId="4" borderId="28" xfId="0" applyFont="1" applyFill="1" applyBorder="1" applyAlignment="1">
      <alignment horizontal="center" vertical="center"/>
    </xf>
    <xf numFmtId="0" fontId="17" fillId="4" borderId="31" xfId="0" applyFont="1" applyFill="1" applyBorder="1" applyAlignment="1">
      <alignment horizontal="center" vertical="center" wrapText="1"/>
    </xf>
    <xf numFmtId="1" fontId="17" fillId="4" borderId="28" xfId="0" applyNumberFormat="1" applyFont="1" applyFill="1" applyBorder="1" applyAlignment="1">
      <alignment horizontal="center" vertical="center"/>
    </xf>
    <xf numFmtId="0" fontId="17" fillId="4" borderId="35" xfId="0" applyFont="1" applyFill="1" applyBorder="1" applyAlignment="1">
      <alignment horizontal="center" vertical="center"/>
    </xf>
    <xf numFmtId="0" fontId="17" fillId="4" borderId="28" xfId="0" applyFont="1" applyFill="1" applyBorder="1" applyAlignment="1">
      <alignment horizontal="center" vertical="center" wrapText="1"/>
    </xf>
    <xf numFmtId="0" fontId="14" fillId="5" borderId="28" xfId="0" applyFont="1" applyFill="1" applyBorder="1" applyAlignment="1">
      <alignment horizontal="center" vertical="center"/>
    </xf>
    <xf numFmtId="9" fontId="17" fillId="4" borderId="28" xfId="0" applyNumberFormat="1" applyFont="1" applyFill="1" applyBorder="1" applyAlignment="1">
      <alignment horizontal="center" vertical="center"/>
    </xf>
    <xf numFmtId="10" fontId="14" fillId="5" borderId="28" xfId="0" applyNumberFormat="1" applyFont="1" applyFill="1" applyBorder="1" applyAlignment="1">
      <alignment horizontal="center" vertical="center"/>
    </xf>
    <xf numFmtId="0" fontId="14" fillId="2" borderId="28" xfId="0" applyFont="1" applyFill="1" applyBorder="1" applyAlignment="1">
      <alignment horizontal="center" vertical="center" wrapText="1"/>
    </xf>
    <xf numFmtId="2" fontId="14" fillId="5" borderId="31" xfId="0" applyNumberFormat="1" applyFont="1" applyFill="1" applyBorder="1" applyAlignment="1">
      <alignment horizontal="center" vertical="center" wrapText="1"/>
    </xf>
    <xf numFmtId="0" fontId="3" fillId="4" borderId="28" xfId="0" applyFont="1" applyFill="1" applyBorder="1" applyAlignment="1">
      <alignment horizontal="center" vertical="center"/>
    </xf>
    <xf numFmtId="0" fontId="36" fillId="4" borderId="28" xfId="0" applyFont="1" applyFill="1" applyBorder="1" applyAlignment="1">
      <alignment horizontal="center" vertical="center"/>
    </xf>
    <xf numFmtId="0" fontId="3" fillId="4" borderId="28" xfId="0" applyFont="1" applyFill="1" applyBorder="1" applyAlignment="1">
      <alignment horizontal="center" vertical="center" wrapText="1"/>
    </xf>
    <xf numFmtId="9" fontId="37" fillId="4" borderId="28" xfId="0" applyNumberFormat="1" applyFont="1" applyFill="1" applyBorder="1" applyAlignment="1">
      <alignment horizontal="center" vertical="center"/>
    </xf>
    <xf numFmtId="10" fontId="38" fillId="4" borderId="28" xfId="0" applyNumberFormat="1" applyFont="1" applyFill="1" applyBorder="1" applyAlignment="1">
      <alignment horizontal="center" vertical="center"/>
    </xf>
    <xf numFmtId="2" fontId="39" fillId="4" borderId="31" xfId="0" applyNumberFormat="1" applyFont="1" applyFill="1" applyBorder="1" applyAlignment="1">
      <alignment horizontal="center" vertical="center"/>
    </xf>
    <xf numFmtId="49" fontId="3" fillId="0" borderId="28" xfId="0" applyNumberFormat="1" applyFont="1" applyBorder="1" applyAlignment="1">
      <alignment horizontal="center" vertical="center"/>
    </xf>
    <xf numFmtId="1" fontId="3" fillId="0" borderId="28" xfId="0" applyNumberFormat="1" applyFont="1" applyBorder="1" applyAlignment="1">
      <alignment horizontal="center" vertical="center" wrapText="1"/>
    </xf>
    <xf numFmtId="1" fontId="3" fillId="5" borderId="28" xfId="0" applyNumberFormat="1" applyFont="1" applyFill="1" applyBorder="1" applyAlignment="1">
      <alignment horizontal="center" vertical="center" wrapText="1"/>
    </xf>
    <xf numFmtId="2" fontId="14" fillId="5" borderId="31" xfId="0" applyNumberFormat="1" applyFont="1" applyFill="1" applyBorder="1" applyAlignment="1">
      <alignment horizontal="center" vertical="center"/>
    </xf>
    <xf numFmtId="0" fontId="3" fillId="0" borderId="28" xfId="0" applyFont="1" applyBorder="1"/>
    <xf numFmtId="2" fontId="1" fillId="0" borderId="0" xfId="0" applyNumberFormat="1" applyFont="1"/>
    <xf numFmtId="49" fontId="1" fillId="0" borderId="0" xfId="0" applyNumberFormat="1" applyFont="1"/>
    <xf numFmtId="0" fontId="28" fillId="2" borderId="1" xfId="0" applyFont="1" applyFill="1" applyBorder="1"/>
    <xf numFmtId="0" fontId="17" fillId="9" borderId="18"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36" xfId="0" applyFont="1" applyFill="1" applyBorder="1" applyAlignment="1">
      <alignment horizontal="center" vertical="center" wrapText="1"/>
    </xf>
    <xf numFmtId="0" fontId="14" fillId="9" borderId="19" xfId="0" applyFont="1" applyFill="1" applyBorder="1" applyAlignment="1">
      <alignment horizontal="center" vertical="center" wrapText="1"/>
    </xf>
    <xf numFmtId="0" fontId="3" fillId="2" borderId="37" xfId="0" applyFont="1" applyFill="1" applyBorder="1" applyAlignment="1">
      <alignment horizontal="center" vertical="center"/>
    </xf>
    <xf numFmtId="169" fontId="3" fillId="2" borderId="37" xfId="0" applyNumberFormat="1" applyFont="1" applyFill="1" applyBorder="1" applyAlignment="1">
      <alignment horizontal="center" vertical="center"/>
    </xf>
    <xf numFmtId="170" fontId="3" fillId="2" borderId="37" xfId="0" applyNumberFormat="1" applyFont="1" applyFill="1" applyBorder="1" applyAlignment="1">
      <alignment horizontal="center" vertical="center"/>
    </xf>
    <xf numFmtId="170" fontId="14" fillId="2" borderId="37" xfId="0" applyNumberFormat="1" applyFont="1" applyFill="1" applyBorder="1" applyAlignment="1">
      <alignment horizontal="center" vertical="center"/>
    </xf>
    <xf numFmtId="0" fontId="3" fillId="2" borderId="37" xfId="0" applyFont="1" applyFill="1" applyBorder="1" applyAlignment="1">
      <alignment horizontal="center" vertical="center" wrapText="1"/>
    </xf>
    <xf numFmtId="169" fontId="3" fillId="2" borderId="28" xfId="0" applyNumberFormat="1" applyFont="1" applyFill="1" applyBorder="1" applyAlignment="1">
      <alignment horizontal="center" vertical="center"/>
    </xf>
    <xf numFmtId="169" fontId="14" fillId="3" borderId="38" xfId="0" applyNumberFormat="1" applyFont="1" applyFill="1" applyBorder="1" applyAlignment="1">
      <alignment horizontal="center" vertical="center"/>
    </xf>
    <xf numFmtId="0" fontId="14" fillId="2" borderId="39" xfId="0" applyFont="1" applyFill="1" applyBorder="1" applyAlignment="1">
      <alignment horizontal="center" vertical="center"/>
    </xf>
    <xf numFmtId="0" fontId="14" fillId="2" borderId="40" xfId="0" applyFont="1" applyFill="1" applyBorder="1" applyAlignment="1">
      <alignment horizontal="center" vertical="center"/>
    </xf>
    <xf numFmtId="0" fontId="3" fillId="2" borderId="41" xfId="0" applyFont="1" applyFill="1" applyBorder="1" applyAlignment="1">
      <alignment horizontal="center" vertical="center"/>
    </xf>
    <xf numFmtId="169" fontId="3" fillId="2" borderId="41" xfId="0" applyNumberFormat="1" applyFont="1" applyFill="1" applyBorder="1" applyAlignment="1">
      <alignment horizontal="center" vertical="center"/>
    </xf>
    <xf numFmtId="170" fontId="3" fillId="2" borderId="41" xfId="0" applyNumberFormat="1" applyFont="1" applyFill="1" applyBorder="1" applyAlignment="1">
      <alignment horizontal="center" vertical="center"/>
    </xf>
    <xf numFmtId="170" fontId="14" fillId="2" borderId="41" xfId="0" applyNumberFormat="1" applyFont="1" applyFill="1" applyBorder="1" applyAlignment="1">
      <alignment horizontal="center" vertical="center"/>
    </xf>
    <xf numFmtId="0" fontId="3" fillId="2" borderId="41" xfId="0" applyFont="1" applyFill="1" applyBorder="1" applyAlignment="1">
      <alignment horizontal="center" vertical="center" wrapText="1"/>
    </xf>
    <xf numFmtId="166" fontId="3" fillId="2" borderId="42" xfId="0" applyNumberFormat="1" applyFont="1" applyFill="1" applyBorder="1" applyAlignment="1">
      <alignment horizontal="center" vertical="center"/>
    </xf>
    <xf numFmtId="167" fontId="3" fillId="2" borderId="42" xfId="0" applyNumberFormat="1" applyFont="1" applyFill="1" applyBorder="1" applyAlignment="1">
      <alignment horizontal="center" vertical="center"/>
    </xf>
    <xf numFmtId="169" fontId="3" fillId="2" borderId="42" xfId="0" applyNumberFormat="1" applyFont="1" applyFill="1" applyBorder="1" applyAlignment="1">
      <alignment horizontal="center" vertical="center"/>
    </xf>
    <xf numFmtId="168" fontId="3" fillId="2" borderId="42" xfId="0" applyNumberFormat="1" applyFont="1" applyFill="1" applyBorder="1" applyAlignment="1">
      <alignment horizontal="center" vertical="center"/>
    </xf>
    <xf numFmtId="169" fontId="14" fillId="3" borderId="40" xfId="0" applyNumberFormat="1" applyFont="1" applyFill="1" applyBorder="1" applyAlignment="1">
      <alignment horizontal="center" vertical="center"/>
    </xf>
    <xf numFmtId="0" fontId="14" fillId="2" borderId="20" xfId="0" applyFont="1" applyFill="1" applyBorder="1" applyAlignment="1">
      <alignment horizontal="center"/>
    </xf>
    <xf numFmtId="0" fontId="14" fillId="2" borderId="22" xfId="0" applyFont="1" applyFill="1" applyBorder="1" applyAlignment="1">
      <alignment horizontal="center"/>
    </xf>
    <xf numFmtId="0" fontId="3" fillId="2" borderId="1" xfId="0" applyFont="1" applyFill="1" applyBorder="1" applyAlignment="1">
      <alignment horizontal="center"/>
    </xf>
    <xf numFmtId="0" fontId="14" fillId="2" borderId="1" xfId="0" applyFont="1" applyFill="1" applyBorder="1" applyAlignment="1">
      <alignment horizontal="center"/>
    </xf>
    <xf numFmtId="169" fontId="14" fillId="2" borderId="1" xfId="0" applyNumberFormat="1" applyFont="1" applyFill="1" applyBorder="1"/>
    <xf numFmtId="0" fontId="40" fillId="2" borderId="1" xfId="0" quotePrefix="1" applyFont="1" applyFill="1" applyBorder="1"/>
    <xf numFmtId="0" fontId="3" fillId="2" borderId="43" xfId="0" applyFont="1" applyFill="1" applyBorder="1" applyAlignment="1">
      <alignment horizontal="right"/>
    </xf>
    <xf numFmtId="0" fontId="3" fillId="2" borderId="43" xfId="0" applyFont="1" applyFill="1" applyBorder="1"/>
    <xf numFmtId="169" fontId="3" fillId="2" borderId="43" xfId="0" applyNumberFormat="1" applyFont="1" applyFill="1" applyBorder="1"/>
    <xf numFmtId="0" fontId="14" fillId="2" borderId="1" xfId="0" applyFont="1" applyFill="1" applyBorder="1" applyAlignment="1">
      <alignment horizontal="right"/>
    </xf>
    <xf numFmtId="169" fontId="3" fillId="2" borderId="1" xfId="0" applyNumberFormat="1" applyFont="1" applyFill="1" applyBorder="1"/>
    <xf numFmtId="170" fontId="3" fillId="2" borderId="1" xfId="0" applyNumberFormat="1" applyFont="1" applyFill="1" applyBorder="1"/>
    <xf numFmtId="170" fontId="3" fillId="2" borderId="1" xfId="0" applyNumberFormat="1" applyFont="1" applyFill="1" applyBorder="1" applyAlignment="1">
      <alignment horizontal="center" vertical="center" wrapText="1"/>
    </xf>
    <xf numFmtId="170" fontId="3" fillId="2" borderId="1" xfId="0" applyNumberFormat="1" applyFont="1" applyFill="1" applyBorder="1" applyAlignment="1">
      <alignment horizontal="left" vertical="center"/>
    </xf>
    <xf numFmtId="9" fontId="3" fillId="2" borderId="1" xfId="0" applyNumberFormat="1" applyFont="1" applyFill="1" applyBorder="1" applyAlignment="1">
      <alignment horizontal="center" vertical="center" wrapText="1"/>
    </xf>
    <xf numFmtId="0" fontId="41" fillId="2" borderId="44" xfId="0" applyFont="1" applyFill="1" applyBorder="1" applyAlignment="1">
      <alignment horizontal="center" wrapText="1"/>
    </xf>
    <xf numFmtId="0" fontId="41" fillId="2" borderId="45" xfId="0" applyFont="1" applyFill="1" applyBorder="1" applyAlignment="1">
      <alignment horizontal="center" wrapText="1"/>
    </xf>
    <xf numFmtId="0" fontId="42" fillId="2" borderId="46" xfId="0" applyFont="1" applyFill="1" applyBorder="1" applyAlignment="1">
      <alignment horizontal="center" vertical="top" wrapText="1"/>
    </xf>
    <xf numFmtId="0" fontId="42" fillId="2" borderId="47" xfId="0" applyFont="1" applyFill="1" applyBorder="1" applyAlignment="1">
      <alignment horizontal="center" vertical="top" wrapText="1"/>
    </xf>
    <xf numFmtId="9" fontId="42" fillId="2" borderId="47" xfId="0" applyNumberFormat="1" applyFont="1" applyFill="1" applyBorder="1" applyAlignment="1">
      <alignment horizontal="center" vertical="top" wrapText="1"/>
    </xf>
    <xf numFmtId="6" fontId="42" fillId="2" borderId="47" xfId="0" applyNumberFormat="1" applyFont="1" applyFill="1" applyBorder="1" applyAlignment="1">
      <alignment horizontal="center" vertical="top" wrapText="1"/>
    </xf>
    <xf numFmtId="170" fontId="42" fillId="2" borderId="47" xfId="0" applyNumberFormat="1" applyFont="1" applyFill="1" applyBorder="1" applyAlignment="1">
      <alignment horizontal="center" vertical="top" wrapText="1"/>
    </xf>
    <xf numFmtId="0" fontId="42" fillId="2" borderId="1" xfId="0" applyFont="1" applyFill="1" applyBorder="1" applyAlignment="1">
      <alignment horizontal="center" vertical="top" wrapText="1"/>
    </xf>
    <xf numFmtId="0" fontId="41" fillId="0" borderId="44" xfId="0" applyFont="1" applyBorder="1" applyAlignment="1">
      <alignment horizontal="center" wrapText="1"/>
    </xf>
    <xf numFmtId="0" fontId="41" fillId="0" borderId="48" xfId="0" applyFont="1" applyBorder="1" applyAlignment="1">
      <alignment horizontal="center" wrapText="1"/>
    </xf>
    <xf numFmtId="0" fontId="42" fillId="0" borderId="49" xfId="0" applyFont="1" applyBorder="1" applyAlignment="1">
      <alignment horizontal="center" vertical="top" wrapText="1"/>
    </xf>
    <xf numFmtId="0" fontId="42" fillId="0" borderId="50" xfId="0" applyFont="1" applyBorder="1" applyAlignment="1">
      <alignment horizontal="center" vertical="top" wrapText="1"/>
    </xf>
    <xf numFmtId="10" fontId="42" fillId="0" borderId="50" xfId="0" applyNumberFormat="1" applyFont="1" applyBorder="1" applyAlignment="1">
      <alignment horizontal="center" vertical="top" wrapText="1"/>
    </xf>
    <xf numFmtId="0" fontId="42" fillId="0" borderId="49" xfId="0" applyFont="1" applyBorder="1" applyAlignment="1">
      <alignment horizontal="center" vertical="center" wrapText="1"/>
    </xf>
    <xf numFmtId="10" fontId="42" fillId="2" borderId="47" xfId="0" applyNumberFormat="1" applyFont="1" applyFill="1" applyBorder="1" applyAlignment="1">
      <alignment horizontal="center" vertical="top" wrapText="1"/>
    </xf>
    <xf numFmtId="1" fontId="42" fillId="2" borderId="47" xfId="0" applyNumberFormat="1" applyFont="1" applyFill="1" applyBorder="1" applyAlignment="1">
      <alignment horizontal="center" vertical="top" wrapText="1"/>
    </xf>
    <xf numFmtId="0" fontId="14"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5" fillId="2" borderId="1" xfId="0" applyFont="1" applyFill="1" applyBorder="1" applyAlignment="1">
      <alignment horizontal="center" vertical="center"/>
    </xf>
    <xf numFmtId="0" fontId="14"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14" fillId="2" borderId="13" xfId="0" applyFont="1" applyFill="1" applyBorder="1" applyAlignment="1">
      <alignment horizontal="center"/>
    </xf>
    <xf numFmtId="0" fontId="14" fillId="2" borderId="51" xfId="0" applyFont="1" applyFill="1" applyBorder="1" applyAlignment="1">
      <alignment horizontal="center" vertical="center"/>
    </xf>
    <xf numFmtId="0" fontId="3" fillId="2" borderId="52" xfId="0" applyFont="1" applyFill="1" applyBorder="1" applyAlignment="1">
      <alignment horizontal="center" vertical="center"/>
    </xf>
    <xf numFmtId="1" fontId="17" fillId="4" borderId="29" xfId="0" applyNumberFormat="1" applyFont="1" applyFill="1" applyBorder="1" applyAlignment="1">
      <alignment horizontal="center" vertical="center"/>
    </xf>
    <xf numFmtId="0" fontId="17" fillId="4" borderId="29" xfId="0" applyFont="1" applyFill="1" applyBorder="1" applyAlignment="1">
      <alignment horizontal="center" vertical="center"/>
    </xf>
    <xf numFmtId="0" fontId="17" fillId="5" borderId="28" xfId="0" applyFont="1" applyFill="1" applyBorder="1" applyAlignment="1">
      <alignment horizontal="center" vertical="center" wrapText="1"/>
    </xf>
    <xf numFmtId="9" fontId="14" fillId="5" borderId="28" xfId="0" applyNumberFormat="1" applyFont="1" applyFill="1" applyBorder="1" applyAlignment="1">
      <alignment horizontal="center" vertical="center"/>
    </xf>
    <xf numFmtId="2" fontId="14" fillId="5" borderId="28" xfId="0" applyNumberFormat="1"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28" xfId="0" applyFont="1" applyFill="1" applyBorder="1" applyAlignment="1">
      <alignment horizontal="center" vertical="center" wrapText="1"/>
    </xf>
    <xf numFmtId="1" fontId="3" fillId="4" borderId="28" xfId="0" applyNumberFormat="1" applyFont="1" applyFill="1" applyBorder="1" applyAlignment="1">
      <alignment horizontal="center" vertical="center"/>
    </xf>
    <xf numFmtId="9" fontId="43" fillId="4" borderId="1" xfId="0" applyNumberFormat="1" applyFont="1" applyFill="1" applyBorder="1" applyAlignment="1">
      <alignment horizontal="center"/>
    </xf>
    <xf numFmtId="9" fontId="3" fillId="4" borderId="1" xfId="0" applyNumberFormat="1" applyFont="1" applyFill="1" applyBorder="1" applyAlignment="1">
      <alignment horizontal="center"/>
    </xf>
    <xf numFmtId="2" fontId="44" fillId="4" borderId="28" xfId="0" applyNumberFormat="1" applyFont="1" applyFill="1" applyBorder="1" applyAlignment="1">
      <alignment horizontal="center" vertical="center"/>
    </xf>
    <xf numFmtId="0" fontId="45" fillId="4" borderId="43" xfId="0" applyFont="1" applyFill="1" applyBorder="1" applyAlignment="1">
      <alignment horizontal="center" vertical="center"/>
    </xf>
    <xf numFmtId="165" fontId="31" fillId="0" borderId="28" xfId="0" applyNumberFormat="1" applyFont="1" applyBorder="1" applyAlignment="1">
      <alignment horizontal="center" vertical="center"/>
    </xf>
    <xf numFmtId="2" fontId="14" fillId="5" borderId="28" xfId="0" applyNumberFormat="1" applyFont="1" applyFill="1" applyBorder="1" applyAlignment="1">
      <alignment horizontal="center" vertical="center"/>
    </xf>
    <xf numFmtId="164" fontId="14" fillId="5" borderId="28" xfId="0" applyNumberFormat="1" applyFont="1" applyFill="1" applyBorder="1" applyAlignment="1">
      <alignment horizontal="center" vertical="center"/>
    </xf>
    <xf numFmtId="170" fontId="3" fillId="2" borderId="1" xfId="0" applyNumberFormat="1" applyFont="1" applyFill="1" applyBorder="1" applyAlignment="1">
      <alignment horizontal="center" vertical="center"/>
    </xf>
    <xf numFmtId="170" fontId="14" fillId="5" borderId="28" xfId="0" applyNumberFormat="1" applyFont="1" applyFill="1" applyBorder="1" applyAlignment="1">
      <alignment horizontal="center" vertical="center"/>
    </xf>
    <xf numFmtId="0" fontId="3" fillId="0" borderId="53" xfId="0" applyFont="1" applyBorder="1"/>
    <xf numFmtId="170" fontId="46" fillId="4" borderId="1" xfId="0" applyNumberFormat="1" applyFont="1" applyFill="1" applyBorder="1" applyAlignment="1">
      <alignment horizontal="center"/>
    </xf>
    <xf numFmtId="0" fontId="3" fillId="0" borderId="54" xfId="0" applyFont="1" applyBorder="1"/>
    <xf numFmtId="1" fontId="3" fillId="5" borderId="28" xfId="0" applyNumberFormat="1" applyFont="1" applyFill="1" applyBorder="1" applyAlignment="1">
      <alignment horizontal="center" vertical="center"/>
    </xf>
    <xf numFmtId="170" fontId="3" fillId="5" borderId="28" xfId="0" applyNumberFormat="1" applyFont="1" applyFill="1" applyBorder="1" applyAlignment="1">
      <alignment horizontal="center" vertical="center"/>
    </xf>
    <xf numFmtId="170" fontId="1" fillId="0" borderId="0" xfId="0" applyNumberFormat="1" applyFont="1"/>
    <xf numFmtId="0" fontId="17" fillId="6" borderId="28" xfId="0" applyFont="1" applyFill="1" applyBorder="1" applyAlignment="1">
      <alignment horizontal="center" vertical="center" wrapText="1"/>
    </xf>
    <xf numFmtId="0" fontId="14" fillId="7" borderId="31" xfId="0" applyFont="1" applyFill="1" applyBorder="1" applyAlignment="1">
      <alignment horizontal="center" vertical="center" wrapText="1"/>
    </xf>
    <xf numFmtId="0" fontId="47" fillId="4" borderId="55" xfId="0" applyFont="1" applyFill="1" applyBorder="1" applyAlignment="1">
      <alignment horizontal="center" vertical="center"/>
    </xf>
    <xf numFmtId="0" fontId="1" fillId="0" borderId="56" xfId="0" applyFont="1" applyBorder="1"/>
    <xf numFmtId="1" fontId="3" fillId="0" borderId="57" xfId="0" applyNumberFormat="1" applyFont="1" applyBorder="1" applyAlignment="1">
      <alignment horizontal="center" vertical="center"/>
    </xf>
    <xf numFmtId="0" fontId="3" fillId="0" borderId="57" xfId="0" applyFont="1" applyBorder="1" applyAlignment="1">
      <alignment horizontal="center" vertical="center"/>
    </xf>
    <xf numFmtId="2" fontId="3" fillId="0" borderId="57" xfId="0" applyNumberFormat="1" applyFont="1" applyBorder="1" applyAlignment="1">
      <alignment horizontal="center" vertical="center"/>
    </xf>
    <xf numFmtId="49" fontId="3" fillId="0" borderId="57" xfId="0" applyNumberFormat="1" applyFont="1" applyBorder="1" applyAlignment="1">
      <alignment horizontal="center" vertical="center"/>
    </xf>
    <xf numFmtId="14" fontId="3" fillId="0" borderId="57" xfId="0" applyNumberFormat="1" applyFont="1" applyBorder="1" applyAlignment="1">
      <alignment horizontal="center" vertical="center"/>
    </xf>
    <xf numFmtId="0" fontId="3" fillId="5" borderId="34" xfId="0" applyFont="1" applyFill="1" applyBorder="1" applyAlignment="1">
      <alignment horizontal="center" vertical="center"/>
    </xf>
    <xf numFmtId="9" fontId="3" fillId="0" borderId="57" xfId="0" applyNumberFormat="1" applyFont="1" applyBorder="1" applyAlignment="1">
      <alignment horizontal="center" vertical="center"/>
    </xf>
    <xf numFmtId="0" fontId="3" fillId="0" borderId="57" xfId="0" applyFont="1" applyBorder="1" applyAlignment="1">
      <alignment horizontal="center" vertical="center" wrapText="1"/>
    </xf>
    <xf numFmtId="9" fontId="3" fillId="5" borderId="34" xfId="0" applyNumberFormat="1" applyFont="1" applyFill="1" applyBorder="1" applyAlignment="1">
      <alignment horizontal="center" vertical="center"/>
    </xf>
    <xf numFmtId="166" fontId="3" fillId="2" borderId="34" xfId="0" applyNumberFormat="1" applyFont="1" applyFill="1" applyBorder="1" applyAlignment="1">
      <alignment horizontal="center" vertical="center"/>
    </xf>
    <xf numFmtId="167" fontId="3" fillId="2" borderId="34" xfId="0" applyNumberFormat="1" applyFont="1" applyFill="1" applyBorder="1" applyAlignment="1">
      <alignment horizontal="center" vertical="center"/>
    </xf>
    <xf numFmtId="168" fontId="3" fillId="2" borderId="34" xfId="0" applyNumberFormat="1" applyFont="1" applyFill="1" applyBorder="1" applyAlignment="1">
      <alignment horizontal="center" vertical="center"/>
    </xf>
    <xf numFmtId="2" fontId="14" fillId="5" borderId="34" xfId="0" applyNumberFormat="1" applyFont="1" applyFill="1" applyBorder="1" applyAlignment="1">
      <alignment horizontal="center" vertical="center"/>
    </xf>
    <xf numFmtId="1" fontId="3" fillId="0" borderId="0" xfId="0" applyNumberFormat="1" applyFont="1" applyAlignment="1">
      <alignment horizontal="center" vertical="center"/>
    </xf>
    <xf numFmtId="49" fontId="3" fillId="0" borderId="0" xfId="0" applyNumberFormat="1" applyFont="1" applyAlignment="1">
      <alignment horizontal="center" vertical="center"/>
    </xf>
    <xf numFmtId="9" fontId="3" fillId="0" borderId="0" xfId="0" applyNumberFormat="1" applyFont="1" applyAlignment="1">
      <alignment horizontal="center" vertical="center"/>
    </xf>
    <xf numFmtId="0" fontId="3" fillId="0" borderId="0" xfId="0" applyFont="1" applyAlignment="1">
      <alignment horizontal="center" vertical="center" wrapText="1"/>
    </xf>
    <xf numFmtId="166" fontId="3" fillId="0" borderId="0" xfId="0" applyNumberFormat="1" applyFont="1" applyAlignment="1">
      <alignment horizontal="center" vertical="center"/>
    </xf>
    <xf numFmtId="167" fontId="3" fillId="0" borderId="0" xfId="0" applyNumberFormat="1" applyFont="1" applyAlignment="1">
      <alignment horizontal="center" vertical="center"/>
    </xf>
    <xf numFmtId="168" fontId="3" fillId="0" borderId="0" xfId="0" applyNumberFormat="1" applyFont="1" applyAlignment="1">
      <alignment horizontal="center" vertical="center"/>
    </xf>
    <xf numFmtId="2" fontId="14" fillId="0" borderId="0" xfId="0" applyNumberFormat="1" applyFont="1" applyAlignment="1">
      <alignment horizontal="center" vertical="center"/>
    </xf>
    <xf numFmtId="2" fontId="3" fillId="0" borderId="0" xfId="0" applyNumberFormat="1" applyFont="1" applyAlignment="1">
      <alignment horizontal="center" vertical="center"/>
    </xf>
    <xf numFmtId="0" fontId="1" fillId="10" borderId="1" xfId="0" applyFont="1" applyFill="1" applyBorder="1"/>
    <xf numFmtId="0" fontId="25" fillId="2" borderId="51" xfId="0" applyFont="1" applyFill="1" applyBorder="1" applyAlignment="1">
      <alignment horizontal="center" vertical="center"/>
    </xf>
    <xf numFmtId="0" fontId="26" fillId="2" borderId="52" xfId="0" applyFont="1" applyFill="1" applyBorder="1" applyAlignment="1">
      <alignment horizontal="center" vertical="center"/>
    </xf>
    <xf numFmtId="9" fontId="28" fillId="3" borderId="21" xfId="0" applyNumberFormat="1" applyFont="1" applyFill="1" applyBorder="1" applyAlignment="1">
      <alignment vertical="center"/>
    </xf>
    <xf numFmtId="0" fontId="28" fillId="10" borderId="21" xfId="0" applyFont="1" applyFill="1" applyBorder="1" applyAlignment="1">
      <alignment vertical="center"/>
    </xf>
    <xf numFmtId="0" fontId="17" fillId="4" borderId="26" xfId="0" applyFont="1" applyFill="1" applyBorder="1" applyAlignment="1">
      <alignment horizontal="center" vertical="center" wrapText="1"/>
    </xf>
    <xf numFmtId="164" fontId="17" fillId="4" borderId="61" xfId="0" applyNumberFormat="1" applyFont="1" applyFill="1" applyBorder="1" applyAlignment="1">
      <alignment horizontal="center" vertical="center" wrapText="1"/>
    </xf>
    <xf numFmtId="0" fontId="17" fillId="4" borderId="62" xfId="0" applyFont="1" applyFill="1" applyBorder="1" applyAlignment="1">
      <alignment horizontal="center" vertical="center"/>
    </xf>
    <xf numFmtId="0" fontId="17" fillId="4" borderId="62" xfId="0" applyFont="1" applyFill="1" applyBorder="1" applyAlignment="1">
      <alignment horizontal="center" vertical="center" wrapText="1"/>
    </xf>
    <xf numFmtId="0" fontId="17" fillId="5" borderId="62" xfId="0" applyFont="1" applyFill="1" applyBorder="1" applyAlignment="1">
      <alignment horizontal="center" vertical="center" wrapText="1"/>
    </xf>
    <xf numFmtId="9" fontId="17" fillId="4" borderId="62" xfId="0" applyNumberFormat="1" applyFont="1" applyFill="1" applyBorder="1" applyAlignment="1">
      <alignment horizontal="center" vertical="center"/>
    </xf>
    <xf numFmtId="0" fontId="17" fillId="10" borderId="62" xfId="0" applyFont="1" applyFill="1" applyBorder="1" applyAlignment="1">
      <alignment horizontal="center" vertical="center" wrapText="1"/>
    </xf>
    <xf numFmtId="9" fontId="14" fillId="5" borderId="62" xfId="0" applyNumberFormat="1" applyFont="1" applyFill="1" applyBorder="1" applyAlignment="1">
      <alignment horizontal="center" vertical="center"/>
    </xf>
    <xf numFmtId="0" fontId="14" fillId="2" borderId="62" xfId="0" applyFont="1" applyFill="1" applyBorder="1" applyAlignment="1">
      <alignment horizontal="center" vertical="center" wrapText="1"/>
    </xf>
    <xf numFmtId="0" fontId="14" fillId="5" borderId="62" xfId="0" applyFont="1" applyFill="1" applyBorder="1" applyAlignment="1">
      <alignment horizontal="center" vertical="center" wrapText="1"/>
    </xf>
    <xf numFmtId="0" fontId="14" fillId="6" borderId="24" xfId="0" applyFont="1" applyFill="1" applyBorder="1" applyAlignment="1">
      <alignment horizontal="center" vertical="center" wrapText="1"/>
    </xf>
    <xf numFmtId="0" fontId="14" fillId="2" borderId="25" xfId="0" applyFont="1" applyFill="1" applyBorder="1" applyAlignment="1">
      <alignment horizontal="center" vertical="center" wrapText="1"/>
    </xf>
    <xf numFmtId="9" fontId="48" fillId="0" borderId="63" xfId="0" applyNumberFormat="1" applyFont="1" applyBorder="1" applyAlignment="1">
      <alignment horizontal="center" vertical="center"/>
    </xf>
    <xf numFmtId="0" fontId="3" fillId="10" borderId="29" xfId="0" applyFont="1" applyFill="1" applyBorder="1" applyAlignment="1">
      <alignment horizontal="center" vertical="center" wrapText="1"/>
    </xf>
    <xf numFmtId="9" fontId="49" fillId="4" borderId="29" xfId="0" applyNumberFormat="1" applyFont="1" applyFill="1" applyBorder="1" applyAlignment="1">
      <alignment horizontal="center" vertical="center"/>
    </xf>
    <xf numFmtId="0" fontId="50" fillId="4" borderId="64" xfId="0" applyFont="1" applyFill="1" applyBorder="1" applyAlignment="1">
      <alignment horizontal="center" vertical="center"/>
    </xf>
    <xf numFmtId="0" fontId="51" fillId="7" borderId="1" xfId="0" applyFont="1" applyFill="1" applyBorder="1" applyAlignment="1">
      <alignment horizontal="center" vertical="center"/>
    </xf>
    <xf numFmtId="0" fontId="1" fillId="0" borderId="63" xfId="0" applyFont="1" applyBorder="1"/>
    <xf numFmtId="0" fontId="52" fillId="5" borderId="64" xfId="0" applyFont="1" applyFill="1" applyBorder="1" applyAlignment="1">
      <alignment horizontal="center" vertical="center"/>
    </xf>
    <xf numFmtId="10" fontId="53" fillId="4" borderId="64" xfId="0" applyNumberFormat="1" applyFont="1" applyFill="1" applyBorder="1" applyAlignment="1">
      <alignment horizontal="center" vertical="center"/>
    </xf>
    <xf numFmtId="0" fontId="3" fillId="0" borderId="63" xfId="0" applyFont="1" applyBorder="1" applyAlignment="1">
      <alignment horizontal="center" vertical="center"/>
    </xf>
    <xf numFmtId="170" fontId="3" fillId="0" borderId="28" xfId="0" applyNumberFormat="1" applyFont="1" applyBorder="1" applyAlignment="1">
      <alignment horizontal="center" vertical="center"/>
    </xf>
    <xf numFmtId="0" fontId="3" fillId="10" borderId="28" xfId="0" applyFont="1" applyFill="1" applyBorder="1" applyAlignment="1">
      <alignment horizontal="center" vertical="center" wrapText="1"/>
    </xf>
    <xf numFmtId="168" fontId="3" fillId="2" borderId="31" xfId="0" applyNumberFormat="1" applyFont="1" applyFill="1" applyBorder="1" applyAlignment="1">
      <alignment horizontal="center" vertical="center"/>
    </xf>
    <xf numFmtId="0" fontId="54" fillId="4" borderId="28" xfId="0" applyFont="1" applyFill="1" applyBorder="1" applyAlignment="1">
      <alignment horizontal="center" vertical="center"/>
    </xf>
    <xf numFmtId="2" fontId="55" fillId="5" borderId="28" xfId="0" applyNumberFormat="1" applyFont="1" applyFill="1" applyBorder="1" applyAlignment="1">
      <alignment horizontal="center" vertical="center" wrapText="1"/>
    </xf>
    <xf numFmtId="0" fontId="55" fillId="2" borderId="28" xfId="0" applyFont="1" applyFill="1" applyBorder="1" applyAlignment="1">
      <alignment horizontal="center" vertical="center" wrapText="1"/>
    </xf>
    <xf numFmtId="0" fontId="55" fillId="7" borderId="28" xfId="0" applyFont="1" applyFill="1" applyBorder="1" applyAlignment="1">
      <alignment horizontal="center" vertical="center" wrapText="1"/>
    </xf>
    <xf numFmtId="0" fontId="31" fillId="0" borderId="0" xfId="0" applyFont="1"/>
    <xf numFmtId="170" fontId="3" fillId="4" borderId="1" xfId="0" applyNumberFormat="1" applyFont="1" applyFill="1" applyBorder="1" applyAlignment="1">
      <alignment horizontal="center"/>
    </xf>
    <xf numFmtId="169" fontId="3" fillId="2" borderId="1" xfId="0" applyNumberFormat="1" applyFont="1" applyFill="1" applyBorder="1" applyAlignment="1">
      <alignment horizontal="center" vertical="center"/>
    </xf>
    <xf numFmtId="169" fontId="14" fillId="5" borderId="28" xfId="0" applyNumberFormat="1" applyFont="1" applyFill="1" applyBorder="1" applyAlignment="1">
      <alignment horizontal="center" vertical="center" wrapText="1"/>
    </xf>
    <xf numFmtId="169" fontId="56" fillId="4" borderId="28" xfId="0" applyNumberFormat="1" applyFont="1" applyFill="1" applyBorder="1" applyAlignment="1">
      <alignment horizontal="center" vertical="center"/>
    </xf>
    <xf numFmtId="169" fontId="14" fillId="5" borderId="28" xfId="0" applyNumberFormat="1" applyFont="1" applyFill="1" applyBorder="1" applyAlignment="1">
      <alignment horizontal="center" vertical="center"/>
    </xf>
    <xf numFmtId="169" fontId="1" fillId="0" borderId="0" xfId="0" applyNumberFormat="1" applyFont="1"/>
    <xf numFmtId="168" fontId="3" fillId="2"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0" fontId="14" fillId="0" borderId="0" xfId="0" applyFont="1" applyAlignment="1">
      <alignment horizontal="center" vertical="center"/>
    </xf>
    <xf numFmtId="168" fontId="14" fillId="5" borderId="28" xfId="0" applyNumberFormat="1" applyFont="1" applyFill="1" applyBorder="1" applyAlignment="1">
      <alignment horizontal="center" vertical="center" wrapText="1"/>
    </xf>
    <xf numFmtId="168" fontId="57" fillId="4" borderId="28" xfId="0" applyNumberFormat="1" applyFont="1" applyFill="1" applyBorder="1" applyAlignment="1">
      <alignment horizontal="center" vertical="center"/>
    </xf>
    <xf numFmtId="168" fontId="14" fillId="5" borderId="28" xfId="0" applyNumberFormat="1" applyFont="1" applyFill="1" applyBorder="1" applyAlignment="1">
      <alignment horizontal="center" vertical="center"/>
    </xf>
    <xf numFmtId="168" fontId="1" fillId="0" borderId="0" xfId="0" applyNumberFormat="1" applyFont="1"/>
    <xf numFmtId="2" fontId="14" fillId="2" borderId="11" xfId="0" applyNumberFormat="1" applyFont="1" applyFill="1" applyBorder="1" applyAlignment="1">
      <alignment horizontal="center" vertical="center"/>
    </xf>
    <xf numFmtId="2" fontId="14" fillId="2" borderId="13" xfId="0" applyNumberFormat="1" applyFont="1" applyFill="1" applyBorder="1" applyAlignment="1">
      <alignment horizontal="center" vertical="center"/>
    </xf>
    <xf numFmtId="2" fontId="14" fillId="2" borderId="13" xfId="0" applyNumberFormat="1" applyFont="1" applyFill="1" applyBorder="1" applyAlignment="1">
      <alignment horizontal="center"/>
    </xf>
    <xf numFmtId="2" fontId="14" fillId="2" borderId="51" xfId="0" applyNumberFormat="1" applyFont="1" applyFill="1" applyBorder="1" applyAlignment="1">
      <alignment horizontal="center" vertical="center"/>
    </xf>
    <xf numFmtId="2" fontId="17" fillId="4" borderId="29" xfId="0" applyNumberFormat="1" applyFont="1" applyFill="1" applyBorder="1" applyAlignment="1">
      <alignment horizontal="center" vertical="center"/>
    </xf>
    <xf numFmtId="2" fontId="3" fillId="4" borderId="28" xfId="0" applyNumberFormat="1" applyFont="1" applyFill="1" applyBorder="1" applyAlignment="1">
      <alignment horizontal="center" vertical="center"/>
    </xf>
    <xf numFmtId="1" fontId="3" fillId="5" borderId="65" xfId="0" applyNumberFormat="1" applyFont="1" applyFill="1" applyBorder="1" applyAlignment="1">
      <alignment horizontal="center" vertical="center" wrapText="1"/>
    </xf>
    <xf numFmtId="0" fontId="26" fillId="0" borderId="0" xfId="0" applyFont="1"/>
    <xf numFmtId="0" fontId="58" fillId="2" borderId="66" xfId="0" applyFont="1" applyFill="1" applyBorder="1" applyAlignment="1">
      <alignment horizontal="left" wrapText="1"/>
    </xf>
    <xf numFmtId="0" fontId="58" fillId="2" borderId="67" xfId="0" applyFont="1" applyFill="1" applyBorder="1" applyAlignment="1">
      <alignment horizontal="left" wrapText="1"/>
    </xf>
    <xf numFmtId="0" fontId="59" fillId="2" borderId="69" xfId="0" applyFont="1" applyFill="1" applyBorder="1" applyAlignment="1">
      <alignment horizontal="center" vertical="center" wrapText="1"/>
    </xf>
    <xf numFmtId="9" fontId="59" fillId="2" borderId="69" xfId="0" applyNumberFormat="1" applyFont="1" applyFill="1" applyBorder="1" applyAlignment="1">
      <alignment horizontal="center" vertical="center" wrapText="1"/>
    </xf>
    <xf numFmtId="3" fontId="59" fillId="2" borderId="69" xfId="0" applyNumberFormat="1" applyFont="1" applyFill="1" applyBorder="1" applyAlignment="1">
      <alignment horizontal="center" vertical="center" wrapText="1"/>
    </xf>
    <xf numFmtId="10" fontId="59" fillId="2" borderId="69" xfId="0" applyNumberFormat="1" applyFont="1" applyFill="1" applyBorder="1" applyAlignment="1">
      <alignment horizontal="center" vertical="center" wrapText="1"/>
    </xf>
    <xf numFmtId="0" fontId="59" fillId="2" borderId="71" xfId="0" applyFont="1" applyFill="1" applyBorder="1" applyAlignment="1">
      <alignment horizontal="center" vertical="center" wrapText="1"/>
    </xf>
    <xf numFmtId="0" fontId="59" fillId="2" borderId="73" xfId="0" applyFont="1" applyFill="1" applyBorder="1" applyAlignment="1">
      <alignment horizontal="center" vertical="center" wrapText="1"/>
    </xf>
    <xf numFmtId="10" fontId="59" fillId="2" borderId="73" xfId="0" applyNumberFormat="1" applyFont="1" applyFill="1" applyBorder="1" applyAlignment="1">
      <alignment horizontal="center" vertical="center" wrapText="1"/>
    </xf>
    <xf numFmtId="0" fontId="59" fillId="2" borderId="74" xfId="0" applyFont="1" applyFill="1" applyBorder="1" applyAlignment="1">
      <alignment horizontal="center" vertical="center" wrapText="1"/>
    </xf>
    <xf numFmtId="3" fontId="59" fillId="2" borderId="73" xfId="0" applyNumberFormat="1" applyFont="1" applyFill="1" applyBorder="1" applyAlignment="1">
      <alignment horizontal="center" vertical="center" wrapText="1"/>
    </xf>
    <xf numFmtId="0" fontId="59" fillId="2" borderId="69" xfId="0" applyFont="1" applyFill="1" applyBorder="1" applyAlignment="1">
      <alignment horizontal="center" vertical="center"/>
    </xf>
    <xf numFmtId="10" fontId="59" fillId="2" borderId="69" xfId="0" applyNumberFormat="1" applyFont="1" applyFill="1" applyBorder="1" applyAlignment="1">
      <alignment horizontal="center" vertical="center"/>
    </xf>
    <xf numFmtId="3" fontId="59" fillId="2" borderId="69" xfId="0" applyNumberFormat="1" applyFont="1" applyFill="1" applyBorder="1" applyAlignment="1">
      <alignment horizontal="center" vertical="center"/>
    </xf>
    <xf numFmtId="0" fontId="59" fillId="2" borderId="73" xfId="0" applyFont="1" applyFill="1" applyBorder="1" applyAlignment="1">
      <alignment horizontal="center" vertical="center"/>
    </xf>
    <xf numFmtId="10" fontId="59" fillId="2" borderId="73" xfId="0" applyNumberFormat="1" applyFont="1" applyFill="1" applyBorder="1" applyAlignment="1">
      <alignment horizontal="center" vertical="center"/>
    </xf>
    <xf numFmtId="3" fontId="59" fillId="2" borderId="73" xfId="0" applyNumberFormat="1" applyFont="1" applyFill="1" applyBorder="1" applyAlignment="1">
      <alignment horizontal="center" vertical="center"/>
    </xf>
    <xf numFmtId="0" fontId="58" fillId="2" borderId="66" xfId="0" applyFont="1" applyFill="1" applyBorder="1" applyAlignment="1">
      <alignment horizontal="center" vertical="center" wrapText="1"/>
    </xf>
    <xf numFmtId="0" fontId="58" fillId="2" borderId="67" xfId="0" applyFont="1" applyFill="1" applyBorder="1" applyAlignment="1">
      <alignment horizontal="center" vertical="center" wrapText="1"/>
    </xf>
    <xf numFmtId="0" fontId="59" fillId="2" borderId="71" xfId="0" applyFont="1" applyFill="1" applyBorder="1" applyAlignment="1">
      <alignment horizontal="center" vertical="center"/>
    </xf>
    <xf numFmtId="0" fontId="59" fillId="2" borderId="74" xfId="0" applyFont="1" applyFill="1" applyBorder="1" applyAlignment="1">
      <alignment horizontal="center" vertical="center"/>
    </xf>
    <xf numFmtId="0" fontId="3" fillId="11" borderId="17" xfId="0" applyFont="1" applyFill="1" applyBorder="1" applyAlignment="1">
      <alignment horizontal="center"/>
    </xf>
    <xf numFmtId="0" fontId="3" fillId="11" borderId="18" xfId="0" applyFont="1" applyFill="1" applyBorder="1" applyAlignment="1">
      <alignment horizontal="center"/>
    </xf>
    <xf numFmtId="0" fontId="3" fillId="11" borderId="19" xfId="0" applyFont="1" applyFill="1" applyBorder="1" applyAlignment="1">
      <alignment horizontal="center"/>
    </xf>
    <xf numFmtId="0" fontId="3" fillId="2" borderId="75" xfId="0" applyFont="1" applyFill="1" applyBorder="1" applyAlignment="1">
      <alignment horizontal="center"/>
    </xf>
    <xf numFmtId="0" fontId="3" fillId="2" borderId="76" xfId="0" applyFont="1" applyFill="1" applyBorder="1" applyAlignment="1">
      <alignment horizontal="center"/>
    </xf>
    <xf numFmtId="0" fontId="3" fillId="2" borderId="39" xfId="0" applyFont="1" applyFill="1" applyBorder="1" applyAlignment="1">
      <alignment horizontal="center"/>
    </xf>
    <xf numFmtId="0" fontId="3" fillId="2" borderId="41" xfId="0" applyFont="1" applyFill="1" applyBorder="1" applyAlignment="1">
      <alignment horizontal="center"/>
    </xf>
    <xf numFmtId="0" fontId="3" fillId="2" borderId="40" xfId="0" applyFont="1" applyFill="1" applyBorder="1" applyAlignment="1">
      <alignment horizontal="center"/>
    </xf>
    <xf numFmtId="170" fontId="3" fillId="2" borderId="1" xfId="0" applyNumberFormat="1" applyFont="1" applyFill="1" applyBorder="1" applyAlignment="1">
      <alignment horizontal="center"/>
    </xf>
    <xf numFmtId="164" fontId="1" fillId="12" borderId="1" xfId="0" applyNumberFormat="1" applyFont="1" applyFill="1" applyBorder="1" applyAlignment="1">
      <alignment horizontal="center" vertical="center"/>
    </xf>
    <xf numFmtId="0" fontId="14" fillId="12" borderId="24" xfId="0" applyFont="1" applyFill="1" applyBorder="1" applyAlignment="1">
      <alignment horizontal="center" vertical="center" wrapText="1"/>
    </xf>
    <xf numFmtId="0" fontId="1" fillId="12" borderId="29" xfId="0" applyFont="1" applyFill="1" applyBorder="1"/>
    <xf numFmtId="164" fontId="60" fillId="12" borderId="28" xfId="0" applyNumberFormat="1" applyFont="1" applyFill="1" applyBorder="1" applyAlignment="1">
      <alignment horizontal="center" vertical="center"/>
    </xf>
    <xf numFmtId="0" fontId="17" fillId="8" borderId="28" xfId="0" applyFont="1" applyFill="1" applyBorder="1" applyAlignment="1">
      <alignment horizontal="center"/>
    </xf>
    <xf numFmtId="0" fontId="17" fillId="8" borderId="28" xfId="0" applyFont="1" applyFill="1" applyBorder="1" applyAlignment="1">
      <alignment horizontal="center" wrapText="1"/>
    </xf>
    <xf numFmtId="0" fontId="3" fillId="0" borderId="28" xfId="0" applyFont="1" applyBorder="1" applyAlignment="1">
      <alignment horizontal="center"/>
    </xf>
    <xf numFmtId="0" fontId="3" fillId="8" borderId="28" xfId="0" applyFont="1" applyFill="1" applyBorder="1" applyAlignment="1">
      <alignment horizontal="center" vertical="center"/>
    </xf>
    <xf numFmtId="0" fontId="3" fillId="3" borderId="28" xfId="0" applyFont="1" applyFill="1" applyBorder="1" applyAlignment="1">
      <alignment wrapText="1"/>
    </xf>
    <xf numFmtId="0" fontId="1" fillId="0" borderId="28" xfId="0" applyFont="1" applyBorder="1" applyAlignment="1">
      <alignment horizontal="center"/>
    </xf>
    <xf numFmtId="0" fontId="3" fillId="0" borderId="56" xfId="0" applyFont="1" applyBorder="1" applyAlignment="1">
      <alignment horizontal="center"/>
    </xf>
    <xf numFmtId="0" fontId="1" fillId="0" borderId="56" xfId="0" applyFont="1" applyBorder="1" applyAlignment="1">
      <alignment horizontal="center"/>
    </xf>
    <xf numFmtId="0" fontId="61" fillId="0" borderId="0" xfId="0" applyFont="1"/>
    <xf numFmtId="0" fontId="61" fillId="0" borderId="0" xfId="0" applyFont="1" applyAlignment="1">
      <alignment horizontal="center"/>
    </xf>
    <xf numFmtId="4" fontId="61" fillId="0" borderId="0" xfId="0" applyNumberFormat="1" applyFont="1"/>
    <xf numFmtId="170" fontId="61" fillId="0" borderId="0" xfId="0" applyNumberFormat="1" applyFont="1"/>
    <xf numFmtId="0" fontId="62" fillId="0" borderId="0" xfId="0" applyFont="1" applyAlignment="1">
      <alignment horizontal="center"/>
    </xf>
    <xf numFmtId="0" fontId="3" fillId="0" borderId="28" xfId="0" applyFont="1" applyBorder="1" applyAlignment="1">
      <alignment horizontal="center" wrapText="1"/>
    </xf>
    <xf numFmtId="164" fontId="64" fillId="0" borderId="0" xfId="0" applyNumberFormat="1" applyFont="1"/>
    <xf numFmtId="0" fontId="64" fillId="0" borderId="0" xfId="0" applyFont="1"/>
    <xf numFmtId="0" fontId="64" fillId="13" borderId="78" xfId="0" applyFont="1" applyFill="1" applyBorder="1"/>
    <xf numFmtId="164" fontId="64" fillId="10" borderId="79" xfId="0" applyNumberFormat="1" applyFont="1" applyFill="1" applyBorder="1"/>
    <xf numFmtId="164" fontId="64" fillId="13" borderId="1" xfId="0" applyNumberFormat="1" applyFont="1" applyFill="1" applyBorder="1" applyAlignment="1">
      <alignment horizontal="right"/>
    </xf>
    <xf numFmtId="0" fontId="65" fillId="0" borderId="0" xfId="0" applyFont="1" applyAlignment="1">
      <alignment horizontal="center"/>
    </xf>
    <xf numFmtId="0" fontId="64" fillId="13" borderId="80" xfId="0" applyFont="1" applyFill="1" applyBorder="1"/>
    <xf numFmtId="164" fontId="64" fillId="10" borderId="81" xfId="0" applyNumberFormat="1" applyFont="1" applyFill="1" applyBorder="1" applyAlignment="1">
      <alignment horizontal="right"/>
    </xf>
    <xf numFmtId="10" fontId="64" fillId="13" borderId="82" xfId="0" applyNumberFormat="1" applyFont="1" applyFill="1" applyBorder="1" applyAlignment="1">
      <alignment horizontal="right"/>
    </xf>
    <xf numFmtId="171" fontId="64" fillId="13" borderId="82" xfId="0" applyNumberFormat="1" applyFont="1" applyFill="1" applyBorder="1" applyAlignment="1">
      <alignment horizontal="right"/>
    </xf>
    <xf numFmtId="0" fontId="64" fillId="13" borderId="31" xfId="0" applyFont="1" applyFill="1" applyBorder="1"/>
    <xf numFmtId="2" fontId="64" fillId="13" borderId="31" xfId="0" applyNumberFormat="1" applyFont="1" applyFill="1" applyBorder="1"/>
    <xf numFmtId="170" fontId="64" fillId="10" borderId="81" xfId="0" applyNumberFormat="1" applyFont="1" applyFill="1" applyBorder="1" applyAlignment="1">
      <alignment horizontal="right"/>
    </xf>
    <xf numFmtId="10" fontId="64" fillId="0" borderId="53" xfId="0" applyNumberFormat="1" applyFont="1" applyBorder="1" applyAlignment="1">
      <alignment horizontal="right"/>
    </xf>
    <xf numFmtId="172" fontId="66" fillId="0" borderId="0" xfId="0" applyNumberFormat="1" applyFont="1" applyAlignment="1">
      <alignment horizontal="center"/>
    </xf>
    <xf numFmtId="173" fontId="61" fillId="0" borderId="0" xfId="0" applyNumberFormat="1" applyFont="1"/>
    <xf numFmtId="0" fontId="64" fillId="10" borderId="81" xfId="0" applyFont="1" applyFill="1" applyBorder="1"/>
    <xf numFmtId="15" fontId="64" fillId="0" borderId="0" xfId="0" applyNumberFormat="1" applyFont="1"/>
    <xf numFmtId="164" fontId="61" fillId="0" borderId="0" xfId="0" applyNumberFormat="1" applyFont="1" applyAlignment="1">
      <alignment horizontal="center"/>
    </xf>
    <xf numFmtId="174" fontId="61" fillId="0" borderId="0" xfId="0" applyNumberFormat="1" applyFont="1" applyAlignment="1">
      <alignment horizontal="center"/>
    </xf>
    <xf numFmtId="0" fontId="64" fillId="13" borderId="83" xfId="0" applyFont="1" applyFill="1" applyBorder="1"/>
    <xf numFmtId="15" fontId="64" fillId="10" borderId="81" xfId="0" applyNumberFormat="1" applyFont="1" applyFill="1" applyBorder="1"/>
    <xf numFmtId="0" fontId="67" fillId="0" borderId="0" xfId="0" applyFont="1"/>
    <xf numFmtId="4" fontId="68" fillId="0" borderId="0" xfId="0" applyNumberFormat="1" applyFont="1"/>
    <xf numFmtId="0" fontId="69" fillId="14" borderId="39" xfId="0" applyFont="1" applyFill="1" applyBorder="1" applyAlignment="1">
      <alignment horizontal="left"/>
    </xf>
    <xf numFmtId="15" fontId="69" fillId="10" borderId="84" xfId="0" applyNumberFormat="1" applyFont="1" applyFill="1" applyBorder="1" applyAlignment="1">
      <alignment horizontal="right"/>
    </xf>
    <xf numFmtId="10" fontId="3" fillId="0" borderId="0" xfId="0" applyNumberFormat="1" applyFont="1"/>
    <xf numFmtId="175" fontId="61" fillId="0" borderId="0" xfId="0" applyNumberFormat="1" applyFont="1"/>
    <xf numFmtId="176" fontId="61" fillId="0" borderId="0" xfId="0" applyNumberFormat="1" applyFont="1"/>
    <xf numFmtId="0" fontId="14" fillId="3" borderId="11" xfId="0" applyFont="1" applyFill="1" applyBorder="1"/>
    <xf numFmtId="164" fontId="14" fillId="3" borderId="12" xfId="0" applyNumberFormat="1" applyFont="1" applyFill="1" applyBorder="1" applyAlignment="1">
      <alignment horizontal="center"/>
    </xf>
    <xf numFmtId="176" fontId="63" fillId="0" borderId="0" xfId="0" applyNumberFormat="1" applyFont="1"/>
    <xf numFmtId="0" fontId="63" fillId="0" borderId="0" xfId="0" applyFont="1"/>
    <xf numFmtId="0" fontId="14" fillId="3" borderId="51" xfId="0" applyFont="1" applyFill="1" applyBorder="1"/>
    <xf numFmtId="164" fontId="14" fillId="3" borderId="52" xfId="0" applyNumberFormat="1" applyFont="1" applyFill="1" applyBorder="1" applyAlignment="1">
      <alignment horizontal="center"/>
    </xf>
    <xf numFmtId="169" fontId="63" fillId="0" borderId="0" xfId="0" applyNumberFormat="1" applyFont="1"/>
    <xf numFmtId="0" fontId="64" fillId="13" borderId="2" xfId="0" applyFont="1" applyFill="1" applyBorder="1" applyAlignment="1">
      <alignment horizontal="center"/>
    </xf>
    <xf numFmtId="0" fontId="64" fillId="0" borderId="0" xfId="0" applyFont="1" applyAlignment="1">
      <alignment horizontal="center"/>
    </xf>
    <xf numFmtId="0" fontId="64" fillId="13" borderId="23" xfId="0" applyFont="1" applyFill="1" applyBorder="1" applyAlignment="1">
      <alignment horizontal="center" vertical="center" wrapText="1"/>
    </xf>
    <xf numFmtId="0" fontId="64" fillId="13" borderId="24" xfId="0" applyFont="1" applyFill="1" applyBorder="1" applyAlignment="1">
      <alignment horizontal="center" vertical="center" wrapText="1"/>
    </xf>
    <xf numFmtId="0" fontId="64" fillId="13" borderId="25" xfId="0" applyFont="1" applyFill="1" applyBorder="1" applyAlignment="1">
      <alignment horizontal="center" vertical="center" wrapText="1"/>
    </xf>
    <xf numFmtId="176" fontId="63" fillId="15" borderId="85" xfId="0" applyNumberFormat="1" applyFont="1" applyFill="1" applyBorder="1"/>
    <xf numFmtId="164" fontId="61" fillId="0" borderId="0" xfId="0" applyNumberFormat="1" applyFont="1"/>
    <xf numFmtId="2" fontId="3" fillId="0" borderId="0" xfId="0" applyNumberFormat="1" applyFont="1"/>
    <xf numFmtId="176" fontId="3" fillId="0" borderId="0" xfId="0" applyNumberFormat="1" applyFont="1"/>
    <xf numFmtId="0" fontId="61" fillId="0" borderId="86" xfId="0" applyFont="1" applyBorder="1" applyAlignment="1">
      <alignment horizontal="center"/>
    </xf>
    <xf numFmtId="15" fontId="61" fillId="0" borderId="63" xfId="0" applyNumberFormat="1" applyFont="1" applyBorder="1"/>
    <xf numFmtId="176" fontId="61" fillId="0" borderId="63" xfId="0" applyNumberFormat="1" applyFont="1" applyBorder="1"/>
    <xf numFmtId="164" fontId="61" fillId="0" borderId="28" xfId="0" applyNumberFormat="1" applyFont="1" applyBorder="1"/>
    <xf numFmtId="164" fontId="61" fillId="16" borderId="64" xfId="0" applyNumberFormat="1" applyFont="1" applyFill="1" applyBorder="1" applyAlignment="1">
      <alignment horizontal="center"/>
    </xf>
    <xf numFmtId="0" fontId="61" fillId="0" borderId="13" xfId="0" applyFont="1" applyBorder="1" applyAlignment="1">
      <alignment horizontal="center"/>
    </xf>
    <xf numFmtId="15" fontId="61" fillId="0" borderId="28" xfId="0" applyNumberFormat="1" applyFont="1" applyBorder="1"/>
    <xf numFmtId="176" fontId="61" fillId="0" borderId="28" xfId="0" applyNumberFormat="1" applyFont="1" applyBorder="1"/>
    <xf numFmtId="175" fontId="3" fillId="0" borderId="0" xfId="0" applyNumberFormat="1" applyFont="1"/>
    <xf numFmtId="177" fontId="61" fillId="0" borderId="0" xfId="0" applyNumberFormat="1" applyFont="1"/>
    <xf numFmtId="176" fontId="67" fillId="0" borderId="0" xfId="0" applyNumberFormat="1" applyFont="1"/>
    <xf numFmtId="4" fontId="63" fillId="0" borderId="0" xfId="0" applyNumberFormat="1" applyFont="1"/>
    <xf numFmtId="175" fontId="63" fillId="0" borderId="0" xfId="0" applyNumberFormat="1" applyFont="1" applyAlignment="1">
      <alignment horizontal="right"/>
    </xf>
    <xf numFmtId="4" fontId="67" fillId="0" borderId="0" xfId="0" applyNumberFormat="1" applyFont="1"/>
    <xf numFmtId="14" fontId="63" fillId="0" borderId="0" xfId="0" applyNumberFormat="1" applyFont="1"/>
    <xf numFmtId="4" fontId="61" fillId="0" borderId="0" xfId="0" applyNumberFormat="1" applyFont="1" applyAlignment="1">
      <alignment horizontal="right"/>
    </xf>
    <xf numFmtId="176" fontId="63" fillId="15" borderId="81" xfId="0" applyNumberFormat="1" applyFont="1" applyFill="1" applyBorder="1"/>
    <xf numFmtId="164" fontId="64" fillId="13" borderId="2" xfId="0" applyNumberFormat="1" applyFont="1" applyFill="1" applyBorder="1"/>
    <xf numFmtId="164" fontId="64" fillId="13" borderId="24" xfId="0" applyNumberFormat="1" applyFont="1" applyFill="1" applyBorder="1"/>
    <xf numFmtId="164" fontId="64" fillId="13" borderId="24" xfId="0" applyNumberFormat="1" applyFont="1" applyFill="1" applyBorder="1" applyAlignment="1">
      <alignment horizontal="center"/>
    </xf>
    <xf numFmtId="0" fontId="61" fillId="2" borderId="1" xfId="0" applyFont="1" applyFill="1" applyBorder="1"/>
    <xf numFmtId="1" fontId="70" fillId="0" borderId="0" xfId="0" applyNumberFormat="1" applyFont="1" applyAlignment="1">
      <alignment horizontal="center"/>
    </xf>
    <xf numFmtId="1" fontId="31" fillId="0" borderId="0" xfId="0" applyNumberFormat="1" applyFont="1" applyAlignment="1">
      <alignment horizontal="center"/>
    </xf>
    <xf numFmtId="49" fontId="31" fillId="0" borderId="0" xfId="0" applyNumberFormat="1" applyFont="1" applyAlignment="1">
      <alignment horizontal="center"/>
    </xf>
    <xf numFmtId="1" fontId="31" fillId="0" borderId="88" xfId="0" applyNumberFormat="1" applyFont="1" applyBorder="1" applyAlignment="1">
      <alignment horizontal="center" wrapText="1"/>
    </xf>
    <xf numFmtId="1" fontId="3" fillId="0" borderId="0" xfId="0" applyNumberFormat="1" applyFont="1" applyAlignment="1">
      <alignment horizontal="center"/>
    </xf>
    <xf numFmtId="0" fontId="17" fillId="8" borderId="17" xfId="0" applyFont="1" applyFill="1" applyBorder="1" applyAlignment="1">
      <alignment horizontal="center" vertical="center"/>
    </xf>
    <xf numFmtId="0" fontId="17" fillId="8" borderId="19" xfId="0" applyFont="1" applyFill="1" applyBorder="1" applyAlignment="1">
      <alignment horizontal="center" vertical="center"/>
    </xf>
    <xf numFmtId="0" fontId="17" fillId="8" borderId="17" xfId="0" applyFont="1" applyFill="1" applyBorder="1" applyAlignment="1">
      <alignment horizontal="center"/>
    </xf>
    <xf numFmtId="0" fontId="17" fillId="8" borderId="19" xfId="0" applyFont="1" applyFill="1" applyBorder="1" applyAlignment="1">
      <alignment horizontal="center"/>
    </xf>
    <xf numFmtId="0" fontId="17" fillId="8" borderId="18" xfId="0" applyFont="1" applyFill="1" applyBorder="1" applyAlignment="1">
      <alignment horizontal="center" vertical="center"/>
    </xf>
    <xf numFmtId="0" fontId="3" fillId="8" borderId="75" xfId="0" applyFont="1" applyFill="1" applyBorder="1" applyAlignment="1">
      <alignment horizontal="center" vertical="center"/>
    </xf>
    <xf numFmtId="0" fontId="3" fillId="3" borderId="76" xfId="0" applyFont="1" applyFill="1" applyBorder="1" applyAlignment="1">
      <alignment horizontal="center" vertical="center"/>
    </xf>
    <xf numFmtId="0" fontId="3" fillId="3" borderId="76" xfId="0" applyFont="1" applyFill="1" applyBorder="1"/>
    <xf numFmtId="1" fontId="3" fillId="8" borderId="75" xfId="0" applyNumberFormat="1" applyFont="1" applyFill="1" applyBorder="1" applyAlignment="1">
      <alignment horizontal="center" vertical="center"/>
    </xf>
    <xf numFmtId="0" fontId="3" fillId="8" borderId="1" xfId="0" applyFont="1" applyFill="1" applyBorder="1" applyAlignment="1">
      <alignment horizontal="center" vertical="center"/>
    </xf>
    <xf numFmtId="0" fontId="3" fillId="8" borderId="39" xfId="0" applyFont="1" applyFill="1" applyBorder="1" applyAlignment="1">
      <alignment horizontal="center" vertical="center"/>
    </xf>
    <xf numFmtId="0" fontId="3" fillId="3" borderId="40" xfId="0" applyFont="1" applyFill="1" applyBorder="1" applyAlignment="1">
      <alignment horizontal="center" vertical="center"/>
    </xf>
    <xf numFmtId="0" fontId="3" fillId="8" borderId="75" xfId="0" applyFont="1" applyFill="1" applyBorder="1" applyAlignment="1">
      <alignment horizontal="center"/>
    </xf>
    <xf numFmtId="0" fontId="3" fillId="3" borderId="76" xfId="0" applyFont="1" applyFill="1" applyBorder="1" applyAlignment="1">
      <alignment horizontal="center"/>
    </xf>
    <xf numFmtId="0" fontId="3" fillId="8" borderId="39" xfId="0" applyFont="1" applyFill="1" applyBorder="1" applyAlignment="1">
      <alignment horizontal="center"/>
    </xf>
    <xf numFmtId="0" fontId="3" fillId="3" borderId="40" xfId="0" applyFont="1" applyFill="1" applyBorder="1" applyAlignment="1">
      <alignment horizontal="center"/>
    </xf>
    <xf numFmtId="0" fontId="3" fillId="3" borderId="40" xfId="0" applyFont="1" applyFill="1" applyBorder="1"/>
    <xf numFmtId="0" fontId="3" fillId="8" borderId="17" xfId="0" applyFont="1" applyFill="1" applyBorder="1" applyAlignment="1">
      <alignment horizontal="center" wrapText="1"/>
    </xf>
    <xf numFmtId="0" fontId="3" fillId="8" borderId="18" xfId="0" applyFont="1" applyFill="1" applyBorder="1" applyAlignment="1">
      <alignment horizontal="center" wrapText="1"/>
    </xf>
    <xf numFmtId="0" fontId="3" fillId="8" borderId="19" xfId="0" applyFont="1" applyFill="1" applyBorder="1" applyAlignment="1">
      <alignment horizontal="center" wrapText="1"/>
    </xf>
    <xf numFmtId="0" fontId="3" fillId="8" borderId="41" xfId="0" applyFont="1" applyFill="1" applyBorder="1" applyAlignment="1">
      <alignment horizontal="center"/>
    </xf>
    <xf numFmtId="0" fontId="3" fillId="8" borderId="40" xfId="0" applyFont="1" applyFill="1" applyBorder="1" applyAlignment="1">
      <alignment horizontal="center"/>
    </xf>
    <xf numFmtId="1" fontId="3" fillId="8" borderId="39" xfId="0" applyNumberFormat="1" applyFont="1" applyFill="1" applyBorder="1" applyAlignment="1">
      <alignment horizontal="center" vertical="center"/>
    </xf>
    <xf numFmtId="0" fontId="3" fillId="8" borderId="41" xfId="0" applyFont="1" applyFill="1" applyBorder="1" applyAlignment="1">
      <alignment horizontal="center" vertical="center"/>
    </xf>
    <xf numFmtId="0" fontId="41" fillId="0" borderId="0" xfId="0" applyFont="1" applyAlignment="1">
      <alignment vertical="center" wrapText="1"/>
    </xf>
    <xf numFmtId="0" fontId="71" fillId="0" borderId="0" xfId="0" applyFont="1"/>
    <xf numFmtId="1" fontId="17" fillId="0" borderId="0" xfId="0" applyNumberFormat="1" applyFont="1" applyAlignment="1">
      <alignment horizontal="center" vertical="center"/>
    </xf>
    <xf numFmtId="0" fontId="14" fillId="0" borderId="0" xfId="0" applyFont="1"/>
    <xf numFmtId="0" fontId="19" fillId="0" borderId="0" xfId="0" applyFont="1" applyAlignment="1">
      <alignment horizontal="center" vertical="center"/>
    </xf>
    <xf numFmtId="0" fontId="1" fillId="0" borderId="0" xfId="0" applyFont="1" applyProtection="1">
      <protection locked="0"/>
    </xf>
    <xf numFmtId="0" fontId="28" fillId="3" borderId="21" xfId="0" applyFont="1" applyFill="1" applyBorder="1" applyAlignment="1" applyProtection="1">
      <alignment vertical="center"/>
      <protection locked="0"/>
    </xf>
    <xf numFmtId="0" fontId="29" fillId="4" borderId="29" xfId="0" applyFont="1" applyFill="1" applyBorder="1" applyAlignment="1" applyProtection="1">
      <alignment horizontal="center" vertical="center"/>
      <protection locked="0"/>
    </xf>
    <xf numFmtId="0" fontId="0" fillId="0" borderId="0" xfId="0" applyProtection="1">
      <protection locked="0"/>
    </xf>
    <xf numFmtId="10" fontId="3" fillId="0" borderId="28" xfId="0" applyNumberFormat="1" applyFont="1" applyBorder="1" applyAlignment="1" applyProtection="1">
      <alignment horizontal="center" vertical="center"/>
      <protection locked="0"/>
    </xf>
    <xf numFmtId="9" fontId="1" fillId="0" borderId="0" xfId="0" applyNumberFormat="1" applyFont="1" applyProtection="1">
      <protection locked="0"/>
    </xf>
    <xf numFmtId="9" fontId="28" fillId="3" borderId="21" xfId="0" applyNumberFormat="1" applyFont="1" applyFill="1" applyBorder="1" applyAlignment="1" applyProtection="1">
      <alignment vertical="center"/>
      <protection locked="0"/>
    </xf>
    <xf numFmtId="9" fontId="17" fillId="4" borderId="62" xfId="0" applyNumberFormat="1" applyFont="1" applyFill="1" applyBorder="1" applyAlignment="1" applyProtection="1">
      <alignment horizontal="center" vertical="center"/>
      <protection locked="0"/>
    </xf>
    <xf numFmtId="0" fontId="17" fillId="4" borderId="62" xfId="0" applyFont="1" applyFill="1" applyBorder="1" applyAlignment="1" applyProtection="1">
      <alignment horizontal="center" vertical="center" wrapText="1"/>
      <protection locked="0"/>
    </xf>
    <xf numFmtId="9" fontId="49" fillId="4" borderId="29" xfId="0" applyNumberFormat="1" applyFont="1" applyFill="1" applyBorder="1" applyAlignment="1" applyProtection="1">
      <alignment horizontal="center" vertical="center"/>
      <protection locked="0"/>
    </xf>
    <xf numFmtId="0" fontId="3" fillId="4" borderId="29" xfId="0" applyFont="1" applyFill="1" applyBorder="1" applyAlignment="1" applyProtection="1">
      <alignment horizontal="center" vertical="center" wrapText="1"/>
      <protection locked="0"/>
    </xf>
    <xf numFmtId="9" fontId="3" fillId="0" borderId="28" xfId="0" applyNumberFormat="1" applyFont="1" applyBorder="1" applyAlignment="1" applyProtection="1">
      <alignment horizontal="center" vertical="center"/>
      <protection locked="0"/>
    </xf>
    <xf numFmtId="0" fontId="3" fillId="0" borderId="28" xfId="0" applyFont="1" applyBorder="1" applyAlignment="1" applyProtection="1">
      <alignment horizontal="center" vertical="center" wrapText="1"/>
      <protection locked="0"/>
    </xf>
    <xf numFmtId="1" fontId="1" fillId="0" borderId="0" xfId="0" applyNumberFormat="1" applyFont="1" applyProtection="1">
      <protection locked="0"/>
    </xf>
    <xf numFmtId="0" fontId="25" fillId="2" borderId="11" xfId="0" applyFont="1" applyFill="1" applyBorder="1" applyAlignment="1" applyProtection="1">
      <alignment horizontal="center" vertical="center"/>
      <protection locked="0"/>
    </xf>
    <xf numFmtId="0" fontId="26" fillId="2" borderId="12" xfId="0" applyFont="1" applyFill="1" applyBorder="1" applyAlignment="1" applyProtection="1">
      <alignment horizontal="center" vertical="center"/>
      <protection locked="0"/>
    </xf>
    <xf numFmtId="1" fontId="27" fillId="0" borderId="0" xfId="0" applyNumberFormat="1" applyFont="1" applyProtection="1">
      <protection locked="0"/>
    </xf>
    <xf numFmtId="0" fontId="25" fillId="2" borderId="13" xfId="0" applyFont="1" applyFill="1" applyBorder="1" applyAlignment="1" applyProtection="1">
      <alignment horizontal="center" vertical="center"/>
      <protection locked="0"/>
    </xf>
    <xf numFmtId="0" fontId="26" fillId="2" borderId="14" xfId="0" applyFont="1" applyFill="1" applyBorder="1" applyAlignment="1" applyProtection="1">
      <alignment horizontal="center" vertical="center"/>
      <protection locked="0"/>
    </xf>
    <xf numFmtId="0" fontId="25" fillId="2" borderId="13" xfId="0" applyFont="1" applyFill="1" applyBorder="1" applyAlignment="1" applyProtection="1">
      <alignment horizontal="center"/>
      <protection locked="0"/>
    </xf>
    <xf numFmtId="0" fontId="25" fillId="2" borderId="51" xfId="0" applyFont="1" applyFill="1" applyBorder="1" applyAlignment="1" applyProtection="1">
      <alignment horizontal="center" vertical="center"/>
      <protection locked="0"/>
    </xf>
    <xf numFmtId="0" fontId="26" fillId="2" borderId="52" xfId="0" applyFont="1" applyFill="1" applyBorder="1" applyAlignment="1" applyProtection="1">
      <alignment horizontal="center" vertical="center"/>
      <protection locked="0"/>
    </xf>
    <xf numFmtId="0" fontId="28" fillId="3" borderId="20" xfId="0" applyFont="1" applyFill="1" applyBorder="1" applyAlignment="1" applyProtection="1">
      <alignment vertical="center"/>
      <protection locked="0"/>
    </xf>
    <xf numFmtId="1" fontId="17" fillId="4" borderId="23" xfId="0" applyNumberFormat="1" applyFont="1" applyFill="1" applyBorder="1" applyAlignment="1" applyProtection="1">
      <alignment horizontal="center" vertical="center" wrapText="1"/>
      <protection locked="0"/>
    </xf>
    <xf numFmtId="0" fontId="17" fillId="4" borderId="28" xfId="0" applyFont="1" applyFill="1" applyBorder="1" applyAlignment="1" applyProtection="1">
      <alignment horizontal="center" vertical="center" wrapText="1"/>
      <protection locked="0"/>
    </xf>
    <xf numFmtId="164" fontId="17" fillId="4" borderId="62" xfId="0" applyNumberFormat="1" applyFont="1" applyFill="1" applyBorder="1" applyAlignment="1" applyProtection="1">
      <alignment horizontal="center" vertical="center" wrapText="1"/>
      <protection locked="0"/>
    </xf>
    <xf numFmtId="0" fontId="17" fillId="4" borderId="62" xfId="0" applyFont="1" applyFill="1" applyBorder="1" applyAlignment="1" applyProtection="1">
      <alignment horizontal="center" vertical="center"/>
      <protection locked="0"/>
    </xf>
    <xf numFmtId="1" fontId="3" fillId="4" borderId="29" xfId="0" applyNumberFormat="1" applyFont="1" applyFill="1" applyBorder="1" applyAlignment="1" applyProtection="1">
      <alignment horizontal="center" vertical="center"/>
      <protection locked="0"/>
    </xf>
    <xf numFmtId="0" fontId="3" fillId="4" borderId="29" xfId="0" applyFont="1" applyFill="1" applyBorder="1" applyAlignment="1" applyProtection="1">
      <alignment horizontal="center" vertical="center"/>
      <protection locked="0"/>
    </xf>
    <xf numFmtId="1" fontId="3" fillId="0" borderId="28" xfId="0" applyNumberFormat="1" applyFont="1" applyBorder="1" applyAlignment="1" applyProtection="1">
      <alignment horizontal="center" vertical="center"/>
      <protection locked="0"/>
    </xf>
    <xf numFmtId="14" fontId="3" fillId="0" borderId="28" xfId="0" applyNumberFormat="1" applyFont="1" applyBorder="1" applyAlignment="1" applyProtection="1">
      <alignment horizontal="center" vertical="center"/>
      <protection locked="0"/>
    </xf>
    <xf numFmtId="164" fontId="3" fillId="0" borderId="28" xfId="0" applyNumberFormat="1" applyFont="1" applyBorder="1" applyAlignment="1" applyProtection="1">
      <alignment horizontal="center" vertical="center"/>
      <protection locked="0"/>
    </xf>
    <xf numFmtId="0" fontId="3" fillId="0" borderId="28" xfId="0" applyFont="1" applyBorder="1" applyAlignment="1" applyProtection="1">
      <alignment horizontal="center" vertical="center"/>
      <protection locked="0"/>
    </xf>
    <xf numFmtId="49" fontId="3" fillId="0" borderId="28" xfId="0" applyNumberFormat="1" applyFont="1" applyBorder="1" applyAlignment="1" applyProtection="1">
      <alignment horizontal="center" vertical="center"/>
      <protection locked="0"/>
    </xf>
    <xf numFmtId="49" fontId="1" fillId="0" borderId="0" xfId="0" applyNumberFormat="1" applyFont="1" applyProtection="1">
      <protection locked="0"/>
    </xf>
    <xf numFmtId="49" fontId="74" fillId="0" borderId="28" xfId="0" applyNumberFormat="1" applyFont="1" applyBorder="1" applyAlignment="1">
      <alignment horizontal="center" vertical="center"/>
    </xf>
    <xf numFmtId="0" fontId="74" fillId="0" borderId="28" xfId="0" applyFont="1" applyBorder="1" applyAlignment="1">
      <alignment horizontal="center" vertical="center"/>
    </xf>
    <xf numFmtId="1" fontId="74" fillId="0" borderId="28" xfId="0" applyNumberFormat="1" applyFont="1" applyBorder="1" applyAlignment="1">
      <alignment horizontal="center" vertical="center"/>
    </xf>
    <xf numFmtId="0" fontId="75" fillId="2" borderId="1" xfId="0" applyFont="1" applyFill="1" applyBorder="1" applyAlignment="1">
      <alignment horizontal="left"/>
    </xf>
    <xf numFmtId="0" fontId="3" fillId="2" borderId="60" xfId="0" applyFont="1" applyFill="1" applyBorder="1" applyAlignment="1">
      <alignment horizontal="left"/>
    </xf>
    <xf numFmtId="0" fontId="3" fillId="2" borderId="60" xfId="0" applyFont="1" applyFill="1" applyBorder="1" applyAlignment="1">
      <alignment horizontal="center"/>
    </xf>
    <xf numFmtId="0" fontId="76" fillId="2" borderId="1" xfId="0" applyFont="1" applyFill="1" applyBorder="1" applyAlignment="1">
      <alignment horizontal="left"/>
    </xf>
    <xf numFmtId="0" fontId="21" fillId="2" borderId="6" xfId="0" applyFont="1" applyFill="1" applyBorder="1" applyAlignment="1">
      <alignment horizontal="center" vertical="center" wrapText="1"/>
    </xf>
    <xf numFmtId="0" fontId="18" fillId="0" borderId="4" xfId="0" applyFont="1" applyBorder="1"/>
    <xf numFmtId="0" fontId="17" fillId="2" borderId="3" xfId="0" applyFont="1" applyFill="1" applyBorder="1" applyAlignment="1">
      <alignment horizontal="center" vertical="center" wrapText="1"/>
    </xf>
    <xf numFmtId="1" fontId="4" fillId="3" borderId="7" xfId="0" applyNumberFormat="1" applyFont="1" applyFill="1" applyBorder="1" applyAlignment="1">
      <alignment horizontal="center" vertical="center"/>
    </xf>
    <xf numFmtId="0" fontId="18" fillId="0" borderId="8" xfId="0" applyFont="1" applyBorder="1"/>
    <xf numFmtId="0" fontId="18" fillId="0" borderId="9" xfId="0" applyFont="1" applyBorder="1"/>
    <xf numFmtId="0" fontId="18" fillId="0" borderId="10" xfId="0" applyFont="1" applyBorder="1"/>
    <xf numFmtId="1" fontId="32" fillId="8" borderId="7" xfId="0" applyNumberFormat="1" applyFont="1" applyFill="1" applyBorder="1" applyAlignment="1">
      <alignment horizontal="center" vertical="center"/>
    </xf>
    <xf numFmtId="0" fontId="18" fillId="0" borderId="32" xfId="0" applyFont="1" applyBorder="1"/>
    <xf numFmtId="0" fontId="18" fillId="0" borderId="33" xfId="0" applyFont="1" applyBorder="1"/>
    <xf numFmtId="0" fontId="14" fillId="2" borderId="6" xfId="0" applyFont="1" applyFill="1" applyBorder="1" applyAlignment="1">
      <alignment horizontal="center" vertical="center" wrapText="1"/>
    </xf>
    <xf numFmtId="1" fontId="33" fillId="3" borderId="7" xfId="0" applyNumberFormat="1" applyFont="1" applyFill="1" applyBorder="1" applyAlignment="1">
      <alignment horizontal="center" vertical="center"/>
    </xf>
    <xf numFmtId="1" fontId="32" fillId="3" borderId="7" xfId="0" applyNumberFormat="1" applyFont="1" applyFill="1" applyBorder="1" applyAlignment="1">
      <alignment horizontal="center" vertical="center"/>
    </xf>
    <xf numFmtId="0" fontId="1" fillId="10" borderId="58" xfId="0" applyFont="1" applyFill="1" applyBorder="1" applyAlignment="1">
      <alignment horizontal="center"/>
    </xf>
    <xf numFmtId="0" fontId="18" fillId="0" borderId="59" xfId="0" applyFont="1" applyBorder="1"/>
    <xf numFmtId="0" fontId="18" fillId="0" borderId="60" xfId="0" applyFont="1" applyBorder="1"/>
    <xf numFmtId="0" fontId="59" fillId="2" borderId="68" xfId="0" applyFont="1" applyFill="1" applyBorder="1" applyAlignment="1">
      <alignment horizontal="left" vertical="center" wrapText="1"/>
    </xf>
    <xf numFmtId="0" fontId="18" fillId="0" borderId="70" xfId="0" applyFont="1" applyBorder="1"/>
    <xf numFmtId="0" fontId="18" fillId="0" borderId="72" xfId="0" applyFont="1" applyBorder="1"/>
    <xf numFmtId="1" fontId="4" fillId="3" borderId="7" xfId="0" applyNumberFormat="1" applyFont="1" applyFill="1" applyBorder="1" applyAlignment="1" applyProtection="1">
      <alignment horizontal="center" vertical="center" wrapText="1"/>
      <protection locked="0"/>
    </xf>
    <xf numFmtId="0" fontId="18" fillId="0" borderId="8" xfId="0" applyFont="1" applyBorder="1" applyProtection="1">
      <protection locked="0"/>
    </xf>
    <xf numFmtId="0" fontId="18" fillId="0" borderId="9" xfId="0" applyFont="1" applyBorder="1" applyProtection="1">
      <protection locked="0"/>
    </xf>
    <xf numFmtId="0" fontId="18" fillId="0" borderId="10" xfId="0" applyFont="1" applyBorder="1" applyProtection="1">
      <protection locked="0"/>
    </xf>
    <xf numFmtId="0" fontId="62" fillId="0" borderId="6" xfId="0" applyFont="1" applyBorder="1" applyAlignment="1">
      <alignment horizontal="center"/>
    </xf>
    <xf numFmtId="0" fontId="18" fillId="0" borderId="77" xfId="0" applyFont="1" applyBorder="1"/>
    <xf numFmtId="0" fontId="63" fillId="0" borderId="0" xfId="0" applyFont="1" applyAlignment="1">
      <alignment horizontal="center" vertical="center" wrapText="1"/>
    </xf>
    <xf numFmtId="0" fontId="0" fillId="0" borderId="0" xfId="0"/>
    <xf numFmtId="0" fontId="64" fillId="13" borderId="6" xfId="0" applyFont="1" applyFill="1" applyBorder="1" applyAlignment="1">
      <alignment horizontal="center"/>
    </xf>
    <xf numFmtId="0" fontId="18" fillId="0" borderId="87" xfId="0" applyFont="1" applyBorder="1"/>
    <xf numFmtId="0" fontId="19" fillId="2" borderId="5"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3" fillId="2" borderId="1" xfId="0" applyFont="1" applyFill="1" applyBorder="1" applyAlignment="1" applyProtection="1">
      <alignment horizontal="center" vertical="center"/>
      <protection locked="0"/>
    </xf>
    <xf numFmtId="1" fontId="33" fillId="3" borderId="7" xfId="0" applyNumberFormat="1" applyFont="1" applyFill="1" applyBorder="1" applyAlignment="1" applyProtection="1">
      <alignment horizontal="center" vertical="center"/>
      <protection locked="0"/>
    </xf>
    <xf numFmtId="1" fontId="33" fillId="2" borderId="1" xfId="0" applyNumberFormat="1" applyFont="1" applyFill="1" applyBorder="1" applyAlignment="1" applyProtection="1">
      <alignment vertical="center"/>
      <protection locked="0"/>
    </xf>
    <xf numFmtId="0" fontId="14" fillId="2" borderId="11"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protection locked="0"/>
    </xf>
    <xf numFmtId="0" fontId="14" fillId="2" borderId="13" xfId="0" applyFont="1" applyFill="1" applyBorder="1" applyAlignment="1" applyProtection="1">
      <alignment horizontal="center" vertical="center"/>
      <protection locked="0"/>
    </xf>
    <xf numFmtId="0" fontId="3" fillId="2" borderId="14" xfId="0" applyFont="1" applyFill="1" applyBorder="1" applyAlignment="1" applyProtection="1">
      <alignment horizontal="center" vertical="center"/>
      <protection locked="0"/>
    </xf>
    <xf numFmtId="0" fontId="14" fillId="2" borderId="13" xfId="0" applyFont="1" applyFill="1" applyBorder="1" applyAlignment="1" applyProtection="1">
      <alignment horizontal="center"/>
      <protection locked="0"/>
    </xf>
    <xf numFmtId="0" fontId="14" fillId="2" borderId="51" xfId="0" applyFont="1" applyFill="1" applyBorder="1" applyAlignment="1" applyProtection="1">
      <alignment horizontal="center" vertical="center"/>
      <protection locked="0"/>
    </xf>
    <xf numFmtId="0" fontId="3" fillId="2" borderId="52" xfId="0" applyFont="1" applyFill="1" applyBorder="1" applyAlignment="1" applyProtection="1">
      <alignment horizontal="center" vertical="center"/>
      <protection locked="0"/>
    </xf>
    <xf numFmtId="0" fontId="54" fillId="4" borderId="28" xfId="0" applyFont="1" applyFill="1" applyBorder="1" applyAlignment="1" applyProtection="1">
      <alignment horizontal="center" vertical="center"/>
      <protection locked="0"/>
    </xf>
    <xf numFmtId="1" fontId="54" fillId="4" borderId="29" xfId="0" applyNumberFormat="1" applyFont="1" applyFill="1" applyBorder="1" applyAlignment="1" applyProtection="1">
      <alignment horizontal="center" vertical="center"/>
      <protection locked="0"/>
    </xf>
    <xf numFmtId="0" fontId="54" fillId="4" borderId="29" xfId="0" applyFont="1" applyFill="1" applyBorder="1" applyAlignment="1" applyProtection="1">
      <alignment horizontal="center" vertical="center"/>
      <protection locked="0"/>
    </xf>
    <xf numFmtId="0" fontId="3" fillId="4" borderId="28" xfId="0" applyFont="1" applyFill="1" applyBorder="1" applyAlignment="1" applyProtection="1">
      <alignment horizontal="center" vertical="center"/>
      <protection locked="0"/>
    </xf>
    <xf numFmtId="1" fontId="3" fillId="4" borderId="28"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left" vertical="center"/>
      <protection locked="0"/>
    </xf>
    <xf numFmtId="0" fontId="14" fillId="2" borderId="1" xfId="0" applyFont="1" applyFill="1" applyBorder="1" applyAlignment="1" applyProtection="1">
      <alignment horizontal="center" vertical="center"/>
      <protection locked="0"/>
    </xf>
    <xf numFmtId="0" fontId="36" fillId="4" borderId="28" xfId="0" applyFont="1" applyFill="1" applyBorder="1" applyAlignment="1" applyProtection="1">
      <alignment horizontal="center" vertical="center"/>
      <protection locked="0"/>
    </xf>
    <xf numFmtId="0" fontId="3" fillId="0" borderId="0" xfId="0" applyFont="1" applyProtection="1">
      <protection locked="0"/>
    </xf>
    <xf numFmtId="2" fontId="3" fillId="0" borderId="28" xfId="0" applyNumberFormat="1" applyFont="1" applyBorder="1" applyAlignment="1" applyProtection="1">
      <alignment horizontal="center" vertical="center"/>
      <protection locked="0"/>
    </xf>
    <xf numFmtId="9" fontId="3" fillId="2" borderId="1" xfId="0" applyNumberFormat="1" applyFont="1" applyFill="1" applyBorder="1" applyAlignment="1" applyProtection="1">
      <alignment horizontal="center" vertical="center"/>
      <protection locked="0"/>
    </xf>
    <xf numFmtId="9" fontId="3" fillId="4" borderId="1" xfId="0" applyNumberFormat="1" applyFont="1" applyFill="1" applyBorder="1" applyAlignment="1" applyProtection="1">
      <alignment horizontal="center"/>
      <protection locked="0"/>
    </xf>
    <xf numFmtId="0" fontId="3" fillId="4" borderId="28" xfId="0" applyFont="1" applyFill="1" applyBorder="1" applyAlignment="1" applyProtection="1">
      <alignment horizontal="center" vertical="center" wrapText="1"/>
      <protection locked="0"/>
    </xf>
    <xf numFmtId="0" fontId="3" fillId="2" borderId="28" xfId="0" applyFont="1" applyFill="1" applyBorder="1" applyAlignment="1" applyProtection="1">
      <alignment horizontal="center" vertical="center"/>
      <protection locked="0"/>
    </xf>
    <xf numFmtId="0" fontId="3" fillId="0" borderId="28" xfId="0" applyFont="1" applyBorder="1" applyProtection="1">
      <protection locked="0"/>
    </xf>
    <xf numFmtId="0" fontId="17" fillId="4" borderId="28" xfId="0" applyFont="1" applyFill="1" applyBorder="1" applyAlignment="1" applyProtection="1">
      <alignment horizontal="center" vertical="center"/>
      <protection locked="0"/>
    </xf>
    <xf numFmtId="1" fontId="17" fillId="4" borderId="29" xfId="0" applyNumberFormat="1" applyFont="1" applyFill="1" applyBorder="1" applyAlignment="1" applyProtection="1">
      <alignment horizontal="center" vertical="center"/>
      <protection locked="0"/>
    </xf>
    <xf numFmtId="0" fontId="17" fillId="4" borderId="29" xfId="0" applyFont="1" applyFill="1" applyBorder="1" applyAlignment="1" applyProtection="1">
      <alignment horizontal="center" vertical="center"/>
      <protection locked="0"/>
    </xf>
    <xf numFmtId="2" fontId="44" fillId="4" borderId="28" xfId="0" applyNumberFormat="1" applyFont="1" applyFill="1" applyBorder="1" applyAlignment="1" applyProtection="1">
      <alignment horizontal="center" vertical="center"/>
      <protection locked="0"/>
    </xf>
    <xf numFmtId="1" fontId="74" fillId="0" borderId="28" xfId="0" applyNumberFormat="1" applyFont="1" applyBorder="1" applyAlignment="1" applyProtection="1">
      <alignment horizontal="center" vertical="center"/>
      <protection locked="0"/>
    </xf>
    <xf numFmtId="2" fontId="14" fillId="2" borderId="11" xfId="0" applyNumberFormat="1" applyFont="1" applyFill="1" applyBorder="1" applyAlignment="1" applyProtection="1">
      <alignment horizontal="center" vertical="center"/>
      <protection locked="0"/>
    </xf>
    <xf numFmtId="2" fontId="14" fillId="2" borderId="13" xfId="0" applyNumberFormat="1" applyFont="1" applyFill="1" applyBorder="1" applyAlignment="1" applyProtection="1">
      <alignment horizontal="center" vertical="center"/>
      <protection locked="0"/>
    </xf>
    <xf numFmtId="2" fontId="14" fillId="2" borderId="13" xfId="0" applyNumberFormat="1" applyFont="1" applyFill="1" applyBorder="1" applyAlignment="1" applyProtection="1">
      <alignment horizontal="center"/>
      <protection locked="0"/>
    </xf>
    <xf numFmtId="2" fontId="14" fillId="2" borderId="51" xfId="0" applyNumberFormat="1" applyFont="1" applyFill="1" applyBorder="1" applyAlignment="1" applyProtection="1">
      <alignment horizontal="center" vertical="center"/>
      <protection locked="0"/>
    </xf>
    <xf numFmtId="2" fontId="17" fillId="4" borderId="29" xfId="0" applyNumberFormat="1" applyFont="1" applyFill="1" applyBorder="1" applyAlignment="1" applyProtection="1">
      <alignment horizontal="center" vertical="center"/>
      <protection locked="0"/>
    </xf>
    <xf numFmtId="2" fontId="3" fillId="4" borderId="28" xfId="0" applyNumberFormat="1" applyFont="1" applyFill="1" applyBorder="1" applyAlignment="1" applyProtection="1">
      <alignment horizontal="center" vertical="center"/>
      <protection locked="0"/>
    </xf>
    <xf numFmtId="0" fontId="74" fillId="0" borderId="28" xfId="0" applyFont="1" applyBorder="1" applyAlignment="1" applyProtection="1">
      <alignment horizontal="center" vertical="center"/>
      <protection locked="0"/>
    </xf>
    <xf numFmtId="49" fontId="74" fillId="0" borderId="28" xfId="0" applyNumberFormat="1" applyFont="1" applyBorder="1" applyAlignment="1" applyProtection="1">
      <alignment horizontal="center" vertical="center"/>
      <protection locked="0"/>
    </xf>
    <xf numFmtId="2" fontId="1" fillId="0" borderId="0" xfId="0" applyNumberFormat="1" applyFont="1" applyProtection="1">
      <protection locked="0"/>
    </xf>
    <xf numFmtId="0" fontId="0" fillId="0" borderId="0" xfId="0" applyProtection="1"/>
    <xf numFmtId="0" fontId="17" fillId="6" borderId="24" xfId="0" applyFont="1" applyFill="1" applyBorder="1" applyAlignment="1" applyProtection="1">
      <alignment horizontal="center" vertical="center" wrapText="1"/>
    </xf>
    <xf numFmtId="0" fontId="17" fillId="7" borderId="24" xfId="0" applyFont="1" applyFill="1" applyBorder="1" applyAlignment="1" applyProtection="1">
      <alignment horizontal="center" vertical="center" wrapText="1"/>
    </xf>
    <xf numFmtId="0" fontId="3" fillId="7" borderId="29" xfId="0" applyFont="1" applyFill="1" applyBorder="1" applyAlignment="1" applyProtection="1">
      <alignment horizontal="center" vertical="center"/>
    </xf>
    <xf numFmtId="2" fontId="3" fillId="0" borderId="28" xfId="0" applyNumberFormat="1" applyFont="1" applyBorder="1" applyAlignment="1" applyProtection="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14.xml.rels><?xml version="1.0" encoding="UTF-8" standalone="yes"?>
<Relationships xmlns="http://schemas.openxmlformats.org/package/2006/relationships"><Relationship Id="rId1" Type="http://customschemas.google.com/relationships/workbookmetadata" Target="commentsmeta13"/></Relationships>
</file>

<file path=xl/_rels/comments16.xml.rels><?xml version="1.0" encoding="UTF-8" standalone="yes"?>
<Relationships xmlns="http://schemas.openxmlformats.org/package/2006/relationships"><Relationship Id="rId1" Type="http://customschemas.google.com/relationships/workbookmetadata" Target="commentsmeta14"/></Relationships>
</file>

<file path=xl/_rels/comments17.xml.rels><?xml version="1.0" encoding="UTF-8" standalone="yes"?>
<Relationships xmlns="http://schemas.openxmlformats.org/package/2006/relationships"><Relationship Id="rId1" Type="http://customschemas.google.com/relationships/workbookmetadata" Target="commentsmeta15"/></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76200</xdr:colOff>
      <xdr:row>130</xdr:row>
      <xdr:rowOff>161925</xdr:rowOff>
    </xdr:from>
    <xdr:ext cx="5457825" cy="2790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771525</xdr:colOff>
      <xdr:row>0</xdr:row>
      <xdr:rowOff>9525</xdr:rowOff>
    </xdr:from>
    <xdr:ext cx="2057400" cy="438150"/>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2.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2.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2.png">
          <a:extLst>
            <a:ext uri="{FF2B5EF4-FFF2-40B4-BE49-F238E27FC236}">
              <a16:creationId xmlns:a16="http://schemas.microsoft.com/office/drawing/2014/main" id="{CC3BA823-4067-4AEA-8919-85EC69D5972C}"/>
            </a:ext>
          </a:extLst>
        </xdr:cNvPr>
        <xdr:cNvPicPr preferRelativeResize="0"/>
      </xdr:nvPicPr>
      <xdr:blipFill>
        <a:blip xmlns:r="http://schemas.openxmlformats.org/officeDocument/2006/relationships" r:embed="rId1" cstate="print"/>
        <a:stretch>
          <a:fillRect/>
        </a:stretch>
      </xdr:blipFill>
      <xdr:spPr>
        <a:xfrm>
          <a:off x="0" y="0"/>
          <a:ext cx="2162175" cy="5238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12</xdr:col>
      <xdr:colOff>0</xdr:colOff>
      <xdr:row>28</xdr:row>
      <xdr:rowOff>0</xdr:rowOff>
    </xdr:from>
    <xdr:ext cx="5695950" cy="285750"/>
    <xdr:sp macro="" textlink="">
      <xdr:nvSpPr>
        <xdr:cNvPr id="3" name="Shape 3" descr="{\displaystyle {\text{cuota}}={\text{principal}}{\frac {i}{1-(1+i)^{-n}}}\,}">
          <a:extLst>
            <a:ext uri="{FF2B5EF4-FFF2-40B4-BE49-F238E27FC236}">
              <a16:creationId xmlns:a16="http://schemas.microsoft.com/office/drawing/2014/main" id="{00000000-0008-0000-1400-000003000000}"/>
            </a:ext>
          </a:extLst>
        </xdr:cNvPr>
        <xdr:cNvSpPr/>
      </xdr:nvSpPr>
      <xdr:spPr>
        <a:xfrm>
          <a:off x="2502788" y="3641888"/>
          <a:ext cx="56864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19050</xdr:colOff>
      <xdr:row>0</xdr:row>
      <xdr:rowOff>19050</xdr:rowOff>
    </xdr:from>
    <xdr:ext cx="2095500" cy="504825"/>
    <xdr:pic>
      <xdr:nvPicPr>
        <xdr:cNvPr id="2" name="image2.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124075" cy="51435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238375" cy="53340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238375" cy="533400"/>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frois/Google%20Drive/Acceso%20al%20Financiamiento%20Compartida/Programas%20AF/PCD/COVID%20-%2019/c&#225;lculo%20subsidio%20COVID-19%20vf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ndici&#243;n%20PCD%20versi&#243;n%20con%20mejor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i%20unidad\Acceso%20al%20Financiamiento%20Compartida\Programas%20AF\PCD\COVID%20-%2019\Planillas%20de%20rendici&#243;n\Rendici&#243;n%20PCD%20-%20Grupos%20Asistidos%201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CT"/>
      <sheetName val="CT promedio"/>
      <sheetName val="Reperfilamiento"/>
      <sheetName val="Reperfilamiento promedio"/>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lle cartera rendida"/>
      <sheetName val="Tasas por grupo"/>
      <sheetName val="Hoja1"/>
      <sheetName val="Simulación subsidio."/>
      <sheetName val="Manual"/>
      <sheetName val="Códigos"/>
      <sheetName val="Listas"/>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2 - Reperfilamiento de deuda"/>
      <sheetName val="3 - Sector Turismo"/>
      <sheetName val="4 - Capital de Inversión "/>
      <sheetName val="5 - Capital de Trabajo Post COV"/>
      <sheetName val="Cancelaciones anticipadas"/>
      <sheetName val="Refinanciaciones de PCD"/>
      <sheetName val="Simulación subsidio."/>
      <sheetName val="Hoja4"/>
      <sheetName val="RUT transportistas"/>
      <sheetName val="Tasas por grupo"/>
      <sheetName val="Hoja1"/>
      <sheetName val="Códigos"/>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nde.org.uy/grupos-asistidos/item/reperfilamiento-de-deuda-sectores-mas-afectados.html?category_id=99" TargetMode="External"/><Relationship Id="rId13" Type="http://schemas.openxmlformats.org/officeDocument/2006/relationships/printerSettings" Target="../printerSettings/printerSettings1.bin"/><Relationship Id="rId3" Type="http://schemas.openxmlformats.org/officeDocument/2006/relationships/hyperlink" Target="https://www.ande.org.uy/grupos-asistidos/item/pcd-grupoasistido-covid-19-reperfilamientodeuda.html" TargetMode="External"/><Relationship Id="rId7" Type="http://schemas.openxmlformats.org/officeDocument/2006/relationships/hyperlink" Target="https://www.ande.org.uy/grupos-asistidos/item/capital-de-trabajo-1-sectores-mas-afectados-covid-19.html?category_id=99" TargetMode="External"/><Relationship Id="rId12" Type="http://schemas.openxmlformats.org/officeDocument/2006/relationships/hyperlink" Target="https://www.ande.org.uy/grupos-asistidos/item/financiamientoverde.html?category_id=99" TargetMode="External"/><Relationship Id="rId2" Type="http://schemas.openxmlformats.org/officeDocument/2006/relationships/hyperlink" Target="https://www.ande.org.uy/grupos-asistidos/item/pcd-grupoasistido-covid-19-reperfilamientodeuda.html" TargetMode="External"/><Relationship Id="rId1" Type="http://schemas.openxmlformats.org/officeDocument/2006/relationships/hyperlink" Target="https://www.ande.org.uy/grupos-asistidos/item/pcd-grupoasistido-covid-19-capitaldetrabajo.html" TargetMode="External"/><Relationship Id="rId6" Type="http://schemas.openxmlformats.org/officeDocument/2006/relationships/hyperlink" Target="https://www.ande.org.uy/grupos-asistidos/item/capitalinversion-copy.html?category_id=99" TargetMode="External"/><Relationship Id="rId11" Type="http://schemas.openxmlformats.org/officeDocument/2006/relationships/hyperlink" Target="https://www.ande.org.uy/grupos-asistidos/item/financiamientoverde.html?category_id=99" TargetMode="External"/><Relationship Id="rId5" Type="http://schemas.openxmlformats.org/officeDocument/2006/relationships/hyperlink" Target="https://www.ande.org.uy/grupos-asistidos/item/capitalinversion.html?category_id=99" TargetMode="External"/><Relationship Id="rId10" Type="http://schemas.openxmlformats.org/officeDocument/2006/relationships/hyperlink" Target="https://www.ande.org.uy/grupos-asistidos/item/modo-digital.html?category_id=99" TargetMode="External"/><Relationship Id="rId4" Type="http://schemas.openxmlformats.org/officeDocument/2006/relationships/hyperlink" Target="https://www.ande.org.uy/grupos-asistidos/item/pcd-grupoasistido-covid-19-turismo.html" TargetMode="External"/><Relationship Id="rId9" Type="http://schemas.openxmlformats.org/officeDocument/2006/relationships/hyperlink" Target="https://www.ande.org.uy/grupos-asistidos/item/credito-subsidiado-para-clientes-de-centros-pyme.html?category_id=99"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hyperlink" Target="https://www.ande.org.uy/grupos-asistidos.html" TargetMode="External"/><Relationship Id="rId1" Type="http://schemas.openxmlformats.org/officeDocument/2006/relationships/hyperlink" Target="https://www.ande.org.uy/grupos-asistidos/item/pcd-grupoasistido-covid-19-capitaldetrabajo.html" TargetMode="External"/><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ande.org.uy/grupos-asistidos/item/pcd-grupoasistido-covid-19-reperfilamientodeuda.html" TargetMode="External"/><Relationship Id="rId1" Type="http://schemas.openxmlformats.org/officeDocument/2006/relationships/hyperlink" Target="https://www.ande.org.uy/grupos-asistidos/item/pcd-grupoasistido-covid-19-reperfilamientodeuda.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hyperlink" Target="https://www.ande.org.uy/grupos-asistidos/item/pcd-grupoasistido-covid-19-turismo.html"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ande.org.uy/grupos-asistidos/item/capitalinversion-copy.html?category_id=99" TargetMode="External"/><Relationship Id="rId1" Type="http://schemas.openxmlformats.org/officeDocument/2006/relationships/hyperlink" Target="https://www.ande.org.uy/grupos-asistidos/item/capitalinversion-copy.html?category_id=99"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ande.org.uy/grupos-asistidos/item/capital-de-trabajo-1-sectores-mas-afectados-covid-19.html?category_id=99" TargetMode="External"/><Relationship Id="rId1" Type="http://schemas.openxmlformats.org/officeDocument/2006/relationships/hyperlink" Target="https://www.ande.org.uy/grupos-asistidos/item/capital-de-trabajo-1-sectores-mas-afectados-covid-19.html?category_id=99"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hyperlink" Target="https://www.ande.org.uy/grupos-asistidos.html" TargetMode="External"/><Relationship Id="rId1" Type="http://schemas.openxmlformats.org/officeDocument/2006/relationships/hyperlink" Target="https://www.ande.org.uy/grupos-asistidos/item/reperfilamiento-de-deuda-sectores-mas-afectados.html?category_id=99"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2"/>
  <sheetViews>
    <sheetView tabSelected="1" workbookViewId="0">
      <selection activeCell="G32" sqref="G32"/>
    </sheetView>
  </sheetViews>
  <sheetFormatPr baseColWidth="10" defaultColWidth="12.625" defaultRowHeight="15" customHeight="1"/>
  <cols>
    <col min="1" max="1" width="3.125" customWidth="1"/>
    <col min="2" max="2" width="40.125" customWidth="1"/>
    <col min="3" max="3" width="15.375" customWidth="1"/>
    <col min="4" max="24" width="10.125" customWidth="1"/>
  </cols>
  <sheetData>
    <row r="1" spans="1:26" ht="37.5" customHeight="1">
      <c r="A1" s="1"/>
      <c r="B1" s="2" t="s">
        <v>0</v>
      </c>
      <c r="C1" s="3"/>
      <c r="D1" s="4"/>
      <c r="E1" s="4"/>
      <c r="F1" s="4"/>
      <c r="G1" s="4"/>
      <c r="H1" s="4"/>
      <c r="I1" s="4"/>
      <c r="J1" s="4"/>
      <c r="K1" s="4"/>
      <c r="L1" s="4"/>
      <c r="M1" s="4"/>
      <c r="N1" s="4"/>
      <c r="O1" s="4"/>
      <c r="P1" s="4"/>
      <c r="Q1" s="4"/>
      <c r="R1" s="4"/>
      <c r="S1" s="4"/>
      <c r="T1" s="4"/>
      <c r="U1" s="4"/>
      <c r="V1" s="4"/>
      <c r="W1" s="4"/>
      <c r="X1" s="4"/>
      <c r="Y1" s="4"/>
      <c r="Z1" s="4"/>
    </row>
    <row r="2" spans="1:26" ht="19.5" customHeight="1">
      <c r="A2" s="1"/>
      <c r="B2" s="5"/>
      <c r="C2" s="3"/>
      <c r="D2" s="4"/>
      <c r="E2" s="4"/>
      <c r="F2" s="4"/>
      <c r="G2" s="4"/>
      <c r="H2" s="4"/>
      <c r="I2" s="4"/>
      <c r="J2" s="4"/>
      <c r="K2" s="4"/>
      <c r="L2" s="4"/>
      <c r="M2" s="4"/>
      <c r="N2" s="4"/>
      <c r="O2" s="4"/>
      <c r="P2" s="4"/>
      <c r="Q2" s="4"/>
      <c r="R2" s="4"/>
      <c r="S2" s="4"/>
      <c r="T2" s="4"/>
      <c r="U2" s="4"/>
      <c r="V2" s="4"/>
      <c r="W2" s="4"/>
      <c r="X2" s="4"/>
      <c r="Y2" s="4"/>
      <c r="Z2" s="4"/>
    </row>
    <row r="3" spans="1:26" ht="36" customHeight="1">
      <c r="A3" s="1"/>
      <c r="B3" s="6" t="s">
        <v>1</v>
      </c>
      <c r="C3" s="7" t="s">
        <v>2</v>
      </c>
      <c r="D3" s="4"/>
      <c r="E3" s="4"/>
      <c r="F3" s="4"/>
      <c r="G3" s="4"/>
      <c r="H3" s="4"/>
      <c r="I3" s="4"/>
      <c r="J3" s="4"/>
      <c r="K3" s="4"/>
      <c r="L3" s="4"/>
      <c r="M3" s="4"/>
      <c r="N3" s="4"/>
      <c r="O3" s="4"/>
      <c r="P3" s="4"/>
      <c r="Q3" s="4"/>
      <c r="R3" s="4"/>
      <c r="S3" s="4"/>
      <c r="T3" s="4"/>
      <c r="U3" s="4"/>
      <c r="V3" s="4"/>
      <c r="W3" s="4"/>
      <c r="X3" s="4"/>
      <c r="Y3" s="4"/>
      <c r="Z3" s="4"/>
    </row>
    <row r="4" spans="1:26" ht="24" customHeight="1">
      <c r="A4" s="8"/>
      <c r="B4" s="5"/>
      <c r="C4" s="5"/>
      <c r="D4" s="5"/>
      <c r="E4" s="5"/>
      <c r="F4" s="5"/>
      <c r="G4" s="5"/>
      <c r="H4" s="5"/>
      <c r="I4" s="5"/>
      <c r="J4" s="5"/>
      <c r="K4" s="5"/>
      <c r="L4" s="5"/>
      <c r="M4" s="5"/>
      <c r="N4" s="5"/>
      <c r="O4" s="5"/>
      <c r="P4" s="5"/>
      <c r="Q4" s="5"/>
      <c r="R4" s="5"/>
      <c r="S4" s="5"/>
      <c r="T4" s="5"/>
      <c r="U4" s="5"/>
      <c r="V4" s="5"/>
      <c r="W4" s="5"/>
      <c r="X4" s="5"/>
      <c r="Y4" s="5"/>
      <c r="Z4" s="5"/>
    </row>
    <row r="5" spans="1:26" ht="31.5" hidden="1" customHeight="1">
      <c r="A5" s="8"/>
      <c r="B5" s="9" t="s">
        <v>3</v>
      </c>
      <c r="C5" s="10" t="s">
        <v>4</v>
      </c>
      <c r="D5" s="11" t="s">
        <v>5</v>
      </c>
      <c r="E5" s="5"/>
      <c r="F5" s="5"/>
      <c r="G5" s="5"/>
      <c r="H5" s="5"/>
      <c r="I5" s="5"/>
      <c r="J5" s="5"/>
      <c r="K5" s="5"/>
      <c r="L5" s="5"/>
      <c r="M5" s="5"/>
      <c r="N5" s="5"/>
      <c r="O5" s="5"/>
      <c r="P5" s="5"/>
      <c r="Q5" s="5"/>
      <c r="R5" s="5"/>
      <c r="S5" s="5"/>
      <c r="T5" s="5"/>
      <c r="U5" s="5"/>
      <c r="V5" s="5"/>
      <c r="W5" s="5"/>
      <c r="X5" s="5"/>
      <c r="Y5" s="5"/>
      <c r="Z5" s="5"/>
    </row>
    <row r="6" spans="1:26" ht="31.5" hidden="1" customHeight="1">
      <c r="A6" s="8"/>
      <c r="B6" s="12" t="s">
        <v>6</v>
      </c>
      <c r="C6" s="10" t="s">
        <v>7</v>
      </c>
      <c r="D6" s="11" t="s">
        <v>8</v>
      </c>
      <c r="E6" s="5"/>
      <c r="F6" s="5"/>
      <c r="G6" s="5"/>
      <c r="H6" s="5"/>
      <c r="I6" s="5"/>
      <c r="J6" s="5"/>
      <c r="K6" s="5"/>
      <c r="L6" s="5"/>
      <c r="M6" s="5"/>
      <c r="N6" s="5"/>
      <c r="O6" s="5"/>
      <c r="P6" s="5"/>
      <c r="Q6" s="5"/>
      <c r="R6" s="5"/>
      <c r="S6" s="5"/>
      <c r="T6" s="5"/>
      <c r="U6" s="5"/>
      <c r="V6" s="5"/>
      <c r="W6" s="5"/>
      <c r="X6" s="5"/>
      <c r="Y6" s="5"/>
      <c r="Z6" s="5"/>
    </row>
    <row r="7" spans="1:26" ht="31.5" hidden="1" customHeight="1">
      <c r="A7" s="8"/>
      <c r="B7" s="9" t="s">
        <v>9</v>
      </c>
      <c r="C7" s="10" t="s">
        <v>7</v>
      </c>
      <c r="D7" s="11" t="s">
        <v>8</v>
      </c>
      <c r="E7" s="5"/>
      <c r="F7" s="5"/>
      <c r="G7" s="5"/>
      <c r="H7" s="5"/>
      <c r="I7" s="5"/>
      <c r="J7" s="5"/>
      <c r="K7" s="5"/>
      <c r="L7" s="5"/>
      <c r="M7" s="5"/>
      <c r="N7" s="5"/>
      <c r="O7" s="5"/>
      <c r="P7" s="5"/>
      <c r="Q7" s="5"/>
      <c r="R7" s="5"/>
      <c r="S7" s="5"/>
      <c r="T7" s="5"/>
      <c r="U7" s="5"/>
      <c r="V7" s="5"/>
      <c r="W7" s="5"/>
      <c r="X7" s="5"/>
      <c r="Y7" s="5"/>
      <c r="Z7" s="5"/>
    </row>
    <row r="8" spans="1:26" ht="31.5" hidden="1" customHeight="1">
      <c r="A8" s="8"/>
      <c r="B8" s="9" t="s">
        <v>10</v>
      </c>
      <c r="C8" s="10" t="s">
        <v>7</v>
      </c>
      <c r="D8" s="11" t="s">
        <v>11</v>
      </c>
      <c r="E8" s="5"/>
      <c r="F8" s="5"/>
      <c r="G8" s="5"/>
      <c r="H8" s="5"/>
      <c r="I8" s="5"/>
      <c r="J8" s="5"/>
      <c r="K8" s="5"/>
      <c r="L8" s="5"/>
      <c r="M8" s="5"/>
      <c r="N8" s="5"/>
      <c r="O8" s="5"/>
      <c r="P8" s="5"/>
      <c r="Q8" s="5"/>
      <c r="R8" s="5"/>
      <c r="S8" s="5"/>
      <c r="T8" s="5"/>
      <c r="U8" s="5"/>
      <c r="V8" s="5"/>
      <c r="W8" s="5"/>
      <c r="X8" s="5"/>
      <c r="Y8" s="5"/>
      <c r="Z8" s="5"/>
    </row>
    <row r="9" spans="1:26" ht="31.5" hidden="1" customHeight="1">
      <c r="A9" s="8"/>
      <c r="B9" s="9" t="s">
        <v>12</v>
      </c>
      <c r="C9" s="10" t="s">
        <v>7</v>
      </c>
      <c r="D9" s="11" t="s">
        <v>13</v>
      </c>
      <c r="E9" s="5"/>
      <c r="F9" s="5"/>
      <c r="G9" s="5"/>
      <c r="H9" s="5"/>
      <c r="I9" s="5"/>
      <c r="J9" s="5"/>
      <c r="K9" s="5"/>
      <c r="L9" s="5"/>
      <c r="M9" s="5"/>
      <c r="N9" s="5"/>
      <c r="O9" s="5"/>
      <c r="P9" s="5"/>
      <c r="Q9" s="5"/>
      <c r="R9" s="5"/>
      <c r="S9" s="5"/>
      <c r="T9" s="5"/>
      <c r="U9" s="5"/>
      <c r="V9" s="5"/>
      <c r="W9" s="5"/>
      <c r="X9" s="5"/>
      <c r="Y9" s="5"/>
      <c r="Z9" s="5"/>
    </row>
    <row r="10" spans="1:26" ht="31.5" hidden="1" customHeight="1">
      <c r="A10" s="8"/>
      <c r="B10" s="12" t="s">
        <v>14</v>
      </c>
      <c r="C10" s="10" t="s">
        <v>7</v>
      </c>
      <c r="D10" s="11" t="s">
        <v>13</v>
      </c>
      <c r="E10" s="5"/>
      <c r="F10" s="5"/>
      <c r="G10" s="5"/>
      <c r="H10" s="5"/>
      <c r="I10" s="5"/>
      <c r="J10" s="5"/>
      <c r="K10" s="5"/>
      <c r="L10" s="5"/>
      <c r="M10" s="5"/>
      <c r="N10" s="5"/>
      <c r="O10" s="5"/>
      <c r="P10" s="5"/>
      <c r="Q10" s="5"/>
      <c r="R10" s="5"/>
      <c r="S10" s="5"/>
      <c r="T10" s="5"/>
      <c r="U10" s="5"/>
      <c r="V10" s="5"/>
      <c r="W10" s="5"/>
      <c r="X10" s="5"/>
      <c r="Y10" s="5"/>
      <c r="Z10" s="5"/>
    </row>
    <row r="11" spans="1:26" ht="31.5" hidden="1" customHeight="1">
      <c r="A11" s="8"/>
      <c r="B11" s="9" t="s">
        <v>15</v>
      </c>
      <c r="C11" s="9" t="s">
        <v>7</v>
      </c>
      <c r="D11" s="11" t="s">
        <v>11</v>
      </c>
      <c r="E11" s="5"/>
      <c r="F11" s="5"/>
      <c r="G11" s="5"/>
      <c r="H11" s="5"/>
      <c r="I11" s="5"/>
      <c r="J11" s="5"/>
      <c r="K11" s="5"/>
      <c r="L11" s="5"/>
      <c r="M11" s="5"/>
      <c r="N11" s="5"/>
      <c r="O11" s="5"/>
      <c r="P11" s="5"/>
      <c r="Q11" s="5"/>
      <c r="R11" s="5"/>
      <c r="S11" s="5"/>
      <c r="T11" s="5"/>
      <c r="U11" s="5"/>
      <c r="V11" s="5"/>
      <c r="W11" s="5"/>
      <c r="X11" s="5"/>
      <c r="Y11" s="5"/>
      <c r="Z11" s="5"/>
    </row>
    <row r="12" spans="1:26" ht="31.5" hidden="1" customHeight="1">
      <c r="A12" s="8"/>
      <c r="B12" s="9" t="s">
        <v>16</v>
      </c>
      <c r="C12" s="9" t="s">
        <v>7</v>
      </c>
      <c r="D12" s="11" t="s">
        <v>11</v>
      </c>
      <c r="E12" s="5"/>
      <c r="F12" s="5"/>
      <c r="G12" s="5"/>
      <c r="H12" s="5"/>
      <c r="I12" s="5"/>
      <c r="J12" s="5"/>
      <c r="K12" s="5"/>
      <c r="L12" s="5"/>
      <c r="M12" s="5"/>
      <c r="N12" s="5"/>
      <c r="O12" s="5"/>
      <c r="P12" s="5"/>
      <c r="Q12" s="5"/>
      <c r="R12" s="5"/>
      <c r="S12" s="5"/>
      <c r="T12" s="5"/>
      <c r="U12" s="5"/>
      <c r="V12" s="5"/>
      <c r="W12" s="5"/>
      <c r="X12" s="5"/>
      <c r="Y12" s="5"/>
      <c r="Z12" s="5"/>
    </row>
    <row r="13" spans="1:26" ht="31.5" customHeight="1">
      <c r="A13" s="8"/>
      <c r="B13" s="9" t="s">
        <v>17</v>
      </c>
      <c r="C13" s="9" t="s">
        <v>7</v>
      </c>
      <c r="D13" s="495" t="s">
        <v>1475</v>
      </c>
      <c r="E13" s="5"/>
      <c r="F13" s="5"/>
      <c r="G13" s="5"/>
      <c r="H13" s="5"/>
      <c r="I13" s="5"/>
      <c r="J13" s="5"/>
      <c r="K13" s="5"/>
      <c r="L13" s="5"/>
      <c r="M13" s="5"/>
      <c r="N13" s="5"/>
      <c r="O13" s="5"/>
      <c r="P13" s="5"/>
      <c r="Q13" s="5"/>
      <c r="R13" s="5"/>
      <c r="S13" s="5"/>
      <c r="T13" s="5"/>
      <c r="U13" s="5"/>
      <c r="V13" s="5"/>
      <c r="W13" s="5"/>
      <c r="X13" s="5"/>
      <c r="Y13" s="5"/>
      <c r="Z13" s="5"/>
    </row>
    <row r="14" spans="1:26" ht="31.5" customHeight="1">
      <c r="A14" s="8"/>
      <c r="B14" s="9" t="s">
        <v>18</v>
      </c>
      <c r="C14" s="9" t="s">
        <v>7</v>
      </c>
      <c r="D14" s="495" t="s">
        <v>1476</v>
      </c>
      <c r="E14" s="5"/>
      <c r="F14" s="5"/>
      <c r="G14" s="5"/>
      <c r="H14" s="5"/>
      <c r="I14" s="5"/>
      <c r="J14" s="5"/>
      <c r="K14" s="5"/>
      <c r="L14" s="5"/>
      <c r="M14" s="5"/>
      <c r="N14" s="5"/>
      <c r="O14" s="5"/>
      <c r="P14" s="5"/>
      <c r="Q14" s="5"/>
      <c r="R14" s="5"/>
      <c r="S14" s="5"/>
      <c r="T14" s="5"/>
      <c r="U14" s="5"/>
      <c r="V14" s="5"/>
      <c r="W14" s="5"/>
      <c r="X14" s="5"/>
      <c r="Y14" s="5"/>
      <c r="Z14" s="5"/>
    </row>
    <row r="15" spans="1:26" ht="31.5" customHeight="1">
      <c r="A15" s="8"/>
      <c r="B15" s="9" t="s">
        <v>19</v>
      </c>
      <c r="C15" s="9" t="s">
        <v>7</v>
      </c>
      <c r="D15" s="495" t="s">
        <v>1476</v>
      </c>
      <c r="E15" s="5"/>
      <c r="F15" s="5"/>
      <c r="G15" s="5"/>
      <c r="H15" s="5"/>
      <c r="I15" s="5"/>
      <c r="J15" s="5"/>
      <c r="K15" s="5"/>
      <c r="L15" s="5"/>
      <c r="M15" s="5"/>
      <c r="N15" s="5"/>
      <c r="O15" s="5"/>
      <c r="P15" s="5"/>
      <c r="Q15" s="5"/>
      <c r="R15" s="5"/>
      <c r="S15" s="5"/>
      <c r="T15" s="5"/>
      <c r="U15" s="5"/>
      <c r="V15" s="5"/>
      <c r="W15" s="5"/>
      <c r="X15" s="5"/>
      <c r="Y15" s="5"/>
      <c r="Z15" s="5"/>
    </row>
    <row r="16" spans="1:26" ht="31.5" customHeight="1">
      <c r="A16" s="8"/>
      <c r="B16" s="9" t="s">
        <v>20</v>
      </c>
      <c r="C16" s="9" t="s">
        <v>7</v>
      </c>
      <c r="D16" s="492" t="s">
        <v>1466</v>
      </c>
      <c r="E16" s="5"/>
      <c r="F16" s="5"/>
      <c r="G16" s="5"/>
      <c r="H16" s="5"/>
      <c r="I16" s="5"/>
      <c r="J16" s="5"/>
      <c r="K16" s="5"/>
      <c r="L16" s="5"/>
      <c r="M16" s="5"/>
      <c r="N16" s="5"/>
      <c r="O16" s="5"/>
      <c r="P16" s="5"/>
      <c r="Q16" s="5"/>
      <c r="R16" s="5"/>
      <c r="S16" s="5"/>
      <c r="T16" s="5"/>
      <c r="U16" s="5"/>
      <c r="V16" s="5"/>
      <c r="W16" s="5"/>
      <c r="X16" s="5"/>
      <c r="Y16" s="5"/>
      <c r="Z16" s="5"/>
    </row>
    <row r="17" spans="1:26" ht="31.5" customHeight="1">
      <c r="A17" s="8"/>
      <c r="B17" s="9" t="s">
        <v>21</v>
      </c>
      <c r="C17" s="9"/>
      <c r="D17" s="495" t="s">
        <v>1476</v>
      </c>
      <c r="E17" s="5"/>
      <c r="F17" s="5"/>
      <c r="G17" s="5"/>
      <c r="H17" s="5"/>
      <c r="I17" s="5"/>
      <c r="J17" s="5"/>
      <c r="K17" s="5"/>
      <c r="L17" s="5"/>
      <c r="M17" s="5"/>
      <c r="N17" s="5"/>
      <c r="O17" s="5"/>
      <c r="P17" s="5"/>
      <c r="Q17" s="5"/>
      <c r="R17" s="5"/>
      <c r="S17" s="5"/>
      <c r="T17" s="5"/>
      <c r="U17" s="5"/>
      <c r="V17" s="5"/>
      <c r="W17" s="5"/>
      <c r="X17" s="5"/>
      <c r="Y17" s="5"/>
      <c r="Z17" s="5"/>
    </row>
    <row r="18" spans="1:26" ht="31.5" customHeight="1">
      <c r="A18" s="8"/>
      <c r="B18" s="9" t="s">
        <v>22</v>
      </c>
      <c r="C18" s="9"/>
      <c r="D18" s="13" t="s">
        <v>1467</v>
      </c>
      <c r="E18" s="5"/>
      <c r="F18" s="5"/>
      <c r="G18" s="5"/>
      <c r="H18" s="5"/>
      <c r="I18" s="5"/>
      <c r="J18" s="5"/>
      <c r="K18" s="5"/>
      <c r="L18" s="5"/>
      <c r="M18" s="5"/>
      <c r="N18" s="5"/>
      <c r="O18" s="5"/>
      <c r="P18" s="5"/>
      <c r="Q18" s="5"/>
      <c r="R18" s="5"/>
      <c r="S18" s="5"/>
      <c r="T18" s="5"/>
      <c r="U18" s="5"/>
      <c r="V18" s="5"/>
      <c r="W18" s="5"/>
      <c r="X18" s="5"/>
      <c r="Y18" s="5"/>
      <c r="Z18" s="5"/>
    </row>
    <row r="19" spans="1:26" ht="32.25" customHeight="1">
      <c r="A19" s="1"/>
      <c r="B19" s="14" t="s">
        <v>23</v>
      </c>
      <c r="C19" s="10" t="s">
        <v>7</v>
      </c>
      <c r="D19" s="4"/>
      <c r="E19" s="4"/>
      <c r="F19" s="4"/>
      <c r="G19" s="4"/>
      <c r="H19" s="4"/>
      <c r="I19" s="4"/>
      <c r="J19" s="4"/>
      <c r="K19" s="4"/>
      <c r="L19" s="4"/>
      <c r="M19" s="4"/>
      <c r="N19" s="4"/>
      <c r="O19" s="4"/>
      <c r="P19" s="4"/>
      <c r="Q19" s="4"/>
      <c r="R19" s="4"/>
      <c r="S19" s="4"/>
      <c r="T19" s="4"/>
      <c r="U19" s="4"/>
      <c r="V19" s="4"/>
      <c r="W19" s="4"/>
      <c r="X19" s="4"/>
      <c r="Y19" s="4"/>
      <c r="Z19" s="4"/>
    </row>
    <row r="20" spans="1:26" ht="32.25" customHeight="1">
      <c r="A20" s="1"/>
      <c r="B20" s="15"/>
      <c r="C20" s="16"/>
      <c r="D20" s="17"/>
      <c r="E20" s="17"/>
      <c r="F20" s="17"/>
      <c r="G20" s="17"/>
      <c r="H20" s="17"/>
      <c r="I20" s="17"/>
      <c r="J20" s="17"/>
      <c r="K20" s="17"/>
      <c r="L20" s="17"/>
      <c r="M20" s="17"/>
      <c r="N20" s="17"/>
      <c r="O20" s="17"/>
      <c r="P20" s="17"/>
      <c r="Q20" s="17"/>
      <c r="R20" s="17"/>
      <c r="S20" s="17"/>
      <c r="T20" s="17"/>
      <c r="U20" s="17"/>
      <c r="V20" s="17"/>
      <c r="W20" s="17"/>
      <c r="X20" s="17"/>
      <c r="Y20" s="17"/>
      <c r="Z20" s="17"/>
    </row>
    <row r="21" spans="1:26" ht="14.25" customHeight="1">
      <c r="A21" s="1"/>
      <c r="B21" s="18"/>
      <c r="C21" s="3"/>
      <c r="D21" s="4"/>
      <c r="E21" s="4"/>
      <c r="F21" s="4"/>
      <c r="G21" s="4"/>
      <c r="H21" s="4"/>
      <c r="I21" s="4"/>
      <c r="J21" s="4"/>
      <c r="K21" s="4"/>
      <c r="L21" s="4"/>
      <c r="M21" s="4"/>
      <c r="N21" s="4"/>
      <c r="O21" s="4"/>
      <c r="P21" s="4"/>
      <c r="Q21" s="4"/>
      <c r="R21" s="4"/>
      <c r="S21" s="4"/>
      <c r="T21" s="4"/>
      <c r="U21" s="4"/>
      <c r="V21" s="4"/>
      <c r="W21" s="4"/>
      <c r="X21" s="4"/>
      <c r="Y21" s="4"/>
      <c r="Z21" s="4"/>
    </row>
    <row r="22" spans="1:26" ht="14.25" customHeight="1">
      <c r="A22" s="1"/>
      <c r="B22" s="19" t="s">
        <v>24</v>
      </c>
      <c r="C22" s="3"/>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1"/>
      <c r="B23" s="20"/>
      <c r="C23" s="3"/>
      <c r="D23" s="4"/>
      <c r="E23" s="4"/>
      <c r="F23" s="4"/>
      <c r="G23" s="4"/>
      <c r="H23" s="4"/>
      <c r="I23" s="4"/>
      <c r="J23" s="4"/>
      <c r="K23" s="4"/>
      <c r="L23" s="4"/>
      <c r="M23" s="4"/>
      <c r="N23" s="4"/>
      <c r="O23" s="4"/>
      <c r="P23" s="4"/>
      <c r="Q23" s="4"/>
      <c r="R23" s="4"/>
      <c r="S23" s="4"/>
      <c r="T23" s="4"/>
      <c r="U23" s="4"/>
      <c r="V23" s="4"/>
      <c r="W23" s="4"/>
      <c r="X23" s="4"/>
      <c r="Y23" s="4"/>
      <c r="Z23" s="4"/>
    </row>
    <row r="24" spans="1:26" ht="14.25" customHeight="1">
      <c r="A24" s="1"/>
      <c r="B24" s="21" t="s">
        <v>25</v>
      </c>
      <c r="C24" s="3"/>
      <c r="D24" s="4"/>
      <c r="E24" s="4"/>
      <c r="F24" s="4"/>
      <c r="G24" s="4"/>
      <c r="H24" s="4"/>
      <c r="I24" s="4"/>
      <c r="J24" s="4"/>
      <c r="K24" s="4"/>
      <c r="L24" s="4"/>
      <c r="M24" s="4"/>
      <c r="N24" s="4"/>
      <c r="O24" s="4"/>
      <c r="P24" s="4"/>
      <c r="Q24" s="4"/>
      <c r="R24" s="4"/>
      <c r="S24" s="4"/>
      <c r="T24" s="4"/>
      <c r="U24" s="4"/>
      <c r="V24" s="4"/>
      <c r="W24" s="4"/>
      <c r="X24" s="4"/>
      <c r="Y24" s="4"/>
      <c r="Z24" s="4"/>
    </row>
    <row r="25" spans="1:26" ht="14.25" customHeight="1">
      <c r="A25" s="1"/>
      <c r="B25" s="20"/>
      <c r="C25" s="3"/>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1"/>
      <c r="B26" s="20" t="s">
        <v>26</v>
      </c>
      <c r="C26" s="3"/>
      <c r="D26" s="4"/>
      <c r="E26" s="4"/>
      <c r="F26" s="4"/>
      <c r="G26" s="4"/>
      <c r="H26" s="4"/>
      <c r="I26" s="4"/>
      <c r="J26" s="4"/>
      <c r="K26" s="4"/>
      <c r="L26" s="4"/>
      <c r="M26" s="4"/>
      <c r="N26" s="4"/>
      <c r="O26" s="4"/>
      <c r="P26" s="4"/>
      <c r="Q26" s="4"/>
      <c r="R26" s="4"/>
      <c r="S26" s="4"/>
      <c r="T26" s="4"/>
      <c r="U26" s="4"/>
      <c r="V26" s="4"/>
      <c r="W26" s="4"/>
      <c r="X26" s="4"/>
      <c r="Y26" s="4"/>
      <c r="Z26" s="4"/>
    </row>
    <row r="27" spans="1:26" ht="14.25" customHeight="1">
      <c r="A27" s="1"/>
      <c r="B27" s="17"/>
      <c r="C27" s="3"/>
      <c r="D27" s="4"/>
      <c r="E27" s="4"/>
      <c r="F27" s="4"/>
      <c r="G27" s="4"/>
      <c r="H27" s="4"/>
      <c r="I27" s="4"/>
      <c r="J27" s="4"/>
      <c r="K27" s="4"/>
      <c r="L27" s="4"/>
      <c r="M27" s="4"/>
      <c r="N27" s="4"/>
      <c r="O27" s="4"/>
      <c r="P27" s="4"/>
      <c r="Q27" s="4"/>
      <c r="R27" s="4"/>
      <c r="S27" s="4"/>
      <c r="T27" s="4"/>
      <c r="U27" s="4"/>
      <c r="V27" s="4"/>
      <c r="W27" s="4"/>
      <c r="X27" s="4"/>
      <c r="Y27" s="4"/>
      <c r="Z27" s="4"/>
    </row>
    <row r="28" spans="1:26" ht="14.25" customHeight="1">
      <c r="A28" s="1"/>
      <c r="B28" s="21" t="s">
        <v>27</v>
      </c>
      <c r="C28" s="3"/>
      <c r="D28" s="4"/>
      <c r="E28" s="4"/>
      <c r="F28" s="4"/>
      <c r="G28" s="4"/>
      <c r="H28" s="4"/>
      <c r="I28" s="4"/>
      <c r="J28" s="4"/>
      <c r="K28" s="4"/>
      <c r="L28" s="4"/>
      <c r="M28" s="4"/>
      <c r="N28" s="4"/>
      <c r="O28" s="4"/>
      <c r="P28" s="4"/>
      <c r="Q28" s="4"/>
      <c r="R28" s="4"/>
      <c r="S28" s="4"/>
      <c r="T28" s="4"/>
      <c r="U28" s="4"/>
      <c r="V28" s="4"/>
      <c r="W28" s="4"/>
      <c r="X28" s="4"/>
      <c r="Y28" s="4"/>
      <c r="Z28" s="4"/>
    </row>
    <row r="29" spans="1:26" ht="14.25" customHeight="1">
      <c r="A29" s="1"/>
      <c r="B29" s="17"/>
      <c r="C29" s="3"/>
      <c r="D29" s="4"/>
      <c r="E29" s="4"/>
      <c r="F29" s="4"/>
      <c r="G29" s="4"/>
      <c r="H29" s="4"/>
      <c r="I29" s="4"/>
      <c r="J29" s="4"/>
      <c r="K29" s="4"/>
      <c r="L29" s="4"/>
      <c r="M29" s="4"/>
      <c r="N29" s="4"/>
      <c r="O29" s="4"/>
      <c r="P29" s="4"/>
      <c r="Q29" s="4"/>
      <c r="R29" s="4"/>
      <c r="S29" s="4"/>
      <c r="T29" s="4"/>
      <c r="U29" s="4"/>
      <c r="V29" s="4"/>
      <c r="W29" s="4"/>
      <c r="X29" s="4"/>
      <c r="Y29" s="4"/>
      <c r="Z29" s="4"/>
    </row>
    <row r="30" spans="1:26" ht="14.25" customHeight="1">
      <c r="A30" s="1"/>
      <c r="B30" s="17"/>
      <c r="C30" s="3"/>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1"/>
      <c r="B31" s="21" t="s">
        <v>28</v>
      </c>
      <c r="C31" s="3"/>
      <c r="D31" s="4"/>
      <c r="E31" s="4"/>
      <c r="F31" s="4"/>
      <c r="G31" s="4"/>
      <c r="H31" s="4"/>
      <c r="I31" s="4"/>
      <c r="J31" s="4"/>
      <c r="K31" s="4"/>
      <c r="L31" s="4"/>
      <c r="M31" s="4"/>
      <c r="N31" s="4"/>
      <c r="O31" s="4"/>
      <c r="P31" s="4"/>
      <c r="Q31" s="4"/>
      <c r="R31" s="4"/>
      <c r="S31" s="4"/>
      <c r="T31" s="4"/>
      <c r="U31" s="4"/>
      <c r="V31" s="4"/>
      <c r="W31" s="4"/>
      <c r="X31" s="4"/>
      <c r="Y31" s="4"/>
      <c r="Z31" s="4"/>
    </row>
    <row r="32" spans="1:26" ht="14.25" customHeight="1">
      <c r="A32" s="1"/>
      <c r="B32" s="22" t="s">
        <v>29</v>
      </c>
      <c r="C32" s="498" t="s">
        <v>30</v>
      </c>
      <c r="D32" s="497"/>
      <c r="E32" s="4"/>
      <c r="F32" s="4"/>
      <c r="G32" s="4"/>
      <c r="H32" s="4"/>
      <c r="I32" s="4"/>
      <c r="J32" s="4"/>
      <c r="K32" s="4"/>
      <c r="L32" s="4"/>
      <c r="M32" s="4"/>
      <c r="N32" s="4"/>
      <c r="O32" s="4"/>
      <c r="P32" s="4"/>
      <c r="Q32" s="4"/>
      <c r="R32" s="4"/>
      <c r="S32" s="4"/>
      <c r="T32" s="4"/>
      <c r="U32" s="4"/>
      <c r="V32" s="4"/>
      <c r="W32" s="4"/>
      <c r="X32" s="4"/>
      <c r="Y32" s="4"/>
      <c r="Z32" s="4"/>
    </row>
    <row r="33" spans="1:26" ht="30" customHeight="1">
      <c r="A33" s="1"/>
      <c r="B33" s="525" t="s">
        <v>1477</v>
      </c>
      <c r="C33" s="526" t="s">
        <v>1478</v>
      </c>
      <c r="D33" s="497"/>
      <c r="E33" s="4"/>
      <c r="F33" s="4"/>
      <c r="G33" s="4"/>
      <c r="H33" s="4"/>
      <c r="I33" s="4"/>
      <c r="J33" s="4"/>
      <c r="K33" s="4"/>
      <c r="L33" s="4"/>
      <c r="M33" s="4"/>
      <c r="N33" s="4"/>
      <c r="O33" s="4"/>
      <c r="P33" s="4"/>
      <c r="Q33" s="4"/>
      <c r="R33" s="4"/>
      <c r="S33" s="4"/>
      <c r="T33" s="4"/>
      <c r="U33" s="4"/>
      <c r="V33" s="4"/>
      <c r="W33" s="4"/>
      <c r="X33" s="4"/>
      <c r="Y33" s="4"/>
      <c r="Z33" s="4"/>
    </row>
    <row r="34" spans="1:26" ht="30" customHeight="1">
      <c r="A34" s="1"/>
      <c r="B34" s="4"/>
      <c r="C34" s="4"/>
      <c r="D34" s="4"/>
      <c r="E34" s="4"/>
      <c r="F34" s="4"/>
      <c r="G34" s="4"/>
      <c r="H34" s="4"/>
      <c r="I34" s="4"/>
      <c r="J34" s="4"/>
      <c r="K34" s="4"/>
      <c r="L34" s="4"/>
      <c r="M34" s="4"/>
      <c r="N34" s="4"/>
      <c r="O34" s="4"/>
      <c r="P34" s="4"/>
      <c r="Q34" s="4"/>
      <c r="R34" s="4"/>
      <c r="S34" s="4"/>
      <c r="T34" s="4"/>
      <c r="U34" s="4"/>
      <c r="V34" s="4"/>
      <c r="W34" s="4"/>
      <c r="X34" s="4"/>
      <c r="Y34" s="4"/>
      <c r="Z34" s="4"/>
    </row>
    <row r="35" spans="1:26" ht="14.25" customHeight="1">
      <c r="A35" s="1"/>
      <c r="B35" s="23" t="s">
        <v>31</v>
      </c>
      <c r="C35" s="3"/>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1"/>
      <c r="B36" s="23"/>
      <c r="C36" s="3"/>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1"/>
      <c r="B37" s="21" t="s">
        <v>32</v>
      </c>
      <c r="C37" s="3"/>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1"/>
      <c r="B38" s="22" t="s">
        <v>33</v>
      </c>
      <c r="C38" s="496" t="s">
        <v>34</v>
      </c>
      <c r="D38" s="497"/>
      <c r="E38" s="4"/>
      <c r="F38" s="4"/>
      <c r="G38" s="4"/>
      <c r="H38" s="4"/>
      <c r="I38" s="4"/>
      <c r="J38" s="4"/>
      <c r="K38" s="4"/>
      <c r="L38" s="4"/>
      <c r="M38" s="4"/>
      <c r="N38" s="4"/>
      <c r="O38" s="4"/>
      <c r="P38" s="4"/>
      <c r="Q38" s="4"/>
      <c r="R38" s="4"/>
      <c r="S38" s="4"/>
      <c r="T38" s="4"/>
      <c r="U38" s="4"/>
      <c r="V38" s="4"/>
      <c r="W38" s="4"/>
      <c r="X38" s="4"/>
      <c r="Y38" s="4"/>
      <c r="Z38" s="4"/>
    </row>
    <row r="39" spans="1:26" ht="30" customHeight="1">
      <c r="A39" s="1"/>
      <c r="B39" s="24" t="s">
        <v>35</v>
      </c>
      <c r="C39" s="496" t="s">
        <v>36</v>
      </c>
      <c r="D39" s="497"/>
      <c r="E39" s="4"/>
      <c r="F39" s="4"/>
      <c r="G39" s="4"/>
      <c r="H39" s="4"/>
      <c r="I39" s="4"/>
      <c r="J39" s="4"/>
      <c r="K39" s="4"/>
      <c r="L39" s="4"/>
      <c r="M39" s="4"/>
      <c r="N39" s="4"/>
      <c r="O39" s="4"/>
      <c r="P39" s="4"/>
      <c r="Q39" s="4"/>
      <c r="R39" s="4"/>
      <c r="S39" s="4"/>
      <c r="T39" s="4"/>
      <c r="U39" s="4"/>
      <c r="V39" s="4"/>
      <c r="W39" s="4"/>
      <c r="X39" s="4"/>
      <c r="Y39" s="4"/>
      <c r="Z39" s="4"/>
    </row>
    <row r="40" spans="1:26" ht="30.75" customHeight="1">
      <c r="A40" s="1"/>
      <c r="B40" s="24" t="s">
        <v>37</v>
      </c>
      <c r="C40" s="496" t="s">
        <v>38</v>
      </c>
      <c r="D40" s="497"/>
      <c r="E40" s="4"/>
      <c r="F40" s="4"/>
      <c r="G40" s="4"/>
      <c r="H40" s="4"/>
      <c r="I40" s="4"/>
      <c r="J40" s="4"/>
      <c r="K40" s="4"/>
      <c r="L40" s="4"/>
      <c r="M40" s="4"/>
      <c r="N40" s="4"/>
      <c r="O40" s="4"/>
      <c r="P40" s="4"/>
      <c r="Q40" s="4"/>
      <c r="R40" s="4"/>
      <c r="S40" s="4"/>
      <c r="T40" s="4"/>
      <c r="U40" s="4"/>
      <c r="V40" s="4"/>
      <c r="W40" s="4"/>
      <c r="X40" s="4"/>
      <c r="Y40" s="4"/>
      <c r="Z40" s="4"/>
    </row>
    <row r="41" spans="1:26" ht="14.25" customHeight="1">
      <c r="A41" s="1"/>
      <c r="B41" s="24" t="s">
        <v>39</v>
      </c>
      <c r="C41" s="496" t="s">
        <v>40</v>
      </c>
      <c r="D41" s="497"/>
      <c r="E41" s="4"/>
      <c r="F41" s="4"/>
      <c r="G41" s="4"/>
      <c r="H41" s="4"/>
      <c r="I41" s="4"/>
      <c r="J41" s="4"/>
      <c r="K41" s="4"/>
      <c r="L41" s="4"/>
      <c r="M41" s="4"/>
      <c r="N41" s="4"/>
      <c r="O41" s="4"/>
      <c r="P41" s="4"/>
      <c r="Q41" s="4"/>
      <c r="R41" s="4"/>
      <c r="S41" s="4"/>
      <c r="T41" s="4"/>
      <c r="U41" s="4"/>
      <c r="V41" s="4"/>
      <c r="W41" s="4"/>
      <c r="X41" s="4"/>
      <c r="Y41" s="4"/>
      <c r="Z41" s="4"/>
    </row>
    <row r="42" spans="1:26" ht="14.25" customHeight="1">
      <c r="A42" s="1"/>
      <c r="B42" s="20"/>
      <c r="C42" s="3"/>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1"/>
      <c r="B43" s="20"/>
      <c r="C43" s="3"/>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1"/>
      <c r="B44" s="21" t="s">
        <v>41</v>
      </c>
      <c r="C44" s="3"/>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1"/>
      <c r="B45" s="20"/>
      <c r="C45" s="3"/>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1"/>
      <c r="B46" s="25" t="s">
        <v>42</v>
      </c>
      <c r="C46" s="3"/>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1"/>
      <c r="B47" s="26"/>
      <c r="C47" s="3"/>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1"/>
      <c r="B48" s="25" t="s">
        <v>43</v>
      </c>
      <c r="C48" s="3"/>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1"/>
      <c r="B49" s="27"/>
      <c r="C49" s="3"/>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1"/>
      <c r="B50" s="28" t="s">
        <v>44</v>
      </c>
      <c r="C50" s="3"/>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1"/>
      <c r="B51" s="29"/>
      <c r="C51" s="3"/>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1"/>
      <c r="B52" s="28" t="s">
        <v>45</v>
      </c>
      <c r="C52" s="3"/>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1"/>
      <c r="B53" s="28"/>
      <c r="C53" s="3"/>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1"/>
      <c r="B54" s="25" t="s">
        <v>46</v>
      </c>
      <c r="C54" s="3"/>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1"/>
      <c r="B55" s="29"/>
      <c r="C55" s="3"/>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1"/>
      <c r="B56" s="25" t="s">
        <v>47</v>
      </c>
      <c r="C56" s="3"/>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1"/>
      <c r="B57" s="29"/>
      <c r="C57" s="3"/>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1"/>
      <c r="B58" s="28" t="s">
        <v>48</v>
      </c>
      <c r="C58" s="3"/>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1"/>
      <c r="B59" s="29"/>
      <c r="C59" s="3"/>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1"/>
      <c r="B60" s="25" t="s">
        <v>49</v>
      </c>
      <c r="C60" s="3"/>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1"/>
      <c r="B61" s="30"/>
      <c r="C61" s="3"/>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1"/>
      <c r="B62" s="28" t="s">
        <v>50</v>
      </c>
      <c r="C62" s="3"/>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1"/>
      <c r="B63" s="29"/>
      <c r="C63" s="3"/>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1"/>
      <c r="B64" s="28" t="s">
        <v>51</v>
      </c>
      <c r="C64" s="3"/>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1"/>
      <c r="B65" s="31"/>
      <c r="C65" s="3"/>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1"/>
      <c r="B66" s="28" t="s">
        <v>52</v>
      </c>
      <c r="C66" s="3"/>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1"/>
      <c r="B67" s="29"/>
      <c r="C67" s="3"/>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1"/>
      <c r="B68" s="28" t="s">
        <v>53</v>
      </c>
      <c r="C68" s="3"/>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1"/>
      <c r="B69" s="29"/>
      <c r="C69" s="3"/>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1"/>
      <c r="B70" s="28" t="s">
        <v>54</v>
      </c>
      <c r="C70" s="3"/>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1"/>
      <c r="B71" s="31" t="s">
        <v>55</v>
      </c>
      <c r="C71" s="3"/>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1"/>
      <c r="B72" s="28" t="s">
        <v>56</v>
      </c>
      <c r="C72" s="3"/>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1"/>
      <c r="B73" s="28"/>
      <c r="C73" s="3"/>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1"/>
      <c r="B74" s="28" t="s">
        <v>57</v>
      </c>
      <c r="C74" s="3"/>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1"/>
      <c r="B75" s="29"/>
      <c r="C75" s="3"/>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1"/>
      <c r="B76" s="25" t="s">
        <v>58</v>
      </c>
      <c r="C76" s="3"/>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1"/>
      <c r="B77" s="29"/>
      <c r="C77" s="3"/>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1"/>
      <c r="B78" s="25" t="s">
        <v>59</v>
      </c>
      <c r="C78" s="3"/>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1"/>
      <c r="B79" s="29"/>
      <c r="C79" s="3"/>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1"/>
      <c r="B80" s="25" t="s">
        <v>60</v>
      </c>
      <c r="C80" s="3"/>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1"/>
      <c r="B81" s="29"/>
      <c r="C81" s="3"/>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1"/>
      <c r="B82" s="28" t="s">
        <v>61</v>
      </c>
      <c r="C82" s="3"/>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1"/>
      <c r="B83" s="29"/>
      <c r="C83" s="3"/>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1"/>
      <c r="B84" s="25" t="s">
        <v>62</v>
      </c>
      <c r="C84" s="3"/>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1"/>
      <c r="B85" s="29"/>
      <c r="C85" s="3"/>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1"/>
      <c r="B86" s="28" t="s">
        <v>63</v>
      </c>
      <c r="C86" s="3"/>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1"/>
      <c r="B87" s="29"/>
      <c r="C87" s="3"/>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1"/>
      <c r="B88" s="25" t="s">
        <v>64</v>
      </c>
      <c r="C88" s="3"/>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1"/>
      <c r="B89" s="29"/>
      <c r="C89" s="3"/>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1"/>
      <c r="B90" s="25" t="s">
        <v>65</v>
      </c>
      <c r="C90" s="3"/>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1"/>
      <c r="B91" s="29"/>
      <c r="C91" s="3"/>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1"/>
      <c r="B92" s="28" t="s">
        <v>66</v>
      </c>
      <c r="C92" s="3"/>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1"/>
      <c r="B93" s="29"/>
      <c r="C93" s="3"/>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1"/>
      <c r="B94" s="25" t="s">
        <v>67</v>
      </c>
      <c r="C94" s="3"/>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1"/>
      <c r="B95" s="27" t="s">
        <v>55</v>
      </c>
      <c r="C95" s="3"/>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1"/>
      <c r="B96" s="28" t="s">
        <v>68</v>
      </c>
      <c r="C96" s="3"/>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1"/>
      <c r="B97" s="29"/>
      <c r="C97" s="3"/>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1"/>
      <c r="B98" s="28" t="s">
        <v>69</v>
      </c>
      <c r="C98" s="3"/>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1"/>
      <c r="B99" s="29"/>
      <c r="C99" s="3"/>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1"/>
      <c r="B100" s="25" t="s">
        <v>70</v>
      </c>
      <c r="C100" s="3"/>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1"/>
      <c r="B101" s="26"/>
      <c r="C101" s="3"/>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1"/>
      <c r="B102" s="25" t="s">
        <v>71</v>
      </c>
      <c r="C102" s="3"/>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1"/>
      <c r="B103" s="29"/>
      <c r="C103" s="3"/>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1"/>
      <c r="B104" s="25" t="s">
        <v>72</v>
      </c>
      <c r="C104" s="3"/>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1"/>
      <c r="B105" s="26" t="s">
        <v>73</v>
      </c>
      <c r="C105" s="3"/>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1"/>
      <c r="B106" s="29"/>
      <c r="C106" s="3"/>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1"/>
      <c r="B107" s="32" t="s">
        <v>74</v>
      </c>
      <c r="C107" s="3"/>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1"/>
      <c r="B108" s="20"/>
      <c r="C108" s="3"/>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1"/>
      <c r="B109" s="21" t="s">
        <v>75</v>
      </c>
      <c r="C109" s="3"/>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1"/>
      <c r="B110" s="20"/>
      <c r="C110" s="3"/>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1"/>
      <c r="B111" s="20" t="s">
        <v>76</v>
      </c>
      <c r="C111" s="3"/>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1"/>
      <c r="B112" s="27"/>
      <c r="C112" s="3"/>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1"/>
      <c r="B113" s="20" t="s">
        <v>77</v>
      </c>
      <c r="C113" s="3"/>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1"/>
      <c r="B114" s="29"/>
      <c r="C114" s="3"/>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1"/>
      <c r="B115" s="20" t="s">
        <v>78</v>
      </c>
      <c r="C115" s="3"/>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1"/>
      <c r="B116" s="17"/>
      <c r="C116" s="3"/>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1"/>
      <c r="B117" s="20" t="s">
        <v>79</v>
      </c>
      <c r="C117" s="3"/>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1"/>
      <c r="B118" s="20"/>
      <c r="C118" s="3"/>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1"/>
      <c r="B119" s="20" t="s">
        <v>80</v>
      </c>
      <c r="C119" s="3"/>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1"/>
      <c r="B120" s="33" t="s">
        <v>81</v>
      </c>
      <c r="C120" s="3"/>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1"/>
      <c r="B121" s="33"/>
      <c r="C121" s="3"/>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1"/>
      <c r="B122" s="20" t="s">
        <v>82</v>
      </c>
      <c r="C122" s="3"/>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1"/>
      <c r="B123" s="20"/>
      <c r="C123" s="3"/>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1"/>
      <c r="B124" s="20" t="s">
        <v>83</v>
      </c>
      <c r="C124" s="3"/>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1"/>
      <c r="B125" s="20"/>
      <c r="C125" s="3"/>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1"/>
      <c r="B126" s="21" t="s">
        <v>84</v>
      </c>
      <c r="C126" s="3"/>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1"/>
      <c r="B127" s="20"/>
      <c r="C127" s="3"/>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1"/>
      <c r="B128" s="20" t="s">
        <v>85</v>
      </c>
      <c r="C128" s="3"/>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1"/>
      <c r="B129" s="27" t="s">
        <v>73</v>
      </c>
      <c r="C129" s="3"/>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1"/>
      <c r="B130" s="33"/>
      <c r="C130" s="3"/>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1"/>
      <c r="B131" s="20"/>
      <c r="C131" s="3"/>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1"/>
      <c r="B132" s="4"/>
      <c r="C132" s="3"/>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1"/>
      <c r="B133" s="20"/>
      <c r="C133" s="3"/>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1"/>
      <c r="B134" s="5"/>
      <c r="C134" s="3"/>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1"/>
      <c r="B135" s="5"/>
      <c r="C135" s="3"/>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1"/>
      <c r="B136" s="5"/>
      <c r="C136" s="3"/>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1"/>
      <c r="B137" s="5"/>
      <c r="C137" s="3"/>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1"/>
      <c r="B138" s="5"/>
      <c r="C138" s="3"/>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1"/>
      <c r="B139" s="5"/>
      <c r="C139" s="3"/>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1"/>
      <c r="B140" s="5"/>
      <c r="C140" s="3"/>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1"/>
      <c r="B141" s="5"/>
      <c r="C141" s="3"/>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1"/>
      <c r="B142" s="5"/>
      <c r="C142" s="3"/>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1"/>
      <c r="B143" s="5"/>
      <c r="C143" s="3"/>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1"/>
      <c r="B144" s="5"/>
      <c r="C144" s="3"/>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1"/>
      <c r="B145" s="5"/>
      <c r="C145" s="3"/>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1"/>
      <c r="B146" s="5"/>
      <c r="C146" s="3"/>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1"/>
      <c r="B147" s="5"/>
      <c r="C147" s="3"/>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1"/>
      <c r="B148" s="5"/>
      <c r="C148" s="3"/>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1"/>
      <c r="B149" s="5"/>
      <c r="C149" s="3"/>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1"/>
      <c r="B150" s="5"/>
      <c r="C150" s="3"/>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1"/>
      <c r="B151" s="5"/>
      <c r="C151" s="3"/>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1"/>
      <c r="B152" s="5"/>
      <c r="C152" s="3"/>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1"/>
      <c r="B153" s="5"/>
      <c r="C153" s="3"/>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1"/>
      <c r="B154" s="5"/>
      <c r="C154" s="3"/>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1"/>
      <c r="B155" s="5"/>
      <c r="C155" s="3"/>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1"/>
      <c r="B156" s="5"/>
      <c r="C156" s="3"/>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1"/>
      <c r="B157" s="5"/>
      <c r="C157" s="3"/>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1"/>
      <c r="B158" s="5"/>
      <c r="C158" s="3"/>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1"/>
      <c r="B159" s="5"/>
      <c r="C159" s="3"/>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1"/>
      <c r="B160" s="5"/>
      <c r="C160" s="3"/>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1"/>
      <c r="B161" s="5"/>
      <c r="C161" s="3"/>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1"/>
      <c r="B162" s="5"/>
      <c r="C162" s="3"/>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1"/>
      <c r="B163" s="5"/>
      <c r="C163" s="3"/>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1"/>
      <c r="B164" s="5"/>
      <c r="C164" s="3"/>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1"/>
      <c r="B165" s="5"/>
      <c r="C165" s="3"/>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1"/>
      <c r="B166" s="5"/>
      <c r="C166" s="3"/>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1"/>
      <c r="B167" s="5"/>
      <c r="C167" s="3"/>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1"/>
      <c r="B168" s="5"/>
      <c r="C168" s="3"/>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1"/>
      <c r="B169" s="5"/>
      <c r="C169" s="3"/>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1"/>
      <c r="B170" s="5"/>
      <c r="C170" s="3"/>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1"/>
      <c r="B171" s="5"/>
      <c r="C171" s="3"/>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1"/>
      <c r="B172" s="5"/>
      <c r="C172" s="3"/>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1"/>
      <c r="B173" s="5"/>
      <c r="C173" s="3"/>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1"/>
      <c r="B174" s="5"/>
      <c r="C174" s="3"/>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1"/>
      <c r="B175" s="5"/>
      <c r="C175" s="3"/>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1"/>
      <c r="B176" s="5"/>
      <c r="C176" s="3"/>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1"/>
      <c r="B177" s="5"/>
      <c r="C177" s="3"/>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1"/>
      <c r="B178" s="5"/>
      <c r="C178" s="3"/>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1"/>
      <c r="B179" s="5"/>
      <c r="C179" s="3"/>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1"/>
      <c r="B180" s="5"/>
      <c r="C180" s="3"/>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1"/>
      <c r="B181" s="5"/>
      <c r="C181" s="3"/>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1"/>
      <c r="B182" s="5"/>
      <c r="C182" s="3"/>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1"/>
      <c r="B183" s="5"/>
      <c r="C183" s="3"/>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1"/>
      <c r="B184" s="5"/>
      <c r="C184" s="3"/>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1"/>
      <c r="B185" s="5"/>
      <c r="C185" s="3"/>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1"/>
      <c r="B186" s="5"/>
      <c r="C186" s="3"/>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1"/>
      <c r="B187" s="5"/>
      <c r="C187" s="3"/>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1"/>
      <c r="B188" s="5"/>
      <c r="C188" s="3"/>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1"/>
      <c r="B189" s="5"/>
      <c r="C189" s="3"/>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1"/>
      <c r="B190" s="5"/>
      <c r="C190" s="3"/>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1"/>
      <c r="B191" s="5"/>
      <c r="C191" s="3"/>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1"/>
      <c r="B192" s="5"/>
      <c r="C192" s="3"/>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1"/>
      <c r="B193" s="5"/>
      <c r="C193" s="3"/>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1"/>
      <c r="B194" s="5"/>
      <c r="C194" s="3"/>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1"/>
      <c r="B195" s="5"/>
      <c r="C195" s="3"/>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1"/>
      <c r="B196" s="5"/>
      <c r="C196" s="3"/>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1"/>
      <c r="B197" s="5"/>
      <c r="C197" s="3"/>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1"/>
      <c r="B198" s="5"/>
      <c r="C198" s="3"/>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1"/>
      <c r="B199" s="5"/>
      <c r="C199" s="3"/>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1"/>
      <c r="B200" s="5"/>
      <c r="C200" s="3"/>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1"/>
      <c r="B201" s="5"/>
      <c r="C201" s="3"/>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1"/>
      <c r="B202" s="5"/>
      <c r="C202" s="3"/>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1"/>
      <c r="B203" s="5"/>
      <c r="C203" s="3"/>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1"/>
      <c r="B204" s="5"/>
      <c r="C204" s="3"/>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1"/>
      <c r="B205" s="5"/>
      <c r="C205" s="3"/>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1"/>
      <c r="B206" s="5"/>
      <c r="C206" s="3"/>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1"/>
      <c r="B207" s="5"/>
      <c r="C207" s="3"/>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1"/>
      <c r="B208" s="5"/>
      <c r="C208" s="3"/>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1"/>
      <c r="B209" s="5"/>
      <c r="C209" s="3"/>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1"/>
      <c r="B210" s="5"/>
      <c r="C210" s="3"/>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1"/>
      <c r="B211" s="5"/>
      <c r="C211" s="3"/>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1"/>
      <c r="B212" s="5"/>
      <c r="C212" s="3"/>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1"/>
      <c r="B213" s="5"/>
      <c r="C213" s="3"/>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1"/>
      <c r="B214" s="5"/>
      <c r="C214" s="3"/>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1"/>
      <c r="B215" s="5"/>
      <c r="C215" s="3"/>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1"/>
      <c r="B216" s="5"/>
      <c r="C216" s="3"/>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1"/>
      <c r="B217" s="5"/>
      <c r="C217" s="3"/>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1"/>
      <c r="B218" s="5"/>
      <c r="C218" s="3"/>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1"/>
      <c r="B219" s="5"/>
      <c r="C219" s="3"/>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1"/>
      <c r="B220" s="5"/>
      <c r="C220" s="3"/>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1"/>
      <c r="B221" s="5"/>
      <c r="C221" s="3"/>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1"/>
      <c r="B222" s="5"/>
      <c r="C222" s="3"/>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1"/>
      <c r="B223" s="5"/>
      <c r="C223" s="3"/>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1"/>
      <c r="B224" s="5"/>
      <c r="C224" s="3"/>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1"/>
      <c r="B225" s="5"/>
      <c r="C225" s="3"/>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1"/>
      <c r="B226" s="5"/>
      <c r="C226" s="3"/>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1"/>
      <c r="B227" s="5"/>
      <c r="C227" s="3"/>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1"/>
      <c r="B228" s="5"/>
      <c r="C228" s="3"/>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1"/>
      <c r="B229" s="5"/>
      <c r="C229" s="3"/>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1"/>
      <c r="B230" s="5"/>
      <c r="C230" s="3"/>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1"/>
      <c r="B231" s="5"/>
      <c r="C231" s="3"/>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1"/>
      <c r="B232" s="5"/>
      <c r="C232" s="3"/>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1"/>
      <c r="B233" s="5"/>
      <c r="C233" s="3"/>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1"/>
      <c r="B234" s="5"/>
      <c r="C234" s="3"/>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1"/>
      <c r="B235" s="5"/>
      <c r="C235" s="3"/>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1"/>
      <c r="B236" s="5"/>
      <c r="C236" s="3"/>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1"/>
      <c r="B237" s="5"/>
      <c r="C237" s="3"/>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1"/>
      <c r="B238" s="5"/>
      <c r="C238" s="3"/>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1"/>
      <c r="B239" s="5"/>
      <c r="C239" s="3"/>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1"/>
      <c r="B240" s="5"/>
      <c r="C240" s="3"/>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1"/>
      <c r="B241" s="5"/>
      <c r="C241" s="3"/>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1"/>
      <c r="B242" s="5"/>
      <c r="C242" s="3"/>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1"/>
      <c r="B243" s="5"/>
      <c r="C243" s="3"/>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1"/>
      <c r="B244" s="5"/>
      <c r="C244" s="3"/>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1"/>
      <c r="B245" s="5"/>
      <c r="C245" s="3"/>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1"/>
      <c r="B246" s="5"/>
      <c r="C246" s="3"/>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1"/>
      <c r="B247" s="5"/>
      <c r="C247" s="3"/>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1"/>
      <c r="B248" s="5"/>
      <c r="C248" s="3"/>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1"/>
      <c r="B249" s="5"/>
      <c r="C249" s="3"/>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1"/>
      <c r="B250" s="5"/>
      <c r="C250" s="3"/>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1"/>
      <c r="B251" s="5"/>
      <c r="C251" s="3"/>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1"/>
      <c r="B252" s="5"/>
      <c r="C252" s="3"/>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1"/>
      <c r="B253" s="5"/>
      <c r="C253" s="3"/>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1"/>
      <c r="B254" s="5"/>
      <c r="C254" s="3"/>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1"/>
      <c r="B255" s="5"/>
      <c r="C255" s="3"/>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1"/>
      <c r="B256" s="5"/>
      <c r="C256" s="3"/>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1"/>
      <c r="B257" s="5"/>
      <c r="C257" s="3"/>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1"/>
      <c r="B258" s="5"/>
      <c r="C258" s="3"/>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1"/>
      <c r="B259" s="5"/>
      <c r="C259" s="3"/>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1"/>
      <c r="B260" s="5"/>
      <c r="C260" s="3"/>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1"/>
      <c r="B261" s="5"/>
      <c r="C261" s="3"/>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1"/>
      <c r="B262" s="5"/>
      <c r="C262" s="3"/>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1"/>
      <c r="B263" s="5"/>
      <c r="C263" s="3"/>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1"/>
      <c r="B264" s="5"/>
      <c r="C264" s="3"/>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1"/>
      <c r="B265" s="5"/>
      <c r="C265" s="3"/>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1"/>
      <c r="B266" s="5"/>
      <c r="C266" s="3"/>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1"/>
      <c r="B267" s="5"/>
      <c r="C267" s="3"/>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1"/>
      <c r="B268" s="5"/>
      <c r="C268" s="3"/>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1"/>
      <c r="B269" s="5"/>
      <c r="C269" s="3"/>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1"/>
      <c r="B270" s="5"/>
      <c r="C270" s="3"/>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1"/>
      <c r="B271" s="5"/>
      <c r="C271" s="3"/>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1"/>
      <c r="B272" s="5"/>
      <c r="C272" s="3"/>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1"/>
      <c r="B273" s="5"/>
      <c r="C273" s="3"/>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1"/>
      <c r="B274" s="5"/>
      <c r="C274" s="3"/>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1"/>
      <c r="B275" s="5"/>
      <c r="C275" s="3"/>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1"/>
      <c r="B276" s="5"/>
      <c r="C276" s="3"/>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1"/>
      <c r="B277" s="5"/>
      <c r="C277" s="3"/>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1"/>
      <c r="B278" s="5"/>
      <c r="C278" s="3"/>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1"/>
      <c r="B279" s="5"/>
      <c r="C279" s="3"/>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1"/>
      <c r="B280" s="5"/>
      <c r="C280" s="3"/>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1"/>
      <c r="B281" s="5"/>
      <c r="C281" s="3"/>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1"/>
      <c r="B282" s="5"/>
      <c r="C282" s="3"/>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1"/>
      <c r="B283" s="5"/>
      <c r="C283" s="3"/>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1"/>
      <c r="B284" s="5"/>
      <c r="C284" s="3"/>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1"/>
      <c r="B285" s="5"/>
      <c r="C285" s="3"/>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1"/>
      <c r="B286" s="5"/>
      <c r="C286" s="3"/>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1"/>
      <c r="B287" s="5"/>
      <c r="C287" s="3"/>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1"/>
      <c r="B288" s="5"/>
      <c r="C288" s="3"/>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1"/>
      <c r="B289" s="5"/>
      <c r="C289" s="3"/>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1"/>
      <c r="B290" s="5"/>
      <c r="C290" s="3"/>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1"/>
      <c r="B291" s="5"/>
      <c r="C291" s="3"/>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1"/>
      <c r="B292" s="5"/>
      <c r="C292" s="3"/>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1"/>
      <c r="B293" s="5"/>
      <c r="C293" s="3"/>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1"/>
      <c r="B294" s="5"/>
      <c r="C294" s="3"/>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1"/>
      <c r="B295" s="5"/>
      <c r="C295" s="3"/>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1"/>
      <c r="B296" s="5"/>
      <c r="C296" s="3"/>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1"/>
      <c r="B297" s="5"/>
      <c r="C297" s="3"/>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1"/>
      <c r="B298" s="5"/>
      <c r="C298" s="3"/>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1"/>
      <c r="B299" s="5"/>
      <c r="C299" s="3"/>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1"/>
      <c r="B300" s="5"/>
      <c r="C300" s="3"/>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1"/>
      <c r="B301" s="5"/>
      <c r="C301" s="3"/>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1"/>
      <c r="B302" s="5"/>
      <c r="C302" s="3"/>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1"/>
      <c r="B303" s="5"/>
      <c r="C303" s="3"/>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1"/>
      <c r="B304" s="5"/>
      <c r="C304" s="3"/>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1"/>
      <c r="B305" s="5"/>
      <c r="C305" s="3"/>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1"/>
      <c r="B306" s="5"/>
      <c r="C306" s="3"/>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1"/>
      <c r="B307" s="5"/>
      <c r="C307" s="3"/>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1"/>
      <c r="B308" s="5"/>
      <c r="C308" s="3"/>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1"/>
      <c r="B309" s="5"/>
      <c r="C309" s="3"/>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1"/>
      <c r="B310" s="5"/>
      <c r="C310" s="3"/>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1"/>
      <c r="B311" s="5"/>
      <c r="C311" s="3"/>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1"/>
      <c r="B312" s="5"/>
      <c r="C312" s="3"/>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1"/>
      <c r="B313" s="5"/>
      <c r="C313" s="3"/>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1"/>
      <c r="B314" s="5"/>
      <c r="C314" s="3"/>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1"/>
      <c r="B315" s="5"/>
      <c r="C315" s="3"/>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1"/>
      <c r="B316" s="5"/>
      <c r="C316" s="3"/>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1"/>
      <c r="B317" s="5"/>
      <c r="C317" s="3"/>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1"/>
      <c r="B318" s="5"/>
      <c r="C318" s="3"/>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1"/>
      <c r="B319" s="5"/>
      <c r="C319" s="3"/>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1"/>
      <c r="B320" s="5"/>
      <c r="C320" s="3"/>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1"/>
      <c r="B321" s="5"/>
      <c r="C321" s="3"/>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1"/>
      <c r="B322" s="5"/>
      <c r="C322" s="3"/>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1"/>
      <c r="B323" s="5"/>
      <c r="C323" s="3"/>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1"/>
      <c r="B324" s="5"/>
      <c r="C324" s="3"/>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1"/>
      <c r="B325" s="5"/>
      <c r="C325" s="3"/>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1"/>
      <c r="B326" s="5"/>
      <c r="C326" s="3"/>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1"/>
      <c r="B327" s="5"/>
      <c r="C327" s="3"/>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1"/>
      <c r="B328" s="5"/>
      <c r="C328" s="3"/>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1"/>
      <c r="B329" s="5"/>
      <c r="C329" s="3"/>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1"/>
      <c r="B330" s="34"/>
    </row>
    <row r="331" spans="1:26" ht="15.75" customHeight="1">
      <c r="A331" s="1"/>
      <c r="B331" s="34"/>
    </row>
    <row r="332" spans="1:26" ht="15.75" customHeight="1">
      <c r="A332" s="1"/>
      <c r="B332" s="34"/>
    </row>
    <row r="333" spans="1:26" ht="15.75" customHeight="1">
      <c r="A333" s="1"/>
      <c r="B333" s="34"/>
    </row>
    <row r="334" spans="1:26" ht="15.75" customHeight="1">
      <c r="A334" s="1"/>
      <c r="B334" s="34"/>
    </row>
    <row r="335" spans="1:26" ht="15.75" customHeight="1">
      <c r="A335" s="1"/>
      <c r="B335" s="34"/>
    </row>
    <row r="336" spans="1:26" ht="15.75" customHeight="1">
      <c r="A336" s="1"/>
      <c r="B336" s="34"/>
    </row>
    <row r="337" spans="1:2" ht="15.75" customHeight="1">
      <c r="A337" s="1"/>
      <c r="B337" s="34"/>
    </row>
    <row r="338" spans="1:2" ht="15.75" customHeight="1">
      <c r="A338" s="1"/>
      <c r="B338" s="34"/>
    </row>
    <row r="339" spans="1:2" ht="15.75" customHeight="1">
      <c r="A339" s="1"/>
      <c r="B339" s="34"/>
    </row>
    <row r="340" spans="1:2" ht="15.75" customHeight="1">
      <c r="A340" s="1"/>
      <c r="B340" s="34"/>
    </row>
    <row r="341" spans="1:2" ht="15.75" customHeight="1">
      <c r="A341" s="1"/>
      <c r="B341" s="34"/>
    </row>
    <row r="342" spans="1:2" ht="15.75" customHeight="1">
      <c r="A342" s="1"/>
      <c r="B342" s="34"/>
    </row>
    <row r="343" spans="1:2" ht="15.75" customHeight="1">
      <c r="A343" s="1"/>
      <c r="B343" s="34"/>
    </row>
    <row r="344" spans="1:2" ht="15.75" customHeight="1">
      <c r="A344" s="1"/>
      <c r="B344" s="34"/>
    </row>
    <row r="345" spans="1:2" ht="15.75" customHeight="1">
      <c r="A345" s="1"/>
      <c r="B345" s="34"/>
    </row>
    <row r="346" spans="1:2" ht="15.75" customHeight="1">
      <c r="A346" s="1"/>
      <c r="B346" s="34"/>
    </row>
    <row r="347" spans="1:2" ht="15.75" customHeight="1">
      <c r="A347" s="1"/>
      <c r="B347" s="34"/>
    </row>
    <row r="348" spans="1:2" ht="15.75" customHeight="1">
      <c r="A348" s="1"/>
      <c r="B348" s="34"/>
    </row>
    <row r="349" spans="1:2" ht="15.75" customHeight="1">
      <c r="A349" s="1"/>
      <c r="B349" s="34"/>
    </row>
    <row r="350" spans="1:2" ht="15.75" customHeight="1">
      <c r="A350" s="1"/>
      <c r="B350" s="34"/>
    </row>
    <row r="351" spans="1:2" ht="15.75" customHeight="1">
      <c r="A351" s="1"/>
      <c r="B351" s="34"/>
    </row>
    <row r="352" spans="1:2" ht="15.75" customHeight="1">
      <c r="A352" s="1"/>
      <c r="B352" s="34"/>
    </row>
    <row r="353" spans="1:2" ht="15.75" customHeight="1">
      <c r="A353" s="1"/>
      <c r="B353" s="34"/>
    </row>
    <row r="354" spans="1:2" ht="15.75" customHeight="1">
      <c r="A354" s="1"/>
      <c r="B354" s="34"/>
    </row>
    <row r="355" spans="1:2" ht="15.75" customHeight="1">
      <c r="A355" s="1"/>
      <c r="B355" s="34"/>
    </row>
    <row r="356" spans="1:2" ht="15.75" customHeight="1">
      <c r="A356" s="1"/>
      <c r="B356" s="34"/>
    </row>
    <row r="357" spans="1:2" ht="15.75" customHeight="1">
      <c r="A357" s="1"/>
      <c r="B357" s="34"/>
    </row>
    <row r="358" spans="1:2" ht="15.75" customHeight="1">
      <c r="A358" s="1"/>
      <c r="B358" s="34"/>
    </row>
    <row r="359" spans="1:2" ht="15.75" customHeight="1">
      <c r="A359" s="1"/>
      <c r="B359" s="34"/>
    </row>
    <row r="360" spans="1:2" ht="15.75" customHeight="1">
      <c r="A360" s="1"/>
      <c r="B360" s="34"/>
    </row>
    <row r="361" spans="1:2" ht="15.75" customHeight="1">
      <c r="A361" s="1"/>
      <c r="B361" s="34"/>
    </row>
    <row r="362" spans="1:2" ht="15.75" customHeight="1">
      <c r="A362" s="1"/>
      <c r="B362" s="34"/>
    </row>
    <row r="363" spans="1:2" ht="15.75" customHeight="1">
      <c r="A363" s="1"/>
      <c r="B363" s="34"/>
    </row>
    <row r="364" spans="1:2" ht="15.75" customHeight="1">
      <c r="A364" s="1"/>
      <c r="B364" s="34"/>
    </row>
    <row r="365" spans="1:2" ht="15.75" customHeight="1">
      <c r="A365" s="1"/>
      <c r="B365" s="34"/>
    </row>
    <row r="366" spans="1:2" ht="15.75" customHeight="1">
      <c r="A366" s="1"/>
      <c r="B366" s="34"/>
    </row>
    <row r="367" spans="1:2" ht="15.75" customHeight="1">
      <c r="A367" s="1"/>
      <c r="B367" s="34"/>
    </row>
    <row r="368" spans="1:2" ht="15.75" customHeight="1">
      <c r="A368" s="1"/>
      <c r="B368" s="34"/>
    </row>
    <row r="369" spans="1:2" ht="15.75" customHeight="1">
      <c r="A369" s="1"/>
      <c r="B369" s="34"/>
    </row>
    <row r="370" spans="1:2" ht="15.75" customHeight="1">
      <c r="A370" s="1"/>
      <c r="B370" s="34"/>
    </row>
    <row r="371" spans="1:2" ht="15.75" customHeight="1">
      <c r="A371" s="1"/>
      <c r="B371" s="34"/>
    </row>
    <row r="372" spans="1:2" ht="15.75" customHeight="1">
      <c r="A372" s="1"/>
      <c r="B372" s="34"/>
    </row>
    <row r="373" spans="1:2" ht="15.75" customHeight="1">
      <c r="A373" s="1"/>
      <c r="B373" s="34"/>
    </row>
    <row r="374" spans="1:2" ht="15.75" customHeight="1">
      <c r="A374" s="1"/>
      <c r="B374" s="34"/>
    </row>
    <row r="375" spans="1:2" ht="15.75" customHeight="1">
      <c r="A375" s="1"/>
      <c r="B375" s="34"/>
    </row>
    <row r="376" spans="1:2" ht="15.75" customHeight="1">
      <c r="A376" s="1"/>
      <c r="B376" s="34"/>
    </row>
    <row r="377" spans="1:2" ht="15.75" customHeight="1">
      <c r="A377" s="1"/>
      <c r="B377" s="34"/>
    </row>
    <row r="378" spans="1:2" ht="15.75" customHeight="1">
      <c r="A378" s="1"/>
      <c r="B378" s="34"/>
    </row>
    <row r="379" spans="1:2" ht="15.75" customHeight="1">
      <c r="A379" s="1"/>
      <c r="B379" s="34"/>
    </row>
    <row r="380" spans="1:2" ht="15.75" customHeight="1">
      <c r="A380" s="1"/>
      <c r="B380" s="34"/>
    </row>
    <row r="381" spans="1:2" ht="15.75" customHeight="1">
      <c r="A381" s="1"/>
      <c r="B381" s="34"/>
    </row>
    <row r="382" spans="1:2" ht="15.75" customHeight="1">
      <c r="A382" s="1"/>
      <c r="B382" s="34"/>
    </row>
    <row r="383" spans="1:2" ht="15.75" customHeight="1">
      <c r="A383" s="1"/>
      <c r="B383" s="34"/>
    </row>
    <row r="384" spans="1:2" ht="15.75" customHeight="1">
      <c r="A384" s="1"/>
      <c r="B384" s="34"/>
    </row>
    <row r="385" spans="1:2" ht="15.75" customHeight="1">
      <c r="A385" s="1"/>
      <c r="B385" s="34"/>
    </row>
    <row r="386" spans="1:2" ht="15.75" customHeight="1">
      <c r="A386" s="1"/>
      <c r="B386" s="34"/>
    </row>
    <row r="387" spans="1:2" ht="15.75" customHeight="1">
      <c r="A387" s="1"/>
      <c r="B387" s="34"/>
    </row>
    <row r="388" spans="1:2" ht="15.75" customHeight="1">
      <c r="A388" s="1"/>
      <c r="B388" s="34"/>
    </row>
    <row r="389" spans="1:2" ht="15.75" customHeight="1">
      <c r="A389" s="1"/>
      <c r="B389" s="34"/>
    </row>
    <row r="390" spans="1:2" ht="15.75" customHeight="1">
      <c r="A390" s="1"/>
      <c r="B390" s="34"/>
    </row>
    <row r="391" spans="1:2" ht="15.75" customHeight="1">
      <c r="A391" s="1"/>
      <c r="B391" s="34"/>
    </row>
    <row r="392" spans="1:2" ht="15.75" customHeight="1">
      <c r="A392" s="1"/>
      <c r="B392" s="34"/>
    </row>
    <row r="393" spans="1:2" ht="15.75" customHeight="1">
      <c r="A393" s="1"/>
      <c r="B393" s="34"/>
    </row>
    <row r="394" spans="1:2" ht="15.75" customHeight="1">
      <c r="A394" s="1"/>
      <c r="B394" s="34"/>
    </row>
    <row r="395" spans="1:2" ht="15.75" customHeight="1">
      <c r="A395" s="1"/>
      <c r="B395" s="34"/>
    </row>
    <row r="396" spans="1:2" ht="15.75" customHeight="1">
      <c r="A396" s="1"/>
      <c r="B396" s="34"/>
    </row>
    <row r="397" spans="1:2" ht="15.75" customHeight="1">
      <c r="A397" s="1"/>
      <c r="B397" s="34"/>
    </row>
    <row r="398" spans="1:2" ht="15.75" customHeight="1">
      <c r="A398" s="1"/>
      <c r="B398" s="34"/>
    </row>
    <row r="399" spans="1:2" ht="15.75" customHeight="1">
      <c r="A399" s="1"/>
      <c r="B399" s="34"/>
    </row>
    <row r="400" spans="1:2" ht="15.75" customHeight="1">
      <c r="A400" s="1"/>
      <c r="B400" s="34"/>
    </row>
    <row r="401" spans="1:2" ht="15.75" customHeight="1">
      <c r="A401" s="1"/>
      <c r="B401" s="34"/>
    </row>
    <row r="402" spans="1:2" ht="15.75" customHeight="1">
      <c r="A402" s="1"/>
      <c r="B402" s="34"/>
    </row>
    <row r="403" spans="1:2" ht="15.75" customHeight="1">
      <c r="A403" s="1"/>
      <c r="B403" s="34"/>
    </row>
    <row r="404" spans="1:2" ht="15.75" customHeight="1">
      <c r="A404" s="1"/>
      <c r="B404" s="34"/>
    </row>
    <row r="405" spans="1:2" ht="15.75" customHeight="1">
      <c r="A405" s="1"/>
      <c r="B405" s="34"/>
    </row>
    <row r="406" spans="1:2" ht="15.75" customHeight="1">
      <c r="A406" s="1"/>
      <c r="B406" s="34"/>
    </row>
    <row r="407" spans="1:2" ht="15.75" customHeight="1">
      <c r="A407" s="1"/>
      <c r="B407" s="34"/>
    </row>
    <row r="408" spans="1:2" ht="15.75" customHeight="1">
      <c r="A408" s="1"/>
      <c r="B408" s="34"/>
    </row>
    <row r="409" spans="1:2" ht="15.75" customHeight="1">
      <c r="A409" s="1"/>
      <c r="B409" s="34"/>
    </row>
    <row r="410" spans="1:2" ht="15.75" customHeight="1">
      <c r="A410" s="1"/>
      <c r="B410" s="34"/>
    </row>
    <row r="411" spans="1:2" ht="15.75" customHeight="1">
      <c r="A411" s="1"/>
      <c r="B411" s="34"/>
    </row>
    <row r="412" spans="1:2" ht="15.75" customHeight="1">
      <c r="A412" s="1"/>
      <c r="B412" s="34"/>
    </row>
    <row r="413" spans="1:2" ht="15.75" customHeight="1">
      <c r="A413" s="1"/>
      <c r="B413" s="34"/>
    </row>
    <row r="414" spans="1:2" ht="15.75" customHeight="1">
      <c r="A414" s="1"/>
      <c r="B414" s="34"/>
    </row>
    <row r="415" spans="1:2" ht="15.75" customHeight="1">
      <c r="A415" s="1"/>
      <c r="B415" s="34"/>
    </row>
    <row r="416" spans="1:2" ht="15.75" customHeight="1">
      <c r="A416" s="1"/>
      <c r="B416" s="34"/>
    </row>
    <row r="417" spans="1:2" ht="15.75" customHeight="1">
      <c r="A417" s="1"/>
      <c r="B417" s="34"/>
    </row>
    <row r="418" spans="1:2" ht="15.75" customHeight="1">
      <c r="A418" s="1"/>
      <c r="B418" s="34"/>
    </row>
    <row r="419" spans="1:2" ht="15.75" customHeight="1">
      <c r="A419" s="1"/>
      <c r="B419" s="34"/>
    </row>
    <row r="420" spans="1:2" ht="15.75" customHeight="1">
      <c r="A420" s="1"/>
      <c r="B420" s="34"/>
    </row>
    <row r="421" spans="1:2" ht="15.75" customHeight="1">
      <c r="A421" s="1"/>
      <c r="B421" s="34"/>
    </row>
    <row r="422" spans="1:2" ht="15.75" customHeight="1">
      <c r="A422" s="1"/>
      <c r="B422" s="34"/>
    </row>
    <row r="423" spans="1:2" ht="15.75" customHeight="1">
      <c r="A423" s="1"/>
      <c r="B423" s="34"/>
    </row>
    <row r="424" spans="1:2" ht="15.75" customHeight="1">
      <c r="A424" s="1"/>
      <c r="B424" s="34"/>
    </row>
    <row r="425" spans="1:2" ht="15.75" customHeight="1">
      <c r="A425" s="1"/>
      <c r="B425" s="34"/>
    </row>
    <row r="426" spans="1:2" ht="15.75" customHeight="1">
      <c r="A426" s="1"/>
      <c r="B426" s="34"/>
    </row>
    <row r="427" spans="1:2" ht="15.75" customHeight="1">
      <c r="A427" s="1"/>
      <c r="B427" s="34"/>
    </row>
    <row r="428" spans="1:2" ht="15.75" customHeight="1">
      <c r="A428" s="1"/>
      <c r="B428" s="34"/>
    </row>
    <row r="429" spans="1:2" ht="15.75" customHeight="1">
      <c r="A429" s="1"/>
      <c r="B429" s="34"/>
    </row>
    <row r="430" spans="1:2" ht="15.75" customHeight="1">
      <c r="A430" s="1"/>
      <c r="B430" s="34"/>
    </row>
    <row r="431" spans="1:2" ht="15.75" customHeight="1">
      <c r="A431" s="1"/>
      <c r="B431" s="34"/>
    </row>
    <row r="432" spans="1:2" ht="15.75" customHeight="1">
      <c r="A432" s="1"/>
      <c r="B432" s="34"/>
    </row>
    <row r="433" spans="1:2" ht="15.75" customHeight="1">
      <c r="A433" s="1"/>
      <c r="B433" s="34"/>
    </row>
    <row r="434" spans="1:2" ht="15.75" customHeight="1">
      <c r="A434" s="1"/>
      <c r="B434" s="34"/>
    </row>
    <row r="435" spans="1:2" ht="15.75" customHeight="1">
      <c r="A435" s="1"/>
      <c r="B435" s="34"/>
    </row>
    <row r="436" spans="1:2" ht="15.75" customHeight="1">
      <c r="A436" s="1"/>
      <c r="B436" s="34"/>
    </row>
    <row r="437" spans="1:2" ht="15.75" customHeight="1">
      <c r="A437" s="1"/>
      <c r="B437" s="34"/>
    </row>
    <row r="438" spans="1:2" ht="15.75" customHeight="1">
      <c r="A438" s="1"/>
      <c r="B438" s="34"/>
    </row>
    <row r="439" spans="1:2" ht="15.75" customHeight="1">
      <c r="A439" s="1"/>
      <c r="B439" s="34"/>
    </row>
    <row r="440" spans="1:2" ht="15.75" customHeight="1">
      <c r="A440" s="1"/>
      <c r="B440" s="34"/>
    </row>
    <row r="441" spans="1:2" ht="15.75" customHeight="1">
      <c r="A441" s="1"/>
      <c r="B441" s="34"/>
    </row>
    <row r="442" spans="1:2" ht="15.75" customHeight="1">
      <c r="A442" s="1"/>
      <c r="B442" s="34"/>
    </row>
    <row r="443" spans="1:2" ht="15.75" customHeight="1">
      <c r="A443" s="1"/>
      <c r="B443" s="34"/>
    </row>
    <row r="444" spans="1:2" ht="15.75" customHeight="1">
      <c r="A444" s="1"/>
      <c r="B444" s="34"/>
    </row>
    <row r="445" spans="1:2" ht="15.75" customHeight="1">
      <c r="A445" s="1"/>
      <c r="B445" s="34"/>
    </row>
    <row r="446" spans="1:2" ht="15.75" customHeight="1">
      <c r="A446" s="1"/>
      <c r="B446" s="34"/>
    </row>
    <row r="447" spans="1:2" ht="15.75" customHeight="1">
      <c r="A447" s="1"/>
      <c r="B447" s="34"/>
    </row>
    <row r="448" spans="1:2" ht="15.75" customHeight="1">
      <c r="A448" s="1"/>
      <c r="B448" s="34"/>
    </row>
    <row r="449" spans="1:2" ht="15.75" customHeight="1">
      <c r="A449" s="1"/>
      <c r="B449" s="34"/>
    </row>
    <row r="450" spans="1:2" ht="15.75" customHeight="1">
      <c r="A450" s="1"/>
      <c r="B450" s="34"/>
    </row>
    <row r="451" spans="1:2" ht="15.75" customHeight="1">
      <c r="A451" s="1"/>
      <c r="B451" s="34"/>
    </row>
    <row r="452" spans="1:2" ht="15.75" customHeight="1">
      <c r="A452" s="1"/>
      <c r="B452" s="34"/>
    </row>
    <row r="453" spans="1:2" ht="15.75" customHeight="1">
      <c r="A453" s="1"/>
      <c r="B453" s="34"/>
    </row>
    <row r="454" spans="1:2" ht="15.75" customHeight="1">
      <c r="A454" s="1"/>
      <c r="B454" s="34"/>
    </row>
    <row r="455" spans="1:2" ht="15.75" customHeight="1">
      <c r="A455" s="1"/>
      <c r="B455" s="34"/>
    </row>
    <row r="456" spans="1:2" ht="15.75" customHeight="1">
      <c r="A456" s="1"/>
      <c r="B456" s="34"/>
    </row>
    <row r="457" spans="1:2" ht="15.75" customHeight="1">
      <c r="A457" s="1"/>
      <c r="B457" s="34"/>
    </row>
    <row r="458" spans="1:2" ht="15.75" customHeight="1">
      <c r="A458" s="1"/>
      <c r="B458" s="34"/>
    </row>
    <row r="459" spans="1:2" ht="15.75" customHeight="1">
      <c r="A459" s="1"/>
      <c r="B459" s="34"/>
    </row>
    <row r="460" spans="1:2" ht="15.75" customHeight="1">
      <c r="A460" s="1"/>
      <c r="B460" s="34"/>
    </row>
    <row r="461" spans="1:2" ht="15.75" customHeight="1">
      <c r="A461" s="1"/>
      <c r="B461" s="34"/>
    </row>
    <row r="462" spans="1:2" ht="15.75" customHeight="1">
      <c r="A462" s="1"/>
      <c r="B462" s="34"/>
    </row>
    <row r="463" spans="1:2" ht="15.75" customHeight="1">
      <c r="A463" s="1"/>
      <c r="B463" s="34"/>
    </row>
    <row r="464" spans="1:2" ht="15.75" customHeight="1">
      <c r="A464" s="1"/>
      <c r="B464" s="34"/>
    </row>
    <row r="465" spans="1:2" ht="15.75" customHeight="1">
      <c r="A465" s="1"/>
      <c r="B465" s="34"/>
    </row>
    <row r="466" spans="1:2" ht="15.75" customHeight="1">
      <c r="A466" s="1"/>
      <c r="B466" s="34"/>
    </row>
    <row r="467" spans="1:2" ht="15.75" customHeight="1">
      <c r="A467" s="1"/>
      <c r="B467" s="34"/>
    </row>
    <row r="468" spans="1:2" ht="15.75" customHeight="1">
      <c r="A468" s="1"/>
      <c r="B468" s="34"/>
    </row>
    <row r="469" spans="1:2" ht="15.75" customHeight="1">
      <c r="A469" s="1"/>
      <c r="B469" s="34"/>
    </row>
    <row r="470" spans="1:2" ht="15.75" customHeight="1">
      <c r="A470" s="1"/>
      <c r="B470" s="34"/>
    </row>
    <row r="471" spans="1:2" ht="15.75" customHeight="1">
      <c r="A471" s="1"/>
      <c r="B471" s="34"/>
    </row>
    <row r="472" spans="1:2" ht="15.75" customHeight="1">
      <c r="A472" s="1"/>
      <c r="B472" s="34"/>
    </row>
    <row r="473" spans="1:2" ht="15.75" customHeight="1">
      <c r="A473" s="1"/>
      <c r="B473" s="34"/>
    </row>
    <row r="474" spans="1:2" ht="15.75" customHeight="1">
      <c r="A474" s="1"/>
      <c r="B474" s="34"/>
    </row>
    <row r="475" spans="1:2" ht="15.75" customHeight="1">
      <c r="A475" s="1"/>
      <c r="B475" s="34"/>
    </row>
    <row r="476" spans="1:2" ht="15.75" customHeight="1">
      <c r="A476" s="1"/>
      <c r="B476" s="34"/>
    </row>
    <row r="477" spans="1:2" ht="15.75" customHeight="1">
      <c r="A477" s="1"/>
      <c r="B477" s="34"/>
    </row>
    <row r="478" spans="1:2" ht="15.75" customHeight="1">
      <c r="A478" s="1"/>
      <c r="B478" s="34"/>
    </row>
    <row r="479" spans="1:2" ht="15.75" customHeight="1">
      <c r="A479" s="1"/>
      <c r="B479" s="34"/>
    </row>
    <row r="480" spans="1:2" ht="15.75" customHeight="1">
      <c r="A480" s="1"/>
      <c r="B480" s="34"/>
    </row>
    <row r="481" spans="1:2" ht="15.75" customHeight="1">
      <c r="A481" s="1"/>
      <c r="B481" s="34"/>
    </row>
    <row r="482" spans="1:2" ht="15.75" customHeight="1">
      <c r="A482" s="1"/>
      <c r="B482" s="34"/>
    </row>
    <row r="483" spans="1:2" ht="15.75" customHeight="1">
      <c r="A483" s="1"/>
      <c r="B483" s="34"/>
    </row>
    <row r="484" spans="1:2" ht="15.75" customHeight="1">
      <c r="A484" s="1"/>
      <c r="B484" s="34"/>
    </row>
    <row r="485" spans="1:2" ht="15.75" customHeight="1">
      <c r="A485" s="1"/>
      <c r="B485" s="34"/>
    </row>
    <row r="486" spans="1:2" ht="15.75" customHeight="1">
      <c r="A486" s="1"/>
      <c r="B486" s="34"/>
    </row>
    <row r="487" spans="1:2" ht="15.75" customHeight="1">
      <c r="A487" s="1"/>
      <c r="B487" s="34"/>
    </row>
    <row r="488" spans="1:2" ht="15.75" customHeight="1">
      <c r="A488" s="1"/>
      <c r="B488" s="34"/>
    </row>
    <row r="489" spans="1:2" ht="15.75" customHeight="1">
      <c r="A489" s="1"/>
      <c r="B489" s="34"/>
    </row>
    <row r="490" spans="1:2" ht="15.75" customHeight="1">
      <c r="A490" s="1"/>
      <c r="B490" s="34"/>
    </row>
    <row r="491" spans="1:2" ht="15.75" customHeight="1">
      <c r="A491" s="1"/>
      <c r="B491" s="34"/>
    </row>
    <row r="492" spans="1:2" ht="15.75" customHeight="1">
      <c r="A492" s="1"/>
      <c r="B492" s="34"/>
    </row>
    <row r="493" spans="1:2" ht="15.75" customHeight="1">
      <c r="A493" s="1"/>
      <c r="B493" s="34"/>
    </row>
    <row r="494" spans="1:2" ht="15.75" customHeight="1">
      <c r="A494" s="1"/>
      <c r="B494" s="34"/>
    </row>
    <row r="495" spans="1:2" ht="15.75" customHeight="1">
      <c r="A495" s="1"/>
      <c r="B495" s="34"/>
    </row>
    <row r="496" spans="1:2" ht="15.75" customHeight="1">
      <c r="A496" s="1"/>
      <c r="B496" s="34"/>
    </row>
    <row r="497" spans="1:2" ht="15.75" customHeight="1">
      <c r="A497" s="1"/>
      <c r="B497" s="34"/>
    </row>
    <row r="498" spans="1:2" ht="15.75" customHeight="1">
      <c r="A498" s="1"/>
      <c r="B498" s="34"/>
    </row>
    <row r="499" spans="1:2" ht="15.75" customHeight="1">
      <c r="A499" s="1"/>
      <c r="B499" s="34"/>
    </row>
    <row r="500" spans="1:2" ht="15.75" customHeight="1">
      <c r="A500" s="1"/>
      <c r="B500" s="34"/>
    </row>
    <row r="501" spans="1:2" ht="15.75" customHeight="1">
      <c r="A501" s="1"/>
      <c r="B501" s="34"/>
    </row>
    <row r="502" spans="1:2" ht="15.75" customHeight="1">
      <c r="A502" s="1"/>
      <c r="B502" s="34"/>
    </row>
    <row r="503" spans="1:2" ht="15.75" customHeight="1">
      <c r="A503" s="1"/>
      <c r="B503" s="34"/>
    </row>
    <row r="504" spans="1:2" ht="15.75" customHeight="1">
      <c r="A504" s="1"/>
      <c r="B504" s="34"/>
    </row>
    <row r="505" spans="1:2" ht="15.75" customHeight="1">
      <c r="A505" s="1"/>
      <c r="B505" s="34"/>
    </row>
    <row r="506" spans="1:2" ht="15.75" customHeight="1">
      <c r="A506" s="1"/>
      <c r="B506" s="34"/>
    </row>
    <row r="507" spans="1:2" ht="15.75" customHeight="1">
      <c r="A507" s="1"/>
      <c r="B507" s="34"/>
    </row>
    <row r="508" spans="1:2" ht="15.75" customHeight="1">
      <c r="A508" s="1"/>
      <c r="B508" s="34"/>
    </row>
    <row r="509" spans="1:2" ht="15.75" customHeight="1">
      <c r="A509" s="1"/>
      <c r="B509" s="34"/>
    </row>
    <row r="510" spans="1:2" ht="15.75" customHeight="1">
      <c r="A510" s="1"/>
      <c r="B510" s="34"/>
    </row>
    <row r="511" spans="1:2" ht="15.75" customHeight="1">
      <c r="A511" s="1"/>
      <c r="B511" s="34"/>
    </row>
    <row r="512" spans="1:2" ht="15.75" customHeight="1">
      <c r="A512" s="1"/>
      <c r="B512" s="34"/>
    </row>
    <row r="513" spans="1:2" ht="15.75" customHeight="1">
      <c r="A513" s="1"/>
      <c r="B513" s="34"/>
    </row>
    <row r="514" spans="1:2" ht="15.75" customHeight="1">
      <c r="A514" s="1"/>
      <c r="B514" s="34"/>
    </row>
    <row r="515" spans="1:2" ht="15.75" customHeight="1">
      <c r="A515" s="1"/>
      <c r="B515" s="34"/>
    </row>
    <row r="516" spans="1:2" ht="15.75" customHeight="1">
      <c r="A516" s="1"/>
      <c r="B516" s="34"/>
    </row>
    <row r="517" spans="1:2" ht="15.75" customHeight="1">
      <c r="A517" s="1"/>
      <c r="B517" s="34"/>
    </row>
    <row r="518" spans="1:2" ht="15.75" customHeight="1">
      <c r="A518" s="1"/>
      <c r="B518" s="34"/>
    </row>
    <row r="519" spans="1:2" ht="15.75" customHeight="1">
      <c r="A519" s="1"/>
      <c r="B519" s="34"/>
    </row>
    <row r="520" spans="1:2" ht="15.75" customHeight="1">
      <c r="A520" s="1"/>
      <c r="B520" s="34"/>
    </row>
    <row r="521" spans="1:2" ht="15.75" customHeight="1">
      <c r="A521" s="1"/>
      <c r="B521" s="34"/>
    </row>
    <row r="522" spans="1:2" ht="15.75" customHeight="1">
      <c r="A522" s="1"/>
      <c r="B522" s="34"/>
    </row>
    <row r="523" spans="1:2" ht="15.75" customHeight="1">
      <c r="A523" s="1"/>
      <c r="B523" s="34"/>
    </row>
    <row r="524" spans="1:2" ht="15.75" customHeight="1">
      <c r="A524" s="1"/>
      <c r="B524" s="34"/>
    </row>
    <row r="525" spans="1:2" ht="15.75" customHeight="1">
      <c r="A525" s="1"/>
      <c r="B525" s="34"/>
    </row>
    <row r="526" spans="1:2" ht="15.75" customHeight="1">
      <c r="A526" s="1"/>
      <c r="B526" s="34"/>
    </row>
    <row r="527" spans="1:2" ht="15.75" customHeight="1">
      <c r="A527" s="1"/>
      <c r="B527" s="34"/>
    </row>
    <row r="528" spans="1:2" ht="15.75" customHeight="1">
      <c r="A528" s="1"/>
      <c r="B528" s="34"/>
    </row>
    <row r="529" spans="1:2" ht="15.75" customHeight="1">
      <c r="A529" s="1"/>
      <c r="B529" s="34"/>
    </row>
    <row r="530" spans="1:2" ht="15.75" customHeight="1">
      <c r="A530" s="1"/>
      <c r="B530" s="34"/>
    </row>
    <row r="531" spans="1:2" ht="15.75" customHeight="1">
      <c r="A531" s="1"/>
      <c r="B531" s="34"/>
    </row>
    <row r="532" spans="1:2" ht="15.75" customHeight="1">
      <c r="A532" s="1"/>
      <c r="B532" s="34"/>
    </row>
    <row r="533" spans="1:2" ht="15.75" customHeight="1">
      <c r="A533" s="1"/>
      <c r="B533" s="34"/>
    </row>
    <row r="534" spans="1:2" ht="15.75" customHeight="1">
      <c r="A534" s="1"/>
      <c r="B534" s="34"/>
    </row>
    <row r="535" spans="1:2" ht="15.75" customHeight="1">
      <c r="A535" s="1"/>
      <c r="B535" s="34"/>
    </row>
    <row r="536" spans="1:2" ht="15.75" customHeight="1">
      <c r="A536" s="1"/>
      <c r="B536" s="34"/>
    </row>
    <row r="537" spans="1:2" ht="15.75" customHeight="1">
      <c r="A537" s="1"/>
      <c r="B537" s="34"/>
    </row>
    <row r="538" spans="1:2" ht="15.75" customHeight="1">
      <c r="A538" s="1"/>
      <c r="B538" s="34"/>
    </row>
    <row r="539" spans="1:2" ht="15.75" customHeight="1">
      <c r="A539" s="1"/>
      <c r="B539" s="34"/>
    </row>
    <row r="540" spans="1:2" ht="15.75" customHeight="1">
      <c r="A540" s="1"/>
      <c r="B540" s="34"/>
    </row>
    <row r="541" spans="1:2" ht="15.75" customHeight="1">
      <c r="A541" s="1"/>
      <c r="B541" s="34"/>
    </row>
    <row r="542" spans="1:2" ht="15.75" customHeight="1">
      <c r="A542" s="1"/>
      <c r="B542" s="34"/>
    </row>
    <row r="543" spans="1:2" ht="15.75" customHeight="1">
      <c r="A543" s="1"/>
      <c r="B543" s="34"/>
    </row>
    <row r="544" spans="1:2" ht="15.75" customHeight="1">
      <c r="A544" s="1"/>
      <c r="B544" s="34"/>
    </row>
    <row r="545" spans="1:2" ht="15.75" customHeight="1">
      <c r="A545" s="1"/>
      <c r="B545" s="34"/>
    </row>
    <row r="546" spans="1:2" ht="15.75" customHeight="1">
      <c r="A546" s="1"/>
      <c r="B546" s="34"/>
    </row>
    <row r="547" spans="1:2" ht="15.75" customHeight="1">
      <c r="A547" s="1"/>
      <c r="B547" s="34"/>
    </row>
    <row r="548" spans="1:2" ht="15.75" customHeight="1">
      <c r="A548" s="1"/>
      <c r="B548" s="34"/>
    </row>
    <row r="549" spans="1:2" ht="15.75" customHeight="1">
      <c r="A549" s="1"/>
      <c r="B549" s="34"/>
    </row>
    <row r="550" spans="1:2" ht="15.75" customHeight="1">
      <c r="A550" s="1"/>
      <c r="B550" s="34"/>
    </row>
    <row r="551" spans="1:2" ht="15.75" customHeight="1">
      <c r="A551" s="1"/>
      <c r="B551" s="34"/>
    </row>
    <row r="552" spans="1:2" ht="15.75" customHeight="1">
      <c r="A552" s="1"/>
      <c r="B552" s="34"/>
    </row>
    <row r="553" spans="1:2" ht="15.75" customHeight="1">
      <c r="A553" s="1"/>
      <c r="B553" s="34"/>
    </row>
    <row r="554" spans="1:2" ht="15.75" customHeight="1">
      <c r="A554" s="1"/>
      <c r="B554" s="34"/>
    </row>
    <row r="555" spans="1:2" ht="15.75" customHeight="1">
      <c r="A555" s="1"/>
      <c r="B555" s="34"/>
    </row>
    <row r="556" spans="1:2" ht="15.75" customHeight="1">
      <c r="A556" s="1"/>
      <c r="B556" s="34"/>
    </row>
    <row r="557" spans="1:2" ht="15.75" customHeight="1">
      <c r="A557" s="1"/>
      <c r="B557" s="34"/>
    </row>
    <row r="558" spans="1:2" ht="15.75" customHeight="1">
      <c r="A558" s="1"/>
      <c r="B558" s="34"/>
    </row>
    <row r="559" spans="1:2" ht="15.75" customHeight="1">
      <c r="A559" s="1"/>
      <c r="B559" s="34"/>
    </row>
    <row r="560" spans="1:2" ht="15.75" customHeight="1">
      <c r="A560" s="1"/>
      <c r="B560" s="34"/>
    </row>
    <row r="561" spans="1:2" ht="15.75" customHeight="1">
      <c r="A561" s="1"/>
      <c r="B561" s="34"/>
    </row>
    <row r="562" spans="1:2" ht="15.75" customHeight="1">
      <c r="A562" s="1"/>
      <c r="B562" s="34"/>
    </row>
    <row r="563" spans="1:2" ht="15.75" customHeight="1">
      <c r="A563" s="1"/>
      <c r="B563" s="34"/>
    </row>
    <row r="564" spans="1:2" ht="15.75" customHeight="1">
      <c r="A564" s="1"/>
      <c r="B564" s="34"/>
    </row>
    <row r="565" spans="1:2" ht="15.75" customHeight="1">
      <c r="A565" s="1"/>
      <c r="B565" s="34"/>
    </row>
    <row r="566" spans="1:2" ht="15.75" customHeight="1">
      <c r="A566" s="1"/>
      <c r="B566" s="34"/>
    </row>
    <row r="567" spans="1:2" ht="15.75" customHeight="1">
      <c r="A567" s="1"/>
      <c r="B567" s="34"/>
    </row>
    <row r="568" spans="1:2" ht="15.75" customHeight="1">
      <c r="A568" s="1"/>
      <c r="B568" s="34"/>
    </row>
    <row r="569" spans="1:2" ht="15.75" customHeight="1">
      <c r="A569" s="1"/>
      <c r="B569" s="34"/>
    </row>
    <row r="570" spans="1:2" ht="15.75" customHeight="1">
      <c r="A570" s="1"/>
      <c r="B570" s="34"/>
    </row>
    <row r="571" spans="1:2" ht="15.75" customHeight="1">
      <c r="A571" s="1"/>
      <c r="B571" s="34"/>
    </row>
    <row r="572" spans="1:2" ht="15.75" customHeight="1">
      <c r="A572" s="1"/>
      <c r="B572" s="34"/>
    </row>
    <row r="573" spans="1:2" ht="15.75" customHeight="1">
      <c r="A573" s="1"/>
      <c r="B573" s="34"/>
    </row>
    <row r="574" spans="1:2" ht="15.75" customHeight="1">
      <c r="A574" s="1"/>
      <c r="B574" s="34"/>
    </row>
    <row r="575" spans="1:2" ht="15.75" customHeight="1">
      <c r="A575" s="1"/>
      <c r="B575" s="34"/>
    </row>
    <row r="576" spans="1:2" ht="15.75" customHeight="1">
      <c r="A576" s="1"/>
      <c r="B576" s="34"/>
    </row>
    <row r="577" spans="1:2" ht="15.75" customHeight="1">
      <c r="A577" s="1"/>
      <c r="B577" s="34"/>
    </row>
    <row r="578" spans="1:2" ht="15.75" customHeight="1">
      <c r="A578" s="1"/>
      <c r="B578" s="34"/>
    </row>
    <row r="579" spans="1:2" ht="15.75" customHeight="1">
      <c r="A579" s="1"/>
      <c r="B579" s="34"/>
    </row>
    <row r="580" spans="1:2" ht="15.75" customHeight="1">
      <c r="A580" s="1"/>
      <c r="B580" s="34"/>
    </row>
    <row r="581" spans="1:2" ht="15.75" customHeight="1">
      <c r="A581" s="1"/>
      <c r="B581" s="34"/>
    </row>
    <row r="582" spans="1:2" ht="15.75" customHeight="1">
      <c r="A582" s="1"/>
      <c r="B582" s="34"/>
    </row>
    <row r="583" spans="1:2" ht="15.75" customHeight="1">
      <c r="A583" s="1"/>
      <c r="B583" s="34"/>
    </row>
    <row r="584" spans="1:2" ht="15.75" customHeight="1">
      <c r="A584" s="1"/>
      <c r="B584" s="34"/>
    </row>
    <row r="585" spans="1:2" ht="15.75" customHeight="1">
      <c r="A585" s="1"/>
      <c r="B585" s="34"/>
    </row>
    <row r="586" spans="1:2" ht="15.75" customHeight="1">
      <c r="A586" s="1"/>
      <c r="B586" s="34"/>
    </row>
    <row r="587" spans="1:2" ht="15.75" customHeight="1">
      <c r="A587" s="1"/>
      <c r="B587" s="34"/>
    </row>
    <row r="588" spans="1:2" ht="15.75" customHeight="1">
      <c r="A588" s="1"/>
      <c r="B588" s="34"/>
    </row>
    <row r="589" spans="1:2" ht="15.75" customHeight="1">
      <c r="A589" s="1"/>
      <c r="B589" s="34"/>
    </row>
    <row r="590" spans="1:2" ht="15.75" customHeight="1">
      <c r="A590" s="1"/>
      <c r="B590" s="34"/>
    </row>
    <row r="591" spans="1:2" ht="15.75" customHeight="1">
      <c r="A591" s="1"/>
      <c r="B591" s="34"/>
    </row>
    <row r="592" spans="1:2" ht="15.75" customHeight="1">
      <c r="A592" s="1"/>
      <c r="B592" s="34"/>
    </row>
    <row r="593" spans="1:2" ht="15.75" customHeight="1">
      <c r="A593" s="1"/>
      <c r="B593" s="34"/>
    </row>
    <row r="594" spans="1:2" ht="15.75" customHeight="1">
      <c r="A594" s="1"/>
      <c r="B594" s="34"/>
    </row>
    <row r="595" spans="1:2" ht="15.75" customHeight="1">
      <c r="A595" s="1"/>
      <c r="B595" s="34"/>
    </row>
    <row r="596" spans="1:2" ht="15.75" customHeight="1">
      <c r="A596" s="1"/>
      <c r="B596" s="34"/>
    </row>
    <row r="597" spans="1:2" ht="15.75" customHeight="1">
      <c r="A597" s="1"/>
      <c r="B597" s="34"/>
    </row>
    <row r="598" spans="1:2" ht="15.75" customHeight="1">
      <c r="A598" s="1"/>
      <c r="B598" s="34"/>
    </row>
    <row r="599" spans="1:2" ht="15.75" customHeight="1">
      <c r="A599" s="1"/>
      <c r="B599" s="34"/>
    </row>
    <row r="600" spans="1:2" ht="15.75" customHeight="1">
      <c r="A600" s="1"/>
      <c r="B600" s="34"/>
    </row>
    <row r="601" spans="1:2" ht="15.75" customHeight="1">
      <c r="A601" s="1"/>
      <c r="B601" s="34"/>
    </row>
    <row r="602" spans="1:2" ht="15.75" customHeight="1">
      <c r="A602" s="1"/>
      <c r="B602" s="34"/>
    </row>
    <row r="603" spans="1:2" ht="15.75" customHeight="1">
      <c r="A603" s="1"/>
      <c r="B603" s="34"/>
    </row>
    <row r="604" spans="1:2" ht="15.75" customHeight="1">
      <c r="A604" s="1"/>
      <c r="B604" s="34"/>
    </row>
    <row r="605" spans="1:2" ht="15.75" customHeight="1">
      <c r="A605" s="1"/>
      <c r="B605" s="34"/>
    </row>
    <row r="606" spans="1:2" ht="15.75" customHeight="1">
      <c r="A606" s="1"/>
      <c r="B606" s="34"/>
    </row>
    <row r="607" spans="1:2" ht="15.75" customHeight="1">
      <c r="A607" s="1"/>
      <c r="B607" s="34"/>
    </row>
    <row r="608" spans="1:2" ht="15.75" customHeight="1">
      <c r="A608" s="1"/>
      <c r="B608" s="34"/>
    </row>
    <row r="609" spans="1:2" ht="15.75" customHeight="1">
      <c r="A609" s="1"/>
      <c r="B609" s="34"/>
    </row>
    <row r="610" spans="1:2" ht="15.75" customHeight="1">
      <c r="A610" s="1"/>
      <c r="B610" s="34"/>
    </row>
    <row r="611" spans="1:2" ht="15.75" customHeight="1">
      <c r="A611" s="1"/>
      <c r="B611" s="34"/>
    </row>
    <row r="612" spans="1:2" ht="15.75" customHeight="1">
      <c r="A612" s="1"/>
      <c r="B612" s="34"/>
    </row>
    <row r="613" spans="1:2" ht="15.75" customHeight="1">
      <c r="A613" s="1"/>
      <c r="B613" s="34"/>
    </row>
    <row r="614" spans="1:2" ht="15.75" customHeight="1">
      <c r="A614" s="1"/>
      <c r="B614" s="34"/>
    </row>
    <row r="615" spans="1:2" ht="15.75" customHeight="1">
      <c r="A615" s="1"/>
      <c r="B615" s="34"/>
    </row>
    <row r="616" spans="1:2" ht="15.75" customHeight="1">
      <c r="A616" s="1"/>
      <c r="B616" s="34"/>
    </row>
    <row r="617" spans="1:2" ht="15.75" customHeight="1">
      <c r="A617" s="1"/>
      <c r="B617" s="34"/>
    </row>
    <row r="618" spans="1:2" ht="15.75" customHeight="1">
      <c r="A618" s="1"/>
      <c r="B618" s="34"/>
    </row>
    <row r="619" spans="1:2" ht="15.75" customHeight="1">
      <c r="A619" s="1"/>
      <c r="B619" s="34"/>
    </row>
    <row r="620" spans="1:2" ht="15.75" customHeight="1">
      <c r="A620" s="1"/>
      <c r="B620" s="34"/>
    </row>
    <row r="621" spans="1:2" ht="15.75" customHeight="1">
      <c r="A621" s="1"/>
      <c r="B621" s="34"/>
    </row>
    <row r="622" spans="1:2" ht="15.75" customHeight="1">
      <c r="A622" s="1"/>
      <c r="B622" s="34"/>
    </row>
    <row r="623" spans="1:2" ht="15.75" customHeight="1">
      <c r="A623" s="1"/>
      <c r="B623" s="34"/>
    </row>
    <row r="624" spans="1:2" ht="15.75" customHeight="1">
      <c r="A624" s="1"/>
      <c r="B624" s="34"/>
    </row>
    <row r="625" spans="1:2" ht="15.75" customHeight="1">
      <c r="A625" s="1"/>
      <c r="B625" s="34"/>
    </row>
    <row r="626" spans="1:2" ht="15.75" customHeight="1">
      <c r="A626" s="1"/>
      <c r="B626" s="34"/>
    </row>
    <row r="627" spans="1:2" ht="15.75" customHeight="1">
      <c r="A627" s="1"/>
      <c r="B627" s="34"/>
    </row>
    <row r="628" spans="1:2" ht="15.75" customHeight="1">
      <c r="A628" s="1"/>
      <c r="B628" s="34"/>
    </row>
    <row r="629" spans="1:2" ht="15.75" customHeight="1">
      <c r="A629" s="1"/>
      <c r="B629" s="34"/>
    </row>
    <row r="630" spans="1:2" ht="15.75" customHeight="1">
      <c r="A630" s="1"/>
      <c r="B630" s="34"/>
    </row>
    <row r="631" spans="1:2" ht="15.75" customHeight="1">
      <c r="A631" s="1"/>
      <c r="B631" s="34"/>
    </row>
    <row r="632" spans="1:2" ht="15.75" customHeight="1">
      <c r="A632" s="1"/>
      <c r="B632" s="34"/>
    </row>
    <row r="633" spans="1:2" ht="15.75" customHeight="1">
      <c r="A633" s="1"/>
      <c r="B633" s="34"/>
    </row>
    <row r="634" spans="1:2" ht="15.75" customHeight="1">
      <c r="A634" s="1"/>
      <c r="B634" s="34"/>
    </row>
    <row r="635" spans="1:2" ht="15.75" customHeight="1">
      <c r="A635" s="1"/>
      <c r="B635" s="34"/>
    </row>
    <row r="636" spans="1:2" ht="15.75" customHeight="1">
      <c r="A636" s="1"/>
      <c r="B636" s="34"/>
    </row>
    <row r="637" spans="1:2" ht="15.75" customHeight="1">
      <c r="A637" s="1"/>
      <c r="B637" s="34"/>
    </row>
    <row r="638" spans="1:2" ht="15.75" customHeight="1">
      <c r="A638" s="1"/>
      <c r="B638" s="34"/>
    </row>
    <row r="639" spans="1:2" ht="15.75" customHeight="1">
      <c r="A639" s="1"/>
      <c r="B639" s="34"/>
    </row>
    <row r="640" spans="1:2" ht="15.75" customHeight="1">
      <c r="A640" s="1"/>
      <c r="B640" s="34"/>
    </row>
    <row r="641" spans="1:2" ht="15.75" customHeight="1">
      <c r="A641" s="1"/>
      <c r="B641" s="34"/>
    </row>
    <row r="642" spans="1:2" ht="15.75" customHeight="1">
      <c r="A642" s="1"/>
      <c r="B642" s="34"/>
    </row>
    <row r="643" spans="1:2" ht="15.75" customHeight="1">
      <c r="A643" s="1"/>
      <c r="B643" s="34"/>
    </row>
    <row r="644" spans="1:2" ht="15.75" customHeight="1">
      <c r="A644" s="1"/>
      <c r="B644" s="34"/>
    </row>
    <row r="645" spans="1:2" ht="15.75" customHeight="1">
      <c r="A645" s="1"/>
      <c r="B645" s="34"/>
    </row>
    <row r="646" spans="1:2" ht="15.75" customHeight="1">
      <c r="A646" s="1"/>
      <c r="B646" s="34"/>
    </row>
    <row r="647" spans="1:2" ht="15.75" customHeight="1">
      <c r="A647" s="1"/>
      <c r="B647" s="34"/>
    </row>
    <row r="648" spans="1:2" ht="15.75" customHeight="1">
      <c r="A648" s="1"/>
      <c r="B648" s="34"/>
    </row>
    <row r="649" spans="1:2" ht="15.75" customHeight="1">
      <c r="A649" s="1"/>
      <c r="B649" s="34"/>
    </row>
    <row r="650" spans="1:2" ht="15.75" customHeight="1">
      <c r="A650" s="1"/>
      <c r="B650" s="34"/>
    </row>
    <row r="651" spans="1:2" ht="15.75" customHeight="1">
      <c r="A651" s="1"/>
      <c r="B651" s="34"/>
    </row>
    <row r="652" spans="1:2" ht="15.75" customHeight="1">
      <c r="A652" s="1"/>
      <c r="B652" s="34"/>
    </row>
    <row r="653" spans="1:2" ht="15.75" customHeight="1">
      <c r="A653" s="1"/>
      <c r="B653" s="34"/>
    </row>
    <row r="654" spans="1:2" ht="15.75" customHeight="1">
      <c r="A654" s="1"/>
      <c r="B654" s="34"/>
    </row>
    <row r="655" spans="1:2" ht="15.75" customHeight="1">
      <c r="A655" s="1"/>
      <c r="B655" s="34"/>
    </row>
    <row r="656" spans="1:2" ht="15.75" customHeight="1">
      <c r="A656" s="1"/>
      <c r="B656" s="34"/>
    </row>
    <row r="657" spans="1:2" ht="15.75" customHeight="1">
      <c r="A657" s="1"/>
      <c r="B657" s="34"/>
    </row>
    <row r="658" spans="1:2" ht="15.75" customHeight="1">
      <c r="A658" s="1"/>
      <c r="B658" s="34"/>
    </row>
    <row r="659" spans="1:2" ht="15.75" customHeight="1">
      <c r="A659" s="1"/>
      <c r="B659" s="34"/>
    </row>
    <row r="660" spans="1:2" ht="15.75" customHeight="1">
      <c r="A660" s="1"/>
      <c r="B660" s="34"/>
    </row>
    <row r="661" spans="1:2" ht="15.75" customHeight="1">
      <c r="A661" s="1"/>
      <c r="B661" s="34"/>
    </row>
    <row r="662" spans="1:2" ht="15.75" customHeight="1">
      <c r="A662" s="1"/>
      <c r="B662" s="34"/>
    </row>
    <row r="663" spans="1:2" ht="15.75" customHeight="1">
      <c r="A663" s="1"/>
      <c r="B663" s="34"/>
    </row>
    <row r="664" spans="1:2" ht="15.75" customHeight="1">
      <c r="A664" s="1"/>
      <c r="B664" s="34"/>
    </row>
    <row r="665" spans="1:2" ht="15.75" customHeight="1">
      <c r="A665" s="1"/>
      <c r="B665" s="34"/>
    </row>
    <row r="666" spans="1:2" ht="15.75" customHeight="1">
      <c r="A666" s="1"/>
      <c r="B666" s="34"/>
    </row>
    <row r="667" spans="1:2" ht="15.75" customHeight="1">
      <c r="A667" s="1"/>
      <c r="B667" s="34"/>
    </row>
    <row r="668" spans="1:2" ht="15.75" customHeight="1">
      <c r="A668" s="1"/>
      <c r="B668" s="34"/>
    </row>
    <row r="669" spans="1:2" ht="15.75" customHeight="1">
      <c r="A669" s="1"/>
      <c r="B669" s="34"/>
    </row>
    <row r="670" spans="1:2" ht="15.75" customHeight="1">
      <c r="A670" s="1"/>
      <c r="B670" s="34"/>
    </row>
    <row r="671" spans="1:2" ht="15.75" customHeight="1">
      <c r="A671" s="1"/>
      <c r="B671" s="34"/>
    </row>
    <row r="672" spans="1:2" ht="15.75" customHeight="1">
      <c r="A672" s="1"/>
      <c r="B672" s="34"/>
    </row>
    <row r="673" spans="1:2" ht="15.75" customHeight="1">
      <c r="A673" s="1"/>
      <c r="B673" s="34"/>
    </row>
    <row r="674" spans="1:2" ht="15.75" customHeight="1">
      <c r="A674" s="1"/>
      <c r="B674" s="34"/>
    </row>
    <row r="675" spans="1:2" ht="15.75" customHeight="1">
      <c r="A675" s="1"/>
      <c r="B675" s="34"/>
    </row>
    <row r="676" spans="1:2" ht="15.75" customHeight="1">
      <c r="A676" s="1"/>
      <c r="B676" s="34"/>
    </row>
    <row r="677" spans="1:2" ht="15.75" customHeight="1">
      <c r="A677" s="1"/>
      <c r="B677" s="34"/>
    </row>
    <row r="678" spans="1:2" ht="15.75" customHeight="1">
      <c r="A678" s="1"/>
      <c r="B678" s="34"/>
    </row>
    <row r="679" spans="1:2" ht="15.75" customHeight="1">
      <c r="A679" s="1"/>
      <c r="B679" s="34"/>
    </row>
    <row r="680" spans="1:2" ht="15.75" customHeight="1">
      <c r="A680" s="1"/>
      <c r="B680" s="34"/>
    </row>
    <row r="681" spans="1:2" ht="15.75" customHeight="1">
      <c r="A681" s="1"/>
      <c r="B681" s="34"/>
    </row>
    <row r="682" spans="1:2" ht="15.75" customHeight="1">
      <c r="A682" s="1"/>
      <c r="B682" s="34"/>
    </row>
    <row r="683" spans="1:2" ht="15.75" customHeight="1">
      <c r="A683" s="1"/>
      <c r="B683" s="34"/>
    </row>
    <row r="684" spans="1:2" ht="15.75" customHeight="1">
      <c r="A684" s="1"/>
      <c r="B684" s="34"/>
    </row>
    <row r="685" spans="1:2" ht="15.75" customHeight="1">
      <c r="A685" s="1"/>
      <c r="B685" s="34"/>
    </row>
    <row r="686" spans="1:2" ht="15.75" customHeight="1">
      <c r="A686" s="1"/>
      <c r="B686" s="34"/>
    </row>
    <row r="687" spans="1:2" ht="15.75" customHeight="1">
      <c r="A687" s="1"/>
      <c r="B687" s="34"/>
    </row>
    <row r="688" spans="1:2" ht="15.75" customHeight="1">
      <c r="A688" s="1"/>
      <c r="B688" s="34"/>
    </row>
    <row r="689" spans="1:2" ht="15.75" customHeight="1">
      <c r="A689" s="1"/>
      <c r="B689" s="34"/>
    </row>
    <row r="690" spans="1:2" ht="15.75" customHeight="1">
      <c r="A690" s="1"/>
      <c r="B690" s="34"/>
    </row>
    <row r="691" spans="1:2" ht="15.75" customHeight="1">
      <c r="A691" s="1"/>
      <c r="B691" s="34"/>
    </row>
    <row r="692" spans="1:2" ht="15.75" customHeight="1">
      <c r="A692" s="1"/>
      <c r="B692" s="34"/>
    </row>
    <row r="693" spans="1:2" ht="15.75" customHeight="1">
      <c r="A693" s="1"/>
      <c r="B693" s="34"/>
    </row>
    <row r="694" spans="1:2" ht="15.75" customHeight="1">
      <c r="A694" s="1"/>
      <c r="B694" s="34"/>
    </row>
    <row r="695" spans="1:2" ht="15.75" customHeight="1">
      <c r="A695" s="1"/>
      <c r="B695" s="34"/>
    </row>
    <row r="696" spans="1:2" ht="15.75" customHeight="1">
      <c r="A696" s="1"/>
      <c r="B696" s="34"/>
    </row>
    <row r="697" spans="1:2" ht="15.75" customHeight="1">
      <c r="A697" s="1"/>
      <c r="B697" s="34"/>
    </row>
    <row r="698" spans="1:2" ht="15.75" customHeight="1">
      <c r="A698" s="1"/>
      <c r="B698" s="34"/>
    </row>
    <row r="699" spans="1:2" ht="15.75" customHeight="1">
      <c r="A699" s="1"/>
      <c r="B699" s="34"/>
    </row>
    <row r="700" spans="1:2" ht="15.75" customHeight="1">
      <c r="A700" s="1"/>
      <c r="B700" s="34"/>
    </row>
    <row r="701" spans="1:2" ht="15.75" customHeight="1">
      <c r="A701" s="1"/>
      <c r="B701" s="34"/>
    </row>
    <row r="702" spans="1:2" ht="15.75" customHeight="1">
      <c r="A702" s="1"/>
      <c r="B702" s="34"/>
    </row>
    <row r="703" spans="1:2" ht="15.75" customHeight="1">
      <c r="A703" s="1"/>
      <c r="B703" s="34"/>
    </row>
    <row r="704" spans="1:2" ht="15.75" customHeight="1">
      <c r="A704" s="1"/>
      <c r="B704" s="34"/>
    </row>
    <row r="705" spans="1:2" ht="15.75" customHeight="1">
      <c r="A705" s="1"/>
      <c r="B705" s="34"/>
    </row>
    <row r="706" spans="1:2" ht="15.75" customHeight="1">
      <c r="A706" s="1"/>
      <c r="B706" s="34"/>
    </row>
    <row r="707" spans="1:2" ht="15.75" customHeight="1">
      <c r="A707" s="1"/>
      <c r="B707" s="34"/>
    </row>
    <row r="708" spans="1:2" ht="15.75" customHeight="1">
      <c r="A708" s="1"/>
      <c r="B708" s="34"/>
    </row>
    <row r="709" spans="1:2" ht="15.75" customHeight="1">
      <c r="A709" s="1"/>
      <c r="B709" s="34"/>
    </row>
    <row r="710" spans="1:2" ht="15.75" customHeight="1">
      <c r="A710" s="1"/>
      <c r="B710" s="34"/>
    </row>
    <row r="711" spans="1:2" ht="15.75" customHeight="1">
      <c r="A711" s="1"/>
      <c r="B711" s="34"/>
    </row>
    <row r="712" spans="1:2" ht="15.75" customHeight="1">
      <c r="A712" s="1"/>
      <c r="B712" s="34"/>
    </row>
    <row r="713" spans="1:2" ht="15.75" customHeight="1">
      <c r="A713" s="1"/>
      <c r="B713" s="34"/>
    </row>
    <row r="714" spans="1:2" ht="15.75" customHeight="1">
      <c r="A714" s="1"/>
      <c r="B714" s="34"/>
    </row>
    <row r="715" spans="1:2" ht="15.75" customHeight="1">
      <c r="A715" s="1"/>
      <c r="B715" s="34"/>
    </row>
    <row r="716" spans="1:2" ht="15.75" customHeight="1">
      <c r="A716" s="1"/>
      <c r="B716" s="34"/>
    </row>
    <row r="717" spans="1:2" ht="15.75" customHeight="1">
      <c r="A717" s="1"/>
      <c r="B717" s="34"/>
    </row>
    <row r="718" spans="1:2" ht="15.75" customHeight="1">
      <c r="A718" s="1"/>
      <c r="B718" s="34"/>
    </row>
    <row r="719" spans="1:2" ht="15.75" customHeight="1">
      <c r="A719" s="1"/>
      <c r="B719" s="34"/>
    </row>
    <row r="720" spans="1:2" ht="15.75" customHeight="1">
      <c r="A720" s="1"/>
      <c r="B720" s="34"/>
    </row>
    <row r="721" spans="1:2" ht="15.75" customHeight="1">
      <c r="A721" s="1"/>
      <c r="B721" s="34"/>
    </row>
    <row r="722" spans="1:2" ht="15.75" customHeight="1">
      <c r="A722" s="1"/>
      <c r="B722" s="34"/>
    </row>
    <row r="723" spans="1:2" ht="15.75" customHeight="1">
      <c r="A723" s="1"/>
      <c r="B723" s="34"/>
    </row>
    <row r="724" spans="1:2" ht="15.75" customHeight="1">
      <c r="A724" s="1"/>
      <c r="B724" s="34"/>
    </row>
    <row r="725" spans="1:2" ht="15.75" customHeight="1">
      <c r="A725" s="1"/>
      <c r="B725" s="34"/>
    </row>
    <row r="726" spans="1:2" ht="15.75" customHeight="1">
      <c r="A726" s="1"/>
      <c r="B726" s="34"/>
    </row>
    <row r="727" spans="1:2" ht="15.75" customHeight="1">
      <c r="A727" s="1"/>
      <c r="B727" s="34"/>
    </row>
    <row r="728" spans="1:2" ht="15.75" customHeight="1">
      <c r="A728" s="1"/>
      <c r="B728" s="34"/>
    </row>
    <row r="729" spans="1:2" ht="15.75" customHeight="1">
      <c r="A729" s="1"/>
      <c r="B729" s="34"/>
    </row>
    <row r="730" spans="1:2" ht="15.75" customHeight="1">
      <c r="A730" s="1"/>
      <c r="B730" s="34"/>
    </row>
    <row r="731" spans="1:2" ht="15.75" customHeight="1">
      <c r="A731" s="1"/>
      <c r="B731" s="34"/>
    </row>
    <row r="732" spans="1:2" ht="15.75" customHeight="1">
      <c r="A732" s="1"/>
      <c r="B732" s="34"/>
    </row>
    <row r="733" spans="1:2" ht="15.75" customHeight="1">
      <c r="A733" s="1"/>
      <c r="B733" s="34"/>
    </row>
    <row r="734" spans="1:2" ht="15.75" customHeight="1">
      <c r="A734" s="1"/>
      <c r="B734" s="34"/>
    </row>
    <row r="735" spans="1:2" ht="15.75" customHeight="1">
      <c r="A735" s="1"/>
      <c r="B735" s="34"/>
    </row>
    <row r="736" spans="1:2" ht="15.75" customHeight="1">
      <c r="A736" s="1"/>
      <c r="B736" s="34"/>
    </row>
    <row r="737" spans="1:2" ht="15.75" customHeight="1">
      <c r="A737" s="1"/>
      <c r="B737" s="34"/>
    </row>
    <row r="738" spans="1:2" ht="15.75" customHeight="1">
      <c r="A738" s="1"/>
      <c r="B738" s="34"/>
    </row>
    <row r="739" spans="1:2" ht="15.75" customHeight="1">
      <c r="A739" s="1"/>
      <c r="B739" s="34"/>
    </row>
    <row r="740" spans="1:2" ht="15.75" customHeight="1">
      <c r="A740" s="1"/>
      <c r="B740" s="34"/>
    </row>
    <row r="741" spans="1:2" ht="15.75" customHeight="1">
      <c r="A741" s="1"/>
      <c r="B741" s="34"/>
    </row>
    <row r="742" spans="1:2" ht="15.75" customHeight="1">
      <c r="A742" s="1"/>
      <c r="B742" s="34"/>
    </row>
    <row r="743" spans="1:2" ht="15.75" customHeight="1">
      <c r="A743" s="1"/>
      <c r="B743" s="34"/>
    </row>
    <row r="744" spans="1:2" ht="15.75" customHeight="1">
      <c r="A744" s="1"/>
      <c r="B744" s="34"/>
    </row>
    <row r="745" spans="1:2" ht="15.75" customHeight="1">
      <c r="A745" s="1"/>
      <c r="B745" s="34"/>
    </row>
    <row r="746" spans="1:2" ht="15.75" customHeight="1">
      <c r="A746" s="1"/>
      <c r="B746" s="34"/>
    </row>
    <row r="747" spans="1:2" ht="15.75" customHeight="1">
      <c r="A747" s="1"/>
      <c r="B747" s="34"/>
    </row>
    <row r="748" spans="1:2" ht="15.75" customHeight="1">
      <c r="A748" s="1"/>
      <c r="B748" s="34"/>
    </row>
    <row r="749" spans="1:2" ht="15.75" customHeight="1">
      <c r="A749" s="1"/>
      <c r="B749" s="34"/>
    </row>
    <row r="750" spans="1:2" ht="15.75" customHeight="1">
      <c r="A750" s="1"/>
      <c r="B750" s="34"/>
    </row>
    <row r="751" spans="1:2" ht="15.75" customHeight="1">
      <c r="A751" s="1"/>
      <c r="B751" s="34"/>
    </row>
    <row r="752" spans="1:2" ht="15.75" customHeight="1">
      <c r="A752" s="1"/>
      <c r="B752" s="34"/>
    </row>
    <row r="753" spans="1:2" ht="15.75" customHeight="1">
      <c r="A753" s="1"/>
      <c r="B753" s="34"/>
    </row>
    <row r="754" spans="1:2" ht="15.75" customHeight="1">
      <c r="A754" s="1"/>
      <c r="B754" s="34"/>
    </row>
    <row r="755" spans="1:2" ht="15.75" customHeight="1">
      <c r="A755" s="1"/>
      <c r="B755" s="34"/>
    </row>
    <row r="756" spans="1:2" ht="15.75" customHeight="1">
      <c r="A756" s="1"/>
      <c r="B756" s="34"/>
    </row>
    <row r="757" spans="1:2" ht="15.75" customHeight="1">
      <c r="A757" s="1"/>
      <c r="B757" s="34"/>
    </row>
    <row r="758" spans="1:2" ht="15.75" customHeight="1">
      <c r="A758" s="1"/>
      <c r="B758" s="34"/>
    </row>
    <row r="759" spans="1:2" ht="15.75" customHeight="1">
      <c r="A759" s="1"/>
      <c r="B759" s="34"/>
    </row>
    <row r="760" spans="1:2" ht="15.75" customHeight="1">
      <c r="A760" s="1"/>
      <c r="B760" s="34"/>
    </row>
    <row r="761" spans="1:2" ht="15.75" customHeight="1">
      <c r="A761" s="1"/>
      <c r="B761" s="34"/>
    </row>
    <row r="762" spans="1:2" ht="15.75" customHeight="1">
      <c r="A762" s="1"/>
      <c r="B762" s="34"/>
    </row>
    <row r="763" spans="1:2" ht="15.75" customHeight="1">
      <c r="A763" s="1"/>
      <c r="B763" s="34"/>
    </row>
    <row r="764" spans="1:2" ht="15.75" customHeight="1">
      <c r="A764" s="1"/>
      <c r="B764" s="34"/>
    </row>
    <row r="765" spans="1:2" ht="15.75" customHeight="1">
      <c r="A765" s="1"/>
      <c r="B765" s="34"/>
    </row>
    <row r="766" spans="1:2" ht="15.75" customHeight="1">
      <c r="A766" s="1"/>
      <c r="B766" s="34"/>
    </row>
    <row r="767" spans="1:2" ht="15.75" customHeight="1">
      <c r="A767" s="1"/>
      <c r="B767" s="34"/>
    </row>
    <row r="768" spans="1:2" ht="15.75" customHeight="1">
      <c r="A768" s="1"/>
      <c r="B768" s="34"/>
    </row>
    <row r="769" spans="1:2" ht="15.75" customHeight="1">
      <c r="A769" s="1"/>
      <c r="B769" s="34"/>
    </row>
    <row r="770" spans="1:2" ht="15.75" customHeight="1">
      <c r="A770" s="1"/>
      <c r="B770" s="34"/>
    </row>
    <row r="771" spans="1:2" ht="15.75" customHeight="1">
      <c r="A771" s="1"/>
      <c r="B771" s="34"/>
    </row>
    <row r="772" spans="1:2" ht="15.75" customHeight="1">
      <c r="A772" s="1"/>
      <c r="B772" s="34"/>
    </row>
    <row r="773" spans="1:2" ht="15.75" customHeight="1">
      <c r="A773" s="1"/>
      <c r="B773" s="34"/>
    </row>
    <row r="774" spans="1:2" ht="15.75" customHeight="1">
      <c r="A774" s="1"/>
      <c r="B774" s="34"/>
    </row>
    <row r="775" spans="1:2" ht="15.75" customHeight="1">
      <c r="A775" s="1"/>
      <c r="B775" s="34"/>
    </row>
    <row r="776" spans="1:2" ht="15.75" customHeight="1">
      <c r="A776" s="1"/>
      <c r="B776" s="34"/>
    </row>
    <row r="777" spans="1:2" ht="15.75" customHeight="1">
      <c r="A777" s="1"/>
      <c r="B777" s="34"/>
    </row>
    <row r="778" spans="1:2" ht="15.75" customHeight="1">
      <c r="A778" s="1"/>
      <c r="B778" s="34"/>
    </row>
    <row r="779" spans="1:2" ht="15.75" customHeight="1">
      <c r="A779" s="1"/>
      <c r="B779" s="34"/>
    </row>
    <row r="780" spans="1:2" ht="15.75" customHeight="1">
      <c r="A780" s="1"/>
      <c r="B780" s="34"/>
    </row>
    <row r="781" spans="1:2" ht="15.75" customHeight="1">
      <c r="A781" s="1"/>
      <c r="B781" s="34"/>
    </row>
    <row r="782" spans="1:2" ht="15.75" customHeight="1">
      <c r="A782" s="1"/>
      <c r="B782" s="34"/>
    </row>
    <row r="783" spans="1:2" ht="15.75" customHeight="1">
      <c r="A783" s="1"/>
      <c r="B783" s="34"/>
    </row>
    <row r="784" spans="1:2" ht="15.75" customHeight="1">
      <c r="A784" s="1"/>
      <c r="B784" s="34"/>
    </row>
    <row r="785" spans="1:2" ht="15.75" customHeight="1">
      <c r="A785" s="1"/>
      <c r="B785" s="34"/>
    </row>
    <row r="786" spans="1:2" ht="15.75" customHeight="1">
      <c r="A786" s="1"/>
      <c r="B786" s="34"/>
    </row>
    <row r="787" spans="1:2" ht="15.75" customHeight="1">
      <c r="A787" s="1"/>
      <c r="B787" s="34"/>
    </row>
    <row r="788" spans="1:2" ht="15.75" customHeight="1">
      <c r="A788" s="1"/>
      <c r="B788" s="34"/>
    </row>
    <row r="789" spans="1:2" ht="15.75" customHeight="1">
      <c r="A789" s="1"/>
      <c r="B789" s="34"/>
    </row>
    <row r="790" spans="1:2" ht="15.75" customHeight="1">
      <c r="A790" s="1"/>
      <c r="B790" s="34"/>
    </row>
    <row r="791" spans="1:2" ht="15.75" customHeight="1">
      <c r="A791" s="1"/>
      <c r="B791" s="34"/>
    </row>
    <row r="792" spans="1:2" ht="15.75" customHeight="1">
      <c r="A792" s="1"/>
      <c r="B792" s="34"/>
    </row>
    <row r="793" spans="1:2" ht="15.75" customHeight="1">
      <c r="A793" s="1"/>
      <c r="B793" s="34"/>
    </row>
    <row r="794" spans="1:2" ht="15.75" customHeight="1">
      <c r="A794" s="1"/>
      <c r="B794" s="34"/>
    </row>
    <row r="795" spans="1:2" ht="15.75" customHeight="1">
      <c r="A795" s="1"/>
      <c r="B795" s="34"/>
    </row>
    <row r="796" spans="1:2" ht="15.75" customHeight="1">
      <c r="A796" s="1"/>
      <c r="B796" s="34"/>
    </row>
    <row r="797" spans="1:2" ht="15.75" customHeight="1">
      <c r="A797" s="1"/>
      <c r="B797" s="34"/>
    </row>
    <row r="798" spans="1:2" ht="15.75" customHeight="1">
      <c r="A798" s="1"/>
      <c r="B798" s="34"/>
    </row>
    <row r="799" spans="1:2" ht="15.75" customHeight="1">
      <c r="A799" s="1"/>
      <c r="B799" s="34"/>
    </row>
    <row r="800" spans="1:2" ht="15.75" customHeight="1">
      <c r="A800" s="1"/>
      <c r="B800" s="34"/>
    </row>
    <row r="801" spans="1:2" ht="15.75" customHeight="1">
      <c r="A801" s="1"/>
      <c r="B801" s="34"/>
    </row>
    <row r="802" spans="1:2" ht="15.75" customHeight="1">
      <c r="A802" s="1"/>
      <c r="B802" s="34"/>
    </row>
    <row r="803" spans="1:2" ht="15.75" customHeight="1">
      <c r="A803" s="1"/>
      <c r="B803" s="34"/>
    </row>
    <row r="804" spans="1:2" ht="15.75" customHeight="1">
      <c r="A804" s="1"/>
      <c r="B804" s="34"/>
    </row>
    <row r="805" spans="1:2" ht="15.75" customHeight="1">
      <c r="A805" s="1"/>
      <c r="B805" s="34"/>
    </row>
    <row r="806" spans="1:2" ht="15.75" customHeight="1">
      <c r="A806" s="1"/>
      <c r="B806" s="34"/>
    </row>
    <row r="807" spans="1:2" ht="15.75" customHeight="1">
      <c r="A807" s="1"/>
      <c r="B807" s="34"/>
    </row>
    <row r="808" spans="1:2" ht="15.75" customHeight="1">
      <c r="A808" s="1"/>
      <c r="B808" s="34"/>
    </row>
    <row r="809" spans="1:2" ht="15.75" customHeight="1">
      <c r="A809" s="1"/>
      <c r="B809" s="34"/>
    </row>
    <row r="810" spans="1:2" ht="15.75" customHeight="1">
      <c r="A810" s="1"/>
      <c r="B810" s="34"/>
    </row>
    <row r="811" spans="1:2" ht="15.75" customHeight="1">
      <c r="A811" s="1"/>
      <c r="B811" s="34"/>
    </row>
    <row r="812" spans="1:2" ht="15.75" customHeight="1">
      <c r="A812" s="1"/>
      <c r="B812" s="34"/>
    </row>
    <row r="813" spans="1:2" ht="15.75" customHeight="1">
      <c r="A813" s="1"/>
      <c r="B813" s="34"/>
    </row>
    <row r="814" spans="1:2" ht="15.75" customHeight="1">
      <c r="A814" s="1"/>
      <c r="B814" s="34"/>
    </row>
    <row r="815" spans="1:2" ht="15.75" customHeight="1">
      <c r="A815" s="1"/>
      <c r="B815" s="34"/>
    </row>
    <row r="816" spans="1:2" ht="15.75" customHeight="1">
      <c r="A816" s="1"/>
      <c r="B816" s="34"/>
    </row>
    <row r="817" spans="1:2" ht="15.75" customHeight="1">
      <c r="A817" s="1"/>
      <c r="B817" s="34"/>
    </row>
    <row r="818" spans="1:2" ht="15.75" customHeight="1">
      <c r="A818" s="1"/>
      <c r="B818" s="34"/>
    </row>
    <row r="819" spans="1:2" ht="15.75" customHeight="1">
      <c r="A819" s="1"/>
      <c r="B819" s="34"/>
    </row>
    <row r="820" spans="1:2" ht="15.75" customHeight="1">
      <c r="A820" s="1"/>
      <c r="B820" s="34"/>
    </row>
    <row r="821" spans="1:2" ht="15.75" customHeight="1">
      <c r="A821" s="1"/>
      <c r="B821" s="34"/>
    </row>
    <row r="822" spans="1:2" ht="15.75" customHeight="1">
      <c r="A822" s="1"/>
      <c r="B822" s="34"/>
    </row>
    <row r="823" spans="1:2" ht="15.75" customHeight="1">
      <c r="A823" s="1"/>
      <c r="B823" s="34"/>
    </row>
    <row r="824" spans="1:2" ht="15.75" customHeight="1">
      <c r="A824" s="1"/>
      <c r="B824" s="34"/>
    </row>
    <row r="825" spans="1:2" ht="15.75" customHeight="1">
      <c r="A825" s="1"/>
      <c r="B825" s="34"/>
    </row>
    <row r="826" spans="1:2" ht="15.75" customHeight="1">
      <c r="A826" s="1"/>
      <c r="B826" s="34"/>
    </row>
    <row r="827" spans="1:2" ht="15.75" customHeight="1">
      <c r="A827" s="1"/>
      <c r="B827" s="34"/>
    </row>
    <row r="828" spans="1:2" ht="15.75" customHeight="1">
      <c r="A828" s="1"/>
      <c r="B828" s="34"/>
    </row>
    <row r="829" spans="1:2" ht="15.75" customHeight="1">
      <c r="A829" s="1"/>
      <c r="B829" s="34"/>
    </row>
    <row r="830" spans="1:2" ht="15.75" customHeight="1">
      <c r="A830" s="1"/>
      <c r="B830" s="34"/>
    </row>
    <row r="831" spans="1:2" ht="15.75" customHeight="1">
      <c r="A831" s="1"/>
      <c r="B831" s="34"/>
    </row>
    <row r="832" spans="1:2" ht="15.75" customHeight="1">
      <c r="A832" s="1"/>
      <c r="B832" s="34"/>
    </row>
    <row r="833" spans="1:2" ht="15.75" customHeight="1">
      <c r="A833" s="1"/>
      <c r="B833" s="34"/>
    </row>
    <row r="834" spans="1:2" ht="15.75" customHeight="1">
      <c r="A834" s="1"/>
      <c r="B834" s="34"/>
    </row>
    <row r="835" spans="1:2" ht="15.75" customHeight="1">
      <c r="A835" s="1"/>
      <c r="B835" s="34"/>
    </row>
    <row r="836" spans="1:2" ht="15.75" customHeight="1">
      <c r="A836" s="1"/>
      <c r="B836" s="34"/>
    </row>
    <row r="837" spans="1:2" ht="15.75" customHeight="1">
      <c r="A837" s="1"/>
      <c r="B837" s="34"/>
    </row>
    <row r="838" spans="1:2" ht="15.75" customHeight="1">
      <c r="A838" s="1"/>
      <c r="B838" s="34"/>
    </row>
    <row r="839" spans="1:2" ht="15.75" customHeight="1">
      <c r="A839" s="1"/>
      <c r="B839" s="34"/>
    </row>
    <row r="840" spans="1:2" ht="15.75" customHeight="1">
      <c r="A840" s="1"/>
      <c r="B840" s="34"/>
    </row>
    <row r="841" spans="1:2" ht="15.75" customHeight="1">
      <c r="A841" s="1"/>
      <c r="B841" s="34"/>
    </row>
    <row r="842" spans="1:2" ht="15.75" customHeight="1">
      <c r="A842" s="1"/>
      <c r="B842" s="34"/>
    </row>
    <row r="843" spans="1:2" ht="15.75" customHeight="1">
      <c r="A843" s="1"/>
      <c r="B843" s="34"/>
    </row>
    <row r="844" spans="1:2" ht="15.75" customHeight="1">
      <c r="A844" s="1"/>
      <c r="B844" s="34"/>
    </row>
    <row r="845" spans="1:2" ht="15.75" customHeight="1">
      <c r="A845" s="1"/>
      <c r="B845" s="34"/>
    </row>
    <row r="846" spans="1:2" ht="15.75" customHeight="1">
      <c r="A846" s="1"/>
      <c r="B846" s="34"/>
    </row>
    <row r="847" spans="1:2" ht="15.75" customHeight="1">
      <c r="A847" s="1"/>
      <c r="B847" s="34"/>
    </row>
    <row r="848" spans="1:2" ht="15.75" customHeight="1">
      <c r="A848" s="1"/>
      <c r="B848" s="34"/>
    </row>
    <row r="849" spans="1:2" ht="15.75" customHeight="1">
      <c r="A849" s="1"/>
      <c r="B849" s="34"/>
    </row>
    <row r="850" spans="1:2" ht="15.75" customHeight="1">
      <c r="A850" s="1"/>
      <c r="B850" s="34"/>
    </row>
    <row r="851" spans="1:2" ht="15.75" customHeight="1">
      <c r="A851" s="1"/>
      <c r="B851" s="34"/>
    </row>
    <row r="852" spans="1:2" ht="15.75" customHeight="1">
      <c r="A852" s="1"/>
      <c r="B852" s="34"/>
    </row>
    <row r="853" spans="1:2" ht="15.75" customHeight="1">
      <c r="A853" s="1"/>
      <c r="B853" s="34"/>
    </row>
    <row r="854" spans="1:2" ht="15.75" customHeight="1">
      <c r="A854" s="1"/>
      <c r="B854" s="34"/>
    </row>
    <row r="855" spans="1:2" ht="15.75" customHeight="1">
      <c r="A855" s="1"/>
      <c r="B855" s="34"/>
    </row>
    <row r="856" spans="1:2" ht="15.75" customHeight="1">
      <c r="A856" s="1"/>
      <c r="B856" s="34"/>
    </row>
    <row r="857" spans="1:2" ht="15.75" customHeight="1">
      <c r="A857" s="1"/>
      <c r="B857" s="34"/>
    </row>
    <row r="858" spans="1:2" ht="15.75" customHeight="1">
      <c r="A858" s="1"/>
      <c r="B858" s="34"/>
    </row>
    <row r="859" spans="1:2" ht="15.75" customHeight="1">
      <c r="A859" s="1"/>
      <c r="B859" s="34"/>
    </row>
    <row r="860" spans="1:2" ht="15.75" customHeight="1">
      <c r="A860" s="1"/>
      <c r="B860" s="34"/>
    </row>
    <row r="861" spans="1:2" ht="15.75" customHeight="1">
      <c r="A861" s="1"/>
      <c r="B861" s="34"/>
    </row>
    <row r="862" spans="1:2" ht="15.75" customHeight="1">
      <c r="A862" s="1"/>
      <c r="B862" s="34"/>
    </row>
    <row r="863" spans="1:2" ht="15.75" customHeight="1">
      <c r="A863" s="1"/>
      <c r="B863" s="34"/>
    </row>
    <row r="864" spans="1:2" ht="15.75" customHeight="1">
      <c r="A864" s="1"/>
      <c r="B864" s="34"/>
    </row>
    <row r="865" spans="1:2" ht="15.75" customHeight="1">
      <c r="A865" s="1"/>
      <c r="B865" s="34"/>
    </row>
    <row r="866" spans="1:2" ht="15.75" customHeight="1">
      <c r="A866" s="1"/>
      <c r="B866" s="34"/>
    </row>
    <row r="867" spans="1:2" ht="15.75" customHeight="1">
      <c r="A867" s="1"/>
      <c r="B867" s="34"/>
    </row>
    <row r="868" spans="1:2" ht="15.75" customHeight="1">
      <c r="A868" s="1"/>
      <c r="B868" s="34"/>
    </row>
    <row r="869" spans="1:2" ht="15.75" customHeight="1">
      <c r="A869" s="1"/>
      <c r="B869" s="34"/>
    </row>
    <row r="870" spans="1:2" ht="15.75" customHeight="1">
      <c r="A870" s="1"/>
      <c r="B870" s="34"/>
    </row>
    <row r="871" spans="1:2" ht="15.75" customHeight="1">
      <c r="A871" s="1"/>
      <c r="B871" s="34"/>
    </row>
    <row r="872" spans="1:2" ht="15.75" customHeight="1">
      <c r="A872" s="1"/>
      <c r="B872" s="34"/>
    </row>
    <row r="873" spans="1:2" ht="15.75" customHeight="1">
      <c r="A873" s="1"/>
      <c r="B873" s="34"/>
    </row>
    <row r="874" spans="1:2" ht="15.75" customHeight="1">
      <c r="A874" s="1"/>
      <c r="B874" s="34"/>
    </row>
    <row r="875" spans="1:2" ht="15.75" customHeight="1">
      <c r="A875" s="1"/>
      <c r="B875" s="34"/>
    </row>
    <row r="876" spans="1:2" ht="15.75" customHeight="1">
      <c r="A876" s="1"/>
      <c r="B876" s="34"/>
    </row>
    <row r="877" spans="1:2" ht="15.75" customHeight="1">
      <c r="A877" s="1"/>
      <c r="B877" s="34"/>
    </row>
    <row r="878" spans="1:2" ht="15.75" customHeight="1">
      <c r="A878" s="1"/>
      <c r="B878" s="34"/>
    </row>
    <row r="879" spans="1:2" ht="15.75" customHeight="1">
      <c r="A879" s="1"/>
      <c r="B879" s="34"/>
    </row>
    <row r="880" spans="1:2" ht="15.75" customHeight="1">
      <c r="A880" s="1"/>
      <c r="B880" s="34"/>
    </row>
    <row r="881" spans="1:2" ht="15.75" customHeight="1">
      <c r="A881" s="1"/>
      <c r="B881" s="34"/>
    </row>
    <row r="882" spans="1:2" ht="15.75" customHeight="1">
      <c r="A882" s="1"/>
      <c r="B882" s="34"/>
    </row>
    <row r="883" spans="1:2" ht="15.75" customHeight="1">
      <c r="A883" s="1"/>
      <c r="B883" s="34"/>
    </row>
    <row r="884" spans="1:2" ht="15.75" customHeight="1">
      <c r="A884" s="1"/>
      <c r="B884" s="34"/>
    </row>
    <row r="885" spans="1:2" ht="15.75" customHeight="1">
      <c r="A885" s="1"/>
      <c r="B885" s="34"/>
    </row>
    <row r="886" spans="1:2" ht="15.75" customHeight="1">
      <c r="A886" s="1"/>
      <c r="B886" s="34"/>
    </row>
    <row r="887" spans="1:2" ht="15.75" customHeight="1">
      <c r="A887" s="1"/>
      <c r="B887" s="34"/>
    </row>
    <row r="888" spans="1:2" ht="15.75" customHeight="1">
      <c r="A888" s="1"/>
      <c r="B888" s="34"/>
    </row>
    <row r="889" spans="1:2" ht="15.75" customHeight="1">
      <c r="A889" s="1"/>
      <c r="B889" s="34"/>
    </row>
    <row r="890" spans="1:2" ht="15.75" customHeight="1">
      <c r="A890" s="1"/>
      <c r="B890" s="34"/>
    </row>
    <row r="891" spans="1:2" ht="15.75" customHeight="1">
      <c r="A891" s="1"/>
      <c r="B891" s="34"/>
    </row>
    <row r="892" spans="1:2" ht="15.75" customHeight="1">
      <c r="A892" s="1"/>
      <c r="B892" s="34"/>
    </row>
    <row r="893" spans="1:2" ht="15.75" customHeight="1">
      <c r="A893" s="1"/>
      <c r="B893" s="34"/>
    </row>
    <row r="894" spans="1:2" ht="15.75" customHeight="1">
      <c r="A894" s="1"/>
      <c r="B894" s="34"/>
    </row>
    <row r="895" spans="1:2" ht="15.75" customHeight="1">
      <c r="A895" s="1"/>
      <c r="B895" s="34"/>
    </row>
    <row r="896" spans="1:2" ht="15.75" customHeight="1">
      <c r="A896" s="1"/>
      <c r="B896" s="34"/>
    </row>
    <row r="897" spans="1:2" ht="15.75" customHeight="1">
      <c r="A897" s="1"/>
      <c r="B897" s="34"/>
    </row>
    <row r="898" spans="1:2" ht="15.75" customHeight="1">
      <c r="A898" s="1"/>
      <c r="B898" s="34"/>
    </row>
    <row r="899" spans="1:2" ht="15.75" customHeight="1">
      <c r="A899" s="1"/>
      <c r="B899" s="34"/>
    </row>
    <row r="900" spans="1:2" ht="15.75" customHeight="1">
      <c r="A900" s="1"/>
      <c r="B900" s="34"/>
    </row>
    <row r="901" spans="1:2" ht="15.75" customHeight="1">
      <c r="A901" s="1"/>
      <c r="B901" s="34"/>
    </row>
    <row r="902" spans="1:2" ht="15.75" customHeight="1">
      <c r="A902" s="1"/>
      <c r="B902" s="34"/>
    </row>
    <row r="903" spans="1:2" ht="15.75" customHeight="1">
      <c r="A903" s="1"/>
      <c r="B903" s="34"/>
    </row>
    <row r="904" spans="1:2" ht="15.75" customHeight="1">
      <c r="A904" s="1"/>
      <c r="B904" s="34"/>
    </row>
    <row r="905" spans="1:2" ht="15.75" customHeight="1">
      <c r="A905" s="1"/>
      <c r="B905" s="34"/>
    </row>
    <row r="906" spans="1:2" ht="15.75" customHeight="1">
      <c r="A906" s="1"/>
      <c r="B906" s="34"/>
    </row>
    <row r="907" spans="1:2" ht="15.75" customHeight="1">
      <c r="A907" s="1"/>
      <c r="B907" s="34"/>
    </row>
    <row r="908" spans="1:2" ht="15.75" customHeight="1">
      <c r="A908" s="1"/>
      <c r="B908" s="34"/>
    </row>
    <row r="909" spans="1:2" ht="15.75" customHeight="1">
      <c r="A909" s="1"/>
      <c r="B909" s="34"/>
    </row>
    <row r="910" spans="1:2" ht="15.75" customHeight="1">
      <c r="A910" s="1"/>
      <c r="B910" s="34"/>
    </row>
    <row r="911" spans="1:2" ht="15.75" customHeight="1">
      <c r="A911" s="1"/>
      <c r="B911" s="34"/>
    </row>
    <row r="912" spans="1:2" ht="15.75" customHeight="1">
      <c r="A912" s="1"/>
      <c r="B912" s="34"/>
    </row>
    <row r="913" spans="1:2" ht="15.75" customHeight="1">
      <c r="A913" s="1"/>
      <c r="B913" s="34"/>
    </row>
    <row r="914" spans="1:2" ht="15.75" customHeight="1">
      <c r="A914" s="1"/>
      <c r="B914" s="34"/>
    </row>
    <row r="915" spans="1:2" ht="15.75" customHeight="1">
      <c r="A915" s="1"/>
      <c r="B915" s="34"/>
    </row>
    <row r="916" spans="1:2" ht="15.75" customHeight="1">
      <c r="A916" s="1"/>
      <c r="B916" s="34"/>
    </row>
    <row r="917" spans="1:2" ht="15.75" customHeight="1">
      <c r="A917" s="1"/>
      <c r="B917" s="34"/>
    </row>
    <row r="918" spans="1:2" ht="15.75" customHeight="1">
      <c r="A918" s="1"/>
      <c r="B918" s="34"/>
    </row>
    <row r="919" spans="1:2" ht="15.75" customHeight="1">
      <c r="A919" s="1"/>
      <c r="B919" s="34"/>
    </row>
    <row r="920" spans="1:2" ht="15.75" customHeight="1">
      <c r="A920" s="1"/>
      <c r="B920" s="34"/>
    </row>
    <row r="921" spans="1:2" ht="15.75" customHeight="1">
      <c r="A921" s="1"/>
      <c r="B921" s="34"/>
    </row>
    <row r="922" spans="1:2" ht="15.75" customHeight="1">
      <c r="A922" s="1"/>
      <c r="B922" s="34"/>
    </row>
    <row r="923" spans="1:2" ht="15.75" customHeight="1">
      <c r="A923" s="1"/>
      <c r="B923" s="34"/>
    </row>
    <row r="924" spans="1:2" ht="15.75" customHeight="1">
      <c r="A924" s="1"/>
      <c r="B924" s="34"/>
    </row>
    <row r="925" spans="1:2" ht="15.75" customHeight="1">
      <c r="A925" s="1"/>
      <c r="B925" s="34"/>
    </row>
    <row r="926" spans="1:2" ht="15.75" customHeight="1">
      <c r="A926" s="1"/>
      <c r="B926" s="34"/>
    </row>
    <row r="927" spans="1:2" ht="15.75" customHeight="1">
      <c r="A927" s="1"/>
      <c r="B927" s="34"/>
    </row>
    <row r="928" spans="1:2" ht="15.75" customHeight="1">
      <c r="A928" s="1"/>
      <c r="B928" s="34"/>
    </row>
    <row r="929" spans="1:2" ht="15.75" customHeight="1">
      <c r="A929" s="1"/>
      <c r="B929" s="34"/>
    </row>
    <row r="930" spans="1:2" ht="15.75" customHeight="1">
      <c r="A930" s="1"/>
      <c r="B930" s="34"/>
    </row>
    <row r="931" spans="1:2" ht="15.75" customHeight="1">
      <c r="A931" s="1"/>
      <c r="B931" s="34"/>
    </row>
    <row r="932" spans="1:2" ht="15.75" customHeight="1">
      <c r="A932" s="1"/>
      <c r="B932" s="34"/>
    </row>
    <row r="933" spans="1:2" ht="15.75" customHeight="1">
      <c r="A933" s="1"/>
      <c r="B933" s="34"/>
    </row>
    <row r="934" spans="1:2" ht="15.75" customHeight="1">
      <c r="A934" s="1"/>
      <c r="B934" s="34"/>
    </row>
    <row r="935" spans="1:2" ht="15.75" customHeight="1">
      <c r="A935" s="1"/>
      <c r="B935" s="34"/>
    </row>
    <row r="936" spans="1:2" ht="15.75" customHeight="1">
      <c r="A936" s="1"/>
      <c r="B936" s="34"/>
    </row>
    <row r="937" spans="1:2" ht="15.75" customHeight="1">
      <c r="A937" s="1"/>
      <c r="B937" s="34"/>
    </row>
    <row r="938" spans="1:2" ht="15.75" customHeight="1">
      <c r="A938" s="1"/>
      <c r="B938" s="34"/>
    </row>
    <row r="939" spans="1:2" ht="15.75" customHeight="1">
      <c r="A939" s="1"/>
      <c r="B939" s="34"/>
    </row>
    <row r="940" spans="1:2" ht="15.75" customHeight="1">
      <c r="A940" s="1"/>
      <c r="B940" s="34"/>
    </row>
    <row r="941" spans="1:2" ht="15.75" customHeight="1">
      <c r="A941" s="1"/>
      <c r="B941" s="34"/>
    </row>
    <row r="942" spans="1:2" ht="15.75" customHeight="1">
      <c r="A942" s="1"/>
      <c r="B942" s="34"/>
    </row>
    <row r="943" spans="1:2" ht="15.75" customHeight="1">
      <c r="A943" s="1"/>
      <c r="B943" s="34"/>
    </row>
    <row r="944" spans="1:2" ht="15.75" customHeight="1">
      <c r="A944" s="1"/>
      <c r="B944" s="34"/>
    </row>
    <row r="945" spans="1:2" ht="15.75" customHeight="1">
      <c r="A945" s="1"/>
      <c r="B945" s="34"/>
    </row>
    <row r="946" spans="1:2" ht="15.75" customHeight="1">
      <c r="A946" s="1"/>
      <c r="B946" s="34"/>
    </row>
    <row r="947" spans="1:2" ht="15.75" customHeight="1">
      <c r="A947" s="1"/>
      <c r="B947" s="34"/>
    </row>
    <row r="948" spans="1:2" ht="15.75" customHeight="1">
      <c r="A948" s="1"/>
      <c r="B948" s="34"/>
    </row>
    <row r="949" spans="1:2" ht="15.75" customHeight="1">
      <c r="A949" s="1"/>
      <c r="B949" s="34"/>
    </row>
    <row r="950" spans="1:2" ht="15.75" customHeight="1">
      <c r="A950" s="1"/>
      <c r="B950" s="34"/>
    </row>
    <row r="951" spans="1:2" ht="15.75" customHeight="1">
      <c r="A951" s="1"/>
      <c r="B951" s="34"/>
    </row>
    <row r="952" spans="1:2" ht="15.75" customHeight="1">
      <c r="A952" s="1"/>
      <c r="B952" s="34"/>
    </row>
    <row r="953" spans="1:2" ht="15.75" customHeight="1">
      <c r="A953" s="1"/>
      <c r="B953" s="34"/>
    </row>
    <row r="954" spans="1:2" ht="15.75" customHeight="1">
      <c r="A954" s="1"/>
      <c r="B954" s="34"/>
    </row>
    <row r="955" spans="1:2" ht="15.75" customHeight="1">
      <c r="A955" s="1"/>
      <c r="B955" s="34"/>
    </row>
    <row r="956" spans="1:2" ht="15.75" customHeight="1">
      <c r="A956" s="1"/>
      <c r="B956" s="34"/>
    </row>
    <row r="957" spans="1:2" ht="15.75" customHeight="1">
      <c r="A957" s="1"/>
      <c r="B957" s="34"/>
    </row>
    <row r="958" spans="1:2" ht="15.75" customHeight="1">
      <c r="A958" s="1"/>
      <c r="B958" s="34"/>
    </row>
    <row r="959" spans="1:2" ht="15.75" customHeight="1">
      <c r="A959" s="1"/>
      <c r="B959" s="34"/>
    </row>
    <row r="960" spans="1:2" ht="15.75" customHeight="1">
      <c r="A960" s="1"/>
      <c r="B960" s="34"/>
    </row>
    <row r="961" spans="1:2" ht="15.75" customHeight="1">
      <c r="A961" s="1"/>
      <c r="B961" s="34"/>
    </row>
    <row r="962" spans="1:2" ht="15.75" customHeight="1">
      <c r="A962" s="1"/>
      <c r="B962" s="34"/>
    </row>
    <row r="963" spans="1:2" ht="15.75" customHeight="1">
      <c r="A963" s="1"/>
      <c r="B963" s="34"/>
    </row>
    <row r="964" spans="1:2" ht="15.75" customHeight="1">
      <c r="A964" s="1"/>
      <c r="B964" s="34"/>
    </row>
    <row r="965" spans="1:2" ht="15.75" customHeight="1">
      <c r="A965" s="1"/>
      <c r="B965" s="34"/>
    </row>
    <row r="966" spans="1:2" ht="15.75" customHeight="1">
      <c r="A966" s="1"/>
      <c r="B966" s="34"/>
    </row>
    <row r="967" spans="1:2" ht="15.75" customHeight="1">
      <c r="A967" s="1"/>
      <c r="B967" s="34"/>
    </row>
    <row r="968" spans="1:2" ht="15.75" customHeight="1">
      <c r="A968" s="1"/>
      <c r="B968" s="34"/>
    </row>
    <row r="969" spans="1:2" ht="15.75" customHeight="1">
      <c r="A969" s="1"/>
      <c r="B969" s="34"/>
    </row>
    <row r="970" spans="1:2" ht="15.75" customHeight="1">
      <c r="A970" s="1"/>
      <c r="B970" s="34"/>
    </row>
    <row r="971" spans="1:2" ht="15.75" customHeight="1">
      <c r="A971" s="1"/>
      <c r="B971" s="34"/>
    </row>
    <row r="972" spans="1:2" ht="15.75" customHeight="1">
      <c r="A972" s="1"/>
      <c r="B972" s="34"/>
    </row>
    <row r="973" spans="1:2" ht="15.75" customHeight="1">
      <c r="A973" s="1"/>
      <c r="B973" s="34"/>
    </row>
    <row r="974" spans="1:2" ht="15.75" customHeight="1">
      <c r="A974" s="1"/>
      <c r="B974" s="34"/>
    </row>
    <row r="975" spans="1:2" ht="15.75" customHeight="1">
      <c r="A975" s="1"/>
      <c r="B975" s="34"/>
    </row>
    <row r="976" spans="1:2" ht="15.75" customHeight="1">
      <c r="A976" s="1"/>
      <c r="B976" s="34"/>
    </row>
    <row r="977" spans="1:2" ht="15.75" customHeight="1">
      <c r="A977" s="1"/>
      <c r="B977" s="34"/>
    </row>
    <row r="978" spans="1:2" ht="15.75" customHeight="1">
      <c r="A978" s="1"/>
      <c r="B978" s="34"/>
    </row>
    <row r="979" spans="1:2" ht="15.75" customHeight="1">
      <c r="A979" s="1"/>
      <c r="B979" s="34"/>
    </row>
    <row r="980" spans="1:2" ht="15.75" customHeight="1">
      <c r="A980" s="1"/>
      <c r="B980" s="34"/>
    </row>
    <row r="981" spans="1:2" ht="15.75" customHeight="1">
      <c r="A981" s="1"/>
      <c r="B981" s="34"/>
    </row>
    <row r="982" spans="1:2" ht="15.75" customHeight="1">
      <c r="A982" s="1"/>
      <c r="B982" s="34"/>
    </row>
    <row r="983" spans="1:2" ht="15.75" customHeight="1">
      <c r="A983" s="1"/>
      <c r="B983" s="34"/>
    </row>
    <row r="984" spans="1:2" ht="15.75" customHeight="1">
      <c r="A984" s="1"/>
      <c r="B984" s="34"/>
    </row>
    <row r="985" spans="1:2" ht="15.75" customHeight="1">
      <c r="A985" s="1"/>
      <c r="B985" s="34"/>
    </row>
    <row r="986" spans="1:2" ht="15.75" customHeight="1">
      <c r="A986" s="1"/>
      <c r="B986" s="34"/>
    </row>
    <row r="987" spans="1:2" ht="15.75" customHeight="1">
      <c r="A987" s="1"/>
      <c r="B987" s="34"/>
    </row>
    <row r="988" spans="1:2" ht="15.75" customHeight="1">
      <c r="A988" s="1"/>
      <c r="B988" s="34"/>
    </row>
    <row r="989" spans="1:2" ht="15.75" customHeight="1">
      <c r="A989" s="1"/>
      <c r="B989" s="34"/>
    </row>
    <row r="990" spans="1:2" ht="15.75" customHeight="1">
      <c r="A990" s="1"/>
      <c r="B990" s="34"/>
    </row>
    <row r="991" spans="1:2" ht="15.75" customHeight="1">
      <c r="A991" s="1"/>
      <c r="B991" s="34"/>
    </row>
    <row r="992" spans="1:2" ht="15.75" customHeight="1">
      <c r="A992" s="1"/>
      <c r="B992" s="34"/>
    </row>
    <row r="993" spans="1:2" ht="15.75" customHeight="1">
      <c r="A993" s="1"/>
      <c r="B993" s="34"/>
    </row>
    <row r="994" spans="1:2" ht="15.75" customHeight="1">
      <c r="A994" s="1"/>
      <c r="B994" s="34"/>
    </row>
    <row r="995" spans="1:2" ht="15.75" customHeight="1">
      <c r="A995" s="1"/>
      <c r="B995" s="34"/>
    </row>
    <row r="996" spans="1:2" ht="15.75" customHeight="1">
      <c r="A996" s="1"/>
      <c r="B996" s="34"/>
    </row>
    <row r="997" spans="1:2" ht="15.75" customHeight="1">
      <c r="A997" s="1"/>
      <c r="B997" s="34"/>
    </row>
    <row r="998" spans="1:2" ht="15.75" customHeight="1">
      <c r="A998" s="1"/>
      <c r="B998" s="34"/>
    </row>
    <row r="999" spans="1:2" ht="15.75" customHeight="1">
      <c r="A999" s="1"/>
      <c r="B999" s="34"/>
    </row>
    <row r="1000" spans="1:2" ht="15.75" customHeight="1">
      <c r="A1000" s="1"/>
      <c r="B1000" s="34"/>
    </row>
    <row r="1001" spans="1:2" ht="15.75" customHeight="1">
      <c r="A1001" s="1"/>
      <c r="B1001" s="34"/>
    </row>
    <row r="1002" spans="1:2" ht="15.75" customHeight="1">
      <c r="A1002" s="1"/>
      <c r="B1002" s="34"/>
    </row>
  </sheetData>
  <mergeCells count="6">
    <mergeCell ref="C41:D41"/>
    <mergeCell ref="C32:D32"/>
    <mergeCell ref="C33:D33"/>
    <mergeCell ref="C38:D38"/>
    <mergeCell ref="C39:D39"/>
    <mergeCell ref="C40:D40"/>
  </mergeCells>
  <hyperlinks>
    <hyperlink ref="B5" location="Caratula!A1" display="1 - Capital de Trabajo COVID-19" xr:uid="{00000000-0004-0000-0000-000000000000}"/>
    <hyperlink ref="C5" r:id="rId1" xr:uid="{00000000-0004-0000-0000-000001000000}"/>
    <hyperlink ref="B6" location="'2 - Reperfilamiento A'!A1" display="2 - Reperfilamiento A" xr:uid="{00000000-0004-0000-0000-000002000000}"/>
    <hyperlink ref="C6" r:id="rId2" xr:uid="{00000000-0004-0000-0000-000003000000}"/>
    <hyperlink ref="B7" location="'2 - Reperfilamiento B'!A1" display="2- Reperfilamiento B" xr:uid="{00000000-0004-0000-0000-000004000000}"/>
    <hyperlink ref="C7" r:id="rId3" xr:uid="{00000000-0004-0000-0000-000005000000}"/>
    <hyperlink ref="B8" location="'3 - Sectores mas afectados'!A1" display="3 - Sectores más afectados" xr:uid="{00000000-0004-0000-0000-000006000000}"/>
    <hyperlink ref="C8" r:id="rId4" xr:uid="{00000000-0004-0000-0000-000007000000}"/>
    <hyperlink ref="B9" location="'4 - Capital de Inversion '!A1" display="4 - Capital de Inversión Post COVID-19" xr:uid="{00000000-0004-0000-0000-000008000000}"/>
    <hyperlink ref="C9" r:id="rId5" xr:uid="{00000000-0004-0000-0000-000009000000}"/>
    <hyperlink ref="B10" location="'5 - Capital de Trabajo Post COV'!A1" display="5 - Capital de Trabajo Post COVID-19" xr:uid="{00000000-0004-0000-0000-00000A000000}"/>
    <hyperlink ref="C10" r:id="rId6" xr:uid="{00000000-0004-0000-0000-00000B000000}"/>
    <hyperlink ref="B11" location="'6 - Capital de trabajo 1% UI'!A1" display="6 - Capital de trabajo 1% UI" xr:uid="{00000000-0004-0000-0000-00000C000000}"/>
    <hyperlink ref="C11" r:id="rId7" xr:uid="{00000000-0004-0000-0000-00000D000000}"/>
    <hyperlink ref="B12" location="'7 - Rep. sectores mas afectados'!A1" display="7 - Rep. sectores mas afectados" xr:uid="{00000000-0004-0000-0000-00000E000000}"/>
    <hyperlink ref="C12" r:id="rId8" xr:uid="{00000000-0004-0000-0000-00000F000000}"/>
    <hyperlink ref="C13" r:id="rId9" xr:uid="{00000000-0004-0000-0000-000010000000}"/>
    <hyperlink ref="C14" r:id="rId10" xr:uid="{00000000-0004-0000-0000-000011000000}"/>
    <hyperlink ref="C15" r:id="rId11" xr:uid="{00000000-0004-0000-0000-000012000000}"/>
    <hyperlink ref="C16" r:id="rId12" xr:uid="{00000000-0004-0000-0000-000013000000}"/>
    <hyperlink ref="B19" location="'Cancelaciones anticipadas y ren'!A1" display="* Cancelaciones anticipadas y/o renovaciones" xr:uid="{00000000-0004-0000-0000-000014000000}"/>
    <hyperlink ref="C19" location="null!A1" display="(Link)" xr:uid="{00000000-0004-0000-0000-000015000000}"/>
  </hyperlinks>
  <pageMargins left="0.7" right="0.7" top="0.75" bottom="0.75" header="0" footer="0"/>
  <pageSetup orientation="landscape" r:id="rId13"/>
  <drawing r:id="rId1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1000"/>
  <sheetViews>
    <sheetView topLeftCell="V1" workbookViewId="0">
      <selection activeCell="Y2" sqref="Y2"/>
    </sheetView>
  </sheetViews>
  <sheetFormatPr baseColWidth="10" defaultColWidth="12.625" defaultRowHeight="15" customHeight="1"/>
  <cols>
    <col min="1" max="1" width="17.625" style="457" customWidth="1"/>
    <col min="2" max="2" width="21.875" style="457" customWidth="1"/>
    <col min="3" max="3" width="20" style="457" customWidth="1"/>
    <col min="4" max="4" width="33.125" style="457" customWidth="1"/>
    <col min="5" max="5" width="23.125" style="457" customWidth="1"/>
    <col min="6" max="6" width="16.5" style="457" customWidth="1"/>
    <col min="7" max="7" width="16.625" hidden="1" customWidth="1"/>
    <col min="8" max="8" width="18.875" style="457" customWidth="1"/>
    <col min="9" max="9" width="19.125" style="457" customWidth="1"/>
    <col min="10" max="10" width="21.625" style="457" customWidth="1"/>
    <col min="11" max="11" width="20.875" style="457" customWidth="1"/>
    <col min="12" max="12" width="17" style="457" customWidth="1"/>
    <col min="13" max="13" width="17.875" style="457" customWidth="1"/>
    <col min="14" max="14" width="25.625" style="457" customWidth="1"/>
    <col min="15" max="15" width="29.625" style="457" customWidth="1"/>
    <col min="16" max="16" width="24.375" style="457" customWidth="1"/>
    <col min="17" max="17" width="22.625" style="457" customWidth="1"/>
    <col min="18" max="18" width="20" style="457" customWidth="1"/>
    <col min="19" max="19" width="28.875" style="457" customWidth="1"/>
    <col min="20" max="20" width="18.5" style="457" customWidth="1"/>
    <col min="21" max="21" width="23.125" style="457" customWidth="1"/>
    <col min="22" max="22" width="15.625" style="457" customWidth="1"/>
    <col min="23" max="23" width="16.125" style="457" customWidth="1"/>
    <col min="24" max="24" width="16.125" customWidth="1"/>
    <col min="25" max="25" width="15" style="457" customWidth="1"/>
    <col min="26" max="26" width="24" style="457" customWidth="1"/>
    <col min="27" max="27" width="21" customWidth="1"/>
    <col min="28" max="29" width="13.125" style="457" customWidth="1"/>
    <col min="30" max="31" width="13" style="457" customWidth="1"/>
    <col min="32" max="32" width="10" hidden="1" customWidth="1"/>
    <col min="33" max="33" width="18.875" hidden="1" customWidth="1"/>
    <col min="34" max="34" width="15.5" hidden="1" customWidth="1"/>
    <col min="35" max="35" width="14.5" hidden="1" customWidth="1"/>
    <col min="36" max="36" width="11.375" hidden="1" customWidth="1"/>
    <col min="37" max="37" width="25.125" customWidth="1"/>
    <col min="38" max="38" width="15.625" hidden="1" customWidth="1"/>
    <col min="40" max="40" width="6.75" hidden="1" customWidth="1"/>
  </cols>
  <sheetData>
    <row r="1" spans="1:40" ht="15" customHeight="1">
      <c r="A1" s="527"/>
      <c r="B1" s="527"/>
      <c r="C1" s="528" t="s">
        <v>235</v>
      </c>
      <c r="D1" s="516"/>
      <c r="E1" s="529"/>
      <c r="F1" s="529"/>
      <c r="G1" s="103"/>
      <c r="H1" s="529"/>
      <c r="I1" s="527"/>
      <c r="J1" s="527"/>
      <c r="K1" s="527"/>
      <c r="L1" s="527"/>
      <c r="M1" s="527"/>
      <c r="N1" s="527"/>
      <c r="O1" s="527"/>
      <c r="P1" s="527"/>
      <c r="Q1" s="527"/>
      <c r="R1" s="527"/>
      <c r="S1" s="527"/>
      <c r="T1" s="543"/>
      <c r="U1" s="527"/>
      <c r="V1" s="527"/>
      <c r="W1" s="527"/>
      <c r="X1" s="3"/>
      <c r="Y1" s="548"/>
      <c r="Z1" s="527"/>
      <c r="AA1" s="106"/>
      <c r="AB1" s="527"/>
      <c r="AC1" s="527"/>
      <c r="AD1" s="527"/>
      <c r="AE1" s="527"/>
      <c r="AF1" s="83"/>
      <c r="AG1" s="83"/>
      <c r="AH1" s="83"/>
      <c r="AI1" s="83"/>
      <c r="AJ1" s="83"/>
      <c r="AK1" s="108"/>
    </row>
    <row r="2" spans="1:40" ht="14.25" customHeight="1">
      <c r="A2" s="527"/>
      <c r="B2" s="527"/>
      <c r="C2" s="517"/>
      <c r="D2" s="518"/>
      <c r="E2" s="529"/>
      <c r="F2" s="529"/>
      <c r="G2" s="103"/>
      <c r="H2" s="529"/>
      <c r="I2" s="527"/>
      <c r="J2" s="527"/>
      <c r="K2" s="527"/>
      <c r="L2" s="527"/>
      <c r="M2" s="527"/>
      <c r="N2" s="527"/>
      <c r="O2" s="527"/>
      <c r="P2" s="527"/>
      <c r="Q2" s="527"/>
      <c r="R2" s="527"/>
      <c r="S2" s="527"/>
      <c r="T2" s="527"/>
      <c r="U2" s="527"/>
      <c r="V2" s="527"/>
      <c r="W2" s="527"/>
      <c r="X2" s="3"/>
      <c r="Y2" s="548"/>
      <c r="Z2" s="527"/>
      <c r="AA2" s="106"/>
      <c r="AB2" s="527"/>
      <c r="AC2" s="527"/>
      <c r="AD2" s="527"/>
      <c r="AE2" s="527"/>
      <c r="AF2" s="83"/>
      <c r="AG2" s="83"/>
      <c r="AH2" s="83"/>
      <c r="AI2" s="83"/>
      <c r="AJ2" s="83"/>
      <c r="AK2" s="108"/>
    </row>
    <row r="3" spans="1:40" ht="14.25" customHeight="1">
      <c r="A3" s="527"/>
      <c r="B3" s="527"/>
      <c r="C3" s="530" t="s">
        <v>33</v>
      </c>
      <c r="D3" s="531"/>
      <c r="E3" s="527"/>
      <c r="F3" s="527"/>
      <c r="G3" s="3"/>
      <c r="H3" s="527"/>
      <c r="I3" s="527"/>
      <c r="J3" s="527"/>
      <c r="K3" s="527"/>
      <c r="L3" s="527"/>
      <c r="M3" s="527"/>
      <c r="N3" s="527"/>
      <c r="O3" s="527"/>
      <c r="P3" s="527"/>
      <c r="Q3" s="527"/>
      <c r="R3" s="527"/>
      <c r="S3" s="544"/>
      <c r="T3" s="544"/>
      <c r="U3" s="527"/>
      <c r="V3" s="527"/>
      <c r="W3" s="527"/>
      <c r="X3" s="3"/>
      <c r="Y3" s="548"/>
      <c r="Z3" s="527"/>
      <c r="AA3" s="106"/>
      <c r="AB3" s="527"/>
      <c r="AC3" s="527"/>
      <c r="AD3" s="527"/>
      <c r="AE3" s="527"/>
      <c r="AF3" s="83"/>
      <c r="AG3" s="83"/>
      <c r="AH3" s="83"/>
      <c r="AI3" s="83"/>
      <c r="AJ3" s="83"/>
      <c r="AK3" s="108"/>
    </row>
    <row r="4" spans="1:40" ht="14.25" customHeight="1">
      <c r="A4" s="532" t="s">
        <v>236</v>
      </c>
      <c r="B4" s="527"/>
      <c r="C4" s="533" t="s">
        <v>35</v>
      </c>
      <c r="D4" s="534"/>
      <c r="E4" s="527"/>
      <c r="F4" s="527"/>
      <c r="G4" s="3"/>
      <c r="H4" s="527"/>
      <c r="I4" s="527"/>
      <c r="J4" s="527"/>
      <c r="K4" s="527"/>
      <c r="L4" s="527"/>
      <c r="M4" s="527"/>
      <c r="N4" s="527"/>
      <c r="O4" s="527"/>
      <c r="P4" s="527"/>
      <c r="Q4" s="527"/>
      <c r="R4" s="527"/>
      <c r="S4" s="544"/>
      <c r="T4" s="544"/>
      <c r="U4" s="527"/>
      <c r="V4" s="527"/>
      <c r="W4" s="527"/>
      <c r="X4" s="3"/>
      <c r="Y4" s="548"/>
      <c r="Z4" s="527"/>
      <c r="AA4" s="106"/>
      <c r="AB4" s="527"/>
      <c r="AC4" s="527"/>
      <c r="AD4" s="527"/>
      <c r="AE4" s="527"/>
      <c r="AF4" s="83"/>
      <c r="AG4" s="83"/>
      <c r="AH4" s="83"/>
      <c r="AI4" s="83"/>
      <c r="AJ4" s="83"/>
      <c r="AK4" s="108"/>
    </row>
    <row r="5" spans="1:40" ht="14.25" customHeight="1">
      <c r="A5" s="527"/>
      <c r="B5" s="527"/>
      <c r="C5" s="535" t="s">
        <v>37</v>
      </c>
      <c r="D5" s="534"/>
      <c r="E5" s="527"/>
      <c r="F5" s="527"/>
      <c r="G5" s="3"/>
      <c r="H5" s="527"/>
      <c r="I5" s="527"/>
      <c r="J5" s="527"/>
      <c r="K5" s="527"/>
      <c r="L5" s="527"/>
      <c r="M5" s="527"/>
      <c r="N5" s="527"/>
      <c r="O5" s="527"/>
      <c r="P5" s="527"/>
      <c r="Q5" s="527"/>
      <c r="R5" s="527"/>
      <c r="S5" s="544"/>
      <c r="T5" s="544"/>
      <c r="U5" s="527"/>
      <c r="V5" s="527"/>
      <c r="W5" s="527"/>
      <c r="X5" s="3"/>
      <c r="Y5" s="548"/>
      <c r="Z5" s="527"/>
      <c r="AA5" s="106"/>
      <c r="AB5" s="527"/>
      <c r="AC5" s="527"/>
      <c r="AD5" s="527"/>
      <c r="AE5" s="527"/>
      <c r="AF5" s="83"/>
      <c r="AG5" s="83"/>
      <c r="AH5" s="83"/>
      <c r="AI5" s="83"/>
      <c r="AJ5" s="83"/>
      <c r="AK5" s="108"/>
    </row>
    <row r="6" spans="1:40" ht="14.25" customHeight="1">
      <c r="A6" s="527"/>
      <c r="B6" s="527"/>
      <c r="C6" s="536" t="s">
        <v>39</v>
      </c>
      <c r="D6" s="537"/>
      <c r="E6" s="527"/>
      <c r="F6" s="527"/>
      <c r="G6" s="3"/>
      <c r="H6" s="527"/>
      <c r="I6" s="527"/>
      <c r="J6" s="527"/>
      <c r="K6" s="527"/>
      <c r="L6" s="527"/>
      <c r="M6" s="527"/>
      <c r="N6" s="527"/>
      <c r="O6" s="527"/>
      <c r="P6" s="527"/>
      <c r="Q6" s="527"/>
      <c r="R6" s="527"/>
      <c r="S6" s="544"/>
      <c r="T6" s="527"/>
      <c r="U6" s="527"/>
      <c r="V6" s="527"/>
      <c r="W6" s="527"/>
      <c r="X6" s="3"/>
      <c r="Y6" s="548"/>
      <c r="Z6" s="527"/>
      <c r="AA6" s="106"/>
      <c r="AB6" s="527"/>
      <c r="AC6" s="527"/>
      <c r="AD6" s="527"/>
      <c r="AE6" s="527"/>
      <c r="AF6" s="3"/>
      <c r="AG6" s="3"/>
      <c r="AH6" s="3"/>
      <c r="AI6" s="3"/>
      <c r="AJ6" s="3"/>
      <c r="AK6" s="108"/>
    </row>
    <row r="7" spans="1:40" ht="44.25" customHeight="1">
      <c r="A7" s="538" t="s">
        <v>214</v>
      </c>
      <c r="B7" s="538" t="s">
        <v>215</v>
      </c>
      <c r="C7" s="539" t="s">
        <v>94</v>
      </c>
      <c r="D7" s="540" t="s">
        <v>136</v>
      </c>
      <c r="E7" s="538" t="s">
        <v>137</v>
      </c>
      <c r="F7" s="538" t="s">
        <v>138</v>
      </c>
      <c r="G7" s="280" t="s">
        <v>139</v>
      </c>
      <c r="H7" s="538" t="s">
        <v>140</v>
      </c>
      <c r="I7" s="538" t="s">
        <v>99</v>
      </c>
      <c r="J7" s="538" t="s">
        <v>141</v>
      </c>
      <c r="K7" s="538" t="s">
        <v>142</v>
      </c>
      <c r="L7" s="538" t="s">
        <v>143</v>
      </c>
      <c r="M7" s="538" t="s">
        <v>144</v>
      </c>
      <c r="N7" s="538" t="s">
        <v>145</v>
      </c>
      <c r="O7" s="538" t="s">
        <v>146</v>
      </c>
      <c r="P7" s="538" t="s">
        <v>147</v>
      </c>
      <c r="Q7" s="538" t="s">
        <v>148</v>
      </c>
      <c r="R7" s="538" t="s">
        <v>149</v>
      </c>
      <c r="S7" s="538" t="s">
        <v>150</v>
      </c>
      <c r="T7" s="538" t="s">
        <v>101</v>
      </c>
      <c r="U7" s="538" t="s">
        <v>102</v>
      </c>
      <c r="V7" s="538" t="s">
        <v>103</v>
      </c>
      <c r="W7" s="538" t="s">
        <v>224</v>
      </c>
      <c r="X7" s="281" t="s">
        <v>105</v>
      </c>
      <c r="Y7" s="538" t="s">
        <v>106</v>
      </c>
      <c r="Z7" s="538" t="s">
        <v>122</v>
      </c>
      <c r="AA7" s="281" t="s">
        <v>111</v>
      </c>
      <c r="AB7" s="538" t="s">
        <v>166</v>
      </c>
      <c r="AC7" s="538" t="s">
        <v>152</v>
      </c>
      <c r="AD7" s="538" t="s">
        <v>216</v>
      </c>
      <c r="AE7" s="538" t="s">
        <v>217</v>
      </c>
      <c r="AF7" s="282" t="s">
        <v>112</v>
      </c>
      <c r="AG7" s="282" t="s">
        <v>113</v>
      </c>
      <c r="AH7" s="282" t="s">
        <v>114</v>
      </c>
      <c r="AI7" s="282" t="s">
        <v>115</v>
      </c>
      <c r="AJ7" s="282" t="s">
        <v>116</v>
      </c>
      <c r="AK7" s="281" t="s">
        <v>218</v>
      </c>
      <c r="AL7" s="283" t="s">
        <v>124</v>
      </c>
      <c r="AM7" s="284"/>
      <c r="AN7" s="284"/>
    </row>
    <row r="8" spans="1:40" ht="14.25" customHeight="1">
      <c r="A8" s="541" t="s">
        <v>125</v>
      </c>
      <c r="B8" s="541" t="s">
        <v>126</v>
      </c>
      <c r="C8" s="542" t="s">
        <v>127</v>
      </c>
      <c r="D8" s="541" t="s">
        <v>129</v>
      </c>
      <c r="E8" s="541" t="s">
        <v>129</v>
      </c>
      <c r="F8" s="541" t="s">
        <v>154</v>
      </c>
      <c r="G8" s="126" t="s">
        <v>154</v>
      </c>
      <c r="H8" s="541" t="s">
        <v>154</v>
      </c>
      <c r="I8" s="545" t="s">
        <v>128</v>
      </c>
      <c r="J8" s="545" t="s">
        <v>128</v>
      </c>
      <c r="K8" s="541" t="s">
        <v>125</v>
      </c>
      <c r="L8" s="541" t="s">
        <v>125</v>
      </c>
      <c r="M8" s="541" t="s">
        <v>125</v>
      </c>
      <c r="N8" s="541" t="s">
        <v>127</v>
      </c>
      <c r="O8" s="541" t="s">
        <v>129</v>
      </c>
      <c r="P8" s="541" t="s">
        <v>155</v>
      </c>
      <c r="Q8" s="545" t="s">
        <v>128</v>
      </c>
      <c r="R8" s="545" t="s">
        <v>128</v>
      </c>
      <c r="S8" s="541" t="s">
        <v>125</v>
      </c>
      <c r="T8" s="545" t="s">
        <v>128</v>
      </c>
      <c r="U8" s="541" t="s">
        <v>125</v>
      </c>
      <c r="V8" s="541"/>
      <c r="W8" s="541" t="s">
        <v>125</v>
      </c>
      <c r="X8" s="126" t="s">
        <v>125</v>
      </c>
      <c r="Y8" s="549" t="s">
        <v>156</v>
      </c>
      <c r="Z8" s="550"/>
      <c r="AA8" s="211" t="s">
        <v>156</v>
      </c>
      <c r="AB8" s="545" t="s">
        <v>128</v>
      </c>
      <c r="AC8" s="545" t="s">
        <v>128</v>
      </c>
      <c r="AD8" s="545" t="s">
        <v>128</v>
      </c>
      <c r="AE8" s="545" t="s">
        <v>128</v>
      </c>
      <c r="AF8" s="127"/>
      <c r="AG8" s="127"/>
      <c r="AH8" s="127"/>
      <c r="AI8" s="127"/>
      <c r="AJ8" s="127"/>
      <c r="AK8" s="212"/>
      <c r="AL8" s="78"/>
    </row>
    <row r="9" spans="1:40">
      <c r="A9" s="483"/>
      <c r="B9" s="484"/>
      <c r="C9" s="483"/>
      <c r="D9" s="487"/>
      <c r="E9" s="487"/>
      <c r="F9" s="486"/>
      <c r="G9" s="85" t="str">
        <f>+IFERROR(VLOOKUP(F9,Listas!$B:$C,2,0),"")</f>
        <v/>
      </c>
      <c r="H9" s="486"/>
      <c r="I9" s="546"/>
      <c r="J9" s="486"/>
      <c r="K9" s="483"/>
      <c r="L9" s="483"/>
      <c r="M9" s="547"/>
      <c r="N9" s="483"/>
      <c r="O9" s="487"/>
      <c r="P9" s="484"/>
      <c r="Q9" s="486"/>
      <c r="R9" s="486"/>
      <c r="S9" s="485"/>
      <c r="T9" s="486"/>
      <c r="U9" s="483"/>
      <c r="V9" s="486"/>
      <c r="W9" s="483"/>
      <c r="X9" s="86" t="str">
        <f t="shared" ref="X9:X210" si="0">IF(U9+W9=0,"",U9+W9)</f>
        <v/>
      </c>
      <c r="Y9" s="465"/>
      <c r="Z9" s="466"/>
      <c r="AA9" s="223" t="str">
        <f>+IF(T9="UI",'Tasas por grupos escalonada'!$C$19,IF(T9="UYU",'Tasas por grupos escalonada'!$C$18,IF(T9="USD",'Tasas por grupos escalonada'!$C$20,"")))</f>
        <v/>
      </c>
      <c r="AB9" s="551"/>
      <c r="AC9" s="486"/>
      <c r="AD9" s="486"/>
      <c r="AE9" s="486"/>
      <c r="AF9" s="90" t="str">
        <f t="shared" ref="AF9:AF210" si="1">IFERROR(((1+AA9)^(IF(V9="Mensual",1,IF(V9="Bimestral",2,IF(V9="trimestral",3,IF(V9="semestral",6,IF(V9="Anual",12,"error")))))/12)-1),"")</f>
        <v/>
      </c>
      <c r="AG9" s="91" t="str">
        <f t="shared" ref="AG9:AG210" si="2">IFERROR(((1-(1/((1+AF9)^(U9))))/AF9),"")</f>
        <v/>
      </c>
      <c r="AH9" s="92" t="str">
        <f t="shared" ref="AH9:AH210" si="3">+IFERROR((AN9/AG9),"")</f>
        <v/>
      </c>
      <c r="AI9" s="93" t="str">
        <f t="shared" ref="AI9:AI210" si="4">+IFERROR((AH9*U9),"")</f>
        <v/>
      </c>
      <c r="AJ9" s="93" t="str">
        <f t="shared" ref="AJ9:AJ210" si="5">IFERROR((AN9*((1+AA9)^((365/((IF(V9="Mensual",12,IF(V9="Bimestral",6,IF(V9="trimestral",4,IF(V9="semestral",2,IF(V9="anual",1,"error"))))))))/365)-1)*W9),"")</f>
        <v/>
      </c>
      <c r="AK9" s="215" t="str">
        <f t="shared" ref="AK9:AK210" si="6">+IFERROR(IF(W9&gt;0,(AJ9+(AI9-AN9)),(AI9-AN9)),"")</f>
        <v/>
      </c>
      <c r="AL9" s="99" t="str">
        <f t="shared" ref="AL9:AL210" si="7">+IF(A9="","",70)</f>
        <v/>
      </c>
      <c r="AN9" s="34" t="b">
        <f t="shared" ref="AN9:AN210" si="8">+IF(T9="UYU",IF(S9&gt;250000,250000,S9),IF(T9="UI",IF(S9&gt;150000,150000,S9),IF(T9="USD",IF(S9&gt;15000,15000,S9))))</f>
        <v>0</v>
      </c>
    </row>
    <row r="10" spans="1:40">
      <c r="A10" s="483"/>
      <c r="B10" s="484"/>
      <c r="C10" s="483"/>
      <c r="D10" s="487"/>
      <c r="E10" s="487"/>
      <c r="F10" s="486"/>
      <c r="G10" s="85" t="str">
        <f>+IFERROR(VLOOKUP(F10,Listas!$B:$C,2,0),"")</f>
        <v/>
      </c>
      <c r="H10" s="486"/>
      <c r="I10" s="486"/>
      <c r="J10" s="486"/>
      <c r="K10" s="483"/>
      <c r="L10" s="483"/>
      <c r="M10" s="547"/>
      <c r="N10" s="483"/>
      <c r="O10" s="487"/>
      <c r="P10" s="484"/>
      <c r="Q10" s="486"/>
      <c r="R10" s="486"/>
      <c r="S10" s="485"/>
      <c r="T10" s="486"/>
      <c r="U10" s="483"/>
      <c r="V10" s="486"/>
      <c r="W10" s="483"/>
      <c r="X10" s="86" t="str">
        <f t="shared" si="0"/>
        <v/>
      </c>
      <c r="Y10" s="465"/>
      <c r="Z10" s="466"/>
      <c r="AA10" s="223" t="str">
        <f>+IF(T10="UI",'Tasas por grupos escalonada'!$C$19,IF(T10="UYU",'Tasas por grupos escalonada'!$C$18,IF(T10="USD",'Tasas por grupos escalonada'!$C$20,"")))</f>
        <v/>
      </c>
      <c r="AB10" s="486"/>
      <c r="AC10" s="486"/>
      <c r="AD10" s="486"/>
      <c r="AE10" s="486"/>
      <c r="AF10" s="90" t="str">
        <f t="shared" si="1"/>
        <v/>
      </c>
      <c r="AG10" s="91" t="str">
        <f t="shared" si="2"/>
        <v/>
      </c>
      <c r="AH10" s="92" t="str">
        <f t="shared" si="3"/>
        <v/>
      </c>
      <c r="AI10" s="93" t="str">
        <f t="shared" si="4"/>
        <v/>
      </c>
      <c r="AJ10" s="93" t="str">
        <f t="shared" si="5"/>
        <v/>
      </c>
      <c r="AK10" s="215" t="str">
        <f t="shared" si="6"/>
        <v/>
      </c>
      <c r="AL10" s="99" t="str">
        <f t="shared" si="7"/>
        <v/>
      </c>
      <c r="AN10" s="34" t="b">
        <f t="shared" si="8"/>
        <v>0</v>
      </c>
    </row>
    <row r="11" spans="1:40">
      <c r="A11" s="483"/>
      <c r="B11" s="486"/>
      <c r="C11" s="483"/>
      <c r="D11" s="487"/>
      <c r="E11" s="487"/>
      <c r="F11" s="486"/>
      <c r="G11" s="85" t="str">
        <f>+IFERROR(VLOOKUP(F11,Listas!$B:$C,2,0),"")</f>
        <v/>
      </c>
      <c r="H11" s="486"/>
      <c r="I11" s="486"/>
      <c r="J11" s="486"/>
      <c r="K11" s="483"/>
      <c r="L11" s="483"/>
      <c r="M11" s="547"/>
      <c r="N11" s="483"/>
      <c r="O11" s="487"/>
      <c r="P11" s="484"/>
      <c r="Q11" s="486"/>
      <c r="R11" s="486"/>
      <c r="S11" s="485"/>
      <c r="T11" s="486"/>
      <c r="U11" s="483"/>
      <c r="V11" s="486"/>
      <c r="W11" s="483"/>
      <c r="X11" s="86" t="str">
        <f t="shared" si="0"/>
        <v/>
      </c>
      <c r="Y11" s="465"/>
      <c r="Z11" s="466"/>
      <c r="AA11" s="223" t="str">
        <f>+IF(T11="UI",'Tasas por grupos escalonada'!$C$19,IF(T11="UYU",'Tasas por grupos escalonada'!$C$18,IF(T11="USD",'Tasas por grupos escalonada'!$C$20,"")))</f>
        <v/>
      </c>
      <c r="AB11" s="486"/>
      <c r="AC11" s="486"/>
      <c r="AD11" s="486"/>
      <c r="AE11" s="486"/>
      <c r="AF11" s="90" t="str">
        <f t="shared" si="1"/>
        <v/>
      </c>
      <c r="AG11" s="91" t="str">
        <f t="shared" si="2"/>
        <v/>
      </c>
      <c r="AH11" s="92" t="str">
        <f t="shared" si="3"/>
        <v/>
      </c>
      <c r="AI11" s="93" t="str">
        <f t="shared" si="4"/>
        <v/>
      </c>
      <c r="AJ11" s="93" t="str">
        <f t="shared" si="5"/>
        <v/>
      </c>
      <c r="AK11" s="215" t="str">
        <f t="shared" si="6"/>
        <v/>
      </c>
      <c r="AL11" s="99" t="str">
        <f t="shared" si="7"/>
        <v/>
      </c>
      <c r="AN11" s="34" t="b">
        <f t="shared" si="8"/>
        <v>0</v>
      </c>
    </row>
    <row r="12" spans="1:40">
      <c r="A12" s="483"/>
      <c r="B12" s="486"/>
      <c r="C12" s="483"/>
      <c r="D12" s="487"/>
      <c r="E12" s="487"/>
      <c r="F12" s="486"/>
      <c r="G12" s="85" t="str">
        <f>+IFERROR(VLOOKUP(F12,Listas!$B:$C,2,0),"")</f>
        <v/>
      </c>
      <c r="H12" s="486"/>
      <c r="I12" s="486"/>
      <c r="J12" s="486"/>
      <c r="K12" s="483"/>
      <c r="L12" s="483"/>
      <c r="M12" s="547"/>
      <c r="N12" s="483"/>
      <c r="O12" s="487"/>
      <c r="P12" s="484"/>
      <c r="Q12" s="486"/>
      <c r="R12" s="486"/>
      <c r="S12" s="485"/>
      <c r="T12" s="486"/>
      <c r="U12" s="483"/>
      <c r="V12" s="486"/>
      <c r="W12" s="483"/>
      <c r="X12" s="86" t="str">
        <f t="shared" si="0"/>
        <v/>
      </c>
      <c r="Y12" s="465"/>
      <c r="Z12" s="466"/>
      <c r="AA12" s="223" t="str">
        <f>+IF(T12="UI",'Tasas por grupos escalonada'!$C$19,IF(T12="UYU",'Tasas por grupos escalonada'!$C$18,IF(T12="USD",'Tasas por grupos escalonada'!$C$20,"")))</f>
        <v/>
      </c>
      <c r="AB12" s="486"/>
      <c r="AC12" s="486"/>
      <c r="AD12" s="486"/>
      <c r="AE12" s="486"/>
      <c r="AF12" s="90" t="str">
        <f t="shared" si="1"/>
        <v/>
      </c>
      <c r="AG12" s="91" t="str">
        <f t="shared" si="2"/>
        <v/>
      </c>
      <c r="AH12" s="92" t="str">
        <f t="shared" si="3"/>
        <v/>
      </c>
      <c r="AI12" s="93" t="str">
        <f t="shared" si="4"/>
        <v/>
      </c>
      <c r="AJ12" s="93" t="str">
        <f t="shared" si="5"/>
        <v/>
      </c>
      <c r="AK12" s="215" t="str">
        <f t="shared" si="6"/>
        <v/>
      </c>
      <c r="AL12" s="99" t="str">
        <f t="shared" si="7"/>
        <v/>
      </c>
      <c r="AN12" s="34" t="b">
        <f t="shared" si="8"/>
        <v>0</v>
      </c>
    </row>
    <row r="13" spans="1:40">
      <c r="A13" s="483"/>
      <c r="B13" s="486"/>
      <c r="C13" s="483"/>
      <c r="D13" s="487"/>
      <c r="E13" s="487"/>
      <c r="F13" s="486"/>
      <c r="G13" s="85" t="str">
        <f>+IFERROR(VLOOKUP(F13,Listas!$B:$C,2,0),"")</f>
        <v/>
      </c>
      <c r="H13" s="486"/>
      <c r="I13" s="486"/>
      <c r="J13" s="486"/>
      <c r="K13" s="483"/>
      <c r="L13" s="483"/>
      <c r="M13" s="547"/>
      <c r="N13" s="483"/>
      <c r="O13" s="487"/>
      <c r="P13" s="484"/>
      <c r="Q13" s="486"/>
      <c r="R13" s="486"/>
      <c r="S13" s="485"/>
      <c r="T13" s="486"/>
      <c r="U13" s="483"/>
      <c r="V13" s="486"/>
      <c r="W13" s="483"/>
      <c r="X13" s="86" t="str">
        <f t="shared" si="0"/>
        <v/>
      </c>
      <c r="Y13" s="465"/>
      <c r="Z13" s="466"/>
      <c r="AA13" s="89" t="str">
        <f>+IF(T13="UI",'Tasas por grupos escalonada'!$C$19,IF(T13="UYU",'Tasas por grupos escalonada'!$C$18,IF(T13="USD",'Tasas por grupos escalonada'!$C$20,"")))</f>
        <v/>
      </c>
      <c r="AB13" s="486"/>
      <c r="AC13" s="486"/>
      <c r="AD13" s="486"/>
      <c r="AE13" s="486"/>
      <c r="AF13" s="90" t="str">
        <f t="shared" si="1"/>
        <v/>
      </c>
      <c r="AG13" s="91" t="str">
        <f t="shared" si="2"/>
        <v/>
      </c>
      <c r="AH13" s="92" t="str">
        <f t="shared" si="3"/>
        <v/>
      </c>
      <c r="AI13" s="93" t="str">
        <f t="shared" si="4"/>
        <v/>
      </c>
      <c r="AJ13" s="93" t="str">
        <f t="shared" si="5"/>
        <v/>
      </c>
      <c r="AK13" s="215" t="str">
        <f t="shared" si="6"/>
        <v/>
      </c>
      <c r="AL13" s="99" t="str">
        <f t="shared" si="7"/>
        <v/>
      </c>
      <c r="AN13" s="34" t="b">
        <f t="shared" si="8"/>
        <v>0</v>
      </c>
    </row>
    <row r="14" spans="1:40">
      <c r="A14" s="483"/>
      <c r="B14" s="486"/>
      <c r="C14" s="483"/>
      <c r="D14" s="487"/>
      <c r="E14" s="487"/>
      <c r="F14" s="486"/>
      <c r="G14" s="85" t="str">
        <f>+IFERROR(VLOOKUP(F14,Listas!$B:$C,2,0),"")</f>
        <v/>
      </c>
      <c r="H14" s="486"/>
      <c r="I14" s="486"/>
      <c r="J14" s="486"/>
      <c r="K14" s="483"/>
      <c r="L14" s="483"/>
      <c r="M14" s="547"/>
      <c r="N14" s="483"/>
      <c r="O14" s="487"/>
      <c r="P14" s="484"/>
      <c r="Q14" s="486"/>
      <c r="R14" s="486"/>
      <c r="S14" s="485"/>
      <c r="T14" s="486"/>
      <c r="U14" s="483"/>
      <c r="V14" s="486"/>
      <c r="W14" s="483"/>
      <c r="X14" s="86" t="str">
        <f t="shared" si="0"/>
        <v/>
      </c>
      <c r="Y14" s="465"/>
      <c r="Z14" s="466"/>
      <c r="AA14" s="89" t="str">
        <f>+IF(T14="UI",'Tasas por grupos escalonada'!$C$19,IF(T14="UYU",'Tasas por grupos escalonada'!$C$18,IF(T14="USD",'Tasas por grupos escalonada'!$C$20,"")))</f>
        <v/>
      </c>
      <c r="AB14" s="486"/>
      <c r="AC14" s="486"/>
      <c r="AD14" s="486"/>
      <c r="AE14" s="486"/>
      <c r="AF14" s="90" t="str">
        <f t="shared" si="1"/>
        <v/>
      </c>
      <c r="AG14" s="91" t="str">
        <f t="shared" si="2"/>
        <v/>
      </c>
      <c r="AH14" s="92" t="str">
        <f t="shared" si="3"/>
        <v/>
      </c>
      <c r="AI14" s="93" t="str">
        <f t="shared" si="4"/>
        <v/>
      </c>
      <c r="AJ14" s="93" t="str">
        <f t="shared" si="5"/>
        <v/>
      </c>
      <c r="AK14" s="215" t="str">
        <f t="shared" si="6"/>
        <v/>
      </c>
      <c r="AL14" s="99" t="str">
        <f t="shared" si="7"/>
        <v/>
      </c>
      <c r="AN14" s="34" t="b">
        <f t="shared" si="8"/>
        <v>0</v>
      </c>
    </row>
    <row r="15" spans="1:40">
      <c r="A15" s="483"/>
      <c r="B15" s="486"/>
      <c r="C15" s="483"/>
      <c r="D15" s="487"/>
      <c r="E15" s="487"/>
      <c r="F15" s="486"/>
      <c r="G15" s="85" t="str">
        <f>+IFERROR(VLOOKUP(F15,Listas!$B:$C,2,0),"")</f>
        <v/>
      </c>
      <c r="H15" s="486"/>
      <c r="I15" s="486"/>
      <c r="J15" s="486"/>
      <c r="K15" s="483"/>
      <c r="L15" s="483"/>
      <c r="M15" s="547"/>
      <c r="N15" s="483"/>
      <c r="O15" s="487"/>
      <c r="P15" s="484"/>
      <c r="Q15" s="486"/>
      <c r="R15" s="486"/>
      <c r="S15" s="485"/>
      <c r="T15" s="486"/>
      <c r="U15" s="483"/>
      <c r="V15" s="486"/>
      <c r="W15" s="483"/>
      <c r="X15" s="86" t="str">
        <f t="shared" si="0"/>
        <v/>
      </c>
      <c r="Y15" s="465"/>
      <c r="Z15" s="466"/>
      <c r="AA15" s="89" t="str">
        <f>+IF(T15="UI",'Tasas por grupos escalonada'!$C$19,IF(T15="UYU",'Tasas por grupos escalonada'!$C$18,IF(T15="USD",'Tasas por grupos escalonada'!$C$20,"")))</f>
        <v/>
      </c>
      <c r="AB15" s="486"/>
      <c r="AC15" s="552"/>
      <c r="AD15" s="486"/>
      <c r="AE15" s="486"/>
      <c r="AF15" s="90" t="str">
        <f t="shared" si="1"/>
        <v/>
      </c>
      <c r="AG15" s="91" t="str">
        <f t="shared" si="2"/>
        <v/>
      </c>
      <c r="AH15" s="92" t="str">
        <f t="shared" si="3"/>
        <v/>
      </c>
      <c r="AI15" s="93" t="str">
        <f t="shared" si="4"/>
        <v/>
      </c>
      <c r="AJ15" s="93" t="str">
        <f t="shared" si="5"/>
        <v/>
      </c>
      <c r="AK15" s="215" t="str">
        <f t="shared" si="6"/>
        <v/>
      </c>
      <c r="AL15" s="99" t="str">
        <f t="shared" si="7"/>
        <v/>
      </c>
      <c r="AN15" s="34" t="b">
        <f t="shared" si="8"/>
        <v>0</v>
      </c>
    </row>
    <row r="16" spans="1:40">
      <c r="A16" s="483"/>
      <c r="B16" s="486"/>
      <c r="C16" s="483"/>
      <c r="D16" s="487"/>
      <c r="E16" s="487"/>
      <c r="F16" s="486"/>
      <c r="G16" s="85" t="str">
        <f>+IFERROR(VLOOKUP(F16,Listas!$B:$C,2,0),"")</f>
        <v/>
      </c>
      <c r="H16" s="486"/>
      <c r="I16" s="486"/>
      <c r="J16" s="486"/>
      <c r="K16" s="483"/>
      <c r="L16" s="483"/>
      <c r="M16" s="547"/>
      <c r="N16" s="483"/>
      <c r="O16" s="487"/>
      <c r="P16" s="484"/>
      <c r="Q16" s="486"/>
      <c r="R16" s="486"/>
      <c r="S16" s="485"/>
      <c r="T16" s="486"/>
      <c r="U16" s="483"/>
      <c r="V16" s="486"/>
      <c r="W16" s="483"/>
      <c r="X16" s="86" t="str">
        <f t="shared" si="0"/>
        <v/>
      </c>
      <c r="Y16" s="465"/>
      <c r="Z16" s="466"/>
      <c r="AA16" s="89" t="str">
        <f>+IF(T16="UI",'Tasas por grupos escalonada'!$C$19,IF(T16="UYU",'Tasas por grupos escalonada'!$C$18,IF(T16="USD",'Tasas por grupos escalonada'!$C$20,"")))</f>
        <v/>
      </c>
      <c r="AB16" s="486"/>
      <c r="AC16" s="486"/>
      <c r="AD16" s="486"/>
      <c r="AE16" s="486"/>
      <c r="AF16" s="90" t="str">
        <f t="shared" si="1"/>
        <v/>
      </c>
      <c r="AG16" s="91" t="str">
        <f t="shared" si="2"/>
        <v/>
      </c>
      <c r="AH16" s="92" t="str">
        <f t="shared" si="3"/>
        <v/>
      </c>
      <c r="AI16" s="93" t="str">
        <f t="shared" si="4"/>
        <v/>
      </c>
      <c r="AJ16" s="93" t="str">
        <f t="shared" si="5"/>
        <v/>
      </c>
      <c r="AK16" s="215" t="str">
        <f t="shared" si="6"/>
        <v/>
      </c>
      <c r="AL16" s="99" t="str">
        <f t="shared" si="7"/>
        <v/>
      </c>
      <c r="AN16" s="34" t="b">
        <f t="shared" si="8"/>
        <v>0</v>
      </c>
    </row>
    <row r="17" spans="1:40">
      <c r="A17" s="483"/>
      <c r="B17" s="486"/>
      <c r="C17" s="483"/>
      <c r="D17" s="487"/>
      <c r="E17" s="487"/>
      <c r="F17" s="486"/>
      <c r="G17" s="85" t="str">
        <f>+IFERROR(VLOOKUP(F17,Listas!$B:$C,2,0),"")</f>
        <v/>
      </c>
      <c r="H17" s="486"/>
      <c r="I17" s="486"/>
      <c r="J17" s="486"/>
      <c r="K17" s="483"/>
      <c r="L17" s="483"/>
      <c r="M17" s="547"/>
      <c r="N17" s="483"/>
      <c r="O17" s="487"/>
      <c r="P17" s="484"/>
      <c r="Q17" s="486"/>
      <c r="R17" s="486"/>
      <c r="S17" s="485"/>
      <c r="T17" s="486"/>
      <c r="U17" s="483"/>
      <c r="V17" s="486"/>
      <c r="W17" s="483"/>
      <c r="X17" s="86" t="str">
        <f t="shared" si="0"/>
        <v/>
      </c>
      <c r="Y17" s="465"/>
      <c r="Z17" s="466"/>
      <c r="AA17" s="89" t="str">
        <f>+IF(T17="UI",'Tasas por grupos escalonada'!$C$19,IF(T17="UYU",'Tasas por grupos escalonada'!$C$18,IF(T17="USD",'Tasas por grupos escalonada'!$C$20,"")))</f>
        <v/>
      </c>
      <c r="AB17" s="486"/>
      <c r="AC17" s="486"/>
      <c r="AD17" s="486"/>
      <c r="AE17" s="486"/>
      <c r="AF17" s="90" t="str">
        <f t="shared" si="1"/>
        <v/>
      </c>
      <c r="AG17" s="91" t="str">
        <f t="shared" si="2"/>
        <v/>
      </c>
      <c r="AH17" s="92" t="str">
        <f t="shared" si="3"/>
        <v/>
      </c>
      <c r="AI17" s="93" t="str">
        <f t="shared" si="4"/>
        <v/>
      </c>
      <c r="AJ17" s="93" t="str">
        <f t="shared" si="5"/>
        <v/>
      </c>
      <c r="AK17" s="215" t="str">
        <f t="shared" si="6"/>
        <v/>
      </c>
      <c r="AL17" s="99" t="str">
        <f t="shared" si="7"/>
        <v/>
      </c>
      <c r="AN17" s="34" t="b">
        <f t="shared" si="8"/>
        <v>0</v>
      </c>
    </row>
    <row r="18" spans="1:40">
      <c r="A18" s="483"/>
      <c r="B18" s="486"/>
      <c r="C18" s="483"/>
      <c r="D18" s="487"/>
      <c r="E18" s="487"/>
      <c r="F18" s="486"/>
      <c r="G18" s="85" t="str">
        <f>+IFERROR(VLOOKUP(F18,Listas!$B:$C,2,0),"")</f>
        <v/>
      </c>
      <c r="H18" s="486"/>
      <c r="I18" s="486"/>
      <c r="J18" s="486"/>
      <c r="K18" s="483"/>
      <c r="L18" s="483"/>
      <c r="M18" s="547"/>
      <c r="N18" s="483"/>
      <c r="O18" s="487"/>
      <c r="P18" s="484"/>
      <c r="Q18" s="486"/>
      <c r="R18" s="486"/>
      <c r="S18" s="485"/>
      <c r="T18" s="486"/>
      <c r="U18" s="483"/>
      <c r="V18" s="486"/>
      <c r="W18" s="483"/>
      <c r="X18" s="86" t="str">
        <f t="shared" si="0"/>
        <v/>
      </c>
      <c r="Y18" s="465"/>
      <c r="Z18" s="466"/>
      <c r="AA18" s="89" t="str">
        <f>+IF(T18="UI",'Tasas por grupos escalonada'!$C$19,IF(T18="UYU",'Tasas por grupos escalonada'!$C$18,IF(T18="USD",'Tasas por grupos escalonada'!$C$20,"")))</f>
        <v/>
      </c>
      <c r="AB18" s="486"/>
      <c r="AC18" s="486"/>
      <c r="AD18" s="486"/>
      <c r="AE18" s="486"/>
      <c r="AF18" s="90" t="str">
        <f t="shared" si="1"/>
        <v/>
      </c>
      <c r="AG18" s="91" t="str">
        <f t="shared" si="2"/>
        <v/>
      </c>
      <c r="AH18" s="92" t="str">
        <f t="shared" si="3"/>
        <v/>
      </c>
      <c r="AI18" s="93" t="str">
        <f t="shared" si="4"/>
        <v/>
      </c>
      <c r="AJ18" s="93" t="str">
        <f t="shared" si="5"/>
        <v/>
      </c>
      <c r="AK18" s="215" t="str">
        <f t="shared" si="6"/>
        <v/>
      </c>
      <c r="AL18" s="99" t="str">
        <f t="shared" si="7"/>
        <v/>
      </c>
      <c r="AN18" s="34" t="b">
        <f t="shared" si="8"/>
        <v>0</v>
      </c>
    </row>
    <row r="19" spans="1:40">
      <c r="A19" s="483"/>
      <c r="B19" s="486"/>
      <c r="C19" s="483"/>
      <c r="D19" s="487"/>
      <c r="E19" s="487"/>
      <c r="F19" s="486"/>
      <c r="G19" s="85" t="str">
        <f>+IFERROR(VLOOKUP(F19,Listas!$B:$C,2,0),"")</f>
        <v/>
      </c>
      <c r="H19" s="486"/>
      <c r="I19" s="486"/>
      <c r="J19" s="486"/>
      <c r="K19" s="483"/>
      <c r="L19" s="483"/>
      <c r="M19" s="547"/>
      <c r="N19" s="483"/>
      <c r="O19" s="487"/>
      <c r="P19" s="484"/>
      <c r="Q19" s="486"/>
      <c r="R19" s="486"/>
      <c r="S19" s="485"/>
      <c r="T19" s="486"/>
      <c r="U19" s="483"/>
      <c r="V19" s="486"/>
      <c r="W19" s="483"/>
      <c r="X19" s="86" t="str">
        <f t="shared" si="0"/>
        <v/>
      </c>
      <c r="Y19" s="465"/>
      <c r="Z19" s="466"/>
      <c r="AA19" s="89" t="str">
        <f>+IF(T19="UI",'Tasas por grupos escalonada'!$C$19,IF(T19="UYU",'Tasas por grupos escalonada'!$C$18,IF(T19="USD",'Tasas por grupos escalonada'!$C$20,"")))</f>
        <v/>
      </c>
      <c r="AB19" s="486"/>
      <c r="AC19" s="486"/>
      <c r="AD19" s="486"/>
      <c r="AE19" s="486"/>
      <c r="AF19" s="90" t="str">
        <f t="shared" si="1"/>
        <v/>
      </c>
      <c r="AG19" s="91" t="str">
        <f t="shared" si="2"/>
        <v/>
      </c>
      <c r="AH19" s="92" t="str">
        <f t="shared" si="3"/>
        <v/>
      </c>
      <c r="AI19" s="93" t="str">
        <f t="shared" si="4"/>
        <v/>
      </c>
      <c r="AJ19" s="93" t="str">
        <f t="shared" si="5"/>
        <v/>
      </c>
      <c r="AK19" s="215" t="str">
        <f t="shared" si="6"/>
        <v/>
      </c>
      <c r="AL19" s="99" t="str">
        <f t="shared" si="7"/>
        <v/>
      </c>
      <c r="AN19" s="34" t="b">
        <f t="shared" si="8"/>
        <v>0</v>
      </c>
    </row>
    <row r="20" spans="1:40">
      <c r="A20" s="483"/>
      <c r="B20" s="486"/>
      <c r="C20" s="483"/>
      <c r="D20" s="487"/>
      <c r="E20" s="487"/>
      <c r="F20" s="486"/>
      <c r="G20" s="85" t="str">
        <f>+IFERROR(VLOOKUP(F20,Listas!$B:$C,2,0),"")</f>
        <v/>
      </c>
      <c r="H20" s="486"/>
      <c r="I20" s="486"/>
      <c r="J20" s="486"/>
      <c r="K20" s="483"/>
      <c r="L20" s="483"/>
      <c r="M20" s="547"/>
      <c r="N20" s="483"/>
      <c r="O20" s="487"/>
      <c r="P20" s="484"/>
      <c r="Q20" s="486"/>
      <c r="R20" s="486"/>
      <c r="S20" s="486"/>
      <c r="T20" s="486"/>
      <c r="U20" s="483"/>
      <c r="V20" s="486"/>
      <c r="W20" s="483"/>
      <c r="X20" s="86" t="str">
        <f t="shared" si="0"/>
        <v/>
      </c>
      <c r="Y20" s="465"/>
      <c r="Z20" s="466"/>
      <c r="AA20" s="89" t="str">
        <f>+IF(T20="UI",'Tasas por grupos escalonada'!$C$19,IF(T20="UYU",'Tasas por grupos escalonada'!$C$18,IF(T20="USD",'Tasas por grupos escalonada'!$C$20,"")))</f>
        <v/>
      </c>
      <c r="AB20" s="486"/>
      <c r="AC20" s="486"/>
      <c r="AD20" s="486"/>
      <c r="AE20" s="486"/>
      <c r="AF20" s="90" t="str">
        <f t="shared" si="1"/>
        <v/>
      </c>
      <c r="AG20" s="91" t="str">
        <f t="shared" si="2"/>
        <v/>
      </c>
      <c r="AH20" s="92" t="str">
        <f t="shared" si="3"/>
        <v/>
      </c>
      <c r="AI20" s="93" t="str">
        <f t="shared" si="4"/>
        <v/>
      </c>
      <c r="AJ20" s="93" t="str">
        <f t="shared" si="5"/>
        <v/>
      </c>
      <c r="AK20" s="215" t="str">
        <f t="shared" si="6"/>
        <v/>
      </c>
      <c r="AL20" s="99" t="str">
        <f t="shared" si="7"/>
        <v/>
      </c>
      <c r="AN20" s="34" t="b">
        <f t="shared" si="8"/>
        <v>0</v>
      </c>
    </row>
    <row r="21" spans="1:40" ht="15.75" customHeight="1">
      <c r="A21" s="483"/>
      <c r="B21" s="486"/>
      <c r="C21" s="483"/>
      <c r="D21" s="487"/>
      <c r="E21" s="487"/>
      <c r="F21" s="486"/>
      <c r="G21" s="85" t="str">
        <f>+IFERROR(VLOOKUP(F21,Listas!$B:$C,2,0),"")</f>
        <v/>
      </c>
      <c r="H21" s="486"/>
      <c r="I21" s="486"/>
      <c r="J21" s="486"/>
      <c r="K21" s="483"/>
      <c r="L21" s="483"/>
      <c r="M21" s="547"/>
      <c r="N21" s="483"/>
      <c r="O21" s="487"/>
      <c r="P21" s="484"/>
      <c r="Q21" s="486"/>
      <c r="R21" s="486"/>
      <c r="S21" s="486"/>
      <c r="T21" s="486"/>
      <c r="U21" s="483"/>
      <c r="V21" s="486"/>
      <c r="W21" s="483"/>
      <c r="X21" s="86" t="str">
        <f t="shared" si="0"/>
        <v/>
      </c>
      <c r="Y21" s="465"/>
      <c r="Z21" s="466"/>
      <c r="AA21" s="89" t="str">
        <f>+IF(T21="UI",'Tasas por grupos escalonada'!$C$19,IF(T21="UYU",'Tasas por grupos escalonada'!$C$18,IF(T21="USD",'Tasas por grupos escalonada'!$C$20,"")))</f>
        <v/>
      </c>
      <c r="AB21" s="486"/>
      <c r="AC21" s="486"/>
      <c r="AD21" s="486"/>
      <c r="AE21" s="486"/>
      <c r="AF21" s="90" t="str">
        <f t="shared" si="1"/>
        <v/>
      </c>
      <c r="AG21" s="91" t="str">
        <f t="shared" si="2"/>
        <v/>
      </c>
      <c r="AH21" s="92" t="str">
        <f t="shared" si="3"/>
        <v/>
      </c>
      <c r="AI21" s="93" t="str">
        <f t="shared" si="4"/>
        <v/>
      </c>
      <c r="AJ21" s="93" t="str">
        <f t="shared" si="5"/>
        <v/>
      </c>
      <c r="AK21" s="215" t="str">
        <f t="shared" si="6"/>
        <v/>
      </c>
      <c r="AL21" s="99" t="str">
        <f t="shared" si="7"/>
        <v/>
      </c>
      <c r="AN21" s="34" t="b">
        <f t="shared" si="8"/>
        <v>0</v>
      </c>
    </row>
    <row r="22" spans="1:40" ht="15.75" customHeight="1">
      <c r="A22" s="483"/>
      <c r="B22" s="486"/>
      <c r="C22" s="483"/>
      <c r="D22" s="487"/>
      <c r="E22" s="487"/>
      <c r="F22" s="486"/>
      <c r="G22" s="85" t="str">
        <f>+IFERROR(VLOOKUP(F22,Listas!$B:$C,2,0),"")</f>
        <v/>
      </c>
      <c r="H22" s="486"/>
      <c r="I22" s="486"/>
      <c r="J22" s="486"/>
      <c r="K22" s="483"/>
      <c r="L22" s="483"/>
      <c r="M22" s="547"/>
      <c r="N22" s="483"/>
      <c r="O22" s="487"/>
      <c r="P22" s="484"/>
      <c r="Q22" s="486"/>
      <c r="R22" s="486"/>
      <c r="S22" s="486"/>
      <c r="T22" s="486"/>
      <c r="U22" s="483"/>
      <c r="V22" s="486"/>
      <c r="W22" s="483"/>
      <c r="X22" s="86" t="str">
        <f t="shared" si="0"/>
        <v/>
      </c>
      <c r="Y22" s="465"/>
      <c r="Z22" s="466"/>
      <c r="AA22" s="89" t="str">
        <f>+IF(T22="UI",'Tasas por grupos escalonada'!$C$19,IF(T22="UYU",'Tasas por grupos escalonada'!$C$18,IF(T22="USD",'Tasas por grupos escalonada'!$C$20,"")))</f>
        <v/>
      </c>
      <c r="AB22" s="486"/>
      <c r="AC22" s="486"/>
      <c r="AD22" s="486"/>
      <c r="AE22" s="486"/>
      <c r="AF22" s="90" t="str">
        <f t="shared" si="1"/>
        <v/>
      </c>
      <c r="AG22" s="91" t="str">
        <f t="shared" si="2"/>
        <v/>
      </c>
      <c r="AH22" s="92" t="str">
        <f t="shared" si="3"/>
        <v/>
      </c>
      <c r="AI22" s="93" t="str">
        <f t="shared" si="4"/>
        <v/>
      </c>
      <c r="AJ22" s="93" t="str">
        <f t="shared" si="5"/>
        <v/>
      </c>
      <c r="AK22" s="215" t="str">
        <f t="shared" si="6"/>
        <v/>
      </c>
      <c r="AL22" s="99" t="str">
        <f t="shared" si="7"/>
        <v/>
      </c>
      <c r="AN22" s="34" t="b">
        <f t="shared" si="8"/>
        <v>0</v>
      </c>
    </row>
    <row r="23" spans="1:40" ht="15.75" customHeight="1">
      <c r="A23" s="483"/>
      <c r="B23" s="486"/>
      <c r="C23" s="483"/>
      <c r="D23" s="487"/>
      <c r="E23" s="487"/>
      <c r="F23" s="486"/>
      <c r="G23" s="85" t="str">
        <f>+IFERROR(VLOOKUP(F23,Listas!$B:$C,2,0),"")</f>
        <v/>
      </c>
      <c r="H23" s="486"/>
      <c r="I23" s="486"/>
      <c r="J23" s="486"/>
      <c r="K23" s="483"/>
      <c r="L23" s="483"/>
      <c r="M23" s="547"/>
      <c r="N23" s="483"/>
      <c r="O23" s="487"/>
      <c r="P23" s="484"/>
      <c r="Q23" s="486"/>
      <c r="R23" s="486"/>
      <c r="S23" s="486"/>
      <c r="T23" s="486"/>
      <c r="U23" s="483"/>
      <c r="V23" s="486"/>
      <c r="W23" s="483"/>
      <c r="X23" s="86" t="str">
        <f t="shared" si="0"/>
        <v/>
      </c>
      <c r="Y23" s="465"/>
      <c r="Z23" s="466"/>
      <c r="AA23" s="89" t="str">
        <f>+IF(T23="UI",'Tasas por grupos escalonada'!$C$19,IF(T23="UYU",'Tasas por grupos escalonada'!$C$18,IF(T23="USD",'Tasas por grupos escalonada'!$C$20,"")))</f>
        <v/>
      </c>
      <c r="AB23" s="486"/>
      <c r="AC23" s="486"/>
      <c r="AD23" s="486"/>
      <c r="AE23" s="486"/>
      <c r="AF23" s="90" t="str">
        <f t="shared" si="1"/>
        <v/>
      </c>
      <c r="AG23" s="91" t="str">
        <f t="shared" si="2"/>
        <v/>
      </c>
      <c r="AH23" s="92" t="str">
        <f t="shared" si="3"/>
        <v/>
      </c>
      <c r="AI23" s="93" t="str">
        <f t="shared" si="4"/>
        <v/>
      </c>
      <c r="AJ23" s="93" t="str">
        <f t="shared" si="5"/>
        <v/>
      </c>
      <c r="AK23" s="215" t="str">
        <f t="shared" si="6"/>
        <v/>
      </c>
      <c r="AL23" s="99" t="str">
        <f t="shared" si="7"/>
        <v/>
      </c>
      <c r="AN23" s="34" t="b">
        <f t="shared" si="8"/>
        <v>0</v>
      </c>
    </row>
    <row r="24" spans="1:40" ht="15.75" customHeight="1">
      <c r="A24" s="483"/>
      <c r="B24" s="486"/>
      <c r="C24" s="483"/>
      <c r="D24" s="487"/>
      <c r="E24" s="487"/>
      <c r="F24" s="486"/>
      <c r="G24" s="85" t="str">
        <f>+IFERROR(VLOOKUP(F24,Listas!$B:$C,2,0),"")</f>
        <v/>
      </c>
      <c r="H24" s="486"/>
      <c r="I24" s="486"/>
      <c r="J24" s="486"/>
      <c r="K24" s="483"/>
      <c r="L24" s="483"/>
      <c r="M24" s="547"/>
      <c r="N24" s="483"/>
      <c r="O24" s="487"/>
      <c r="P24" s="484"/>
      <c r="Q24" s="486"/>
      <c r="R24" s="486"/>
      <c r="S24" s="486"/>
      <c r="T24" s="486"/>
      <c r="U24" s="483"/>
      <c r="V24" s="486"/>
      <c r="W24" s="483"/>
      <c r="X24" s="86" t="str">
        <f t="shared" si="0"/>
        <v/>
      </c>
      <c r="Y24" s="465"/>
      <c r="Z24" s="466"/>
      <c r="AA24" s="89" t="str">
        <f>+IF(T24="UI",'Tasas por grupos escalonada'!$C$19,IF(T24="UYU",'Tasas por grupos escalonada'!$C$18,IF(T24="USD",'Tasas por grupos escalonada'!$C$20,"")))</f>
        <v/>
      </c>
      <c r="AB24" s="486"/>
      <c r="AC24" s="486"/>
      <c r="AD24" s="486"/>
      <c r="AE24" s="486"/>
      <c r="AF24" s="90" t="str">
        <f t="shared" si="1"/>
        <v/>
      </c>
      <c r="AG24" s="91" t="str">
        <f t="shared" si="2"/>
        <v/>
      </c>
      <c r="AH24" s="92" t="str">
        <f t="shared" si="3"/>
        <v/>
      </c>
      <c r="AI24" s="93" t="str">
        <f t="shared" si="4"/>
        <v/>
      </c>
      <c r="AJ24" s="93" t="str">
        <f t="shared" si="5"/>
        <v/>
      </c>
      <c r="AK24" s="215" t="str">
        <f t="shared" si="6"/>
        <v/>
      </c>
      <c r="AL24" s="99" t="str">
        <f t="shared" si="7"/>
        <v/>
      </c>
      <c r="AN24" s="34" t="b">
        <f t="shared" si="8"/>
        <v>0</v>
      </c>
    </row>
    <row r="25" spans="1:40" ht="15.75" customHeight="1">
      <c r="A25" s="483"/>
      <c r="B25" s="486"/>
      <c r="C25" s="483"/>
      <c r="D25" s="487"/>
      <c r="E25" s="487"/>
      <c r="F25" s="486"/>
      <c r="G25" s="85" t="str">
        <f>+IFERROR(VLOOKUP(F25,Listas!$B:$C,2,0),"")</f>
        <v/>
      </c>
      <c r="H25" s="486"/>
      <c r="I25" s="486"/>
      <c r="J25" s="486"/>
      <c r="K25" s="483"/>
      <c r="L25" s="483"/>
      <c r="M25" s="547"/>
      <c r="N25" s="483"/>
      <c r="O25" s="487"/>
      <c r="P25" s="484"/>
      <c r="Q25" s="486"/>
      <c r="R25" s="486"/>
      <c r="S25" s="486"/>
      <c r="T25" s="486"/>
      <c r="U25" s="483"/>
      <c r="V25" s="486"/>
      <c r="W25" s="483"/>
      <c r="X25" s="86" t="str">
        <f t="shared" si="0"/>
        <v/>
      </c>
      <c r="Y25" s="465"/>
      <c r="Z25" s="466"/>
      <c r="AA25" s="89" t="str">
        <f>+IF(T25="UI",'Tasas por grupos escalonada'!$C$19,IF(T25="UYU",'Tasas por grupos escalonada'!$C$18,IF(T25="USD",'Tasas por grupos escalonada'!$C$20,"")))</f>
        <v/>
      </c>
      <c r="AB25" s="486"/>
      <c r="AC25" s="486"/>
      <c r="AD25" s="486"/>
      <c r="AE25" s="486"/>
      <c r="AF25" s="90" t="str">
        <f t="shared" si="1"/>
        <v/>
      </c>
      <c r="AG25" s="91" t="str">
        <f t="shared" si="2"/>
        <v/>
      </c>
      <c r="AH25" s="92" t="str">
        <f t="shared" si="3"/>
        <v/>
      </c>
      <c r="AI25" s="93" t="str">
        <f t="shared" si="4"/>
        <v/>
      </c>
      <c r="AJ25" s="93" t="str">
        <f t="shared" si="5"/>
        <v/>
      </c>
      <c r="AK25" s="215" t="str">
        <f t="shared" si="6"/>
        <v/>
      </c>
      <c r="AL25" s="99" t="str">
        <f t="shared" si="7"/>
        <v/>
      </c>
      <c r="AN25" s="34" t="b">
        <f t="shared" si="8"/>
        <v>0</v>
      </c>
    </row>
    <row r="26" spans="1:40" ht="15.75" customHeight="1">
      <c r="A26" s="483"/>
      <c r="B26" s="486"/>
      <c r="C26" s="483"/>
      <c r="D26" s="487"/>
      <c r="E26" s="487"/>
      <c r="F26" s="486"/>
      <c r="G26" s="85" t="str">
        <f>+IFERROR(VLOOKUP(F26,Listas!$B:$C,2,0),"")</f>
        <v/>
      </c>
      <c r="H26" s="486"/>
      <c r="I26" s="486"/>
      <c r="J26" s="486"/>
      <c r="K26" s="483"/>
      <c r="L26" s="483"/>
      <c r="M26" s="547"/>
      <c r="N26" s="483"/>
      <c r="O26" s="487"/>
      <c r="P26" s="484"/>
      <c r="Q26" s="486"/>
      <c r="R26" s="486"/>
      <c r="S26" s="486"/>
      <c r="T26" s="486"/>
      <c r="U26" s="483"/>
      <c r="V26" s="486"/>
      <c r="W26" s="483"/>
      <c r="X26" s="86" t="str">
        <f t="shared" si="0"/>
        <v/>
      </c>
      <c r="Y26" s="465"/>
      <c r="Z26" s="466"/>
      <c r="AA26" s="89" t="str">
        <f>+IF(T26="UI",'Tasas por grupos escalonada'!$C$19,IF(T26="UYU",'Tasas por grupos escalonada'!$C$18,IF(T26="USD",'Tasas por grupos escalonada'!$C$20,"")))</f>
        <v/>
      </c>
      <c r="AB26" s="486"/>
      <c r="AC26" s="486"/>
      <c r="AD26" s="486"/>
      <c r="AE26" s="486"/>
      <c r="AF26" s="90" t="str">
        <f t="shared" si="1"/>
        <v/>
      </c>
      <c r="AG26" s="91" t="str">
        <f t="shared" si="2"/>
        <v/>
      </c>
      <c r="AH26" s="92" t="str">
        <f t="shared" si="3"/>
        <v/>
      </c>
      <c r="AI26" s="93" t="str">
        <f t="shared" si="4"/>
        <v/>
      </c>
      <c r="AJ26" s="93" t="str">
        <f t="shared" si="5"/>
        <v/>
      </c>
      <c r="AK26" s="215" t="str">
        <f t="shared" si="6"/>
        <v/>
      </c>
      <c r="AL26" s="99" t="str">
        <f t="shared" si="7"/>
        <v/>
      </c>
      <c r="AN26" s="34" t="b">
        <f t="shared" si="8"/>
        <v>0</v>
      </c>
    </row>
    <row r="27" spans="1:40" ht="15.75" customHeight="1">
      <c r="A27" s="483"/>
      <c r="B27" s="486"/>
      <c r="C27" s="483"/>
      <c r="D27" s="487"/>
      <c r="E27" s="487"/>
      <c r="F27" s="486"/>
      <c r="G27" s="85" t="str">
        <f>+IFERROR(VLOOKUP(F27,Listas!$B:$C,2,0),"")</f>
        <v/>
      </c>
      <c r="H27" s="486"/>
      <c r="I27" s="486"/>
      <c r="J27" s="486"/>
      <c r="K27" s="483"/>
      <c r="L27" s="483"/>
      <c r="M27" s="547"/>
      <c r="N27" s="483"/>
      <c r="O27" s="487"/>
      <c r="P27" s="484"/>
      <c r="Q27" s="486"/>
      <c r="R27" s="486"/>
      <c r="S27" s="486"/>
      <c r="T27" s="486"/>
      <c r="U27" s="483"/>
      <c r="V27" s="486"/>
      <c r="W27" s="483"/>
      <c r="X27" s="86" t="str">
        <f t="shared" si="0"/>
        <v/>
      </c>
      <c r="Y27" s="465"/>
      <c r="Z27" s="466"/>
      <c r="AA27" s="89" t="str">
        <f>+IF(T27="UI",'Tasas por grupos escalonada'!$C$19,IF(T27="UYU",'Tasas por grupos escalonada'!$C$18,IF(T27="USD",'Tasas por grupos escalonada'!$C$20,"")))</f>
        <v/>
      </c>
      <c r="AB27" s="486"/>
      <c r="AC27" s="486"/>
      <c r="AD27" s="486"/>
      <c r="AE27" s="486"/>
      <c r="AF27" s="90" t="str">
        <f t="shared" si="1"/>
        <v/>
      </c>
      <c r="AG27" s="91" t="str">
        <f t="shared" si="2"/>
        <v/>
      </c>
      <c r="AH27" s="92" t="str">
        <f t="shared" si="3"/>
        <v/>
      </c>
      <c r="AI27" s="93" t="str">
        <f t="shared" si="4"/>
        <v/>
      </c>
      <c r="AJ27" s="93" t="str">
        <f t="shared" si="5"/>
        <v/>
      </c>
      <c r="AK27" s="215" t="str">
        <f t="shared" si="6"/>
        <v/>
      </c>
      <c r="AL27" s="99" t="str">
        <f t="shared" si="7"/>
        <v/>
      </c>
      <c r="AN27" s="34" t="b">
        <f t="shared" si="8"/>
        <v>0</v>
      </c>
    </row>
    <row r="28" spans="1:40" ht="15.75" customHeight="1">
      <c r="A28" s="483"/>
      <c r="B28" s="486"/>
      <c r="C28" s="483"/>
      <c r="D28" s="487"/>
      <c r="E28" s="487"/>
      <c r="F28" s="486"/>
      <c r="G28" s="85" t="str">
        <f>+IFERROR(VLOOKUP(F28,Listas!$B:$C,2,0),"")</f>
        <v/>
      </c>
      <c r="H28" s="486"/>
      <c r="I28" s="486"/>
      <c r="J28" s="486"/>
      <c r="K28" s="483"/>
      <c r="L28" s="483"/>
      <c r="M28" s="547"/>
      <c r="N28" s="483"/>
      <c r="O28" s="487"/>
      <c r="P28" s="484"/>
      <c r="Q28" s="486"/>
      <c r="R28" s="486"/>
      <c r="S28" s="486"/>
      <c r="T28" s="486"/>
      <c r="U28" s="483"/>
      <c r="V28" s="486"/>
      <c r="W28" s="483"/>
      <c r="X28" s="86" t="str">
        <f t="shared" si="0"/>
        <v/>
      </c>
      <c r="Y28" s="465"/>
      <c r="Z28" s="466"/>
      <c r="AA28" s="89" t="str">
        <f>+IF(T28="UI",'Tasas por grupos escalonada'!$C$19,IF(T28="UYU",'Tasas por grupos escalonada'!$C$18,IF(T28="USD",'Tasas por grupos escalonada'!$C$20,"")))</f>
        <v/>
      </c>
      <c r="AB28" s="486"/>
      <c r="AC28" s="486"/>
      <c r="AD28" s="486"/>
      <c r="AE28" s="486"/>
      <c r="AF28" s="90" t="str">
        <f t="shared" si="1"/>
        <v/>
      </c>
      <c r="AG28" s="91" t="str">
        <f t="shared" si="2"/>
        <v/>
      </c>
      <c r="AH28" s="92" t="str">
        <f t="shared" si="3"/>
        <v/>
      </c>
      <c r="AI28" s="93" t="str">
        <f t="shared" si="4"/>
        <v/>
      </c>
      <c r="AJ28" s="93" t="str">
        <f t="shared" si="5"/>
        <v/>
      </c>
      <c r="AK28" s="215" t="str">
        <f t="shared" si="6"/>
        <v/>
      </c>
      <c r="AL28" s="99" t="str">
        <f t="shared" si="7"/>
        <v/>
      </c>
      <c r="AN28" s="34" t="b">
        <f t="shared" si="8"/>
        <v>0</v>
      </c>
    </row>
    <row r="29" spans="1:40" ht="15.75" customHeight="1">
      <c r="A29" s="483"/>
      <c r="B29" s="486"/>
      <c r="C29" s="483"/>
      <c r="D29" s="487"/>
      <c r="E29" s="487"/>
      <c r="F29" s="486"/>
      <c r="G29" s="85" t="str">
        <f>+IFERROR(VLOOKUP(F29,Listas!$B:$C,2,0),"")</f>
        <v/>
      </c>
      <c r="H29" s="486"/>
      <c r="I29" s="486"/>
      <c r="J29" s="486"/>
      <c r="K29" s="483"/>
      <c r="L29" s="483"/>
      <c r="M29" s="547"/>
      <c r="N29" s="483"/>
      <c r="O29" s="487"/>
      <c r="P29" s="484"/>
      <c r="Q29" s="486"/>
      <c r="R29" s="486"/>
      <c r="S29" s="486"/>
      <c r="T29" s="486"/>
      <c r="U29" s="483"/>
      <c r="V29" s="486"/>
      <c r="W29" s="483"/>
      <c r="X29" s="86" t="str">
        <f t="shared" si="0"/>
        <v/>
      </c>
      <c r="Y29" s="465"/>
      <c r="Z29" s="466"/>
      <c r="AA29" s="89" t="str">
        <f>+IF(T29="UI",'Tasas por grupos escalonada'!$C$19,IF(T29="UYU",'Tasas por grupos escalonada'!$C$18,IF(T29="USD",'Tasas por grupos escalonada'!$C$20,"")))</f>
        <v/>
      </c>
      <c r="AB29" s="486"/>
      <c r="AC29" s="486"/>
      <c r="AD29" s="486"/>
      <c r="AE29" s="486"/>
      <c r="AF29" s="90" t="str">
        <f t="shared" si="1"/>
        <v/>
      </c>
      <c r="AG29" s="91" t="str">
        <f t="shared" si="2"/>
        <v/>
      </c>
      <c r="AH29" s="92" t="str">
        <f t="shared" si="3"/>
        <v/>
      </c>
      <c r="AI29" s="93" t="str">
        <f t="shared" si="4"/>
        <v/>
      </c>
      <c r="AJ29" s="93" t="str">
        <f t="shared" si="5"/>
        <v/>
      </c>
      <c r="AK29" s="215" t="str">
        <f t="shared" si="6"/>
        <v/>
      </c>
      <c r="AL29" s="99" t="str">
        <f t="shared" si="7"/>
        <v/>
      </c>
      <c r="AN29" s="34" t="b">
        <f t="shared" si="8"/>
        <v>0</v>
      </c>
    </row>
    <row r="30" spans="1:40" ht="15.75" customHeight="1">
      <c r="A30" s="483"/>
      <c r="B30" s="486"/>
      <c r="C30" s="483"/>
      <c r="D30" s="487"/>
      <c r="E30" s="487"/>
      <c r="F30" s="486"/>
      <c r="G30" s="85" t="str">
        <f>+IFERROR(VLOOKUP(F30,Listas!$B:$C,2,0),"")</f>
        <v/>
      </c>
      <c r="H30" s="486"/>
      <c r="I30" s="486"/>
      <c r="J30" s="486"/>
      <c r="K30" s="483"/>
      <c r="L30" s="483"/>
      <c r="M30" s="547"/>
      <c r="N30" s="483"/>
      <c r="O30" s="487"/>
      <c r="P30" s="484"/>
      <c r="Q30" s="486"/>
      <c r="R30" s="486"/>
      <c r="S30" s="486"/>
      <c r="T30" s="486"/>
      <c r="U30" s="483"/>
      <c r="V30" s="486"/>
      <c r="W30" s="483"/>
      <c r="X30" s="86" t="str">
        <f t="shared" si="0"/>
        <v/>
      </c>
      <c r="Y30" s="465"/>
      <c r="Z30" s="466"/>
      <c r="AA30" s="89" t="str">
        <f>+IF(T30="UI",'Tasas por grupos escalonada'!$C$19,IF(T30="UYU",'Tasas por grupos escalonada'!$C$18,IF(T30="USD",'Tasas por grupos escalonada'!$C$20,"")))</f>
        <v/>
      </c>
      <c r="AB30" s="486"/>
      <c r="AC30" s="486"/>
      <c r="AD30" s="486"/>
      <c r="AE30" s="486"/>
      <c r="AF30" s="90" t="str">
        <f t="shared" si="1"/>
        <v/>
      </c>
      <c r="AG30" s="91" t="str">
        <f t="shared" si="2"/>
        <v/>
      </c>
      <c r="AH30" s="92" t="str">
        <f t="shared" si="3"/>
        <v/>
      </c>
      <c r="AI30" s="93" t="str">
        <f t="shared" si="4"/>
        <v/>
      </c>
      <c r="AJ30" s="93" t="str">
        <f t="shared" si="5"/>
        <v/>
      </c>
      <c r="AK30" s="215" t="str">
        <f t="shared" si="6"/>
        <v/>
      </c>
      <c r="AL30" s="99" t="str">
        <f t="shared" si="7"/>
        <v/>
      </c>
      <c r="AN30" s="34" t="b">
        <f t="shared" si="8"/>
        <v>0</v>
      </c>
    </row>
    <row r="31" spans="1:40" ht="15.75" customHeight="1">
      <c r="A31" s="483"/>
      <c r="B31" s="486"/>
      <c r="C31" s="483"/>
      <c r="D31" s="487"/>
      <c r="E31" s="487"/>
      <c r="F31" s="486"/>
      <c r="G31" s="85" t="str">
        <f>+IFERROR(VLOOKUP(F31,Listas!$B:$C,2,0),"")</f>
        <v/>
      </c>
      <c r="H31" s="486"/>
      <c r="I31" s="486"/>
      <c r="J31" s="486"/>
      <c r="K31" s="483"/>
      <c r="L31" s="483"/>
      <c r="M31" s="547"/>
      <c r="N31" s="483"/>
      <c r="O31" s="487"/>
      <c r="P31" s="484"/>
      <c r="Q31" s="486"/>
      <c r="R31" s="486"/>
      <c r="S31" s="486"/>
      <c r="T31" s="486"/>
      <c r="U31" s="483"/>
      <c r="V31" s="486"/>
      <c r="W31" s="483"/>
      <c r="X31" s="86" t="str">
        <f t="shared" si="0"/>
        <v/>
      </c>
      <c r="Y31" s="465"/>
      <c r="Z31" s="466"/>
      <c r="AA31" s="89" t="str">
        <f>+IF(T31="UI",'Tasas por grupos escalonada'!$C$19,IF(T31="UYU",'Tasas por grupos escalonada'!$C$18,IF(T31="USD",'Tasas por grupos escalonada'!$C$20,"")))</f>
        <v/>
      </c>
      <c r="AB31" s="486"/>
      <c r="AC31" s="486"/>
      <c r="AD31" s="486"/>
      <c r="AE31" s="486"/>
      <c r="AF31" s="90" t="str">
        <f t="shared" si="1"/>
        <v/>
      </c>
      <c r="AG31" s="91" t="str">
        <f t="shared" si="2"/>
        <v/>
      </c>
      <c r="AH31" s="92" t="str">
        <f t="shared" si="3"/>
        <v/>
      </c>
      <c r="AI31" s="93" t="str">
        <f t="shared" si="4"/>
        <v/>
      </c>
      <c r="AJ31" s="93" t="str">
        <f t="shared" si="5"/>
        <v/>
      </c>
      <c r="AK31" s="215" t="str">
        <f t="shared" si="6"/>
        <v/>
      </c>
      <c r="AL31" s="99" t="str">
        <f t="shared" si="7"/>
        <v/>
      </c>
      <c r="AN31" s="34" t="b">
        <f t="shared" si="8"/>
        <v>0</v>
      </c>
    </row>
    <row r="32" spans="1:40" ht="15.75" customHeight="1">
      <c r="A32" s="483"/>
      <c r="B32" s="486"/>
      <c r="C32" s="483"/>
      <c r="D32" s="487"/>
      <c r="E32" s="487"/>
      <c r="F32" s="486"/>
      <c r="G32" s="85" t="str">
        <f>+IFERROR(VLOOKUP(F32,Listas!$B:$C,2,0),"")</f>
        <v/>
      </c>
      <c r="H32" s="486"/>
      <c r="I32" s="486"/>
      <c r="J32" s="486"/>
      <c r="K32" s="483"/>
      <c r="L32" s="483"/>
      <c r="M32" s="547"/>
      <c r="N32" s="483"/>
      <c r="O32" s="487"/>
      <c r="P32" s="484"/>
      <c r="Q32" s="486"/>
      <c r="R32" s="486"/>
      <c r="S32" s="486"/>
      <c r="T32" s="486"/>
      <c r="U32" s="483"/>
      <c r="V32" s="486"/>
      <c r="W32" s="483"/>
      <c r="X32" s="86" t="str">
        <f t="shared" si="0"/>
        <v/>
      </c>
      <c r="Y32" s="465"/>
      <c r="Z32" s="466"/>
      <c r="AA32" s="89" t="str">
        <f>+IF(T32="UI",'Tasas por grupos escalonada'!$C$19,IF(T32="UYU",'Tasas por grupos escalonada'!$C$18,IF(T32="USD",'Tasas por grupos escalonada'!$C$20,"")))</f>
        <v/>
      </c>
      <c r="AB32" s="486"/>
      <c r="AC32" s="486"/>
      <c r="AD32" s="486"/>
      <c r="AE32" s="486"/>
      <c r="AF32" s="90" t="str">
        <f t="shared" si="1"/>
        <v/>
      </c>
      <c r="AG32" s="91" t="str">
        <f t="shared" si="2"/>
        <v/>
      </c>
      <c r="AH32" s="92" t="str">
        <f t="shared" si="3"/>
        <v/>
      </c>
      <c r="AI32" s="93" t="str">
        <f t="shared" si="4"/>
        <v/>
      </c>
      <c r="AJ32" s="93" t="str">
        <f t="shared" si="5"/>
        <v/>
      </c>
      <c r="AK32" s="215" t="str">
        <f t="shared" si="6"/>
        <v/>
      </c>
      <c r="AL32" s="99" t="str">
        <f t="shared" si="7"/>
        <v/>
      </c>
      <c r="AN32" s="34" t="b">
        <f t="shared" si="8"/>
        <v>0</v>
      </c>
    </row>
    <row r="33" spans="1:40" ht="15.75" customHeight="1">
      <c r="A33" s="483"/>
      <c r="B33" s="486"/>
      <c r="C33" s="483"/>
      <c r="D33" s="487"/>
      <c r="E33" s="487"/>
      <c r="F33" s="486"/>
      <c r="G33" s="85" t="str">
        <f>+IFERROR(VLOOKUP(F33,Listas!$B:$C,2,0),"")</f>
        <v/>
      </c>
      <c r="H33" s="486"/>
      <c r="I33" s="486"/>
      <c r="J33" s="486"/>
      <c r="K33" s="483"/>
      <c r="L33" s="483"/>
      <c r="M33" s="547"/>
      <c r="N33" s="483"/>
      <c r="O33" s="487"/>
      <c r="P33" s="484"/>
      <c r="Q33" s="486"/>
      <c r="R33" s="486"/>
      <c r="S33" s="486"/>
      <c r="T33" s="486"/>
      <c r="U33" s="483"/>
      <c r="V33" s="486"/>
      <c r="W33" s="483"/>
      <c r="X33" s="86" t="str">
        <f t="shared" si="0"/>
        <v/>
      </c>
      <c r="Y33" s="465"/>
      <c r="Z33" s="466"/>
      <c r="AA33" s="89" t="str">
        <f>+IF(T33="UI",'Tasas por grupos escalonada'!$C$19,IF(T33="UYU",'Tasas por grupos escalonada'!$C$18,IF(T33="USD",'Tasas por grupos escalonada'!$C$20,"")))</f>
        <v/>
      </c>
      <c r="AB33" s="486"/>
      <c r="AC33" s="486"/>
      <c r="AD33" s="486"/>
      <c r="AE33" s="486"/>
      <c r="AF33" s="90" t="str">
        <f t="shared" si="1"/>
        <v/>
      </c>
      <c r="AG33" s="91" t="str">
        <f t="shared" si="2"/>
        <v/>
      </c>
      <c r="AH33" s="92" t="str">
        <f t="shared" si="3"/>
        <v/>
      </c>
      <c r="AI33" s="93" t="str">
        <f t="shared" si="4"/>
        <v/>
      </c>
      <c r="AJ33" s="93" t="str">
        <f t="shared" si="5"/>
        <v/>
      </c>
      <c r="AK33" s="215" t="str">
        <f t="shared" si="6"/>
        <v/>
      </c>
      <c r="AL33" s="99" t="str">
        <f t="shared" si="7"/>
        <v/>
      </c>
      <c r="AN33" s="34" t="b">
        <f t="shared" si="8"/>
        <v>0</v>
      </c>
    </row>
    <row r="34" spans="1:40" ht="15.75" customHeight="1">
      <c r="A34" s="483"/>
      <c r="B34" s="486"/>
      <c r="C34" s="483"/>
      <c r="D34" s="487"/>
      <c r="E34" s="487"/>
      <c r="F34" s="486"/>
      <c r="G34" s="85" t="str">
        <f>+IFERROR(VLOOKUP(F34,Listas!$B:$C,2,0),"")</f>
        <v/>
      </c>
      <c r="H34" s="486"/>
      <c r="I34" s="486"/>
      <c r="J34" s="486"/>
      <c r="K34" s="483"/>
      <c r="L34" s="483"/>
      <c r="M34" s="547"/>
      <c r="N34" s="483"/>
      <c r="O34" s="487"/>
      <c r="P34" s="484"/>
      <c r="Q34" s="486"/>
      <c r="R34" s="486"/>
      <c r="S34" s="486"/>
      <c r="T34" s="486"/>
      <c r="U34" s="483"/>
      <c r="V34" s="486"/>
      <c r="W34" s="483"/>
      <c r="X34" s="86" t="str">
        <f t="shared" si="0"/>
        <v/>
      </c>
      <c r="Y34" s="465"/>
      <c r="Z34" s="466"/>
      <c r="AA34" s="89" t="str">
        <f>+IF(T34="UI",'Tasas por grupos escalonada'!$C$19,IF(T34="UYU",'Tasas por grupos escalonada'!$C$18,IF(T34="USD",'Tasas por grupos escalonada'!$C$20,"")))</f>
        <v/>
      </c>
      <c r="AB34" s="486"/>
      <c r="AC34" s="486"/>
      <c r="AD34" s="486"/>
      <c r="AE34" s="486"/>
      <c r="AF34" s="90" t="str">
        <f t="shared" si="1"/>
        <v/>
      </c>
      <c r="AG34" s="91" t="str">
        <f t="shared" si="2"/>
        <v/>
      </c>
      <c r="AH34" s="92" t="str">
        <f t="shared" si="3"/>
        <v/>
      </c>
      <c r="AI34" s="93" t="str">
        <f t="shared" si="4"/>
        <v/>
      </c>
      <c r="AJ34" s="93" t="str">
        <f t="shared" si="5"/>
        <v/>
      </c>
      <c r="AK34" s="215" t="str">
        <f t="shared" si="6"/>
        <v/>
      </c>
      <c r="AL34" s="99" t="str">
        <f t="shared" si="7"/>
        <v/>
      </c>
      <c r="AN34" s="34" t="b">
        <f t="shared" si="8"/>
        <v>0</v>
      </c>
    </row>
    <row r="35" spans="1:40" ht="15.75" customHeight="1">
      <c r="A35" s="483"/>
      <c r="B35" s="486"/>
      <c r="C35" s="483"/>
      <c r="D35" s="487"/>
      <c r="E35" s="487"/>
      <c r="F35" s="486"/>
      <c r="G35" s="85" t="str">
        <f>+IFERROR(VLOOKUP(F35,Listas!$B:$C,2,0),"")</f>
        <v/>
      </c>
      <c r="H35" s="486"/>
      <c r="I35" s="486"/>
      <c r="J35" s="486"/>
      <c r="K35" s="483"/>
      <c r="L35" s="483"/>
      <c r="M35" s="547"/>
      <c r="N35" s="483"/>
      <c r="O35" s="487"/>
      <c r="P35" s="484"/>
      <c r="Q35" s="486"/>
      <c r="R35" s="486"/>
      <c r="S35" s="486"/>
      <c r="T35" s="486"/>
      <c r="U35" s="483"/>
      <c r="V35" s="486"/>
      <c r="W35" s="483"/>
      <c r="X35" s="86" t="str">
        <f t="shared" si="0"/>
        <v/>
      </c>
      <c r="Y35" s="465"/>
      <c r="Z35" s="466"/>
      <c r="AA35" s="89" t="str">
        <f>+IF(T35="UI",'Tasas por grupos escalonada'!$C$19,IF(T35="UYU",'Tasas por grupos escalonada'!$C$18,IF(T35="USD",'Tasas por grupos escalonada'!$C$20,"")))</f>
        <v/>
      </c>
      <c r="AB35" s="486"/>
      <c r="AC35" s="486"/>
      <c r="AD35" s="486"/>
      <c r="AE35" s="486"/>
      <c r="AF35" s="90" t="str">
        <f t="shared" si="1"/>
        <v/>
      </c>
      <c r="AG35" s="91" t="str">
        <f t="shared" si="2"/>
        <v/>
      </c>
      <c r="AH35" s="92" t="str">
        <f t="shared" si="3"/>
        <v/>
      </c>
      <c r="AI35" s="93" t="str">
        <f t="shared" si="4"/>
        <v/>
      </c>
      <c r="AJ35" s="93" t="str">
        <f t="shared" si="5"/>
        <v/>
      </c>
      <c r="AK35" s="215" t="str">
        <f t="shared" si="6"/>
        <v/>
      </c>
      <c r="AL35" s="99" t="str">
        <f t="shared" si="7"/>
        <v/>
      </c>
      <c r="AN35" s="34" t="b">
        <f t="shared" si="8"/>
        <v>0</v>
      </c>
    </row>
    <row r="36" spans="1:40" ht="15.75" customHeight="1">
      <c r="A36" s="483"/>
      <c r="B36" s="486"/>
      <c r="C36" s="483"/>
      <c r="D36" s="487"/>
      <c r="E36" s="487"/>
      <c r="F36" s="486"/>
      <c r="G36" s="85" t="str">
        <f>+IFERROR(VLOOKUP(F36,Listas!$B:$C,2,0),"")</f>
        <v/>
      </c>
      <c r="H36" s="486"/>
      <c r="I36" s="486"/>
      <c r="J36" s="486"/>
      <c r="K36" s="483"/>
      <c r="L36" s="483"/>
      <c r="M36" s="547"/>
      <c r="N36" s="483"/>
      <c r="O36" s="487"/>
      <c r="P36" s="484"/>
      <c r="Q36" s="486"/>
      <c r="R36" s="486"/>
      <c r="S36" s="486"/>
      <c r="T36" s="486"/>
      <c r="U36" s="483"/>
      <c r="V36" s="486"/>
      <c r="W36" s="483"/>
      <c r="X36" s="86" t="str">
        <f t="shared" si="0"/>
        <v/>
      </c>
      <c r="Y36" s="465"/>
      <c r="Z36" s="466"/>
      <c r="AA36" s="89" t="str">
        <f>+IF(T36="UI",'Tasas por grupos escalonada'!$C$19,IF(T36="UYU",'Tasas por grupos escalonada'!$C$18,IF(T36="USD",'Tasas por grupos escalonada'!$C$20,"")))</f>
        <v/>
      </c>
      <c r="AB36" s="486"/>
      <c r="AC36" s="486"/>
      <c r="AD36" s="486"/>
      <c r="AE36" s="486"/>
      <c r="AF36" s="90" t="str">
        <f t="shared" si="1"/>
        <v/>
      </c>
      <c r="AG36" s="91" t="str">
        <f t="shared" si="2"/>
        <v/>
      </c>
      <c r="AH36" s="92" t="str">
        <f t="shared" si="3"/>
        <v/>
      </c>
      <c r="AI36" s="93" t="str">
        <f t="shared" si="4"/>
        <v/>
      </c>
      <c r="AJ36" s="93" t="str">
        <f t="shared" si="5"/>
        <v/>
      </c>
      <c r="AK36" s="215" t="str">
        <f t="shared" si="6"/>
        <v/>
      </c>
      <c r="AL36" s="99" t="str">
        <f t="shared" si="7"/>
        <v/>
      </c>
      <c r="AN36" s="34" t="b">
        <f t="shared" si="8"/>
        <v>0</v>
      </c>
    </row>
    <row r="37" spans="1:40" ht="15.75" customHeight="1">
      <c r="A37" s="483"/>
      <c r="B37" s="486"/>
      <c r="C37" s="483"/>
      <c r="D37" s="487"/>
      <c r="E37" s="487"/>
      <c r="F37" s="486"/>
      <c r="G37" s="85" t="str">
        <f>+IFERROR(VLOOKUP(F37,Listas!$B:$C,2,0),"")</f>
        <v/>
      </c>
      <c r="H37" s="486"/>
      <c r="I37" s="486"/>
      <c r="J37" s="486"/>
      <c r="K37" s="483"/>
      <c r="L37" s="483"/>
      <c r="M37" s="547"/>
      <c r="N37" s="483"/>
      <c r="O37" s="487"/>
      <c r="P37" s="484"/>
      <c r="Q37" s="486"/>
      <c r="R37" s="486"/>
      <c r="S37" s="486"/>
      <c r="T37" s="486"/>
      <c r="U37" s="483"/>
      <c r="V37" s="486"/>
      <c r="W37" s="483"/>
      <c r="X37" s="86" t="str">
        <f t="shared" si="0"/>
        <v/>
      </c>
      <c r="Y37" s="465"/>
      <c r="Z37" s="466"/>
      <c r="AA37" s="89" t="str">
        <f>+IF(T37="UI",'Tasas por grupos escalonada'!$C$19,IF(T37="UYU",'Tasas por grupos escalonada'!$C$18,IF(T37="USD",'Tasas por grupos escalonada'!$C$20,"")))</f>
        <v/>
      </c>
      <c r="AB37" s="486"/>
      <c r="AC37" s="486"/>
      <c r="AD37" s="486"/>
      <c r="AE37" s="486"/>
      <c r="AF37" s="90" t="str">
        <f t="shared" si="1"/>
        <v/>
      </c>
      <c r="AG37" s="91" t="str">
        <f t="shared" si="2"/>
        <v/>
      </c>
      <c r="AH37" s="92" t="str">
        <f t="shared" si="3"/>
        <v/>
      </c>
      <c r="AI37" s="93" t="str">
        <f t="shared" si="4"/>
        <v/>
      </c>
      <c r="AJ37" s="93" t="str">
        <f t="shared" si="5"/>
        <v/>
      </c>
      <c r="AK37" s="215" t="str">
        <f t="shared" si="6"/>
        <v/>
      </c>
      <c r="AL37" s="99" t="str">
        <f t="shared" si="7"/>
        <v/>
      </c>
      <c r="AN37" s="34" t="b">
        <f t="shared" si="8"/>
        <v>0</v>
      </c>
    </row>
    <row r="38" spans="1:40" ht="15.75" customHeight="1">
      <c r="A38" s="483"/>
      <c r="B38" s="486"/>
      <c r="C38" s="483"/>
      <c r="D38" s="487"/>
      <c r="E38" s="487"/>
      <c r="F38" s="486"/>
      <c r="G38" s="85" t="str">
        <f>+IFERROR(VLOOKUP(F38,Listas!$B:$C,2,0),"")</f>
        <v/>
      </c>
      <c r="H38" s="486"/>
      <c r="I38" s="486"/>
      <c r="J38" s="486"/>
      <c r="K38" s="483"/>
      <c r="L38" s="483"/>
      <c r="M38" s="547"/>
      <c r="N38" s="483"/>
      <c r="O38" s="487"/>
      <c r="P38" s="484"/>
      <c r="Q38" s="486"/>
      <c r="R38" s="486"/>
      <c r="S38" s="486"/>
      <c r="T38" s="486"/>
      <c r="U38" s="483"/>
      <c r="V38" s="486"/>
      <c r="W38" s="483"/>
      <c r="X38" s="86" t="str">
        <f t="shared" si="0"/>
        <v/>
      </c>
      <c r="Y38" s="465"/>
      <c r="Z38" s="466"/>
      <c r="AA38" s="89" t="str">
        <f>+IF(T38="UI",'Tasas por grupos escalonada'!$C$19,IF(T38="UYU",'Tasas por grupos escalonada'!$C$18,IF(T38="USD",'Tasas por grupos escalonada'!$C$20,"")))</f>
        <v/>
      </c>
      <c r="AB38" s="486"/>
      <c r="AC38" s="486"/>
      <c r="AD38" s="486"/>
      <c r="AE38" s="486"/>
      <c r="AF38" s="90" t="str">
        <f t="shared" si="1"/>
        <v/>
      </c>
      <c r="AG38" s="91" t="str">
        <f t="shared" si="2"/>
        <v/>
      </c>
      <c r="AH38" s="92" t="str">
        <f t="shared" si="3"/>
        <v/>
      </c>
      <c r="AI38" s="93" t="str">
        <f t="shared" si="4"/>
        <v/>
      </c>
      <c r="AJ38" s="93" t="str">
        <f t="shared" si="5"/>
        <v/>
      </c>
      <c r="AK38" s="215" t="str">
        <f t="shared" si="6"/>
        <v/>
      </c>
      <c r="AL38" s="99" t="str">
        <f t="shared" si="7"/>
        <v/>
      </c>
      <c r="AN38" s="34" t="b">
        <f t="shared" si="8"/>
        <v>0</v>
      </c>
    </row>
    <row r="39" spans="1:40" ht="15.75" customHeight="1">
      <c r="A39" s="483"/>
      <c r="B39" s="486"/>
      <c r="C39" s="483"/>
      <c r="D39" s="487"/>
      <c r="E39" s="487"/>
      <c r="F39" s="486"/>
      <c r="G39" s="85" t="str">
        <f>+IFERROR(VLOOKUP(F39,Listas!$B:$C,2,0),"")</f>
        <v/>
      </c>
      <c r="H39" s="486"/>
      <c r="I39" s="486"/>
      <c r="J39" s="486"/>
      <c r="K39" s="483"/>
      <c r="L39" s="483"/>
      <c r="M39" s="547"/>
      <c r="N39" s="483"/>
      <c r="O39" s="487"/>
      <c r="P39" s="484"/>
      <c r="Q39" s="486"/>
      <c r="R39" s="486"/>
      <c r="S39" s="486"/>
      <c r="T39" s="486"/>
      <c r="U39" s="483"/>
      <c r="V39" s="486"/>
      <c r="W39" s="483"/>
      <c r="X39" s="86" t="str">
        <f t="shared" si="0"/>
        <v/>
      </c>
      <c r="Y39" s="465"/>
      <c r="Z39" s="466"/>
      <c r="AA39" s="89" t="str">
        <f>+IF(T39="UI",'Tasas por grupos escalonada'!$C$19,IF(T39="UYU",'Tasas por grupos escalonada'!$C$18,IF(T39="USD",'Tasas por grupos escalonada'!$C$20,"")))</f>
        <v/>
      </c>
      <c r="AB39" s="486"/>
      <c r="AC39" s="486"/>
      <c r="AD39" s="486"/>
      <c r="AE39" s="486"/>
      <c r="AF39" s="90" t="str">
        <f t="shared" si="1"/>
        <v/>
      </c>
      <c r="AG39" s="91" t="str">
        <f t="shared" si="2"/>
        <v/>
      </c>
      <c r="AH39" s="92" t="str">
        <f t="shared" si="3"/>
        <v/>
      </c>
      <c r="AI39" s="93" t="str">
        <f t="shared" si="4"/>
        <v/>
      </c>
      <c r="AJ39" s="93" t="str">
        <f t="shared" si="5"/>
        <v/>
      </c>
      <c r="AK39" s="215" t="str">
        <f t="shared" si="6"/>
        <v/>
      </c>
      <c r="AL39" s="99" t="str">
        <f t="shared" si="7"/>
        <v/>
      </c>
      <c r="AN39" s="34" t="b">
        <f t="shared" si="8"/>
        <v>0</v>
      </c>
    </row>
    <row r="40" spans="1:40" ht="15.75" customHeight="1">
      <c r="A40" s="483"/>
      <c r="B40" s="486"/>
      <c r="C40" s="483"/>
      <c r="D40" s="487"/>
      <c r="E40" s="487"/>
      <c r="F40" s="486"/>
      <c r="G40" s="85" t="str">
        <f>+IFERROR(VLOOKUP(F40,Listas!$B:$C,2,0),"")</f>
        <v/>
      </c>
      <c r="H40" s="486"/>
      <c r="I40" s="486"/>
      <c r="J40" s="486"/>
      <c r="K40" s="483"/>
      <c r="L40" s="483"/>
      <c r="M40" s="547"/>
      <c r="N40" s="483"/>
      <c r="O40" s="487"/>
      <c r="P40" s="484"/>
      <c r="Q40" s="486"/>
      <c r="R40" s="486"/>
      <c r="S40" s="486"/>
      <c r="T40" s="486"/>
      <c r="U40" s="483"/>
      <c r="V40" s="486"/>
      <c r="W40" s="483"/>
      <c r="X40" s="86" t="str">
        <f t="shared" si="0"/>
        <v/>
      </c>
      <c r="Y40" s="465"/>
      <c r="Z40" s="466"/>
      <c r="AA40" s="89" t="str">
        <f>+IF(T40="UI",'Tasas por grupos escalonada'!$C$19,IF(T40="UYU",'Tasas por grupos escalonada'!$C$18,IF(T40="USD",'Tasas por grupos escalonada'!$C$20,"")))</f>
        <v/>
      </c>
      <c r="AB40" s="486"/>
      <c r="AC40" s="486"/>
      <c r="AD40" s="486"/>
      <c r="AE40" s="486"/>
      <c r="AF40" s="90" t="str">
        <f t="shared" si="1"/>
        <v/>
      </c>
      <c r="AG40" s="91" t="str">
        <f t="shared" si="2"/>
        <v/>
      </c>
      <c r="AH40" s="92" t="str">
        <f t="shared" si="3"/>
        <v/>
      </c>
      <c r="AI40" s="93" t="str">
        <f t="shared" si="4"/>
        <v/>
      </c>
      <c r="AJ40" s="93" t="str">
        <f t="shared" si="5"/>
        <v/>
      </c>
      <c r="AK40" s="215" t="str">
        <f t="shared" si="6"/>
        <v/>
      </c>
      <c r="AL40" s="99" t="str">
        <f t="shared" si="7"/>
        <v/>
      </c>
      <c r="AN40" s="34" t="b">
        <f t="shared" si="8"/>
        <v>0</v>
      </c>
    </row>
    <row r="41" spans="1:40" ht="15.75" customHeight="1">
      <c r="A41" s="483"/>
      <c r="B41" s="486"/>
      <c r="C41" s="483"/>
      <c r="D41" s="487"/>
      <c r="E41" s="487"/>
      <c r="F41" s="486"/>
      <c r="G41" s="85" t="str">
        <f>+IFERROR(VLOOKUP(F41,Listas!$B:$C,2,0),"")</f>
        <v/>
      </c>
      <c r="H41" s="486"/>
      <c r="I41" s="486"/>
      <c r="J41" s="486"/>
      <c r="K41" s="483"/>
      <c r="L41" s="483"/>
      <c r="M41" s="547"/>
      <c r="N41" s="483"/>
      <c r="O41" s="487"/>
      <c r="P41" s="484"/>
      <c r="Q41" s="486"/>
      <c r="R41" s="486"/>
      <c r="S41" s="486"/>
      <c r="T41" s="486"/>
      <c r="U41" s="483"/>
      <c r="V41" s="486"/>
      <c r="W41" s="483"/>
      <c r="X41" s="86" t="str">
        <f t="shared" si="0"/>
        <v/>
      </c>
      <c r="Y41" s="465"/>
      <c r="Z41" s="466"/>
      <c r="AA41" s="89" t="str">
        <f>+IF(T41="UI",'Tasas por grupos escalonada'!$C$19,IF(T41="UYU",'Tasas por grupos escalonada'!$C$18,IF(T41="USD",'Tasas por grupos escalonada'!$C$20,"")))</f>
        <v/>
      </c>
      <c r="AB41" s="486"/>
      <c r="AC41" s="486"/>
      <c r="AD41" s="486"/>
      <c r="AE41" s="486"/>
      <c r="AF41" s="90" t="str">
        <f t="shared" si="1"/>
        <v/>
      </c>
      <c r="AG41" s="91" t="str">
        <f t="shared" si="2"/>
        <v/>
      </c>
      <c r="AH41" s="92" t="str">
        <f t="shared" si="3"/>
        <v/>
      </c>
      <c r="AI41" s="93" t="str">
        <f t="shared" si="4"/>
        <v/>
      </c>
      <c r="AJ41" s="93" t="str">
        <f t="shared" si="5"/>
        <v/>
      </c>
      <c r="AK41" s="215" t="str">
        <f t="shared" si="6"/>
        <v/>
      </c>
      <c r="AL41" s="99" t="str">
        <f t="shared" si="7"/>
        <v/>
      </c>
      <c r="AN41" s="34" t="b">
        <f t="shared" si="8"/>
        <v>0</v>
      </c>
    </row>
    <row r="42" spans="1:40" ht="15.75" customHeight="1">
      <c r="A42" s="483"/>
      <c r="B42" s="486"/>
      <c r="C42" s="483"/>
      <c r="D42" s="487"/>
      <c r="E42" s="487"/>
      <c r="F42" s="486"/>
      <c r="G42" s="85" t="str">
        <f>+IFERROR(VLOOKUP(F42,Listas!$B:$C,2,0),"")</f>
        <v/>
      </c>
      <c r="H42" s="486"/>
      <c r="I42" s="486"/>
      <c r="J42" s="486"/>
      <c r="K42" s="483"/>
      <c r="L42" s="483"/>
      <c r="M42" s="547"/>
      <c r="N42" s="483"/>
      <c r="O42" s="487"/>
      <c r="P42" s="484"/>
      <c r="Q42" s="486"/>
      <c r="R42" s="486"/>
      <c r="S42" s="486"/>
      <c r="T42" s="486"/>
      <c r="U42" s="483"/>
      <c r="V42" s="486"/>
      <c r="W42" s="483"/>
      <c r="X42" s="86" t="str">
        <f t="shared" si="0"/>
        <v/>
      </c>
      <c r="Y42" s="465"/>
      <c r="Z42" s="466"/>
      <c r="AA42" s="89" t="str">
        <f>+IF(T42="UI",'Tasas por grupos escalonada'!$C$19,IF(T42="UYU",'Tasas por grupos escalonada'!$C$18,IF(T42="USD",'Tasas por grupos escalonada'!$C$20,"")))</f>
        <v/>
      </c>
      <c r="AB42" s="486"/>
      <c r="AC42" s="486"/>
      <c r="AD42" s="486"/>
      <c r="AE42" s="486"/>
      <c r="AF42" s="90" t="str">
        <f t="shared" si="1"/>
        <v/>
      </c>
      <c r="AG42" s="91" t="str">
        <f t="shared" si="2"/>
        <v/>
      </c>
      <c r="AH42" s="92" t="str">
        <f t="shared" si="3"/>
        <v/>
      </c>
      <c r="AI42" s="93" t="str">
        <f t="shared" si="4"/>
        <v/>
      </c>
      <c r="AJ42" s="93" t="str">
        <f t="shared" si="5"/>
        <v/>
      </c>
      <c r="AK42" s="215" t="str">
        <f t="shared" si="6"/>
        <v/>
      </c>
      <c r="AL42" s="99" t="str">
        <f t="shared" si="7"/>
        <v/>
      </c>
      <c r="AN42" s="34" t="b">
        <f t="shared" si="8"/>
        <v>0</v>
      </c>
    </row>
    <row r="43" spans="1:40" ht="15.75" customHeight="1">
      <c r="A43" s="483"/>
      <c r="B43" s="486"/>
      <c r="C43" s="483"/>
      <c r="D43" s="487"/>
      <c r="E43" s="487"/>
      <c r="F43" s="486"/>
      <c r="G43" s="85" t="str">
        <f>+IFERROR(VLOOKUP(F43,Listas!$B:$C,2,0),"")</f>
        <v/>
      </c>
      <c r="H43" s="486"/>
      <c r="I43" s="486"/>
      <c r="J43" s="486"/>
      <c r="K43" s="483"/>
      <c r="L43" s="483"/>
      <c r="M43" s="547"/>
      <c r="N43" s="483"/>
      <c r="O43" s="487"/>
      <c r="P43" s="484"/>
      <c r="Q43" s="486"/>
      <c r="R43" s="486"/>
      <c r="S43" s="486"/>
      <c r="T43" s="486"/>
      <c r="U43" s="483"/>
      <c r="V43" s="486"/>
      <c r="W43" s="483"/>
      <c r="X43" s="86" t="str">
        <f t="shared" si="0"/>
        <v/>
      </c>
      <c r="Y43" s="465"/>
      <c r="Z43" s="466"/>
      <c r="AA43" s="89" t="str">
        <f>+IF(T43="UI",'Tasas por grupos escalonada'!$C$19,IF(T43="UYU",'Tasas por grupos escalonada'!$C$18,IF(T43="USD",'Tasas por grupos escalonada'!$C$20,"")))</f>
        <v/>
      </c>
      <c r="AB43" s="486"/>
      <c r="AC43" s="486"/>
      <c r="AD43" s="486"/>
      <c r="AE43" s="486"/>
      <c r="AF43" s="90" t="str">
        <f t="shared" si="1"/>
        <v/>
      </c>
      <c r="AG43" s="91" t="str">
        <f t="shared" si="2"/>
        <v/>
      </c>
      <c r="AH43" s="92" t="str">
        <f t="shared" si="3"/>
        <v/>
      </c>
      <c r="AI43" s="93" t="str">
        <f t="shared" si="4"/>
        <v/>
      </c>
      <c r="AJ43" s="93" t="str">
        <f t="shared" si="5"/>
        <v/>
      </c>
      <c r="AK43" s="215" t="str">
        <f t="shared" si="6"/>
        <v/>
      </c>
      <c r="AL43" s="99" t="str">
        <f t="shared" si="7"/>
        <v/>
      </c>
      <c r="AN43" s="34" t="b">
        <f t="shared" si="8"/>
        <v>0</v>
      </c>
    </row>
    <row r="44" spans="1:40" ht="15.75" customHeight="1">
      <c r="A44" s="483"/>
      <c r="B44" s="486"/>
      <c r="C44" s="483"/>
      <c r="D44" s="487"/>
      <c r="E44" s="487"/>
      <c r="F44" s="486"/>
      <c r="G44" s="85" t="str">
        <f>+IFERROR(VLOOKUP(F44,Listas!$B:$C,2,0),"")</f>
        <v/>
      </c>
      <c r="H44" s="486"/>
      <c r="I44" s="486"/>
      <c r="J44" s="486"/>
      <c r="K44" s="483"/>
      <c r="L44" s="483"/>
      <c r="M44" s="547"/>
      <c r="N44" s="483"/>
      <c r="O44" s="487"/>
      <c r="P44" s="484"/>
      <c r="Q44" s="486"/>
      <c r="R44" s="486"/>
      <c r="S44" s="486"/>
      <c r="T44" s="486"/>
      <c r="U44" s="483"/>
      <c r="V44" s="486"/>
      <c r="W44" s="483"/>
      <c r="X44" s="86" t="str">
        <f t="shared" si="0"/>
        <v/>
      </c>
      <c r="Y44" s="465"/>
      <c r="Z44" s="466"/>
      <c r="AA44" s="89" t="str">
        <f>+IF(T44="UI",'Tasas por grupos escalonada'!$C$19,IF(T44="UYU",'Tasas por grupos escalonada'!$C$18,IF(T44="USD",'Tasas por grupos escalonada'!$C$20,"")))</f>
        <v/>
      </c>
      <c r="AB44" s="486"/>
      <c r="AC44" s="486"/>
      <c r="AD44" s="486"/>
      <c r="AE44" s="486"/>
      <c r="AF44" s="90" t="str">
        <f t="shared" si="1"/>
        <v/>
      </c>
      <c r="AG44" s="91" t="str">
        <f t="shared" si="2"/>
        <v/>
      </c>
      <c r="AH44" s="92" t="str">
        <f t="shared" si="3"/>
        <v/>
      </c>
      <c r="AI44" s="93" t="str">
        <f t="shared" si="4"/>
        <v/>
      </c>
      <c r="AJ44" s="93" t="str">
        <f t="shared" si="5"/>
        <v/>
      </c>
      <c r="AK44" s="215" t="str">
        <f t="shared" si="6"/>
        <v/>
      </c>
      <c r="AL44" s="99" t="str">
        <f t="shared" si="7"/>
        <v/>
      </c>
      <c r="AN44" s="34" t="b">
        <f t="shared" si="8"/>
        <v>0</v>
      </c>
    </row>
    <row r="45" spans="1:40" ht="15.75" customHeight="1">
      <c r="A45" s="483"/>
      <c r="B45" s="486"/>
      <c r="C45" s="483"/>
      <c r="D45" s="487"/>
      <c r="E45" s="487"/>
      <c r="F45" s="486"/>
      <c r="G45" s="85" t="str">
        <f>+IFERROR(VLOOKUP(F45,Listas!$B:$C,2,0),"")</f>
        <v/>
      </c>
      <c r="H45" s="486"/>
      <c r="I45" s="486"/>
      <c r="J45" s="486"/>
      <c r="K45" s="483"/>
      <c r="L45" s="483"/>
      <c r="M45" s="547"/>
      <c r="N45" s="483"/>
      <c r="O45" s="487"/>
      <c r="P45" s="484"/>
      <c r="Q45" s="486"/>
      <c r="R45" s="486"/>
      <c r="S45" s="486"/>
      <c r="T45" s="486"/>
      <c r="U45" s="483"/>
      <c r="V45" s="486"/>
      <c r="W45" s="483"/>
      <c r="X45" s="86" t="str">
        <f t="shared" si="0"/>
        <v/>
      </c>
      <c r="Y45" s="465"/>
      <c r="Z45" s="466"/>
      <c r="AA45" s="89" t="str">
        <f>+IF(T45="UI",'Tasas por grupos escalonada'!$C$19,IF(T45="UYU",'Tasas por grupos escalonada'!$C$18,IF(T45="USD",'Tasas por grupos escalonada'!$C$20,"")))</f>
        <v/>
      </c>
      <c r="AB45" s="486"/>
      <c r="AC45" s="486"/>
      <c r="AD45" s="486"/>
      <c r="AE45" s="486"/>
      <c r="AF45" s="90" t="str">
        <f t="shared" si="1"/>
        <v/>
      </c>
      <c r="AG45" s="91" t="str">
        <f t="shared" si="2"/>
        <v/>
      </c>
      <c r="AH45" s="92" t="str">
        <f t="shared" si="3"/>
        <v/>
      </c>
      <c r="AI45" s="93" t="str">
        <f t="shared" si="4"/>
        <v/>
      </c>
      <c r="AJ45" s="93" t="str">
        <f t="shared" si="5"/>
        <v/>
      </c>
      <c r="AK45" s="215" t="str">
        <f t="shared" si="6"/>
        <v/>
      </c>
      <c r="AL45" s="99" t="str">
        <f t="shared" si="7"/>
        <v/>
      </c>
      <c r="AN45" s="34" t="b">
        <f t="shared" si="8"/>
        <v>0</v>
      </c>
    </row>
    <row r="46" spans="1:40" ht="15.75" customHeight="1">
      <c r="A46" s="483"/>
      <c r="B46" s="486"/>
      <c r="C46" s="483"/>
      <c r="D46" s="487"/>
      <c r="E46" s="487"/>
      <c r="F46" s="486"/>
      <c r="G46" s="85" t="str">
        <f>+IFERROR(VLOOKUP(F46,Listas!$B:$C,2,0),"")</f>
        <v/>
      </c>
      <c r="H46" s="486"/>
      <c r="I46" s="486"/>
      <c r="J46" s="486"/>
      <c r="K46" s="483"/>
      <c r="L46" s="483"/>
      <c r="M46" s="547"/>
      <c r="N46" s="483"/>
      <c r="O46" s="487"/>
      <c r="P46" s="484"/>
      <c r="Q46" s="486"/>
      <c r="R46" s="486"/>
      <c r="S46" s="486"/>
      <c r="T46" s="486"/>
      <c r="U46" s="483"/>
      <c r="V46" s="486"/>
      <c r="W46" s="483"/>
      <c r="X46" s="86" t="str">
        <f t="shared" si="0"/>
        <v/>
      </c>
      <c r="Y46" s="465"/>
      <c r="Z46" s="466"/>
      <c r="AA46" s="89" t="str">
        <f>+IF(T46="UI",'Tasas por grupos escalonada'!$C$19,IF(T46="UYU",'Tasas por grupos escalonada'!$C$18,IF(T46="USD",'Tasas por grupos escalonada'!$C$20,"")))</f>
        <v/>
      </c>
      <c r="AB46" s="486"/>
      <c r="AC46" s="486"/>
      <c r="AD46" s="486"/>
      <c r="AE46" s="486"/>
      <c r="AF46" s="90" t="str">
        <f t="shared" si="1"/>
        <v/>
      </c>
      <c r="AG46" s="91" t="str">
        <f t="shared" si="2"/>
        <v/>
      </c>
      <c r="AH46" s="92" t="str">
        <f t="shared" si="3"/>
        <v/>
      </c>
      <c r="AI46" s="93" t="str">
        <f t="shared" si="4"/>
        <v/>
      </c>
      <c r="AJ46" s="93" t="str">
        <f t="shared" si="5"/>
        <v/>
      </c>
      <c r="AK46" s="215" t="str">
        <f t="shared" si="6"/>
        <v/>
      </c>
      <c r="AL46" s="99" t="str">
        <f t="shared" si="7"/>
        <v/>
      </c>
      <c r="AN46" s="34" t="b">
        <f t="shared" si="8"/>
        <v>0</v>
      </c>
    </row>
    <row r="47" spans="1:40" ht="15.75" customHeight="1">
      <c r="A47" s="483"/>
      <c r="B47" s="486"/>
      <c r="C47" s="483"/>
      <c r="D47" s="487"/>
      <c r="E47" s="487"/>
      <c r="F47" s="486"/>
      <c r="G47" s="85" t="str">
        <f>+IFERROR(VLOOKUP(F47,Listas!$B:$C,2,0),"")</f>
        <v/>
      </c>
      <c r="H47" s="486"/>
      <c r="I47" s="486"/>
      <c r="J47" s="486"/>
      <c r="K47" s="483"/>
      <c r="L47" s="483"/>
      <c r="M47" s="547"/>
      <c r="N47" s="483"/>
      <c r="O47" s="487"/>
      <c r="P47" s="484"/>
      <c r="Q47" s="486"/>
      <c r="R47" s="486"/>
      <c r="S47" s="486"/>
      <c r="T47" s="486"/>
      <c r="U47" s="483"/>
      <c r="V47" s="486"/>
      <c r="W47" s="483"/>
      <c r="X47" s="86" t="str">
        <f t="shared" si="0"/>
        <v/>
      </c>
      <c r="Y47" s="465"/>
      <c r="Z47" s="466"/>
      <c r="AA47" s="89" t="str">
        <f>+IF(T47="UI",'Tasas por grupos escalonada'!$C$19,IF(T47="UYU",'Tasas por grupos escalonada'!$C$18,IF(T47="USD",'Tasas por grupos escalonada'!$C$20,"")))</f>
        <v/>
      </c>
      <c r="AB47" s="486"/>
      <c r="AC47" s="486"/>
      <c r="AD47" s="486"/>
      <c r="AE47" s="486"/>
      <c r="AF47" s="90" t="str">
        <f t="shared" si="1"/>
        <v/>
      </c>
      <c r="AG47" s="91" t="str">
        <f t="shared" si="2"/>
        <v/>
      </c>
      <c r="AH47" s="92" t="str">
        <f t="shared" si="3"/>
        <v/>
      </c>
      <c r="AI47" s="93" t="str">
        <f t="shared" si="4"/>
        <v/>
      </c>
      <c r="AJ47" s="93" t="str">
        <f t="shared" si="5"/>
        <v/>
      </c>
      <c r="AK47" s="215" t="str">
        <f t="shared" si="6"/>
        <v/>
      </c>
      <c r="AL47" s="99" t="str">
        <f t="shared" si="7"/>
        <v/>
      </c>
      <c r="AN47" s="34" t="b">
        <f t="shared" si="8"/>
        <v>0</v>
      </c>
    </row>
    <row r="48" spans="1:40" ht="15.75" customHeight="1">
      <c r="A48" s="483"/>
      <c r="B48" s="486"/>
      <c r="C48" s="483"/>
      <c r="D48" s="487"/>
      <c r="E48" s="487"/>
      <c r="F48" s="486"/>
      <c r="G48" s="85" t="str">
        <f>+IFERROR(VLOOKUP(F48,Listas!$B:$C,2,0),"")</f>
        <v/>
      </c>
      <c r="H48" s="486"/>
      <c r="I48" s="486"/>
      <c r="J48" s="486"/>
      <c r="K48" s="483"/>
      <c r="L48" s="483"/>
      <c r="M48" s="547"/>
      <c r="N48" s="483"/>
      <c r="O48" s="487"/>
      <c r="P48" s="484"/>
      <c r="Q48" s="486"/>
      <c r="R48" s="486"/>
      <c r="S48" s="486"/>
      <c r="T48" s="486"/>
      <c r="U48" s="483"/>
      <c r="V48" s="486"/>
      <c r="W48" s="483"/>
      <c r="X48" s="86" t="str">
        <f t="shared" si="0"/>
        <v/>
      </c>
      <c r="Y48" s="465"/>
      <c r="Z48" s="466"/>
      <c r="AA48" s="89" t="str">
        <f>+IF(T48="UI",'Tasas por grupos escalonada'!$C$19,IF(T48="UYU",'Tasas por grupos escalonada'!$C$18,IF(T48="USD",'Tasas por grupos escalonada'!$C$20,"")))</f>
        <v/>
      </c>
      <c r="AB48" s="486"/>
      <c r="AC48" s="486"/>
      <c r="AD48" s="486"/>
      <c r="AE48" s="486"/>
      <c r="AF48" s="90" t="str">
        <f t="shared" si="1"/>
        <v/>
      </c>
      <c r="AG48" s="91" t="str">
        <f t="shared" si="2"/>
        <v/>
      </c>
      <c r="AH48" s="92" t="str">
        <f t="shared" si="3"/>
        <v/>
      </c>
      <c r="AI48" s="93" t="str">
        <f t="shared" si="4"/>
        <v/>
      </c>
      <c r="AJ48" s="93" t="str">
        <f t="shared" si="5"/>
        <v/>
      </c>
      <c r="AK48" s="215" t="str">
        <f t="shared" si="6"/>
        <v/>
      </c>
      <c r="AL48" s="99" t="str">
        <f t="shared" si="7"/>
        <v/>
      </c>
      <c r="AN48" s="34" t="b">
        <f t="shared" si="8"/>
        <v>0</v>
      </c>
    </row>
    <row r="49" spans="1:40" ht="15.75" customHeight="1">
      <c r="A49" s="483"/>
      <c r="B49" s="486"/>
      <c r="C49" s="483"/>
      <c r="D49" s="487"/>
      <c r="E49" s="487"/>
      <c r="F49" s="486"/>
      <c r="G49" s="85" t="str">
        <f>+IFERROR(VLOOKUP(F49,Listas!$B:$C,2,0),"")</f>
        <v/>
      </c>
      <c r="H49" s="486"/>
      <c r="I49" s="486"/>
      <c r="J49" s="486"/>
      <c r="K49" s="483"/>
      <c r="L49" s="483"/>
      <c r="M49" s="547"/>
      <c r="N49" s="483"/>
      <c r="O49" s="487"/>
      <c r="P49" s="484"/>
      <c r="Q49" s="486"/>
      <c r="R49" s="486"/>
      <c r="S49" s="486"/>
      <c r="T49" s="486"/>
      <c r="U49" s="483"/>
      <c r="V49" s="486"/>
      <c r="W49" s="483"/>
      <c r="X49" s="86" t="str">
        <f t="shared" si="0"/>
        <v/>
      </c>
      <c r="Y49" s="465"/>
      <c r="Z49" s="466"/>
      <c r="AA49" s="89" t="str">
        <f>+IF(T49="UI",'Tasas por grupos escalonada'!$C$19,IF(T49="UYU",'Tasas por grupos escalonada'!$C$18,IF(T49="USD",'Tasas por grupos escalonada'!$C$20,"")))</f>
        <v/>
      </c>
      <c r="AB49" s="486"/>
      <c r="AC49" s="486"/>
      <c r="AD49" s="486"/>
      <c r="AE49" s="486"/>
      <c r="AF49" s="90" t="str">
        <f t="shared" si="1"/>
        <v/>
      </c>
      <c r="AG49" s="91" t="str">
        <f t="shared" si="2"/>
        <v/>
      </c>
      <c r="AH49" s="92" t="str">
        <f t="shared" si="3"/>
        <v/>
      </c>
      <c r="AI49" s="93" t="str">
        <f t="shared" si="4"/>
        <v/>
      </c>
      <c r="AJ49" s="93" t="str">
        <f t="shared" si="5"/>
        <v/>
      </c>
      <c r="AK49" s="215" t="str">
        <f t="shared" si="6"/>
        <v/>
      </c>
      <c r="AL49" s="99" t="str">
        <f t="shared" si="7"/>
        <v/>
      </c>
      <c r="AN49" s="34" t="b">
        <f t="shared" si="8"/>
        <v>0</v>
      </c>
    </row>
    <row r="50" spans="1:40" ht="15.75" customHeight="1">
      <c r="A50" s="483"/>
      <c r="B50" s="486"/>
      <c r="C50" s="483"/>
      <c r="D50" s="487"/>
      <c r="E50" s="487"/>
      <c r="F50" s="486"/>
      <c r="G50" s="85" t="str">
        <f>+IFERROR(VLOOKUP(F50,Listas!$B:$C,2,0),"")</f>
        <v/>
      </c>
      <c r="H50" s="486"/>
      <c r="I50" s="486"/>
      <c r="J50" s="486"/>
      <c r="K50" s="483"/>
      <c r="L50" s="483"/>
      <c r="M50" s="547"/>
      <c r="N50" s="483"/>
      <c r="O50" s="487"/>
      <c r="P50" s="484"/>
      <c r="Q50" s="486"/>
      <c r="R50" s="486"/>
      <c r="S50" s="486"/>
      <c r="T50" s="486"/>
      <c r="U50" s="483"/>
      <c r="V50" s="486"/>
      <c r="W50" s="483"/>
      <c r="X50" s="86" t="str">
        <f t="shared" si="0"/>
        <v/>
      </c>
      <c r="Y50" s="465"/>
      <c r="Z50" s="466"/>
      <c r="AA50" s="89" t="str">
        <f>+IF(T50="UI",'Tasas por grupos escalonada'!$C$19,IF(T50="UYU",'Tasas por grupos escalonada'!$C$18,IF(T50="USD",'Tasas por grupos escalonada'!$C$20,"")))</f>
        <v/>
      </c>
      <c r="AB50" s="486"/>
      <c r="AC50" s="486"/>
      <c r="AD50" s="486"/>
      <c r="AE50" s="486"/>
      <c r="AF50" s="90" t="str">
        <f t="shared" si="1"/>
        <v/>
      </c>
      <c r="AG50" s="91" t="str">
        <f t="shared" si="2"/>
        <v/>
      </c>
      <c r="AH50" s="92" t="str">
        <f t="shared" si="3"/>
        <v/>
      </c>
      <c r="AI50" s="93" t="str">
        <f t="shared" si="4"/>
        <v/>
      </c>
      <c r="AJ50" s="93" t="str">
        <f t="shared" si="5"/>
        <v/>
      </c>
      <c r="AK50" s="215" t="str">
        <f t="shared" si="6"/>
        <v/>
      </c>
      <c r="AL50" s="99" t="str">
        <f t="shared" si="7"/>
        <v/>
      </c>
      <c r="AN50" s="34" t="b">
        <f t="shared" si="8"/>
        <v>0</v>
      </c>
    </row>
    <row r="51" spans="1:40" ht="15.75" customHeight="1">
      <c r="A51" s="483"/>
      <c r="B51" s="486"/>
      <c r="C51" s="483"/>
      <c r="D51" s="487"/>
      <c r="E51" s="487"/>
      <c r="F51" s="486"/>
      <c r="G51" s="85" t="str">
        <f>+IFERROR(VLOOKUP(F51,Listas!$B:$C,2,0),"")</f>
        <v/>
      </c>
      <c r="H51" s="486"/>
      <c r="I51" s="486"/>
      <c r="J51" s="486"/>
      <c r="K51" s="483"/>
      <c r="L51" s="483"/>
      <c r="M51" s="547"/>
      <c r="N51" s="483"/>
      <c r="O51" s="487"/>
      <c r="P51" s="484"/>
      <c r="Q51" s="486"/>
      <c r="R51" s="486"/>
      <c r="S51" s="486"/>
      <c r="T51" s="486"/>
      <c r="U51" s="483"/>
      <c r="V51" s="486"/>
      <c r="W51" s="483"/>
      <c r="X51" s="86" t="str">
        <f t="shared" si="0"/>
        <v/>
      </c>
      <c r="Y51" s="465"/>
      <c r="Z51" s="466"/>
      <c r="AA51" s="89" t="str">
        <f>+IF(T51="UI",'Tasas por grupos escalonada'!$C$19,IF(T51="UYU",'Tasas por grupos escalonada'!$C$18,IF(T51="USD",'Tasas por grupos escalonada'!$C$20,"")))</f>
        <v/>
      </c>
      <c r="AB51" s="486"/>
      <c r="AC51" s="486"/>
      <c r="AD51" s="486"/>
      <c r="AE51" s="486"/>
      <c r="AF51" s="90" t="str">
        <f t="shared" si="1"/>
        <v/>
      </c>
      <c r="AG51" s="91" t="str">
        <f t="shared" si="2"/>
        <v/>
      </c>
      <c r="AH51" s="92" t="str">
        <f t="shared" si="3"/>
        <v/>
      </c>
      <c r="AI51" s="93" t="str">
        <f t="shared" si="4"/>
        <v/>
      </c>
      <c r="AJ51" s="93" t="str">
        <f t="shared" si="5"/>
        <v/>
      </c>
      <c r="AK51" s="215" t="str">
        <f t="shared" si="6"/>
        <v/>
      </c>
      <c r="AL51" s="99" t="str">
        <f t="shared" si="7"/>
        <v/>
      </c>
      <c r="AN51" s="34" t="b">
        <f t="shared" si="8"/>
        <v>0</v>
      </c>
    </row>
    <row r="52" spans="1:40" ht="15.75" customHeight="1">
      <c r="A52" s="483"/>
      <c r="B52" s="486"/>
      <c r="C52" s="483"/>
      <c r="D52" s="487"/>
      <c r="E52" s="487"/>
      <c r="F52" s="486"/>
      <c r="G52" s="85" t="str">
        <f>+IFERROR(VLOOKUP(F52,Listas!$B:$C,2,0),"")</f>
        <v/>
      </c>
      <c r="H52" s="486"/>
      <c r="I52" s="486"/>
      <c r="J52" s="486"/>
      <c r="K52" s="483"/>
      <c r="L52" s="483"/>
      <c r="M52" s="547"/>
      <c r="N52" s="483"/>
      <c r="O52" s="487"/>
      <c r="P52" s="484"/>
      <c r="Q52" s="486"/>
      <c r="R52" s="486"/>
      <c r="S52" s="486"/>
      <c r="T52" s="486"/>
      <c r="U52" s="483"/>
      <c r="V52" s="486"/>
      <c r="W52" s="483"/>
      <c r="X52" s="86" t="str">
        <f t="shared" si="0"/>
        <v/>
      </c>
      <c r="Y52" s="465"/>
      <c r="Z52" s="466"/>
      <c r="AA52" s="89" t="str">
        <f>+IF(T52="UI",'Tasas por grupos escalonada'!$C$19,IF(T52="UYU",'Tasas por grupos escalonada'!$C$18,IF(T52="USD",'Tasas por grupos escalonada'!$C$20,"")))</f>
        <v/>
      </c>
      <c r="AB52" s="486"/>
      <c r="AC52" s="486"/>
      <c r="AD52" s="486"/>
      <c r="AE52" s="486"/>
      <c r="AF52" s="90" t="str">
        <f t="shared" si="1"/>
        <v/>
      </c>
      <c r="AG52" s="91" t="str">
        <f t="shared" si="2"/>
        <v/>
      </c>
      <c r="AH52" s="92" t="str">
        <f t="shared" si="3"/>
        <v/>
      </c>
      <c r="AI52" s="93" t="str">
        <f t="shared" si="4"/>
        <v/>
      </c>
      <c r="AJ52" s="93" t="str">
        <f t="shared" si="5"/>
        <v/>
      </c>
      <c r="AK52" s="215" t="str">
        <f t="shared" si="6"/>
        <v/>
      </c>
      <c r="AL52" s="99" t="str">
        <f t="shared" si="7"/>
        <v/>
      </c>
      <c r="AN52" s="34" t="b">
        <f t="shared" si="8"/>
        <v>0</v>
      </c>
    </row>
    <row r="53" spans="1:40" ht="15.75" customHeight="1">
      <c r="A53" s="483"/>
      <c r="B53" s="486"/>
      <c r="C53" s="483"/>
      <c r="D53" s="487"/>
      <c r="E53" s="487"/>
      <c r="F53" s="486"/>
      <c r="G53" s="85" t="str">
        <f>+IFERROR(VLOOKUP(F53,Listas!$B:$C,2,0),"")</f>
        <v/>
      </c>
      <c r="H53" s="486"/>
      <c r="I53" s="486"/>
      <c r="J53" s="486"/>
      <c r="K53" s="483"/>
      <c r="L53" s="483"/>
      <c r="M53" s="547"/>
      <c r="N53" s="483"/>
      <c r="O53" s="487"/>
      <c r="P53" s="484"/>
      <c r="Q53" s="486"/>
      <c r="R53" s="486"/>
      <c r="S53" s="486"/>
      <c r="T53" s="486"/>
      <c r="U53" s="483"/>
      <c r="V53" s="486"/>
      <c r="W53" s="483"/>
      <c r="X53" s="86" t="str">
        <f t="shared" si="0"/>
        <v/>
      </c>
      <c r="Y53" s="465"/>
      <c r="Z53" s="466"/>
      <c r="AA53" s="89" t="str">
        <f>+IF(T53="UI",'Tasas por grupos escalonada'!$C$19,IF(T53="UYU",'Tasas por grupos escalonada'!$C$18,IF(T53="USD",'Tasas por grupos escalonada'!$C$20,"")))</f>
        <v/>
      </c>
      <c r="AB53" s="486"/>
      <c r="AC53" s="486"/>
      <c r="AD53" s="486"/>
      <c r="AE53" s="486"/>
      <c r="AF53" s="90" t="str">
        <f t="shared" si="1"/>
        <v/>
      </c>
      <c r="AG53" s="91" t="str">
        <f t="shared" si="2"/>
        <v/>
      </c>
      <c r="AH53" s="92" t="str">
        <f t="shared" si="3"/>
        <v/>
      </c>
      <c r="AI53" s="93" t="str">
        <f t="shared" si="4"/>
        <v/>
      </c>
      <c r="AJ53" s="93" t="str">
        <f t="shared" si="5"/>
        <v/>
      </c>
      <c r="AK53" s="215" t="str">
        <f t="shared" si="6"/>
        <v/>
      </c>
      <c r="AL53" s="99" t="str">
        <f t="shared" si="7"/>
        <v/>
      </c>
      <c r="AN53" s="34" t="b">
        <f t="shared" si="8"/>
        <v>0</v>
      </c>
    </row>
    <row r="54" spans="1:40" ht="15.75" customHeight="1">
      <c r="A54" s="483"/>
      <c r="B54" s="486"/>
      <c r="C54" s="483"/>
      <c r="D54" s="487"/>
      <c r="E54" s="487"/>
      <c r="F54" s="486"/>
      <c r="G54" s="85" t="str">
        <f>+IFERROR(VLOOKUP(F54,Listas!$B:$C,2,0),"")</f>
        <v/>
      </c>
      <c r="H54" s="486"/>
      <c r="I54" s="486"/>
      <c r="J54" s="486"/>
      <c r="K54" s="483"/>
      <c r="L54" s="483"/>
      <c r="M54" s="547"/>
      <c r="N54" s="483"/>
      <c r="O54" s="487"/>
      <c r="P54" s="484"/>
      <c r="Q54" s="486"/>
      <c r="R54" s="486"/>
      <c r="S54" s="486"/>
      <c r="T54" s="486"/>
      <c r="U54" s="483"/>
      <c r="V54" s="486"/>
      <c r="W54" s="483"/>
      <c r="X54" s="86" t="str">
        <f t="shared" si="0"/>
        <v/>
      </c>
      <c r="Y54" s="465"/>
      <c r="Z54" s="466"/>
      <c r="AA54" s="89" t="str">
        <f>+IF(T54="UI",'Tasas por grupos escalonada'!$C$19,IF(T54="UYU",'Tasas por grupos escalonada'!$C$18,IF(T54="USD",'Tasas por grupos escalonada'!$C$20,"")))</f>
        <v/>
      </c>
      <c r="AB54" s="486"/>
      <c r="AC54" s="486"/>
      <c r="AD54" s="486"/>
      <c r="AE54" s="486"/>
      <c r="AF54" s="90" t="str">
        <f t="shared" si="1"/>
        <v/>
      </c>
      <c r="AG54" s="91" t="str">
        <f t="shared" si="2"/>
        <v/>
      </c>
      <c r="AH54" s="92" t="str">
        <f t="shared" si="3"/>
        <v/>
      </c>
      <c r="AI54" s="93" t="str">
        <f t="shared" si="4"/>
        <v/>
      </c>
      <c r="AJ54" s="93" t="str">
        <f t="shared" si="5"/>
        <v/>
      </c>
      <c r="AK54" s="215" t="str">
        <f t="shared" si="6"/>
        <v/>
      </c>
      <c r="AL54" s="99" t="str">
        <f t="shared" si="7"/>
        <v/>
      </c>
      <c r="AN54" s="34" t="b">
        <f t="shared" si="8"/>
        <v>0</v>
      </c>
    </row>
    <row r="55" spans="1:40" ht="15.75" customHeight="1">
      <c r="A55" s="483"/>
      <c r="B55" s="486"/>
      <c r="C55" s="483"/>
      <c r="D55" s="487"/>
      <c r="E55" s="487"/>
      <c r="F55" s="486"/>
      <c r="G55" s="85" t="str">
        <f>+IFERROR(VLOOKUP(F55,Listas!$B:$C,2,0),"")</f>
        <v/>
      </c>
      <c r="H55" s="486"/>
      <c r="I55" s="486"/>
      <c r="J55" s="486"/>
      <c r="K55" s="483"/>
      <c r="L55" s="483"/>
      <c r="M55" s="547"/>
      <c r="N55" s="483"/>
      <c r="O55" s="487"/>
      <c r="P55" s="484"/>
      <c r="Q55" s="486"/>
      <c r="R55" s="486"/>
      <c r="S55" s="486"/>
      <c r="T55" s="486"/>
      <c r="U55" s="483"/>
      <c r="V55" s="486"/>
      <c r="W55" s="483"/>
      <c r="X55" s="86" t="str">
        <f t="shared" si="0"/>
        <v/>
      </c>
      <c r="Y55" s="465"/>
      <c r="Z55" s="466"/>
      <c r="AA55" s="89" t="str">
        <f>+IF(T55="UI",'Tasas por grupos escalonada'!$C$19,IF(T55="UYU",'Tasas por grupos escalonada'!$C$18,IF(T55="USD",'Tasas por grupos escalonada'!$C$20,"")))</f>
        <v/>
      </c>
      <c r="AB55" s="486"/>
      <c r="AC55" s="486"/>
      <c r="AD55" s="486"/>
      <c r="AE55" s="486"/>
      <c r="AF55" s="90" t="str">
        <f t="shared" si="1"/>
        <v/>
      </c>
      <c r="AG55" s="91" t="str">
        <f t="shared" si="2"/>
        <v/>
      </c>
      <c r="AH55" s="92" t="str">
        <f t="shared" si="3"/>
        <v/>
      </c>
      <c r="AI55" s="93" t="str">
        <f t="shared" si="4"/>
        <v/>
      </c>
      <c r="AJ55" s="93" t="str">
        <f t="shared" si="5"/>
        <v/>
      </c>
      <c r="AK55" s="215" t="str">
        <f t="shared" si="6"/>
        <v/>
      </c>
      <c r="AL55" s="99" t="str">
        <f t="shared" si="7"/>
        <v/>
      </c>
      <c r="AN55" s="34" t="b">
        <f t="shared" si="8"/>
        <v>0</v>
      </c>
    </row>
    <row r="56" spans="1:40" ht="15.75" customHeight="1">
      <c r="A56" s="483"/>
      <c r="B56" s="486"/>
      <c r="C56" s="483"/>
      <c r="D56" s="487"/>
      <c r="E56" s="487"/>
      <c r="F56" s="486"/>
      <c r="G56" s="85" t="str">
        <f>+IFERROR(VLOOKUP(F56,Listas!$B:$C,2,0),"")</f>
        <v/>
      </c>
      <c r="H56" s="486"/>
      <c r="I56" s="486"/>
      <c r="J56" s="486"/>
      <c r="K56" s="483"/>
      <c r="L56" s="483"/>
      <c r="M56" s="547"/>
      <c r="N56" s="483"/>
      <c r="O56" s="487"/>
      <c r="P56" s="484"/>
      <c r="Q56" s="486"/>
      <c r="R56" s="486"/>
      <c r="S56" s="486"/>
      <c r="T56" s="486"/>
      <c r="U56" s="483"/>
      <c r="V56" s="486"/>
      <c r="W56" s="483"/>
      <c r="X56" s="86" t="str">
        <f t="shared" si="0"/>
        <v/>
      </c>
      <c r="Y56" s="465"/>
      <c r="Z56" s="466"/>
      <c r="AA56" s="89" t="str">
        <f>+IF(T56="UI",'Tasas por grupos escalonada'!$C$19,IF(T56="UYU",'Tasas por grupos escalonada'!$C$18,IF(T56="USD",'Tasas por grupos escalonada'!$C$20,"")))</f>
        <v/>
      </c>
      <c r="AB56" s="486"/>
      <c r="AC56" s="486"/>
      <c r="AD56" s="486"/>
      <c r="AE56" s="486"/>
      <c r="AF56" s="90" t="str">
        <f t="shared" si="1"/>
        <v/>
      </c>
      <c r="AG56" s="91" t="str">
        <f t="shared" si="2"/>
        <v/>
      </c>
      <c r="AH56" s="92" t="str">
        <f t="shared" si="3"/>
        <v/>
      </c>
      <c r="AI56" s="93" t="str">
        <f t="shared" si="4"/>
        <v/>
      </c>
      <c r="AJ56" s="93" t="str">
        <f t="shared" si="5"/>
        <v/>
      </c>
      <c r="AK56" s="215" t="str">
        <f t="shared" si="6"/>
        <v/>
      </c>
      <c r="AL56" s="99" t="str">
        <f t="shared" si="7"/>
        <v/>
      </c>
      <c r="AN56" s="34" t="b">
        <f t="shared" si="8"/>
        <v>0</v>
      </c>
    </row>
    <row r="57" spans="1:40" ht="15.75" customHeight="1">
      <c r="A57" s="483"/>
      <c r="B57" s="486"/>
      <c r="C57" s="483"/>
      <c r="D57" s="487"/>
      <c r="E57" s="487"/>
      <c r="F57" s="486"/>
      <c r="G57" s="85" t="str">
        <f>+IFERROR(VLOOKUP(F57,Listas!$B:$C,2,0),"")</f>
        <v/>
      </c>
      <c r="H57" s="486"/>
      <c r="I57" s="486"/>
      <c r="J57" s="486"/>
      <c r="K57" s="483"/>
      <c r="L57" s="483"/>
      <c r="M57" s="547"/>
      <c r="N57" s="483"/>
      <c r="O57" s="487"/>
      <c r="P57" s="484"/>
      <c r="Q57" s="486"/>
      <c r="R57" s="486"/>
      <c r="S57" s="486"/>
      <c r="T57" s="486"/>
      <c r="U57" s="483"/>
      <c r="V57" s="486"/>
      <c r="W57" s="483"/>
      <c r="X57" s="86" t="str">
        <f t="shared" si="0"/>
        <v/>
      </c>
      <c r="Y57" s="465"/>
      <c r="Z57" s="466"/>
      <c r="AA57" s="89" t="str">
        <f>+IF(T57="UI",'Tasas por grupos escalonada'!$C$19,IF(T57="UYU",'Tasas por grupos escalonada'!$C$18,IF(T57="USD",'Tasas por grupos escalonada'!$C$20,"")))</f>
        <v/>
      </c>
      <c r="AB57" s="486"/>
      <c r="AC57" s="486"/>
      <c r="AD57" s="486"/>
      <c r="AE57" s="486"/>
      <c r="AF57" s="90" t="str">
        <f t="shared" si="1"/>
        <v/>
      </c>
      <c r="AG57" s="91" t="str">
        <f t="shared" si="2"/>
        <v/>
      </c>
      <c r="AH57" s="92" t="str">
        <f t="shared" si="3"/>
        <v/>
      </c>
      <c r="AI57" s="93" t="str">
        <f t="shared" si="4"/>
        <v/>
      </c>
      <c r="AJ57" s="93" t="str">
        <f t="shared" si="5"/>
        <v/>
      </c>
      <c r="AK57" s="215" t="str">
        <f t="shared" si="6"/>
        <v/>
      </c>
      <c r="AL57" s="99" t="str">
        <f t="shared" si="7"/>
        <v/>
      </c>
      <c r="AN57" s="34" t="b">
        <f t="shared" si="8"/>
        <v>0</v>
      </c>
    </row>
    <row r="58" spans="1:40" ht="15.75" customHeight="1">
      <c r="A58" s="483"/>
      <c r="B58" s="486"/>
      <c r="C58" s="483"/>
      <c r="D58" s="487"/>
      <c r="E58" s="487"/>
      <c r="F58" s="486"/>
      <c r="G58" s="85" t="str">
        <f>+IFERROR(VLOOKUP(F58,Listas!$B:$C,2,0),"")</f>
        <v/>
      </c>
      <c r="H58" s="486"/>
      <c r="I58" s="486"/>
      <c r="J58" s="486"/>
      <c r="K58" s="483"/>
      <c r="L58" s="483"/>
      <c r="M58" s="547"/>
      <c r="N58" s="483"/>
      <c r="O58" s="487"/>
      <c r="P58" s="484"/>
      <c r="Q58" s="486"/>
      <c r="R58" s="486"/>
      <c r="S58" s="486"/>
      <c r="T58" s="486"/>
      <c r="U58" s="483"/>
      <c r="V58" s="486"/>
      <c r="W58" s="483"/>
      <c r="X58" s="86" t="str">
        <f t="shared" si="0"/>
        <v/>
      </c>
      <c r="Y58" s="465"/>
      <c r="Z58" s="466"/>
      <c r="AA58" s="89" t="str">
        <f>+IF(T58="UI",'Tasas por grupos escalonada'!$C$19,IF(T58="UYU",'Tasas por grupos escalonada'!$C$18,IF(T58="USD",'Tasas por grupos escalonada'!$C$20,"")))</f>
        <v/>
      </c>
      <c r="AB58" s="486"/>
      <c r="AC58" s="486"/>
      <c r="AD58" s="486"/>
      <c r="AE58" s="486"/>
      <c r="AF58" s="90" t="str">
        <f t="shared" si="1"/>
        <v/>
      </c>
      <c r="AG58" s="91" t="str">
        <f t="shared" si="2"/>
        <v/>
      </c>
      <c r="AH58" s="92" t="str">
        <f t="shared" si="3"/>
        <v/>
      </c>
      <c r="AI58" s="93" t="str">
        <f t="shared" si="4"/>
        <v/>
      </c>
      <c r="AJ58" s="93" t="str">
        <f t="shared" si="5"/>
        <v/>
      </c>
      <c r="AK58" s="215" t="str">
        <f t="shared" si="6"/>
        <v/>
      </c>
      <c r="AL58" s="99" t="str">
        <f t="shared" si="7"/>
        <v/>
      </c>
      <c r="AN58" s="34" t="b">
        <f t="shared" si="8"/>
        <v>0</v>
      </c>
    </row>
    <row r="59" spans="1:40" ht="15.75" customHeight="1">
      <c r="A59" s="483"/>
      <c r="B59" s="486"/>
      <c r="C59" s="483"/>
      <c r="D59" s="487"/>
      <c r="E59" s="487"/>
      <c r="F59" s="486"/>
      <c r="G59" s="85" t="str">
        <f>+IFERROR(VLOOKUP(F59,Listas!$B:$C,2,0),"")</f>
        <v/>
      </c>
      <c r="H59" s="486"/>
      <c r="I59" s="486"/>
      <c r="J59" s="486"/>
      <c r="K59" s="483"/>
      <c r="L59" s="483"/>
      <c r="M59" s="547"/>
      <c r="N59" s="483"/>
      <c r="O59" s="487"/>
      <c r="P59" s="484"/>
      <c r="Q59" s="486"/>
      <c r="R59" s="486"/>
      <c r="S59" s="486"/>
      <c r="T59" s="486"/>
      <c r="U59" s="483"/>
      <c r="V59" s="486"/>
      <c r="W59" s="483"/>
      <c r="X59" s="86" t="str">
        <f t="shared" si="0"/>
        <v/>
      </c>
      <c r="Y59" s="465"/>
      <c r="Z59" s="466"/>
      <c r="AA59" s="89" t="str">
        <f>+IF(T59="UI",'Tasas por grupos escalonada'!$C$19,IF(T59="UYU",'Tasas por grupos escalonada'!$C$18,IF(T59="USD",'Tasas por grupos escalonada'!$C$20,"")))</f>
        <v/>
      </c>
      <c r="AB59" s="486"/>
      <c r="AC59" s="486"/>
      <c r="AD59" s="486"/>
      <c r="AE59" s="486"/>
      <c r="AF59" s="90" t="str">
        <f t="shared" si="1"/>
        <v/>
      </c>
      <c r="AG59" s="91" t="str">
        <f t="shared" si="2"/>
        <v/>
      </c>
      <c r="AH59" s="92" t="str">
        <f t="shared" si="3"/>
        <v/>
      </c>
      <c r="AI59" s="93" t="str">
        <f t="shared" si="4"/>
        <v/>
      </c>
      <c r="AJ59" s="93" t="str">
        <f t="shared" si="5"/>
        <v/>
      </c>
      <c r="AK59" s="215" t="str">
        <f t="shared" si="6"/>
        <v/>
      </c>
      <c r="AL59" s="99" t="str">
        <f t="shared" si="7"/>
        <v/>
      </c>
      <c r="AN59" s="34" t="b">
        <f t="shared" si="8"/>
        <v>0</v>
      </c>
    </row>
    <row r="60" spans="1:40" ht="15.75" customHeight="1">
      <c r="A60" s="483"/>
      <c r="B60" s="486"/>
      <c r="C60" s="483"/>
      <c r="D60" s="487"/>
      <c r="E60" s="487"/>
      <c r="F60" s="486"/>
      <c r="G60" s="85" t="str">
        <f>+IFERROR(VLOOKUP(F60,Listas!$B:$C,2,0),"")</f>
        <v/>
      </c>
      <c r="H60" s="486"/>
      <c r="I60" s="486"/>
      <c r="J60" s="486"/>
      <c r="K60" s="483"/>
      <c r="L60" s="483"/>
      <c r="M60" s="547"/>
      <c r="N60" s="483"/>
      <c r="O60" s="487"/>
      <c r="P60" s="484"/>
      <c r="Q60" s="486"/>
      <c r="R60" s="486"/>
      <c r="S60" s="486"/>
      <c r="T60" s="486"/>
      <c r="U60" s="483"/>
      <c r="V60" s="486"/>
      <c r="W60" s="483"/>
      <c r="X60" s="86" t="str">
        <f t="shared" si="0"/>
        <v/>
      </c>
      <c r="Y60" s="465"/>
      <c r="Z60" s="466"/>
      <c r="AA60" s="89" t="str">
        <f>+IF(T60="UI",'Tasas por grupos escalonada'!$C$19,IF(T60="UYU",'Tasas por grupos escalonada'!$C$18,IF(T60="USD",'Tasas por grupos escalonada'!$C$20,"")))</f>
        <v/>
      </c>
      <c r="AB60" s="486"/>
      <c r="AC60" s="486"/>
      <c r="AD60" s="486"/>
      <c r="AE60" s="486"/>
      <c r="AF60" s="90" t="str">
        <f t="shared" si="1"/>
        <v/>
      </c>
      <c r="AG60" s="91" t="str">
        <f t="shared" si="2"/>
        <v/>
      </c>
      <c r="AH60" s="92" t="str">
        <f t="shared" si="3"/>
        <v/>
      </c>
      <c r="AI60" s="93" t="str">
        <f t="shared" si="4"/>
        <v/>
      </c>
      <c r="AJ60" s="93" t="str">
        <f t="shared" si="5"/>
        <v/>
      </c>
      <c r="AK60" s="215" t="str">
        <f t="shared" si="6"/>
        <v/>
      </c>
      <c r="AL60" s="99" t="str">
        <f t="shared" si="7"/>
        <v/>
      </c>
      <c r="AN60" s="34" t="b">
        <f t="shared" si="8"/>
        <v>0</v>
      </c>
    </row>
    <row r="61" spans="1:40" ht="15.75" customHeight="1">
      <c r="A61" s="483"/>
      <c r="B61" s="486"/>
      <c r="C61" s="483"/>
      <c r="D61" s="487"/>
      <c r="E61" s="487"/>
      <c r="F61" s="486"/>
      <c r="G61" s="85" t="str">
        <f>+IFERROR(VLOOKUP(F61,Listas!$B:$C,2,0),"")</f>
        <v/>
      </c>
      <c r="H61" s="486"/>
      <c r="I61" s="486"/>
      <c r="J61" s="486"/>
      <c r="K61" s="483"/>
      <c r="L61" s="483"/>
      <c r="M61" s="547"/>
      <c r="N61" s="483"/>
      <c r="O61" s="487"/>
      <c r="P61" s="484"/>
      <c r="Q61" s="486"/>
      <c r="R61" s="486"/>
      <c r="S61" s="486"/>
      <c r="T61" s="486"/>
      <c r="U61" s="483"/>
      <c r="V61" s="486"/>
      <c r="W61" s="483"/>
      <c r="X61" s="86" t="str">
        <f t="shared" si="0"/>
        <v/>
      </c>
      <c r="Y61" s="465"/>
      <c r="Z61" s="466"/>
      <c r="AA61" s="89" t="str">
        <f>+IF(T61="UI",'Tasas por grupos escalonada'!$C$19,IF(T61="UYU",'Tasas por grupos escalonada'!$C$18,IF(T61="USD",'Tasas por grupos escalonada'!$C$20,"")))</f>
        <v/>
      </c>
      <c r="AB61" s="486"/>
      <c r="AC61" s="486"/>
      <c r="AD61" s="486"/>
      <c r="AE61" s="486"/>
      <c r="AF61" s="90" t="str">
        <f t="shared" si="1"/>
        <v/>
      </c>
      <c r="AG61" s="91" t="str">
        <f t="shared" si="2"/>
        <v/>
      </c>
      <c r="AH61" s="92" t="str">
        <f t="shared" si="3"/>
        <v/>
      </c>
      <c r="AI61" s="93" t="str">
        <f t="shared" si="4"/>
        <v/>
      </c>
      <c r="AJ61" s="93" t="str">
        <f t="shared" si="5"/>
        <v/>
      </c>
      <c r="AK61" s="215" t="str">
        <f t="shared" si="6"/>
        <v/>
      </c>
      <c r="AL61" s="99" t="str">
        <f t="shared" si="7"/>
        <v/>
      </c>
      <c r="AN61" s="34" t="b">
        <f t="shared" si="8"/>
        <v>0</v>
      </c>
    </row>
    <row r="62" spans="1:40" ht="15.75" customHeight="1">
      <c r="A62" s="483"/>
      <c r="B62" s="486"/>
      <c r="C62" s="483"/>
      <c r="D62" s="487"/>
      <c r="E62" s="487"/>
      <c r="F62" s="486"/>
      <c r="G62" s="85" t="str">
        <f>+IFERROR(VLOOKUP(F62,Listas!$B:$C,2,0),"")</f>
        <v/>
      </c>
      <c r="H62" s="486"/>
      <c r="I62" s="486"/>
      <c r="J62" s="486"/>
      <c r="K62" s="483"/>
      <c r="L62" s="483"/>
      <c r="M62" s="547"/>
      <c r="N62" s="483"/>
      <c r="O62" s="487"/>
      <c r="P62" s="484"/>
      <c r="Q62" s="486"/>
      <c r="R62" s="486"/>
      <c r="S62" s="486"/>
      <c r="T62" s="486"/>
      <c r="U62" s="483"/>
      <c r="V62" s="486"/>
      <c r="W62" s="483"/>
      <c r="X62" s="86" t="str">
        <f t="shared" si="0"/>
        <v/>
      </c>
      <c r="Y62" s="465"/>
      <c r="Z62" s="466"/>
      <c r="AA62" s="89" t="str">
        <f>+IF(T62="UI",'Tasas por grupos escalonada'!$C$19,IF(T62="UYU",'Tasas por grupos escalonada'!$C$18,IF(T62="USD",'Tasas por grupos escalonada'!$C$20,"")))</f>
        <v/>
      </c>
      <c r="AB62" s="486"/>
      <c r="AC62" s="486"/>
      <c r="AD62" s="486"/>
      <c r="AE62" s="486"/>
      <c r="AF62" s="90" t="str">
        <f t="shared" si="1"/>
        <v/>
      </c>
      <c r="AG62" s="91" t="str">
        <f t="shared" si="2"/>
        <v/>
      </c>
      <c r="AH62" s="92" t="str">
        <f t="shared" si="3"/>
        <v/>
      </c>
      <c r="AI62" s="93" t="str">
        <f t="shared" si="4"/>
        <v/>
      </c>
      <c r="AJ62" s="93" t="str">
        <f t="shared" si="5"/>
        <v/>
      </c>
      <c r="AK62" s="215" t="str">
        <f t="shared" si="6"/>
        <v/>
      </c>
      <c r="AL62" s="99" t="str">
        <f t="shared" si="7"/>
        <v/>
      </c>
      <c r="AN62" s="34" t="b">
        <f t="shared" si="8"/>
        <v>0</v>
      </c>
    </row>
    <row r="63" spans="1:40" ht="15.75" customHeight="1">
      <c r="A63" s="483"/>
      <c r="B63" s="486"/>
      <c r="C63" s="483"/>
      <c r="D63" s="487"/>
      <c r="E63" s="487"/>
      <c r="F63" s="486"/>
      <c r="G63" s="85" t="str">
        <f>+IFERROR(VLOOKUP(F63,Listas!$B:$C,2,0),"")</f>
        <v/>
      </c>
      <c r="H63" s="486"/>
      <c r="I63" s="486"/>
      <c r="J63" s="486"/>
      <c r="K63" s="483"/>
      <c r="L63" s="483"/>
      <c r="M63" s="547"/>
      <c r="N63" s="483"/>
      <c r="O63" s="487"/>
      <c r="P63" s="484"/>
      <c r="Q63" s="486"/>
      <c r="R63" s="486"/>
      <c r="S63" s="486"/>
      <c r="T63" s="486"/>
      <c r="U63" s="483"/>
      <c r="V63" s="486"/>
      <c r="W63" s="483"/>
      <c r="X63" s="86" t="str">
        <f t="shared" si="0"/>
        <v/>
      </c>
      <c r="Y63" s="465"/>
      <c r="Z63" s="466"/>
      <c r="AA63" s="89" t="str">
        <f>+IF(T63="UI",'Tasas por grupos escalonada'!$C$19,IF(T63="UYU",'Tasas por grupos escalonada'!$C$18,IF(T63="USD",'Tasas por grupos escalonada'!$C$20,"")))</f>
        <v/>
      </c>
      <c r="AB63" s="486"/>
      <c r="AC63" s="486"/>
      <c r="AD63" s="486"/>
      <c r="AE63" s="486"/>
      <c r="AF63" s="90" t="str">
        <f t="shared" si="1"/>
        <v/>
      </c>
      <c r="AG63" s="91" t="str">
        <f t="shared" si="2"/>
        <v/>
      </c>
      <c r="AH63" s="92" t="str">
        <f t="shared" si="3"/>
        <v/>
      </c>
      <c r="AI63" s="93" t="str">
        <f t="shared" si="4"/>
        <v/>
      </c>
      <c r="AJ63" s="93" t="str">
        <f t="shared" si="5"/>
        <v/>
      </c>
      <c r="AK63" s="215" t="str">
        <f t="shared" si="6"/>
        <v/>
      </c>
      <c r="AL63" s="99" t="str">
        <f t="shared" si="7"/>
        <v/>
      </c>
      <c r="AN63" s="34" t="b">
        <f t="shared" si="8"/>
        <v>0</v>
      </c>
    </row>
    <row r="64" spans="1:40" ht="15.75" customHeight="1">
      <c r="A64" s="483"/>
      <c r="B64" s="486"/>
      <c r="C64" s="483"/>
      <c r="D64" s="487"/>
      <c r="E64" s="487"/>
      <c r="F64" s="486"/>
      <c r="G64" s="85" t="str">
        <f>+IFERROR(VLOOKUP(F64,Listas!$B:$C,2,0),"")</f>
        <v/>
      </c>
      <c r="H64" s="486"/>
      <c r="I64" s="486"/>
      <c r="J64" s="486"/>
      <c r="K64" s="483"/>
      <c r="L64" s="483"/>
      <c r="M64" s="547"/>
      <c r="N64" s="483"/>
      <c r="O64" s="487"/>
      <c r="P64" s="484"/>
      <c r="Q64" s="486"/>
      <c r="R64" s="486"/>
      <c r="S64" s="486"/>
      <c r="T64" s="486"/>
      <c r="U64" s="483"/>
      <c r="V64" s="486"/>
      <c r="W64" s="483"/>
      <c r="X64" s="86" t="str">
        <f t="shared" si="0"/>
        <v/>
      </c>
      <c r="Y64" s="465"/>
      <c r="Z64" s="466"/>
      <c r="AA64" s="89" t="str">
        <f>+IF(T64="UI",'Tasas por grupos escalonada'!$C$19,IF(T64="UYU",'Tasas por grupos escalonada'!$C$18,IF(T64="USD",'Tasas por grupos escalonada'!$C$20,"")))</f>
        <v/>
      </c>
      <c r="AB64" s="486"/>
      <c r="AC64" s="486"/>
      <c r="AD64" s="486"/>
      <c r="AE64" s="486"/>
      <c r="AF64" s="90" t="str">
        <f t="shared" si="1"/>
        <v/>
      </c>
      <c r="AG64" s="91" t="str">
        <f t="shared" si="2"/>
        <v/>
      </c>
      <c r="AH64" s="92" t="str">
        <f t="shared" si="3"/>
        <v/>
      </c>
      <c r="AI64" s="93" t="str">
        <f t="shared" si="4"/>
        <v/>
      </c>
      <c r="AJ64" s="93" t="str">
        <f t="shared" si="5"/>
        <v/>
      </c>
      <c r="AK64" s="215" t="str">
        <f t="shared" si="6"/>
        <v/>
      </c>
      <c r="AL64" s="99" t="str">
        <f t="shared" si="7"/>
        <v/>
      </c>
      <c r="AN64" s="34" t="b">
        <f t="shared" si="8"/>
        <v>0</v>
      </c>
    </row>
    <row r="65" spans="1:40" ht="15.75" customHeight="1">
      <c r="A65" s="483"/>
      <c r="B65" s="486"/>
      <c r="C65" s="483"/>
      <c r="D65" s="487"/>
      <c r="E65" s="487"/>
      <c r="F65" s="486"/>
      <c r="G65" s="85" t="str">
        <f>+IFERROR(VLOOKUP(F65,Listas!$B:$C,2,0),"")</f>
        <v/>
      </c>
      <c r="H65" s="486"/>
      <c r="I65" s="486"/>
      <c r="J65" s="486"/>
      <c r="K65" s="483"/>
      <c r="L65" s="483"/>
      <c r="M65" s="547"/>
      <c r="N65" s="483"/>
      <c r="O65" s="487"/>
      <c r="P65" s="484"/>
      <c r="Q65" s="486"/>
      <c r="R65" s="486"/>
      <c r="S65" s="486"/>
      <c r="T65" s="486"/>
      <c r="U65" s="483"/>
      <c r="V65" s="486"/>
      <c r="W65" s="483"/>
      <c r="X65" s="86" t="str">
        <f t="shared" si="0"/>
        <v/>
      </c>
      <c r="Y65" s="465"/>
      <c r="Z65" s="466"/>
      <c r="AA65" s="89" t="str">
        <f>+IF(T65="UI",'Tasas por grupos escalonada'!$C$19,IF(T65="UYU",'Tasas por grupos escalonada'!$C$18,IF(T65="USD",'Tasas por grupos escalonada'!$C$20,"")))</f>
        <v/>
      </c>
      <c r="AB65" s="486"/>
      <c r="AC65" s="486"/>
      <c r="AD65" s="486"/>
      <c r="AE65" s="486"/>
      <c r="AF65" s="90" t="str">
        <f t="shared" si="1"/>
        <v/>
      </c>
      <c r="AG65" s="91" t="str">
        <f t="shared" si="2"/>
        <v/>
      </c>
      <c r="AH65" s="92" t="str">
        <f t="shared" si="3"/>
        <v/>
      </c>
      <c r="AI65" s="93" t="str">
        <f t="shared" si="4"/>
        <v/>
      </c>
      <c r="AJ65" s="93" t="str">
        <f t="shared" si="5"/>
        <v/>
      </c>
      <c r="AK65" s="215" t="str">
        <f t="shared" si="6"/>
        <v/>
      </c>
      <c r="AL65" s="99" t="str">
        <f t="shared" si="7"/>
        <v/>
      </c>
      <c r="AN65" s="34" t="b">
        <f t="shared" si="8"/>
        <v>0</v>
      </c>
    </row>
    <row r="66" spans="1:40" ht="15.75" customHeight="1">
      <c r="A66" s="483"/>
      <c r="B66" s="486"/>
      <c r="C66" s="483"/>
      <c r="D66" s="487"/>
      <c r="E66" s="487"/>
      <c r="F66" s="486"/>
      <c r="G66" s="85" t="str">
        <f>+IFERROR(VLOOKUP(F66,Listas!$B:$C,2,0),"")</f>
        <v/>
      </c>
      <c r="H66" s="486"/>
      <c r="I66" s="486"/>
      <c r="J66" s="486"/>
      <c r="K66" s="483"/>
      <c r="L66" s="483"/>
      <c r="M66" s="547"/>
      <c r="N66" s="483"/>
      <c r="O66" s="487"/>
      <c r="P66" s="484"/>
      <c r="Q66" s="486"/>
      <c r="R66" s="486"/>
      <c r="S66" s="486"/>
      <c r="T66" s="486"/>
      <c r="U66" s="483"/>
      <c r="V66" s="486"/>
      <c r="W66" s="483"/>
      <c r="X66" s="86" t="str">
        <f t="shared" si="0"/>
        <v/>
      </c>
      <c r="Y66" s="465"/>
      <c r="Z66" s="466"/>
      <c r="AA66" s="89" t="str">
        <f>+IF(T66="UI",'Tasas por grupos escalonada'!$C$19,IF(T66="UYU",'Tasas por grupos escalonada'!$C$18,IF(T66="USD",'Tasas por grupos escalonada'!$C$20,"")))</f>
        <v/>
      </c>
      <c r="AB66" s="486"/>
      <c r="AC66" s="486"/>
      <c r="AD66" s="486"/>
      <c r="AE66" s="486"/>
      <c r="AF66" s="90" t="str">
        <f t="shared" si="1"/>
        <v/>
      </c>
      <c r="AG66" s="91" t="str">
        <f t="shared" si="2"/>
        <v/>
      </c>
      <c r="AH66" s="92" t="str">
        <f t="shared" si="3"/>
        <v/>
      </c>
      <c r="AI66" s="93" t="str">
        <f t="shared" si="4"/>
        <v/>
      </c>
      <c r="AJ66" s="93" t="str">
        <f t="shared" si="5"/>
        <v/>
      </c>
      <c r="AK66" s="215" t="str">
        <f t="shared" si="6"/>
        <v/>
      </c>
      <c r="AL66" s="99" t="str">
        <f t="shared" si="7"/>
        <v/>
      </c>
      <c r="AN66" s="34" t="b">
        <f t="shared" si="8"/>
        <v>0</v>
      </c>
    </row>
    <row r="67" spans="1:40" ht="15.75" customHeight="1">
      <c r="A67" s="483"/>
      <c r="B67" s="486"/>
      <c r="C67" s="483"/>
      <c r="D67" s="487"/>
      <c r="E67" s="487"/>
      <c r="F67" s="486"/>
      <c r="G67" s="85" t="str">
        <f>+IFERROR(VLOOKUP(F67,Listas!$B:$C,2,0),"")</f>
        <v/>
      </c>
      <c r="H67" s="486"/>
      <c r="I67" s="486"/>
      <c r="J67" s="486"/>
      <c r="K67" s="483"/>
      <c r="L67" s="483"/>
      <c r="M67" s="547"/>
      <c r="N67" s="483"/>
      <c r="O67" s="487"/>
      <c r="P67" s="484"/>
      <c r="Q67" s="486"/>
      <c r="R67" s="486"/>
      <c r="S67" s="486"/>
      <c r="T67" s="486"/>
      <c r="U67" s="483"/>
      <c r="V67" s="486"/>
      <c r="W67" s="483"/>
      <c r="X67" s="86" t="str">
        <f t="shared" si="0"/>
        <v/>
      </c>
      <c r="Y67" s="465"/>
      <c r="Z67" s="466"/>
      <c r="AA67" s="89" t="str">
        <f>+IF(T67="UI",'Tasas por grupos escalonada'!$C$19,IF(T67="UYU",'Tasas por grupos escalonada'!$C$18,IF(T67="USD",'Tasas por grupos escalonada'!$C$20,"")))</f>
        <v/>
      </c>
      <c r="AB67" s="486"/>
      <c r="AC67" s="486"/>
      <c r="AD67" s="486"/>
      <c r="AE67" s="486"/>
      <c r="AF67" s="90" t="str">
        <f t="shared" si="1"/>
        <v/>
      </c>
      <c r="AG67" s="91" t="str">
        <f t="shared" si="2"/>
        <v/>
      </c>
      <c r="AH67" s="92" t="str">
        <f t="shared" si="3"/>
        <v/>
      </c>
      <c r="AI67" s="93" t="str">
        <f t="shared" si="4"/>
        <v/>
      </c>
      <c r="AJ67" s="93" t="str">
        <f t="shared" si="5"/>
        <v/>
      </c>
      <c r="AK67" s="215" t="str">
        <f t="shared" si="6"/>
        <v/>
      </c>
      <c r="AL67" s="99" t="str">
        <f t="shared" si="7"/>
        <v/>
      </c>
      <c r="AN67" s="34" t="b">
        <f t="shared" si="8"/>
        <v>0</v>
      </c>
    </row>
    <row r="68" spans="1:40" ht="15.75" customHeight="1">
      <c r="A68" s="483"/>
      <c r="B68" s="486"/>
      <c r="C68" s="483"/>
      <c r="D68" s="487"/>
      <c r="E68" s="487"/>
      <c r="F68" s="486"/>
      <c r="G68" s="85" t="str">
        <f>+IFERROR(VLOOKUP(F68,Listas!$B:$C,2,0),"")</f>
        <v/>
      </c>
      <c r="H68" s="486"/>
      <c r="I68" s="486"/>
      <c r="J68" s="486"/>
      <c r="K68" s="483"/>
      <c r="L68" s="483"/>
      <c r="M68" s="547"/>
      <c r="N68" s="483"/>
      <c r="O68" s="487"/>
      <c r="P68" s="484"/>
      <c r="Q68" s="486"/>
      <c r="R68" s="486"/>
      <c r="S68" s="486"/>
      <c r="T68" s="486"/>
      <c r="U68" s="483"/>
      <c r="V68" s="486"/>
      <c r="W68" s="483"/>
      <c r="X68" s="86" t="str">
        <f t="shared" si="0"/>
        <v/>
      </c>
      <c r="Y68" s="465"/>
      <c r="Z68" s="466"/>
      <c r="AA68" s="89" t="str">
        <f>+IF(T68="UI",'Tasas por grupos escalonada'!$C$19,IF(T68="UYU",'Tasas por grupos escalonada'!$C$18,IF(T68="USD",'Tasas por grupos escalonada'!$C$20,"")))</f>
        <v/>
      </c>
      <c r="AB68" s="486"/>
      <c r="AC68" s="486"/>
      <c r="AD68" s="486"/>
      <c r="AE68" s="486"/>
      <c r="AF68" s="90" t="str">
        <f t="shared" si="1"/>
        <v/>
      </c>
      <c r="AG68" s="91" t="str">
        <f t="shared" si="2"/>
        <v/>
      </c>
      <c r="AH68" s="92" t="str">
        <f t="shared" si="3"/>
        <v/>
      </c>
      <c r="AI68" s="93" t="str">
        <f t="shared" si="4"/>
        <v/>
      </c>
      <c r="AJ68" s="93" t="str">
        <f t="shared" si="5"/>
        <v/>
      </c>
      <c r="AK68" s="215" t="str">
        <f t="shared" si="6"/>
        <v/>
      </c>
      <c r="AL68" s="99" t="str">
        <f t="shared" si="7"/>
        <v/>
      </c>
      <c r="AN68" s="34" t="b">
        <f t="shared" si="8"/>
        <v>0</v>
      </c>
    </row>
    <row r="69" spans="1:40" ht="15.75" customHeight="1">
      <c r="A69" s="483"/>
      <c r="B69" s="486"/>
      <c r="C69" s="483"/>
      <c r="D69" s="487"/>
      <c r="E69" s="487"/>
      <c r="F69" s="486"/>
      <c r="G69" s="85" t="str">
        <f>+IFERROR(VLOOKUP(F69,Listas!$B:$C,2,0),"")</f>
        <v/>
      </c>
      <c r="H69" s="486"/>
      <c r="I69" s="486"/>
      <c r="J69" s="486"/>
      <c r="K69" s="483"/>
      <c r="L69" s="483"/>
      <c r="M69" s="547"/>
      <c r="N69" s="483"/>
      <c r="O69" s="487"/>
      <c r="P69" s="484"/>
      <c r="Q69" s="486"/>
      <c r="R69" s="486"/>
      <c r="S69" s="486"/>
      <c r="T69" s="486"/>
      <c r="U69" s="483"/>
      <c r="V69" s="486"/>
      <c r="W69" s="483"/>
      <c r="X69" s="86" t="str">
        <f t="shared" si="0"/>
        <v/>
      </c>
      <c r="Y69" s="465"/>
      <c r="Z69" s="466"/>
      <c r="AA69" s="89" t="str">
        <f>+IF(T69="UI",'Tasas por grupos escalonada'!$C$19,IF(T69="UYU",'Tasas por grupos escalonada'!$C$18,IF(T69="USD",'Tasas por grupos escalonada'!$C$20,"")))</f>
        <v/>
      </c>
      <c r="AB69" s="486"/>
      <c r="AC69" s="486"/>
      <c r="AD69" s="486"/>
      <c r="AE69" s="486"/>
      <c r="AF69" s="90" t="str">
        <f t="shared" si="1"/>
        <v/>
      </c>
      <c r="AG69" s="91" t="str">
        <f t="shared" si="2"/>
        <v/>
      </c>
      <c r="AH69" s="92" t="str">
        <f t="shared" si="3"/>
        <v/>
      </c>
      <c r="AI69" s="93" t="str">
        <f t="shared" si="4"/>
        <v/>
      </c>
      <c r="AJ69" s="93" t="str">
        <f t="shared" si="5"/>
        <v/>
      </c>
      <c r="AK69" s="215" t="str">
        <f t="shared" si="6"/>
        <v/>
      </c>
      <c r="AL69" s="99" t="str">
        <f t="shared" si="7"/>
        <v/>
      </c>
      <c r="AN69" s="34" t="b">
        <f t="shared" si="8"/>
        <v>0</v>
      </c>
    </row>
    <row r="70" spans="1:40" ht="15.75" customHeight="1">
      <c r="A70" s="483"/>
      <c r="B70" s="486"/>
      <c r="C70" s="483"/>
      <c r="D70" s="487"/>
      <c r="E70" s="487"/>
      <c r="F70" s="486"/>
      <c r="G70" s="85" t="str">
        <f>+IFERROR(VLOOKUP(F70,Listas!$B:$C,2,0),"")</f>
        <v/>
      </c>
      <c r="H70" s="486"/>
      <c r="I70" s="486"/>
      <c r="J70" s="486"/>
      <c r="K70" s="483"/>
      <c r="L70" s="483"/>
      <c r="M70" s="547"/>
      <c r="N70" s="483"/>
      <c r="O70" s="487"/>
      <c r="P70" s="484"/>
      <c r="Q70" s="486"/>
      <c r="R70" s="486"/>
      <c r="S70" s="486"/>
      <c r="T70" s="486"/>
      <c r="U70" s="483"/>
      <c r="V70" s="486"/>
      <c r="W70" s="483"/>
      <c r="X70" s="86" t="str">
        <f t="shared" si="0"/>
        <v/>
      </c>
      <c r="Y70" s="465"/>
      <c r="Z70" s="466"/>
      <c r="AA70" s="89" t="str">
        <f>+IF(T70="UI",'Tasas por grupos escalonada'!$C$19,IF(T70="UYU",'Tasas por grupos escalonada'!$C$18,IF(T70="USD",'Tasas por grupos escalonada'!$C$20,"")))</f>
        <v/>
      </c>
      <c r="AB70" s="486"/>
      <c r="AC70" s="486"/>
      <c r="AD70" s="486"/>
      <c r="AE70" s="486"/>
      <c r="AF70" s="90" t="str">
        <f t="shared" si="1"/>
        <v/>
      </c>
      <c r="AG70" s="91" t="str">
        <f t="shared" si="2"/>
        <v/>
      </c>
      <c r="AH70" s="92" t="str">
        <f t="shared" si="3"/>
        <v/>
      </c>
      <c r="AI70" s="93" t="str">
        <f t="shared" si="4"/>
        <v/>
      </c>
      <c r="AJ70" s="93" t="str">
        <f t="shared" si="5"/>
        <v/>
      </c>
      <c r="AK70" s="215" t="str">
        <f t="shared" si="6"/>
        <v/>
      </c>
      <c r="AL70" s="99" t="str">
        <f t="shared" si="7"/>
        <v/>
      </c>
      <c r="AN70" s="34" t="b">
        <f t="shared" si="8"/>
        <v>0</v>
      </c>
    </row>
    <row r="71" spans="1:40" ht="15.75" customHeight="1">
      <c r="A71" s="483"/>
      <c r="B71" s="486"/>
      <c r="C71" s="483"/>
      <c r="D71" s="487"/>
      <c r="E71" s="487"/>
      <c r="F71" s="486"/>
      <c r="G71" s="85" t="str">
        <f>+IFERROR(VLOOKUP(F71,Listas!$B:$C,2,0),"")</f>
        <v/>
      </c>
      <c r="H71" s="486"/>
      <c r="I71" s="486"/>
      <c r="J71" s="486"/>
      <c r="K71" s="483"/>
      <c r="L71" s="483"/>
      <c r="M71" s="547"/>
      <c r="N71" s="483"/>
      <c r="O71" s="487"/>
      <c r="P71" s="484"/>
      <c r="Q71" s="486"/>
      <c r="R71" s="486"/>
      <c r="S71" s="486"/>
      <c r="T71" s="486"/>
      <c r="U71" s="483"/>
      <c r="V71" s="486"/>
      <c r="W71" s="483"/>
      <c r="X71" s="86" t="str">
        <f t="shared" si="0"/>
        <v/>
      </c>
      <c r="Y71" s="465"/>
      <c r="Z71" s="466"/>
      <c r="AA71" s="89" t="str">
        <f>+IF(T71="UI",'Tasas por grupos escalonada'!$C$19,IF(T71="UYU",'Tasas por grupos escalonada'!$C$18,IF(T71="USD",'Tasas por grupos escalonada'!$C$20,"")))</f>
        <v/>
      </c>
      <c r="AB71" s="486"/>
      <c r="AC71" s="486"/>
      <c r="AD71" s="486"/>
      <c r="AE71" s="486"/>
      <c r="AF71" s="90" t="str">
        <f t="shared" si="1"/>
        <v/>
      </c>
      <c r="AG71" s="91" t="str">
        <f t="shared" si="2"/>
        <v/>
      </c>
      <c r="AH71" s="92" t="str">
        <f t="shared" si="3"/>
        <v/>
      </c>
      <c r="AI71" s="93" t="str">
        <f t="shared" si="4"/>
        <v/>
      </c>
      <c r="AJ71" s="93" t="str">
        <f t="shared" si="5"/>
        <v/>
      </c>
      <c r="AK71" s="215" t="str">
        <f t="shared" si="6"/>
        <v/>
      </c>
      <c r="AL71" s="99" t="str">
        <f t="shared" si="7"/>
        <v/>
      </c>
      <c r="AN71" s="34" t="b">
        <f t="shared" si="8"/>
        <v>0</v>
      </c>
    </row>
    <row r="72" spans="1:40" ht="15.75" customHeight="1">
      <c r="A72" s="483"/>
      <c r="B72" s="486"/>
      <c r="C72" s="483"/>
      <c r="D72" s="487"/>
      <c r="E72" s="487"/>
      <c r="F72" s="486"/>
      <c r="G72" s="85" t="str">
        <f>+IFERROR(VLOOKUP(F72,Listas!$B:$C,2,0),"")</f>
        <v/>
      </c>
      <c r="H72" s="486"/>
      <c r="I72" s="486"/>
      <c r="J72" s="486"/>
      <c r="K72" s="483"/>
      <c r="L72" s="483"/>
      <c r="M72" s="547"/>
      <c r="N72" s="483"/>
      <c r="O72" s="487"/>
      <c r="P72" s="484"/>
      <c r="Q72" s="486"/>
      <c r="R72" s="486"/>
      <c r="S72" s="486"/>
      <c r="T72" s="486"/>
      <c r="U72" s="483"/>
      <c r="V72" s="486"/>
      <c r="W72" s="483"/>
      <c r="X72" s="86" t="str">
        <f t="shared" si="0"/>
        <v/>
      </c>
      <c r="Y72" s="465"/>
      <c r="Z72" s="466"/>
      <c r="AA72" s="89" t="str">
        <f>+IF(T72="UI",'Tasas por grupos escalonada'!$C$19,IF(T72="UYU",'Tasas por grupos escalonada'!$C$18,IF(T72="USD",'Tasas por grupos escalonada'!$C$20,"")))</f>
        <v/>
      </c>
      <c r="AB72" s="486"/>
      <c r="AC72" s="486"/>
      <c r="AD72" s="486"/>
      <c r="AE72" s="486"/>
      <c r="AF72" s="90" t="str">
        <f t="shared" si="1"/>
        <v/>
      </c>
      <c r="AG72" s="91" t="str">
        <f t="shared" si="2"/>
        <v/>
      </c>
      <c r="AH72" s="92" t="str">
        <f t="shared" si="3"/>
        <v/>
      </c>
      <c r="AI72" s="93" t="str">
        <f t="shared" si="4"/>
        <v/>
      </c>
      <c r="AJ72" s="93" t="str">
        <f t="shared" si="5"/>
        <v/>
      </c>
      <c r="AK72" s="215" t="str">
        <f t="shared" si="6"/>
        <v/>
      </c>
      <c r="AL72" s="99" t="str">
        <f t="shared" si="7"/>
        <v/>
      </c>
      <c r="AN72" s="34" t="b">
        <f t="shared" si="8"/>
        <v>0</v>
      </c>
    </row>
    <row r="73" spans="1:40" ht="15.75" customHeight="1">
      <c r="A73" s="483"/>
      <c r="B73" s="486"/>
      <c r="C73" s="483"/>
      <c r="D73" s="487"/>
      <c r="E73" s="487"/>
      <c r="F73" s="486"/>
      <c r="G73" s="85" t="str">
        <f>+IFERROR(VLOOKUP(F73,Listas!$B:$C,2,0),"")</f>
        <v/>
      </c>
      <c r="H73" s="486"/>
      <c r="I73" s="486"/>
      <c r="J73" s="486"/>
      <c r="K73" s="483"/>
      <c r="L73" s="483"/>
      <c r="M73" s="547"/>
      <c r="N73" s="483"/>
      <c r="O73" s="487"/>
      <c r="P73" s="484"/>
      <c r="Q73" s="486"/>
      <c r="R73" s="486"/>
      <c r="S73" s="486"/>
      <c r="T73" s="486"/>
      <c r="U73" s="483"/>
      <c r="V73" s="486"/>
      <c r="W73" s="483"/>
      <c r="X73" s="86" t="str">
        <f t="shared" si="0"/>
        <v/>
      </c>
      <c r="Y73" s="465"/>
      <c r="Z73" s="466"/>
      <c r="AA73" s="89" t="str">
        <f>+IF(T73="UI",'Tasas por grupos escalonada'!$C$19,IF(T73="UYU",'Tasas por grupos escalonada'!$C$18,IF(T73="USD",'Tasas por grupos escalonada'!$C$20,"")))</f>
        <v/>
      </c>
      <c r="AB73" s="486"/>
      <c r="AC73" s="486"/>
      <c r="AD73" s="486"/>
      <c r="AE73" s="486"/>
      <c r="AF73" s="90" t="str">
        <f t="shared" si="1"/>
        <v/>
      </c>
      <c r="AG73" s="91" t="str">
        <f t="shared" si="2"/>
        <v/>
      </c>
      <c r="AH73" s="92" t="str">
        <f t="shared" si="3"/>
        <v/>
      </c>
      <c r="AI73" s="93" t="str">
        <f t="shared" si="4"/>
        <v/>
      </c>
      <c r="AJ73" s="93" t="str">
        <f t="shared" si="5"/>
        <v/>
      </c>
      <c r="AK73" s="215" t="str">
        <f t="shared" si="6"/>
        <v/>
      </c>
      <c r="AL73" s="99" t="str">
        <f t="shared" si="7"/>
        <v/>
      </c>
      <c r="AN73" s="34" t="b">
        <f t="shared" si="8"/>
        <v>0</v>
      </c>
    </row>
    <row r="74" spans="1:40" ht="15.75" customHeight="1">
      <c r="A74" s="483"/>
      <c r="B74" s="486"/>
      <c r="C74" s="483"/>
      <c r="D74" s="487"/>
      <c r="E74" s="487"/>
      <c r="F74" s="486"/>
      <c r="G74" s="85" t="str">
        <f>+IFERROR(VLOOKUP(F74,Listas!$B:$C,2,0),"")</f>
        <v/>
      </c>
      <c r="H74" s="486"/>
      <c r="I74" s="486"/>
      <c r="J74" s="486"/>
      <c r="K74" s="483"/>
      <c r="L74" s="483"/>
      <c r="M74" s="547"/>
      <c r="N74" s="483"/>
      <c r="O74" s="487"/>
      <c r="P74" s="484"/>
      <c r="Q74" s="486"/>
      <c r="R74" s="486"/>
      <c r="S74" s="486"/>
      <c r="T74" s="486"/>
      <c r="U74" s="483"/>
      <c r="V74" s="486"/>
      <c r="W74" s="483"/>
      <c r="X74" s="86" t="str">
        <f t="shared" si="0"/>
        <v/>
      </c>
      <c r="Y74" s="465"/>
      <c r="Z74" s="466"/>
      <c r="AA74" s="89" t="str">
        <f>+IF(T74="UI",'Tasas por grupos escalonada'!$C$19,IF(T74="UYU",'Tasas por grupos escalonada'!$C$18,IF(T74="USD",'Tasas por grupos escalonada'!$C$20,"")))</f>
        <v/>
      </c>
      <c r="AB74" s="486"/>
      <c r="AC74" s="486"/>
      <c r="AD74" s="486"/>
      <c r="AE74" s="486"/>
      <c r="AF74" s="90" t="str">
        <f t="shared" si="1"/>
        <v/>
      </c>
      <c r="AG74" s="91" t="str">
        <f t="shared" si="2"/>
        <v/>
      </c>
      <c r="AH74" s="92" t="str">
        <f t="shared" si="3"/>
        <v/>
      </c>
      <c r="AI74" s="93" t="str">
        <f t="shared" si="4"/>
        <v/>
      </c>
      <c r="AJ74" s="93" t="str">
        <f t="shared" si="5"/>
        <v/>
      </c>
      <c r="AK74" s="215" t="str">
        <f t="shared" si="6"/>
        <v/>
      </c>
      <c r="AL74" s="99" t="str">
        <f t="shared" si="7"/>
        <v/>
      </c>
      <c r="AN74" s="34" t="b">
        <f t="shared" si="8"/>
        <v>0</v>
      </c>
    </row>
    <row r="75" spans="1:40" ht="15.75" customHeight="1">
      <c r="A75" s="483"/>
      <c r="B75" s="486"/>
      <c r="C75" s="483"/>
      <c r="D75" s="487"/>
      <c r="E75" s="487"/>
      <c r="F75" s="486"/>
      <c r="G75" s="85" t="str">
        <f>+IFERROR(VLOOKUP(F75,Listas!$B:$C,2,0),"")</f>
        <v/>
      </c>
      <c r="H75" s="486"/>
      <c r="I75" s="486"/>
      <c r="J75" s="486"/>
      <c r="K75" s="483"/>
      <c r="L75" s="483"/>
      <c r="M75" s="547"/>
      <c r="N75" s="483"/>
      <c r="O75" s="487"/>
      <c r="P75" s="484"/>
      <c r="Q75" s="486"/>
      <c r="R75" s="486"/>
      <c r="S75" s="486"/>
      <c r="T75" s="486"/>
      <c r="U75" s="483"/>
      <c r="V75" s="486"/>
      <c r="W75" s="483"/>
      <c r="X75" s="86" t="str">
        <f t="shared" si="0"/>
        <v/>
      </c>
      <c r="Y75" s="465"/>
      <c r="Z75" s="466"/>
      <c r="AA75" s="89" t="str">
        <f>+IF(T75="UI",'Tasas por grupos escalonada'!$C$19,IF(T75="UYU",'Tasas por grupos escalonada'!$C$18,IF(T75="USD",'Tasas por grupos escalonada'!$C$20,"")))</f>
        <v/>
      </c>
      <c r="AB75" s="486"/>
      <c r="AC75" s="486"/>
      <c r="AD75" s="486"/>
      <c r="AE75" s="486"/>
      <c r="AF75" s="90" t="str">
        <f t="shared" si="1"/>
        <v/>
      </c>
      <c r="AG75" s="91" t="str">
        <f t="shared" si="2"/>
        <v/>
      </c>
      <c r="AH75" s="92" t="str">
        <f t="shared" si="3"/>
        <v/>
      </c>
      <c r="AI75" s="93" t="str">
        <f t="shared" si="4"/>
        <v/>
      </c>
      <c r="AJ75" s="93" t="str">
        <f t="shared" si="5"/>
        <v/>
      </c>
      <c r="AK75" s="215" t="str">
        <f t="shared" si="6"/>
        <v/>
      </c>
      <c r="AL75" s="99" t="str">
        <f t="shared" si="7"/>
        <v/>
      </c>
      <c r="AN75" s="34" t="b">
        <f t="shared" si="8"/>
        <v>0</v>
      </c>
    </row>
    <row r="76" spans="1:40" ht="15.75" customHeight="1">
      <c r="A76" s="483"/>
      <c r="B76" s="486"/>
      <c r="C76" s="483"/>
      <c r="D76" s="487"/>
      <c r="E76" s="487"/>
      <c r="F76" s="486"/>
      <c r="G76" s="85" t="str">
        <f>+IFERROR(VLOOKUP(F76,Listas!$B:$C,2,0),"")</f>
        <v/>
      </c>
      <c r="H76" s="486"/>
      <c r="I76" s="486"/>
      <c r="J76" s="486"/>
      <c r="K76" s="483"/>
      <c r="L76" s="483"/>
      <c r="M76" s="547"/>
      <c r="N76" s="483"/>
      <c r="O76" s="487"/>
      <c r="P76" s="484"/>
      <c r="Q76" s="486"/>
      <c r="R76" s="486"/>
      <c r="S76" s="486"/>
      <c r="T76" s="486"/>
      <c r="U76" s="483"/>
      <c r="V76" s="486"/>
      <c r="W76" s="483"/>
      <c r="X76" s="86" t="str">
        <f t="shared" si="0"/>
        <v/>
      </c>
      <c r="Y76" s="465"/>
      <c r="Z76" s="466"/>
      <c r="AA76" s="89" t="str">
        <f>+IF(T76="UI",'Tasas por grupos escalonada'!$C$19,IF(T76="UYU",'Tasas por grupos escalonada'!$C$18,IF(T76="USD",'Tasas por grupos escalonada'!$C$20,"")))</f>
        <v/>
      </c>
      <c r="AB76" s="486"/>
      <c r="AC76" s="486"/>
      <c r="AD76" s="486"/>
      <c r="AE76" s="486"/>
      <c r="AF76" s="90" t="str">
        <f t="shared" si="1"/>
        <v/>
      </c>
      <c r="AG76" s="91" t="str">
        <f t="shared" si="2"/>
        <v/>
      </c>
      <c r="AH76" s="92" t="str">
        <f t="shared" si="3"/>
        <v/>
      </c>
      <c r="AI76" s="93" t="str">
        <f t="shared" si="4"/>
        <v/>
      </c>
      <c r="AJ76" s="93" t="str">
        <f t="shared" si="5"/>
        <v/>
      </c>
      <c r="AK76" s="215" t="str">
        <f t="shared" si="6"/>
        <v/>
      </c>
      <c r="AL76" s="99" t="str">
        <f t="shared" si="7"/>
        <v/>
      </c>
      <c r="AN76" s="34" t="b">
        <f t="shared" si="8"/>
        <v>0</v>
      </c>
    </row>
    <row r="77" spans="1:40" ht="15.75" customHeight="1">
      <c r="A77" s="483"/>
      <c r="B77" s="486"/>
      <c r="C77" s="483"/>
      <c r="D77" s="487"/>
      <c r="E77" s="487"/>
      <c r="F77" s="486"/>
      <c r="G77" s="85" t="str">
        <f>+IFERROR(VLOOKUP(F77,Listas!$B:$C,2,0),"")</f>
        <v/>
      </c>
      <c r="H77" s="486"/>
      <c r="I77" s="486"/>
      <c r="J77" s="486"/>
      <c r="K77" s="483"/>
      <c r="L77" s="483"/>
      <c r="M77" s="547"/>
      <c r="N77" s="483"/>
      <c r="O77" s="487"/>
      <c r="P77" s="484"/>
      <c r="Q77" s="486"/>
      <c r="R77" s="486"/>
      <c r="S77" s="486"/>
      <c r="T77" s="486"/>
      <c r="U77" s="483"/>
      <c r="V77" s="486"/>
      <c r="W77" s="483"/>
      <c r="X77" s="86" t="str">
        <f t="shared" si="0"/>
        <v/>
      </c>
      <c r="Y77" s="465"/>
      <c r="Z77" s="466"/>
      <c r="AA77" s="89" t="str">
        <f>+IF(T77="UI",'Tasas por grupos escalonada'!$C$19,IF(T77="UYU",'Tasas por grupos escalonada'!$C$18,IF(T77="USD",'Tasas por grupos escalonada'!$C$20,"")))</f>
        <v/>
      </c>
      <c r="AB77" s="486"/>
      <c r="AC77" s="486"/>
      <c r="AD77" s="486"/>
      <c r="AE77" s="486"/>
      <c r="AF77" s="90" t="str">
        <f t="shared" si="1"/>
        <v/>
      </c>
      <c r="AG77" s="91" t="str">
        <f t="shared" si="2"/>
        <v/>
      </c>
      <c r="AH77" s="92" t="str">
        <f t="shared" si="3"/>
        <v/>
      </c>
      <c r="AI77" s="93" t="str">
        <f t="shared" si="4"/>
        <v/>
      </c>
      <c r="AJ77" s="93" t="str">
        <f t="shared" si="5"/>
        <v/>
      </c>
      <c r="AK77" s="215" t="str">
        <f t="shared" si="6"/>
        <v/>
      </c>
      <c r="AL77" s="99" t="str">
        <f t="shared" si="7"/>
        <v/>
      </c>
      <c r="AN77" s="34" t="b">
        <f t="shared" si="8"/>
        <v>0</v>
      </c>
    </row>
    <row r="78" spans="1:40" ht="15.75" customHeight="1">
      <c r="A78" s="483"/>
      <c r="B78" s="486"/>
      <c r="C78" s="483"/>
      <c r="D78" s="487"/>
      <c r="E78" s="487"/>
      <c r="F78" s="486"/>
      <c r="G78" s="85" t="str">
        <f>+IFERROR(VLOOKUP(F78,Listas!$B:$C,2,0),"")</f>
        <v/>
      </c>
      <c r="H78" s="486"/>
      <c r="I78" s="486"/>
      <c r="J78" s="486"/>
      <c r="K78" s="483"/>
      <c r="L78" s="483"/>
      <c r="M78" s="547"/>
      <c r="N78" s="483"/>
      <c r="O78" s="487"/>
      <c r="P78" s="484"/>
      <c r="Q78" s="486"/>
      <c r="R78" s="486"/>
      <c r="S78" s="486"/>
      <c r="T78" s="486"/>
      <c r="U78" s="483"/>
      <c r="V78" s="486"/>
      <c r="W78" s="483"/>
      <c r="X78" s="86" t="str">
        <f t="shared" si="0"/>
        <v/>
      </c>
      <c r="Y78" s="465"/>
      <c r="Z78" s="466"/>
      <c r="AA78" s="89" t="str">
        <f>+IF(T78="UI",'Tasas por grupos escalonada'!$C$19,IF(T78="UYU",'Tasas por grupos escalonada'!$C$18,IF(T78="USD",'Tasas por grupos escalonada'!$C$20,"")))</f>
        <v/>
      </c>
      <c r="AB78" s="486"/>
      <c r="AC78" s="486"/>
      <c r="AD78" s="486"/>
      <c r="AE78" s="486"/>
      <c r="AF78" s="90" t="str">
        <f t="shared" si="1"/>
        <v/>
      </c>
      <c r="AG78" s="91" t="str">
        <f t="shared" si="2"/>
        <v/>
      </c>
      <c r="AH78" s="92" t="str">
        <f t="shared" si="3"/>
        <v/>
      </c>
      <c r="AI78" s="93" t="str">
        <f t="shared" si="4"/>
        <v/>
      </c>
      <c r="AJ78" s="93" t="str">
        <f t="shared" si="5"/>
        <v/>
      </c>
      <c r="AK78" s="215" t="str">
        <f t="shared" si="6"/>
        <v/>
      </c>
      <c r="AL78" s="99" t="str">
        <f t="shared" si="7"/>
        <v/>
      </c>
      <c r="AN78" s="34" t="b">
        <f t="shared" si="8"/>
        <v>0</v>
      </c>
    </row>
    <row r="79" spans="1:40" ht="15.75" customHeight="1">
      <c r="A79" s="483"/>
      <c r="B79" s="486"/>
      <c r="C79" s="483"/>
      <c r="D79" s="487"/>
      <c r="E79" s="487"/>
      <c r="F79" s="486"/>
      <c r="G79" s="85" t="str">
        <f>+IFERROR(VLOOKUP(F79,Listas!$B:$C,2,0),"")</f>
        <v/>
      </c>
      <c r="H79" s="486"/>
      <c r="I79" s="486"/>
      <c r="J79" s="486"/>
      <c r="K79" s="483"/>
      <c r="L79" s="483"/>
      <c r="M79" s="547"/>
      <c r="N79" s="483"/>
      <c r="O79" s="487"/>
      <c r="P79" s="484"/>
      <c r="Q79" s="486"/>
      <c r="R79" s="486"/>
      <c r="S79" s="486"/>
      <c r="T79" s="486"/>
      <c r="U79" s="483"/>
      <c r="V79" s="486"/>
      <c r="W79" s="483"/>
      <c r="X79" s="86" t="str">
        <f t="shared" si="0"/>
        <v/>
      </c>
      <c r="Y79" s="465"/>
      <c r="Z79" s="466"/>
      <c r="AA79" s="89" t="str">
        <f>+IF(T79="UI",'Tasas por grupos escalonada'!$C$19,IF(T79="UYU",'Tasas por grupos escalonada'!$C$18,IF(T79="USD",'Tasas por grupos escalonada'!$C$20,"")))</f>
        <v/>
      </c>
      <c r="AB79" s="486"/>
      <c r="AC79" s="486"/>
      <c r="AD79" s="486"/>
      <c r="AE79" s="486"/>
      <c r="AF79" s="90" t="str">
        <f t="shared" si="1"/>
        <v/>
      </c>
      <c r="AG79" s="91" t="str">
        <f t="shared" si="2"/>
        <v/>
      </c>
      <c r="AH79" s="92" t="str">
        <f t="shared" si="3"/>
        <v/>
      </c>
      <c r="AI79" s="93" t="str">
        <f t="shared" si="4"/>
        <v/>
      </c>
      <c r="AJ79" s="93" t="str">
        <f t="shared" si="5"/>
        <v/>
      </c>
      <c r="AK79" s="215" t="str">
        <f t="shared" si="6"/>
        <v/>
      </c>
      <c r="AL79" s="99" t="str">
        <f t="shared" si="7"/>
        <v/>
      </c>
      <c r="AN79" s="34" t="b">
        <f t="shared" si="8"/>
        <v>0</v>
      </c>
    </row>
    <row r="80" spans="1:40" ht="15.75" customHeight="1">
      <c r="A80" s="483"/>
      <c r="B80" s="486"/>
      <c r="C80" s="483"/>
      <c r="D80" s="487"/>
      <c r="E80" s="487"/>
      <c r="F80" s="486"/>
      <c r="G80" s="85" t="str">
        <f>+IFERROR(VLOOKUP(F80,Listas!$B:$C,2,0),"")</f>
        <v/>
      </c>
      <c r="H80" s="486"/>
      <c r="I80" s="486"/>
      <c r="J80" s="486"/>
      <c r="K80" s="483"/>
      <c r="L80" s="483"/>
      <c r="M80" s="547"/>
      <c r="N80" s="483"/>
      <c r="O80" s="487"/>
      <c r="P80" s="484"/>
      <c r="Q80" s="486"/>
      <c r="R80" s="486"/>
      <c r="S80" s="486"/>
      <c r="T80" s="486"/>
      <c r="U80" s="483"/>
      <c r="V80" s="486"/>
      <c r="W80" s="483"/>
      <c r="X80" s="86" t="str">
        <f t="shared" si="0"/>
        <v/>
      </c>
      <c r="Y80" s="465"/>
      <c r="Z80" s="466"/>
      <c r="AA80" s="89" t="str">
        <f>+IF(T80="UI",'Tasas por grupos escalonada'!$C$19,IF(T80="UYU",'Tasas por grupos escalonada'!$C$18,IF(T80="USD",'Tasas por grupos escalonada'!$C$20,"")))</f>
        <v/>
      </c>
      <c r="AB80" s="486"/>
      <c r="AC80" s="486"/>
      <c r="AD80" s="486"/>
      <c r="AE80" s="486"/>
      <c r="AF80" s="90" t="str">
        <f t="shared" si="1"/>
        <v/>
      </c>
      <c r="AG80" s="91" t="str">
        <f t="shared" si="2"/>
        <v/>
      </c>
      <c r="AH80" s="92" t="str">
        <f t="shared" si="3"/>
        <v/>
      </c>
      <c r="AI80" s="93" t="str">
        <f t="shared" si="4"/>
        <v/>
      </c>
      <c r="AJ80" s="93" t="str">
        <f t="shared" si="5"/>
        <v/>
      </c>
      <c r="AK80" s="215" t="str">
        <f t="shared" si="6"/>
        <v/>
      </c>
      <c r="AL80" s="99" t="str">
        <f t="shared" si="7"/>
        <v/>
      </c>
      <c r="AN80" s="34" t="b">
        <f t="shared" si="8"/>
        <v>0</v>
      </c>
    </row>
    <row r="81" spans="1:40" ht="15.75" customHeight="1">
      <c r="A81" s="483"/>
      <c r="B81" s="486"/>
      <c r="C81" s="483"/>
      <c r="D81" s="487"/>
      <c r="E81" s="487"/>
      <c r="F81" s="486"/>
      <c r="G81" s="85" t="str">
        <f>+IFERROR(VLOOKUP(F81,Listas!$B:$C,2,0),"")</f>
        <v/>
      </c>
      <c r="H81" s="486"/>
      <c r="I81" s="486"/>
      <c r="J81" s="486"/>
      <c r="K81" s="483"/>
      <c r="L81" s="483"/>
      <c r="M81" s="547"/>
      <c r="N81" s="483"/>
      <c r="O81" s="487"/>
      <c r="P81" s="484"/>
      <c r="Q81" s="486"/>
      <c r="R81" s="486"/>
      <c r="S81" s="486"/>
      <c r="T81" s="486"/>
      <c r="U81" s="483"/>
      <c r="V81" s="486"/>
      <c r="W81" s="483"/>
      <c r="X81" s="86" t="str">
        <f t="shared" si="0"/>
        <v/>
      </c>
      <c r="Y81" s="465"/>
      <c r="Z81" s="466"/>
      <c r="AA81" s="89" t="str">
        <f>+IF(T81="UI",'Tasas por grupos escalonada'!$C$19,IF(T81="UYU",'Tasas por grupos escalonada'!$C$18,IF(T81="USD",'Tasas por grupos escalonada'!$C$20,"")))</f>
        <v/>
      </c>
      <c r="AB81" s="486"/>
      <c r="AC81" s="486"/>
      <c r="AD81" s="486"/>
      <c r="AE81" s="486"/>
      <c r="AF81" s="90" t="str">
        <f t="shared" si="1"/>
        <v/>
      </c>
      <c r="AG81" s="91" t="str">
        <f t="shared" si="2"/>
        <v/>
      </c>
      <c r="AH81" s="92" t="str">
        <f t="shared" si="3"/>
        <v/>
      </c>
      <c r="AI81" s="93" t="str">
        <f t="shared" si="4"/>
        <v/>
      </c>
      <c r="AJ81" s="93" t="str">
        <f t="shared" si="5"/>
        <v/>
      </c>
      <c r="AK81" s="215" t="str">
        <f t="shared" si="6"/>
        <v/>
      </c>
      <c r="AL81" s="99" t="str">
        <f t="shared" si="7"/>
        <v/>
      </c>
      <c r="AN81" s="34" t="b">
        <f t="shared" si="8"/>
        <v>0</v>
      </c>
    </row>
    <row r="82" spans="1:40" ht="15.75" customHeight="1">
      <c r="A82" s="483"/>
      <c r="B82" s="486"/>
      <c r="C82" s="483"/>
      <c r="D82" s="487"/>
      <c r="E82" s="487"/>
      <c r="F82" s="486"/>
      <c r="G82" s="85" t="str">
        <f>+IFERROR(VLOOKUP(F82,Listas!$B:$C,2,0),"")</f>
        <v/>
      </c>
      <c r="H82" s="486"/>
      <c r="I82" s="486"/>
      <c r="J82" s="486"/>
      <c r="K82" s="483"/>
      <c r="L82" s="483"/>
      <c r="M82" s="547"/>
      <c r="N82" s="483"/>
      <c r="O82" s="487"/>
      <c r="P82" s="484"/>
      <c r="Q82" s="486"/>
      <c r="R82" s="486"/>
      <c r="S82" s="486"/>
      <c r="T82" s="486"/>
      <c r="U82" s="483"/>
      <c r="V82" s="486"/>
      <c r="W82" s="483"/>
      <c r="X82" s="86" t="str">
        <f t="shared" si="0"/>
        <v/>
      </c>
      <c r="Y82" s="465"/>
      <c r="Z82" s="466"/>
      <c r="AA82" s="89" t="str">
        <f>+IF(T82="UI",'Tasas por grupos escalonada'!$C$19,IF(T82="UYU",'Tasas por grupos escalonada'!$C$18,IF(T82="USD",'Tasas por grupos escalonada'!$C$20,"")))</f>
        <v/>
      </c>
      <c r="AB82" s="486"/>
      <c r="AC82" s="486"/>
      <c r="AD82" s="486"/>
      <c r="AE82" s="486"/>
      <c r="AF82" s="90" t="str">
        <f t="shared" si="1"/>
        <v/>
      </c>
      <c r="AG82" s="91" t="str">
        <f t="shared" si="2"/>
        <v/>
      </c>
      <c r="AH82" s="92" t="str">
        <f t="shared" si="3"/>
        <v/>
      </c>
      <c r="AI82" s="93" t="str">
        <f t="shared" si="4"/>
        <v/>
      </c>
      <c r="AJ82" s="93" t="str">
        <f t="shared" si="5"/>
        <v/>
      </c>
      <c r="AK82" s="215" t="str">
        <f t="shared" si="6"/>
        <v/>
      </c>
      <c r="AL82" s="99" t="str">
        <f t="shared" si="7"/>
        <v/>
      </c>
      <c r="AN82" s="34" t="b">
        <f t="shared" si="8"/>
        <v>0</v>
      </c>
    </row>
    <row r="83" spans="1:40" ht="15.75" customHeight="1">
      <c r="A83" s="483"/>
      <c r="B83" s="486"/>
      <c r="C83" s="483"/>
      <c r="D83" s="487"/>
      <c r="E83" s="487"/>
      <c r="F83" s="486"/>
      <c r="G83" s="85" t="str">
        <f>+IFERROR(VLOOKUP(F83,Listas!$B:$C,2,0),"")</f>
        <v/>
      </c>
      <c r="H83" s="486"/>
      <c r="I83" s="486"/>
      <c r="J83" s="486"/>
      <c r="K83" s="483"/>
      <c r="L83" s="483"/>
      <c r="M83" s="547"/>
      <c r="N83" s="483"/>
      <c r="O83" s="487"/>
      <c r="P83" s="484"/>
      <c r="Q83" s="486"/>
      <c r="R83" s="486"/>
      <c r="S83" s="486"/>
      <c r="T83" s="486"/>
      <c r="U83" s="483"/>
      <c r="V83" s="486"/>
      <c r="W83" s="483"/>
      <c r="X83" s="86" t="str">
        <f t="shared" si="0"/>
        <v/>
      </c>
      <c r="Y83" s="465"/>
      <c r="Z83" s="466"/>
      <c r="AA83" s="89" t="str">
        <f>+IF(T83="UI",'Tasas por grupos escalonada'!$C$19,IF(T83="UYU",'Tasas por grupos escalonada'!$C$18,IF(T83="USD",'Tasas por grupos escalonada'!$C$20,"")))</f>
        <v/>
      </c>
      <c r="AB83" s="486"/>
      <c r="AC83" s="486"/>
      <c r="AD83" s="486"/>
      <c r="AE83" s="486"/>
      <c r="AF83" s="90" t="str">
        <f t="shared" si="1"/>
        <v/>
      </c>
      <c r="AG83" s="91" t="str">
        <f t="shared" si="2"/>
        <v/>
      </c>
      <c r="AH83" s="92" t="str">
        <f t="shared" si="3"/>
        <v/>
      </c>
      <c r="AI83" s="93" t="str">
        <f t="shared" si="4"/>
        <v/>
      </c>
      <c r="AJ83" s="93" t="str">
        <f t="shared" si="5"/>
        <v/>
      </c>
      <c r="AK83" s="215" t="str">
        <f t="shared" si="6"/>
        <v/>
      </c>
      <c r="AL83" s="99" t="str">
        <f t="shared" si="7"/>
        <v/>
      </c>
      <c r="AN83" s="34" t="b">
        <f t="shared" si="8"/>
        <v>0</v>
      </c>
    </row>
    <row r="84" spans="1:40" ht="15.75" customHeight="1">
      <c r="A84" s="483"/>
      <c r="B84" s="486"/>
      <c r="C84" s="483"/>
      <c r="D84" s="487"/>
      <c r="E84" s="487"/>
      <c r="F84" s="486"/>
      <c r="G84" s="85" t="str">
        <f>+IFERROR(VLOOKUP(F84,Listas!$B:$C,2,0),"")</f>
        <v/>
      </c>
      <c r="H84" s="486"/>
      <c r="I84" s="486"/>
      <c r="J84" s="486"/>
      <c r="K84" s="483"/>
      <c r="L84" s="483"/>
      <c r="M84" s="547"/>
      <c r="N84" s="483"/>
      <c r="O84" s="487"/>
      <c r="P84" s="484"/>
      <c r="Q84" s="486"/>
      <c r="R84" s="486"/>
      <c r="S84" s="486"/>
      <c r="T84" s="486"/>
      <c r="U84" s="483"/>
      <c r="V84" s="486"/>
      <c r="W84" s="483"/>
      <c r="X84" s="86" t="str">
        <f t="shared" si="0"/>
        <v/>
      </c>
      <c r="Y84" s="465"/>
      <c r="Z84" s="466"/>
      <c r="AA84" s="89" t="str">
        <f>+IF(T84="UI",'Tasas por grupos escalonada'!$C$19,IF(T84="UYU",'Tasas por grupos escalonada'!$C$18,IF(T84="USD",'Tasas por grupos escalonada'!$C$20,"")))</f>
        <v/>
      </c>
      <c r="AB84" s="486"/>
      <c r="AC84" s="486"/>
      <c r="AD84" s="486"/>
      <c r="AE84" s="486"/>
      <c r="AF84" s="90" t="str">
        <f t="shared" si="1"/>
        <v/>
      </c>
      <c r="AG84" s="91" t="str">
        <f t="shared" si="2"/>
        <v/>
      </c>
      <c r="AH84" s="92" t="str">
        <f t="shared" si="3"/>
        <v/>
      </c>
      <c r="AI84" s="93" t="str">
        <f t="shared" si="4"/>
        <v/>
      </c>
      <c r="AJ84" s="93" t="str">
        <f t="shared" si="5"/>
        <v/>
      </c>
      <c r="AK84" s="215" t="str">
        <f t="shared" si="6"/>
        <v/>
      </c>
      <c r="AL84" s="99" t="str">
        <f t="shared" si="7"/>
        <v/>
      </c>
      <c r="AN84" s="34" t="b">
        <f t="shared" si="8"/>
        <v>0</v>
      </c>
    </row>
    <row r="85" spans="1:40" ht="15.75" customHeight="1">
      <c r="A85" s="483"/>
      <c r="B85" s="486"/>
      <c r="C85" s="483"/>
      <c r="D85" s="487"/>
      <c r="E85" s="487"/>
      <c r="F85" s="486"/>
      <c r="G85" s="85" t="str">
        <f>+IFERROR(VLOOKUP(F85,Listas!$B:$C,2,0),"")</f>
        <v/>
      </c>
      <c r="H85" s="486"/>
      <c r="I85" s="486"/>
      <c r="J85" s="486"/>
      <c r="K85" s="483"/>
      <c r="L85" s="483"/>
      <c r="M85" s="547"/>
      <c r="N85" s="483"/>
      <c r="O85" s="487"/>
      <c r="P85" s="484"/>
      <c r="Q85" s="486"/>
      <c r="R85" s="486"/>
      <c r="S85" s="486"/>
      <c r="T85" s="486"/>
      <c r="U85" s="483"/>
      <c r="V85" s="486"/>
      <c r="W85" s="483"/>
      <c r="X85" s="86" t="str">
        <f t="shared" si="0"/>
        <v/>
      </c>
      <c r="Y85" s="465"/>
      <c r="Z85" s="466"/>
      <c r="AA85" s="89" t="str">
        <f>+IF(T85="UI",'Tasas por grupos escalonada'!$C$19,IF(T85="UYU",'Tasas por grupos escalonada'!$C$18,IF(T85="USD",'Tasas por grupos escalonada'!$C$20,"")))</f>
        <v/>
      </c>
      <c r="AB85" s="486"/>
      <c r="AC85" s="486"/>
      <c r="AD85" s="486"/>
      <c r="AE85" s="486"/>
      <c r="AF85" s="90" t="str">
        <f t="shared" si="1"/>
        <v/>
      </c>
      <c r="AG85" s="91" t="str">
        <f t="shared" si="2"/>
        <v/>
      </c>
      <c r="AH85" s="92" t="str">
        <f t="shared" si="3"/>
        <v/>
      </c>
      <c r="AI85" s="93" t="str">
        <f t="shared" si="4"/>
        <v/>
      </c>
      <c r="AJ85" s="93" t="str">
        <f t="shared" si="5"/>
        <v/>
      </c>
      <c r="AK85" s="215" t="str">
        <f t="shared" si="6"/>
        <v/>
      </c>
      <c r="AL85" s="99" t="str">
        <f t="shared" si="7"/>
        <v/>
      </c>
      <c r="AN85" s="34" t="b">
        <f t="shared" si="8"/>
        <v>0</v>
      </c>
    </row>
    <row r="86" spans="1:40" ht="15.75" customHeight="1">
      <c r="A86" s="483"/>
      <c r="B86" s="486"/>
      <c r="C86" s="483"/>
      <c r="D86" s="487"/>
      <c r="E86" s="487"/>
      <c r="F86" s="486"/>
      <c r="G86" s="85" t="str">
        <f>+IFERROR(VLOOKUP(F86,Listas!$B:$C,2,0),"")</f>
        <v/>
      </c>
      <c r="H86" s="486"/>
      <c r="I86" s="486"/>
      <c r="J86" s="486"/>
      <c r="K86" s="483"/>
      <c r="L86" s="483"/>
      <c r="M86" s="547"/>
      <c r="N86" s="483"/>
      <c r="O86" s="487"/>
      <c r="P86" s="484"/>
      <c r="Q86" s="486"/>
      <c r="R86" s="486"/>
      <c r="S86" s="486"/>
      <c r="T86" s="486"/>
      <c r="U86" s="483"/>
      <c r="V86" s="486"/>
      <c r="W86" s="483"/>
      <c r="X86" s="86" t="str">
        <f t="shared" si="0"/>
        <v/>
      </c>
      <c r="Y86" s="465"/>
      <c r="Z86" s="466"/>
      <c r="AA86" s="89" t="str">
        <f>+IF(T86="UI",'Tasas por grupos escalonada'!$C$19,IF(T86="UYU",'Tasas por grupos escalonada'!$C$18,IF(T86="USD",'Tasas por grupos escalonada'!$C$20,"")))</f>
        <v/>
      </c>
      <c r="AB86" s="486"/>
      <c r="AC86" s="486"/>
      <c r="AD86" s="486"/>
      <c r="AE86" s="486"/>
      <c r="AF86" s="90" t="str">
        <f t="shared" si="1"/>
        <v/>
      </c>
      <c r="AG86" s="91" t="str">
        <f t="shared" si="2"/>
        <v/>
      </c>
      <c r="AH86" s="92" t="str">
        <f t="shared" si="3"/>
        <v/>
      </c>
      <c r="AI86" s="93" t="str">
        <f t="shared" si="4"/>
        <v/>
      </c>
      <c r="AJ86" s="93" t="str">
        <f t="shared" si="5"/>
        <v/>
      </c>
      <c r="AK86" s="215" t="str">
        <f t="shared" si="6"/>
        <v/>
      </c>
      <c r="AL86" s="99" t="str">
        <f t="shared" si="7"/>
        <v/>
      </c>
      <c r="AN86" s="34" t="b">
        <f t="shared" si="8"/>
        <v>0</v>
      </c>
    </row>
    <row r="87" spans="1:40" ht="15.75" customHeight="1">
      <c r="A87" s="483"/>
      <c r="B87" s="486"/>
      <c r="C87" s="483"/>
      <c r="D87" s="487"/>
      <c r="E87" s="487"/>
      <c r="F87" s="486"/>
      <c r="G87" s="85" t="str">
        <f>+IFERROR(VLOOKUP(F87,Listas!$B:$C,2,0),"")</f>
        <v/>
      </c>
      <c r="H87" s="486"/>
      <c r="I87" s="486"/>
      <c r="J87" s="486"/>
      <c r="K87" s="483"/>
      <c r="L87" s="483"/>
      <c r="M87" s="547"/>
      <c r="N87" s="483"/>
      <c r="O87" s="487"/>
      <c r="P87" s="484"/>
      <c r="Q87" s="486"/>
      <c r="R87" s="486"/>
      <c r="S87" s="486"/>
      <c r="T87" s="486"/>
      <c r="U87" s="483"/>
      <c r="V87" s="486"/>
      <c r="W87" s="483"/>
      <c r="X87" s="86" t="str">
        <f t="shared" si="0"/>
        <v/>
      </c>
      <c r="Y87" s="465"/>
      <c r="Z87" s="466"/>
      <c r="AA87" s="89" t="str">
        <f>+IF(T87="UI",'Tasas por grupos escalonada'!$C$19,IF(T87="UYU",'Tasas por grupos escalonada'!$C$18,IF(T87="USD",'Tasas por grupos escalonada'!$C$20,"")))</f>
        <v/>
      </c>
      <c r="AB87" s="486"/>
      <c r="AC87" s="486"/>
      <c r="AD87" s="486"/>
      <c r="AE87" s="486"/>
      <c r="AF87" s="90" t="str">
        <f t="shared" si="1"/>
        <v/>
      </c>
      <c r="AG87" s="91" t="str">
        <f t="shared" si="2"/>
        <v/>
      </c>
      <c r="AH87" s="92" t="str">
        <f t="shared" si="3"/>
        <v/>
      </c>
      <c r="AI87" s="93" t="str">
        <f t="shared" si="4"/>
        <v/>
      </c>
      <c r="AJ87" s="93" t="str">
        <f t="shared" si="5"/>
        <v/>
      </c>
      <c r="AK87" s="215" t="str">
        <f t="shared" si="6"/>
        <v/>
      </c>
      <c r="AL87" s="99" t="str">
        <f t="shared" si="7"/>
        <v/>
      </c>
      <c r="AN87" s="34" t="b">
        <f t="shared" si="8"/>
        <v>0</v>
      </c>
    </row>
    <row r="88" spans="1:40" ht="15.75" customHeight="1">
      <c r="A88" s="483"/>
      <c r="B88" s="486"/>
      <c r="C88" s="483"/>
      <c r="D88" s="487"/>
      <c r="E88" s="487"/>
      <c r="F88" s="486"/>
      <c r="G88" s="85" t="str">
        <f>+IFERROR(VLOOKUP(F88,Listas!$B:$C,2,0),"")</f>
        <v/>
      </c>
      <c r="H88" s="486"/>
      <c r="I88" s="486"/>
      <c r="J88" s="486"/>
      <c r="K88" s="483"/>
      <c r="L88" s="483"/>
      <c r="M88" s="547"/>
      <c r="N88" s="483"/>
      <c r="O88" s="487"/>
      <c r="P88" s="484"/>
      <c r="Q88" s="486"/>
      <c r="R88" s="486"/>
      <c r="S88" s="486"/>
      <c r="T88" s="486"/>
      <c r="U88" s="483"/>
      <c r="V88" s="486"/>
      <c r="W88" s="483"/>
      <c r="X88" s="86" t="str">
        <f t="shared" si="0"/>
        <v/>
      </c>
      <c r="Y88" s="465"/>
      <c r="Z88" s="466"/>
      <c r="AA88" s="89" t="str">
        <f>+IF(T88="UI",'Tasas por grupos escalonada'!$C$19,IF(T88="UYU",'Tasas por grupos escalonada'!$C$18,IF(T88="USD",'Tasas por grupos escalonada'!$C$20,"")))</f>
        <v/>
      </c>
      <c r="AB88" s="486"/>
      <c r="AC88" s="486"/>
      <c r="AD88" s="486"/>
      <c r="AE88" s="486"/>
      <c r="AF88" s="90" t="str">
        <f t="shared" si="1"/>
        <v/>
      </c>
      <c r="AG88" s="91" t="str">
        <f t="shared" si="2"/>
        <v/>
      </c>
      <c r="AH88" s="92" t="str">
        <f t="shared" si="3"/>
        <v/>
      </c>
      <c r="AI88" s="93" t="str">
        <f t="shared" si="4"/>
        <v/>
      </c>
      <c r="AJ88" s="93" t="str">
        <f t="shared" si="5"/>
        <v/>
      </c>
      <c r="AK88" s="215" t="str">
        <f t="shared" si="6"/>
        <v/>
      </c>
      <c r="AL88" s="99" t="str">
        <f t="shared" si="7"/>
        <v/>
      </c>
      <c r="AN88" s="34" t="b">
        <f t="shared" si="8"/>
        <v>0</v>
      </c>
    </row>
    <row r="89" spans="1:40" ht="15.75" customHeight="1">
      <c r="A89" s="483"/>
      <c r="B89" s="486"/>
      <c r="C89" s="483"/>
      <c r="D89" s="487"/>
      <c r="E89" s="487"/>
      <c r="F89" s="486"/>
      <c r="G89" s="85" t="str">
        <f>+IFERROR(VLOOKUP(F89,Listas!$B:$C,2,0),"")</f>
        <v/>
      </c>
      <c r="H89" s="486"/>
      <c r="I89" s="486"/>
      <c r="J89" s="486"/>
      <c r="K89" s="483"/>
      <c r="L89" s="483"/>
      <c r="M89" s="547"/>
      <c r="N89" s="483"/>
      <c r="O89" s="487"/>
      <c r="P89" s="484"/>
      <c r="Q89" s="486"/>
      <c r="R89" s="486"/>
      <c r="S89" s="486"/>
      <c r="T89" s="486"/>
      <c r="U89" s="483"/>
      <c r="V89" s="486"/>
      <c r="W89" s="483"/>
      <c r="X89" s="86" t="str">
        <f t="shared" si="0"/>
        <v/>
      </c>
      <c r="Y89" s="465"/>
      <c r="Z89" s="466"/>
      <c r="AA89" s="89" t="str">
        <f>+IF(T89="UI",'Tasas por grupos escalonada'!$C$19,IF(T89="UYU",'Tasas por grupos escalonada'!$C$18,IF(T89="USD",'Tasas por grupos escalonada'!$C$20,"")))</f>
        <v/>
      </c>
      <c r="AB89" s="486"/>
      <c r="AC89" s="486"/>
      <c r="AD89" s="486"/>
      <c r="AE89" s="486"/>
      <c r="AF89" s="90" t="str">
        <f t="shared" si="1"/>
        <v/>
      </c>
      <c r="AG89" s="91" t="str">
        <f t="shared" si="2"/>
        <v/>
      </c>
      <c r="AH89" s="92" t="str">
        <f t="shared" si="3"/>
        <v/>
      </c>
      <c r="AI89" s="93" t="str">
        <f t="shared" si="4"/>
        <v/>
      </c>
      <c r="AJ89" s="93" t="str">
        <f t="shared" si="5"/>
        <v/>
      </c>
      <c r="AK89" s="215" t="str">
        <f t="shared" si="6"/>
        <v/>
      </c>
      <c r="AL89" s="99" t="str">
        <f t="shared" si="7"/>
        <v/>
      </c>
      <c r="AN89" s="34" t="b">
        <f t="shared" si="8"/>
        <v>0</v>
      </c>
    </row>
    <row r="90" spans="1:40" ht="15.75" customHeight="1">
      <c r="A90" s="483"/>
      <c r="B90" s="486"/>
      <c r="C90" s="483"/>
      <c r="D90" s="487"/>
      <c r="E90" s="487"/>
      <c r="F90" s="486"/>
      <c r="G90" s="85" t="str">
        <f>+IFERROR(VLOOKUP(F90,Listas!$B:$C,2,0),"")</f>
        <v/>
      </c>
      <c r="H90" s="486"/>
      <c r="I90" s="486"/>
      <c r="J90" s="486"/>
      <c r="K90" s="483"/>
      <c r="L90" s="483"/>
      <c r="M90" s="547"/>
      <c r="N90" s="483"/>
      <c r="O90" s="487"/>
      <c r="P90" s="484"/>
      <c r="Q90" s="486"/>
      <c r="R90" s="486"/>
      <c r="S90" s="486"/>
      <c r="T90" s="486"/>
      <c r="U90" s="483"/>
      <c r="V90" s="486"/>
      <c r="W90" s="483"/>
      <c r="X90" s="86" t="str">
        <f t="shared" si="0"/>
        <v/>
      </c>
      <c r="Y90" s="465"/>
      <c r="Z90" s="466"/>
      <c r="AA90" s="89" t="str">
        <f>+IF(T90="UI",'Tasas por grupos escalonada'!$C$19,IF(T90="UYU",'Tasas por grupos escalonada'!$C$18,IF(T90="USD",'Tasas por grupos escalonada'!$C$20,"")))</f>
        <v/>
      </c>
      <c r="AB90" s="486"/>
      <c r="AC90" s="486"/>
      <c r="AD90" s="486"/>
      <c r="AE90" s="486"/>
      <c r="AF90" s="90" t="str">
        <f t="shared" si="1"/>
        <v/>
      </c>
      <c r="AG90" s="91" t="str">
        <f t="shared" si="2"/>
        <v/>
      </c>
      <c r="AH90" s="92" t="str">
        <f t="shared" si="3"/>
        <v/>
      </c>
      <c r="AI90" s="93" t="str">
        <f t="shared" si="4"/>
        <v/>
      </c>
      <c r="AJ90" s="93" t="str">
        <f t="shared" si="5"/>
        <v/>
      </c>
      <c r="AK90" s="215" t="str">
        <f t="shared" si="6"/>
        <v/>
      </c>
      <c r="AL90" s="99" t="str">
        <f t="shared" si="7"/>
        <v/>
      </c>
      <c r="AN90" s="34" t="b">
        <f t="shared" si="8"/>
        <v>0</v>
      </c>
    </row>
    <row r="91" spans="1:40" ht="15.75" customHeight="1">
      <c r="A91" s="483"/>
      <c r="B91" s="486"/>
      <c r="C91" s="483"/>
      <c r="D91" s="487"/>
      <c r="E91" s="487"/>
      <c r="F91" s="486"/>
      <c r="G91" s="85" t="str">
        <f>+IFERROR(VLOOKUP(F91,Listas!$B:$C,2,0),"")</f>
        <v/>
      </c>
      <c r="H91" s="486"/>
      <c r="I91" s="486"/>
      <c r="J91" s="486"/>
      <c r="K91" s="483"/>
      <c r="L91" s="483"/>
      <c r="M91" s="547"/>
      <c r="N91" s="483"/>
      <c r="O91" s="487"/>
      <c r="P91" s="484"/>
      <c r="Q91" s="486"/>
      <c r="R91" s="486"/>
      <c r="S91" s="486"/>
      <c r="T91" s="486"/>
      <c r="U91" s="483"/>
      <c r="V91" s="486"/>
      <c r="W91" s="483"/>
      <c r="X91" s="86" t="str">
        <f t="shared" si="0"/>
        <v/>
      </c>
      <c r="Y91" s="465"/>
      <c r="Z91" s="466"/>
      <c r="AA91" s="89" t="str">
        <f>+IF(T91="UI",'Tasas por grupos escalonada'!$C$19,IF(T91="UYU",'Tasas por grupos escalonada'!$C$18,IF(T91="USD",'Tasas por grupos escalonada'!$C$20,"")))</f>
        <v/>
      </c>
      <c r="AB91" s="486"/>
      <c r="AC91" s="486"/>
      <c r="AD91" s="486"/>
      <c r="AE91" s="486"/>
      <c r="AF91" s="90" t="str">
        <f t="shared" si="1"/>
        <v/>
      </c>
      <c r="AG91" s="91" t="str">
        <f t="shared" si="2"/>
        <v/>
      </c>
      <c r="AH91" s="92" t="str">
        <f t="shared" si="3"/>
        <v/>
      </c>
      <c r="AI91" s="93" t="str">
        <f t="shared" si="4"/>
        <v/>
      </c>
      <c r="AJ91" s="93" t="str">
        <f t="shared" si="5"/>
        <v/>
      </c>
      <c r="AK91" s="215" t="str">
        <f t="shared" si="6"/>
        <v/>
      </c>
      <c r="AL91" s="99" t="str">
        <f t="shared" si="7"/>
        <v/>
      </c>
      <c r="AN91" s="34" t="b">
        <f t="shared" si="8"/>
        <v>0</v>
      </c>
    </row>
    <row r="92" spans="1:40" ht="15.75" customHeight="1">
      <c r="A92" s="483"/>
      <c r="B92" s="486"/>
      <c r="C92" s="483"/>
      <c r="D92" s="487"/>
      <c r="E92" s="487"/>
      <c r="F92" s="486"/>
      <c r="G92" s="85" t="str">
        <f>+IFERROR(VLOOKUP(F92,Listas!$B:$C,2,0),"")</f>
        <v/>
      </c>
      <c r="H92" s="486"/>
      <c r="I92" s="486"/>
      <c r="J92" s="486"/>
      <c r="K92" s="483"/>
      <c r="L92" s="483"/>
      <c r="M92" s="547"/>
      <c r="N92" s="483"/>
      <c r="O92" s="487"/>
      <c r="P92" s="484"/>
      <c r="Q92" s="486"/>
      <c r="R92" s="486"/>
      <c r="S92" s="486"/>
      <c r="T92" s="486"/>
      <c r="U92" s="483"/>
      <c r="V92" s="486"/>
      <c r="W92" s="483"/>
      <c r="X92" s="86" t="str">
        <f t="shared" si="0"/>
        <v/>
      </c>
      <c r="Y92" s="465"/>
      <c r="Z92" s="466"/>
      <c r="AA92" s="89" t="str">
        <f>+IF(T92="UI",'Tasas por grupos escalonada'!$C$19,IF(T92="UYU",'Tasas por grupos escalonada'!$C$18,IF(T92="USD",'Tasas por grupos escalonada'!$C$20,"")))</f>
        <v/>
      </c>
      <c r="AB92" s="486"/>
      <c r="AC92" s="486"/>
      <c r="AD92" s="486"/>
      <c r="AE92" s="486"/>
      <c r="AF92" s="90" t="str">
        <f t="shared" si="1"/>
        <v/>
      </c>
      <c r="AG92" s="91" t="str">
        <f t="shared" si="2"/>
        <v/>
      </c>
      <c r="AH92" s="92" t="str">
        <f t="shared" si="3"/>
        <v/>
      </c>
      <c r="AI92" s="93" t="str">
        <f t="shared" si="4"/>
        <v/>
      </c>
      <c r="AJ92" s="93" t="str">
        <f t="shared" si="5"/>
        <v/>
      </c>
      <c r="AK92" s="215" t="str">
        <f t="shared" si="6"/>
        <v/>
      </c>
      <c r="AL92" s="99" t="str">
        <f t="shared" si="7"/>
        <v/>
      </c>
      <c r="AN92" s="34" t="b">
        <f t="shared" si="8"/>
        <v>0</v>
      </c>
    </row>
    <row r="93" spans="1:40" ht="15.75" customHeight="1">
      <c r="A93" s="483"/>
      <c r="B93" s="486"/>
      <c r="C93" s="483"/>
      <c r="D93" s="487"/>
      <c r="E93" s="487"/>
      <c r="F93" s="486"/>
      <c r="G93" s="85" t="str">
        <f>+IFERROR(VLOOKUP(F93,Listas!$B:$C,2,0),"")</f>
        <v/>
      </c>
      <c r="H93" s="486"/>
      <c r="I93" s="486"/>
      <c r="J93" s="486"/>
      <c r="K93" s="483"/>
      <c r="L93" s="483"/>
      <c r="M93" s="547"/>
      <c r="N93" s="483"/>
      <c r="O93" s="487"/>
      <c r="P93" s="484"/>
      <c r="Q93" s="486"/>
      <c r="R93" s="486"/>
      <c r="S93" s="486"/>
      <c r="T93" s="486"/>
      <c r="U93" s="483"/>
      <c r="V93" s="486"/>
      <c r="W93" s="483"/>
      <c r="X93" s="86" t="str">
        <f t="shared" si="0"/>
        <v/>
      </c>
      <c r="Y93" s="465"/>
      <c r="Z93" s="466"/>
      <c r="AA93" s="89" t="str">
        <f>+IF(T93="UI",'Tasas por grupos escalonada'!$C$19,IF(T93="UYU",'Tasas por grupos escalonada'!$C$18,IF(T93="USD",'Tasas por grupos escalonada'!$C$20,"")))</f>
        <v/>
      </c>
      <c r="AB93" s="486"/>
      <c r="AC93" s="486"/>
      <c r="AD93" s="486"/>
      <c r="AE93" s="486"/>
      <c r="AF93" s="90" t="str">
        <f t="shared" si="1"/>
        <v/>
      </c>
      <c r="AG93" s="91" t="str">
        <f t="shared" si="2"/>
        <v/>
      </c>
      <c r="AH93" s="92" t="str">
        <f t="shared" si="3"/>
        <v/>
      </c>
      <c r="AI93" s="93" t="str">
        <f t="shared" si="4"/>
        <v/>
      </c>
      <c r="AJ93" s="93" t="str">
        <f t="shared" si="5"/>
        <v/>
      </c>
      <c r="AK93" s="215" t="str">
        <f t="shared" si="6"/>
        <v/>
      </c>
      <c r="AL93" s="99" t="str">
        <f t="shared" si="7"/>
        <v/>
      </c>
      <c r="AN93" s="34" t="b">
        <f t="shared" si="8"/>
        <v>0</v>
      </c>
    </row>
    <row r="94" spans="1:40" ht="15.75" customHeight="1">
      <c r="A94" s="483"/>
      <c r="B94" s="486"/>
      <c r="C94" s="483"/>
      <c r="D94" s="487"/>
      <c r="E94" s="487"/>
      <c r="F94" s="486"/>
      <c r="G94" s="85" t="str">
        <f>+IFERROR(VLOOKUP(F94,Listas!$B:$C,2,0),"")</f>
        <v/>
      </c>
      <c r="H94" s="486"/>
      <c r="I94" s="486"/>
      <c r="J94" s="486"/>
      <c r="K94" s="483"/>
      <c r="L94" s="483"/>
      <c r="M94" s="547"/>
      <c r="N94" s="483"/>
      <c r="O94" s="487"/>
      <c r="P94" s="484"/>
      <c r="Q94" s="486"/>
      <c r="R94" s="486"/>
      <c r="S94" s="486"/>
      <c r="T94" s="486"/>
      <c r="U94" s="483"/>
      <c r="V94" s="486"/>
      <c r="W94" s="483"/>
      <c r="X94" s="86" t="str">
        <f t="shared" si="0"/>
        <v/>
      </c>
      <c r="Y94" s="465"/>
      <c r="Z94" s="466"/>
      <c r="AA94" s="89" t="str">
        <f>+IF(T94="UI",'Tasas por grupos escalonada'!$C$19,IF(T94="UYU",'Tasas por grupos escalonada'!$C$18,IF(T94="USD",'Tasas por grupos escalonada'!$C$20,"")))</f>
        <v/>
      </c>
      <c r="AB94" s="486"/>
      <c r="AC94" s="486"/>
      <c r="AD94" s="486"/>
      <c r="AE94" s="486"/>
      <c r="AF94" s="90" t="str">
        <f t="shared" si="1"/>
        <v/>
      </c>
      <c r="AG94" s="91" t="str">
        <f t="shared" si="2"/>
        <v/>
      </c>
      <c r="AH94" s="92" t="str">
        <f t="shared" si="3"/>
        <v/>
      </c>
      <c r="AI94" s="93" t="str">
        <f t="shared" si="4"/>
        <v/>
      </c>
      <c r="AJ94" s="93" t="str">
        <f t="shared" si="5"/>
        <v/>
      </c>
      <c r="AK94" s="215" t="str">
        <f t="shared" si="6"/>
        <v/>
      </c>
      <c r="AL94" s="99" t="str">
        <f t="shared" si="7"/>
        <v/>
      </c>
      <c r="AN94" s="34" t="b">
        <f t="shared" si="8"/>
        <v>0</v>
      </c>
    </row>
    <row r="95" spans="1:40" ht="15.75" customHeight="1">
      <c r="A95" s="483"/>
      <c r="B95" s="486"/>
      <c r="C95" s="483"/>
      <c r="D95" s="487"/>
      <c r="E95" s="487"/>
      <c r="F95" s="486"/>
      <c r="G95" s="85" t="str">
        <f>+IFERROR(VLOOKUP(F95,Listas!$B:$C,2,0),"")</f>
        <v/>
      </c>
      <c r="H95" s="486"/>
      <c r="I95" s="486"/>
      <c r="J95" s="486"/>
      <c r="K95" s="483"/>
      <c r="L95" s="483"/>
      <c r="M95" s="547"/>
      <c r="N95" s="483"/>
      <c r="O95" s="487"/>
      <c r="P95" s="484"/>
      <c r="Q95" s="486"/>
      <c r="R95" s="486"/>
      <c r="S95" s="486"/>
      <c r="T95" s="486"/>
      <c r="U95" s="483"/>
      <c r="V95" s="486"/>
      <c r="W95" s="483"/>
      <c r="X95" s="86" t="str">
        <f t="shared" si="0"/>
        <v/>
      </c>
      <c r="Y95" s="465"/>
      <c r="Z95" s="466"/>
      <c r="AA95" s="89" t="str">
        <f>+IF(T95="UI",'Tasas por grupos escalonada'!$C$19,IF(T95="UYU",'Tasas por grupos escalonada'!$C$18,IF(T95="USD",'Tasas por grupos escalonada'!$C$20,"")))</f>
        <v/>
      </c>
      <c r="AB95" s="486"/>
      <c r="AC95" s="486"/>
      <c r="AD95" s="486"/>
      <c r="AE95" s="486"/>
      <c r="AF95" s="90" t="str">
        <f t="shared" si="1"/>
        <v/>
      </c>
      <c r="AG95" s="91" t="str">
        <f t="shared" si="2"/>
        <v/>
      </c>
      <c r="AH95" s="92" t="str">
        <f t="shared" si="3"/>
        <v/>
      </c>
      <c r="AI95" s="93" t="str">
        <f t="shared" si="4"/>
        <v/>
      </c>
      <c r="AJ95" s="93" t="str">
        <f t="shared" si="5"/>
        <v/>
      </c>
      <c r="AK95" s="215" t="str">
        <f t="shared" si="6"/>
        <v/>
      </c>
      <c r="AL95" s="99" t="str">
        <f t="shared" si="7"/>
        <v/>
      </c>
      <c r="AN95" s="34" t="b">
        <f t="shared" si="8"/>
        <v>0</v>
      </c>
    </row>
    <row r="96" spans="1:40" ht="15.75" customHeight="1">
      <c r="A96" s="483"/>
      <c r="B96" s="486"/>
      <c r="C96" s="483"/>
      <c r="D96" s="487"/>
      <c r="E96" s="487"/>
      <c r="F96" s="486"/>
      <c r="G96" s="85" t="str">
        <f>+IFERROR(VLOOKUP(F96,Listas!$B:$C,2,0),"")</f>
        <v/>
      </c>
      <c r="H96" s="486"/>
      <c r="I96" s="486"/>
      <c r="J96" s="486"/>
      <c r="K96" s="483"/>
      <c r="L96" s="483"/>
      <c r="M96" s="547"/>
      <c r="N96" s="483"/>
      <c r="O96" s="487"/>
      <c r="P96" s="484"/>
      <c r="Q96" s="486"/>
      <c r="R96" s="486"/>
      <c r="S96" s="486"/>
      <c r="T96" s="486"/>
      <c r="U96" s="483"/>
      <c r="V96" s="486"/>
      <c r="W96" s="483"/>
      <c r="X96" s="86" t="str">
        <f t="shared" si="0"/>
        <v/>
      </c>
      <c r="Y96" s="465"/>
      <c r="Z96" s="466"/>
      <c r="AA96" s="89" t="str">
        <f>+IF(T96="UI",'Tasas por grupos escalonada'!$C$19,IF(T96="UYU",'Tasas por grupos escalonada'!$C$18,IF(T96="USD",'Tasas por grupos escalonada'!$C$20,"")))</f>
        <v/>
      </c>
      <c r="AB96" s="486"/>
      <c r="AC96" s="486"/>
      <c r="AD96" s="486"/>
      <c r="AE96" s="486"/>
      <c r="AF96" s="90" t="str">
        <f t="shared" si="1"/>
        <v/>
      </c>
      <c r="AG96" s="91" t="str">
        <f t="shared" si="2"/>
        <v/>
      </c>
      <c r="AH96" s="92" t="str">
        <f t="shared" si="3"/>
        <v/>
      </c>
      <c r="AI96" s="93" t="str">
        <f t="shared" si="4"/>
        <v/>
      </c>
      <c r="AJ96" s="93" t="str">
        <f t="shared" si="5"/>
        <v/>
      </c>
      <c r="AK96" s="215" t="str">
        <f t="shared" si="6"/>
        <v/>
      </c>
      <c r="AL96" s="99" t="str">
        <f t="shared" si="7"/>
        <v/>
      </c>
      <c r="AN96" s="34" t="b">
        <f t="shared" si="8"/>
        <v>0</v>
      </c>
    </row>
    <row r="97" spans="1:40" ht="15.75" customHeight="1">
      <c r="A97" s="483"/>
      <c r="B97" s="486"/>
      <c r="C97" s="483"/>
      <c r="D97" s="487"/>
      <c r="E97" s="487"/>
      <c r="F97" s="486"/>
      <c r="G97" s="85" t="str">
        <f>+IFERROR(VLOOKUP(F97,Listas!$B:$C,2,0),"")</f>
        <v/>
      </c>
      <c r="H97" s="486"/>
      <c r="I97" s="486"/>
      <c r="J97" s="486"/>
      <c r="K97" s="483"/>
      <c r="L97" s="483"/>
      <c r="M97" s="547"/>
      <c r="N97" s="483"/>
      <c r="O97" s="487"/>
      <c r="P97" s="484"/>
      <c r="Q97" s="486"/>
      <c r="R97" s="486"/>
      <c r="S97" s="486"/>
      <c r="T97" s="486"/>
      <c r="U97" s="483"/>
      <c r="V97" s="486"/>
      <c r="W97" s="483"/>
      <c r="X97" s="86" t="str">
        <f t="shared" si="0"/>
        <v/>
      </c>
      <c r="Y97" s="465"/>
      <c r="Z97" s="466"/>
      <c r="AA97" s="89" t="str">
        <f>+IF(T97="UI",'Tasas por grupos escalonada'!$C$19,IF(T97="UYU",'Tasas por grupos escalonada'!$C$18,IF(T97="USD",'Tasas por grupos escalonada'!$C$20,"")))</f>
        <v/>
      </c>
      <c r="AB97" s="486"/>
      <c r="AC97" s="486"/>
      <c r="AD97" s="486"/>
      <c r="AE97" s="486"/>
      <c r="AF97" s="90" t="str">
        <f t="shared" si="1"/>
        <v/>
      </c>
      <c r="AG97" s="91" t="str">
        <f t="shared" si="2"/>
        <v/>
      </c>
      <c r="AH97" s="92" t="str">
        <f t="shared" si="3"/>
        <v/>
      </c>
      <c r="AI97" s="93" t="str">
        <f t="shared" si="4"/>
        <v/>
      </c>
      <c r="AJ97" s="93" t="str">
        <f t="shared" si="5"/>
        <v/>
      </c>
      <c r="AK97" s="215" t="str">
        <f t="shared" si="6"/>
        <v/>
      </c>
      <c r="AL97" s="99" t="str">
        <f t="shared" si="7"/>
        <v/>
      </c>
      <c r="AN97" s="34" t="b">
        <f t="shared" si="8"/>
        <v>0</v>
      </c>
    </row>
    <row r="98" spans="1:40" ht="15.75" customHeight="1">
      <c r="A98" s="483"/>
      <c r="B98" s="486"/>
      <c r="C98" s="483"/>
      <c r="D98" s="487"/>
      <c r="E98" s="487"/>
      <c r="F98" s="486"/>
      <c r="G98" s="85" t="str">
        <f>+IFERROR(VLOOKUP(F98,Listas!$B:$C,2,0),"")</f>
        <v/>
      </c>
      <c r="H98" s="486"/>
      <c r="I98" s="486"/>
      <c r="J98" s="486"/>
      <c r="K98" s="483"/>
      <c r="L98" s="483"/>
      <c r="M98" s="547"/>
      <c r="N98" s="483"/>
      <c r="O98" s="487"/>
      <c r="P98" s="484"/>
      <c r="Q98" s="486"/>
      <c r="R98" s="486"/>
      <c r="S98" s="486"/>
      <c r="T98" s="486"/>
      <c r="U98" s="483"/>
      <c r="V98" s="486"/>
      <c r="W98" s="483"/>
      <c r="X98" s="86" t="str">
        <f t="shared" si="0"/>
        <v/>
      </c>
      <c r="Y98" s="465"/>
      <c r="Z98" s="466"/>
      <c r="AA98" s="89" t="str">
        <f>+IF(T98="UI",'Tasas por grupos escalonada'!$C$19,IF(T98="UYU",'Tasas por grupos escalonada'!$C$18,IF(T98="USD",'Tasas por grupos escalonada'!$C$20,"")))</f>
        <v/>
      </c>
      <c r="AB98" s="486"/>
      <c r="AC98" s="486"/>
      <c r="AD98" s="486"/>
      <c r="AE98" s="486"/>
      <c r="AF98" s="90" t="str">
        <f t="shared" si="1"/>
        <v/>
      </c>
      <c r="AG98" s="91" t="str">
        <f t="shared" si="2"/>
        <v/>
      </c>
      <c r="AH98" s="92" t="str">
        <f t="shared" si="3"/>
        <v/>
      </c>
      <c r="AI98" s="93" t="str">
        <f t="shared" si="4"/>
        <v/>
      </c>
      <c r="AJ98" s="93" t="str">
        <f t="shared" si="5"/>
        <v/>
      </c>
      <c r="AK98" s="215" t="str">
        <f t="shared" si="6"/>
        <v/>
      </c>
      <c r="AL98" s="99" t="str">
        <f t="shared" si="7"/>
        <v/>
      </c>
      <c r="AN98" s="34" t="b">
        <f t="shared" si="8"/>
        <v>0</v>
      </c>
    </row>
    <row r="99" spans="1:40" ht="15.75" customHeight="1">
      <c r="A99" s="483"/>
      <c r="B99" s="486"/>
      <c r="C99" s="483"/>
      <c r="D99" s="487"/>
      <c r="E99" s="487"/>
      <c r="F99" s="486"/>
      <c r="G99" s="85" t="str">
        <f>+IFERROR(VLOOKUP(F99,Listas!$B:$C,2,0),"")</f>
        <v/>
      </c>
      <c r="H99" s="486"/>
      <c r="I99" s="486"/>
      <c r="J99" s="486"/>
      <c r="K99" s="483"/>
      <c r="L99" s="483"/>
      <c r="M99" s="547"/>
      <c r="N99" s="483"/>
      <c r="O99" s="487"/>
      <c r="P99" s="484"/>
      <c r="Q99" s="486"/>
      <c r="R99" s="486"/>
      <c r="S99" s="486"/>
      <c r="T99" s="486"/>
      <c r="U99" s="483"/>
      <c r="V99" s="486"/>
      <c r="W99" s="483"/>
      <c r="X99" s="86" t="str">
        <f t="shared" si="0"/>
        <v/>
      </c>
      <c r="Y99" s="465"/>
      <c r="Z99" s="466"/>
      <c r="AA99" s="89" t="str">
        <f>+IF(T99="UI",'Tasas por grupos escalonada'!$C$19,IF(T99="UYU",'Tasas por grupos escalonada'!$C$18,IF(T99="USD",'Tasas por grupos escalonada'!$C$20,"")))</f>
        <v/>
      </c>
      <c r="AB99" s="486"/>
      <c r="AC99" s="486"/>
      <c r="AD99" s="486"/>
      <c r="AE99" s="486"/>
      <c r="AF99" s="90" t="str">
        <f t="shared" si="1"/>
        <v/>
      </c>
      <c r="AG99" s="91" t="str">
        <f t="shared" si="2"/>
        <v/>
      </c>
      <c r="AH99" s="92" t="str">
        <f t="shared" si="3"/>
        <v/>
      </c>
      <c r="AI99" s="93" t="str">
        <f t="shared" si="4"/>
        <v/>
      </c>
      <c r="AJ99" s="93" t="str">
        <f t="shared" si="5"/>
        <v/>
      </c>
      <c r="AK99" s="215" t="str">
        <f t="shared" si="6"/>
        <v/>
      </c>
      <c r="AL99" s="99" t="str">
        <f t="shared" si="7"/>
        <v/>
      </c>
      <c r="AN99" s="34" t="b">
        <f t="shared" si="8"/>
        <v>0</v>
      </c>
    </row>
    <row r="100" spans="1:40" ht="15.75" customHeight="1">
      <c r="A100" s="483"/>
      <c r="B100" s="486"/>
      <c r="C100" s="483"/>
      <c r="D100" s="487"/>
      <c r="E100" s="487"/>
      <c r="F100" s="486"/>
      <c r="G100" s="85" t="str">
        <f>+IFERROR(VLOOKUP(F100,Listas!$B:$C,2,0),"")</f>
        <v/>
      </c>
      <c r="H100" s="486"/>
      <c r="I100" s="486"/>
      <c r="J100" s="486"/>
      <c r="K100" s="483"/>
      <c r="L100" s="483"/>
      <c r="M100" s="547"/>
      <c r="N100" s="483"/>
      <c r="O100" s="487"/>
      <c r="P100" s="484"/>
      <c r="Q100" s="486"/>
      <c r="R100" s="486"/>
      <c r="S100" s="486"/>
      <c r="T100" s="486"/>
      <c r="U100" s="483"/>
      <c r="V100" s="486"/>
      <c r="W100" s="483"/>
      <c r="X100" s="86" t="str">
        <f t="shared" si="0"/>
        <v/>
      </c>
      <c r="Y100" s="465"/>
      <c r="Z100" s="466"/>
      <c r="AA100" s="89" t="str">
        <f>+IF(T100="UI",'Tasas por grupos escalonada'!$C$19,IF(T100="UYU",'Tasas por grupos escalonada'!$C$18,IF(T100="USD",'Tasas por grupos escalonada'!$C$20,"")))</f>
        <v/>
      </c>
      <c r="AB100" s="486"/>
      <c r="AC100" s="486"/>
      <c r="AD100" s="486"/>
      <c r="AE100" s="486"/>
      <c r="AF100" s="90" t="str">
        <f t="shared" si="1"/>
        <v/>
      </c>
      <c r="AG100" s="91" t="str">
        <f t="shared" si="2"/>
        <v/>
      </c>
      <c r="AH100" s="92" t="str">
        <f t="shared" si="3"/>
        <v/>
      </c>
      <c r="AI100" s="93" t="str">
        <f t="shared" si="4"/>
        <v/>
      </c>
      <c r="AJ100" s="93" t="str">
        <f t="shared" si="5"/>
        <v/>
      </c>
      <c r="AK100" s="215" t="str">
        <f t="shared" si="6"/>
        <v/>
      </c>
      <c r="AL100" s="99" t="str">
        <f t="shared" si="7"/>
        <v/>
      </c>
      <c r="AN100" s="34" t="b">
        <f t="shared" si="8"/>
        <v>0</v>
      </c>
    </row>
    <row r="101" spans="1:40" ht="15.75" customHeight="1">
      <c r="A101" s="483"/>
      <c r="B101" s="486"/>
      <c r="C101" s="483"/>
      <c r="D101" s="487"/>
      <c r="E101" s="487"/>
      <c r="F101" s="486"/>
      <c r="G101" s="85" t="str">
        <f>+IFERROR(VLOOKUP(F101,Listas!$B:$C,2,0),"")</f>
        <v/>
      </c>
      <c r="H101" s="486"/>
      <c r="I101" s="486"/>
      <c r="J101" s="486"/>
      <c r="K101" s="483"/>
      <c r="L101" s="483"/>
      <c r="M101" s="547"/>
      <c r="N101" s="483"/>
      <c r="O101" s="487"/>
      <c r="P101" s="484"/>
      <c r="Q101" s="486"/>
      <c r="R101" s="486"/>
      <c r="S101" s="486"/>
      <c r="T101" s="486"/>
      <c r="U101" s="483"/>
      <c r="V101" s="486"/>
      <c r="W101" s="483"/>
      <c r="X101" s="86" t="str">
        <f t="shared" si="0"/>
        <v/>
      </c>
      <c r="Y101" s="465"/>
      <c r="Z101" s="466"/>
      <c r="AA101" s="89" t="str">
        <f>+IF(T101="UI",'Tasas por grupos escalonada'!$C$19,IF(T101="UYU",'Tasas por grupos escalonada'!$C$18,IF(T101="USD",'Tasas por grupos escalonada'!$C$20,"")))</f>
        <v/>
      </c>
      <c r="AB101" s="486"/>
      <c r="AC101" s="486"/>
      <c r="AD101" s="486"/>
      <c r="AE101" s="486"/>
      <c r="AF101" s="90" t="str">
        <f t="shared" si="1"/>
        <v/>
      </c>
      <c r="AG101" s="91" t="str">
        <f t="shared" si="2"/>
        <v/>
      </c>
      <c r="AH101" s="92" t="str">
        <f t="shared" si="3"/>
        <v/>
      </c>
      <c r="AI101" s="93" t="str">
        <f t="shared" si="4"/>
        <v/>
      </c>
      <c r="AJ101" s="93" t="str">
        <f t="shared" si="5"/>
        <v/>
      </c>
      <c r="AK101" s="215" t="str">
        <f t="shared" si="6"/>
        <v/>
      </c>
      <c r="AL101" s="99" t="str">
        <f t="shared" si="7"/>
        <v/>
      </c>
      <c r="AN101" s="34" t="b">
        <f t="shared" si="8"/>
        <v>0</v>
      </c>
    </row>
    <row r="102" spans="1:40" ht="15.75" customHeight="1">
      <c r="A102" s="483"/>
      <c r="B102" s="486"/>
      <c r="C102" s="483"/>
      <c r="D102" s="487"/>
      <c r="E102" s="487"/>
      <c r="F102" s="486"/>
      <c r="G102" s="85" t="str">
        <f>+IFERROR(VLOOKUP(F102,Listas!$B:$C,2,0),"")</f>
        <v/>
      </c>
      <c r="H102" s="486"/>
      <c r="I102" s="486"/>
      <c r="J102" s="486"/>
      <c r="K102" s="483"/>
      <c r="L102" s="483"/>
      <c r="M102" s="547"/>
      <c r="N102" s="483"/>
      <c r="O102" s="487"/>
      <c r="P102" s="484"/>
      <c r="Q102" s="486"/>
      <c r="R102" s="486"/>
      <c r="S102" s="486"/>
      <c r="T102" s="486"/>
      <c r="U102" s="483"/>
      <c r="V102" s="486"/>
      <c r="W102" s="483"/>
      <c r="X102" s="86" t="str">
        <f t="shared" si="0"/>
        <v/>
      </c>
      <c r="Y102" s="465"/>
      <c r="Z102" s="466"/>
      <c r="AA102" s="89" t="str">
        <f>+IF(T102="UI",'Tasas por grupos escalonada'!$C$19,IF(T102="UYU",'Tasas por grupos escalonada'!$C$18,IF(T102="USD",'Tasas por grupos escalonada'!$C$20,"")))</f>
        <v/>
      </c>
      <c r="AB102" s="486"/>
      <c r="AC102" s="486"/>
      <c r="AD102" s="486"/>
      <c r="AE102" s="486"/>
      <c r="AF102" s="90" t="str">
        <f t="shared" si="1"/>
        <v/>
      </c>
      <c r="AG102" s="91" t="str">
        <f t="shared" si="2"/>
        <v/>
      </c>
      <c r="AH102" s="92" t="str">
        <f t="shared" si="3"/>
        <v/>
      </c>
      <c r="AI102" s="93" t="str">
        <f t="shared" si="4"/>
        <v/>
      </c>
      <c r="AJ102" s="93" t="str">
        <f t="shared" si="5"/>
        <v/>
      </c>
      <c r="AK102" s="215" t="str">
        <f t="shared" si="6"/>
        <v/>
      </c>
      <c r="AL102" s="99" t="str">
        <f t="shared" si="7"/>
        <v/>
      </c>
      <c r="AN102" s="34" t="b">
        <f t="shared" si="8"/>
        <v>0</v>
      </c>
    </row>
    <row r="103" spans="1:40" ht="15.75" customHeight="1">
      <c r="A103" s="483"/>
      <c r="B103" s="486"/>
      <c r="C103" s="483"/>
      <c r="D103" s="487"/>
      <c r="E103" s="487"/>
      <c r="F103" s="486"/>
      <c r="G103" s="85" t="str">
        <f>+IFERROR(VLOOKUP(F103,Listas!$B:$C,2,0),"")</f>
        <v/>
      </c>
      <c r="H103" s="486"/>
      <c r="I103" s="486"/>
      <c r="J103" s="486"/>
      <c r="K103" s="483"/>
      <c r="L103" s="483"/>
      <c r="M103" s="547"/>
      <c r="N103" s="483"/>
      <c r="O103" s="487"/>
      <c r="P103" s="484"/>
      <c r="Q103" s="486"/>
      <c r="R103" s="486"/>
      <c r="S103" s="486"/>
      <c r="T103" s="486"/>
      <c r="U103" s="483"/>
      <c r="V103" s="486"/>
      <c r="W103" s="483"/>
      <c r="X103" s="86" t="str">
        <f t="shared" si="0"/>
        <v/>
      </c>
      <c r="Y103" s="465"/>
      <c r="Z103" s="466"/>
      <c r="AA103" s="89" t="str">
        <f>+IF(T103="UI",'Tasas por grupos escalonada'!$C$19,IF(T103="UYU",'Tasas por grupos escalonada'!$C$18,IF(T103="USD",'Tasas por grupos escalonada'!$C$20,"")))</f>
        <v/>
      </c>
      <c r="AB103" s="486"/>
      <c r="AC103" s="486"/>
      <c r="AD103" s="486"/>
      <c r="AE103" s="486"/>
      <c r="AF103" s="90" t="str">
        <f t="shared" si="1"/>
        <v/>
      </c>
      <c r="AG103" s="91" t="str">
        <f t="shared" si="2"/>
        <v/>
      </c>
      <c r="AH103" s="92" t="str">
        <f t="shared" si="3"/>
        <v/>
      </c>
      <c r="AI103" s="93" t="str">
        <f t="shared" si="4"/>
        <v/>
      </c>
      <c r="AJ103" s="93" t="str">
        <f t="shared" si="5"/>
        <v/>
      </c>
      <c r="AK103" s="215" t="str">
        <f t="shared" si="6"/>
        <v/>
      </c>
      <c r="AL103" s="99" t="str">
        <f t="shared" si="7"/>
        <v/>
      </c>
      <c r="AN103" s="34" t="b">
        <f t="shared" si="8"/>
        <v>0</v>
      </c>
    </row>
    <row r="104" spans="1:40" ht="15.75" customHeight="1">
      <c r="A104" s="483"/>
      <c r="B104" s="486"/>
      <c r="C104" s="483"/>
      <c r="D104" s="487"/>
      <c r="E104" s="487"/>
      <c r="F104" s="486"/>
      <c r="G104" s="85" t="str">
        <f>+IFERROR(VLOOKUP(F104,Listas!$B:$C,2,0),"")</f>
        <v/>
      </c>
      <c r="H104" s="486"/>
      <c r="I104" s="486"/>
      <c r="J104" s="486"/>
      <c r="K104" s="483"/>
      <c r="L104" s="483"/>
      <c r="M104" s="547"/>
      <c r="N104" s="483"/>
      <c r="O104" s="487"/>
      <c r="P104" s="484"/>
      <c r="Q104" s="486"/>
      <c r="R104" s="486"/>
      <c r="S104" s="486"/>
      <c r="T104" s="486"/>
      <c r="U104" s="483"/>
      <c r="V104" s="486"/>
      <c r="W104" s="483"/>
      <c r="X104" s="86" t="str">
        <f t="shared" si="0"/>
        <v/>
      </c>
      <c r="Y104" s="465"/>
      <c r="Z104" s="466"/>
      <c r="AA104" s="89" t="str">
        <f>+IF(T104="UI",'Tasas por grupos escalonada'!$C$19,IF(T104="UYU",'Tasas por grupos escalonada'!$C$18,IF(T104="USD",'Tasas por grupos escalonada'!$C$20,"")))</f>
        <v/>
      </c>
      <c r="AB104" s="486"/>
      <c r="AC104" s="486"/>
      <c r="AD104" s="486"/>
      <c r="AE104" s="486"/>
      <c r="AF104" s="90" t="str">
        <f t="shared" si="1"/>
        <v/>
      </c>
      <c r="AG104" s="91" t="str">
        <f t="shared" si="2"/>
        <v/>
      </c>
      <c r="AH104" s="92" t="str">
        <f t="shared" si="3"/>
        <v/>
      </c>
      <c r="AI104" s="93" t="str">
        <f t="shared" si="4"/>
        <v/>
      </c>
      <c r="AJ104" s="93" t="str">
        <f t="shared" si="5"/>
        <v/>
      </c>
      <c r="AK104" s="215" t="str">
        <f t="shared" si="6"/>
        <v/>
      </c>
      <c r="AL104" s="99" t="str">
        <f t="shared" si="7"/>
        <v/>
      </c>
      <c r="AN104" s="34" t="b">
        <f t="shared" si="8"/>
        <v>0</v>
      </c>
    </row>
    <row r="105" spans="1:40" ht="15.75" customHeight="1">
      <c r="A105" s="483"/>
      <c r="B105" s="486"/>
      <c r="C105" s="483"/>
      <c r="D105" s="487"/>
      <c r="E105" s="487"/>
      <c r="F105" s="486"/>
      <c r="G105" s="85" t="str">
        <f>+IFERROR(VLOOKUP(F105,Listas!$B:$C,2,0),"")</f>
        <v/>
      </c>
      <c r="H105" s="486"/>
      <c r="I105" s="486"/>
      <c r="J105" s="486"/>
      <c r="K105" s="483"/>
      <c r="L105" s="483"/>
      <c r="M105" s="547"/>
      <c r="N105" s="483"/>
      <c r="O105" s="487"/>
      <c r="P105" s="484"/>
      <c r="Q105" s="486"/>
      <c r="R105" s="486"/>
      <c r="S105" s="486"/>
      <c r="T105" s="486"/>
      <c r="U105" s="483"/>
      <c r="V105" s="486"/>
      <c r="W105" s="483"/>
      <c r="X105" s="86" t="str">
        <f t="shared" si="0"/>
        <v/>
      </c>
      <c r="Y105" s="465"/>
      <c r="Z105" s="466"/>
      <c r="AA105" s="89" t="str">
        <f>+IF(T105="UI",'Tasas por grupos escalonada'!$C$19,IF(T105="UYU",'Tasas por grupos escalonada'!$C$18,IF(T105="USD",'Tasas por grupos escalonada'!$C$20,"")))</f>
        <v/>
      </c>
      <c r="AB105" s="486"/>
      <c r="AC105" s="486"/>
      <c r="AD105" s="486"/>
      <c r="AE105" s="486"/>
      <c r="AF105" s="90" t="str">
        <f t="shared" si="1"/>
        <v/>
      </c>
      <c r="AG105" s="91" t="str">
        <f t="shared" si="2"/>
        <v/>
      </c>
      <c r="AH105" s="92" t="str">
        <f t="shared" si="3"/>
        <v/>
      </c>
      <c r="AI105" s="93" t="str">
        <f t="shared" si="4"/>
        <v/>
      </c>
      <c r="AJ105" s="93" t="str">
        <f t="shared" si="5"/>
        <v/>
      </c>
      <c r="AK105" s="215" t="str">
        <f t="shared" si="6"/>
        <v/>
      </c>
      <c r="AL105" s="99" t="str">
        <f t="shared" si="7"/>
        <v/>
      </c>
      <c r="AN105" s="34" t="b">
        <f t="shared" si="8"/>
        <v>0</v>
      </c>
    </row>
    <row r="106" spans="1:40" ht="15.75" customHeight="1">
      <c r="A106" s="483"/>
      <c r="B106" s="486"/>
      <c r="C106" s="483"/>
      <c r="D106" s="487"/>
      <c r="E106" s="487"/>
      <c r="F106" s="486"/>
      <c r="G106" s="85" t="str">
        <f>+IFERROR(VLOOKUP(F106,Listas!$B:$C,2,0),"")</f>
        <v/>
      </c>
      <c r="H106" s="486"/>
      <c r="I106" s="486"/>
      <c r="J106" s="486"/>
      <c r="K106" s="483"/>
      <c r="L106" s="483"/>
      <c r="M106" s="547"/>
      <c r="N106" s="483"/>
      <c r="O106" s="487"/>
      <c r="P106" s="484"/>
      <c r="Q106" s="486"/>
      <c r="R106" s="486"/>
      <c r="S106" s="486"/>
      <c r="T106" s="486"/>
      <c r="U106" s="483"/>
      <c r="V106" s="486"/>
      <c r="W106" s="483"/>
      <c r="X106" s="86" t="str">
        <f t="shared" si="0"/>
        <v/>
      </c>
      <c r="Y106" s="465"/>
      <c r="Z106" s="466"/>
      <c r="AA106" s="89" t="str">
        <f>+IF(T106="UI",'Tasas por grupos escalonada'!$C$19,IF(T106="UYU",'Tasas por grupos escalonada'!$C$18,IF(T106="USD",'Tasas por grupos escalonada'!$C$20,"")))</f>
        <v/>
      </c>
      <c r="AB106" s="486"/>
      <c r="AC106" s="486"/>
      <c r="AD106" s="486"/>
      <c r="AE106" s="486"/>
      <c r="AF106" s="90" t="str">
        <f t="shared" si="1"/>
        <v/>
      </c>
      <c r="AG106" s="91" t="str">
        <f t="shared" si="2"/>
        <v/>
      </c>
      <c r="AH106" s="92" t="str">
        <f t="shared" si="3"/>
        <v/>
      </c>
      <c r="AI106" s="93" t="str">
        <f t="shared" si="4"/>
        <v/>
      </c>
      <c r="AJ106" s="93" t="str">
        <f t="shared" si="5"/>
        <v/>
      </c>
      <c r="AK106" s="215" t="str">
        <f t="shared" si="6"/>
        <v/>
      </c>
      <c r="AL106" s="99" t="str">
        <f t="shared" si="7"/>
        <v/>
      </c>
      <c r="AN106" s="34" t="b">
        <f t="shared" si="8"/>
        <v>0</v>
      </c>
    </row>
    <row r="107" spans="1:40" ht="15.75" customHeight="1">
      <c r="A107" s="483"/>
      <c r="B107" s="486"/>
      <c r="C107" s="483"/>
      <c r="D107" s="487"/>
      <c r="E107" s="487"/>
      <c r="F107" s="486"/>
      <c r="G107" s="85" t="str">
        <f>+IFERROR(VLOOKUP(F107,Listas!$B:$C,2,0),"")</f>
        <v/>
      </c>
      <c r="H107" s="486"/>
      <c r="I107" s="486"/>
      <c r="J107" s="486"/>
      <c r="K107" s="483"/>
      <c r="L107" s="483"/>
      <c r="M107" s="547"/>
      <c r="N107" s="483"/>
      <c r="O107" s="487"/>
      <c r="P107" s="484"/>
      <c r="Q107" s="486"/>
      <c r="R107" s="486"/>
      <c r="S107" s="486"/>
      <c r="T107" s="486"/>
      <c r="U107" s="483"/>
      <c r="V107" s="486"/>
      <c r="W107" s="483"/>
      <c r="X107" s="86" t="str">
        <f t="shared" si="0"/>
        <v/>
      </c>
      <c r="Y107" s="465"/>
      <c r="Z107" s="466"/>
      <c r="AA107" s="89" t="str">
        <f>+IF(T107="UI",'Tasas por grupos escalonada'!$C$19,IF(T107="UYU",'Tasas por grupos escalonada'!$C$18,IF(T107="USD",'Tasas por grupos escalonada'!$C$20,"")))</f>
        <v/>
      </c>
      <c r="AB107" s="486"/>
      <c r="AC107" s="486"/>
      <c r="AD107" s="486"/>
      <c r="AE107" s="486"/>
      <c r="AF107" s="90" t="str">
        <f t="shared" si="1"/>
        <v/>
      </c>
      <c r="AG107" s="91" t="str">
        <f t="shared" si="2"/>
        <v/>
      </c>
      <c r="AH107" s="92" t="str">
        <f t="shared" si="3"/>
        <v/>
      </c>
      <c r="AI107" s="93" t="str">
        <f t="shared" si="4"/>
        <v/>
      </c>
      <c r="AJ107" s="93" t="str">
        <f t="shared" si="5"/>
        <v/>
      </c>
      <c r="AK107" s="215" t="str">
        <f t="shared" si="6"/>
        <v/>
      </c>
      <c r="AL107" s="99" t="str">
        <f t="shared" si="7"/>
        <v/>
      </c>
      <c r="AN107" s="34" t="b">
        <f t="shared" si="8"/>
        <v>0</v>
      </c>
    </row>
    <row r="108" spans="1:40" ht="15.75" customHeight="1">
      <c r="A108" s="483"/>
      <c r="B108" s="486"/>
      <c r="C108" s="483"/>
      <c r="D108" s="487"/>
      <c r="E108" s="487"/>
      <c r="F108" s="486"/>
      <c r="G108" s="85" t="str">
        <f>+IFERROR(VLOOKUP(F108,Listas!$B:$C,2,0),"")</f>
        <v/>
      </c>
      <c r="H108" s="486"/>
      <c r="I108" s="486"/>
      <c r="J108" s="486"/>
      <c r="K108" s="483"/>
      <c r="L108" s="483"/>
      <c r="M108" s="547"/>
      <c r="N108" s="483"/>
      <c r="O108" s="487"/>
      <c r="P108" s="484"/>
      <c r="Q108" s="486"/>
      <c r="R108" s="486"/>
      <c r="S108" s="486"/>
      <c r="T108" s="486"/>
      <c r="U108" s="483"/>
      <c r="V108" s="486"/>
      <c r="W108" s="483"/>
      <c r="X108" s="86" t="str">
        <f t="shared" si="0"/>
        <v/>
      </c>
      <c r="Y108" s="465"/>
      <c r="Z108" s="466"/>
      <c r="AA108" s="89" t="str">
        <f>+IF(T108="UI",'Tasas por grupos escalonada'!$C$19,IF(T108="UYU",'Tasas por grupos escalonada'!$C$18,IF(T108="USD",'Tasas por grupos escalonada'!$C$20,"")))</f>
        <v/>
      </c>
      <c r="AB108" s="486"/>
      <c r="AC108" s="486"/>
      <c r="AD108" s="486"/>
      <c r="AE108" s="486"/>
      <c r="AF108" s="90" t="str">
        <f t="shared" si="1"/>
        <v/>
      </c>
      <c r="AG108" s="91" t="str">
        <f t="shared" si="2"/>
        <v/>
      </c>
      <c r="AH108" s="92" t="str">
        <f t="shared" si="3"/>
        <v/>
      </c>
      <c r="AI108" s="93" t="str">
        <f t="shared" si="4"/>
        <v/>
      </c>
      <c r="AJ108" s="93" t="str">
        <f t="shared" si="5"/>
        <v/>
      </c>
      <c r="AK108" s="215" t="str">
        <f t="shared" si="6"/>
        <v/>
      </c>
      <c r="AL108" s="99" t="str">
        <f t="shared" si="7"/>
        <v/>
      </c>
      <c r="AN108" s="34" t="b">
        <f t="shared" si="8"/>
        <v>0</v>
      </c>
    </row>
    <row r="109" spans="1:40" ht="15.75" customHeight="1">
      <c r="A109" s="483"/>
      <c r="B109" s="486"/>
      <c r="C109" s="483"/>
      <c r="D109" s="487"/>
      <c r="E109" s="487"/>
      <c r="F109" s="486"/>
      <c r="G109" s="85" t="str">
        <f>+IFERROR(VLOOKUP(F109,Listas!$B:$C,2,0),"")</f>
        <v/>
      </c>
      <c r="H109" s="486"/>
      <c r="I109" s="486"/>
      <c r="J109" s="486"/>
      <c r="K109" s="483"/>
      <c r="L109" s="483"/>
      <c r="M109" s="547"/>
      <c r="N109" s="483"/>
      <c r="O109" s="487"/>
      <c r="P109" s="484"/>
      <c r="Q109" s="486"/>
      <c r="R109" s="486"/>
      <c r="S109" s="486"/>
      <c r="T109" s="486"/>
      <c r="U109" s="483"/>
      <c r="V109" s="486"/>
      <c r="W109" s="483"/>
      <c r="X109" s="86" t="str">
        <f t="shared" si="0"/>
        <v/>
      </c>
      <c r="Y109" s="465"/>
      <c r="Z109" s="466"/>
      <c r="AA109" s="89" t="str">
        <f>+IF(T109="UI",'Tasas por grupos escalonada'!$C$19,IF(T109="UYU",'Tasas por grupos escalonada'!$C$18,IF(T109="USD",'Tasas por grupos escalonada'!$C$20,"")))</f>
        <v/>
      </c>
      <c r="AB109" s="486"/>
      <c r="AC109" s="486"/>
      <c r="AD109" s="486"/>
      <c r="AE109" s="486"/>
      <c r="AF109" s="90" t="str">
        <f t="shared" si="1"/>
        <v/>
      </c>
      <c r="AG109" s="91" t="str">
        <f t="shared" si="2"/>
        <v/>
      </c>
      <c r="AH109" s="92" t="str">
        <f t="shared" si="3"/>
        <v/>
      </c>
      <c r="AI109" s="93" t="str">
        <f t="shared" si="4"/>
        <v/>
      </c>
      <c r="AJ109" s="93" t="str">
        <f t="shared" si="5"/>
        <v/>
      </c>
      <c r="AK109" s="215" t="str">
        <f t="shared" si="6"/>
        <v/>
      </c>
      <c r="AL109" s="99" t="str">
        <f t="shared" si="7"/>
        <v/>
      </c>
      <c r="AN109" s="34" t="b">
        <f t="shared" si="8"/>
        <v>0</v>
      </c>
    </row>
    <row r="110" spans="1:40" ht="15.75" customHeight="1">
      <c r="A110" s="483"/>
      <c r="B110" s="486"/>
      <c r="C110" s="483"/>
      <c r="D110" s="487"/>
      <c r="E110" s="487"/>
      <c r="F110" s="486"/>
      <c r="G110" s="85" t="str">
        <f>+IFERROR(VLOOKUP(F110,Listas!$B:$C,2,0),"")</f>
        <v/>
      </c>
      <c r="H110" s="486"/>
      <c r="I110" s="486"/>
      <c r="J110" s="486"/>
      <c r="K110" s="483"/>
      <c r="L110" s="483"/>
      <c r="M110" s="547"/>
      <c r="N110" s="483"/>
      <c r="O110" s="487"/>
      <c r="P110" s="484"/>
      <c r="Q110" s="486"/>
      <c r="R110" s="486"/>
      <c r="S110" s="486"/>
      <c r="T110" s="486"/>
      <c r="U110" s="483"/>
      <c r="V110" s="486"/>
      <c r="W110" s="483"/>
      <c r="X110" s="86" t="str">
        <f t="shared" si="0"/>
        <v/>
      </c>
      <c r="Y110" s="465"/>
      <c r="Z110" s="466"/>
      <c r="AA110" s="89" t="str">
        <f>+IF(T110="UI",'Tasas por grupos escalonada'!$C$19,IF(T110="UYU",'Tasas por grupos escalonada'!$C$18,IF(T110="USD",'Tasas por grupos escalonada'!$C$20,"")))</f>
        <v/>
      </c>
      <c r="AB110" s="486"/>
      <c r="AC110" s="486"/>
      <c r="AD110" s="486"/>
      <c r="AE110" s="486"/>
      <c r="AF110" s="90" t="str">
        <f t="shared" si="1"/>
        <v/>
      </c>
      <c r="AG110" s="91" t="str">
        <f t="shared" si="2"/>
        <v/>
      </c>
      <c r="AH110" s="92" t="str">
        <f t="shared" si="3"/>
        <v/>
      </c>
      <c r="AI110" s="93" t="str">
        <f t="shared" si="4"/>
        <v/>
      </c>
      <c r="AJ110" s="93" t="str">
        <f t="shared" si="5"/>
        <v/>
      </c>
      <c r="AK110" s="215" t="str">
        <f t="shared" si="6"/>
        <v/>
      </c>
      <c r="AL110" s="99" t="str">
        <f t="shared" si="7"/>
        <v/>
      </c>
      <c r="AN110" s="34" t="b">
        <f t="shared" si="8"/>
        <v>0</v>
      </c>
    </row>
    <row r="111" spans="1:40" ht="15.75" customHeight="1">
      <c r="A111" s="483"/>
      <c r="B111" s="486"/>
      <c r="C111" s="483"/>
      <c r="D111" s="487"/>
      <c r="E111" s="487"/>
      <c r="F111" s="486"/>
      <c r="G111" s="85" t="str">
        <f>+IFERROR(VLOOKUP(F111,Listas!$B:$C,2,0),"")</f>
        <v/>
      </c>
      <c r="H111" s="486"/>
      <c r="I111" s="486"/>
      <c r="J111" s="486"/>
      <c r="K111" s="483"/>
      <c r="L111" s="483"/>
      <c r="M111" s="547"/>
      <c r="N111" s="483"/>
      <c r="O111" s="487"/>
      <c r="P111" s="484"/>
      <c r="Q111" s="486"/>
      <c r="R111" s="486"/>
      <c r="S111" s="486"/>
      <c r="T111" s="486"/>
      <c r="U111" s="483"/>
      <c r="V111" s="486"/>
      <c r="W111" s="483"/>
      <c r="X111" s="86" t="str">
        <f t="shared" si="0"/>
        <v/>
      </c>
      <c r="Y111" s="465"/>
      <c r="Z111" s="466"/>
      <c r="AA111" s="89" t="str">
        <f>+IF(T111="UI",'Tasas por grupos escalonada'!$C$19,IF(T111="UYU",'Tasas por grupos escalonada'!$C$18,IF(T111="USD",'Tasas por grupos escalonada'!$C$20,"")))</f>
        <v/>
      </c>
      <c r="AB111" s="486"/>
      <c r="AC111" s="486"/>
      <c r="AD111" s="486"/>
      <c r="AE111" s="486"/>
      <c r="AF111" s="90" t="str">
        <f t="shared" si="1"/>
        <v/>
      </c>
      <c r="AG111" s="91" t="str">
        <f t="shared" si="2"/>
        <v/>
      </c>
      <c r="AH111" s="92" t="str">
        <f t="shared" si="3"/>
        <v/>
      </c>
      <c r="AI111" s="93" t="str">
        <f t="shared" si="4"/>
        <v/>
      </c>
      <c r="AJ111" s="93" t="str">
        <f t="shared" si="5"/>
        <v/>
      </c>
      <c r="AK111" s="215" t="str">
        <f t="shared" si="6"/>
        <v/>
      </c>
      <c r="AL111" s="99" t="str">
        <f t="shared" si="7"/>
        <v/>
      </c>
      <c r="AN111" s="34" t="b">
        <f t="shared" si="8"/>
        <v>0</v>
      </c>
    </row>
    <row r="112" spans="1:40" ht="15.75" customHeight="1">
      <c r="A112" s="483"/>
      <c r="B112" s="486"/>
      <c r="C112" s="483"/>
      <c r="D112" s="487"/>
      <c r="E112" s="487"/>
      <c r="F112" s="486"/>
      <c r="G112" s="85" t="str">
        <f>+IFERROR(VLOOKUP(F112,Listas!$B:$C,2,0),"")</f>
        <v/>
      </c>
      <c r="H112" s="486"/>
      <c r="I112" s="486"/>
      <c r="J112" s="486"/>
      <c r="K112" s="483"/>
      <c r="L112" s="483"/>
      <c r="M112" s="547"/>
      <c r="N112" s="483"/>
      <c r="O112" s="487"/>
      <c r="P112" s="484"/>
      <c r="Q112" s="486"/>
      <c r="R112" s="486"/>
      <c r="S112" s="486"/>
      <c r="T112" s="486"/>
      <c r="U112" s="483"/>
      <c r="V112" s="486"/>
      <c r="W112" s="483"/>
      <c r="X112" s="86" t="str">
        <f t="shared" si="0"/>
        <v/>
      </c>
      <c r="Y112" s="465"/>
      <c r="Z112" s="466"/>
      <c r="AA112" s="89" t="str">
        <f>+IF(T112="UI",'Tasas por grupos escalonada'!$C$19,IF(T112="UYU",'Tasas por grupos escalonada'!$C$18,IF(T112="USD",'Tasas por grupos escalonada'!$C$20,"")))</f>
        <v/>
      </c>
      <c r="AB112" s="486"/>
      <c r="AC112" s="486"/>
      <c r="AD112" s="486"/>
      <c r="AE112" s="486"/>
      <c r="AF112" s="90" t="str">
        <f t="shared" si="1"/>
        <v/>
      </c>
      <c r="AG112" s="91" t="str">
        <f t="shared" si="2"/>
        <v/>
      </c>
      <c r="AH112" s="92" t="str">
        <f t="shared" si="3"/>
        <v/>
      </c>
      <c r="AI112" s="93" t="str">
        <f t="shared" si="4"/>
        <v/>
      </c>
      <c r="AJ112" s="93" t="str">
        <f t="shared" si="5"/>
        <v/>
      </c>
      <c r="AK112" s="215" t="str">
        <f t="shared" si="6"/>
        <v/>
      </c>
      <c r="AL112" s="99" t="str">
        <f t="shared" si="7"/>
        <v/>
      </c>
      <c r="AN112" s="34" t="b">
        <f t="shared" si="8"/>
        <v>0</v>
      </c>
    </row>
    <row r="113" spans="1:40" ht="15.75" customHeight="1">
      <c r="A113" s="483"/>
      <c r="B113" s="486"/>
      <c r="C113" s="483"/>
      <c r="D113" s="487"/>
      <c r="E113" s="487"/>
      <c r="F113" s="486"/>
      <c r="G113" s="85" t="str">
        <f>+IFERROR(VLOOKUP(F113,Listas!$B:$C,2,0),"")</f>
        <v/>
      </c>
      <c r="H113" s="486"/>
      <c r="I113" s="486"/>
      <c r="J113" s="486"/>
      <c r="K113" s="483"/>
      <c r="L113" s="483"/>
      <c r="M113" s="547"/>
      <c r="N113" s="483"/>
      <c r="O113" s="487"/>
      <c r="P113" s="484"/>
      <c r="Q113" s="486"/>
      <c r="R113" s="486"/>
      <c r="S113" s="486"/>
      <c r="T113" s="486"/>
      <c r="U113" s="483"/>
      <c r="V113" s="486"/>
      <c r="W113" s="483"/>
      <c r="X113" s="86" t="str">
        <f t="shared" si="0"/>
        <v/>
      </c>
      <c r="Y113" s="465"/>
      <c r="Z113" s="466"/>
      <c r="AA113" s="89" t="str">
        <f>+IF(T113="UI",'Tasas por grupos escalonada'!$C$19,IF(T113="UYU",'Tasas por grupos escalonada'!$C$18,IF(T113="USD",'Tasas por grupos escalonada'!$C$20,"")))</f>
        <v/>
      </c>
      <c r="AB113" s="486"/>
      <c r="AC113" s="486"/>
      <c r="AD113" s="486"/>
      <c r="AE113" s="486"/>
      <c r="AF113" s="90" t="str">
        <f t="shared" si="1"/>
        <v/>
      </c>
      <c r="AG113" s="91" t="str">
        <f t="shared" si="2"/>
        <v/>
      </c>
      <c r="AH113" s="92" t="str">
        <f t="shared" si="3"/>
        <v/>
      </c>
      <c r="AI113" s="93" t="str">
        <f t="shared" si="4"/>
        <v/>
      </c>
      <c r="AJ113" s="93" t="str">
        <f t="shared" si="5"/>
        <v/>
      </c>
      <c r="AK113" s="215" t="str">
        <f t="shared" si="6"/>
        <v/>
      </c>
      <c r="AL113" s="99" t="str">
        <f t="shared" si="7"/>
        <v/>
      </c>
      <c r="AN113" s="34" t="b">
        <f t="shared" si="8"/>
        <v>0</v>
      </c>
    </row>
    <row r="114" spans="1:40" ht="15.75" customHeight="1">
      <c r="A114" s="483"/>
      <c r="B114" s="486"/>
      <c r="C114" s="483"/>
      <c r="D114" s="487"/>
      <c r="E114" s="487"/>
      <c r="F114" s="486"/>
      <c r="G114" s="85" t="str">
        <f>+IFERROR(VLOOKUP(F114,Listas!$B:$C,2,0),"")</f>
        <v/>
      </c>
      <c r="H114" s="486"/>
      <c r="I114" s="486"/>
      <c r="J114" s="486"/>
      <c r="K114" s="483"/>
      <c r="L114" s="483"/>
      <c r="M114" s="547"/>
      <c r="N114" s="483"/>
      <c r="O114" s="487"/>
      <c r="P114" s="484"/>
      <c r="Q114" s="486"/>
      <c r="R114" s="486"/>
      <c r="S114" s="486"/>
      <c r="T114" s="486"/>
      <c r="U114" s="483"/>
      <c r="V114" s="486"/>
      <c r="W114" s="483"/>
      <c r="X114" s="86" t="str">
        <f t="shared" si="0"/>
        <v/>
      </c>
      <c r="Y114" s="465"/>
      <c r="Z114" s="466"/>
      <c r="AA114" s="89" t="str">
        <f>+IF(T114="UI",'Tasas por grupos escalonada'!$C$19,IF(T114="UYU",'Tasas por grupos escalonada'!$C$18,IF(T114="USD",'Tasas por grupos escalonada'!$C$20,"")))</f>
        <v/>
      </c>
      <c r="AB114" s="486"/>
      <c r="AC114" s="486"/>
      <c r="AD114" s="486"/>
      <c r="AE114" s="486"/>
      <c r="AF114" s="90" t="str">
        <f t="shared" si="1"/>
        <v/>
      </c>
      <c r="AG114" s="91" t="str">
        <f t="shared" si="2"/>
        <v/>
      </c>
      <c r="AH114" s="92" t="str">
        <f t="shared" si="3"/>
        <v/>
      </c>
      <c r="AI114" s="93" t="str">
        <f t="shared" si="4"/>
        <v/>
      </c>
      <c r="AJ114" s="93" t="str">
        <f t="shared" si="5"/>
        <v/>
      </c>
      <c r="AK114" s="215" t="str">
        <f t="shared" si="6"/>
        <v/>
      </c>
      <c r="AL114" s="99" t="str">
        <f t="shared" si="7"/>
        <v/>
      </c>
      <c r="AN114" s="34" t="b">
        <f t="shared" si="8"/>
        <v>0</v>
      </c>
    </row>
    <row r="115" spans="1:40" ht="15.75" customHeight="1">
      <c r="A115" s="483"/>
      <c r="B115" s="486"/>
      <c r="C115" s="483"/>
      <c r="D115" s="487"/>
      <c r="E115" s="487"/>
      <c r="F115" s="486"/>
      <c r="G115" s="85" t="str">
        <f>+IFERROR(VLOOKUP(F115,Listas!$B:$C,2,0),"")</f>
        <v/>
      </c>
      <c r="H115" s="486"/>
      <c r="I115" s="486"/>
      <c r="J115" s="486"/>
      <c r="K115" s="483"/>
      <c r="L115" s="483"/>
      <c r="M115" s="547"/>
      <c r="N115" s="483"/>
      <c r="O115" s="487"/>
      <c r="P115" s="484"/>
      <c r="Q115" s="486"/>
      <c r="R115" s="486"/>
      <c r="S115" s="486"/>
      <c r="T115" s="486"/>
      <c r="U115" s="483"/>
      <c r="V115" s="486"/>
      <c r="W115" s="483"/>
      <c r="X115" s="86" t="str">
        <f t="shared" si="0"/>
        <v/>
      </c>
      <c r="Y115" s="465"/>
      <c r="Z115" s="466"/>
      <c r="AA115" s="89" t="str">
        <f>+IF(T115="UI",'Tasas por grupos escalonada'!$C$19,IF(T115="UYU",'Tasas por grupos escalonada'!$C$18,IF(T115="USD",'Tasas por grupos escalonada'!$C$20,"")))</f>
        <v/>
      </c>
      <c r="AB115" s="486"/>
      <c r="AC115" s="486"/>
      <c r="AD115" s="486"/>
      <c r="AE115" s="486"/>
      <c r="AF115" s="90" t="str">
        <f t="shared" si="1"/>
        <v/>
      </c>
      <c r="AG115" s="91" t="str">
        <f t="shared" si="2"/>
        <v/>
      </c>
      <c r="AH115" s="92" t="str">
        <f t="shared" si="3"/>
        <v/>
      </c>
      <c r="AI115" s="93" t="str">
        <f t="shared" si="4"/>
        <v/>
      </c>
      <c r="AJ115" s="93" t="str">
        <f t="shared" si="5"/>
        <v/>
      </c>
      <c r="AK115" s="215" t="str">
        <f t="shared" si="6"/>
        <v/>
      </c>
      <c r="AL115" s="99" t="str">
        <f t="shared" si="7"/>
        <v/>
      </c>
      <c r="AN115" s="34" t="b">
        <f t="shared" si="8"/>
        <v>0</v>
      </c>
    </row>
    <row r="116" spans="1:40" ht="15.75" customHeight="1">
      <c r="A116" s="483"/>
      <c r="B116" s="486"/>
      <c r="C116" s="483"/>
      <c r="D116" s="487"/>
      <c r="E116" s="487"/>
      <c r="F116" s="486"/>
      <c r="G116" s="85" t="str">
        <f>+IFERROR(VLOOKUP(F116,Listas!$B:$C,2,0),"")</f>
        <v/>
      </c>
      <c r="H116" s="486"/>
      <c r="I116" s="486"/>
      <c r="J116" s="486"/>
      <c r="K116" s="483"/>
      <c r="L116" s="483"/>
      <c r="M116" s="547"/>
      <c r="N116" s="483"/>
      <c r="O116" s="487"/>
      <c r="P116" s="484"/>
      <c r="Q116" s="486"/>
      <c r="R116" s="486"/>
      <c r="S116" s="486"/>
      <c r="T116" s="486"/>
      <c r="U116" s="483"/>
      <c r="V116" s="486"/>
      <c r="W116" s="483"/>
      <c r="X116" s="86" t="str">
        <f t="shared" si="0"/>
        <v/>
      </c>
      <c r="Y116" s="465"/>
      <c r="Z116" s="466"/>
      <c r="AA116" s="89" t="str">
        <f>+IF(T116="UI",'Tasas por grupos escalonada'!$C$19,IF(T116="UYU",'Tasas por grupos escalonada'!$C$18,IF(T116="USD",'Tasas por grupos escalonada'!$C$20,"")))</f>
        <v/>
      </c>
      <c r="AB116" s="486"/>
      <c r="AC116" s="486"/>
      <c r="AD116" s="486"/>
      <c r="AE116" s="486"/>
      <c r="AF116" s="90" t="str">
        <f t="shared" si="1"/>
        <v/>
      </c>
      <c r="AG116" s="91" t="str">
        <f t="shared" si="2"/>
        <v/>
      </c>
      <c r="AH116" s="92" t="str">
        <f t="shared" si="3"/>
        <v/>
      </c>
      <c r="AI116" s="93" t="str">
        <f t="shared" si="4"/>
        <v/>
      </c>
      <c r="AJ116" s="93" t="str">
        <f t="shared" si="5"/>
        <v/>
      </c>
      <c r="AK116" s="215" t="str">
        <f t="shared" si="6"/>
        <v/>
      </c>
      <c r="AL116" s="99" t="str">
        <f t="shared" si="7"/>
        <v/>
      </c>
      <c r="AN116" s="34" t="b">
        <f t="shared" si="8"/>
        <v>0</v>
      </c>
    </row>
    <row r="117" spans="1:40" ht="15.75" customHeight="1">
      <c r="A117" s="483"/>
      <c r="B117" s="486"/>
      <c r="C117" s="483"/>
      <c r="D117" s="487"/>
      <c r="E117" s="487"/>
      <c r="F117" s="486"/>
      <c r="G117" s="85" t="str">
        <f>+IFERROR(VLOOKUP(F117,Listas!$B:$C,2,0),"")</f>
        <v/>
      </c>
      <c r="H117" s="486"/>
      <c r="I117" s="486"/>
      <c r="J117" s="486"/>
      <c r="K117" s="483"/>
      <c r="L117" s="483"/>
      <c r="M117" s="547"/>
      <c r="N117" s="483"/>
      <c r="O117" s="487"/>
      <c r="P117" s="484"/>
      <c r="Q117" s="486"/>
      <c r="R117" s="486"/>
      <c r="S117" s="486"/>
      <c r="T117" s="486"/>
      <c r="U117" s="483"/>
      <c r="V117" s="486"/>
      <c r="W117" s="483"/>
      <c r="X117" s="86" t="str">
        <f t="shared" si="0"/>
        <v/>
      </c>
      <c r="Y117" s="465"/>
      <c r="Z117" s="466"/>
      <c r="AA117" s="89" t="str">
        <f>+IF(T117="UI",'Tasas por grupos escalonada'!$C$19,IF(T117="UYU",'Tasas por grupos escalonada'!$C$18,IF(T117="USD",'Tasas por grupos escalonada'!$C$20,"")))</f>
        <v/>
      </c>
      <c r="AB117" s="486"/>
      <c r="AC117" s="486"/>
      <c r="AD117" s="486"/>
      <c r="AE117" s="486"/>
      <c r="AF117" s="90" t="str">
        <f t="shared" si="1"/>
        <v/>
      </c>
      <c r="AG117" s="91" t="str">
        <f t="shared" si="2"/>
        <v/>
      </c>
      <c r="AH117" s="92" t="str">
        <f t="shared" si="3"/>
        <v/>
      </c>
      <c r="AI117" s="93" t="str">
        <f t="shared" si="4"/>
        <v/>
      </c>
      <c r="AJ117" s="93" t="str">
        <f t="shared" si="5"/>
        <v/>
      </c>
      <c r="AK117" s="215" t="str">
        <f t="shared" si="6"/>
        <v/>
      </c>
      <c r="AL117" s="99" t="str">
        <f t="shared" si="7"/>
        <v/>
      </c>
      <c r="AN117" s="34" t="b">
        <f t="shared" si="8"/>
        <v>0</v>
      </c>
    </row>
    <row r="118" spans="1:40" ht="15.75" customHeight="1">
      <c r="A118" s="483"/>
      <c r="B118" s="486"/>
      <c r="C118" s="483"/>
      <c r="D118" s="487"/>
      <c r="E118" s="487"/>
      <c r="F118" s="486"/>
      <c r="G118" s="85" t="str">
        <f>+IFERROR(VLOOKUP(F118,Listas!$B:$C,2,0),"")</f>
        <v/>
      </c>
      <c r="H118" s="486"/>
      <c r="I118" s="486"/>
      <c r="J118" s="486"/>
      <c r="K118" s="483"/>
      <c r="L118" s="483"/>
      <c r="M118" s="547"/>
      <c r="N118" s="483"/>
      <c r="O118" s="487"/>
      <c r="P118" s="484"/>
      <c r="Q118" s="486"/>
      <c r="R118" s="486"/>
      <c r="S118" s="486"/>
      <c r="T118" s="486"/>
      <c r="U118" s="483"/>
      <c r="V118" s="486"/>
      <c r="W118" s="483"/>
      <c r="X118" s="86" t="str">
        <f t="shared" si="0"/>
        <v/>
      </c>
      <c r="Y118" s="465"/>
      <c r="Z118" s="466"/>
      <c r="AA118" s="89" t="str">
        <f>+IF(T118="UI",'Tasas por grupos escalonada'!$C$19,IF(T118="UYU",'Tasas por grupos escalonada'!$C$18,IF(T118="USD",'Tasas por grupos escalonada'!$C$20,"")))</f>
        <v/>
      </c>
      <c r="AB118" s="486"/>
      <c r="AC118" s="486"/>
      <c r="AD118" s="486"/>
      <c r="AE118" s="486"/>
      <c r="AF118" s="90" t="str">
        <f t="shared" si="1"/>
        <v/>
      </c>
      <c r="AG118" s="91" t="str">
        <f t="shared" si="2"/>
        <v/>
      </c>
      <c r="AH118" s="92" t="str">
        <f t="shared" si="3"/>
        <v/>
      </c>
      <c r="AI118" s="93" t="str">
        <f t="shared" si="4"/>
        <v/>
      </c>
      <c r="AJ118" s="93" t="str">
        <f t="shared" si="5"/>
        <v/>
      </c>
      <c r="AK118" s="215" t="str">
        <f t="shared" si="6"/>
        <v/>
      </c>
      <c r="AL118" s="99" t="str">
        <f t="shared" si="7"/>
        <v/>
      </c>
      <c r="AN118" s="34" t="b">
        <f t="shared" si="8"/>
        <v>0</v>
      </c>
    </row>
    <row r="119" spans="1:40" ht="15.75" customHeight="1">
      <c r="A119" s="483"/>
      <c r="B119" s="486"/>
      <c r="C119" s="483"/>
      <c r="D119" s="487"/>
      <c r="E119" s="487"/>
      <c r="F119" s="486"/>
      <c r="G119" s="85" t="str">
        <f>+IFERROR(VLOOKUP(F119,Listas!$B:$C,2,0),"")</f>
        <v/>
      </c>
      <c r="H119" s="486"/>
      <c r="I119" s="486"/>
      <c r="J119" s="486"/>
      <c r="K119" s="483"/>
      <c r="L119" s="483"/>
      <c r="M119" s="547"/>
      <c r="N119" s="483"/>
      <c r="O119" s="487"/>
      <c r="P119" s="484"/>
      <c r="Q119" s="486"/>
      <c r="R119" s="486"/>
      <c r="S119" s="486"/>
      <c r="T119" s="486"/>
      <c r="U119" s="483"/>
      <c r="V119" s="486"/>
      <c r="W119" s="483"/>
      <c r="X119" s="86" t="str">
        <f t="shared" si="0"/>
        <v/>
      </c>
      <c r="Y119" s="465"/>
      <c r="Z119" s="466"/>
      <c r="AA119" s="89" t="str">
        <f>+IF(T119="UI",'Tasas por grupos escalonada'!$C$19,IF(T119="UYU",'Tasas por grupos escalonada'!$C$18,IF(T119="USD",'Tasas por grupos escalonada'!$C$20,"")))</f>
        <v/>
      </c>
      <c r="AB119" s="486"/>
      <c r="AC119" s="486"/>
      <c r="AD119" s="486"/>
      <c r="AE119" s="486"/>
      <c r="AF119" s="90" t="str">
        <f t="shared" si="1"/>
        <v/>
      </c>
      <c r="AG119" s="91" t="str">
        <f t="shared" si="2"/>
        <v/>
      </c>
      <c r="AH119" s="92" t="str">
        <f t="shared" si="3"/>
        <v/>
      </c>
      <c r="AI119" s="93" t="str">
        <f t="shared" si="4"/>
        <v/>
      </c>
      <c r="AJ119" s="93" t="str">
        <f t="shared" si="5"/>
        <v/>
      </c>
      <c r="AK119" s="215" t="str">
        <f t="shared" si="6"/>
        <v/>
      </c>
      <c r="AL119" s="99" t="str">
        <f t="shared" si="7"/>
        <v/>
      </c>
      <c r="AN119" s="34" t="b">
        <f t="shared" si="8"/>
        <v>0</v>
      </c>
    </row>
    <row r="120" spans="1:40" ht="15.75" customHeight="1">
      <c r="A120" s="483"/>
      <c r="B120" s="486"/>
      <c r="C120" s="483"/>
      <c r="D120" s="487"/>
      <c r="E120" s="487"/>
      <c r="F120" s="486"/>
      <c r="G120" s="85" t="str">
        <f>+IFERROR(VLOOKUP(F120,Listas!$B:$C,2,0),"")</f>
        <v/>
      </c>
      <c r="H120" s="486"/>
      <c r="I120" s="486"/>
      <c r="J120" s="486"/>
      <c r="K120" s="483"/>
      <c r="L120" s="483"/>
      <c r="M120" s="547"/>
      <c r="N120" s="483"/>
      <c r="O120" s="487"/>
      <c r="P120" s="484"/>
      <c r="Q120" s="486"/>
      <c r="R120" s="486"/>
      <c r="S120" s="486"/>
      <c r="T120" s="486"/>
      <c r="U120" s="483"/>
      <c r="V120" s="486"/>
      <c r="W120" s="483"/>
      <c r="X120" s="86" t="str">
        <f t="shared" si="0"/>
        <v/>
      </c>
      <c r="Y120" s="465"/>
      <c r="Z120" s="466"/>
      <c r="AA120" s="89" t="str">
        <f>+IF(T120="UI",'Tasas por grupos escalonada'!$C$19,IF(T120="UYU",'Tasas por grupos escalonada'!$C$18,IF(T120="USD",'Tasas por grupos escalonada'!$C$20,"")))</f>
        <v/>
      </c>
      <c r="AB120" s="486"/>
      <c r="AC120" s="486"/>
      <c r="AD120" s="486"/>
      <c r="AE120" s="486"/>
      <c r="AF120" s="90" t="str">
        <f t="shared" si="1"/>
        <v/>
      </c>
      <c r="AG120" s="91" t="str">
        <f t="shared" si="2"/>
        <v/>
      </c>
      <c r="AH120" s="92" t="str">
        <f t="shared" si="3"/>
        <v/>
      </c>
      <c r="AI120" s="93" t="str">
        <f t="shared" si="4"/>
        <v/>
      </c>
      <c r="AJ120" s="93" t="str">
        <f t="shared" si="5"/>
        <v/>
      </c>
      <c r="AK120" s="215" t="str">
        <f t="shared" si="6"/>
        <v/>
      </c>
      <c r="AL120" s="99" t="str">
        <f t="shared" si="7"/>
        <v/>
      </c>
      <c r="AN120" s="34" t="b">
        <f t="shared" si="8"/>
        <v>0</v>
      </c>
    </row>
    <row r="121" spans="1:40" ht="15.75" customHeight="1">
      <c r="A121" s="483"/>
      <c r="B121" s="486"/>
      <c r="C121" s="483"/>
      <c r="D121" s="487"/>
      <c r="E121" s="487"/>
      <c r="F121" s="486"/>
      <c r="G121" s="85" t="str">
        <f>+IFERROR(VLOOKUP(F121,Listas!$B:$C,2,0),"")</f>
        <v/>
      </c>
      <c r="H121" s="486"/>
      <c r="I121" s="486"/>
      <c r="J121" s="486"/>
      <c r="K121" s="483"/>
      <c r="L121" s="483"/>
      <c r="M121" s="547"/>
      <c r="N121" s="483"/>
      <c r="O121" s="487"/>
      <c r="P121" s="484"/>
      <c r="Q121" s="486"/>
      <c r="R121" s="486"/>
      <c r="S121" s="486"/>
      <c r="T121" s="486"/>
      <c r="U121" s="483"/>
      <c r="V121" s="486"/>
      <c r="W121" s="483"/>
      <c r="X121" s="86" t="str">
        <f t="shared" si="0"/>
        <v/>
      </c>
      <c r="Y121" s="465"/>
      <c r="Z121" s="466"/>
      <c r="AA121" s="89" t="str">
        <f>+IF(T121="UI",'Tasas por grupos escalonada'!$C$19,IF(T121="UYU",'Tasas por grupos escalonada'!$C$18,IF(T121="USD",'Tasas por grupos escalonada'!$C$20,"")))</f>
        <v/>
      </c>
      <c r="AB121" s="486"/>
      <c r="AC121" s="486"/>
      <c r="AD121" s="486"/>
      <c r="AE121" s="486"/>
      <c r="AF121" s="90" t="str">
        <f t="shared" si="1"/>
        <v/>
      </c>
      <c r="AG121" s="91" t="str">
        <f t="shared" si="2"/>
        <v/>
      </c>
      <c r="AH121" s="92" t="str">
        <f t="shared" si="3"/>
        <v/>
      </c>
      <c r="AI121" s="93" t="str">
        <f t="shared" si="4"/>
        <v/>
      </c>
      <c r="AJ121" s="93" t="str">
        <f t="shared" si="5"/>
        <v/>
      </c>
      <c r="AK121" s="215" t="str">
        <f t="shared" si="6"/>
        <v/>
      </c>
      <c r="AL121" s="99" t="str">
        <f t="shared" si="7"/>
        <v/>
      </c>
      <c r="AN121" s="34" t="b">
        <f t="shared" si="8"/>
        <v>0</v>
      </c>
    </row>
    <row r="122" spans="1:40" ht="15.75" customHeight="1">
      <c r="A122" s="483"/>
      <c r="B122" s="486"/>
      <c r="C122" s="483"/>
      <c r="D122" s="487"/>
      <c r="E122" s="487"/>
      <c r="F122" s="486"/>
      <c r="G122" s="85" t="str">
        <f>+IFERROR(VLOOKUP(F122,Listas!$B:$C,2,0),"")</f>
        <v/>
      </c>
      <c r="H122" s="486"/>
      <c r="I122" s="486"/>
      <c r="J122" s="486"/>
      <c r="K122" s="483"/>
      <c r="L122" s="483"/>
      <c r="M122" s="547"/>
      <c r="N122" s="483"/>
      <c r="O122" s="487"/>
      <c r="P122" s="484"/>
      <c r="Q122" s="486"/>
      <c r="R122" s="486"/>
      <c r="S122" s="486"/>
      <c r="T122" s="486"/>
      <c r="U122" s="483"/>
      <c r="V122" s="486"/>
      <c r="W122" s="483"/>
      <c r="X122" s="86" t="str">
        <f t="shared" si="0"/>
        <v/>
      </c>
      <c r="Y122" s="465"/>
      <c r="Z122" s="466"/>
      <c r="AA122" s="89" t="str">
        <f>+IF(T122="UI",'Tasas por grupos escalonada'!$C$19,IF(T122="UYU",'Tasas por grupos escalonada'!$C$18,IF(T122="USD",'Tasas por grupos escalonada'!$C$20,"")))</f>
        <v/>
      </c>
      <c r="AB122" s="486"/>
      <c r="AC122" s="486"/>
      <c r="AD122" s="486"/>
      <c r="AE122" s="486"/>
      <c r="AF122" s="90" t="str">
        <f t="shared" si="1"/>
        <v/>
      </c>
      <c r="AG122" s="91" t="str">
        <f t="shared" si="2"/>
        <v/>
      </c>
      <c r="AH122" s="92" t="str">
        <f t="shared" si="3"/>
        <v/>
      </c>
      <c r="AI122" s="93" t="str">
        <f t="shared" si="4"/>
        <v/>
      </c>
      <c r="AJ122" s="93" t="str">
        <f t="shared" si="5"/>
        <v/>
      </c>
      <c r="AK122" s="215" t="str">
        <f t="shared" si="6"/>
        <v/>
      </c>
      <c r="AL122" s="99" t="str">
        <f t="shared" si="7"/>
        <v/>
      </c>
      <c r="AN122" s="34" t="b">
        <f t="shared" si="8"/>
        <v>0</v>
      </c>
    </row>
    <row r="123" spans="1:40" ht="15.75" customHeight="1">
      <c r="A123" s="483"/>
      <c r="B123" s="486"/>
      <c r="C123" s="483"/>
      <c r="D123" s="487"/>
      <c r="E123" s="487"/>
      <c r="F123" s="486"/>
      <c r="G123" s="85" t="str">
        <f>+IFERROR(VLOOKUP(F123,Listas!$B:$C,2,0),"")</f>
        <v/>
      </c>
      <c r="H123" s="486"/>
      <c r="I123" s="486"/>
      <c r="J123" s="486"/>
      <c r="K123" s="483"/>
      <c r="L123" s="483"/>
      <c r="M123" s="547"/>
      <c r="N123" s="483"/>
      <c r="O123" s="487"/>
      <c r="P123" s="484"/>
      <c r="Q123" s="486"/>
      <c r="R123" s="486"/>
      <c r="S123" s="486"/>
      <c r="T123" s="486"/>
      <c r="U123" s="483"/>
      <c r="V123" s="486"/>
      <c r="W123" s="483"/>
      <c r="X123" s="86" t="str">
        <f t="shared" si="0"/>
        <v/>
      </c>
      <c r="Y123" s="465"/>
      <c r="Z123" s="466"/>
      <c r="AA123" s="89" t="str">
        <f>+IF(T123="UI",'Tasas por grupos escalonada'!$C$19,IF(T123="UYU",'Tasas por grupos escalonada'!$C$18,IF(T123="USD",'Tasas por grupos escalonada'!$C$20,"")))</f>
        <v/>
      </c>
      <c r="AB123" s="486"/>
      <c r="AC123" s="486"/>
      <c r="AD123" s="486"/>
      <c r="AE123" s="486"/>
      <c r="AF123" s="90" t="str">
        <f t="shared" si="1"/>
        <v/>
      </c>
      <c r="AG123" s="91" t="str">
        <f t="shared" si="2"/>
        <v/>
      </c>
      <c r="AH123" s="92" t="str">
        <f t="shared" si="3"/>
        <v/>
      </c>
      <c r="AI123" s="93" t="str">
        <f t="shared" si="4"/>
        <v/>
      </c>
      <c r="AJ123" s="93" t="str">
        <f t="shared" si="5"/>
        <v/>
      </c>
      <c r="AK123" s="215" t="str">
        <f t="shared" si="6"/>
        <v/>
      </c>
      <c r="AL123" s="99" t="str">
        <f t="shared" si="7"/>
        <v/>
      </c>
      <c r="AN123" s="34" t="b">
        <f t="shared" si="8"/>
        <v>0</v>
      </c>
    </row>
    <row r="124" spans="1:40" ht="15.75" customHeight="1">
      <c r="A124" s="483"/>
      <c r="B124" s="486"/>
      <c r="C124" s="483"/>
      <c r="D124" s="487"/>
      <c r="E124" s="487"/>
      <c r="F124" s="486"/>
      <c r="G124" s="85" t="str">
        <f>+IFERROR(VLOOKUP(F124,Listas!$B:$C,2,0),"")</f>
        <v/>
      </c>
      <c r="H124" s="486"/>
      <c r="I124" s="486"/>
      <c r="J124" s="486"/>
      <c r="K124" s="483"/>
      <c r="L124" s="483"/>
      <c r="M124" s="547"/>
      <c r="N124" s="483"/>
      <c r="O124" s="487"/>
      <c r="P124" s="484"/>
      <c r="Q124" s="486"/>
      <c r="R124" s="486"/>
      <c r="S124" s="486"/>
      <c r="T124" s="486"/>
      <c r="U124" s="483"/>
      <c r="V124" s="486"/>
      <c r="W124" s="483"/>
      <c r="X124" s="86" t="str">
        <f t="shared" si="0"/>
        <v/>
      </c>
      <c r="Y124" s="465"/>
      <c r="Z124" s="466"/>
      <c r="AA124" s="89" t="str">
        <f>+IF(T124="UI",'Tasas por grupos escalonada'!$C$19,IF(T124="UYU",'Tasas por grupos escalonada'!$C$18,IF(T124="USD",'Tasas por grupos escalonada'!$C$20,"")))</f>
        <v/>
      </c>
      <c r="AB124" s="486"/>
      <c r="AC124" s="486"/>
      <c r="AD124" s="486"/>
      <c r="AE124" s="486"/>
      <c r="AF124" s="90" t="str">
        <f t="shared" si="1"/>
        <v/>
      </c>
      <c r="AG124" s="91" t="str">
        <f t="shared" si="2"/>
        <v/>
      </c>
      <c r="AH124" s="92" t="str">
        <f t="shared" si="3"/>
        <v/>
      </c>
      <c r="AI124" s="93" t="str">
        <f t="shared" si="4"/>
        <v/>
      </c>
      <c r="AJ124" s="93" t="str">
        <f t="shared" si="5"/>
        <v/>
      </c>
      <c r="AK124" s="215" t="str">
        <f t="shared" si="6"/>
        <v/>
      </c>
      <c r="AL124" s="99" t="str">
        <f t="shared" si="7"/>
        <v/>
      </c>
      <c r="AN124" s="34" t="b">
        <f t="shared" si="8"/>
        <v>0</v>
      </c>
    </row>
    <row r="125" spans="1:40" ht="15.75" customHeight="1">
      <c r="A125" s="483"/>
      <c r="B125" s="486"/>
      <c r="C125" s="483"/>
      <c r="D125" s="487"/>
      <c r="E125" s="487"/>
      <c r="F125" s="486"/>
      <c r="G125" s="85" t="str">
        <f>+IFERROR(VLOOKUP(F125,Listas!$B:$C,2,0),"")</f>
        <v/>
      </c>
      <c r="H125" s="486"/>
      <c r="I125" s="486"/>
      <c r="J125" s="486"/>
      <c r="K125" s="483"/>
      <c r="L125" s="483"/>
      <c r="M125" s="547"/>
      <c r="N125" s="483"/>
      <c r="O125" s="487"/>
      <c r="P125" s="484"/>
      <c r="Q125" s="486"/>
      <c r="R125" s="486"/>
      <c r="S125" s="486"/>
      <c r="T125" s="486"/>
      <c r="U125" s="483"/>
      <c r="V125" s="486"/>
      <c r="W125" s="483"/>
      <c r="X125" s="86" t="str">
        <f t="shared" si="0"/>
        <v/>
      </c>
      <c r="Y125" s="465"/>
      <c r="Z125" s="466"/>
      <c r="AA125" s="89" t="str">
        <f>+IF(T125="UI",'Tasas por grupos escalonada'!$C$19,IF(T125="UYU",'Tasas por grupos escalonada'!$C$18,IF(T125="USD",'Tasas por grupos escalonada'!$C$20,"")))</f>
        <v/>
      </c>
      <c r="AB125" s="486"/>
      <c r="AC125" s="486"/>
      <c r="AD125" s="486"/>
      <c r="AE125" s="486"/>
      <c r="AF125" s="90" t="str">
        <f t="shared" si="1"/>
        <v/>
      </c>
      <c r="AG125" s="91" t="str">
        <f t="shared" si="2"/>
        <v/>
      </c>
      <c r="AH125" s="92" t="str">
        <f t="shared" si="3"/>
        <v/>
      </c>
      <c r="AI125" s="93" t="str">
        <f t="shared" si="4"/>
        <v/>
      </c>
      <c r="AJ125" s="93" t="str">
        <f t="shared" si="5"/>
        <v/>
      </c>
      <c r="AK125" s="215" t="str">
        <f t="shared" si="6"/>
        <v/>
      </c>
      <c r="AL125" s="99" t="str">
        <f t="shared" si="7"/>
        <v/>
      </c>
      <c r="AN125" s="34" t="b">
        <f t="shared" si="8"/>
        <v>0</v>
      </c>
    </row>
    <row r="126" spans="1:40" ht="15.75" customHeight="1">
      <c r="A126" s="483"/>
      <c r="B126" s="486"/>
      <c r="C126" s="483"/>
      <c r="D126" s="487"/>
      <c r="E126" s="487"/>
      <c r="F126" s="486"/>
      <c r="G126" s="85" t="str">
        <f>+IFERROR(VLOOKUP(F126,Listas!$B:$C,2,0),"")</f>
        <v/>
      </c>
      <c r="H126" s="486"/>
      <c r="I126" s="486"/>
      <c r="J126" s="486"/>
      <c r="K126" s="483"/>
      <c r="L126" s="483"/>
      <c r="M126" s="547"/>
      <c r="N126" s="483"/>
      <c r="O126" s="487"/>
      <c r="P126" s="484"/>
      <c r="Q126" s="486"/>
      <c r="R126" s="486"/>
      <c r="S126" s="486"/>
      <c r="T126" s="486"/>
      <c r="U126" s="483"/>
      <c r="V126" s="486"/>
      <c r="W126" s="483"/>
      <c r="X126" s="86" t="str">
        <f t="shared" si="0"/>
        <v/>
      </c>
      <c r="Y126" s="465"/>
      <c r="Z126" s="466"/>
      <c r="AA126" s="89" t="str">
        <f>+IF(T126="UI",'Tasas por grupos escalonada'!$C$19,IF(T126="UYU",'Tasas por grupos escalonada'!$C$18,IF(T126="USD",'Tasas por grupos escalonada'!$C$20,"")))</f>
        <v/>
      </c>
      <c r="AB126" s="486"/>
      <c r="AC126" s="486"/>
      <c r="AD126" s="486"/>
      <c r="AE126" s="486"/>
      <c r="AF126" s="90" t="str">
        <f t="shared" si="1"/>
        <v/>
      </c>
      <c r="AG126" s="91" t="str">
        <f t="shared" si="2"/>
        <v/>
      </c>
      <c r="AH126" s="92" t="str">
        <f t="shared" si="3"/>
        <v/>
      </c>
      <c r="AI126" s="93" t="str">
        <f t="shared" si="4"/>
        <v/>
      </c>
      <c r="AJ126" s="93" t="str">
        <f t="shared" si="5"/>
        <v/>
      </c>
      <c r="AK126" s="215" t="str">
        <f t="shared" si="6"/>
        <v/>
      </c>
      <c r="AL126" s="99" t="str">
        <f t="shared" si="7"/>
        <v/>
      </c>
      <c r="AN126" s="34" t="b">
        <f t="shared" si="8"/>
        <v>0</v>
      </c>
    </row>
    <row r="127" spans="1:40" ht="15.75" customHeight="1">
      <c r="A127" s="483"/>
      <c r="B127" s="486"/>
      <c r="C127" s="483"/>
      <c r="D127" s="487"/>
      <c r="E127" s="487"/>
      <c r="F127" s="486"/>
      <c r="G127" s="85" t="str">
        <f>+IFERROR(VLOOKUP(F127,Listas!$B:$C,2,0),"")</f>
        <v/>
      </c>
      <c r="H127" s="486"/>
      <c r="I127" s="486"/>
      <c r="J127" s="486"/>
      <c r="K127" s="483"/>
      <c r="L127" s="483"/>
      <c r="M127" s="547"/>
      <c r="N127" s="483"/>
      <c r="O127" s="487"/>
      <c r="P127" s="484"/>
      <c r="Q127" s="486"/>
      <c r="R127" s="486"/>
      <c r="S127" s="486"/>
      <c r="T127" s="486"/>
      <c r="U127" s="483"/>
      <c r="V127" s="486"/>
      <c r="W127" s="483"/>
      <c r="X127" s="86" t="str">
        <f t="shared" si="0"/>
        <v/>
      </c>
      <c r="Y127" s="465"/>
      <c r="Z127" s="466"/>
      <c r="AA127" s="89" t="str">
        <f>+IF(T127="UI",'Tasas por grupos escalonada'!$C$19,IF(T127="UYU",'Tasas por grupos escalonada'!$C$18,IF(T127="USD",'Tasas por grupos escalonada'!$C$20,"")))</f>
        <v/>
      </c>
      <c r="AB127" s="486"/>
      <c r="AC127" s="486"/>
      <c r="AD127" s="486"/>
      <c r="AE127" s="486"/>
      <c r="AF127" s="90" t="str">
        <f t="shared" si="1"/>
        <v/>
      </c>
      <c r="AG127" s="91" t="str">
        <f t="shared" si="2"/>
        <v/>
      </c>
      <c r="AH127" s="92" t="str">
        <f t="shared" si="3"/>
        <v/>
      </c>
      <c r="AI127" s="93" t="str">
        <f t="shared" si="4"/>
        <v/>
      </c>
      <c r="AJ127" s="93" t="str">
        <f t="shared" si="5"/>
        <v/>
      </c>
      <c r="AK127" s="215" t="str">
        <f t="shared" si="6"/>
        <v/>
      </c>
      <c r="AL127" s="99" t="str">
        <f t="shared" si="7"/>
        <v/>
      </c>
      <c r="AN127" s="34" t="b">
        <f t="shared" si="8"/>
        <v>0</v>
      </c>
    </row>
    <row r="128" spans="1:40" ht="15.75" customHeight="1">
      <c r="A128" s="483"/>
      <c r="B128" s="486"/>
      <c r="C128" s="483"/>
      <c r="D128" s="487"/>
      <c r="E128" s="487"/>
      <c r="F128" s="486"/>
      <c r="G128" s="85" t="str">
        <f>+IFERROR(VLOOKUP(F128,Listas!$B:$C,2,0),"")</f>
        <v/>
      </c>
      <c r="H128" s="486"/>
      <c r="I128" s="486"/>
      <c r="J128" s="486"/>
      <c r="K128" s="483"/>
      <c r="L128" s="483"/>
      <c r="M128" s="547"/>
      <c r="N128" s="483"/>
      <c r="O128" s="487"/>
      <c r="P128" s="484"/>
      <c r="Q128" s="486"/>
      <c r="R128" s="486"/>
      <c r="S128" s="486"/>
      <c r="T128" s="486"/>
      <c r="U128" s="483"/>
      <c r="V128" s="486"/>
      <c r="W128" s="483"/>
      <c r="X128" s="86" t="str">
        <f t="shared" si="0"/>
        <v/>
      </c>
      <c r="Y128" s="465"/>
      <c r="Z128" s="466"/>
      <c r="AA128" s="89" t="str">
        <f>+IF(T128="UI",'Tasas por grupos escalonada'!$C$19,IF(T128="UYU",'Tasas por grupos escalonada'!$C$18,IF(T128="USD",'Tasas por grupos escalonada'!$C$20,"")))</f>
        <v/>
      </c>
      <c r="AB128" s="486"/>
      <c r="AC128" s="486"/>
      <c r="AD128" s="486"/>
      <c r="AE128" s="486"/>
      <c r="AF128" s="90" t="str">
        <f t="shared" si="1"/>
        <v/>
      </c>
      <c r="AG128" s="91" t="str">
        <f t="shared" si="2"/>
        <v/>
      </c>
      <c r="AH128" s="92" t="str">
        <f t="shared" si="3"/>
        <v/>
      </c>
      <c r="AI128" s="93" t="str">
        <f t="shared" si="4"/>
        <v/>
      </c>
      <c r="AJ128" s="93" t="str">
        <f t="shared" si="5"/>
        <v/>
      </c>
      <c r="AK128" s="215" t="str">
        <f t="shared" si="6"/>
        <v/>
      </c>
      <c r="AL128" s="99" t="str">
        <f t="shared" si="7"/>
        <v/>
      </c>
      <c r="AN128" s="34" t="b">
        <f t="shared" si="8"/>
        <v>0</v>
      </c>
    </row>
    <row r="129" spans="1:40" ht="15.75" customHeight="1">
      <c r="A129" s="483"/>
      <c r="B129" s="486"/>
      <c r="C129" s="483"/>
      <c r="D129" s="487"/>
      <c r="E129" s="487"/>
      <c r="F129" s="486"/>
      <c r="G129" s="85" t="str">
        <f>+IFERROR(VLOOKUP(F129,Listas!$B:$C,2,0),"")</f>
        <v/>
      </c>
      <c r="H129" s="486"/>
      <c r="I129" s="486"/>
      <c r="J129" s="486"/>
      <c r="K129" s="483"/>
      <c r="L129" s="483"/>
      <c r="M129" s="547"/>
      <c r="N129" s="483"/>
      <c r="O129" s="487"/>
      <c r="P129" s="484"/>
      <c r="Q129" s="486"/>
      <c r="R129" s="486"/>
      <c r="S129" s="486"/>
      <c r="T129" s="486"/>
      <c r="U129" s="483"/>
      <c r="V129" s="486"/>
      <c r="W129" s="483"/>
      <c r="X129" s="86" t="str">
        <f t="shared" si="0"/>
        <v/>
      </c>
      <c r="Y129" s="465"/>
      <c r="Z129" s="466"/>
      <c r="AA129" s="89" t="str">
        <f>+IF(T129="UI",'Tasas por grupos escalonada'!$C$19,IF(T129="UYU",'Tasas por grupos escalonada'!$C$18,IF(T129="USD",'Tasas por grupos escalonada'!$C$20,"")))</f>
        <v/>
      </c>
      <c r="AB129" s="486"/>
      <c r="AC129" s="486"/>
      <c r="AD129" s="486"/>
      <c r="AE129" s="486"/>
      <c r="AF129" s="90" t="str">
        <f t="shared" si="1"/>
        <v/>
      </c>
      <c r="AG129" s="91" t="str">
        <f t="shared" si="2"/>
        <v/>
      </c>
      <c r="AH129" s="92" t="str">
        <f t="shared" si="3"/>
        <v/>
      </c>
      <c r="AI129" s="93" t="str">
        <f t="shared" si="4"/>
        <v/>
      </c>
      <c r="AJ129" s="93" t="str">
        <f t="shared" si="5"/>
        <v/>
      </c>
      <c r="AK129" s="215" t="str">
        <f t="shared" si="6"/>
        <v/>
      </c>
      <c r="AL129" s="99" t="str">
        <f t="shared" si="7"/>
        <v/>
      </c>
      <c r="AN129" s="34" t="b">
        <f t="shared" si="8"/>
        <v>0</v>
      </c>
    </row>
    <row r="130" spans="1:40" ht="15.75" customHeight="1">
      <c r="A130" s="483"/>
      <c r="B130" s="486"/>
      <c r="C130" s="483"/>
      <c r="D130" s="487"/>
      <c r="E130" s="487"/>
      <c r="F130" s="486"/>
      <c r="G130" s="85" t="str">
        <f>+IFERROR(VLOOKUP(F130,Listas!$B:$C,2,0),"")</f>
        <v/>
      </c>
      <c r="H130" s="486"/>
      <c r="I130" s="486"/>
      <c r="J130" s="486"/>
      <c r="K130" s="483"/>
      <c r="L130" s="483"/>
      <c r="M130" s="547"/>
      <c r="N130" s="483"/>
      <c r="O130" s="487"/>
      <c r="P130" s="484"/>
      <c r="Q130" s="486"/>
      <c r="R130" s="486"/>
      <c r="S130" s="486"/>
      <c r="T130" s="486"/>
      <c r="U130" s="483"/>
      <c r="V130" s="486"/>
      <c r="W130" s="483"/>
      <c r="X130" s="86" t="str">
        <f t="shared" si="0"/>
        <v/>
      </c>
      <c r="Y130" s="465"/>
      <c r="Z130" s="466"/>
      <c r="AA130" s="89" t="str">
        <f>+IF(T130="UI",'Tasas por grupos escalonada'!$C$19,IF(T130="UYU",'Tasas por grupos escalonada'!$C$18,IF(T130="USD",'Tasas por grupos escalonada'!$C$20,"")))</f>
        <v/>
      </c>
      <c r="AB130" s="486"/>
      <c r="AC130" s="486"/>
      <c r="AD130" s="486"/>
      <c r="AE130" s="486"/>
      <c r="AF130" s="90" t="str">
        <f t="shared" si="1"/>
        <v/>
      </c>
      <c r="AG130" s="91" t="str">
        <f t="shared" si="2"/>
        <v/>
      </c>
      <c r="AH130" s="92" t="str">
        <f t="shared" si="3"/>
        <v/>
      </c>
      <c r="AI130" s="93" t="str">
        <f t="shared" si="4"/>
        <v/>
      </c>
      <c r="AJ130" s="93" t="str">
        <f t="shared" si="5"/>
        <v/>
      </c>
      <c r="AK130" s="215" t="str">
        <f t="shared" si="6"/>
        <v/>
      </c>
      <c r="AL130" s="99" t="str">
        <f t="shared" si="7"/>
        <v/>
      </c>
      <c r="AN130" s="34" t="b">
        <f t="shared" si="8"/>
        <v>0</v>
      </c>
    </row>
    <row r="131" spans="1:40" ht="15.75" customHeight="1">
      <c r="A131" s="483"/>
      <c r="B131" s="486"/>
      <c r="C131" s="483"/>
      <c r="D131" s="487"/>
      <c r="E131" s="487"/>
      <c r="F131" s="486"/>
      <c r="G131" s="85" t="str">
        <f>+IFERROR(VLOOKUP(F131,Listas!$B:$C,2,0),"")</f>
        <v/>
      </c>
      <c r="H131" s="486"/>
      <c r="I131" s="486"/>
      <c r="J131" s="486"/>
      <c r="K131" s="483"/>
      <c r="L131" s="483"/>
      <c r="M131" s="547"/>
      <c r="N131" s="483"/>
      <c r="O131" s="487"/>
      <c r="P131" s="484"/>
      <c r="Q131" s="486"/>
      <c r="R131" s="486"/>
      <c r="S131" s="486"/>
      <c r="T131" s="486"/>
      <c r="U131" s="483"/>
      <c r="V131" s="486"/>
      <c r="W131" s="483"/>
      <c r="X131" s="86" t="str">
        <f t="shared" si="0"/>
        <v/>
      </c>
      <c r="Y131" s="465"/>
      <c r="Z131" s="466"/>
      <c r="AA131" s="89" t="str">
        <f>+IF(T131="UI",'Tasas por grupos escalonada'!$C$19,IF(T131="UYU",'Tasas por grupos escalonada'!$C$18,IF(T131="USD",'Tasas por grupos escalonada'!$C$20,"")))</f>
        <v/>
      </c>
      <c r="AB131" s="486"/>
      <c r="AC131" s="486"/>
      <c r="AD131" s="486"/>
      <c r="AE131" s="486"/>
      <c r="AF131" s="90" t="str">
        <f t="shared" si="1"/>
        <v/>
      </c>
      <c r="AG131" s="91" t="str">
        <f t="shared" si="2"/>
        <v/>
      </c>
      <c r="AH131" s="92" t="str">
        <f t="shared" si="3"/>
        <v/>
      </c>
      <c r="AI131" s="93" t="str">
        <f t="shared" si="4"/>
        <v/>
      </c>
      <c r="AJ131" s="93" t="str">
        <f t="shared" si="5"/>
        <v/>
      </c>
      <c r="AK131" s="215" t="str">
        <f t="shared" si="6"/>
        <v/>
      </c>
      <c r="AL131" s="99" t="str">
        <f t="shared" si="7"/>
        <v/>
      </c>
      <c r="AN131" s="34" t="b">
        <f t="shared" si="8"/>
        <v>0</v>
      </c>
    </row>
    <row r="132" spans="1:40" ht="15.75" customHeight="1">
      <c r="A132" s="483"/>
      <c r="B132" s="486"/>
      <c r="C132" s="483"/>
      <c r="D132" s="487"/>
      <c r="E132" s="487"/>
      <c r="F132" s="486"/>
      <c r="G132" s="85" t="str">
        <f>+IFERROR(VLOOKUP(F132,Listas!$B:$C,2,0),"")</f>
        <v/>
      </c>
      <c r="H132" s="486"/>
      <c r="I132" s="486"/>
      <c r="J132" s="486"/>
      <c r="K132" s="483"/>
      <c r="L132" s="483"/>
      <c r="M132" s="547"/>
      <c r="N132" s="483"/>
      <c r="O132" s="487"/>
      <c r="P132" s="484"/>
      <c r="Q132" s="486"/>
      <c r="R132" s="486"/>
      <c r="S132" s="486"/>
      <c r="T132" s="486"/>
      <c r="U132" s="483"/>
      <c r="V132" s="486"/>
      <c r="W132" s="483"/>
      <c r="X132" s="86" t="str">
        <f t="shared" si="0"/>
        <v/>
      </c>
      <c r="Y132" s="465"/>
      <c r="Z132" s="466"/>
      <c r="AA132" s="89" t="str">
        <f>+IF(T132="UI",'Tasas por grupos escalonada'!$C$19,IF(T132="UYU",'Tasas por grupos escalonada'!$C$18,IF(T132="USD",'Tasas por grupos escalonada'!$C$20,"")))</f>
        <v/>
      </c>
      <c r="AB132" s="486"/>
      <c r="AC132" s="486"/>
      <c r="AD132" s="486"/>
      <c r="AE132" s="486"/>
      <c r="AF132" s="90" t="str">
        <f t="shared" si="1"/>
        <v/>
      </c>
      <c r="AG132" s="91" t="str">
        <f t="shared" si="2"/>
        <v/>
      </c>
      <c r="AH132" s="92" t="str">
        <f t="shared" si="3"/>
        <v/>
      </c>
      <c r="AI132" s="93" t="str">
        <f t="shared" si="4"/>
        <v/>
      </c>
      <c r="AJ132" s="93" t="str">
        <f t="shared" si="5"/>
        <v/>
      </c>
      <c r="AK132" s="215" t="str">
        <f t="shared" si="6"/>
        <v/>
      </c>
      <c r="AL132" s="99" t="str">
        <f t="shared" si="7"/>
        <v/>
      </c>
      <c r="AN132" s="34" t="b">
        <f t="shared" si="8"/>
        <v>0</v>
      </c>
    </row>
    <row r="133" spans="1:40" ht="15.75" customHeight="1">
      <c r="A133" s="483"/>
      <c r="B133" s="486"/>
      <c r="C133" s="483"/>
      <c r="D133" s="487"/>
      <c r="E133" s="487"/>
      <c r="F133" s="486"/>
      <c r="G133" s="85" t="str">
        <f>+IFERROR(VLOOKUP(F133,Listas!$B:$C,2,0),"")</f>
        <v/>
      </c>
      <c r="H133" s="486"/>
      <c r="I133" s="486"/>
      <c r="J133" s="486"/>
      <c r="K133" s="483"/>
      <c r="L133" s="483"/>
      <c r="M133" s="547"/>
      <c r="N133" s="483"/>
      <c r="O133" s="487"/>
      <c r="P133" s="484"/>
      <c r="Q133" s="486"/>
      <c r="R133" s="486"/>
      <c r="S133" s="486"/>
      <c r="T133" s="486"/>
      <c r="U133" s="483"/>
      <c r="V133" s="486"/>
      <c r="W133" s="483"/>
      <c r="X133" s="86" t="str">
        <f t="shared" si="0"/>
        <v/>
      </c>
      <c r="Y133" s="465"/>
      <c r="Z133" s="466"/>
      <c r="AA133" s="89" t="str">
        <f>+IF(T133="UI",'Tasas por grupos escalonada'!$C$19,IF(T133="UYU",'Tasas por grupos escalonada'!$C$18,IF(T133="USD",'Tasas por grupos escalonada'!$C$20,"")))</f>
        <v/>
      </c>
      <c r="AB133" s="486"/>
      <c r="AC133" s="486"/>
      <c r="AD133" s="486"/>
      <c r="AE133" s="486"/>
      <c r="AF133" s="90" t="str">
        <f t="shared" si="1"/>
        <v/>
      </c>
      <c r="AG133" s="91" t="str">
        <f t="shared" si="2"/>
        <v/>
      </c>
      <c r="AH133" s="92" t="str">
        <f t="shared" si="3"/>
        <v/>
      </c>
      <c r="AI133" s="93" t="str">
        <f t="shared" si="4"/>
        <v/>
      </c>
      <c r="AJ133" s="93" t="str">
        <f t="shared" si="5"/>
        <v/>
      </c>
      <c r="AK133" s="215" t="str">
        <f t="shared" si="6"/>
        <v/>
      </c>
      <c r="AL133" s="99" t="str">
        <f t="shared" si="7"/>
        <v/>
      </c>
      <c r="AN133" s="34" t="b">
        <f t="shared" si="8"/>
        <v>0</v>
      </c>
    </row>
    <row r="134" spans="1:40" ht="15.75" customHeight="1">
      <c r="A134" s="483"/>
      <c r="B134" s="486"/>
      <c r="C134" s="483"/>
      <c r="D134" s="487"/>
      <c r="E134" s="487"/>
      <c r="F134" s="486"/>
      <c r="G134" s="85" t="str">
        <f>+IFERROR(VLOOKUP(F134,Listas!$B:$C,2,0),"")</f>
        <v/>
      </c>
      <c r="H134" s="486"/>
      <c r="I134" s="486"/>
      <c r="J134" s="486"/>
      <c r="K134" s="483"/>
      <c r="L134" s="483"/>
      <c r="M134" s="547"/>
      <c r="N134" s="483"/>
      <c r="O134" s="487"/>
      <c r="P134" s="484"/>
      <c r="Q134" s="486"/>
      <c r="R134" s="486"/>
      <c r="S134" s="486"/>
      <c r="T134" s="486"/>
      <c r="U134" s="483"/>
      <c r="V134" s="486"/>
      <c r="W134" s="483"/>
      <c r="X134" s="86" t="str">
        <f t="shared" si="0"/>
        <v/>
      </c>
      <c r="Y134" s="465"/>
      <c r="Z134" s="466"/>
      <c r="AA134" s="89" t="str">
        <f>+IF(T134="UI",'Tasas por grupos escalonada'!$C$19,IF(T134="UYU",'Tasas por grupos escalonada'!$C$18,IF(T134="USD",'Tasas por grupos escalonada'!$C$20,"")))</f>
        <v/>
      </c>
      <c r="AB134" s="486"/>
      <c r="AC134" s="486"/>
      <c r="AD134" s="486"/>
      <c r="AE134" s="486"/>
      <c r="AF134" s="90" t="str">
        <f t="shared" si="1"/>
        <v/>
      </c>
      <c r="AG134" s="91" t="str">
        <f t="shared" si="2"/>
        <v/>
      </c>
      <c r="AH134" s="92" t="str">
        <f t="shared" si="3"/>
        <v/>
      </c>
      <c r="AI134" s="93" t="str">
        <f t="shared" si="4"/>
        <v/>
      </c>
      <c r="AJ134" s="93" t="str">
        <f t="shared" si="5"/>
        <v/>
      </c>
      <c r="AK134" s="215" t="str">
        <f t="shared" si="6"/>
        <v/>
      </c>
      <c r="AL134" s="99" t="str">
        <f t="shared" si="7"/>
        <v/>
      </c>
      <c r="AN134" s="34" t="b">
        <f t="shared" si="8"/>
        <v>0</v>
      </c>
    </row>
    <row r="135" spans="1:40" ht="15.75" customHeight="1">
      <c r="A135" s="483"/>
      <c r="B135" s="486"/>
      <c r="C135" s="483"/>
      <c r="D135" s="487"/>
      <c r="E135" s="487"/>
      <c r="F135" s="486"/>
      <c r="G135" s="85" t="str">
        <f>+IFERROR(VLOOKUP(F135,Listas!$B:$C,2,0),"")</f>
        <v/>
      </c>
      <c r="H135" s="486"/>
      <c r="I135" s="486"/>
      <c r="J135" s="486"/>
      <c r="K135" s="483"/>
      <c r="L135" s="483"/>
      <c r="M135" s="547"/>
      <c r="N135" s="483"/>
      <c r="O135" s="487"/>
      <c r="P135" s="484"/>
      <c r="Q135" s="486"/>
      <c r="R135" s="486"/>
      <c r="S135" s="486"/>
      <c r="T135" s="486"/>
      <c r="U135" s="483"/>
      <c r="V135" s="486"/>
      <c r="W135" s="483"/>
      <c r="X135" s="86" t="str">
        <f t="shared" si="0"/>
        <v/>
      </c>
      <c r="Y135" s="465"/>
      <c r="Z135" s="466"/>
      <c r="AA135" s="89" t="str">
        <f>+IF(T135="UI",'Tasas por grupos escalonada'!$C$19,IF(T135="UYU",'Tasas por grupos escalonada'!$C$18,IF(T135="USD",'Tasas por grupos escalonada'!$C$20,"")))</f>
        <v/>
      </c>
      <c r="AB135" s="486"/>
      <c r="AC135" s="486"/>
      <c r="AD135" s="486"/>
      <c r="AE135" s="486"/>
      <c r="AF135" s="90" t="str">
        <f t="shared" si="1"/>
        <v/>
      </c>
      <c r="AG135" s="91" t="str">
        <f t="shared" si="2"/>
        <v/>
      </c>
      <c r="AH135" s="92" t="str">
        <f t="shared" si="3"/>
        <v/>
      </c>
      <c r="AI135" s="93" t="str">
        <f t="shared" si="4"/>
        <v/>
      </c>
      <c r="AJ135" s="93" t="str">
        <f t="shared" si="5"/>
        <v/>
      </c>
      <c r="AK135" s="215" t="str">
        <f t="shared" si="6"/>
        <v/>
      </c>
      <c r="AL135" s="99" t="str">
        <f t="shared" si="7"/>
        <v/>
      </c>
      <c r="AN135" s="34" t="b">
        <f t="shared" si="8"/>
        <v>0</v>
      </c>
    </row>
    <row r="136" spans="1:40" ht="15.75" customHeight="1">
      <c r="A136" s="483"/>
      <c r="B136" s="486"/>
      <c r="C136" s="483"/>
      <c r="D136" s="487"/>
      <c r="E136" s="487"/>
      <c r="F136" s="486"/>
      <c r="G136" s="85" t="str">
        <f>+IFERROR(VLOOKUP(F136,Listas!$B:$C,2,0),"")</f>
        <v/>
      </c>
      <c r="H136" s="486"/>
      <c r="I136" s="486"/>
      <c r="J136" s="486"/>
      <c r="K136" s="483"/>
      <c r="L136" s="483"/>
      <c r="M136" s="547"/>
      <c r="N136" s="483"/>
      <c r="O136" s="487"/>
      <c r="P136" s="484"/>
      <c r="Q136" s="486"/>
      <c r="R136" s="486"/>
      <c r="S136" s="486"/>
      <c r="T136" s="486"/>
      <c r="U136" s="483"/>
      <c r="V136" s="486"/>
      <c r="W136" s="483"/>
      <c r="X136" s="86" t="str">
        <f t="shared" si="0"/>
        <v/>
      </c>
      <c r="Y136" s="465"/>
      <c r="Z136" s="466"/>
      <c r="AA136" s="89" t="str">
        <f>+IF(T136="UI",'Tasas por grupos escalonada'!$C$19,IF(T136="UYU",'Tasas por grupos escalonada'!$C$18,IF(T136="USD",'Tasas por grupos escalonada'!$C$20,"")))</f>
        <v/>
      </c>
      <c r="AB136" s="486"/>
      <c r="AC136" s="486"/>
      <c r="AD136" s="486"/>
      <c r="AE136" s="486"/>
      <c r="AF136" s="90" t="str">
        <f t="shared" si="1"/>
        <v/>
      </c>
      <c r="AG136" s="91" t="str">
        <f t="shared" si="2"/>
        <v/>
      </c>
      <c r="AH136" s="92" t="str">
        <f t="shared" si="3"/>
        <v/>
      </c>
      <c r="AI136" s="93" t="str">
        <f t="shared" si="4"/>
        <v/>
      </c>
      <c r="AJ136" s="93" t="str">
        <f t="shared" si="5"/>
        <v/>
      </c>
      <c r="AK136" s="215" t="str">
        <f t="shared" si="6"/>
        <v/>
      </c>
      <c r="AL136" s="99" t="str">
        <f t="shared" si="7"/>
        <v/>
      </c>
      <c r="AN136" s="34" t="b">
        <f t="shared" si="8"/>
        <v>0</v>
      </c>
    </row>
    <row r="137" spans="1:40" ht="15.75" customHeight="1">
      <c r="A137" s="483"/>
      <c r="B137" s="486"/>
      <c r="C137" s="483"/>
      <c r="D137" s="487"/>
      <c r="E137" s="487"/>
      <c r="F137" s="486"/>
      <c r="G137" s="85" t="str">
        <f>+IFERROR(VLOOKUP(F137,Listas!$B:$C,2,0),"")</f>
        <v/>
      </c>
      <c r="H137" s="486"/>
      <c r="I137" s="486"/>
      <c r="J137" s="486"/>
      <c r="K137" s="483"/>
      <c r="L137" s="483"/>
      <c r="M137" s="547"/>
      <c r="N137" s="483"/>
      <c r="O137" s="487"/>
      <c r="P137" s="484"/>
      <c r="Q137" s="486"/>
      <c r="R137" s="486"/>
      <c r="S137" s="486"/>
      <c r="T137" s="486"/>
      <c r="U137" s="483"/>
      <c r="V137" s="486"/>
      <c r="W137" s="483"/>
      <c r="X137" s="86" t="str">
        <f t="shared" si="0"/>
        <v/>
      </c>
      <c r="Y137" s="465"/>
      <c r="Z137" s="466"/>
      <c r="AA137" s="89" t="str">
        <f>+IF(T137="UI",'Tasas por grupos escalonada'!$C$19,IF(T137="UYU",'Tasas por grupos escalonada'!$C$18,IF(T137="USD",'Tasas por grupos escalonada'!$C$20,"")))</f>
        <v/>
      </c>
      <c r="AB137" s="486"/>
      <c r="AC137" s="486"/>
      <c r="AD137" s="486"/>
      <c r="AE137" s="486"/>
      <c r="AF137" s="90" t="str">
        <f t="shared" si="1"/>
        <v/>
      </c>
      <c r="AG137" s="91" t="str">
        <f t="shared" si="2"/>
        <v/>
      </c>
      <c r="AH137" s="92" t="str">
        <f t="shared" si="3"/>
        <v/>
      </c>
      <c r="AI137" s="93" t="str">
        <f t="shared" si="4"/>
        <v/>
      </c>
      <c r="AJ137" s="93" t="str">
        <f t="shared" si="5"/>
        <v/>
      </c>
      <c r="AK137" s="215" t="str">
        <f t="shared" si="6"/>
        <v/>
      </c>
      <c r="AL137" s="99" t="str">
        <f t="shared" si="7"/>
        <v/>
      </c>
      <c r="AN137" s="34" t="b">
        <f t="shared" si="8"/>
        <v>0</v>
      </c>
    </row>
    <row r="138" spans="1:40" ht="15.75" customHeight="1">
      <c r="A138" s="483"/>
      <c r="B138" s="486"/>
      <c r="C138" s="483"/>
      <c r="D138" s="487"/>
      <c r="E138" s="487"/>
      <c r="F138" s="486"/>
      <c r="G138" s="85" t="str">
        <f>+IFERROR(VLOOKUP(F138,Listas!$B:$C,2,0),"")</f>
        <v/>
      </c>
      <c r="H138" s="486"/>
      <c r="I138" s="486"/>
      <c r="J138" s="486"/>
      <c r="K138" s="483"/>
      <c r="L138" s="483"/>
      <c r="M138" s="547"/>
      <c r="N138" s="483"/>
      <c r="O138" s="487"/>
      <c r="P138" s="484"/>
      <c r="Q138" s="486"/>
      <c r="R138" s="486"/>
      <c r="S138" s="486"/>
      <c r="T138" s="486"/>
      <c r="U138" s="483"/>
      <c r="V138" s="486"/>
      <c r="W138" s="483"/>
      <c r="X138" s="86" t="str">
        <f t="shared" si="0"/>
        <v/>
      </c>
      <c r="Y138" s="465"/>
      <c r="Z138" s="466"/>
      <c r="AA138" s="89" t="str">
        <f>+IF(T138="UI",'Tasas por grupos escalonada'!$C$19,IF(T138="UYU",'Tasas por grupos escalonada'!$C$18,IF(T138="USD",'Tasas por grupos escalonada'!$C$20,"")))</f>
        <v/>
      </c>
      <c r="AB138" s="486"/>
      <c r="AC138" s="486"/>
      <c r="AD138" s="486"/>
      <c r="AE138" s="486"/>
      <c r="AF138" s="90" t="str">
        <f t="shared" si="1"/>
        <v/>
      </c>
      <c r="AG138" s="91" t="str">
        <f t="shared" si="2"/>
        <v/>
      </c>
      <c r="AH138" s="92" t="str">
        <f t="shared" si="3"/>
        <v/>
      </c>
      <c r="AI138" s="93" t="str">
        <f t="shared" si="4"/>
        <v/>
      </c>
      <c r="AJ138" s="93" t="str">
        <f t="shared" si="5"/>
        <v/>
      </c>
      <c r="AK138" s="215" t="str">
        <f t="shared" si="6"/>
        <v/>
      </c>
      <c r="AL138" s="99" t="str">
        <f t="shared" si="7"/>
        <v/>
      </c>
      <c r="AN138" s="34" t="b">
        <f t="shared" si="8"/>
        <v>0</v>
      </c>
    </row>
    <row r="139" spans="1:40" ht="15.75" customHeight="1">
      <c r="A139" s="483"/>
      <c r="B139" s="486"/>
      <c r="C139" s="483"/>
      <c r="D139" s="487"/>
      <c r="E139" s="487"/>
      <c r="F139" s="486"/>
      <c r="G139" s="85" t="str">
        <f>+IFERROR(VLOOKUP(F139,Listas!$B:$C,2,0),"")</f>
        <v/>
      </c>
      <c r="H139" s="486"/>
      <c r="I139" s="486"/>
      <c r="J139" s="486"/>
      <c r="K139" s="483"/>
      <c r="L139" s="483"/>
      <c r="M139" s="547"/>
      <c r="N139" s="483"/>
      <c r="O139" s="487"/>
      <c r="P139" s="484"/>
      <c r="Q139" s="486"/>
      <c r="R139" s="486"/>
      <c r="S139" s="486"/>
      <c r="T139" s="486"/>
      <c r="U139" s="483"/>
      <c r="V139" s="486"/>
      <c r="W139" s="483"/>
      <c r="X139" s="86" t="str">
        <f t="shared" si="0"/>
        <v/>
      </c>
      <c r="Y139" s="465"/>
      <c r="Z139" s="466"/>
      <c r="AA139" s="89" t="str">
        <f>+IF(T139="UI",'Tasas por grupos escalonada'!$C$19,IF(T139="UYU",'Tasas por grupos escalonada'!$C$18,IF(T139="USD",'Tasas por grupos escalonada'!$C$20,"")))</f>
        <v/>
      </c>
      <c r="AB139" s="486"/>
      <c r="AC139" s="486"/>
      <c r="AD139" s="486"/>
      <c r="AE139" s="486"/>
      <c r="AF139" s="90" t="str">
        <f t="shared" si="1"/>
        <v/>
      </c>
      <c r="AG139" s="91" t="str">
        <f t="shared" si="2"/>
        <v/>
      </c>
      <c r="AH139" s="92" t="str">
        <f t="shared" si="3"/>
        <v/>
      </c>
      <c r="AI139" s="93" t="str">
        <f t="shared" si="4"/>
        <v/>
      </c>
      <c r="AJ139" s="93" t="str">
        <f t="shared" si="5"/>
        <v/>
      </c>
      <c r="AK139" s="215" t="str">
        <f t="shared" si="6"/>
        <v/>
      </c>
      <c r="AL139" s="99" t="str">
        <f t="shared" si="7"/>
        <v/>
      </c>
      <c r="AN139" s="34" t="b">
        <f t="shared" si="8"/>
        <v>0</v>
      </c>
    </row>
    <row r="140" spans="1:40" ht="15.75" customHeight="1">
      <c r="A140" s="483"/>
      <c r="B140" s="486"/>
      <c r="C140" s="483"/>
      <c r="D140" s="487"/>
      <c r="E140" s="487"/>
      <c r="F140" s="486"/>
      <c r="G140" s="85" t="str">
        <f>+IFERROR(VLOOKUP(F140,Listas!$B:$C,2,0),"")</f>
        <v/>
      </c>
      <c r="H140" s="486"/>
      <c r="I140" s="486"/>
      <c r="J140" s="486"/>
      <c r="K140" s="483"/>
      <c r="L140" s="483"/>
      <c r="M140" s="547"/>
      <c r="N140" s="483"/>
      <c r="O140" s="487"/>
      <c r="P140" s="484"/>
      <c r="Q140" s="486"/>
      <c r="R140" s="486"/>
      <c r="S140" s="486"/>
      <c r="T140" s="486"/>
      <c r="U140" s="483"/>
      <c r="V140" s="486"/>
      <c r="W140" s="483"/>
      <c r="X140" s="86" t="str">
        <f t="shared" si="0"/>
        <v/>
      </c>
      <c r="Y140" s="465"/>
      <c r="Z140" s="466"/>
      <c r="AA140" s="89" t="str">
        <f>+IF(T140="UI",'Tasas por grupos escalonada'!$C$19,IF(T140="UYU",'Tasas por grupos escalonada'!$C$18,IF(T140="USD",'Tasas por grupos escalonada'!$C$20,"")))</f>
        <v/>
      </c>
      <c r="AB140" s="486"/>
      <c r="AC140" s="486"/>
      <c r="AD140" s="486"/>
      <c r="AE140" s="486"/>
      <c r="AF140" s="90" t="str">
        <f t="shared" si="1"/>
        <v/>
      </c>
      <c r="AG140" s="91" t="str">
        <f t="shared" si="2"/>
        <v/>
      </c>
      <c r="AH140" s="92" t="str">
        <f t="shared" si="3"/>
        <v/>
      </c>
      <c r="AI140" s="93" t="str">
        <f t="shared" si="4"/>
        <v/>
      </c>
      <c r="AJ140" s="93" t="str">
        <f t="shared" si="5"/>
        <v/>
      </c>
      <c r="AK140" s="215" t="str">
        <f t="shared" si="6"/>
        <v/>
      </c>
      <c r="AL140" s="99" t="str">
        <f t="shared" si="7"/>
        <v/>
      </c>
      <c r="AN140" s="34" t="b">
        <f t="shared" si="8"/>
        <v>0</v>
      </c>
    </row>
    <row r="141" spans="1:40" ht="15.75" customHeight="1">
      <c r="A141" s="483"/>
      <c r="B141" s="486"/>
      <c r="C141" s="483"/>
      <c r="D141" s="487"/>
      <c r="E141" s="487"/>
      <c r="F141" s="486"/>
      <c r="G141" s="85" t="str">
        <f>+IFERROR(VLOOKUP(F141,Listas!$B:$C,2,0),"")</f>
        <v/>
      </c>
      <c r="H141" s="486"/>
      <c r="I141" s="486"/>
      <c r="J141" s="486"/>
      <c r="K141" s="483"/>
      <c r="L141" s="483"/>
      <c r="M141" s="547"/>
      <c r="N141" s="483"/>
      <c r="O141" s="487"/>
      <c r="P141" s="484"/>
      <c r="Q141" s="486"/>
      <c r="R141" s="486"/>
      <c r="S141" s="486"/>
      <c r="T141" s="486"/>
      <c r="U141" s="483"/>
      <c r="V141" s="486"/>
      <c r="W141" s="483"/>
      <c r="X141" s="86" t="str">
        <f t="shared" si="0"/>
        <v/>
      </c>
      <c r="Y141" s="465"/>
      <c r="Z141" s="466"/>
      <c r="AA141" s="89" t="str">
        <f>+IF(T141="UI",'Tasas por grupos escalonada'!$C$19,IF(T141="UYU",'Tasas por grupos escalonada'!$C$18,IF(T141="USD",'Tasas por grupos escalonada'!$C$20,"")))</f>
        <v/>
      </c>
      <c r="AB141" s="486"/>
      <c r="AC141" s="486"/>
      <c r="AD141" s="486"/>
      <c r="AE141" s="486"/>
      <c r="AF141" s="90" t="str">
        <f t="shared" si="1"/>
        <v/>
      </c>
      <c r="AG141" s="91" t="str">
        <f t="shared" si="2"/>
        <v/>
      </c>
      <c r="AH141" s="92" t="str">
        <f t="shared" si="3"/>
        <v/>
      </c>
      <c r="AI141" s="93" t="str">
        <f t="shared" si="4"/>
        <v/>
      </c>
      <c r="AJ141" s="93" t="str">
        <f t="shared" si="5"/>
        <v/>
      </c>
      <c r="AK141" s="215" t="str">
        <f t="shared" si="6"/>
        <v/>
      </c>
      <c r="AL141" s="99" t="str">
        <f t="shared" si="7"/>
        <v/>
      </c>
      <c r="AN141" s="34" t="b">
        <f t="shared" si="8"/>
        <v>0</v>
      </c>
    </row>
    <row r="142" spans="1:40" ht="15.75" customHeight="1">
      <c r="A142" s="483"/>
      <c r="B142" s="486"/>
      <c r="C142" s="483"/>
      <c r="D142" s="487"/>
      <c r="E142" s="487"/>
      <c r="F142" s="486"/>
      <c r="G142" s="85" t="str">
        <f>+IFERROR(VLOOKUP(F142,Listas!$B:$C,2,0),"")</f>
        <v/>
      </c>
      <c r="H142" s="486"/>
      <c r="I142" s="486"/>
      <c r="J142" s="486"/>
      <c r="K142" s="483"/>
      <c r="L142" s="483"/>
      <c r="M142" s="547"/>
      <c r="N142" s="483"/>
      <c r="O142" s="487"/>
      <c r="P142" s="484"/>
      <c r="Q142" s="486"/>
      <c r="R142" s="486"/>
      <c r="S142" s="486"/>
      <c r="T142" s="486"/>
      <c r="U142" s="483"/>
      <c r="V142" s="486"/>
      <c r="W142" s="483"/>
      <c r="X142" s="86" t="str">
        <f t="shared" si="0"/>
        <v/>
      </c>
      <c r="Y142" s="465"/>
      <c r="Z142" s="466"/>
      <c r="AA142" s="89" t="str">
        <f>+IF(T142="UI",'Tasas por grupos escalonada'!$C$19,IF(T142="UYU",'Tasas por grupos escalonada'!$C$18,IF(T142="USD",'Tasas por grupos escalonada'!$C$20,"")))</f>
        <v/>
      </c>
      <c r="AB142" s="486"/>
      <c r="AC142" s="486"/>
      <c r="AD142" s="486"/>
      <c r="AE142" s="486"/>
      <c r="AF142" s="90" t="str">
        <f t="shared" si="1"/>
        <v/>
      </c>
      <c r="AG142" s="91" t="str">
        <f t="shared" si="2"/>
        <v/>
      </c>
      <c r="AH142" s="92" t="str">
        <f t="shared" si="3"/>
        <v/>
      </c>
      <c r="AI142" s="93" t="str">
        <f t="shared" si="4"/>
        <v/>
      </c>
      <c r="AJ142" s="93" t="str">
        <f t="shared" si="5"/>
        <v/>
      </c>
      <c r="AK142" s="215" t="str">
        <f t="shared" si="6"/>
        <v/>
      </c>
      <c r="AL142" s="99" t="str">
        <f t="shared" si="7"/>
        <v/>
      </c>
      <c r="AN142" s="34" t="b">
        <f t="shared" si="8"/>
        <v>0</v>
      </c>
    </row>
    <row r="143" spans="1:40" ht="15.75" customHeight="1">
      <c r="A143" s="483"/>
      <c r="B143" s="486"/>
      <c r="C143" s="483"/>
      <c r="D143" s="487"/>
      <c r="E143" s="487"/>
      <c r="F143" s="486"/>
      <c r="G143" s="85" t="str">
        <f>+IFERROR(VLOOKUP(F143,Listas!$B:$C,2,0),"")</f>
        <v/>
      </c>
      <c r="H143" s="486"/>
      <c r="I143" s="486"/>
      <c r="J143" s="486"/>
      <c r="K143" s="483"/>
      <c r="L143" s="483"/>
      <c r="M143" s="547"/>
      <c r="N143" s="483"/>
      <c r="O143" s="487"/>
      <c r="P143" s="484"/>
      <c r="Q143" s="486"/>
      <c r="R143" s="486"/>
      <c r="S143" s="486"/>
      <c r="T143" s="486"/>
      <c r="U143" s="483"/>
      <c r="V143" s="486"/>
      <c r="W143" s="483"/>
      <c r="X143" s="86" t="str">
        <f t="shared" si="0"/>
        <v/>
      </c>
      <c r="Y143" s="465"/>
      <c r="Z143" s="466"/>
      <c r="AA143" s="89" t="str">
        <f>+IF(T143="UI",'Tasas por grupos escalonada'!$C$19,IF(T143="UYU",'Tasas por grupos escalonada'!$C$18,IF(T143="USD",'Tasas por grupos escalonada'!$C$20,"")))</f>
        <v/>
      </c>
      <c r="AB143" s="486"/>
      <c r="AC143" s="486"/>
      <c r="AD143" s="486"/>
      <c r="AE143" s="486"/>
      <c r="AF143" s="90" t="str">
        <f t="shared" si="1"/>
        <v/>
      </c>
      <c r="AG143" s="91" t="str">
        <f t="shared" si="2"/>
        <v/>
      </c>
      <c r="AH143" s="92" t="str">
        <f t="shared" si="3"/>
        <v/>
      </c>
      <c r="AI143" s="93" t="str">
        <f t="shared" si="4"/>
        <v/>
      </c>
      <c r="AJ143" s="93" t="str">
        <f t="shared" si="5"/>
        <v/>
      </c>
      <c r="AK143" s="215" t="str">
        <f t="shared" si="6"/>
        <v/>
      </c>
      <c r="AL143" s="99" t="str">
        <f t="shared" si="7"/>
        <v/>
      </c>
      <c r="AN143" s="34" t="b">
        <f t="shared" si="8"/>
        <v>0</v>
      </c>
    </row>
    <row r="144" spans="1:40" ht="15.75" customHeight="1">
      <c r="A144" s="483"/>
      <c r="B144" s="486"/>
      <c r="C144" s="483"/>
      <c r="D144" s="487"/>
      <c r="E144" s="487"/>
      <c r="F144" s="486"/>
      <c r="G144" s="85" t="str">
        <f>+IFERROR(VLOOKUP(F144,Listas!$B:$C,2,0),"")</f>
        <v/>
      </c>
      <c r="H144" s="486"/>
      <c r="I144" s="486"/>
      <c r="J144" s="486"/>
      <c r="K144" s="483"/>
      <c r="L144" s="483"/>
      <c r="M144" s="547"/>
      <c r="N144" s="483"/>
      <c r="O144" s="487"/>
      <c r="P144" s="484"/>
      <c r="Q144" s="486"/>
      <c r="R144" s="486"/>
      <c r="S144" s="486"/>
      <c r="T144" s="486"/>
      <c r="U144" s="483"/>
      <c r="V144" s="486"/>
      <c r="W144" s="483"/>
      <c r="X144" s="86" t="str">
        <f t="shared" si="0"/>
        <v/>
      </c>
      <c r="Y144" s="465"/>
      <c r="Z144" s="466"/>
      <c r="AA144" s="89" t="str">
        <f>+IF(T144="UI",'Tasas por grupos escalonada'!$C$19,IF(T144="UYU",'Tasas por grupos escalonada'!$C$18,IF(T144="USD",'Tasas por grupos escalonada'!$C$20,"")))</f>
        <v/>
      </c>
      <c r="AB144" s="486"/>
      <c r="AC144" s="486"/>
      <c r="AD144" s="486"/>
      <c r="AE144" s="486"/>
      <c r="AF144" s="90" t="str">
        <f t="shared" si="1"/>
        <v/>
      </c>
      <c r="AG144" s="91" t="str">
        <f t="shared" si="2"/>
        <v/>
      </c>
      <c r="AH144" s="92" t="str">
        <f t="shared" si="3"/>
        <v/>
      </c>
      <c r="AI144" s="93" t="str">
        <f t="shared" si="4"/>
        <v/>
      </c>
      <c r="AJ144" s="93" t="str">
        <f t="shared" si="5"/>
        <v/>
      </c>
      <c r="AK144" s="215" t="str">
        <f t="shared" si="6"/>
        <v/>
      </c>
      <c r="AL144" s="99" t="str">
        <f t="shared" si="7"/>
        <v/>
      </c>
      <c r="AN144" s="34" t="b">
        <f t="shared" si="8"/>
        <v>0</v>
      </c>
    </row>
    <row r="145" spans="1:40" ht="15.75" customHeight="1">
      <c r="A145" s="483"/>
      <c r="B145" s="486"/>
      <c r="C145" s="483"/>
      <c r="D145" s="487"/>
      <c r="E145" s="487"/>
      <c r="F145" s="486"/>
      <c r="G145" s="85" t="str">
        <f>+IFERROR(VLOOKUP(F145,Listas!$B:$C,2,0),"")</f>
        <v/>
      </c>
      <c r="H145" s="486"/>
      <c r="I145" s="486"/>
      <c r="J145" s="486"/>
      <c r="K145" s="483"/>
      <c r="L145" s="483"/>
      <c r="M145" s="547"/>
      <c r="N145" s="483"/>
      <c r="O145" s="487"/>
      <c r="P145" s="484"/>
      <c r="Q145" s="486"/>
      <c r="R145" s="486"/>
      <c r="S145" s="486"/>
      <c r="T145" s="486"/>
      <c r="U145" s="483"/>
      <c r="V145" s="486"/>
      <c r="W145" s="483"/>
      <c r="X145" s="86" t="str">
        <f t="shared" si="0"/>
        <v/>
      </c>
      <c r="Y145" s="465"/>
      <c r="Z145" s="466"/>
      <c r="AA145" s="89" t="str">
        <f>+IF(T145="UI",'Tasas por grupos escalonada'!$C$19,IF(T145="UYU",'Tasas por grupos escalonada'!$C$18,IF(T145="USD",'Tasas por grupos escalonada'!$C$20,"")))</f>
        <v/>
      </c>
      <c r="AB145" s="486"/>
      <c r="AC145" s="486"/>
      <c r="AD145" s="486"/>
      <c r="AE145" s="486"/>
      <c r="AF145" s="90" t="str">
        <f t="shared" si="1"/>
        <v/>
      </c>
      <c r="AG145" s="91" t="str">
        <f t="shared" si="2"/>
        <v/>
      </c>
      <c r="AH145" s="92" t="str">
        <f t="shared" si="3"/>
        <v/>
      </c>
      <c r="AI145" s="93" t="str">
        <f t="shared" si="4"/>
        <v/>
      </c>
      <c r="AJ145" s="93" t="str">
        <f t="shared" si="5"/>
        <v/>
      </c>
      <c r="AK145" s="215" t="str">
        <f t="shared" si="6"/>
        <v/>
      </c>
      <c r="AL145" s="99" t="str">
        <f t="shared" si="7"/>
        <v/>
      </c>
      <c r="AN145" s="34" t="b">
        <f t="shared" si="8"/>
        <v>0</v>
      </c>
    </row>
    <row r="146" spans="1:40" ht="15.75" customHeight="1">
      <c r="A146" s="483"/>
      <c r="B146" s="486"/>
      <c r="C146" s="483"/>
      <c r="D146" s="487"/>
      <c r="E146" s="487"/>
      <c r="F146" s="486"/>
      <c r="G146" s="85" t="str">
        <f>+IFERROR(VLOOKUP(F146,Listas!$B:$C,2,0),"")</f>
        <v/>
      </c>
      <c r="H146" s="486"/>
      <c r="I146" s="486"/>
      <c r="J146" s="486"/>
      <c r="K146" s="483"/>
      <c r="L146" s="483"/>
      <c r="M146" s="547"/>
      <c r="N146" s="483"/>
      <c r="O146" s="487"/>
      <c r="P146" s="484"/>
      <c r="Q146" s="486"/>
      <c r="R146" s="486"/>
      <c r="S146" s="486"/>
      <c r="T146" s="486"/>
      <c r="U146" s="483"/>
      <c r="V146" s="486"/>
      <c r="W146" s="483"/>
      <c r="X146" s="86" t="str">
        <f t="shared" si="0"/>
        <v/>
      </c>
      <c r="Y146" s="465"/>
      <c r="Z146" s="466"/>
      <c r="AA146" s="89" t="str">
        <f>+IF(T146="UI",'Tasas por grupos escalonada'!$C$19,IF(T146="UYU",'Tasas por grupos escalonada'!$C$18,IF(T146="USD",'Tasas por grupos escalonada'!$C$20,"")))</f>
        <v/>
      </c>
      <c r="AB146" s="486"/>
      <c r="AC146" s="486"/>
      <c r="AD146" s="486"/>
      <c r="AE146" s="486"/>
      <c r="AF146" s="90" t="str">
        <f t="shared" si="1"/>
        <v/>
      </c>
      <c r="AG146" s="91" t="str">
        <f t="shared" si="2"/>
        <v/>
      </c>
      <c r="AH146" s="92" t="str">
        <f t="shared" si="3"/>
        <v/>
      </c>
      <c r="AI146" s="93" t="str">
        <f t="shared" si="4"/>
        <v/>
      </c>
      <c r="AJ146" s="93" t="str">
        <f t="shared" si="5"/>
        <v/>
      </c>
      <c r="AK146" s="215" t="str">
        <f t="shared" si="6"/>
        <v/>
      </c>
      <c r="AL146" s="99" t="str">
        <f t="shared" si="7"/>
        <v/>
      </c>
      <c r="AN146" s="34" t="b">
        <f t="shared" si="8"/>
        <v>0</v>
      </c>
    </row>
    <row r="147" spans="1:40" ht="15.75" customHeight="1">
      <c r="A147" s="483"/>
      <c r="B147" s="486"/>
      <c r="C147" s="483"/>
      <c r="D147" s="487"/>
      <c r="E147" s="487"/>
      <c r="F147" s="486"/>
      <c r="G147" s="85" t="str">
        <f>+IFERROR(VLOOKUP(F147,Listas!$B:$C,2,0),"")</f>
        <v/>
      </c>
      <c r="H147" s="486"/>
      <c r="I147" s="486"/>
      <c r="J147" s="486"/>
      <c r="K147" s="483"/>
      <c r="L147" s="483"/>
      <c r="M147" s="547"/>
      <c r="N147" s="483"/>
      <c r="O147" s="487"/>
      <c r="P147" s="484"/>
      <c r="Q147" s="486"/>
      <c r="R147" s="486"/>
      <c r="S147" s="486"/>
      <c r="T147" s="486"/>
      <c r="U147" s="483"/>
      <c r="V147" s="486"/>
      <c r="W147" s="483"/>
      <c r="X147" s="86" t="str">
        <f t="shared" si="0"/>
        <v/>
      </c>
      <c r="Y147" s="465"/>
      <c r="Z147" s="466"/>
      <c r="AA147" s="89" t="str">
        <f>+IF(T147="UI",'Tasas por grupos escalonada'!$C$19,IF(T147="UYU",'Tasas por grupos escalonada'!$C$18,IF(T147="USD",'Tasas por grupos escalonada'!$C$20,"")))</f>
        <v/>
      </c>
      <c r="AB147" s="486"/>
      <c r="AC147" s="486"/>
      <c r="AD147" s="486"/>
      <c r="AE147" s="486"/>
      <c r="AF147" s="90" t="str">
        <f t="shared" si="1"/>
        <v/>
      </c>
      <c r="AG147" s="91" t="str">
        <f t="shared" si="2"/>
        <v/>
      </c>
      <c r="AH147" s="92" t="str">
        <f t="shared" si="3"/>
        <v/>
      </c>
      <c r="AI147" s="93" t="str">
        <f t="shared" si="4"/>
        <v/>
      </c>
      <c r="AJ147" s="93" t="str">
        <f t="shared" si="5"/>
        <v/>
      </c>
      <c r="AK147" s="215" t="str">
        <f t="shared" si="6"/>
        <v/>
      </c>
      <c r="AL147" s="99" t="str">
        <f t="shared" si="7"/>
        <v/>
      </c>
      <c r="AN147" s="34" t="b">
        <f t="shared" si="8"/>
        <v>0</v>
      </c>
    </row>
    <row r="148" spans="1:40" ht="15.75" customHeight="1">
      <c r="A148" s="483"/>
      <c r="B148" s="486"/>
      <c r="C148" s="483"/>
      <c r="D148" s="487"/>
      <c r="E148" s="487"/>
      <c r="F148" s="486"/>
      <c r="G148" s="85" t="str">
        <f>+IFERROR(VLOOKUP(F148,Listas!$B:$C,2,0),"")</f>
        <v/>
      </c>
      <c r="H148" s="486"/>
      <c r="I148" s="486"/>
      <c r="J148" s="486"/>
      <c r="K148" s="483"/>
      <c r="L148" s="483"/>
      <c r="M148" s="547"/>
      <c r="N148" s="483"/>
      <c r="O148" s="487"/>
      <c r="P148" s="484"/>
      <c r="Q148" s="486"/>
      <c r="R148" s="486"/>
      <c r="S148" s="486"/>
      <c r="T148" s="486"/>
      <c r="U148" s="483"/>
      <c r="V148" s="486"/>
      <c r="W148" s="483"/>
      <c r="X148" s="86" t="str">
        <f t="shared" si="0"/>
        <v/>
      </c>
      <c r="Y148" s="465"/>
      <c r="Z148" s="466"/>
      <c r="AA148" s="89" t="str">
        <f>+IF(T148="UI",'Tasas por grupos escalonada'!$C$19,IF(T148="UYU",'Tasas por grupos escalonada'!$C$18,IF(T148="USD",'Tasas por grupos escalonada'!$C$20,"")))</f>
        <v/>
      </c>
      <c r="AB148" s="486"/>
      <c r="AC148" s="486"/>
      <c r="AD148" s="486"/>
      <c r="AE148" s="486"/>
      <c r="AF148" s="90" t="str">
        <f t="shared" si="1"/>
        <v/>
      </c>
      <c r="AG148" s="91" t="str">
        <f t="shared" si="2"/>
        <v/>
      </c>
      <c r="AH148" s="92" t="str">
        <f t="shared" si="3"/>
        <v/>
      </c>
      <c r="AI148" s="93" t="str">
        <f t="shared" si="4"/>
        <v/>
      </c>
      <c r="AJ148" s="93" t="str">
        <f t="shared" si="5"/>
        <v/>
      </c>
      <c r="AK148" s="215" t="str">
        <f t="shared" si="6"/>
        <v/>
      </c>
      <c r="AL148" s="99" t="str">
        <f t="shared" si="7"/>
        <v/>
      </c>
      <c r="AN148" s="34" t="b">
        <f t="shared" si="8"/>
        <v>0</v>
      </c>
    </row>
    <row r="149" spans="1:40" ht="15.75" customHeight="1">
      <c r="A149" s="483"/>
      <c r="B149" s="486"/>
      <c r="C149" s="483"/>
      <c r="D149" s="487"/>
      <c r="E149" s="487"/>
      <c r="F149" s="486"/>
      <c r="G149" s="85" t="str">
        <f>+IFERROR(VLOOKUP(F149,Listas!$B:$C,2,0),"")</f>
        <v/>
      </c>
      <c r="H149" s="486"/>
      <c r="I149" s="486"/>
      <c r="J149" s="486"/>
      <c r="K149" s="483"/>
      <c r="L149" s="483"/>
      <c r="M149" s="547"/>
      <c r="N149" s="483"/>
      <c r="O149" s="487"/>
      <c r="P149" s="484"/>
      <c r="Q149" s="486"/>
      <c r="R149" s="486"/>
      <c r="S149" s="486"/>
      <c r="T149" s="486"/>
      <c r="U149" s="483"/>
      <c r="V149" s="486"/>
      <c r="W149" s="483"/>
      <c r="X149" s="86" t="str">
        <f t="shared" si="0"/>
        <v/>
      </c>
      <c r="Y149" s="465"/>
      <c r="Z149" s="466"/>
      <c r="AA149" s="89" t="str">
        <f>+IF(T149="UI",'Tasas por grupos escalonada'!$C$19,IF(T149="UYU",'Tasas por grupos escalonada'!$C$18,IF(T149="USD",'Tasas por grupos escalonada'!$C$20,"")))</f>
        <v/>
      </c>
      <c r="AB149" s="486"/>
      <c r="AC149" s="486"/>
      <c r="AD149" s="486"/>
      <c r="AE149" s="486"/>
      <c r="AF149" s="90" t="str">
        <f t="shared" si="1"/>
        <v/>
      </c>
      <c r="AG149" s="91" t="str">
        <f t="shared" si="2"/>
        <v/>
      </c>
      <c r="AH149" s="92" t="str">
        <f t="shared" si="3"/>
        <v/>
      </c>
      <c r="AI149" s="93" t="str">
        <f t="shared" si="4"/>
        <v/>
      </c>
      <c r="AJ149" s="93" t="str">
        <f t="shared" si="5"/>
        <v/>
      </c>
      <c r="AK149" s="215" t="str">
        <f t="shared" si="6"/>
        <v/>
      </c>
      <c r="AL149" s="99" t="str">
        <f t="shared" si="7"/>
        <v/>
      </c>
      <c r="AN149" s="34" t="b">
        <f t="shared" si="8"/>
        <v>0</v>
      </c>
    </row>
    <row r="150" spans="1:40" ht="15.75" customHeight="1">
      <c r="A150" s="483"/>
      <c r="B150" s="486"/>
      <c r="C150" s="483"/>
      <c r="D150" s="487"/>
      <c r="E150" s="487"/>
      <c r="F150" s="486"/>
      <c r="G150" s="85" t="str">
        <f>+IFERROR(VLOOKUP(F150,Listas!$B:$C,2,0),"")</f>
        <v/>
      </c>
      <c r="H150" s="486"/>
      <c r="I150" s="486"/>
      <c r="J150" s="486"/>
      <c r="K150" s="483"/>
      <c r="L150" s="483"/>
      <c r="M150" s="547"/>
      <c r="N150" s="483"/>
      <c r="O150" s="487"/>
      <c r="P150" s="484"/>
      <c r="Q150" s="486"/>
      <c r="R150" s="486"/>
      <c r="S150" s="486"/>
      <c r="T150" s="486"/>
      <c r="U150" s="483"/>
      <c r="V150" s="486"/>
      <c r="W150" s="483"/>
      <c r="X150" s="86" t="str">
        <f t="shared" si="0"/>
        <v/>
      </c>
      <c r="Y150" s="465"/>
      <c r="Z150" s="466"/>
      <c r="AA150" s="89" t="str">
        <f>+IF(T150="UI",'Tasas por grupos escalonada'!$C$19,IF(T150="UYU",'Tasas por grupos escalonada'!$C$18,IF(T150="USD",'Tasas por grupos escalonada'!$C$20,"")))</f>
        <v/>
      </c>
      <c r="AB150" s="486"/>
      <c r="AC150" s="486"/>
      <c r="AD150" s="486"/>
      <c r="AE150" s="486"/>
      <c r="AF150" s="90" t="str">
        <f t="shared" si="1"/>
        <v/>
      </c>
      <c r="AG150" s="91" t="str">
        <f t="shared" si="2"/>
        <v/>
      </c>
      <c r="AH150" s="92" t="str">
        <f t="shared" si="3"/>
        <v/>
      </c>
      <c r="AI150" s="93" t="str">
        <f t="shared" si="4"/>
        <v/>
      </c>
      <c r="AJ150" s="93" t="str">
        <f t="shared" si="5"/>
        <v/>
      </c>
      <c r="AK150" s="215" t="str">
        <f t="shared" si="6"/>
        <v/>
      </c>
      <c r="AL150" s="99" t="str">
        <f t="shared" si="7"/>
        <v/>
      </c>
      <c r="AN150" s="34" t="b">
        <f t="shared" si="8"/>
        <v>0</v>
      </c>
    </row>
    <row r="151" spans="1:40" ht="15.75" customHeight="1">
      <c r="A151" s="483"/>
      <c r="B151" s="486"/>
      <c r="C151" s="483"/>
      <c r="D151" s="487"/>
      <c r="E151" s="487"/>
      <c r="F151" s="486"/>
      <c r="G151" s="85" t="str">
        <f>+IFERROR(VLOOKUP(F151,Listas!$B:$C,2,0),"")</f>
        <v/>
      </c>
      <c r="H151" s="486"/>
      <c r="I151" s="486"/>
      <c r="J151" s="486"/>
      <c r="K151" s="483"/>
      <c r="L151" s="483"/>
      <c r="M151" s="547"/>
      <c r="N151" s="483"/>
      <c r="O151" s="487"/>
      <c r="P151" s="484"/>
      <c r="Q151" s="486"/>
      <c r="R151" s="486"/>
      <c r="S151" s="486"/>
      <c r="T151" s="486"/>
      <c r="U151" s="483"/>
      <c r="V151" s="486"/>
      <c r="W151" s="483"/>
      <c r="X151" s="86" t="str">
        <f t="shared" si="0"/>
        <v/>
      </c>
      <c r="Y151" s="465"/>
      <c r="Z151" s="466"/>
      <c r="AA151" s="89" t="str">
        <f>+IF(T151="UI",'Tasas por grupos escalonada'!$C$19,IF(T151="UYU",'Tasas por grupos escalonada'!$C$18,IF(T151="USD",'Tasas por grupos escalonada'!$C$20,"")))</f>
        <v/>
      </c>
      <c r="AB151" s="486"/>
      <c r="AC151" s="486"/>
      <c r="AD151" s="486"/>
      <c r="AE151" s="486"/>
      <c r="AF151" s="90" t="str">
        <f t="shared" si="1"/>
        <v/>
      </c>
      <c r="AG151" s="91" t="str">
        <f t="shared" si="2"/>
        <v/>
      </c>
      <c r="AH151" s="92" t="str">
        <f t="shared" si="3"/>
        <v/>
      </c>
      <c r="AI151" s="93" t="str">
        <f t="shared" si="4"/>
        <v/>
      </c>
      <c r="AJ151" s="93" t="str">
        <f t="shared" si="5"/>
        <v/>
      </c>
      <c r="AK151" s="215" t="str">
        <f t="shared" si="6"/>
        <v/>
      </c>
      <c r="AL151" s="99" t="str">
        <f t="shared" si="7"/>
        <v/>
      </c>
      <c r="AN151" s="34" t="b">
        <f t="shared" si="8"/>
        <v>0</v>
      </c>
    </row>
    <row r="152" spans="1:40" ht="15.75" customHeight="1">
      <c r="A152" s="483"/>
      <c r="B152" s="486"/>
      <c r="C152" s="483"/>
      <c r="D152" s="487"/>
      <c r="E152" s="487"/>
      <c r="F152" s="486"/>
      <c r="G152" s="85" t="str">
        <f>+IFERROR(VLOOKUP(F152,Listas!$B:$C,2,0),"")</f>
        <v/>
      </c>
      <c r="H152" s="486"/>
      <c r="I152" s="486"/>
      <c r="J152" s="486"/>
      <c r="K152" s="483"/>
      <c r="L152" s="483"/>
      <c r="M152" s="547"/>
      <c r="N152" s="483"/>
      <c r="O152" s="487"/>
      <c r="P152" s="484"/>
      <c r="Q152" s="486"/>
      <c r="R152" s="486"/>
      <c r="S152" s="486"/>
      <c r="T152" s="486"/>
      <c r="U152" s="483"/>
      <c r="V152" s="486"/>
      <c r="W152" s="483"/>
      <c r="X152" s="86" t="str">
        <f t="shared" si="0"/>
        <v/>
      </c>
      <c r="Y152" s="465"/>
      <c r="Z152" s="466"/>
      <c r="AA152" s="89" t="str">
        <f>+IF(T152="UI",'Tasas por grupos escalonada'!$C$19,IF(T152="UYU",'Tasas por grupos escalonada'!$C$18,IF(T152="USD",'Tasas por grupos escalonada'!$C$20,"")))</f>
        <v/>
      </c>
      <c r="AB152" s="486"/>
      <c r="AC152" s="486"/>
      <c r="AD152" s="486"/>
      <c r="AE152" s="486"/>
      <c r="AF152" s="90" t="str">
        <f t="shared" si="1"/>
        <v/>
      </c>
      <c r="AG152" s="91" t="str">
        <f t="shared" si="2"/>
        <v/>
      </c>
      <c r="AH152" s="92" t="str">
        <f t="shared" si="3"/>
        <v/>
      </c>
      <c r="AI152" s="93" t="str">
        <f t="shared" si="4"/>
        <v/>
      </c>
      <c r="AJ152" s="93" t="str">
        <f t="shared" si="5"/>
        <v/>
      </c>
      <c r="AK152" s="215" t="str">
        <f t="shared" si="6"/>
        <v/>
      </c>
      <c r="AL152" s="99" t="str">
        <f t="shared" si="7"/>
        <v/>
      </c>
      <c r="AN152" s="34" t="b">
        <f t="shared" si="8"/>
        <v>0</v>
      </c>
    </row>
    <row r="153" spans="1:40" ht="15.75" customHeight="1">
      <c r="A153" s="483"/>
      <c r="B153" s="486"/>
      <c r="C153" s="483"/>
      <c r="D153" s="487"/>
      <c r="E153" s="487"/>
      <c r="F153" s="486"/>
      <c r="G153" s="85" t="str">
        <f>+IFERROR(VLOOKUP(F153,Listas!$B:$C,2,0),"")</f>
        <v/>
      </c>
      <c r="H153" s="486"/>
      <c r="I153" s="486"/>
      <c r="J153" s="486"/>
      <c r="K153" s="483"/>
      <c r="L153" s="483"/>
      <c r="M153" s="547"/>
      <c r="N153" s="483"/>
      <c r="O153" s="487"/>
      <c r="P153" s="484"/>
      <c r="Q153" s="486"/>
      <c r="R153" s="486"/>
      <c r="S153" s="486"/>
      <c r="T153" s="486"/>
      <c r="U153" s="483"/>
      <c r="V153" s="486"/>
      <c r="W153" s="483"/>
      <c r="X153" s="86" t="str">
        <f t="shared" si="0"/>
        <v/>
      </c>
      <c r="Y153" s="465"/>
      <c r="Z153" s="466"/>
      <c r="AA153" s="89" t="str">
        <f>+IF(T153="UI",'Tasas por grupos escalonada'!$C$19,IF(T153="UYU",'Tasas por grupos escalonada'!$C$18,IF(T153="USD",'Tasas por grupos escalonada'!$C$20,"")))</f>
        <v/>
      </c>
      <c r="AB153" s="486"/>
      <c r="AC153" s="486"/>
      <c r="AD153" s="486"/>
      <c r="AE153" s="486"/>
      <c r="AF153" s="90" t="str">
        <f t="shared" si="1"/>
        <v/>
      </c>
      <c r="AG153" s="91" t="str">
        <f t="shared" si="2"/>
        <v/>
      </c>
      <c r="AH153" s="92" t="str">
        <f t="shared" si="3"/>
        <v/>
      </c>
      <c r="AI153" s="93" t="str">
        <f t="shared" si="4"/>
        <v/>
      </c>
      <c r="AJ153" s="93" t="str">
        <f t="shared" si="5"/>
        <v/>
      </c>
      <c r="AK153" s="215" t="str">
        <f t="shared" si="6"/>
        <v/>
      </c>
      <c r="AL153" s="99" t="str">
        <f t="shared" si="7"/>
        <v/>
      </c>
      <c r="AN153" s="34" t="b">
        <f t="shared" si="8"/>
        <v>0</v>
      </c>
    </row>
    <row r="154" spans="1:40" ht="15.75" customHeight="1">
      <c r="A154" s="483"/>
      <c r="B154" s="486"/>
      <c r="C154" s="483"/>
      <c r="D154" s="487"/>
      <c r="E154" s="487"/>
      <c r="F154" s="486"/>
      <c r="G154" s="85" t="str">
        <f>+IFERROR(VLOOKUP(F154,Listas!$B:$C,2,0),"")</f>
        <v/>
      </c>
      <c r="H154" s="486"/>
      <c r="I154" s="486"/>
      <c r="J154" s="486"/>
      <c r="K154" s="483"/>
      <c r="L154" s="483"/>
      <c r="M154" s="547"/>
      <c r="N154" s="483"/>
      <c r="O154" s="487"/>
      <c r="P154" s="484"/>
      <c r="Q154" s="486"/>
      <c r="R154" s="486"/>
      <c r="S154" s="486"/>
      <c r="T154" s="486"/>
      <c r="U154" s="483"/>
      <c r="V154" s="486"/>
      <c r="W154" s="483"/>
      <c r="X154" s="86" t="str">
        <f t="shared" si="0"/>
        <v/>
      </c>
      <c r="Y154" s="465"/>
      <c r="Z154" s="466"/>
      <c r="AA154" s="89" t="str">
        <f>+IF(T154="UI",'Tasas por grupos escalonada'!$C$19,IF(T154="UYU",'Tasas por grupos escalonada'!$C$18,IF(T154="USD",'Tasas por grupos escalonada'!$C$20,"")))</f>
        <v/>
      </c>
      <c r="AB154" s="486"/>
      <c r="AC154" s="486"/>
      <c r="AD154" s="486"/>
      <c r="AE154" s="486"/>
      <c r="AF154" s="90" t="str">
        <f t="shared" si="1"/>
        <v/>
      </c>
      <c r="AG154" s="91" t="str">
        <f t="shared" si="2"/>
        <v/>
      </c>
      <c r="AH154" s="92" t="str">
        <f t="shared" si="3"/>
        <v/>
      </c>
      <c r="AI154" s="93" t="str">
        <f t="shared" si="4"/>
        <v/>
      </c>
      <c r="AJ154" s="93" t="str">
        <f t="shared" si="5"/>
        <v/>
      </c>
      <c r="AK154" s="215" t="str">
        <f t="shared" si="6"/>
        <v/>
      </c>
      <c r="AL154" s="99" t="str">
        <f t="shared" si="7"/>
        <v/>
      </c>
      <c r="AN154" s="34" t="b">
        <f t="shared" si="8"/>
        <v>0</v>
      </c>
    </row>
    <row r="155" spans="1:40" ht="15.75" customHeight="1">
      <c r="A155" s="483"/>
      <c r="B155" s="486"/>
      <c r="C155" s="483"/>
      <c r="D155" s="487"/>
      <c r="E155" s="487"/>
      <c r="F155" s="486"/>
      <c r="G155" s="85" t="str">
        <f>+IFERROR(VLOOKUP(F155,Listas!$B:$C,2,0),"")</f>
        <v/>
      </c>
      <c r="H155" s="486"/>
      <c r="I155" s="486"/>
      <c r="J155" s="486"/>
      <c r="K155" s="483"/>
      <c r="L155" s="483"/>
      <c r="M155" s="547"/>
      <c r="N155" s="483"/>
      <c r="O155" s="487"/>
      <c r="P155" s="484"/>
      <c r="Q155" s="486"/>
      <c r="R155" s="486"/>
      <c r="S155" s="486"/>
      <c r="T155" s="486"/>
      <c r="U155" s="483"/>
      <c r="V155" s="486"/>
      <c r="W155" s="483"/>
      <c r="X155" s="86" t="str">
        <f t="shared" si="0"/>
        <v/>
      </c>
      <c r="Y155" s="465"/>
      <c r="Z155" s="466"/>
      <c r="AA155" s="89" t="str">
        <f>+IF(T155="UI",'Tasas por grupos escalonada'!$C$19,IF(T155="UYU",'Tasas por grupos escalonada'!$C$18,IF(T155="USD",'Tasas por grupos escalonada'!$C$20,"")))</f>
        <v/>
      </c>
      <c r="AB155" s="486"/>
      <c r="AC155" s="486"/>
      <c r="AD155" s="486"/>
      <c r="AE155" s="486"/>
      <c r="AF155" s="90" t="str">
        <f t="shared" si="1"/>
        <v/>
      </c>
      <c r="AG155" s="91" t="str">
        <f t="shared" si="2"/>
        <v/>
      </c>
      <c r="AH155" s="92" t="str">
        <f t="shared" si="3"/>
        <v/>
      </c>
      <c r="AI155" s="93" t="str">
        <f t="shared" si="4"/>
        <v/>
      </c>
      <c r="AJ155" s="93" t="str">
        <f t="shared" si="5"/>
        <v/>
      </c>
      <c r="AK155" s="215" t="str">
        <f t="shared" si="6"/>
        <v/>
      </c>
      <c r="AL155" s="99" t="str">
        <f t="shared" si="7"/>
        <v/>
      </c>
      <c r="AN155" s="34" t="b">
        <f t="shared" si="8"/>
        <v>0</v>
      </c>
    </row>
    <row r="156" spans="1:40" ht="15.75" customHeight="1">
      <c r="A156" s="483"/>
      <c r="B156" s="486"/>
      <c r="C156" s="483"/>
      <c r="D156" s="487"/>
      <c r="E156" s="487"/>
      <c r="F156" s="486"/>
      <c r="G156" s="85" t="str">
        <f>+IFERROR(VLOOKUP(F156,Listas!$B:$C,2,0),"")</f>
        <v/>
      </c>
      <c r="H156" s="486"/>
      <c r="I156" s="486"/>
      <c r="J156" s="486"/>
      <c r="K156" s="483"/>
      <c r="L156" s="483"/>
      <c r="M156" s="547"/>
      <c r="N156" s="483"/>
      <c r="O156" s="487"/>
      <c r="P156" s="484"/>
      <c r="Q156" s="486"/>
      <c r="R156" s="486"/>
      <c r="S156" s="486"/>
      <c r="T156" s="486"/>
      <c r="U156" s="483"/>
      <c r="V156" s="486"/>
      <c r="W156" s="483"/>
      <c r="X156" s="86" t="str">
        <f t="shared" si="0"/>
        <v/>
      </c>
      <c r="Y156" s="465"/>
      <c r="Z156" s="466"/>
      <c r="AA156" s="89" t="str">
        <f>+IF(T156="UI",'Tasas por grupos escalonada'!$C$19,IF(T156="UYU",'Tasas por grupos escalonada'!$C$18,IF(T156="USD",'Tasas por grupos escalonada'!$C$20,"")))</f>
        <v/>
      </c>
      <c r="AB156" s="486"/>
      <c r="AC156" s="486"/>
      <c r="AD156" s="486"/>
      <c r="AE156" s="486"/>
      <c r="AF156" s="90" t="str">
        <f t="shared" si="1"/>
        <v/>
      </c>
      <c r="AG156" s="91" t="str">
        <f t="shared" si="2"/>
        <v/>
      </c>
      <c r="AH156" s="92" t="str">
        <f t="shared" si="3"/>
        <v/>
      </c>
      <c r="AI156" s="93" t="str">
        <f t="shared" si="4"/>
        <v/>
      </c>
      <c r="AJ156" s="93" t="str">
        <f t="shared" si="5"/>
        <v/>
      </c>
      <c r="AK156" s="215" t="str">
        <f t="shared" si="6"/>
        <v/>
      </c>
      <c r="AL156" s="99" t="str">
        <f t="shared" si="7"/>
        <v/>
      </c>
      <c r="AN156" s="34" t="b">
        <f t="shared" si="8"/>
        <v>0</v>
      </c>
    </row>
    <row r="157" spans="1:40" ht="15.75" customHeight="1">
      <c r="A157" s="483"/>
      <c r="B157" s="486"/>
      <c r="C157" s="483"/>
      <c r="D157" s="487"/>
      <c r="E157" s="487"/>
      <c r="F157" s="486"/>
      <c r="G157" s="85" t="str">
        <f>+IFERROR(VLOOKUP(F157,Listas!$B:$C,2,0),"")</f>
        <v/>
      </c>
      <c r="H157" s="486"/>
      <c r="I157" s="486"/>
      <c r="J157" s="486"/>
      <c r="K157" s="483"/>
      <c r="L157" s="483"/>
      <c r="M157" s="547"/>
      <c r="N157" s="483"/>
      <c r="O157" s="487"/>
      <c r="P157" s="484"/>
      <c r="Q157" s="486"/>
      <c r="R157" s="486"/>
      <c r="S157" s="486"/>
      <c r="T157" s="486"/>
      <c r="U157" s="483"/>
      <c r="V157" s="486"/>
      <c r="W157" s="483"/>
      <c r="X157" s="86" t="str">
        <f t="shared" si="0"/>
        <v/>
      </c>
      <c r="Y157" s="465"/>
      <c r="Z157" s="466"/>
      <c r="AA157" s="89" t="str">
        <f>+IF(T157="UI",'Tasas por grupos escalonada'!$C$19,IF(T157="UYU",'Tasas por grupos escalonada'!$C$18,IF(T157="USD",'Tasas por grupos escalonada'!$C$20,"")))</f>
        <v/>
      </c>
      <c r="AB157" s="486"/>
      <c r="AC157" s="486"/>
      <c r="AD157" s="486"/>
      <c r="AE157" s="486"/>
      <c r="AF157" s="90" t="str">
        <f t="shared" si="1"/>
        <v/>
      </c>
      <c r="AG157" s="91" t="str">
        <f t="shared" si="2"/>
        <v/>
      </c>
      <c r="AH157" s="92" t="str">
        <f t="shared" si="3"/>
        <v/>
      </c>
      <c r="AI157" s="93" t="str">
        <f t="shared" si="4"/>
        <v/>
      </c>
      <c r="AJ157" s="93" t="str">
        <f t="shared" si="5"/>
        <v/>
      </c>
      <c r="AK157" s="215" t="str">
        <f t="shared" si="6"/>
        <v/>
      </c>
      <c r="AL157" s="99" t="str">
        <f t="shared" si="7"/>
        <v/>
      </c>
      <c r="AN157" s="34" t="b">
        <f t="shared" si="8"/>
        <v>0</v>
      </c>
    </row>
    <row r="158" spans="1:40" ht="15.75" customHeight="1">
      <c r="A158" s="483"/>
      <c r="B158" s="486"/>
      <c r="C158" s="483"/>
      <c r="D158" s="487"/>
      <c r="E158" s="487"/>
      <c r="F158" s="486"/>
      <c r="G158" s="85" t="str">
        <f>+IFERROR(VLOOKUP(F158,Listas!$B:$C,2,0),"")</f>
        <v/>
      </c>
      <c r="H158" s="486"/>
      <c r="I158" s="486"/>
      <c r="J158" s="486"/>
      <c r="K158" s="483"/>
      <c r="L158" s="483"/>
      <c r="M158" s="547"/>
      <c r="N158" s="483"/>
      <c r="O158" s="487"/>
      <c r="P158" s="484"/>
      <c r="Q158" s="486"/>
      <c r="R158" s="486"/>
      <c r="S158" s="486"/>
      <c r="T158" s="486"/>
      <c r="U158" s="483"/>
      <c r="V158" s="486"/>
      <c r="W158" s="483"/>
      <c r="X158" s="86" t="str">
        <f t="shared" si="0"/>
        <v/>
      </c>
      <c r="Y158" s="465"/>
      <c r="Z158" s="466"/>
      <c r="AA158" s="89" t="str">
        <f>+IF(T158="UI",'Tasas por grupos escalonada'!$C$19,IF(T158="UYU",'Tasas por grupos escalonada'!$C$18,IF(T158="USD",'Tasas por grupos escalonada'!$C$20,"")))</f>
        <v/>
      </c>
      <c r="AB158" s="486"/>
      <c r="AC158" s="486"/>
      <c r="AD158" s="486"/>
      <c r="AE158" s="486"/>
      <c r="AF158" s="90" t="str">
        <f t="shared" si="1"/>
        <v/>
      </c>
      <c r="AG158" s="91" t="str">
        <f t="shared" si="2"/>
        <v/>
      </c>
      <c r="AH158" s="92" t="str">
        <f t="shared" si="3"/>
        <v/>
      </c>
      <c r="AI158" s="93" t="str">
        <f t="shared" si="4"/>
        <v/>
      </c>
      <c r="AJ158" s="93" t="str">
        <f t="shared" si="5"/>
        <v/>
      </c>
      <c r="AK158" s="215" t="str">
        <f t="shared" si="6"/>
        <v/>
      </c>
      <c r="AL158" s="99" t="str">
        <f t="shared" si="7"/>
        <v/>
      </c>
      <c r="AN158" s="34" t="b">
        <f t="shared" si="8"/>
        <v>0</v>
      </c>
    </row>
    <row r="159" spans="1:40" ht="15.75" customHeight="1">
      <c r="A159" s="483"/>
      <c r="B159" s="486"/>
      <c r="C159" s="483"/>
      <c r="D159" s="487"/>
      <c r="E159" s="487"/>
      <c r="F159" s="486"/>
      <c r="G159" s="85" t="str">
        <f>+IFERROR(VLOOKUP(F159,Listas!$B:$C,2,0),"")</f>
        <v/>
      </c>
      <c r="H159" s="486"/>
      <c r="I159" s="486"/>
      <c r="J159" s="486"/>
      <c r="K159" s="483"/>
      <c r="L159" s="483"/>
      <c r="M159" s="547"/>
      <c r="N159" s="483"/>
      <c r="O159" s="487"/>
      <c r="P159" s="484"/>
      <c r="Q159" s="486"/>
      <c r="R159" s="486"/>
      <c r="S159" s="486"/>
      <c r="T159" s="486"/>
      <c r="U159" s="483"/>
      <c r="V159" s="486"/>
      <c r="W159" s="483"/>
      <c r="X159" s="86" t="str">
        <f t="shared" si="0"/>
        <v/>
      </c>
      <c r="Y159" s="465"/>
      <c r="Z159" s="466"/>
      <c r="AA159" s="89" t="str">
        <f>+IF(T159="UI",'Tasas por grupos escalonada'!$C$19,IF(T159="UYU",'Tasas por grupos escalonada'!$C$18,IF(T159="USD",'Tasas por grupos escalonada'!$C$20,"")))</f>
        <v/>
      </c>
      <c r="AB159" s="486"/>
      <c r="AC159" s="486"/>
      <c r="AD159" s="486"/>
      <c r="AE159" s="486"/>
      <c r="AF159" s="90" t="str">
        <f t="shared" si="1"/>
        <v/>
      </c>
      <c r="AG159" s="91" t="str">
        <f t="shared" si="2"/>
        <v/>
      </c>
      <c r="AH159" s="92" t="str">
        <f t="shared" si="3"/>
        <v/>
      </c>
      <c r="AI159" s="93" t="str">
        <f t="shared" si="4"/>
        <v/>
      </c>
      <c r="AJ159" s="93" t="str">
        <f t="shared" si="5"/>
        <v/>
      </c>
      <c r="AK159" s="215" t="str">
        <f t="shared" si="6"/>
        <v/>
      </c>
      <c r="AL159" s="99" t="str">
        <f t="shared" si="7"/>
        <v/>
      </c>
      <c r="AN159" s="34" t="b">
        <f t="shared" si="8"/>
        <v>0</v>
      </c>
    </row>
    <row r="160" spans="1:40" ht="15.75" customHeight="1">
      <c r="A160" s="483"/>
      <c r="B160" s="486"/>
      <c r="C160" s="483"/>
      <c r="D160" s="487"/>
      <c r="E160" s="487"/>
      <c r="F160" s="486"/>
      <c r="G160" s="85" t="str">
        <f>+IFERROR(VLOOKUP(F160,Listas!$B:$C,2,0),"")</f>
        <v/>
      </c>
      <c r="H160" s="486"/>
      <c r="I160" s="486"/>
      <c r="J160" s="486"/>
      <c r="K160" s="483"/>
      <c r="L160" s="483"/>
      <c r="M160" s="547"/>
      <c r="N160" s="483"/>
      <c r="O160" s="487"/>
      <c r="P160" s="484"/>
      <c r="Q160" s="486"/>
      <c r="R160" s="486"/>
      <c r="S160" s="486"/>
      <c r="T160" s="486"/>
      <c r="U160" s="483"/>
      <c r="V160" s="486"/>
      <c r="W160" s="483"/>
      <c r="X160" s="86" t="str">
        <f t="shared" si="0"/>
        <v/>
      </c>
      <c r="Y160" s="465"/>
      <c r="Z160" s="466"/>
      <c r="AA160" s="89" t="str">
        <f>+IF(T160="UI",'Tasas por grupos escalonada'!$C$19,IF(T160="UYU",'Tasas por grupos escalonada'!$C$18,IF(T160="USD",'Tasas por grupos escalonada'!$C$20,"")))</f>
        <v/>
      </c>
      <c r="AB160" s="486"/>
      <c r="AC160" s="486"/>
      <c r="AD160" s="486"/>
      <c r="AE160" s="486"/>
      <c r="AF160" s="90" t="str">
        <f t="shared" si="1"/>
        <v/>
      </c>
      <c r="AG160" s="91" t="str">
        <f t="shared" si="2"/>
        <v/>
      </c>
      <c r="AH160" s="92" t="str">
        <f t="shared" si="3"/>
        <v/>
      </c>
      <c r="AI160" s="93" t="str">
        <f t="shared" si="4"/>
        <v/>
      </c>
      <c r="AJ160" s="93" t="str">
        <f t="shared" si="5"/>
        <v/>
      </c>
      <c r="AK160" s="215" t="str">
        <f t="shared" si="6"/>
        <v/>
      </c>
      <c r="AL160" s="99" t="str">
        <f t="shared" si="7"/>
        <v/>
      </c>
      <c r="AN160" s="34" t="b">
        <f t="shared" si="8"/>
        <v>0</v>
      </c>
    </row>
    <row r="161" spans="1:40" ht="15.75" customHeight="1">
      <c r="A161" s="483"/>
      <c r="B161" s="486"/>
      <c r="C161" s="483"/>
      <c r="D161" s="487"/>
      <c r="E161" s="487"/>
      <c r="F161" s="486"/>
      <c r="G161" s="85" t="str">
        <f>+IFERROR(VLOOKUP(F161,Listas!$B:$C,2,0),"")</f>
        <v/>
      </c>
      <c r="H161" s="486"/>
      <c r="I161" s="486"/>
      <c r="J161" s="486"/>
      <c r="K161" s="483"/>
      <c r="L161" s="483"/>
      <c r="M161" s="547"/>
      <c r="N161" s="483"/>
      <c r="O161" s="487"/>
      <c r="P161" s="484"/>
      <c r="Q161" s="486"/>
      <c r="R161" s="486"/>
      <c r="S161" s="486"/>
      <c r="T161" s="486"/>
      <c r="U161" s="483"/>
      <c r="V161" s="486"/>
      <c r="W161" s="483"/>
      <c r="X161" s="86" t="str">
        <f t="shared" si="0"/>
        <v/>
      </c>
      <c r="Y161" s="465"/>
      <c r="Z161" s="466"/>
      <c r="AA161" s="89" t="str">
        <f>+IF(T161="UI",'Tasas por grupos escalonada'!$C$19,IF(T161="UYU",'Tasas por grupos escalonada'!$C$18,IF(T161="USD",'Tasas por grupos escalonada'!$C$20,"")))</f>
        <v/>
      </c>
      <c r="AB161" s="486"/>
      <c r="AC161" s="486"/>
      <c r="AD161" s="486"/>
      <c r="AE161" s="486"/>
      <c r="AF161" s="90" t="str">
        <f t="shared" si="1"/>
        <v/>
      </c>
      <c r="AG161" s="91" t="str">
        <f t="shared" si="2"/>
        <v/>
      </c>
      <c r="AH161" s="92" t="str">
        <f t="shared" si="3"/>
        <v/>
      </c>
      <c r="AI161" s="93" t="str">
        <f t="shared" si="4"/>
        <v/>
      </c>
      <c r="AJ161" s="93" t="str">
        <f t="shared" si="5"/>
        <v/>
      </c>
      <c r="AK161" s="215" t="str">
        <f t="shared" si="6"/>
        <v/>
      </c>
      <c r="AL161" s="99" t="str">
        <f t="shared" si="7"/>
        <v/>
      </c>
      <c r="AN161" s="34" t="b">
        <f t="shared" si="8"/>
        <v>0</v>
      </c>
    </row>
    <row r="162" spans="1:40" ht="15.75" customHeight="1">
      <c r="A162" s="483"/>
      <c r="B162" s="486"/>
      <c r="C162" s="483"/>
      <c r="D162" s="487"/>
      <c r="E162" s="487"/>
      <c r="F162" s="486"/>
      <c r="G162" s="85" t="str">
        <f>+IFERROR(VLOOKUP(F162,Listas!$B:$C,2,0),"")</f>
        <v/>
      </c>
      <c r="H162" s="486"/>
      <c r="I162" s="486"/>
      <c r="J162" s="486"/>
      <c r="K162" s="483"/>
      <c r="L162" s="483"/>
      <c r="M162" s="547"/>
      <c r="N162" s="483"/>
      <c r="O162" s="487"/>
      <c r="P162" s="484"/>
      <c r="Q162" s="486"/>
      <c r="R162" s="486"/>
      <c r="S162" s="486"/>
      <c r="T162" s="486"/>
      <c r="U162" s="483"/>
      <c r="V162" s="486"/>
      <c r="W162" s="483"/>
      <c r="X162" s="86" t="str">
        <f t="shared" si="0"/>
        <v/>
      </c>
      <c r="Y162" s="465"/>
      <c r="Z162" s="466"/>
      <c r="AA162" s="89" t="str">
        <f>+IF(T162="UI",'Tasas por grupos escalonada'!$C$19,IF(T162="UYU",'Tasas por grupos escalonada'!$C$18,IF(T162="USD",'Tasas por grupos escalonada'!$C$20,"")))</f>
        <v/>
      </c>
      <c r="AB162" s="486"/>
      <c r="AC162" s="486"/>
      <c r="AD162" s="486"/>
      <c r="AE162" s="486"/>
      <c r="AF162" s="90" t="str">
        <f t="shared" si="1"/>
        <v/>
      </c>
      <c r="AG162" s="91" t="str">
        <f t="shared" si="2"/>
        <v/>
      </c>
      <c r="AH162" s="92" t="str">
        <f t="shared" si="3"/>
        <v/>
      </c>
      <c r="AI162" s="93" t="str">
        <f t="shared" si="4"/>
        <v/>
      </c>
      <c r="AJ162" s="93" t="str">
        <f t="shared" si="5"/>
        <v/>
      </c>
      <c r="AK162" s="215" t="str">
        <f t="shared" si="6"/>
        <v/>
      </c>
      <c r="AL162" s="99" t="str">
        <f t="shared" si="7"/>
        <v/>
      </c>
      <c r="AN162" s="34" t="b">
        <f t="shared" si="8"/>
        <v>0</v>
      </c>
    </row>
    <row r="163" spans="1:40" ht="15.75" customHeight="1">
      <c r="A163" s="483"/>
      <c r="B163" s="486"/>
      <c r="C163" s="483"/>
      <c r="D163" s="487"/>
      <c r="E163" s="487"/>
      <c r="F163" s="486"/>
      <c r="G163" s="85" t="str">
        <f>+IFERROR(VLOOKUP(F163,Listas!$B:$C,2,0),"")</f>
        <v/>
      </c>
      <c r="H163" s="486"/>
      <c r="I163" s="486"/>
      <c r="J163" s="486"/>
      <c r="K163" s="483"/>
      <c r="L163" s="483"/>
      <c r="M163" s="547"/>
      <c r="N163" s="483"/>
      <c r="O163" s="487"/>
      <c r="P163" s="484"/>
      <c r="Q163" s="486"/>
      <c r="R163" s="486"/>
      <c r="S163" s="486"/>
      <c r="T163" s="486"/>
      <c r="U163" s="483"/>
      <c r="V163" s="486"/>
      <c r="W163" s="483"/>
      <c r="X163" s="86" t="str">
        <f t="shared" si="0"/>
        <v/>
      </c>
      <c r="Y163" s="465"/>
      <c r="Z163" s="466"/>
      <c r="AA163" s="89" t="str">
        <f>+IF(T163="UI",'Tasas por grupos escalonada'!$C$19,IF(T163="UYU",'Tasas por grupos escalonada'!$C$18,IF(T163="USD",'Tasas por grupos escalonada'!$C$20,"")))</f>
        <v/>
      </c>
      <c r="AB163" s="486"/>
      <c r="AC163" s="486"/>
      <c r="AD163" s="486"/>
      <c r="AE163" s="486"/>
      <c r="AF163" s="90" t="str">
        <f t="shared" si="1"/>
        <v/>
      </c>
      <c r="AG163" s="91" t="str">
        <f t="shared" si="2"/>
        <v/>
      </c>
      <c r="AH163" s="92" t="str">
        <f t="shared" si="3"/>
        <v/>
      </c>
      <c r="AI163" s="93" t="str">
        <f t="shared" si="4"/>
        <v/>
      </c>
      <c r="AJ163" s="93" t="str">
        <f t="shared" si="5"/>
        <v/>
      </c>
      <c r="AK163" s="215" t="str">
        <f t="shared" si="6"/>
        <v/>
      </c>
      <c r="AL163" s="99" t="str">
        <f t="shared" si="7"/>
        <v/>
      </c>
      <c r="AN163" s="34" t="b">
        <f t="shared" si="8"/>
        <v>0</v>
      </c>
    </row>
    <row r="164" spans="1:40" ht="15.75" customHeight="1">
      <c r="A164" s="483"/>
      <c r="B164" s="486"/>
      <c r="C164" s="483"/>
      <c r="D164" s="487"/>
      <c r="E164" s="487"/>
      <c r="F164" s="486"/>
      <c r="G164" s="85" t="str">
        <f>+IFERROR(VLOOKUP(F164,Listas!$B:$C,2,0),"")</f>
        <v/>
      </c>
      <c r="H164" s="486"/>
      <c r="I164" s="486"/>
      <c r="J164" s="486"/>
      <c r="K164" s="483"/>
      <c r="L164" s="483"/>
      <c r="M164" s="547"/>
      <c r="N164" s="483"/>
      <c r="O164" s="487"/>
      <c r="P164" s="484"/>
      <c r="Q164" s="486"/>
      <c r="R164" s="486"/>
      <c r="S164" s="486"/>
      <c r="T164" s="486"/>
      <c r="U164" s="483"/>
      <c r="V164" s="486"/>
      <c r="W164" s="483"/>
      <c r="X164" s="86" t="str">
        <f t="shared" si="0"/>
        <v/>
      </c>
      <c r="Y164" s="465"/>
      <c r="Z164" s="466"/>
      <c r="AA164" s="89" t="str">
        <f>+IF(T164="UI",'Tasas por grupos escalonada'!$C$19,IF(T164="UYU",'Tasas por grupos escalonada'!$C$18,IF(T164="USD",'Tasas por grupos escalonada'!$C$20,"")))</f>
        <v/>
      </c>
      <c r="AB164" s="486"/>
      <c r="AC164" s="486"/>
      <c r="AD164" s="486"/>
      <c r="AE164" s="486"/>
      <c r="AF164" s="90" t="str">
        <f t="shared" si="1"/>
        <v/>
      </c>
      <c r="AG164" s="91" t="str">
        <f t="shared" si="2"/>
        <v/>
      </c>
      <c r="AH164" s="92" t="str">
        <f t="shared" si="3"/>
        <v/>
      </c>
      <c r="AI164" s="93" t="str">
        <f t="shared" si="4"/>
        <v/>
      </c>
      <c r="AJ164" s="93" t="str">
        <f t="shared" si="5"/>
        <v/>
      </c>
      <c r="AK164" s="215" t="str">
        <f t="shared" si="6"/>
        <v/>
      </c>
      <c r="AL164" s="99" t="str">
        <f t="shared" si="7"/>
        <v/>
      </c>
      <c r="AN164" s="34" t="b">
        <f t="shared" si="8"/>
        <v>0</v>
      </c>
    </row>
    <row r="165" spans="1:40" ht="15.75" customHeight="1">
      <c r="A165" s="483"/>
      <c r="B165" s="486"/>
      <c r="C165" s="483"/>
      <c r="D165" s="487"/>
      <c r="E165" s="487"/>
      <c r="F165" s="486"/>
      <c r="G165" s="85" t="str">
        <f>+IFERROR(VLOOKUP(F165,Listas!$B:$C,2,0),"")</f>
        <v/>
      </c>
      <c r="H165" s="486"/>
      <c r="I165" s="486"/>
      <c r="J165" s="486"/>
      <c r="K165" s="483"/>
      <c r="L165" s="483"/>
      <c r="M165" s="547"/>
      <c r="N165" s="483"/>
      <c r="O165" s="487"/>
      <c r="P165" s="484"/>
      <c r="Q165" s="486"/>
      <c r="R165" s="486"/>
      <c r="S165" s="486"/>
      <c r="T165" s="486"/>
      <c r="U165" s="483"/>
      <c r="V165" s="486"/>
      <c r="W165" s="483"/>
      <c r="X165" s="86" t="str">
        <f t="shared" si="0"/>
        <v/>
      </c>
      <c r="Y165" s="465"/>
      <c r="Z165" s="466"/>
      <c r="AA165" s="89" t="str">
        <f>+IF(T165="UI",'Tasas por grupos escalonada'!$C$19,IF(T165="UYU",'Tasas por grupos escalonada'!$C$18,IF(T165="USD",'Tasas por grupos escalonada'!$C$20,"")))</f>
        <v/>
      </c>
      <c r="AB165" s="486"/>
      <c r="AC165" s="486"/>
      <c r="AD165" s="486"/>
      <c r="AE165" s="486"/>
      <c r="AF165" s="90" t="str">
        <f t="shared" si="1"/>
        <v/>
      </c>
      <c r="AG165" s="91" t="str">
        <f t="shared" si="2"/>
        <v/>
      </c>
      <c r="AH165" s="92" t="str">
        <f t="shared" si="3"/>
        <v/>
      </c>
      <c r="AI165" s="93" t="str">
        <f t="shared" si="4"/>
        <v/>
      </c>
      <c r="AJ165" s="93" t="str">
        <f t="shared" si="5"/>
        <v/>
      </c>
      <c r="AK165" s="215" t="str">
        <f t="shared" si="6"/>
        <v/>
      </c>
      <c r="AL165" s="99" t="str">
        <f t="shared" si="7"/>
        <v/>
      </c>
      <c r="AN165" s="34" t="b">
        <f t="shared" si="8"/>
        <v>0</v>
      </c>
    </row>
    <row r="166" spans="1:40" ht="15.75" customHeight="1">
      <c r="A166" s="483"/>
      <c r="B166" s="486"/>
      <c r="C166" s="483"/>
      <c r="D166" s="487"/>
      <c r="E166" s="487"/>
      <c r="F166" s="486"/>
      <c r="G166" s="85" t="str">
        <f>+IFERROR(VLOOKUP(F166,Listas!$B:$C,2,0),"")</f>
        <v/>
      </c>
      <c r="H166" s="486"/>
      <c r="I166" s="486"/>
      <c r="J166" s="486"/>
      <c r="K166" s="483"/>
      <c r="L166" s="483"/>
      <c r="M166" s="547"/>
      <c r="N166" s="483"/>
      <c r="O166" s="487"/>
      <c r="P166" s="484"/>
      <c r="Q166" s="486"/>
      <c r="R166" s="486"/>
      <c r="S166" s="486"/>
      <c r="T166" s="486"/>
      <c r="U166" s="483"/>
      <c r="V166" s="486"/>
      <c r="W166" s="483"/>
      <c r="X166" s="86" t="str">
        <f t="shared" si="0"/>
        <v/>
      </c>
      <c r="Y166" s="465"/>
      <c r="Z166" s="466"/>
      <c r="AA166" s="89" t="str">
        <f>+IF(T166="UI",'Tasas por grupos escalonada'!$C$19,IF(T166="UYU",'Tasas por grupos escalonada'!$C$18,IF(T166="USD",'Tasas por grupos escalonada'!$C$20,"")))</f>
        <v/>
      </c>
      <c r="AB166" s="486"/>
      <c r="AC166" s="486"/>
      <c r="AD166" s="486"/>
      <c r="AE166" s="486"/>
      <c r="AF166" s="90" t="str">
        <f t="shared" si="1"/>
        <v/>
      </c>
      <c r="AG166" s="91" t="str">
        <f t="shared" si="2"/>
        <v/>
      </c>
      <c r="AH166" s="92" t="str">
        <f t="shared" si="3"/>
        <v/>
      </c>
      <c r="AI166" s="93" t="str">
        <f t="shared" si="4"/>
        <v/>
      </c>
      <c r="AJ166" s="93" t="str">
        <f t="shared" si="5"/>
        <v/>
      </c>
      <c r="AK166" s="215" t="str">
        <f t="shared" si="6"/>
        <v/>
      </c>
      <c r="AL166" s="99" t="str">
        <f t="shared" si="7"/>
        <v/>
      </c>
      <c r="AN166" s="34" t="b">
        <f t="shared" si="8"/>
        <v>0</v>
      </c>
    </row>
    <row r="167" spans="1:40" ht="15.75" customHeight="1">
      <c r="A167" s="483"/>
      <c r="B167" s="486"/>
      <c r="C167" s="483"/>
      <c r="D167" s="487"/>
      <c r="E167" s="487"/>
      <c r="F167" s="486"/>
      <c r="G167" s="85" t="str">
        <f>+IFERROR(VLOOKUP(F167,Listas!$B:$C,2,0),"")</f>
        <v/>
      </c>
      <c r="H167" s="486"/>
      <c r="I167" s="486"/>
      <c r="J167" s="486"/>
      <c r="K167" s="483"/>
      <c r="L167" s="483"/>
      <c r="M167" s="547"/>
      <c r="N167" s="483"/>
      <c r="O167" s="487"/>
      <c r="P167" s="484"/>
      <c r="Q167" s="486"/>
      <c r="R167" s="486"/>
      <c r="S167" s="486"/>
      <c r="T167" s="486"/>
      <c r="U167" s="483"/>
      <c r="V167" s="486"/>
      <c r="W167" s="483"/>
      <c r="X167" s="86" t="str">
        <f t="shared" si="0"/>
        <v/>
      </c>
      <c r="Y167" s="465"/>
      <c r="Z167" s="466"/>
      <c r="AA167" s="89" t="str">
        <f>+IF(T167="UI",'Tasas por grupos escalonada'!$C$19,IF(T167="UYU",'Tasas por grupos escalonada'!$C$18,IF(T167="USD",'Tasas por grupos escalonada'!$C$20,"")))</f>
        <v/>
      </c>
      <c r="AB167" s="486"/>
      <c r="AC167" s="486"/>
      <c r="AD167" s="486"/>
      <c r="AE167" s="486"/>
      <c r="AF167" s="90" t="str">
        <f t="shared" si="1"/>
        <v/>
      </c>
      <c r="AG167" s="91" t="str">
        <f t="shared" si="2"/>
        <v/>
      </c>
      <c r="AH167" s="92" t="str">
        <f t="shared" si="3"/>
        <v/>
      </c>
      <c r="AI167" s="93" t="str">
        <f t="shared" si="4"/>
        <v/>
      </c>
      <c r="AJ167" s="93" t="str">
        <f t="shared" si="5"/>
        <v/>
      </c>
      <c r="AK167" s="215" t="str">
        <f t="shared" si="6"/>
        <v/>
      </c>
      <c r="AL167" s="99" t="str">
        <f t="shared" si="7"/>
        <v/>
      </c>
      <c r="AN167" s="34" t="b">
        <f t="shared" si="8"/>
        <v>0</v>
      </c>
    </row>
    <row r="168" spans="1:40" ht="15.75" customHeight="1">
      <c r="A168" s="483"/>
      <c r="B168" s="486"/>
      <c r="C168" s="483"/>
      <c r="D168" s="487"/>
      <c r="E168" s="487"/>
      <c r="F168" s="486"/>
      <c r="G168" s="85" t="str">
        <f>+IFERROR(VLOOKUP(F168,Listas!$B:$C,2,0),"")</f>
        <v/>
      </c>
      <c r="H168" s="486"/>
      <c r="I168" s="486"/>
      <c r="J168" s="486"/>
      <c r="K168" s="483"/>
      <c r="L168" s="483"/>
      <c r="M168" s="547"/>
      <c r="N168" s="483"/>
      <c r="O168" s="487"/>
      <c r="P168" s="484"/>
      <c r="Q168" s="486"/>
      <c r="R168" s="486"/>
      <c r="S168" s="486"/>
      <c r="T168" s="486"/>
      <c r="U168" s="483"/>
      <c r="V168" s="486"/>
      <c r="W168" s="483"/>
      <c r="X168" s="86" t="str">
        <f t="shared" si="0"/>
        <v/>
      </c>
      <c r="Y168" s="465"/>
      <c r="Z168" s="466"/>
      <c r="AA168" s="89" t="str">
        <f>+IF(T168="UI",'Tasas por grupos escalonada'!$C$19,IF(T168="UYU",'Tasas por grupos escalonada'!$C$18,IF(T168="USD",'Tasas por grupos escalonada'!$C$20,"")))</f>
        <v/>
      </c>
      <c r="AB168" s="486"/>
      <c r="AC168" s="486"/>
      <c r="AD168" s="486"/>
      <c r="AE168" s="486"/>
      <c r="AF168" s="90" t="str">
        <f t="shared" si="1"/>
        <v/>
      </c>
      <c r="AG168" s="91" t="str">
        <f t="shared" si="2"/>
        <v/>
      </c>
      <c r="AH168" s="92" t="str">
        <f t="shared" si="3"/>
        <v/>
      </c>
      <c r="AI168" s="93" t="str">
        <f t="shared" si="4"/>
        <v/>
      </c>
      <c r="AJ168" s="93" t="str">
        <f t="shared" si="5"/>
        <v/>
      </c>
      <c r="AK168" s="215" t="str">
        <f t="shared" si="6"/>
        <v/>
      </c>
      <c r="AL168" s="99" t="str">
        <f t="shared" si="7"/>
        <v/>
      </c>
      <c r="AN168" s="34" t="b">
        <f t="shared" si="8"/>
        <v>0</v>
      </c>
    </row>
    <row r="169" spans="1:40" ht="15.75" customHeight="1">
      <c r="A169" s="483"/>
      <c r="B169" s="486"/>
      <c r="C169" s="483"/>
      <c r="D169" s="487"/>
      <c r="E169" s="487"/>
      <c r="F169" s="486"/>
      <c r="G169" s="85" t="str">
        <f>+IFERROR(VLOOKUP(F169,Listas!$B:$C,2,0),"")</f>
        <v/>
      </c>
      <c r="H169" s="486"/>
      <c r="I169" s="486"/>
      <c r="J169" s="486"/>
      <c r="K169" s="483"/>
      <c r="L169" s="483"/>
      <c r="M169" s="547"/>
      <c r="N169" s="483"/>
      <c r="O169" s="487"/>
      <c r="P169" s="484"/>
      <c r="Q169" s="486"/>
      <c r="R169" s="486"/>
      <c r="S169" s="486"/>
      <c r="T169" s="486"/>
      <c r="U169" s="483"/>
      <c r="V169" s="486"/>
      <c r="W169" s="483"/>
      <c r="X169" s="86" t="str">
        <f t="shared" si="0"/>
        <v/>
      </c>
      <c r="Y169" s="465"/>
      <c r="Z169" s="466"/>
      <c r="AA169" s="89" t="str">
        <f>+IF(T169="UI",'Tasas por grupos escalonada'!$C$19,IF(T169="UYU",'Tasas por grupos escalonada'!$C$18,IF(T169="USD",'Tasas por grupos escalonada'!$C$20,"")))</f>
        <v/>
      </c>
      <c r="AB169" s="486"/>
      <c r="AC169" s="486"/>
      <c r="AD169" s="486"/>
      <c r="AE169" s="486"/>
      <c r="AF169" s="90" t="str">
        <f t="shared" si="1"/>
        <v/>
      </c>
      <c r="AG169" s="91" t="str">
        <f t="shared" si="2"/>
        <v/>
      </c>
      <c r="AH169" s="92" t="str">
        <f t="shared" si="3"/>
        <v/>
      </c>
      <c r="AI169" s="93" t="str">
        <f t="shared" si="4"/>
        <v/>
      </c>
      <c r="AJ169" s="93" t="str">
        <f t="shared" si="5"/>
        <v/>
      </c>
      <c r="AK169" s="215" t="str">
        <f t="shared" si="6"/>
        <v/>
      </c>
      <c r="AL169" s="99" t="str">
        <f t="shared" si="7"/>
        <v/>
      </c>
      <c r="AN169" s="34" t="b">
        <f t="shared" si="8"/>
        <v>0</v>
      </c>
    </row>
    <row r="170" spans="1:40" ht="15.75" customHeight="1">
      <c r="A170" s="483"/>
      <c r="B170" s="486"/>
      <c r="C170" s="483"/>
      <c r="D170" s="487"/>
      <c r="E170" s="487"/>
      <c r="F170" s="486"/>
      <c r="G170" s="85" t="str">
        <f>+IFERROR(VLOOKUP(F170,Listas!$B:$C,2,0),"")</f>
        <v/>
      </c>
      <c r="H170" s="486"/>
      <c r="I170" s="486"/>
      <c r="J170" s="486"/>
      <c r="K170" s="483"/>
      <c r="L170" s="483"/>
      <c r="M170" s="547"/>
      <c r="N170" s="483"/>
      <c r="O170" s="487"/>
      <c r="P170" s="484"/>
      <c r="Q170" s="486"/>
      <c r="R170" s="486"/>
      <c r="S170" s="486"/>
      <c r="T170" s="486"/>
      <c r="U170" s="483"/>
      <c r="V170" s="486"/>
      <c r="W170" s="483"/>
      <c r="X170" s="86" t="str">
        <f t="shared" si="0"/>
        <v/>
      </c>
      <c r="Y170" s="465"/>
      <c r="Z170" s="466"/>
      <c r="AA170" s="89" t="str">
        <f>+IF(T170="UI",'Tasas por grupos escalonada'!$C$19,IF(T170="UYU",'Tasas por grupos escalonada'!$C$18,IF(T170="USD",'Tasas por grupos escalonada'!$C$20,"")))</f>
        <v/>
      </c>
      <c r="AB170" s="486"/>
      <c r="AC170" s="486"/>
      <c r="AD170" s="486"/>
      <c r="AE170" s="486"/>
      <c r="AF170" s="90" t="str">
        <f t="shared" si="1"/>
        <v/>
      </c>
      <c r="AG170" s="91" t="str">
        <f t="shared" si="2"/>
        <v/>
      </c>
      <c r="AH170" s="92" t="str">
        <f t="shared" si="3"/>
        <v/>
      </c>
      <c r="AI170" s="93" t="str">
        <f t="shared" si="4"/>
        <v/>
      </c>
      <c r="AJ170" s="93" t="str">
        <f t="shared" si="5"/>
        <v/>
      </c>
      <c r="AK170" s="215" t="str">
        <f t="shared" si="6"/>
        <v/>
      </c>
      <c r="AL170" s="99" t="str">
        <f t="shared" si="7"/>
        <v/>
      </c>
      <c r="AN170" s="34" t="b">
        <f t="shared" si="8"/>
        <v>0</v>
      </c>
    </row>
    <row r="171" spans="1:40" ht="15.75" customHeight="1">
      <c r="A171" s="483"/>
      <c r="B171" s="486"/>
      <c r="C171" s="483"/>
      <c r="D171" s="487"/>
      <c r="E171" s="487"/>
      <c r="F171" s="486"/>
      <c r="G171" s="85" t="str">
        <f>+IFERROR(VLOOKUP(F171,Listas!$B:$C,2,0),"")</f>
        <v/>
      </c>
      <c r="H171" s="486"/>
      <c r="I171" s="486"/>
      <c r="J171" s="486"/>
      <c r="K171" s="483"/>
      <c r="L171" s="483"/>
      <c r="M171" s="547"/>
      <c r="N171" s="483"/>
      <c r="O171" s="487"/>
      <c r="P171" s="484"/>
      <c r="Q171" s="486"/>
      <c r="R171" s="486"/>
      <c r="S171" s="486"/>
      <c r="T171" s="486"/>
      <c r="U171" s="483"/>
      <c r="V171" s="486"/>
      <c r="W171" s="483"/>
      <c r="X171" s="86" t="str">
        <f t="shared" si="0"/>
        <v/>
      </c>
      <c r="Y171" s="465"/>
      <c r="Z171" s="466"/>
      <c r="AA171" s="89" t="str">
        <f>+IF(T171="UI",'Tasas por grupos escalonada'!$C$19,IF(T171="UYU",'Tasas por grupos escalonada'!$C$18,IF(T171="USD",'Tasas por grupos escalonada'!$C$20,"")))</f>
        <v/>
      </c>
      <c r="AB171" s="486"/>
      <c r="AC171" s="486"/>
      <c r="AD171" s="486"/>
      <c r="AE171" s="486"/>
      <c r="AF171" s="90" t="str">
        <f t="shared" si="1"/>
        <v/>
      </c>
      <c r="AG171" s="91" t="str">
        <f t="shared" si="2"/>
        <v/>
      </c>
      <c r="AH171" s="92" t="str">
        <f t="shared" si="3"/>
        <v/>
      </c>
      <c r="AI171" s="93" t="str">
        <f t="shared" si="4"/>
        <v/>
      </c>
      <c r="AJ171" s="93" t="str">
        <f t="shared" si="5"/>
        <v/>
      </c>
      <c r="AK171" s="215" t="str">
        <f t="shared" si="6"/>
        <v/>
      </c>
      <c r="AL171" s="99" t="str">
        <f t="shared" si="7"/>
        <v/>
      </c>
      <c r="AN171" s="34" t="b">
        <f t="shared" si="8"/>
        <v>0</v>
      </c>
    </row>
    <row r="172" spans="1:40" ht="15.75" customHeight="1">
      <c r="A172" s="483"/>
      <c r="B172" s="486"/>
      <c r="C172" s="483"/>
      <c r="D172" s="487"/>
      <c r="E172" s="487"/>
      <c r="F172" s="486"/>
      <c r="G172" s="85" t="str">
        <f>+IFERROR(VLOOKUP(F172,Listas!$B:$C,2,0),"")</f>
        <v/>
      </c>
      <c r="H172" s="486"/>
      <c r="I172" s="486"/>
      <c r="J172" s="486"/>
      <c r="K172" s="483"/>
      <c r="L172" s="483"/>
      <c r="M172" s="547"/>
      <c r="N172" s="483"/>
      <c r="O172" s="487"/>
      <c r="P172" s="484"/>
      <c r="Q172" s="486"/>
      <c r="R172" s="486"/>
      <c r="S172" s="486"/>
      <c r="T172" s="486"/>
      <c r="U172" s="483"/>
      <c r="V172" s="486"/>
      <c r="W172" s="483"/>
      <c r="X172" s="86" t="str">
        <f t="shared" si="0"/>
        <v/>
      </c>
      <c r="Y172" s="465"/>
      <c r="Z172" s="466"/>
      <c r="AA172" s="89" t="str">
        <f>+IF(T172="UI",'Tasas por grupos escalonada'!$C$19,IF(T172="UYU",'Tasas por grupos escalonada'!$C$18,IF(T172="USD",'Tasas por grupos escalonada'!$C$20,"")))</f>
        <v/>
      </c>
      <c r="AB172" s="486"/>
      <c r="AC172" s="486"/>
      <c r="AD172" s="486"/>
      <c r="AE172" s="486"/>
      <c r="AF172" s="90" t="str">
        <f t="shared" si="1"/>
        <v/>
      </c>
      <c r="AG172" s="91" t="str">
        <f t="shared" si="2"/>
        <v/>
      </c>
      <c r="AH172" s="92" t="str">
        <f t="shared" si="3"/>
        <v/>
      </c>
      <c r="AI172" s="93" t="str">
        <f t="shared" si="4"/>
        <v/>
      </c>
      <c r="AJ172" s="93" t="str">
        <f t="shared" si="5"/>
        <v/>
      </c>
      <c r="AK172" s="215" t="str">
        <f t="shared" si="6"/>
        <v/>
      </c>
      <c r="AL172" s="99" t="str">
        <f t="shared" si="7"/>
        <v/>
      </c>
      <c r="AN172" s="34" t="b">
        <f t="shared" si="8"/>
        <v>0</v>
      </c>
    </row>
    <row r="173" spans="1:40" ht="15.75" customHeight="1">
      <c r="A173" s="483"/>
      <c r="B173" s="486"/>
      <c r="C173" s="483"/>
      <c r="D173" s="487"/>
      <c r="E173" s="487"/>
      <c r="F173" s="486"/>
      <c r="G173" s="85" t="str">
        <f>+IFERROR(VLOOKUP(F173,Listas!$B:$C,2,0),"")</f>
        <v/>
      </c>
      <c r="H173" s="486"/>
      <c r="I173" s="486"/>
      <c r="J173" s="486"/>
      <c r="K173" s="483"/>
      <c r="L173" s="483"/>
      <c r="M173" s="547"/>
      <c r="N173" s="483"/>
      <c r="O173" s="487"/>
      <c r="P173" s="484"/>
      <c r="Q173" s="486"/>
      <c r="R173" s="486"/>
      <c r="S173" s="486"/>
      <c r="T173" s="486"/>
      <c r="U173" s="483"/>
      <c r="V173" s="486"/>
      <c r="W173" s="483"/>
      <c r="X173" s="86" t="str">
        <f t="shared" si="0"/>
        <v/>
      </c>
      <c r="Y173" s="465"/>
      <c r="Z173" s="466"/>
      <c r="AA173" s="89" t="str">
        <f>+IF(T173="UI",'Tasas por grupos escalonada'!$C$19,IF(T173="UYU",'Tasas por grupos escalonada'!$C$18,IF(T173="USD",'Tasas por grupos escalonada'!$C$20,"")))</f>
        <v/>
      </c>
      <c r="AB173" s="486"/>
      <c r="AC173" s="486"/>
      <c r="AD173" s="486"/>
      <c r="AE173" s="486"/>
      <c r="AF173" s="90" t="str">
        <f t="shared" si="1"/>
        <v/>
      </c>
      <c r="AG173" s="91" t="str">
        <f t="shared" si="2"/>
        <v/>
      </c>
      <c r="AH173" s="92" t="str">
        <f t="shared" si="3"/>
        <v/>
      </c>
      <c r="AI173" s="93" t="str">
        <f t="shared" si="4"/>
        <v/>
      </c>
      <c r="AJ173" s="93" t="str">
        <f t="shared" si="5"/>
        <v/>
      </c>
      <c r="AK173" s="215" t="str">
        <f t="shared" si="6"/>
        <v/>
      </c>
      <c r="AL173" s="99" t="str">
        <f t="shared" si="7"/>
        <v/>
      </c>
      <c r="AN173" s="34" t="b">
        <f t="shared" si="8"/>
        <v>0</v>
      </c>
    </row>
    <row r="174" spans="1:40" ht="15.75" customHeight="1">
      <c r="A174" s="483"/>
      <c r="B174" s="486"/>
      <c r="C174" s="483"/>
      <c r="D174" s="487"/>
      <c r="E174" s="487"/>
      <c r="F174" s="486"/>
      <c r="G174" s="85" t="str">
        <f>+IFERROR(VLOOKUP(F174,Listas!$B:$C,2,0),"")</f>
        <v/>
      </c>
      <c r="H174" s="486"/>
      <c r="I174" s="486"/>
      <c r="J174" s="486"/>
      <c r="K174" s="483"/>
      <c r="L174" s="483"/>
      <c r="M174" s="547"/>
      <c r="N174" s="483"/>
      <c r="O174" s="487"/>
      <c r="P174" s="484"/>
      <c r="Q174" s="486"/>
      <c r="R174" s="486"/>
      <c r="S174" s="486"/>
      <c r="T174" s="486"/>
      <c r="U174" s="483"/>
      <c r="V174" s="486"/>
      <c r="W174" s="483"/>
      <c r="X174" s="86" t="str">
        <f t="shared" si="0"/>
        <v/>
      </c>
      <c r="Y174" s="465"/>
      <c r="Z174" s="466"/>
      <c r="AA174" s="89" t="str">
        <f>+IF(T174="UI",'Tasas por grupos escalonada'!$C$19,IF(T174="UYU",'Tasas por grupos escalonada'!$C$18,IF(T174="USD",'Tasas por grupos escalonada'!$C$20,"")))</f>
        <v/>
      </c>
      <c r="AB174" s="486"/>
      <c r="AC174" s="486"/>
      <c r="AD174" s="486"/>
      <c r="AE174" s="486"/>
      <c r="AF174" s="90" t="str">
        <f t="shared" si="1"/>
        <v/>
      </c>
      <c r="AG174" s="91" t="str">
        <f t="shared" si="2"/>
        <v/>
      </c>
      <c r="AH174" s="92" t="str">
        <f t="shared" si="3"/>
        <v/>
      </c>
      <c r="AI174" s="93" t="str">
        <f t="shared" si="4"/>
        <v/>
      </c>
      <c r="AJ174" s="93" t="str">
        <f t="shared" si="5"/>
        <v/>
      </c>
      <c r="AK174" s="215" t="str">
        <f t="shared" si="6"/>
        <v/>
      </c>
      <c r="AL174" s="99" t="str">
        <f t="shared" si="7"/>
        <v/>
      </c>
      <c r="AN174" s="34" t="b">
        <f t="shared" si="8"/>
        <v>0</v>
      </c>
    </row>
    <row r="175" spans="1:40" ht="15.75" customHeight="1">
      <c r="A175" s="483"/>
      <c r="B175" s="486"/>
      <c r="C175" s="483"/>
      <c r="D175" s="487"/>
      <c r="E175" s="487"/>
      <c r="F175" s="486"/>
      <c r="G175" s="85" t="str">
        <f>+IFERROR(VLOOKUP(F175,Listas!$B:$C,2,0),"")</f>
        <v/>
      </c>
      <c r="H175" s="486"/>
      <c r="I175" s="486"/>
      <c r="J175" s="486"/>
      <c r="K175" s="483"/>
      <c r="L175" s="483"/>
      <c r="M175" s="547"/>
      <c r="N175" s="483"/>
      <c r="O175" s="487"/>
      <c r="P175" s="484"/>
      <c r="Q175" s="486"/>
      <c r="R175" s="486"/>
      <c r="S175" s="486"/>
      <c r="T175" s="486"/>
      <c r="U175" s="483"/>
      <c r="V175" s="486"/>
      <c r="W175" s="483"/>
      <c r="X175" s="86" t="str">
        <f t="shared" si="0"/>
        <v/>
      </c>
      <c r="Y175" s="465"/>
      <c r="Z175" s="466"/>
      <c r="AA175" s="89" t="str">
        <f>+IF(T175="UI",'Tasas por grupos escalonada'!$C$19,IF(T175="UYU",'Tasas por grupos escalonada'!$C$18,IF(T175="USD",'Tasas por grupos escalonada'!$C$20,"")))</f>
        <v/>
      </c>
      <c r="AB175" s="486"/>
      <c r="AC175" s="486"/>
      <c r="AD175" s="486"/>
      <c r="AE175" s="486"/>
      <c r="AF175" s="90" t="str">
        <f t="shared" si="1"/>
        <v/>
      </c>
      <c r="AG175" s="91" t="str">
        <f t="shared" si="2"/>
        <v/>
      </c>
      <c r="AH175" s="92" t="str">
        <f t="shared" si="3"/>
        <v/>
      </c>
      <c r="AI175" s="93" t="str">
        <f t="shared" si="4"/>
        <v/>
      </c>
      <c r="AJ175" s="93" t="str">
        <f t="shared" si="5"/>
        <v/>
      </c>
      <c r="AK175" s="215" t="str">
        <f t="shared" si="6"/>
        <v/>
      </c>
      <c r="AL175" s="99" t="str">
        <f t="shared" si="7"/>
        <v/>
      </c>
      <c r="AN175" s="34" t="b">
        <f t="shared" si="8"/>
        <v>0</v>
      </c>
    </row>
    <row r="176" spans="1:40" ht="15.75" customHeight="1">
      <c r="A176" s="483"/>
      <c r="B176" s="486"/>
      <c r="C176" s="483"/>
      <c r="D176" s="487"/>
      <c r="E176" s="487"/>
      <c r="F176" s="486"/>
      <c r="G176" s="85" t="str">
        <f>+IFERROR(VLOOKUP(F176,Listas!$B:$C,2,0),"")</f>
        <v/>
      </c>
      <c r="H176" s="486"/>
      <c r="I176" s="486"/>
      <c r="J176" s="486"/>
      <c r="K176" s="483"/>
      <c r="L176" s="483"/>
      <c r="M176" s="547"/>
      <c r="N176" s="483"/>
      <c r="O176" s="487"/>
      <c r="P176" s="484"/>
      <c r="Q176" s="486"/>
      <c r="R176" s="486"/>
      <c r="S176" s="486"/>
      <c r="T176" s="486"/>
      <c r="U176" s="483"/>
      <c r="V176" s="486"/>
      <c r="W176" s="483"/>
      <c r="X176" s="86" t="str">
        <f t="shared" si="0"/>
        <v/>
      </c>
      <c r="Y176" s="465"/>
      <c r="Z176" s="466"/>
      <c r="AA176" s="89" t="str">
        <f>+IF(T176="UI",'Tasas por grupos escalonada'!$C$19,IF(T176="UYU",'Tasas por grupos escalonada'!$C$18,IF(T176="USD",'Tasas por grupos escalonada'!$C$20,"")))</f>
        <v/>
      </c>
      <c r="AB176" s="486"/>
      <c r="AC176" s="486"/>
      <c r="AD176" s="486"/>
      <c r="AE176" s="486"/>
      <c r="AF176" s="90" t="str">
        <f t="shared" si="1"/>
        <v/>
      </c>
      <c r="AG176" s="91" t="str">
        <f t="shared" si="2"/>
        <v/>
      </c>
      <c r="AH176" s="92" t="str">
        <f t="shared" si="3"/>
        <v/>
      </c>
      <c r="AI176" s="93" t="str">
        <f t="shared" si="4"/>
        <v/>
      </c>
      <c r="AJ176" s="93" t="str">
        <f t="shared" si="5"/>
        <v/>
      </c>
      <c r="AK176" s="215" t="str">
        <f t="shared" si="6"/>
        <v/>
      </c>
      <c r="AL176" s="99" t="str">
        <f t="shared" si="7"/>
        <v/>
      </c>
      <c r="AN176" s="34" t="b">
        <f t="shared" si="8"/>
        <v>0</v>
      </c>
    </row>
    <row r="177" spans="1:40" ht="15.75" customHeight="1">
      <c r="A177" s="483"/>
      <c r="B177" s="486"/>
      <c r="C177" s="483"/>
      <c r="D177" s="487"/>
      <c r="E177" s="487"/>
      <c r="F177" s="486"/>
      <c r="G177" s="85" t="str">
        <f>+IFERROR(VLOOKUP(F177,Listas!$B:$C,2,0),"")</f>
        <v/>
      </c>
      <c r="H177" s="486"/>
      <c r="I177" s="486"/>
      <c r="J177" s="486"/>
      <c r="K177" s="483"/>
      <c r="L177" s="483"/>
      <c r="M177" s="547"/>
      <c r="N177" s="483"/>
      <c r="O177" s="487"/>
      <c r="P177" s="484"/>
      <c r="Q177" s="486"/>
      <c r="R177" s="486"/>
      <c r="S177" s="486"/>
      <c r="T177" s="486"/>
      <c r="U177" s="483"/>
      <c r="V177" s="486"/>
      <c r="W177" s="483"/>
      <c r="X177" s="86" t="str">
        <f t="shared" si="0"/>
        <v/>
      </c>
      <c r="Y177" s="465"/>
      <c r="Z177" s="466"/>
      <c r="AA177" s="89" t="str">
        <f>+IF(T177="UI",'Tasas por grupos escalonada'!$C$19,IF(T177="UYU",'Tasas por grupos escalonada'!$C$18,IF(T177="USD",'Tasas por grupos escalonada'!$C$20,"")))</f>
        <v/>
      </c>
      <c r="AB177" s="486"/>
      <c r="AC177" s="486"/>
      <c r="AD177" s="486"/>
      <c r="AE177" s="486"/>
      <c r="AF177" s="90" t="str">
        <f t="shared" si="1"/>
        <v/>
      </c>
      <c r="AG177" s="91" t="str">
        <f t="shared" si="2"/>
        <v/>
      </c>
      <c r="AH177" s="92" t="str">
        <f t="shared" si="3"/>
        <v/>
      </c>
      <c r="AI177" s="93" t="str">
        <f t="shared" si="4"/>
        <v/>
      </c>
      <c r="AJ177" s="93" t="str">
        <f t="shared" si="5"/>
        <v/>
      </c>
      <c r="AK177" s="215" t="str">
        <f t="shared" si="6"/>
        <v/>
      </c>
      <c r="AL177" s="99" t="str">
        <f t="shared" si="7"/>
        <v/>
      </c>
      <c r="AN177" s="34" t="b">
        <f t="shared" si="8"/>
        <v>0</v>
      </c>
    </row>
    <row r="178" spans="1:40" ht="15.75" customHeight="1">
      <c r="A178" s="483"/>
      <c r="B178" s="486"/>
      <c r="C178" s="483"/>
      <c r="D178" s="487"/>
      <c r="E178" s="487"/>
      <c r="F178" s="486"/>
      <c r="G178" s="85" t="str">
        <f>+IFERROR(VLOOKUP(F178,Listas!$B:$C,2,0),"")</f>
        <v/>
      </c>
      <c r="H178" s="486"/>
      <c r="I178" s="486"/>
      <c r="J178" s="486"/>
      <c r="K178" s="483"/>
      <c r="L178" s="483"/>
      <c r="M178" s="547"/>
      <c r="N178" s="483"/>
      <c r="O178" s="487"/>
      <c r="P178" s="484"/>
      <c r="Q178" s="486"/>
      <c r="R178" s="486"/>
      <c r="S178" s="486"/>
      <c r="T178" s="486"/>
      <c r="U178" s="483"/>
      <c r="V178" s="486"/>
      <c r="W178" s="483"/>
      <c r="X178" s="86" t="str">
        <f t="shared" si="0"/>
        <v/>
      </c>
      <c r="Y178" s="465"/>
      <c r="Z178" s="466"/>
      <c r="AA178" s="89" t="str">
        <f>+IF(T178="UI",'Tasas por grupos escalonada'!$C$19,IF(T178="UYU",'Tasas por grupos escalonada'!$C$18,IF(T178="USD",'Tasas por grupos escalonada'!$C$20,"")))</f>
        <v/>
      </c>
      <c r="AB178" s="486"/>
      <c r="AC178" s="486"/>
      <c r="AD178" s="486"/>
      <c r="AE178" s="486"/>
      <c r="AF178" s="90" t="str">
        <f t="shared" si="1"/>
        <v/>
      </c>
      <c r="AG178" s="91" t="str">
        <f t="shared" si="2"/>
        <v/>
      </c>
      <c r="AH178" s="92" t="str">
        <f t="shared" si="3"/>
        <v/>
      </c>
      <c r="AI178" s="93" t="str">
        <f t="shared" si="4"/>
        <v/>
      </c>
      <c r="AJ178" s="93" t="str">
        <f t="shared" si="5"/>
        <v/>
      </c>
      <c r="AK178" s="215" t="str">
        <f t="shared" si="6"/>
        <v/>
      </c>
      <c r="AL178" s="99" t="str">
        <f t="shared" si="7"/>
        <v/>
      </c>
      <c r="AN178" s="34" t="b">
        <f t="shared" si="8"/>
        <v>0</v>
      </c>
    </row>
    <row r="179" spans="1:40" ht="15.75" customHeight="1">
      <c r="A179" s="483"/>
      <c r="B179" s="486"/>
      <c r="C179" s="483"/>
      <c r="D179" s="487"/>
      <c r="E179" s="487"/>
      <c r="F179" s="486"/>
      <c r="G179" s="85" t="str">
        <f>+IFERROR(VLOOKUP(F179,Listas!$B:$C,2,0),"")</f>
        <v/>
      </c>
      <c r="H179" s="486"/>
      <c r="I179" s="486"/>
      <c r="J179" s="486"/>
      <c r="K179" s="483"/>
      <c r="L179" s="483"/>
      <c r="M179" s="547"/>
      <c r="N179" s="483"/>
      <c r="O179" s="487"/>
      <c r="P179" s="484"/>
      <c r="Q179" s="486"/>
      <c r="R179" s="486"/>
      <c r="S179" s="486"/>
      <c r="T179" s="486"/>
      <c r="U179" s="483"/>
      <c r="V179" s="486"/>
      <c r="W179" s="483"/>
      <c r="X179" s="86" t="str">
        <f t="shared" si="0"/>
        <v/>
      </c>
      <c r="Y179" s="465"/>
      <c r="Z179" s="466"/>
      <c r="AA179" s="89" t="str">
        <f>+IF(T179="UI",'Tasas por grupos escalonada'!$C$19,IF(T179="UYU",'Tasas por grupos escalonada'!$C$18,IF(T179="USD",'Tasas por grupos escalonada'!$C$20,"")))</f>
        <v/>
      </c>
      <c r="AB179" s="486"/>
      <c r="AC179" s="486"/>
      <c r="AD179" s="486"/>
      <c r="AE179" s="486"/>
      <c r="AF179" s="90" t="str">
        <f t="shared" si="1"/>
        <v/>
      </c>
      <c r="AG179" s="91" t="str">
        <f t="shared" si="2"/>
        <v/>
      </c>
      <c r="AH179" s="92" t="str">
        <f t="shared" si="3"/>
        <v/>
      </c>
      <c r="AI179" s="93" t="str">
        <f t="shared" si="4"/>
        <v/>
      </c>
      <c r="AJ179" s="93" t="str">
        <f t="shared" si="5"/>
        <v/>
      </c>
      <c r="AK179" s="215" t="str">
        <f t="shared" si="6"/>
        <v/>
      </c>
      <c r="AL179" s="99" t="str">
        <f t="shared" si="7"/>
        <v/>
      </c>
      <c r="AN179" s="34" t="b">
        <f t="shared" si="8"/>
        <v>0</v>
      </c>
    </row>
    <row r="180" spans="1:40" ht="15.75" customHeight="1">
      <c r="A180" s="483"/>
      <c r="B180" s="486"/>
      <c r="C180" s="483"/>
      <c r="D180" s="487"/>
      <c r="E180" s="487"/>
      <c r="F180" s="486"/>
      <c r="G180" s="85" t="str">
        <f>+IFERROR(VLOOKUP(F180,Listas!$B:$C,2,0),"")</f>
        <v/>
      </c>
      <c r="H180" s="486"/>
      <c r="I180" s="486"/>
      <c r="J180" s="486"/>
      <c r="K180" s="483"/>
      <c r="L180" s="483"/>
      <c r="M180" s="547"/>
      <c r="N180" s="483"/>
      <c r="O180" s="487"/>
      <c r="P180" s="484"/>
      <c r="Q180" s="486"/>
      <c r="R180" s="486"/>
      <c r="S180" s="486"/>
      <c r="T180" s="486"/>
      <c r="U180" s="483"/>
      <c r="V180" s="486"/>
      <c r="W180" s="483"/>
      <c r="X180" s="86" t="str">
        <f t="shared" si="0"/>
        <v/>
      </c>
      <c r="Y180" s="465"/>
      <c r="Z180" s="466"/>
      <c r="AA180" s="89" t="str">
        <f>+IF(T180="UI",'Tasas por grupos escalonada'!$C$19,IF(T180="UYU",'Tasas por grupos escalonada'!$C$18,IF(T180="USD",'Tasas por grupos escalonada'!$C$20,"")))</f>
        <v/>
      </c>
      <c r="AB180" s="486"/>
      <c r="AC180" s="486"/>
      <c r="AD180" s="486"/>
      <c r="AE180" s="486"/>
      <c r="AF180" s="90" t="str">
        <f t="shared" si="1"/>
        <v/>
      </c>
      <c r="AG180" s="91" t="str">
        <f t="shared" si="2"/>
        <v/>
      </c>
      <c r="AH180" s="92" t="str">
        <f t="shared" si="3"/>
        <v/>
      </c>
      <c r="AI180" s="93" t="str">
        <f t="shared" si="4"/>
        <v/>
      </c>
      <c r="AJ180" s="93" t="str">
        <f t="shared" si="5"/>
        <v/>
      </c>
      <c r="AK180" s="215" t="str">
        <f t="shared" si="6"/>
        <v/>
      </c>
      <c r="AL180" s="99" t="str">
        <f t="shared" si="7"/>
        <v/>
      </c>
      <c r="AN180" s="34" t="b">
        <f t="shared" si="8"/>
        <v>0</v>
      </c>
    </row>
    <row r="181" spans="1:40" ht="15.75" customHeight="1">
      <c r="A181" s="483"/>
      <c r="B181" s="486"/>
      <c r="C181" s="483"/>
      <c r="D181" s="487"/>
      <c r="E181" s="487"/>
      <c r="F181" s="486"/>
      <c r="G181" s="85" t="str">
        <f>+IFERROR(VLOOKUP(F181,Listas!$B:$C,2,0),"")</f>
        <v/>
      </c>
      <c r="H181" s="486"/>
      <c r="I181" s="486"/>
      <c r="J181" s="486"/>
      <c r="K181" s="483"/>
      <c r="L181" s="483"/>
      <c r="M181" s="547"/>
      <c r="N181" s="483"/>
      <c r="O181" s="487"/>
      <c r="P181" s="484"/>
      <c r="Q181" s="486"/>
      <c r="R181" s="486"/>
      <c r="S181" s="486"/>
      <c r="T181" s="486"/>
      <c r="U181" s="483"/>
      <c r="V181" s="486"/>
      <c r="W181" s="483"/>
      <c r="X181" s="86" t="str">
        <f t="shared" si="0"/>
        <v/>
      </c>
      <c r="Y181" s="465"/>
      <c r="Z181" s="466"/>
      <c r="AA181" s="89" t="str">
        <f>+IF(T181="UI",'Tasas por grupos escalonada'!$C$19,IF(T181="UYU",'Tasas por grupos escalonada'!$C$18,IF(T181="USD",'Tasas por grupos escalonada'!$C$20,"")))</f>
        <v/>
      </c>
      <c r="AB181" s="486"/>
      <c r="AC181" s="486"/>
      <c r="AD181" s="486"/>
      <c r="AE181" s="486"/>
      <c r="AF181" s="90" t="str">
        <f t="shared" si="1"/>
        <v/>
      </c>
      <c r="AG181" s="91" t="str">
        <f t="shared" si="2"/>
        <v/>
      </c>
      <c r="AH181" s="92" t="str">
        <f t="shared" si="3"/>
        <v/>
      </c>
      <c r="AI181" s="93" t="str">
        <f t="shared" si="4"/>
        <v/>
      </c>
      <c r="AJ181" s="93" t="str">
        <f t="shared" si="5"/>
        <v/>
      </c>
      <c r="AK181" s="215" t="str">
        <f t="shared" si="6"/>
        <v/>
      </c>
      <c r="AL181" s="99" t="str">
        <f t="shared" si="7"/>
        <v/>
      </c>
      <c r="AN181" s="34" t="b">
        <f t="shared" si="8"/>
        <v>0</v>
      </c>
    </row>
    <row r="182" spans="1:40" ht="15.75" customHeight="1">
      <c r="A182" s="483"/>
      <c r="B182" s="486"/>
      <c r="C182" s="483"/>
      <c r="D182" s="487"/>
      <c r="E182" s="487"/>
      <c r="F182" s="486"/>
      <c r="G182" s="85" t="str">
        <f>+IFERROR(VLOOKUP(F182,Listas!$B:$C,2,0),"")</f>
        <v/>
      </c>
      <c r="H182" s="486"/>
      <c r="I182" s="486"/>
      <c r="J182" s="486"/>
      <c r="K182" s="483"/>
      <c r="L182" s="483"/>
      <c r="M182" s="547"/>
      <c r="N182" s="483"/>
      <c r="O182" s="487"/>
      <c r="P182" s="484"/>
      <c r="Q182" s="486"/>
      <c r="R182" s="486"/>
      <c r="S182" s="486"/>
      <c r="T182" s="486"/>
      <c r="U182" s="483"/>
      <c r="V182" s="486"/>
      <c r="W182" s="483"/>
      <c r="X182" s="86" t="str">
        <f t="shared" si="0"/>
        <v/>
      </c>
      <c r="Y182" s="465"/>
      <c r="Z182" s="466"/>
      <c r="AA182" s="89" t="str">
        <f>+IF(T182="UI",'Tasas por grupos escalonada'!$C$19,IF(T182="UYU",'Tasas por grupos escalonada'!$C$18,IF(T182="USD",'Tasas por grupos escalonada'!$C$20,"")))</f>
        <v/>
      </c>
      <c r="AB182" s="486"/>
      <c r="AC182" s="486"/>
      <c r="AD182" s="486"/>
      <c r="AE182" s="486"/>
      <c r="AF182" s="90" t="str">
        <f t="shared" si="1"/>
        <v/>
      </c>
      <c r="AG182" s="91" t="str">
        <f t="shared" si="2"/>
        <v/>
      </c>
      <c r="AH182" s="92" t="str">
        <f t="shared" si="3"/>
        <v/>
      </c>
      <c r="AI182" s="93" t="str">
        <f t="shared" si="4"/>
        <v/>
      </c>
      <c r="AJ182" s="93" t="str">
        <f t="shared" si="5"/>
        <v/>
      </c>
      <c r="AK182" s="215" t="str">
        <f t="shared" si="6"/>
        <v/>
      </c>
      <c r="AL182" s="99" t="str">
        <f t="shared" si="7"/>
        <v/>
      </c>
      <c r="AN182" s="34" t="b">
        <f t="shared" si="8"/>
        <v>0</v>
      </c>
    </row>
    <row r="183" spans="1:40" ht="15.75" customHeight="1">
      <c r="A183" s="483"/>
      <c r="B183" s="486"/>
      <c r="C183" s="483"/>
      <c r="D183" s="487"/>
      <c r="E183" s="487"/>
      <c r="F183" s="486"/>
      <c r="G183" s="85" t="str">
        <f>+IFERROR(VLOOKUP(F183,Listas!$B:$C,2,0),"")</f>
        <v/>
      </c>
      <c r="H183" s="486"/>
      <c r="I183" s="486"/>
      <c r="J183" s="486"/>
      <c r="K183" s="483"/>
      <c r="L183" s="483"/>
      <c r="M183" s="547"/>
      <c r="N183" s="483"/>
      <c r="O183" s="487"/>
      <c r="P183" s="484"/>
      <c r="Q183" s="486"/>
      <c r="R183" s="486"/>
      <c r="S183" s="486"/>
      <c r="T183" s="486"/>
      <c r="U183" s="483"/>
      <c r="V183" s="486"/>
      <c r="W183" s="483"/>
      <c r="X183" s="86" t="str">
        <f t="shared" si="0"/>
        <v/>
      </c>
      <c r="Y183" s="465"/>
      <c r="Z183" s="466"/>
      <c r="AA183" s="89" t="str">
        <f>+IF(T183="UI",'Tasas por grupos escalonada'!$C$19,IF(T183="UYU",'Tasas por grupos escalonada'!$C$18,IF(T183="USD",'Tasas por grupos escalonada'!$C$20,"")))</f>
        <v/>
      </c>
      <c r="AB183" s="486"/>
      <c r="AC183" s="486"/>
      <c r="AD183" s="486"/>
      <c r="AE183" s="486"/>
      <c r="AF183" s="90" t="str">
        <f t="shared" si="1"/>
        <v/>
      </c>
      <c r="AG183" s="91" t="str">
        <f t="shared" si="2"/>
        <v/>
      </c>
      <c r="AH183" s="92" t="str">
        <f t="shared" si="3"/>
        <v/>
      </c>
      <c r="AI183" s="93" t="str">
        <f t="shared" si="4"/>
        <v/>
      </c>
      <c r="AJ183" s="93" t="str">
        <f t="shared" si="5"/>
        <v/>
      </c>
      <c r="AK183" s="215" t="str">
        <f t="shared" si="6"/>
        <v/>
      </c>
      <c r="AL183" s="99" t="str">
        <f t="shared" si="7"/>
        <v/>
      </c>
      <c r="AN183" s="34" t="b">
        <f t="shared" si="8"/>
        <v>0</v>
      </c>
    </row>
    <row r="184" spans="1:40" ht="15.75" customHeight="1">
      <c r="A184" s="483"/>
      <c r="B184" s="486"/>
      <c r="C184" s="483"/>
      <c r="D184" s="487"/>
      <c r="E184" s="487"/>
      <c r="F184" s="486"/>
      <c r="G184" s="85" t="str">
        <f>+IFERROR(VLOOKUP(F184,Listas!$B:$C,2,0),"")</f>
        <v/>
      </c>
      <c r="H184" s="486"/>
      <c r="I184" s="486"/>
      <c r="J184" s="486"/>
      <c r="K184" s="483"/>
      <c r="L184" s="483"/>
      <c r="M184" s="547"/>
      <c r="N184" s="483"/>
      <c r="O184" s="487"/>
      <c r="P184" s="484"/>
      <c r="Q184" s="486"/>
      <c r="R184" s="486"/>
      <c r="S184" s="486"/>
      <c r="T184" s="486"/>
      <c r="U184" s="483"/>
      <c r="V184" s="486"/>
      <c r="W184" s="483"/>
      <c r="X184" s="86" t="str">
        <f t="shared" si="0"/>
        <v/>
      </c>
      <c r="Y184" s="465"/>
      <c r="Z184" s="466"/>
      <c r="AA184" s="89" t="str">
        <f>+IF(T184="UI",'Tasas por grupos escalonada'!$C$19,IF(T184="UYU",'Tasas por grupos escalonada'!$C$18,IF(T184="USD",'Tasas por grupos escalonada'!$C$20,"")))</f>
        <v/>
      </c>
      <c r="AB184" s="486"/>
      <c r="AC184" s="486"/>
      <c r="AD184" s="486"/>
      <c r="AE184" s="486"/>
      <c r="AF184" s="90" t="str">
        <f t="shared" si="1"/>
        <v/>
      </c>
      <c r="AG184" s="91" t="str">
        <f t="shared" si="2"/>
        <v/>
      </c>
      <c r="AH184" s="92" t="str">
        <f t="shared" si="3"/>
        <v/>
      </c>
      <c r="AI184" s="93" t="str">
        <f t="shared" si="4"/>
        <v/>
      </c>
      <c r="AJ184" s="93" t="str">
        <f t="shared" si="5"/>
        <v/>
      </c>
      <c r="AK184" s="215" t="str">
        <f t="shared" si="6"/>
        <v/>
      </c>
      <c r="AL184" s="99" t="str">
        <f t="shared" si="7"/>
        <v/>
      </c>
      <c r="AN184" s="34" t="b">
        <f t="shared" si="8"/>
        <v>0</v>
      </c>
    </row>
    <row r="185" spans="1:40" ht="15.75" customHeight="1">
      <c r="A185" s="483"/>
      <c r="B185" s="486"/>
      <c r="C185" s="483"/>
      <c r="D185" s="487"/>
      <c r="E185" s="487"/>
      <c r="F185" s="486"/>
      <c r="G185" s="85" t="str">
        <f>+IFERROR(VLOOKUP(F185,Listas!$B:$C,2,0),"")</f>
        <v/>
      </c>
      <c r="H185" s="486"/>
      <c r="I185" s="486"/>
      <c r="J185" s="486"/>
      <c r="K185" s="483"/>
      <c r="L185" s="483"/>
      <c r="M185" s="547"/>
      <c r="N185" s="483"/>
      <c r="O185" s="487"/>
      <c r="P185" s="484"/>
      <c r="Q185" s="486"/>
      <c r="R185" s="486"/>
      <c r="S185" s="486"/>
      <c r="T185" s="486"/>
      <c r="U185" s="483"/>
      <c r="V185" s="486"/>
      <c r="W185" s="483"/>
      <c r="X185" s="86" t="str">
        <f t="shared" si="0"/>
        <v/>
      </c>
      <c r="Y185" s="465"/>
      <c r="Z185" s="466"/>
      <c r="AA185" s="89" t="str">
        <f>+IF(T185="UI",'Tasas por grupos escalonada'!$C$19,IF(T185="UYU",'Tasas por grupos escalonada'!$C$18,IF(T185="USD",'Tasas por grupos escalonada'!$C$20,"")))</f>
        <v/>
      </c>
      <c r="AB185" s="486"/>
      <c r="AC185" s="486"/>
      <c r="AD185" s="486"/>
      <c r="AE185" s="486"/>
      <c r="AF185" s="90" t="str">
        <f t="shared" si="1"/>
        <v/>
      </c>
      <c r="AG185" s="91" t="str">
        <f t="shared" si="2"/>
        <v/>
      </c>
      <c r="AH185" s="92" t="str">
        <f t="shared" si="3"/>
        <v/>
      </c>
      <c r="AI185" s="93" t="str">
        <f t="shared" si="4"/>
        <v/>
      </c>
      <c r="AJ185" s="93" t="str">
        <f t="shared" si="5"/>
        <v/>
      </c>
      <c r="AK185" s="215" t="str">
        <f t="shared" si="6"/>
        <v/>
      </c>
      <c r="AL185" s="99" t="str">
        <f t="shared" si="7"/>
        <v/>
      </c>
      <c r="AN185" s="34" t="b">
        <f t="shared" si="8"/>
        <v>0</v>
      </c>
    </row>
    <row r="186" spans="1:40" ht="15.75" customHeight="1">
      <c r="A186" s="483"/>
      <c r="B186" s="486"/>
      <c r="C186" s="483"/>
      <c r="D186" s="487"/>
      <c r="E186" s="487"/>
      <c r="F186" s="486"/>
      <c r="G186" s="85" t="str">
        <f>+IFERROR(VLOOKUP(F186,Listas!$B:$C,2,0),"")</f>
        <v/>
      </c>
      <c r="H186" s="486"/>
      <c r="I186" s="486"/>
      <c r="J186" s="486"/>
      <c r="K186" s="483"/>
      <c r="L186" s="483"/>
      <c r="M186" s="547"/>
      <c r="N186" s="483"/>
      <c r="O186" s="487"/>
      <c r="P186" s="484"/>
      <c r="Q186" s="486"/>
      <c r="R186" s="486"/>
      <c r="S186" s="486"/>
      <c r="T186" s="486"/>
      <c r="U186" s="483"/>
      <c r="V186" s="486"/>
      <c r="W186" s="483"/>
      <c r="X186" s="86" t="str">
        <f t="shared" si="0"/>
        <v/>
      </c>
      <c r="Y186" s="465"/>
      <c r="Z186" s="466"/>
      <c r="AA186" s="89" t="str">
        <f>+IF(T186="UI",'Tasas por grupos escalonada'!$C$19,IF(T186="UYU",'Tasas por grupos escalonada'!$C$18,IF(T186="USD",'Tasas por grupos escalonada'!$C$20,"")))</f>
        <v/>
      </c>
      <c r="AB186" s="486"/>
      <c r="AC186" s="486"/>
      <c r="AD186" s="486"/>
      <c r="AE186" s="486"/>
      <c r="AF186" s="90" t="str">
        <f t="shared" si="1"/>
        <v/>
      </c>
      <c r="AG186" s="91" t="str">
        <f t="shared" si="2"/>
        <v/>
      </c>
      <c r="AH186" s="92" t="str">
        <f t="shared" si="3"/>
        <v/>
      </c>
      <c r="AI186" s="93" t="str">
        <f t="shared" si="4"/>
        <v/>
      </c>
      <c r="AJ186" s="93" t="str">
        <f t="shared" si="5"/>
        <v/>
      </c>
      <c r="AK186" s="215" t="str">
        <f t="shared" si="6"/>
        <v/>
      </c>
      <c r="AL186" s="99" t="str">
        <f t="shared" si="7"/>
        <v/>
      </c>
      <c r="AN186" s="34" t="b">
        <f t="shared" si="8"/>
        <v>0</v>
      </c>
    </row>
    <row r="187" spans="1:40" ht="15.75" customHeight="1">
      <c r="A187" s="483"/>
      <c r="B187" s="486"/>
      <c r="C187" s="483"/>
      <c r="D187" s="487"/>
      <c r="E187" s="487"/>
      <c r="F187" s="486"/>
      <c r="G187" s="85" t="str">
        <f>+IFERROR(VLOOKUP(F187,Listas!$B:$C,2,0),"")</f>
        <v/>
      </c>
      <c r="H187" s="486"/>
      <c r="I187" s="486"/>
      <c r="J187" s="486"/>
      <c r="K187" s="483"/>
      <c r="L187" s="483"/>
      <c r="M187" s="547"/>
      <c r="N187" s="483"/>
      <c r="O187" s="487"/>
      <c r="P187" s="484"/>
      <c r="Q187" s="486"/>
      <c r="R187" s="486"/>
      <c r="S187" s="486"/>
      <c r="T187" s="486"/>
      <c r="U187" s="483"/>
      <c r="V187" s="486"/>
      <c r="W187" s="483"/>
      <c r="X187" s="86" t="str">
        <f t="shared" si="0"/>
        <v/>
      </c>
      <c r="Y187" s="465"/>
      <c r="Z187" s="466"/>
      <c r="AA187" s="89" t="str">
        <f>+IF(T187="UI",'Tasas por grupos escalonada'!$C$19,IF(T187="UYU",'Tasas por grupos escalonada'!$C$18,IF(T187="USD",'Tasas por grupos escalonada'!$C$20,"")))</f>
        <v/>
      </c>
      <c r="AB187" s="486"/>
      <c r="AC187" s="486"/>
      <c r="AD187" s="486"/>
      <c r="AE187" s="486"/>
      <c r="AF187" s="90" t="str">
        <f t="shared" si="1"/>
        <v/>
      </c>
      <c r="AG187" s="91" t="str">
        <f t="shared" si="2"/>
        <v/>
      </c>
      <c r="AH187" s="92" t="str">
        <f t="shared" si="3"/>
        <v/>
      </c>
      <c r="AI187" s="93" t="str">
        <f t="shared" si="4"/>
        <v/>
      </c>
      <c r="AJ187" s="93" t="str">
        <f t="shared" si="5"/>
        <v/>
      </c>
      <c r="AK187" s="215" t="str">
        <f t="shared" si="6"/>
        <v/>
      </c>
      <c r="AL187" s="99" t="str">
        <f t="shared" si="7"/>
        <v/>
      </c>
      <c r="AN187" s="34" t="b">
        <f t="shared" si="8"/>
        <v>0</v>
      </c>
    </row>
    <row r="188" spans="1:40" ht="15.75" customHeight="1">
      <c r="A188" s="483"/>
      <c r="B188" s="486"/>
      <c r="C188" s="483"/>
      <c r="D188" s="487"/>
      <c r="E188" s="487"/>
      <c r="F188" s="486"/>
      <c r="G188" s="85" t="str">
        <f>+IFERROR(VLOOKUP(F188,Listas!$B:$C,2,0),"")</f>
        <v/>
      </c>
      <c r="H188" s="486"/>
      <c r="I188" s="486"/>
      <c r="J188" s="486"/>
      <c r="K188" s="483"/>
      <c r="L188" s="483"/>
      <c r="M188" s="547"/>
      <c r="N188" s="483"/>
      <c r="O188" s="487"/>
      <c r="P188" s="484"/>
      <c r="Q188" s="486"/>
      <c r="R188" s="486"/>
      <c r="S188" s="486"/>
      <c r="T188" s="486"/>
      <c r="U188" s="483"/>
      <c r="V188" s="486"/>
      <c r="W188" s="483"/>
      <c r="X188" s="86" t="str">
        <f t="shared" si="0"/>
        <v/>
      </c>
      <c r="Y188" s="465"/>
      <c r="Z188" s="466"/>
      <c r="AA188" s="89" t="str">
        <f>+IF(T188="UI",'Tasas por grupos escalonada'!$C$19,IF(T188="UYU",'Tasas por grupos escalonada'!$C$18,IF(T188="USD",'Tasas por grupos escalonada'!$C$20,"")))</f>
        <v/>
      </c>
      <c r="AB188" s="486"/>
      <c r="AC188" s="486"/>
      <c r="AD188" s="486"/>
      <c r="AE188" s="486"/>
      <c r="AF188" s="90" t="str">
        <f t="shared" si="1"/>
        <v/>
      </c>
      <c r="AG188" s="91" t="str">
        <f t="shared" si="2"/>
        <v/>
      </c>
      <c r="AH188" s="92" t="str">
        <f t="shared" si="3"/>
        <v/>
      </c>
      <c r="AI188" s="93" t="str">
        <f t="shared" si="4"/>
        <v/>
      </c>
      <c r="AJ188" s="93" t="str">
        <f t="shared" si="5"/>
        <v/>
      </c>
      <c r="AK188" s="215" t="str">
        <f t="shared" si="6"/>
        <v/>
      </c>
      <c r="AL188" s="99" t="str">
        <f t="shared" si="7"/>
        <v/>
      </c>
      <c r="AN188" s="34" t="b">
        <f t="shared" si="8"/>
        <v>0</v>
      </c>
    </row>
    <row r="189" spans="1:40" ht="15.75" customHeight="1">
      <c r="A189" s="483"/>
      <c r="B189" s="486"/>
      <c r="C189" s="483"/>
      <c r="D189" s="487"/>
      <c r="E189" s="487"/>
      <c r="F189" s="486"/>
      <c r="G189" s="85" t="str">
        <f>+IFERROR(VLOOKUP(F189,Listas!$B:$C,2,0),"")</f>
        <v/>
      </c>
      <c r="H189" s="486"/>
      <c r="I189" s="486"/>
      <c r="J189" s="486"/>
      <c r="K189" s="483"/>
      <c r="L189" s="483"/>
      <c r="M189" s="547"/>
      <c r="N189" s="483"/>
      <c r="O189" s="487"/>
      <c r="P189" s="484"/>
      <c r="Q189" s="486"/>
      <c r="R189" s="486"/>
      <c r="S189" s="486"/>
      <c r="T189" s="486"/>
      <c r="U189" s="483"/>
      <c r="V189" s="486"/>
      <c r="W189" s="483"/>
      <c r="X189" s="86" t="str">
        <f t="shared" si="0"/>
        <v/>
      </c>
      <c r="Y189" s="465"/>
      <c r="Z189" s="466"/>
      <c r="AA189" s="89" t="str">
        <f>+IF(T189="UI",'Tasas por grupos escalonada'!$C$19,IF(T189="UYU",'Tasas por grupos escalonada'!$C$18,IF(T189="USD",'Tasas por grupos escalonada'!$C$20,"")))</f>
        <v/>
      </c>
      <c r="AB189" s="486"/>
      <c r="AC189" s="486"/>
      <c r="AD189" s="486"/>
      <c r="AE189" s="486"/>
      <c r="AF189" s="90" t="str">
        <f t="shared" si="1"/>
        <v/>
      </c>
      <c r="AG189" s="91" t="str">
        <f t="shared" si="2"/>
        <v/>
      </c>
      <c r="AH189" s="92" t="str">
        <f t="shared" si="3"/>
        <v/>
      </c>
      <c r="AI189" s="93" t="str">
        <f t="shared" si="4"/>
        <v/>
      </c>
      <c r="AJ189" s="93" t="str">
        <f t="shared" si="5"/>
        <v/>
      </c>
      <c r="AK189" s="215" t="str">
        <f t="shared" si="6"/>
        <v/>
      </c>
      <c r="AL189" s="99" t="str">
        <f t="shared" si="7"/>
        <v/>
      </c>
      <c r="AN189" s="34" t="b">
        <f t="shared" si="8"/>
        <v>0</v>
      </c>
    </row>
    <row r="190" spans="1:40" ht="15.75" customHeight="1">
      <c r="A190" s="483"/>
      <c r="B190" s="486"/>
      <c r="C190" s="483"/>
      <c r="D190" s="487"/>
      <c r="E190" s="487"/>
      <c r="F190" s="486"/>
      <c r="G190" s="85" t="str">
        <f>+IFERROR(VLOOKUP(F190,Listas!$B:$C,2,0),"")</f>
        <v/>
      </c>
      <c r="H190" s="486"/>
      <c r="I190" s="486"/>
      <c r="J190" s="486"/>
      <c r="K190" s="483"/>
      <c r="L190" s="483"/>
      <c r="M190" s="547"/>
      <c r="N190" s="483"/>
      <c r="O190" s="487"/>
      <c r="P190" s="484"/>
      <c r="Q190" s="486"/>
      <c r="R190" s="486"/>
      <c r="S190" s="486"/>
      <c r="T190" s="486"/>
      <c r="U190" s="483"/>
      <c r="V190" s="486"/>
      <c r="W190" s="483"/>
      <c r="X190" s="86" t="str">
        <f t="shared" si="0"/>
        <v/>
      </c>
      <c r="Y190" s="465"/>
      <c r="Z190" s="466"/>
      <c r="AA190" s="89" t="str">
        <f>+IF(T190="UI",'Tasas por grupos escalonada'!$C$19,IF(T190="UYU",'Tasas por grupos escalonada'!$C$18,IF(T190="USD",'Tasas por grupos escalonada'!$C$20,"")))</f>
        <v/>
      </c>
      <c r="AB190" s="486"/>
      <c r="AC190" s="486"/>
      <c r="AD190" s="486"/>
      <c r="AE190" s="486"/>
      <c r="AF190" s="90" t="str">
        <f t="shared" si="1"/>
        <v/>
      </c>
      <c r="AG190" s="91" t="str">
        <f t="shared" si="2"/>
        <v/>
      </c>
      <c r="AH190" s="92" t="str">
        <f t="shared" si="3"/>
        <v/>
      </c>
      <c r="AI190" s="93" t="str">
        <f t="shared" si="4"/>
        <v/>
      </c>
      <c r="AJ190" s="93" t="str">
        <f t="shared" si="5"/>
        <v/>
      </c>
      <c r="AK190" s="215" t="str">
        <f t="shared" si="6"/>
        <v/>
      </c>
      <c r="AL190" s="99" t="str">
        <f t="shared" si="7"/>
        <v/>
      </c>
      <c r="AN190" s="34" t="b">
        <f t="shared" si="8"/>
        <v>0</v>
      </c>
    </row>
    <row r="191" spans="1:40" ht="15.75" customHeight="1">
      <c r="A191" s="483"/>
      <c r="B191" s="486"/>
      <c r="C191" s="483"/>
      <c r="D191" s="487"/>
      <c r="E191" s="487"/>
      <c r="F191" s="486"/>
      <c r="G191" s="85" t="str">
        <f>+IFERROR(VLOOKUP(F191,Listas!$B:$C,2,0),"")</f>
        <v/>
      </c>
      <c r="H191" s="486"/>
      <c r="I191" s="486"/>
      <c r="J191" s="486"/>
      <c r="K191" s="483"/>
      <c r="L191" s="483"/>
      <c r="M191" s="547"/>
      <c r="N191" s="483"/>
      <c r="O191" s="487"/>
      <c r="P191" s="484"/>
      <c r="Q191" s="486"/>
      <c r="R191" s="486"/>
      <c r="S191" s="486"/>
      <c r="T191" s="486"/>
      <c r="U191" s="483"/>
      <c r="V191" s="486"/>
      <c r="W191" s="483"/>
      <c r="X191" s="86" t="str">
        <f t="shared" si="0"/>
        <v/>
      </c>
      <c r="Y191" s="465"/>
      <c r="Z191" s="466"/>
      <c r="AA191" s="89" t="str">
        <f>+IF(T191="UI",'Tasas por grupos escalonada'!$C$19,IF(T191="UYU",'Tasas por grupos escalonada'!$C$18,IF(T191="USD",'Tasas por grupos escalonada'!$C$20,"")))</f>
        <v/>
      </c>
      <c r="AB191" s="486"/>
      <c r="AC191" s="486"/>
      <c r="AD191" s="486"/>
      <c r="AE191" s="486"/>
      <c r="AF191" s="90" t="str">
        <f t="shared" si="1"/>
        <v/>
      </c>
      <c r="AG191" s="91" t="str">
        <f t="shared" si="2"/>
        <v/>
      </c>
      <c r="AH191" s="92" t="str">
        <f t="shared" si="3"/>
        <v/>
      </c>
      <c r="AI191" s="93" t="str">
        <f t="shared" si="4"/>
        <v/>
      </c>
      <c r="AJ191" s="93" t="str">
        <f t="shared" si="5"/>
        <v/>
      </c>
      <c r="AK191" s="215" t="str">
        <f t="shared" si="6"/>
        <v/>
      </c>
      <c r="AL191" s="99" t="str">
        <f t="shared" si="7"/>
        <v/>
      </c>
      <c r="AN191" s="34" t="b">
        <f t="shared" si="8"/>
        <v>0</v>
      </c>
    </row>
    <row r="192" spans="1:40" ht="15.75" customHeight="1">
      <c r="A192" s="483"/>
      <c r="B192" s="486"/>
      <c r="C192" s="483"/>
      <c r="D192" s="487"/>
      <c r="E192" s="487"/>
      <c r="F192" s="486"/>
      <c r="G192" s="85" t="str">
        <f>+IFERROR(VLOOKUP(F192,Listas!$B:$C,2,0),"")</f>
        <v/>
      </c>
      <c r="H192" s="486"/>
      <c r="I192" s="486"/>
      <c r="J192" s="486"/>
      <c r="K192" s="483"/>
      <c r="L192" s="483"/>
      <c r="M192" s="547"/>
      <c r="N192" s="483"/>
      <c r="O192" s="487"/>
      <c r="P192" s="484"/>
      <c r="Q192" s="486"/>
      <c r="R192" s="486"/>
      <c r="S192" s="486"/>
      <c r="T192" s="486"/>
      <c r="U192" s="483"/>
      <c r="V192" s="486"/>
      <c r="W192" s="483"/>
      <c r="X192" s="86" t="str">
        <f t="shared" si="0"/>
        <v/>
      </c>
      <c r="Y192" s="465"/>
      <c r="Z192" s="466"/>
      <c r="AA192" s="89" t="str">
        <f>+IF(T192="UI",'Tasas por grupos escalonada'!$C$19,IF(T192="UYU",'Tasas por grupos escalonada'!$C$18,IF(T192="USD",'Tasas por grupos escalonada'!$C$20,"")))</f>
        <v/>
      </c>
      <c r="AB192" s="486"/>
      <c r="AC192" s="486"/>
      <c r="AD192" s="486"/>
      <c r="AE192" s="486"/>
      <c r="AF192" s="90" t="str">
        <f t="shared" si="1"/>
        <v/>
      </c>
      <c r="AG192" s="91" t="str">
        <f t="shared" si="2"/>
        <v/>
      </c>
      <c r="AH192" s="92" t="str">
        <f t="shared" si="3"/>
        <v/>
      </c>
      <c r="AI192" s="93" t="str">
        <f t="shared" si="4"/>
        <v/>
      </c>
      <c r="AJ192" s="93" t="str">
        <f t="shared" si="5"/>
        <v/>
      </c>
      <c r="AK192" s="215" t="str">
        <f t="shared" si="6"/>
        <v/>
      </c>
      <c r="AL192" s="99" t="str">
        <f t="shared" si="7"/>
        <v/>
      </c>
      <c r="AN192" s="34" t="b">
        <f t="shared" si="8"/>
        <v>0</v>
      </c>
    </row>
    <row r="193" spans="1:40" ht="15.75" customHeight="1">
      <c r="A193" s="483"/>
      <c r="B193" s="486"/>
      <c r="C193" s="483"/>
      <c r="D193" s="487"/>
      <c r="E193" s="487"/>
      <c r="F193" s="486"/>
      <c r="G193" s="85" t="str">
        <f>+IFERROR(VLOOKUP(F193,Listas!$B:$C,2,0),"")</f>
        <v/>
      </c>
      <c r="H193" s="486"/>
      <c r="I193" s="486"/>
      <c r="J193" s="486"/>
      <c r="K193" s="483"/>
      <c r="L193" s="483"/>
      <c r="M193" s="547"/>
      <c r="N193" s="483"/>
      <c r="O193" s="487"/>
      <c r="P193" s="484"/>
      <c r="Q193" s="486"/>
      <c r="R193" s="486"/>
      <c r="S193" s="486"/>
      <c r="T193" s="486"/>
      <c r="U193" s="483"/>
      <c r="V193" s="486"/>
      <c r="W193" s="483"/>
      <c r="X193" s="86" t="str">
        <f t="shared" si="0"/>
        <v/>
      </c>
      <c r="Y193" s="465"/>
      <c r="Z193" s="466"/>
      <c r="AA193" s="89" t="str">
        <f>+IF(T193="UI",'Tasas por grupos escalonada'!$C$19,IF(T193="UYU",'Tasas por grupos escalonada'!$C$18,IF(T193="USD",'Tasas por grupos escalonada'!$C$20,"")))</f>
        <v/>
      </c>
      <c r="AB193" s="486"/>
      <c r="AC193" s="486"/>
      <c r="AD193" s="486"/>
      <c r="AE193" s="486"/>
      <c r="AF193" s="90" t="str">
        <f t="shared" si="1"/>
        <v/>
      </c>
      <c r="AG193" s="91" t="str">
        <f t="shared" si="2"/>
        <v/>
      </c>
      <c r="AH193" s="92" t="str">
        <f t="shared" si="3"/>
        <v/>
      </c>
      <c r="AI193" s="93" t="str">
        <f t="shared" si="4"/>
        <v/>
      </c>
      <c r="AJ193" s="93" t="str">
        <f t="shared" si="5"/>
        <v/>
      </c>
      <c r="AK193" s="215" t="str">
        <f t="shared" si="6"/>
        <v/>
      </c>
      <c r="AL193" s="99" t="str">
        <f t="shared" si="7"/>
        <v/>
      </c>
      <c r="AN193" s="34" t="b">
        <f t="shared" si="8"/>
        <v>0</v>
      </c>
    </row>
    <row r="194" spans="1:40" ht="15.75" customHeight="1">
      <c r="A194" s="483"/>
      <c r="B194" s="486"/>
      <c r="C194" s="483"/>
      <c r="D194" s="487"/>
      <c r="E194" s="487"/>
      <c r="F194" s="486"/>
      <c r="G194" s="85" t="str">
        <f>+IFERROR(VLOOKUP(F194,Listas!$B:$C,2,0),"")</f>
        <v/>
      </c>
      <c r="H194" s="486"/>
      <c r="I194" s="486"/>
      <c r="J194" s="486"/>
      <c r="K194" s="483"/>
      <c r="L194" s="483"/>
      <c r="M194" s="547"/>
      <c r="N194" s="483"/>
      <c r="O194" s="487"/>
      <c r="P194" s="484"/>
      <c r="Q194" s="486"/>
      <c r="R194" s="486"/>
      <c r="S194" s="486"/>
      <c r="T194" s="486"/>
      <c r="U194" s="483"/>
      <c r="V194" s="486"/>
      <c r="W194" s="483"/>
      <c r="X194" s="86" t="str">
        <f t="shared" si="0"/>
        <v/>
      </c>
      <c r="Y194" s="465"/>
      <c r="Z194" s="466"/>
      <c r="AA194" s="89" t="str">
        <f>+IF(T194="UI",'Tasas por grupos escalonada'!$C$19,IF(T194="UYU",'Tasas por grupos escalonada'!$C$18,IF(T194="USD",'Tasas por grupos escalonada'!$C$20,"")))</f>
        <v/>
      </c>
      <c r="AB194" s="486"/>
      <c r="AC194" s="486"/>
      <c r="AD194" s="486"/>
      <c r="AE194" s="486"/>
      <c r="AF194" s="90" t="str">
        <f t="shared" si="1"/>
        <v/>
      </c>
      <c r="AG194" s="91" t="str">
        <f t="shared" si="2"/>
        <v/>
      </c>
      <c r="AH194" s="92" t="str">
        <f t="shared" si="3"/>
        <v/>
      </c>
      <c r="AI194" s="93" t="str">
        <f t="shared" si="4"/>
        <v/>
      </c>
      <c r="AJ194" s="93" t="str">
        <f t="shared" si="5"/>
        <v/>
      </c>
      <c r="AK194" s="215" t="str">
        <f t="shared" si="6"/>
        <v/>
      </c>
      <c r="AL194" s="99" t="str">
        <f t="shared" si="7"/>
        <v/>
      </c>
      <c r="AN194" s="34" t="b">
        <f t="shared" si="8"/>
        <v>0</v>
      </c>
    </row>
    <row r="195" spans="1:40" ht="15.75" customHeight="1">
      <c r="A195" s="483"/>
      <c r="B195" s="486"/>
      <c r="C195" s="483"/>
      <c r="D195" s="487"/>
      <c r="E195" s="487"/>
      <c r="F195" s="486"/>
      <c r="G195" s="85" t="str">
        <f>+IFERROR(VLOOKUP(F195,Listas!$B:$C,2,0),"")</f>
        <v/>
      </c>
      <c r="H195" s="486"/>
      <c r="I195" s="486"/>
      <c r="J195" s="486"/>
      <c r="K195" s="483"/>
      <c r="L195" s="483"/>
      <c r="M195" s="547"/>
      <c r="N195" s="483"/>
      <c r="O195" s="487"/>
      <c r="P195" s="484"/>
      <c r="Q195" s="486"/>
      <c r="R195" s="486"/>
      <c r="S195" s="486"/>
      <c r="T195" s="486"/>
      <c r="U195" s="483"/>
      <c r="V195" s="486"/>
      <c r="W195" s="483"/>
      <c r="X195" s="86" t="str">
        <f t="shared" si="0"/>
        <v/>
      </c>
      <c r="Y195" s="465"/>
      <c r="Z195" s="466"/>
      <c r="AA195" s="89" t="str">
        <f>+IF(T195="UI",'Tasas por grupos escalonada'!$C$19,IF(T195="UYU",'Tasas por grupos escalonada'!$C$18,IF(T195="USD",'Tasas por grupos escalonada'!$C$20,"")))</f>
        <v/>
      </c>
      <c r="AB195" s="486"/>
      <c r="AC195" s="486"/>
      <c r="AD195" s="486"/>
      <c r="AE195" s="486"/>
      <c r="AF195" s="90" t="str">
        <f t="shared" si="1"/>
        <v/>
      </c>
      <c r="AG195" s="91" t="str">
        <f t="shared" si="2"/>
        <v/>
      </c>
      <c r="AH195" s="92" t="str">
        <f t="shared" si="3"/>
        <v/>
      </c>
      <c r="AI195" s="93" t="str">
        <f t="shared" si="4"/>
        <v/>
      </c>
      <c r="AJ195" s="93" t="str">
        <f t="shared" si="5"/>
        <v/>
      </c>
      <c r="AK195" s="215" t="str">
        <f t="shared" si="6"/>
        <v/>
      </c>
      <c r="AL195" s="99" t="str">
        <f t="shared" si="7"/>
        <v/>
      </c>
      <c r="AN195" s="34" t="b">
        <f t="shared" si="8"/>
        <v>0</v>
      </c>
    </row>
    <row r="196" spans="1:40" ht="15.75" customHeight="1">
      <c r="A196" s="483"/>
      <c r="B196" s="486"/>
      <c r="C196" s="483"/>
      <c r="D196" s="487"/>
      <c r="E196" s="487"/>
      <c r="F196" s="486"/>
      <c r="G196" s="85" t="str">
        <f>+IFERROR(VLOOKUP(F196,Listas!$B:$C,2,0),"")</f>
        <v/>
      </c>
      <c r="H196" s="486"/>
      <c r="I196" s="486"/>
      <c r="J196" s="486"/>
      <c r="K196" s="483"/>
      <c r="L196" s="483"/>
      <c r="M196" s="547"/>
      <c r="N196" s="483"/>
      <c r="O196" s="487"/>
      <c r="P196" s="484"/>
      <c r="Q196" s="486"/>
      <c r="R196" s="486"/>
      <c r="S196" s="486"/>
      <c r="T196" s="486"/>
      <c r="U196" s="483"/>
      <c r="V196" s="486"/>
      <c r="W196" s="483"/>
      <c r="X196" s="86" t="str">
        <f t="shared" si="0"/>
        <v/>
      </c>
      <c r="Y196" s="465"/>
      <c r="Z196" s="466"/>
      <c r="AA196" s="89" t="str">
        <f>+IF(T196="UI",'Tasas por grupos escalonada'!$C$19,IF(T196="UYU",'Tasas por grupos escalonada'!$C$18,IF(T196="USD",'Tasas por grupos escalonada'!$C$20,"")))</f>
        <v/>
      </c>
      <c r="AB196" s="486"/>
      <c r="AC196" s="486"/>
      <c r="AD196" s="486"/>
      <c r="AE196" s="486"/>
      <c r="AF196" s="90" t="str">
        <f t="shared" si="1"/>
        <v/>
      </c>
      <c r="AG196" s="91" t="str">
        <f t="shared" si="2"/>
        <v/>
      </c>
      <c r="AH196" s="92" t="str">
        <f t="shared" si="3"/>
        <v/>
      </c>
      <c r="AI196" s="93" t="str">
        <f t="shared" si="4"/>
        <v/>
      </c>
      <c r="AJ196" s="93" t="str">
        <f t="shared" si="5"/>
        <v/>
      </c>
      <c r="AK196" s="215" t="str">
        <f t="shared" si="6"/>
        <v/>
      </c>
      <c r="AL196" s="99" t="str">
        <f t="shared" si="7"/>
        <v/>
      </c>
      <c r="AN196" s="34" t="b">
        <f t="shared" si="8"/>
        <v>0</v>
      </c>
    </row>
    <row r="197" spans="1:40" ht="15.75" customHeight="1">
      <c r="A197" s="483"/>
      <c r="B197" s="486"/>
      <c r="C197" s="483"/>
      <c r="D197" s="487"/>
      <c r="E197" s="487"/>
      <c r="F197" s="486"/>
      <c r="G197" s="85" t="str">
        <f>+IFERROR(VLOOKUP(F197,Listas!$B:$C,2,0),"")</f>
        <v/>
      </c>
      <c r="H197" s="486"/>
      <c r="I197" s="486"/>
      <c r="J197" s="486"/>
      <c r="K197" s="483"/>
      <c r="L197" s="483"/>
      <c r="M197" s="547"/>
      <c r="N197" s="483"/>
      <c r="O197" s="487"/>
      <c r="P197" s="484"/>
      <c r="Q197" s="486"/>
      <c r="R197" s="486"/>
      <c r="S197" s="486"/>
      <c r="T197" s="486"/>
      <c r="U197" s="483"/>
      <c r="V197" s="486"/>
      <c r="W197" s="483"/>
      <c r="X197" s="86" t="str">
        <f t="shared" si="0"/>
        <v/>
      </c>
      <c r="Y197" s="465"/>
      <c r="Z197" s="466"/>
      <c r="AA197" s="89" t="str">
        <f>+IF(T197="UI",'Tasas por grupos escalonada'!$C$19,IF(T197="UYU",'Tasas por grupos escalonada'!$C$18,IF(T197="USD",'Tasas por grupos escalonada'!$C$20,"")))</f>
        <v/>
      </c>
      <c r="AB197" s="486"/>
      <c r="AC197" s="486"/>
      <c r="AD197" s="486"/>
      <c r="AE197" s="486"/>
      <c r="AF197" s="90" t="str">
        <f t="shared" si="1"/>
        <v/>
      </c>
      <c r="AG197" s="91" t="str">
        <f t="shared" si="2"/>
        <v/>
      </c>
      <c r="AH197" s="92" t="str">
        <f t="shared" si="3"/>
        <v/>
      </c>
      <c r="AI197" s="93" t="str">
        <f t="shared" si="4"/>
        <v/>
      </c>
      <c r="AJ197" s="93" t="str">
        <f t="shared" si="5"/>
        <v/>
      </c>
      <c r="AK197" s="215" t="str">
        <f t="shared" si="6"/>
        <v/>
      </c>
      <c r="AL197" s="99" t="str">
        <f t="shared" si="7"/>
        <v/>
      </c>
      <c r="AN197" s="34" t="b">
        <f t="shared" si="8"/>
        <v>0</v>
      </c>
    </row>
    <row r="198" spans="1:40" ht="15.75" customHeight="1">
      <c r="A198" s="483"/>
      <c r="B198" s="486"/>
      <c r="C198" s="483"/>
      <c r="D198" s="487"/>
      <c r="E198" s="487"/>
      <c r="F198" s="486"/>
      <c r="G198" s="85" t="str">
        <f>+IFERROR(VLOOKUP(F198,Listas!$B:$C,2,0),"")</f>
        <v/>
      </c>
      <c r="H198" s="486"/>
      <c r="I198" s="486"/>
      <c r="J198" s="486"/>
      <c r="K198" s="483"/>
      <c r="L198" s="483"/>
      <c r="M198" s="547"/>
      <c r="N198" s="483"/>
      <c r="O198" s="487"/>
      <c r="P198" s="484"/>
      <c r="Q198" s="486"/>
      <c r="R198" s="486"/>
      <c r="S198" s="486"/>
      <c r="T198" s="486"/>
      <c r="U198" s="483"/>
      <c r="V198" s="486"/>
      <c r="W198" s="483"/>
      <c r="X198" s="86" t="str">
        <f t="shared" si="0"/>
        <v/>
      </c>
      <c r="Y198" s="465"/>
      <c r="Z198" s="466"/>
      <c r="AA198" s="89" t="str">
        <f>+IF(T198="UI",'Tasas por grupos escalonada'!$C$19,IF(T198="UYU",'Tasas por grupos escalonada'!$C$18,IF(T198="USD",'Tasas por grupos escalonada'!$C$20,"")))</f>
        <v/>
      </c>
      <c r="AB198" s="486"/>
      <c r="AC198" s="486"/>
      <c r="AD198" s="486"/>
      <c r="AE198" s="486"/>
      <c r="AF198" s="90" t="str">
        <f t="shared" si="1"/>
        <v/>
      </c>
      <c r="AG198" s="91" t="str">
        <f t="shared" si="2"/>
        <v/>
      </c>
      <c r="AH198" s="92" t="str">
        <f t="shared" si="3"/>
        <v/>
      </c>
      <c r="AI198" s="93" t="str">
        <f t="shared" si="4"/>
        <v/>
      </c>
      <c r="AJ198" s="93" t="str">
        <f t="shared" si="5"/>
        <v/>
      </c>
      <c r="AK198" s="215" t="str">
        <f t="shared" si="6"/>
        <v/>
      </c>
      <c r="AL198" s="99" t="str">
        <f t="shared" si="7"/>
        <v/>
      </c>
      <c r="AN198" s="34" t="b">
        <f t="shared" si="8"/>
        <v>0</v>
      </c>
    </row>
    <row r="199" spans="1:40" ht="15.75" customHeight="1">
      <c r="A199" s="483"/>
      <c r="B199" s="486"/>
      <c r="C199" s="483"/>
      <c r="D199" s="487"/>
      <c r="E199" s="487"/>
      <c r="F199" s="486"/>
      <c r="G199" s="85" t="str">
        <f>+IFERROR(VLOOKUP(F199,Listas!$B:$C,2,0),"")</f>
        <v/>
      </c>
      <c r="H199" s="486"/>
      <c r="I199" s="486"/>
      <c r="J199" s="486"/>
      <c r="K199" s="483"/>
      <c r="L199" s="483"/>
      <c r="M199" s="547"/>
      <c r="N199" s="483"/>
      <c r="O199" s="487"/>
      <c r="P199" s="484"/>
      <c r="Q199" s="486"/>
      <c r="R199" s="486"/>
      <c r="S199" s="486"/>
      <c r="T199" s="486"/>
      <c r="U199" s="483"/>
      <c r="V199" s="486"/>
      <c r="W199" s="483"/>
      <c r="X199" s="86" t="str">
        <f t="shared" si="0"/>
        <v/>
      </c>
      <c r="Y199" s="465"/>
      <c r="Z199" s="466"/>
      <c r="AA199" s="89" t="str">
        <f>+IF(T199="UI",'Tasas por grupos escalonada'!$C$19,IF(T199="UYU",'Tasas por grupos escalonada'!$C$18,IF(T199="USD",'Tasas por grupos escalonada'!$C$20,"")))</f>
        <v/>
      </c>
      <c r="AB199" s="486"/>
      <c r="AC199" s="486"/>
      <c r="AD199" s="486"/>
      <c r="AE199" s="486"/>
      <c r="AF199" s="90" t="str">
        <f t="shared" si="1"/>
        <v/>
      </c>
      <c r="AG199" s="91" t="str">
        <f t="shared" si="2"/>
        <v/>
      </c>
      <c r="AH199" s="92" t="str">
        <f t="shared" si="3"/>
        <v/>
      </c>
      <c r="AI199" s="93" t="str">
        <f t="shared" si="4"/>
        <v/>
      </c>
      <c r="AJ199" s="93" t="str">
        <f t="shared" si="5"/>
        <v/>
      </c>
      <c r="AK199" s="215" t="str">
        <f t="shared" si="6"/>
        <v/>
      </c>
      <c r="AL199" s="99" t="str">
        <f t="shared" si="7"/>
        <v/>
      </c>
      <c r="AN199" s="34" t="b">
        <f t="shared" si="8"/>
        <v>0</v>
      </c>
    </row>
    <row r="200" spans="1:40" ht="15.75" customHeight="1">
      <c r="A200" s="483"/>
      <c r="B200" s="486"/>
      <c r="C200" s="483"/>
      <c r="D200" s="487"/>
      <c r="E200" s="487"/>
      <c r="F200" s="486"/>
      <c r="G200" s="85" t="str">
        <f>+IFERROR(VLOOKUP(F200,Listas!$B:$C,2,0),"")</f>
        <v/>
      </c>
      <c r="H200" s="486"/>
      <c r="I200" s="486"/>
      <c r="J200" s="486"/>
      <c r="K200" s="483"/>
      <c r="L200" s="483"/>
      <c r="M200" s="547"/>
      <c r="N200" s="483"/>
      <c r="O200" s="487"/>
      <c r="P200" s="484"/>
      <c r="Q200" s="486"/>
      <c r="R200" s="486"/>
      <c r="S200" s="486"/>
      <c r="T200" s="486"/>
      <c r="U200" s="483"/>
      <c r="V200" s="486"/>
      <c r="W200" s="483"/>
      <c r="X200" s="86" t="str">
        <f t="shared" si="0"/>
        <v/>
      </c>
      <c r="Y200" s="465"/>
      <c r="Z200" s="466"/>
      <c r="AA200" s="89" t="str">
        <f>+IF(T200="UI",'Tasas por grupos escalonada'!$C$19,IF(T200="UYU",'Tasas por grupos escalonada'!$C$18,IF(T200="USD",'Tasas por grupos escalonada'!$C$20,"")))</f>
        <v/>
      </c>
      <c r="AB200" s="486"/>
      <c r="AC200" s="486"/>
      <c r="AD200" s="486"/>
      <c r="AE200" s="486"/>
      <c r="AF200" s="90" t="str">
        <f t="shared" si="1"/>
        <v/>
      </c>
      <c r="AG200" s="91" t="str">
        <f t="shared" si="2"/>
        <v/>
      </c>
      <c r="AH200" s="92" t="str">
        <f t="shared" si="3"/>
        <v/>
      </c>
      <c r="AI200" s="93" t="str">
        <f t="shared" si="4"/>
        <v/>
      </c>
      <c r="AJ200" s="93" t="str">
        <f t="shared" si="5"/>
        <v/>
      </c>
      <c r="AK200" s="215" t="str">
        <f t="shared" si="6"/>
        <v/>
      </c>
      <c r="AL200" s="99" t="str">
        <f t="shared" si="7"/>
        <v/>
      </c>
      <c r="AN200" s="34" t="b">
        <f t="shared" si="8"/>
        <v>0</v>
      </c>
    </row>
    <row r="201" spans="1:40" ht="14.25" customHeight="1">
      <c r="A201" s="483"/>
      <c r="B201" s="486"/>
      <c r="C201" s="483"/>
      <c r="D201" s="487"/>
      <c r="E201" s="487"/>
      <c r="F201" s="486"/>
      <c r="G201" s="85" t="str">
        <f>+IFERROR(VLOOKUP(F201,Listas!$B:$C,2,0),"")</f>
        <v/>
      </c>
      <c r="H201" s="486"/>
      <c r="I201" s="486"/>
      <c r="J201" s="486"/>
      <c r="K201" s="483"/>
      <c r="L201" s="483"/>
      <c r="M201" s="547"/>
      <c r="N201" s="483"/>
      <c r="O201" s="487"/>
      <c r="P201" s="484"/>
      <c r="Q201" s="486"/>
      <c r="R201" s="486"/>
      <c r="S201" s="486"/>
      <c r="T201" s="486"/>
      <c r="U201" s="483"/>
      <c r="V201" s="486"/>
      <c r="W201" s="483"/>
      <c r="X201" s="86" t="str">
        <f t="shared" si="0"/>
        <v/>
      </c>
      <c r="Y201" s="465"/>
      <c r="Z201" s="466"/>
      <c r="AA201" s="89" t="str">
        <f>+IF(T201="UI",'Tasas por grupos escalonada'!$C$19,IF(T201="UYU",'Tasas por grupos escalonada'!$C$18,IF(T201="USD",'Tasas por grupos escalonada'!$C$20,"")))</f>
        <v/>
      </c>
      <c r="AB201" s="486"/>
      <c r="AC201" s="486"/>
      <c r="AD201" s="486"/>
      <c r="AE201" s="486"/>
      <c r="AF201" s="90" t="str">
        <f t="shared" si="1"/>
        <v/>
      </c>
      <c r="AG201" s="91" t="str">
        <f t="shared" si="2"/>
        <v/>
      </c>
      <c r="AH201" s="92" t="str">
        <f t="shared" si="3"/>
        <v/>
      </c>
      <c r="AI201" s="93" t="str">
        <f t="shared" si="4"/>
        <v/>
      </c>
      <c r="AJ201" s="93" t="str">
        <f t="shared" si="5"/>
        <v/>
      </c>
      <c r="AK201" s="215" t="str">
        <f t="shared" si="6"/>
        <v/>
      </c>
      <c r="AL201" s="99" t="str">
        <f t="shared" si="7"/>
        <v/>
      </c>
      <c r="AN201" s="34" t="b">
        <f t="shared" si="8"/>
        <v>0</v>
      </c>
    </row>
    <row r="202" spans="1:40" ht="14.25" customHeight="1">
      <c r="A202" s="483"/>
      <c r="B202" s="486"/>
      <c r="C202" s="483"/>
      <c r="D202" s="487"/>
      <c r="E202" s="487"/>
      <c r="F202" s="486"/>
      <c r="G202" s="85" t="str">
        <f>+IFERROR(VLOOKUP(F202,Listas!$B:$C,2,0),"")</f>
        <v/>
      </c>
      <c r="H202" s="486"/>
      <c r="I202" s="486"/>
      <c r="J202" s="486"/>
      <c r="K202" s="483"/>
      <c r="L202" s="483"/>
      <c r="M202" s="547"/>
      <c r="N202" s="483"/>
      <c r="O202" s="487"/>
      <c r="P202" s="484"/>
      <c r="Q202" s="486"/>
      <c r="R202" s="486"/>
      <c r="S202" s="486"/>
      <c r="T202" s="486"/>
      <c r="U202" s="483"/>
      <c r="V202" s="486"/>
      <c r="W202" s="483"/>
      <c r="X202" s="86" t="str">
        <f t="shared" si="0"/>
        <v/>
      </c>
      <c r="Y202" s="465"/>
      <c r="Z202" s="466"/>
      <c r="AA202" s="89" t="str">
        <f>+IF(T202="UI",'Tasas por grupos escalonada'!$C$19,IF(T202="UYU",'Tasas por grupos escalonada'!$C$18,IF(T202="USD",'Tasas por grupos escalonada'!$C$20,"")))</f>
        <v/>
      </c>
      <c r="AB202" s="486"/>
      <c r="AC202" s="486"/>
      <c r="AD202" s="486"/>
      <c r="AE202" s="486"/>
      <c r="AF202" s="90" t="str">
        <f t="shared" si="1"/>
        <v/>
      </c>
      <c r="AG202" s="91" t="str">
        <f t="shared" si="2"/>
        <v/>
      </c>
      <c r="AH202" s="92" t="str">
        <f t="shared" si="3"/>
        <v/>
      </c>
      <c r="AI202" s="93" t="str">
        <f t="shared" si="4"/>
        <v/>
      </c>
      <c r="AJ202" s="93" t="str">
        <f t="shared" si="5"/>
        <v/>
      </c>
      <c r="AK202" s="215" t="str">
        <f t="shared" si="6"/>
        <v/>
      </c>
      <c r="AL202" s="99" t="str">
        <f t="shared" si="7"/>
        <v/>
      </c>
      <c r="AN202" s="34" t="b">
        <f t="shared" si="8"/>
        <v>0</v>
      </c>
    </row>
    <row r="203" spans="1:40" ht="14.25" customHeight="1">
      <c r="A203" s="483"/>
      <c r="B203" s="486"/>
      <c r="C203" s="483"/>
      <c r="D203" s="487"/>
      <c r="E203" s="487"/>
      <c r="F203" s="486"/>
      <c r="G203" s="85" t="str">
        <f>+IFERROR(VLOOKUP(F203,Listas!$B:$C,2,0),"")</f>
        <v/>
      </c>
      <c r="H203" s="486"/>
      <c r="I203" s="486"/>
      <c r="J203" s="486"/>
      <c r="K203" s="483"/>
      <c r="L203" s="483"/>
      <c r="M203" s="547"/>
      <c r="N203" s="483"/>
      <c r="O203" s="487"/>
      <c r="P203" s="484"/>
      <c r="Q203" s="486"/>
      <c r="R203" s="486"/>
      <c r="S203" s="486"/>
      <c r="T203" s="486"/>
      <c r="U203" s="483"/>
      <c r="V203" s="486"/>
      <c r="W203" s="483"/>
      <c r="X203" s="86" t="str">
        <f t="shared" si="0"/>
        <v/>
      </c>
      <c r="Y203" s="465"/>
      <c r="Z203" s="466"/>
      <c r="AA203" s="89" t="str">
        <f>+IF(T203="UI",'Tasas por grupos escalonada'!$C$19,IF(T203="UYU",'Tasas por grupos escalonada'!$C$18,IF(T203="USD",'Tasas por grupos escalonada'!$C$20,"")))</f>
        <v/>
      </c>
      <c r="AB203" s="486"/>
      <c r="AC203" s="486"/>
      <c r="AD203" s="486"/>
      <c r="AE203" s="486"/>
      <c r="AF203" s="90" t="str">
        <f t="shared" si="1"/>
        <v/>
      </c>
      <c r="AG203" s="91" t="str">
        <f t="shared" si="2"/>
        <v/>
      </c>
      <c r="AH203" s="92" t="str">
        <f t="shared" si="3"/>
        <v/>
      </c>
      <c r="AI203" s="93" t="str">
        <f t="shared" si="4"/>
        <v/>
      </c>
      <c r="AJ203" s="93" t="str">
        <f t="shared" si="5"/>
        <v/>
      </c>
      <c r="AK203" s="215" t="str">
        <f t="shared" si="6"/>
        <v/>
      </c>
      <c r="AL203" s="99" t="str">
        <f t="shared" si="7"/>
        <v/>
      </c>
      <c r="AN203" s="34" t="b">
        <f t="shared" si="8"/>
        <v>0</v>
      </c>
    </row>
    <row r="204" spans="1:40" ht="14.25" customHeight="1">
      <c r="A204" s="483"/>
      <c r="B204" s="486"/>
      <c r="C204" s="483"/>
      <c r="D204" s="487"/>
      <c r="E204" s="487"/>
      <c r="F204" s="486"/>
      <c r="G204" s="85" t="str">
        <f>+IFERROR(VLOOKUP(F204,Listas!$B:$C,2,0),"")</f>
        <v/>
      </c>
      <c r="H204" s="486"/>
      <c r="I204" s="486"/>
      <c r="J204" s="486"/>
      <c r="K204" s="483"/>
      <c r="L204" s="483"/>
      <c r="M204" s="547"/>
      <c r="N204" s="483"/>
      <c r="O204" s="487"/>
      <c r="P204" s="484"/>
      <c r="Q204" s="486"/>
      <c r="R204" s="486"/>
      <c r="S204" s="486"/>
      <c r="T204" s="486"/>
      <c r="U204" s="483"/>
      <c r="V204" s="486"/>
      <c r="W204" s="483"/>
      <c r="X204" s="86" t="str">
        <f t="shared" si="0"/>
        <v/>
      </c>
      <c r="Y204" s="465"/>
      <c r="Z204" s="466"/>
      <c r="AA204" s="89" t="str">
        <f>+IF(T204="UI",'Tasas por grupos escalonada'!$C$19,IF(T204="UYU",'Tasas por grupos escalonada'!$C$18,IF(T204="USD",'Tasas por grupos escalonada'!$C$20,"")))</f>
        <v/>
      </c>
      <c r="AB204" s="486"/>
      <c r="AC204" s="486"/>
      <c r="AD204" s="486"/>
      <c r="AE204" s="486"/>
      <c r="AF204" s="90" t="str">
        <f t="shared" si="1"/>
        <v/>
      </c>
      <c r="AG204" s="91" t="str">
        <f t="shared" si="2"/>
        <v/>
      </c>
      <c r="AH204" s="92" t="str">
        <f t="shared" si="3"/>
        <v/>
      </c>
      <c r="AI204" s="93" t="str">
        <f t="shared" si="4"/>
        <v/>
      </c>
      <c r="AJ204" s="93" t="str">
        <f t="shared" si="5"/>
        <v/>
      </c>
      <c r="AK204" s="215" t="str">
        <f t="shared" si="6"/>
        <v/>
      </c>
      <c r="AL204" s="99" t="str">
        <f t="shared" si="7"/>
        <v/>
      </c>
      <c r="AN204" s="34" t="b">
        <f t="shared" si="8"/>
        <v>0</v>
      </c>
    </row>
    <row r="205" spans="1:40" ht="14.25" customHeight="1">
      <c r="A205" s="483"/>
      <c r="B205" s="486"/>
      <c r="C205" s="483"/>
      <c r="D205" s="487"/>
      <c r="E205" s="487"/>
      <c r="F205" s="486"/>
      <c r="G205" s="85" t="str">
        <f>+IFERROR(VLOOKUP(F205,Listas!$B:$C,2,0),"")</f>
        <v/>
      </c>
      <c r="H205" s="486"/>
      <c r="I205" s="486"/>
      <c r="J205" s="486"/>
      <c r="K205" s="483"/>
      <c r="L205" s="483"/>
      <c r="M205" s="547"/>
      <c r="N205" s="483"/>
      <c r="O205" s="487"/>
      <c r="P205" s="484"/>
      <c r="Q205" s="486"/>
      <c r="R205" s="486"/>
      <c r="S205" s="486"/>
      <c r="T205" s="486"/>
      <c r="U205" s="483"/>
      <c r="V205" s="486"/>
      <c r="W205" s="483"/>
      <c r="X205" s="86" t="str">
        <f t="shared" si="0"/>
        <v/>
      </c>
      <c r="Y205" s="465"/>
      <c r="Z205" s="466"/>
      <c r="AA205" s="89" t="str">
        <f>+IF(T205="UI",'Tasas por grupos escalonada'!$C$19,IF(T205="UYU",'Tasas por grupos escalonada'!$C$18,IF(T205="USD",'Tasas por grupos escalonada'!$C$20,"")))</f>
        <v/>
      </c>
      <c r="AB205" s="486"/>
      <c r="AC205" s="486"/>
      <c r="AD205" s="486"/>
      <c r="AE205" s="486"/>
      <c r="AF205" s="90" t="str">
        <f t="shared" si="1"/>
        <v/>
      </c>
      <c r="AG205" s="91" t="str">
        <f t="shared" si="2"/>
        <v/>
      </c>
      <c r="AH205" s="92" t="str">
        <f t="shared" si="3"/>
        <v/>
      </c>
      <c r="AI205" s="93" t="str">
        <f t="shared" si="4"/>
        <v/>
      </c>
      <c r="AJ205" s="93" t="str">
        <f t="shared" si="5"/>
        <v/>
      </c>
      <c r="AK205" s="215" t="str">
        <f t="shared" si="6"/>
        <v/>
      </c>
      <c r="AL205" s="99" t="str">
        <f t="shared" si="7"/>
        <v/>
      </c>
      <c r="AN205" s="34" t="b">
        <f t="shared" si="8"/>
        <v>0</v>
      </c>
    </row>
    <row r="206" spans="1:40" ht="14.25" customHeight="1">
      <c r="A206" s="483"/>
      <c r="B206" s="486"/>
      <c r="C206" s="483"/>
      <c r="D206" s="487"/>
      <c r="E206" s="487"/>
      <c r="F206" s="486"/>
      <c r="G206" s="85" t="str">
        <f>+IFERROR(VLOOKUP(F206,Listas!$B:$C,2,0),"")</f>
        <v/>
      </c>
      <c r="H206" s="486"/>
      <c r="I206" s="486"/>
      <c r="J206" s="486"/>
      <c r="K206" s="483"/>
      <c r="L206" s="483"/>
      <c r="M206" s="547"/>
      <c r="N206" s="483"/>
      <c r="O206" s="487"/>
      <c r="P206" s="484"/>
      <c r="Q206" s="486"/>
      <c r="R206" s="486"/>
      <c r="S206" s="486"/>
      <c r="T206" s="486"/>
      <c r="U206" s="483"/>
      <c r="V206" s="486"/>
      <c r="W206" s="483"/>
      <c r="X206" s="86" t="str">
        <f t="shared" si="0"/>
        <v/>
      </c>
      <c r="Y206" s="465"/>
      <c r="Z206" s="466"/>
      <c r="AA206" s="89" t="str">
        <f>+IF(T206="UI",'Tasas por grupos escalonada'!$C$19,IF(T206="UYU",'Tasas por grupos escalonada'!$C$18,IF(T206="USD",'Tasas por grupos escalonada'!$C$20,"")))</f>
        <v/>
      </c>
      <c r="AB206" s="486"/>
      <c r="AC206" s="486"/>
      <c r="AD206" s="486"/>
      <c r="AE206" s="486"/>
      <c r="AF206" s="90" t="str">
        <f t="shared" si="1"/>
        <v/>
      </c>
      <c r="AG206" s="91" t="str">
        <f t="shared" si="2"/>
        <v/>
      </c>
      <c r="AH206" s="92" t="str">
        <f t="shared" si="3"/>
        <v/>
      </c>
      <c r="AI206" s="93" t="str">
        <f t="shared" si="4"/>
        <v/>
      </c>
      <c r="AJ206" s="93" t="str">
        <f t="shared" si="5"/>
        <v/>
      </c>
      <c r="AK206" s="215" t="str">
        <f t="shared" si="6"/>
        <v/>
      </c>
      <c r="AL206" s="99" t="str">
        <f t="shared" si="7"/>
        <v/>
      </c>
      <c r="AN206" s="34" t="b">
        <f t="shared" si="8"/>
        <v>0</v>
      </c>
    </row>
    <row r="207" spans="1:40" ht="14.25" customHeight="1">
      <c r="A207" s="483"/>
      <c r="B207" s="486"/>
      <c r="C207" s="483"/>
      <c r="D207" s="487"/>
      <c r="E207" s="487"/>
      <c r="F207" s="486"/>
      <c r="G207" s="85" t="str">
        <f>+IFERROR(VLOOKUP(F207,Listas!$B:$C,2,0),"")</f>
        <v/>
      </c>
      <c r="H207" s="486"/>
      <c r="I207" s="486"/>
      <c r="J207" s="486"/>
      <c r="K207" s="483"/>
      <c r="L207" s="483"/>
      <c r="M207" s="547"/>
      <c r="N207" s="483"/>
      <c r="O207" s="487"/>
      <c r="P207" s="484"/>
      <c r="Q207" s="486"/>
      <c r="R207" s="486"/>
      <c r="S207" s="486"/>
      <c r="T207" s="486"/>
      <c r="U207" s="483"/>
      <c r="V207" s="486"/>
      <c r="W207" s="483"/>
      <c r="X207" s="86" t="str">
        <f t="shared" si="0"/>
        <v/>
      </c>
      <c r="Y207" s="465"/>
      <c r="Z207" s="466"/>
      <c r="AA207" s="89" t="str">
        <f>+IF(T207="UI",'Tasas por grupos escalonada'!$C$19,IF(T207="UYU",'Tasas por grupos escalonada'!$C$18,IF(T207="USD",'Tasas por grupos escalonada'!$C$20,"")))</f>
        <v/>
      </c>
      <c r="AB207" s="486"/>
      <c r="AC207" s="486"/>
      <c r="AD207" s="486"/>
      <c r="AE207" s="486"/>
      <c r="AF207" s="90" t="str">
        <f t="shared" si="1"/>
        <v/>
      </c>
      <c r="AG207" s="91" t="str">
        <f t="shared" si="2"/>
        <v/>
      </c>
      <c r="AH207" s="92" t="str">
        <f t="shared" si="3"/>
        <v/>
      </c>
      <c r="AI207" s="93" t="str">
        <f t="shared" si="4"/>
        <v/>
      </c>
      <c r="AJ207" s="93" t="str">
        <f t="shared" si="5"/>
        <v/>
      </c>
      <c r="AK207" s="215" t="str">
        <f t="shared" si="6"/>
        <v/>
      </c>
      <c r="AL207" s="99" t="str">
        <f t="shared" si="7"/>
        <v/>
      </c>
      <c r="AN207" s="34" t="b">
        <f t="shared" si="8"/>
        <v>0</v>
      </c>
    </row>
    <row r="208" spans="1:40" ht="14.25" customHeight="1">
      <c r="A208" s="483"/>
      <c r="B208" s="486"/>
      <c r="C208" s="483"/>
      <c r="D208" s="487"/>
      <c r="E208" s="487"/>
      <c r="F208" s="486"/>
      <c r="G208" s="85" t="str">
        <f>+IFERROR(VLOOKUP(F208,Listas!$B:$C,2,0),"")</f>
        <v/>
      </c>
      <c r="H208" s="486"/>
      <c r="I208" s="486"/>
      <c r="J208" s="486"/>
      <c r="K208" s="483"/>
      <c r="L208" s="483"/>
      <c r="M208" s="547"/>
      <c r="N208" s="483"/>
      <c r="O208" s="487"/>
      <c r="P208" s="484"/>
      <c r="Q208" s="486"/>
      <c r="R208" s="486"/>
      <c r="S208" s="486"/>
      <c r="T208" s="486"/>
      <c r="U208" s="483"/>
      <c r="V208" s="486"/>
      <c r="W208" s="483"/>
      <c r="X208" s="86" t="str">
        <f t="shared" si="0"/>
        <v/>
      </c>
      <c r="Y208" s="465"/>
      <c r="Z208" s="466"/>
      <c r="AA208" s="89" t="str">
        <f>+IF(T208="UI",'Tasas por grupos escalonada'!$C$19,IF(T208="UYU",'Tasas por grupos escalonada'!$C$18,IF(T208="USD",'Tasas por grupos escalonada'!$C$20,"")))</f>
        <v/>
      </c>
      <c r="AB208" s="486"/>
      <c r="AC208" s="486"/>
      <c r="AD208" s="486"/>
      <c r="AE208" s="486"/>
      <c r="AF208" s="90" t="str">
        <f t="shared" si="1"/>
        <v/>
      </c>
      <c r="AG208" s="91" t="str">
        <f t="shared" si="2"/>
        <v/>
      </c>
      <c r="AH208" s="92" t="str">
        <f t="shared" si="3"/>
        <v/>
      </c>
      <c r="AI208" s="93" t="str">
        <f t="shared" si="4"/>
        <v/>
      </c>
      <c r="AJ208" s="93" t="str">
        <f t="shared" si="5"/>
        <v/>
      </c>
      <c r="AK208" s="215" t="str">
        <f t="shared" si="6"/>
        <v/>
      </c>
      <c r="AL208" s="99" t="str">
        <f t="shared" si="7"/>
        <v/>
      </c>
      <c r="AN208" s="34" t="b">
        <f t="shared" si="8"/>
        <v>0</v>
      </c>
    </row>
    <row r="209" spans="1:40" ht="14.25" customHeight="1">
      <c r="A209" s="483"/>
      <c r="B209" s="486"/>
      <c r="C209" s="483"/>
      <c r="D209" s="487"/>
      <c r="E209" s="487"/>
      <c r="F209" s="486"/>
      <c r="G209" s="85" t="str">
        <f>+IFERROR(VLOOKUP(F209,Listas!$B:$C,2,0),"")</f>
        <v/>
      </c>
      <c r="H209" s="486"/>
      <c r="I209" s="486"/>
      <c r="J209" s="486"/>
      <c r="K209" s="483"/>
      <c r="L209" s="483"/>
      <c r="M209" s="547"/>
      <c r="N209" s="483"/>
      <c r="O209" s="487"/>
      <c r="P209" s="484"/>
      <c r="Q209" s="486"/>
      <c r="R209" s="486"/>
      <c r="S209" s="486"/>
      <c r="T209" s="486"/>
      <c r="U209" s="483"/>
      <c r="V209" s="486"/>
      <c r="W209" s="483"/>
      <c r="X209" s="86" t="str">
        <f t="shared" si="0"/>
        <v/>
      </c>
      <c r="Y209" s="465"/>
      <c r="Z209" s="466"/>
      <c r="AA209" s="89" t="str">
        <f>+IF(T209="UI",'Tasas por grupos escalonada'!$C$19,IF(T209="UYU",'Tasas por grupos escalonada'!$C$18,IF(T209="USD",'Tasas por grupos escalonada'!$C$20,"")))</f>
        <v/>
      </c>
      <c r="AB209" s="486"/>
      <c r="AC209" s="486"/>
      <c r="AD209" s="486"/>
      <c r="AE209" s="486"/>
      <c r="AF209" s="90" t="str">
        <f t="shared" si="1"/>
        <v/>
      </c>
      <c r="AG209" s="91" t="str">
        <f t="shared" si="2"/>
        <v/>
      </c>
      <c r="AH209" s="92" t="str">
        <f t="shared" si="3"/>
        <v/>
      </c>
      <c r="AI209" s="93" t="str">
        <f t="shared" si="4"/>
        <v/>
      </c>
      <c r="AJ209" s="93" t="str">
        <f t="shared" si="5"/>
        <v/>
      </c>
      <c r="AK209" s="215" t="str">
        <f t="shared" si="6"/>
        <v/>
      </c>
      <c r="AL209" s="99" t="str">
        <f t="shared" si="7"/>
        <v/>
      </c>
      <c r="AN209" s="34" t="b">
        <f t="shared" si="8"/>
        <v>0</v>
      </c>
    </row>
    <row r="210" spans="1:40" ht="14.25" customHeight="1">
      <c r="A210" s="483"/>
      <c r="B210" s="486"/>
      <c r="C210" s="483"/>
      <c r="D210" s="487"/>
      <c r="E210" s="487"/>
      <c r="F210" s="486"/>
      <c r="G210" s="85" t="str">
        <f>+IFERROR(VLOOKUP(F210,Listas!$B:$C,2,0),"")</f>
        <v/>
      </c>
      <c r="H210" s="486"/>
      <c r="I210" s="486"/>
      <c r="J210" s="486"/>
      <c r="K210" s="483"/>
      <c r="L210" s="483"/>
      <c r="M210" s="547"/>
      <c r="N210" s="483"/>
      <c r="O210" s="487"/>
      <c r="P210" s="484"/>
      <c r="Q210" s="486"/>
      <c r="R210" s="486"/>
      <c r="S210" s="486"/>
      <c r="T210" s="486"/>
      <c r="U210" s="483"/>
      <c r="V210" s="486"/>
      <c r="W210" s="483"/>
      <c r="X210" s="86" t="str">
        <f t="shared" si="0"/>
        <v/>
      </c>
      <c r="Y210" s="465"/>
      <c r="Z210" s="466"/>
      <c r="AA210" s="89" t="str">
        <f>+IF(T210="UI",'Tasas por grupos escalonada'!$C$19,IF(T210="UYU",'Tasas por grupos escalonada'!$C$18,IF(T210="USD",'Tasas por grupos escalonada'!$C$20,"")))</f>
        <v/>
      </c>
      <c r="AB210" s="486"/>
      <c r="AC210" s="486"/>
      <c r="AD210" s="486"/>
      <c r="AE210" s="486"/>
      <c r="AF210" s="90" t="str">
        <f t="shared" si="1"/>
        <v/>
      </c>
      <c r="AG210" s="91" t="str">
        <f t="shared" si="2"/>
        <v/>
      </c>
      <c r="AH210" s="92" t="str">
        <f t="shared" si="3"/>
        <v/>
      </c>
      <c r="AI210" s="93" t="str">
        <f t="shared" si="4"/>
        <v/>
      </c>
      <c r="AJ210" s="93" t="str">
        <f t="shared" si="5"/>
        <v/>
      </c>
      <c r="AK210" s="215" t="str">
        <f t="shared" si="6"/>
        <v/>
      </c>
      <c r="AL210" s="99" t="str">
        <f t="shared" si="7"/>
        <v/>
      </c>
      <c r="AN210" s="34" t="b">
        <f t="shared" si="8"/>
        <v>0</v>
      </c>
    </row>
    <row r="211" spans="1:40" ht="15" customHeight="1">
      <c r="A211" s="467"/>
      <c r="B211" s="454"/>
      <c r="C211" s="454"/>
      <c r="D211" s="488"/>
      <c r="E211" s="488"/>
      <c r="F211" s="454"/>
      <c r="G211" s="34"/>
      <c r="H211" s="454"/>
      <c r="I211" s="454"/>
      <c r="J211" s="454"/>
      <c r="K211" s="454"/>
      <c r="L211" s="454"/>
      <c r="M211" s="454"/>
      <c r="N211" s="454"/>
      <c r="O211" s="454"/>
      <c r="P211" s="454"/>
      <c r="Q211" s="454"/>
      <c r="R211" s="454"/>
      <c r="S211" s="454"/>
      <c r="T211" s="454"/>
      <c r="U211" s="467"/>
      <c r="V211" s="454"/>
      <c r="W211" s="467"/>
      <c r="Y211" s="459"/>
      <c r="Z211" s="454"/>
      <c r="AA211" s="36"/>
      <c r="AB211" s="454"/>
      <c r="AC211" s="454"/>
      <c r="AD211" s="454"/>
      <c r="AE211" s="454"/>
      <c r="AK211" s="137"/>
      <c r="AL211" s="102"/>
    </row>
    <row r="212" spans="1:40" ht="15" customHeight="1">
      <c r="A212" s="467"/>
      <c r="B212" s="454"/>
      <c r="C212" s="454"/>
      <c r="D212" s="488"/>
      <c r="E212" s="488"/>
      <c r="F212" s="454"/>
      <c r="G212" s="34"/>
      <c r="H212" s="454"/>
      <c r="I212" s="454"/>
      <c r="J212" s="454"/>
      <c r="K212" s="454"/>
      <c r="L212" s="454"/>
      <c r="M212" s="454"/>
      <c r="N212" s="454"/>
      <c r="O212" s="454"/>
      <c r="P212" s="454"/>
      <c r="Q212" s="454"/>
      <c r="R212" s="454"/>
      <c r="S212" s="454"/>
      <c r="T212" s="454"/>
      <c r="U212" s="467"/>
      <c r="V212" s="454"/>
      <c r="W212" s="454"/>
      <c r="Y212" s="459"/>
      <c r="Z212" s="454"/>
      <c r="AA212" s="36"/>
      <c r="AB212" s="454"/>
      <c r="AC212" s="454"/>
      <c r="AD212" s="454"/>
      <c r="AE212" s="454"/>
      <c r="AK212" s="137"/>
    </row>
    <row r="213" spans="1:40" ht="15" customHeight="1">
      <c r="A213" s="467"/>
      <c r="B213" s="454"/>
      <c r="C213" s="454"/>
      <c r="D213" s="454"/>
      <c r="E213" s="454"/>
      <c r="F213" s="454"/>
      <c r="G213" s="34"/>
      <c r="H213" s="454"/>
      <c r="I213" s="454"/>
      <c r="J213" s="454"/>
      <c r="K213" s="454"/>
      <c r="L213" s="454"/>
      <c r="M213" s="454"/>
      <c r="N213" s="454"/>
      <c r="O213" s="454"/>
      <c r="P213" s="454"/>
      <c r="Q213" s="454"/>
      <c r="R213" s="454"/>
      <c r="S213" s="454"/>
      <c r="T213" s="454"/>
      <c r="U213" s="467"/>
      <c r="V213" s="454"/>
      <c r="W213" s="454"/>
      <c r="Y213" s="459"/>
      <c r="Z213" s="454"/>
      <c r="AA213" s="36"/>
      <c r="AB213" s="454"/>
      <c r="AC213" s="454"/>
      <c r="AD213" s="454"/>
      <c r="AE213" s="454"/>
      <c r="AK213" s="137"/>
    </row>
    <row r="214" spans="1:40" ht="15" customHeight="1">
      <c r="A214" s="467"/>
      <c r="B214" s="454"/>
      <c r="C214" s="454"/>
      <c r="D214" s="454"/>
      <c r="E214" s="454"/>
      <c r="F214" s="454"/>
      <c r="G214" s="34"/>
      <c r="H214" s="454"/>
      <c r="I214" s="454"/>
      <c r="J214" s="454"/>
      <c r="K214" s="454"/>
      <c r="L214" s="454"/>
      <c r="M214" s="454"/>
      <c r="N214" s="454"/>
      <c r="O214" s="454"/>
      <c r="P214" s="454"/>
      <c r="Q214" s="454"/>
      <c r="R214" s="454"/>
      <c r="S214" s="454"/>
      <c r="T214" s="454"/>
      <c r="U214" s="467"/>
      <c r="V214" s="454"/>
      <c r="W214" s="454"/>
      <c r="Y214" s="459"/>
      <c r="Z214" s="454"/>
      <c r="AA214" s="36"/>
      <c r="AB214" s="454"/>
      <c r="AC214" s="454"/>
      <c r="AD214" s="454"/>
      <c r="AE214" s="454"/>
      <c r="AK214" s="137"/>
    </row>
    <row r="215" spans="1:40" ht="15" customHeight="1">
      <c r="A215" s="467"/>
      <c r="B215" s="454"/>
      <c r="C215" s="454"/>
      <c r="D215" s="454"/>
      <c r="E215" s="454"/>
      <c r="F215" s="454"/>
      <c r="G215" s="34"/>
      <c r="H215" s="454"/>
      <c r="I215" s="454"/>
      <c r="J215" s="454"/>
      <c r="K215" s="454"/>
      <c r="L215" s="454"/>
      <c r="M215" s="454"/>
      <c r="N215" s="454"/>
      <c r="O215" s="454"/>
      <c r="P215" s="454"/>
      <c r="Q215" s="454"/>
      <c r="R215" s="454"/>
      <c r="S215" s="454"/>
      <c r="T215" s="454"/>
      <c r="U215" s="467"/>
      <c r="V215" s="454"/>
      <c r="W215" s="454"/>
      <c r="Y215" s="459"/>
      <c r="Z215" s="454"/>
      <c r="AA215" s="36"/>
      <c r="AB215" s="454"/>
      <c r="AC215" s="454"/>
      <c r="AD215" s="454"/>
      <c r="AE215" s="454"/>
      <c r="AK215" s="137"/>
    </row>
    <row r="216" spans="1:40" ht="15" customHeight="1">
      <c r="A216" s="467"/>
      <c r="B216" s="454"/>
      <c r="C216" s="454"/>
      <c r="D216" s="454"/>
      <c r="E216" s="454"/>
      <c r="F216" s="454"/>
      <c r="G216" s="34"/>
      <c r="H216" s="454"/>
      <c r="I216" s="454"/>
      <c r="J216" s="454"/>
      <c r="K216" s="454"/>
      <c r="L216" s="454"/>
      <c r="M216" s="454"/>
      <c r="N216" s="454"/>
      <c r="O216" s="454"/>
      <c r="P216" s="454"/>
      <c r="Q216" s="454"/>
      <c r="R216" s="454"/>
      <c r="S216" s="454"/>
      <c r="T216" s="454"/>
      <c r="U216" s="467"/>
      <c r="V216" s="454"/>
      <c r="W216" s="454"/>
      <c r="Y216" s="459"/>
      <c r="Z216" s="454"/>
      <c r="AA216" s="36"/>
      <c r="AB216" s="454"/>
      <c r="AC216" s="454"/>
      <c r="AD216" s="454"/>
      <c r="AE216" s="454"/>
      <c r="AK216" s="137"/>
    </row>
    <row r="217" spans="1:40" ht="15" customHeight="1">
      <c r="A217" s="467"/>
      <c r="B217" s="454"/>
      <c r="C217" s="454"/>
      <c r="D217" s="454"/>
      <c r="E217" s="454"/>
      <c r="F217" s="454"/>
      <c r="G217" s="34"/>
      <c r="H217" s="454"/>
      <c r="I217" s="454"/>
      <c r="J217" s="454"/>
      <c r="K217" s="454"/>
      <c r="L217" s="454"/>
      <c r="M217" s="454"/>
      <c r="N217" s="454"/>
      <c r="O217" s="454"/>
      <c r="P217" s="454"/>
      <c r="Q217" s="454"/>
      <c r="R217" s="454"/>
      <c r="S217" s="454"/>
      <c r="T217" s="454"/>
      <c r="U217" s="467"/>
      <c r="V217" s="454"/>
      <c r="W217" s="454"/>
      <c r="Y217" s="459"/>
      <c r="Z217" s="454"/>
      <c r="AA217" s="36"/>
      <c r="AB217" s="454"/>
      <c r="AC217" s="454"/>
      <c r="AD217" s="454"/>
      <c r="AE217" s="454"/>
      <c r="AK217" s="137"/>
    </row>
    <row r="218" spans="1:40" ht="15" customHeight="1">
      <c r="A218" s="467"/>
      <c r="B218" s="454"/>
      <c r="C218" s="454"/>
      <c r="D218" s="454"/>
      <c r="E218" s="454"/>
      <c r="F218" s="454"/>
      <c r="G218" s="34"/>
      <c r="H218" s="454"/>
      <c r="I218" s="454"/>
      <c r="J218" s="454"/>
      <c r="K218" s="454"/>
      <c r="L218" s="454"/>
      <c r="M218" s="454"/>
      <c r="N218" s="454"/>
      <c r="O218" s="454"/>
      <c r="P218" s="454"/>
      <c r="Q218" s="454"/>
      <c r="R218" s="454"/>
      <c r="S218" s="454"/>
      <c r="T218" s="454"/>
      <c r="U218" s="467"/>
      <c r="V218" s="454"/>
      <c r="W218" s="454"/>
      <c r="Y218" s="459"/>
      <c r="Z218" s="454"/>
      <c r="AA218" s="36"/>
      <c r="AB218" s="454"/>
      <c r="AC218" s="454"/>
      <c r="AD218" s="454"/>
      <c r="AE218" s="454"/>
      <c r="AK218" s="137"/>
    </row>
    <row r="219" spans="1:40" ht="15" customHeight="1">
      <c r="A219" s="467"/>
      <c r="B219" s="454"/>
      <c r="C219" s="454"/>
      <c r="D219" s="454"/>
      <c r="E219" s="454"/>
      <c r="F219" s="454"/>
      <c r="G219" s="34"/>
      <c r="H219" s="454"/>
      <c r="I219" s="454"/>
      <c r="J219" s="454"/>
      <c r="K219" s="454"/>
      <c r="L219" s="454"/>
      <c r="M219" s="454"/>
      <c r="N219" s="454"/>
      <c r="O219" s="454"/>
      <c r="P219" s="454"/>
      <c r="Q219" s="454"/>
      <c r="R219" s="454"/>
      <c r="S219" s="454"/>
      <c r="T219" s="454"/>
      <c r="U219" s="467"/>
      <c r="V219" s="454"/>
      <c r="W219" s="454"/>
      <c r="Y219" s="459"/>
      <c r="Z219" s="454"/>
      <c r="AA219" s="36"/>
      <c r="AB219" s="454"/>
      <c r="AC219" s="454"/>
      <c r="AD219" s="454"/>
      <c r="AE219" s="454"/>
      <c r="AK219" s="137"/>
    </row>
    <row r="220" spans="1:40" ht="15" customHeight="1">
      <c r="A220" s="467"/>
      <c r="B220" s="454"/>
      <c r="C220" s="454"/>
      <c r="D220" s="454"/>
      <c r="E220" s="454"/>
      <c r="F220" s="454"/>
      <c r="G220" s="34"/>
      <c r="H220" s="454"/>
      <c r="I220" s="454"/>
      <c r="J220" s="454"/>
      <c r="K220" s="454"/>
      <c r="L220" s="454"/>
      <c r="M220" s="454"/>
      <c r="N220" s="454"/>
      <c r="O220" s="454"/>
      <c r="P220" s="454"/>
      <c r="Q220" s="454"/>
      <c r="R220" s="454"/>
      <c r="S220" s="454"/>
      <c r="T220" s="454"/>
      <c r="U220" s="467"/>
      <c r="V220" s="454"/>
      <c r="W220" s="454"/>
      <c r="Y220" s="459"/>
      <c r="Z220" s="454"/>
      <c r="AA220" s="36"/>
      <c r="AB220" s="454"/>
      <c r="AC220" s="454"/>
      <c r="AD220" s="454"/>
      <c r="AE220" s="454"/>
      <c r="AK220" s="137"/>
    </row>
    <row r="221" spans="1:40" ht="15" customHeight="1">
      <c r="A221" s="467"/>
      <c r="B221" s="454"/>
      <c r="C221" s="454"/>
      <c r="D221" s="454"/>
      <c r="E221" s="454"/>
      <c r="F221" s="454"/>
      <c r="G221" s="34"/>
      <c r="H221" s="454"/>
      <c r="I221" s="454"/>
      <c r="J221" s="454"/>
      <c r="K221" s="454"/>
      <c r="L221" s="454"/>
      <c r="M221" s="454"/>
      <c r="N221" s="454"/>
      <c r="O221" s="454"/>
      <c r="P221" s="454"/>
      <c r="Q221" s="454"/>
      <c r="R221" s="454"/>
      <c r="S221" s="454"/>
      <c r="T221" s="454"/>
      <c r="U221" s="467"/>
      <c r="V221" s="454"/>
      <c r="W221" s="454"/>
      <c r="Y221" s="459"/>
      <c r="Z221" s="454"/>
      <c r="AA221" s="36"/>
      <c r="AB221" s="454"/>
      <c r="AC221" s="454"/>
      <c r="AD221" s="454"/>
      <c r="AE221" s="454"/>
      <c r="AK221" s="137"/>
    </row>
    <row r="222" spans="1:40" ht="15" customHeight="1">
      <c r="A222" s="467"/>
      <c r="B222" s="454"/>
      <c r="C222" s="454"/>
      <c r="D222" s="454"/>
      <c r="E222" s="454"/>
      <c r="F222" s="454"/>
      <c r="G222" s="34"/>
      <c r="H222" s="454"/>
      <c r="I222" s="454"/>
      <c r="J222" s="454"/>
      <c r="K222" s="454"/>
      <c r="L222" s="454"/>
      <c r="M222" s="454"/>
      <c r="N222" s="454"/>
      <c r="O222" s="454"/>
      <c r="P222" s="454"/>
      <c r="Q222" s="454"/>
      <c r="R222" s="454"/>
      <c r="S222" s="454"/>
      <c r="T222" s="454"/>
      <c r="U222" s="467"/>
      <c r="V222" s="454"/>
      <c r="W222" s="454"/>
      <c r="Y222" s="459"/>
      <c r="Z222" s="454"/>
      <c r="AA222" s="36"/>
      <c r="AB222" s="454"/>
      <c r="AC222" s="454"/>
      <c r="AD222" s="454"/>
      <c r="AE222" s="454"/>
      <c r="AK222" s="137"/>
    </row>
    <row r="223" spans="1:40" ht="15" customHeight="1">
      <c r="A223" s="467"/>
      <c r="B223" s="454"/>
      <c r="C223" s="454"/>
      <c r="D223" s="454"/>
      <c r="E223" s="454"/>
      <c r="F223" s="454"/>
      <c r="G223" s="34"/>
      <c r="H223" s="454"/>
      <c r="I223" s="454"/>
      <c r="J223" s="454"/>
      <c r="K223" s="454"/>
      <c r="L223" s="454"/>
      <c r="M223" s="454"/>
      <c r="N223" s="454"/>
      <c r="O223" s="454"/>
      <c r="P223" s="454"/>
      <c r="Q223" s="454"/>
      <c r="R223" s="454"/>
      <c r="S223" s="454"/>
      <c r="T223" s="454"/>
      <c r="U223" s="467"/>
      <c r="V223" s="454"/>
      <c r="W223" s="454"/>
      <c r="Y223" s="459"/>
      <c r="Z223" s="454"/>
      <c r="AA223" s="36"/>
      <c r="AB223" s="454"/>
      <c r="AC223" s="454"/>
      <c r="AD223" s="454"/>
      <c r="AE223" s="454"/>
      <c r="AK223" s="137"/>
    </row>
    <row r="224" spans="1:40" ht="15" customHeight="1">
      <c r="A224" s="467"/>
      <c r="B224" s="454"/>
      <c r="C224" s="454"/>
      <c r="D224" s="454"/>
      <c r="E224" s="454"/>
      <c r="F224" s="454"/>
      <c r="G224" s="34"/>
      <c r="H224" s="454"/>
      <c r="I224" s="454"/>
      <c r="J224" s="454"/>
      <c r="K224" s="454"/>
      <c r="L224" s="454"/>
      <c r="M224" s="454"/>
      <c r="N224" s="454"/>
      <c r="O224" s="454"/>
      <c r="P224" s="454"/>
      <c r="Q224" s="454"/>
      <c r="R224" s="454"/>
      <c r="S224" s="454"/>
      <c r="T224" s="454"/>
      <c r="U224" s="467"/>
      <c r="V224" s="454"/>
      <c r="W224" s="454"/>
      <c r="Y224" s="459"/>
      <c r="Z224" s="454"/>
      <c r="AA224" s="36"/>
      <c r="AB224" s="454"/>
      <c r="AC224" s="454"/>
      <c r="AD224" s="454"/>
      <c r="AE224" s="454"/>
      <c r="AK224" s="137"/>
    </row>
    <row r="225" spans="1:37" ht="15" customHeight="1">
      <c r="A225" s="467"/>
      <c r="B225" s="454"/>
      <c r="C225" s="454"/>
      <c r="D225" s="454"/>
      <c r="E225" s="454"/>
      <c r="F225" s="454"/>
      <c r="G225" s="34"/>
      <c r="H225" s="454"/>
      <c r="I225" s="454"/>
      <c r="J225" s="454"/>
      <c r="K225" s="454"/>
      <c r="L225" s="454"/>
      <c r="M225" s="454"/>
      <c r="N225" s="454"/>
      <c r="O225" s="454"/>
      <c r="P225" s="454"/>
      <c r="Q225" s="454"/>
      <c r="R225" s="454"/>
      <c r="S225" s="454"/>
      <c r="T225" s="454"/>
      <c r="U225" s="467"/>
      <c r="V225" s="454"/>
      <c r="W225" s="454"/>
      <c r="Y225" s="459"/>
      <c r="Z225" s="454"/>
      <c r="AA225" s="36"/>
      <c r="AB225" s="454"/>
      <c r="AC225" s="454"/>
      <c r="AD225" s="454"/>
      <c r="AE225" s="454"/>
      <c r="AK225" s="137"/>
    </row>
    <row r="226" spans="1:37" ht="15" customHeight="1">
      <c r="A226" s="467"/>
      <c r="B226" s="454"/>
      <c r="C226" s="454"/>
      <c r="D226" s="454"/>
      <c r="E226" s="454"/>
      <c r="F226" s="454"/>
      <c r="G226" s="34"/>
      <c r="H226" s="454"/>
      <c r="I226" s="454"/>
      <c r="J226" s="454"/>
      <c r="K226" s="454"/>
      <c r="L226" s="454"/>
      <c r="M226" s="454"/>
      <c r="N226" s="454"/>
      <c r="O226" s="454"/>
      <c r="P226" s="454"/>
      <c r="Q226" s="454"/>
      <c r="R226" s="454"/>
      <c r="S226" s="454"/>
      <c r="T226" s="454"/>
      <c r="U226" s="467"/>
      <c r="V226" s="454"/>
      <c r="W226" s="454"/>
      <c r="Y226" s="459"/>
      <c r="Z226" s="454"/>
      <c r="AA226" s="36"/>
      <c r="AB226" s="454"/>
      <c r="AC226" s="454"/>
      <c r="AD226" s="454"/>
      <c r="AE226" s="454"/>
      <c r="AK226" s="137"/>
    </row>
    <row r="227" spans="1:37" ht="15" customHeight="1">
      <c r="A227" s="467"/>
      <c r="B227" s="454"/>
      <c r="C227" s="454"/>
      <c r="D227" s="454"/>
      <c r="E227" s="454"/>
      <c r="F227" s="454"/>
      <c r="G227" s="34"/>
      <c r="H227" s="454"/>
      <c r="I227" s="454"/>
      <c r="J227" s="454"/>
      <c r="K227" s="454"/>
      <c r="L227" s="454"/>
      <c r="M227" s="454"/>
      <c r="N227" s="454"/>
      <c r="O227" s="454"/>
      <c r="P227" s="454"/>
      <c r="Q227" s="454"/>
      <c r="R227" s="454"/>
      <c r="S227" s="454"/>
      <c r="T227" s="454"/>
      <c r="U227" s="467"/>
      <c r="V227" s="454"/>
      <c r="W227" s="454"/>
      <c r="Y227" s="459"/>
      <c r="Z227" s="454"/>
      <c r="AA227" s="36"/>
      <c r="AB227" s="454"/>
      <c r="AC227" s="454"/>
      <c r="AD227" s="454"/>
      <c r="AE227" s="454"/>
      <c r="AK227" s="137"/>
    </row>
    <row r="228" spans="1:37" ht="15" customHeight="1">
      <c r="A228" s="467"/>
      <c r="B228" s="454"/>
      <c r="C228" s="454"/>
      <c r="D228" s="454"/>
      <c r="E228" s="454"/>
      <c r="F228" s="454"/>
      <c r="G228" s="34"/>
      <c r="H228" s="454"/>
      <c r="I228" s="454"/>
      <c r="J228" s="454"/>
      <c r="K228" s="454"/>
      <c r="L228" s="454"/>
      <c r="M228" s="454"/>
      <c r="N228" s="454"/>
      <c r="O228" s="454"/>
      <c r="P228" s="454"/>
      <c r="Q228" s="454"/>
      <c r="R228" s="454"/>
      <c r="S228" s="454"/>
      <c r="T228" s="454"/>
      <c r="U228" s="467"/>
      <c r="V228" s="454"/>
      <c r="W228" s="454"/>
      <c r="Y228" s="459"/>
      <c r="Z228" s="454"/>
      <c r="AA228" s="36"/>
      <c r="AB228" s="454"/>
      <c r="AC228" s="454"/>
      <c r="AD228" s="454"/>
      <c r="AE228" s="454"/>
      <c r="AK228" s="137"/>
    </row>
    <row r="229" spans="1:37" ht="15" customHeight="1">
      <c r="A229" s="467"/>
      <c r="B229" s="454"/>
      <c r="C229" s="454"/>
      <c r="D229" s="454"/>
      <c r="E229" s="454"/>
      <c r="F229" s="454"/>
      <c r="G229" s="34"/>
      <c r="H229" s="454"/>
      <c r="I229" s="454"/>
      <c r="J229" s="454"/>
      <c r="K229" s="454"/>
      <c r="L229" s="454"/>
      <c r="M229" s="454"/>
      <c r="N229" s="454"/>
      <c r="O229" s="454"/>
      <c r="P229" s="454"/>
      <c r="Q229" s="454"/>
      <c r="R229" s="454"/>
      <c r="S229" s="454"/>
      <c r="T229" s="454"/>
      <c r="U229" s="467"/>
      <c r="V229" s="454"/>
      <c r="W229" s="454"/>
      <c r="Y229" s="459"/>
      <c r="Z229" s="454"/>
      <c r="AA229" s="36"/>
      <c r="AB229" s="454"/>
      <c r="AC229" s="454"/>
      <c r="AD229" s="454"/>
      <c r="AE229" s="454"/>
      <c r="AK229" s="137"/>
    </row>
    <row r="230" spans="1:37" ht="15.75" customHeight="1">
      <c r="A230" s="454"/>
      <c r="B230" s="454"/>
      <c r="C230" s="454"/>
      <c r="D230" s="454"/>
      <c r="E230" s="454"/>
      <c r="F230" s="454"/>
      <c r="G230" s="34"/>
      <c r="H230" s="454"/>
      <c r="I230" s="454"/>
      <c r="J230" s="454"/>
      <c r="K230" s="454"/>
      <c r="L230" s="454"/>
      <c r="M230" s="454"/>
      <c r="N230" s="454"/>
      <c r="O230" s="454"/>
      <c r="P230" s="454"/>
      <c r="Q230" s="454"/>
      <c r="R230" s="454"/>
      <c r="S230" s="454"/>
      <c r="T230" s="454"/>
      <c r="U230" s="454"/>
      <c r="V230" s="454"/>
      <c r="W230" s="454"/>
      <c r="Y230" s="459"/>
      <c r="Z230" s="454"/>
      <c r="AA230" s="36"/>
      <c r="AB230" s="454"/>
      <c r="AC230" s="454"/>
      <c r="AD230" s="454"/>
      <c r="AE230" s="454"/>
      <c r="AK230" s="137"/>
    </row>
    <row r="231" spans="1:37" ht="15.75" customHeight="1">
      <c r="A231" s="454"/>
      <c r="B231" s="454"/>
      <c r="C231" s="454"/>
      <c r="D231" s="454"/>
      <c r="E231" s="454"/>
      <c r="F231" s="454"/>
      <c r="G231" s="34"/>
      <c r="H231" s="454"/>
      <c r="I231" s="454"/>
      <c r="J231" s="454"/>
      <c r="K231" s="454"/>
      <c r="L231" s="454"/>
      <c r="M231" s="454"/>
      <c r="N231" s="454"/>
      <c r="O231" s="454"/>
      <c r="P231" s="454"/>
      <c r="Q231" s="454"/>
      <c r="R231" s="454"/>
      <c r="S231" s="454"/>
      <c r="T231" s="454"/>
      <c r="U231" s="454"/>
      <c r="V231" s="454"/>
      <c r="W231" s="454"/>
      <c r="Y231" s="459"/>
      <c r="Z231" s="454"/>
      <c r="AA231" s="36"/>
      <c r="AB231" s="454"/>
      <c r="AC231" s="454"/>
      <c r="AD231" s="454"/>
      <c r="AE231" s="454"/>
      <c r="AK231" s="137"/>
    </row>
    <row r="232" spans="1:37" ht="15.75" customHeight="1">
      <c r="A232" s="454"/>
      <c r="B232" s="454"/>
      <c r="C232" s="454"/>
      <c r="D232" s="454"/>
      <c r="E232" s="454"/>
      <c r="F232" s="454"/>
      <c r="G232" s="34"/>
      <c r="H232" s="454"/>
      <c r="I232" s="454"/>
      <c r="J232" s="454"/>
      <c r="K232" s="454"/>
      <c r="L232" s="454"/>
      <c r="M232" s="454"/>
      <c r="N232" s="454"/>
      <c r="O232" s="454"/>
      <c r="P232" s="454"/>
      <c r="Q232" s="454"/>
      <c r="R232" s="454"/>
      <c r="S232" s="454"/>
      <c r="T232" s="454"/>
      <c r="U232" s="454"/>
      <c r="V232" s="454"/>
      <c r="W232" s="454"/>
      <c r="Y232" s="459"/>
      <c r="Z232" s="454"/>
      <c r="AA232" s="36"/>
      <c r="AB232" s="454"/>
      <c r="AC232" s="454"/>
      <c r="AD232" s="454"/>
      <c r="AE232" s="454"/>
      <c r="AK232" s="137"/>
    </row>
    <row r="233" spans="1:37" ht="15.75" customHeight="1">
      <c r="A233" s="454"/>
      <c r="B233" s="454"/>
      <c r="C233" s="454"/>
      <c r="D233" s="454"/>
      <c r="E233" s="454"/>
      <c r="F233" s="454"/>
      <c r="G233" s="34"/>
      <c r="H233" s="454"/>
      <c r="I233" s="454"/>
      <c r="J233" s="454"/>
      <c r="K233" s="454"/>
      <c r="L233" s="454"/>
      <c r="M233" s="454"/>
      <c r="N233" s="454"/>
      <c r="O233" s="454"/>
      <c r="P233" s="454"/>
      <c r="Q233" s="454"/>
      <c r="R233" s="454"/>
      <c r="S233" s="454"/>
      <c r="T233" s="454"/>
      <c r="U233" s="454"/>
      <c r="V233" s="454"/>
      <c r="W233" s="454"/>
      <c r="Y233" s="459"/>
      <c r="Z233" s="454"/>
      <c r="AA233" s="36"/>
      <c r="AB233" s="454"/>
      <c r="AC233" s="454"/>
      <c r="AD233" s="454"/>
      <c r="AE233" s="454"/>
      <c r="AK233" s="137"/>
    </row>
    <row r="234" spans="1:37" ht="15.75" customHeight="1">
      <c r="A234" s="454"/>
      <c r="B234" s="454"/>
      <c r="C234" s="454"/>
      <c r="D234" s="454"/>
      <c r="E234" s="454"/>
      <c r="F234" s="454"/>
      <c r="G234" s="34"/>
      <c r="H234" s="454"/>
      <c r="I234" s="454"/>
      <c r="J234" s="454"/>
      <c r="K234" s="454"/>
      <c r="L234" s="454"/>
      <c r="M234" s="454"/>
      <c r="N234" s="454"/>
      <c r="O234" s="454"/>
      <c r="P234" s="454"/>
      <c r="Q234" s="454"/>
      <c r="R234" s="454"/>
      <c r="S234" s="454"/>
      <c r="T234" s="454"/>
      <c r="U234" s="454"/>
      <c r="V234" s="454"/>
      <c r="W234" s="454"/>
      <c r="Y234" s="459"/>
      <c r="Z234" s="454"/>
      <c r="AA234" s="36"/>
      <c r="AB234" s="454"/>
      <c r="AC234" s="454"/>
      <c r="AD234" s="454"/>
      <c r="AE234" s="454"/>
      <c r="AK234" s="137"/>
    </row>
    <row r="235" spans="1:37" ht="15.75" customHeight="1">
      <c r="A235" s="454"/>
      <c r="B235" s="454"/>
      <c r="C235" s="454"/>
      <c r="D235" s="454"/>
      <c r="E235" s="454"/>
      <c r="F235" s="454"/>
      <c r="G235" s="34"/>
      <c r="H235" s="454"/>
      <c r="I235" s="454"/>
      <c r="J235" s="454"/>
      <c r="K235" s="454"/>
      <c r="L235" s="454"/>
      <c r="M235" s="454"/>
      <c r="N235" s="454"/>
      <c r="O235" s="454"/>
      <c r="P235" s="454"/>
      <c r="Q235" s="454"/>
      <c r="R235" s="454"/>
      <c r="S235" s="454"/>
      <c r="T235" s="454"/>
      <c r="U235" s="454"/>
      <c r="V235" s="454"/>
      <c r="W235" s="454"/>
      <c r="Y235" s="459"/>
      <c r="Z235" s="454"/>
      <c r="AA235" s="36"/>
      <c r="AB235" s="454"/>
      <c r="AC235" s="454"/>
      <c r="AD235" s="454"/>
      <c r="AE235" s="454"/>
      <c r="AK235" s="137"/>
    </row>
    <row r="236" spans="1:37" ht="15.75" customHeight="1">
      <c r="A236" s="454"/>
      <c r="B236" s="454"/>
      <c r="C236" s="454"/>
      <c r="D236" s="454"/>
      <c r="E236" s="454"/>
      <c r="F236" s="454"/>
      <c r="G236" s="34"/>
      <c r="H236" s="454"/>
      <c r="I236" s="454"/>
      <c r="J236" s="454"/>
      <c r="K236" s="454"/>
      <c r="L236" s="454"/>
      <c r="M236" s="454"/>
      <c r="N236" s="454"/>
      <c r="O236" s="454"/>
      <c r="P236" s="454"/>
      <c r="Q236" s="454"/>
      <c r="R236" s="454"/>
      <c r="S236" s="454"/>
      <c r="T236" s="454"/>
      <c r="U236" s="454"/>
      <c r="V236" s="454"/>
      <c r="W236" s="454"/>
      <c r="Y236" s="459"/>
      <c r="Z236" s="454"/>
      <c r="AA236" s="36"/>
      <c r="AB236" s="454"/>
      <c r="AC236" s="454"/>
      <c r="AD236" s="454"/>
      <c r="AE236" s="454"/>
      <c r="AK236" s="137"/>
    </row>
    <row r="237" spans="1:37" ht="15.75" customHeight="1">
      <c r="A237" s="454"/>
      <c r="B237" s="454"/>
      <c r="C237" s="454"/>
      <c r="D237" s="454"/>
      <c r="E237" s="454"/>
      <c r="F237" s="454"/>
      <c r="G237" s="34"/>
      <c r="H237" s="454"/>
      <c r="I237" s="454"/>
      <c r="J237" s="454"/>
      <c r="K237" s="454"/>
      <c r="L237" s="454"/>
      <c r="M237" s="454"/>
      <c r="N237" s="454"/>
      <c r="O237" s="454"/>
      <c r="P237" s="454"/>
      <c r="Q237" s="454"/>
      <c r="R237" s="454"/>
      <c r="S237" s="454"/>
      <c r="T237" s="454"/>
      <c r="U237" s="454"/>
      <c r="V237" s="454"/>
      <c r="W237" s="454"/>
      <c r="Y237" s="459"/>
      <c r="Z237" s="454"/>
      <c r="AA237" s="36"/>
      <c r="AB237" s="454"/>
      <c r="AC237" s="454"/>
      <c r="AD237" s="454"/>
      <c r="AE237" s="454"/>
      <c r="AK237" s="137"/>
    </row>
    <row r="238" spans="1:37" ht="15.75" customHeight="1">
      <c r="A238" s="454"/>
      <c r="B238" s="454"/>
      <c r="C238" s="454"/>
      <c r="D238" s="454"/>
      <c r="E238" s="454"/>
      <c r="F238" s="454"/>
      <c r="G238" s="34"/>
      <c r="H238" s="454"/>
      <c r="I238" s="454"/>
      <c r="J238" s="454"/>
      <c r="K238" s="454"/>
      <c r="L238" s="454"/>
      <c r="M238" s="454"/>
      <c r="N238" s="454"/>
      <c r="O238" s="454"/>
      <c r="P238" s="454"/>
      <c r="Q238" s="454"/>
      <c r="R238" s="454"/>
      <c r="S238" s="454"/>
      <c r="T238" s="454"/>
      <c r="U238" s="454"/>
      <c r="V238" s="454"/>
      <c r="W238" s="454"/>
      <c r="Y238" s="459"/>
      <c r="Z238" s="454"/>
      <c r="AA238" s="36"/>
      <c r="AB238" s="454"/>
      <c r="AC238" s="454"/>
      <c r="AD238" s="454"/>
      <c r="AE238" s="454"/>
      <c r="AK238" s="137"/>
    </row>
    <row r="239" spans="1:37" ht="15.75" customHeight="1">
      <c r="A239" s="454"/>
      <c r="B239" s="454"/>
      <c r="C239" s="454"/>
      <c r="D239" s="454"/>
      <c r="E239" s="454"/>
      <c r="F239" s="454"/>
      <c r="G239" s="34"/>
      <c r="H239" s="454"/>
      <c r="I239" s="454"/>
      <c r="J239" s="454"/>
      <c r="K239" s="454"/>
      <c r="L239" s="454"/>
      <c r="M239" s="454"/>
      <c r="N239" s="454"/>
      <c r="O239" s="454"/>
      <c r="P239" s="454"/>
      <c r="Q239" s="454"/>
      <c r="R239" s="454"/>
      <c r="S239" s="454"/>
      <c r="T239" s="454"/>
      <c r="U239" s="454"/>
      <c r="V239" s="454"/>
      <c r="W239" s="454"/>
      <c r="Y239" s="459"/>
      <c r="Z239" s="454"/>
      <c r="AA239" s="36"/>
      <c r="AB239" s="454"/>
      <c r="AC239" s="454"/>
      <c r="AD239" s="454"/>
      <c r="AE239" s="454"/>
      <c r="AK239" s="137"/>
    </row>
    <row r="240" spans="1:37" ht="15.75" customHeight="1">
      <c r="A240" s="454"/>
      <c r="B240" s="454"/>
      <c r="C240" s="454"/>
      <c r="D240" s="454"/>
      <c r="E240" s="454"/>
      <c r="F240" s="454"/>
      <c r="G240" s="34"/>
      <c r="H240" s="454"/>
      <c r="I240" s="454"/>
      <c r="J240" s="454"/>
      <c r="K240" s="454"/>
      <c r="L240" s="454"/>
      <c r="M240" s="454"/>
      <c r="N240" s="454"/>
      <c r="O240" s="454"/>
      <c r="P240" s="454"/>
      <c r="Q240" s="454"/>
      <c r="R240" s="454"/>
      <c r="S240" s="454"/>
      <c r="T240" s="454"/>
      <c r="U240" s="454"/>
      <c r="V240" s="454"/>
      <c r="W240" s="454"/>
      <c r="Y240" s="459"/>
      <c r="Z240" s="454"/>
      <c r="AA240" s="36"/>
      <c r="AB240" s="454"/>
      <c r="AC240" s="454"/>
      <c r="AD240" s="454"/>
      <c r="AE240" s="454"/>
      <c r="AK240" s="137"/>
    </row>
    <row r="241" spans="1:37" ht="15.75" customHeight="1">
      <c r="A241" s="454"/>
      <c r="B241" s="454"/>
      <c r="C241" s="454"/>
      <c r="D241" s="454"/>
      <c r="E241" s="454"/>
      <c r="F241" s="454"/>
      <c r="G241" s="34"/>
      <c r="H241" s="454"/>
      <c r="I241" s="454"/>
      <c r="J241" s="454"/>
      <c r="K241" s="454"/>
      <c r="L241" s="454"/>
      <c r="M241" s="454"/>
      <c r="N241" s="454"/>
      <c r="O241" s="454"/>
      <c r="P241" s="454"/>
      <c r="Q241" s="454"/>
      <c r="R241" s="454"/>
      <c r="S241" s="454"/>
      <c r="T241" s="454"/>
      <c r="U241" s="454"/>
      <c r="V241" s="454"/>
      <c r="W241" s="454"/>
      <c r="Y241" s="459"/>
      <c r="Z241" s="454"/>
      <c r="AA241" s="36"/>
      <c r="AB241" s="454"/>
      <c r="AC241" s="454"/>
      <c r="AD241" s="454"/>
      <c r="AE241" s="454"/>
      <c r="AK241" s="137"/>
    </row>
    <row r="242" spans="1:37" ht="15.75" customHeight="1">
      <c r="A242" s="454"/>
      <c r="B242" s="454"/>
      <c r="C242" s="454"/>
      <c r="D242" s="454"/>
      <c r="E242" s="454"/>
      <c r="F242" s="454"/>
      <c r="G242" s="34"/>
      <c r="H242" s="454"/>
      <c r="I242" s="454"/>
      <c r="J242" s="454"/>
      <c r="K242" s="454"/>
      <c r="L242" s="454"/>
      <c r="M242" s="454"/>
      <c r="N242" s="454"/>
      <c r="O242" s="454"/>
      <c r="P242" s="454"/>
      <c r="Q242" s="454"/>
      <c r="R242" s="454"/>
      <c r="S242" s="454"/>
      <c r="T242" s="454"/>
      <c r="U242" s="454"/>
      <c r="V242" s="454"/>
      <c r="W242" s="454"/>
      <c r="Y242" s="459"/>
      <c r="Z242" s="454"/>
      <c r="AA242" s="36"/>
      <c r="AB242" s="454"/>
      <c r="AC242" s="454"/>
      <c r="AD242" s="454"/>
      <c r="AE242" s="454"/>
      <c r="AK242" s="137"/>
    </row>
    <row r="243" spans="1:37" ht="15.75" customHeight="1">
      <c r="A243" s="454"/>
      <c r="B243" s="454"/>
      <c r="C243" s="454"/>
      <c r="D243" s="454"/>
      <c r="E243" s="454"/>
      <c r="F243" s="454"/>
      <c r="G243" s="34"/>
      <c r="H243" s="454"/>
      <c r="I243" s="454"/>
      <c r="J243" s="454"/>
      <c r="K243" s="454"/>
      <c r="L243" s="454"/>
      <c r="M243" s="454"/>
      <c r="N243" s="454"/>
      <c r="O243" s="454"/>
      <c r="P243" s="454"/>
      <c r="Q243" s="454"/>
      <c r="R243" s="454"/>
      <c r="S243" s="454"/>
      <c r="T243" s="454"/>
      <c r="U243" s="454"/>
      <c r="V243" s="454"/>
      <c r="W243" s="454"/>
      <c r="Y243" s="459"/>
      <c r="Z243" s="454"/>
      <c r="AA243" s="36"/>
      <c r="AB243" s="454"/>
      <c r="AC243" s="454"/>
      <c r="AD243" s="454"/>
      <c r="AE243" s="454"/>
      <c r="AK243" s="137"/>
    </row>
    <row r="244" spans="1:37" ht="15.75" customHeight="1">
      <c r="A244" s="454"/>
      <c r="B244" s="454"/>
      <c r="C244" s="454"/>
      <c r="D244" s="454"/>
      <c r="E244" s="454"/>
      <c r="F244" s="454"/>
      <c r="G244" s="34"/>
      <c r="H244" s="454"/>
      <c r="I244" s="454"/>
      <c r="J244" s="454"/>
      <c r="K244" s="454"/>
      <c r="L244" s="454"/>
      <c r="M244" s="454"/>
      <c r="N244" s="454"/>
      <c r="O244" s="454"/>
      <c r="P244" s="454"/>
      <c r="Q244" s="454"/>
      <c r="R244" s="454"/>
      <c r="S244" s="454"/>
      <c r="T244" s="454"/>
      <c r="U244" s="454"/>
      <c r="V244" s="454"/>
      <c r="W244" s="454"/>
      <c r="Y244" s="459"/>
      <c r="Z244" s="454"/>
      <c r="AA244" s="36"/>
      <c r="AB244" s="454"/>
      <c r="AC244" s="454"/>
      <c r="AD244" s="454"/>
      <c r="AE244" s="454"/>
      <c r="AK244" s="137"/>
    </row>
    <row r="245" spans="1:37" ht="15.75" customHeight="1">
      <c r="A245" s="454"/>
      <c r="B245" s="454"/>
      <c r="C245" s="454"/>
      <c r="D245" s="454"/>
      <c r="E245" s="454"/>
      <c r="F245" s="454"/>
      <c r="G245" s="34"/>
      <c r="H245" s="454"/>
      <c r="I245" s="454"/>
      <c r="J245" s="454"/>
      <c r="K245" s="454"/>
      <c r="L245" s="454"/>
      <c r="M245" s="454"/>
      <c r="N245" s="454"/>
      <c r="O245" s="454"/>
      <c r="P245" s="454"/>
      <c r="Q245" s="454"/>
      <c r="R245" s="454"/>
      <c r="S245" s="454"/>
      <c r="T245" s="454"/>
      <c r="U245" s="454"/>
      <c r="V245" s="454"/>
      <c r="W245" s="454"/>
      <c r="Y245" s="459"/>
      <c r="Z245" s="454"/>
      <c r="AA245" s="36"/>
      <c r="AB245" s="454"/>
      <c r="AC245" s="454"/>
      <c r="AD245" s="454"/>
      <c r="AE245" s="454"/>
      <c r="AK245" s="137"/>
    </row>
    <row r="246" spans="1:37" ht="15.75" customHeight="1">
      <c r="A246" s="454"/>
      <c r="B246" s="454"/>
      <c r="C246" s="454"/>
      <c r="D246" s="454"/>
      <c r="E246" s="454"/>
      <c r="F246" s="454"/>
      <c r="G246" s="34"/>
      <c r="H246" s="454"/>
      <c r="I246" s="454"/>
      <c r="J246" s="454"/>
      <c r="K246" s="454"/>
      <c r="L246" s="454"/>
      <c r="M246" s="454"/>
      <c r="N246" s="454"/>
      <c r="O246" s="454"/>
      <c r="P246" s="454"/>
      <c r="Q246" s="454"/>
      <c r="R246" s="454"/>
      <c r="S246" s="454"/>
      <c r="T246" s="454"/>
      <c r="U246" s="454"/>
      <c r="V246" s="454"/>
      <c r="W246" s="454"/>
      <c r="Y246" s="459"/>
      <c r="Z246" s="454"/>
      <c r="AA246" s="36"/>
      <c r="AB246" s="454"/>
      <c r="AC246" s="454"/>
      <c r="AD246" s="454"/>
      <c r="AE246" s="454"/>
      <c r="AK246" s="137"/>
    </row>
    <row r="247" spans="1:37" ht="15.75" customHeight="1">
      <c r="A247" s="454"/>
      <c r="B247" s="454"/>
      <c r="C247" s="454"/>
      <c r="D247" s="454"/>
      <c r="E247" s="454"/>
      <c r="F247" s="454"/>
      <c r="G247" s="34"/>
      <c r="H247" s="454"/>
      <c r="I247" s="454"/>
      <c r="J247" s="454"/>
      <c r="K247" s="454"/>
      <c r="L247" s="454"/>
      <c r="M247" s="454"/>
      <c r="N247" s="454"/>
      <c r="O247" s="454"/>
      <c r="P247" s="454"/>
      <c r="Q247" s="454"/>
      <c r="R247" s="454"/>
      <c r="S247" s="454"/>
      <c r="T247" s="454"/>
      <c r="U247" s="454"/>
      <c r="V247" s="454"/>
      <c r="W247" s="454"/>
      <c r="Y247" s="459"/>
      <c r="Z247" s="454"/>
      <c r="AA247" s="36"/>
      <c r="AB247" s="454"/>
      <c r="AC247" s="454"/>
      <c r="AD247" s="454"/>
      <c r="AE247" s="454"/>
      <c r="AK247" s="137"/>
    </row>
    <row r="248" spans="1:37" ht="15.75" customHeight="1">
      <c r="A248" s="454"/>
      <c r="B248" s="454"/>
      <c r="C248" s="454"/>
      <c r="D248" s="454"/>
      <c r="E248" s="454"/>
      <c r="F248" s="454"/>
      <c r="G248" s="34"/>
      <c r="H248" s="454"/>
      <c r="I248" s="454"/>
      <c r="J248" s="454"/>
      <c r="K248" s="454"/>
      <c r="L248" s="454"/>
      <c r="M248" s="454"/>
      <c r="N248" s="454"/>
      <c r="O248" s="454"/>
      <c r="P248" s="454"/>
      <c r="Q248" s="454"/>
      <c r="R248" s="454"/>
      <c r="S248" s="454"/>
      <c r="T248" s="454"/>
      <c r="U248" s="454"/>
      <c r="V248" s="454"/>
      <c r="W248" s="454"/>
      <c r="Y248" s="459"/>
      <c r="Z248" s="454"/>
      <c r="AA248" s="36"/>
      <c r="AB248" s="454"/>
      <c r="AC248" s="454"/>
      <c r="AD248" s="454"/>
      <c r="AE248" s="454"/>
      <c r="AK248" s="137"/>
    </row>
    <row r="249" spans="1:37" ht="15.75" customHeight="1">
      <c r="A249" s="454"/>
      <c r="B249" s="454"/>
      <c r="C249" s="454"/>
      <c r="D249" s="454"/>
      <c r="E249" s="454"/>
      <c r="F249" s="454"/>
      <c r="G249" s="34"/>
      <c r="H249" s="454"/>
      <c r="I249" s="454"/>
      <c r="J249" s="454"/>
      <c r="K249" s="454"/>
      <c r="L249" s="454"/>
      <c r="M249" s="454"/>
      <c r="N249" s="454"/>
      <c r="O249" s="454"/>
      <c r="P249" s="454"/>
      <c r="Q249" s="454"/>
      <c r="R249" s="454"/>
      <c r="S249" s="454"/>
      <c r="T249" s="454"/>
      <c r="U249" s="454"/>
      <c r="V249" s="454"/>
      <c r="W249" s="454"/>
      <c r="Y249" s="459"/>
      <c r="Z249" s="454"/>
      <c r="AA249" s="36"/>
      <c r="AB249" s="454"/>
      <c r="AC249" s="454"/>
      <c r="AD249" s="454"/>
      <c r="AE249" s="454"/>
      <c r="AK249" s="137"/>
    </row>
    <row r="250" spans="1:37" ht="15.75" customHeight="1">
      <c r="A250" s="454"/>
      <c r="B250" s="454"/>
      <c r="C250" s="454"/>
      <c r="D250" s="454"/>
      <c r="E250" s="454"/>
      <c r="F250" s="454"/>
      <c r="G250" s="34"/>
      <c r="H250" s="454"/>
      <c r="I250" s="454"/>
      <c r="J250" s="454"/>
      <c r="K250" s="454"/>
      <c r="L250" s="454"/>
      <c r="M250" s="454"/>
      <c r="N250" s="454"/>
      <c r="O250" s="454"/>
      <c r="P250" s="454"/>
      <c r="Q250" s="454"/>
      <c r="R250" s="454"/>
      <c r="S250" s="454"/>
      <c r="T250" s="454"/>
      <c r="U250" s="454"/>
      <c r="V250" s="454"/>
      <c r="W250" s="454"/>
      <c r="Y250" s="459"/>
      <c r="Z250" s="454"/>
      <c r="AA250" s="36"/>
      <c r="AB250" s="454"/>
      <c r="AC250" s="454"/>
      <c r="AD250" s="454"/>
      <c r="AE250" s="454"/>
      <c r="AK250" s="137"/>
    </row>
    <row r="251" spans="1:37" ht="15.75" customHeight="1">
      <c r="A251" s="454"/>
      <c r="B251" s="454"/>
      <c r="C251" s="454"/>
      <c r="D251" s="454"/>
      <c r="E251" s="454"/>
      <c r="F251" s="454"/>
      <c r="G251" s="34"/>
      <c r="H251" s="454"/>
      <c r="I251" s="454"/>
      <c r="J251" s="454"/>
      <c r="K251" s="454"/>
      <c r="L251" s="454"/>
      <c r="M251" s="454"/>
      <c r="N251" s="454"/>
      <c r="O251" s="454"/>
      <c r="P251" s="454"/>
      <c r="Q251" s="454"/>
      <c r="R251" s="454"/>
      <c r="S251" s="454"/>
      <c r="T251" s="454"/>
      <c r="U251" s="454"/>
      <c r="V251" s="454"/>
      <c r="W251" s="454"/>
      <c r="Y251" s="459"/>
      <c r="Z251" s="454"/>
      <c r="AA251" s="36"/>
      <c r="AB251" s="454"/>
      <c r="AC251" s="454"/>
      <c r="AD251" s="454"/>
      <c r="AE251" s="454"/>
      <c r="AK251" s="137"/>
    </row>
    <row r="252" spans="1:37" ht="15.75" customHeight="1">
      <c r="A252" s="454"/>
      <c r="B252" s="454"/>
      <c r="C252" s="454"/>
      <c r="D252" s="454"/>
      <c r="E252" s="454"/>
      <c r="F252" s="454"/>
      <c r="G252" s="34"/>
      <c r="H252" s="454"/>
      <c r="I252" s="454"/>
      <c r="J252" s="454"/>
      <c r="K252" s="454"/>
      <c r="L252" s="454"/>
      <c r="M252" s="454"/>
      <c r="N252" s="454"/>
      <c r="O252" s="454"/>
      <c r="P252" s="454"/>
      <c r="Q252" s="454"/>
      <c r="R252" s="454"/>
      <c r="S252" s="454"/>
      <c r="T252" s="454"/>
      <c r="U252" s="454"/>
      <c r="V252" s="454"/>
      <c r="W252" s="454"/>
      <c r="Y252" s="459"/>
      <c r="Z252" s="454"/>
      <c r="AA252" s="36"/>
      <c r="AB252" s="454"/>
      <c r="AC252" s="454"/>
      <c r="AD252" s="454"/>
      <c r="AE252" s="454"/>
      <c r="AK252" s="137"/>
    </row>
    <row r="253" spans="1:37" ht="15.75" customHeight="1">
      <c r="A253" s="454"/>
      <c r="B253" s="454"/>
      <c r="C253" s="454"/>
      <c r="D253" s="454"/>
      <c r="E253" s="454"/>
      <c r="F253" s="454"/>
      <c r="G253" s="34"/>
      <c r="H253" s="454"/>
      <c r="I253" s="454"/>
      <c r="J253" s="454"/>
      <c r="K253" s="454"/>
      <c r="L253" s="454"/>
      <c r="M253" s="454"/>
      <c r="N253" s="454"/>
      <c r="O253" s="454"/>
      <c r="P253" s="454"/>
      <c r="Q253" s="454"/>
      <c r="R253" s="454"/>
      <c r="S253" s="454"/>
      <c r="T253" s="454"/>
      <c r="U253" s="454"/>
      <c r="V253" s="454"/>
      <c r="W253" s="454"/>
      <c r="Y253" s="459"/>
      <c r="Z253" s="454"/>
      <c r="AA253" s="36"/>
      <c r="AB253" s="454"/>
      <c r="AC253" s="454"/>
      <c r="AD253" s="454"/>
      <c r="AE253" s="454"/>
      <c r="AK253" s="137"/>
    </row>
    <row r="254" spans="1:37" ht="15.75" customHeight="1">
      <c r="A254" s="454"/>
      <c r="B254" s="454"/>
      <c r="C254" s="454"/>
      <c r="D254" s="454"/>
      <c r="E254" s="454"/>
      <c r="F254" s="454"/>
      <c r="G254" s="34"/>
      <c r="H254" s="454"/>
      <c r="I254" s="454"/>
      <c r="J254" s="454"/>
      <c r="K254" s="454"/>
      <c r="L254" s="454"/>
      <c r="M254" s="454"/>
      <c r="N254" s="454"/>
      <c r="O254" s="454"/>
      <c r="P254" s="454"/>
      <c r="Q254" s="454"/>
      <c r="R254" s="454"/>
      <c r="S254" s="454"/>
      <c r="T254" s="454"/>
      <c r="U254" s="454"/>
      <c r="V254" s="454"/>
      <c r="W254" s="454"/>
      <c r="Y254" s="459"/>
      <c r="Z254" s="454"/>
      <c r="AA254" s="36"/>
      <c r="AB254" s="454"/>
      <c r="AC254" s="454"/>
      <c r="AD254" s="454"/>
      <c r="AE254" s="454"/>
      <c r="AK254" s="137"/>
    </row>
    <row r="255" spans="1:37" ht="15.75" customHeight="1">
      <c r="A255" s="454"/>
      <c r="B255" s="454"/>
      <c r="C255" s="454"/>
      <c r="D255" s="454"/>
      <c r="E255" s="454"/>
      <c r="F255" s="454"/>
      <c r="G255" s="34"/>
      <c r="H255" s="454"/>
      <c r="I255" s="454"/>
      <c r="J255" s="454"/>
      <c r="K255" s="454"/>
      <c r="L255" s="454"/>
      <c r="M255" s="454"/>
      <c r="N255" s="454"/>
      <c r="O255" s="454"/>
      <c r="P255" s="454"/>
      <c r="Q255" s="454"/>
      <c r="R255" s="454"/>
      <c r="S255" s="454"/>
      <c r="T255" s="454"/>
      <c r="U255" s="454"/>
      <c r="V255" s="454"/>
      <c r="W255" s="454"/>
      <c r="Y255" s="459"/>
      <c r="Z255" s="454"/>
      <c r="AA255" s="36"/>
      <c r="AB255" s="454"/>
      <c r="AC255" s="454"/>
      <c r="AD255" s="454"/>
      <c r="AE255" s="454"/>
      <c r="AK255" s="137"/>
    </row>
    <row r="256" spans="1:37" ht="15.75" customHeight="1">
      <c r="A256" s="454"/>
      <c r="B256" s="454"/>
      <c r="C256" s="454"/>
      <c r="D256" s="454"/>
      <c r="E256" s="454"/>
      <c r="F256" s="454"/>
      <c r="G256" s="34"/>
      <c r="H256" s="454"/>
      <c r="I256" s="454"/>
      <c r="J256" s="454"/>
      <c r="K256" s="454"/>
      <c r="L256" s="454"/>
      <c r="M256" s="454"/>
      <c r="N256" s="454"/>
      <c r="O256" s="454"/>
      <c r="P256" s="454"/>
      <c r="Q256" s="454"/>
      <c r="R256" s="454"/>
      <c r="S256" s="454"/>
      <c r="T256" s="454"/>
      <c r="U256" s="454"/>
      <c r="V256" s="454"/>
      <c r="W256" s="454"/>
      <c r="Y256" s="459"/>
      <c r="Z256" s="454"/>
      <c r="AA256" s="36"/>
      <c r="AB256" s="454"/>
      <c r="AC256" s="454"/>
      <c r="AD256" s="454"/>
      <c r="AE256" s="454"/>
      <c r="AK256" s="137"/>
    </row>
    <row r="257" spans="1:37" ht="15.75" customHeight="1">
      <c r="A257" s="454"/>
      <c r="B257" s="454"/>
      <c r="C257" s="454"/>
      <c r="D257" s="454"/>
      <c r="E257" s="454"/>
      <c r="F257" s="454"/>
      <c r="G257" s="34"/>
      <c r="H257" s="454"/>
      <c r="I257" s="454"/>
      <c r="J257" s="454"/>
      <c r="K257" s="454"/>
      <c r="L257" s="454"/>
      <c r="M257" s="454"/>
      <c r="N257" s="454"/>
      <c r="O257" s="454"/>
      <c r="P257" s="454"/>
      <c r="Q257" s="454"/>
      <c r="R257" s="454"/>
      <c r="S257" s="454"/>
      <c r="T257" s="454"/>
      <c r="U257" s="454"/>
      <c r="V257" s="454"/>
      <c r="W257" s="454"/>
      <c r="Y257" s="459"/>
      <c r="Z257" s="454"/>
      <c r="AA257" s="36"/>
      <c r="AB257" s="454"/>
      <c r="AC257" s="454"/>
      <c r="AD257" s="454"/>
      <c r="AE257" s="454"/>
      <c r="AK257" s="137"/>
    </row>
    <row r="258" spans="1:37" ht="15.75" customHeight="1">
      <c r="A258" s="454"/>
      <c r="B258" s="454"/>
      <c r="C258" s="454"/>
      <c r="D258" s="454"/>
      <c r="E258" s="454"/>
      <c r="F258" s="454"/>
      <c r="G258" s="34"/>
      <c r="H258" s="454"/>
      <c r="I258" s="454"/>
      <c r="J258" s="454"/>
      <c r="K258" s="454"/>
      <c r="L258" s="454"/>
      <c r="M258" s="454"/>
      <c r="N258" s="454"/>
      <c r="O258" s="454"/>
      <c r="P258" s="454"/>
      <c r="Q258" s="454"/>
      <c r="R258" s="454"/>
      <c r="S258" s="454"/>
      <c r="T258" s="454"/>
      <c r="U258" s="454"/>
      <c r="V258" s="454"/>
      <c r="W258" s="454"/>
      <c r="Y258" s="459"/>
      <c r="Z258" s="454"/>
      <c r="AA258" s="36"/>
      <c r="AB258" s="454"/>
      <c r="AC258" s="454"/>
      <c r="AD258" s="454"/>
      <c r="AE258" s="454"/>
      <c r="AK258" s="137"/>
    </row>
    <row r="259" spans="1:37" ht="15.75" customHeight="1">
      <c r="A259" s="454"/>
      <c r="B259" s="454"/>
      <c r="C259" s="454"/>
      <c r="D259" s="454"/>
      <c r="E259" s="454"/>
      <c r="F259" s="454"/>
      <c r="G259" s="34"/>
      <c r="H259" s="454"/>
      <c r="I259" s="454"/>
      <c r="J259" s="454"/>
      <c r="K259" s="454"/>
      <c r="L259" s="454"/>
      <c r="M259" s="454"/>
      <c r="N259" s="454"/>
      <c r="O259" s="454"/>
      <c r="P259" s="454"/>
      <c r="Q259" s="454"/>
      <c r="R259" s="454"/>
      <c r="S259" s="454"/>
      <c r="T259" s="454"/>
      <c r="U259" s="454"/>
      <c r="V259" s="454"/>
      <c r="W259" s="454"/>
      <c r="Y259" s="459"/>
      <c r="Z259" s="454"/>
      <c r="AA259" s="36"/>
      <c r="AB259" s="454"/>
      <c r="AC259" s="454"/>
      <c r="AD259" s="454"/>
      <c r="AE259" s="454"/>
      <c r="AK259" s="137"/>
    </row>
    <row r="260" spans="1:37" ht="15.75" customHeight="1">
      <c r="A260" s="454"/>
      <c r="B260" s="454"/>
      <c r="C260" s="454"/>
      <c r="D260" s="454"/>
      <c r="E260" s="454"/>
      <c r="F260" s="454"/>
      <c r="G260" s="34"/>
      <c r="H260" s="454"/>
      <c r="I260" s="454"/>
      <c r="J260" s="454"/>
      <c r="K260" s="454"/>
      <c r="L260" s="454"/>
      <c r="M260" s="454"/>
      <c r="N260" s="454"/>
      <c r="O260" s="454"/>
      <c r="P260" s="454"/>
      <c r="Q260" s="454"/>
      <c r="R260" s="454"/>
      <c r="S260" s="454"/>
      <c r="T260" s="454"/>
      <c r="U260" s="454"/>
      <c r="V260" s="454"/>
      <c r="W260" s="454"/>
      <c r="Y260" s="459"/>
      <c r="Z260" s="454"/>
      <c r="AA260" s="36"/>
      <c r="AB260" s="454"/>
      <c r="AC260" s="454"/>
      <c r="AD260" s="454"/>
      <c r="AE260" s="454"/>
      <c r="AK260" s="137"/>
    </row>
    <row r="261" spans="1:37" ht="15.75" customHeight="1">
      <c r="A261" s="454"/>
      <c r="B261" s="454"/>
      <c r="C261" s="454"/>
      <c r="D261" s="454"/>
      <c r="E261" s="454"/>
      <c r="F261" s="454"/>
      <c r="G261" s="34"/>
      <c r="H261" s="454"/>
      <c r="I261" s="454"/>
      <c r="J261" s="454"/>
      <c r="K261" s="454"/>
      <c r="L261" s="454"/>
      <c r="M261" s="454"/>
      <c r="N261" s="454"/>
      <c r="O261" s="454"/>
      <c r="P261" s="454"/>
      <c r="Q261" s="454"/>
      <c r="R261" s="454"/>
      <c r="S261" s="454"/>
      <c r="T261" s="454"/>
      <c r="U261" s="454"/>
      <c r="V261" s="454"/>
      <c r="W261" s="454"/>
      <c r="Y261" s="459"/>
      <c r="Z261" s="454"/>
      <c r="AA261" s="36"/>
      <c r="AB261" s="454"/>
      <c r="AC261" s="454"/>
      <c r="AD261" s="454"/>
      <c r="AE261" s="454"/>
      <c r="AK261" s="137"/>
    </row>
    <row r="262" spans="1:37" ht="15.75" customHeight="1">
      <c r="A262" s="454"/>
      <c r="B262" s="454"/>
      <c r="C262" s="454"/>
      <c r="D262" s="454"/>
      <c r="E262" s="454"/>
      <c r="F262" s="454"/>
      <c r="G262" s="34"/>
      <c r="H262" s="454"/>
      <c r="I262" s="454"/>
      <c r="J262" s="454"/>
      <c r="K262" s="454"/>
      <c r="L262" s="454"/>
      <c r="M262" s="454"/>
      <c r="N262" s="454"/>
      <c r="O262" s="454"/>
      <c r="P262" s="454"/>
      <c r="Q262" s="454"/>
      <c r="R262" s="454"/>
      <c r="S262" s="454"/>
      <c r="T262" s="454"/>
      <c r="U262" s="454"/>
      <c r="V262" s="454"/>
      <c r="W262" s="454"/>
      <c r="Y262" s="459"/>
      <c r="Z262" s="454"/>
      <c r="AA262" s="36"/>
      <c r="AB262" s="454"/>
      <c r="AC262" s="454"/>
      <c r="AD262" s="454"/>
      <c r="AE262" s="454"/>
      <c r="AK262" s="137"/>
    </row>
    <row r="263" spans="1:37" ht="15.75" customHeight="1">
      <c r="A263" s="454"/>
      <c r="B263" s="454"/>
      <c r="C263" s="454"/>
      <c r="D263" s="454"/>
      <c r="E263" s="454"/>
      <c r="F263" s="454"/>
      <c r="G263" s="34"/>
      <c r="H263" s="454"/>
      <c r="I263" s="454"/>
      <c r="J263" s="454"/>
      <c r="K263" s="454"/>
      <c r="L263" s="454"/>
      <c r="M263" s="454"/>
      <c r="N263" s="454"/>
      <c r="O263" s="454"/>
      <c r="P263" s="454"/>
      <c r="Q263" s="454"/>
      <c r="R263" s="454"/>
      <c r="S263" s="454"/>
      <c r="T263" s="454"/>
      <c r="U263" s="454"/>
      <c r="V263" s="454"/>
      <c r="W263" s="454"/>
      <c r="Y263" s="459"/>
      <c r="Z263" s="454"/>
      <c r="AA263" s="36"/>
      <c r="AB263" s="454"/>
      <c r="AC263" s="454"/>
      <c r="AD263" s="454"/>
      <c r="AE263" s="454"/>
      <c r="AK263" s="137"/>
    </row>
    <row r="264" spans="1:37" ht="15.75" customHeight="1">
      <c r="A264" s="454"/>
      <c r="B264" s="454"/>
      <c r="C264" s="454"/>
      <c r="D264" s="454"/>
      <c r="E264" s="454"/>
      <c r="F264" s="454"/>
      <c r="G264" s="34"/>
      <c r="H264" s="454"/>
      <c r="I264" s="454"/>
      <c r="J264" s="454"/>
      <c r="K264" s="454"/>
      <c r="L264" s="454"/>
      <c r="M264" s="454"/>
      <c r="N264" s="454"/>
      <c r="O264" s="454"/>
      <c r="P264" s="454"/>
      <c r="Q264" s="454"/>
      <c r="R264" s="454"/>
      <c r="S264" s="454"/>
      <c r="T264" s="454"/>
      <c r="U264" s="454"/>
      <c r="V264" s="454"/>
      <c r="W264" s="454"/>
      <c r="Y264" s="459"/>
      <c r="Z264" s="454"/>
      <c r="AA264" s="36"/>
      <c r="AB264" s="454"/>
      <c r="AC264" s="454"/>
      <c r="AD264" s="454"/>
      <c r="AE264" s="454"/>
      <c r="AK264" s="137"/>
    </row>
    <row r="265" spans="1:37" ht="15.75" customHeight="1">
      <c r="A265" s="454"/>
      <c r="B265" s="454"/>
      <c r="C265" s="454"/>
      <c r="D265" s="454"/>
      <c r="E265" s="454"/>
      <c r="F265" s="454"/>
      <c r="G265" s="34"/>
      <c r="H265" s="454"/>
      <c r="I265" s="454"/>
      <c r="J265" s="454"/>
      <c r="K265" s="454"/>
      <c r="L265" s="454"/>
      <c r="M265" s="454"/>
      <c r="N265" s="454"/>
      <c r="O265" s="454"/>
      <c r="P265" s="454"/>
      <c r="Q265" s="454"/>
      <c r="R265" s="454"/>
      <c r="S265" s="454"/>
      <c r="T265" s="454"/>
      <c r="U265" s="454"/>
      <c r="V265" s="454"/>
      <c r="W265" s="454"/>
      <c r="Y265" s="459"/>
      <c r="Z265" s="454"/>
      <c r="AA265" s="36"/>
      <c r="AB265" s="454"/>
      <c r="AC265" s="454"/>
      <c r="AD265" s="454"/>
      <c r="AE265" s="454"/>
      <c r="AK265" s="137"/>
    </row>
    <row r="266" spans="1:37" ht="15.75" customHeight="1">
      <c r="A266" s="454"/>
      <c r="B266" s="454"/>
      <c r="C266" s="454"/>
      <c r="D266" s="454"/>
      <c r="E266" s="454"/>
      <c r="F266" s="454"/>
      <c r="G266" s="34"/>
      <c r="H266" s="454"/>
      <c r="I266" s="454"/>
      <c r="J266" s="454"/>
      <c r="K266" s="454"/>
      <c r="L266" s="454"/>
      <c r="M266" s="454"/>
      <c r="N266" s="454"/>
      <c r="O266" s="454"/>
      <c r="P266" s="454"/>
      <c r="Q266" s="454"/>
      <c r="R266" s="454"/>
      <c r="S266" s="454"/>
      <c r="T266" s="454"/>
      <c r="U266" s="454"/>
      <c r="V266" s="454"/>
      <c r="W266" s="454"/>
      <c r="Y266" s="459"/>
      <c r="Z266" s="454"/>
      <c r="AA266" s="36"/>
      <c r="AB266" s="454"/>
      <c r="AC266" s="454"/>
      <c r="AD266" s="454"/>
      <c r="AE266" s="454"/>
      <c r="AK266" s="137"/>
    </row>
    <row r="267" spans="1:37" ht="15.75" customHeight="1">
      <c r="A267" s="454"/>
      <c r="B267" s="454"/>
      <c r="C267" s="454"/>
      <c r="D267" s="454"/>
      <c r="E267" s="454"/>
      <c r="F267" s="454"/>
      <c r="G267" s="34"/>
      <c r="H267" s="454"/>
      <c r="I267" s="454"/>
      <c r="J267" s="454"/>
      <c r="K267" s="454"/>
      <c r="L267" s="454"/>
      <c r="M267" s="454"/>
      <c r="N267" s="454"/>
      <c r="O267" s="454"/>
      <c r="P267" s="454"/>
      <c r="Q267" s="454"/>
      <c r="R267" s="454"/>
      <c r="S267" s="454"/>
      <c r="T267" s="454"/>
      <c r="U267" s="454"/>
      <c r="V267" s="454"/>
      <c r="W267" s="454"/>
      <c r="Y267" s="459"/>
      <c r="Z267" s="454"/>
      <c r="AA267" s="36"/>
      <c r="AB267" s="454"/>
      <c r="AC267" s="454"/>
      <c r="AD267" s="454"/>
      <c r="AE267" s="454"/>
      <c r="AK267" s="137"/>
    </row>
    <row r="268" spans="1:37" ht="15.75" customHeight="1">
      <c r="A268" s="454"/>
      <c r="B268" s="454"/>
      <c r="C268" s="454"/>
      <c r="D268" s="454"/>
      <c r="E268" s="454"/>
      <c r="F268" s="454"/>
      <c r="G268" s="34"/>
      <c r="H268" s="454"/>
      <c r="I268" s="454"/>
      <c r="J268" s="454"/>
      <c r="K268" s="454"/>
      <c r="L268" s="454"/>
      <c r="M268" s="454"/>
      <c r="N268" s="454"/>
      <c r="O268" s="454"/>
      <c r="P268" s="454"/>
      <c r="Q268" s="454"/>
      <c r="R268" s="454"/>
      <c r="S268" s="454"/>
      <c r="T268" s="454"/>
      <c r="U268" s="454"/>
      <c r="V268" s="454"/>
      <c r="W268" s="454"/>
      <c r="Y268" s="459"/>
      <c r="Z268" s="454"/>
      <c r="AA268" s="36"/>
      <c r="AB268" s="454"/>
      <c r="AC268" s="454"/>
      <c r="AD268" s="454"/>
      <c r="AE268" s="454"/>
      <c r="AK268" s="137"/>
    </row>
    <row r="269" spans="1:37" ht="15.75" customHeight="1">
      <c r="A269" s="454"/>
      <c r="B269" s="454"/>
      <c r="C269" s="454"/>
      <c r="D269" s="454"/>
      <c r="E269" s="454"/>
      <c r="F269" s="454"/>
      <c r="G269" s="34"/>
      <c r="H269" s="454"/>
      <c r="I269" s="454"/>
      <c r="J269" s="454"/>
      <c r="K269" s="454"/>
      <c r="L269" s="454"/>
      <c r="M269" s="454"/>
      <c r="N269" s="454"/>
      <c r="O269" s="454"/>
      <c r="P269" s="454"/>
      <c r="Q269" s="454"/>
      <c r="R269" s="454"/>
      <c r="S269" s="454"/>
      <c r="T269" s="454"/>
      <c r="U269" s="454"/>
      <c r="V269" s="454"/>
      <c r="W269" s="454"/>
      <c r="Y269" s="459"/>
      <c r="Z269" s="454"/>
      <c r="AA269" s="36"/>
      <c r="AB269" s="454"/>
      <c r="AC269" s="454"/>
      <c r="AD269" s="454"/>
      <c r="AE269" s="454"/>
      <c r="AK269" s="137"/>
    </row>
    <row r="270" spans="1:37" ht="15.75" customHeight="1">
      <c r="A270" s="454"/>
      <c r="B270" s="454"/>
      <c r="C270" s="454"/>
      <c r="D270" s="454"/>
      <c r="E270" s="454"/>
      <c r="F270" s="454"/>
      <c r="G270" s="34"/>
      <c r="H270" s="454"/>
      <c r="I270" s="454"/>
      <c r="J270" s="454"/>
      <c r="K270" s="454"/>
      <c r="L270" s="454"/>
      <c r="M270" s="454"/>
      <c r="N270" s="454"/>
      <c r="O270" s="454"/>
      <c r="P270" s="454"/>
      <c r="Q270" s="454"/>
      <c r="R270" s="454"/>
      <c r="S270" s="454"/>
      <c r="T270" s="454"/>
      <c r="U270" s="454"/>
      <c r="V270" s="454"/>
      <c r="W270" s="454"/>
      <c r="Y270" s="459"/>
      <c r="Z270" s="454"/>
      <c r="AA270" s="36"/>
      <c r="AB270" s="454"/>
      <c r="AC270" s="454"/>
      <c r="AD270" s="454"/>
      <c r="AE270" s="454"/>
      <c r="AK270" s="137"/>
    </row>
    <row r="271" spans="1:37" ht="15.75" customHeight="1">
      <c r="A271" s="454"/>
      <c r="B271" s="454"/>
      <c r="C271" s="454"/>
      <c r="D271" s="454"/>
      <c r="E271" s="454"/>
      <c r="F271" s="454"/>
      <c r="G271" s="34"/>
      <c r="H271" s="454"/>
      <c r="I271" s="454"/>
      <c r="J271" s="454"/>
      <c r="K271" s="454"/>
      <c r="L271" s="454"/>
      <c r="M271" s="454"/>
      <c r="N271" s="454"/>
      <c r="O271" s="454"/>
      <c r="P271" s="454"/>
      <c r="Q271" s="454"/>
      <c r="R271" s="454"/>
      <c r="S271" s="454"/>
      <c r="T271" s="454"/>
      <c r="U271" s="454"/>
      <c r="V271" s="454"/>
      <c r="W271" s="454"/>
      <c r="Y271" s="459"/>
      <c r="Z271" s="454"/>
      <c r="AA271" s="36"/>
      <c r="AB271" s="454"/>
      <c r="AC271" s="454"/>
      <c r="AD271" s="454"/>
      <c r="AE271" s="454"/>
      <c r="AK271" s="137"/>
    </row>
    <row r="272" spans="1:37" ht="15.75" customHeight="1">
      <c r="A272" s="454"/>
      <c r="B272" s="454"/>
      <c r="C272" s="454"/>
      <c r="D272" s="454"/>
      <c r="E272" s="454"/>
      <c r="F272" s="454"/>
      <c r="G272" s="34"/>
      <c r="H272" s="454"/>
      <c r="I272" s="454"/>
      <c r="J272" s="454"/>
      <c r="K272" s="454"/>
      <c r="L272" s="454"/>
      <c r="M272" s="454"/>
      <c r="N272" s="454"/>
      <c r="O272" s="454"/>
      <c r="P272" s="454"/>
      <c r="Q272" s="454"/>
      <c r="R272" s="454"/>
      <c r="S272" s="454"/>
      <c r="T272" s="454"/>
      <c r="U272" s="454"/>
      <c r="V272" s="454"/>
      <c r="W272" s="454"/>
      <c r="Y272" s="459"/>
      <c r="Z272" s="454"/>
      <c r="AA272" s="36"/>
      <c r="AB272" s="454"/>
      <c r="AC272" s="454"/>
      <c r="AD272" s="454"/>
      <c r="AE272" s="454"/>
      <c r="AK272" s="137"/>
    </row>
    <row r="273" spans="1:37" ht="15.75" customHeight="1">
      <c r="A273" s="454"/>
      <c r="B273" s="454"/>
      <c r="C273" s="454"/>
      <c r="D273" s="454"/>
      <c r="E273" s="454"/>
      <c r="F273" s="454"/>
      <c r="G273" s="34"/>
      <c r="H273" s="454"/>
      <c r="I273" s="454"/>
      <c r="J273" s="454"/>
      <c r="K273" s="454"/>
      <c r="L273" s="454"/>
      <c r="M273" s="454"/>
      <c r="N273" s="454"/>
      <c r="O273" s="454"/>
      <c r="P273" s="454"/>
      <c r="Q273" s="454"/>
      <c r="R273" s="454"/>
      <c r="S273" s="454"/>
      <c r="T273" s="454"/>
      <c r="U273" s="454"/>
      <c r="V273" s="454"/>
      <c r="W273" s="454"/>
      <c r="Y273" s="459"/>
      <c r="Z273" s="454"/>
      <c r="AA273" s="36"/>
      <c r="AB273" s="454"/>
      <c r="AC273" s="454"/>
      <c r="AD273" s="454"/>
      <c r="AE273" s="454"/>
      <c r="AK273" s="137"/>
    </row>
    <row r="274" spans="1:37" ht="15.75" customHeight="1">
      <c r="A274" s="454"/>
      <c r="B274" s="454"/>
      <c r="C274" s="454"/>
      <c r="D274" s="454"/>
      <c r="E274" s="454"/>
      <c r="F274" s="454"/>
      <c r="G274" s="34"/>
      <c r="H274" s="454"/>
      <c r="I274" s="454"/>
      <c r="J274" s="454"/>
      <c r="K274" s="454"/>
      <c r="L274" s="454"/>
      <c r="M274" s="454"/>
      <c r="N274" s="454"/>
      <c r="O274" s="454"/>
      <c r="P274" s="454"/>
      <c r="Q274" s="454"/>
      <c r="R274" s="454"/>
      <c r="S274" s="454"/>
      <c r="T274" s="454"/>
      <c r="U274" s="454"/>
      <c r="V274" s="454"/>
      <c r="W274" s="454"/>
      <c r="Y274" s="459"/>
      <c r="Z274" s="454"/>
      <c r="AA274" s="36"/>
      <c r="AB274" s="454"/>
      <c r="AC274" s="454"/>
      <c r="AD274" s="454"/>
      <c r="AE274" s="454"/>
      <c r="AK274" s="137"/>
    </row>
    <row r="275" spans="1:37" ht="15.75" customHeight="1">
      <c r="A275" s="454"/>
      <c r="B275" s="454"/>
      <c r="C275" s="454"/>
      <c r="D275" s="454"/>
      <c r="E275" s="454"/>
      <c r="F275" s="454"/>
      <c r="G275" s="34"/>
      <c r="H275" s="454"/>
      <c r="I275" s="454"/>
      <c r="J275" s="454"/>
      <c r="K275" s="454"/>
      <c r="L275" s="454"/>
      <c r="M275" s="454"/>
      <c r="N275" s="454"/>
      <c r="O275" s="454"/>
      <c r="P275" s="454"/>
      <c r="Q275" s="454"/>
      <c r="R275" s="454"/>
      <c r="S275" s="454"/>
      <c r="T275" s="454"/>
      <c r="U275" s="454"/>
      <c r="V275" s="454"/>
      <c r="W275" s="454"/>
      <c r="Y275" s="459"/>
      <c r="Z275" s="454"/>
      <c r="AA275" s="36"/>
      <c r="AB275" s="454"/>
      <c r="AC275" s="454"/>
      <c r="AD275" s="454"/>
      <c r="AE275" s="454"/>
      <c r="AK275" s="137"/>
    </row>
    <row r="276" spans="1:37" ht="15.75" customHeight="1">
      <c r="A276" s="454"/>
      <c r="B276" s="454"/>
      <c r="C276" s="454"/>
      <c r="D276" s="454"/>
      <c r="E276" s="454"/>
      <c r="F276" s="454"/>
      <c r="G276" s="34"/>
      <c r="H276" s="454"/>
      <c r="I276" s="454"/>
      <c r="J276" s="454"/>
      <c r="K276" s="454"/>
      <c r="L276" s="454"/>
      <c r="M276" s="454"/>
      <c r="N276" s="454"/>
      <c r="O276" s="454"/>
      <c r="P276" s="454"/>
      <c r="Q276" s="454"/>
      <c r="R276" s="454"/>
      <c r="S276" s="454"/>
      <c r="T276" s="454"/>
      <c r="U276" s="454"/>
      <c r="V276" s="454"/>
      <c r="W276" s="454"/>
      <c r="Y276" s="459"/>
      <c r="Z276" s="454"/>
      <c r="AA276" s="36"/>
      <c r="AB276" s="454"/>
      <c r="AC276" s="454"/>
      <c r="AD276" s="454"/>
      <c r="AE276" s="454"/>
      <c r="AK276" s="137"/>
    </row>
    <row r="277" spans="1:37" ht="15.75" customHeight="1">
      <c r="A277" s="454"/>
      <c r="B277" s="454"/>
      <c r="C277" s="454"/>
      <c r="D277" s="454"/>
      <c r="E277" s="454"/>
      <c r="F277" s="454"/>
      <c r="G277" s="34"/>
      <c r="H277" s="454"/>
      <c r="I277" s="454"/>
      <c r="J277" s="454"/>
      <c r="K277" s="454"/>
      <c r="L277" s="454"/>
      <c r="M277" s="454"/>
      <c r="N277" s="454"/>
      <c r="O277" s="454"/>
      <c r="P277" s="454"/>
      <c r="Q277" s="454"/>
      <c r="R277" s="454"/>
      <c r="S277" s="454"/>
      <c r="T277" s="454"/>
      <c r="U277" s="454"/>
      <c r="V277" s="454"/>
      <c r="W277" s="454"/>
      <c r="Y277" s="459"/>
      <c r="Z277" s="454"/>
      <c r="AA277" s="36"/>
      <c r="AB277" s="454"/>
      <c r="AC277" s="454"/>
      <c r="AD277" s="454"/>
      <c r="AE277" s="454"/>
      <c r="AK277" s="137"/>
    </row>
    <row r="278" spans="1:37" ht="15.75" customHeight="1">
      <c r="A278" s="454"/>
      <c r="B278" s="454"/>
      <c r="C278" s="454"/>
      <c r="D278" s="454"/>
      <c r="E278" s="454"/>
      <c r="F278" s="454"/>
      <c r="G278" s="34"/>
      <c r="H278" s="454"/>
      <c r="I278" s="454"/>
      <c r="J278" s="454"/>
      <c r="K278" s="454"/>
      <c r="L278" s="454"/>
      <c r="M278" s="454"/>
      <c r="N278" s="454"/>
      <c r="O278" s="454"/>
      <c r="P278" s="454"/>
      <c r="Q278" s="454"/>
      <c r="R278" s="454"/>
      <c r="S278" s="454"/>
      <c r="T278" s="454"/>
      <c r="U278" s="454"/>
      <c r="V278" s="454"/>
      <c r="W278" s="454"/>
      <c r="Y278" s="459"/>
      <c r="Z278" s="454"/>
      <c r="AA278" s="36"/>
      <c r="AB278" s="454"/>
      <c r="AC278" s="454"/>
      <c r="AD278" s="454"/>
      <c r="AE278" s="454"/>
      <c r="AK278" s="137"/>
    </row>
    <row r="279" spans="1:37" ht="15.75" customHeight="1">
      <c r="A279" s="454"/>
      <c r="B279" s="454"/>
      <c r="C279" s="454"/>
      <c r="D279" s="454"/>
      <c r="E279" s="454"/>
      <c r="F279" s="454"/>
      <c r="G279" s="34"/>
      <c r="H279" s="454"/>
      <c r="I279" s="454"/>
      <c r="J279" s="454"/>
      <c r="K279" s="454"/>
      <c r="L279" s="454"/>
      <c r="M279" s="454"/>
      <c r="N279" s="454"/>
      <c r="O279" s="454"/>
      <c r="P279" s="454"/>
      <c r="Q279" s="454"/>
      <c r="R279" s="454"/>
      <c r="S279" s="454"/>
      <c r="T279" s="454"/>
      <c r="U279" s="454"/>
      <c r="V279" s="454"/>
      <c r="W279" s="454"/>
      <c r="Y279" s="459"/>
      <c r="Z279" s="454"/>
      <c r="AA279" s="36"/>
      <c r="AB279" s="454"/>
      <c r="AC279" s="454"/>
      <c r="AD279" s="454"/>
      <c r="AE279" s="454"/>
      <c r="AK279" s="137"/>
    </row>
    <row r="280" spans="1:37" ht="15.75" customHeight="1">
      <c r="A280" s="454"/>
      <c r="B280" s="454"/>
      <c r="C280" s="454"/>
      <c r="D280" s="454"/>
      <c r="E280" s="454"/>
      <c r="F280" s="454"/>
      <c r="G280" s="34"/>
      <c r="H280" s="454"/>
      <c r="I280" s="454"/>
      <c r="J280" s="454"/>
      <c r="K280" s="454"/>
      <c r="L280" s="454"/>
      <c r="M280" s="454"/>
      <c r="N280" s="454"/>
      <c r="O280" s="454"/>
      <c r="P280" s="454"/>
      <c r="Q280" s="454"/>
      <c r="R280" s="454"/>
      <c r="S280" s="454"/>
      <c r="T280" s="454"/>
      <c r="U280" s="454"/>
      <c r="V280" s="454"/>
      <c r="W280" s="454"/>
      <c r="Y280" s="459"/>
      <c r="Z280" s="454"/>
      <c r="AA280" s="36"/>
      <c r="AB280" s="454"/>
      <c r="AC280" s="454"/>
      <c r="AD280" s="454"/>
      <c r="AE280" s="454"/>
      <c r="AK280" s="137"/>
    </row>
    <row r="281" spans="1:37" ht="15.75" customHeight="1">
      <c r="A281" s="454"/>
      <c r="B281" s="454"/>
      <c r="C281" s="454"/>
      <c r="D281" s="454"/>
      <c r="E281" s="454"/>
      <c r="F281" s="454"/>
      <c r="G281" s="34"/>
      <c r="H281" s="454"/>
      <c r="I281" s="454"/>
      <c r="J281" s="454"/>
      <c r="K281" s="454"/>
      <c r="L281" s="454"/>
      <c r="M281" s="454"/>
      <c r="N281" s="454"/>
      <c r="O281" s="454"/>
      <c r="P281" s="454"/>
      <c r="Q281" s="454"/>
      <c r="R281" s="454"/>
      <c r="S281" s="454"/>
      <c r="T281" s="454"/>
      <c r="U281" s="454"/>
      <c r="V281" s="454"/>
      <c r="W281" s="454"/>
      <c r="Y281" s="459"/>
      <c r="Z281" s="454"/>
      <c r="AA281" s="36"/>
      <c r="AB281" s="454"/>
      <c r="AC281" s="454"/>
      <c r="AD281" s="454"/>
      <c r="AE281" s="454"/>
      <c r="AK281" s="137"/>
    </row>
    <row r="282" spans="1:37" ht="15.75" customHeight="1">
      <c r="A282" s="454"/>
      <c r="B282" s="454"/>
      <c r="C282" s="454"/>
      <c r="D282" s="454"/>
      <c r="E282" s="454"/>
      <c r="F282" s="454"/>
      <c r="G282" s="34"/>
      <c r="H282" s="454"/>
      <c r="I282" s="454"/>
      <c r="J282" s="454"/>
      <c r="K282" s="454"/>
      <c r="L282" s="454"/>
      <c r="M282" s="454"/>
      <c r="N282" s="454"/>
      <c r="O282" s="454"/>
      <c r="P282" s="454"/>
      <c r="Q282" s="454"/>
      <c r="R282" s="454"/>
      <c r="S282" s="454"/>
      <c r="T282" s="454"/>
      <c r="U282" s="454"/>
      <c r="V282" s="454"/>
      <c r="W282" s="454"/>
      <c r="Y282" s="459"/>
      <c r="Z282" s="454"/>
      <c r="AA282" s="36"/>
      <c r="AB282" s="454"/>
      <c r="AC282" s="454"/>
      <c r="AD282" s="454"/>
      <c r="AE282" s="454"/>
      <c r="AK282" s="137"/>
    </row>
    <row r="283" spans="1:37" ht="15.75" customHeight="1">
      <c r="A283" s="454"/>
      <c r="B283" s="454"/>
      <c r="C283" s="454"/>
      <c r="D283" s="454"/>
      <c r="E283" s="454"/>
      <c r="F283" s="454"/>
      <c r="G283" s="34"/>
      <c r="H283" s="454"/>
      <c r="I283" s="454"/>
      <c r="J283" s="454"/>
      <c r="K283" s="454"/>
      <c r="L283" s="454"/>
      <c r="M283" s="454"/>
      <c r="N283" s="454"/>
      <c r="O283" s="454"/>
      <c r="P283" s="454"/>
      <c r="Q283" s="454"/>
      <c r="R283" s="454"/>
      <c r="S283" s="454"/>
      <c r="T283" s="454"/>
      <c r="U283" s="454"/>
      <c r="V283" s="454"/>
      <c r="W283" s="454"/>
      <c r="Y283" s="459"/>
      <c r="Z283" s="454"/>
      <c r="AA283" s="36"/>
      <c r="AB283" s="454"/>
      <c r="AC283" s="454"/>
      <c r="AD283" s="454"/>
      <c r="AE283" s="454"/>
      <c r="AK283" s="137"/>
    </row>
    <row r="284" spans="1:37" ht="15.75" customHeight="1">
      <c r="A284" s="454"/>
      <c r="B284" s="454"/>
      <c r="C284" s="454"/>
      <c r="D284" s="454"/>
      <c r="E284" s="454"/>
      <c r="F284" s="454"/>
      <c r="G284" s="34"/>
      <c r="H284" s="454"/>
      <c r="I284" s="454"/>
      <c r="J284" s="454"/>
      <c r="K284" s="454"/>
      <c r="L284" s="454"/>
      <c r="M284" s="454"/>
      <c r="N284" s="454"/>
      <c r="O284" s="454"/>
      <c r="P284" s="454"/>
      <c r="Q284" s="454"/>
      <c r="R284" s="454"/>
      <c r="S284" s="454"/>
      <c r="T284" s="454"/>
      <c r="U284" s="454"/>
      <c r="V284" s="454"/>
      <c r="W284" s="454"/>
      <c r="Y284" s="459"/>
      <c r="Z284" s="454"/>
      <c r="AA284" s="36"/>
      <c r="AB284" s="454"/>
      <c r="AC284" s="454"/>
      <c r="AD284" s="454"/>
      <c r="AE284" s="454"/>
      <c r="AK284" s="137"/>
    </row>
    <row r="285" spans="1:37" ht="15.75" customHeight="1">
      <c r="A285" s="454"/>
      <c r="B285" s="454"/>
      <c r="C285" s="454"/>
      <c r="D285" s="454"/>
      <c r="E285" s="454"/>
      <c r="F285" s="454"/>
      <c r="G285" s="34"/>
      <c r="H285" s="454"/>
      <c r="I285" s="454"/>
      <c r="J285" s="454"/>
      <c r="K285" s="454"/>
      <c r="L285" s="454"/>
      <c r="M285" s="454"/>
      <c r="N285" s="454"/>
      <c r="O285" s="454"/>
      <c r="P285" s="454"/>
      <c r="Q285" s="454"/>
      <c r="R285" s="454"/>
      <c r="S285" s="454"/>
      <c r="T285" s="454"/>
      <c r="U285" s="454"/>
      <c r="V285" s="454"/>
      <c r="W285" s="454"/>
      <c r="Y285" s="459"/>
      <c r="Z285" s="454"/>
      <c r="AA285" s="36"/>
      <c r="AB285" s="454"/>
      <c r="AC285" s="454"/>
      <c r="AD285" s="454"/>
      <c r="AE285" s="454"/>
      <c r="AK285" s="137"/>
    </row>
    <row r="286" spans="1:37" ht="15.75" customHeight="1">
      <c r="A286" s="454"/>
      <c r="B286" s="454"/>
      <c r="C286" s="454"/>
      <c r="D286" s="454"/>
      <c r="E286" s="454"/>
      <c r="F286" s="454"/>
      <c r="G286" s="34"/>
      <c r="H286" s="454"/>
      <c r="I286" s="454"/>
      <c r="J286" s="454"/>
      <c r="K286" s="454"/>
      <c r="L286" s="454"/>
      <c r="M286" s="454"/>
      <c r="N286" s="454"/>
      <c r="O286" s="454"/>
      <c r="P286" s="454"/>
      <c r="Q286" s="454"/>
      <c r="R286" s="454"/>
      <c r="S286" s="454"/>
      <c r="T286" s="454"/>
      <c r="U286" s="454"/>
      <c r="V286" s="454"/>
      <c r="W286" s="454"/>
      <c r="Y286" s="459"/>
      <c r="Z286" s="454"/>
      <c r="AA286" s="36"/>
      <c r="AB286" s="454"/>
      <c r="AC286" s="454"/>
      <c r="AD286" s="454"/>
      <c r="AE286" s="454"/>
      <c r="AK286" s="137"/>
    </row>
    <row r="287" spans="1:37" ht="15.75" customHeight="1">
      <c r="A287" s="454"/>
      <c r="B287" s="454"/>
      <c r="C287" s="454"/>
      <c r="D287" s="454"/>
      <c r="E287" s="454"/>
      <c r="F287" s="454"/>
      <c r="G287" s="34"/>
      <c r="H287" s="454"/>
      <c r="I287" s="454"/>
      <c r="J287" s="454"/>
      <c r="K287" s="454"/>
      <c r="L287" s="454"/>
      <c r="M287" s="454"/>
      <c r="N287" s="454"/>
      <c r="O287" s="454"/>
      <c r="P287" s="454"/>
      <c r="Q287" s="454"/>
      <c r="R287" s="454"/>
      <c r="S287" s="454"/>
      <c r="T287" s="454"/>
      <c r="U287" s="454"/>
      <c r="V287" s="454"/>
      <c r="W287" s="454"/>
      <c r="Y287" s="459"/>
      <c r="Z287" s="454"/>
      <c r="AA287" s="36"/>
      <c r="AB287" s="454"/>
      <c r="AC287" s="454"/>
      <c r="AD287" s="454"/>
      <c r="AE287" s="454"/>
      <c r="AK287" s="137"/>
    </row>
    <row r="288" spans="1:37" ht="15.75" customHeight="1">
      <c r="A288" s="454"/>
      <c r="B288" s="454"/>
      <c r="C288" s="454"/>
      <c r="D288" s="454"/>
      <c r="E288" s="454"/>
      <c r="F288" s="454"/>
      <c r="G288" s="34"/>
      <c r="H288" s="454"/>
      <c r="I288" s="454"/>
      <c r="J288" s="454"/>
      <c r="K288" s="454"/>
      <c r="L288" s="454"/>
      <c r="M288" s="454"/>
      <c r="N288" s="454"/>
      <c r="O288" s="454"/>
      <c r="P288" s="454"/>
      <c r="Q288" s="454"/>
      <c r="R288" s="454"/>
      <c r="S288" s="454"/>
      <c r="T288" s="454"/>
      <c r="U288" s="454"/>
      <c r="V288" s="454"/>
      <c r="W288" s="454"/>
      <c r="Y288" s="459"/>
      <c r="Z288" s="454"/>
      <c r="AA288" s="36"/>
      <c r="AB288" s="454"/>
      <c r="AC288" s="454"/>
      <c r="AD288" s="454"/>
      <c r="AE288" s="454"/>
      <c r="AK288" s="137"/>
    </row>
    <row r="289" spans="1:37" ht="15.75" customHeight="1">
      <c r="A289" s="454"/>
      <c r="B289" s="454"/>
      <c r="C289" s="454"/>
      <c r="D289" s="454"/>
      <c r="E289" s="454"/>
      <c r="F289" s="454"/>
      <c r="G289" s="34"/>
      <c r="H289" s="454"/>
      <c r="I289" s="454"/>
      <c r="J289" s="454"/>
      <c r="K289" s="454"/>
      <c r="L289" s="454"/>
      <c r="M289" s="454"/>
      <c r="N289" s="454"/>
      <c r="O289" s="454"/>
      <c r="P289" s="454"/>
      <c r="Q289" s="454"/>
      <c r="R289" s="454"/>
      <c r="S289" s="454"/>
      <c r="T289" s="454"/>
      <c r="U289" s="454"/>
      <c r="V289" s="454"/>
      <c r="W289" s="454"/>
      <c r="Y289" s="459"/>
      <c r="Z289" s="454"/>
      <c r="AA289" s="36"/>
      <c r="AB289" s="454"/>
      <c r="AC289" s="454"/>
      <c r="AD289" s="454"/>
      <c r="AE289" s="454"/>
      <c r="AK289" s="137"/>
    </row>
    <row r="290" spans="1:37" ht="15.75" customHeight="1">
      <c r="A290" s="454"/>
      <c r="B290" s="454"/>
      <c r="C290" s="454"/>
      <c r="D290" s="454"/>
      <c r="E290" s="454"/>
      <c r="F290" s="454"/>
      <c r="G290" s="34"/>
      <c r="H290" s="454"/>
      <c r="I290" s="454"/>
      <c r="J290" s="454"/>
      <c r="K290" s="454"/>
      <c r="L290" s="454"/>
      <c r="M290" s="454"/>
      <c r="N290" s="454"/>
      <c r="O290" s="454"/>
      <c r="P290" s="454"/>
      <c r="Q290" s="454"/>
      <c r="R290" s="454"/>
      <c r="S290" s="454"/>
      <c r="T290" s="454"/>
      <c r="U290" s="454"/>
      <c r="V290" s="454"/>
      <c r="W290" s="454"/>
      <c r="Y290" s="459"/>
      <c r="Z290" s="454"/>
      <c r="AA290" s="36"/>
      <c r="AB290" s="454"/>
      <c r="AC290" s="454"/>
      <c r="AD290" s="454"/>
      <c r="AE290" s="454"/>
      <c r="AK290" s="137"/>
    </row>
    <row r="291" spans="1:37" ht="15.75" customHeight="1">
      <c r="A291" s="454"/>
      <c r="B291" s="454"/>
      <c r="C291" s="454"/>
      <c r="D291" s="454"/>
      <c r="E291" s="454"/>
      <c r="F291" s="454"/>
      <c r="G291" s="34"/>
      <c r="H291" s="454"/>
      <c r="I291" s="454"/>
      <c r="J291" s="454"/>
      <c r="K291" s="454"/>
      <c r="L291" s="454"/>
      <c r="M291" s="454"/>
      <c r="N291" s="454"/>
      <c r="O291" s="454"/>
      <c r="P291" s="454"/>
      <c r="Q291" s="454"/>
      <c r="R291" s="454"/>
      <c r="S291" s="454"/>
      <c r="T291" s="454"/>
      <c r="U291" s="454"/>
      <c r="V291" s="454"/>
      <c r="W291" s="454"/>
      <c r="Y291" s="459"/>
      <c r="Z291" s="454"/>
      <c r="AA291" s="36"/>
      <c r="AB291" s="454"/>
      <c r="AC291" s="454"/>
      <c r="AD291" s="454"/>
      <c r="AE291" s="454"/>
      <c r="AK291" s="137"/>
    </row>
    <row r="292" spans="1:37" ht="15.75" customHeight="1">
      <c r="A292" s="454"/>
      <c r="B292" s="454"/>
      <c r="C292" s="454"/>
      <c r="D292" s="454"/>
      <c r="E292" s="454"/>
      <c r="F292" s="454"/>
      <c r="G292" s="34"/>
      <c r="H292" s="454"/>
      <c r="I292" s="454"/>
      <c r="J292" s="454"/>
      <c r="K292" s="454"/>
      <c r="L292" s="454"/>
      <c r="M292" s="454"/>
      <c r="N292" s="454"/>
      <c r="O292" s="454"/>
      <c r="P292" s="454"/>
      <c r="Q292" s="454"/>
      <c r="R292" s="454"/>
      <c r="S292" s="454"/>
      <c r="T292" s="454"/>
      <c r="U292" s="454"/>
      <c r="V292" s="454"/>
      <c r="W292" s="454"/>
      <c r="Y292" s="459"/>
      <c r="Z292" s="454"/>
      <c r="AA292" s="36"/>
      <c r="AB292" s="454"/>
      <c r="AC292" s="454"/>
      <c r="AD292" s="454"/>
      <c r="AE292" s="454"/>
      <c r="AK292" s="137"/>
    </row>
    <row r="293" spans="1:37" ht="15.75" customHeight="1">
      <c r="A293" s="454"/>
      <c r="B293" s="454"/>
      <c r="C293" s="454"/>
      <c r="D293" s="454"/>
      <c r="E293" s="454"/>
      <c r="F293" s="454"/>
      <c r="G293" s="34"/>
      <c r="H293" s="454"/>
      <c r="I293" s="454"/>
      <c r="J293" s="454"/>
      <c r="K293" s="454"/>
      <c r="L293" s="454"/>
      <c r="M293" s="454"/>
      <c r="N293" s="454"/>
      <c r="O293" s="454"/>
      <c r="P293" s="454"/>
      <c r="Q293" s="454"/>
      <c r="R293" s="454"/>
      <c r="S293" s="454"/>
      <c r="T293" s="454"/>
      <c r="U293" s="454"/>
      <c r="V293" s="454"/>
      <c r="W293" s="454"/>
      <c r="Y293" s="459"/>
      <c r="Z293" s="454"/>
      <c r="AA293" s="36"/>
      <c r="AB293" s="454"/>
      <c r="AC293" s="454"/>
      <c r="AD293" s="454"/>
      <c r="AE293" s="454"/>
      <c r="AK293" s="137"/>
    </row>
    <row r="294" spans="1:37" ht="15.75" customHeight="1">
      <c r="A294" s="454"/>
      <c r="B294" s="454"/>
      <c r="C294" s="454"/>
      <c r="D294" s="454"/>
      <c r="E294" s="454"/>
      <c r="F294" s="454"/>
      <c r="G294" s="34"/>
      <c r="H294" s="454"/>
      <c r="I294" s="454"/>
      <c r="J294" s="454"/>
      <c r="K294" s="454"/>
      <c r="L294" s="454"/>
      <c r="M294" s="454"/>
      <c r="N294" s="454"/>
      <c r="O294" s="454"/>
      <c r="P294" s="454"/>
      <c r="Q294" s="454"/>
      <c r="R294" s="454"/>
      <c r="S294" s="454"/>
      <c r="T294" s="454"/>
      <c r="U294" s="454"/>
      <c r="V294" s="454"/>
      <c r="W294" s="454"/>
      <c r="Y294" s="459"/>
      <c r="Z294" s="454"/>
      <c r="AA294" s="36"/>
      <c r="AB294" s="454"/>
      <c r="AC294" s="454"/>
      <c r="AD294" s="454"/>
      <c r="AE294" s="454"/>
      <c r="AK294" s="137"/>
    </row>
    <row r="295" spans="1:37" ht="15.75" customHeight="1">
      <c r="A295" s="454"/>
      <c r="B295" s="454"/>
      <c r="C295" s="454"/>
      <c r="D295" s="454"/>
      <c r="E295" s="454"/>
      <c r="F295" s="454"/>
      <c r="G295" s="34"/>
      <c r="H295" s="454"/>
      <c r="I295" s="454"/>
      <c r="J295" s="454"/>
      <c r="K295" s="454"/>
      <c r="L295" s="454"/>
      <c r="M295" s="454"/>
      <c r="N295" s="454"/>
      <c r="O295" s="454"/>
      <c r="P295" s="454"/>
      <c r="Q295" s="454"/>
      <c r="R295" s="454"/>
      <c r="S295" s="454"/>
      <c r="T295" s="454"/>
      <c r="U295" s="454"/>
      <c r="V295" s="454"/>
      <c r="W295" s="454"/>
      <c r="Y295" s="459"/>
      <c r="Z295" s="454"/>
      <c r="AA295" s="36"/>
      <c r="AB295" s="454"/>
      <c r="AC295" s="454"/>
      <c r="AD295" s="454"/>
      <c r="AE295" s="454"/>
      <c r="AK295" s="137"/>
    </row>
    <row r="296" spans="1:37" ht="15.75" customHeight="1">
      <c r="A296" s="454"/>
      <c r="B296" s="454"/>
      <c r="C296" s="454"/>
      <c r="D296" s="454"/>
      <c r="E296" s="454"/>
      <c r="F296" s="454"/>
      <c r="G296" s="34"/>
      <c r="H296" s="454"/>
      <c r="I296" s="454"/>
      <c r="J296" s="454"/>
      <c r="K296" s="454"/>
      <c r="L296" s="454"/>
      <c r="M296" s="454"/>
      <c r="N296" s="454"/>
      <c r="O296" s="454"/>
      <c r="P296" s="454"/>
      <c r="Q296" s="454"/>
      <c r="R296" s="454"/>
      <c r="S296" s="454"/>
      <c r="T296" s="454"/>
      <c r="U296" s="454"/>
      <c r="V296" s="454"/>
      <c r="W296" s="454"/>
      <c r="Y296" s="459"/>
      <c r="Z296" s="454"/>
      <c r="AA296" s="36"/>
      <c r="AB296" s="454"/>
      <c r="AC296" s="454"/>
      <c r="AD296" s="454"/>
      <c r="AE296" s="454"/>
      <c r="AK296" s="137"/>
    </row>
    <row r="297" spans="1:37" ht="15.75" customHeight="1">
      <c r="A297" s="454"/>
      <c r="B297" s="454"/>
      <c r="C297" s="454"/>
      <c r="D297" s="454"/>
      <c r="E297" s="454"/>
      <c r="F297" s="454"/>
      <c r="G297" s="34"/>
      <c r="H297" s="454"/>
      <c r="I297" s="454"/>
      <c r="J297" s="454"/>
      <c r="K297" s="454"/>
      <c r="L297" s="454"/>
      <c r="M297" s="454"/>
      <c r="N297" s="454"/>
      <c r="O297" s="454"/>
      <c r="P297" s="454"/>
      <c r="Q297" s="454"/>
      <c r="R297" s="454"/>
      <c r="S297" s="454"/>
      <c r="T297" s="454"/>
      <c r="U297" s="454"/>
      <c r="V297" s="454"/>
      <c r="W297" s="454"/>
      <c r="Y297" s="459"/>
      <c r="Z297" s="454"/>
      <c r="AA297" s="36"/>
      <c r="AB297" s="454"/>
      <c r="AC297" s="454"/>
      <c r="AD297" s="454"/>
      <c r="AE297" s="454"/>
      <c r="AK297" s="137"/>
    </row>
    <row r="298" spans="1:37" ht="15.75" customHeight="1">
      <c r="A298" s="454"/>
      <c r="B298" s="454"/>
      <c r="C298" s="454"/>
      <c r="D298" s="454"/>
      <c r="E298" s="454"/>
      <c r="F298" s="454"/>
      <c r="G298" s="34"/>
      <c r="H298" s="454"/>
      <c r="I298" s="454"/>
      <c r="J298" s="454"/>
      <c r="K298" s="454"/>
      <c r="L298" s="454"/>
      <c r="M298" s="454"/>
      <c r="N298" s="454"/>
      <c r="O298" s="454"/>
      <c r="P298" s="454"/>
      <c r="Q298" s="454"/>
      <c r="R298" s="454"/>
      <c r="S298" s="454"/>
      <c r="T298" s="454"/>
      <c r="U298" s="454"/>
      <c r="V298" s="454"/>
      <c r="W298" s="454"/>
      <c r="Y298" s="459"/>
      <c r="Z298" s="454"/>
      <c r="AA298" s="36"/>
      <c r="AB298" s="454"/>
      <c r="AC298" s="454"/>
      <c r="AD298" s="454"/>
      <c r="AE298" s="454"/>
      <c r="AK298" s="137"/>
    </row>
    <row r="299" spans="1:37" ht="15.75" customHeight="1">
      <c r="A299" s="454"/>
      <c r="B299" s="454"/>
      <c r="C299" s="454"/>
      <c r="D299" s="454"/>
      <c r="E299" s="454"/>
      <c r="F299" s="454"/>
      <c r="G299" s="34"/>
      <c r="H299" s="454"/>
      <c r="I299" s="454"/>
      <c r="J299" s="454"/>
      <c r="K299" s="454"/>
      <c r="L299" s="454"/>
      <c r="M299" s="454"/>
      <c r="N299" s="454"/>
      <c r="O299" s="454"/>
      <c r="P299" s="454"/>
      <c r="Q299" s="454"/>
      <c r="R299" s="454"/>
      <c r="S299" s="454"/>
      <c r="T299" s="454"/>
      <c r="U299" s="454"/>
      <c r="V299" s="454"/>
      <c r="W299" s="454"/>
      <c r="Y299" s="459"/>
      <c r="Z299" s="454"/>
      <c r="AA299" s="36"/>
      <c r="AB299" s="454"/>
      <c r="AC299" s="454"/>
      <c r="AD299" s="454"/>
      <c r="AE299" s="454"/>
      <c r="AK299" s="137"/>
    </row>
    <row r="300" spans="1:37" ht="15.75" customHeight="1">
      <c r="A300" s="454"/>
      <c r="B300" s="454"/>
      <c r="C300" s="454"/>
      <c r="D300" s="454"/>
      <c r="E300" s="454"/>
      <c r="F300" s="454"/>
      <c r="G300" s="34"/>
      <c r="H300" s="454"/>
      <c r="I300" s="454"/>
      <c r="J300" s="454"/>
      <c r="K300" s="454"/>
      <c r="L300" s="454"/>
      <c r="M300" s="454"/>
      <c r="N300" s="454"/>
      <c r="O300" s="454"/>
      <c r="P300" s="454"/>
      <c r="Q300" s="454"/>
      <c r="R300" s="454"/>
      <c r="S300" s="454"/>
      <c r="T300" s="454"/>
      <c r="U300" s="454"/>
      <c r="V300" s="454"/>
      <c r="W300" s="454"/>
      <c r="Y300" s="459"/>
      <c r="Z300" s="454"/>
      <c r="AA300" s="36"/>
      <c r="AB300" s="454"/>
      <c r="AC300" s="454"/>
      <c r="AD300" s="454"/>
      <c r="AE300" s="454"/>
      <c r="AK300" s="137"/>
    </row>
    <row r="301" spans="1:37" ht="15.75" customHeight="1">
      <c r="A301" s="454"/>
      <c r="B301" s="454"/>
      <c r="C301" s="454"/>
      <c r="D301" s="454"/>
      <c r="E301" s="454"/>
      <c r="F301" s="454"/>
      <c r="G301" s="34"/>
      <c r="H301" s="454"/>
      <c r="I301" s="454"/>
      <c r="J301" s="454"/>
      <c r="K301" s="454"/>
      <c r="L301" s="454"/>
      <c r="M301" s="454"/>
      <c r="N301" s="454"/>
      <c r="O301" s="454"/>
      <c r="P301" s="454"/>
      <c r="Q301" s="454"/>
      <c r="R301" s="454"/>
      <c r="S301" s="454"/>
      <c r="T301" s="454"/>
      <c r="U301" s="454"/>
      <c r="V301" s="454"/>
      <c r="W301" s="454"/>
      <c r="Y301" s="459"/>
      <c r="Z301" s="454"/>
      <c r="AA301" s="36"/>
      <c r="AB301" s="454"/>
      <c r="AC301" s="454"/>
      <c r="AD301" s="454"/>
      <c r="AE301" s="454"/>
      <c r="AK301" s="137"/>
    </row>
    <row r="302" spans="1:37" ht="15.75" customHeight="1">
      <c r="A302" s="454"/>
      <c r="B302" s="454"/>
      <c r="C302" s="454"/>
      <c r="D302" s="454"/>
      <c r="E302" s="454"/>
      <c r="F302" s="454"/>
      <c r="G302" s="34"/>
      <c r="H302" s="454"/>
      <c r="I302" s="454"/>
      <c r="J302" s="454"/>
      <c r="K302" s="454"/>
      <c r="L302" s="454"/>
      <c r="M302" s="454"/>
      <c r="N302" s="454"/>
      <c r="O302" s="454"/>
      <c r="P302" s="454"/>
      <c r="Q302" s="454"/>
      <c r="R302" s="454"/>
      <c r="S302" s="454"/>
      <c r="T302" s="454"/>
      <c r="U302" s="454"/>
      <c r="V302" s="454"/>
      <c r="W302" s="454"/>
      <c r="Y302" s="459"/>
      <c r="Z302" s="454"/>
      <c r="AA302" s="36"/>
      <c r="AB302" s="454"/>
      <c r="AC302" s="454"/>
      <c r="AD302" s="454"/>
      <c r="AE302" s="454"/>
      <c r="AK302" s="137"/>
    </row>
    <row r="303" spans="1:37" ht="15.75" customHeight="1">
      <c r="A303" s="454"/>
      <c r="B303" s="454"/>
      <c r="C303" s="454"/>
      <c r="D303" s="454"/>
      <c r="E303" s="454"/>
      <c r="F303" s="454"/>
      <c r="G303" s="34"/>
      <c r="H303" s="454"/>
      <c r="I303" s="454"/>
      <c r="J303" s="454"/>
      <c r="K303" s="454"/>
      <c r="L303" s="454"/>
      <c r="M303" s="454"/>
      <c r="N303" s="454"/>
      <c r="O303" s="454"/>
      <c r="P303" s="454"/>
      <c r="Q303" s="454"/>
      <c r="R303" s="454"/>
      <c r="S303" s="454"/>
      <c r="T303" s="454"/>
      <c r="U303" s="454"/>
      <c r="V303" s="454"/>
      <c r="W303" s="454"/>
      <c r="Y303" s="459"/>
      <c r="Z303" s="454"/>
      <c r="AA303" s="36"/>
      <c r="AB303" s="454"/>
      <c r="AC303" s="454"/>
      <c r="AD303" s="454"/>
      <c r="AE303" s="454"/>
      <c r="AK303" s="137"/>
    </row>
    <row r="304" spans="1:37" ht="15.75" customHeight="1">
      <c r="A304" s="454"/>
      <c r="B304" s="454"/>
      <c r="C304" s="454"/>
      <c r="D304" s="454"/>
      <c r="E304" s="454"/>
      <c r="F304" s="454"/>
      <c r="G304" s="34"/>
      <c r="H304" s="454"/>
      <c r="I304" s="454"/>
      <c r="J304" s="454"/>
      <c r="K304" s="454"/>
      <c r="L304" s="454"/>
      <c r="M304" s="454"/>
      <c r="N304" s="454"/>
      <c r="O304" s="454"/>
      <c r="P304" s="454"/>
      <c r="Q304" s="454"/>
      <c r="R304" s="454"/>
      <c r="S304" s="454"/>
      <c r="T304" s="454"/>
      <c r="U304" s="454"/>
      <c r="V304" s="454"/>
      <c r="W304" s="454"/>
      <c r="Y304" s="459"/>
      <c r="Z304" s="454"/>
      <c r="AA304" s="36"/>
      <c r="AB304" s="454"/>
      <c r="AC304" s="454"/>
      <c r="AD304" s="454"/>
      <c r="AE304" s="454"/>
      <c r="AK304" s="137"/>
    </row>
    <row r="305" spans="1:37" ht="15.75" customHeight="1">
      <c r="A305" s="454"/>
      <c r="B305" s="454"/>
      <c r="C305" s="454"/>
      <c r="D305" s="454"/>
      <c r="E305" s="454"/>
      <c r="F305" s="454"/>
      <c r="G305" s="34"/>
      <c r="H305" s="454"/>
      <c r="I305" s="454"/>
      <c r="J305" s="454"/>
      <c r="K305" s="454"/>
      <c r="L305" s="454"/>
      <c r="M305" s="454"/>
      <c r="N305" s="454"/>
      <c r="O305" s="454"/>
      <c r="P305" s="454"/>
      <c r="Q305" s="454"/>
      <c r="R305" s="454"/>
      <c r="S305" s="454"/>
      <c r="T305" s="454"/>
      <c r="U305" s="454"/>
      <c r="V305" s="454"/>
      <c r="W305" s="454"/>
      <c r="Y305" s="459"/>
      <c r="Z305" s="454"/>
      <c r="AA305" s="36"/>
      <c r="AB305" s="454"/>
      <c r="AC305" s="454"/>
      <c r="AD305" s="454"/>
      <c r="AE305" s="454"/>
      <c r="AK305" s="137"/>
    </row>
    <row r="306" spans="1:37" ht="15.75" customHeight="1">
      <c r="A306" s="454"/>
      <c r="B306" s="454"/>
      <c r="C306" s="454"/>
      <c r="D306" s="454"/>
      <c r="E306" s="454"/>
      <c r="F306" s="454"/>
      <c r="G306" s="34"/>
      <c r="H306" s="454"/>
      <c r="I306" s="454"/>
      <c r="J306" s="454"/>
      <c r="K306" s="454"/>
      <c r="L306" s="454"/>
      <c r="M306" s="454"/>
      <c r="N306" s="454"/>
      <c r="O306" s="454"/>
      <c r="P306" s="454"/>
      <c r="Q306" s="454"/>
      <c r="R306" s="454"/>
      <c r="S306" s="454"/>
      <c r="T306" s="454"/>
      <c r="U306" s="454"/>
      <c r="V306" s="454"/>
      <c r="W306" s="454"/>
      <c r="Y306" s="459"/>
      <c r="Z306" s="454"/>
      <c r="AA306" s="36"/>
      <c r="AB306" s="454"/>
      <c r="AC306" s="454"/>
      <c r="AD306" s="454"/>
      <c r="AE306" s="454"/>
      <c r="AK306" s="137"/>
    </row>
    <row r="307" spans="1:37" ht="15.75" customHeight="1">
      <c r="A307" s="454"/>
      <c r="B307" s="454"/>
      <c r="C307" s="454"/>
      <c r="D307" s="454"/>
      <c r="E307" s="454"/>
      <c r="F307" s="454"/>
      <c r="G307" s="34"/>
      <c r="H307" s="454"/>
      <c r="I307" s="454"/>
      <c r="J307" s="454"/>
      <c r="K307" s="454"/>
      <c r="L307" s="454"/>
      <c r="M307" s="454"/>
      <c r="N307" s="454"/>
      <c r="O307" s="454"/>
      <c r="P307" s="454"/>
      <c r="Q307" s="454"/>
      <c r="R307" s="454"/>
      <c r="S307" s="454"/>
      <c r="T307" s="454"/>
      <c r="U307" s="454"/>
      <c r="V307" s="454"/>
      <c r="W307" s="454"/>
      <c r="Y307" s="459"/>
      <c r="Z307" s="454"/>
      <c r="AA307" s="36"/>
      <c r="AB307" s="454"/>
      <c r="AC307" s="454"/>
      <c r="AD307" s="454"/>
      <c r="AE307" s="454"/>
      <c r="AK307" s="137"/>
    </row>
    <row r="308" spans="1:37" ht="15.75" customHeight="1">
      <c r="A308" s="454"/>
      <c r="B308" s="454"/>
      <c r="C308" s="454"/>
      <c r="D308" s="454"/>
      <c r="E308" s="454"/>
      <c r="F308" s="454"/>
      <c r="G308" s="34"/>
      <c r="H308" s="454"/>
      <c r="I308" s="454"/>
      <c r="J308" s="454"/>
      <c r="K308" s="454"/>
      <c r="L308" s="454"/>
      <c r="M308" s="454"/>
      <c r="N308" s="454"/>
      <c r="O308" s="454"/>
      <c r="P308" s="454"/>
      <c r="Q308" s="454"/>
      <c r="R308" s="454"/>
      <c r="S308" s="454"/>
      <c r="T308" s="454"/>
      <c r="U308" s="454"/>
      <c r="V308" s="454"/>
      <c r="W308" s="454"/>
      <c r="Y308" s="459"/>
      <c r="Z308" s="454"/>
      <c r="AA308" s="36"/>
      <c r="AB308" s="454"/>
      <c r="AC308" s="454"/>
      <c r="AD308" s="454"/>
      <c r="AE308" s="454"/>
      <c r="AK308" s="137"/>
    </row>
    <row r="309" spans="1:37" ht="15.75" customHeight="1">
      <c r="A309" s="454"/>
      <c r="B309" s="454"/>
      <c r="C309" s="454"/>
      <c r="D309" s="454"/>
      <c r="E309" s="454"/>
      <c r="F309" s="454"/>
      <c r="G309" s="34"/>
      <c r="H309" s="454"/>
      <c r="I309" s="454"/>
      <c r="J309" s="454"/>
      <c r="K309" s="454"/>
      <c r="L309" s="454"/>
      <c r="M309" s="454"/>
      <c r="N309" s="454"/>
      <c r="O309" s="454"/>
      <c r="P309" s="454"/>
      <c r="Q309" s="454"/>
      <c r="R309" s="454"/>
      <c r="S309" s="454"/>
      <c r="T309" s="454"/>
      <c r="U309" s="454"/>
      <c r="V309" s="454"/>
      <c r="W309" s="454"/>
      <c r="Y309" s="459"/>
      <c r="Z309" s="454"/>
      <c r="AA309" s="36"/>
      <c r="AB309" s="454"/>
      <c r="AC309" s="454"/>
      <c r="AD309" s="454"/>
      <c r="AE309" s="454"/>
      <c r="AK309" s="137"/>
    </row>
    <row r="310" spans="1:37" ht="15.75" customHeight="1">
      <c r="A310" s="454"/>
      <c r="B310" s="454"/>
      <c r="C310" s="454"/>
      <c r="D310" s="454"/>
      <c r="E310" s="454"/>
      <c r="F310" s="454"/>
      <c r="G310" s="34"/>
      <c r="H310" s="454"/>
      <c r="I310" s="454"/>
      <c r="J310" s="454"/>
      <c r="K310" s="454"/>
      <c r="L310" s="454"/>
      <c r="M310" s="454"/>
      <c r="N310" s="454"/>
      <c r="O310" s="454"/>
      <c r="P310" s="454"/>
      <c r="Q310" s="454"/>
      <c r="R310" s="454"/>
      <c r="S310" s="454"/>
      <c r="T310" s="454"/>
      <c r="U310" s="454"/>
      <c r="V310" s="454"/>
      <c r="W310" s="454"/>
      <c r="Y310" s="459"/>
      <c r="Z310" s="454"/>
      <c r="AA310" s="36"/>
      <c r="AB310" s="454"/>
      <c r="AC310" s="454"/>
      <c r="AD310" s="454"/>
      <c r="AE310" s="454"/>
      <c r="AK310" s="137"/>
    </row>
    <row r="311" spans="1:37" ht="15.75" customHeight="1">
      <c r="A311" s="454"/>
      <c r="B311" s="454"/>
      <c r="C311" s="454"/>
      <c r="D311" s="454"/>
      <c r="E311" s="454"/>
      <c r="F311" s="454"/>
      <c r="G311" s="34"/>
      <c r="H311" s="454"/>
      <c r="I311" s="454"/>
      <c r="J311" s="454"/>
      <c r="K311" s="454"/>
      <c r="L311" s="454"/>
      <c r="M311" s="454"/>
      <c r="N311" s="454"/>
      <c r="O311" s="454"/>
      <c r="P311" s="454"/>
      <c r="Q311" s="454"/>
      <c r="R311" s="454"/>
      <c r="S311" s="454"/>
      <c r="T311" s="454"/>
      <c r="U311" s="454"/>
      <c r="V311" s="454"/>
      <c r="W311" s="454"/>
      <c r="Y311" s="459"/>
      <c r="Z311" s="454"/>
      <c r="AA311" s="36"/>
      <c r="AB311" s="454"/>
      <c r="AC311" s="454"/>
      <c r="AD311" s="454"/>
      <c r="AE311" s="454"/>
      <c r="AK311" s="137"/>
    </row>
    <row r="312" spans="1:37" ht="15.75" customHeight="1">
      <c r="A312" s="454"/>
      <c r="B312" s="454"/>
      <c r="C312" s="454"/>
      <c r="D312" s="454"/>
      <c r="E312" s="454"/>
      <c r="F312" s="454"/>
      <c r="G312" s="34"/>
      <c r="H312" s="454"/>
      <c r="I312" s="454"/>
      <c r="J312" s="454"/>
      <c r="K312" s="454"/>
      <c r="L312" s="454"/>
      <c r="M312" s="454"/>
      <c r="N312" s="454"/>
      <c r="O312" s="454"/>
      <c r="P312" s="454"/>
      <c r="Q312" s="454"/>
      <c r="R312" s="454"/>
      <c r="S312" s="454"/>
      <c r="T312" s="454"/>
      <c r="U312" s="454"/>
      <c r="V312" s="454"/>
      <c r="W312" s="454"/>
      <c r="Y312" s="459"/>
      <c r="Z312" s="454"/>
      <c r="AA312" s="36"/>
      <c r="AB312" s="454"/>
      <c r="AC312" s="454"/>
      <c r="AD312" s="454"/>
      <c r="AE312" s="454"/>
      <c r="AK312" s="137"/>
    </row>
    <row r="313" spans="1:37" ht="15.75" customHeight="1">
      <c r="A313" s="454"/>
      <c r="B313" s="454"/>
      <c r="C313" s="454"/>
      <c r="D313" s="454"/>
      <c r="E313" s="454"/>
      <c r="F313" s="454"/>
      <c r="G313" s="34"/>
      <c r="H313" s="454"/>
      <c r="I313" s="454"/>
      <c r="J313" s="454"/>
      <c r="K313" s="454"/>
      <c r="L313" s="454"/>
      <c r="M313" s="454"/>
      <c r="N313" s="454"/>
      <c r="O313" s="454"/>
      <c r="P313" s="454"/>
      <c r="Q313" s="454"/>
      <c r="R313" s="454"/>
      <c r="S313" s="454"/>
      <c r="T313" s="454"/>
      <c r="U313" s="454"/>
      <c r="V313" s="454"/>
      <c r="W313" s="454"/>
      <c r="Y313" s="459"/>
      <c r="Z313" s="454"/>
      <c r="AA313" s="36"/>
      <c r="AB313" s="454"/>
      <c r="AC313" s="454"/>
      <c r="AD313" s="454"/>
      <c r="AE313" s="454"/>
      <c r="AK313" s="137"/>
    </row>
    <row r="314" spans="1:37" ht="15.75" customHeight="1">
      <c r="A314" s="454"/>
      <c r="B314" s="454"/>
      <c r="C314" s="454"/>
      <c r="D314" s="454"/>
      <c r="E314" s="454"/>
      <c r="F314" s="454"/>
      <c r="G314" s="34"/>
      <c r="H314" s="454"/>
      <c r="I314" s="454"/>
      <c r="J314" s="454"/>
      <c r="K314" s="454"/>
      <c r="L314" s="454"/>
      <c r="M314" s="454"/>
      <c r="N314" s="454"/>
      <c r="O314" s="454"/>
      <c r="P314" s="454"/>
      <c r="Q314" s="454"/>
      <c r="R314" s="454"/>
      <c r="S314" s="454"/>
      <c r="T314" s="454"/>
      <c r="U314" s="454"/>
      <c r="V314" s="454"/>
      <c r="W314" s="454"/>
      <c r="Y314" s="459"/>
      <c r="Z314" s="454"/>
      <c r="AA314" s="36"/>
      <c r="AB314" s="454"/>
      <c r="AC314" s="454"/>
      <c r="AD314" s="454"/>
      <c r="AE314" s="454"/>
      <c r="AK314" s="137"/>
    </row>
    <row r="315" spans="1:37" ht="15.75" customHeight="1">
      <c r="A315" s="454"/>
      <c r="B315" s="454"/>
      <c r="C315" s="454"/>
      <c r="D315" s="454"/>
      <c r="E315" s="454"/>
      <c r="F315" s="454"/>
      <c r="G315" s="34"/>
      <c r="H315" s="454"/>
      <c r="I315" s="454"/>
      <c r="J315" s="454"/>
      <c r="K315" s="454"/>
      <c r="L315" s="454"/>
      <c r="M315" s="454"/>
      <c r="N315" s="454"/>
      <c r="O315" s="454"/>
      <c r="P315" s="454"/>
      <c r="Q315" s="454"/>
      <c r="R315" s="454"/>
      <c r="S315" s="454"/>
      <c r="T315" s="454"/>
      <c r="U315" s="454"/>
      <c r="V315" s="454"/>
      <c r="W315" s="454"/>
      <c r="Y315" s="459"/>
      <c r="Z315" s="454"/>
      <c r="AA315" s="36"/>
      <c r="AB315" s="454"/>
      <c r="AC315" s="454"/>
      <c r="AD315" s="454"/>
      <c r="AE315" s="454"/>
      <c r="AK315" s="137"/>
    </row>
    <row r="316" spans="1:37" ht="15.75" customHeight="1">
      <c r="A316" s="454"/>
      <c r="B316" s="454"/>
      <c r="C316" s="454"/>
      <c r="D316" s="454"/>
      <c r="E316" s="454"/>
      <c r="F316" s="454"/>
      <c r="G316" s="34"/>
      <c r="H316" s="454"/>
      <c r="I316" s="454"/>
      <c r="J316" s="454"/>
      <c r="K316" s="454"/>
      <c r="L316" s="454"/>
      <c r="M316" s="454"/>
      <c r="N316" s="454"/>
      <c r="O316" s="454"/>
      <c r="P316" s="454"/>
      <c r="Q316" s="454"/>
      <c r="R316" s="454"/>
      <c r="S316" s="454"/>
      <c r="T316" s="454"/>
      <c r="U316" s="454"/>
      <c r="V316" s="454"/>
      <c r="W316" s="454"/>
      <c r="Y316" s="459"/>
      <c r="Z316" s="454"/>
      <c r="AA316" s="36"/>
      <c r="AB316" s="454"/>
      <c r="AC316" s="454"/>
      <c r="AD316" s="454"/>
      <c r="AE316" s="454"/>
      <c r="AK316" s="137"/>
    </row>
    <row r="317" spans="1:37" ht="15.75" customHeight="1">
      <c r="A317" s="454"/>
      <c r="B317" s="454"/>
      <c r="C317" s="454"/>
      <c r="D317" s="454"/>
      <c r="E317" s="454"/>
      <c r="F317" s="454"/>
      <c r="G317" s="34"/>
      <c r="H317" s="454"/>
      <c r="I317" s="454"/>
      <c r="J317" s="454"/>
      <c r="K317" s="454"/>
      <c r="L317" s="454"/>
      <c r="M317" s="454"/>
      <c r="N317" s="454"/>
      <c r="O317" s="454"/>
      <c r="P317" s="454"/>
      <c r="Q317" s="454"/>
      <c r="R317" s="454"/>
      <c r="S317" s="454"/>
      <c r="T317" s="454"/>
      <c r="U317" s="454"/>
      <c r="V317" s="454"/>
      <c r="W317" s="454"/>
      <c r="Y317" s="459"/>
      <c r="Z317" s="454"/>
      <c r="AA317" s="36"/>
      <c r="AB317" s="454"/>
      <c r="AC317" s="454"/>
      <c r="AD317" s="454"/>
      <c r="AE317" s="454"/>
      <c r="AK317" s="137"/>
    </row>
    <row r="318" spans="1:37" ht="15.75" customHeight="1">
      <c r="A318" s="454"/>
      <c r="B318" s="454"/>
      <c r="C318" s="454"/>
      <c r="D318" s="454"/>
      <c r="E318" s="454"/>
      <c r="F318" s="454"/>
      <c r="G318" s="34"/>
      <c r="H318" s="454"/>
      <c r="I318" s="454"/>
      <c r="J318" s="454"/>
      <c r="K318" s="454"/>
      <c r="L318" s="454"/>
      <c r="M318" s="454"/>
      <c r="N318" s="454"/>
      <c r="O318" s="454"/>
      <c r="P318" s="454"/>
      <c r="Q318" s="454"/>
      <c r="R318" s="454"/>
      <c r="S318" s="454"/>
      <c r="T318" s="454"/>
      <c r="U318" s="454"/>
      <c r="V318" s="454"/>
      <c r="W318" s="454"/>
      <c r="Y318" s="459"/>
      <c r="Z318" s="454"/>
      <c r="AA318" s="36"/>
      <c r="AB318" s="454"/>
      <c r="AC318" s="454"/>
      <c r="AD318" s="454"/>
      <c r="AE318" s="454"/>
      <c r="AK318" s="137"/>
    </row>
    <row r="319" spans="1:37" ht="15.75" customHeight="1">
      <c r="A319" s="454"/>
      <c r="B319" s="454"/>
      <c r="C319" s="454"/>
      <c r="D319" s="454"/>
      <c r="E319" s="454"/>
      <c r="F319" s="454"/>
      <c r="G319" s="34"/>
      <c r="H319" s="454"/>
      <c r="I319" s="454"/>
      <c r="J319" s="454"/>
      <c r="K319" s="454"/>
      <c r="L319" s="454"/>
      <c r="M319" s="454"/>
      <c r="N319" s="454"/>
      <c r="O319" s="454"/>
      <c r="P319" s="454"/>
      <c r="Q319" s="454"/>
      <c r="R319" s="454"/>
      <c r="S319" s="454"/>
      <c r="T319" s="454"/>
      <c r="U319" s="454"/>
      <c r="V319" s="454"/>
      <c r="W319" s="454"/>
      <c r="Y319" s="459"/>
      <c r="Z319" s="454"/>
      <c r="AA319" s="36"/>
      <c r="AB319" s="454"/>
      <c r="AC319" s="454"/>
      <c r="AD319" s="454"/>
      <c r="AE319" s="454"/>
      <c r="AK319" s="137"/>
    </row>
    <row r="320" spans="1:37" ht="15.75" customHeight="1">
      <c r="A320" s="454"/>
      <c r="B320" s="454"/>
      <c r="C320" s="454"/>
      <c r="D320" s="454"/>
      <c r="E320" s="454"/>
      <c r="F320" s="454"/>
      <c r="G320" s="34"/>
      <c r="H320" s="454"/>
      <c r="I320" s="454"/>
      <c r="J320" s="454"/>
      <c r="K320" s="454"/>
      <c r="L320" s="454"/>
      <c r="M320" s="454"/>
      <c r="N320" s="454"/>
      <c r="O320" s="454"/>
      <c r="P320" s="454"/>
      <c r="Q320" s="454"/>
      <c r="R320" s="454"/>
      <c r="S320" s="454"/>
      <c r="T320" s="454"/>
      <c r="U320" s="454"/>
      <c r="V320" s="454"/>
      <c r="W320" s="454"/>
      <c r="Y320" s="459"/>
      <c r="Z320" s="454"/>
      <c r="AA320" s="36"/>
      <c r="AB320" s="454"/>
      <c r="AC320" s="454"/>
      <c r="AD320" s="454"/>
      <c r="AE320" s="454"/>
      <c r="AK320" s="137"/>
    </row>
    <row r="321" spans="1:37" ht="15.75" customHeight="1">
      <c r="A321" s="454"/>
      <c r="B321" s="454"/>
      <c r="C321" s="454"/>
      <c r="D321" s="454"/>
      <c r="E321" s="454"/>
      <c r="F321" s="454"/>
      <c r="G321" s="34"/>
      <c r="H321" s="454"/>
      <c r="I321" s="454"/>
      <c r="J321" s="454"/>
      <c r="K321" s="454"/>
      <c r="L321" s="454"/>
      <c r="M321" s="454"/>
      <c r="N321" s="454"/>
      <c r="O321" s="454"/>
      <c r="P321" s="454"/>
      <c r="Q321" s="454"/>
      <c r="R321" s="454"/>
      <c r="S321" s="454"/>
      <c r="T321" s="454"/>
      <c r="U321" s="454"/>
      <c r="V321" s="454"/>
      <c r="W321" s="454"/>
      <c r="Y321" s="459"/>
      <c r="Z321" s="454"/>
      <c r="AA321" s="36"/>
      <c r="AB321" s="454"/>
      <c r="AC321" s="454"/>
      <c r="AD321" s="454"/>
      <c r="AE321" s="454"/>
      <c r="AK321" s="137"/>
    </row>
    <row r="322" spans="1:37" ht="15.75" customHeight="1">
      <c r="A322" s="454"/>
      <c r="B322" s="454"/>
      <c r="C322" s="454"/>
      <c r="D322" s="454"/>
      <c r="E322" s="454"/>
      <c r="F322" s="454"/>
      <c r="G322" s="34"/>
      <c r="H322" s="454"/>
      <c r="I322" s="454"/>
      <c r="J322" s="454"/>
      <c r="K322" s="454"/>
      <c r="L322" s="454"/>
      <c r="M322" s="454"/>
      <c r="N322" s="454"/>
      <c r="O322" s="454"/>
      <c r="P322" s="454"/>
      <c r="Q322" s="454"/>
      <c r="R322" s="454"/>
      <c r="S322" s="454"/>
      <c r="T322" s="454"/>
      <c r="U322" s="454"/>
      <c r="V322" s="454"/>
      <c r="W322" s="454"/>
      <c r="Y322" s="459"/>
      <c r="Z322" s="454"/>
      <c r="AA322" s="36"/>
      <c r="AB322" s="454"/>
      <c r="AC322" s="454"/>
      <c r="AD322" s="454"/>
      <c r="AE322" s="454"/>
      <c r="AK322" s="137"/>
    </row>
    <row r="323" spans="1:37" ht="15.75" customHeight="1">
      <c r="A323" s="454"/>
      <c r="B323" s="454"/>
      <c r="C323" s="454"/>
      <c r="D323" s="454"/>
      <c r="E323" s="454"/>
      <c r="F323" s="454"/>
      <c r="G323" s="34"/>
      <c r="H323" s="454"/>
      <c r="I323" s="454"/>
      <c r="J323" s="454"/>
      <c r="K323" s="454"/>
      <c r="L323" s="454"/>
      <c r="M323" s="454"/>
      <c r="N323" s="454"/>
      <c r="O323" s="454"/>
      <c r="P323" s="454"/>
      <c r="Q323" s="454"/>
      <c r="R323" s="454"/>
      <c r="S323" s="454"/>
      <c r="T323" s="454"/>
      <c r="U323" s="454"/>
      <c r="V323" s="454"/>
      <c r="W323" s="454"/>
      <c r="Y323" s="459"/>
      <c r="Z323" s="454"/>
      <c r="AA323" s="36"/>
      <c r="AB323" s="454"/>
      <c r="AC323" s="454"/>
      <c r="AD323" s="454"/>
      <c r="AE323" s="454"/>
      <c r="AK323" s="137"/>
    </row>
    <row r="324" spans="1:37" ht="15.75" customHeight="1">
      <c r="A324" s="454"/>
      <c r="B324" s="454"/>
      <c r="C324" s="454"/>
      <c r="D324" s="454"/>
      <c r="E324" s="454"/>
      <c r="F324" s="454"/>
      <c r="G324" s="34"/>
      <c r="H324" s="454"/>
      <c r="I324" s="454"/>
      <c r="J324" s="454"/>
      <c r="K324" s="454"/>
      <c r="L324" s="454"/>
      <c r="M324" s="454"/>
      <c r="N324" s="454"/>
      <c r="O324" s="454"/>
      <c r="P324" s="454"/>
      <c r="Q324" s="454"/>
      <c r="R324" s="454"/>
      <c r="S324" s="454"/>
      <c r="T324" s="454"/>
      <c r="U324" s="454"/>
      <c r="V324" s="454"/>
      <c r="W324" s="454"/>
      <c r="Y324" s="459"/>
      <c r="Z324" s="454"/>
      <c r="AA324" s="36"/>
      <c r="AB324" s="454"/>
      <c r="AC324" s="454"/>
      <c r="AD324" s="454"/>
      <c r="AE324" s="454"/>
      <c r="AK324" s="137"/>
    </row>
    <row r="325" spans="1:37" ht="15.75" customHeight="1">
      <c r="A325" s="454"/>
      <c r="B325" s="454"/>
      <c r="C325" s="454"/>
      <c r="D325" s="454"/>
      <c r="E325" s="454"/>
      <c r="F325" s="454"/>
      <c r="G325" s="34"/>
      <c r="H325" s="454"/>
      <c r="I325" s="454"/>
      <c r="J325" s="454"/>
      <c r="K325" s="454"/>
      <c r="L325" s="454"/>
      <c r="M325" s="454"/>
      <c r="N325" s="454"/>
      <c r="O325" s="454"/>
      <c r="P325" s="454"/>
      <c r="Q325" s="454"/>
      <c r="R325" s="454"/>
      <c r="S325" s="454"/>
      <c r="T325" s="454"/>
      <c r="U325" s="454"/>
      <c r="V325" s="454"/>
      <c r="W325" s="454"/>
      <c r="Y325" s="459"/>
      <c r="Z325" s="454"/>
      <c r="AA325" s="36"/>
      <c r="AB325" s="454"/>
      <c r="AC325" s="454"/>
      <c r="AD325" s="454"/>
      <c r="AE325" s="454"/>
      <c r="AK325" s="137"/>
    </row>
    <row r="326" spans="1:37" ht="15.75" customHeight="1">
      <c r="A326" s="454"/>
      <c r="B326" s="454"/>
      <c r="C326" s="454"/>
      <c r="D326" s="454"/>
      <c r="E326" s="454"/>
      <c r="F326" s="454"/>
      <c r="G326" s="34"/>
      <c r="H326" s="454"/>
      <c r="I326" s="454"/>
      <c r="J326" s="454"/>
      <c r="K326" s="454"/>
      <c r="L326" s="454"/>
      <c r="M326" s="454"/>
      <c r="N326" s="454"/>
      <c r="O326" s="454"/>
      <c r="P326" s="454"/>
      <c r="Q326" s="454"/>
      <c r="R326" s="454"/>
      <c r="S326" s="454"/>
      <c r="T326" s="454"/>
      <c r="U326" s="454"/>
      <c r="V326" s="454"/>
      <c r="W326" s="454"/>
      <c r="Y326" s="459"/>
      <c r="Z326" s="454"/>
      <c r="AA326" s="36"/>
      <c r="AB326" s="454"/>
      <c r="AC326" s="454"/>
      <c r="AD326" s="454"/>
      <c r="AE326" s="454"/>
      <c r="AK326" s="137"/>
    </row>
    <row r="327" spans="1:37" ht="15.75" customHeight="1">
      <c r="A327" s="454"/>
      <c r="B327" s="454"/>
      <c r="C327" s="454"/>
      <c r="D327" s="454"/>
      <c r="E327" s="454"/>
      <c r="F327" s="454"/>
      <c r="G327" s="34"/>
      <c r="H327" s="454"/>
      <c r="I327" s="454"/>
      <c r="J327" s="454"/>
      <c r="K327" s="454"/>
      <c r="L327" s="454"/>
      <c r="M327" s="454"/>
      <c r="N327" s="454"/>
      <c r="O327" s="454"/>
      <c r="P327" s="454"/>
      <c r="Q327" s="454"/>
      <c r="R327" s="454"/>
      <c r="S327" s="454"/>
      <c r="T327" s="454"/>
      <c r="U327" s="454"/>
      <c r="V327" s="454"/>
      <c r="W327" s="454"/>
      <c r="Y327" s="459"/>
      <c r="Z327" s="454"/>
      <c r="AA327" s="36"/>
      <c r="AB327" s="454"/>
      <c r="AC327" s="454"/>
      <c r="AD327" s="454"/>
      <c r="AE327" s="454"/>
      <c r="AK327" s="137"/>
    </row>
    <row r="328" spans="1:37" ht="15.75" customHeight="1">
      <c r="A328" s="454"/>
      <c r="B328" s="454"/>
      <c r="C328" s="454"/>
      <c r="D328" s="454"/>
      <c r="E328" s="454"/>
      <c r="F328" s="454"/>
      <c r="G328" s="34"/>
      <c r="H328" s="454"/>
      <c r="I328" s="454"/>
      <c r="J328" s="454"/>
      <c r="K328" s="454"/>
      <c r="L328" s="454"/>
      <c r="M328" s="454"/>
      <c r="N328" s="454"/>
      <c r="O328" s="454"/>
      <c r="P328" s="454"/>
      <c r="Q328" s="454"/>
      <c r="R328" s="454"/>
      <c r="S328" s="454"/>
      <c r="T328" s="454"/>
      <c r="U328" s="454"/>
      <c r="V328" s="454"/>
      <c r="W328" s="454"/>
      <c r="Y328" s="459"/>
      <c r="Z328" s="454"/>
      <c r="AA328" s="36"/>
      <c r="AB328" s="454"/>
      <c r="AC328" s="454"/>
      <c r="AD328" s="454"/>
      <c r="AE328" s="454"/>
      <c r="AK328" s="137"/>
    </row>
    <row r="329" spans="1:37" ht="15.75" customHeight="1">
      <c r="A329" s="454"/>
      <c r="B329" s="454"/>
      <c r="C329" s="454"/>
      <c r="D329" s="454"/>
      <c r="E329" s="454"/>
      <c r="F329" s="454"/>
      <c r="G329" s="34"/>
      <c r="H329" s="454"/>
      <c r="I329" s="454"/>
      <c r="J329" s="454"/>
      <c r="K329" s="454"/>
      <c r="L329" s="454"/>
      <c r="M329" s="454"/>
      <c r="N329" s="454"/>
      <c r="O329" s="454"/>
      <c r="P329" s="454"/>
      <c r="Q329" s="454"/>
      <c r="R329" s="454"/>
      <c r="S329" s="454"/>
      <c r="T329" s="454"/>
      <c r="U329" s="454"/>
      <c r="V329" s="454"/>
      <c r="W329" s="454"/>
      <c r="Y329" s="459"/>
      <c r="Z329" s="454"/>
      <c r="AA329" s="36"/>
      <c r="AB329" s="454"/>
      <c r="AC329" s="454"/>
      <c r="AD329" s="454"/>
      <c r="AE329" s="454"/>
      <c r="AK329" s="137"/>
    </row>
    <row r="330" spans="1:37" ht="15.75" customHeight="1">
      <c r="A330" s="454"/>
      <c r="B330" s="454"/>
      <c r="C330" s="454"/>
      <c r="D330" s="454"/>
      <c r="E330" s="454"/>
      <c r="F330" s="454"/>
      <c r="G330" s="34"/>
      <c r="H330" s="454"/>
      <c r="I330" s="454"/>
      <c r="J330" s="454"/>
      <c r="K330" s="454"/>
      <c r="L330" s="454"/>
      <c r="M330" s="454"/>
      <c r="N330" s="454"/>
      <c r="O330" s="454"/>
      <c r="P330" s="454"/>
      <c r="Q330" s="454"/>
      <c r="R330" s="454"/>
      <c r="S330" s="454"/>
      <c r="T330" s="454"/>
      <c r="U330" s="454"/>
      <c r="V330" s="454"/>
      <c r="W330" s="454"/>
      <c r="Y330" s="459"/>
      <c r="Z330" s="454"/>
      <c r="AA330" s="36"/>
      <c r="AB330" s="454"/>
      <c r="AC330" s="454"/>
      <c r="AD330" s="454"/>
      <c r="AE330" s="454"/>
      <c r="AK330" s="137"/>
    </row>
    <row r="331" spans="1:37" ht="15.75" customHeight="1">
      <c r="A331" s="454"/>
      <c r="B331" s="454"/>
      <c r="C331" s="454"/>
      <c r="D331" s="454"/>
      <c r="E331" s="454"/>
      <c r="F331" s="454"/>
      <c r="G331" s="34"/>
      <c r="H331" s="454"/>
      <c r="I331" s="454"/>
      <c r="J331" s="454"/>
      <c r="K331" s="454"/>
      <c r="L331" s="454"/>
      <c r="M331" s="454"/>
      <c r="N331" s="454"/>
      <c r="O331" s="454"/>
      <c r="P331" s="454"/>
      <c r="Q331" s="454"/>
      <c r="R331" s="454"/>
      <c r="S331" s="454"/>
      <c r="T331" s="454"/>
      <c r="U331" s="454"/>
      <c r="V331" s="454"/>
      <c r="W331" s="454"/>
      <c r="Y331" s="459"/>
      <c r="Z331" s="454"/>
      <c r="AA331" s="36"/>
      <c r="AB331" s="454"/>
      <c r="AC331" s="454"/>
      <c r="AD331" s="454"/>
      <c r="AE331" s="454"/>
      <c r="AK331" s="137"/>
    </row>
    <row r="332" spans="1:37" ht="15.75" customHeight="1">
      <c r="A332" s="454"/>
      <c r="B332" s="454"/>
      <c r="C332" s="454"/>
      <c r="D332" s="454"/>
      <c r="E332" s="454"/>
      <c r="F332" s="454"/>
      <c r="G332" s="34"/>
      <c r="H332" s="454"/>
      <c r="I332" s="454"/>
      <c r="J332" s="454"/>
      <c r="K332" s="454"/>
      <c r="L332" s="454"/>
      <c r="M332" s="454"/>
      <c r="N332" s="454"/>
      <c r="O332" s="454"/>
      <c r="P332" s="454"/>
      <c r="Q332" s="454"/>
      <c r="R332" s="454"/>
      <c r="S332" s="454"/>
      <c r="T332" s="454"/>
      <c r="U332" s="454"/>
      <c r="V332" s="454"/>
      <c r="W332" s="454"/>
      <c r="Y332" s="459"/>
      <c r="Z332" s="454"/>
      <c r="AA332" s="36"/>
      <c r="AB332" s="454"/>
      <c r="AC332" s="454"/>
      <c r="AD332" s="454"/>
      <c r="AE332" s="454"/>
      <c r="AK332" s="137"/>
    </row>
    <row r="333" spans="1:37" ht="15.75" customHeight="1">
      <c r="A333" s="454"/>
      <c r="B333" s="454"/>
      <c r="C333" s="454"/>
      <c r="D333" s="454"/>
      <c r="E333" s="454"/>
      <c r="F333" s="454"/>
      <c r="G333" s="34"/>
      <c r="H333" s="454"/>
      <c r="I333" s="454"/>
      <c r="J333" s="454"/>
      <c r="K333" s="454"/>
      <c r="L333" s="454"/>
      <c r="M333" s="454"/>
      <c r="N333" s="454"/>
      <c r="O333" s="454"/>
      <c r="P333" s="454"/>
      <c r="Q333" s="454"/>
      <c r="R333" s="454"/>
      <c r="S333" s="454"/>
      <c r="T333" s="454"/>
      <c r="U333" s="454"/>
      <c r="V333" s="454"/>
      <c r="W333" s="454"/>
      <c r="Y333" s="459"/>
      <c r="Z333" s="454"/>
      <c r="AA333" s="36"/>
      <c r="AB333" s="454"/>
      <c r="AC333" s="454"/>
      <c r="AD333" s="454"/>
      <c r="AE333" s="454"/>
      <c r="AK333" s="137"/>
    </row>
    <row r="334" spans="1:37" ht="15.75" customHeight="1">
      <c r="A334" s="454"/>
      <c r="B334" s="454"/>
      <c r="C334" s="454"/>
      <c r="D334" s="454"/>
      <c r="E334" s="454"/>
      <c r="F334" s="454"/>
      <c r="G334" s="34"/>
      <c r="H334" s="454"/>
      <c r="I334" s="454"/>
      <c r="J334" s="454"/>
      <c r="K334" s="454"/>
      <c r="L334" s="454"/>
      <c r="M334" s="454"/>
      <c r="N334" s="454"/>
      <c r="O334" s="454"/>
      <c r="P334" s="454"/>
      <c r="Q334" s="454"/>
      <c r="R334" s="454"/>
      <c r="S334" s="454"/>
      <c r="T334" s="454"/>
      <c r="U334" s="454"/>
      <c r="V334" s="454"/>
      <c r="W334" s="454"/>
      <c r="Y334" s="459"/>
      <c r="Z334" s="454"/>
      <c r="AA334" s="36"/>
      <c r="AB334" s="454"/>
      <c r="AC334" s="454"/>
      <c r="AD334" s="454"/>
      <c r="AE334" s="454"/>
      <c r="AK334" s="137"/>
    </row>
    <row r="335" spans="1:37" ht="15.75" customHeight="1">
      <c r="A335" s="454"/>
      <c r="B335" s="454"/>
      <c r="C335" s="454"/>
      <c r="D335" s="454"/>
      <c r="E335" s="454"/>
      <c r="F335" s="454"/>
      <c r="G335" s="34"/>
      <c r="H335" s="454"/>
      <c r="I335" s="454"/>
      <c r="J335" s="454"/>
      <c r="K335" s="454"/>
      <c r="L335" s="454"/>
      <c r="M335" s="454"/>
      <c r="N335" s="454"/>
      <c r="O335" s="454"/>
      <c r="P335" s="454"/>
      <c r="Q335" s="454"/>
      <c r="R335" s="454"/>
      <c r="S335" s="454"/>
      <c r="T335" s="454"/>
      <c r="U335" s="454"/>
      <c r="V335" s="454"/>
      <c r="W335" s="454"/>
      <c r="Y335" s="459"/>
      <c r="Z335" s="454"/>
      <c r="AA335" s="36"/>
      <c r="AB335" s="454"/>
      <c r="AC335" s="454"/>
      <c r="AD335" s="454"/>
      <c r="AE335" s="454"/>
      <c r="AK335" s="137"/>
    </row>
    <row r="336" spans="1:37" ht="15.75" customHeight="1">
      <c r="A336" s="454"/>
      <c r="B336" s="454"/>
      <c r="C336" s="454"/>
      <c r="D336" s="454"/>
      <c r="E336" s="454"/>
      <c r="F336" s="454"/>
      <c r="G336" s="34"/>
      <c r="H336" s="454"/>
      <c r="I336" s="454"/>
      <c r="J336" s="454"/>
      <c r="K336" s="454"/>
      <c r="L336" s="454"/>
      <c r="M336" s="454"/>
      <c r="N336" s="454"/>
      <c r="O336" s="454"/>
      <c r="P336" s="454"/>
      <c r="Q336" s="454"/>
      <c r="R336" s="454"/>
      <c r="S336" s="454"/>
      <c r="T336" s="454"/>
      <c r="U336" s="454"/>
      <c r="V336" s="454"/>
      <c r="W336" s="454"/>
      <c r="Y336" s="459"/>
      <c r="Z336" s="454"/>
      <c r="AA336" s="36"/>
      <c r="AB336" s="454"/>
      <c r="AC336" s="454"/>
      <c r="AD336" s="454"/>
      <c r="AE336" s="454"/>
      <c r="AK336" s="137"/>
    </row>
    <row r="337" spans="1:37" ht="15.75" customHeight="1">
      <c r="A337" s="454"/>
      <c r="B337" s="454"/>
      <c r="C337" s="454"/>
      <c r="D337" s="454"/>
      <c r="E337" s="454"/>
      <c r="F337" s="454"/>
      <c r="G337" s="34"/>
      <c r="H337" s="454"/>
      <c r="I337" s="454"/>
      <c r="J337" s="454"/>
      <c r="K337" s="454"/>
      <c r="L337" s="454"/>
      <c r="M337" s="454"/>
      <c r="N337" s="454"/>
      <c r="O337" s="454"/>
      <c r="P337" s="454"/>
      <c r="Q337" s="454"/>
      <c r="R337" s="454"/>
      <c r="S337" s="454"/>
      <c r="T337" s="454"/>
      <c r="U337" s="454"/>
      <c r="V337" s="454"/>
      <c r="W337" s="454"/>
      <c r="Y337" s="459"/>
      <c r="Z337" s="454"/>
      <c r="AA337" s="36"/>
      <c r="AB337" s="454"/>
      <c r="AC337" s="454"/>
      <c r="AD337" s="454"/>
      <c r="AE337" s="454"/>
      <c r="AK337" s="137"/>
    </row>
    <row r="338" spans="1:37" ht="15.75" customHeight="1">
      <c r="A338" s="454"/>
      <c r="B338" s="454"/>
      <c r="C338" s="454"/>
      <c r="D338" s="454"/>
      <c r="E338" s="454"/>
      <c r="F338" s="454"/>
      <c r="G338" s="34"/>
      <c r="H338" s="454"/>
      <c r="I338" s="454"/>
      <c r="J338" s="454"/>
      <c r="K338" s="454"/>
      <c r="L338" s="454"/>
      <c r="M338" s="454"/>
      <c r="N338" s="454"/>
      <c r="O338" s="454"/>
      <c r="P338" s="454"/>
      <c r="Q338" s="454"/>
      <c r="R338" s="454"/>
      <c r="S338" s="454"/>
      <c r="T338" s="454"/>
      <c r="U338" s="454"/>
      <c r="V338" s="454"/>
      <c r="W338" s="454"/>
      <c r="Y338" s="459"/>
      <c r="Z338" s="454"/>
      <c r="AA338" s="36"/>
      <c r="AB338" s="454"/>
      <c r="AC338" s="454"/>
      <c r="AD338" s="454"/>
      <c r="AE338" s="454"/>
      <c r="AK338" s="137"/>
    </row>
    <row r="339" spans="1:37" ht="15.75" customHeight="1">
      <c r="A339" s="454"/>
      <c r="B339" s="454"/>
      <c r="C339" s="454"/>
      <c r="D339" s="454"/>
      <c r="E339" s="454"/>
      <c r="F339" s="454"/>
      <c r="G339" s="34"/>
      <c r="H339" s="454"/>
      <c r="I339" s="454"/>
      <c r="J339" s="454"/>
      <c r="K339" s="454"/>
      <c r="L339" s="454"/>
      <c r="M339" s="454"/>
      <c r="N339" s="454"/>
      <c r="O339" s="454"/>
      <c r="P339" s="454"/>
      <c r="Q339" s="454"/>
      <c r="R339" s="454"/>
      <c r="S339" s="454"/>
      <c r="T339" s="454"/>
      <c r="U339" s="454"/>
      <c r="V339" s="454"/>
      <c r="W339" s="454"/>
      <c r="Y339" s="459"/>
      <c r="Z339" s="454"/>
      <c r="AA339" s="36"/>
      <c r="AB339" s="454"/>
      <c r="AC339" s="454"/>
      <c r="AD339" s="454"/>
      <c r="AE339" s="454"/>
      <c r="AK339" s="137"/>
    </row>
    <row r="340" spans="1:37" ht="15.75" customHeight="1">
      <c r="A340" s="454"/>
      <c r="B340" s="454"/>
      <c r="C340" s="454"/>
      <c r="D340" s="454"/>
      <c r="E340" s="454"/>
      <c r="F340" s="454"/>
      <c r="G340" s="34"/>
      <c r="H340" s="454"/>
      <c r="I340" s="454"/>
      <c r="J340" s="454"/>
      <c r="K340" s="454"/>
      <c r="L340" s="454"/>
      <c r="M340" s="454"/>
      <c r="N340" s="454"/>
      <c r="O340" s="454"/>
      <c r="P340" s="454"/>
      <c r="Q340" s="454"/>
      <c r="R340" s="454"/>
      <c r="S340" s="454"/>
      <c r="T340" s="454"/>
      <c r="U340" s="454"/>
      <c r="V340" s="454"/>
      <c r="W340" s="454"/>
      <c r="Y340" s="459"/>
      <c r="Z340" s="454"/>
      <c r="AA340" s="36"/>
      <c r="AB340" s="454"/>
      <c r="AC340" s="454"/>
      <c r="AD340" s="454"/>
      <c r="AE340" s="454"/>
      <c r="AK340" s="137"/>
    </row>
    <row r="341" spans="1:37" ht="15.75" customHeight="1">
      <c r="A341" s="454"/>
      <c r="B341" s="454"/>
      <c r="C341" s="454"/>
      <c r="D341" s="454"/>
      <c r="E341" s="454"/>
      <c r="F341" s="454"/>
      <c r="G341" s="34"/>
      <c r="H341" s="454"/>
      <c r="I341" s="454"/>
      <c r="J341" s="454"/>
      <c r="K341" s="454"/>
      <c r="L341" s="454"/>
      <c r="M341" s="454"/>
      <c r="N341" s="454"/>
      <c r="O341" s="454"/>
      <c r="P341" s="454"/>
      <c r="Q341" s="454"/>
      <c r="R341" s="454"/>
      <c r="S341" s="454"/>
      <c r="T341" s="454"/>
      <c r="U341" s="454"/>
      <c r="V341" s="454"/>
      <c r="W341" s="454"/>
      <c r="Y341" s="459"/>
      <c r="Z341" s="454"/>
      <c r="AA341" s="36"/>
      <c r="AB341" s="454"/>
      <c r="AC341" s="454"/>
      <c r="AD341" s="454"/>
      <c r="AE341" s="454"/>
      <c r="AK341" s="137"/>
    </row>
    <row r="342" spans="1:37" ht="15.75" customHeight="1">
      <c r="A342" s="454"/>
      <c r="B342" s="454"/>
      <c r="C342" s="454"/>
      <c r="D342" s="454"/>
      <c r="E342" s="454"/>
      <c r="F342" s="454"/>
      <c r="G342" s="34"/>
      <c r="H342" s="454"/>
      <c r="I342" s="454"/>
      <c r="J342" s="454"/>
      <c r="K342" s="454"/>
      <c r="L342" s="454"/>
      <c r="M342" s="454"/>
      <c r="N342" s="454"/>
      <c r="O342" s="454"/>
      <c r="P342" s="454"/>
      <c r="Q342" s="454"/>
      <c r="R342" s="454"/>
      <c r="S342" s="454"/>
      <c r="T342" s="454"/>
      <c r="U342" s="454"/>
      <c r="V342" s="454"/>
      <c r="W342" s="454"/>
      <c r="Y342" s="459"/>
      <c r="Z342" s="454"/>
      <c r="AA342" s="36"/>
      <c r="AB342" s="454"/>
      <c r="AC342" s="454"/>
      <c r="AD342" s="454"/>
      <c r="AE342" s="454"/>
      <c r="AK342" s="137"/>
    </row>
    <row r="343" spans="1:37" ht="15.75" customHeight="1">
      <c r="A343" s="454"/>
      <c r="B343" s="454"/>
      <c r="C343" s="454"/>
      <c r="D343" s="454"/>
      <c r="E343" s="454"/>
      <c r="F343" s="454"/>
      <c r="G343" s="34"/>
      <c r="H343" s="454"/>
      <c r="I343" s="454"/>
      <c r="J343" s="454"/>
      <c r="K343" s="454"/>
      <c r="L343" s="454"/>
      <c r="M343" s="454"/>
      <c r="N343" s="454"/>
      <c r="O343" s="454"/>
      <c r="P343" s="454"/>
      <c r="Q343" s="454"/>
      <c r="R343" s="454"/>
      <c r="S343" s="454"/>
      <c r="T343" s="454"/>
      <c r="U343" s="454"/>
      <c r="V343" s="454"/>
      <c r="W343" s="454"/>
      <c r="Y343" s="459"/>
      <c r="Z343" s="454"/>
      <c r="AA343" s="36"/>
      <c r="AB343" s="454"/>
      <c r="AC343" s="454"/>
      <c r="AD343" s="454"/>
      <c r="AE343" s="454"/>
      <c r="AK343" s="137"/>
    </row>
    <row r="344" spans="1:37" ht="15.75" customHeight="1">
      <c r="A344" s="454"/>
      <c r="B344" s="454"/>
      <c r="C344" s="454"/>
      <c r="D344" s="454"/>
      <c r="E344" s="454"/>
      <c r="F344" s="454"/>
      <c r="G344" s="34"/>
      <c r="H344" s="454"/>
      <c r="I344" s="454"/>
      <c r="J344" s="454"/>
      <c r="K344" s="454"/>
      <c r="L344" s="454"/>
      <c r="M344" s="454"/>
      <c r="N344" s="454"/>
      <c r="O344" s="454"/>
      <c r="P344" s="454"/>
      <c r="Q344" s="454"/>
      <c r="R344" s="454"/>
      <c r="S344" s="454"/>
      <c r="T344" s="454"/>
      <c r="U344" s="454"/>
      <c r="V344" s="454"/>
      <c r="W344" s="454"/>
      <c r="Y344" s="459"/>
      <c r="Z344" s="454"/>
      <c r="AA344" s="36"/>
      <c r="AB344" s="454"/>
      <c r="AC344" s="454"/>
      <c r="AD344" s="454"/>
      <c r="AE344" s="454"/>
      <c r="AK344" s="137"/>
    </row>
    <row r="345" spans="1:37" ht="15.75" customHeight="1">
      <c r="A345" s="454"/>
      <c r="B345" s="454"/>
      <c r="C345" s="454"/>
      <c r="D345" s="454"/>
      <c r="E345" s="454"/>
      <c r="F345" s="454"/>
      <c r="G345" s="34"/>
      <c r="H345" s="454"/>
      <c r="I345" s="454"/>
      <c r="J345" s="454"/>
      <c r="K345" s="454"/>
      <c r="L345" s="454"/>
      <c r="M345" s="454"/>
      <c r="N345" s="454"/>
      <c r="O345" s="454"/>
      <c r="P345" s="454"/>
      <c r="Q345" s="454"/>
      <c r="R345" s="454"/>
      <c r="S345" s="454"/>
      <c r="T345" s="454"/>
      <c r="U345" s="454"/>
      <c r="V345" s="454"/>
      <c r="W345" s="454"/>
      <c r="Y345" s="459"/>
      <c r="Z345" s="454"/>
      <c r="AA345" s="36"/>
      <c r="AB345" s="454"/>
      <c r="AC345" s="454"/>
      <c r="AD345" s="454"/>
      <c r="AE345" s="454"/>
      <c r="AK345" s="137"/>
    </row>
    <row r="346" spans="1:37" ht="15.75" customHeight="1">
      <c r="A346" s="454"/>
      <c r="B346" s="454"/>
      <c r="C346" s="454"/>
      <c r="D346" s="454"/>
      <c r="E346" s="454"/>
      <c r="F346" s="454"/>
      <c r="G346" s="34"/>
      <c r="H346" s="454"/>
      <c r="I346" s="454"/>
      <c r="J346" s="454"/>
      <c r="K346" s="454"/>
      <c r="L346" s="454"/>
      <c r="M346" s="454"/>
      <c r="N346" s="454"/>
      <c r="O346" s="454"/>
      <c r="P346" s="454"/>
      <c r="Q346" s="454"/>
      <c r="R346" s="454"/>
      <c r="S346" s="454"/>
      <c r="T346" s="454"/>
      <c r="U346" s="454"/>
      <c r="V346" s="454"/>
      <c r="W346" s="454"/>
      <c r="Y346" s="459"/>
      <c r="Z346" s="454"/>
      <c r="AA346" s="36"/>
      <c r="AB346" s="454"/>
      <c r="AC346" s="454"/>
      <c r="AD346" s="454"/>
      <c r="AE346" s="454"/>
      <c r="AK346" s="137"/>
    </row>
    <row r="347" spans="1:37" ht="15.75" customHeight="1">
      <c r="A347" s="454"/>
      <c r="B347" s="454"/>
      <c r="C347" s="454"/>
      <c r="D347" s="454"/>
      <c r="E347" s="454"/>
      <c r="F347" s="454"/>
      <c r="G347" s="34"/>
      <c r="H347" s="454"/>
      <c r="I347" s="454"/>
      <c r="J347" s="454"/>
      <c r="K347" s="454"/>
      <c r="L347" s="454"/>
      <c r="M347" s="454"/>
      <c r="N347" s="454"/>
      <c r="O347" s="454"/>
      <c r="P347" s="454"/>
      <c r="Q347" s="454"/>
      <c r="R347" s="454"/>
      <c r="S347" s="454"/>
      <c r="T347" s="454"/>
      <c r="U347" s="454"/>
      <c r="V347" s="454"/>
      <c r="W347" s="454"/>
      <c r="Y347" s="459"/>
      <c r="Z347" s="454"/>
      <c r="AA347" s="36"/>
      <c r="AB347" s="454"/>
      <c r="AC347" s="454"/>
      <c r="AD347" s="454"/>
      <c r="AE347" s="454"/>
      <c r="AK347" s="137"/>
    </row>
    <row r="348" spans="1:37" ht="15.75" customHeight="1">
      <c r="A348" s="454"/>
      <c r="B348" s="454"/>
      <c r="C348" s="454"/>
      <c r="D348" s="454"/>
      <c r="E348" s="454"/>
      <c r="F348" s="454"/>
      <c r="G348" s="34"/>
      <c r="H348" s="454"/>
      <c r="I348" s="454"/>
      <c r="J348" s="454"/>
      <c r="K348" s="454"/>
      <c r="L348" s="454"/>
      <c r="M348" s="454"/>
      <c r="N348" s="454"/>
      <c r="O348" s="454"/>
      <c r="P348" s="454"/>
      <c r="Q348" s="454"/>
      <c r="R348" s="454"/>
      <c r="S348" s="454"/>
      <c r="T348" s="454"/>
      <c r="U348" s="454"/>
      <c r="V348" s="454"/>
      <c r="W348" s="454"/>
      <c r="Y348" s="459"/>
      <c r="Z348" s="454"/>
      <c r="AA348" s="36"/>
      <c r="AB348" s="454"/>
      <c r="AC348" s="454"/>
      <c r="AD348" s="454"/>
      <c r="AE348" s="454"/>
      <c r="AK348" s="137"/>
    </row>
    <row r="349" spans="1:37" ht="15.75" customHeight="1">
      <c r="A349" s="454"/>
      <c r="B349" s="454"/>
      <c r="C349" s="454"/>
      <c r="D349" s="454"/>
      <c r="E349" s="454"/>
      <c r="F349" s="454"/>
      <c r="G349" s="34"/>
      <c r="H349" s="454"/>
      <c r="I349" s="454"/>
      <c r="J349" s="454"/>
      <c r="K349" s="454"/>
      <c r="L349" s="454"/>
      <c r="M349" s="454"/>
      <c r="N349" s="454"/>
      <c r="O349" s="454"/>
      <c r="P349" s="454"/>
      <c r="Q349" s="454"/>
      <c r="R349" s="454"/>
      <c r="S349" s="454"/>
      <c r="T349" s="454"/>
      <c r="U349" s="454"/>
      <c r="V349" s="454"/>
      <c r="W349" s="454"/>
      <c r="Y349" s="459"/>
      <c r="Z349" s="454"/>
      <c r="AA349" s="36"/>
      <c r="AB349" s="454"/>
      <c r="AC349" s="454"/>
      <c r="AD349" s="454"/>
      <c r="AE349" s="454"/>
      <c r="AK349" s="137"/>
    </row>
    <row r="350" spans="1:37" ht="15.75" customHeight="1">
      <c r="A350" s="454"/>
      <c r="B350" s="454"/>
      <c r="C350" s="454"/>
      <c r="D350" s="454"/>
      <c r="E350" s="454"/>
      <c r="F350" s="454"/>
      <c r="G350" s="34"/>
      <c r="H350" s="454"/>
      <c r="I350" s="454"/>
      <c r="J350" s="454"/>
      <c r="K350" s="454"/>
      <c r="L350" s="454"/>
      <c r="M350" s="454"/>
      <c r="N350" s="454"/>
      <c r="O350" s="454"/>
      <c r="P350" s="454"/>
      <c r="Q350" s="454"/>
      <c r="R350" s="454"/>
      <c r="S350" s="454"/>
      <c r="T350" s="454"/>
      <c r="U350" s="454"/>
      <c r="V350" s="454"/>
      <c r="W350" s="454"/>
      <c r="Y350" s="459"/>
      <c r="Z350" s="454"/>
      <c r="AA350" s="36"/>
      <c r="AB350" s="454"/>
      <c r="AC350" s="454"/>
      <c r="AD350" s="454"/>
      <c r="AE350" s="454"/>
      <c r="AK350" s="137"/>
    </row>
    <row r="351" spans="1:37" ht="15.75" customHeight="1">
      <c r="A351" s="454"/>
      <c r="B351" s="454"/>
      <c r="C351" s="454"/>
      <c r="D351" s="454"/>
      <c r="E351" s="454"/>
      <c r="F351" s="454"/>
      <c r="G351" s="34"/>
      <c r="H351" s="454"/>
      <c r="I351" s="454"/>
      <c r="J351" s="454"/>
      <c r="K351" s="454"/>
      <c r="L351" s="454"/>
      <c r="M351" s="454"/>
      <c r="N351" s="454"/>
      <c r="O351" s="454"/>
      <c r="P351" s="454"/>
      <c r="Q351" s="454"/>
      <c r="R351" s="454"/>
      <c r="S351" s="454"/>
      <c r="T351" s="454"/>
      <c r="U351" s="454"/>
      <c r="V351" s="454"/>
      <c r="W351" s="454"/>
      <c r="Y351" s="459"/>
      <c r="Z351" s="454"/>
      <c r="AA351" s="36"/>
      <c r="AB351" s="454"/>
      <c r="AC351" s="454"/>
      <c r="AD351" s="454"/>
      <c r="AE351" s="454"/>
      <c r="AK351" s="137"/>
    </row>
    <row r="352" spans="1:37" ht="15.75" customHeight="1">
      <c r="A352" s="454"/>
      <c r="B352" s="454"/>
      <c r="C352" s="454"/>
      <c r="D352" s="454"/>
      <c r="E352" s="454"/>
      <c r="F352" s="454"/>
      <c r="G352" s="34"/>
      <c r="H352" s="454"/>
      <c r="I352" s="454"/>
      <c r="J352" s="454"/>
      <c r="K352" s="454"/>
      <c r="L352" s="454"/>
      <c r="M352" s="454"/>
      <c r="N352" s="454"/>
      <c r="O352" s="454"/>
      <c r="P352" s="454"/>
      <c r="Q352" s="454"/>
      <c r="R352" s="454"/>
      <c r="S352" s="454"/>
      <c r="T352" s="454"/>
      <c r="U352" s="454"/>
      <c r="V352" s="454"/>
      <c r="W352" s="454"/>
      <c r="Y352" s="459"/>
      <c r="Z352" s="454"/>
      <c r="AA352" s="36"/>
      <c r="AB352" s="454"/>
      <c r="AC352" s="454"/>
      <c r="AD352" s="454"/>
      <c r="AE352" s="454"/>
      <c r="AK352" s="137"/>
    </row>
    <row r="353" spans="1:37" ht="15.75" customHeight="1">
      <c r="A353" s="454"/>
      <c r="B353" s="454"/>
      <c r="C353" s="454"/>
      <c r="D353" s="454"/>
      <c r="E353" s="454"/>
      <c r="F353" s="454"/>
      <c r="G353" s="34"/>
      <c r="H353" s="454"/>
      <c r="I353" s="454"/>
      <c r="J353" s="454"/>
      <c r="K353" s="454"/>
      <c r="L353" s="454"/>
      <c r="M353" s="454"/>
      <c r="N353" s="454"/>
      <c r="O353" s="454"/>
      <c r="P353" s="454"/>
      <c r="Q353" s="454"/>
      <c r="R353" s="454"/>
      <c r="S353" s="454"/>
      <c r="T353" s="454"/>
      <c r="U353" s="454"/>
      <c r="V353" s="454"/>
      <c r="W353" s="454"/>
      <c r="Y353" s="459"/>
      <c r="Z353" s="454"/>
      <c r="AA353" s="36"/>
      <c r="AB353" s="454"/>
      <c r="AC353" s="454"/>
      <c r="AD353" s="454"/>
      <c r="AE353" s="454"/>
      <c r="AK353" s="137"/>
    </row>
    <row r="354" spans="1:37" ht="15.75" customHeight="1">
      <c r="A354" s="454"/>
      <c r="B354" s="454"/>
      <c r="C354" s="454"/>
      <c r="D354" s="454"/>
      <c r="E354" s="454"/>
      <c r="F354" s="454"/>
      <c r="G354" s="34"/>
      <c r="H354" s="454"/>
      <c r="I354" s="454"/>
      <c r="J354" s="454"/>
      <c r="K354" s="454"/>
      <c r="L354" s="454"/>
      <c r="M354" s="454"/>
      <c r="N354" s="454"/>
      <c r="O354" s="454"/>
      <c r="P354" s="454"/>
      <c r="Q354" s="454"/>
      <c r="R354" s="454"/>
      <c r="S354" s="454"/>
      <c r="T354" s="454"/>
      <c r="U354" s="454"/>
      <c r="V354" s="454"/>
      <c r="W354" s="454"/>
      <c r="Y354" s="459"/>
      <c r="Z354" s="454"/>
      <c r="AA354" s="36"/>
      <c r="AB354" s="454"/>
      <c r="AC354" s="454"/>
      <c r="AD354" s="454"/>
      <c r="AE354" s="454"/>
      <c r="AK354" s="137"/>
    </row>
    <row r="355" spans="1:37" ht="15.75" customHeight="1">
      <c r="A355" s="454"/>
      <c r="B355" s="454"/>
      <c r="C355" s="454"/>
      <c r="D355" s="454"/>
      <c r="E355" s="454"/>
      <c r="F355" s="454"/>
      <c r="G355" s="34"/>
      <c r="H355" s="454"/>
      <c r="I355" s="454"/>
      <c r="J355" s="454"/>
      <c r="K355" s="454"/>
      <c r="L355" s="454"/>
      <c r="M355" s="454"/>
      <c r="N355" s="454"/>
      <c r="O355" s="454"/>
      <c r="P355" s="454"/>
      <c r="Q355" s="454"/>
      <c r="R355" s="454"/>
      <c r="S355" s="454"/>
      <c r="T355" s="454"/>
      <c r="U355" s="454"/>
      <c r="V355" s="454"/>
      <c r="W355" s="454"/>
      <c r="Y355" s="459"/>
      <c r="Z355" s="454"/>
      <c r="AA355" s="36"/>
      <c r="AB355" s="454"/>
      <c r="AC355" s="454"/>
      <c r="AD355" s="454"/>
      <c r="AE355" s="454"/>
      <c r="AK355" s="137"/>
    </row>
    <row r="356" spans="1:37" ht="15.75" customHeight="1">
      <c r="A356" s="454"/>
      <c r="B356" s="454"/>
      <c r="C356" s="454"/>
      <c r="D356" s="454"/>
      <c r="E356" s="454"/>
      <c r="F356" s="454"/>
      <c r="G356" s="34"/>
      <c r="H356" s="454"/>
      <c r="I356" s="454"/>
      <c r="J356" s="454"/>
      <c r="K356" s="454"/>
      <c r="L356" s="454"/>
      <c r="M356" s="454"/>
      <c r="N356" s="454"/>
      <c r="O356" s="454"/>
      <c r="P356" s="454"/>
      <c r="Q356" s="454"/>
      <c r="R356" s="454"/>
      <c r="S356" s="454"/>
      <c r="T356" s="454"/>
      <c r="U356" s="454"/>
      <c r="V356" s="454"/>
      <c r="W356" s="454"/>
      <c r="Y356" s="459"/>
      <c r="Z356" s="454"/>
      <c r="AA356" s="36"/>
      <c r="AB356" s="454"/>
      <c r="AC356" s="454"/>
      <c r="AD356" s="454"/>
      <c r="AE356" s="454"/>
      <c r="AK356" s="137"/>
    </row>
    <row r="357" spans="1:37" ht="15.75" customHeight="1">
      <c r="A357" s="454"/>
      <c r="B357" s="454"/>
      <c r="C357" s="454"/>
      <c r="D357" s="454"/>
      <c r="E357" s="454"/>
      <c r="F357" s="454"/>
      <c r="G357" s="34"/>
      <c r="H357" s="454"/>
      <c r="I357" s="454"/>
      <c r="J357" s="454"/>
      <c r="K357" s="454"/>
      <c r="L357" s="454"/>
      <c r="M357" s="454"/>
      <c r="N357" s="454"/>
      <c r="O357" s="454"/>
      <c r="P357" s="454"/>
      <c r="Q357" s="454"/>
      <c r="R357" s="454"/>
      <c r="S357" s="454"/>
      <c r="T357" s="454"/>
      <c r="U357" s="454"/>
      <c r="V357" s="454"/>
      <c r="W357" s="454"/>
      <c r="Y357" s="459"/>
      <c r="Z357" s="454"/>
      <c r="AA357" s="36"/>
      <c r="AB357" s="454"/>
      <c r="AC357" s="454"/>
      <c r="AD357" s="454"/>
      <c r="AE357" s="454"/>
      <c r="AK357" s="137"/>
    </row>
    <row r="358" spans="1:37" ht="15.75" customHeight="1">
      <c r="A358" s="454"/>
      <c r="B358" s="454"/>
      <c r="C358" s="454"/>
      <c r="D358" s="454"/>
      <c r="E358" s="454"/>
      <c r="F358" s="454"/>
      <c r="G358" s="34"/>
      <c r="H358" s="454"/>
      <c r="I358" s="454"/>
      <c r="J358" s="454"/>
      <c r="K358" s="454"/>
      <c r="L358" s="454"/>
      <c r="M358" s="454"/>
      <c r="N358" s="454"/>
      <c r="O358" s="454"/>
      <c r="P358" s="454"/>
      <c r="Q358" s="454"/>
      <c r="R358" s="454"/>
      <c r="S358" s="454"/>
      <c r="T358" s="454"/>
      <c r="U358" s="454"/>
      <c r="V358" s="454"/>
      <c r="W358" s="454"/>
      <c r="Y358" s="459"/>
      <c r="Z358" s="454"/>
      <c r="AA358" s="36"/>
      <c r="AB358" s="454"/>
      <c r="AC358" s="454"/>
      <c r="AD358" s="454"/>
      <c r="AE358" s="454"/>
      <c r="AK358" s="137"/>
    </row>
    <row r="359" spans="1:37" ht="15.75" customHeight="1">
      <c r="A359" s="454"/>
      <c r="B359" s="454"/>
      <c r="C359" s="454"/>
      <c r="D359" s="454"/>
      <c r="E359" s="454"/>
      <c r="F359" s="454"/>
      <c r="G359" s="34"/>
      <c r="H359" s="454"/>
      <c r="I359" s="454"/>
      <c r="J359" s="454"/>
      <c r="K359" s="454"/>
      <c r="L359" s="454"/>
      <c r="M359" s="454"/>
      <c r="N359" s="454"/>
      <c r="O359" s="454"/>
      <c r="P359" s="454"/>
      <c r="Q359" s="454"/>
      <c r="R359" s="454"/>
      <c r="S359" s="454"/>
      <c r="T359" s="454"/>
      <c r="U359" s="454"/>
      <c r="V359" s="454"/>
      <c r="W359" s="454"/>
      <c r="Y359" s="459"/>
      <c r="Z359" s="454"/>
      <c r="AA359" s="36"/>
      <c r="AB359" s="454"/>
      <c r="AC359" s="454"/>
      <c r="AD359" s="454"/>
      <c r="AE359" s="454"/>
      <c r="AK359" s="137"/>
    </row>
    <row r="360" spans="1:37" ht="15.75" customHeight="1">
      <c r="A360" s="454"/>
      <c r="B360" s="454"/>
      <c r="C360" s="454"/>
      <c r="D360" s="454"/>
      <c r="E360" s="454"/>
      <c r="F360" s="454"/>
      <c r="G360" s="34"/>
      <c r="H360" s="454"/>
      <c r="I360" s="454"/>
      <c r="J360" s="454"/>
      <c r="K360" s="454"/>
      <c r="L360" s="454"/>
      <c r="M360" s="454"/>
      <c r="N360" s="454"/>
      <c r="O360" s="454"/>
      <c r="P360" s="454"/>
      <c r="Q360" s="454"/>
      <c r="R360" s="454"/>
      <c r="S360" s="454"/>
      <c r="T360" s="454"/>
      <c r="U360" s="454"/>
      <c r="V360" s="454"/>
      <c r="W360" s="454"/>
      <c r="Y360" s="459"/>
      <c r="Z360" s="454"/>
      <c r="AA360" s="36"/>
      <c r="AB360" s="454"/>
      <c r="AC360" s="454"/>
      <c r="AD360" s="454"/>
      <c r="AE360" s="454"/>
      <c r="AK360" s="137"/>
    </row>
    <row r="361" spans="1:37" ht="15.75" customHeight="1">
      <c r="A361" s="454"/>
      <c r="B361" s="454"/>
      <c r="C361" s="454"/>
      <c r="D361" s="454"/>
      <c r="E361" s="454"/>
      <c r="F361" s="454"/>
      <c r="G361" s="34"/>
      <c r="H361" s="454"/>
      <c r="I361" s="454"/>
      <c r="J361" s="454"/>
      <c r="K361" s="454"/>
      <c r="L361" s="454"/>
      <c r="M361" s="454"/>
      <c r="N361" s="454"/>
      <c r="O361" s="454"/>
      <c r="P361" s="454"/>
      <c r="Q361" s="454"/>
      <c r="R361" s="454"/>
      <c r="S361" s="454"/>
      <c r="T361" s="454"/>
      <c r="U361" s="454"/>
      <c r="V361" s="454"/>
      <c r="W361" s="454"/>
      <c r="Y361" s="459"/>
      <c r="Z361" s="454"/>
      <c r="AA361" s="36"/>
      <c r="AB361" s="454"/>
      <c r="AC361" s="454"/>
      <c r="AD361" s="454"/>
      <c r="AE361" s="454"/>
      <c r="AK361" s="137"/>
    </row>
    <row r="362" spans="1:37" ht="15.75" customHeight="1">
      <c r="A362" s="454"/>
      <c r="B362" s="454"/>
      <c r="C362" s="454"/>
      <c r="D362" s="454"/>
      <c r="E362" s="454"/>
      <c r="F362" s="454"/>
      <c r="G362" s="34"/>
      <c r="H362" s="454"/>
      <c r="I362" s="454"/>
      <c r="J362" s="454"/>
      <c r="K362" s="454"/>
      <c r="L362" s="454"/>
      <c r="M362" s="454"/>
      <c r="N362" s="454"/>
      <c r="O362" s="454"/>
      <c r="P362" s="454"/>
      <c r="Q362" s="454"/>
      <c r="R362" s="454"/>
      <c r="S362" s="454"/>
      <c r="T362" s="454"/>
      <c r="U362" s="454"/>
      <c r="V362" s="454"/>
      <c r="W362" s="454"/>
      <c r="Y362" s="459"/>
      <c r="Z362" s="454"/>
      <c r="AA362" s="36"/>
      <c r="AB362" s="454"/>
      <c r="AC362" s="454"/>
      <c r="AD362" s="454"/>
      <c r="AE362" s="454"/>
      <c r="AK362" s="137"/>
    </row>
    <row r="363" spans="1:37" ht="15.75" customHeight="1">
      <c r="A363" s="454"/>
      <c r="B363" s="454"/>
      <c r="C363" s="454"/>
      <c r="D363" s="454"/>
      <c r="E363" s="454"/>
      <c r="F363" s="454"/>
      <c r="G363" s="34"/>
      <c r="H363" s="454"/>
      <c r="I363" s="454"/>
      <c r="J363" s="454"/>
      <c r="K363" s="454"/>
      <c r="L363" s="454"/>
      <c r="M363" s="454"/>
      <c r="N363" s="454"/>
      <c r="O363" s="454"/>
      <c r="P363" s="454"/>
      <c r="Q363" s="454"/>
      <c r="R363" s="454"/>
      <c r="S363" s="454"/>
      <c r="T363" s="454"/>
      <c r="U363" s="454"/>
      <c r="V363" s="454"/>
      <c r="W363" s="454"/>
      <c r="Y363" s="459"/>
      <c r="Z363" s="454"/>
      <c r="AA363" s="36"/>
      <c r="AB363" s="454"/>
      <c r="AC363" s="454"/>
      <c r="AD363" s="454"/>
      <c r="AE363" s="454"/>
      <c r="AK363" s="137"/>
    </row>
    <row r="364" spans="1:37" ht="15.75" customHeight="1">
      <c r="A364" s="454"/>
      <c r="B364" s="454"/>
      <c r="C364" s="454"/>
      <c r="D364" s="454"/>
      <c r="E364" s="454"/>
      <c r="F364" s="454"/>
      <c r="G364" s="34"/>
      <c r="H364" s="454"/>
      <c r="I364" s="454"/>
      <c r="J364" s="454"/>
      <c r="K364" s="454"/>
      <c r="L364" s="454"/>
      <c r="M364" s="454"/>
      <c r="N364" s="454"/>
      <c r="O364" s="454"/>
      <c r="P364" s="454"/>
      <c r="Q364" s="454"/>
      <c r="R364" s="454"/>
      <c r="S364" s="454"/>
      <c r="T364" s="454"/>
      <c r="U364" s="454"/>
      <c r="V364" s="454"/>
      <c r="W364" s="454"/>
      <c r="Y364" s="459"/>
      <c r="Z364" s="454"/>
      <c r="AA364" s="36"/>
      <c r="AB364" s="454"/>
      <c r="AC364" s="454"/>
      <c r="AD364" s="454"/>
      <c r="AE364" s="454"/>
      <c r="AK364" s="137"/>
    </row>
    <row r="365" spans="1:37" ht="15.75" customHeight="1">
      <c r="A365" s="454"/>
      <c r="B365" s="454"/>
      <c r="C365" s="454"/>
      <c r="D365" s="454"/>
      <c r="E365" s="454"/>
      <c r="F365" s="454"/>
      <c r="G365" s="34"/>
      <c r="H365" s="454"/>
      <c r="I365" s="454"/>
      <c r="J365" s="454"/>
      <c r="K365" s="454"/>
      <c r="L365" s="454"/>
      <c r="M365" s="454"/>
      <c r="N365" s="454"/>
      <c r="O365" s="454"/>
      <c r="P365" s="454"/>
      <c r="Q365" s="454"/>
      <c r="R365" s="454"/>
      <c r="S365" s="454"/>
      <c r="T365" s="454"/>
      <c r="U365" s="454"/>
      <c r="V365" s="454"/>
      <c r="W365" s="454"/>
      <c r="Y365" s="459"/>
      <c r="Z365" s="454"/>
      <c r="AA365" s="36"/>
      <c r="AB365" s="454"/>
      <c r="AC365" s="454"/>
      <c r="AD365" s="454"/>
      <c r="AE365" s="454"/>
      <c r="AK365" s="137"/>
    </row>
    <row r="366" spans="1:37" ht="15.75" customHeight="1">
      <c r="A366" s="454"/>
      <c r="B366" s="454"/>
      <c r="C366" s="454"/>
      <c r="D366" s="454"/>
      <c r="E366" s="454"/>
      <c r="F366" s="454"/>
      <c r="G366" s="34"/>
      <c r="H366" s="454"/>
      <c r="I366" s="454"/>
      <c r="J366" s="454"/>
      <c r="K366" s="454"/>
      <c r="L366" s="454"/>
      <c r="M366" s="454"/>
      <c r="N366" s="454"/>
      <c r="O366" s="454"/>
      <c r="P366" s="454"/>
      <c r="Q366" s="454"/>
      <c r="R366" s="454"/>
      <c r="S366" s="454"/>
      <c r="T366" s="454"/>
      <c r="U366" s="454"/>
      <c r="V366" s="454"/>
      <c r="W366" s="454"/>
      <c r="Y366" s="459"/>
      <c r="Z366" s="454"/>
      <c r="AA366" s="36"/>
      <c r="AB366" s="454"/>
      <c r="AC366" s="454"/>
      <c r="AD366" s="454"/>
      <c r="AE366" s="454"/>
      <c r="AK366" s="137"/>
    </row>
    <row r="367" spans="1:37" ht="15.75" customHeight="1">
      <c r="A367" s="454"/>
      <c r="B367" s="454"/>
      <c r="C367" s="454"/>
      <c r="D367" s="454"/>
      <c r="E367" s="454"/>
      <c r="F367" s="454"/>
      <c r="G367" s="34"/>
      <c r="H367" s="454"/>
      <c r="I367" s="454"/>
      <c r="J367" s="454"/>
      <c r="K367" s="454"/>
      <c r="L367" s="454"/>
      <c r="M367" s="454"/>
      <c r="N367" s="454"/>
      <c r="O367" s="454"/>
      <c r="P367" s="454"/>
      <c r="Q367" s="454"/>
      <c r="R367" s="454"/>
      <c r="S367" s="454"/>
      <c r="T367" s="454"/>
      <c r="U367" s="454"/>
      <c r="V367" s="454"/>
      <c r="W367" s="454"/>
      <c r="Y367" s="459"/>
      <c r="Z367" s="454"/>
      <c r="AA367" s="36"/>
      <c r="AB367" s="454"/>
      <c r="AC367" s="454"/>
      <c r="AD367" s="454"/>
      <c r="AE367" s="454"/>
      <c r="AK367" s="137"/>
    </row>
    <row r="368" spans="1:37" ht="15.75" customHeight="1">
      <c r="A368" s="454"/>
      <c r="B368" s="454"/>
      <c r="C368" s="454"/>
      <c r="D368" s="454"/>
      <c r="E368" s="454"/>
      <c r="F368" s="454"/>
      <c r="G368" s="34"/>
      <c r="H368" s="454"/>
      <c r="I368" s="454"/>
      <c r="J368" s="454"/>
      <c r="K368" s="454"/>
      <c r="L368" s="454"/>
      <c r="M368" s="454"/>
      <c r="N368" s="454"/>
      <c r="O368" s="454"/>
      <c r="P368" s="454"/>
      <c r="Q368" s="454"/>
      <c r="R368" s="454"/>
      <c r="S368" s="454"/>
      <c r="T368" s="454"/>
      <c r="U368" s="454"/>
      <c r="V368" s="454"/>
      <c r="W368" s="454"/>
      <c r="Y368" s="459"/>
      <c r="Z368" s="454"/>
      <c r="AA368" s="36"/>
      <c r="AB368" s="454"/>
      <c r="AC368" s="454"/>
      <c r="AD368" s="454"/>
      <c r="AE368" s="454"/>
      <c r="AK368" s="137"/>
    </row>
    <row r="369" spans="1:37" ht="15.75" customHeight="1">
      <c r="A369" s="454"/>
      <c r="B369" s="454"/>
      <c r="C369" s="454"/>
      <c r="D369" s="454"/>
      <c r="E369" s="454"/>
      <c r="F369" s="454"/>
      <c r="G369" s="34"/>
      <c r="H369" s="454"/>
      <c r="I369" s="454"/>
      <c r="J369" s="454"/>
      <c r="K369" s="454"/>
      <c r="L369" s="454"/>
      <c r="M369" s="454"/>
      <c r="N369" s="454"/>
      <c r="O369" s="454"/>
      <c r="P369" s="454"/>
      <c r="Q369" s="454"/>
      <c r="R369" s="454"/>
      <c r="S369" s="454"/>
      <c r="T369" s="454"/>
      <c r="U369" s="454"/>
      <c r="V369" s="454"/>
      <c r="W369" s="454"/>
      <c r="Y369" s="459"/>
      <c r="Z369" s="454"/>
      <c r="AA369" s="36"/>
      <c r="AB369" s="454"/>
      <c r="AC369" s="454"/>
      <c r="AD369" s="454"/>
      <c r="AE369" s="454"/>
      <c r="AK369" s="137"/>
    </row>
    <row r="370" spans="1:37" ht="15.75" customHeight="1">
      <c r="A370" s="454"/>
      <c r="B370" s="454"/>
      <c r="C370" s="454"/>
      <c r="D370" s="454"/>
      <c r="E370" s="454"/>
      <c r="F370" s="454"/>
      <c r="G370" s="34"/>
      <c r="H370" s="454"/>
      <c r="I370" s="454"/>
      <c r="J370" s="454"/>
      <c r="K370" s="454"/>
      <c r="L370" s="454"/>
      <c r="M370" s="454"/>
      <c r="N370" s="454"/>
      <c r="O370" s="454"/>
      <c r="P370" s="454"/>
      <c r="Q370" s="454"/>
      <c r="R370" s="454"/>
      <c r="S370" s="454"/>
      <c r="T370" s="454"/>
      <c r="U370" s="454"/>
      <c r="V370" s="454"/>
      <c r="W370" s="454"/>
      <c r="Y370" s="459"/>
      <c r="Z370" s="454"/>
      <c r="AA370" s="36"/>
      <c r="AB370" s="454"/>
      <c r="AC370" s="454"/>
      <c r="AD370" s="454"/>
      <c r="AE370" s="454"/>
      <c r="AK370" s="137"/>
    </row>
    <row r="371" spans="1:37" ht="15.75" customHeight="1">
      <c r="A371" s="454"/>
      <c r="B371" s="454"/>
      <c r="C371" s="454"/>
      <c r="D371" s="454"/>
      <c r="E371" s="454"/>
      <c r="F371" s="454"/>
      <c r="G371" s="34"/>
      <c r="H371" s="454"/>
      <c r="I371" s="454"/>
      <c r="J371" s="454"/>
      <c r="K371" s="454"/>
      <c r="L371" s="454"/>
      <c r="M371" s="454"/>
      <c r="N371" s="454"/>
      <c r="O371" s="454"/>
      <c r="P371" s="454"/>
      <c r="Q371" s="454"/>
      <c r="R371" s="454"/>
      <c r="S371" s="454"/>
      <c r="T371" s="454"/>
      <c r="U371" s="454"/>
      <c r="V371" s="454"/>
      <c r="W371" s="454"/>
      <c r="Y371" s="459"/>
      <c r="Z371" s="454"/>
      <c r="AA371" s="36"/>
      <c r="AB371" s="454"/>
      <c r="AC371" s="454"/>
      <c r="AD371" s="454"/>
      <c r="AE371" s="454"/>
      <c r="AK371" s="137"/>
    </row>
    <row r="372" spans="1:37" ht="15.75" customHeight="1">
      <c r="A372" s="454"/>
      <c r="B372" s="454"/>
      <c r="C372" s="454"/>
      <c r="D372" s="454"/>
      <c r="E372" s="454"/>
      <c r="F372" s="454"/>
      <c r="G372" s="34"/>
      <c r="H372" s="454"/>
      <c r="I372" s="454"/>
      <c r="J372" s="454"/>
      <c r="K372" s="454"/>
      <c r="L372" s="454"/>
      <c r="M372" s="454"/>
      <c r="N372" s="454"/>
      <c r="O372" s="454"/>
      <c r="P372" s="454"/>
      <c r="Q372" s="454"/>
      <c r="R372" s="454"/>
      <c r="S372" s="454"/>
      <c r="T372" s="454"/>
      <c r="U372" s="454"/>
      <c r="V372" s="454"/>
      <c r="W372" s="454"/>
      <c r="Y372" s="459"/>
      <c r="Z372" s="454"/>
      <c r="AA372" s="36"/>
      <c r="AB372" s="454"/>
      <c r="AC372" s="454"/>
      <c r="AD372" s="454"/>
      <c r="AE372" s="454"/>
      <c r="AK372" s="137"/>
    </row>
    <row r="373" spans="1:37" ht="15.75" customHeight="1">
      <c r="A373" s="454"/>
      <c r="B373" s="454"/>
      <c r="C373" s="454"/>
      <c r="D373" s="454"/>
      <c r="E373" s="454"/>
      <c r="F373" s="454"/>
      <c r="G373" s="34"/>
      <c r="H373" s="454"/>
      <c r="I373" s="454"/>
      <c r="J373" s="454"/>
      <c r="K373" s="454"/>
      <c r="L373" s="454"/>
      <c r="M373" s="454"/>
      <c r="N373" s="454"/>
      <c r="O373" s="454"/>
      <c r="P373" s="454"/>
      <c r="Q373" s="454"/>
      <c r="R373" s="454"/>
      <c r="S373" s="454"/>
      <c r="T373" s="454"/>
      <c r="U373" s="454"/>
      <c r="V373" s="454"/>
      <c r="W373" s="454"/>
      <c r="Y373" s="459"/>
      <c r="Z373" s="454"/>
      <c r="AA373" s="36"/>
      <c r="AB373" s="454"/>
      <c r="AC373" s="454"/>
      <c r="AD373" s="454"/>
      <c r="AE373" s="454"/>
      <c r="AK373" s="137"/>
    </row>
    <row r="374" spans="1:37" ht="15.75" customHeight="1">
      <c r="A374" s="454"/>
      <c r="B374" s="454"/>
      <c r="C374" s="454"/>
      <c r="D374" s="454"/>
      <c r="E374" s="454"/>
      <c r="F374" s="454"/>
      <c r="G374" s="34"/>
      <c r="H374" s="454"/>
      <c r="I374" s="454"/>
      <c r="J374" s="454"/>
      <c r="K374" s="454"/>
      <c r="L374" s="454"/>
      <c r="M374" s="454"/>
      <c r="N374" s="454"/>
      <c r="O374" s="454"/>
      <c r="P374" s="454"/>
      <c r="Q374" s="454"/>
      <c r="R374" s="454"/>
      <c r="S374" s="454"/>
      <c r="T374" s="454"/>
      <c r="U374" s="454"/>
      <c r="V374" s="454"/>
      <c r="W374" s="454"/>
      <c r="Y374" s="459"/>
      <c r="Z374" s="454"/>
      <c r="AA374" s="36"/>
      <c r="AB374" s="454"/>
      <c r="AC374" s="454"/>
      <c r="AD374" s="454"/>
      <c r="AE374" s="454"/>
      <c r="AK374" s="137"/>
    </row>
    <row r="375" spans="1:37" ht="15.75" customHeight="1">
      <c r="A375" s="454"/>
      <c r="B375" s="454"/>
      <c r="C375" s="454"/>
      <c r="D375" s="454"/>
      <c r="E375" s="454"/>
      <c r="F375" s="454"/>
      <c r="G375" s="34"/>
      <c r="H375" s="454"/>
      <c r="I375" s="454"/>
      <c r="J375" s="454"/>
      <c r="K375" s="454"/>
      <c r="L375" s="454"/>
      <c r="M375" s="454"/>
      <c r="N375" s="454"/>
      <c r="O375" s="454"/>
      <c r="P375" s="454"/>
      <c r="Q375" s="454"/>
      <c r="R375" s="454"/>
      <c r="S375" s="454"/>
      <c r="T375" s="454"/>
      <c r="U375" s="454"/>
      <c r="V375" s="454"/>
      <c r="W375" s="454"/>
      <c r="Y375" s="459"/>
      <c r="Z375" s="454"/>
      <c r="AA375" s="36"/>
      <c r="AB375" s="454"/>
      <c r="AC375" s="454"/>
      <c r="AD375" s="454"/>
      <c r="AE375" s="454"/>
      <c r="AK375" s="137"/>
    </row>
    <row r="376" spans="1:37" ht="15.75" customHeight="1">
      <c r="A376" s="454"/>
      <c r="B376" s="454"/>
      <c r="C376" s="454"/>
      <c r="D376" s="454"/>
      <c r="E376" s="454"/>
      <c r="F376" s="454"/>
      <c r="G376" s="34"/>
      <c r="H376" s="454"/>
      <c r="I376" s="454"/>
      <c r="J376" s="454"/>
      <c r="K376" s="454"/>
      <c r="L376" s="454"/>
      <c r="M376" s="454"/>
      <c r="N376" s="454"/>
      <c r="O376" s="454"/>
      <c r="P376" s="454"/>
      <c r="Q376" s="454"/>
      <c r="R376" s="454"/>
      <c r="S376" s="454"/>
      <c r="T376" s="454"/>
      <c r="U376" s="454"/>
      <c r="V376" s="454"/>
      <c r="W376" s="454"/>
      <c r="Y376" s="459"/>
      <c r="Z376" s="454"/>
      <c r="AA376" s="36"/>
      <c r="AB376" s="454"/>
      <c r="AC376" s="454"/>
      <c r="AD376" s="454"/>
      <c r="AE376" s="454"/>
      <c r="AK376" s="137"/>
    </row>
    <row r="377" spans="1:37" ht="15.75" customHeight="1">
      <c r="A377" s="454"/>
      <c r="B377" s="454"/>
      <c r="C377" s="454"/>
      <c r="D377" s="454"/>
      <c r="E377" s="454"/>
      <c r="F377" s="454"/>
      <c r="G377" s="34"/>
      <c r="H377" s="454"/>
      <c r="I377" s="454"/>
      <c r="J377" s="454"/>
      <c r="K377" s="454"/>
      <c r="L377" s="454"/>
      <c r="M377" s="454"/>
      <c r="N377" s="454"/>
      <c r="O377" s="454"/>
      <c r="P377" s="454"/>
      <c r="Q377" s="454"/>
      <c r="R377" s="454"/>
      <c r="S377" s="454"/>
      <c r="T377" s="454"/>
      <c r="U377" s="454"/>
      <c r="V377" s="454"/>
      <c r="W377" s="454"/>
      <c r="Y377" s="459"/>
      <c r="Z377" s="454"/>
      <c r="AA377" s="36"/>
      <c r="AB377" s="454"/>
      <c r="AC377" s="454"/>
      <c r="AD377" s="454"/>
      <c r="AE377" s="454"/>
      <c r="AK377" s="137"/>
    </row>
    <row r="378" spans="1:37" ht="15.75" customHeight="1">
      <c r="A378" s="454"/>
      <c r="B378" s="454"/>
      <c r="C378" s="454"/>
      <c r="D378" s="454"/>
      <c r="E378" s="454"/>
      <c r="F378" s="454"/>
      <c r="G378" s="34"/>
      <c r="H378" s="454"/>
      <c r="I378" s="454"/>
      <c r="J378" s="454"/>
      <c r="K378" s="454"/>
      <c r="L378" s="454"/>
      <c r="M378" s="454"/>
      <c r="N378" s="454"/>
      <c r="O378" s="454"/>
      <c r="P378" s="454"/>
      <c r="Q378" s="454"/>
      <c r="R378" s="454"/>
      <c r="S378" s="454"/>
      <c r="T378" s="454"/>
      <c r="U378" s="454"/>
      <c r="V378" s="454"/>
      <c r="W378" s="454"/>
      <c r="Y378" s="459"/>
      <c r="Z378" s="454"/>
      <c r="AA378" s="36"/>
      <c r="AB378" s="454"/>
      <c r="AC378" s="454"/>
      <c r="AD378" s="454"/>
      <c r="AE378" s="454"/>
      <c r="AK378" s="137"/>
    </row>
    <row r="379" spans="1:37" ht="15.75" customHeight="1">
      <c r="A379" s="454"/>
      <c r="B379" s="454"/>
      <c r="C379" s="454"/>
      <c r="D379" s="454"/>
      <c r="E379" s="454"/>
      <c r="F379" s="454"/>
      <c r="G379" s="34"/>
      <c r="H379" s="454"/>
      <c r="I379" s="454"/>
      <c r="J379" s="454"/>
      <c r="K379" s="454"/>
      <c r="L379" s="454"/>
      <c r="M379" s="454"/>
      <c r="N379" s="454"/>
      <c r="O379" s="454"/>
      <c r="P379" s="454"/>
      <c r="Q379" s="454"/>
      <c r="R379" s="454"/>
      <c r="S379" s="454"/>
      <c r="T379" s="454"/>
      <c r="U379" s="454"/>
      <c r="V379" s="454"/>
      <c r="W379" s="454"/>
      <c r="Y379" s="459"/>
      <c r="Z379" s="454"/>
      <c r="AA379" s="36"/>
      <c r="AB379" s="454"/>
      <c r="AC379" s="454"/>
      <c r="AD379" s="454"/>
      <c r="AE379" s="454"/>
      <c r="AK379" s="137"/>
    </row>
    <row r="380" spans="1:37" ht="15.75" customHeight="1">
      <c r="A380" s="454"/>
      <c r="B380" s="454"/>
      <c r="C380" s="454"/>
      <c r="D380" s="454"/>
      <c r="E380" s="454"/>
      <c r="F380" s="454"/>
      <c r="G380" s="34"/>
      <c r="H380" s="454"/>
      <c r="I380" s="454"/>
      <c r="J380" s="454"/>
      <c r="K380" s="454"/>
      <c r="L380" s="454"/>
      <c r="M380" s="454"/>
      <c r="N380" s="454"/>
      <c r="O380" s="454"/>
      <c r="P380" s="454"/>
      <c r="Q380" s="454"/>
      <c r="R380" s="454"/>
      <c r="S380" s="454"/>
      <c r="T380" s="454"/>
      <c r="U380" s="454"/>
      <c r="V380" s="454"/>
      <c r="W380" s="454"/>
      <c r="Y380" s="459"/>
      <c r="Z380" s="454"/>
      <c r="AA380" s="36"/>
      <c r="AB380" s="454"/>
      <c r="AC380" s="454"/>
      <c r="AD380" s="454"/>
      <c r="AE380" s="454"/>
      <c r="AK380" s="137"/>
    </row>
    <row r="381" spans="1:37" ht="15.75" customHeight="1">
      <c r="A381" s="454"/>
      <c r="B381" s="454"/>
      <c r="C381" s="454"/>
      <c r="D381" s="454"/>
      <c r="E381" s="454"/>
      <c r="F381" s="454"/>
      <c r="G381" s="34"/>
      <c r="H381" s="454"/>
      <c r="I381" s="454"/>
      <c r="J381" s="454"/>
      <c r="K381" s="454"/>
      <c r="L381" s="454"/>
      <c r="M381" s="454"/>
      <c r="N381" s="454"/>
      <c r="O381" s="454"/>
      <c r="P381" s="454"/>
      <c r="Q381" s="454"/>
      <c r="R381" s="454"/>
      <c r="S381" s="454"/>
      <c r="T381" s="454"/>
      <c r="U381" s="454"/>
      <c r="V381" s="454"/>
      <c r="W381" s="454"/>
      <c r="Y381" s="459"/>
      <c r="Z381" s="454"/>
      <c r="AA381" s="36"/>
      <c r="AB381" s="454"/>
      <c r="AC381" s="454"/>
      <c r="AD381" s="454"/>
      <c r="AE381" s="454"/>
      <c r="AK381" s="137"/>
    </row>
    <row r="382" spans="1:37" ht="15.75" customHeight="1">
      <c r="A382" s="454"/>
      <c r="B382" s="454"/>
      <c r="C382" s="454"/>
      <c r="D382" s="454"/>
      <c r="E382" s="454"/>
      <c r="F382" s="454"/>
      <c r="G382" s="34"/>
      <c r="H382" s="454"/>
      <c r="I382" s="454"/>
      <c r="J382" s="454"/>
      <c r="K382" s="454"/>
      <c r="L382" s="454"/>
      <c r="M382" s="454"/>
      <c r="N382" s="454"/>
      <c r="O382" s="454"/>
      <c r="P382" s="454"/>
      <c r="Q382" s="454"/>
      <c r="R382" s="454"/>
      <c r="S382" s="454"/>
      <c r="T382" s="454"/>
      <c r="U382" s="454"/>
      <c r="V382" s="454"/>
      <c r="W382" s="454"/>
      <c r="Y382" s="459"/>
      <c r="Z382" s="454"/>
      <c r="AA382" s="36"/>
      <c r="AB382" s="454"/>
      <c r="AC382" s="454"/>
      <c r="AD382" s="454"/>
      <c r="AE382" s="454"/>
      <c r="AK382" s="137"/>
    </row>
    <row r="383" spans="1:37" ht="15.75" customHeight="1">
      <c r="A383" s="454"/>
      <c r="B383" s="454"/>
      <c r="C383" s="454"/>
      <c r="D383" s="454"/>
      <c r="E383" s="454"/>
      <c r="F383" s="454"/>
      <c r="G383" s="34"/>
      <c r="H383" s="454"/>
      <c r="I383" s="454"/>
      <c r="J383" s="454"/>
      <c r="K383" s="454"/>
      <c r="L383" s="454"/>
      <c r="M383" s="454"/>
      <c r="N383" s="454"/>
      <c r="O383" s="454"/>
      <c r="P383" s="454"/>
      <c r="Q383" s="454"/>
      <c r="R383" s="454"/>
      <c r="S383" s="454"/>
      <c r="T383" s="454"/>
      <c r="U383" s="454"/>
      <c r="V383" s="454"/>
      <c r="W383" s="454"/>
      <c r="Y383" s="459"/>
      <c r="Z383" s="454"/>
      <c r="AA383" s="36"/>
      <c r="AB383" s="454"/>
      <c r="AC383" s="454"/>
      <c r="AD383" s="454"/>
      <c r="AE383" s="454"/>
      <c r="AK383" s="137"/>
    </row>
    <row r="384" spans="1:37" ht="15.75" customHeight="1">
      <c r="A384" s="454"/>
      <c r="B384" s="454"/>
      <c r="C384" s="454"/>
      <c r="D384" s="454"/>
      <c r="E384" s="454"/>
      <c r="F384" s="454"/>
      <c r="G384" s="34"/>
      <c r="H384" s="454"/>
      <c r="I384" s="454"/>
      <c r="J384" s="454"/>
      <c r="K384" s="454"/>
      <c r="L384" s="454"/>
      <c r="M384" s="454"/>
      <c r="N384" s="454"/>
      <c r="O384" s="454"/>
      <c r="P384" s="454"/>
      <c r="Q384" s="454"/>
      <c r="R384" s="454"/>
      <c r="S384" s="454"/>
      <c r="T384" s="454"/>
      <c r="U384" s="454"/>
      <c r="V384" s="454"/>
      <c r="W384" s="454"/>
      <c r="Y384" s="459"/>
      <c r="Z384" s="454"/>
      <c r="AA384" s="36"/>
      <c r="AB384" s="454"/>
      <c r="AC384" s="454"/>
      <c r="AD384" s="454"/>
      <c r="AE384" s="454"/>
      <c r="AK384" s="137"/>
    </row>
    <row r="385" spans="1:37" ht="15.75" customHeight="1">
      <c r="A385" s="454"/>
      <c r="B385" s="454"/>
      <c r="C385" s="454"/>
      <c r="D385" s="454"/>
      <c r="E385" s="454"/>
      <c r="F385" s="454"/>
      <c r="G385" s="34"/>
      <c r="H385" s="454"/>
      <c r="I385" s="454"/>
      <c r="J385" s="454"/>
      <c r="K385" s="454"/>
      <c r="L385" s="454"/>
      <c r="M385" s="454"/>
      <c r="N385" s="454"/>
      <c r="O385" s="454"/>
      <c r="P385" s="454"/>
      <c r="Q385" s="454"/>
      <c r="R385" s="454"/>
      <c r="S385" s="454"/>
      <c r="T385" s="454"/>
      <c r="U385" s="454"/>
      <c r="V385" s="454"/>
      <c r="W385" s="454"/>
      <c r="Y385" s="459"/>
      <c r="Z385" s="454"/>
      <c r="AA385" s="36"/>
      <c r="AB385" s="454"/>
      <c r="AC385" s="454"/>
      <c r="AD385" s="454"/>
      <c r="AE385" s="454"/>
      <c r="AK385" s="137"/>
    </row>
    <row r="386" spans="1:37" ht="15.75" customHeight="1">
      <c r="A386" s="454"/>
      <c r="B386" s="454"/>
      <c r="C386" s="454"/>
      <c r="D386" s="454"/>
      <c r="E386" s="454"/>
      <c r="F386" s="454"/>
      <c r="G386" s="34"/>
      <c r="H386" s="454"/>
      <c r="I386" s="454"/>
      <c r="J386" s="454"/>
      <c r="K386" s="454"/>
      <c r="L386" s="454"/>
      <c r="M386" s="454"/>
      <c r="N386" s="454"/>
      <c r="O386" s="454"/>
      <c r="P386" s="454"/>
      <c r="Q386" s="454"/>
      <c r="R386" s="454"/>
      <c r="S386" s="454"/>
      <c r="T386" s="454"/>
      <c r="U386" s="454"/>
      <c r="V386" s="454"/>
      <c r="W386" s="454"/>
      <c r="Y386" s="459"/>
      <c r="Z386" s="454"/>
      <c r="AA386" s="36"/>
      <c r="AB386" s="454"/>
      <c r="AC386" s="454"/>
      <c r="AD386" s="454"/>
      <c r="AE386" s="454"/>
      <c r="AK386" s="137"/>
    </row>
    <row r="387" spans="1:37" ht="15.75" customHeight="1">
      <c r="A387" s="454"/>
      <c r="B387" s="454"/>
      <c r="C387" s="454"/>
      <c r="D387" s="454"/>
      <c r="E387" s="454"/>
      <c r="F387" s="454"/>
      <c r="G387" s="34"/>
      <c r="H387" s="454"/>
      <c r="I387" s="454"/>
      <c r="J387" s="454"/>
      <c r="K387" s="454"/>
      <c r="L387" s="454"/>
      <c r="M387" s="454"/>
      <c r="N387" s="454"/>
      <c r="O387" s="454"/>
      <c r="P387" s="454"/>
      <c r="Q387" s="454"/>
      <c r="R387" s="454"/>
      <c r="S387" s="454"/>
      <c r="T387" s="454"/>
      <c r="U387" s="454"/>
      <c r="V387" s="454"/>
      <c r="W387" s="454"/>
      <c r="Y387" s="459"/>
      <c r="Z387" s="454"/>
      <c r="AA387" s="36"/>
      <c r="AB387" s="454"/>
      <c r="AC387" s="454"/>
      <c r="AD387" s="454"/>
      <c r="AE387" s="454"/>
      <c r="AK387" s="137"/>
    </row>
    <row r="388" spans="1:37" ht="15.75" customHeight="1">
      <c r="A388" s="454"/>
      <c r="B388" s="454"/>
      <c r="C388" s="454"/>
      <c r="D388" s="454"/>
      <c r="E388" s="454"/>
      <c r="F388" s="454"/>
      <c r="G388" s="34"/>
      <c r="H388" s="454"/>
      <c r="I388" s="454"/>
      <c r="J388" s="454"/>
      <c r="K388" s="454"/>
      <c r="L388" s="454"/>
      <c r="M388" s="454"/>
      <c r="N388" s="454"/>
      <c r="O388" s="454"/>
      <c r="P388" s="454"/>
      <c r="Q388" s="454"/>
      <c r="R388" s="454"/>
      <c r="S388" s="454"/>
      <c r="T388" s="454"/>
      <c r="U388" s="454"/>
      <c r="V388" s="454"/>
      <c r="W388" s="454"/>
      <c r="Y388" s="459"/>
      <c r="Z388" s="454"/>
      <c r="AA388" s="36"/>
      <c r="AB388" s="454"/>
      <c r="AC388" s="454"/>
      <c r="AD388" s="454"/>
      <c r="AE388" s="454"/>
      <c r="AK388" s="137"/>
    </row>
    <row r="389" spans="1:37" ht="15.75" customHeight="1">
      <c r="A389" s="454"/>
      <c r="B389" s="454"/>
      <c r="C389" s="454"/>
      <c r="D389" s="454"/>
      <c r="E389" s="454"/>
      <c r="F389" s="454"/>
      <c r="G389" s="34"/>
      <c r="H389" s="454"/>
      <c r="I389" s="454"/>
      <c r="J389" s="454"/>
      <c r="K389" s="454"/>
      <c r="L389" s="454"/>
      <c r="M389" s="454"/>
      <c r="N389" s="454"/>
      <c r="O389" s="454"/>
      <c r="P389" s="454"/>
      <c r="Q389" s="454"/>
      <c r="R389" s="454"/>
      <c r="S389" s="454"/>
      <c r="T389" s="454"/>
      <c r="U389" s="454"/>
      <c r="V389" s="454"/>
      <c r="W389" s="454"/>
      <c r="Y389" s="459"/>
      <c r="Z389" s="454"/>
      <c r="AA389" s="36"/>
      <c r="AB389" s="454"/>
      <c r="AC389" s="454"/>
      <c r="AD389" s="454"/>
      <c r="AE389" s="454"/>
      <c r="AK389" s="137"/>
    </row>
    <row r="390" spans="1:37" ht="15.75" customHeight="1">
      <c r="A390" s="454"/>
      <c r="B390" s="454"/>
      <c r="C390" s="454"/>
      <c r="D390" s="454"/>
      <c r="E390" s="454"/>
      <c r="F390" s="454"/>
      <c r="G390" s="34"/>
      <c r="H390" s="454"/>
      <c r="I390" s="454"/>
      <c r="J390" s="454"/>
      <c r="K390" s="454"/>
      <c r="L390" s="454"/>
      <c r="M390" s="454"/>
      <c r="N390" s="454"/>
      <c r="O390" s="454"/>
      <c r="P390" s="454"/>
      <c r="Q390" s="454"/>
      <c r="R390" s="454"/>
      <c r="S390" s="454"/>
      <c r="T390" s="454"/>
      <c r="U390" s="454"/>
      <c r="V390" s="454"/>
      <c r="W390" s="454"/>
      <c r="Y390" s="459"/>
      <c r="Z390" s="454"/>
      <c r="AA390" s="36"/>
      <c r="AB390" s="454"/>
      <c r="AC390" s="454"/>
      <c r="AD390" s="454"/>
      <c r="AE390" s="454"/>
      <c r="AK390" s="137"/>
    </row>
    <row r="391" spans="1:37" ht="15.75" customHeight="1">
      <c r="A391" s="454"/>
      <c r="B391" s="454"/>
      <c r="C391" s="454"/>
      <c r="D391" s="454"/>
      <c r="E391" s="454"/>
      <c r="F391" s="454"/>
      <c r="G391" s="34"/>
      <c r="H391" s="454"/>
      <c r="I391" s="454"/>
      <c r="J391" s="454"/>
      <c r="K391" s="454"/>
      <c r="L391" s="454"/>
      <c r="M391" s="454"/>
      <c r="N391" s="454"/>
      <c r="O391" s="454"/>
      <c r="P391" s="454"/>
      <c r="Q391" s="454"/>
      <c r="R391" s="454"/>
      <c r="S391" s="454"/>
      <c r="T391" s="454"/>
      <c r="U391" s="454"/>
      <c r="V391" s="454"/>
      <c r="W391" s="454"/>
      <c r="Y391" s="459"/>
      <c r="Z391" s="454"/>
      <c r="AA391" s="36"/>
      <c r="AB391" s="454"/>
      <c r="AC391" s="454"/>
      <c r="AD391" s="454"/>
      <c r="AE391" s="454"/>
      <c r="AK391" s="137"/>
    </row>
    <row r="392" spans="1:37" ht="15.75" customHeight="1">
      <c r="A392" s="454"/>
      <c r="B392" s="454"/>
      <c r="C392" s="454"/>
      <c r="D392" s="454"/>
      <c r="E392" s="454"/>
      <c r="F392" s="454"/>
      <c r="G392" s="34"/>
      <c r="H392" s="454"/>
      <c r="I392" s="454"/>
      <c r="J392" s="454"/>
      <c r="K392" s="454"/>
      <c r="L392" s="454"/>
      <c r="M392" s="454"/>
      <c r="N392" s="454"/>
      <c r="O392" s="454"/>
      <c r="P392" s="454"/>
      <c r="Q392" s="454"/>
      <c r="R392" s="454"/>
      <c r="S392" s="454"/>
      <c r="T392" s="454"/>
      <c r="U392" s="454"/>
      <c r="V392" s="454"/>
      <c r="W392" s="454"/>
      <c r="Y392" s="459"/>
      <c r="Z392" s="454"/>
      <c r="AA392" s="36"/>
      <c r="AB392" s="454"/>
      <c r="AC392" s="454"/>
      <c r="AD392" s="454"/>
      <c r="AE392" s="454"/>
      <c r="AK392" s="137"/>
    </row>
    <row r="393" spans="1:37" ht="15.75" customHeight="1">
      <c r="A393" s="454"/>
      <c r="B393" s="454"/>
      <c r="C393" s="454"/>
      <c r="D393" s="454"/>
      <c r="E393" s="454"/>
      <c r="F393" s="454"/>
      <c r="G393" s="34"/>
      <c r="H393" s="454"/>
      <c r="I393" s="454"/>
      <c r="J393" s="454"/>
      <c r="K393" s="454"/>
      <c r="L393" s="454"/>
      <c r="M393" s="454"/>
      <c r="N393" s="454"/>
      <c r="O393" s="454"/>
      <c r="P393" s="454"/>
      <c r="Q393" s="454"/>
      <c r="R393" s="454"/>
      <c r="S393" s="454"/>
      <c r="T393" s="454"/>
      <c r="U393" s="454"/>
      <c r="V393" s="454"/>
      <c r="W393" s="454"/>
      <c r="Y393" s="459"/>
      <c r="Z393" s="454"/>
      <c r="AA393" s="36"/>
      <c r="AB393" s="454"/>
      <c r="AC393" s="454"/>
      <c r="AD393" s="454"/>
      <c r="AE393" s="454"/>
      <c r="AK393" s="137"/>
    </row>
    <row r="394" spans="1:37" ht="15.75" customHeight="1">
      <c r="A394" s="454"/>
      <c r="B394" s="454"/>
      <c r="C394" s="454"/>
      <c r="D394" s="454"/>
      <c r="E394" s="454"/>
      <c r="F394" s="454"/>
      <c r="G394" s="34"/>
      <c r="H394" s="454"/>
      <c r="I394" s="454"/>
      <c r="J394" s="454"/>
      <c r="K394" s="454"/>
      <c r="L394" s="454"/>
      <c r="M394" s="454"/>
      <c r="N394" s="454"/>
      <c r="O394" s="454"/>
      <c r="P394" s="454"/>
      <c r="Q394" s="454"/>
      <c r="R394" s="454"/>
      <c r="S394" s="454"/>
      <c r="T394" s="454"/>
      <c r="U394" s="454"/>
      <c r="V394" s="454"/>
      <c r="W394" s="454"/>
      <c r="Y394" s="459"/>
      <c r="Z394" s="454"/>
      <c r="AA394" s="36"/>
      <c r="AB394" s="454"/>
      <c r="AC394" s="454"/>
      <c r="AD394" s="454"/>
      <c r="AE394" s="454"/>
      <c r="AK394" s="137"/>
    </row>
    <row r="395" spans="1:37" ht="15.75" customHeight="1">
      <c r="A395" s="454"/>
      <c r="B395" s="454"/>
      <c r="C395" s="454"/>
      <c r="D395" s="454"/>
      <c r="E395" s="454"/>
      <c r="F395" s="454"/>
      <c r="G395" s="34"/>
      <c r="H395" s="454"/>
      <c r="I395" s="454"/>
      <c r="J395" s="454"/>
      <c r="K395" s="454"/>
      <c r="L395" s="454"/>
      <c r="M395" s="454"/>
      <c r="N395" s="454"/>
      <c r="O395" s="454"/>
      <c r="P395" s="454"/>
      <c r="Q395" s="454"/>
      <c r="R395" s="454"/>
      <c r="S395" s="454"/>
      <c r="T395" s="454"/>
      <c r="U395" s="454"/>
      <c r="V395" s="454"/>
      <c r="W395" s="454"/>
      <c r="Y395" s="459"/>
      <c r="Z395" s="454"/>
      <c r="AA395" s="36"/>
      <c r="AB395" s="454"/>
      <c r="AC395" s="454"/>
      <c r="AD395" s="454"/>
      <c r="AE395" s="454"/>
      <c r="AK395" s="137"/>
    </row>
    <row r="396" spans="1:37" ht="15.75" customHeight="1">
      <c r="A396" s="454"/>
      <c r="B396" s="454"/>
      <c r="C396" s="454"/>
      <c r="D396" s="454"/>
      <c r="E396" s="454"/>
      <c r="F396" s="454"/>
      <c r="G396" s="34"/>
      <c r="H396" s="454"/>
      <c r="I396" s="454"/>
      <c r="J396" s="454"/>
      <c r="K396" s="454"/>
      <c r="L396" s="454"/>
      <c r="M396" s="454"/>
      <c r="N396" s="454"/>
      <c r="O396" s="454"/>
      <c r="P396" s="454"/>
      <c r="Q396" s="454"/>
      <c r="R396" s="454"/>
      <c r="S396" s="454"/>
      <c r="T396" s="454"/>
      <c r="U396" s="454"/>
      <c r="V396" s="454"/>
      <c r="W396" s="454"/>
      <c r="Y396" s="459"/>
      <c r="Z396" s="454"/>
      <c r="AA396" s="36"/>
      <c r="AB396" s="454"/>
      <c r="AC396" s="454"/>
      <c r="AD396" s="454"/>
      <c r="AE396" s="454"/>
      <c r="AK396" s="137"/>
    </row>
    <row r="397" spans="1:37" ht="15.75" customHeight="1">
      <c r="A397" s="454"/>
      <c r="B397" s="454"/>
      <c r="C397" s="454"/>
      <c r="D397" s="454"/>
      <c r="E397" s="454"/>
      <c r="F397" s="454"/>
      <c r="G397" s="34"/>
      <c r="H397" s="454"/>
      <c r="I397" s="454"/>
      <c r="J397" s="454"/>
      <c r="K397" s="454"/>
      <c r="L397" s="454"/>
      <c r="M397" s="454"/>
      <c r="N397" s="454"/>
      <c r="O397" s="454"/>
      <c r="P397" s="454"/>
      <c r="Q397" s="454"/>
      <c r="R397" s="454"/>
      <c r="S397" s="454"/>
      <c r="T397" s="454"/>
      <c r="U397" s="454"/>
      <c r="V397" s="454"/>
      <c r="W397" s="454"/>
      <c r="Y397" s="459"/>
      <c r="Z397" s="454"/>
      <c r="AA397" s="36"/>
      <c r="AB397" s="454"/>
      <c r="AC397" s="454"/>
      <c r="AD397" s="454"/>
      <c r="AE397" s="454"/>
      <c r="AK397" s="137"/>
    </row>
    <row r="398" spans="1:37" ht="15.75" customHeight="1">
      <c r="A398" s="454"/>
      <c r="B398" s="454"/>
      <c r="C398" s="454"/>
      <c r="D398" s="454"/>
      <c r="E398" s="454"/>
      <c r="F398" s="454"/>
      <c r="G398" s="34"/>
      <c r="H398" s="454"/>
      <c r="I398" s="454"/>
      <c r="J398" s="454"/>
      <c r="K398" s="454"/>
      <c r="L398" s="454"/>
      <c r="M398" s="454"/>
      <c r="N398" s="454"/>
      <c r="O398" s="454"/>
      <c r="P398" s="454"/>
      <c r="Q398" s="454"/>
      <c r="R398" s="454"/>
      <c r="S398" s="454"/>
      <c r="T398" s="454"/>
      <c r="U398" s="454"/>
      <c r="V398" s="454"/>
      <c r="W398" s="454"/>
      <c r="Y398" s="459"/>
      <c r="Z398" s="454"/>
      <c r="AA398" s="36"/>
      <c r="AB398" s="454"/>
      <c r="AC398" s="454"/>
      <c r="AD398" s="454"/>
      <c r="AE398" s="454"/>
      <c r="AK398" s="137"/>
    </row>
    <row r="399" spans="1:37" ht="15.75" customHeight="1">
      <c r="A399" s="454"/>
      <c r="B399" s="454"/>
      <c r="C399" s="454"/>
      <c r="D399" s="454"/>
      <c r="E399" s="454"/>
      <c r="F399" s="454"/>
      <c r="G399" s="34"/>
      <c r="H399" s="454"/>
      <c r="I399" s="454"/>
      <c r="J399" s="454"/>
      <c r="K399" s="454"/>
      <c r="L399" s="454"/>
      <c r="M399" s="454"/>
      <c r="N399" s="454"/>
      <c r="O399" s="454"/>
      <c r="P399" s="454"/>
      <c r="Q399" s="454"/>
      <c r="R399" s="454"/>
      <c r="S399" s="454"/>
      <c r="T399" s="454"/>
      <c r="U399" s="454"/>
      <c r="V399" s="454"/>
      <c r="W399" s="454"/>
      <c r="Y399" s="459"/>
      <c r="Z399" s="454"/>
      <c r="AA399" s="36"/>
      <c r="AB399" s="454"/>
      <c r="AC399" s="454"/>
      <c r="AD399" s="454"/>
      <c r="AE399" s="454"/>
      <c r="AK399" s="137"/>
    </row>
    <row r="400" spans="1:37" ht="15.75" customHeight="1">
      <c r="A400" s="454"/>
      <c r="B400" s="454"/>
      <c r="C400" s="454"/>
      <c r="D400" s="454"/>
      <c r="E400" s="454"/>
      <c r="F400" s="454"/>
      <c r="G400" s="34"/>
      <c r="H400" s="454"/>
      <c r="I400" s="454"/>
      <c r="J400" s="454"/>
      <c r="K400" s="454"/>
      <c r="L400" s="454"/>
      <c r="M400" s="454"/>
      <c r="N400" s="454"/>
      <c r="O400" s="454"/>
      <c r="P400" s="454"/>
      <c r="Q400" s="454"/>
      <c r="R400" s="454"/>
      <c r="S400" s="454"/>
      <c r="T400" s="454"/>
      <c r="U400" s="454"/>
      <c r="V400" s="454"/>
      <c r="W400" s="454"/>
      <c r="Y400" s="459"/>
      <c r="Z400" s="454"/>
      <c r="AA400" s="36"/>
      <c r="AB400" s="454"/>
      <c r="AC400" s="454"/>
      <c r="AD400" s="454"/>
      <c r="AE400" s="454"/>
      <c r="AK400" s="137"/>
    </row>
    <row r="401" spans="1:37" ht="15.75" customHeight="1">
      <c r="A401" s="454"/>
      <c r="B401" s="454"/>
      <c r="C401" s="454"/>
      <c r="D401" s="454"/>
      <c r="E401" s="454"/>
      <c r="F401" s="454"/>
      <c r="G401" s="34"/>
      <c r="H401" s="454"/>
      <c r="I401" s="454"/>
      <c r="J401" s="454"/>
      <c r="K401" s="454"/>
      <c r="L401" s="454"/>
      <c r="M401" s="454"/>
      <c r="N401" s="454"/>
      <c r="O401" s="454"/>
      <c r="P401" s="454"/>
      <c r="Q401" s="454"/>
      <c r="R401" s="454"/>
      <c r="S401" s="454"/>
      <c r="T401" s="454"/>
      <c r="U401" s="454"/>
      <c r="V401" s="454"/>
      <c r="W401" s="454"/>
      <c r="Y401" s="459"/>
      <c r="Z401" s="454"/>
      <c r="AA401" s="36"/>
      <c r="AB401" s="454"/>
      <c r="AC401" s="454"/>
      <c r="AD401" s="454"/>
      <c r="AE401" s="454"/>
      <c r="AK401" s="137"/>
    </row>
    <row r="402" spans="1:37" ht="15.75" customHeight="1">
      <c r="A402" s="454"/>
      <c r="B402" s="454"/>
      <c r="C402" s="454"/>
      <c r="D402" s="454"/>
      <c r="E402" s="454"/>
      <c r="F402" s="454"/>
      <c r="G402" s="34"/>
      <c r="H402" s="454"/>
      <c r="I402" s="454"/>
      <c r="J402" s="454"/>
      <c r="K402" s="454"/>
      <c r="L402" s="454"/>
      <c r="M402" s="454"/>
      <c r="N402" s="454"/>
      <c r="O402" s="454"/>
      <c r="P402" s="454"/>
      <c r="Q402" s="454"/>
      <c r="R402" s="454"/>
      <c r="S402" s="454"/>
      <c r="T402" s="454"/>
      <c r="U402" s="454"/>
      <c r="V402" s="454"/>
      <c r="W402" s="454"/>
      <c r="Y402" s="459"/>
      <c r="Z402" s="454"/>
      <c r="AA402" s="36"/>
      <c r="AB402" s="454"/>
      <c r="AC402" s="454"/>
      <c r="AD402" s="454"/>
      <c r="AE402" s="454"/>
      <c r="AK402" s="137"/>
    </row>
    <row r="403" spans="1:37" ht="15.75" customHeight="1">
      <c r="A403" s="454"/>
      <c r="B403" s="454"/>
      <c r="C403" s="454"/>
      <c r="D403" s="454"/>
      <c r="E403" s="454"/>
      <c r="F403" s="454"/>
      <c r="G403" s="34"/>
      <c r="H403" s="454"/>
      <c r="I403" s="454"/>
      <c r="J403" s="454"/>
      <c r="K403" s="454"/>
      <c r="L403" s="454"/>
      <c r="M403" s="454"/>
      <c r="N403" s="454"/>
      <c r="O403" s="454"/>
      <c r="P403" s="454"/>
      <c r="Q403" s="454"/>
      <c r="R403" s="454"/>
      <c r="S403" s="454"/>
      <c r="T403" s="454"/>
      <c r="U403" s="454"/>
      <c r="V403" s="454"/>
      <c r="W403" s="454"/>
      <c r="Y403" s="459"/>
      <c r="Z403" s="454"/>
      <c r="AA403" s="36"/>
      <c r="AB403" s="454"/>
      <c r="AC403" s="454"/>
      <c r="AD403" s="454"/>
      <c r="AE403" s="454"/>
      <c r="AK403" s="137"/>
    </row>
    <row r="404" spans="1:37" ht="15.75" customHeight="1">
      <c r="A404" s="454"/>
      <c r="B404" s="454"/>
      <c r="C404" s="454"/>
      <c r="D404" s="454"/>
      <c r="E404" s="454"/>
      <c r="F404" s="454"/>
      <c r="G404" s="34"/>
      <c r="H404" s="454"/>
      <c r="I404" s="454"/>
      <c r="J404" s="454"/>
      <c r="K404" s="454"/>
      <c r="L404" s="454"/>
      <c r="M404" s="454"/>
      <c r="N404" s="454"/>
      <c r="O404" s="454"/>
      <c r="P404" s="454"/>
      <c r="Q404" s="454"/>
      <c r="R404" s="454"/>
      <c r="S404" s="454"/>
      <c r="T404" s="454"/>
      <c r="U404" s="454"/>
      <c r="V404" s="454"/>
      <c r="W404" s="454"/>
      <c r="Y404" s="459"/>
      <c r="Z404" s="454"/>
      <c r="AA404" s="36"/>
      <c r="AB404" s="454"/>
      <c r="AC404" s="454"/>
      <c r="AD404" s="454"/>
      <c r="AE404" s="454"/>
      <c r="AK404" s="137"/>
    </row>
    <row r="405" spans="1:37" ht="15.75" customHeight="1">
      <c r="A405" s="454"/>
      <c r="B405" s="454"/>
      <c r="C405" s="454"/>
      <c r="D405" s="454"/>
      <c r="E405" s="454"/>
      <c r="F405" s="454"/>
      <c r="G405" s="34"/>
      <c r="H405" s="454"/>
      <c r="I405" s="454"/>
      <c r="J405" s="454"/>
      <c r="K405" s="454"/>
      <c r="L405" s="454"/>
      <c r="M405" s="454"/>
      <c r="N405" s="454"/>
      <c r="O405" s="454"/>
      <c r="P405" s="454"/>
      <c r="Q405" s="454"/>
      <c r="R405" s="454"/>
      <c r="S405" s="454"/>
      <c r="T405" s="454"/>
      <c r="U405" s="454"/>
      <c r="V405" s="454"/>
      <c r="W405" s="454"/>
      <c r="Y405" s="459"/>
      <c r="Z405" s="454"/>
      <c r="AA405" s="36"/>
      <c r="AB405" s="454"/>
      <c r="AC405" s="454"/>
      <c r="AD405" s="454"/>
      <c r="AE405" s="454"/>
      <c r="AK405" s="137"/>
    </row>
    <row r="406" spans="1:37" ht="15.75" customHeight="1">
      <c r="A406" s="454"/>
      <c r="B406" s="454"/>
      <c r="C406" s="454"/>
      <c r="D406" s="454"/>
      <c r="E406" s="454"/>
      <c r="F406" s="454"/>
      <c r="G406" s="34"/>
      <c r="H406" s="454"/>
      <c r="I406" s="454"/>
      <c r="J406" s="454"/>
      <c r="K406" s="454"/>
      <c r="L406" s="454"/>
      <c r="M406" s="454"/>
      <c r="N406" s="454"/>
      <c r="O406" s="454"/>
      <c r="P406" s="454"/>
      <c r="Q406" s="454"/>
      <c r="R406" s="454"/>
      <c r="S406" s="454"/>
      <c r="T406" s="454"/>
      <c r="U406" s="454"/>
      <c r="V406" s="454"/>
      <c r="W406" s="454"/>
      <c r="Y406" s="459"/>
      <c r="Z406" s="454"/>
      <c r="AA406" s="36"/>
      <c r="AB406" s="454"/>
      <c r="AC406" s="454"/>
      <c r="AD406" s="454"/>
      <c r="AE406" s="454"/>
      <c r="AK406" s="137"/>
    </row>
    <row r="407" spans="1:37" ht="15.75" customHeight="1">
      <c r="A407" s="454"/>
      <c r="B407" s="454"/>
      <c r="C407" s="454"/>
      <c r="D407" s="454"/>
      <c r="E407" s="454"/>
      <c r="F407" s="454"/>
      <c r="G407" s="34"/>
      <c r="H407" s="454"/>
      <c r="I407" s="454"/>
      <c r="J407" s="454"/>
      <c r="K407" s="454"/>
      <c r="L407" s="454"/>
      <c r="M407" s="454"/>
      <c r="N407" s="454"/>
      <c r="O407" s="454"/>
      <c r="P407" s="454"/>
      <c r="Q407" s="454"/>
      <c r="R407" s="454"/>
      <c r="S407" s="454"/>
      <c r="T407" s="454"/>
      <c r="U407" s="454"/>
      <c r="V407" s="454"/>
      <c r="W407" s="454"/>
      <c r="Y407" s="459"/>
      <c r="Z407" s="454"/>
      <c r="AA407" s="36"/>
      <c r="AB407" s="454"/>
      <c r="AC407" s="454"/>
      <c r="AD407" s="454"/>
      <c r="AE407" s="454"/>
      <c r="AK407" s="137"/>
    </row>
    <row r="408" spans="1:37" ht="15.75" customHeight="1">
      <c r="A408" s="454"/>
      <c r="B408" s="454"/>
      <c r="C408" s="454"/>
      <c r="D408" s="454"/>
      <c r="E408" s="454"/>
      <c r="F408" s="454"/>
      <c r="G408" s="34"/>
      <c r="H408" s="454"/>
      <c r="I408" s="454"/>
      <c r="J408" s="454"/>
      <c r="K408" s="454"/>
      <c r="L408" s="454"/>
      <c r="M408" s="454"/>
      <c r="N408" s="454"/>
      <c r="O408" s="454"/>
      <c r="P408" s="454"/>
      <c r="Q408" s="454"/>
      <c r="R408" s="454"/>
      <c r="S408" s="454"/>
      <c r="T408" s="454"/>
      <c r="U408" s="454"/>
      <c r="V408" s="454"/>
      <c r="W408" s="454"/>
      <c r="Y408" s="459"/>
      <c r="Z408" s="454"/>
      <c r="AA408" s="36"/>
      <c r="AB408" s="454"/>
      <c r="AC408" s="454"/>
      <c r="AD408" s="454"/>
      <c r="AE408" s="454"/>
      <c r="AK408" s="137"/>
    </row>
    <row r="409" spans="1:37" ht="15.75" customHeight="1">
      <c r="A409" s="454"/>
      <c r="B409" s="454"/>
      <c r="C409" s="454"/>
      <c r="D409" s="454"/>
      <c r="E409" s="454"/>
      <c r="F409" s="454"/>
      <c r="G409" s="34"/>
      <c r="H409" s="454"/>
      <c r="I409" s="454"/>
      <c r="J409" s="454"/>
      <c r="K409" s="454"/>
      <c r="L409" s="454"/>
      <c r="M409" s="454"/>
      <c r="N409" s="454"/>
      <c r="O409" s="454"/>
      <c r="P409" s="454"/>
      <c r="Q409" s="454"/>
      <c r="R409" s="454"/>
      <c r="S409" s="454"/>
      <c r="T409" s="454"/>
      <c r="U409" s="454"/>
      <c r="V409" s="454"/>
      <c r="W409" s="454"/>
      <c r="Y409" s="459"/>
      <c r="Z409" s="454"/>
      <c r="AA409" s="36"/>
      <c r="AB409" s="454"/>
      <c r="AC409" s="454"/>
      <c r="AD409" s="454"/>
      <c r="AE409" s="454"/>
      <c r="AK409" s="137"/>
    </row>
    <row r="410" spans="1:37" ht="15.75" customHeight="1">
      <c r="A410" s="454"/>
      <c r="B410" s="454"/>
      <c r="C410" s="454"/>
      <c r="D410" s="454"/>
      <c r="E410" s="454"/>
      <c r="F410" s="454"/>
      <c r="G410" s="34"/>
      <c r="H410" s="454"/>
      <c r="I410" s="454"/>
      <c r="J410" s="454"/>
      <c r="K410" s="454"/>
      <c r="L410" s="454"/>
      <c r="M410" s="454"/>
      <c r="N410" s="454"/>
      <c r="O410" s="454"/>
      <c r="P410" s="454"/>
      <c r="Q410" s="454"/>
      <c r="R410" s="454"/>
      <c r="S410" s="454"/>
      <c r="T410" s="454"/>
      <c r="U410" s="454"/>
      <c r="V410" s="454"/>
      <c r="W410" s="454"/>
      <c r="Y410" s="459"/>
      <c r="Z410" s="454"/>
      <c r="AA410" s="36"/>
      <c r="AB410" s="454"/>
      <c r="AC410" s="454"/>
      <c r="AD410" s="454"/>
      <c r="AE410" s="454"/>
      <c r="AK410" s="137"/>
    </row>
    <row r="411" spans="1:37" ht="15.75" customHeight="1">
      <c r="A411" s="454"/>
      <c r="B411" s="454"/>
      <c r="C411" s="454"/>
      <c r="D411" s="454"/>
      <c r="E411" s="454"/>
      <c r="F411" s="454"/>
      <c r="G411" s="34"/>
      <c r="H411" s="454"/>
      <c r="I411" s="454"/>
      <c r="J411" s="454"/>
      <c r="K411" s="454"/>
      <c r="L411" s="454"/>
      <c r="M411" s="454"/>
      <c r="N411" s="454"/>
      <c r="O411" s="454"/>
      <c r="P411" s="454"/>
      <c r="Q411" s="454"/>
      <c r="R411" s="454"/>
      <c r="S411" s="454"/>
      <c r="T411" s="454"/>
      <c r="U411" s="454"/>
      <c r="V411" s="454"/>
      <c r="W411" s="454"/>
      <c r="Y411" s="459"/>
      <c r="Z411" s="454"/>
      <c r="AA411" s="36"/>
      <c r="AB411" s="454"/>
      <c r="AC411" s="454"/>
      <c r="AD411" s="454"/>
      <c r="AE411" s="454"/>
      <c r="AK411" s="137"/>
    </row>
    <row r="412" spans="1:37" ht="15.75" customHeight="1">
      <c r="A412" s="454"/>
      <c r="B412" s="454"/>
      <c r="C412" s="454"/>
      <c r="D412" s="454"/>
      <c r="E412" s="454"/>
      <c r="F412" s="454"/>
      <c r="G412" s="34"/>
      <c r="H412" s="454"/>
      <c r="I412" s="454"/>
      <c r="J412" s="454"/>
      <c r="K412" s="454"/>
      <c r="L412" s="454"/>
      <c r="M412" s="454"/>
      <c r="N412" s="454"/>
      <c r="O412" s="454"/>
      <c r="P412" s="454"/>
      <c r="Q412" s="454"/>
      <c r="R412" s="454"/>
      <c r="S412" s="454"/>
      <c r="T412" s="454"/>
      <c r="U412" s="454"/>
      <c r="V412" s="454"/>
      <c r="W412" s="454"/>
      <c r="Y412" s="459"/>
      <c r="Z412" s="454"/>
      <c r="AA412" s="36"/>
      <c r="AB412" s="454"/>
      <c r="AC412" s="454"/>
      <c r="AD412" s="454"/>
      <c r="AE412" s="454"/>
      <c r="AK412" s="137"/>
    </row>
    <row r="413" spans="1:37" ht="15.75" customHeight="1">
      <c r="A413" s="454"/>
      <c r="B413" s="454"/>
      <c r="C413" s="454"/>
      <c r="D413" s="454"/>
      <c r="E413" s="454"/>
      <c r="F413" s="454"/>
      <c r="G413" s="34"/>
      <c r="H413" s="454"/>
      <c r="I413" s="454"/>
      <c r="J413" s="454"/>
      <c r="K413" s="454"/>
      <c r="L413" s="454"/>
      <c r="M413" s="454"/>
      <c r="N413" s="454"/>
      <c r="O413" s="454"/>
      <c r="P413" s="454"/>
      <c r="Q413" s="454"/>
      <c r="R413" s="454"/>
      <c r="S413" s="454"/>
      <c r="T413" s="454"/>
      <c r="U413" s="454"/>
      <c r="V413" s="454"/>
      <c r="W413" s="454"/>
      <c r="Y413" s="459"/>
      <c r="Z413" s="454"/>
      <c r="AA413" s="36"/>
      <c r="AB413" s="454"/>
      <c r="AC413" s="454"/>
      <c r="AD413" s="454"/>
      <c r="AE413" s="454"/>
      <c r="AK413" s="137"/>
    </row>
    <row r="414" spans="1:37" ht="15.75" customHeight="1">
      <c r="A414" s="454"/>
      <c r="B414" s="454"/>
      <c r="C414" s="454"/>
      <c r="D414" s="454"/>
      <c r="E414" s="454"/>
      <c r="F414" s="454"/>
      <c r="G414" s="34"/>
      <c r="H414" s="454"/>
      <c r="I414" s="454"/>
      <c r="J414" s="454"/>
      <c r="K414" s="454"/>
      <c r="L414" s="454"/>
      <c r="M414" s="454"/>
      <c r="N414" s="454"/>
      <c r="O414" s="454"/>
      <c r="P414" s="454"/>
      <c r="Q414" s="454"/>
      <c r="R414" s="454"/>
      <c r="S414" s="454"/>
      <c r="T414" s="454"/>
      <c r="U414" s="454"/>
      <c r="V414" s="454"/>
      <c r="W414" s="454"/>
      <c r="Y414" s="459"/>
      <c r="Z414" s="454"/>
      <c r="AA414" s="36"/>
      <c r="AB414" s="454"/>
      <c r="AC414" s="454"/>
      <c r="AD414" s="454"/>
      <c r="AE414" s="454"/>
      <c r="AK414" s="137"/>
    </row>
    <row r="415" spans="1:37" ht="15.75" customHeight="1">
      <c r="A415" s="454"/>
      <c r="B415" s="454"/>
      <c r="C415" s="454"/>
      <c r="D415" s="454"/>
      <c r="E415" s="454"/>
      <c r="F415" s="454"/>
      <c r="G415" s="34"/>
      <c r="H415" s="454"/>
      <c r="I415" s="454"/>
      <c r="J415" s="454"/>
      <c r="K415" s="454"/>
      <c r="L415" s="454"/>
      <c r="M415" s="454"/>
      <c r="N415" s="454"/>
      <c r="O415" s="454"/>
      <c r="P415" s="454"/>
      <c r="Q415" s="454"/>
      <c r="R415" s="454"/>
      <c r="S415" s="454"/>
      <c r="T415" s="454"/>
      <c r="U415" s="454"/>
      <c r="V415" s="454"/>
      <c r="W415" s="454"/>
      <c r="Y415" s="459"/>
      <c r="Z415" s="454"/>
      <c r="AA415" s="36"/>
      <c r="AB415" s="454"/>
      <c r="AC415" s="454"/>
      <c r="AD415" s="454"/>
      <c r="AE415" s="454"/>
      <c r="AK415" s="137"/>
    </row>
    <row r="416" spans="1:37" ht="15.75" customHeight="1">
      <c r="A416" s="454"/>
      <c r="B416" s="454"/>
      <c r="C416" s="454"/>
      <c r="D416" s="454"/>
      <c r="E416" s="454"/>
      <c r="F416" s="454"/>
      <c r="G416" s="34"/>
      <c r="H416" s="454"/>
      <c r="I416" s="454"/>
      <c r="J416" s="454"/>
      <c r="K416" s="454"/>
      <c r="L416" s="454"/>
      <c r="M416" s="454"/>
      <c r="N416" s="454"/>
      <c r="O416" s="454"/>
      <c r="P416" s="454"/>
      <c r="Q416" s="454"/>
      <c r="R416" s="454"/>
      <c r="S416" s="454"/>
      <c r="T416" s="454"/>
      <c r="U416" s="454"/>
      <c r="V416" s="454"/>
      <c r="W416" s="454"/>
      <c r="Y416" s="459"/>
      <c r="Z416" s="454"/>
      <c r="AA416" s="36"/>
      <c r="AB416" s="454"/>
      <c r="AC416" s="454"/>
      <c r="AD416" s="454"/>
      <c r="AE416" s="454"/>
      <c r="AK416" s="137"/>
    </row>
    <row r="417" spans="1:37" ht="15.75" customHeight="1">
      <c r="A417" s="454"/>
      <c r="B417" s="454"/>
      <c r="C417" s="454"/>
      <c r="D417" s="454"/>
      <c r="E417" s="454"/>
      <c r="F417" s="454"/>
      <c r="G417" s="34"/>
      <c r="H417" s="454"/>
      <c r="I417" s="454"/>
      <c r="J417" s="454"/>
      <c r="K417" s="454"/>
      <c r="L417" s="454"/>
      <c r="M417" s="454"/>
      <c r="N417" s="454"/>
      <c r="O417" s="454"/>
      <c r="P417" s="454"/>
      <c r="Q417" s="454"/>
      <c r="R417" s="454"/>
      <c r="S417" s="454"/>
      <c r="T417" s="454"/>
      <c r="U417" s="454"/>
      <c r="V417" s="454"/>
      <c r="W417" s="454"/>
      <c r="Y417" s="459"/>
      <c r="Z417" s="454"/>
      <c r="AA417" s="36"/>
      <c r="AB417" s="454"/>
      <c r="AC417" s="454"/>
      <c r="AD417" s="454"/>
      <c r="AE417" s="454"/>
      <c r="AK417" s="137"/>
    </row>
    <row r="418" spans="1:37" ht="15.75" customHeight="1">
      <c r="A418" s="454"/>
      <c r="B418" s="454"/>
      <c r="C418" s="454"/>
      <c r="D418" s="454"/>
      <c r="E418" s="454"/>
      <c r="F418" s="454"/>
      <c r="G418" s="34"/>
      <c r="H418" s="454"/>
      <c r="I418" s="454"/>
      <c r="J418" s="454"/>
      <c r="K418" s="454"/>
      <c r="L418" s="454"/>
      <c r="M418" s="454"/>
      <c r="N418" s="454"/>
      <c r="O418" s="454"/>
      <c r="P418" s="454"/>
      <c r="Q418" s="454"/>
      <c r="R418" s="454"/>
      <c r="S418" s="454"/>
      <c r="T418" s="454"/>
      <c r="U418" s="454"/>
      <c r="V418" s="454"/>
      <c r="W418" s="454"/>
      <c r="Y418" s="459"/>
      <c r="Z418" s="454"/>
      <c r="AA418" s="36"/>
      <c r="AB418" s="454"/>
      <c r="AC418" s="454"/>
      <c r="AD418" s="454"/>
      <c r="AE418" s="454"/>
      <c r="AK418" s="137"/>
    </row>
    <row r="419" spans="1:37" ht="15.75" customHeight="1">
      <c r="A419" s="454"/>
      <c r="B419" s="454"/>
      <c r="C419" s="454"/>
      <c r="D419" s="454"/>
      <c r="E419" s="454"/>
      <c r="F419" s="454"/>
      <c r="G419" s="34"/>
      <c r="H419" s="454"/>
      <c r="I419" s="454"/>
      <c r="J419" s="454"/>
      <c r="K419" s="454"/>
      <c r="L419" s="454"/>
      <c r="M419" s="454"/>
      <c r="N419" s="454"/>
      <c r="O419" s="454"/>
      <c r="P419" s="454"/>
      <c r="Q419" s="454"/>
      <c r="R419" s="454"/>
      <c r="S419" s="454"/>
      <c r="T419" s="454"/>
      <c r="U419" s="454"/>
      <c r="V419" s="454"/>
      <c r="W419" s="454"/>
      <c r="Y419" s="459"/>
      <c r="Z419" s="454"/>
      <c r="AA419" s="36"/>
      <c r="AB419" s="454"/>
      <c r="AC419" s="454"/>
      <c r="AD419" s="454"/>
      <c r="AE419" s="454"/>
      <c r="AK419" s="137"/>
    </row>
    <row r="420" spans="1:37" ht="15.75" customHeight="1">
      <c r="A420" s="454"/>
      <c r="B420" s="454"/>
      <c r="C420" s="454"/>
      <c r="D420" s="454"/>
      <c r="E420" s="454"/>
      <c r="F420" s="454"/>
      <c r="G420" s="34"/>
      <c r="H420" s="454"/>
      <c r="I420" s="454"/>
      <c r="J420" s="454"/>
      <c r="K420" s="454"/>
      <c r="L420" s="454"/>
      <c r="M420" s="454"/>
      <c r="N420" s="454"/>
      <c r="O420" s="454"/>
      <c r="P420" s="454"/>
      <c r="Q420" s="454"/>
      <c r="R420" s="454"/>
      <c r="S420" s="454"/>
      <c r="T420" s="454"/>
      <c r="U420" s="454"/>
      <c r="V420" s="454"/>
      <c r="W420" s="454"/>
      <c r="Y420" s="459"/>
      <c r="Z420" s="454"/>
      <c r="AA420" s="36"/>
      <c r="AB420" s="454"/>
      <c r="AC420" s="454"/>
      <c r="AD420" s="454"/>
      <c r="AE420" s="454"/>
      <c r="AK420" s="137"/>
    </row>
    <row r="421" spans="1:37" ht="15.75" customHeight="1">
      <c r="A421" s="454"/>
      <c r="B421" s="454"/>
      <c r="C421" s="454"/>
      <c r="D421" s="454"/>
      <c r="E421" s="454"/>
      <c r="F421" s="454"/>
      <c r="G421" s="34"/>
      <c r="H421" s="454"/>
      <c r="I421" s="454"/>
      <c r="J421" s="454"/>
      <c r="K421" s="454"/>
      <c r="L421" s="454"/>
      <c r="M421" s="454"/>
      <c r="N421" s="454"/>
      <c r="O421" s="454"/>
      <c r="P421" s="454"/>
      <c r="Q421" s="454"/>
      <c r="R421" s="454"/>
      <c r="S421" s="454"/>
      <c r="T421" s="454"/>
      <c r="U421" s="454"/>
      <c r="V421" s="454"/>
      <c r="W421" s="454"/>
      <c r="Y421" s="459"/>
      <c r="Z421" s="454"/>
      <c r="AA421" s="36"/>
      <c r="AB421" s="454"/>
      <c r="AC421" s="454"/>
      <c r="AD421" s="454"/>
      <c r="AE421" s="454"/>
      <c r="AK421" s="137"/>
    </row>
    <row r="422" spans="1:37" ht="15.75" customHeight="1">
      <c r="A422" s="454"/>
      <c r="B422" s="454"/>
      <c r="C422" s="454"/>
      <c r="D422" s="454"/>
      <c r="E422" s="454"/>
      <c r="F422" s="454"/>
      <c r="G422" s="34"/>
      <c r="H422" s="454"/>
      <c r="I422" s="454"/>
      <c r="J422" s="454"/>
      <c r="K422" s="454"/>
      <c r="L422" s="454"/>
      <c r="M422" s="454"/>
      <c r="N422" s="454"/>
      <c r="O422" s="454"/>
      <c r="P422" s="454"/>
      <c r="Q422" s="454"/>
      <c r="R422" s="454"/>
      <c r="S422" s="454"/>
      <c r="T422" s="454"/>
      <c r="U422" s="454"/>
      <c r="V422" s="454"/>
      <c r="W422" s="454"/>
      <c r="Y422" s="459"/>
      <c r="Z422" s="454"/>
      <c r="AA422" s="36"/>
      <c r="AB422" s="454"/>
      <c r="AC422" s="454"/>
      <c r="AD422" s="454"/>
      <c r="AE422" s="454"/>
      <c r="AK422" s="137"/>
    </row>
    <row r="423" spans="1:37" ht="15.75" customHeight="1">
      <c r="A423" s="454"/>
      <c r="B423" s="454"/>
      <c r="C423" s="454"/>
      <c r="D423" s="454"/>
      <c r="E423" s="454"/>
      <c r="F423" s="454"/>
      <c r="G423" s="34"/>
      <c r="H423" s="454"/>
      <c r="I423" s="454"/>
      <c r="J423" s="454"/>
      <c r="K423" s="454"/>
      <c r="L423" s="454"/>
      <c r="M423" s="454"/>
      <c r="N423" s="454"/>
      <c r="O423" s="454"/>
      <c r="P423" s="454"/>
      <c r="Q423" s="454"/>
      <c r="R423" s="454"/>
      <c r="S423" s="454"/>
      <c r="T423" s="454"/>
      <c r="U423" s="454"/>
      <c r="V423" s="454"/>
      <c r="W423" s="454"/>
      <c r="Y423" s="459"/>
      <c r="Z423" s="454"/>
      <c r="AA423" s="36"/>
      <c r="AB423" s="454"/>
      <c r="AC423" s="454"/>
      <c r="AD423" s="454"/>
      <c r="AE423" s="454"/>
      <c r="AK423" s="137"/>
    </row>
    <row r="424" spans="1:37" ht="15.75" customHeight="1">
      <c r="A424" s="454"/>
      <c r="B424" s="454"/>
      <c r="C424" s="454"/>
      <c r="D424" s="454"/>
      <c r="E424" s="454"/>
      <c r="F424" s="454"/>
      <c r="G424" s="34"/>
      <c r="H424" s="454"/>
      <c r="I424" s="454"/>
      <c r="J424" s="454"/>
      <c r="K424" s="454"/>
      <c r="L424" s="454"/>
      <c r="M424" s="454"/>
      <c r="N424" s="454"/>
      <c r="O424" s="454"/>
      <c r="P424" s="454"/>
      <c r="Q424" s="454"/>
      <c r="R424" s="454"/>
      <c r="S424" s="454"/>
      <c r="T424" s="454"/>
      <c r="U424" s="454"/>
      <c r="V424" s="454"/>
      <c r="W424" s="454"/>
      <c r="Y424" s="459"/>
      <c r="Z424" s="454"/>
      <c r="AA424" s="36"/>
      <c r="AB424" s="454"/>
      <c r="AC424" s="454"/>
      <c r="AD424" s="454"/>
      <c r="AE424" s="454"/>
      <c r="AK424" s="137"/>
    </row>
    <row r="425" spans="1:37" ht="15.75" customHeight="1">
      <c r="A425" s="454"/>
      <c r="B425" s="454"/>
      <c r="C425" s="454"/>
      <c r="D425" s="454"/>
      <c r="E425" s="454"/>
      <c r="F425" s="454"/>
      <c r="G425" s="34"/>
      <c r="H425" s="454"/>
      <c r="I425" s="454"/>
      <c r="J425" s="454"/>
      <c r="K425" s="454"/>
      <c r="L425" s="454"/>
      <c r="M425" s="454"/>
      <c r="N425" s="454"/>
      <c r="O425" s="454"/>
      <c r="P425" s="454"/>
      <c r="Q425" s="454"/>
      <c r="R425" s="454"/>
      <c r="S425" s="454"/>
      <c r="T425" s="454"/>
      <c r="U425" s="454"/>
      <c r="V425" s="454"/>
      <c r="W425" s="454"/>
      <c r="Y425" s="459"/>
      <c r="Z425" s="454"/>
      <c r="AA425" s="36"/>
      <c r="AB425" s="454"/>
      <c r="AC425" s="454"/>
      <c r="AD425" s="454"/>
      <c r="AE425" s="454"/>
      <c r="AK425" s="137"/>
    </row>
    <row r="426" spans="1:37" ht="15.75" customHeight="1">
      <c r="A426" s="454"/>
      <c r="B426" s="454"/>
      <c r="C426" s="454"/>
      <c r="D426" s="454"/>
      <c r="E426" s="454"/>
      <c r="F426" s="454"/>
      <c r="G426" s="34"/>
      <c r="H426" s="454"/>
      <c r="I426" s="454"/>
      <c r="J426" s="454"/>
      <c r="K426" s="454"/>
      <c r="L426" s="454"/>
      <c r="M426" s="454"/>
      <c r="N426" s="454"/>
      <c r="O426" s="454"/>
      <c r="P426" s="454"/>
      <c r="Q426" s="454"/>
      <c r="R426" s="454"/>
      <c r="S426" s="454"/>
      <c r="T426" s="454"/>
      <c r="U426" s="454"/>
      <c r="V426" s="454"/>
      <c r="W426" s="454"/>
      <c r="Y426" s="459"/>
      <c r="Z426" s="454"/>
      <c r="AA426" s="36"/>
      <c r="AB426" s="454"/>
      <c r="AC426" s="454"/>
      <c r="AD426" s="454"/>
      <c r="AE426" s="454"/>
      <c r="AK426" s="137"/>
    </row>
    <row r="427" spans="1:37" ht="15.75" customHeight="1">
      <c r="A427" s="454"/>
      <c r="B427" s="454"/>
      <c r="C427" s="454"/>
      <c r="D427" s="454"/>
      <c r="E427" s="454"/>
      <c r="F427" s="454"/>
      <c r="G427" s="34"/>
      <c r="H427" s="454"/>
      <c r="I427" s="454"/>
      <c r="J427" s="454"/>
      <c r="K427" s="454"/>
      <c r="L427" s="454"/>
      <c r="M427" s="454"/>
      <c r="N427" s="454"/>
      <c r="O427" s="454"/>
      <c r="P427" s="454"/>
      <c r="Q427" s="454"/>
      <c r="R427" s="454"/>
      <c r="S427" s="454"/>
      <c r="T427" s="454"/>
      <c r="U427" s="454"/>
      <c r="V427" s="454"/>
      <c r="W427" s="454"/>
      <c r="Y427" s="459"/>
      <c r="Z427" s="454"/>
      <c r="AA427" s="36"/>
      <c r="AB427" s="454"/>
      <c r="AC427" s="454"/>
      <c r="AD427" s="454"/>
      <c r="AE427" s="454"/>
      <c r="AK427" s="137"/>
    </row>
    <row r="428" spans="1:37" ht="15.75" customHeight="1">
      <c r="A428" s="454"/>
      <c r="B428" s="454"/>
      <c r="C428" s="454"/>
      <c r="D428" s="454"/>
      <c r="E428" s="454"/>
      <c r="F428" s="454"/>
      <c r="G428" s="34"/>
      <c r="H428" s="454"/>
      <c r="I428" s="454"/>
      <c r="J428" s="454"/>
      <c r="K428" s="454"/>
      <c r="L428" s="454"/>
      <c r="M428" s="454"/>
      <c r="N428" s="454"/>
      <c r="O428" s="454"/>
      <c r="P428" s="454"/>
      <c r="Q428" s="454"/>
      <c r="R428" s="454"/>
      <c r="S428" s="454"/>
      <c r="T428" s="454"/>
      <c r="U428" s="454"/>
      <c r="V428" s="454"/>
      <c r="W428" s="454"/>
      <c r="Y428" s="459"/>
      <c r="Z428" s="454"/>
      <c r="AA428" s="36"/>
      <c r="AB428" s="454"/>
      <c r="AC428" s="454"/>
      <c r="AD428" s="454"/>
      <c r="AE428" s="454"/>
      <c r="AK428" s="137"/>
    </row>
    <row r="429" spans="1:37" ht="15.75" customHeight="1">
      <c r="A429" s="454"/>
      <c r="B429" s="454"/>
      <c r="C429" s="454"/>
      <c r="D429" s="454"/>
      <c r="E429" s="454"/>
      <c r="F429" s="454"/>
      <c r="G429" s="34"/>
      <c r="H429" s="454"/>
      <c r="I429" s="454"/>
      <c r="J429" s="454"/>
      <c r="K429" s="454"/>
      <c r="L429" s="454"/>
      <c r="M429" s="454"/>
      <c r="N429" s="454"/>
      <c r="O429" s="454"/>
      <c r="P429" s="454"/>
      <c r="Q429" s="454"/>
      <c r="R429" s="454"/>
      <c r="S429" s="454"/>
      <c r="T429" s="454"/>
      <c r="U429" s="454"/>
      <c r="V429" s="454"/>
      <c r="W429" s="454"/>
      <c r="Y429" s="459"/>
      <c r="Z429" s="454"/>
      <c r="AA429" s="36"/>
      <c r="AB429" s="454"/>
      <c r="AC429" s="454"/>
      <c r="AD429" s="454"/>
      <c r="AE429" s="454"/>
      <c r="AK429" s="137"/>
    </row>
    <row r="430" spans="1:37" ht="15.75" customHeight="1">
      <c r="A430" s="454"/>
      <c r="B430" s="454"/>
      <c r="C430" s="454"/>
      <c r="D430" s="454"/>
      <c r="E430" s="454"/>
      <c r="F430" s="454"/>
      <c r="G430" s="34"/>
      <c r="H430" s="454"/>
      <c r="I430" s="454"/>
      <c r="J430" s="454"/>
      <c r="K430" s="454"/>
      <c r="L430" s="454"/>
      <c r="M430" s="454"/>
      <c r="N430" s="454"/>
      <c r="O430" s="454"/>
      <c r="P430" s="454"/>
      <c r="Q430" s="454"/>
      <c r="R430" s="454"/>
      <c r="S430" s="454"/>
      <c r="T430" s="454"/>
      <c r="U430" s="454"/>
      <c r="V430" s="454"/>
      <c r="W430" s="454"/>
      <c r="Y430" s="459"/>
      <c r="Z430" s="454"/>
      <c r="AA430" s="36"/>
      <c r="AB430" s="454"/>
      <c r="AC430" s="454"/>
      <c r="AD430" s="454"/>
      <c r="AE430" s="454"/>
      <c r="AK430" s="137"/>
    </row>
    <row r="431" spans="1:37" ht="15.75" customHeight="1">
      <c r="A431" s="454"/>
      <c r="B431" s="454"/>
      <c r="C431" s="454"/>
      <c r="D431" s="454"/>
      <c r="E431" s="454"/>
      <c r="F431" s="454"/>
      <c r="G431" s="34"/>
      <c r="H431" s="454"/>
      <c r="I431" s="454"/>
      <c r="J431" s="454"/>
      <c r="K431" s="454"/>
      <c r="L431" s="454"/>
      <c r="M431" s="454"/>
      <c r="N431" s="454"/>
      <c r="O431" s="454"/>
      <c r="P431" s="454"/>
      <c r="Q431" s="454"/>
      <c r="R431" s="454"/>
      <c r="S431" s="454"/>
      <c r="T431" s="454"/>
      <c r="U431" s="454"/>
      <c r="V431" s="454"/>
      <c r="W431" s="454"/>
      <c r="Y431" s="459"/>
      <c r="Z431" s="454"/>
      <c r="AA431" s="36"/>
      <c r="AB431" s="454"/>
      <c r="AC431" s="454"/>
      <c r="AD431" s="454"/>
      <c r="AE431" s="454"/>
      <c r="AK431" s="137"/>
    </row>
    <row r="432" spans="1:37" ht="15.75" customHeight="1">
      <c r="A432" s="454"/>
      <c r="B432" s="454"/>
      <c r="C432" s="454"/>
      <c r="D432" s="454"/>
      <c r="E432" s="454"/>
      <c r="F432" s="454"/>
      <c r="G432" s="34"/>
      <c r="H432" s="454"/>
      <c r="I432" s="454"/>
      <c r="J432" s="454"/>
      <c r="K432" s="454"/>
      <c r="L432" s="454"/>
      <c r="M432" s="454"/>
      <c r="N432" s="454"/>
      <c r="O432" s="454"/>
      <c r="P432" s="454"/>
      <c r="Q432" s="454"/>
      <c r="R432" s="454"/>
      <c r="S432" s="454"/>
      <c r="T432" s="454"/>
      <c r="U432" s="454"/>
      <c r="V432" s="454"/>
      <c r="W432" s="454"/>
      <c r="Y432" s="459"/>
      <c r="Z432" s="454"/>
      <c r="AA432" s="36"/>
      <c r="AB432" s="454"/>
      <c r="AC432" s="454"/>
      <c r="AD432" s="454"/>
      <c r="AE432" s="454"/>
      <c r="AK432" s="137"/>
    </row>
    <row r="433" spans="1:37" ht="15.75" customHeight="1">
      <c r="A433" s="454"/>
      <c r="B433" s="454"/>
      <c r="C433" s="454"/>
      <c r="D433" s="454"/>
      <c r="E433" s="454"/>
      <c r="F433" s="454"/>
      <c r="G433" s="34"/>
      <c r="H433" s="454"/>
      <c r="I433" s="454"/>
      <c r="J433" s="454"/>
      <c r="K433" s="454"/>
      <c r="L433" s="454"/>
      <c r="M433" s="454"/>
      <c r="N433" s="454"/>
      <c r="O433" s="454"/>
      <c r="P433" s="454"/>
      <c r="Q433" s="454"/>
      <c r="R433" s="454"/>
      <c r="S433" s="454"/>
      <c r="T433" s="454"/>
      <c r="U433" s="454"/>
      <c r="V433" s="454"/>
      <c r="W433" s="454"/>
      <c r="Y433" s="459"/>
      <c r="Z433" s="454"/>
      <c r="AA433" s="36"/>
      <c r="AB433" s="454"/>
      <c r="AC433" s="454"/>
      <c r="AD433" s="454"/>
      <c r="AE433" s="454"/>
      <c r="AK433" s="137"/>
    </row>
    <row r="434" spans="1:37" ht="15.75" customHeight="1">
      <c r="A434" s="454"/>
      <c r="B434" s="454"/>
      <c r="C434" s="454"/>
      <c r="D434" s="454"/>
      <c r="E434" s="454"/>
      <c r="F434" s="454"/>
      <c r="G434" s="34"/>
      <c r="H434" s="454"/>
      <c r="I434" s="454"/>
      <c r="J434" s="454"/>
      <c r="K434" s="454"/>
      <c r="L434" s="454"/>
      <c r="M434" s="454"/>
      <c r="N434" s="454"/>
      <c r="O434" s="454"/>
      <c r="P434" s="454"/>
      <c r="Q434" s="454"/>
      <c r="R434" s="454"/>
      <c r="S434" s="454"/>
      <c r="T434" s="454"/>
      <c r="U434" s="454"/>
      <c r="V434" s="454"/>
      <c r="W434" s="454"/>
      <c r="Y434" s="459"/>
      <c r="Z434" s="454"/>
      <c r="AA434" s="36"/>
      <c r="AB434" s="454"/>
      <c r="AC434" s="454"/>
      <c r="AD434" s="454"/>
      <c r="AE434" s="454"/>
      <c r="AK434" s="137"/>
    </row>
    <row r="435" spans="1:37" ht="15.75" customHeight="1">
      <c r="A435" s="454"/>
      <c r="B435" s="454"/>
      <c r="C435" s="454"/>
      <c r="D435" s="454"/>
      <c r="E435" s="454"/>
      <c r="F435" s="454"/>
      <c r="G435" s="34"/>
      <c r="H435" s="454"/>
      <c r="I435" s="454"/>
      <c r="J435" s="454"/>
      <c r="K435" s="454"/>
      <c r="L435" s="454"/>
      <c r="M435" s="454"/>
      <c r="N435" s="454"/>
      <c r="O435" s="454"/>
      <c r="P435" s="454"/>
      <c r="Q435" s="454"/>
      <c r="R435" s="454"/>
      <c r="S435" s="454"/>
      <c r="T435" s="454"/>
      <c r="U435" s="454"/>
      <c r="V435" s="454"/>
      <c r="W435" s="454"/>
      <c r="Y435" s="459"/>
      <c r="Z435" s="454"/>
      <c r="AA435" s="36"/>
      <c r="AB435" s="454"/>
      <c r="AC435" s="454"/>
      <c r="AD435" s="454"/>
      <c r="AE435" s="454"/>
      <c r="AK435" s="137"/>
    </row>
    <row r="436" spans="1:37" ht="15.75" customHeight="1">
      <c r="A436" s="454"/>
      <c r="B436" s="454"/>
      <c r="C436" s="454"/>
      <c r="D436" s="454"/>
      <c r="E436" s="454"/>
      <c r="F436" s="454"/>
      <c r="G436" s="34"/>
      <c r="H436" s="454"/>
      <c r="I436" s="454"/>
      <c r="J436" s="454"/>
      <c r="K436" s="454"/>
      <c r="L436" s="454"/>
      <c r="M436" s="454"/>
      <c r="N436" s="454"/>
      <c r="O436" s="454"/>
      <c r="P436" s="454"/>
      <c r="Q436" s="454"/>
      <c r="R436" s="454"/>
      <c r="S436" s="454"/>
      <c r="T436" s="454"/>
      <c r="U436" s="454"/>
      <c r="V436" s="454"/>
      <c r="W436" s="454"/>
      <c r="Y436" s="459"/>
      <c r="Z436" s="454"/>
      <c r="AA436" s="36"/>
      <c r="AB436" s="454"/>
      <c r="AC436" s="454"/>
      <c r="AD436" s="454"/>
      <c r="AE436" s="454"/>
      <c r="AK436" s="137"/>
    </row>
    <row r="437" spans="1:37" ht="15.75" customHeight="1">
      <c r="A437" s="454"/>
      <c r="B437" s="454"/>
      <c r="C437" s="454"/>
      <c r="D437" s="454"/>
      <c r="E437" s="454"/>
      <c r="F437" s="454"/>
      <c r="G437" s="34"/>
      <c r="H437" s="454"/>
      <c r="I437" s="454"/>
      <c r="J437" s="454"/>
      <c r="K437" s="454"/>
      <c r="L437" s="454"/>
      <c r="M437" s="454"/>
      <c r="N437" s="454"/>
      <c r="O437" s="454"/>
      <c r="P437" s="454"/>
      <c r="Q437" s="454"/>
      <c r="R437" s="454"/>
      <c r="S437" s="454"/>
      <c r="T437" s="454"/>
      <c r="U437" s="454"/>
      <c r="V437" s="454"/>
      <c r="W437" s="454"/>
      <c r="Y437" s="459"/>
      <c r="Z437" s="454"/>
      <c r="AA437" s="36"/>
      <c r="AB437" s="454"/>
      <c r="AC437" s="454"/>
      <c r="AD437" s="454"/>
      <c r="AE437" s="454"/>
      <c r="AK437" s="137"/>
    </row>
    <row r="438" spans="1:37" ht="15.75" customHeight="1">
      <c r="A438" s="454"/>
      <c r="B438" s="454"/>
      <c r="C438" s="454"/>
      <c r="D438" s="454"/>
      <c r="E438" s="454"/>
      <c r="F438" s="454"/>
      <c r="G438" s="34"/>
      <c r="H438" s="454"/>
      <c r="I438" s="454"/>
      <c r="J438" s="454"/>
      <c r="K438" s="454"/>
      <c r="L438" s="454"/>
      <c r="M438" s="454"/>
      <c r="N438" s="454"/>
      <c r="O438" s="454"/>
      <c r="P438" s="454"/>
      <c r="Q438" s="454"/>
      <c r="R438" s="454"/>
      <c r="S438" s="454"/>
      <c r="T438" s="454"/>
      <c r="U438" s="454"/>
      <c r="V438" s="454"/>
      <c r="W438" s="454"/>
      <c r="Y438" s="459"/>
      <c r="Z438" s="454"/>
      <c r="AA438" s="36"/>
      <c r="AB438" s="454"/>
      <c r="AC438" s="454"/>
      <c r="AD438" s="454"/>
      <c r="AE438" s="454"/>
      <c r="AK438" s="137"/>
    </row>
    <row r="439" spans="1:37" ht="15.75" customHeight="1">
      <c r="A439" s="454"/>
      <c r="B439" s="454"/>
      <c r="C439" s="454"/>
      <c r="D439" s="454"/>
      <c r="E439" s="454"/>
      <c r="F439" s="454"/>
      <c r="G439" s="34"/>
      <c r="H439" s="454"/>
      <c r="I439" s="454"/>
      <c r="J439" s="454"/>
      <c r="K439" s="454"/>
      <c r="L439" s="454"/>
      <c r="M439" s="454"/>
      <c r="N439" s="454"/>
      <c r="O439" s="454"/>
      <c r="P439" s="454"/>
      <c r="Q439" s="454"/>
      <c r="R439" s="454"/>
      <c r="S439" s="454"/>
      <c r="T439" s="454"/>
      <c r="U439" s="454"/>
      <c r="V439" s="454"/>
      <c r="W439" s="454"/>
      <c r="Y439" s="459"/>
      <c r="Z439" s="454"/>
      <c r="AA439" s="36"/>
      <c r="AB439" s="454"/>
      <c r="AC439" s="454"/>
      <c r="AD439" s="454"/>
      <c r="AE439" s="454"/>
      <c r="AK439" s="137"/>
    </row>
    <row r="440" spans="1:37" ht="15.75" customHeight="1">
      <c r="A440" s="454"/>
      <c r="B440" s="454"/>
      <c r="C440" s="454"/>
      <c r="D440" s="454"/>
      <c r="E440" s="454"/>
      <c r="F440" s="454"/>
      <c r="G440" s="34"/>
      <c r="H440" s="454"/>
      <c r="I440" s="454"/>
      <c r="J440" s="454"/>
      <c r="K440" s="454"/>
      <c r="L440" s="454"/>
      <c r="M440" s="454"/>
      <c r="N440" s="454"/>
      <c r="O440" s="454"/>
      <c r="P440" s="454"/>
      <c r="Q440" s="454"/>
      <c r="R440" s="454"/>
      <c r="S440" s="454"/>
      <c r="T440" s="454"/>
      <c r="U440" s="454"/>
      <c r="V440" s="454"/>
      <c r="W440" s="454"/>
      <c r="Y440" s="459"/>
      <c r="Z440" s="454"/>
      <c r="AA440" s="36"/>
      <c r="AB440" s="454"/>
      <c r="AC440" s="454"/>
      <c r="AD440" s="454"/>
      <c r="AE440" s="454"/>
      <c r="AK440" s="137"/>
    </row>
    <row r="441" spans="1:37" ht="15.75" customHeight="1">
      <c r="A441" s="454"/>
      <c r="B441" s="454"/>
      <c r="C441" s="454"/>
      <c r="D441" s="454"/>
      <c r="E441" s="454"/>
      <c r="F441" s="454"/>
      <c r="G441" s="34"/>
      <c r="H441" s="454"/>
      <c r="I441" s="454"/>
      <c r="J441" s="454"/>
      <c r="K441" s="454"/>
      <c r="L441" s="454"/>
      <c r="M441" s="454"/>
      <c r="N441" s="454"/>
      <c r="O441" s="454"/>
      <c r="P441" s="454"/>
      <c r="Q441" s="454"/>
      <c r="R441" s="454"/>
      <c r="S441" s="454"/>
      <c r="T441" s="454"/>
      <c r="U441" s="454"/>
      <c r="V441" s="454"/>
      <c r="W441" s="454"/>
      <c r="Y441" s="459"/>
      <c r="Z441" s="454"/>
      <c r="AA441" s="36"/>
      <c r="AB441" s="454"/>
      <c r="AC441" s="454"/>
      <c r="AD441" s="454"/>
      <c r="AE441" s="454"/>
      <c r="AK441" s="137"/>
    </row>
    <row r="442" spans="1:37" ht="15.75" customHeight="1">
      <c r="A442" s="454"/>
      <c r="B442" s="454"/>
      <c r="C442" s="454"/>
      <c r="D442" s="454"/>
      <c r="E442" s="454"/>
      <c r="F442" s="454"/>
      <c r="G442" s="34"/>
      <c r="H442" s="454"/>
      <c r="I442" s="454"/>
      <c r="J442" s="454"/>
      <c r="K442" s="454"/>
      <c r="L442" s="454"/>
      <c r="M442" s="454"/>
      <c r="N442" s="454"/>
      <c r="O442" s="454"/>
      <c r="P442" s="454"/>
      <c r="Q442" s="454"/>
      <c r="R442" s="454"/>
      <c r="S442" s="454"/>
      <c r="T442" s="454"/>
      <c r="U442" s="454"/>
      <c r="V442" s="454"/>
      <c r="W442" s="454"/>
      <c r="Y442" s="459"/>
      <c r="Z442" s="454"/>
      <c r="AA442" s="36"/>
      <c r="AB442" s="454"/>
      <c r="AC442" s="454"/>
      <c r="AD442" s="454"/>
      <c r="AE442" s="454"/>
      <c r="AK442" s="137"/>
    </row>
    <row r="443" spans="1:37" ht="15.75" customHeight="1">
      <c r="A443" s="454"/>
      <c r="B443" s="454"/>
      <c r="C443" s="454"/>
      <c r="D443" s="454"/>
      <c r="E443" s="454"/>
      <c r="F443" s="454"/>
      <c r="G443" s="34"/>
      <c r="H443" s="454"/>
      <c r="I443" s="454"/>
      <c r="J443" s="454"/>
      <c r="K443" s="454"/>
      <c r="L443" s="454"/>
      <c r="M443" s="454"/>
      <c r="N443" s="454"/>
      <c r="O443" s="454"/>
      <c r="P443" s="454"/>
      <c r="Q443" s="454"/>
      <c r="R443" s="454"/>
      <c r="S443" s="454"/>
      <c r="T443" s="454"/>
      <c r="U443" s="454"/>
      <c r="V443" s="454"/>
      <c r="W443" s="454"/>
      <c r="Y443" s="459"/>
      <c r="Z443" s="454"/>
      <c r="AA443" s="36"/>
      <c r="AB443" s="454"/>
      <c r="AC443" s="454"/>
      <c r="AD443" s="454"/>
      <c r="AE443" s="454"/>
      <c r="AK443" s="137"/>
    </row>
    <row r="444" spans="1:37" ht="15.75" customHeight="1">
      <c r="A444" s="454"/>
      <c r="B444" s="454"/>
      <c r="C444" s="454"/>
      <c r="D444" s="454"/>
      <c r="E444" s="454"/>
      <c r="F444" s="454"/>
      <c r="G444" s="34"/>
      <c r="H444" s="454"/>
      <c r="I444" s="454"/>
      <c r="J444" s="454"/>
      <c r="K444" s="454"/>
      <c r="L444" s="454"/>
      <c r="M444" s="454"/>
      <c r="N444" s="454"/>
      <c r="O444" s="454"/>
      <c r="P444" s="454"/>
      <c r="Q444" s="454"/>
      <c r="R444" s="454"/>
      <c r="S444" s="454"/>
      <c r="T444" s="454"/>
      <c r="U444" s="454"/>
      <c r="V444" s="454"/>
      <c r="W444" s="454"/>
      <c r="Y444" s="459"/>
      <c r="Z444" s="454"/>
      <c r="AA444" s="36"/>
      <c r="AB444" s="454"/>
      <c r="AC444" s="454"/>
      <c r="AD444" s="454"/>
      <c r="AE444" s="454"/>
      <c r="AK444" s="137"/>
    </row>
    <row r="445" spans="1:37" ht="15.75" customHeight="1">
      <c r="A445" s="454"/>
      <c r="B445" s="454"/>
      <c r="C445" s="454"/>
      <c r="D445" s="454"/>
      <c r="E445" s="454"/>
      <c r="F445" s="454"/>
      <c r="G445" s="34"/>
      <c r="H445" s="454"/>
      <c r="I445" s="454"/>
      <c r="J445" s="454"/>
      <c r="K445" s="454"/>
      <c r="L445" s="454"/>
      <c r="M445" s="454"/>
      <c r="N445" s="454"/>
      <c r="O445" s="454"/>
      <c r="P445" s="454"/>
      <c r="Q445" s="454"/>
      <c r="R445" s="454"/>
      <c r="S445" s="454"/>
      <c r="T445" s="454"/>
      <c r="U445" s="454"/>
      <c r="V445" s="454"/>
      <c r="W445" s="454"/>
      <c r="Y445" s="459"/>
      <c r="Z445" s="454"/>
      <c r="AA445" s="36"/>
      <c r="AB445" s="454"/>
      <c r="AC445" s="454"/>
      <c r="AD445" s="454"/>
      <c r="AE445" s="454"/>
      <c r="AK445" s="137"/>
    </row>
    <row r="446" spans="1:37" ht="15.75" customHeight="1">
      <c r="A446" s="454"/>
      <c r="B446" s="454"/>
      <c r="C446" s="454"/>
      <c r="D446" s="454"/>
      <c r="E446" s="454"/>
      <c r="F446" s="454"/>
      <c r="G446" s="34"/>
      <c r="H446" s="454"/>
      <c r="I446" s="454"/>
      <c r="J446" s="454"/>
      <c r="K446" s="454"/>
      <c r="L446" s="454"/>
      <c r="M446" s="454"/>
      <c r="N446" s="454"/>
      <c r="O446" s="454"/>
      <c r="P446" s="454"/>
      <c r="Q446" s="454"/>
      <c r="R446" s="454"/>
      <c r="S446" s="454"/>
      <c r="T446" s="454"/>
      <c r="U446" s="454"/>
      <c r="V446" s="454"/>
      <c r="W446" s="454"/>
      <c r="Y446" s="459"/>
      <c r="Z446" s="454"/>
      <c r="AA446" s="36"/>
      <c r="AB446" s="454"/>
      <c r="AC446" s="454"/>
      <c r="AD446" s="454"/>
      <c r="AE446" s="454"/>
      <c r="AK446" s="137"/>
    </row>
    <row r="447" spans="1:37" ht="15.75" customHeight="1">
      <c r="A447" s="454"/>
      <c r="B447" s="454"/>
      <c r="C447" s="454"/>
      <c r="D447" s="454"/>
      <c r="E447" s="454"/>
      <c r="F447" s="454"/>
      <c r="G447" s="34"/>
      <c r="H447" s="454"/>
      <c r="I447" s="454"/>
      <c r="J447" s="454"/>
      <c r="K447" s="454"/>
      <c r="L447" s="454"/>
      <c r="M447" s="454"/>
      <c r="N447" s="454"/>
      <c r="O447" s="454"/>
      <c r="P447" s="454"/>
      <c r="Q447" s="454"/>
      <c r="R447" s="454"/>
      <c r="S447" s="454"/>
      <c r="T447" s="454"/>
      <c r="U447" s="454"/>
      <c r="V447" s="454"/>
      <c r="W447" s="454"/>
      <c r="Y447" s="459"/>
      <c r="Z447" s="454"/>
      <c r="AA447" s="36"/>
      <c r="AB447" s="454"/>
      <c r="AC447" s="454"/>
      <c r="AD447" s="454"/>
      <c r="AE447" s="454"/>
      <c r="AK447" s="137"/>
    </row>
    <row r="448" spans="1:37" ht="15.75" customHeight="1">
      <c r="A448" s="454"/>
      <c r="B448" s="454"/>
      <c r="C448" s="454"/>
      <c r="D448" s="454"/>
      <c r="E448" s="454"/>
      <c r="F448" s="454"/>
      <c r="G448" s="34"/>
      <c r="H448" s="454"/>
      <c r="I448" s="454"/>
      <c r="J448" s="454"/>
      <c r="K448" s="454"/>
      <c r="L448" s="454"/>
      <c r="M448" s="454"/>
      <c r="N448" s="454"/>
      <c r="O448" s="454"/>
      <c r="P448" s="454"/>
      <c r="Q448" s="454"/>
      <c r="R448" s="454"/>
      <c r="S448" s="454"/>
      <c r="T448" s="454"/>
      <c r="U448" s="454"/>
      <c r="V448" s="454"/>
      <c r="W448" s="454"/>
      <c r="Y448" s="459"/>
      <c r="Z448" s="454"/>
      <c r="AA448" s="36"/>
      <c r="AB448" s="454"/>
      <c r="AC448" s="454"/>
      <c r="AD448" s="454"/>
      <c r="AE448" s="454"/>
      <c r="AK448" s="137"/>
    </row>
    <row r="449" spans="1:37" ht="15.75" customHeight="1">
      <c r="A449" s="454"/>
      <c r="B449" s="454"/>
      <c r="C449" s="454"/>
      <c r="D449" s="454"/>
      <c r="E449" s="454"/>
      <c r="F449" s="454"/>
      <c r="G449" s="34"/>
      <c r="H449" s="454"/>
      <c r="I449" s="454"/>
      <c r="J449" s="454"/>
      <c r="K449" s="454"/>
      <c r="L449" s="454"/>
      <c r="M449" s="454"/>
      <c r="N449" s="454"/>
      <c r="O449" s="454"/>
      <c r="P449" s="454"/>
      <c r="Q449" s="454"/>
      <c r="R449" s="454"/>
      <c r="S449" s="454"/>
      <c r="T449" s="454"/>
      <c r="U449" s="454"/>
      <c r="V449" s="454"/>
      <c r="W449" s="454"/>
      <c r="Y449" s="459"/>
      <c r="Z449" s="454"/>
      <c r="AA449" s="36"/>
      <c r="AB449" s="454"/>
      <c r="AC449" s="454"/>
      <c r="AD449" s="454"/>
      <c r="AE449" s="454"/>
      <c r="AK449" s="137"/>
    </row>
    <row r="450" spans="1:37" ht="15.75" customHeight="1">
      <c r="A450" s="454"/>
      <c r="B450" s="454"/>
      <c r="C450" s="454"/>
      <c r="D450" s="454"/>
      <c r="E450" s="454"/>
      <c r="F450" s="454"/>
      <c r="G450" s="34"/>
      <c r="H450" s="454"/>
      <c r="I450" s="454"/>
      <c r="J450" s="454"/>
      <c r="K450" s="454"/>
      <c r="L450" s="454"/>
      <c r="M450" s="454"/>
      <c r="N450" s="454"/>
      <c r="O450" s="454"/>
      <c r="P450" s="454"/>
      <c r="Q450" s="454"/>
      <c r="R450" s="454"/>
      <c r="S450" s="454"/>
      <c r="T450" s="454"/>
      <c r="U450" s="454"/>
      <c r="V450" s="454"/>
      <c r="W450" s="454"/>
      <c r="Y450" s="459"/>
      <c r="Z450" s="454"/>
      <c r="AA450" s="36"/>
      <c r="AB450" s="454"/>
      <c r="AC450" s="454"/>
      <c r="AD450" s="454"/>
      <c r="AE450" s="454"/>
      <c r="AK450" s="137"/>
    </row>
    <row r="451" spans="1:37" ht="15.75" customHeight="1">
      <c r="A451" s="454"/>
      <c r="B451" s="454"/>
      <c r="C451" s="454"/>
      <c r="D451" s="454"/>
      <c r="E451" s="454"/>
      <c r="F451" s="454"/>
      <c r="G451" s="34"/>
      <c r="H451" s="454"/>
      <c r="I451" s="454"/>
      <c r="J451" s="454"/>
      <c r="K451" s="454"/>
      <c r="L451" s="454"/>
      <c r="M451" s="454"/>
      <c r="N451" s="454"/>
      <c r="O451" s="454"/>
      <c r="P451" s="454"/>
      <c r="Q451" s="454"/>
      <c r="R451" s="454"/>
      <c r="S451" s="454"/>
      <c r="T451" s="454"/>
      <c r="U451" s="454"/>
      <c r="V451" s="454"/>
      <c r="W451" s="454"/>
      <c r="Y451" s="459"/>
      <c r="Z451" s="454"/>
      <c r="AA451" s="36"/>
      <c r="AB451" s="454"/>
      <c r="AC451" s="454"/>
      <c r="AD451" s="454"/>
      <c r="AE451" s="454"/>
      <c r="AK451" s="137"/>
    </row>
    <row r="452" spans="1:37" ht="15.75" customHeight="1">
      <c r="A452" s="454"/>
      <c r="B452" s="454"/>
      <c r="C452" s="454"/>
      <c r="D452" s="454"/>
      <c r="E452" s="454"/>
      <c r="F452" s="454"/>
      <c r="G452" s="34"/>
      <c r="H452" s="454"/>
      <c r="I452" s="454"/>
      <c r="J452" s="454"/>
      <c r="K452" s="454"/>
      <c r="L452" s="454"/>
      <c r="M452" s="454"/>
      <c r="N452" s="454"/>
      <c r="O452" s="454"/>
      <c r="P452" s="454"/>
      <c r="Q452" s="454"/>
      <c r="R452" s="454"/>
      <c r="S452" s="454"/>
      <c r="T452" s="454"/>
      <c r="U452" s="454"/>
      <c r="V452" s="454"/>
      <c r="W452" s="454"/>
      <c r="Y452" s="459"/>
      <c r="Z452" s="454"/>
      <c r="AA452" s="36"/>
      <c r="AB452" s="454"/>
      <c r="AC452" s="454"/>
      <c r="AD452" s="454"/>
      <c r="AE452" s="454"/>
      <c r="AK452" s="137"/>
    </row>
    <row r="453" spans="1:37" ht="15.75" customHeight="1">
      <c r="A453" s="454"/>
      <c r="B453" s="454"/>
      <c r="C453" s="454"/>
      <c r="D453" s="454"/>
      <c r="E453" s="454"/>
      <c r="F453" s="454"/>
      <c r="G453" s="34"/>
      <c r="H453" s="454"/>
      <c r="I453" s="454"/>
      <c r="J453" s="454"/>
      <c r="K453" s="454"/>
      <c r="L453" s="454"/>
      <c r="M453" s="454"/>
      <c r="N453" s="454"/>
      <c r="O453" s="454"/>
      <c r="P453" s="454"/>
      <c r="Q453" s="454"/>
      <c r="R453" s="454"/>
      <c r="S453" s="454"/>
      <c r="T453" s="454"/>
      <c r="U453" s="454"/>
      <c r="V453" s="454"/>
      <c r="W453" s="454"/>
      <c r="Y453" s="459"/>
      <c r="Z453" s="454"/>
      <c r="AA453" s="36"/>
      <c r="AB453" s="454"/>
      <c r="AC453" s="454"/>
      <c r="AD453" s="454"/>
      <c r="AE453" s="454"/>
      <c r="AK453" s="137"/>
    </row>
    <row r="454" spans="1:37" ht="15.75" customHeight="1">
      <c r="A454" s="454"/>
      <c r="B454" s="454"/>
      <c r="C454" s="454"/>
      <c r="D454" s="454"/>
      <c r="E454" s="454"/>
      <c r="F454" s="454"/>
      <c r="G454" s="34"/>
      <c r="H454" s="454"/>
      <c r="I454" s="454"/>
      <c r="J454" s="454"/>
      <c r="K454" s="454"/>
      <c r="L454" s="454"/>
      <c r="M454" s="454"/>
      <c r="N454" s="454"/>
      <c r="O454" s="454"/>
      <c r="P454" s="454"/>
      <c r="Q454" s="454"/>
      <c r="R454" s="454"/>
      <c r="S454" s="454"/>
      <c r="T454" s="454"/>
      <c r="U454" s="454"/>
      <c r="V454" s="454"/>
      <c r="W454" s="454"/>
      <c r="Y454" s="459"/>
      <c r="Z454" s="454"/>
      <c r="AA454" s="36"/>
      <c r="AB454" s="454"/>
      <c r="AC454" s="454"/>
      <c r="AD454" s="454"/>
      <c r="AE454" s="454"/>
      <c r="AK454" s="137"/>
    </row>
    <row r="455" spans="1:37" ht="15.75" customHeight="1">
      <c r="A455" s="454"/>
      <c r="B455" s="454"/>
      <c r="C455" s="454"/>
      <c r="D455" s="454"/>
      <c r="E455" s="454"/>
      <c r="F455" s="454"/>
      <c r="G455" s="34"/>
      <c r="H455" s="454"/>
      <c r="I455" s="454"/>
      <c r="J455" s="454"/>
      <c r="K455" s="454"/>
      <c r="L455" s="454"/>
      <c r="M455" s="454"/>
      <c r="N455" s="454"/>
      <c r="O455" s="454"/>
      <c r="P455" s="454"/>
      <c r="Q455" s="454"/>
      <c r="R455" s="454"/>
      <c r="S455" s="454"/>
      <c r="T455" s="454"/>
      <c r="U455" s="454"/>
      <c r="V455" s="454"/>
      <c r="W455" s="454"/>
      <c r="Y455" s="459"/>
      <c r="Z455" s="454"/>
      <c r="AA455" s="36"/>
      <c r="AB455" s="454"/>
      <c r="AC455" s="454"/>
      <c r="AD455" s="454"/>
      <c r="AE455" s="454"/>
      <c r="AK455" s="137"/>
    </row>
    <row r="456" spans="1:37" ht="15.75" customHeight="1">
      <c r="A456" s="454"/>
      <c r="B456" s="454"/>
      <c r="C456" s="454"/>
      <c r="D456" s="454"/>
      <c r="E456" s="454"/>
      <c r="F456" s="454"/>
      <c r="G456" s="34"/>
      <c r="H456" s="454"/>
      <c r="I456" s="454"/>
      <c r="J456" s="454"/>
      <c r="K456" s="454"/>
      <c r="L456" s="454"/>
      <c r="M456" s="454"/>
      <c r="N456" s="454"/>
      <c r="O456" s="454"/>
      <c r="P456" s="454"/>
      <c r="Q456" s="454"/>
      <c r="R456" s="454"/>
      <c r="S456" s="454"/>
      <c r="T456" s="454"/>
      <c r="U456" s="454"/>
      <c r="V456" s="454"/>
      <c r="W456" s="454"/>
      <c r="Y456" s="459"/>
      <c r="Z456" s="454"/>
      <c r="AA456" s="36"/>
      <c r="AB456" s="454"/>
      <c r="AC456" s="454"/>
      <c r="AD456" s="454"/>
      <c r="AE456" s="454"/>
      <c r="AK456" s="137"/>
    </row>
    <row r="457" spans="1:37" ht="15.75" customHeight="1">
      <c r="A457" s="454"/>
      <c r="B457" s="454"/>
      <c r="C457" s="454"/>
      <c r="D457" s="454"/>
      <c r="E457" s="454"/>
      <c r="F457" s="454"/>
      <c r="G457" s="34"/>
      <c r="H457" s="454"/>
      <c r="I457" s="454"/>
      <c r="J457" s="454"/>
      <c r="K457" s="454"/>
      <c r="L457" s="454"/>
      <c r="M457" s="454"/>
      <c r="N457" s="454"/>
      <c r="O457" s="454"/>
      <c r="P457" s="454"/>
      <c r="Q457" s="454"/>
      <c r="R457" s="454"/>
      <c r="S457" s="454"/>
      <c r="T457" s="454"/>
      <c r="U457" s="454"/>
      <c r="V457" s="454"/>
      <c r="W457" s="454"/>
      <c r="Y457" s="459"/>
      <c r="Z457" s="454"/>
      <c r="AA457" s="36"/>
      <c r="AB457" s="454"/>
      <c r="AC457" s="454"/>
      <c r="AD457" s="454"/>
      <c r="AE457" s="454"/>
      <c r="AK457" s="137"/>
    </row>
    <row r="458" spans="1:37" ht="15.75" customHeight="1">
      <c r="A458" s="454"/>
      <c r="B458" s="454"/>
      <c r="C458" s="454"/>
      <c r="D458" s="454"/>
      <c r="E458" s="454"/>
      <c r="F458" s="454"/>
      <c r="G458" s="34"/>
      <c r="H458" s="454"/>
      <c r="I458" s="454"/>
      <c r="J458" s="454"/>
      <c r="K458" s="454"/>
      <c r="L458" s="454"/>
      <c r="M458" s="454"/>
      <c r="N458" s="454"/>
      <c r="O458" s="454"/>
      <c r="P458" s="454"/>
      <c r="Q458" s="454"/>
      <c r="R458" s="454"/>
      <c r="S458" s="454"/>
      <c r="T458" s="454"/>
      <c r="U458" s="454"/>
      <c r="V458" s="454"/>
      <c r="W458" s="454"/>
      <c r="Y458" s="459"/>
      <c r="Z458" s="454"/>
      <c r="AA458" s="36"/>
      <c r="AB458" s="454"/>
      <c r="AC458" s="454"/>
      <c r="AD458" s="454"/>
      <c r="AE458" s="454"/>
      <c r="AK458" s="137"/>
    </row>
    <row r="459" spans="1:37" ht="15.75" customHeight="1">
      <c r="A459" s="454"/>
      <c r="B459" s="454"/>
      <c r="C459" s="454"/>
      <c r="D459" s="454"/>
      <c r="E459" s="454"/>
      <c r="F459" s="454"/>
      <c r="G459" s="34"/>
      <c r="H459" s="454"/>
      <c r="I459" s="454"/>
      <c r="J459" s="454"/>
      <c r="K459" s="454"/>
      <c r="L459" s="454"/>
      <c r="M459" s="454"/>
      <c r="N459" s="454"/>
      <c r="O459" s="454"/>
      <c r="P459" s="454"/>
      <c r="Q459" s="454"/>
      <c r="R459" s="454"/>
      <c r="S459" s="454"/>
      <c r="T459" s="454"/>
      <c r="U459" s="454"/>
      <c r="V459" s="454"/>
      <c r="W459" s="454"/>
      <c r="Y459" s="459"/>
      <c r="Z459" s="454"/>
      <c r="AA459" s="36"/>
      <c r="AB459" s="454"/>
      <c r="AC459" s="454"/>
      <c r="AD459" s="454"/>
      <c r="AE459" s="454"/>
      <c r="AK459" s="137"/>
    </row>
    <row r="460" spans="1:37" ht="15.75" customHeight="1">
      <c r="A460" s="454"/>
      <c r="B460" s="454"/>
      <c r="C460" s="454"/>
      <c r="D460" s="454"/>
      <c r="E460" s="454"/>
      <c r="F460" s="454"/>
      <c r="G460" s="34"/>
      <c r="H460" s="454"/>
      <c r="I460" s="454"/>
      <c r="J460" s="454"/>
      <c r="K460" s="454"/>
      <c r="L460" s="454"/>
      <c r="M460" s="454"/>
      <c r="N460" s="454"/>
      <c r="O460" s="454"/>
      <c r="P460" s="454"/>
      <c r="Q460" s="454"/>
      <c r="R460" s="454"/>
      <c r="S460" s="454"/>
      <c r="T460" s="454"/>
      <c r="U460" s="454"/>
      <c r="V460" s="454"/>
      <c r="W460" s="454"/>
      <c r="Y460" s="459"/>
      <c r="Z460" s="454"/>
      <c r="AA460" s="36"/>
      <c r="AB460" s="454"/>
      <c r="AC460" s="454"/>
      <c r="AD460" s="454"/>
      <c r="AE460" s="454"/>
      <c r="AK460" s="137"/>
    </row>
    <row r="461" spans="1:37" ht="15.75" customHeight="1">
      <c r="A461" s="454"/>
      <c r="B461" s="454"/>
      <c r="C461" s="454"/>
      <c r="D461" s="454"/>
      <c r="E461" s="454"/>
      <c r="F461" s="454"/>
      <c r="G461" s="34"/>
      <c r="H461" s="454"/>
      <c r="I461" s="454"/>
      <c r="J461" s="454"/>
      <c r="K461" s="454"/>
      <c r="L461" s="454"/>
      <c r="M461" s="454"/>
      <c r="N461" s="454"/>
      <c r="O461" s="454"/>
      <c r="P461" s="454"/>
      <c r="Q461" s="454"/>
      <c r="R461" s="454"/>
      <c r="S461" s="454"/>
      <c r="T461" s="454"/>
      <c r="U461" s="454"/>
      <c r="V461" s="454"/>
      <c r="W461" s="454"/>
      <c r="Y461" s="459"/>
      <c r="Z461" s="454"/>
      <c r="AA461" s="36"/>
      <c r="AB461" s="454"/>
      <c r="AC461" s="454"/>
      <c r="AD461" s="454"/>
      <c r="AE461" s="454"/>
      <c r="AK461" s="137"/>
    </row>
    <row r="462" spans="1:37" ht="15.75" customHeight="1">
      <c r="A462" s="454"/>
      <c r="B462" s="454"/>
      <c r="C462" s="454"/>
      <c r="D462" s="454"/>
      <c r="E462" s="454"/>
      <c r="F462" s="454"/>
      <c r="G462" s="34"/>
      <c r="H462" s="454"/>
      <c r="I462" s="454"/>
      <c r="J462" s="454"/>
      <c r="K462" s="454"/>
      <c r="L462" s="454"/>
      <c r="M462" s="454"/>
      <c r="N462" s="454"/>
      <c r="O462" s="454"/>
      <c r="P462" s="454"/>
      <c r="Q462" s="454"/>
      <c r="R462" s="454"/>
      <c r="S462" s="454"/>
      <c r="T462" s="454"/>
      <c r="U462" s="454"/>
      <c r="V462" s="454"/>
      <c r="W462" s="454"/>
      <c r="Y462" s="459"/>
      <c r="Z462" s="454"/>
      <c r="AA462" s="36"/>
      <c r="AB462" s="454"/>
      <c r="AC462" s="454"/>
      <c r="AD462" s="454"/>
      <c r="AE462" s="454"/>
      <c r="AK462" s="137"/>
    </row>
    <row r="463" spans="1:37" ht="15.75" customHeight="1">
      <c r="A463" s="454"/>
      <c r="B463" s="454"/>
      <c r="C463" s="454"/>
      <c r="D463" s="454"/>
      <c r="E463" s="454"/>
      <c r="F463" s="454"/>
      <c r="G463" s="34"/>
      <c r="H463" s="454"/>
      <c r="I463" s="454"/>
      <c r="J463" s="454"/>
      <c r="K463" s="454"/>
      <c r="L463" s="454"/>
      <c r="M463" s="454"/>
      <c r="N463" s="454"/>
      <c r="O463" s="454"/>
      <c r="P463" s="454"/>
      <c r="Q463" s="454"/>
      <c r="R463" s="454"/>
      <c r="S463" s="454"/>
      <c r="T463" s="454"/>
      <c r="U463" s="454"/>
      <c r="V463" s="454"/>
      <c r="W463" s="454"/>
      <c r="Y463" s="459"/>
      <c r="Z463" s="454"/>
      <c r="AA463" s="36"/>
      <c r="AB463" s="454"/>
      <c r="AC463" s="454"/>
      <c r="AD463" s="454"/>
      <c r="AE463" s="454"/>
      <c r="AK463" s="137"/>
    </row>
    <row r="464" spans="1:37" ht="15.75" customHeight="1">
      <c r="A464" s="454"/>
      <c r="B464" s="454"/>
      <c r="C464" s="454"/>
      <c r="D464" s="454"/>
      <c r="E464" s="454"/>
      <c r="F464" s="454"/>
      <c r="G464" s="34"/>
      <c r="H464" s="454"/>
      <c r="I464" s="454"/>
      <c r="J464" s="454"/>
      <c r="K464" s="454"/>
      <c r="L464" s="454"/>
      <c r="M464" s="454"/>
      <c r="N464" s="454"/>
      <c r="O464" s="454"/>
      <c r="P464" s="454"/>
      <c r="Q464" s="454"/>
      <c r="R464" s="454"/>
      <c r="S464" s="454"/>
      <c r="T464" s="454"/>
      <c r="U464" s="454"/>
      <c r="V464" s="454"/>
      <c r="W464" s="454"/>
      <c r="Y464" s="459"/>
      <c r="Z464" s="454"/>
      <c r="AA464" s="36"/>
      <c r="AB464" s="454"/>
      <c r="AC464" s="454"/>
      <c r="AD464" s="454"/>
      <c r="AE464" s="454"/>
      <c r="AK464" s="137"/>
    </row>
    <row r="465" spans="1:37" ht="15.75" customHeight="1">
      <c r="A465" s="454"/>
      <c r="B465" s="454"/>
      <c r="C465" s="454"/>
      <c r="D465" s="454"/>
      <c r="E465" s="454"/>
      <c r="F465" s="454"/>
      <c r="G465" s="34"/>
      <c r="H465" s="454"/>
      <c r="I465" s="454"/>
      <c r="J465" s="454"/>
      <c r="K465" s="454"/>
      <c r="L465" s="454"/>
      <c r="M465" s="454"/>
      <c r="N465" s="454"/>
      <c r="O465" s="454"/>
      <c r="P465" s="454"/>
      <c r="Q465" s="454"/>
      <c r="R465" s="454"/>
      <c r="S465" s="454"/>
      <c r="T465" s="454"/>
      <c r="U465" s="454"/>
      <c r="V465" s="454"/>
      <c r="W465" s="454"/>
      <c r="Y465" s="459"/>
      <c r="Z465" s="454"/>
      <c r="AA465" s="36"/>
      <c r="AB465" s="454"/>
      <c r="AC465" s="454"/>
      <c r="AD465" s="454"/>
      <c r="AE465" s="454"/>
      <c r="AK465" s="137"/>
    </row>
    <row r="466" spans="1:37" ht="15.75" customHeight="1">
      <c r="A466" s="454"/>
      <c r="B466" s="454"/>
      <c r="C466" s="454"/>
      <c r="D466" s="454"/>
      <c r="E466" s="454"/>
      <c r="F466" s="454"/>
      <c r="G466" s="34"/>
      <c r="H466" s="454"/>
      <c r="I466" s="454"/>
      <c r="J466" s="454"/>
      <c r="K466" s="454"/>
      <c r="L466" s="454"/>
      <c r="M466" s="454"/>
      <c r="N466" s="454"/>
      <c r="O466" s="454"/>
      <c r="P466" s="454"/>
      <c r="Q466" s="454"/>
      <c r="R466" s="454"/>
      <c r="S466" s="454"/>
      <c r="T466" s="454"/>
      <c r="U466" s="454"/>
      <c r="V466" s="454"/>
      <c r="W466" s="454"/>
      <c r="Y466" s="459"/>
      <c r="Z466" s="454"/>
      <c r="AA466" s="36"/>
      <c r="AB466" s="454"/>
      <c r="AC466" s="454"/>
      <c r="AD466" s="454"/>
      <c r="AE466" s="454"/>
      <c r="AK466" s="137"/>
    </row>
    <row r="467" spans="1:37" ht="15.75" customHeight="1">
      <c r="A467" s="454"/>
      <c r="B467" s="454"/>
      <c r="C467" s="454"/>
      <c r="D467" s="454"/>
      <c r="E467" s="454"/>
      <c r="F467" s="454"/>
      <c r="G467" s="34"/>
      <c r="H467" s="454"/>
      <c r="I467" s="454"/>
      <c r="J467" s="454"/>
      <c r="K467" s="454"/>
      <c r="L467" s="454"/>
      <c r="M467" s="454"/>
      <c r="N467" s="454"/>
      <c r="O467" s="454"/>
      <c r="P467" s="454"/>
      <c r="Q467" s="454"/>
      <c r="R467" s="454"/>
      <c r="S467" s="454"/>
      <c r="T467" s="454"/>
      <c r="U467" s="454"/>
      <c r="V467" s="454"/>
      <c r="W467" s="454"/>
      <c r="Y467" s="459"/>
      <c r="Z467" s="454"/>
      <c r="AA467" s="36"/>
      <c r="AB467" s="454"/>
      <c r="AC467" s="454"/>
      <c r="AD467" s="454"/>
      <c r="AE467" s="454"/>
      <c r="AK467" s="137"/>
    </row>
    <row r="468" spans="1:37" ht="15.75" customHeight="1">
      <c r="A468" s="454"/>
      <c r="B468" s="454"/>
      <c r="C468" s="454"/>
      <c r="D468" s="454"/>
      <c r="E468" s="454"/>
      <c r="F468" s="454"/>
      <c r="G468" s="34"/>
      <c r="H468" s="454"/>
      <c r="I468" s="454"/>
      <c r="J468" s="454"/>
      <c r="K468" s="454"/>
      <c r="L468" s="454"/>
      <c r="M468" s="454"/>
      <c r="N468" s="454"/>
      <c r="O468" s="454"/>
      <c r="P468" s="454"/>
      <c r="Q468" s="454"/>
      <c r="R468" s="454"/>
      <c r="S468" s="454"/>
      <c r="T468" s="454"/>
      <c r="U468" s="454"/>
      <c r="V468" s="454"/>
      <c r="W468" s="454"/>
      <c r="Y468" s="459"/>
      <c r="Z468" s="454"/>
      <c r="AA468" s="36"/>
      <c r="AB468" s="454"/>
      <c r="AC468" s="454"/>
      <c r="AD468" s="454"/>
      <c r="AE468" s="454"/>
      <c r="AK468" s="137"/>
    </row>
    <row r="469" spans="1:37" ht="15.75" customHeight="1">
      <c r="A469" s="454"/>
      <c r="B469" s="454"/>
      <c r="C469" s="454"/>
      <c r="D469" s="454"/>
      <c r="E469" s="454"/>
      <c r="F469" s="454"/>
      <c r="G469" s="34"/>
      <c r="H469" s="454"/>
      <c r="I469" s="454"/>
      <c r="J469" s="454"/>
      <c r="K469" s="454"/>
      <c r="L469" s="454"/>
      <c r="M469" s="454"/>
      <c r="N469" s="454"/>
      <c r="O469" s="454"/>
      <c r="P469" s="454"/>
      <c r="Q469" s="454"/>
      <c r="R469" s="454"/>
      <c r="S469" s="454"/>
      <c r="T469" s="454"/>
      <c r="U469" s="454"/>
      <c r="V469" s="454"/>
      <c r="W469" s="454"/>
      <c r="Y469" s="459"/>
      <c r="Z469" s="454"/>
      <c r="AA469" s="36"/>
      <c r="AB469" s="454"/>
      <c r="AC469" s="454"/>
      <c r="AD469" s="454"/>
      <c r="AE469" s="454"/>
      <c r="AK469" s="137"/>
    </row>
    <row r="470" spans="1:37" ht="15.75" customHeight="1">
      <c r="A470" s="454"/>
      <c r="B470" s="454"/>
      <c r="C470" s="454"/>
      <c r="D470" s="454"/>
      <c r="E470" s="454"/>
      <c r="F470" s="454"/>
      <c r="G470" s="34"/>
      <c r="H470" s="454"/>
      <c r="I470" s="454"/>
      <c r="J470" s="454"/>
      <c r="K470" s="454"/>
      <c r="L470" s="454"/>
      <c r="M470" s="454"/>
      <c r="N470" s="454"/>
      <c r="O470" s="454"/>
      <c r="P470" s="454"/>
      <c r="Q470" s="454"/>
      <c r="R470" s="454"/>
      <c r="S470" s="454"/>
      <c r="T470" s="454"/>
      <c r="U470" s="454"/>
      <c r="V470" s="454"/>
      <c r="W470" s="454"/>
      <c r="Y470" s="459"/>
      <c r="Z470" s="454"/>
      <c r="AA470" s="36"/>
      <c r="AB470" s="454"/>
      <c r="AC470" s="454"/>
      <c r="AD470" s="454"/>
      <c r="AE470" s="454"/>
      <c r="AK470" s="137"/>
    </row>
    <row r="471" spans="1:37" ht="15.75" customHeight="1">
      <c r="A471" s="454"/>
      <c r="B471" s="454"/>
      <c r="C471" s="454"/>
      <c r="D471" s="454"/>
      <c r="E471" s="454"/>
      <c r="F471" s="454"/>
      <c r="G471" s="34"/>
      <c r="H471" s="454"/>
      <c r="I471" s="454"/>
      <c r="J471" s="454"/>
      <c r="K471" s="454"/>
      <c r="L471" s="454"/>
      <c r="M471" s="454"/>
      <c r="N471" s="454"/>
      <c r="O471" s="454"/>
      <c r="P471" s="454"/>
      <c r="Q471" s="454"/>
      <c r="R471" s="454"/>
      <c r="S471" s="454"/>
      <c r="T471" s="454"/>
      <c r="U471" s="454"/>
      <c r="V471" s="454"/>
      <c r="W471" s="454"/>
      <c r="Y471" s="459"/>
      <c r="Z471" s="454"/>
      <c r="AA471" s="36"/>
      <c r="AB471" s="454"/>
      <c r="AC471" s="454"/>
      <c r="AD471" s="454"/>
      <c r="AE471" s="454"/>
      <c r="AK471" s="137"/>
    </row>
    <row r="472" spans="1:37" ht="15.75" customHeight="1">
      <c r="A472" s="454"/>
      <c r="B472" s="454"/>
      <c r="C472" s="454"/>
      <c r="D472" s="454"/>
      <c r="E472" s="454"/>
      <c r="F472" s="454"/>
      <c r="G472" s="34"/>
      <c r="H472" s="454"/>
      <c r="I472" s="454"/>
      <c r="J472" s="454"/>
      <c r="K472" s="454"/>
      <c r="L472" s="454"/>
      <c r="M472" s="454"/>
      <c r="N472" s="454"/>
      <c r="O472" s="454"/>
      <c r="P472" s="454"/>
      <c r="Q472" s="454"/>
      <c r="R472" s="454"/>
      <c r="S472" s="454"/>
      <c r="T472" s="454"/>
      <c r="U472" s="454"/>
      <c r="V472" s="454"/>
      <c r="W472" s="454"/>
      <c r="Y472" s="459"/>
      <c r="Z472" s="454"/>
      <c r="AA472" s="36"/>
      <c r="AB472" s="454"/>
      <c r="AC472" s="454"/>
      <c r="AD472" s="454"/>
      <c r="AE472" s="454"/>
      <c r="AK472" s="137"/>
    </row>
    <row r="473" spans="1:37" ht="15.75" customHeight="1">
      <c r="A473" s="454"/>
      <c r="B473" s="454"/>
      <c r="C473" s="454"/>
      <c r="D473" s="454"/>
      <c r="E473" s="454"/>
      <c r="F473" s="454"/>
      <c r="G473" s="34"/>
      <c r="H473" s="454"/>
      <c r="I473" s="454"/>
      <c r="J473" s="454"/>
      <c r="K473" s="454"/>
      <c r="L473" s="454"/>
      <c r="M473" s="454"/>
      <c r="N473" s="454"/>
      <c r="O473" s="454"/>
      <c r="P473" s="454"/>
      <c r="Q473" s="454"/>
      <c r="R473" s="454"/>
      <c r="S473" s="454"/>
      <c r="T473" s="454"/>
      <c r="U473" s="454"/>
      <c r="V473" s="454"/>
      <c r="W473" s="454"/>
      <c r="Y473" s="459"/>
      <c r="Z473" s="454"/>
      <c r="AA473" s="36"/>
      <c r="AB473" s="454"/>
      <c r="AC473" s="454"/>
      <c r="AD473" s="454"/>
      <c r="AE473" s="454"/>
      <c r="AK473" s="137"/>
    </row>
    <row r="474" spans="1:37" ht="15.75" customHeight="1">
      <c r="A474" s="454"/>
      <c r="B474" s="454"/>
      <c r="C474" s="454"/>
      <c r="D474" s="454"/>
      <c r="E474" s="454"/>
      <c r="F474" s="454"/>
      <c r="G474" s="34"/>
      <c r="H474" s="454"/>
      <c r="I474" s="454"/>
      <c r="J474" s="454"/>
      <c r="K474" s="454"/>
      <c r="L474" s="454"/>
      <c r="M474" s="454"/>
      <c r="N474" s="454"/>
      <c r="O474" s="454"/>
      <c r="P474" s="454"/>
      <c r="Q474" s="454"/>
      <c r="R474" s="454"/>
      <c r="S474" s="454"/>
      <c r="T474" s="454"/>
      <c r="U474" s="454"/>
      <c r="V474" s="454"/>
      <c r="W474" s="454"/>
      <c r="Y474" s="459"/>
      <c r="Z474" s="454"/>
      <c r="AA474" s="36"/>
      <c r="AB474" s="454"/>
      <c r="AC474" s="454"/>
      <c r="AD474" s="454"/>
      <c r="AE474" s="454"/>
      <c r="AK474" s="137"/>
    </row>
    <row r="475" spans="1:37" ht="15.75" customHeight="1">
      <c r="A475" s="454"/>
      <c r="B475" s="454"/>
      <c r="C475" s="454"/>
      <c r="D475" s="454"/>
      <c r="E475" s="454"/>
      <c r="F475" s="454"/>
      <c r="G475" s="34"/>
      <c r="H475" s="454"/>
      <c r="I475" s="454"/>
      <c r="J475" s="454"/>
      <c r="K475" s="454"/>
      <c r="L475" s="454"/>
      <c r="M475" s="454"/>
      <c r="N475" s="454"/>
      <c r="O475" s="454"/>
      <c r="P475" s="454"/>
      <c r="Q475" s="454"/>
      <c r="R475" s="454"/>
      <c r="S475" s="454"/>
      <c r="T475" s="454"/>
      <c r="U475" s="454"/>
      <c r="V475" s="454"/>
      <c r="W475" s="454"/>
      <c r="Y475" s="459"/>
      <c r="Z475" s="454"/>
      <c r="AA475" s="36"/>
      <c r="AB475" s="454"/>
      <c r="AC475" s="454"/>
      <c r="AD475" s="454"/>
      <c r="AE475" s="454"/>
      <c r="AK475" s="137"/>
    </row>
    <row r="476" spans="1:37" ht="15.75" customHeight="1">
      <c r="A476" s="454"/>
      <c r="B476" s="454"/>
      <c r="C476" s="454"/>
      <c r="D476" s="454"/>
      <c r="E476" s="454"/>
      <c r="F476" s="454"/>
      <c r="G476" s="34"/>
      <c r="H476" s="454"/>
      <c r="I476" s="454"/>
      <c r="J476" s="454"/>
      <c r="K476" s="454"/>
      <c r="L476" s="454"/>
      <c r="M476" s="454"/>
      <c r="N476" s="454"/>
      <c r="O476" s="454"/>
      <c r="P476" s="454"/>
      <c r="Q476" s="454"/>
      <c r="R476" s="454"/>
      <c r="S476" s="454"/>
      <c r="T476" s="454"/>
      <c r="U476" s="454"/>
      <c r="V476" s="454"/>
      <c r="W476" s="454"/>
      <c r="Y476" s="459"/>
      <c r="Z476" s="454"/>
      <c r="AA476" s="36"/>
      <c r="AB476" s="454"/>
      <c r="AC476" s="454"/>
      <c r="AD476" s="454"/>
      <c r="AE476" s="454"/>
      <c r="AK476" s="137"/>
    </row>
    <row r="477" spans="1:37" ht="15.75" customHeight="1">
      <c r="A477" s="454"/>
      <c r="B477" s="454"/>
      <c r="C477" s="454"/>
      <c r="D477" s="454"/>
      <c r="E477" s="454"/>
      <c r="F477" s="454"/>
      <c r="G477" s="34"/>
      <c r="H477" s="454"/>
      <c r="I477" s="454"/>
      <c r="J477" s="454"/>
      <c r="K477" s="454"/>
      <c r="L477" s="454"/>
      <c r="M477" s="454"/>
      <c r="N477" s="454"/>
      <c r="O477" s="454"/>
      <c r="P477" s="454"/>
      <c r="Q477" s="454"/>
      <c r="R477" s="454"/>
      <c r="S477" s="454"/>
      <c r="T477" s="454"/>
      <c r="U477" s="454"/>
      <c r="V477" s="454"/>
      <c r="W477" s="454"/>
      <c r="Y477" s="459"/>
      <c r="Z477" s="454"/>
      <c r="AA477" s="36"/>
      <c r="AB477" s="454"/>
      <c r="AC477" s="454"/>
      <c r="AD477" s="454"/>
      <c r="AE477" s="454"/>
      <c r="AK477" s="137"/>
    </row>
    <row r="478" spans="1:37" ht="15.75" customHeight="1">
      <c r="A478" s="454"/>
      <c r="B478" s="454"/>
      <c r="C478" s="454"/>
      <c r="D478" s="454"/>
      <c r="E478" s="454"/>
      <c r="F478" s="454"/>
      <c r="G478" s="34"/>
      <c r="H478" s="454"/>
      <c r="I478" s="454"/>
      <c r="J478" s="454"/>
      <c r="K478" s="454"/>
      <c r="L478" s="454"/>
      <c r="M478" s="454"/>
      <c r="N478" s="454"/>
      <c r="O478" s="454"/>
      <c r="P478" s="454"/>
      <c r="Q478" s="454"/>
      <c r="R478" s="454"/>
      <c r="S478" s="454"/>
      <c r="T478" s="454"/>
      <c r="U478" s="454"/>
      <c r="V478" s="454"/>
      <c r="W478" s="454"/>
      <c r="Y478" s="459"/>
      <c r="Z478" s="454"/>
      <c r="AA478" s="36"/>
      <c r="AB478" s="454"/>
      <c r="AC478" s="454"/>
      <c r="AD478" s="454"/>
      <c r="AE478" s="454"/>
      <c r="AK478" s="137"/>
    </row>
    <row r="479" spans="1:37" ht="15.75" customHeight="1">
      <c r="A479" s="454"/>
      <c r="B479" s="454"/>
      <c r="C479" s="454"/>
      <c r="D479" s="454"/>
      <c r="E479" s="454"/>
      <c r="F479" s="454"/>
      <c r="G479" s="34"/>
      <c r="H479" s="454"/>
      <c r="I479" s="454"/>
      <c r="J479" s="454"/>
      <c r="K479" s="454"/>
      <c r="L479" s="454"/>
      <c r="M479" s="454"/>
      <c r="N479" s="454"/>
      <c r="O479" s="454"/>
      <c r="P479" s="454"/>
      <c r="Q479" s="454"/>
      <c r="R479" s="454"/>
      <c r="S479" s="454"/>
      <c r="T479" s="454"/>
      <c r="U479" s="454"/>
      <c r="V479" s="454"/>
      <c r="W479" s="454"/>
      <c r="Y479" s="459"/>
      <c r="Z479" s="454"/>
      <c r="AA479" s="36"/>
      <c r="AB479" s="454"/>
      <c r="AC479" s="454"/>
      <c r="AD479" s="454"/>
      <c r="AE479" s="454"/>
      <c r="AK479" s="137"/>
    </row>
    <row r="480" spans="1:37" ht="15.75" customHeight="1">
      <c r="A480" s="454"/>
      <c r="B480" s="454"/>
      <c r="C480" s="454"/>
      <c r="D480" s="454"/>
      <c r="E480" s="454"/>
      <c r="F480" s="454"/>
      <c r="G480" s="34"/>
      <c r="H480" s="454"/>
      <c r="I480" s="454"/>
      <c r="J480" s="454"/>
      <c r="K480" s="454"/>
      <c r="L480" s="454"/>
      <c r="M480" s="454"/>
      <c r="N480" s="454"/>
      <c r="O480" s="454"/>
      <c r="P480" s="454"/>
      <c r="Q480" s="454"/>
      <c r="R480" s="454"/>
      <c r="S480" s="454"/>
      <c r="T480" s="454"/>
      <c r="U480" s="454"/>
      <c r="V480" s="454"/>
      <c r="W480" s="454"/>
      <c r="Y480" s="459"/>
      <c r="Z480" s="454"/>
      <c r="AA480" s="36"/>
      <c r="AB480" s="454"/>
      <c r="AC480" s="454"/>
      <c r="AD480" s="454"/>
      <c r="AE480" s="454"/>
      <c r="AK480" s="137"/>
    </row>
    <row r="481" spans="1:37" ht="15.75" customHeight="1">
      <c r="A481" s="454"/>
      <c r="B481" s="454"/>
      <c r="C481" s="454"/>
      <c r="D481" s="454"/>
      <c r="E481" s="454"/>
      <c r="F481" s="454"/>
      <c r="G481" s="34"/>
      <c r="H481" s="454"/>
      <c r="I481" s="454"/>
      <c r="J481" s="454"/>
      <c r="K481" s="454"/>
      <c r="L481" s="454"/>
      <c r="M481" s="454"/>
      <c r="N481" s="454"/>
      <c r="O481" s="454"/>
      <c r="P481" s="454"/>
      <c r="Q481" s="454"/>
      <c r="R481" s="454"/>
      <c r="S481" s="454"/>
      <c r="T481" s="454"/>
      <c r="U481" s="454"/>
      <c r="V481" s="454"/>
      <c r="W481" s="454"/>
      <c r="Y481" s="459"/>
      <c r="Z481" s="454"/>
      <c r="AA481" s="36"/>
      <c r="AB481" s="454"/>
      <c r="AC481" s="454"/>
      <c r="AD481" s="454"/>
      <c r="AE481" s="454"/>
      <c r="AK481" s="137"/>
    </row>
    <row r="482" spans="1:37" ht="15.75" customHeight="1">
      <c r="A482" s="454"/>
      <c r="B482" s="454"/>
      <c r="C482" s="454"/>
      <c r="D482" s="454"/>
      <c r="E482" s="454"/>
      <c r="F482" s="454"/>
      <c r="G482" s="34"/>
      <c r="H482" s="454"/>
      <c r="I482" s="454"/>
      <c r="J482" s="454"/>
      <c r="K482" s="454"/>
      <c r="L482" s="454"/>
      <c r="M482" s="454"/>
      <c r="N482" s="454"/>
      <c r="O482" s="454"/>
      <c r="P482" s="454"/>
      <c r="Q482" s="454"/>
      <c r="R482" s="454"/>
      <c r="S482" s="454"/>
      <c r="T482" s="454"/>
      <c r="U482" s="454"/>
      <c r="V482" s="454"/>
      <c r="W482" s="454"/>
      <c r="Y482" s="459"/>
      <c r="Z482" s="454"/>
      <c r="AA482" s="36"/>
      <c r="AB482" s="454"/>
      <c r="AC482" s="454"/>
      <c r="AD482" s="454"/>
      <c r="AE482" s="454"/>
      <c r="AK482" s="137"/>
    </row>
    <row r="483" spans="1:37" ht="15.75" customHeight="1">
      <c r="A483" s="454"/>
      <c r="B483" s="454"/>
      <c r="C483" s="454"/>
      <c r="D483" s="454"/>
      <c r="E483" s="454"/>
      <c r="F483" s="454"/>
      <c r="G483" s="34"/>
      <c r="H483" s="454"/>
      <c r="I483" s="454"/>
      <c r="J483" s="454"/>
      <c r="K483" s="454"/>
      <c r="L483" s="454"/>
      <c r="M483" s="454"/>
      <c r="N483" s="454"/>
      <c r="O483" s="454"/>
      <c r="P483" s="454"/>
      <c r="Q483" s="454"/>
      <c r="R483" s="454"/>
      <c r="S483" s="454"/>
      <c r="T483" s="454"/>
      <c r="U483" s="454"/>
      <c r="V483" s="454"/>
      <c r="W483" s="454"/>
      <c r="Y483" s="459"/>
      <c r="Z483" s="454"/>
      <c r="AA483" s="36"/>
      <c r="AB483" s="454"/>
      <c r="AC483" s="454"/>
      <c r="AD483" s="454"/>
      <c r="AE483" s="454"/>
      <c r="AK483" s="137"/>
    </row>
    <row r="484" spans="1:37" ht="15.75" customHeight="1">
      <c r="A484" s="454"/>
      <c r="B484" s="454"/>
      <c r="C484" s="454"/>
      <c r="D484" s="454"/>
      <c r="E484" s="454"/>
      <c r="F484" s="454"/>
      <c r="G484" s="34"/>
      <c r="H484" s="454"/>
      <c r="I484" s="454"/>
      <c r="J484" s="454"/>
      <c r="K484" s="454"/>
      <c r="L484" s="454"/>
      <c r="M484" s="454"/>
      <c r="N484" s="454"/>
      <c r="O484" s="454"/>
      <c r="P484" s="454"/>
      <c r="Q484" s="454"/>
      <c r="R484" s="454"/>
      <c r="S484" s="454"/>
      <c r="T484" s="454"/>
      <c r="U484" s="454"/>
      <c r="V484" s="454"/>
      <c r="W484" s="454"/>
      <c r="Y484" s="459"/>
      <c r="Z484" s="454"/>
      <c r="AA484" s="36"/>
      <c r="AB484" s="454"/>
      <c r="AC484" s="454"/>
      <c r="AD484" s="454"/>
      <c r="AE484" s="454"/>
      <c r="AK484" s="137"/>
    </row>
    <row r="485" spans="1:37" ht="15.75" customHeight="1">
      <c r="A485" s="454"/>
      <c r="B485" s="454"/>
      <c r="C485" s="454"/>
      <c r="D485" s="454"/>
      <c r="E485" s="454"/>
      <c r="F485" s="454"/>
      <c r="G485" s="34"/>
      <c r="H485" s="454"/>
      <c r="I485" s="454"/>
      <c r="J485" s="454"/>
      <c r="K485" s="454"/>
      <c r="L485" s="454"/>
      <c r="M485" s="454"/>
      <c r="N485" s="454"/>
      <c r="O485" s="454"/>
      <c r="P485" s="454"/>
      <c r="Q485" s="454"/>
      <c r="R485" s="454"/>
      <c r="S485" s="454"/>
      <c r="T485" s="454"/>
      <c r="U485" s="454"/>
      <c r="V485" s="454"/>
      <c r="W485" s="454"/>
      <c r="Y485" s="459"/>
      <c r="Z485" s="454"/>
      <c r="AA485" s="36"/>
      <c r="AB485" s="454"/>
      <c r="AC485" s="454"/>
      <c r="AD485" s="454"/>
      <c r="AE485" s="454"/>
      <c r="AK485" s="137"/>
    </row>
    <row r="486" spans="1:37" ht="15.75" customHeight="1">
      <c r="A486" s="454"/>
      <c r="B486" s="454"/>
      <c r="C486" s="454"/>
      <c r="D486" s="454"/>
      <c r="E486" s="454"/>
      <c r="F486" s="454"/>
      <c r="G486" s="34"/>
      <c r="H486" s="454"/>
      <c r="I486" s="454"/>
      <c r="J486" s="454"/>
      <c r="K486" s="454"/>
      <c r="L486" s="454"/>
      <c r="M486" s="454"/>
      <c r="N486" s="454"/>
      <c r="O486" s="454"/>
      <c r="P486" s="454"/>
      <c r="Q486" s="454"/>
      <c r="R486" s="454"/>
      <c r="S486" s="454"/>
      <c r="T486" s="454"/>
      <c r="U486" s="454"/>
      <c r="V486" s="454"/>
      <c r="W486" s="454"/>
      <c r="Y486" s="459"/>
      <c r="Z486" s="454"/>
      <c r="AA486" s="36"/>
      <c r="AB486" s="454"/>
      <c r="AC486" s="454"/>
      <c r="AD486" s="454"/>
      <c r="AE486" s="454"/>
      <c r="AK486" s="137"/>
    </row>
    <row r="487" spans="1:37" ht="15.75" customHeight="1">
      <c r="A487" s="454"/>
      <c r="B487" s="454"/>
      <c r="C487" s="454"/>
      <c r="D487" s="454"/>
      <c r="E487" s="454"/>
      <c r="F487" s="454"/>
      <c r="G487" s="34"/>
      <c r="H487" s="454"/>
      <c r="I487" s="454"/>
      <c r="J487" s="454"/>
      <c r="K487" s="454"/>
      <c r="L487" s="454"/>
      <c r="M487" s="454"/>
      <c r="N487" s="454"/>
      <c r="O487" s="454"/>
      <c r="P487" s="454"/>
      <c r="Q487" s="454"/>
      <c r="R487" s="454"/>
      <c r="S487" s="454"/>
      <c r="T487" s="454"/>
      <c r="U487" s="454"/>
      <c r="V487" s="454"/>
      <c r="W487" s="454"/>
      <c r="Y487" s="459"/>
      <c r="Z487" s="454"/>
      <c r="AA487" s="36"/>
      <c r="AB487" s="454"/>
      <c r="AC487" s="454"/>
      <c r="AD487" s="454"/>
      <c r="AE487" s="454"/>
      <c r="AK487" s="137"/>
    </row>
    <row r="488" spans="1:37" ht="15.75" customHeight="1">
      <c r="A488" s="454"/>
      <c r="B488" s="454"/>
      <c r="C488" s="454"/>
      <c r="D488" s="454"/>
      <c r="E488" s="454"/>
      <c r="F488" s="454"/>
      <c r="G488" s="34"/>
      <c r="H488" s="454"/>
      <c r="I488" s="454"/>
      <c r="J488" s="454"/>
      <c r="K488" s="454"/>
      <c r="L488" s="454"/>
      <c r="M488" s="454"/>
      <c r="N488" s="454"/>
      <c r="O488" s="454"/>
      <c r="P488" s="454"/>
      <c r="Q488" s="454"/>
      <c r="R488" s="454"/>
      <c r="S488" s="454"/>
      <c r="T488" s="454"/>
      <c r="U488" s="454"/>
      <c r="V488" s="454"/>
      <c r="W488" s="454"/>
      <c r="Y488" s="459"/>
      <c r="Z488" s="454"/>
      <c r="AA488" s="36"/>
      <c r="AB488" s="454"/>
      <c r="AC488" s="454"/>
      <c r="AD488" s="454"/>
      <c r="AE488" s="454"/>
      <c r="AK488" s="137"/>
    </row>
    <row r="489" spans="1:37" ht="15.75" customHeight="1">
      <c r="A489" s="454"/>
      <c r="B489" s="454"/>
      <c r="C489" s="454"/>
      <c r="D489" s="454"/>
      <c r="E489" s="454"/>
      <c r="F489" s="454"/>
      <c r="G489" s="34"/>
      <c r="H489" s="454"/>
      <c r="I489" s="454"/>
      <c r="J489" s="454"/>
      <c r="K489" s="454"/>
      <c r="L489" s="454"/>
      <c r="M489" s="454"/>
      <c r="N489" s="454"/>
      <c r="O489" s="454"/>
      <c r="P489" s="454"/>
      <c r="Q489" s="454"/>
      <c r="R489" s="454"/>
      <c r="S489" s="454"/>
      <c r="T489" s="454"/>
      <c r="U489" s="454"/>
      <c r="V489" s="454"/>
      <c r="W489" s="454"/>
      <c r="Y489" s="459"/>
      <c r="Z489" s="454"/>
      <c r="AA489" s="36"/>
      <c r="AB489" s="454"/>
      <c r="AC489" s="454"/>
      <c r="AD489" s="454"/>
      <c r="AE489" s="454"/>
      <c r="AK489" s="137"/>
    </row>
    <row r="490" spans="1:37" ht="15.75" customHeight="1">
      <c r="A490" s="454"/>
      <c r="B490" s="454"/>
      <c r="C490" s="454"/>
      <c r="D490" s="454"/>
      <c r="E490" s="454"/>
      <c r="F490" s="454"/>
      <c r="G490" s="34"/>
      <c r="H490" s="454"/>
      <c r="I490" s="454"/>
      <c r="J490" s="454"/>
      <c r="K490" s="454"/>
      <c r="L490" s="454"/>
      <c r="M490" s="454"/>
      <c r="N490" s="454"/>
      <c r="O490" s="454"/>
      <c r="P490" s="454"/>
      <c r="Q490" s="454"/>
      <c r="R490" s="454"/>
      <c r="S490" s="454"/>
      <c r="T490" s="454"/>
      <c r="U490" s="454"/>
      <c r="V490" s="454"/>
      <c r="W490" s="454"/>
      <c r="Y490" s="459"/>
      <c r="Z490" s="454"/>
      <c r="AA490" s="36"/>
      <c r="AB490" s="454"/>
      <c r="AC490" s="454"/>
      <c r="AD490" s="454"/>
      <c r="AE490" s="454"/>
      <c r="AK490" s="137"/>
    </row>
    <row r="491" spans="1:37" ht="15.75" customHeight="1">
      <c r="A491" s="454"/>
      <c r="B491" s="454"/>
      <c r="C491" s="454"/>
      <c r="D491" s="454"/>
      <c r="E491" s="454"/>
      <c r="F491" s="454"/>
      <c r="G491" s="34"/>
      <c r="H491" s="454"/>
      <c r="I491" s="454"/>
      <c r="J491" s="454"/>
      <c r="K491" s="454"/>
      <c r="L491" s="454"/>
      <c r="M491" s="454"/>
      <c r="N491" s="454"/>
      <c r="O491" s="454"/>
      <c r="P491" s="454"/>
      <c r="Q491" s="454"/>
      <c r="R491" s="454"/>
      <c r="S491" s="454"/>
      <c r="T491" s="454"/>
      <c r="U491" s="454"/>
      <c r="V491" s="454"/>
      <c r="W491" s="454"/>
      <c r="Y491" s="459"/>
      <c r="Z491" s="454"/>
      <c r="AA491" s="36"/>
      <c r="AB491" s="454"/>
      <c r="AC491" s="454"/>
      <c r="AD491" s="454"/>
      <c r="AE491" s="454"/>
      <c r="AK491" s="137"/>
    </row>
    <row r="492" spans="1:37" ht="15.75" customHeight="1">
      <c r="A492" s="454"/>
      <c r="B492" s="454"/>
      <c r="C492" s="454"/>
      <c r="D492" s="454"/>
      <c r="E492" s="454"/>
      <c r="F492" s="454"/>
      <c r="G492" s="34"/>
      <c r="H492" s="454"/>
      <c r="I492" s="454"/>
      <c r="J492" s="454"/>
      <c r="K492" s="454"/>
      <c r="L492" s="454"/>
      <c r="M492" s="454"/>
      <c r="N492" s="454"/>
      <c r="O492" s="454"/>
      <c r="P492" s="454"/>
      <c r="Q492" s="454"/>
      <c r="R492" s="454"/>
      <c r="S492" s="454"/>
      <c r="T492" s="454"/>
      <c r="U492" s="454"/>
      <c r="V492" s="454"/>
      <c r="W492" s="454"/>
      <c r="Y492" s="459"/>
      <c r="Z492" s="454"/>
      <c r="AA492" s="36"/>
      <c r="AB492" s="454"/>
      <c r="AC492" s="454"/>
      <c r="AD492" s="454"/>
      <c r="AE492" s="454"/>
      <c r="AK492" s="137"/>
    </row>
    <row r="493" spans="1:37" ht="15.75" customHeight="1">
      <c r="A493" s="454"/>
      <c r="B493" s="454"/>
      <c r="C493" s="454"/>
      <c r="D493" s="454"/>
      <c r="E493" s="454"/>
      <c r="F493" s="454"/>
      <c r="G493" s="34"/>
      <c r="H493" s="454"/>
      <c r="I493" s="454"/>
      <c r="J493" s="454"/>
      <c r="K493" s="454"/>
      <c r="L493" s="454"/>
      <c r="M493" s="454"/>
      <c r="N493" s="454"/>
      <c r="O493" s="454"/>
      <c r="P493" s="454"/>
      <c r="Q493" s="454"/>
      <c r="R493" s="454"/>
      <c r="S493" s="454"/>
      <c r="T493" s="454"/>
      <c r="U493" s="454"/>
      <c r="V493" s="454"/>
      <c r="W493" s="454"/>
      <c r="Y493" s="459"/>
      <c r="Z493" s="454"/>
      <c r="AA493" s="36"/>
      <c r="AB493" s="454"/>
      <c r="AC493" s="454"/>
      <c r="AD493" s="454"/>
      <c r="AE493" s="454"/>
      <c r="AK493" s="137"/>
    </row>
    <row r="494" spans="1:37" ht="15.75" customHeight="1">
      <c r="A494" s="454"/>
      <c r="B494" s="454"/>
      <c r="C494" s="454"/>
      <c r="D494" s="454"/>
      <c r="E494" s="454"/>
      <c r="F494" s="454"/>
      <c r="G494" s="34"/>
      <c r="H494" s="454"/>
      <c r="I494" s="454"/>
      <c r="J494" s="454"/>
      <c r="K494" s="454"/>
      <c r="L494" s="454"/>
      <c r="M494" s="454"/>
      <c r="N494" s="454"/>
      <c r="O494" s="454"/>
      <c r="P494" s="454"/>
      <c r="Q494" s="454"/>
      <c r="R494" s="454"/>
      <c r="S494" s="454"/>
      <c r="T494" s="454"/>
      <c r="U494" s="454"/>
      <c r="V494" s="454"/>
      <c r="W494" s="454"/>
      <c r="Y494" s="459"/>
      <c r="Z494" s="454"/>
      <c r="AA494" s="36"/>
      <c r="AB494" s="454"/>
      <c r="AC494" s="454"/>
      <c r="AD494" s="454"/>
      <c r="AE494" s="454"/>
      <c r="AK494" s="137"/>
    </row>
    <row r="495" spans="1:37" ht="15.75" customHeight="1">
      <c r="A495" s="454"/>
      <c r="B495" s="454"/>
      <c r="C495" s="454"/>
      <c r="D495" s="454"/>
      <c r="E495" s="454"/>
      <c r="F495" s="454"/>
      <c r="G495" s="34"/>
      <c r="H495" s="454"/>
      <c r="I495" s="454"/>
      <c r="J495" s="454"/>
      <c r="K495" s="454"/>
      <c r="L495" s="454"/>
      <c r="M495" s="454"/>
      <c r="N495" s="454"/>
      <c r="O495" s="454"/>
      <c r="P495" s="454"/>
      <c r="Q495" s="454"/>
      <c r="R495" s="454"/>
      <c r="S495" s="454"/>
      <c r="T495" s="454"/>
      <c r="U495" s="454"/>
      <c r="V495" s="454"/>
      <c r="W495" s="454"/>
      <c r="Y495" s="459"/>
      <c r="Z495" s="454"/>
      <c r="AA495" s="36"/>
      <c r="AB495" s="454"/>
      <c r="AC495" s="454"/>
      <c r="AD495" s="454"/>
      <c r="AE495" s="454"/>
      <c r="AK495" s="137"/>
    </row>
    <row r="496" spans="1:37" ht="15.75" customHeight="1">
      <c r="A496" s="454"/>
      <c r="B496" s="454"/>
      <c r="C496" s="454"/>
      <c r="D496" s="454"/>
      <c r="E496" s="454"/>
      <c r="F496" s="454"/>
      <c r="G496" s="34"/>
      <c r="H496" s="454"/>
      <c r="I496" s="454"/>
      <c r="J496" s="454"/>
      <c r="K496" s="454"/>
      <c r="L496" s="454"/>
      <c r="M496" s="454"/>
      <c r="N496" s="454"/>
      <c r="O496" s="454"/>
      <c r="P496" s="454"/>
      <c r="Q496" s="454"/>
      <c r="R496" s="454"/>
      <c r="S496" s="454"/>
      <c r="T496" s="454"/>
      <c r="U496" s="454"/>
      <c r="V496" s="454"/>
      <c r="W496" s="454"/>
      <c r="Y496" s="459"/>
      <c r="Z496" s="454"/>
      <c r="AA496" s="36"/>
      <c r="AB496" s="454"/>
      <c r="AC496" s="454"/>
      <c r="AD496" s="454"/>
      <c r="AE496" s="454"/>
      <c r="AK496" s="137"/>
    </row>
    <row r="497" spans="1:37" ht="15.75" customHeight="1">
      <c r="A497" s="454"/>
      <c r="B497" s="454"/>
      <c r="C497" s="454"/>
      <c r="D497" s="454"/>
      <c r="E497" s="454"/>
      <c r="F497" s="454"/>
      <c r="G497" s="34"/>
      <c r="H497" s="454"/>
      <c r="I497" s="454"/>
      <c r="J497" s="454"/>
      <c r="K497" s="454"/>
      <c r="L497" s="454"/>
      <c r="M497" s="454"/>
      <c r="N497" s="454"/>
      <c r="O497" s="454"/>
      <c r="P497" s="454"/>
      <c r="Q497" s="454"/>
      <c r="R497" s="454"/>
      <c r="S497" s="454"/>
      <c r="T497" s="454"/>
      <c r="U497" s="454"/>
      <c r="V497" s="454"/>
      <c r="W497" s="454"/>
      <c r="Y497" s="459"/>
      <c r="Z497" s="454"/>
      <c r="AA497" s="36"/>
      <c r="AB497" s="454"/>
      <c r="AC497" s="454"/>
      <c r="AD497" s="454"/>
      <c r="AE497" s="454"/>
      <c r="AK497" s="137"/>
    </row>
    <row r="498" spans="1:37" ht="15.75" customHeight="1">
      <c r="A498" s="454"/>
      <c r="B498" s="454"/>
      <c r="C498" s="454"/>
      <c r="D498" s="454"/>
      <c r="E498" s="454"/>
      <c r="F498" s="454"/>
      <c r="G498" s="34"/>
      <c r="H498" s="454"/>
      <c r="I498" s="454"/>
      <c r="J498" s="454"/>
      <c r="K498" s="454"/>
      <c r="L498" s="454"/>
      <c r="M498" s="454"/>
      <c r="N498" s="454"/>
      <c r="O498" s="454"/>
      <c r="P498" s="454"/>
      <c r="Q498" s="454"/>
      <c r="R498" s="454"/>
      <c r="S498" s="454"/>
      <c r="T498" s="454"/>
      <c r="U498" s="454"/>
      <c r="V498" s="454"/>
      <c r="W498" s="454"/>
      <c r="Y498" s="459"/>
      <c r="Z498" s="454"/>
      <c r="AA498" s="36"/>
      <c r="AB498" s="454"/>
      <c r="AC498" s="454"/>
      <c r="AD498" s="454"/>
      <c r="AE498" s="454"/>
      <c r="AK498" s="137"/>
    </row>
    <row r="499" spans="1:37" ht="15.75" customHeight="1">
      <c r="A499" s="454"/>
      <c r="B499" s="454"/>
      <c r="C499" s="454"/>
      <c r="D499" s="454"/>
      <c r="E499" s="454"/>
      <c r="F499" s="454"/>
      <c r="G499" s="34"/>
      <c r="H499" s="454"/>
      <c r="I499" s="454"/>
      <c r="J499" s="454"/>
      <c r="K499" s="454"/>
      <c r="L499" s="454"/>
      <c r="M499" s="454"/>
      <c r="N499" s="454"/>
      <c r="O499" s="454"/>
      <c r="P499" s="454"/>
      <c r="Q499" s="454"/>
      <c r="R499" s="454"/>
      <c r="S499" s="454"/>
      <c r="T499" s="454"/>
      <c r="U499" s="454"/>
      <c r="V499" s="454"/>
      <c r="W499" s="454"/>
      <c r="Y499" s="459"/>
      <c r="Z499" s="454"/>
      <c r="AA499" s="36"/>
      <c r="AB499" s="454"/>
      <c r="AC499" s="454"/>
      <c r="AD499" s="454"/>
      <c r="AE499" s="454"/>
      <c r="AK499" s="137"/>
    </row>
    <row r="500" spans="1:37" ht="15.75" customHeight="1">
      <c r="A500" s="454"/>
      <c r="B500" s="454"/>
      <c r="C500" s="454"/>
      <c r="D500" s="454"/>
      <c r="E500" s="454"/>
      <c r="F500" s="454"/>
      <c r="G500" s="34"/>
      <c r="H500" s="454"/>
      <c r="I500" s="454"/>
      <c r="J500" s="454"/>
      <c r="K500" s="454"/>
      <c r="L500" s="454"/>
      <c r="M500" s="454"/>
      <c r="N500" s="454"/>
      <c r="O500" s="454"/>
      <c r="P500" s="454"/>
      <c r="Q500" s="454"/>
      <c r="R500" s="454"/>
      <c r="S500" s="454"/>
      <c r="T500" s="454"/>
      <c r="U500" s="454"/>
      <c r="V500" s="454"/>
      <c r="W500" s="454"/>
      <c r="Y500" s="459"/>
      <c r="Z500" s="454"/>
      <c r="AA500" s="36"/>
      <c r="AB500" s="454"/>
      <c r="AC500" s="454"/>
      <c r="AD500" s="454"/>
      <c r="AE500" s="454"/>
      <c r="AK500" s="137"/>
    </row>
    <row r="501" spans="1:37" ht="15.75" customHeight="1">
      <c r="A501" s="454"/>
      <c r="B501" s="454"/>
      <c r="C501" s="454"/>
      <c r="D501" s="454"/>
      <c r="E501" s="454"/>
      <c r="F501" s="454"/>
      <c r="G501" s="34"/>
      <c r="H501" s="454"/>
      <c r="I501" s="454"/>
      <c r="J501" s="454"/>
      <c r="K501" s="454"/>
      <c r="L501" s="454"/>
      <c r="M501" s="454"/>
      <c r="N501" s="454"/>
      <c r="O501" s="454"/>
      <c r="P501" s="454"/>
      <c r="Q501" s="454"/>
      <c r="R501" s="454"/>
      <c r="S501" s="454"/>
      <c r="T501" s="454"/>
      <c r="U501" s="454"/>
      <c r="V501" s="454"/>
      <c r="W501" s="454"/>
      <c r="Y501" s="459"/>
      <c r="Z501" s="454"/>
      <c r="AA501" s="36"/>
      <c r="AB501" s="454"/>
      <c r="AC501" s="454"/>
      <c r="AD501" s="454"/>
      <c r="AE501" s="454"/>
      <c r="AK501" s="137"/>
    </row>
    <row r="502" spans="1:37" ht="15.75" customHeight="1">
      <c r="A502" s="454"/>
      <c r="B502" s="454"/>
      <c r="C502" s="454"/>
      <c r="D502" s="454"/>
      <c r="E502" s="454"/>
      <c r="F502" s="454"/>
      <c r="G502" s="34"/>
      <c r="H502" s="454"/>
      <c r="I502" s="454"/>
      <c r="J502" s="454"/>
      <c r="K502" s="454"/>
      <c r="L502" s="454"/>
      <c r="M502" s="454"/>
      <c r="N502" s="454"/>
      <c r="O502" s="454"/>
      <c r="P502" s="454"/>
      <c r="Q502" s="454"/>
      <c r="R502" s="454"/>
      <c r="S502" s="454"/>
      <c r="T502" s="454"/>
      <c r="U502" s="454"/>
      <c r="V502" s="454"/>
      <c r="W502" s="454"/>
      <c r="Y502" s="459"/>
      <c r="Z502" s="454"/>
      <c r="AA502" s="36"/>
      <c r="AB502" s="454"/>
      <c r="AC502" s="454"/>
      <c r="AD502" s="454"/>
      <c r="AE502" s="454"/>
      <c r="AK502" s="137"/>
    </row>
    <row r="503" spans="1:37" ht="15.75" customHeight="1">
      <c r="A503" s="454"/>
      <c r="B503" s="454"/>
      <c r="C503" s="454"/>
      <c r="D503" s="454"/>
      <c r="E503" s="454"/>
      <c r="F503" s="454"/>
      <c r="G503" s="34"/>
      <c r="H503" s="454"/>
      <c r="I503" s="454"/>
      <c r="J503" s="454"/>
      <c r="K503" s="454"/>
      <c r="L503" s="454"/>
      <c r="M503" s="454"/>
      <c r="N503" s="454"/>
      <c r="O503" s="454"/>
      <c r="P503" s="454"/>
      <c r="Q503" s="454"/>
      <c r="R503" s="454"/>
      <c r="S503" s="454"/>
      <c r="T503" s="454"/>
      <c r="U503" s="454"/>
      <c r="V503" s="454"/>
      <c r="W503" s="454"/>
      <c r="Y503" s="459"/>
      <c r="Z503" s="454"/>
      <c r="AA503" s="36"/>
      <c r="AB503" s="454"/>
      <c r="AC503" s="454"/>
      <c r="AD503" s="454"/>
      <c r="AE503" s="454"/>
      <c r="AK503" s="137"/>
    </row>
    <row r="504" spans="1:37" ht="15.75" customHeight="1">
      <c r="A504" s="454"/>
      <c r="B504" s="454"/>
      <c r="C504" s="454"/>
      <c r="D504" s="454"/>
      <c r="E504" s="454"/>
      <c r="F504" s="454"/>
      <c r="G504" s="34"/>
      <c r="H504" s="454"/>
      <c r="I504" s="454"/>
      <c r="J504" s="454"/>
      <c r="K504" s="454"/>
      <c r="L504" s="454"/>
      <c r="M504" s="454"/>
      <c r="N504" s="454"/>
      <c r="O504" s="454"/>
      <c r="P504" s="454"/>
      <c r="Q504" s="454"/>
      <c r="R504" s="454"/>
      <c r="S504" s="454"/>
      <c r="T504" s="454"/>
      <c r="U504" s="454"/>
      <c r="V504" s="454"/>
      <c r="W504" s="454"/>
      <c r="Y504" s="459"/>
      <c r="Z504" s="454"/>
      <c r="AA504" s="36"/>
      <c r="AB504" s="454"/>
      <c r="AC504" s="454"/>
      <c r="AD504" s="454"/>
      <c r="AE504" s="454"/>
      <c r="AK504" s="137"/>
    </row>
    <row r="505" spans="1:37" ht="15.75" customHeight="1">
      <c r="A505" s="454"/>
      <c r="B505" s="454"/>
      <c r="C505" s="454"/>
      <c r="D505" s="454"/>
      <c r="E505" s="454"/>
      <c r="F505" s="454"/>
      <c r="G505" s="34"/>
      <c r="H505" s="454"/>
      <c r="I505" s="454"/>
      <c r="J505" s="454"/>
      <c r="K505" s="454"/>
      <c r="L505" s="454"/>
      <c r="M505" s="454"/>
      <c r="N505" s="454"/>
      <c r="O505" s="454"/>
      <c r="P505" s="454"/>
      <c r="Q505" s="454"/>
      <c r="R505" s="454"/>
      <c r="S505" s="454"/>
      <c r="T505" s="454"/>
      <c r="U505" s="454"/>
      <c r="V505" s="454"/>
      <c r="W505" s="454"/>
      <c r="Y505" s="459"/>
      <c r="Z505" s="454"/>
      <c r="AA505" s="36"/>
      <c r="AB505" s="454"/>
      <c r="AC505" s="454"/>
      <c r="AD505" s="454"/>
      <c r="AE505" s="454"/>
      <c r="AK505" s="137"/>
    </row>
    <row r="506" spans="1:37" ht="15.75" customHeight="1">
      <c r="A506" s="454"/>
      <c r="B506" s="454"/>
      <c r="C506" s="454"/>
      <c r="D506" s="454"/>
      <c r="E506" s="454"/>
      <c r="F506" s="454"/>
      <c r="G506" s="34"/>
      <c r="H506" s="454"/>
      <c r="I506" s="454"/>
      <c r="J506" s="454"/>
      <c r="K506" s="454"/>
      <c r="L506" s="454"/>
      <c r="M506" s="454"/>
      <c r="N506" s="454"/>
      <c r="O506" s="454"/>
      <c r="P506" s="454"/>
      <c r="Q506" s="454"/>
      <c r="R506" s="454"/>
      <c r="S506" s="454"/>
      <c r="T506" s="454"/>
      <c r="U506" s="454"/>
      <c r="V506" s="454"/>
      <c r="W506" s="454"/>
      <c r="Y506" s="459"/>
      <c r="Z506" s="454"/>
      <c r="AA506" s="36"/>
      <c r="AB506" s="454"/>
      <c r="AC506" s="454"/>
      <c r="AD506" s="454"/>
      <c r="AE506" s="454"/>
      <c r="AK506" s="137"/>
    </row>
    <row r="507" spans="1:37" ht="15.75" customHeight="1">
      <c r="A507" s="454"/>
      <c r="B507" s="454"/>
      <c r="C507" s="454"/>
      <c r="D507" s="454"/>
      <c r="E507" s="454"/>
      <c r="F507" s="454"/>
      <c r="G507" s="34"/>
      <c r="H507" s="454"/>
      <c r="I507" s="454"/>
      <c r="J507" s="454"/>
      <c r="K507" s="454"/>
      <c r="L507" s="454"/>
      <c r="M507" s="454"/>
      <c r="N507" s="454"/>
      <c r="O507" s="454"/>
      <c r="P507" s="454"/>
      <c r="Q507" s="454"/>
      <c r="R507" s="454"/>
      <c r="S507" s="454"/>
      <c r="T507" s="454"/>
      <c r="U507" s="454"/>
      <c r="V507" s="454"/>
      <c r="W507" s="454"/>
      <c r="Y507" s="459"/>
      <c r="Z507" s="454"/>
      <c r="AA507" s="36"/>
      <c r="AB507" s="454"/>
      <c r="AC507" s="454"/>
      <c r="AD507" s="454"/>
      <c r="AE507" s="454"/>
      <c r="AK507" s="137"/>
    </row>
    <row r="508" spans="1:37" ht="15.75" customHeight="1">
      <c r="A508" s="454"/>
      <c r="B508" s="454"/>
      <c r="C508" s="454"/>
      <c r="D508" s="454"/>
      <c r="E508" s="454"/>
      <c r="F508" s="454"/>
      <c r="G508" s="34"/>
      <c r="H508" s="454"/>
      <c r="I508" s="454"/>
      <c r="J508" s="454"/>
      <c r="K508" s="454"/>
      <c r="L508" s="454"/>
      <c r="M508" s="454"/>
      <c r="N508" s="454"/>
      <c r="O508" s="454"/>
      <c r="P508" s="454"/>
      <c r="Q508" s="454"/>
      <c r="R508" s="454"/>
      <c r="S508" s="454"/>
      <c r="T508" s="454"/>
      <c r="U508" s="454"/>
      <c r="V508" s="454"/>
      <c r="W508" s="454"/>
      <c r="Y508" s="459"/>
      <c r="Z508" s="454"/>
      <c r="AA508" s="36"/>
      <c r="AB508" s="454"/>
      <c r="AC508" s="454"/>
      <c r="AD508" s="454"/>
      <c r="AE508" s="454"/>
      <c r="AK508" s="137"/>
    </row>
    <row r="509" spans="1:37" ht="15.75" customHeight="1">
      <c r="A509" s="454"/>
      <c r="B509" s="454"/>
      <c r="C509" s="454"/>
      <c r="D509" s="454"/>
      <c r="E509" s="454"/>
      <c r="F509" s="454"/>
      <c r="G509" s="34"/>
      <c r="H509" s="454"/>
      <c r="I509" s="454"/>
      <c r="J509" s="454"/>
      <c r="K509" s="454"/>
      <c r="L509" s="454"/>
      <c r="M509" s="454"/>
      <c r="N509" s="454"/>
      <c r="O509" s="454"/>
      <c r="P509" s="454"/>
      <c r="Q509" s="454"/>
      <c r="R509" s="454"/>
      <c r="S509" s="454"/>
      <c r="T509" s="454"/>
      <c r="U509" s="454"/>
      <c r="V509" s="454"/>
      <c r="W509" s="454"/>
      <c r="Y509" s="459"/>
      <c r="Z509" s="454"/>
      <c r="AA509" s="36"/>
      <c r="AB509" s="454"/>
      <c r="AC509" s="454"/>
      <c r="AD509" s="454"/>
      <c r="AE509" s="454"/>
      <c r="AK509" s="137"/>
    </row>
    <row r="510" spans="1:37" ht="15.75" customHeight="1">
      <c r="A510" s="454"/>
      <c r="B510" s="454"/>
      <c r="C510" s="454"/>
      <c r="D510" s="454"/>
      <c r="E510" s="454"/>
      <c r="F510" s="454"/>
      <c r="G510" s="34"/>
      <c r="H510" s="454"/>
      <c r="I510" s="454"/>
      <c r="J510" s="454"/>
      <c r="K510" s="454"/>
      <c r="L510" s="454"/>
      <c r="M510" s="454"/>
      <c r="N510" s="454"/>
      <c r="O510" s="454"/>
      <c r="P510" s="454"/>
      <c r="Q510" s="454"/>
      <c r="R510" s="454"/>
      <c r="S510" s="454"/>
      <c r="T510" s="454"/>
      <c r="U510" s="454"/>
      <c r="V510" s="454"/>
      <c r="W510" s="454"/>
      <c r="Y510" s="459"/>
      <c r="Z510" s="454"/>
      <c r="AA510" s="36"/>
      <c r="AB510" s="454"/>
      <c r="AC510" s="454"/>
      <c r="AD510" s="454"/>
      <c r="AE510" s="454"/>
      <c r="AK510" s="137"/>
    </row>
    <row r="511" spans="1:37" ht="15.75" customHeight="1">
      <c r="A511" s="454"/>
      <c r="B511" s="454"/>
      <c r="C511" s="454"/>
      <c r="D511" s="454"/>
      <c r="E511" s="454"/>
      <c r="F511" s="454"/>
      <c r="G511" s="34"/>
      <c r="H511" s="454"/>
      <c r="I511" s="454"/>
      <c r="J511" s="454"/>
      <c r="K511" s="454"/>
      <c r="L511" s="454"/>
      <c r="M511" s="454"/>
      <c r="N511" s="454"/>
      <c r="O511" s="454"/>
      <c r="P511" s="454"/>
      <c r="Q511" s="454"/>
      <c r="R511" s="454"/>
      <c r="S511" s="454"/>
      <c r="T511" s="454"/>
      <c r="U511" s="454"/>
      <c r="V511" s="454"/>
      <c r="W511" s="454"/>
      <c r="Y511" s="459"/>
      <c r="Z511" s="454"/>
      <c r="AA511" s="36"/>
      <c r="AB511" s="454"/>
      <c r="AC511" s="454"/>
      <c r="AD511" s="454"/>
      <c r="AE511" s="454"/>
      <c r="AK511" s="137"/>
    </row>
    <row r="512" spans="1:37" ht="15.75" customHeight="1">
      <c r="A512" s="454"/>
      <c r="B512" s="454"/>
      <c r="C512" s="454"/>
      <c r="D512" s="454"/>
      <c r="E512" s="454"/>
      <c r="F512" s="454"/>
      <c r="G512" s="34"/>
      <c r="H512" s="454"/>
      <c r="I512" s="454"/>
      <c r="J512" s="454"/>
      <c r="K512" s="454"/>
      <c r="L512" s="454"/>
      <c r="M512" s="454"/>
      <c r="N512" s="454"/>
      <c r="O512" s="454"/>
      <c r="P512" s="454"/>
      <c r="Q512" s="454"/>
      <c r="R512" s="454"/>
      <c r="S512" s="454"/>
      <c r="T512" s="454"/>
      <c r="U512" s="454"/>
      <c r="V512" s="454"/>
      <c r="W512" s="454"/>
      <c r="Y512" s="459"/>
      <c r="Z512" s="454"/>
      <c r="AA512" s="36"/>
      <c r="AB512" s="454"/>
      <c r="AC512" s="454"/>
      <c r="AD512" s="454"/>
      <c r="AE512" s="454"/>
      <c r="AK512" s="137"/>
    </row>
    <row r="513" spans="1:37" ht="15.75" customHeight="1">
      <c r="A513" s="454"/>
      <c r="B513" s="454"/>
      <c r="C513" s="454"/>
      <c r="D513" s="454"/>
      <c r="E513" s="454"/>
      <c r="F513" s="454"/>
      <c r="G513" s="34"/>
      <c r="H513" s="454"/>
      <c r="I513" s="454"/>
      <c r="J513" s="454"/>
      <c r="K513" s="454"/>
      <c r="L513" s="454"/>
      <c r="M513" s="454"/>
      <c r="N513" s="454"/>
      <c r="O513" s="454"/>
      <c r="P513" s="454"/>
      <c r="Q513" s="454"/>
      <c r="R513" s="454"/>
      <c r="S513" s="454"/>
      <c r="T513" s="454"/>
      <c r="U513" s="454"/>
      <c r="V513" s="454"/>
      <c r="W513" s="454"/>
      <c r="Y513" s="459"/>
      <c r="Z513" s="454"/>
      <c r="AA513" s="36"/>
      <c r="AB513" s="454"/>
      <c r="AC513" s="454"/>
      <c r="AD513" s="454"/>
      <c r="AE513" s="454"/>
      <c r="AK513" s="137"/>
    </row>
    <row r="514" spans="1:37" ht="15.75" customHeight="1">
      <c r="A514" s="454"/>
      <c r="B514" s="454"/>
      <c r="C514" s="454"/>
      <c r="D514" s="454"/>
      <c r="E514" s="454"/>
      <c r="F514" s="454"/>
      <c r="G514" s="34"/>
      <c r="H514" s="454"/>
      <c r="I514" s="454"/>
      <c r="J514" s="454"/>
      <c r="K514" s="454"/>
      <c r="L514" s="454"/>
      <c r="M514" s="454"/>
      <c r="N514" s="454"/>
      <c r="O514" s="454"/>
      <c r="P514" s="454"/>
      <c r="Q514" s="454"/>
      <c r="R514" s="454"/>
      <c r="S514" s="454"/>
      <c r="T514" s="454"/>
      <c r="U514" s="454"/>
      <c r="V514" s="454"/>
      <c r="W514" s="454"/>
      <c r="Y514" s="459"/>
      <c r="Z514" s="454"/>
      <c r="AA514" s="36"/>
      <c r="AB514" s="454"/>
      <c r="AC514" s="454"/>
      <c r="AD514" s="454"/>
      <c r="AE514" s="454"/>
      <c r="AK514" s="137"/>
    </row>
    <row r="515" spans="1:37" ht="15.75" customHeight="1">
      <c r="A515" s="454"/>
      <c r="B515" s="454"/>
      <c r="C515" s="454"/>
      <c r="D515" s="454"/>
      <c r="E515" s="454"/>
      <c r="F515" s="454"/>
      <c r="G515" s="34"/>
      <c r="H515" s="454"/>
      <c r="I515" s="454"/>
      <c r="J515" s="454"/>
      <c r="K515" s="454"/>
      <c r="L515" s="454"/>
      <c r="M515" s="454"/>
      <c r="N515" s="454"/>
      <c r="O515" s="454"/>
      <c r="P515" s="454"/>
      <c r="Q515" s="454"/>
      <c r="R515" s="454"/>
      <c r="S515" s="454"/>
      <c r="T515" s="454"/>
      <c r="U515" s="454"/>
      <c r="V515" s="454"/>
      <c r="W515" s="454"/>
      <c r="Y515" s="459"/>
      <c r="Z515" s="454"/>
      <c r="AA515" s="36"/>
      <c r="AB515" s="454"/>
      <c r="AC515" s="454"/>
      <c r="AD515" s="454"/>
      <c r="AE515" s="454"/>
      <c r="AK515" s="137"/>
    </row>
    <row r="516" spans="1:37" ht="15.75" customHeight="1">
      <c r="A516" s="454"/>
      <c r="B516" s="454"/>
      <c r="C516" s="454"/>
      <c r="D516" s="454"/>
      <c r="E516" s="454"/>
      <c r="F516" s="454"/>
      <c r="G516" s="34"/>
      <c r="H516" s="454"/>
      <c r="I516" s="454"/>
      <c r="J516" s="454"/>
      <c r="K516" s="454"/>
      <c r="L516" s="454"/>
      <c r="M516" s="454"/>
      <c r="N516" s="454"/>
      <c r="O516" s="454"/>
      <c r="P516" s="454"/>
      <c r="Q516" s="454"/>
      <c r="R516" s="454"/>
      <c r="S516" s="454"/>
      <c r="T516" s="454"/>
      <c r="U516" s="454"/>
      <c r="V516" s="454"/>
      <c r="W516" s="454"/>
      <c r="Y516" s="459"/>
      <c r="Z516" s="454"/>
      <c r="AA516" s="36"/>
      <c r="AB516" s="454"/>
      <c r="AC516" s="454"/>
      <c r="AD516" s="454"/>
      <c r="AE516" s="454"/>
      <c r="AK516" s="137"/>
    </row>
    <row r="517" spans="1:37" ht="15.75" customHeight="1">
      <c r="A517" s="454"/>
      <c r="B517" s="454"/>
      <c r="C517" s="454"/>
      <c r="D517" s="454"/>
      <c r="E517" s="454"/>
      <c r="F517" s="454"/>
      <c r="G517" s="34"/>
      <c r="H517" s="454"/>
      <c r="I517" s="454"/>
      <c r="J517" s="454"/>
      <c r="K517" s="454"/>
      <c r="L517" s="454"/>
      <c r="M517" s="454"/>
      <c r="N517" s="454"/>
      <c r="O517" s="454"/>
      <c r="P517" s="454"/>
      <c r="Q517" s="454"/>
      <c r="R517" s="454"/>
      <c r="S517" s="454"/>
      <c r="T517" s="454"/>
      <c r="U517" s="454"/>
      <c r="V517" s="454"/>
      <c r="W517" s="454"/>
      <c r="Y517" s="459"/>
      <c r="Z517" s="454"/>
      <c r="AA517" s="36"/>
      <c r="AB517" s="454"/>
      <c r="AC517" s="454"/>
      <c r="AD517" s="454"/>
      <c r="AE517" s="454"/>
      <c r="AK517" s="137"/>
    </row>
    <row r="518" spans="1:37" ht="15.75" customHeight="1">
      <c r="A518" s="454"/>
      <c r="B518" s="454"/>
      <c r="C518" s="454"/>
      <c r="D518" s="454"/>
      <c r="E518" s="454"/>
      <c r="F518" s="454"/>
      <c r="G518" s="34"/>
      <c r="H518" s="454"/>
      <c r="I518" s="454"/>
      <c r="J518" s="454"/>
      <c r="K518" s="454"/>
      <c r="L518" s="454"/>
      <c r="M518" s="454"/>
      <c r="N518" s="454"/>
      <c r="O518" s="454"/>
      <c r="P518" s="454"/>
      <c r="Q518" s="454"/>
      <c r="R518" s="454"/>
      <c r="S518" s="454"/>
      <c r="T518" s="454"/>
      <c r="U518" s="454"/>
      <c r="V518" s="454"/>
      <c r="W518" s="454"/>
      <c r="Y518" s="459"/>
      <c r="Z518" s="454"/>
      <c r="AA518" s="36"/>
      <c r="AB518" s="454"/>
      <c r="AC518" s="454"/>
      <c r="AD518" s="454"/>
      <c r="AE518" s="454"/>
      <c r="AK518" s="137"/>
    </row>
    <row r="519" spans="1:37" ht="15.75" customHeight="1">
      <c r="A519" s="454"/>
      <c r="B519" s="454"/>
      <c r="C519" s="454"/>
      <c r="D519" s="454"/>
      <c r="E519" s="454"/>
      <c r="F519" s="454"/>
      <c r="G519" s="34"/>
      <c r="H519" s="454"/>
      <c r="I519" s="454"/>
      <c r="J519" s="454"/>
      <c r="K519" s="454"/>
      <c r="L519" s="454"/>
      <c r="M519" s="454"/>
      <c r="N519" s="454"/>
      <c r="O519" s="454"/>
      <c r="P519" s="454"/>
      <c r="Q519" s="454"/>
      <c r="R519" s="454"/>
      <c r="S519" s="454"/>
      <c r="T519" s="454"/>
      <c r="U519" s="454"/>
      <c r="V519" s="454"/>
      <c r="W519" s="454"/>
      <c r="Y519" s="459"/>
      <c r="Z519" s="454"/>
      <c r="AA519" s="36"/>
      <c r="AB519" s="454"/>
      <c r="AC519" s="454"/>
      <c r="AD519" s="454"/>
      <c r="AE519" s="454"/>
      <c r="AK519" s="137"/>
    </row>
    <row r="520" spans="1:37" ht="15.75" customHeight="1">
      <c r="A520" s="454"/>
      <c r="B520" s="454"/>
      <c r="C520" s="454"/>
      <c r="D520" s="454"/>
      <c r="E520" s="454"/>
      <c r="F520" s="454"/>
      <c r="G520" s="34"/>
      <c r="H520" s="454"/>
      <c r="I520" s="454"/>
      <c r="J520" s="454"/>
      <c r="K520" s="454"/>
      <c r="L520" s="454"/>
      <c r="M520" s="454"/>
      <c r="N520" s="454"/>
      <c r="O520" s="454"/>
      <c r="P520" s="454"/>
      <c r="Q520" s="454"/>
      <c r="R520" s="454"/>
      <c r="S520" s="454"/>
      <c r="T520" s="454"/>
      <c r="U520" s="454"/>
      <c r="V520" s="454"/>
      <c r="W520" s="454"/>
      <c r="Y520" s="459"/>
      <c r="Z520" s="454"/>
      <c r="AA520" s="36"/>
      <c r="AB520" s="454"/>
      <c r="AC520" s="454"/>
      <c r="AD520" s="454"/>
      <c r="AE520" s="454"/>
      <c r="AK520" s="137"/>
    </row>
    <row r="521" spans="1:37" ht="15.75" customHeight="1">
      <c r="A521" s="454"/>
      <c r="B521" s="454"/>
      <c r="C521" s="454"/>
      <c r="D521" s="454"/>
      <c r="E521" s="454"/>
      <c r="F521" s="454"/>
      <c r="G521" s="34"/>
      <c r="H521" s="454"/>
      <c r="I521" s="454"/>
      <c r="J521" s="454"/>
      <c r="K521" s="454"/>
      <c r="L521" s="454"/>
      <c r="M521" s="454"/>
      <c r="N521" s="454"/>
      <c r="O521" s="454"/>
      <c r="P521" s="454"/>
      <c r="Q521" s="454"/>
      <c r="R521" s="454"/>
      <c r="S521" s="454"/>
      <c r="T521" s="454"/>
      <c r="U521" s="454"/>
      <c r="V521" s="454"/>
      <c r="W521" s="454"/>
      <c r="Y521" s="459"/>
      <c r="Z521" s="454"/>
      <c r="AA521" s="36"/>
      <c r="AB521" s="454"/>
      <c r="AC521" s="454"/>
      <c r="AD521" s="454"/>
      <c r="AE521" s="454"/>
      <c r="AK521" s="137"/>
    </row>
    <row r="522" spans="1:37" ht="15.75" customHeight="1">
      <c r="A522" s="454"/>
      <c r="B522" s="454"/>
      <c r="C522" s="454"/>
      <c r="D522" s="454"/>
      <c r="E522" s="454"/>
      <c r="F522" s="454"/>
      <c r="G522" s="34"/>
      <c r="H522" s="454"/>
      <c r="I522" s="454"/>
      <c r="J522" s="454"/>
      <c r="K522" s="454"/>
      <c r="L522" s="454"/>
      <c r="M522" s="454"/>
      <c r="N522" s="454"/>
      <c r="O522" s="454"/>
      <c r="P522" s="454"/>
      <c r="Q522" s="454"/>
      <c r="R522" s="454"/>
      <c r="S522" s="454"/>
      <c r="T522" s="454"/>
      <c r="U522" s="454"/>
      <c r="V522" s="454"/>
      <c r="W522" s="454"/>
      <c r="Y522" s="459"/>
      <c r="Z522" s="454"/>
      <c r="AA522" s="36"/>
      <c r="AB522" s="454"/>
      <c r="AC522" s="454"/>
      <c r="AD522" s="454"/>
      <c r="AE522" s="454"/>
      <c r="AK522" s="137"/>
    </row>
    <row r="523" spans="1:37" ht="15.75" customHeight="1">
      <c r="A523" s="454"/>
      <c r="B523" s="454"/>
      <c r="C523" s="454"/>
      <c r="D523" s="454"/>
      <c r="E523" s="454"/>
      <c r="F523" s="454"/>
      <c r="G523" s="34"/>
      <c r="H523" s="454"/>
      <c r="I523" s="454"/>
      <c r="J523" s="454"/>
      <c r="K523" s="454"/>
      <c r="L523" s="454"/>
      <c r="M523" s="454"/>
      <c r="N523" s="454"/>
      <c r="O523" s="454"/>
      <c r="P523" s="454"/>
      <c r="Q523" s="454"/>
      <c r="R523" s="454"/>
      <c r="S523" s="454"/>
      <c r="T523" s="454"/>
      <c r="U523" s="454"/>
      <c r="V523" s="454"/>
      <c r="W523" s="454"/>
      <c r="Y523" s="459"/>
      <c r="Z523" s="454"/>
      <c r="AA523" s="36"/>
      <c r="AB523" s="454"/>
      <c r="AC523" s="454"/>
      <c r="AD523" s="454"/>
      <c r="AE523" s="454"/>
      <c r="AK523" s="137"/>
    </row>
    <row r="524" spans="1:37" ht="15.75" customHeight="1">
      <c r="A524" s="454"/>
      <c r="B524" s="454"/>
      <c r="C524" s="454"/>
      <c r="D524" s="454"/>
      <c r="E524" s="454"/>
      <c r="F524" s="454"/>
      <c r="G524" s="34"/>
      <c r="H524" s="454"/>
      <c r="I524" s="454"/>
      <c r="J524" s="454"/>
      <c r="K524" s="454"/>
      <c r="L524" s="454"/>
      <c r="M524" s="454"/>
      <c r="N524" s="454"/>
      <c r="O524" s="454"/>
      <c r="P524" s="454"/>
      <c r="Q524" s="454"/>
      <c r="R524" s="454"/>
      <c r="S524" s="454"/>
      <c r="T524" s="454"/>
      <c r="U524" s="454"/>
      <c r="V524" s="454"/>
      <c r="W524" s="454"/>
      <c r="Y524" s="459"/>
      <c r="Z524" s="454"/>
      <c r="AA524" s="36"/>
      <c r="AB524" s="454"/>
      <c r="AC524" s="454"/>
      <c r="AD524" s="454"/>
      <c r="AE524" s="454"/>
      <c r="AK524" s="137"/>
    </row>
    <row r="525" spans="1:37" ht="15.75" customHeight="1">
      <c r="A525" s="454"/>
      <c r="B525" s="454"/>
      <c r="C525" s="454"/>
      <c r="D525" s="454"/>
      <c r="E525" s="454"/>
      <c r="F525" s="454"/>
      <c r="G525" s="34"/>
      <c r="H525" s="454"/>
      <c r="I525" s="454"/>
      <c r="J525" s="454"/>
      <c r="K525" s="454"/>
      <c r="L525" s="454"/>
      <c r="M525" s="454"/>
      <c r="N525" s="454"/>
      <c r="O525" s="454"/>
      <c r="P525" s="454"/>
      <c r="Q525" s="454"/>
      <c r="R525" s="454"/>
      <c r="S525" s="454"/>
      <c r="T525" s="454"/>
      <c r="U525" s="454"/>
      <c r="V525" s="454"/>
      <c r="W525" s="454"/>
      <c r="Y525" s="459"/>
      <c r="Z525" s="454"/>
      <c r="AA525" s="36"/>
      <c r="AB525" s="454"/>
      <c r="AC525" s="454"/>
      <c r="AD525" s="454"/>
      <c r="AE525" s="454"/>
      <c r="AK525" s="137"/>
    </row>
    <row r="526" spans="1:37" ht="15.75" customHeight="1">
      <c r="A526" s="454"/>
      <c r="B526" s="454"/>
      <c r="C526" s="454"/>
      <c r="D526" s="454"/>
      <c r="E526" s="454"/>
      <c r="F526" s="454"/>
      <c r="G526" s="34"/>
      <c r="H526" s="454"/>
      <c r="I526" s="454"/>
      <c r="J526" s="454"/>
      <c r="K526" s="454"/>
      <c r="L526" s="454"/>
      <c r="M526" s="454"/>
      <c r="N526" s="454"/>
      <c r="O526" s="454"/>
      <c r="P526" s="454"/>
      <c r="Q526" s="454"/>
      <c r="R526" s="454"/>
      <c r="S526" s="454"/>
      <c r="T526" s="454"/>
      <c r="U526" s="454"/>
      <c r="V526" s="454"/>
      <c r="W526" s="454"/>
      <c r="Y526" s="459"/>
      <c r="Z526" s="454"/>
      <c r="AA526" s="36"/>
      <c r="AB526" s="454"/>
      <c r="AC526" s="454"/>
      <c r="AD526" s="454"/>
      <c r="AE526" s="454"/>
      <c r="AK526" s="137"/>
    </row>
    <row r="527" spans="1:37" ht="15.75" customHeight="1">
      <c r="A527" s="454"/>
      <c r="B527" s="454"/>
      <c r="C527" s="454"/>
      <c r="D527" s="454"/>
      <c r="E527" s="454"/>
      <c r="F527" s="454"/>
      <c r="G527" s="34"/>
      <c r="H527" s="454"/>
      <c r="I527" s="454"/>
      <c r="J527" s="454"/>
      <c r="K527" s="454"/>
      <c r="L527" s="454"/>
      <c r="M527" s="454"/>
      <c r="N527" s="454"/>
      <c r="O527" s="454"/>
      <c r="P527" s="454"/>
      <c r="Q527" s="454"/>
      <c r="R527" s="454"/>
      <c r="S527" s="454"/>
      <c r="T527" s="454"/>
      <c r="U527" s="454"/>
      <c r="V527" s="454"/>
      <c r="W527" s="454"/>
      <c r="Y527" s="459"/>
      <c r="Z527" s="454"/>
      <c r="AA527" s="36"/>
      <c r="AB527" s="454"/>
      <c r="AC527" s="454"/>
      <c r="AD527" s="454"/>
      <c r="AE527" s="454"/>
      <c r="AK527" s="137"/>
    </row>
    <row r="528" spans="1:37" ht="15.75" customHeight="1">
      <c r="A528" s="454"/>
      <c r="B528" s="454"/>
      <c r="C528" s="454"/>
      <c r="D528" s="454"/>
      <c r="E528" s="454"/>
      <c r="F528" s="454"/>
      <c r="G528" s="34"/>
      <c r="H528" s="454"/>
      <c r="I528" s="454"/>
      <c r="J528" s="454"/>
      <c r="K528" s="454"/>
      <c r="L528" s="454"/>
      <c r="M528" s="454"/>
      <c r="N528" s="454"/>
      <c r="O528" s="454"/>
      <c r="P528" s="454"/>
      <c r="Q528" s="454"/>
      <c r="R528" s="454"/>
      <c r="S528" s="454"/>
      <c r="T528" s="454"/>
      <c r="U528" s="454"/>
      <c r="V528" s="454"/>
      <c r="W528" s="454"/>
      <c r="Y528" s="459"/>
      <c r="Z528" s="454"/>
      <c r="AA528" s="36"/>
      <c r="AB528" s="454"/>
      <c r="AC528" s="454"/>
      <c r="AD528" s="454"/>
      <c r="AE528" s="454"/>
      <c r="AK528" s="137"/>
    </row>
    <row r="529" spans="1:37" ht="15.75" customHeight="1">
      <c r="A529" s="454"/>
      <c r="B529" s="454"/>
      <c r="C529" s="454"/>
      <c r="D529" s="454"/>
      <c r="E529" s="454"/>
      <c r="F529" s="454"/>
      <c r="G529" s="34"/>
      <c r="H529" s="454"/>
      <c r="I529" s="454"/>
      <c r="J529" s="454"/>
      <c r="K529" s="454"/>
      <c r="L529" s="454"/>
      <c r="M529" s="454"/>
      <c r="N529" s="454"/>
      <c r="O529" s="454"/>
      <c r="P529" s="454"/>
      <c r="Q529" s="454"/>
      <c r="R529" s="454"/>
      <c r="S529" s="454"/>
      <c r="T529" s="454"/>
      <c r="U529" s="454"/>
      <c r="V529" s="454"/>
      <c r="W529" s="454"/>
      <c r="Y529" s="459"/>
      <c r="Z529" s="454"/>
      <c r="AA529" s="36"/>
      <c r="AB529" s="454"/>
      <c r="AC529" s="454"/>
      <c r="AD529" s="454"/>
      <c r="AE529" s="454"/>
      <c r="AK529" s="137"/>
    </row>
    <row r="530" spans="1:37" ht="15.75" customHeight="1">
      <c r="A530" s="454"/>
      <c r="B530" s="454"/>
      <c r="C530" s="454"/>
      <c r="D530" s="454"/>
      <c r="E530" s="454"/>
      <c r="F530" s="454"/>
      <c r="G530" s="34"/>
      <c r="H530" s="454"/>
      <c r="I530" s="454"/>
      <c r="J530" s="454"/>
      <c r="K530" s="454"/>
      <c r="L530" s="454"/>
      <c r="M530" s="454"/>
      <c r="N530" s="454"/>
      <c r="O530" s="454"/>
      <c r="P530" s="454"/>
      <c r="Q530" s="454"/>
      <c r="R530" s="454"/>
      <c r="S530" s="454"/>
      <c r="T530" s="454"/>
      <c r="U530" s="454"/>
      <c r="V530" s="454"/>
      <c r="W530" s="454"/>
      <c r="Y530" s="459"/>
      <c r="Z530" s="454"/>
      <c r="AA530" s="36"/>
      <c r="AB530" s="454"/>
      <c r="AC530" s="454"/>
      <c r="AD530" s="454"/>
      <c r="AE530" s="454"/>
      <c r="AK530" s="137"/>
    </row>
    <row r="531" spans="1:37" ht="15.75" customHeight="1">
      <c r="A531" s="454"/>
      <c r="B531" s="454"/>
      <c r="C531" s="454"/>
      <c r="D531" s="454"/>
      <c r="E531" s="454"/>
      <c r="F531" s="454"/>
      <c r="G531" s="34"/>
      <c r="H531" s="454"/>
      <c r="I531" s="454"/>
      <c r="J531" s="454"/>
      <c r="K531" s="454"/>
      <c r="L531" s="454"/>
      <c r="M531" s="454"/>
      <c r="N531" s="454"/>
      <c r="O531" s="454"/>
      <c r="P531" s="454"/>
      <c r="Q531" s="454"/>
      <c r="R531" s="454"/>
      <c r="S531" s="454"/>
      <c r="T531" s="454"/>
      <c r="U531" s="454"/>
      <c r="V531" s="454"/>
      <c r="W531" s="454"/>
      <c r="Y531" s="459"/>
      <c r="Z531" s="454"/>
      <c r="AA531" s="36"/>
      <c r="AB531" s="454"/>
      <c r="AC531" s="454"/>
      <c r="AD531" s="454"/>
      <c r="AE531" s="454"/>
      <c r="AK531" s="137"/>
    </row>
    <row r="532" spans="1:37" ht="15.75" customHeight="1">
      <c r="A532" s="454"/>
      <c r="B532" s="454"/>
      <c r="C532" s="454"/>
      <c r="D532" s="454"/>
      <c r="E532" s="454"/>
      <c r="F532" s="454"/>
      <c r="G532" s="34"/>
      <c r="H532" s="454"/>
      <c r="I532" s="454"/>
      <c r="J532" s="454"/>
      <c r="K532" s="454"/>
      <c r="L532" s="454"/>
      <c r="M532" s="454"/>
      <c r="N532" s="454"/>
      <c r="O532" s="454"/>
      <c r="P532" s="454"/>
      <c r="Q532" s="454"/>
      <c r="R532" s="454"/>
      <c r="S532" s="454"/>
      <c r="T532" s="454"/>
      <c r="U532" s="454"/>
      <c r="V532" s="454"/>
      <c r="W532" s="454"/>
      <c r="Y532" s="459"/>
      <c r="Z532" s="454"/>
      <c r="AA532" s="36"/>
      <c r="AB532" s="454"/>
      <c r="AC532" s="454"/>
      <c r="AD532" s="454"/>
      <c r="AE532" s="454"/>
      <c r="AK532" s="137"/>
    </row>
    <row r="533" spans="1:37" ht="15.75" customHeight="1">
      <c r="A533" s="454"/>
      <c r="B533" s="454"/>
      <c r="C533" s="454"/>
      <c r="D533" s="454"/>
      <c r="E533" s="454"/>
      <c r="F533" s="454"/>
      <c r="G533" s="34"/>
      <c r="H533" s="454"/>
      <c r="I533" s="454"/>
      <c r="J533" s="454"/>
      <c r="K533" s="454"/>
      <c r="L533" s="454"/>
      <c r="M533" s="454"/>
      <c r="N533" s="454"/>
      <c r="O533" s="454"/>
      <c r="P533" s="454"/>
      <c r="Q533" s="454"/>
      <c r="R533" s="454"/>
      <c r="S533" s="454"/>
      <c r="T533" s="454"/>
      <c r="U533" s="454"/>
      <c r="V533" s="454"/>
      <c r="W533" s="454"/>
      <c r="Y533" s="459"/>
      <c r="Z533" s="454"/>
      <c r="AA533" s="36"/>
      <c r="AB533" s="454"/>
      <c r="AC533" s="454"/>
      <c r="AD533" s="454"/>
      <c r="AE533" s="454"/>
      <c r="AK533" s="137"/>
    </row>
    <row r="534" spans="1:37" ht="15.75" customHeight="1">
      <c r="A534" s="454"/>
      <c r="B534" s="454"/>
      <c r="C534" s="454"/>
      <c r="D534" s="454"/>
      <c r="E534" s="454"/>
      <c r="F534" s="454"/>
      <c r="G534" s="34"/>
      <c r="H534" s="454"/>
      <c r="I534" s="454"/>
      <c r="J534" s="454"/>
      <c r="K534" s="454"/>
      <c r="L534" s="454"/>
      <c r="M534" s="454"/>
      <c r="N534" s="454"/>
      <c r="O534" s="454"/>
      <c r="P534" s="454"/>
      <c r="Q534" s="454"/>
      <c r="R534" s="454"/>
      <c r="S534" s="454"/>
      <c r="T534" s="454"/>
      <c r="U534" s="454"/>
      <c r="V534" s="454"/>
      <c r="W534" s="454"/>
      <c r="Y534" s="459"/>
      <c r="Z534" s="454"/>
      <c r="AA534" s="36"/>
      <c r="AB534" s="454"/>
      <c r="AC534" s="454"/>
      <c r="AD534" s="454"/>
      <c r="AE534" s="454"/>
      <c r="AK534" s="137"/>
    </row>
    <row r="535" spans="1:37" ht="15.75" customHeight="1">
      <c r="A535" s="454"/>
      <c r="B535" s="454"/>
      <c r="C535" s="454"/>
      <c r="D535" s="454"/>
      <c r="E535" s="454"/>
      <c r="F535" s="454"/>
      <c r="G535" s="34"/>
      <c r="H535" s="454"/>
      <c r="I535" s="454"/>
      <c r="J535" s="454"/>
      <c r="K535" s="454"/>
      <c r="L535" s="454"/>
      <c r="M535" s="454"/>
      <c r="N535" s="454"/>
      <c r="O535" s="454"/>
      <c r="P535" s="454"/>
      <c r="Q535" s="454"/>
      <c r="R535" s="454"/>
      <c r="S535" s="454"/>
      <c r="T535" s="454"/>
      <c r="U535" s="454"/>
      <c r="V535" s="454"/>
      <c r="W535" s="454"/>
      <c r="Y535" s="459"/>
      <c r="Z535" s="454"/>
      <c r="AA535" s="36"/>
      <c r="AB535" s="454"/>
      <c r="AC535" s="454"/>
      <c r="AD535" s="454"/>
      <c r="AE535" s="454"/>
      <c r="AK535" s="137"/>
    </row>
    <row r="536" spans="1:37" ht="15.75" customHeight="1">
      <c r="A536" s="454"/>
      <c r="B536" s="454"/>
      <c r="C536" s="454"/>
      <c r="D536" s="454"/>
      <c r="E536" s="454"/>
      <c r="F536" s="454"/>
      <c r="G536" s="34"/>
      <c r="H536" s="454"/>
      <c r="I536" s="454"/>
      <c r="J536" s="454"/>
      <c r="K536" s="454"/>
      <c r="L536" s="454"/>
      <c r="M536" s="454"/>
      <c r="N536" s="454"/>
      <c r="O536" s="454"/>
      <c r="P536" s="454"/>
      <c r="Q536" s="454"/>
      <c r="R536" s="454"/>
      <c r="S536" s="454"/>
      <c r="T536" s="454"/>
      <c r="U536" s="454"/>
      <c r="V536" s="454"/>
      <c r="W536" s="454"/>
      <c r="Y536" s="459"/>
      <c r="Z536" s="454"/>
      <c r="AA536" s="36"/>
      <c r="AB536" s="454"/>
      <c r="AC536" s="454"/>
      <c r="AD536" s="454"/>
      <c r="AE536" s="454"/>
      <c r="AK536" s="137"/>
    </row>
    <row r="537" spans="1:37" ht="15.75" customHeight="1">
      <c r="A537" s="454"/>
      <c r="B537" s="454"/>
      <c r="C537" s="454"/>
      <c r="D537" s="454"/>
      <c r="E537" s="454"/>
      <c r="F537" s="454"/>
      <c r="G537" s="34"/>
      <c r="H537" s="454"/>
      <c r="I537" s="454"/>
      <c r="J537" s="454"/>
      <c r="K537" s="454"/>
      <c r="L537" s="454"/>
      <c r="M537" s="454"/>
      <c r="N537" s="454"/>
      <c r="O537" s="454"/>
      <c r="P537" s="454"/>
      <c r="Q537" s="454"/>
      <c r="R537" s="454"/>
      <c r="S537" s="454"/>
      <c r="T537" s="454"/>
      <c r="U537" s="454"/>
      <c r="V537" s="454"/>
      <c r="W537" s="454"/>
      <c r="Y537" s="459"/>
      <c r="Z537" s="454"/>
      <c r="AA537" s="36"/>
      <c r="AB537" s="454"/>
      <c r="AC537" s="454"/>
      <c r="AD537" s="454"/>
      <c r="AE537" s="454"/>
      <c r="AK537" s="137"/>
    </row>
    <row r="538" spans="1:37" ht="15.75" customHeight="1">
      <c r="A538" s="454"/>
      <c r="B538" s="454"/>
      <c r="C538" s="454"/>
      <c r="D538" s="454"/>
      <c r="E538" s="454"/>
      <c r="F538" s="454"/>
      <c r="G538" s="34"/>
      <c r="H538" s="454"/>
      <c r="I538" s="454"/>
      <c r="J538" s="454"/>
      <c r="K538" s="454"/>
      <c r="L538" s="454"/>
      <c r="M538" s="454"/>
      <c r="N538" s="454"/>
      <c r="O538" s="454"/>
      <c r="P538" s="454"/>
      <c r="Q538" s="454"/>
      <c r="R538" s="454"/>
      <c r="S538" s="454"/>
      <c r="T538" s="454"/>
      <c r="U538" s="454"/>
      <c r="V538" s="454"/>
      <c r="W538" s="454"/>
      <c r="Y538" s="459"/>
      <c r="Z538" s="454"/>
      <c r="AA538" s="36"/>
      <c r="AB538" s="454"/>
      <c r="AC538" s="454"/>
      <c r="AD538" s="454"/>
      <c r="AE538" s="454"/>
      <c r="AK538" s="137"/>
    </row>
    <row r="539" spans="1:37" ht="15.75" customHeight="1">
      <c r="A539" s="454"/>
      <c r="B539" s="454"/>
      <c r="C539" s="454"/>
      <c r="D539" s="454"/>
      <c r="E539" s="454"/>
      <c r="F539" s="454"/>
      <c r="G539" s="34"/>
      <c r="H539" s="454"/>
      <c r="I539" s="454"/>
      <c r="J539" s="454"/>
      <c r="K539" s="454"/>
      <c r="L539" s="454"/>
      <c r="M539" s="454"/>
      <c r="N539" s="454"/>
      <c r="O539" s="454"/>
      <c r="P539" s="454"/>
      <c r="Q539" s="454"/>
      <c r="R539" s="454"/>
      <c r="S539" s="454"/>
      <c r="T539" s="454"/>
      <c r="U539" s="454"/>
      <c r="V539" s="454"/>
      <c r="W539" s="454"/>
      <c r="Y539" s="459"/>
      <c r="Z539" s="454"/>
      <c r="AA539" s="36"/>
      <c r="AB539" s="454"/>
      <c r="AC539" s="454"/>
      <c r="AD539" s="454"/>
      <c r="AE539" s="454"/>
      <c r="AK539" s="137"/>
    </row>
    <row r="540" spans="1:37" ht="15.75" customHeight="1">
      <c r="A540" s="454"/>
      <c r="B540" s="454"/>
      <c r="C540" s="454"/>
      <c r="D540" s="454"/>
      <c r="E540" s="454"/>
      <c r="F540" s="454"/>
      <c r="G540" s="34"/>
      <c r="H540" s="454"/>
      <c r="I540" s="454"/>
      <c r="J540" s="454"/>
      <c r="K540" s="454"/>
      <c r="L540" s="454"/>
      <c r="M540" s="454"/>
      <c r="N540" s="454"/>
      <c r="O540" s="454"/>
      <c r="P540" s="454"/>
      <c r="Q540" s="454"/>
      <c r="R540" s="454"/>
      <c r="S540" s="454"/>
      <c r="T540" s="454"/>
      <c r="U540" s="454"/>
      <c r="V540" s="454"/>
      <c r="W540" s="454"/>
      <c r="Y540" s="459"/>
      <c r="Z540" s="454"/>
      <c r="AA540" s="36"/>
      <c r="AB540" s="454"/>
      <c r="AC540" s="454"/>
      <c r="AD540" s="454"/>
      <c r="AE540" s="454"/>
      <c r="AK540" s="137"/>
    </row>
    <row r="541" spans="1:37" ht="15.75" customHeight="1">
      <c r="A541" s="454"/>
      <c r="B541" s="454"/>
      <c r="C541" s="454"/>
      <c r="D541" s="454"/>
      <c r="E541" s="454"/>
      <c r="F541" s="454"/>
      <c r="G541" s="34"/>
      <c r="H541" s="454"/>
      <c r="I541" s="454"/>
      <c r="J541" s="454"/>
      <c r="K541" s="454"/>
      <c r="L541" s="454"/>
      <c r="M541" s="454"/>
      <c r="N541" s="454"/>
      <c r="O541" s="454"/>
      <c r="P541" s="454"/>
      <c r="Q541" s="454"/>
      <c r="R541" s="454"/>
      <c r="S541" s="454"/>
      <c r="T541" s="454"/>
      <c r="U541" s="454"/>
      <c r="V541" s="454"/>
      <c r="W541" s="454"/>
      <c r="Y541" s="459"/>
      <c r="Z541" s="454"/>
      <c r="AA541" s="36"/>
      <c r="AB541" s="454"/>
      <c r="AC541" s="454"/>
      <c r="AD541" s="454"/>
      <c r="AE541" s="454"/>
      <c r="AK541" s="137"/>
    </row>
    <row r="542" spans="1:37" ht="15.75" customHeight="1">
      <c r="A542" s="454"/>
      <c r="B542" s="454"/>
      <c r="C542" s="454"/>
      <c r="D542" s="454"/>
      <c r="E542" s="454"/>
      <c r="F542" s="454"/>
      <c r="G542" s="34"/>
      <c r="H542" s="454"/>
      <c r="I542" s="454"/>
      <c r="J542" s="454"/>
      <c r="K542" s="454"/>
      <c r="L542" s="454"/>
      <c r="M542" s="454"/>
      <c r="N542" s="454"/>
      <c r="O542" s="454"/>
      <c r="P542" s="454"/>
      <c r="Q542" s="454"/>
      <c r="R542" s="454"/>
      <c r="S542" s="454"/>
      <c r="T542" s="454"/>
      <c r="U542" s="454"/>
      <c r="V542" s="454"/>
      <c r="W542" s="454"/>
      <c r="Y542" s="459"/>
      <c r="Z542" s="454"/>
      <c r="AA542" s="36"/>
      <c r="AB542" s="454"/>
      <c r="AC542" s="454"/>
      <c r="AD542" s="454"/>
      <c r="AE542" s="454"/>
      <c r="AK542" s="137"/>
    </row>
    <row r="543" spans="1:37" ht="15.75" customHeight="1">
      <c r="A543" s="454"/>
      <c r="B543" s="454"/>
      <c r="C543" s="454"/>
      <c r="D543" s="454"/>
      <c r="E543" s="454"/>
      <c r="F543" s="454"/>
      <c r="G543" s="34"/>
      <c r="H543" s="454"/>
      <c r="I543" s="454"/>
      <c r="J543" s="454"/>
      <c r="K543" s="454"/>
      <c r="L543" s="454"/>
      <c r="M543" s="454"/>
      <c r="N543" s="454"/>
      <c r="O543" s="454"/>
      <c r="P543" s="454"/>
      <c r="Q543" s="454"/>
      <c r="R543" s="454"/>
      <c r="S543" s="454"/>
      <c r="T543" s="454"/>
      <c r="U543" s="454"/>
      <c r="V543" s="454"/>
      <c r="W543" s="454"/>
      <c r="Y543" s="459"/>
      <c r="Z543" s="454"/>
      <c r="AA543" s="36"/>
      <c r="AB543" s="454"/>
      <c r="AC543" s="454"/>
      <c r="AD543" s="454"/>
      <c r="AE543" s="454"/>
      <c r="AK543" s="137"/>
    </row>
    <row r="544" spans="1:37" ht="15.75" customHeight="1">
      <c r="A544" s="454"/>
      <c r="B544" s="454"/>
      <c r="C544" s="454"/>
      <c r="D544" s="454"/>
      <c r="E544" s="454"/>
      <c r="F544" s="454"/>
      <c r="G544" s="34"/>
      <c r="H544" s="454"/>
      <c r="I544" s="454"/>
      <c r="J544" s="454"/>
      <c r="K544" s="454"/>
      <c r="L544" s="454"/>
      <c r="M544" s="454"/>
      <c r="N544" s="454"/>
      <c r="O544" s="454"/>
      <c r="P544" s="454"/>
      <c r="Q544" s="454"/>
      <c r="R544" s="454"/>
      <c r="S544" s="454"/>
      <c r="T544" s="454"/>
      <c r="U544" s="454"/>
      <c r="V544" s="454"/>
      <c r="W544" s="454"/>
      <c r="Y544" s="459"/>
      <c r="Z544" s="454"/>
      <c r="AA544" s="36"/>
      <c r="AB544" s="454"/>
      <c r="AC544" s="454"/>
      <c r="AD544" s="454"/>
      <c r="AE544" s="454"/>
      <c r="AK544" s="137"/>
    </row>
    <row r="545" spans="1:37" ht="15.75" customHeight="1">
      <c r="A545" s="454"/>
      <c r="B545" s="454"/>
      <c r="C545" s="454"/>
      <c r="D545" s="454"/>
      <c r="E545" s="454"/>
      <c r="F545" s="454"/>
      <c r="G545" s="34"/>
      <c r="H545" s="454"/>
      <c r="I545" s="454"/>
      <c r="J545" s="454"/>
      <c r="K545" s="454"/>
      <c r="L545" s="454"/>
      <c r="M545" s="454"/>
      <c r="N545" s="454"/>
      <c r="O545" s="454"/>
      <c r="P545" s="454"/>
      <c r="Q545" s="454"/>
      <c r="R545" s="454"/>
      <c r="S545" s="454"/>
      <c r="T545" s="454"/>
      <c r="U545" s="454"/>
      <c r="V545" s="454"/>
      <c r="W545" s="454"/>
      <c r="Y545" s="459"/>
      <c r="Z545" s="454"/>
      <c r="AA545" s="36"/>
      <c r="AB545" s="454"/>
      <c r="AC545" s="454"/>
      <c r="AD545" s="454"/>
      <c r="AE545" s="454"/>
      <c r="AK545" s="137"/>
    </row>
    <row r="546" spans="1:37" ht="15.75" customHeight="1">
      <c r="A546" s="454"/>
      <c r="B546" s="454"/>
      <c r="C546" s="454"/>
      <c r="D546" s="454"/>
      <c r="E546" s="454"/>
      <c r="F546" s="454"/>
      <c r="G546" s="34"/>
      <c r="H546" s="454"/>
      <c r="I546" s="454"/>
      <c r="J546" s="454"/>
      <c r="K546" s="454"/>
      <c r="L546" s="454"/>
      <c r="M546" s="454"/>
      <c r="N546" s="454"/>
      <c r="O546" s="454"/>
      <c r="P546" s="454"/>
      <c r="Q546" s="454"/>
      <c r="R546" s="454"/>
      <c r="S546" s="454"/>
      <c r="T546" s="454"/>
      <c r="U546" s="454"/>
      <c r="V546" s="454"/>
      <c r="W546" s="454"/>
      <c r="Y546" s="459"/>
      <c r="Z546" s="454"/>
      <c r="AA546" s="36"/>
      <c r="AB546" s="454"/>
      <c r="AC546" s="454"/>
      <c r="AD546" s="454"/>
      <c r="AE546" s="454"/>
      <c r="AK546" s="137"/>
    </row>
    <row r="547" spans="1:37" ht="15.75" customHeight="1">
      <c r="A547" s="454"/>
      <c r="B547" s="454"/>
      <c r="C547" s="454"/>
      <c r="D547" s="454"/>
      <c r="E547" s="454"/>
      <c r="F547" s="454"/>
      <c r="G547" s="34"/>
      <c r="H547" s="454"/>
      <c r="I547" s="454"/>
      <c r="J547" s="454"/>
      <c r="K547" s="454"/>
      <c r="L547" s="454"/>
      <c r="M547" s="454"/>
      <c r="N547" s="454"/>
      <c r="O547" s="454"/>
      <c r="P547" s="454"/>
      <c r="Q547" s="454"/>
      <c r="R547" s="454"/>
      <c r="S547" s="454"/>
      <c r="T547" s="454"/>
      <c r="U547" s="454"/>
      <c r="V547" s="454"/>
      <c r="W547" s="454"/>
      <c r="Y547" s="459"/>
      <c r="Z547" s="454"/>
      <c r="AA547" s="36"/>
      <c r="AB547" s="454"/>
      <c r="AC547" s="454"/>
      <c r="AD547" s="454"/>
      <c r="AE547" s="454"/>
      <c r="AK547" s="137"/>
    </row>
    <row r="548" spans="1:37" ht="15.75" customHeight="1">
      <c r="A548" s="454"/>
      <c r="B548" s="454"/>
      <c r="C548" s="454"/>
      <c r="D548" s="454"/>
      <c r="E548" s="454"/>
      <c r="F548" s="454"/>
      <c r="G548" s="34"/>
      <c r="H548" s="454"/>
      <c r="I548" s="454"/>
      <c r="J548" s="454"/>
      <c r="K548" s="454"/>
      <c r="L548" s="454"/>
      <c r="M548" s="454"/>
      <c r="N548" s="454"/>
      <c r="O548" s="454"/>
      <c r="P548" s="454"/>
      <c r="Q548" s="454"/>
      <c r="R548" s="454"/>
      <c r="S548" s="454"/>
      <c r="T548" s="454"/>
      <c r="U548" s="454"/>
      <c r="V548" s="454"/>
      <c r="W548" s="454"/>
      <c r="Y548" s="459"/>
      <c r="Z548" s="454"/>
      <c r="AA548" s="36"/>
      <c r="AB548" s="454"/>
      <c r="AC548" s="454"/>
      <c r="AD548" s="454"/>
      <c r="AE548" s="454"/>
      <c r="AK548" s="137"/>
    </row>
    <row r="549" spans="1:37" ht="15.75" customHeight="1">
      <c r="A549" s="454"/>
      <c r="B549" s="454"/>
      <c r="C549" s="454"/>
      <c r="D549" s="454"/>
      <c r="E549" s="454"/>
      <c r="F549" s="454"/>
      <c r="G549" s="34"/>
      <c r="H549" s="454"/>
      <c r="I549" s="454"/>
      <c r="J549" s="454"/>
      <c r="K549" s="454"/>
      <c r="L549" s="454"/>
      <c r="M549" s="454"/>
      <c r="N549" s="454"/>
      <c r="O549" s="454"/>
      <c r="P549" s="454"/>
      <c r="Q549" s="454"/>
      <c r="R549" s="454"/>
      <c r="S549" s="454"/>
      <c r="T549" s="454"/>
      <c r="U549" s="454"/>
      <c r="V549" s="454"/>
      <c r="W549" s="454"/>
      <c r="Y549" s="459"/>
      <c r="Z549" s="454"/>
      <c r="AA549" s="36"/>
      <c r="AB549" s="454"/>
      <c r="AC549" s="454"/>
      <c r="AD549" s="454"/>
      <c r="AE549" s="454"/>
      <c r="AK549" s="137"/>
    </row>
    <row r="550" spans="1:37" ht="15.75" customHeight="1">
      <c r="A550" s="454"/>
      <c r="B550" s="454"/>
      <c r="C550" s="454"/>
      <c r="D550" s="454"/>
      <c r="E550" s="454"/>
      <c r="F550" s="454"/>
      <c r="G550" s="34"/>
      <c r="H550" s="454"/>
      <c r="I550" s="454"/>
      <c r="J550" s="454"/>
      <c r="K550" s="454"/>
      <c r="L550" s="454"/>
      <c r="M550" s="454"/>
      <c r="N550" s="454"/>
      <c r="O550" s="454"/>
      <c r="P550" s="454"/>
      <c r="Q550" s="454"/>
      <c r="R550" s="454"/>
      <c r="S550" s="454"/>
      <c r="T550" s="454"/>
      <c r="U550" s="454"/>
      <c r="V550" s="454"/>
      <c r="W550" s="454"/>
      <c r="Y550" s="459"/>
      <c r="Z550" s="454"/>
      <c r="AA550" s="36"/>
      <c r="AB550" s="454"/>
      <c r="AC550" s="454"/>
      <c r="AD550" s="454"/>
      <c r="AE550" s="454"/>
      <c r="AK550" s="137"/>
    </row>
    <row r="551" spans="1:37" ht="15.75" customHeight="1">
      <c r="A551" s="454"/>
      <c r="B551" s="454"/>
      <c r="C551" s="454"/>
      <c r="D551" s="454"/>
      <c r="E551" s="454"/>
      <c r="F551" s="454"/>
      <c r="G551" s="34"/>
      <c r="H551" s="454"/>
      <c r="I551" s="454"/>
      <c r="J551" s="454"/>
      <c r="K551" s="454"/>
      <c r="L551" s="454"/>
      <c r="M551" s="454"/>
      <c r="N551" s="454"/>
      <c r="O551" s="454"/>
      <c r="P551" s="454"/>
      <c r="Q551" s="454"/>
      <c r="R551" s="454"/>
      <c r="S551" s="454"/>
      <c r="T551" s="454"/>
      <c r="U551" s="454"/>
      <c r="V551" s="454"/>
      <c r="W551" s="454"/>
      <c r="Y551" s="459"/>
      <c r="Z551" s="454"/>
      <c r="AA551" s="36"/>
      <c r="AB551" s="454"/>
      <c r="AC551" s="454"/>
      <c r="AD551" s="454"/>
      <c r="AE551" s="454"/>
      <c r="AK551" s="137"/>
    </row>
    <row r="552" spans="1:37" ht="15.75" customHeight="1">
      <c r="A552" s="454"/>
      <c r="B552" s="454"/>
      <c r="C552" s="454"/>
      <c r="D552" s="454"/>
      <c r="E552" s="454"/>
      <c r="F552" s="454"/>
      <c r="G552" s="34"/>
      <c r="H552" s="454"/>
      <c r="I552" s="454"/>
      <c r="J552" s="454"/>
      <c r="K552" s="454"/>
      <c r="L552" s="454"/>
      <c r="M552" s="454"/>
      <c r="N552" s="454"/>
      <c r="O552" s="454"/>
      <c r="P552" s="454"/>
      <c r="Q552" s="454"/>
      <c r="R552" s="454"/>
      <c r="S552" s="454"/>
      <c r="T552" s="454"/>
      <c r="U552" s="454"/>
      <c r="V552" s="454"/>
      <c r="W552" s="454"/>
      <c r="Y552" s="459"/>
      <c r="Z552" s="454"/>
      <c r="AA552" s="36"/>
      <c r="AB552" s="454"/>
      <c r="AC552" s="454"/>
      <c r="AD552" s="454"/>
      <c r="AE552" s="454"/>
      <c r="AK552" s="137"/>
    </row>
    <row r="553" spans="1:37" ht="15.75" customHeight="1">
      <c r="A553" s="454"/>
      <c r="B553" s="454"/>
      <c r="C553" s="454"/>
      <c r="D553" s="454"/>
      <c r="E553" s="454"/>
      <c r="F553" s="454"/>
      <c r="G553" s="34"/>
      <c r="H553" s="454"/>
      <c r="I553" s="454"/>
      <c r="J553" s="454"/>
      <c r="K553" s="454"/>
      <c r="L553" s="454"/>
      <c r="M553" s="454"/>
      <c r="N553" s="454"/>
      <c r="O553" s="454"/>
      <c r="P553" s="454"/>
      <c r="Q553" s="454"/>
      <c r="R553" s="454"/>
      <c r="S553" s="454"/>
      <c r="T553" s="454"/>
      <c r="U553" s="454"/>
      <c r="V553" s="454"/>
      <c r="W553" s="454"/>
      <c r="Y553" s="459"/>
      <c r="Z553" s="454"/>
      <c r="AA553" s="36"/>
      <c r="AB553" s="454"/>
      <c r="AC553" s="454"/>
      <c r="AD553" s="454"/>
      <c r="AE553" s="454"/>
      <c r="AK553" s="137"/>
    </row>
    <row r="554" spans="1:37" ht="15.75" customHeight="1">
      <c r="A554" s="454"/>
      <c r="B554" s="454"/>
      <c r="C554" s="454"/>
      <c r="D554" s="454"/>
      <c r="E554" s="454"/>
      <c r="F554" s="454"/>
      <c r="G554" s="34"/>
      <c r="H554" s="454"/>
      <c r="I554" s="454"/>
      <c r="J554" s="454"/>
      <c r="K554" s="454"/>
      <c r="L554" s="454"/>
      <c r="M554" s="454"/>
      <c r="N554" s="454"/>
      <c r="O554" s="454"/>
      <c r="P554" s="454"/>
      <c r="Q554" s="454"/>
      <c r="R554" s="454"/>
      <c r="S554" s="454"/>
      <c r="T554" s="454"/>
      <c r="U554" s="454"/>
      <c r="V554" s="454"/>
      <c r="W554" s="454"/>
      <c r="Y554" s="459"/>
      <c r="Z554" s="454"/>
      <c r="AA554" s="36"/>
      <c r="AB554" s="454"/>
      <c r="AC554" s="454"/>
      <c r="AD554" s="454"/>
      <c r="AE554" s="454"/>
      <c r="AK554" s="137"/>
    </row>
    <row r="555" spans="1:37" ht="15.75" customHeight="1">
      <c r="A555" s="454"/>
      <c r="B555" s="454"/>
      <c r="C555" s="454"/>
      <c r="D555" s="454"/>
      <c r="E555" s="454"/>
      <c r="F555" s="454"/>
      <c r="G555" s="34"/>
      <c r="H555" s="454"/>
      <c r="I555" s="454"/>
      <c r="J555" s="454"/>
      <c r="K555" s="454"/>
      <c r="L555" s="454"/>
      <c r="M555" s="454"/>
      <c r="N555" s="454"/>
      <c r="O555" s="454"/>
      <c r="P555" s="454"/>
      <c r="Q555" s="454"/>
      <c r="R555" s="454"/>
      <c r="S555" s="454"/>
      <c r="T555" s="454"/>
      <c r="U555" s="454"/>
      <c r="V555" s="454"/>
      <c r="W555" s="454"/>
      <c r="Y555" s="459"/>
      <c r="Z555" s="454"/>
      <c r="AA555" s="36"/>
      <c r="AB555" s="454"/>
      <c r="AC555" s="454"/>
      <c r="AD555" s="454"/>
      <c r="AE555" s="454"/>
      <c r="AK555" s="137"/>
    </row>
    <row r="556" spans="1:37" ht="15.75" customHeight="1">
      <c r="A556" s="454"/>
      <c r="B556" s="454"/>
      <c r="C556" s="454"/>
      <c r="D556" s="454"/>
      <c r="E556" s="454"/>
      <c r="F556" s="454"/>
      <c r="G556" s="34"/>
      <c r="H556" s="454"/>
      <c r="I556" s="454"/>
      <c r="J556" s="454"/>
      <c r="K556" s="454"/>
      <c r="L556" s="454"/>
      <c r="M556" s="454"/>
      <c r="N556" s="454"/>
      <c r="O556" s="454"/>
      <c r="P556" s="454"/>
      <c r="Q556" s="454"/>
      <c r="R556" s="454"/>
      <c r="S556" s="454"/>
      <c r="T556" s="454"/>
      <c r="U556" s="454"/>
      <c r="V556" s="454"/>
      <c r="W556" s="454"/>
      <c r="Y556" s="459"/>
      <c r="Z556" s="454"/>
      <c r="AA556" s="36"/>
      <c r="AB556" s="454"/>
      <c r="AC556" s="454"/>
      <c r="AD556" s="454"/>
      <c r="AE556" s="454"/>
      <c r="AK556" s="137"/>
    </row>
    <row r="557" spans="1:37" ht="15.75" customHeight="1">
      <c r="A557" s="454"/>
      <c r="B557" s="454"/>
      <c r="C557" s="454"/>
      <c r="D557" s="454"/>
      <c r="E557" s="454"/>
      <c r="F557" s="454"/>
      <c r="G557" s="34"/>
      <c r="H557" s="454"/>
      <c r="I557" s="454"/>
      <c r="J557" s="454"/>
      <c r="K557" s="454"/>
      <c r="L557" s="454"/>
      <c r="M557" s="454"/>
      <c r="N557" s="454"/>
      <c r="O557" s="454"/>
      <c r="P557" s="454"/>
      <c r="Q557" s="454"/>
      <c r="R557" s="454"/>
      <c r="S557" s="454"/>
      <c r="T557" s="454"/>
      <c r="U557" s="454"/>
      <c r="V557" s="454"/>
      <c r="W557" s="454"/>
      <c r="Y557" s="459"/>
      <c r="Z557" s="454"/>
      <c r="AA557" s="36"/>
      <c r="AB557" s="454"/>
      <c r="AC557" s="454"/>
      <c r="AD557" s="454"/>
      <c r="AE557" s="454"/>
      <c r="AK557" s="137"/>
    </row>
    <row r="558" spans="1:37" ht="15.75" customHeight="1">
      <c r="A558" s="454"/>
      <c r="B558" s="454"/>
      <c r="C558" s="454"/>
      <c r="D558" s="454"/>
      <c r="E558" s="454"/>
      <c r="F558" s="454"/>
      <c r="G558" s="34"/>
      <c r="H558" s="454"/>
      <c r="I558" s="454"/>
      <c r="J558" s="454"/>
      <c r="K558" s="454"/>
      <c r="L558" s="454"/>
      <c r="M558" s="454"/>
      <c r="N558" s="454"/>
      <c r="O558" s="454"/>
      <c r="P558" s="454"/>
      <c r="Q558" s="454"/>
      <c r="R558" s="454"/>
      <c r="S558" s="454"/>
      <c r="T558" s="454"/>
      <c r="U558" s="454"/>
      <c r="V558" s="454"/>
      <c r="W558" s="454"/>
      <c r="Y558" s="459"/>
      <c r="Z558" s="454"/>
      <c r="AA558" s="36"/>
      <c r="AB558" s="454"/>
      <c r="AC558" s="454"/>
      <c r="AD558" s="454"/>
      <c r="AE558" s="454"/>
      <c r="AK558" s="137"/>
    </row>
    <row r="559" spans="1:37" ht="15.75" customHeight="1">
      <c r="A559" s="454"/>
      <c r="B559" s="454"/>
      <c r="C559" s="454"/>
      <c r="D559" s="454"/>
      <c r="E559" s="454"/>
      <c r="F559" s="454"/>
      <c r="G559" s="34"/>
      <c r="H559" s="454"/>
      <c r="I559" s="454"/>
      <c r="J559" s="454"/>
      <c r="K559" s="454"/>
      <c r="L559" s="454"/>
      <c r="M559" s="454"/>
      <c r="N559" s="454"/>
      <c r="O559" s="454"/>
      <c r="P559" s="454"/>
      <c r="Q559" s="454"/>
      <c r="R559" s="454"/>
      <c r="S559" s="454"/>
      <c r="T559" s="454"/>
      <c r="U559" s="454"/>
      <c r="V559" s="454"/>
      <c r="W559" s="454"/>
      <c r="Y559" s="459"/>
      <c r="Z559" s="454"/>
      <c r="AA559" s="36"/>
      <c r="AB559" s="454"/>
      <c r="AC559" s="454"/>
      <c r="AD559" s="454"/>
      <c r="AE559" s="454"/>
      <c r="AK559" s="137"/>
    </row>
    <row r="560" spans="1:37" ht="15.75" customHeight="1">
      <c r="A560" s="454"/>
      <c r="B560" s="454"/>
      <c r="C560" s="454"/>
      <c r="D560" s="454"/>
      <c r="E560" s="454"/>
      <c r="F560" s="454"/>
      <c r="G560" s="34"/>
      <c r="H560" s="454"/>
      <c r="I560" s="454"/>
      <c r="J560" s="454"/>
      <c r="K560" s="454"/>
      <c r="L560" s="454"/>
      <c r="M560" s="454"/>
      <c r="N560" s="454"/>
      <c r="O560" s="454"/>
      <c r="P560" s="454"/>
      <c r="Q560" s="454"/>
      <c r="R560" s="454"/>
      <c r="S560" s="454"/>
      <c r="T560" s="454"/>
      <c r="U560" s="454"/>
      <c r="V560" s="454"/>
      <c r="W560" s="454"/>
      <c r="Y560" s="459"/>
      <c r="Z560" s="454"/>
      <c r="AA560" s="36"/>
      <c r="AB560" s="454"/>
      <c r="AC560" s="454"/>
      <c r="AD560" s="454"/>
      <c r="AE560" s="454"/>
      <c r="AK560" s="137"/>
    </row>
    <row r="561" spans="1:37" ht="15.75" customHeight="1">
      <c r="A561" s="454"/>
      <c r="B561" s="454"/>
      <c r="C561" s="454"/>
      <c r="D561" s="454"/>
      <c r="E561" s="454"/>
      <c r="F561" s="454"/>
      <c r="G561" s="34"/>
      <c r="H561" s="454"/>
      <c r="I561" s="454"/>
      <c r="J561" s="454"/>
      <c r="K561" s="454"/>
      <c r="L561" s="454"/>
      <c r="M561" s="454"/>
      <c r="N561" s="454"/>
      <c r="O561" s="454"/>
      <c r="P561" s="454"/>
      <c r="Q561" s="454"/>
      <c r="R561" s="454"/>
      <c r="S561" s="454"/>
      <c r="T561" s="454"/>
      <c r="U561" s="454"/>
      <c r="V561" s="454"/>
      <c r="W561" s="454"/>
      <c r="Y561" s="459"/>
      <c r="Z561" s="454"/>
      <c r="AA561" s="36"/>
      <c r="AB561" s="454"/>
      <c r="AC561" s="454"/>
      <c r="AD561" s="454"/>
      <c r="AE561" s="454"/>
      <c r="AK561" s="137"/>
    </row>
    <row r="562" spans="1:37" ht="15.75" customHeight="1">
      <c r="A562" s="454"/>
      <c r="B562" s="454"/>
      <c r="C562" s="454"/>
      <c r="D562" s="454"/>
      <c r="E562" s="454"/>
      <c r="F562" s="454"/>
      <c r="G562" s="34"/>
      <c r="H562" s="454"/>
      <c r="I562" s="454"/>
      <c r="J562" s="454"/>
      <c r="K562" s="454"/>
      <c r="L562" s="454"/>
      <c r="M562" s="454"/>
      <c r="N562" s="454"/>
      <c r="O562" s="454"/>
      <c r="P562" s="454"/>
      <c r="Q562" s="454"/>
      <c r="R562" s="454"/>
      <c r="S562" s="454"/>
      <c r="T562" s="454"/>
      <c r="U562" s="454"/>
      <c r="V562" s="454"/>
      <c r="W562" s="454"/>
      <c r="Y562" s="459"/>
      <c r="Z562" s="454"/>
      <c r="AA562" s="36"/>
      <c r="AB562" s="454"/>
      <c r="AC562" s="454"/>
      <c r="AD562" s="454"/>
      <c r="AE562" s="454"/>
      <c r="AK562" s="137"/>
    </row>
    <row r="563" spans="1:37" ht="15.75" customHeight="1">
      <c r="A563" s="454"/>
      <c r="B563" s="454"/>
      <c r="C563" s="454"/>
      <c r="D563" s="454"/>
      <c r="E563" s="454"/>
      <c r="F563" s="454"/>
      <c r="G563" s="34"/>
      <c r="H563" s="454"/>
      <c r="I563" s="454"/>
      <c r="J563" s="454"/>
      <c r="K563" s="454"/>
      <c r="L563" s="454"/>
      <c r="M563" s="454"/>
      <c r="N563" s="454"/>
      <c r="O563" s="454"/>
      <c r="P563" s="454"/>
      <c r="Q563" s="454"/>
      <c r="R563" s="454"/>
      <c r="S563" s="454"/>
      <c r="T563" s="454"/>
      <c r="U563" s="454"/>
      <c r="V563" s="454"/>
      <c r="W563" s="454"/>
      <c r="Y563" s="459"/>
      <c r="Z563" s="454"/>
      <c r="AA563" s="36"/>
      <c r="AB563" s="454"/>
      <c r="AC563" s="454"/>
      <c r="AD563" s="454"/>
      <c r="AE563" s="454"/>
      <c r="AK563" s="137"/>
    </row>
    <row r="564" spans="1:37" ht="15.75" customHeight="1">
      <c r="A564" s="454"/>
      <c r="B564" s="454"/>
      <c r="C564" s="454"/>
      <c r="D564" s="454"/>
      <c r="E564" s="454"/>
      <c r="F564" s="454"/>
      <c r="G564" s="34"/>
      <c r="H564" s="454"/>
      <c r="I564" s="454"/>
      <c r="J564" s="454"/>
      <c r="K564" s="454"/>
      <c r="L564" s="454"/>
      <c r="M564" s="454"/>
      <c r="N564" s="454"/>
      <c r="O564" s="454"/>
      <c r="P564" s="454"/>
      <c r="Q564" s="454"/>
      <c r="R564" s="454"/>
      <c r="S564" s="454"/>
      <c r="T564" s="454"/>
      <c r="U564" s="454"/>
      <c r="V564" s="454"/>
      <c r="W564" s="454"/>
      <c r="Y564" s="459"/>
      <c r="Z564" s="454"/>
      <c r="AA564" s="36"/>
      <c r="AB564" s="454"/>
      <c r="AC564" s="454"/>
      <c r="AD564" s="454"/>
      <c r="AE564" s="454"/>
      <c r="AK564" s="137"/>
    </row>
    <row r="565" spans="1:37" ht="15.75" customHeight="1">
      <c r="A565" s="454"/>
      <c r="B565" s="454"/>
      <c r="C565" s="454"/>
      <c r="D565" s="454"/>
      <c r="E565" s="454"/>
      <c r="F565" s="454"/>
      <c r="G565" s="34"/>
      <c r="H565" s="454"/>
      <c r="I565" s="454"/>
      <c r="J565" s="454"/>
      <c r="K565" s="454"/>
      <c r="L565" s="454"/>
      <c r="M565" s="454"/>
      <c r="N565" s="454"/>
      <c r="O565" s="454"/>
      <c r="P565" s="454"/>
      <c r="Q565" s="454"/>
      <c r="R565" s="454"/>
      <c r="S565" s="454"/>
      <c r="T565" s="454"/>
      <c r="U565" s="454"/>
      <c r="V565" s="454"/>
      <c r="W565" s="454"/>
      <c r="Y565" s="459"/>
      <c r="Z565" s="454"/>
      <c r="AA565" s="36"/>
      <c r="AB565" s="454"/>
      <c r="AC565" s="454"/>
      <c r="AD565" s="454"/>
      <c r="AE565" s="454"/>
      <c r="AK565" s="137"/>
    </row>
    <row r="566" spans="1:37" ht="15.75" customHeight="1">
      <c r="A566" s="454"/>
      <c r="B566" s="454"/>
      <c r="C566" s="454"/>
      <c r="D566" s="454"/>
      <c r="E566" s="454"/>
      <c r="F566" s="454"/>
      <c r="G566" s="34"/>
      <c r="H566" s="454"/>
      <c r="I566" s="454"/>
      <c r="J566" s="454"/>
      <c r="K566" s="454"/>
      <c r="L566" s="454"/>
      <c r="M566" s="454"/>
      <c r="N566" s="454"/>
      <c r="O566" s="454"/>
      <c r="P566" s="454"/>
      <c r="Q566" s="454"/>
      <c r="R566" s="454"/>
      <c r="S566" s="454"/>
      <c r="T566" s="454"/>
      <c r="U566" s="454"/>
      <c r="V566" s="454"/>
      <c r="W566" s="454"/>
      <c r="Y566" s="459"/>
      <c r="Z566" s="454"/>
      <c r="AA566" s="36"/>
      <c r="AB566" s="454"/>
      <c r="AC566" s="454"/>
      <c r="AD566" s="454"/>
      <c r="AE566" s="454"/>
      <c r="AK566" s="137"/>
    </row>
    <row r="567" spans="1:37" ht="15.75" customHeight="1">
      <c r="A567" s="454"/>
      <c r="B567" s="454"/>
      <c r="C567" s="454"/>
      <c r="D567" s="454"/>
      <c r="E567" s="454"/>
      <c r="F567" s="454"/>
      <c r="G567" s="34"/>
      <c r="H567" s="454"/>
      <c r="I567" s="454"/>
      <c r="J567" s="454"/>
      <c r="K567" s="454"/>
      <c r="L567" s="454"/>
      <c r="M567" s="454"/>
      <c r="N567" s="454"/>
      <c r="O567" s="454"/>
      <c r="P567" s="454"/>
      <c r="Q567" s="454"/>
      <c r="R567" s="454"/>
      <c r="S567" s="454"/>
      <c r="T567" s="454"/>
      <c r="U567" s="454"/>
      <c r="V567" s="454"/>
      <c r="W567" s="454"/>
      <c r="Y567" s="459"/>
      <c r="Z567" s="454"/>
      <c r="AA567" s="36"/>
      <c r="AB567" s="454"/>
      <c r="AC567" s="454"/>
      <c r="AD567" s="454"/>
      <c r="AE567" s="454"/>
      <c r="AK567" s="137"/>
    </row>
    <row r="568" spans="1:37" ht="15.75" customHeight="1">
      <c r="A568" s="454"/>
      <c r="B568" s="454"/>
      <c r="C568" s="454"/>
      <c r="D568" s="454"/>
      <c r="E568" s="454"/>
      <c r="F568" s="454"/>
      <c r="G568" s="34"/>
      <c r="H568" s="454"/>
      <c r="I568" s="454"/>
      <c r="J568" s="454"/>
      <c r="K568" s="454"/>
      <c r="L568" s="454"/>
      <c r="M568" s="454"/>
      <c r="N568" s="454"/>
      <c r="O568" s="454"/>
      <c r="P568" s="454"/>
      <c r="Q568" s="454"/>
      <c r="R568" s="454"/>
      <c r="S568" s="454"/>
      <c r="T568" s="454"/>
      <c r="U568" s="454"/>
      <c r="V568" s="454"/>
      <c r="W568" s="454"/>
      <c r="Y568" s="459"/>
      <c r="Z568" s="454"/>
      <c r="AA568" s="36"/>
      <c r="AB568" s="454"/>
      <c r="AC568" s="454"/>
      <c r="AD568" s="454"/>
      <c r="AE568" s="454"/>
      <c r="AK568" s="137"/>
    </row>
    <row r="569" spans="1:37" ht="15.75" customHeight="1">
      <c r="A569" s="454"/>
      <c r="B569" s="454"/>
      <c r="C569" s="454"/>
      <c r="D569" s="454"/>
      <c r="E569" s="454"/>
      <c r="F569" s="454"/>
      <c r="G569" s="34"/>
      <c r="H569" s="454"/>
      <c r="I569" s="454"/>
      <c r="J569" s="454"/>
      <c r="K569" s="454"/>
      <c r="L569" s="454"/>
      <c r="M569" s="454"/>
      <c r="N569" s="454"/>
      <c r="O569" s="454"/>
      <c r="P569" s="454"/>
      <c r="Q569" s="454"/>
      <c r="R569" s="454"/>
      <c r="S569" s="454"/>
      <c r="T569" s="454"/>
      <c r="U569" s="454"/>
      <c r="V569" s="454"/>
      <c r="W569" s="454"/>
      <c r="Y569" s="459"/>
      <c r="Z569" s="454"/>
      <c r="AA569" s="36"/>
      <c r="AB569" s="454"/>
      <c r="AC569" s="454"/>
      <c r="AD569" s="454"/>
      <c r="AE569" s="454"/>
      <c r="AK569" s="137"/>
    </row>
    <row r="570" spans="1:37" ht="15.75" customHeight="1">
      <c r="A570" s="454"/>
      <c r="B570" s="454"/>
      <c r="C570" s="454"/>
      <c r="D570" s="454"/>
      <c r="E570" s="454"/>
      <c r="F570" s="454"/>
      <c r="G570" s="34"/>
      <c r="H570" s="454"/>
      <c r="I570" s="454"/>
      <c r="J570" s="454"/>
      <c r="K570" s="454"/>
      <c r="L570" s="454"/>
      <c r="M570" s="454"/>
      <c r="N570" s="454"/>
      <c r="O570" s="454"/>
      <c r="P570" s="454"/>
      <c r="Q570" s="454"/>
      <c r="R570" s="454"/>
      <c r="S570" s="454"/>
      <c r="T570" s="454"/>
      <c r="U570" s="454"/>
      <c r="V570" s="454"/>
      <c r="W570" s="454"/>
      <c r="Y570" s="459"/>
      <c r="Z570" s="454"/>
      <c r="AA570" s="36"/>
      <c r="AB570" s="454"/>
      <c r="AC570" s="454"/>
      <c r="AD570" s="454"/>
      <c r="AE570" s="454"/>
      <c r="AK570" s="137"/>
    </row>
    <row r="571" spans="1:37" ht="15.75" customHeight="1">
      <c r="A571" s="454"/>
      <c r="B571" s="454"/>
      <c r="C571" s="454"/>
      <c r="D571" s="454"/>
      <c r="E571" s="454"/>
      <c r="F571" s="454"/>
      <c r="G571" s="34"/>
      <c r="H571" s="454"/>
      <c r="I571" s="454"/>
      <c r="J571" s="454"/>
      <c r="K571" s="454"/>
      <c r="L571" s="454"/>
      <c r="M571" s="454"/>
      <c r="N571" s="454"/>
      <c r="O571" s="454"/>
      <c r="P571" s="454"/>
      <c r="Q571" s="454"/>
      <c r="R571" s="454"/>
      <c r="S571" s="454"/>
      <c r="T571" s="454"/>
      <c r="U571" s="454"/>
      <c r="V571" s="454"/>
      <c r="W571" s="454"/>
      <c r="Y571" s="459"/>
      <c r="Z571" s="454"/>
      <c r="AA571" s="36"/>
      <c r="AB571" s="454"/>
      <c r="AC571" s="454"/>
      <c r="AD571" s="454"/>
      <c r="AE571" s="454"/>
      <c r="AK571" s="137"/>
    </row>
    <row r="572" spans="1:37" ht="15.75" customHeight="1">
      <c r="A572" s="454"/>
      <c r="B572" s="454"/>
      <c r="C572" s="454"/>
      <c r="D572" s="454"/>
      <c r="E572" s="454"/>
      <c r="F572" s="454"/>
      <c r="G572" s="34"/>
      <c r="H572" s="454"/>
      <c r="I572" s="454"/>
      <c r="J572" s="454"/>
      <c r="K572" s="454"/>
      <c r="L572" s="454"/>
      <c r="M572" s="454"/>
      <c r="N572" s="454"/>
      <c r="O572" s="454"/>
      <c r="P572" s="454"/>
      <c r="Q572" s="454"/>
      <c r="R572" s="454"/>
      <c r="S572" s="454"/>
      <c r="T572" s="454"/>
      <c r="U572" s="454"/>
      <c r="V572" s="454"/>
      <c r="W572" s="454"/>
      <c r="Y572" s="459"/>
      <c r="Z572" s="454"/>
      <c r="AA572" s="36"/>
      <c r="AB572" s="454"/>
      <c r="AC572" s="454"/>
      <c r="AD572" s="454"/>
      <c r="AE572" s="454"/>
      <c r="AK572" s="137"/>
    </row>
    <row r="573" spans="1:37" ht="15.75" customHeight="1">
      <c r="A573" s="454"/>
      <c r="B573" s="454"/>
      <c r="C573" s="454"/>
      <c r="D573" s="454"/>
      <c r="E573" s="454"/>
      <c r="F573" s="454"/>
      <c r="G573" s="34"/>
      <c r="H573" s="454"/>
      <c r="I573" s="454"/>
      <c r="J573" s="454"/>
      <c r="K573" s="454"/>
      <c r="L573" s="454"/>
      <c r="M573" s="454"/>
      <c r="N573" s="454"/>
      <c r="O573" s="454"/>
      <c r="P573" s="454"/>
      <c r="Q573" s="454"/>
      <c r="R573" s="454"/>
      <c r="S573" s="454"/>
      <c r="T573" s="454"/>
      <c r="U573" s="454"/>
      <c r="V573" s="454"/>
      <c r="W573" s="454"/>
      <c r="Y573" s="459"/>
      <c r="Z573" s="454"/>
      <c r="AA573" s="36"/>
      <c r="AB573" s="454"/>
      <c r="AC573" s="454"/>
      <c r="AD573" s="454"/>
      <c r="AE573" s="454"/>
      <c r="AK573" s="137"/>
    </row>
    <row r="574" spans="1:37" ht="15.75" customHeight="1">
      <c r="A574" s="454"/>
      <c r="B574" s="454"/>
      <c r="C574" s="454"/>
      <c r="D574" s="454"/>
      <c r="E574" s="454"/>
      <c r="F574" s="454"/>
      <c r="G574" s="34"/>
      <c r="H574" s="454"/>
      <c r="I574" s="454"/>
      <c r="J574" s="454"/>
      <c r="K574" s="454"/>
      <c r="L574" s="454"/>
      <c r="M574" s="454"/>
      <c r="N574" s="454"/>
      <c r="O574" s="454"/>
      <c r="P574" s="454"/>
      <c r="Q574" s="454"/>
      <c r="R574" s="454"/>
      <c r="S574" s="454"/>
      <c r="T574" s="454"/>
      <c r="U574" s="454"/>
      <c r="V574" s="454"/>
      <c r="W574" s="454"/>
      <c r="Y574" s="459"/>
      <c r="Z574" s="454"/>
      <c r="AA574" s="36"/>
      <c r="AB574" s="454"/>
      <c r="AC574" s="454"/>
      <c r="AD574" s="454"/>
      <c r="AE574" s="454"/>
      <c r="AK574" s="137"/>
    </row>
    <row r="575" spans="1:37" ht="15.75" customHeight="1">
      <c r="A575" s="454"/>
      <c r="B575" s="454"/>
      <c r="C575" s="454"/>
      <c r="D575" s="454"/>
      <c r="E575" s="454"/>
      <c r="F575" s="454"/>
      <c r="G575" s="34"/>
      <c r="H575" s="454"/>
      <c r="I575" s="454"/>
      <c r="J575" s="454"/>
      <c r="K575" s="454"/>
      <c r="L575" s="454"/>
      <c r="M575" s="454"/>
      <c r="N575" s="454"/>
      <c r="O575" s="454"/>
      <c r="P575" s="454"/>
      <c r="Q575" s="454"/>
      <c r="R575" s="454"/>
      <c r="S575" s="454"/>
      <c r="T575" s="454"/>
      <c r="U575" s="454"/>
      <c r="V575" s="454"/>
      <c r="W575" s="454"/>
      <c r="Y575" s="459"/>
      <c r="Z575" s="454"/>
      <c r="AA575" s="36"/>
      <c r="AB575" s="454"/>
      <c r="AC575" s="454"/>
      <c r="AD575" s="454"/>
      <c r="AE575" s="454"/>
      <c r="AK575" s="137"/>
    </row>
    <row r="576" spans="1:37" ht="15.75" customHeight="1">
      <c r="A576" s="454"/>
      <c r="B576" s="454"/>
      <c r="C576" s="454"/>
      <c r="D576" s="454"/>
      <c r="E576" s="454"/>
      <c r="F576" s="454"/>
      <c r="G576" s="34"/>
      <c r="H576" s="454"/>
      <c r="I576" s="454"/>
      <c r="J576" s="454"/>
      <c r="K576" s="454"/>
      <c r="L576" s="454"/>
      <c r="M576" s="454"/>
      <c r="N576" s="454"/>
      <c r="O576" s="454"/>
      <c r="P576" s="454"/>
      <c r="Q576" s="454"/>
      <c r="R576" s="454"/>
      <c r="S576" s="454"/>
      <c r="T576" s="454"/>
      <c r="U576" s="454"/>
      <c r="V576" s="454"/>
      <c r="W576" s="454"/>
      <c r="Y576" s="459"/>
      <c r="Z576" s="454"/>
      <c r="AA576" s="36"/>
      <c r="AB576" s="454"/>
      <c r="AC576" s="454"/>
      <c r="AD576" s="454"/>
      <c r="AE576" s="454"/>
      <c r="AK576" s="137"/>
    </row>
    <row r="577" spans="1:37" ht="15.75" customHeight="1">
      <c r="A577" s="454"/>
      <c r="B577" s="454"/>
      <c r="C577" s="454"/>
      <c r="D577" s="454"/>
      <c r="E577" s="454"/>
      <c r="F577" s="454"/>
      <c r="G577" s="34"/>
      <c r="H577" s="454"/>
      <c r="I577" s="454"/>
      <c r="J577" s="454"/>
      <c r="K577" s="454"/>
      <c r="L577" s="454"/>
      <c r="M577" s="454"/>
      <c r="N577" s="454"/>
      <c r="O577" s="454"/>
      <c r="P577" s="454"/>
      <c r="Q577" s="454"/>
      <c r="R577" s="454"/>
      <c r="S577" s="454"/>
      <c r="T577" s="454"/>
      <c r="U577" s="454"/>
      <c r="V577" s="454"/>
      <c r="W577" s="454"/>
      <c r="Y577" s="459"/>
      <c r="Z577" s="454"/>
      <c r="AA577" s="36"/>
      <c r="AB577" s="454"/>
      <c r="AC577" s="454"/>
      <c r="AD577" s="454"/>
      <c r="AE577" s="454"/>
      <c r="AK577" s="137"/>
    </row>
    <row r="578" spans="1:37" ht="15.75" customHeight="1">
      <c r="A578" s="454"/>
      <c r="B578" s="454"/>
      <c r="C578" s="454"/>
      <c r="D578" s="454"/>
      <c r="E578" s="454"/>
      <c r="F578" s="454"/>
      <c r="G578" s="34"/>
      <c r="H578" s="454"/>
      <c r="I578" s="454"/>
      <c r="J578" s="454"/>
      <c r="K578" s="454"/>
      <c r="L578" s="454"/>
      <c r="M578" s="454"/>
      <c r="N578" s="454"/>
      <c r="O578" s="454"/>
      <c r="P578" s="454"/>
      <c r="Q578" s="454"/>
      <c r="R578" s="454"/>
      <c r="S578" s="454"/>
      <c r="T578" s="454"/>
      <c r="U578" s="454"/>
      <c r="V578" s="454"/>
      <c r="W578" s="454"/>
      <c r="Y578" s="459"/>
      <c r="Z578" s="454"/>
      <c r="AA578" s="36"/>
      <c r="AB578" s="454"/>
      <c r="AC578" s="454"/>
      <c r="AD578" s="454"/>
      <c r="AE578" s="454"/>
      <c r="AK578" s="137"/>
    </row>
    <row r="579" spans="1:37" ht="15.75" customHeight="1">
      <c r="A579" s="454"/>
      <c r="B579" s="454"/>
      <c r="C579" s="454"/>
      <c r="D579" s="454"/>
      <c r="E579" s="454"/>
      <c r="F579" s="454"/>
      <c r="G579" s="34"/>
      <c r="H579" s="454"/>
      <c r="I579" s="454"/>
      <c r="J579" s="454"/>
      <c r="K579" s="454"/>
      <c r="L579" s="454"/>
      <c r="M579" s="454"/>
      <c r="N579" s="454"/>
      <c r="O579" s="454"/>
      <c r="P579" s="454"/>
      <c r="Q579" s="454"/>
      <c r="R579" s="454"/>
      <c r="S579" s="454"/>
      <c r="T579" s="454"/>
      <c r="U579" s="454"/>
      <c r="V579" s="454"/>
      <c r="W579" s="454"/>
      <c r="Y579" s="459"/>
      <c r="Z579" s="454"/>
      <c r="AA579" s="36"/>
      <c r="AB579" s="454"/>
      <c r="AC579" s="454"/>
      <c r="AD579" s="454"/>
      <c r="AE579" s="454"/>
      <c r="AK579" s="137"/>
    </row>
    <row r="580" spans="1:37" ht="15.75" customHeight="1">
      <c r="A580" s="454"/>
      <c r="B580" s="454"/>
      <c r="C580" s="454"/>
      <c r="D580" s="454"/>
      <c r="E580" s="454"/>
      <c r="F580" s="454"/>
      <c r="G580" s="34"/>
      <c r="H580" s="454"/>
      <c r="I580" s="454"/>
      <c r="J580" s="454"/>
      <c r="K580" s="454"/>
      <c r="L580" s="454"/>
      <c r="M580" s="454"/>
      <c r="N580" s="454"/>
      <c r="O580" s="454"/>
      <c r="P580" s="454"/>
      <c r="Q580" s="454"/>
      <c r="R580" s="454"/>
      <c r="S580" s="454"/>
      <c r="T580" s="454"/>
      <c r="U580" s="454"/>
      <c r="V580" s="454"/>
      <c r="W580" s="454"/>
      <c r="Y580" s="459"/>
      <c r="Z580" s="454"/>
      <c r="AA580" s="36"/>
      <c r="AB580" s="454"/>
      <c r="AC580" s="454"/>
      <c r="AD580" s="454"/>
      <c r="AE580" s="454"/>
      <c r="AK580" s="137"/>
    </row>
    <row r="581" spans="1:37" ht="15.75" customHeight="1">
      <c r="A581" s="454"/>
      <c r="B581" s="454"/>
      <c r="C581" s="454"/>
      <c r="D581" s="454"/>
      <c r="E581" s="454"/>
      <c r="F581" s="454"/>
      <c r="G581" s="34"/>
      <c r="H581" s="454"/>
      <c r="I581" s="454"/>
      <c r="J581" s="454"/>
      <c r="K581" s="454"/>
      <c r="L581" s="454"/>
      <c r="M581" s="454"/>
      <c r="N581" s="454"/>
      <c r="O581" s="454"/>
      <c r="P581" s="454"/>
      <c r="Q581" s="454"/>
      <c r="R581" s="454"/>
      <c r="S581" s="454"/>
      <c r="T581" s="454"/>
      <c r="U581" s="454"/>
      <c r="V581" s="454"/>
      <c r="W581" s="454"/>
      <c r="Y581" s="459"/>
      <c r="Z581" s="454"/>
      <c r="AA581" s="36"/>
      <c r="AB581" s="454"/>
      <c r="AC581" s="454"/>
      <c r="AD581" s="454"/>
      <c r="AE581" s="454"/>
      <c r="AK581" s="137"/>
    </row>
    <row r="582" spans="1:37" ht="15.75" customHeight="1">
      <c r="A582" s="454"/>
      <c r="B582" s="454"/>
      <c r="C582" s="454"/>
      <c r="D582" s="454"/>
      <c r="E582" s="454"/>
      <c r="F582" s="454"/>
      <c r="G582" s="34"/>
      <c r="H582" s="454"/>
      <c r="I582" s="454"/>
      <c r="J582" s="454"/>
      <c r="K582" s="454"/>
      <c r="L582" s="454"/>
      <c r="M582" s="454"/>
      <c r="N582" s="454"/>
      <c r="O582" s="454"/>
      <c r="P582" s="454"/>
      <c r="Q582" s="454"/>
      <c r="R582" s="454"/>
      <c r="S582" s="454"/>
      <c r="T582" s="454"/>
      <c r="U582" s="454"/>
      <c r="V582" s="454"/>
      <c r="W582" s="454"/>
      <c r="Y582" s="459"/>
      <c r="Z582" s="454"/>
      <c r="AA582" s="36"/>
      <c r="AB582" s="454"/>
      <c r="AC582" s="454"/>
      <c r="AD582" s="454"/>
      <c r="AE582" s="454"/>
      <c r="AK582" s="137"/>
    </row>
    <row r="583" spans="1:37" ht="15.75" customHeight="1">
      <c r="A583" s="454"/>
      <c r="B583" s="454"/>
      <c r="C583" s="454"/>
      <c r="D583" s="454"/>
      <c r="E583" s="454"/>
      <c r="F583" s="454"/>
      <c r="G583" s="34"/>
      <c r="H583" s="454"/>
      <c r="I583" s="454"/>
      <c r="J583" s="454"/>
      <c r="K583" s="454"/>
      <c r="L583" s="454"/>
      <c r="M583" s="454"/>
      <c r="N583" s="454"/>
      <c r="O583" s="454"/>
      <c r="P583" s="454"/>
      <c r="Q583" s="454"/>
      <c r="R583" s="454"/>
      <c r="S583" s="454"/>
      <c r="T583" s="454"/>
      <c r="U583" s="454"/>
      <c r="V583" s="454"/>
      <c r="W583" s="454"/>
      <c r="Y583" s="459"/>
      <c r="Z583" s="454"/>
      <c r="AA583" s="36"/>
      <c r="AB583" s="454"/>
      <c r="AC583" s="454"/>
      <c r="AD583" s="454"/>
      <c r="AE583" s="454"/>
      <c r="AK583" s="137"/>
    </row>
    <row r="584" spans="1:37" ht="15.75" customHeight="1">
      <c r="A584" s="454"/>
      <c r="B584" s="454"/>
      <c r="C584" s="454"/>
      <c r="D584" s="454"/>
      <c r="E584" s="454"/>
      <c r="F584" s="454"/>
      <c r="G584" s="34"/>
      <c r="H584" s="454"/>
      <c r="I584" s="454"/>
      <c r="J584" s="454"/>
      <c r="K584" s="454"/>
      <c r="L584" s="454"/>
      <c r="M584" s="454"/>
      <c r="N584" s="454"/>
      <c r="O584" s="454"/>
      <c r="P584" s="454"/>
      <c r="Q584" s="454"/>
      <c r="R584" s="454"/>
      <c r="S584" s="454"/>
      <c r="T584" s="454"/>
      <c r="U584" s="454"/>
      <c r="V584" s="454"/>
      <c r="W584" s="454"/>
      <c r="Y584" s="459"/>
      <c r="Z584" s="454"/>
      <c r="AA584" s="36"/>
      <c r="AB584" s="454"/>
      <c r="AC584" s="454"/>
      <c r="AD584" s="454"/>
      <c r="AE584" s="454"/>
      <c r="AK584" s="137"/>
    </row>
    <row r="585" spans="1:37" ht="15.75" customHeight="1">
      <c r="A585" s="454"/>
      <c r="B585" s="454"/>
      <c r="C585" s="454"/>
      <c r="D585" s="454"/>
      <c r="E585" s="454"/>
      <c r="F585" s="454"/>
      <c r="G585" s="34"/>
      <c r="H585" s="454"/>
      <c r="I585" s="454"/>
      <c r="J585" s="454"/>
      <c r="K585" s="454"/>
      <c r="L585" s="454"/>
      <c r="M585" s="454"/>
      <c r="N585" s="454"/>
      <c r="O585" s="454"/>
      <c r="P585" s="454"/>
      <c r="Q585" s="454"/>
      <c r="R585" s="454"/>
      <c r="S585" s="454"/>
      <c r="T585" s="454"/>
      <c r="U585" s="454"/>
      <c r="V585" s="454"/>
      <c r="W585" s="454"/>
      <c r="Y585" s="459"/>
      <c r="Z585" s="454"/>
      <c r="AA585" s="36"/>
      <c r="AB585" s="454"/>
      <c r="AC585" s="454"/>
      <c r="AD585" s="454"/>
      <c r="AE585" s="454"/>
      <c r="AK585" s="137"/>
    </row>
    <row r="586" spans="1:37" ht="15.75" customHeight="1">
      <c r="A586" s="454"/>
      <c r="B586" s="454"/>
      <c r="C586" s="454"/>
      <c r="D586" s="454"/>
      <c r="E586" s="454"/>
      <c r="F586" s="454"/>
      <c r="G586" s="34"/>
      <c r="H586" s="454"/>
      <c r="I586" s="454"/>
      <c r="J586" s="454"/>
      <c r="K586" s="454"/>
      <c r="L586" s="454"/>
      <c r="M586" s="454"/>
      <c r="N586" s="454"/>
      <c r="O586" s="454"/>
      <c r="P586" s="454"/>
      <c r="Q586" s="454"/>
      <c r="R586" s="454"/>
      <c r="S586" s="454"/>
      <c r="T586" s="454"/>
      <c r="U586" s="454"/>
      <c r="V586" s="454"/>
      <c r="W586" s="454"/>
      <c r="Y586" s="459"/>
      <c r="Z586" s="454"/>
      <c r="AA586" s="36"/>
      <c r="AB586" s="454"/>
      <c r="AC586" s="454"/>
      <c r="AD586" s="454"/>
      <c r="AE586" s="454"/>
      <c r="AK586" s="137"/>
    </row>
    <row r="587" spans="1:37" ht="15.75" customHeight="1">
      <c r="A587" s="454"/>
      <c r="B587" s="454"/>
      <c r="C587" s="454"/>
      <c r="D587" s="454"/>
      <c r="E587" s="454"/>
      <c r="F587" s="454"/>
      <c r="G587" s="34"/>
      <c r="H587" s="454"/>
      <c r="I587" s="454"/>
      <c r="J587" s="454"/>
      <c r="K587" s="454"/>
      <c r="L587" s="454"/>
      <c r="M587" s="454"/>
      <c r="N587" s="454"/>
      <c r="O587" s="454"/>
      <c r="P587" s="454"/>
      <c r="Q587" s="454"/>
      <c r="R587" s="454"/>
      <c r="S587" s="454"/>
      <c r="T587" s="454"/>
      <c r="U587" s="454"/>
      <c r="V587" s="454"/>
      <c r="W587" s="454"/>
      <c r="Y587" s="459"/>
      <c r="Z587" s="454"/>
      <c r="AA587" s="36"/>
      <c r="AB587" s="454"/>
      <c r="AC587" s="454"/>
      <c r="AD587" s="454"/>
      <c r="AE587" s="454"/>
      <c r="AK587" s="137"/>
    </row>
    <row r="588" spans="1:37" ht="15.75" customHeight="1">
      <c r="A588" s="454"/>
      <c r="B588" s="454"/>
      <c r="C588" s="454"/>
      <c r="D588" s="454"/>
      <c r="E588" s="454"/>
      <c r="F588" s="454"/>
      <c r="G588" s="34"/>
      <c r="H588" s="454"/>
      <c r="I588" s="454"/>
      <c r="J588" s="454"/>
      <c r="K588" s="454"/>
      <c r="L588" s="454"/>
      <c r="M588" s="454"/>
      <c r="N588" s="454"/>
      <c r="O588" s="454"/>
      <c r="P588" s="454"/>
      <c r="Q588" s="454"/>
      <c r="R588" s="454"/>
      <c r="S588" s="454"/>
      <c r="T588" s="454"/>
      <c r="U588" s="454"/>
      <c r="V588" s="454"/>
      <c r="W588" s="454"/>
      <c r="Y588" s="459"/>
      <c r="Z588" s="454"/>
      <c r="AA588" s="36"/>
      <c r="AB588" s="454"/>
      <c r="AC588" s="454"/>
      <c r="AD588" s="454"/>
      <c r="AE588" s="454"/>
      <c r="AK588" s="137"/>
    </row>
    <row r="589" spans="1:37" ht="15.75" customHeight="1">
      <c r="A589" s="454"/>
      <c r="B589" s="454"/>
      <c r="C589" s="454"/>
      <c r="D589" s="454"/>
      <c r="E589" s="454"/>
      <c r="F589" s="454"/>
      <c r="G589" s="34"/>
      <c r="H589" s="454"/>
      <c r="I589" s="454"/>
      <c r="J589" s="454"/>
      <c r="K589" s="454"/>
      <c r="L589" s="454"/>
      <c r="M589" s="454"/>
      <c r="N589" s="454"/>
      <c r="O589" s="454"/>
      <c r="P589" s="454"/>
      <c r="Q589" s="454"/>
      <c r="R589" s="454"/>
      <c r="S589" s="454"/>
      <c r="T589" s="454"/>
      <c r="U589" s="454"/>
      <c r="V589" s="454"/>
      <c r="W589" s="454"/>
      <c r="Y589" s="459"/>
      <c r="Z589" s="454"/>
      <c r="AA589" s="36"/>
      <c r="AB589" s="454"/>
      <c r="AC589" s="454"/>
      <c r="AD589" s="454"/>
      <c r="AE589" s="454"/>
      <c r="AK589" s="137"/>
    </row>
    <row r="590" spans="1:37" ht="15.75" customHeight="1">
      <c r="A590" s="454"/>
      <c r="B590" s="454"/>
      <c r="C590" s="454"/>
      <c r="D590" s="454"/>
      <c r="E590" s="454"/>
      <c r="F590" s="454"/>
      <c r="G590" s="34"/>
      <c r="H590" s="454"/>
      <c r="I590" s="454"/>
      <c r="J590" s="454"/>
      <c r="K590" s="454"/>
      <c r="L590" s="454"/>
      <c r="M590" s="454"/>
      <c r="N590" s="454"/>
      <c r="O590" s="454"/>
      <c r="P590" s="454"/>
      <c r="Q590" s="454"/>
      <c r="R590" s="454"/>
      <c r="S590" s="454"/>
      <c r="T590" s="454"/>
      <c r="U590" s="454"/>
      <c r="V590" s="454"/>
      <c r="W590" s="454"/>
      <c r="Y590" s="459"/>
      <c r="Z590" s="454"/>
      <c r="AA590" s="36"/>
      <c r="AB590" s="454"/>
      <c r="AC590" s="454"/>
      <c r="AD590" s="454"/>
      <c r="AE590" s="454"/>
      <c r="AK590" s="137"/>
    </row>
    <row r="591" spans="1:37" ht="15.75" customHeight="1">
      <c r="A591" s="454"/>
      <c r="B591" s="454"/>
      <c r="C591" s="454"/>
      <c r="D591" s="454"/>
      <c r="E591" s="454"/>
      <c r="F591" s="454"/>
      <c r="G591" s="34"/>
      <c r="H591" s="454"/>
      <c r="I591" s="454"/>
      <c r="J591" s="454"/>
      <c r="K591" s="454"/>
      <c r="L591" s="454"/>
      <c r="M591" s="454"/>
      <c r="N591" s="454"/>
      <c r="O591" s="454"/>
      <c r="P591" s="454"/>
      <c r="Q591" s="454"/>
      <c r="R591" s="454"/>
      <c r="S591" s="454"/>
      <c r="T591" s="454"/>
      <c r="U591" s="454"/>
      <c r="V591" s="454"/>
      <c r="W591" s="454"/>
      <c r="Y591" s="459"/>
      <c r="Z591" s="454"/>
      <c r="AA591" s="36"/>
      <c r="AB591" s="454"/>
      <c r="AC591" s="454"/>
      <c r="AD591" s="454"/>
      <c r="AE591" s="454"/>
      <c r="AK591" s="137"/>
    </row>
    <row r="592" spans="1:37" ht="15.75" customHeight="1">
      <c r="A592" s="454"/>
      <c r="B592" s="454"/>
      <c r="C592" s="454"/>
      <c r="D592" s="454"/>
      <c r="E592" s="454"/>
      <c r="F592" s="454"/>
      <c r="G592" s="34"/>
      <c r="H592" s="454"/>
      <c r="I592" s="454"/>
      <c r="J592" s="454"/>
      <c r="K592" s="454"/>
      <c r="L592" s="454"/>
      <c r="M592" s="454"/>
      <c r="N592" s="454"/>
      <c r="O592" s="454"/>
      <c r="P592" s="454"/>
      <c r="Q592" s="454"/>
      <c r="R592" s="454"/>
      <c r="S592" s="454"/>
      <c r="T592" s="454"/>
      <c r="U592" s="454"/>
      <c r="V592" s="454"/>
      <c r="W592" s="454"/>
      <c r="Y592" s="459"/>
      <c r="Z592" s="454"/>
      <c r="AA592" s="36"/>
      <c r="AB592" s="454"/>
      <c r="AC592" s="454"/>
      <c r="AD592" s="454"/>
      <c r="AE592" s="454"/>
      <c r="AK592" s="137"/>
    </row>
    <row r="593" spans="1:37" ht="15.75" customHeight="1">
      <c r="A593" s="454"/>
      <c r="B593" s="454"/>
      <c r="C593" s="454"/>
      <c r="D593" s="454"/>
      <c r="E593" s="454"/>
      <c r="F593" s="454"/>
      <c r="G593" s="34"/>
      <c r="H593" s="454"/>
      <c r="I593" s="454"/>
      <c r="J593" s="454"/>
      <c r="K593" s="454"/>
      <c r="L593" s="454"/>
      <c r="M593" s="454"/>
      <c r="N593" s="454"/>
      <c r="O593" s="454"/>
      <c r="P593" s="454"/>
      <c r="Q593" s="454"/>
      <c r="R593" s="454"/>
      <c r="S593" s="454"/>
      <c r="T593" s="454"/>
      <c r="U593" s="454"/>
      <c r="V593" s="454"/>
      <c r="W593" s="454"/>
      <c r="Y593" s="459"/>
      <c r="Z593" s="454"/>
      <c r="AA593" s="36"/>
      <c r="AB593" s="454"/>
      <c r="AC593" s="454"/>
      <c r="AD593" s="454"/>
      <c r="AE593" s="454"/>
      <c r="AK593" s="137"/>
    </row>
    <row r="594" spans="1:37" ht="15.75" customHeight="1">
      <c r="A594" s="454"/>
      <c r="B594" s="454"/>
      <c r="C594" s="454"/>
      <c r="D594" s="454"/>
      <c r="E594" s="454"/>
      <c r="F594" s="454"/>
      <c r="G594" s="34"/>
      <c r="H594" s="454"/>
      <c r="I594" s="454"/>
      <c r="J594" s="454"/>
      <c r="K594" s="454"/>
      <c r="L594" s="454"/>
      <c r="M594" s="454"/>
      <c r="N594" s="454"/>
      <c r="O594" s="454"/>
      <c r="P594" s="454"/>
      <c r="Q594" s="454"/>
      <c r="R594" s="454"/>
      <c r="S594" s="454"/>
      <c r="T594" s="454"/>
      <c r="U594" s="454"/>
      <c r="V594" s="454"/>
      <c r="W594" s="454"/>
      <c r="Y594" s="459"/>
      <c r="Z594" s="454"/>
      <c r="AA594" s="36"/>
      <c r="AB594" s="454"/>
      <c r="AC594" s="454"/>
      <c r="AD594" s="454"/>
      <c r="AE594" s="454"/>
      <c r="AK594" s="137"/>
    </row>
    <row r="595" spans="1:37" ht="15.75" customHeight="1">
      <c r="A595" s="454"/>
      <c r="B595" s="454"/>
      <c r="C595" s="454"/>
      <c r="D595" s="454"/>
      <c r="E595" s="454"/>
      <c r="F595" s="454"/>
      <c r="G595" s="34"/>
      <c r="H595" s="454"/>
      <c r="I595" s="454"/>
      <c r="J595" s="454"/>
      <c r="K595" s="454"/>
      <c r="L595" s="454"/>
      <c r="M595" s="454"/>
      <c r="N595" s="454"/>
      <c r="O595" s="454"/>
      <c r="P595" s="454"/>
      <c r="Q595" s="454"/>
      <c r="R595" s="454"/>
      <c r="S595" s="454"/>
      <c r="T595" s="454"/>
      <c r="U595" s="454"/>
      <c r="V595" s="454"/>
      <c r="W595" s="454"/>
      <c r="Y595" s="459"/>
      <c r="Z595" s="454"/>
      <c r="AA595" s="36"/>
      <c r="AB595" s="454"/>
      <c r="AC595" s="454"/>
      <c r="AD595" s="454"/>
      <c r="AE595" s="454"/>
      <c r="AK595" s="137"/>
    </row>
    <row r="596" spans="1:37" ht="15.75" customHeight="1">
      <c r="A596" s="454"/>
      <c r="B596" s="454"/>
      <c r="C596" s="454"/>
      <c r="D596" s="454"/>
      <c r="E596" s="454"/>
      <c r="F596" s="454"/>
      <c r="G596" s="34"/>
      <c r="H596" s="454"/>
      <c r="I596" s="454"/>
      <c r="J596" s="454"/>
      <c r="K596" s="454"/>
      <c r="L596" s="454"/>
      <c r="M596" s="454"/>
      <c r="N596" s="454"/>
      <c r="O596" s="454"/>
      <c r="P596" s="454"/>
      <c r="Q596" s="454"/>
      <c r="R596" s="454"/>
      <c r="S596" s="454"/>
      <c r="T596" s="454"/>
      <c r="U596" s="454"/>
      <c r="V596" s="454"/>
      <c r="W596" s="454"/>
      <c r="Y596" s="459"/>
      <c r="Z596" s="454"/>
      <c r="AA596" s="36"/>
      <c r="AB596" s="454"/>
      <c r="AC596" s="454"/>
      <c r="AD596" s="454"/>
      <c r="AE596" s="454"/>
      <c r="AK596" s="137"/>
    </row>
    <row r="597" spans="1:37" ht="15.75" customHeight="1">
      <c r="A597" s="454"/>
      <c r="B597" s="454"/>
      <c r="C597" s="454"/>
      <c r="D597" s="454"/>
      <c r="E597" s="454"/>
      <c r="F597" s="454"/>
      <c r="G597" s="34"/>
      <c r="H597" s="454"/>
      <c r="I597" s="454"/>
      <c r="J597" s="454"/>
      <c r="K597" s="454"/>
      <c r="L597" s="454"/>
      <c r="M597" s="454"/>
      <c r="N597" s="454"/>
      <c r="O597" s="454"/>
      <c r="P597" s="454"/>
      <c r="Q597" s="454"/>
      <c r="R597" s="454"/>
      <c r="S597" s="454"/>
      <c r="T597" s="454"/>
      <c r="U597" s="454"/>
      <c r="V597" s="454"/>
      <c r="W597" s="454"/>
      <c r="Y597" s="459"/>
      <c r="Z597" s="454"/>
      <c r="AA597" s="36"/>
      <c r="AB597" s="454"/>
      <c r="AC597" s="454"/>
      <c r="AD597" s="454"/>
      <c r="AE597" s="454"/>
      <c r="AK597" s="137"/>
    </row>
    <row r="598" spans="1:37" ht="15.75" customHeight="1">
      <c r="A598" s="454"/>
      <c r="B598" s="454"/>
      <c r="C598" s="454"/>
      <c r="D598" s="454"/>
      <c r="E598" s="454"/>
      <c r="F598" s="454"/>
      <c r="G598" s="34"/>
      <c r="H598" s="454"/>
      <c r="I598" s="454"/>
      <c r="J598" s="454"/>
      <c r="K598" s="454"/>
      <c r="L598" s="454"/>
      <c r="M598" s="454"/>
      <c r="N598" s="454"/>
      <c r="O598" s="454"/>
      <c r="P598" s="454"/>
      <c r="Q598" s="454"/>
      <c r="R598" s="454"/>
      <c r="S598" s="454"/>
      <c r="T598" s="454"/>
      <c r="U598" s="454"/>
      <c r="V598" s="454"/>
      <c r="W598" s="454"/>
      <c r="Y598" s="459"/>
      <c r="Z598" s="454"/>
      <c r="AA598" s="36"/>
      <c r="AB598" s="454"/>
      <c r="AC598" s="454"/>
      <c r="AD598" s="454"/>
      <c r="AE598" s="454"/>
      <c r="AK598" s="137"/>
    </row>
    <row r="599" spans="1:37" ht="15.75" customHeight="1">
      <c r="A599" s="454"/>
      <c r="B599" s="454"/>
      <c r="C599" s="454"/>
      <c r="D599" s="454"/>
      <c r="E599" s="454"/>
      <c r="F599" s="454"/>
      <c r="G599" s="34"/>
      <c r="H599" s="454"/>
      <c r="I599" s="454"/>
      <c r="J599" s="454"/>
      <c r="K599" s="454"/>
      <c r="L599" s="454"/>
      <c r="M599" s="454"/>
      <c r="N599" s="454"/>
      <c r="O599" s="454"/>
      <c r="P599" s="454"/>
      <c r="Q599" s="454"/>
      <c r="R599" s="454"/>
      <c r="S599" s="454"/>
      <c r="T599" s="454"/>
      <c r="U599" s="454"/>
      <c r="V599" s="454"/>
      <c r="W599" s="454"/>
      <c r="Y599" s="459"/>
      <c r="Z599" s="454"/>
      <c r="AA599" s="36"/>
      <c r="AB599" s="454"/>
      <c r="AC599" s="454"/>
      <c r="AD599" s="454"/>
      <c r="AE599" s="454"/>
      <c r="AK599" s="137"/>
    </row>
    <row r="600" spans="1:37" ht="15.75" customHeight="1">
      <c r="A600" s="454"/>
      <c r="B600" s="454"/>
      <c r="C600" s="454"/>
      <c r="D600" s="454"/>
      <c r="E600" s="454"/>
      <c r="F600" s="454"/>
      <c r="G600" s="34"/>
      <c r="H600" s="454"/>
      <c r="I600" s="454"/>
      <c r="J600" s="454"/>
      <c r="K600" s="454"/>
      <c r="L600" s="454"/>
      <c r="M600" s="454"/>
      <c r="N600" s="454"/>
      <c r="O600" s="454"/>
      <c r="P600" s="454"/>
      <c r="Q600" s="454"/>
      <c r="R600" s="454"/>
      <c r="S600" s="454"/>
      <c r="T600" s="454"/>
      <c r="U600" s="454"/>
      <c r="V600" s="454"/>
      <c r="W600" s="454"/>
      <c r="Y600" s="459"/>
      <c r="Z600" s="454"/>
      <c r="AA600" s="36"/>
      <c r="AB600" s="454"/>
      <c r="AC600" s="454"/>
      <c r="AD600" s="454"/>
      <c r="AE600" s="454"/>
      <c r="AK600" s="137"/>
    </row>
    <row r="601" spans="1:37" ht="15.75" customHeight="1">
      <c r="A601" s="454"/>
      <c r="B601" s="454"/>
      <c r="C601" s="454"/>
      <c r="D601" s="454"/>
      <c r="E601" s="454"/>
      <c r="F601" s="454"/>
      <c r="G601" s="34"/>
      <c r="H601" s="454"/>
      <c r="I601" s="454"/>
      <c r="J601" s="454"/>
      <c r="K601" s="454"/>
      <c r="L601" s="454"/>
      <c r="M601" s="454"/>
      <c r="N601" s="454"/>
      <c r="O601" s="454"/>
      <c r="P601" s="454"/>
      <c r="Q601" s="454"/>
      <c r="R601" s="454"/>
      <c r="S601" s="454"/>
      <c r="T601" s="454"/>
      <c r="U601" s="454"/>
      <c r="V601" s="454"/>
      <c r="W601" s="454"/>
      <c r="Y601" s="459"/>
      <c r="Z601" s="454"/>
      <c r="AA601" s="36"/>
      <c r="AB601" s="454"/>
      <c r="AC601" s="454"/>
      <c r="AD601" s="454"/>
      <c r="AE601" s="454"/>
      <c r="AK601" s="137"/>
    </row>
    <row r="602" spans="1:37" ht="15.75" customHeight="1">
      <c r="A602" s="454"/>
      <c r="B602" s="454"/>
      <c r="C602" s="454"/>
      <c r="D602" s="454"/>
      <c r="E602" s="454"/>
      <c r="F602" s="454"/>
      <c r="G602" s="34"/>
      <c r="H602" s="454"/>
      <c r="I602" s="454"/>
      <c r="J602" s="454"/>
      <c r="K602" s="454"/>
      <c r="L602" s="454"/>
      <c r="M602" s="454"/>
      <c r="N602" s="454"/>
      <c r="O602" s="454"/>
      <c r="P602" s="454"/>
      <c r="Q602" s="454"/>
      <c r="R602" s="454"/>
      <c r="S602" s="454"/>
      <c r="T602" s="454"/>
      <c r="U602" s="454"/>
      <c r="V602" s="454"/>
      <c r="W602" s="454"/>
      <c r="Y602" s="459"/>
      <c r="Z602" s="454"/>
      <c r="AA602" s="36"/>
      <c r="AB602" s="454"/>
      <c r="AC602" s="454"/>
      <c r="AD602" s="454"/>
      <c r="AE602" s="454"/>
      <c r="AK602" s="137"/>
    </row>
    <row r="603" spans="1:37" ht="15.75" customHeight="1">
      <c r="A603" s="454"/>
      <c r="B603" s="454"/>
      <c r="C603" s="454"/>
      <c r="D603" s="454"/>
      <c r="E603" s="454"/>
      <c r="F603" s="454"/>
      <c r="G603" s="34"/>
      <c r="H603" s="454"/>
      <c r="I603" s="454"/>
      <c r="J603" s="454"/>
      <c r="K603" s="454"/>
      <c r="L603" s="454"/>
      <c r="M603" s="454"/>
      <c r="N603" s="454"/>
      <c r="O603" s="454"/>
      <c r="P603" s="454"/>
      <c r="Q603" s="454"/>
      <c r="R603" s="454"/>
      <c r="S603" s="454"/>
      <c r="T603" s="454"/>
      <c r="U603" s="454"/>
      <c r="V603" s="454"/>
      <c r="W603" s="454"/>
      <c r="Y603" s="459"/>
      <c r="Z603" s="454"/>
      <c r="AA603" s="36"/>
      <c r="AB603" s="454"/>
      <c r="AC603" s="454"/>
      <c r="AD603" s="454"/>
      <c r="AE603" s="454"/>
      <c r="AK603" s="137"/>
    </row>
    <row r="604" spans="1:37" ht="15.75" customHeight="1">
      <c r="A604" s="454"/>
      <c r="B604" s="454"/>
      <c r="C604" s="454"/>
      <c r="D604" s="454"/>
      <c r="E604" s="454"/>
      <c r="F604" s="454"/>
      <c r="G604" s="34"/>
      <c r="H604" s="454"/>
      <c r="I604" s="454"/>
      <c r="J604" s="454"/>
      <c r="K604" s="454"/>
      <c r="L604" s="454"/>
      <c r="M604" s="454"/>
      <c r="N604" s="454"/>
      <c r="O604" s="454"/>
      <c r="P604" s="454"/>
      <c r="Q604" s="454"/>
      <c r="R604" s="454"/>
      <c r="S604" s="454"/>
      <c r="T604" s="454"/>
      <c r="U604" s="454"/>
      <c r="V604" s="454"/>
      <c r="W604" s="454"/>
      <c r="Y604" s="459"/>
      <c r="Z604" s="454"/>
      <c r="AA604" s="36"/>
      <c r="AB604" s="454"/>
      <c r="AC604" s="454"/>
      <c r="AD604" s="454"/>
      <c r="AE604" s="454"/>
      <c r="AK604" s="137"/>
    </row>
    <row r="605" spans="1:37" ht="15.75" customHeight="1">
      <c r="A605" s="454"/>
      <c r="B605" s="454"/>
      <c r="C605" s="454"/>
      <c r="D605" s="454"/>
      <c r="E605" s="454"/>
      <c r="F605" s="454"/>
      <c r="G605" s="34"/>
      <c r="H605" s="454"/>
      <c r="I605" s="454"/>
      <c r="J605" s="454"/>
      <c r="K605" s="454"/>
      <c r="L605" s="454"/>
      <c r="M605" s="454"/>
      <c r="N605" s="454"/>
      <c r="O605" s="454"/>
      <c r="P605" s="454"/>
      <c r="Q605" s="454"/>
      <c r="R605" s="454"/>
      <c r="S605" s="454"/>
      <c r="T605" s="454"/>
      <c r="U605" s="454"/>
      <c r="V605" s="454"/>
      <c r="W605" s="454"/>
      <c r="Y605" s="459"/>
      <c r="Z605" s="454"/>
      <c r="AA605" s="36"/>
      <c r="AB605" s="454"/>
      <c r="AC605" s="454"/>
      <c r="AD605" s="454"/>
      <c r="AE605" s="454"/>
      <c r="AK605" s="137"/>
    </row>
    <row r="606" spans="1:37" ht="15.75" customHeight="1">
      <c r="A606" s="454"/>
      <c r="B606" s="454"/>
      <c r="C606" s="454"/>
      <c r="D606" s="454"/>
      <c r="E606" s="454"/>
      <c r="F606" s="454"/>
      <c r="G606" s="34"/>
      <c r="H606" s="454"/>
      <c r="I606" s="454"/>
      <c r="J606" s="454"/>
      <c r="K606" s="454"/>
      <c r="L606" s="454"/>
      <c r="M606" s="454"/>
      <c r="N606" s="454"/>
      <c r="O606" s="454"/>
      <c r="P606" s="454"/>
      <c r="Q606" s="454"/>
      <c r="R606" s="454"/>
      <c r="S606" s="454"/>
      <c r="T606" s="454"/>
      <c r="U606" s="454"/>
      <c r="V606" s="454"/>
      <c r="W606" s="454"/>
      <c r="Y606" s="459"/>
      <c r="Z606" s="454"/>
      <c r="AA606" s="36"/>
      <c r="AB606" s="454"/>
      <c r="AC606" s="454"/>
      <c r="AD606" s="454"/>
      <c r="AE606" s="454"/>
      <c r="AK606" s="137"/>
    </row>
    <row r="607" spans="1:37" ht="15.75" customHeight="1">
      <c r="A607" s="454"/>
      <c r="B607" s="454"/>
      <c r="C607" s="454"/>
      <c r="D607" s="454"/>
      <c r="E607" s="454"/>
      <c r="F607" s="454"/>
      <c r="G607" s="34"/>
      <c r="H607" s="454"/>
      <c r="I607" s="454"/>
      <c r="J607" s="454"/>
      <c r="K607" s="454"/>
      <c r="L607" s="454"/>
      <c r="M607" s="454"/>
      <c r="N607" s="454"/>
      <c r="O607" s="454"/>
      <c r="P607" s="454"/>
      <c r="Q607" s="454"/>
      <c r="R607" s="454"/>
      <c r="S607" s="454"/>
      <c r="T607" s="454"/>
      <c r="U607" s="454"/>
      <c r="V607" s="454"/>
      <c r="W607" s="454"/>
      <c r="Y607" s="459"/>
      <c r="Z607" s="454"/>
      <c r="AA607" s="36"/>
      <c r="AB607" s="454"/>
      <c r="AC607" s="454"/>
      <c r="AD607" s="454"/>
      <c r="AE607" s="454"/>
      <c r="AK607" s="137"/>
    </row>
    <row r="608" spans="1:37" ht="15.75" customHeight="1">
      <c r="A608" s="454"/>
      <c r="B608" s="454"/>
      <c r="C608" s="454"/>
      <c r="D608" s="454"/>
      <c r="E608" s="454"/>
      <c r="F608" s="454"/>
      <c r="G608" s="34"/>
      <c r="H608" s="454"/>
      <c r="I608" s="454"/>
      <c r="J608" s="454"/>
      <c r="K608" s="454"/>
      <c r="L608" s="454"/>
      <c r="M608" s="454"/>
      <c r="N608" s="454"/>
      <c r="O608" s="454"/>
      <c r="P608" s="454"/>
      <c r="Q608" s="454"/>
      <c r="R608" s="454"/>
      <c r="S608" s="454"/>
      <c r="T608" s="454"/>
      <c r="U608" s="454"/>
      <c r="V608" s="454"/>
      <c r="W608" s="454"/>
      <c r="Y608" s="459"/>
      <c r="Z608" s="454"/>
      <c r="AA608" s="36"/>
      <c r="AB608" s="454"/>
      <c r="AC608" s="454"/>
      <c r="AD608" s="454"/>
      <c r="AE608" s="454"/>
      <c r="AK608" s="137"/>
    </row>
    <row r="609" spans="1:37" ht="15.75" customHeight="1">
      <c r="A609" s="454"/>
      <c r="B609" s="454"/>
      <c r="C609" s="454"/>
      <c r="D609" s="454"/>
      <c r="E609" s="454"/>
      <c r="F609" s="454"/>
      <c r="G609" s="34"/>
      <c r="H609" s="454"/>
      <c r="I609" s="454"/>
      <c r="J609" s="454"/>
      <c r="K609" s="454"/>
      <c r="L609" s="454"/>
      <c r="M609" s="454"/>
      <c r="N609" s="454"/>
      <c r="O609" s="454"/>
      <c r="P609" s="454"/>
      <c r="Q609" s="454"/>
      <c r="R609" s="454"/>
      <c r="S609" s="454"/>
      <c r="T609" s="454"/>
      <c r="U609" s="454"/>
      <c r="V609" s="454"/>
      <c r="W609" s="454"/>
      <c r="Y609" s="459"/>
      <c r="Z609" s="454"/>
      <c r="AA609" s="36"/>
      <c r="AB609" s="454"/>
      <c r="AC609" s="454"/>
      <c r="AD609" s="454"/>
      <c r="AE609" s="454"/>
      <c r="AK609" s="137"/>
    </row>
    <row r="610" spans="1:37" ht="15.75" customHeight="1">
      <c r="A610" s="454"/>
      <c r="B610" s="454"/>
      <c r="C610" s="454"/>
      <c r="D610" s="454"/>
      <c r="E610" s="454"/>
      <c r="F610" s="454"/>
      <c r="G610" s="34"/>
      <c r="H610" s="454"/>
      <c r="I610" s="454"/>
      <c r="J610" s="454"/>
      <c r="K610" s="454"/>
      <c r="L610" s="454"/>
      <c r="M610" s="454"/>
      <c r="N610" s="454"/>
      <c r="O610" s="454"/>
      <c r="P610" s="454"/>
      <c r="Q610" s="454"/>
      <c r="R610" s="454"/>
      <c r="S610" s="454"/>
      <c r="T610" s="454"/>
      <c r="U610" s="454"/>
      <c r="V610" s="454"/>
      <c r="W610" s="454"/>
      <c r="Y610" s="459"/>
      <c r="Z610" s="454"/>
      <c r="AA610" s="36"/>
      <c r="AB610" s="454"/>
      <c r="AC610" s="454"/>
      <c r="AD610" s="454"/>
      <c r="AE610" s="454"/>
      <c r="AK610" s="137"/>
    </row>
    <row r="611" spans="1:37" ht="15.75" customHeight="1">
      <c r="A611" s="454"/>
      <c r="B611" s="454"/>
      <c r="C611" s="454"/>
      <c r="D611" s="454"/>
      <c r="E611" s="454"/>
      <c r="F611" s="454"/>
      <c r="G611" s="34"/>
      <c r="H611" s="454"/>
      <c r="I611" s="454"/>
      <c r="J611" s="454"/>
      <c r="K611" s="454"/>
      <c r="L611" s="454"/>
      <c r="M611" s="454"/>
      <c r="N611" s="454"/>
      <c r="O611" s="454"/>
      <c r="P611" s="454"/>
      <c r="Q611" s="454"/>
      <c r="R611" s="454"/>
      <c r="S611" s="454"/>
      <c r="T611" s="454"/>
      <c r="U611" s="454"/>
      <c r="V611" s="454"/>
      <c r="W611" s="454"/>
      <c r="Y611" s="459"/>
      <c r="Z611" s="454"/>
      <c r="AA611" s="36"/>
      <c r="AB611" s="454"/>
      <c r="AC611" s="454"/>
      <c r="AD611" s="454"/>
      <c r="AE611" s="454"/>
      <c r="AK611" s="137"/>
    </row>
    <row r="612" spans="1:37" ht="15.75" customHeight="1">
      <c r="A612" s="454"/>
      <c r="B612" s="454"/>
      <c r="C612" s="454"/>
      <c r="D612" s="454"/>
      <c r="E612" s="454"/>
      <c r="F612" s="454"/>
      <c r="G612" s="34"/>
      <c r="H612" s="454"/>
      <c r="I612" s="454"/>
      <c r="J612" s="454"/>
      <c r="K612" s="454"/>
      <c r="L612" s="454"/>
      <c r="M612" s="454"/>
      <c r="N612" s="454"/>
      <c r="O612" s="454"/>
      <c r="P612" s="454"/>
      <c r="Q612" s="454"/>
      <c r="R612" s="454"/>
      <c r="S612" s="454"/>
      <c r="T612" s="454"/>
      <c r="U612" s="454"/>
      <c r="V612" s="454"/>
      <c r="W612" s="454"/>
      <c r="Y612" s="459"/>
      <c r="Z612" s="454"/>
      <c r="AA612" s="36"/>
      <c r="AB612" s="454"/>
      <c r="AC612" s="454"/>
      <c r="AD612" s="454"/>
      <c r="AE612" s="454"/>
      <c r="AK612" s="137"/>
    </row>
    <row r="613" spans="1:37" ht="15.75" customHeight="1">
      <c r="A613" s="454"/>
      <c r="B613" s="454"/>
      <c r="C613" s="454"/>
      <c r="D613" s="454"/>
      <c r="E613" s="454"/>
      <c r="F613" s="454"/>
      <c r="G613" s="34"/>
      <c r="H613" s="454"/>
      <c r="I613" s="454"/>
      <c r="J613" s="454"/>
      <c r="K613" s="454"/>
      <c r="L613" s="454"/>
      <c r="M613" s="454"/>
      <c r="N613" s="454"/>
      <c r="O613" s="454"/>
      <c r="P613" s="454"/>
      <c r="Q613" s="454"/>
      <c r="R613" s="454"/>
      <c r="S613" s="454"/>
      <c r="T613" s="454"/>
      <c r="U613" s="454"/>
      <c r="V613" s="454"/>
      <c r="W613" s="454"/>
      <c r="Y613" s="459"/>
      <c r="Z613" s="454"/>
      <c r="AA613" s="36"/>
      <c r="AB613" s="454"/>
      <c r="AC613" s="454"/>
      <c r="AD613" s="454"/>
      <c r="AE613" s="454"/>
      <c r="AK613" s="137"/>
    </row>
    <row r="614" spans="1:37" ht="15.75" customHeight="1">
      <c r="A614" s="454"/>
      <c r="B614" s="454"/>
      <c r="C614" s="454"/>
      <c r="D614" s="454"/>
      <c r="E614" s="454"/>
      <c r="F614" s="454"/>
      <c r="G614" s="34"/>
      <c r="H614" s="454"/>
      <c r="I614" s="454"/>
      <c r="J614" s="454"/>
      <c r="K614" s="454"/>
      <c r="L614" s="454"/>
      <c r="M614" s="454"/>
      <c r="N614" s="454"/>
      <c r="O614" s="454"/>
      <c r="P614" s="454"/>
      <c r="Q614" s="454"/>
      <c r="R614" s="454"/>
      <c r="S614" s="454"/>
      <c r="T614" s="454"/>
      <c r="U614" s="454"/>
      <c r="V614" s="454"/>
      <c r="W614" s="454"/>
      <c r="Y614" s="459"/>
      <c r="Z614" s="454"/>
      <c r="AA614" s="36"/>
      <c r="AB614" s="454"/>
      <c r="AC614" s="454"/>
      <c r="AD614" s="454"/>
      <c r="AE614" s="454"/>
      <c r="AK614" s="137"/>
    </row>
    <row r="615" spans="1:37" ht="15.75" customHeight="1">
      <c r="A615" s="454"/>
      <c r="B615" s="454"/>
      <c r="C615" s="454"/>
      <c r="D615" s="454"/>
      <c r="E615" s="454"/>
      <c r="F615" s="454"/>
      <c r="G615" s="34"/>
      <c r="H615" s="454"/>
      <c r="I615" s="454"/>
      <c r="J615" s="454"/>
      <c r="K615" s="454"/>
      <c r="L615" s="454"/>
      <c r="M615" s="454"/>
      <c r="N615" s="454"/>
      <c r="O615" s="454"/>
      <c r="P615" s="454"/>
      <c r="Q615" s="454"/>
      <c r="R615" s="454"/>
      <c r="S615" s="454"/>
      <c r="T615" s="454"/>
      <c r="U615" s="454"/>
      <c r="V615" s="454"/>
      <c r="W615" s="454"/>
      <c r="Y615" s="459"/>
      <c r="Z615" s="454"/>
      <c r="AA615" s="36"/>
      <c r="AB615" s="454"/>
      <c r="AC615" s="454"/>
      <c r="AD615" s="454"/>
      <c r="AE615" s="454"/>
      <c r="AK615" s="137"/>
    </row>
    <row r="616" spans="1:37" ht="15.75" customHeight="1">
      <c r="A616" s="454"/>
      <c r="B616" s="454"/>
      <c r="C616" s="454"/>
      <c r="D616" s="454"/>
      <c r="E616" s="454"/>
      <c r="F616" s="454"/>
      <c r="G616" s="34"/>
      <c r="H616" s="454"/>
      <c r="I616" s="454"/>
      <c r="J616" s="454"/>
      <c r="K616" s="454"/>
      <c r="L616" s="454"/>
      <c r="M616" s="454"/>
      <c r="N616" s="454"/>
      <c r="O616" s="454"/>
      <c r="P616" s="454"/>
      <c r="Q616" s="454"/>
      <c r="R616" s="454"/>
      <c r="S616" s="454"/>
      <c r="T616" s="454"/>
      <c r="U616" s="454"/>
      <c r="V616" s="454"/>
      <c r="W616" s="454"/>
      <c r="Y616" s="459"/>
      <c r="Z616" s="454"/>
      <c r="AA616" s="36"/>
      <c r="AB616" s="454"/>
      <c r="AC616" s="454"/>
      <c r="AD616" s="454"/>
      <c r="AE616" s="454"/>
      <c r="AK616" s="137"/>
    </row>
    <row r="617" spans="1:37" ht="15.75" customHeight="1">
      <c r="A617" s="454"/>
      <c r="B617" s="454"/>
      <c r="C617" s="454"/>
      <c r="D617" s="454"/>
      <c r="E617" s="454"/>
      <c r="F617" s="454"/>
      <c r="G617" s="34"/>
      <c r="H617" s="454"/>
      <c r="I617" s="454"/>
      <c r="J617" s="454"/>
      <c r="K617" s="454"/>
      <c r="L617" s="454"/>
      <c r="M617" s="454"/>
      <c r="N617" s="454"/>
      <c r="O617" s="454"/>
      <c r="P617" s="454"/>
      <c r="Q617" s="454"/>
      <c r="R617" s="454"/>
      <c r="S617" s="454"/>
      <c r="T617" s="454"/>
      <c r="U617" s="454"/>
      <c r="V617" s="454"/>
      <c r="W617" s="454"/>
      <c r="Y617" s="459"/>
      <c r="Z617" s="454"/>
      <c r="AA617" s="36"/>
      <c r="AB617" s="454"/>
      <c r="AC617" s="454"/>
      <c r="AD617" s="454"/>
      <c r="AE617" s="454"/>
      <c r="AK617" s="137"/>
    </row>
    <row r="618" spans="1:37" ht="15.75" customHeight="1">
      <c r="A618" s="454"/>
      <c r="B618" s="454"/>
      <c r="C618" s="454"/>
      <c r="D618" s="454"/>
      <c r="E618" s="454"/>
      <c r="F618" s="454"/>
      <c r="G618" s="34"/>
      <c r="H618" s="454"/>
      <c r="I618" s="454"/>
      <c r="J618" s="454"/>
      <c r="K618" s="454"/>
      <c r="L618" s="454"/>
      <c r="M618" s="454"/>
      <c r="N618" s="454"/>
      <c r="O618" s="454"/>
      <c r="P618" s="454"/>
      <c r="Q618" s="454"/>
      <c r="R618" s="454"/>
      <c r="S618" s="454"/>
      <c r="T618" s="454"/>
      <c r="U618" s="454"/>
      <c r="V618" s="454"/>
      <c r="W618" s="454"/>
      <c r="Y618" s="459"/>
      <c r="Z618" s="454"/>
      <c r="AA618" s="36"/>
      <c r="AB618" s="454"/>
      <c r="AC618" s="454"/>
      <c r="AD618" s="454"/>
      <c r="AE618" s="454"/>
      <c r="AK618" s="137"/>
    </row>
    <row r="619" spans="1:37" ht="15.75" customHeight="1">
      <c r="A619" s="454"/>
      <c r="B619" s="454"/>
      <c r="C619" s="454"/>
      <c r="D619" s="454"/>
      <c r="E619" s="454"/>
      <c r="F619" s="454"/>
      <c r="G619" s="34"/>
      <c r="H619" s="454"/>
      <c r="I619" s="454"/>
      <c r="J619" s="454"/>
      <c r="K619" s="454"/>
      <c r="L619" s="454"/>
      <c r="M619" s="454"/>
      <c r="N619" s="454"/>
      <c r="O619" s="454"/>
      <c r="P619" s="454"/>
      <c r="Q619" s="454"/>
      <c r="R619" s="454"/>
      <c r="S619" s="454"/>
      <c r="T619" s="454"/>
      <c r="U619" s="454"/>
      <c r="V619" s="454"/>
      <c r="W619" s="454"/>
      <c r="Y619" s="459"/>
      <c r="Z619" s="454"/>
      <c r="AA619" s="36"/>
      <c r="AB619" s="454"/>
      <c r="AC619" s="454"/>
      <c r="AD619" s="454"/>
      <c r="AE619" s="454"/>
      <c r="AK619" s="137"/>
    </row>
    <row r="620" spans="1:37" ht="15.75" customHeight="1">
      <c r="A620" s="454"/>
      <c r="B620" s="454"/>
      <c r="C620" s="454"/>
      <c r="D620" s="454"/>
      <c r="E620" s="454"/>
      <c r="F620" s="454"/>
      <c r="G620" s="34"/>
      <c r="H620" s="454"/>
      <c r="I620" s="454"/>
      <c r="J620" s="454"/>
      <c r="K620" s="454"/>
      <c r="L620" s="454"/>
      <c r="M620" s="454"/>
      <c r="N620" s="454"/>
      <c r="O620" s="454"/>
      <c r="P620" s="454"/>
      <c r="Q620" s="454"/>
      <c r="R620" s="454"/>
      <c r="S620" s="454"/>
      <c r="T620" s="454"/>
      <c r="U620" s="454"/>
      <c r="V620" s="454"/>
      <c r="W620" s="454"/>
      <c r="Y620" s="459"/>
      <c r="Z620" s="454"/>
      <c r="AA620" s="36"/>
      <c r="AB620" s="454"/>
      <c r="AC620" s="454"/>
      <c r="AD620" s="454"/>
      <c r="AE620" s="454"/>
      <c r="AK620" s="137"/>
    </row>
    <row r="621" spans="1:37" ht="15.75" customHeight="1">
      <c r="A621" s="454"/>
      <c r="B621" s="454"/>
      <c r="C621" s="454"/>
      <c r="D621" s="454"/>
      <c r="E621" s="454"/>
      <c r="F621" s="454"/>
      <c r="G621" s="34"/>
      <c r="H621" s="454"/>
      <c r="I621" s="454"/>
      <c r="J621" s="454"/>
      <c r="K621" s="454"/>
      <c r="L621" s="454"/>
      <c r="M621" s="454"/>
      <c r="N621" s="454"/>
      <c r="O621" s="454"/>
      <c r="P621" s="454"/>
      <c r="Q621" s="454"/>
      <c r="R621" s="454"/>
      <c r="S621" s="454"/>
      <c r="T621" s="454"/>
      <c r="U621" s="454"/>
      <c r="V621" s="454"/>
      <c r="W621" s="454"/>
      <c r="Y621" s="459"/>
      <c r="Z621" s="454"/>
      <c r="AA621" s="36"/>
      <c r="AB621" s="454"/>
      <c r="AC621" s="454"/>
      <c r="AD621" s="454"/>
      <c r="AE621" s="454"/>
      <c r="AK621" s="137"/>
    </row>
    <row r="622" spans="1:37" ht="15.75" customHeight="1">
      <c r="A622" s="454"/>
      <c r="B622" s="454"/>
      <c r="C622" s="454"/>
      <c r="D622" s="454"/>
      <c r="E622" s="454"/>
      <c r="F622" s="454"/>
      <c r="G622" s="34"/>
      <c r="H622" s="454"/>
      <c r="I622" s="454"/>
      <c r="J622" s="454"/>
      <c r="K622" s="454"/>
      <c r="L622" s="454"/>
      <c r="M622" s="454"/>
      <c r="N622" s="454"/>
      <c r="O622" s="454"/>
      <c r="P622" s="454"/>
      <c r="Q622" s="454"/>
      <c r="R622" s="454"/>
      <c r="S622" s="454"/>
      <c r="T622" s="454"/>
      <c r="U622" s="454"/>
      <c r="V622" s="454"/>
      <c r="W622" s="454"/>
      <c r="Y622" s="459"/>
      <c r="Z622" s="454"/>
      <c r="AA622" s="36"/>
      <c r="AB622" s="454"/>
      <c r="AC622" s="454"/>
      <c r="AD622" s="454"/>
      <c r="AE622" s="454"/>
      <c r="AK622" s="137"/>
    </row>
    <row r="623" spans="1:37" ht="15.75" customHeight="1">
      <c r="A623" s="454"/>
      <c r="B623" s="454"/>
      <c r="C623" s="454"/>
      <c r="D623" s="454"/>
      <c r="E623" s="454"/>
      <c r="F623" s="454"/>
      <c r="G623" s="34"/>
      <c r="H623" s="454"/>
      <c r="I623" s="454"/>
      <c r="J623" s="454"/>
      <c r="K623" s="454"/>
      <c r="L623" s="454"/>
      <c r="M623" s="454"/>
      <c r="N623" s="454"/>
      <c r="O623" s="454"/>
      <c r="P623" s="454"/>
      <c r="Q623" s="454"/>
      <c r="R623" s="454"/>
      <c r="S623" s="454"/>
      <c r="T623" s="454"/>
      <c r="U623" s="454"/>
      <c r="V623" s="454"/>
      <c r="W623" s="454"/>
      <c r="Y623" s="459"/>
      <c r="Z623" s="454"/>
      <c r="AA623" s="36"/>
      <c r="AB623" s="454"/>
      <c r="AC623" s="454"/>
      <c r="AD623" s="454"/>
      <c r="AE623" s="454"/>
      <c r="AK623" s="137"/>
    </row>
    <row r="624" spans="1:37" ht="15.75" customHeight="1">
      <c r="A624" s="454"/>
      <c r="B624" s="454"/>
      <c r="C624" s="454"/>
      <c r="D624" s="454"/>
      <c r="E624" s="454"/>
      <c r="F624" s="454"/>
      <c r="G624" s="34"/>
      <c r="H624" s="454"/>
      <c r="I624" s="454"/>
      <c r="J624" s="454"/>
      <c r="K624" s="454"/>
      <c r="L624" s="454"/>
      <c r="M624" s="454"/>
      <c r="N624" s="454"/>
      <c r="O624" s="454"/>
      <c r="P624" s="454"/>
      <c r="Q624" s="454"/>
      <c r="R624" s="454"/>
      <c r="S624" s="454"/>
      <c r="T624" s="454"/>
      <c r="U624" s="454"/>
      <c r="V624" s="454"/>
      <c r="W624" s="454"/>
      <c r="Y624" s="459"/>
      <c r="Z624" s="454"/>
      <c r="AA624" s="36"/>
      <c r="AB624" s="454"/>
      <c r="AC624" s="454"/>
      <c r="AD624" s="454"/>
      <c r="AE624" s="454"/>
      <c r="AK624" s="137"/>
    </row>
    <row r="625" spans="1:37" ht="15.75" customHeight="1">
      <c r="A625" s="454"/>
      <c r="B625" s="454"/>
      <c r="C625" s="454"/>
      <c r="D625" s="454"/>
      <c r="E625" s="454"/>
      <c r="F625" s="454"/>
      <c r="G625" s="34"/>
      <c r="H625" s="454"/>
      <c r="I625" s="454"/>
      <c r="J625" s="454"/>
      <c r="K625" s="454"/>
      <c r="L625" s="454"/>
      <c r="M625" s="454"/>
      <c r="N625" s="454"/>
      <c r="O625" s="454"/>
      <c r="P625" s="454"/>
      <c r="Q625" s="454"/>
      <c r="R625" s="454"/>
      <c r="S625" s="454"/>
      <c r="T625" s="454"/>
      <c r="U625" s="454"/>
      <c r="V625" s="454"/>
      <c r="W625" s="454"/>
      <c r="Y625" s="459"/>
      <c r="Z625" s="454"/>
      <c r="AA625" s="36"/>
      <c r="AB625" s="454"/>
      <c r="AC625" s="454"/>
      <c r="AD625" s="454"/>
      <c r="AE625" s="454"/>
      <c r="AK625" s="137"/>
    </row>
    <row r="626" spans="1:37" ht="15.75" customHeight="1">
      <c r="A626" s="454"/>
      <c r="B626" s="454"/>
      <c r="C626" s="454"/>
      <c r="D626" s="454"/>
      <c r="E626" s="454"/>
      <c r="F626" s="454"/>
      <c r="G626" s="34"/>
      <c r="H626" s="454"/>
      <c r="I626" s="454"/>
      <c r="J626" s="454"/>
      <c r="K626" s="454"/>
      <c r="L626" s="454"/>
      <c r="M626" s="454"/>
      <c r="N626" s="454"/>
      <c r="O626" s="454"/>
      <c r="P626" s="454"/>
      <c r="Q626" s="454"/>
      <c r="R626" s="454"/>
      <c r="S626" s="454"/>
      <c r="T626" s="454"/>
      <c r="U626" s="454"/>
      <c r="V626" s="454"/>
      <c r="W626" s="454"/>
      <c r="Y626" s="459"/>
      <c r="Z626" s="454"/>
      <c r="AA626" s="36"/>
      <c r="AB626" s="454"/>
      <c r="AC626" s="454"/>
      <c r="AD626" s="454"/>
      <c r="AE626" s="454"/>
      <c r="AK626" s="137"/>
    </row>
    <row r="627" spans="1:37" ht="15.75" customHeight="1">
      <c r="A627" s="454"/>
      <c r="B627" s="454"/>
      <c r="C627" s="454"/>
      <c r="D627" s="454"/>
      <c r="E627" s="454"/>
      <c r="F627" s="454"/>
      <c r="G627" s="34"/>
      <c r="H627" s="454"/>
      <c r="I627" s="454"/>
      <c r="J627" s="454"/>
      <c r="K627" s="454"/>
      <c r="L627" s="454"/>
      <c r="M627" s="454"/>
      <c r="N627" s="454"/>
      <c r="O627" s="454"/>
      <c r="P627" s="454"/>
      <c r="Q627" s="454"/>
      <c r="R627" s="454"/>
      <c r="S627" s="454"/>
      <c r="T627" s="454"/>
      <c r="U627" s="454"/>
      <c r="V627" s="454"/>
      <c r="W627" s="454"/>
      <c r="Y627" s="459"/>
      <c r="Z627" s="454"/>
      <c r="AA627" s="36"/>
      <c r="AB627" s="454"/>
      <c r="AC627" s="454"/>
      <c r="AD627" s="454"/>
      <c r="AE627" s="454"/>
      <c r="AK627" s="137"/>
    </row>
    <row r="628" spans="1:37" ht="15.75" customHeight="1">
      <c r="A628" s="454"/>
      <c r="B628" s="454"/>
      <c r="C628" s="454"/>
      <c r="D628" s="454"/>
      <c r="E628" s="454"/>
      <c r="F628" s="454"/>
      <c r="G628" s="34"/>
      <c r="H628" s="454"/>
      <c r="I628" s="454"/>
      <c r="J628" s="454"/>
      <c r="K628" s="454"/>
      <c r="L628" s="454"/>
      <c r="M628" s="454"/>
      <c r="N628" s="454"/>
      <c r="O628" s="454"/>
      <c r="P628" s="454"/>
      <c r="Q628" s="454"/>
      <c r="R628" s="454"/>
      <c r="S628" s="454"/>
      <c r="T628" s="454"/>
      <c r="U628" s="454"/>
      <c r="V628" s="454"/>
      <c r="W628" s="454"/>
      <c r="Y628" s="459"/>
      <c r="Z628" s="454"/>
      <c r="AA628" s="36"/>
      <c r="AB628" s="454"/>
      <c r="AC628" s="454"/>
      <c r="AD628" s="454"/>
      <c r="AE628" s="454"/>
      <c r="AK628" s="137"/>
    </row>
    <row r="629" spans="1:37" ht="15.75" customHeight="1">
      <c r="A629" s="454"/>
      <c r="B629" s="454"/>
      <c r="C629" s="454"/>
      <c r="D629" s="454"/>
      <c r="E629" s="454"/>
      <c r="F629" s="454"/>
      <c r="G629" s="34"/>
      <c r="H629" s="454"/>
      <c r="I629" s="454"/>
      <c r="J629" s="454"/>
      <c r="K629" s="454"/>
      <c r="L629" s="454"/>
      <c r="M629" s="454"/>
      <c r="N629" s="454"/>
      <c r="O629" s="454"/>
      <c r="P629" s="454"/>
      <c r="Q629" s="454"/>
      <c r="R629" s="454"/>
      <c r="S629" s="454"/>
      <c r="T629" s="454"/>
      <c r="U629" s="454"/>
      <c r="V629" s="454"/>
      <c r="W629" s="454"/>
      <c r="Y629" s="459"/>
      <c r="Z629" s="454"/>
      <c r="AA629" s="36"/>
      <c r="AB629" s="454"/>
      <c r="AC629" s="454"/>
      <c r="AD629" s="454"/>
      <c r="AE629" s="454"/>
      <c r="AK629" s="137"/>
    </row>
    <row r="630" spans="1:37" ht="15.75" customHeight="1">
      <c r="A630" s="454"/>
      <c r="B630" s="454"/>
      <c r="C630" s="454"/>
      <c r="D630" s="454"/>
      <c r="E630" s="454"/>
      <c r="F630" s="454"/>
      <c r="G630" s="34"/>
      <c r="H630" s="454"/>
      <c r="I630" s="454"/>
      <c r="J630" s="454"/>
      <c r="K630" s="454"/>
      <c r="L630" s="454"/>
      <c r="M630" s="454"/>
      <c r="N630" s="454"/>
      <c r="O630" s="454"/>
      <c r="P630" s="454"/>
      <c r="Q630" s="454"/>
      <c r="R630" s="454"/>
      <c r="S630" s="454"/>
      <c r="T630" s="454"/>
      <c r="U630" s="454"/>
      <c r="V630" s="454"/>
      <c r="W630" s="454"/>
      <c r="Y630" s="459"/>
      <c r="Z630" s="454"/>
      <c r="AA630" s="36"/>
      <c r="AB630" s="454"/>
      <c r="AC630" s="454"/>
      <c r="AD630" s="454"/>
      <c r="AE630" s="454"/>
      <c r="AK630" s="137"/>
    </row>
    <row r="631" spans="1:37" ht="15.75" customHeight="1">
      <c r="A631" s="454"/>
      <c r="B631" s="454"/>
      <c r="C631" s="454"/>
      <c r="D631" s="454"/>
      <c r="E631" s="454"/>
      <c r="F631" s="454"/>
      <c r="G631" s="34"/>
      <c r="H631" s="454"/>
      <c r="I631" s="454"/>
      <c r="J631" s="454"/>
      <c r="K631" s="454"/>
      <c r="L631" s="454"/>
      <c r="M631" s="454"/>
      <c r="N631" s="454"/>
      <c r="O631" s="454"/>
      <c r="P631" s="454"/>
      <c r="Q631" s="454"/>
      <c r="R631" s="454"/>
      <c r="S631" s="454"/>
      <c r="T631" s="454"/>
      <c r="U631" s="454"/>
      <c r="V631" s="454"/>
      <c r="W631" s="454"/>
      <c r="Y631" s="459"/>
      <c r="Z631" s="454"/>
      <c r="AA631" s="36"/>
      <c r="AB631" s="454"/>
      <c r="AC631" s="454"/>
      <c r="AD631" s="454"/>
      <c r="AE631" s="454"/>
      <c r="AK631" s="137"/>
    </row>
    <row r="632" spans="1:37" ht="15.75" customHeight="1">
      <c r="A632" s="454"/>
      <c r="B632" s="454"/>
      <c r="C632" s="454"/>
      <c r="D632" s="454"/>
      <c r="E632" s="454"/>
      <c r="F632" s="454"/>
      <c r="G632" s="34"/>
      <c r="H632" s="454"/>
      <c r="I632" s="454"/>
      <c r="J632" s="454"/>
      <c r="K632" s="454"/>
      <c r="L632" s="454"/>
      <c r="M632" s="454"/>
      <c r="N632" s="454"/>
      <c r="O632" s="454"/>
      <c r="P632" s="454"/>
      <c r="Q632" s="454"/>
      <c r="R632" s="454"/>
      <c r="S632" s="454"/>
      <c r="T632" s="454"/>
      <c r="U632" s="454"/>
      <c r="V632" s="454"/>
      <c r="W632" s="454"/>
      <c r="Y632" s="459"/>
      <c r="Z632" s="454"/>
      <c r="AA632" s="36"/>
      <c r="AB632" s="454"/>
      <c r="AC632" s="454"/>
      <c r="AD632" s="454"/>
      <c r="AE632" s="454"/>
      <c r="AK632" s="137"/>
    </row>
    <row r="633" spans="1:37" ht="15.75" customHeight="1">
      <c r="A633" s="454"/>
      <c r="B633" s="454"/>
      <c r="C633" s="454"/>
      <c r="D633" s="454"/>
      <c r="E633" s="454"/>
      <c r="F633" s="454"/>
      <c r="G633" s="34"/>
      <c r="H633" s="454"/>
      <c r="I633" s="454"/>
      <c r="J633" s="454"/>
      <c r="K633" s="454"/>
      <c r="L633" s="454"/>
      <c r="M633" s="454"/>
      <c r="N633" s="454"/>
      <c r="O633" s="454"/>
      <c r="P633" s="454"/>
      <c r="Q633" s="454"/>
      <c r="R633" s="454"/>
      <c r="S633" s="454"/>
      <c r="T633" s="454"/>
      <c r="U633" s="454"/>
      <c r="V633" s="454"/>
      <c r="W633" s="454"/>
      <c r="Y633" s="459"/>
      <c r="Z633" s="454"/>
      <c r="AA633" s="36"/>
      <c r="AB633" s="454"/>
      <c r="AC633" s="454"/>
      <c r="AD633" s="454"/>
      <c r="AE633" s="454"/>
      <c r="AK633" s="137"/>
    </row>
    <row r="634" spans="1:37" ht="15.75" customHeight="1">
      <c r="A634" s="454"/>
      <c r="B634" s="454"/>
      <c r="C634" s="454"/>
      <c r="D634" s="454"/>
      <c r="E634" s="454"/>
      <c r="F634" s="454"/>
      <c r="G634" s="34"/>
      <c r="H634" s="454"/>
      <c r="I634" s="454"/>
      <c r="J634" s="454"/>
      <c r="K634" s="454"/>
      <c r="L634" s="454"/>
      <c r="M634" s="454"/>
      <c r="N634" s="454"/>
      <c r="O634" s="454"/>
      <c r="P634" s="454"/>
      <c r="Q634" s="454"/>
      <c r="R634" s="454"/>
      <c r="S634" s="454"/>
      <c r="T634" s="454"/>
      <c r="U634" s="454"/>
      <c r="V634" s="454"/>
      <c r="W634" s="454"/>
      <c r="Y634" s="459"/>
      <c r="Z634" s="454"/>
      <c r="AA634" s="36"/>
      <c r="AB634" s="454"/>
      <c r="AC634" s="454"/>
      <c r="AD634" s="454"/>
      <c r="AE634" s="454"/>
      <c r="AK634" s="137"/>
    </row>
    <row r="635" spans="1:37" ht="15.75" customHeight="1">
      <c r="A635" s="454"/>
      <c r="B635" s="454"/>
      <c r="C635" s="454"/>
      <c r="D635" s="454"/>
      <c r="E635" s="454"/>
      <c r="F635" s="454"/>
      <c r="G635" s="34"/>
      <c r="H635" s="454"/>
      <c r="I635" s="454"/>
      <c r="J635" s="454"/>
      <c r="K635" s="454"/>
      <c r="L635" s="454"/>
      <c r="M635" s="454"/>
      <c r="N635" s="454"/>
      <c r="O635" s="454"/>
      <c r="P635" s="454"/>
      <c r="Q635" s="454"/>
      <c r="R635" s="454"/>
      <c r="S635" s="454"/>
      <c r="T635" s="454"/>
      <c r="U635" s="454"/>
      <c r="V635" s="454"/>
      <c r="W635" s="454"/>
      <c r="Y635" s="459"/>
      <c r="Z635" s="454"/>
      <c r="AA635" s="36"/>
      <c r="AB635" s="454"/>
      <c r="AC635" s="454"/>
      <c r="AD635" s="454"/>
      <c r="AE635" s="454"/>
      <c r="AK635" s="137"/>
    </row>
    <row r="636" spans="1:37" ht="15.75" customHeight="1">
      <c r="A636" s="454"/>
      <c r="B636" s="454"/>
      <c r="C636" s="454"/>
      <c r="D636" s="454"/>
      <c r="E636" s="454"/>
      <c r="F636" s="454"/>
      <c r="G636" s="34"/>
      <c r="H636" s="454"/>
      <c r="I636" s="454"/>
      <c r="J636" s="454"/>
      <c r="K636" s="454"/>
      <c r="L636" s="454"/>
      <c r="M636" s="454"/>
      <c r="N636" s="454"/>
      <c r="O636" s="454"/>
      <c r="P636" s="454"/>
      <c r="Q636" s="454"/>
      <c r="R636" s="454"/>
      <c r="S636" s="454"/>
      <c r="T636" s="454"/>
      <c r="U636" s="454"/>
      <c r="V636" s="454"/>
      <c r="W636" s="454"/>
      <c r="Y636" s="459"/>
      <c r="Z636" s="454"/>
      <c r="AA636" s="36"/>
      <c r="AB636" s="454"/>
      <c r="AC636" s="454"/>
      <c r="AD636" s="454"/>
      <c r="AE636" s="454"/>
      <c r="AK636" s="137"/>
    </row>
    <row r="637" spans="1:37" ht="15.75" customHeight="1">
      <c r="A637" s="454"/>
      <c r="B637" s="454"/>
      <c r="C637" s="454"/>
      <c r="D637" s="454"/>
      <c r="E637" s="454"/>
      <c r="F637" s="454"/>
      <c r="G637" s="34"/>
      <c r="H637" s="454"/>
      <c r="I637" s="454"/>
      <c r="J637" s="454"/>
      <c r="K637" s="454"/>
      <c r="L637" s="454"/>
      <c r="M637" s="454"/>
      <c r="N637" s="454"/>
      <c r="O637" s="454"/>
      <c r="P637" s="454"/>
      <c r="Q637" s="454"/>
      <c r="R637" s="454"/>
      <c r="S637" s="454"/>
      <c r="T637" s="454"/>
      <c r="U637" s="454"/>
      <c r="V637" s="454"/>
      <c r="W637" s="454"/>
      <c r="Y637" s="459"/>
      <c r="Z637" s="454"/>
      <c r="AA637" s="36"/>
      <c r="AB637" s="454"/>
      <c r="AC637" s="454"/>
      <c r="AD637" s="454"/>
      <c r="AE637" s="454"/>
      <c r="AK637" s="137"/>
    </row>
    <row r="638" spans="1:37" ht="15.75" customHeight="1">
      <c r="A638" s="454"/>
      <c r="B638" s="454"/>
      <c r="C638" s="454"/>
      <c r="D638" s="454"/>
      <c r="E638" s="454"/>
      <c r="F638" s="454"/>
      <c r="G638" s="34"/>
      <c r="H638" s="454"/>
      <c r="I638" s="454"/>
      <c r="J638" s="454"/>
      <c r="K638" s="454"/>
      <c r="L638" s="454"/>
      <c r="M638" s="454"/>
      <c r="N638" s="454"/>
      <c r="O638" s="454"/>
      <c r="P638" s="454"/>
      <c r="Q638" s="454"/>
      <c r="R638" s="454"/>
      <c r="S638" s="454"/>
      <c r="T638" s="454"/>
      <c r="U638" s="454"/>
      <c r="V638" s="454"/>
      <c r="W638" s="454"/>
      <c r="Y638" s="459"/>
      <c r="Z638" s="454"/>
      <c r="AA638" s="36"/>
      <c r="AB638" s="454"/>
      <c r="AC638" s="454"/>
      <c r="AD638" s="454"/>
      <c r="AE638" s="454"/>
      <c r="AK638" s="137"/>
    </row>
    <row r="639" spans="1:37" ht="15.75" customHeight="1">
      <c r="A639" s="454"/>
      <c r="B639" s="454"/>
      <c r="C639" s="454"/>
      <c r="D639" s="454"/>
      <c r="E639" s="454"/>
      <c r="F639" s="454"/>
      <c r="G639" s="34"/>
      <c r="H639" s="454"/>
      <c r="I639" s="454"/>
      <c r="J639" s="454"/>
      <c r="K639" s="454"/>
      <c r="L639" s="454"/>
      <c r="M639" s="454"/>
      <c r="N639" s="454"/>
      <c r="O639" s="454"/>
      <c r="P639" s="454"/>
      <c r="Q639" s="454"/>
      <c r="R639" s="454"/>
      <c r="S639" s="454"/>
      <c r="T639" s="454"/>
      <c r="U639" s="454"/>
      <c r="V639" s="454"/>
      <c r="W639" s="454"/>
      <c r="Y639" s="459"/>
      <c r="Z639" s="454"/>
      <c r="AA639" s="36"/>
      <c r="AB639" s="454"/>
      <c r="AC639" s="454"/>
      <c r="AD639" s="454"/>
      <c r="AE639" s="454"/>
      <c r="AK639" s="137"/>
    </row>
    <row r="640" spans="1:37" ht="15.75" customHeight="1">
      <c r="A640" s="454"/>
      <c r="B640" s="454"/>
      <c r="C640" s="454"/>
      <c r="D640" s="454"/>
      <c r="E640" s="454"/>
      <c r="F640" s="454"/>
      <c r="G640" s="34"/>
      <c r="H640" s="454"/>
      <c r="I640" s="454"/>
      <c r="J640" s="454"/>
      <c r="K640" s="454"/>
      <c r="L640" s="454"/>
      <c r="M640" s="454"/>
      <c r="N640" s="454"/>
      <c r="O640" s="454"/>
      <c r="P640" s="454"/>
      <c r="Q640" s="454"/>
      <c r="R640" s="454"/>
      <c r="S640" s="454"/>
      <c r="T640" s="454"/>
      <c r="U640" s="454"/>
      <c r="V640" s="454"/>
      <c r="W640" s="454"/>
      <c r="Y640" s="459"/>
      <c r="Z640" s="454"/>
      <c r="AA640" s="36"/>
      <c r="AB640" s="454"/>
      <c r="AC640" s="454"/>
      <c r="AD640" s="454"/>
      <c r="AE640" s="454"/>
      <c r="AK640" s="137"/>
    </row>
    <row r="641" spans="1:37" ht="15.75" customHeight="1">
      <c r="A641" s="454"/>
      <c r="B641" s="454"/>
      <c r="C641" s="454"/>
      <c r="D641" s="454"/>
      <c r="E641" s="454"/>
      <c r="F641" s="454"/>
      <c r="G641" s="34"/>
      <c r="H641" s="454"/>
      <c r="I641" s="454"/>
      <c r="J641" s="454"/>
      <c r="K641" s="454"/>
      <c r="L641" s="454"/>
      <c r="M641" s="454"/>
      <c r="N641" s="454"/>
      <c r="O641" s="454"/>
      <c r="P641" s="454"/>
      <c r="Q641" s="454"/>
      <c r="R641" s="454"/>
      <c r="S641" s="454"/>
      <c r="T641" s="454"/>
      <c r="U641" s="454"/>
      <c r="V641" s="454"/>
      <c r="W641" s="454"/>
      <c r="Y641" s="459"/>
      <c r="Z641" s="454"/>
      <c r="AA641" s="36"/>
      <c r="AB641" s="454"/>
      <c r="AC641" s="454"/>
      <c r="AD641" s="454"/>
      <c r="AE641" s="454"/>
      <c r="AK641" s="137"/>
    </row>
    <row r="642" spans="1:37" ht="15.75" customHeight="1">
      <c r="A642" s="454"/>
      <c r="B642" s="454"/>
      <c r="C642" s="454"/>
      <c r="D642" s="454"/>
      <c r="E642" s="454"/>
      <c r="F642" s="454"/>
      <c r="G642" s="34"/>
      <c r="H642" s="454"/>
      <c r="I642" s="454"/>
      <c r="J642" s="454"/>
      <c r="K642" s="454"/>
      <c r="L642" s="454"/>
      <c r="M642" s="454"/>
      <c r="N642" s="454"/>
      <c r="O642" s="454"/>
      <c r="P642" s="454"/>
      <c r="Q642" s="454"/>
      <c r="R642" s="454"/>
      <c r="S642" s="454"/>
      <c r="T642" s="454"/>
      <c r="U642" s="454"/>
      <c r="V642" s="454"/>
      <c r="W642" s="454"/>
      <c r="Y642" s="459"/>
      <c r="Z642" s="454"/>
      <c r="AA642" s="36"/>
      <c r="AB642" s="454"/>
      <c r="AC642" s="454"/>
      <c r="AD642" s="454"/>
      <c r="AE642" s="454"/>
      <c r="AK642" s="137"/>
    </row>
    <row r="643" spans="1:37" ht="15.75" customHeight="1">
      <c r="A643" s="454"/>
      <c r="B643" s="454"/>
      <c r="C643" s="454"/>
      <c r="D643" s="454"/>
      <c r="E643" s="454"/>
      <c r="F643" s="454"/>
      <c r="G643" s="34"/>
      <c r="H643" s="454"/>
      <c r="I643" s="454"/>
      <c r="J643" s="454"/>
      <c r="K643" s="454"/>
      <c r="L643" s="454"/>
      <c r="M643" s="454"/>
      <c r="N643" s="454"/>
      <c r="O643" s="454"/>
      <c r="P643" s="454"/>
      <c r="Q643" s="454"/>
      <c r="R643" s="454"/>
      <c r="S643" s="454"/>
      <c r="T643" s="454"/>
      <c r="U643" s="454"/>
      <c r="V643" s="454"/>
      <c r="W643" s="454"/>
      <c r="Y643" s="459"/>
      <c r="Z643" s="454"/>
      <c r="AA643" s="36"/>
      <c r="AB643" s="454"/>
      <c r="AC643" s="454"/>
      <c r="AD643" s="454"/>
      <c r="AE643" s="454"/>
      <c r="AK643" s="137"/>
    </row>
    <row r="644" spans="1:37" ht="15.75" customHeight="1">
      <c r="A644" s="454"/>
      <c r="B644" s="454"/>
      <c r="C644" s="454"/>
      <c r="D644" s="454"/>
      <c r="E644" s="454"/>
      <c r="F644" s="454"/>
      <c r="G644" s="34"/>
      <c r="H644" s="454"/>
      <c r="I644" s="454"/>
      <c r="J644" s="454"/>
      <c r="K644" s="454"/>
      <c r="L644" s="454"/>
      <c r="M644" s="454"/>
      <c r="N644" s="454"/>
      <c r="O644" s="454"/>
      <c r="P644" s="454"/>
      <c r="Q644" s="454"/>
      <c r="R644" s="454"/>
      <c r="S644" s="454"/>
      <c r="T644" s="454"/>
      <c r="U644" s="454"/>
      <c r="V644" s="454"/>
      <c r="W644" s="454"/>
      <c r="Y644" s="459"/>
      <c r="Z644" s="454"/>
      <c r="AA644" s="36"/>
      <c r="AB644" s="454"/>
      <c r="AC644" s="454"/>
      <c r="AD644" s="454"/>
      <c r="AE644" s="454"/>
      <c r="AK644" s="137"/>
    </row>
    <row r="645" spans="1:37" ht="15.75" customHeight="1">
      <c r="A645" s="454"/>
      <c r="B645" s="454"/>
      <c r="C645" s="454"/>
      <c r="D645" s="454"/>
      <c r="E645" s="454"/>
      <c r="F645" s="454"/>
      <c r="G645" s="34"/>
      <c r="H645" s="454"/>
      <c r="I645" s="454"/>
      <c r="J645" s="454"/>
      <c r="K645" s="454"/>
      <c r="L645" s="454"/>
      <c r="M645" s="454"/>
      <c r="N645" s="454"/>
      <c r="O645" s="454"/>
      <c r="P645" s="454"/>
      <c r="Q645" s="454"/>
      <c r="R645" s="454"/>
      <c r="S645" s="454"/>
      <c r="T645" s="454"/>
      <c r="U645" s="454"/>
      <c r="V645" s="454"/>
      <c r="W645" s="454"/>
      <c r="Y645" s="459"/>
      <c r="Z645" s="454"/>
      <c r="AA645" s="36"/>
      <c r="AB645" s="454"/>
      <c r="AC645" s="454"/>
      <c r="AD645" s="454"/>
      <c r="AE645" s="454"/>
      <c r="AK645" s="137"/>
    </row>
    <row r="646" spans="1:37" ht="15.75" customHeight="1">
      <c r="A646" s="454"/>
      <c r="B646" s="454"/>
      <c r="C646" s="454"/>
      <c r="D646" s="454"/>
      <c r="E646" s="454"/>
      <c r="F646" s="454"/>
      <c r="G646" s="34"/>
      <c r="H646" s="454"/>
      <c r="I646" s="454"/>
      <c r="J646" s="454"/>
      <c r="K646" s="454"/>
      <c r="L646" s="454"/>
      <c r="M646" s="454"/>
      <c r="N646" s="454"/>
      <c r="O646" s="454"/>
      <c r="P646" s="454"/>
      <c r="Q646" s="454"/>
      <c r="R646" s="454"/>
      <c r="S646" s="454"/>
      <c r="T646" s="454"/>
      <c r="U646" s="454"/>
      <c r="V646" s="454"/>
      <c r="W646" s="454"/>
      <c r="Y646" s="459"/>
      <c r="Z646" s="454"/>
      <c r="AA646" s="36"/>
      <c r="AB646" s="454"/>
      <c r="AC646" s="454"/>
      <c r="AD646" s="454"/>
      <c r="AE646" s="454"/>
      <c r="AK646" s="137"/>
    </row>
    <row r="647" spans="1:37" ht="15.75" customHeight="1">
      <c r="A647" s="454"/>
      <c r="B647" s="454"/>
      <c r="C647" s="454"/>
      <c r="D647" s="454"/>
      <c r="E647" s="454"/>
      <c r="F647" s="454"/>
      <c r="G647" s="34"/>
      <c r="H647" s="454"/>
      <c r="I647" s="454"/>
      <c r="J647" s="454"/>
      <c r="K647" s="454"/>
      <c r="L647" s="454"/>
      <c r="M647" s="454"/>
      <c r="N647" s="454"/>
      <c r="O647" s="454"/>
      <c r="P647" s="454"/>
      <c r="Q647" s="454"/>
      <c r="R647" s="454"/>
      <c r="S647" s="454"/>
      <c r="T647" s="454"/>
      <c r="U647" s="454"/>
      <c r="V647" s="454"/>
      <c r="W647" s="454"/>
      <c r="Y647" s="459"/>
      <c r="Z647" s="454"/>
      <c r="AA647" s="36"/>
      <c r="AB647" s="454"/>
      <c r="AC647" s="454"/>
      <c r="AD647" s="454"/>
      <c r="AE647" s="454"/>
      <c r="AK647" s="137"/>
    </row>
    <row r="648" spans="1:37" ht="15.75" customHeight="1">
      <c r="A648" s="454"/>
      <c r="B648" s="454"/>
      <c r="C648" s="454"/>
      <c r="D648" s="454"/>
      <c r="E648" s="454"/>
      <c r="F648" s="454"/>
      <c r="G648" s="34"/>
      <c r="H648" s="454"/>
      <c r="I648" s="454"/>
      <c r="J648" s="454"/>
      <c r="K648" s="454"/>
      <c r="L648" s="454"/>
      <c r="M648" s="454"/>
      <c r="N648" s="454"/>
      <c r="O648" s="454"/>
      <c r="P648" s="454"/>
      <c r="Q648" s="454"/>
      <c r="R648" s="454"/>
      <c r="S648" s="454"/>
      <c r="T648" s="454"/>
      <c r="U648" s="454"/>
      <c r="V648" s="454"/>
      <c r="W648" s="454"/>
      <c r="Y648" s="459"/>
      <c r="Z648" s="454"/>
      <c r="AA648" s="36"/>
      <c r="AB648" s="454"/>
      <c r="AC648" s="454"/>
      <c r="AD648" s="454"/>
      <c r="AE648" s="454"/>
      <c r="AK648" s="137"/>
    </row>
    <row r="649" spans="1:37" ht="15.75" customHeight="1">
      <c r="A649" s="454"/>
      <c r="B649" s="454"/>
      <c r="C649" s="454"/>
      <c r="D649" s="454"/>
      <c r="E649" s="454"/>
      <c r="F649" s="454"/>
      <c r="G649" s="34"/>
      <c r="H649" s="454"/>
      <c r="I649" s="454"/>
      <c r="J649" s="454"/>
      <c r="K649" s="454"/>
      <c r="L649" s="454"/>
      <c r="M649" s="454"/>
      <c r="N649" s="454"/>
      <c r="O649" s="454"/>
      <c r="P649" s="454"/>
      <c r="Q649" s="454"/>
      <c r="R649" s="454"/>
      <c r="S649" s="454"/>
      <c r="T649" s="454"/>
      <c r="U649" s="454"/>
      <c r="V649" s="454"/>
      <c r="W649" s="454"/>
      <c r="Y649" s="459"/>
      <c r="Z649" s="454"/>
      <c r="AA649" s="36"/>
      <c r="AB649" s="454"/>
      <c r="AC649" s="454"/>
      <c r="AD649" s="454"/>
      <c r="AE649" s="454"/>
      <c r="AK649" s="137"/>
    </row>
    <row r="650" spans="1:37" ht="15.75" customHeight="1">
      <c r="A650" s="454"/>
      <c r="B650" s="454"/>
      <c r="C650" s="454"/>
      <c r="D650" s="454"/>
      <c r="E650" s="454"/>
      <c r="F650" s="454"/>
      <c r="G650" s="34"/>
      <c r="H650" s="454"/>
      <c r="I650" s="454"/>
      <c r="J650" s="454"/>
      <c r="K650" s="454"/>
      <c r="L650" s="454"/>
      <c r="M650" s="454"/>
      <c r="N650" s="454"/>
      <c r="O650" s="454"/>
      <c r="P650" s="454"/>
      <c r="Q650" s="454"/>
      <c r="R650" s="454"/>
      <c r="S650" s="454"/>
      <c r="T650" s="454"/>
      <c r="U650" s="454"/>
      <c r="V650" s="454"/>
      <c r="W650" s="454"/>
      <c r="Y650" s="459"/>
      <c r="Z650" s="454"/>
      <c r="AA650" s="36"/>
      <c r="AB650" s="454"/>
      <c r="AC650" s="454"/>
      <c r="AD650" s="454"/>
      <c r="AE650" s="454"/>
      <c r="AK650" s="137"/>
    </row>
    <row r="651" spans="1:37" ht="15.75" customHeight="1">
      <c r="A651" s="454"/>
      <c r="B651" s="454"/>
      <c r="C651" s="454"/>
      <c r="D651" s="454"/>
      <c r="E651" s="454"/>
      <c r="F651" s="454"/>
      <c r="G651" s="34"/>
      <c r="H651" s="454"/>
      <c r="I651" s="454"/>
      <c r="J651" s="454"/>
      <c r="K651" s="454"/>
      <c r="L651" s="454"/>
      <c r="M651" s="454"/>
      <c r="N651" s="454"/>
      <c r="O651" s="454"/>
      <c r="P651" s="454"/>
      <c r="Q651" s="454"/>
      <c r="R651" s="454"/>
      <c r="S651" s="454"/>
      <c r="T651" s="454"/>
      <c r="U651" s="454"/>
      <c r="V651" s="454"/>
      <c r="W651" s="454"/>
      <c r="Y651" s="459"/>
      <c r="Z651" s="454"/>
      <c r="AA651" s="36"/>
      <c r="AB651" s="454"/>
      <c r="AC651" s="454"/>
      <c r="AD651" s="454"/>
      <c r="AE651" s="454"/>
      <c r="AK651" s="137"/>
    </row>
    <row r="652" spans="1:37" ht="15.75" customHeight="1">
      <c r="A652" s="454"/>
      <c r="B652" s="454"/>
      <c r="C652" s="454"/>
      <c r="D652" s="454"/>
      <c r="E652" s="454"/>
      <c r="F652" s="454"/>
      <c r="G652" s="34"/>
      <c r="H652" s="454"/>
      <c r="I652" s="454"/>
      <c r="J652" s="454"/>
      <c r="K652" s="454"/>
      <c r="L652" s="454"/>
      <c r="M652" s="454"/>
      <c r="N652" s="454"/>
      <c r="O652" s="454"/>
      <c r="P652" s="454"/>
      <c r="Q652" s="454"/>
      <c r="R652" s="454"/>
      <c r="S652" s="454"/>
      <c r="T652" s="454"/>
      <c r="U652" s="454"/>
      <c r="V652" s="454"/>
      <c r="W652" s="454"/>
      <c r="Y652" s="459"/>
      <c r="Z652" s="454"/>
      <c r="AA652" s="36"/>
      <c r="AB652" s="454"/>
      <c r="AC652" s="454"/>
      <c r="AD652" s="454"/>
      <c r="AE652" s="454"/>
      <c r="AK652" s="137"/>
    </row>
    <row r="653" spans="1:37" ht="15.75" customHeight="1">
      <c r="A653" s="454"/>
      <c r="B653" s="454"/>
      <c r="C653" s="454"/>
      <c r="D653" s="454"/>
      <c r="E653" s="454"/>
      <c r="F653" s="454"/>
      <c r="G653" s="34"/>
      <c r="H653" s="454"/>
      <c r="I653" s="454"/>
      <c r="J653" s="454"/>
      <c r="K653" s="454"/>
      <c r="L653" s="454"/>
      <c r="M653" s="454"/>
      <c r="N653" s="454"/>
      <c r="O653" s="454"/>
      <c r="P653" s="454"/>
      <c r="Q653" s="454"/>
      <c r="R653" s="454"/>
      <c r="S653" s="454"/>
      <c r="T653" s="454"/>
      <c r="U653" s="454"/>
      <c r="V653" s="454"/>
      <c r="W653" s="454"/>
      <c r="Y653" s="459"/>
      <c r="Z653" s="454"/>
      <c r="AA653" s="36"/>
      <c r="AB653" s="454"/>
      <c r="AC653" s="454"/>
      <c r="AD653" s="454"/>
      <c r="AE653" s="454"/>
      <c r="AK653" s="137"/>
    </row>
    <row r="654" spans="1:37" ht="15.75" customHeight="1">
      <c r="A654" s="454"/>
      <c r="B654" s="454"/>
      <c r="C654" s="454"/>
      <c r="D654" s="454"/>
      <c r="E654" s="454"/>
      <c r="F654" s="454"/>
      <c r="G654" s="34"/>
      <c r="H654" s="454"/>
      <c r="I654" s="454"/>
      <c r="J654" s="454"/>
      <c r="K654" s="454"/>
      <c r="L654" s="454"/>
      <c r="M654" s="454"/>
      <c r="N654" s="454"/>
      <c r="O654" s="454"/>
      <c r="P654" s="454"/>
      <c r="Q654" s="454"/>
      <c r="R654" s="454"/>
      <c r="S654" s="454"/>
      <c r="T654" s="454"/>
      <c r="U654" s="454"/>
      <c r="V654" s="454"/>
      <c r="W654" s="454"/>
      <c r="Y654" s="459"/>
      <c r="Z654" s="454"/>
      <c r="AA654" s="36"/>
      <c r="AB654" s="454"/>
      <c r="AC654" s="454"/>
      <c r="AD654" s="454"/>
      <c r="AE654" s="454"/>
      <c r="AK654" s="137"/>
    </row>
    <row r="655" spans="1:37" ht="15.75" customHeight="1">
      <c r="A655" s="454"/>
      <c r="B655" s="454"/>
      <c r="C655" s="454"/>
      <c r="D655" s="454"/>
      <c r="E655" s="454"/>
      <c r="F655" s="454"/>
      <c r="G655" s="34"/>
      <c r="H655" s="454"/>
      <c r="I655" s="454"/>
      <c r="J655" s="454"/>
      <c r="K655" s="454"/>
      <c r="L655" s="454"/>
      <c r="M655" s="454"/>
      <c r="N655" s="454"/>
      <c r="O655" s="454"/>
      <c r="P655" s="454"/>
      <c r="Q655" s="454"/>
      <c r="R655" s="454"/>
      <c r="S655" s="454"/>
      <c r="T655" s="454"/>
      <c r="U655" s="454"/>
      <c r="V655" s="454"/>
      <c r="W655" s="454"/>
      <c r="Y655" s="459"/>
      <c r="Z655" s="454"/>
      <c r="AA655" s="36"/>
      <c r="AB655" s="454"/>
      <c r="AC655" s="454"/>
      <c r="AD655" s="454"/>
      <c r="AE655" s="454"/>
      <c r="AK655" s="137"/>
    </row>
    <row r="656" spans="1:37" ht="15.75" customHeight="1">
      <c r="A656" s="454"/>
      <c r="B656" s="454"/>
      <c r="C656" s="454"/>
      <c r="D656" s="454"/>
      <c r="E656" s="454"/>
      <c r="F656" s="454"/>
      <c r="G656" s="34"/>
      <c r="H656" s="454"/>
      <c r="I656" s="454"/>
      <c r="J656" s="454"/>
      <c r="K656" s="454"/>
      <c r="L656" s="454"/>
      <c r="M656" s="454"/>
      <c r="N656" s="454"/>
      <c r="O656" s="454"/>
      <c r="P656" s="454"/>
      <c r="Q656" s="454"/>
      <c r="R656" s="454"/>
      <c r="S656" s="454"/>
      <c r="T656" s="454"/>
      <c r="U656" s="454"/>
      <c r="V656" s="454"/>
      <c r="W656" s="454"/>
      <c r="Y656" s="459"/>
      <c r="Z656" s="454"/>
      <c r="AA656" s="36"/>
      <c r="AB656" s="454"/>
      <c r="AC656" s="454"/>
      <c r="AD656" s="454"/>
      <c r="AE656" s="454"/>
      <c r="AK656" s="137"/>
    </row>
    <row r="657" spans="1:37" ht="15.75" customHeight="1">
      <c r="A657" s="454"/>
      <c r="B657" s="454"/>
      <c r="C657" s="454"/>
      <c r="D657" s="454"/>
      <c r="E657" s="454"/>
      <c r="F657" s="454"/>
      <c r="G657" s="34"/>
      <c r="H657" s="454"/>
      <c r="I657" s="454"/>
      <c r="J657" s="454"/>
      <c r="K657" s="454"/>
      <c r="L657" s="454"/>
      <c r="M657" s="454"/>
      <c r="N657" s="454"/>
      <c r="O657" s="454"/>
      <c r="P657" s="454"/>
      <c r="Q657" s="454"/>
      <c r="R657" s="454"/>
      <c r="S657" s="454"/>
      <c r="T657" s="454"/>
      <c r="U657" s="454"/>
      <c r="V657" s="454"/>
      <c r="W657" s="454"/>
      <c r="Y657" s="459"/>
      <c r="Z657" s="454"/>
      <c r="AA657" s="36"/>
      <c r="AB657" s="454"/>
      <c r="AC657" s="454"/>
      <c r="AD657" s="454"/>
      <c r="AE657" s="454"/>
      <c r="AK657" s="137"/>
    </row>
    <row r="658" spans="1:37" ht="15.75" customHeight="1">
      <c r="A658" s="454"/>
      <c r="B658" s="454"/>
      <c r="C658" s="454"/>
      <c r="D658" s="454"/>
      <c r="E658" s="454"/>
      <c r="F658" s="454"/>
      <c r="G658" s="34"/>
      <c r="H658" s="454"/>
      <c r="I658" s="454"/>
      <c r="J658" s="454"/>
      <c r="K658" s="454"/>
      <c r="L658" s="454"/>
      <c r="M658" s="454"/>
      <c r="N658" s="454"/>
      <c r="O658" s="454"/>
      <c r="P658" s="454"/>
      <c r="Q658" s="454"/>
      <c r="R658" s="454"/>
      <c r="S658" s="454"/>
      <c r="T658" s="454"/>
      <c r="U658" s="454"/>
      <c r="V658" s="454"/>
      <c r="W658" s="454"/>
      <c r="Y658" s="459"/>
      <c r="Z658" s="454"/>
      <c r="AA658" s="36"/>
      <c r="AB658" s="454"/>
      <c r="AC658" s="454"/>
      <c r="AD658" s="454"/>
      <c r="AE658" s="454"/>
      <c r="AK658" s="137"/>
    </row>
    <row r="659" spans="1:37" ht="15.75" customHeight="1">
      <c r="A659" s="454"/>
      <c r="B659" s="454"/>
      <c r="C659" s="454"/>
      <c r="D659" s="454"/>
      <c r="E659" s="454"/>
      <c r="F659" s="454"/>
      <c r="G659" s="34"/>
      <c r="H659" s="454"/>
      <c r="I659" s="454"/>
      <c r="J659" s="454"/>
      <c r="K659" s="454"/>
      <c r="L659" s="454"/>
      <c r="M659" s="454"/>
      <c r="N659" s="454"/>
      <c r="O659" s="454"/>
      <c r="P659" s="454"/>
      <c r="Q659" s="454"/>
      <c r="R659" s="454"/>
      <c r="S659" s="454"/>
      <c r="T659" s="454"/>
      <c r="U659" s="454"/>
      <c r="V659" s="454"/>
      <c r="W659" s="454"/>
      <c r="Y659" s="459"/>
      <c r="Z659" s="454"/>
      <c r="AA659" s="36"/>
      <c r="AB659" s="454"/>
      <c r="AC659" s="454"/>
      <c r="AD659" s="454"/>
      <c r="AE659" s="454"/>
      <c r="AK659" s="137"/>
    </row>
    <row r="660" spans="1:37" ht="15.75" customHeight="1">
      <c r="A660" s="454"/>
      <c r="B660" s="454"/>
      <c r="C660" s="454"/>
      <c r="D660" s="454"/>
      <c r="E660" s="454"/>
      <c r="F660" s="454"/>
      <c r="G660" s="34"/>
      <c r="H660" s="454"/>
      <c r="I660" s="454"/>
      <c r="J660" s="454"/>
      <c r="K660" s="454"/>
      <c r="L660" s="454"/>
      <c r="M660" s="454"/>
      <c r="N660" s="454"/>
      <c r="O660" s="454"/>
      <c r="P660" s="454"/>
      <c r="Q660" s="454"/>
      <c r="R660" s="454"/>
      <c r="S660" s="454"/>
      <c r="T660" s="454"/>
      <c r="U660" s="454"/>
      <c r="V660" s="454"/>
      <c r="W660" s="454"/>
      <c r="Y660" s="459"/>
      <c r="Z660" s="454"/>
      <c r="AA660" s="36"/>
      <c r="AB660" s="454"/>
      <c r="AC660" s="454"/>
      <c r="AD660" s="454"/>
      <c r="AE660" s="454"/>
      <c r="AK660" s="137"/>
    </row>
    <row r="661" spans="1:37" ht="15.75" customHeight="1">
      <c r="A661" s="454"/>
      <c r="B661" s="454"/>
      <c r="C661" s="454"/>
      <c r="D661" s="454"/>
      <c r="E661" s="454"/>
      <c r="F661" s="454"/>
      <c r="G661" s="34"/>
      <c r="H661" s="454"/>
      <c r="I661" s="454"/>
      <c r="J661" s="454"/>
      <c r="K661" s="454"/>
      <c r="L661" s="454"/>
      <c r="M661" s="454"/>
      <c r="N661" s="454"/>
      <c r="O661" s="454"/>
      <c r="P661" s="454"/>
      <c r="Q661" s="454"/>
      <c r="R661" s="454"/>
      <c r="S661" s="454"/>
      <c r="T661" s="454"/>
      <c r="U661" s="454"/>
      <c r="V661" s="454"/>
      <c r="W661" s="454"/>
      <c r="Y661" s="459"/>
      <c r="Z661" s="454"/>
      <c r="AA661" s="36"/>
      <c r="AB661" s="454"/>
      <c r="AC661" s="454"/>
      <c r="AD661" s="454"/>
      <c r="AE661" s="454"/>
      <c r="AK661" s="137"/>
    </row>
    <row r="662" spans="1:37" ht="15.75" customHeight="1">
      <c r="A662" s="454"/>
      <c r="B662" s="454"/>
      <c r="C662" s="454"/>
      <c r="D662" s="454"/>
      <c r="E662" s="454"/>
      <c r="F662" s="454"/>
      <c r="G662" s="34"/>
      <c r="H662" s="454"/>
      <c r="I662" s="454"/>
      <c r="J662" s="454"/>
      <c r="K662" s="454"/>
      <c r="L662" s="454"/>
      <c r="M662" s="454"/>
      <c r="N662" s="454"/>
      <c r="O662" s="454"/>
      <c r="P662" s="454"/>
      <c r="Q662" s="454"/>
      <c r="R662" s="454"/>
      <c r="S662" s="454"/>
      <c r="T662" s="454"/>
      <c r="U662" s="454"/>
      <c r="V662" s="454"/>
      <c r="W662" s="454"/>
      <c r="Y662" s="459"/>
      <c r="Z662" s="454"/>
      <c r="AA662" s="36"/>
      <c r="AB662" s="454"/>
      <c r="AC662" s="454"/>
      <c r="AD662" s="454"/>
      <c r="AE662" s="454"/>
      <c r="AK662" s="137"/>
    </row>
    <row r="663" spans="1:37" ht="15.75" customHeight="1">
      <c r="A663" s="454"/>
      <c r="B663" s="454"/>
      <c r="C663" s="454"/>
      <c r="D663" s="454"/>
      <c r="E663" s="454"/>
      <c r="F663" s="454"/>
      <c r="G663" s="34"/>
      <c r="H663" s="454"/>
      <c r="I663" s="454"/>
      <c r="J663" s="454"/>
      <c r="K663" s="454"/>
      <c r="L663" s="454"/>
      <c r="M663" s="454"/>
      <c r="N663" s="454"/>
      <c r="O663" s="454"/>
      <c r="P663" s="454"/>
      <c r="Q663" s="454"/>
      <c r="R663" s="454"/>
      <c r="S663" s="454"/>
      <c r="T663" s="454"/>
      <c r="U663" s="454"/>
      <c r="V663" s="454"/>
      <c r="W663" s="454"/>
      <c r="Y663" s="459"/>
      <c r="Z663" s="454"/>
      <c r="AA663" s="36"/>
      <c r="AB663" s="454"/>
      <c r="AC663" s="454"/>
      <c r="AD663" s="454"/>
      <c r="AE663" s="454"/>
      <c r="AK663" s="137"/>
    </row>
    <row r="664" spans="1:37" ht="15.75" customHeight="1">
      <c r="A664" s="454"/>
      <c r="B664" s="454"/>
      <c r="C664" s="454"/>
      <c r="D664" s="454"/>
      <c r="E664" s="454"/>
      <c r="F664" s="454"/>
      <c r="G664" s="34"/>
      <c r="H664" s="454"/>
      <c r="I664" s="454"/>
      <c r="J664" s="454"/>
      <c r="K664" s="454"/>
      <c r="L664" s="454"/>
      <c r="M664" s="454"/>
      <c r="N664" s="454"/>
      <c r="O664" s="454"/>
      <c r="P664" s="454"/>
      <c r="Q664" s="454"/>
      <c r="R664" s="454"/>
      <c r="S664" s="454"/>
      <c r="T664" s="454"/>
      <c r="U664" s="454"/>
      <c r="V664" s="454"/>
      <c r="W664" s="454"/>
      <c r="Y664" s="459"/>
      <c r="Z664" s="454"/>
      <c r="AA664" s="36"/>
      <c r="AB664" s="454"/>
      <c r="AC664" s="454"/>
      <c r="AD664" s="454"/>
      <c r="AE664" s="454"/>
      <c r="AK664" s="137"/>
    </row>
    <row r="665" spans="1:37" ht="15.75" customHeight="1">
      <c r="A665" s="454"/>
      <c r="B665" s="454"/>
      <c r="C665" s="454"/>
      <c r="D665" s="454"/>
      <c r="E665" s="454"/>
      <c r="F665" s="454"/>
      <c r="G665" s="34"/>
      <c r="H665" s="454"/>
      <c r="I665" s="454"/>
      <c r="J665" s="454"/>
      <c r="K665" s="454"/>
      <c r="L665" s="454"/>
      <c r="M665" s="454"/>
      <c r="N665" s="454"/>
      <c r="O665" s="454"/>
      <c r="P665" s="454"/>
      <c r="Q665" s="454"/>
      <c r="R665" s="454"/>
      <c r="S665" s="454"/>
      <c r="T665" s="454"/>
      <c r="U665" s="454"/>
      <c r="V665" s="454"/>
      <c r="W665" s="454"/>
      <c r="Y665" s="459"/>
      <c r="Z665" s="454"/>
      <c r="AA665" s="36"/>
      <c r="AB665" s="454"/>
      <c r="AC665" s="454"/>
      <c r="AD665" s="454"/>
      <c r="AE665" s="454"/>
      <c r="AK665" s="137"/>
    </row>
    <row r="666" spans="1:37" ht="15.75" customHeight="1">
      <c r="A666" s="454"/>
      <c r="B666" s="454"/>
      <c r="C666" s="454"/>
      <c r="D666" s="454"/>
      <c r="E666" s="454"/>
      <c r="F666" s="454"/>
      <c r="G666" s="34"/>
      <c r="H666" s="454"/>
      <c r="I666" s="454"/>
      <c r="J666" s="454"/>
      <c r="K666" s="454"/>
      <c r="L666" s="454"/>
      <c r="M666" s="454"/>
      <c r="N666" s="454"/>
      <c r="O666" s="454"/>
      <c r="P666" s="454"/>
      <c r="Q666" s="454"/>
      <c r="R666" s="454"/>
      <c r="S666" s="454"/>
      <c r="T666" s="454"/>
      <c r="U666" s="454"/>
      <c r="V666" s="454"/>
      <c r="W666" s="454"/>
      <c r="Y666" s="459"/>
      <c r="Z666" s="454"/>
      <c r="AA666" s="36"/>
      <c r="AB666" s="454"/>
      <c r="AC666" s="454"/>
      <c r="AD666" s="454"/>
      <c r="AE666" s="454"/>
      <c r="AK666" s="137"/>
    </row>
    <row r="667" spans="1:37" ht="15.75" customHeight="1">
      <c r="A667" s="454"/>
      <c r="B667" s="454"/>
      <c r="C667" s="454"/>
      <c r="D667" s="454"/>
      <c r="E667" s="454"/>
      <c r="F667" s="454"/>
      <c r="G667" s="34"/>
      <c r="H667" s="454"/>
      <c r="I667" s="454"/>
      <c r="J667" s="454"/>
      <c r="K667" s="454"/>
      <c r="L667" s="454"/>
      <c r="M667" s="454"/>
      <c r="N667" s="454"/>
      <c r="O667" s="454"/>
      <c r="P667" s="454"/>
      <c r="Q667" s="454"/>
      <c r="R667" s="454"/>
      <c r="S667" s="454"/>
      <c r="T667" s="454"/>
      <c r="U667" s="454"/>
      <c r="V667" s="454"/>
      <c r="W667" s="454"/>
      <c r="Y667" s="459"/>
      <c r="Z667" s="454"/>
      <c r="AA667" s="36"/>
      <c r="AB667" s="454"/>
      <c r="AC667" s="454"/>
      <c r="AD667" s="454"/>
      <c r="AE667" s="454"/>
      <c r="AK667" s="137"/>
    </row>
    <row r="668" spans="1:37" ht="15.75" customHeight="1">
      <c r="A668" s="454"/>
      <c r="B668" s="454"/>
      <c r="C668" s="454"/>
      <c r="D668" s="454"/>
      <c r="E668" s="454"/>
      <c r="F668" s="454"/>
      <c r="G668" s="34"/>
      <c r="H668" s="454"/>
      <c r="I668" s="454"/>
      <c r="J668" s="454"/>
      <c r="K668" s="454"/>
      <c r="L668" s="454"/>
      <c r="M668" s="454"/>
      <c r="N668" s="454"/>
      <c r="O668" s="454"/>
      <c r="P668" s="454"/>
      <c r="Q668" s="454"/>
      <c r="R668" s="454"/>
      <c r="S668" s="454"/>
      <c r="T668" s="454"/>
      <c r="U668" s="454"/>
      <c r="V668" s="454"/>
      <c r="W668" s="454"/>
      <c r="Y668" s="459"/>
      <c r="Z668" s="454"/>
      <c r="AA668" s="36"/>
      <c r="AB668" s="454"/>
      <c r="AC668" s="454"/>
      <c r="AD668" s="454"/>
      <c r="AE668" s="454"/>
      <c r="AK668" s="137"/>
    </row>
    <row r="669" spans="1:37" ht="15.75" customHeight="1">
      <c r="A669" s="454"/>
      <c r="B669" s="454"/>
      <c r="C669" s="454"/>
      <c r="D669" s="454"/>
      <c r="E669" s="454"/>
      <c r="F669" s="454"/>
      <c r="G669" s="34"/>
      <c r="H669" s="454"/>
      <c r="I669" s="454"/>
      <c r="J669" s="454"/>
      <c r="K669" s="454"/>
      <c r="L669" s="454"/>
      <c r="M669" s="454"/>
      <c r="N669" s="454"/>
      <c r="O669" s="454"/>
      <c r="P669" s="454"/>
      <c r="Q669" s="454"/>
      <c r="R669" s="454"/>
      <c r="S669" s="454"/>
      <c r="T669" s="454"/>
      <c r="U669" s="454"/>
      <c r="V669" s="454"/>
      <c r="W669" s="454"/>
      <c r="Y669" s="459"/>
      <c r="Z669" s="454"/>
      <c r="AA669" s="36"/>
      <c r="AB669" s="454"/>
      <c r="AC669" s="454"/>
      <c r="AD669" s="454"/>
      <c r="AE669" s="454"/>
      <c r="AK669" s="137"/>
    </row>
    <row r="670" spans="1:37" ht="15.75" customHeight="1">
      <c r="A670" s="454"/>
      <c r="B670" s="454"/>
      <c r="C670" s="454"/>
      <c r="D670" s="454"/>
      <c r="E670" s="454"/>
      <c r="F670" s="454"/>
      <c r="G670" s="34"/>
      <c r="H670" s="454"/>
      <c r="I670" s="454"/>
      <c r="J670" s="454"/>
      <c r="K670" s="454"/>
      <c r="L670" s="454"/>
      <c r="M670" s="454"/>
      <c r="N670" s="454"/>
      <c r="O670" s="454"/>
      <c r="P670" s="454"/>
      <c r="Q670" s="454"/>
      <c r="R670" s="454"/>
      <c r="S670" s="454"/>
      <c r="T670" s="454"/>
      <c r="U670" s="454"/>
      <c r="V670" s="454"/>
      <c r="W670" s="454"/>
      <c r="Y670" s="459"/>
      <c r="Z670" s="454"/>
      <c r="AA670" s="36"/>
      <c r="AB670" s="454"/>
      <c r="AC670" s="454"/>
      <c r="AD670" s="454"/>
      <c r="AE670" s="454"/>
      <c r="AK670" s="137"/>
    </row>
    <row r="671" spans="1:37" ht="15.75" customHeight="1">
      <c r="A671" s="454"/>
      <c r="B671" s="454"/>
      <c r="C671" s="454"/>
      <c r="D671" s="454"/>
      <c r="E671" s="454"/>
      <c r="F671" s="454"/>
      <c r="G671" s="34"/>
      <c r="H671" s="454"/>
      <c r="I671" s="454"/>
      <c r="J671" s="454"/>
      <c r="K671" s="454"/>
      <c r="L671" s="454"/>
      <c r="M671" s="454"/>
      <c r="N671" s="454"/>
      <c r="O671" s="454"/>
      <c r="P671" s="454"/>
      <c r="Q671" s="454"/>
      <c r="R671" s="454"/>
      <c r="S671" s="454"/>
      <c r="T671" s="454"/>
      <c r="U671" s="454"/>
      <c r="V671" s="454"/>
      <c r="W671" s="454"/>
      <c r="Y671" s="459"/>
      <c r="Z671" s="454"/>
      <c r="AA671" s="36"/>
      <c r="AB671" s="454"/>
      <c r="AC671" s="454"/>
      <c r="AD671" s="454"/>
      <c r="AE671" s="454"/>
      <c r="AK671" s="137"/>
    </row>
    <row r="672" spans="1:37" ht="15.75" customHeight="1">
      <c r="A672" s="454"/>
      <c r="B672" s="454"/>
      <c r="C672" s="454"/>
      <c r="D672" s="454"/>
      <c r="E672" s="454"/>
      <c r="F672" s="454"/>
      <c r="G672" s="34"/>
      <c r="H672" s="454"/>
      <c r="I672" s="454"/>
      <c r="J672" s="454"/>
      <c r="K672" s="454"/>
      <c r="L672" s="454"/>
      <c r="M672" s="454"/>
      <c r="N672" s="454"/>
      <c r="O672" s="454"/>
      <c r="P672" s="454"/>
      <c r="Q672" s="454"/>
      <c r="R672" s="454"/>
      <c r="S672" s="454"/>
      <c r="T672" s="454"/>
      <c r="U672" s="454"/>
      <c r="V672" s="454"/>
      <c r="W672" s="454"/>
      <c r="Y672" s="459"/>
      <c r="Z672" s="454"/>
      <c r="AA672" s="36"/>
      <c r="AB672" s="454"/>
      <c r="AC672" s="454"/>
      <c r="AD672" s="454"/>
      <c r="AE672" s="454"/>
      <c r="AK672" s="137"/>
    </row>
    <row r="673" spans="1:37" ht="15.75" customHeight="1">
      <c r="A673" s="454"/>
      <c r="B673" s="454"/>
      <c r="C673" s="454"/>
      <c r="D673" s="454"/>
      <c r="E673" s="454"/>
      <c r="F673" s="454"/>
      <c r="G673" s="34"/>
      <c r="H673" s="454"/>
      <c r="I673" s="454"/>
      <c r="J673" s="454"/>
      <c r="K673" s="454"/>
      <c r="L673" s="454"/>
      <c r="M673" s="454"/>
      <c r="N673" s="454"/>
      <c r="O673" s="454"/>
      <c r="P673" s="454"/>
      <c r="Q673" s="454"/>
      <c r="R673" s="454"/>
      <c r="S673" s="454"/>
      <c r="T673" s="454"/>
      <c r="U673" s="454"/>
      <c r="V673" s="454"/>
      <c r="W673" s="454"/>
      <c r="Y673" s="459"/>
      <c r="Z673" s="454"/>
      <c r="AA673" s="36"/>
      <c r="AB673" s="454"/>
      <c r="AC673" s="454"/>
      <c r="AD673" s="454"/>
      <c r="AE673" s="454"/>
      <c r="AK673" s="137"/>
    </row>
    <row r="674" spans="1:37" ht="15.75" customHeight="1">
      <c r="A674" s="454"/>
      <c r="B674" s="454"/>
      <c r="C674" s="454"/>
      <c r="D674" s="454"/>
      <c r="E674" s="454"/>
      <c r="F674" s="454"/>
      <c r="G674" s="34"/>
      <c r="H674" s="454"/>
      <c r="I674" s="454"/>
      <c r="J674" s="454"/>
      <c r="K674" s="454"/>
      <c r="L674" s="454"/>
      <c r="M674" s="454"/>
      <c r="N674" s="454"/>
      <c r="O674" s="454"/>
      <c r="P674" s="454"/>
      <c r="Q674" s="454"/>
      <c r="R674" s="454"/>
      <c r="S674" s="454"/>
      <c r="T674" s="454"/>
      <c r="U674" s="454"/>
      <c r="V674" s="454"/>
      <c r="W674" s="454"/>
      <c r="Y674" s="459"/>
      <c r="Z674" s="454"/>
      <c r="AA674" s="36"/>
      <c r="AB674" s="454"/>
      <c r="AC674" s="454"/>
      <c r="AD674" s="454"/>
      <c r="AE674" s="454"/>
      <c r="AK674" s="137"/>
    </row>
    <row r="675" spans="1:37" ht="15.75" customHeight="1">
      <c r="A675" s="454"/>
      <c r="B675" s="454"/>
      <c r="C675" s="454"/>
      <c r="D675" s="454"/>
      <c r="E675" s="454"/>
      <c r="F675" s="454"/>
      <c r="G675" s="34"/>
      <c r="H675" s="454"/>
      <c r="I675" s="454"/>
      <c r="J675" s="454"/>
      <c r="K675" s="454"/>
      <c r="L675" s="454"/>
      <c r="M675" s="454"/>
      <c r="N675" s="454"/>
      <c r="O675" s="454"/>
      <c r="P675" s="454"/>
      <c r="Q675" s="454"/>
      <c r="R675" s="454"/>
      <c r="S675" s="454"/>
      <c r="T675" s="454"/>
      <c r="U675" s="454"/>
      <c r="V675" s="454"/>
      <c r="W675" s="454"/>
      <c r="Y675" s="459"/>
      <c r="Z675" s="454"/>
      <c r="AA675" s="36"/>
      <c r="AB675" s="454"/>
      <c r="AC675" s="454"/>
      <c r="AD675" s="454"/>
      <c r="AE675" s="454"/>
      <c r="AK675" s="137"/>
    </row>
    <row r="676" spans="1:37" ht="15.75" customHeight="1">
      <c r="A676" s="454"/>
      <c r="B676" s="454"/>
      <c r="C676" s="454"/>
      <c r="D676" s="454"/>
      <c r="E676" s="454"/>
      <c r="F676" s="454"/>
      <c r="G676" s="34"/>
      <c r="H676" s="454"/>
      <c r="I676" s="454"/>
      <c r="J676" s="454"/>
      <c r="K676" s="454"/>
      <c r="L676" s="454"/>
      <c r="M676" s="454"/>
      <c r="N676" s="454"/>
      <c r="O676" s="454"/>
      <c r="P676" s="454"/>
      <c r="Q676" s="454"/>
      <c r="R676" s="454"/>
      <c r="S676" s="454"/>
      <c r="T676" s="454"/>
      <c r="U676" s="454"/>
      <c r="V676" s="454"/>
      <c r="W676" s="454"/>
      <c r="Y676" s="459"/>
      <c r="Z676" s="454"/>
      <c r="AA676" s="36"/>
      <c r="AB676" s="454"/>
      <c r="AC676" s="454"/>
      <c r="AD676" s="454"/>
      <c r="AE676" s="454"/>
      <c r="AK676" s="137"/>
    </row>
    <row r="677" spans="1:37" ht="15.75" customHeight="1">
      <c r="A677" s="454"/>
      <c r="B677" s="454"/>
      <c r="C677" s="454"/>
      <c r="D677" s="454"/>
      <c r="E677" s="454"/>
      <c r="F677" s="454"/>
      <c r="G677" s="34"/>
      <c r="H677" s="454"/>
      <c r="I677" s="454"/>
      <c r="J677" s="454"/>
      <c r="K677" s="454"/>
      <c r="L677" s="454"/>
      <c r="M677" s="454"/>
      <c r="N677" s="454"/>
      <c r="O677" s="454"/>
      <c r="P677" s="454"/>
      <c r="Q677" s="454"/>
      <c r="R677" s="454"/>
      <c r="S677" s="454"/>
      <c r="T677" s="454"/>
      <c r="U677" s="454"/>
      <c r="V677" s="454"/>
      <c r="W677" s="454"/>
      <c r="Y677" s="459"/>
      <c r="Z677" s="454"/>
      <c r="AA677" s="36"/>
      <c r="AB677" s="454"/>
      <c r="AC677" s="454"/>
      <c r="AD677" s="454"/>
      <c r="AE677" s="454"/>
      <c r="AK677" s="137"/>
    </row>
    <row r="678" spans="1:37" ht="15.75" customHeight="1">
      <c r="A678" s="454"/>
      <c r="B678" s="454"/>
      <c r="C678" s="454"/>
      <c r="D678" s="454"/>
      <c r="E678" s="454"/>
      <c r="F678" s="454"/>
      <c r="G678" s="34"/>
      <c r="H678" s="454"/>
      <c r="I678" s="454"/>
      <c r="J678" s="454"/>
      <c r="K678" s="454"/>
      <c r="L678" s="454"/>
      <c r="M678" s="454"/>
      <c r="N678" s="454"/>
      <c r="O678" s="454"/>
      <c r="P678" s="454"/>
      <c r="Q678" s="454"/>
      <c r="R678" s="454"/>
      <c r="S678" s="454"/>
      <c r="T678" s="454"/>
      <c r="U678" s="454"/>
      <c r="V678" s="454"/>
      <c r="W678" s="454"/>
      <c r="Y678" s="459"/>
      <c r="Z678" s="454"/>
      <c r="AA678" s="36"/>
      <c r="AB678" s="454"/>
      <c r="AC678" s="454"/>
      <c r="AD678" s="454"/>
      <c r="AE678" s="454"/>
      <c r="AK678" s="137"/>
    </row>
    <row r="679" spans="1:37" ht="15.75" customHeight="1">
      <c r="A679" s="454"/>
      <c r="B679" s="454"/>
      <c r="C679" s="454"/>
      <c r="D679" s="454"/>
      <c r="E679" s="454"/>
      <c r="F679" s="454"/>
      <c r="G679" s="34"/>
      <c r="H679" s="454"/>
      <c r="I679" s="454"/>
      <c r="J679" s="454"/>
      <c r="K679" s="454"/>
      <c r="L679" s="454"/>
      <c r="M679" s="454"/>
      <c r="N679" s="454"/>
      <c r="O679" s="454"/>
      <c r="P679" s="454"/>
      <c r="Q679" s="454"/>
      <c r="R679" s="454"/>
      <c r="S679" s="454"/>
      <c r="T679" s="454"/>
      <c r="U679" s="454"/>
      <c r="V679" s="454"/>
      <c r="W679" s="454"/>
      <c r="Y679" s="459"/>
      <c r="Z679" s="454"/>
      <c r="AA679" s="36"/>
      <c r="AB679" s="454"/>
      <c r="AC679" s="454"/>
      <c r="AD679" s="454"/>
      <c r="AE679" s="454"/>
      <c r="AK679" s="137"/>
    </row>
    <row r="680" spans="1:37" ht="15.75" customHeight="1">
      <c r="A680" s="454"/>
      <c r="B680" s="454"/>
      <c r="C680" s="454"/>
      <c r="D680" s="454"/>
      <c r="E680" s="454"/>
      <c r="F680" s="454"/>
      <c r="G680" s="34"/>
      <c r="H680" s="454"/>
      <c r="I680" s="454"/>
      <c r="J680" s="454"/>
      <c r="K680" s="454"/>
      <c r="L680" s="454"/>
      <c r="M680" s="454"/>
      <c r="N680" s="454"/>
      <c r="O680" s="454"/>
      <c r="P680" s="454"/>
      <c r="Q680" s="454"/>
      <c r="R680" s="454"/>
      <c r="S680" s="454"/>
      <c r="T680" s="454"/>
      <c r="U680" s="454"/>
      <c r="V680" s="454"/>
      <c r="W680" s="454"/>
      <c r="Y680" s="459"/>
      <c r="Z680" s="454"/>
      <c r="AA680" s="36"/>
      <c r="AB680" s="454"/>
      <c r="AC680" s="454"/>
      <c r="AD680" s="454"/>
      <c r="AE680" s="454"/>
      <c r="AK680" s="137"/>
    </row>
    <row r="681" spans="1:37" ht="15.75" customHeight="1">
      <c r="A681" s="454"/>
      <c r="B681" s="454"/>
      <c r="C681" s="454"/>
      <c r="D681" s="454"/>
      <c r="E681" s="454"/>
      <c r="F681" s="454"/>
      <c r="G681" s="34"/>
      <c r="H681" s="454"/>
      <c r="I681" s="454"/>
      <c r="J681" s="454"/>
      <c r="K681" s="454"/>
      <c r="L681" s="454"/>
      <c r="M681" s="454"/>
      <c r="N681" s="454"/>
      <c r="O681" s="454"/>
      <c r="P681" s="454"/>
      <c r="Q681" s="454"/>
      <c r="R681" s="454"/>
      <c r="S681" s="454"/>
      <c r="T681" s="454"/>
      <c r="U681" s="454"/>
      <c r="V681" s="454"/>
      <c r="W681" s="454"/>
      <c r="Y681" s="459"/>
      <c r="Z681" s="454"/>
      <c r="AA681" s="36"/>
      <c r="AB681" s="454"/>
      <c r="AC681" s="454"/>
      <c r="AD681" s="454"/>
      <c r="AE681" s="454"/>
      <c r="AK681" s="137"/>
    </row>
    <row r="682" spans="1:37" ht="15.75" customHeight="1">
      <c r="A682" s="454"/>
      <c r="B682" s="454"/>
      <c r="C682" s="454"/>
      <c r="D682" s="454"/>
      <c r="E682" s="454"/>
      <c r="F682" s="454"/>
      <c r="G682" s="34"/>
      <c r="H682" s="454"/>
      <c r="I682" s="454"/>
      <c r="J682" s="454"/>
      <c r="K682" s="454"/>
      <c r="L682" s="454"/>
      <c r="M682" s="454"/>
      <c r="N682" s="454"/>
      <c r="O682" s="454"/>
      <c r="P682" s="454"/>
      <c r="Q682" s="454"/>
      <c r="R682" s="454"/>
      <c r="S682" s="454"/>
      <c r="T682" s="454"/>
      <c r="U682" s="454"/>
      <c r="V682" s="454"/>
      <c r="W682" s="454"/>
      <c r="Y682" s="459"/>
      <c r="Z682" s="454"/>
      <c r="AA682" s="36"/>
      <c r="AB682" s="454"/>
      <c r="AC682" s="454"/>
      <c r="AD682" s="454"/>
      <c r="AE682" s="454"/>
      <c r="AK682" s="137"/>
    </row>
    <row r="683" spans="1:37" ht="15.75" customHeight="1">
      <c r="A683" s="454"/>
      <c r="B683" s="454"/>
      <c r="C683" s="454"/>
      <c r="D683" s="454"/>
      <c r="E683" s="454"/>
      <c r="F683" s="454"/>
      <c r="G683" s="34"/>
      <c r="H683" s="454"/>
      <c r="I683" s="454"/>
      <c r="J683" s="454"/>
      <c r="K683" s="454"/>
      <c r="L683" s="454"/>
      <c r="M683" s="454"/>
      <c r="N683" s="454"/>
      <c r="O683" s="454"/>
      <c r="P683" s="454"/>
      <c r="Q683" s="454"/>
      <c r="R683" s="454"/>
      <c r="S683" s="454"/>
      <c r="T683" s="454"/>
      <c r="U683" s="454"/>
      <c r="V683" s="454"/>
      <c r="W683" s="454"/>
      <c r="Y683" s="459"/>
      <c r="Z683" s="454"/>
      <c r="AA683" s="36"/>
      <c r="AB683" s="454"/>
      <c r="AC683" s="454"/>
      <c r="AD683" s="454"/>
      <c r="AE683" s="454"/>
      <c r="AK683" s="137"/>
    </row>
    <row r="684" spans="1:37" ht="15.75" customHeight="1">
      <c r="A684" s="454"/>
      <c r="B684" s="454"/>
      <c r="C684" s="454"/>
      <c r="D684" s="454"/>
      <c r="E684" s="454"/>
      <c r="F684" s="454"/>
      <c r="G684" s="34"/>
      <c r="H684" s="454"/>
      <c r="I684" s="454"/>
      <c r="J684" s="454"/>
      <c r="K684" s="454"/>
      <c r="L684" s="454"/>
      <c r="M684" s="454"/>
      <c r="N684" s="454"/>
      <c r="O684" s="454"/>
      <c r="P684" s="454"/>
      <c r="Q684" s="454"/>
      <c r="R684" s="454"/>
      <c r="S684" s="454"/>
      <c r="T684" s="454"/>
      <c r="U684" s="454"/>
      <c r="V684" s="454"/>
      <c r="W684" s="454"/>
      <c r="Y684" s="459"/>
      <c r="Z684" s="454"/>
      <c r="AA684" s="36"/>
      <c r="AB684" s="454"/>
      <c r="AC684" s="454"/>
      <c r="AD684" s="454"/>
      <c r="AE684" s="454"/>
      <c r="AK684" s="137"/>
    </row>
    <row r="685" spans="1:37" ht="15.75" customHeight="1">
      <c r="A685" s="454"/>
      <c r="B685" s="454"/>
      <c r="C685" s="454"/>
      <c r="D685" s="454"/>
      <c r="E685" s="454"/>
      <c r="F685" s="454"/>
      <c r="G685" s="34"/>
      <c r="H685" s="454"/>
      <c r="I685" s="454"/>
      <c r="J685" s="454"/>
      <c r="K685" s="454"/>
      <c r="L685" s="454"/>
      <c r="M685" s="454"/>
      <c r="N685" s="454"/>
      <c r="O685" s="454"/>
      <c r="P685" s="454"/>
      <c r="Q685" s="454"/>
      <c r="R685" s="454"/>
      <c r="S685" s="454"/>
      <c r="T685" s="454"/>
      <c r="U685" s="454"/>
      <c r="V685" s="454"/>
      <c r="W685" s="454"/>
      <c r="Y685" s="459"/>
      <c r="Z685" s="454"/>
      <c r="AA685" s="36"/>
      <c r="AB685" s="454"/>
      <c r="AC685" s="454"/>
      <c r="AD685" s="454"/>
      <c r="AE685" s="454"/>
      <c r="AK685" s="137"/>
    </row>
    <row r="686" spans="1:37" ht="15.75" customHeight="1">
      <c r="A686" s="454"/>
      <c r="B686" s="454"/>
      <c r="C686" s="454"/>
      <c r="D686" s="454"/>
      <c r="E686" s="454"/>
      <c r="F686" s="454"/>
      <c r="G686" s="34"/>
      <c r="H686" s="454"/>
      <c r="I686" s="454"/>
      <c r="J686" s="454"/>
      <c r="K686" s="454"/>
      <c r="L686" s="454"/>
      <c r="M686" s="454"/>
      <c r="N686" s="454"/>
      <c r="O686" s="454"/>
      <c r="P686" s="454"/>
      <c r="Q686" s="454"/>
      <c r="R686" s="454"/>
      <c r="S686" s="454"/>
      <c r="T686" s="454"/>
      <c r="U686" s="454"/>
      <c r="V686" s="454"/>
      <c r="W686" s="454"/>
      <c r="Y686" s="459"/>
      <c r="Z686" s="454"/>
      <c r="AA686" s="36"/>
      <c r="AB686" s="454"/>
      <c r="AC686" s="454"/>
      <c r="AD686" s="454"/>
      <c r="AE686" s="454"/>
      <c r="AK686" s="137"/>
    </row>
    <row r="687" spans="1:37" ht="15.75" customHeight="1">
      <c r="A687" s="454"/>
      <c r="B687" s="454"/>
      <c r="C687" s="454"/>
      <c r="D687" s="454"/>
      <c r="E687" s="454"/>
      <c r="F687" s="454"/>
      <c r="G687" s="34"/>
      <c r="H687" s="454"/>
      <c r="I687" s="454"/>
      <c r="J687" s="454"/>
      <c r="K687" s="454"/>
      <c r="L687" s="454"/>
      <c r="M687" s="454"/>
      <c r="N687" s="454"/>
      <c r="O687" s="454"/>
      <c r="P687" s="454"/>
      <c r="Q687" s="454"/>
      <c r="R687" s="454"/>
      <c r="S687" s="454"/>
      <c r="T687" s="454"/>
      <c r="U687" s="454"/>
      <c r="V687" s="454"/>
      <c r="W687" s="454"/>
      <c r="Y687" s="459"/>
      <c r="Z687" s="454"/>
      <c r="AA687" s="36"/>
      <c r="AB687" s="454"/>
      <c r="AC687" s="454"/>
      <c r="AD687" s="454"/>
      <c r="AE687" s="454"/>
      <c r="AK687" s="137"/>
    </row>
    <row r="688" spans="1:37" ht="15.75" customHeight="1">
      <c r="A688" s="454"/>
      <c r="B688" s="454"/>
      <c r="C688" s="454"/>
      <c r="D688" s="454"/>
      <c r="E688" s="454"/>
      <c r="F688" s="454"/>
      <c r="G688" s="34"/>
      <c r="H688" s="454"/>
      <c r="I688" s="454"/>
      <c r="J688" s="454"/>
      <c r="K688" s="454"/>
      <c r="L688" s="454"/>
      <c r="M688" s="454"/>
      <c r="N688" s="454"/>
      <c r="O688" s="454"/>
      <c r="P688" s="454"/>
      <c r="Q688" s="454"/>
      <c r="R688" s="454"/>
      <c r="S688" s="454"/>
      <c r="T688" s="454"/>
      <c r="U688" s="454"/>
      <c r="V688" s="454"/>
      <c r="W688" s="454"/>
      <c r="Y688" s="459"/>
      <c r="Z688" s="454"/>
      <c r="AA688" s="36"/>
      <c r="AB688" s="454"/>
      <c r="AC688" s="454"/>
      <c r="AD688" s="454"/>
      <c r="AE688" s="454"/>
      <c r="AK688" s="137"/>
    </row>
    <row r="689" spans="1:37" ht="15.75" customHeight="1">
      <c r="A689" s="454"/>
      <c r="B689" s="454"/>
      <c r="C689" s="454"/>
      <c r="D689" s="454"/>
      <c r="E689" s="454"/>
      <c r="F689" s="454"/>
      <c r="G689" s="34"/>
      <c r="H689" s="454"/>
      <c r="I689" s="454"/>
      <c r="J689" s="454"/>
      <c r="K689" s="454"/>
      <c r="L689" s="454"/>
      <c r="M689" s="454"/>
      <c r="N689" s="454"/>
      <c r="O689" s="454"/>
      <c r="P689" s="454"/>
      <c r="Q689" s="454"/>
      <c r="R689" s="454"/>
      <c r="S689" s="454"/>
      <c r="T689" s="454"/>
      <c r="U689" s="454"/>
      <c r="V689" s="454"/>
      <c r="W689" s="454"/>
      <c r="Y689" s="459"/>
      <c r="Z689" s="454"/>
      <c r="AA689" s="36"/>
      <c r="AB689" s="454"/>
      <c r="AC689" s="454"/>
      <c r="AD689" s="454"/>
      <c r="AE689" s="454"/>
      <c r="AK689" s="137"/>
    </row>
    <row r="690" spans="1:37" ht="15.75" customHeight="1">
      <c r="A690" s="454"/>
      <c r="B690" s="454"/>
      <c r="C690" s="454"/>
      <c r="D690" s="454"/>
      <c r="E690" s="454"/>
      <c r="F690" s="454"/>
      <c r="G690" s="34"/>
      <c r="H690" s="454"/>
      <c r="I690" s="454"/>
      <c r="J690" s="454"/>
      <c r="K690" s="454"/>
      <c r="L690" s="454"/>
      <c r="M690" s="454"/>
      <c r="N690" s="454"/>
      <c r="O690" s="454"/>
      <c r="P690" s="454"/>
      <c r="Q690" s="454"/>
      <c r="R690" s="454"/>
      <c r="S690" s="454"/>
      <c r="T690" s="454"/>
      <c r="U690" s="454"/>
      <c r="V690" s="454"/>
      <c r="W690" s="454"/>
      <c r="Y690" s="459"/>
      <c r="Z690" s="454"/>
      <c r="AA690" s="36"/>
      <c r="AB690" s="454"/>
      <c r="AC690" s="454"/>
      <c r="AD690" s="454"/>
      <c r="AE690" s="454"/>
      <c r="AK690" s="137"/>
    </row>
    <row r="691" spans="1:37" ht="15.75" customHeight="1">
      <c r="A691" s="454"/>
      <c r="B691" s="454"/>
      <c r="C691" s="454"/>
      <c r="D691" s="454"/>
      <c r="E691" s="454"/>
      <c r="F691" s="454"/>
      <c r="G691" s="34"/>
      <c r="H691" s="454"/>
      <c r="I691" s="454"/>
      <c r="J691" s="454"/>
      <c r="K691" s="454"/>
      <c r="L691" s="454"/>
      <c r="M691" s="454"/>
      <c r="N691" s="454"/>
      <c r="O691" s="454"/>
      <c r="P691" s="454"/>
      <c r="Q691" s="454"/>
      <c r="R691" s="454"/>
      <c r="S691" s="454"/>
      <c r="T691" s="454"/>
      <c r="U691" s="454"/>
      <c r="V691" s="454"/>
      <c r="W691" s="454"/>
      <c r="Y691" s="459"/>
      <c r="Z691" s="454"/>
      <c r="AA691" s="36"/>
      <c r="AB691" s="454"/>
      <c r="AC691" s="454"/>
      <c r="AD691" s="454"/>
      <c r="AE691" s="454"/>
      <c r="AK691" s="137"/>
    </row>
    <row r="692" spans="1:37" ht="15.75" customHeight="1">
      <c r="A692" s="454"/>
      <c r="B692" s="454"/>
      <c r="C692" s="454"/>
      <c r="D692" s="454"/>
      <c r="E692" s="454"/>
      <c r="F692" s="454"/>
      <c r="G692" s="34"/>
      <c r="H692" s="454"/>
      <c r="I692" s="454"/>
      <c r="J692" s="454"/>
      <c r="K692" s="454"/>
      <c r="L692" s="454"/>
      <c r="M692" s="454"/>
      <c r="N692" s="454"/>
      <c r="O692" s="454"/>
      <c r="P692" s="454"/>
      <c r="Q692" s="454"/>
      <c r="R692" s="454"/>
      <c r="S692" s="454"/>
      <c r="T692" s="454"/>
      <c r="U692" s="454"/>
      <c r="V692" s="454"/>
      <c r="W692" s="454"/>
      <c r="Y692" s="459"/>
      <c r="Z692" s="454"/>
      <c r="AA692" s="36"/>
      <c r="AB692" s="454"/>
      <c r="AC692" s="454"/>
      <c r="AD692" s="454"/>
      <c r="AE692" s="454"/>
      <c r="AK692" s="137"/>
    </row>
    <row r="693" spans="1:37" ht="15.75" customHeight="1">
      <c r="A693" s="454"/>
      <c r="B693" s="454"/>
      <c r="C693" s="454"/>
      <c r="D693" s="454"/>
      <c r="E693" s="454"/>
      <c r="F693" s="454"/>
      <c r="G693" s="34"/>
      <c r="H693" s="454"/>
      <c r="I693" s="454"/>
      <c r="J693" s="454"/>
      <c r="K693" s="454"/>
      <c r="L693" s="454"/>
      <c r="M693" s="454"/>
      <c r="N693" s="454"/>
      <c r="O693" s="454"/>
      <c r="P693" s="454"/>
      <c r="Q693" s="454"/>
      <c r="R693" s="454"/>
      <c r="S693" s="454"/>
      <c r="T693" s="454"/>
      <c r="U693" s="454"/>
      <c r="V693" s="454"/>
      <c r="W693" s="454"/>
      <c r="Y693" s="459"/>
      <c r="Z693" s="454"/>
      <c r="AA693" s="36"/>
      <c r="AB693" s="454"/>
      <c r="AC693" s="454"/>
      <c r="AD693" s="454"/>
      <c r="AE693" s="454"/>
      <c r="AK693" s="137"/>
    </row>
    <row r="694" spans="1:37" ht="15.75" customHeight="1">
      <c r="A694" s="454"/>
      <c r="B694" s="454"/>
      <c r="C694" s="454"/>
      <c r="D694" s="454"/>
      <c r="E694" s="454"/>
      <c r="F694" s="454"/>
      <c r="G694" s="34"/>
      <c r="H694" s="454"/>
      <c r="I694" s="454"/>
      <c r="J694" s="454"/>
      <c r="K694" s="454"/>
      <c r="L694" s="454"/>
      <c r="M694" s="454"/>
      <c r="N694" s="454"/>
      <c r="O694" s="454"/>
      <c r="P694" s="454"/>
      <c r="Q694" s="454"/>
      <c r="R694" s="454"/>
      <c r="S694" s="454"/>
      <c r="T694" s="454"/>
      <c r="U694" s="454"/>
      <c r="V694" s="454"/>
      <c r="W694" s="454"/>
      <c r="Y694" s="459"/>
      <c r="Z694" s="454"/>
      <c r="AA694" s="36"/>
      <c r="AB694" s="454"/>
      <c r="AC694" s="454"/>
      <c r="AD694" s="454"/>
      <c r="AE694" s="454"/>
      <c r="AK694" s="137"/>
    </row>
    <row r="695" spans="1:37" ht="15.75" customHeight="1">
      <c r="A695" s="454"/>
      <c r="B695" s="454"/>
      <c r="C695" s="454"/>
      <c r="D695" s="454"/>
      <c r="E695" s="454"/>
      <c r="F695" s="454"/>
      <c r="G695" s="34"/>
      <c r="H695" s="454"/>
      <c r="I695" s="454"/>
      <c r="J695" s="454"/>
      <c r="K695" s="454"/>
      <c r="L695" s="454"/>
      <c r="M695" s="454"/>
      <c r="N695" s="454"/>
      <c r="O695" s="454"/>
      <c r="P695" s="454"/>
      <c r="Q695" s="454"/>
      <c r="R695" s="454"/>
      <c r="S695" s="454"/>
      <c r="T695" s="454"/>
      <c r="U695" s="454"/>
      <c r="V695" s="454"/>
      <c r="W695" s="454"/>
      <c r="Y695" s="459"/>
      <c r="Z695" s="454"/>
      <c r="AA695" s="36"/>
      <c r="AB695" s="454"/>
      <c r="AC695" s="454"/>
      <c r="AD695" s="454"/>
      <c r="AE695" s="454"/>
      <c r="AK695" s="137"/>
    </row>
    <row r="696" spans="1:37" ht="15.75" customHeight="1">
      <c r="A696" s="454"/>
      <c r="B696" s="454"/>
      <c r="C696" s="454"/>
      <c r="D696" s="454"/>
      <c r="E696" s="454"/>
      <c r="F696" s="454"/>
      <c r="G696" s="34"/>
      <c r="H696" s="454"/>
      <c r="I696" s="454"/>
      <c r="J696" s="454"/>
      <c r="K696" s="454"/>
      <c r="L696" s="454"/>
      <c r="M696" s="454"/>
      <c r="N696" s="454"/>
      <c r="O696" s="454"/>
      <c r="P696" s="454"/>
      <c r="Q696" s="454"/>
      <c r="R696" s="454"/>
      <c r="S696" s="454"/>
      <c r="T696" s="454"/>
      <c r="U696" s="454"/>
      <c r="V696" s="454"/>
      <c r="W696" s="454"/>
      <c r="Y696" s="459"/>
      <c r="Z696" s="454"/>
      <c r="AA696" s="36"/>
      <c r="AB696" s="454"/>
      <c r="AC696" s="454"/>
      <c r="AD696" s="454"/>
      <c r="AE696" s="454"/>
      <c r="AK696" s="137"/>
    </row>
    <row r="697" spans="1:37" ht="15.75" customHeight="1">
      <c r="A697" s="454"/>
      <c r="B697" s="454"/>
      <c r="C697" s="454"/>
      <c r="D697" s="454"/>
      <c r="E697" s="454"/>
      <c r="F697" s="454"/>
      <c r="G697" s="34"/>
      <c r="H697" s="454"/>
      <c r="I697" s="454"/>
      <c r="J697" s="454"/>
      <c r="K697" s="454"/>
      <c r="L697" s="454"/>
      <c r="M697" s="454"/>
      <c r="N697" s="454"/>
      <c r="O697" s="454"/>
      <c r="P697" s="454"/>
      <c r="Q697" s="454"/>
      <c r="R697" s="454"/>
      <c r="S697" s="454"/>
      <c r="T697" s="454"/>
      <c r="U697" s="454"/>
      <c r="V697" s="454"/>
      <c r="W697" s="454"/>
      <c r="Y697" s="459"/>
      <c r="Z697" s="454"/>
      <c r="AA697" s="36"/>
      <c r="AB697" s="454"/>
      <c r="AC697" s="454"/>
      <c r="AD697" s="454"/>
      <c r="AE697" s="454"/>
      <c r="AK697" s="137"/>
    </row>
    <row r="698" spans="1:37" ht="15.75" customHeight="1">
      <c r="A698" s="454"/>
      <c r="B698" s="454"/>
      <c r="C698" s="454"/>
      <c r="D698" s="454"/>
      <c r="E698" s="454"/>
      <c r="F698" s="454"/>
      <c r="G698" s="34"/>
      <c r="H698" s="454"/>
      <c r="I698" s="454"/>
      <c r="J698" s="454"/>
      <c r="K698" s="454"/>
      <c r="L698" s="454"/>
      <c r="M698" s="454"/>
      <c r="N698" s="454"/>
      <c r="O698" s="454"/>
      <c r="P698" s="454"/>
      <c r="Q698" s="454"/>
      <c r="R698" s="454"/>
      <c r="S698" s="454"/>
      <c r="T698" s="454"/>
      <c r="U698" s="454"/>
      <c r="V698" s="454"/>
      <c r="W698" s="454"/>
      <c r="Y698" s="459"/>
      <c r="Z698" s="454"/>
      <c r="AA698" s="36"/>
      <c r="AB698" s="454"/>
      <c r="AC698" s="454"/>
      <c r="AD698" s="454"/>
      <c r="AE698" s="454"/>
      <c r="AK698" s="137"/>
    </row>
    <row r="699" spans="1:37" ht="15.75" customHeight="1">
      <c r="A699" s="454"/>
      <c r="B699" s="454"/>
      <c r="C699" s="454"/>
      <c r="D699" s="454"/>
      <c r="E699" s="454"/>
      <c r="F699" s="454"/>
      <c r="G699" s="34"/>
      <c r="H699" s="454"/>
      <c r="I699" s="454"/>
      <c r="J699" s="454"/>
      <c r="K699" s="454"/>
      <c r="L699" s="454"/>
      <c r="M699" s="454"/>
      <c r="N699" s="454"/>
      <c r="O699" s="454"/>
      <c r="P699" s="454"/>
      <c r="Q699" s="454"/>
      <c r="R699" s="454"/>
      <c r="S699" s="454"/>
      <c r="T699" s="454"/>
      <c r="U699" s="454"/>
      <c r="V699" s="454"/>
      <c r="W699" s="454"/>
      <c r="Y699" s="459"/>
      <c r="Z699" s="454"/>
      <c r="AA699" s="36"/>
      <c r="AB699" s="454"/>
      <c r="AC699" s="454"/>
      <c r="AD699" s="454"/>
      <c r="AE699" s="454"/>
      <c r="AK699" s="137"/>
    </row>
    <row r="700" spans="1:37" ht="15.75" customHeight="1">
      <c r="A700" s="454"/>
      <c r="B700" s="454"/>
      <c r="C700" s="454"/>
      <c r="D700" s="454"/>
      <c r="E700" s="454"/>
      <c r="F700" s="454"/>
      <c r="G700" s="34"/>
      <c r="H700" s="454"/>
      <c r="I700" s="454"/>
      <c r="J700" s="454"/>
      <c r="K700" s="454"/>
      <c r="L700" s="454"/>
      <c r="M700" s="454"/>
      <c r="N700" s="454"/>
      <c r="O700" s="454"/>
      <c r="P700" s="454"/>
      <c r="Q700" s="454"/>
      <c r="R700" s="454"/>
      <c r="S700" s="454"/>
      <c r="T700" s="454"/>
      <c r="U700" s="454"/>
      <c r="V700" s="454"/>
      <c r="W700" s="454"/>
      <c r="Y700" s="459"/>
      <c r="Z700" s="454"/>
      <c r="AA700" s="36"/>
      <c r="AB700" s="454"/>
      <c r="AC700" s="454"/>
      <c r="AD700" s="454"/>
      <c r="AE700" s="454"/>
      <c r="AK700" s="137"/>
    </row>
    <row r="701" spans="1:37" ht="15.75" customHeight="1">
      <c r="A701" s="454"/>
      <c r="B701" s="454"/>
      <c r="C701" s="454"/>
      <c r="D701" s="454"/>
      <c r="E701" s="454"/>
      <c r="F701" s="454"/>
      <c r="G701" s="34"/>
      <c r="H701" s="454"/>
      <c r="I701" s="454"/>
      <c r="J701" s="454"/>
      <c r="K701" s="454"/>
      <c r="L701" s="454"/>
      <c r="M701" s="454"/>
      <c r="N701" s="454"/>
      <c r="O701" s="454"/>
      <c r="P701" s="454"/>
      <c r="Q701" s="454"/>
      <c r="R701" s="454"/>
      <c r="S701" s="454"/>
      <c r="T701" s="454"/>
      <c r="U701" s="454"/>
      <c r="V701" s="454"/>
      <c r="W701" s="454"/>
      <c r="Y701" s="459"/>
      <c r="Z701" s="454"/>
      <c r="AA701" s="36"/>
      <c r="AB701" s="454"/>
      <c r="AC701" s="454"/>
      <c r="AD701" s="454"/>
      <c r="AE701" s="454"/>
      <c r="AK701" s="137"/>
    </row>
    <row r="702" spans="1:37" ht="15.75" customHeight="1">
      <c r="A702" s="454"/>
      <c r="B702" s="454"/>
      <c r="C702" s="454"/>
      <c r="D702" s="454"/>
      <c r="E702" s="454"/>
      <c r="F702" s="454"/>
      <c r="G702" s="34"/>
      <c r="H702" s="454"/>
      <c r="I702" s="454"/>
      <c r="J702" s="454"/>
      <c r="K702" s="454"/>
      <c r="L702" s="454"/>
      <c r="M702" s="454"/>
      <c r="N702" s="454"/>
      <c r="O702" s="454"/>
      <c r="P702" s="454"/>
      <c r="Q702" s="454"/>
      <c r="R702" s="454"/>
      <c r="S702" s="454"/>
      <c r="T702" s="454"/>
      <c r="U702" s="454"/>
      <c r="V702" s="454"/>
      <c r="W702" s="454"/>
      <c r="Y702" s="459"/>
      <c r="Z702" s="454"/>
      <c r="AA702" s="36"/>
      <c r="AB702" s="454"/>
      <c r="AC702" s="454"/>
      <c r="AD702" s="454"/>
      <c r="AE702" s="454"/>
      <c r="AK702" s="137"/>
    </row>
    <row r="703" spans="1:37" ht="15.75" customHeight="1">
      <c r="A703" s="454"/>
      <c r="B703" s="454"/>
      <c r="C703" s="454"/>
      <c r="D703" s="454"/>
      <c r="E703" s="454"/>
      <c r="F703" s="454"/>
      <c r="G703" s="34"/>
      <c r="H703" s="454"/>
      <c r="I703" s="454"/>
      <c r="J703" s="454"/>
      <c r="K703" s="454"/>
      <c r="L703" s="454"/>
      <c r="M703" s="454"/>
      <c r="N703" s="454"/>
      <c r="O703" s="454"/>
      <c r="P703" s="454"/>
      <c r="Q703" s="454"/>
      <c r="R703" s="454"/>
      <c r="S703" s="454"/>
      <c r="T703" s="454"/>
      <c r="U703" s="454"/>
      <c r="V703" s="454"/>
      <c r="W703" s="454"/>
      <c r="Y703" s="459"/>
      <c r="Z703" s="454"/>
      <c r="AA703" s="36"/>
      <c r="AB703" s="454"/>
      <c r="AC703" s="454"/>
      <c r="AD703" s="454"/>
      <c r="AE703" s="454"/>
      <c r="AK703" s="137"/>
    </row>
    <row r="704" spans="1:37" ht="15.75" customHeight="1">
      <c r="A704" s="454"/>
      <c r="B704" s="454"/>
      <c r="C704" s="454"/>
      <c r="D704" s="454"/>
      <c r="E704" s="454"/>
      <c r="F704" s="454"/>
      <c r="G704" s="34"/>
      <c r="H704" s="454"/>
      <c r="I704" s="454"/>
      <c r="J704" s="454"/>
      <c r="K704" s="454"/>
      <c r="L704" s="454"/>
      <c r="M704" s="454"/>
      <c r="N704" s="454"/>
      <c r="O704" s="454"/>
      <c r="P704" s="454"/>
      <c r="Q704" s="454"/>
      <c r="R704" s="454"/>
      <c r="S704" s="454"/>
      <c r="T704" s="454"/>
      <c r="U704" s="454"/>
      <c r="V704" s="454"/>
      <c r="W704" s="454"/>
      <c r="Y704" s="459"/>
      <c r="Z704" s="454"/>
      <c r="AA704" s="36"/>
      <c r="AB704" s="454"/>
      <c r="AC704" s="454"/>
      <c r="AD704" s="454"/>
      <c r="AE704" s="454"/>
      <c r="AK704" s="137"/>
    </row>
    <row r="705" spans="1:37" ht="15.75" customHeight="1">
      <c r="A705" s="454"/>
      <c r="B705" s="454"/>
      <c r="C705" s="454"/>
      <c r="D705" s="454"/>
      <c r="E705" s="454"/>
      <c r="F705" s="454"/>
      <c r="G705" s="34"/>
      <c r="H705" s="454"/>
      <c r="I705" s="454"/>
      <c r="J705" s="454"/>
      <c r="K705" s="454"/>
      <c r="L705" s="454"/>
      <c r="M705" s="454"/>
      <c r="N705" s="454"/>
      <c r="O705" s="454"/>
      <c r="P705" s="454"/>
      <c r="Q705" s="454"/>
      <c r="R705" s="454"/>
      <c r="S705" s="454"/>
      <c r="T705" s="454"/>
      <c r="U705" s="454"/>
      <c r="V705" s="454"/>
      <c r="W705" s="454"/>
      <c r="Y705" s="459"/>
      <c r="Z705" s="454"/>
      <c r="AA705" s="36"/>
      <c r="AB705" s="454"/>
      <c r="AC705" s="454"/>
      <c r="AD705" s="454"/>
      <c r="AE705" s="454"/>
      <c r="AK705" s="137"/>
    </row>
    <row r="706" spans="1:37" ht="15.75" customHeight="1">
      <c r="A706" s="454"/>
      <c r="B706" s="454"/>
      <c r="C706" s="454"/>
      <c r="D706" s="454"/>
      <c r="E706" s="454"/>
      <c r="F706" s="454"/>
      <c r="G706" s="34"/>
      <c r="H706" s="454"/>
      <c r="I706" s="454"/>
      <c r="J706" s="454"/>
      <c r="K706" s="454"/>
      <c r="L706" s="454"/>
      <c r="M706" s="454"/>
      <c r="N706" s="454"/>
      <c r="O706" s="454"/>
      <c r="P706" s="454"/>
      <c r="Q706" s="454"/>
      <c r="R706" s="454"/>
      <c r="S706" s="454"/>
      <c r="T706" s="454"/>
      <c r="U706" s="454"/>
      <c r="V706" s="454"/>
      <c r="W706" s="454"/>
      <c r="Y706" s="459"/>
      <c r="Z706" s="454"/>
      <c r="AA706" s="36"/>
      <c r="AB706" s="454"/>
      <c r="AC706" s="454"/>
      <c r="AD706" s="454"/>
      <c r="AE706" s="454"/>
      <c r="AK706" s="137"/>
    </row>
    <row r="707" spans="1:37" ht="15.75" customHeight="1">
      <c r="A707" s="454"/>
      <c r="B707" s="454"/>
      <c r="C707" s="454"/>
      <c r="D707" s="454"/>
      <c r="E707" s="454"/>
      <c r="F707" s="454"/>
      <c r="G707" s="34"/>
      <c r="H707" s="454"/>
      <c r="I707" s="454"/>
      <c r="J707" s="454"/>
      <c r="K707" s="454"/>
      <c r="L707" s="454"/>
      <c r="M707" s="454"/>
      <c r="N707" s="454"/>
      <c r="O707" s="454"/>
      <c r="P707" s="454"/>
      <c r="Q707" s="454"/>
      <c r="R707" s="454"/>
      <c r="S707" s="454"/>
      <c r="T707" s="454"/>
      <c r="U707" s="454"/>
      <c r="V707" s="454"/>
      <c r="W707" s="454"/>
      <c r="Y707" s="459"/>
      <c r="Z707" s="454"/>
      <c r="AA707" s="36"/>
      <c r="AB707" s="454"/>
      <c r="AC707" s="454"/>
      <c r="AD707" s="454"/>
      <c r="AE707" s="454"/>
      <c r="AK707" s="137"/>
    </row>
    <row r="708" spans="1:37" ht="15.75" customHeight="1">
      <c r="A708" s="454"/>
      <c r="B708" s="454"/>
      <c r="C708" s="454"/>
      <c r="D708" s="454"/>
      <c r="E708" s="454"/>
      <c r="F708" s="454"/>
      <c r="G708" s="34"/>
      <c r="H708" s="454"/>
      <c r="I708" s="454"/>
      <c r="J708" s="454"/>
      <c r="K708" s="454"/>
      <c r="L708" s="454"/>
      <c r="M708" s="454"/>
      <c r="N708" s="454"/>
      <c r="O708" s="454"/>
      <c r="P708" s="454"/>
      <c r="Q708" s="454"/>
      <c r="R708" s="454"/>
      <c r="S708" s="454"/>
      <c r="T708" s="454"/>
      <c r="U708" s="454"/>
      <c r="V708" s="454"/>
      <c r="W708" s="454"/>
      <c r="Y708" s="459"/>
      <c r="Z708" s="454"/>
      <c r="AA708" s="36"/>
      <c r="AB708" s="454"/>
      <c r="AC708" s="454"/>
      <c r="AD708" s="454"/>
      <c r="AE708" s="454"/>
      <c r="AK708" s="137"/>
    </row>
    <row r="709" spans="1:37" ht="15.75" customHeight="1">
      <c r="A709" s="454"/>
      <c r="B709" s="454"/>
      <c r="C709" s="454"/>
      <c r="D709" s="454"/>
      <c r="E709" s="454"/>
      <c r="F709" s="454"/>
      <c r="G709" s="34"/>
      <c r="H709" s="454"/>
      <c r="I709" s="454"/>
      <c r="J709" s="454"/>
      <c r="K709" s="454"/>
      <c r="L709" s="454"/>
      <c r="M709" s="454"/>
      <c r="N709" s="454"/>
      <c r="O709" s="454"/>
      <c r="P709" s="454"/>
      <c r="Q709" s="454"/>
      <c r="R709" s="454"/>
      <c r="S709" s="454"/>
      <c r="T709" s="454"/>
      <c r="U709" s="454"/>
      <c r="V709" s="454"/>
      <c r="W709" s="454"/>
      <c r="Y709" s="459"/>
      <c r="Z709" s="454"/>
      <c r="AA709" s="36"/>
      <c r="AB709" s="454"/>
      <c r="AC709" s="454"/>
      <c r="AD709" s="454"/>
      <c r="AE709" s="454"/>
      <c r="AK709" s="137"/>
    </row>
    <row r="710" spans="1:37" ht="15.75" customHeight="1">
      <c r="A710" s="454"/>
      <c r="B710" s="454"/>
      <c r="C710" s="454"/>
      <c r="D710" s="454"/>
      <c r="E710" s="454"/>
      <c r="F710" s="454"/>
      <c r="G710" s="34"/>
      <c r="H710" s="454"/>
      <c r="I710" s="454"/>
      <c r="J710" s="454"/>
      <c r="K710" s="454"/>
      <c r="L710" s="454"/>
      <c r="M710" s="454"/>
      <c r="N710" s="454"/>
      <c r="O710" s="454"/>
      <c r="P710" s="454"/>
      <c r="Q710" s="454"/>
      <c r="R710" s="454"/>
      <c r="S710" s="454"/>
      <c r="T710" s="454"/>
      <c r="U710" s="454"/>
      <c r="V710" s="454"/>
      <c r="W710" s="454"/>
      <c r="Y710" s="459"/>
      <c r="Z710" s="454"/>
      <c r="AA710" s="36"/>
      <c r="AB710" s="454"/>
      <c r="AC710" s="454"/>
      <c r="AD710" s="454"/>
      <c r="AE710" s="454"/>
      <c r="AK710" s="137"/>
    </row>
    <row r="711" spans="1:37" ht="15.75" customHeight="1">
      <c r="A711" s="454"/>
      <c r="B711" s="454"/>
      <c r="C711" s="454"/>
      <c r="D711" s="454"/>
      <c r="E711" s="454"/>
      <c r="F711" s="454"/>
      <c r="G711" s="34"/>
      <c r="H711" s="454"/>
      <c r="I711" s="454"/>
      <c r="J711" s="454"/>
      <c r="K711" s="454"/>
      <c r="L711" s="454"/>
      <c r="M711" s="454"/>
      <c r="N711" s="454"/>
      <c r="O711" s="454"/>
      <c r="P711" s="454"/>
      <c r="Q711" s="454"/>
      <c r="R711" s="454"/>
      <c r="S711" s="454"/>
      <c r="T711" s="454"/>
      <c r="U711" s="454"/>
      <c r="V711" s="454"/>
      <c r="W711" s="454"/>
      <c r="Y711" s="459"/>
      <c r="Z711" s="454"/>
      <c r="AA711" s="36"/>
      <c r="AB711" s="454"/>
      <c r="AC711" s="454"/>
      <c r="AD711" s="454"/>
      <c r="AE711" s="454"/>
      <c r="AK711" s="137"/>
    </row>
    <row r="712" spans="1:37" ht="15.75" customHeight="1">
      <c r="A712" s="454"/>
      <c r="B712" s="454"/>
      <c r="C712" s="454"/>
      <c r="D712" s="454"/>
      <c r="E712" s="454"/>
      <c r="F712" s="454"/>
      <c r="G712" s="34"/>
      <c r="H712" s="454"/>
      <c r="I712" s="454"/>
      <c r="J712" s="454"/>
      <c r="K712" s="454"/>
      <c r="L712" s="454"/>
      <c r="M712" s="454"/>
      <c r="N712" s="454"/>
      <c r="O712" s="454"/>
      <c r="P712" s="454"/>
      <c r="Q712" s="454"/>
      <c r="R712" s="454"/>
      <c r="S712" s="454"/>
      <c r="T712" s="454"/>
      <c r="U712" s="454"/>
      <c r="V712" s="454"/>
      <c r="W712" s="454"/>
      <c r="Y712" s="459"/>
      <c r="Z712" s="454"/>
      <c r="AA712" s="36"/>
      <c r="AB712" s="454"/>
      <c r="AC712" s="454"/>
      <c r="AD712" s="454"/>
      <c r="AE712" s="454"/>
      <c r="AK712" s="137"/>
    </row>
    <row r="713" spans="1:37" ht="15.75" customHeight="1">
      <c r="A713" s="454"/>
      <c r="B713" s="454"/>
      <c r="C713" s="454"/>
      <c r="D713" s="454"/>
      <c r="E713" s="454"/>
      <c r="F713" s="454"/>
      <c r="G713" s="34"/>
      <c r="H713" s="454"/>
      <c r="I713" s="454"/>
      <c r="J713" s="454"/>
      <c r="K713" s="454"/>
      <c r="L713" s="454"/>
      <c r="M713" s="454"/>
      <c r="N713" s="454"/>
      <c r="O713" s="454"/>
      <c r="P713" s="454"/>
      <c r="Q713" s="454"/>
      <c r="R713" s="454"/>
      <c r="S713" s="454"/>
      <c r="T713" s="454"/>
      <c r="U713" s="454"/>
      <c r="V713" s="454"/>
      <c r="W713" s="454"/>
      <c r="Y713" s="459"/>
      <c r="Z713" s="454"/>
      <c r="AA713" s="36"/>
      <c r="AB713" s="454"/>
      <c r="AC713" s="454"/>
      <c r="AD713" s="454"/>
      <c r="AE713" s="454"/>
      <c r="AK713" s="137"/>
    </row>
    <row r="714" spans="1:37" ht="15.75" customHeight="1">
      <c r="A714" s="454"/>
      <c r="B714" s="454"/>
      <c r="C714" s="454"/>
      <c r="D714" s="454"/>
      <c r="E714" s="454"/>
      <c r="F714" s="454"/>
      <c r="G714" s="34"/>
      <c r="H714" s="454"/>
      <c r="I714" s="454"/>
      <c r="J714" s="454"/>
      <c r="K714" s="454"/>
      <c r="L714" s="454"/>
      <c r="M714" s="454"/>
      <c r="N714" s="454"/>
      <c r="O714" s="454"/>
      <c r="P714" s="454"/>
      <c r="Q714" s="454"/>
      <c r="R714" s="454"/>
      <c r="S714" s="454"/>
      <c r="T714" s="454"/>
      <c r="U714" s="454"/>
      <c r="V714" s="454"/>
      <c r="W714" s="454"/>
      <c r="Y714" s="459"/>
      <c r="Z714" s="454"/>
      <c r="AA714" s="36"/>
      <c r="AB714" s="454"/>
      <c r="AC714" s="454"/>
      <c r="AD714" s="454"/>
      <c r="AE714" s="454"/>
      <c r="AK714" s="137"/>
    </row>
    <row r="715" spans="1:37" ht="15.75" customHeight="1">
      <c r="A715" s="454"/>
      <c r="B715" s="454"/>
      <c r="C715" s="454"/>
      <c r="D715" s="454"/>
      <c r="E715" s="454"/>
      <c r="F715" s="454"/>
      <c r="G715" s="34"/>
      <c r="H715" s="454"/>
      <c r="I715" s="454"/>
      <c r="J715" s="454"/>
      <c r="K715" s="454"/>
      <c r="L715" s="454"/>
      <c r="M715" s="454"/>
      <c r="N715" s="454"/>
      <c r="O715" s="454"/>
      <c r="P715" s="454"/>
      <c r="Q715" s="454"/>
      <c r="R715" s="454"/>
      <c r="S715" s="454"/>
      <c r="T715" s="454"/>
      <c r="U715" s="454"/>
      <c r="V715" s="454"/>
      <c r="W715" s="454"/>
      <c r="Y715" s="459"/>
      <c r="Z715" s="454"/>
      <c r="AA715" s="36"/>
      <c r="AB715" s="454"/>
      <c r="AC715" s="454"/>
      <c r="AD715" s="454"/>
      <c r="AE715" s="454"/>
      <c r="AK715" s="137"/>
    </row>
    <row r="716" spans="1:37" ht="15.75" customHeight="1">
      <c r="A716" s="454"/>
      <c r="B716" s="454"/>
      <c r="C716" s="454"/>
      <c r="D716" s="454"/>
      <c r="E716" s="454"/>
      <c r="F716" s="454"/>
      <c r="G716" s="34"/>
      <c r="H716" s="454"/>
      <c r="I716" s="454"/>
      <c r="J716" s="454"/>
      <c r="K716" s="454"/>
      <c r="L716" s="454"/>
      <c r="M716" s="454"/>
      <c r="N716" s="454"/>
      <c r="O716" s="454"/>
      <c r="P716" s="454"/>
      <c r="Q716" s="454"/>
      <c r="R716" s="454"/>
      <c r="S716" s="454"/>
      <c r="T716" s="454"/>
      <c r="U716" s="454"/>
      <c r="V716" s="454"/>
      <c r="W716" s="454"/>
      <c r="Y716" s="459"/>
      <c r="Z716" s="454"/>
      <c r="AA716" s="36"/>
      <c r="AB716" s="454"/>
      <c r="AC716" s="454"/>
      <c r="AD716" s="454"/>
      <c r="AE716" s="454"/>
      <c r="AK716" s="137"/>
    </row>
    <row r="717" spans="1:37" ht="15.75" customHeight="1">
      <c r="A717" s="454"/>
      <c r="B717" s="454"/>
      <c r="C717" s="454"/>
      <c r="D717" s="454"/>
      <c r="E717" s="454"/>
      <c r="F717" s="454"/>
      <c r="G717" s="34"/>
      <c r="H717" s="454"/>
      <c r="I717" s="454"/>
      <c r="J717" s="454"/>
      <c r="K717" s="454"/>
      <c r="L717" s="454"/>
      <c r="M717" s="454"/>
      <c r="N717" s="454"/>
      <c r="O717" s="454"/>
      <c r="P717" s="454"/>
      <c r="Q717" s="454"/>
      <c r="R717" s="454"/>
      <c r="S717" s="454"/>
      <c r="T717" s="454"/>
      <c r="U717" s="454"/>
      <c r="V717" s="454"/>
      <c r="W717" s="454"/>
      <c r="Y717" s="459"/>
      <c r="Z717" s="454"/>
      <c r="AA717" s="36"/>
      <c r="AB717" s="454"/>
      <c r="AC717" s="454"/>
      <c r="AD717" s="454"/>
      <c r="AE717" s="454"/>
      <c r="AK717" s="137"/>
    </row>
    <row r="718" spans="1:37" ht="15.75" customHeight="1">
      <c r="A718" s="454"/>
      <c r="B718" s="454"/>
      <c r="C718" s="454"/>
      <c r="D718" s="454"/>
      <c r="E718" s="454"/>
      <c r="F718" s="454"/>
      <c r="G718" s="34"/>
      <c r="H718" s="454"/>
      <c r="I718" s="454"/>
      <c r="J718" s="454"/>
      <c r="K718" s="454"/>
      <c r="L718" s="454"/>
      <c r="M718" s="454"/>
      <c r="N718" s="454"/>
      <c r="O718" s="454"/>
      <c r="P718" s="454"/>
      <c r="Q718" s="454"/>
      <c r="R718" s="454"/>
      <c r="S718" s="454"/>
      <c r="T718" s="454"/>
      <c r="U718" s="454"/>
      <c r="V718" s="454"/>
      <c r="W718" s="454"/>
      <c r="Y718" s="459"/>
      <c r="Z718" s="454"/>
      <c r="AA718" s="36"/>
      <c r="AB718" s="454"/>
      <c r="AC718" s="454"/>
      <c r="AD718" s="454"/>
      <c r="AE718" s="454"/>
      <c r="AK718" s="137"/>
    </row>
    <row r="719" spans="1:37" ht="15.75" customHeight="1">
      <c r="A719" s="454"/>
      <c r="B719" s="454"/>
      <c r="C719" s="454"/>
      <c r="D719" s="454"/>
      <c r="E719" s="454"/>
      <c r="F719" s="454"/>
      <c r="G719" s="34"/>
      <c r="H719" s="454"/>
      <c r="I719" s="454"/>
      <c r="J719" s="454"/>
      <c r="K719" s="454"/>
      <c r="L719" s="454"/>
      <c r="M719" s="454"/>
      <c r="N719" s="454"/>
      <c r="O719" s="454"/>
      <c r="P719" s="454"/>
      <c r="Q719" s="454"/>
      <c r="R719" s="454"/>
      <c r="S719" s="454"/>
      <c r="T719" s="454"/>
      <c r="U719" s="454"/>
      <c r="V719" s="454"/>
      <c r="W719" s="454"/>
      <c r="Y719" s="459"/>
      <c r="Z719" s="454"/>
      <c r="AA719" s="36"/>
      <c r="AB719" s="454"/>
      <c r="AC719" s="454"/>
      <c r="AD719" s="454"/>
      <c r="AE719" s="454"/>
      <c r="AK719" s="137"/>
    </row>
    <row r="720" spans="1:37" ht="15.75" customHeight="1">
      <c r="A720" s="454"/>
      <c r="B720" s="454"/>
      <c r="C720" s="454"/>
      <c r="D720" s="454"/>
      <c r="E720" s="454"/>
      <c r="F720" s="454"/>
      <c r="G720" s="34"/>
      <c r="H720" s="454"/>
      <c r="I720" s="454"/>
      <c r="J720" s="454"/>
      <c r="K720" s="454"/>
      <c r="L720" s="454"/>
      <c r="M720" s="454"/>
      <c r="N720" s="454"/>
      <c r="O720" s="454"/>
      <c r="P720" s="454"/>
      <c r="Q720" s="454"/>
      <c r="R720" s="454"/>
      <c r="S720" s="454"/>
      <c r="T720" s="454"/>
      <c r="U720" s="454"/>
      <c r="V720" s="454"/>
      <c r="W720" s="454"/>
      <c r="Y720" s="459"/>
      <c r="Z720" s="454"/>
      <c r="AA720" s="36"/>
      <c r="AB720" s="454"/>
      <c r="AC720" s="454"/>
      <c r="AD720" s="454"/>
      <c r="AE720" s="454"/>
      <c r="AK720" s="137"/>
    </row>
    <row r="721" spans="1:37" ht="15.75" customHeight="1">
      <c r="A721" s="454"/>
      <c r="B721" s="454"/>
      <c r="C721" s="454"/>
      <c r="D721" s="454"/>
      <c r="E721" s="454"/>
      <c r="F721" s="454"/>
      <c r="G721" s="34"/>
      <c r="H721" s="454"/>
      <c r="I721" s="454"/>
      <c r="J721" s="454"/>
      <c r="K721" s="454"/>
      <c r="L721" s="454"/>
      <c r="M721" s="454"/>
      <c r="N721" s="454"/>
      <c r="O721" s="454"/>
      <c r="P721" s="454"/>
      <c r="Q721" s="454"/>
      <c r="R721" s="454"/>
      <c r="S721" s="454"/>
      <c r="T721" s="454"/>
      <c r="U721" s="454"/>
      <c r="V721" s="454"/>
      <c r="W721" s="454"/>
      <c r="Y721" s="459"/>
      <c r="Z721" s="454"/>
      <c r="AA721" s="36"/>
      <c r="AB721" s="454"/>
      <c r="AC721" s="454"/>
      <c r="AD721" s="454"/>
      <c r="AE721" s="454"/>
      <c r="AK721" s="137"/>
    </row>
    <row r="722" spans="1:37" ht="15.75" customHeight="1">
      <c r="A722" s="454"/>
      <c r="B722" s="454"/>
      <c r="C722" s="454"/>
      <c r="D722" s="454"/>
      <c r="E722" s="454"/>
      <c r="F722" s="454"/>
      <c r="G722" s="34"/>
      <c r="H722" s="454"/>
      <c r="I722" s="454"/>
      <c r="J722" s="454"/>
      <c r="K722" s="454"/>
      <c r="L722" s="454"/>
      <c r="M722" s="454"/>
      <c r="N722" s="454"/>
      <c r="O722" s="454"/>
      <c r="P722" s="454"/>
      <c r="Q722" s="454"/>
      <c r="R722" s="454"/>
      <c r="S722" s="454"/>
      <c r="T722" s="454"/>
      <c r="U722" s="454"/>
      <c r="V722" s="454"/>
      <c r="W722" s="454"/>
      <c r="Y722" s="459"/>
      <c r="Z722" s="454"/>
      <c r="AA722" s="36"/>
      <c r="AB722" s="454"/>
      <c r="AC722" s="454"/>
      <c r="AD722" s="454"/>
      <c r="AE722" s="454"/>
      <c r="AK722" s="137"/>
    </row>
    <row r="723" spans="1:37" ht="15.75" customHeight="1">
      <c r="A723" s="454"/>
      <c r="B723" s="454"/>
      <c r="C723" s="454"/>
      <c r="D723" s="454"/>
      <c r="E723" s="454"/>
      <c r="F723" s="454"/>
      <c r="G723" s="34"/>
      <c r="H723" s="454"/>
      <c r="I723" s="454"/>
      <c r="J723" s="454"/>
      <c r="K723" s="454"/>
      <c r="L723" s="454"/>
      <c r="M723" s="454"/>
      <c r="N723" s="454"/>
      <c r="O723" s="454"/>
      <c r="P723" s="454"/>
      <c r="Q723" s="454"/>
      <c r="R723" s="454"/>
      <c r="S723" s="454"/>
      <c r="T723" s="454"/>
      <c r="U723" s="454"/>
      <c r="V723" s="454"/>
      <c r="W723" s="454"/>
      <c r="Y723" s="459"/>
      <c r="Z723" s="454"/>
      <c r="AA723" s="36"/>
      <c r="AB723" s="454"/>
      <c r="AC723" s="454"/>
      <c r="AD723" s="454"/>
      <c r="AE723" s="454"/>
      <c r="AK723" s="137"/>
    </row>
    <row r="724" spans="1:37" ht="15.75" customHeight="1">
      <c r="A724" s="454"/>
      <c r="B724" s="454"/>
      <c r="C724" s="454"/>
      <c r="D724" s="454"/>
      <c r="E724" s="454"/>
      <c r="F724" s="454"/>
      <c r="G724" s="34"/>
      <c r="H724" s="454"/>
      <c r="I724" s="454"/>
      <c r="J724" s="454"/>
      <c r="K724" s="454"/>
      <c r="L724" s="454"/>
      <c r="M724" s="454"/>
      <c r="N724" s="454"/>
      <c r="O724" s="454"/>
      <c r="P724" s="454"/>
      <c r="Q724" s="454"/>
      <c r="R724" s="454"/>
      <c r="S724" s="454"/>
      <c r="T724" s="454"/>
      <c r="U724" s="454"/>
      <c r="V724" s="454"/>
      <c r="W724" s="454"/>
      <c r="Y724" s="459"/>
      <c r="Z724" s="454"/>
      <c r="AA724" s="36"/>
      <c r="AB724" s="454"/>
      <c r="AC724" s="454"/>
      <c r="AD724" s="454"/>
      <c r="AE724" s="454"/>
      <c r="AK724" s="137"/>
    </row>
    <row r="725" spans="1:37" ht="15.75" customHeight="1">
      <c r="A725" s="454"/>
      <c r="B725" s="454"/>
      <c r="C725" s="454"/>
      <c r="D725" s="454"/>
      <c r="E725" s="454"/>
      <c r="F725" s="454"/>
      <c r="G725" s="34"/>
      <c r="H725" s="454"/>
      <c r="I725" s="454"/>
      <c r="J725" s="454"/>
      <c r="K725" s="454"/>
      <c r="L725" s="454"/>
      <c r="M725" s="454"/>
      <c r="N725" s="454"/>
      <c r="O725" s="454"/>
      <c r="P725" s="454"/>
      <c r="Q725" s="454"/>
      <c r="R725" s="454"/>
      <c r="S725" s="454"/>
      <c r="T725" s="454"/>
      <c r="U725" s="454"/>
      <c r="V725" s="454"/>
      <c r="W725" s="454"/>
      <c r="Y725" s="459"/>
      <c r="Z725" s="454"/>
      <c r="AA725" s="36"/>
      <c r="AB725" s="454"/>
      <c r="AC725" s="454"/>
      <c r="AD725" s="454"/>
      <c r="AE725" s="454"/>
      <c r="AK725" s="137"/>
    </row>
    <row r="726" spans="1:37" ht="15.75" customHeight="1">
      <c r="A726" s="454"/>
      <c r="B726" s="454"/>
      <c r="C726" s="454"/>
      <c r="D726" s="454"/>
      <c r="E726" s="454"/>
      <c r="F726" s="454"/>
      <c r="G726" s="34"/>
      <c r="H726" s="454"/>
      <c r="I726" s="454"/>
      <c r="J726" s="454"/>
      <c r="K726" s="454"/>
      <c r="L726" s="454"/>
      <c r="M726" s="454"/>
      <c r="N726" s="454"/>
      <c r="O726" s="454"/>
      <c r="P726" s="454"/>
      <c r="Q726" s="454"/>
      <c r="R726" s="454"/>
      <c r="S726" s="454"/>
      <c r="T726" s="454"/>
      <c r="U726" s="454"/>
      <c r="V726" s="454"/>
      <c r="W726" s="454"/>
      <c r="Y726" s="459"/>
      <c r="Z726" s="454"/>
      <c r="AA726" s="36"/>
      <c r="AB726" s="454"/>
      <c r="AC726" s="454"/>
      <c r="AD726" s="454"/>
      <c r="AE726" s="454"/>
      <c r="AK726" s="137"/>
    </row>
    <row r="727" spans="1:37" ht="15.75" customHeight="1">
      <c r="A727" s="454"/>
      <c r="B727" s="454"/>
      <c r="C727" s="454"/>
      <c r="D727" s="454"/>
      <c r="E727" s="454"/>
      <c r="F727" s="454"/>
      <c r="G727" s="34"/>
      <c r="H727" s="454"/>
      <c r="I727" s="454"/>
      <c r="J727" s="454"/>
      <c r="K727" s="454"/>
      <c r="L727" s="454"/>
      <c r="M727" s="454"/>
      <c r="N727" s="454"/>
      <c r="O727" s="454"/>
      <c r="P727" s="454"/>
      <c r="Q727" s="454"/>
      <c r="R727" s="454"/>
      <c r="S727" s="454"/>
      <c r="T727" s="454"/>
      <c r="U727" s="454"/>
      <c r="V727" s="454"/>
      <c r="W727" s="454"/>
      <c r="Y727" s="459"/>
      <c r="Z727" s="454"/>
      <c r="AA727" s="36"/>
      <c r="AB727" s="454"/>
      <c r="AC727" s="454"/>
      <c r="AD727" s="454"/>
      <c r="AE727" s="454"/>
      <c r="AK727" s="137"/>
    </row>
    <row r="728" spans="1:37" ht="15.75" customHeight="1">
      <c r="A728" s="454"/>
      <c r="B728" s="454"/>
      <c r="C728" s="454"/>
      <c r="D728" s="454"/>
      <c r="E728" s="454"/>
      <c r="F728" s="454"/>
      <c r="G728" s="34"/>
      <c r="H728" s="454"/>
      <c r="I728" s="454"/>
      <c r="J728" s="454"/>
      <c r="K728" s="454"/>
      <c r="L728" s="454"/>
      <c r="M728" s="454"/>
      <c r="N728" s="454"/>
      <c r="O728" s="454"/>
      <c r="P728" s="454"/>
      <c r="Q728" s="454"/>
      <c r="R728" s="454"/>
      <c r="S728" s="454"/>
      <c r="T728" s="454"/>
      <c r="U728" s="454"/>
      <c r="V728" s="454"/>
      <c r="W728" s="454"/>
      <c r="Y728" s="459"/>
      <c r="Z728" s="454"/>
      <c r="AA728" s="36"/>
      <c r="AB728" s="454"/>
      <c r="AC728" s="454"/>
      <c r="AD728" s="454"/>
      <c r="AE728" s="454"/>
      <c r="AK728" s="137"/>
    </row>
    <row r="729" spans="1:37" ht="15.75" customHeight="1">
      <c r="A729" s="454"/>
      <c r="B729" s="454"/>
      <c r="C729" s="454"/>
      <c r="D729" s="454"/>
      <c r="E729" s="454"/>
      <c r="F729" s="454"/>
      <c r="G729" s="34"/>
      <c r="H729" s="454"/>
      <c r="I729" s="454"/>
      <c r="J729" s="454"/>
      <c r="K729" s="454"/>
      <c r="L729" s="454"/>
      <c r="M729" s="454"/>
      <c r="N729" s="454"/>
      <c r="O729" s="454"/>
      <c r="P729" s="454"/>
      <c r="Q729" s="454"/>
      <c r="R729" s="454"/>
      <c r="S729" s="454"/>
      <c r="T729" s="454"/>
      <c r="U729" s="454"/>
      <c r="V729" s="454"/>
      <c r="W729" s="454"/>
      <c r="Y729" s="459"/>
      <c r="Z729" s="454"/>
      <c r="AA729" s="36"/>
      <c r="AB729" s="454"/>
      <c r="AC729" s="454"/>
      <c r="AD729" s="454"/>
      <c r="AE729" s="454"/>
      <c r="AK729" s="137"/>
    </row>
    <row r="730" spans="1:37" ht="15.75" customHeight="1">
      <c r="A730" s="454"/>
      <c r="B730" s="454"/>
      <c r="C730" s="454"/>
      <c r="D730" s="454"/>
      <c r="E730" s="454"/>
      <c r="F730" s="454"/>
      <c r="G730" s="34"/>
      <c r="H730" s="454"/>
      <c r="I730" s="454"/>
      <c r="J730" s="454"/>
      <c r="K730" s="454"/>
      <c r="L730" s="454"/>
      <c r="M730" s="454"/>
      <c r="N730" s="454"/>
      <c r="O730" s="454"/>
      <c r="P730" s="454"/>
      <c r="Q730" s="454"/>
      <c r="R730" s="454"/>
      <c r="S730" s="454"/>
      <c r="T730" s="454"/>
      <c r="U730" s="454"/>
      <c r="V730" s="454"/>
      <c r="W730" s="454"/>
      <c r="Y730" s="459"/>
      <c r="Z730" s="454"/>
      <c r="AA730" s="36"/>
      <c r="AB730" s="454"/>
      <c r="AC730" s="454"/>
      <c r="AD730" s="454"/>
      <c r="AE730" s="454"/>
      <c r="AK730" s="137"/>
    </row>
    <row r="731" spans="1:37" ht="15.75" customHeight="1">
      <c r="A731" s="454"/>
      <c r="B731" s="454"/>
      <c r="C731" s="454"/>
      <c r="D731" s="454"/>
      <c r="E731" s="454"/>
      <c r="F731" s="454"/>
      <c r="G731" s="34"/>
      <c r="H731" s="454"/>
      <c r="I731" s="454"/>
      <c r="J731" s="454"/>
      <c r="K731" s="454"/>
      <c r="L731" s="454"/>
      <c r="M731" s="454"/>
      <c r="N731" s="454"/>
      <c r="O731" s="454"/>
      <c r="P731" s="454"/>
      <c r="Q731" s="454"/>
      <c r="R731" s="454"/>
      <c r="S731" s="454"/>
      <c r="T731" s="454"/>
      <c r="U731" s="454"/>
      <c r="V731" s="454"/>
      <c r="W731" s="454"/>
      <c r="Y731" s="459"/>
      <c r="Z731" s="454"/>
      <c r="AA731" s="36"/>
      <c r="AB731" s="454"/>
      <c r="AC731" s="454"/>
      <c r="AD731" s="454"/>
      <c r="AE731" s="454"/>
      <c r="AK731" s="137"/>
    </row>
    <row r="732" spans="1:37" ht="15.75" customHeight="1">
      <c r="A732" s="454"/>
      <c r="B732" s="454"/>
      <c r="C732" s="454"/>
      <c r="D732" s="454"/>
      <c r="E732" s="454"/>
      <c r="F732" s="454"/>
      <c r="G732" s="34"/>
      <c r="H732" s="454"/>
      <c r="I732" s="454"/>
      <c r="J732" s="454"/>
      <c r="K732" s="454"/>
      <c r="L732" s="454"/>
      <c r="M732" s="454"/>
      <c r="N732" s="454"/>
      <c r="O732" s="454"/>
      <c r="P732" s="454"/>
      <c r="Q732" s="454"/>
      <c r="R732" s="454"/>
      <c r="S732" s="454"/>
      <c r="T732" s="454"/>
      <c r="U732" s="454"/>
      <c r="V732" s="454"/>
      <c r="W732" s="454"/>
      <c r="Y732" s="459"/>
      <c r="Z732" s="454"/>
      <c r="AA732" s="36"/>
      <c r="AB732" s="454"/>
      <c r="AC732" s="454"/>
      <c r="AD732" s="454"/>
      <c r="AE732" s="454"/>
      <c r="AK732" s="137"/>
    </row>
    <row r="733" spans="1:37" ht="15.75" customHeight="1">
      <c r="A733" s="454"/>
      <c r="B733" s="454"/>
      <c r="C733" s="454"/>
      <c r="D733" s="454"/>
      <c r="E733" s="454"/>
      <c r="F733" s="454"/>
      <c r="G733" s="34"/>
      <c r="H733" s="454"/>
      <c r="I733" s="454"/>
      <c r="J733" s="454"/>
      <c r="K733" s="454"/>
      <c r="L733" s="454"/>
      <c r="M733" s="454"/>
      <c r="N733" s="454"/>
      <c r="O733" s="454"/>
      <c r="P733" s="454"/>
      <c r="Q733" s="454"/>
      <c r="R733" s="454"/>
      <c r="S733" s="454"/>
      <c r="T733" s="454"/>
      <c r="U733" s="454"/>
      <c r="V733" s="454"/>
      <c r="W733" s="454"/>
      <c r="Y733" s="459"/>
      <c r="Z733" s="454"/>
      <c r="AA733" s="36"/>
      <c r="AB733" s="454"/>
      <c r="AC733" s="454"/>
      <c r="AD733" s="454"/>
      <c r="AE733" s="454"/>
      <c r="AK733" s="137"/>
    </row>
    <row r="734" spans="1:37" ht="15.75" customHeight="1">
      <c r="A734" s="454"/>
      <c r="B734" s="454"/>
      <c r="C734" s="454"/>
      <c r="D734" s="454"/>
      <c r="E734" s="454"/>
      <c r="F734" s="454"/>
      <c r="G734" s="34"/>
      <c r="H734" s="454"/>
      <c r="I734" s="454"/>
      <c r="J734" s="454"/>
      <c r="K734" s="454"/>
      <c r="L734" s="454"/>
      <c r="M734" s="454"/>
      <c r="N734" s="454"/>
      <c r="O734" s="454"/>
      <c r="P734" s="454"/>
      <c r="Q734" s="454"/>
      <c r="R734" s="454"/>
      <c r="S734" s="454"/>
      <c r="T734" s="454"/>
      <c r="U734" s="454"/>
      <c r="V734" s="454"/>
      <c r="W734" s="454"/>
      <c r="Y734" s="459"/>
      <c r="Z734" s="454"/>
      <c r="AA734" s="36"/>
      <c r="AB734" s="454"/>
      <c r="AC734" s="454"/>
      <c r="AD734" s="454"/>
      <c r="AE734" s="454"/>
      <c r="AK734" s="137"/>
    </row>
    <row r="735" spans="1:37" ht="15.75" customHeight="1">
      <c r="A735" s="454"/>
      <c r="B735" s="454"/>
      <c r="C735" s="454"/>
      <c r="D735" s="454"/>
      <c r="E735" s="454"/>
      <c r="F735" s="454"/>
      <c r="G735" s="34"/>
      <c r="H735" s="454"/>
      <c r="I735" s="454"/>
      <c r="J735" s="454"/>
      <c r="K735" s="454"/>
      <c r="L735" s="454"/>
      <c r="M735" s="454"/>
      <c r="N735" s="454"/>
      <c r="O735" s="454"/>
      <c r="P735" s="454"/>
      <c r="Q735" s="454"/>
      <c r="R735" s="454"/>
      <c r="S735" s="454"/>
      <c r="T735" s="454"/>
      <c r="U735" s="454"/>
      <c r="V735" s="454"/>
      <c r="W735" s="454"/>
      <c r="Y735" s="459"/>
      <c r="Z735" s="454"/>
      <c r="AA735" s="36"/>
      <c r="AB735" s="454"/>
      <c r="AC735" s="454"/>
      <c r="AD735" s="454"/>
      <c r="AE735" s="454"/>
      <c r="AK735" s="137"/>
    </row>
    <row r="736" spans="1:37" ht="15.75" customHeight="1">
      <c r="A736" s="454"/>
      <c r="B736" s="454"/>
      <c r="C736" s="454"/>
      <c r="D736" s="454"/>
      <c r="E736" s="454"/>
      <c r="F736" s="454"/>
      <c r="G736" s="34"/>
      <c r="H736" s="454"/>
      <c r="I736" s="454"/>
      <c r="J736" s="454"/>
      <c r="K736" s="454"/>
      <c r="L736" s="454"/>
      <c r="M736" s="454"/>
      <c r="N736" s="454"/>
      <c r="O736" s="454"/>
      <c r="P736" s="454"/>
      <c r="Q736" s="454"/>
      <c r="R736" s="454"/>
      <c r="S736" s="454"/>
      <c r="T736" s="454"/>
      <c r="U736" s="454"/>
      <c r="V736" s="454"/>
      <c r="W736" s="454"/>
      <c r="Y736" s="459"/>
      <c r="Z736" s="454"/>
      <c r="AA736" s="36"/>
      <c r="AB736" s="454"/>
      <c r="AC736" s="454"/>
      <c r="AD736" s="454"/>
      <c r="AE736" s="454"/>
      <c r="AK736" s="137"/>
    </row>
    <row r="737" spans="1:37" ht="15.75" customHeight="1">
      <c r="A737" s="454"/>
      <c r="B737" s="454"/>
      <c r="C737" s="454"/>
      <c r="D737" s="454"/>
      <c r="E737" s="454"/>
      <c r="F737" s="454"/>
      <c r="G737" s="34"/>
      <c r="H737" s="454"/>
      <c r="I737" s="454"/>
      <c r="J737" s="454"/>
      <c r="K737" s="454"/>
      <c r="L737" s="454"/>
      <c r="M737" s="454"/>
      <c r="N737" s="454"/>
      <c r="O737" s="454"/>
      <c r="P737" s="454"/>
      <c r="Q737" s="454"/>
      <c r="R737" s="454"/>
      <c r="S737" s="454"/>
      <c r="T737" s="454"/>
      <c r="U737" s="454"/>
      <c r="V737" s="454"/>
      <c r="W737" s="454"/>
      <c r="Y737" s="459"/>
      <c r="Z737" s="454"/>
      <c r="AA737" s="36"/>
      <c r="AB737" s="454"/>
      <c r="AC737" s="454"/>
      <c r="AD737" s="454"/>
      <c r="AE737" s="454"/>
      <c r="AK737" s="137"/>
    </row>
    <row r="738" spans="1:37" ht="15.75" customHeight="1">
      <c r="A738" s="454"/>
      <c r="B738" s="454"/>
      <c r="C738" s="454"/>
      <c r="D738" s="454"/>
      <c r="E738" s="454"/>
      <c r="F738" s="454"/>
      <c r="G738" s="34"/>
      <c r="H738" s="454"/>
      <c r="I738" s="454"/>
      <c r="J738" s="454"/>
      <c r="K738" s="454"/>
      <c r="L738" s="454"/>
      <c r="M738" s="454"/>
      <c r="N738" s="454"/>
      <c r="O738" s="454"/>
      <c r="P738" s="454"/>
      <c r="Q738" s="454"/>
      <c r="R738" s="454"/>
      <c r="S738" s="454"/>
      <c r="T738" s="454"/>
      <c r="U738" s="454"/>
      <c r="V738" s="454"/>
      <c r="W738" s="454"/>
      <c r="Y738" s="459"/>
      <c r="Z738" s="454"/>
      <c r="AA738" s="36"/>
      <c r="AB738" s="454"/>
      <c r="AC738" s="454"/>
      <c r="AD738" s="454"/>
      <c r="AE738" s="454"/>
      <c r="AK738" s="137"/>
    </row>
    <row r="739" spans="1:37" ht="15.75" customHeight="1">
      <c r="A739" s="454"/>
      <c r="B739" s="454"/>
      <c r="C739" s="454"/>
      <c r="D739" s="454"/>
      <c r="E739" s="454"/>
      <c r="F739" s="454"/>
      <c r="G739" s="34"/>
      <c r="H739" s="454"/>
      <c r="I739" s="454"/>
      <c r="J739" s="454"/>
      <c r="K739" s="454"/>
      <c r="L739" s="454"/>
      <c r="M739" s="454"/>
      <c r="N739" s="454"/>
      <c r="O739" s="454"/>
      <c r="P739" s="454"/>
      <c r="Q739" s="454"/>
      <c r="R739" s="454"/>
      <c r="S739" s="454"/>
      <c r="T739" s="454"/>
      <c r="U739" s="454"/>
      <c r="V739" s="454"/>
      <c r="W739" s="454"/>
      <c r="Y739" s="459"/>
      <c r="Z739" s="454"/>
      <c r="AA739" s="36"/>
      <c r="AB739" s="454"/>
      <c r="AC739" s="454"/>
      <c r="AD739" s="454"/>
      <c r="AE739" s="454"/>
      <c r="AK739" s="137"/>
    </row>
    <row r="740" spans="1:37" ht="15.75" customHeight="1">
      <c r="A740" s="454"/>
      <c r="B740" s="454"/>
      <c r="C740" s="454"/>
      <c r="D740" s="454"/>
      <c r="E740" s="454"/>
      <c r="F740" s="454"/>
      <c r="G740" s="34"/>
      <c r="H740" s="454"/>
      <c r="I740" s="454"/>
      <c r="J740" s="454"/>
      <c r="K740" s="454"/>
      <c r="L740" s="454"/>
      <c r="M740" s="454"/>
      <c r="N740" s="454"/>
      <c r="O740" s="454"/>
      <c r="P740" s="454"/>
      <c r="Q740" s="454"/>
      <c r="R740" s="454"/>
      <c r="S740" s="454"/>
      <c r="T740" s="454"/>
      <c r="U740" s="454"/>
      <c r="V740" s="454"/>
      <c r="W740" s="454"/>
      <c r="Y740" s="459"/>
      <c r="Z740" s="454"/>
      <c r="AA740" s="36"/>
      <c r="AB740" s="454"/>
      <c r="AC740" s="454"/>
      <c r="AD740" s="454"/>
      <c r="AE740" s="454"/>
      <c r="AK740" s="137"/>
    </row>
    <row r="741" spans="1:37" ht="15.75" customHeight="1">
      <c r="A741" s="454"/>
      <c r="B741" s="454"/>
      <c r="C741" s="454"/>
      <c r="D741" s="454"/>
      <c r="E741" s="454"/>
      <c r="F741" s="454"/>
      <c r="G741" s="34"/>
      <c r="H741" s="454"/>
      <c r="I741" s="454"/>
      <c r="J741" s="454"/>
      <c r="K741" s="454"/>
      <c r="L741" s="454"/>
      <c r="M741" s="454"/>
      <c r="N741" s="454"/>
      <c r="O741" s="454"/>
      <c r="P741" s="454"/>
      <c r="Q741" s="454"/>
      <c r="R741" s="454"/>
      <c r="S741" s="454"/>
      <c r="T741" s="454"/>
      <c r="U741" s="454"/>
      <c r="V741" s="454"/>
      <c r="W741" s="454"/>
      <c r="Y741" s="459"/>
      <c r="Z741" s="454"/>
      <c r="AA741" s="36"/>
      <c r="AB741" s="454"/>
      <c r="AC741" s="454"/>
      <c r="AD741" s="454"/>
      <c r="AE741" s="454"/>
      <c r="AK741" s="137"/>
    </row>
    <row r="742" spans="1:37" ht="15.75" customHeight="1">
      <c r="A742" s="454"/>
      <c r="B742" s="454"/>
      <c r="C742" s="454"/>
      <c r="D742" s="454"/>
      <c r="E742" s="454"/>
      <c r="F742" s="454"/>
      <c r="G742" s="34"/>
      <c r="H742" s="454"/>
      <c r="I742" s="454"/>
      <c r="J742" s="454"/>
      <c r="K742" s="454"/>
      <c r="L742" s="454"/>
      <c r="M742" s="454"/>
      <c r="N742" s="454"/>
      <c r="O742" s="454"/>
      <c r="P742" s="454"/>
      <c r="Q742" s="454"/>
      <c r="R742" s="454"/>
      <c r="S742" s="454"/>
      <c r="T742" s="454"/>
      <c r="U742" s="454"/>
      <c r="V742" s="454"/>
      <c r="W742" s="454"/>
      <c r="Y742" s="459"/>
      <c r="Z742" s="454"/>
      <c r="AA742" s="36"/>
      <c r="AB742" s="454"/>
      <c r="AC742" s="454"/>
      <c r="AD742" s="454"/>
      <c r="AE742" s="454"/>
      <c r="AK742" s="137"/>
    </row>
    <row r="743" spans="1:37" ht="15.75" customHeight="1">
      <c r="A743" s="454"/>
      <c r="B743" s="454"/>
      <c r="C743" s="454"/>
      <c r="D743" s="454"/>
      <c r="E743" s="454"/>
      <c r="F743" s="454"/>
      <c r="G743" s="34"/>
      <c r="H743" s="454"/>
      <c r="I743" s="454"/>
      <c r="J743" s="454"/>
      <c r="K743" s="454"/>
      <c r="L743" s="454"/>
      <c r="M743" s="454"/>
      <c r="N743" s="454"/>
      <c r="O743" s="454"/>
      <c r="P743" s="454"/>
      <c r="Q743" s="454"/>
      <c r="R743" s="454"/>
      <c r="S743" s="454"/>
      <c r="T743" s="454"/>
      <c r="U743" s="454"/>
      <c r="V743" s="454"/>
      <c r="W743" s="454"/>
      <c r="Y743" s="459"/>
      <c r="Z743" s="454"/>
      <c r="AA743" s="36"/>
      <c r="AB743" s="454"/>
      <c r="AC743" s="454"/>
      <c r="AD743" s="454"/>
      <c r="AE743" s="454"/>
      <c r="AK743" s="137"/>
    </row>
    <row r="744" spans="1:37" ht="15.75" customHeight="1">
      <c r="A744" s="454"/>
      <c r="B744" s="454"/>
      <c r="C744" s="454"/>
      <c r="D744" s="454"/>
      <c r="E744" s="454"/>
      <c r="F744" s="454"/>
      <c r="G744" s="34"/>
      <c r="H744" s="454"/>
      <c r="I744" s="454"/>
      <c r="J744" s="454"/>
      <c r="K744" s="454"/>
      <c r="L744" s="454"/>
      <c r="M744" s="454"/>
      <c r="N744" s="454"/>
      <c r="O744" s="454"/>
      <c r="P744" s="454"/>
      <c r="Q744" s="454"/>
      <c r="R744" s="454"/>
      <c r="S744" s="454"/>
      <c r="T744" s="454"/>
      <c r="U744" s="454"/>
      <c r="V744" s="454"/>
      <c r="W744" s="454"/>
      <c r="Y744" s="459"/>
      <c r="Z744" s="454"/>
      <c r="AA744" s="36"/>
      <c r="AB744" s="454"/>
      <c r="AC744" s="454"/>
      <c r="AD744" s="454"/>
      <c r="AE744" s="454"/>
      <c r="AK744" s="137"/>
    </row>
    <row r="745" spans="1:37" ht="15.75" customHeight="1">
      <c r="A745" s="454"/>
      <c r="B745" s="454"/>
      <c r="C745" s="454"/>
      <c r="D745" s="454"/>
      <c r="E745" s="454"/>
      <c r="F745" s="454"/>
      <c r="G745" s="34"/>
      <c r="H745" s="454"/>
      <c r="I745" s="454"/>
      <c r="J745" s="454"/>
      <c r="K745" s="454"/>
      <c r="L745" s="454"/>
      <c r="M745" s="454"/>
      <c r="N745" s="454"/>
      <c r="O745" s="454"/>
      <c r="P745" s="454"/>
      <c r="Q745" s="454"/>
      <c r="R745" s="454"/>
      <c r="S745" s="454"/>
      <c r="T745" s="454"/>
      <c r="U745" s="454"/>
      <c r="V745" s="454"/>
      <c r="W745" s="454"/>
      <c r="Y745" s="459"/>
      <c r="Z745" s="454"/>
      <c r="AA745" s="36"/>
      <c r="AB745" s="454"/>
      <c r="AC745" s="454"/>
      <c r="AD745" s="454"/>
      <c r="AE745" s="454"/>
      <c r="AK745" s="137"/>
    </row>
    <row r="746" spans="1:37" ht="15.75" customHeight="1">
      <c r="A746" s="454"/>
      <c r="B746" s="454"/>
      <c r="C746" s="454"/>
      <c r="D746" s="454"/>
      <c r="E746" s="454"/>
      <c r="F746" s="454"/>
      <c r="G746" s="34"/>
      <c r="H746" s="454"/>
      <c r="I746" s="454"/>
      <c r="J746" s="454"/>
      <c r="K746" s="454"/>
      <c r="L746" s="454"/>
      <c r="M746" s="454"/>
      <c r="N746" s="454"/>
      <c r="O746" s="454"/>
      <c r="P746" s="454"/>
      <c r="Q746" s="454"/>
      <c r="R746" s="454"/>
      <c r="S746" s="454"/>
      <c r="T746" s="454"/>
      <c r="U746" s="454"/>
      <c r="V746" s="454"/>
      <c r="W746" s="454"/>
      <c r="Y746" s="459"/>
      <c r="Z746" s="454"/>
      <c r="AA746" s="36"/>
      <c r="AB746" s="454"/>
      <c r="AC746" s="454"/>
      <c r="AD746" s="454"/>
      <c r="AE746" s="454"/>
      <c r="AK746" s="137"/>
    </row>
    <row r="747" spans="1:37" ht="15.75" customHeight="1">
      <c r="A747" s="454"/>
      <c r="B747" s="454"/>
      <c r="C747" s="454"/>
      <c r="D747" s="454"/>
      <c r="E747" s="454"/>
      <c r="F747" s="454"/>
      <c r="G747" s="34"/>
      <c r="H747" s="454"/>
      <c r="I747" s="454"/>
      <c r="J747" s="454"/>
      <c r="K747" s="454"/>
      <c r="L747" s="454"/>
      <c r="M747" s="454"/>
      <c r="N747" s="454"/>
      <c r="O747" s="454"/>
      <c r="P747" s="454"/>
      <c r="Q747" s="454"/>
      <c r="R747" s="454"/>
      <c r="S747" s="454"/>
      <c r="T747" s="454"/>
      <c r="U747" s="454"/>
      <c r="V747" s="454"/>
      <c r="W747" s="454"/>
      <c r="Y747" s="459"/>
      <c r="Z747" s="454"/>
      <c r="AA747" s="36"/>
      <c r="AB747" s="454"/>
      <c r="AC747" s="454"/>
      <c r="AD747" s="454"/>
      <c r="AE747" s="454"/>
      <c r="AK747" s="137"/>
    </row>
    <row r="748" spans="1:37" ht="15.75" customHeight="1">
      <c r="A748" s="454"/>
      <c r="B748" s="454"/>
      <c r="C748" s="454"/>
      <c r="D748" s="454"/>
      <c r="E748" s="454"/>
      <c r="F748" s="454"/>
      <c r="G748" s="34"/>
      <c r="H748" s="454"/>
      <c r="I748" s="454"/>
      <c r="J748" s="454"/>
      <c r="K748" s="454"/>
      <c r="L748" s="454"/>
      <c r="M748" s="454"/>
      <c r="N748" s="454"/>
      <c r="O748" s="454"/>
      <c r="P748" s="454"/>
      <c r="Q748" s="454"/>
      <c r="R748" s="454"/>
      <c r="S748" s="454"/>
      <c r="T748" s="454"/>
      <c r="U748" s="454"/>
      <c r="V748" s="454"/>
      <c r="W748" s="454"/>
      <c r="Y748" s="459"/>
      <c r="Z748" s="454"/>
      <c r="AA748" s="36"/>
      <c r="AB748" s="454"/>
      <c r="AC748" s="454"/>
      <c r="AD748" s="454"/>
      <c r="AE748" s="454"/>
      <c r="AK748" s="137"/>
    </row>
    <row r="749" spans="1:37" ht="15.75" customHeight="1">
      <c r="A749" s="454"/>
      <c r="B749" s="454"/>
      <c r="C749" s="454"/>
      <c r="D749" s="454"/>
      <c r="E749" s="454"/>
      <c r="F749" s="454"/>
      <c r="G749" s="34"/>
      <c r="H749" s="454"/>
      <c r="I749" s="454"/>
      <c r="J749" s="454"/>
      <c r="K749" s="454"/>
      <c r="L749" s="454"/>
      <c r="M749" s="454"/>
      <c r="N749" s="454"/>
      <c r="O749" s="454"/>
      <c r="P749" s="454"/>
      <c r="Q749" s="454"/>
      <c r="R749" s="454"/>
      <c r="S749" s="454"/>
      <c r="T749" s="454"/>
      <c r="U749" s="454"/>
      <c r="V749" s="454"/>
      <c r="W749" s="454"/>
      <c r="Y749" s="459"/>
      <c r="Z749" s="454"/>
      <c r="AA749" s="36"/>
      <c r="AB749" s="454"/>
      <c r="AC749" s="454"/>
      <c r="AD749" s="454"/>
      <c r="AE749" s="454"/>
      <c r="AK749" s="137"/>
    </row>
    <row r="750" spans="1:37" ht="15.75" customHeight="1">
      <c r="A750" s="454"/>
      <c r="B750" s="454"/>
      <c r="C750" s="454"/>
      <c r="D750" s="454"/>
      <c r="E750" s="454"/>
      <c r="F750" s="454"/>
      <c r="G750" s="34"/>
      <c r="H750" s="454"/>
      <c r="I750" s="454"/>
      <c r="J750" s="454"/>
      <c r="K750" s="454"/>
      <c r="L750" s="454"/>
      <c r="M750" s="454"/>
      <c r="N750" s="454"/>
      <c r="O750" s="454"/>
      <c r="P750" s="454"/>
      <c r="Q750" s="454"/>
      <c r="R750" s="454"/>
      <c r="S750" s="454"/>
      <c r="T750" s="454"/>
      <c r="U750" s="454"/>
      <c r="V750" s="454"/>
      <c r="W750" s="454"/>
      <c r="Y750" s="459"/>
      <c r="Z750" s="454"/>
      <c r="AA750" s="36"/>
      <c r="AB750" s="454"/>
      <c r="AC750" s="454"/>
      <c r="AD750" s="454"/>
      <c r="AE750" s="454"/>
      <c r="AK750" s="137"/>
    </row>
    <row r="751" spans="1:37" ht="15.75" customHeight="1">
      <c r="A751" s="454"/>
      <c r="B751" s="454"/>
      <c r="C751" s="454"/>
      <c r="D751" s="454"/>
      <c r="E751" s="454"/>
      <c r="F751" s="454"/>
      <c r="G751" s="34"/>
      <c r="H751" s="454"/>
      <c r="I751" s="454"/>
      <c r="J751" s="454"/>
      <c r="K751" s="454"/>
      <c r="L751" s="454"/>
      <c r="M751" s="454"/>
      <c r="N751" s="454"/>
      <c r="O751" s="454"/>
      <c r="P751" s="454"/>
      <c r="Q751" s="454"/>
      <c r="R751" s="454"/>
      <c r="S751" s="454"/>
      <c r="T751" s="454"/>
      <c r="U751" s="454"/>
      <c r="V751" s="454"/>
      <c r="W751" s="454"/>
      <c r="Y751" s="459"/>
      <c r="Z751" s="454"/>
      <c r="AA751" s="36"/>
      <c r="AB751" s="454"/>
      <c r="AC751" s="454"/>
      <c r="AD751" s="454"/>
      <c r="AE751" s="454"/>
      <c r="AK751" s="137"/>
    </row>
    <row r="752" spans="1:37" ht="15.75" customHeight="1">
      <c r="A752" s="454"/>
      <c r="B752" s="454"/>
      <c r="C752" s="454"/>
      <c r="D752" s="454"/>
      <c r="E752" s="454"/>
      <c r="F752" s="454"/>
      <c r="G752" s="34"/>
      <c r="H752" s="454"/>
      <c r="I752" s="454"/>
      <c r="J752" s="454"/>
      <c r="K752" s="454"/>
      <c r="L752" s="454"/>
      <c r="M752" s="454"/>
      <c r="N752" s="454"/>
      <c r="O752" s="454"/>
      <c r="P752" s="454"/>
      <c r="Q752" s="454"/>
      <c r="R752" s="454"/>
      <c r="S752" s="454"/>
      <c r="T752" s="454"/>
      <c r="U752" s="454"/>
      <c r="V752" s="454"/>
      <c r="W752" s="454"/>
      <c r="Y752" s="459"/>
      <c r="Z752" s="454"/>
      <c r="AA752" s="36"/>
      <c r="AB752" s="454"/>
      <c r="AC752" s="454"/>
      <c r="AD752" s="454"/>
      <c r="AE752" s="454"/>
      <c r="AK752" s="137"/>
    </row>
    <row r="753" spans="1:37" ht="15.75" customHeight="1">
      <c r="A753" s="454"/>
      <c r="B753" s="454"/>
      <c r="C753" s="454"/>
      <c r="D753" s="454"/>
      <c r="E753" s="454"/>
      <c r="F753" s="454"/>
      <c r="G753" s="34"/>
      <c r="H753" s="454"/>
      <c r="I753" s="454"/>
      <c r="J753" s="454"/>
      <c r="K753" s="454"/>
      <c r="L753" s="454"/>
      <c r="M753" s="454"/>
      <c r="N753" s="454"/>
      <c r="O753" s="454"/>
      <c r="P753" s="454"/>
      <c r="Q753" s="454"/>
      <c r="R753" s="454"/>
      <c r="S753" s="454"/>
      <c r="T753" s="454"/>
      <c r="U753" s="454"/>
      <c r="V753" s="454"/>
      <c r="W753" s="454"/>
      <c r="Y753" s="459"/>
      <c r="Z753" s="454"/>
      <c r="AA753" s="36"/>
      <c r="AB753" s="454"/>
      <c r="AC753" s="454"/>
      <c r="AD753" s="454"/>
      <c r="AE753" s="454"/>
      <c r="AK753" s="137"/>
    </row>
    <row r="754" spans="1:37" ht="15.75" customHeight="1">
      <c r="A754" s="454"/>
      <c r="B754" s="454"/>
      <c r="C754" s="454"/>
      <c r="D754" s="454"/>
      <c r="E754" s="454"/>
      <c r="F754" s="454"/>
      <c r="G754" s="34"/>
      <c r="H754" s="454"/>
      <c r="I754" s="454"/>
      <c r="J754" s="454"/>
      <c r="K754" s="454"/>
      <c r="L754" s="454"/>
      <c r="M754" s="454"/>
      <c r="N754" s="454"/>
      <c r="O754" s="454"/>
      <c r="P754" s="454"/>
      <c r="Q754" s="454"/>
      <c r="R754" s="454"/>
      <c r="S754" s="454"/>
      <c r="T754" s="454"/>
      <c r="U754" s="454"/>
      <c r="V754" s="454"/>
      <c r="W754" s="454"/>
      <c r="Y754" s="459"/>
      <c r="Z754" s="454"/>
      <c r="AA754" s="36"/>
      <c r="AB754" s="454"/>
      <c r="AC754" s="454"/>
      <c r="AD754" s="454"/>
      <c r="AE754" s="454"/>
      <c r="AK754" s="137"/>
    </row>
    <row r="755" spans="1:37" ht="15.75" customHeight="1">
      <c r="A755" s="454"/>
      <c r="B755" s="454"/>
      <c r="C755" s="454"/>
      <c r="D755" s="454"/>
      <c r="E755" s="454"/>
      <c r="F755" s="454"/>
      <c r="G755" s="34"/>
      <c r="H755" s="454"/>
      <c r="I755" s="454"/>
      <c r="J755" s="454"/>
      <c r="K755" s="454"/>
      <c r="L755" s="454"/>
      <c r="M755" s="454"/>
      <c r="N755" s="454"/>
      <c r="O755" s="454"/>
      <c r="P755" s="454"/>
      <c r="Q755" s="454"/>
      <c r="R755" s="454"/>
      <c r="S755" s="454"/>
      <c r="T755" s="454"/>
      <c r="U755" s="454"/>
      <c r="V755" s="454"/>
      <c r="W755" s="454"/>
      <c r="Y755" s="459"/>
      <c r="Z755" s="454"/>
      <c r="AA755" s="36"/>
      <c r="AB755" s="454"/>
      <c r="AC755" s="454"/>
      <c r="AD755" s="454"/>
      <c r="AE755" s="454"/>
      <c r="AK755" s="137"/>
    </row>
    <row r="756" spans="1:37" ht="15.75" customHeight="1">
      <c r="A756" s="454"/>
      <c r="B756" s="454"/>
      <c r="C756" s="454"/>
      <c r="D756" s="454"/>
      <c r="E756" s="454"/>
      <c r="F756" s="454"/>
      <c r="G756" s="34"/>
      <c r="H756" s="454"/>
      <c r="I756" s="454"/>
      <c r="J756" s="454"/>
      <c r="K756" s="454"/>
      <c r="L756" s="454"/>
      <c r="M756" s="454"/>
      <c r="N756" s="454"/>
      <c r="O756" s="454"/>
      <c r="P756" s="454"/>
      <c r="Q756" s="454"/>
      <c r="R756" s="454"/>
      <c r="S756" s="454"/>
      <c r="T756" s="454"/>
      <c r="U756" s="454"/>
      <c r="V756" s="454"/>
      <c r="W756" s="454"/>
      <c r="Y756" s="459"/>
      <c r="Z756" s="454"/>
      <c r="AA756" s="36"/>
      <c r="AB756" s="454"/>
      <c r="AC756" s="454"/>
      <c r="AD756" s="454"/>
      <c r="AE756" s="454"/>
      <c r="AK756" s="137"/>
    </row>
    <row r="757" spans="1:37" ht="15.75" customHeight="1">
      <c r="A757" s="454"/>
      <c r="B757" s="454"/>
      <c r="C757" s="454"/>
      <c r="D757" s="454"/>
      <c r="E757" s="454"/>
      <c r="F757" s="454"/>
      <c r="G757" s="34"/>
      <c r="H757" s="454"/>
      <c r="I757" s="454"/>
      <c r="J757" s="454"/>
      <c r="K757" s="454"/>
      <c r="L757" s="454"/>
      <c r="M757" s="454"/>
      <c r="N757" s="454"/>
      <c r="O757" s="454"/>
      <c r="P757" s="454"/>
      <c r="Q757" s="454"/>
      <c r="R757" s="454"/>
      <c r="S757" s="454"/>
      <c r="T757" s="454"/>
      <c r="U757" s="454"/>
      <c r="V757" s="454"/>
      <c r="W757" s="454"/>
      <c r="Y757" s="459"/>
      <c r="Z757" s="454"/>
      <c r="AA757" s="36"/>
      <c r="AB757" s="454"/>
      <c r="AC757" s="454"/>
      <c r="AD757" s="454"/>
      <c r="AE757" s="454"/>
      <c r="AK757" s="137"/>
    </row>
    <row r="758" spans="1:37" ht="15.75" customHeight="1">
      <c r="A758" s="454"/>
      <c r="B758" s="454"/>
      <c r="C758" s="454"/>
      <c r="D758" s="454"/>
      <c r="E758" s="454"/>
      <c r="F758" s="454"/>
      <c r="G758" s="34"/>
      <c r="H758" s="454"/>
      <c r="I758" s="454"/>
      <c r="J758" s="454"/>
      <c r="K758" s="454"/>
      <c r="L758" s="454"/>
      <c r="M758" s="454"/>
      <c r="N758" s="454"/>
      <c r="O758" s="454"/>
      <c r="P758" s="454"/>
      <c r="Q758" s="454"/>
      <c r="R758" s="454"/>
      <c r="S758" s="454"/>
      <c r="T758" s="454"/>
      <c r="U758" s="454"/>
      <c r="V758" s="454"/>
      <c r="W758" s="454"/>
      <c r="Y758" s="459"/>
      <c r="Z758" s="454"/>
      <c r="AA758" s="36"/>
      <c r="AB758" s="454"/>
      <c r="AC758" s="454"/>
      <c r="AD758" s="454"/>
      <c r="AE758" s="454"/>
      <c r="AK758" s="137"/>
    </row>
    <row r="759" spans="1:37" ht="15.75" customHeight="1">
      <c r="A759" s="454"/>
      <c r="B759" s="454"/>
      <c r="C759" s="454"/>
      <c r="D759" s="454"/>
      <c r="E759" s="454"/>
      <c r="F759" s="454"/>
      <c r="G759" s="34"/>
      <c r="H759" s="454"/>
      <c r="I759" s="454"/>
      <c r="J759" s="454"/>
      <c r="K759" s="454"/>
      <c r="L759" s="454"/>
      <c r="M759" s="454"/>
      <c r="N759" s="454"/>
      <c r="O759" s="454"/>
      <c r="P759" s="454"/>
      <c r="Q759" s="454"/>
      <c r="R759" s="454"/>
      <c r="S759" s="454"/>
      <c r="T759" s="454"/>
      <c r="U759" s="454"/>
      <c r="V759" s="454"/>
      <c r="W759" s="454"/>
      <c r="Y759" s="459"/>
      <c r="Z759" s="454"/>
      <c r="AA759" s="36"/>
      <c r="AB759" s="454"/>
      <c r="AC759" s="454"/>
      <c r="AD759" s="454"/>
      <c r="AE759" s="454"/>
      <c r="AK759" s="137"/>
    </row>
    <row r="760" spans="1:37" ht="15.75" customHeight="1">
      <c r="A760" s="454"/>
      <c r="B760" s="454"/>
      <c r="C760" s="454"/>
      <c r="D760" s="454"/>
      <c r="E760" s="454"/>
      <c r="F760" s="454"/>
      <c r="G760" s="34"/>
      <c r="H760" s="454"/>
      <c r="I760" s="454"/>
      <c r="J760" s="454"/>
      <c r="K760" s="454"/>
      <c r="L760" s="454"/>
      <c r="M760" s="454"/>
      <c r="N760" s="454"/>
      <c r="O760" s="454"/>
      <c r="P760" s="454"/>
      <c r="Q760" s="454"/>
      <c r="R760" s="454"/>
      <c r="S760" s="454"/>
      <c r="T760" s="454"/>
      <c r="U760" s="454"/>
      <c r="V760" s="454"/>
      <c r="W760" s="454"/>
      <c r="Y760" s="459"/>
      <c r="Z760" s="454"/>
      <c r="AA760" s="36"/>
      <c r="AB760" s="454"/>
      <c r="AC760" s="454"/>
      <c r="AD760" s="454"/>
      <c r="AE760" s="454"/>
      <c r="AK760" s="137"/>
    </row>
    <row r="761" spans="1:37" ht="15.75" customHeight="1">
      <c r="A761" s="454"/>
      <c r="B761" s="454"/>
      <c r="C761" s="454"/>
      <c r="D761" s="454"/>
      <c r="E761" s="454"/>
      <c r="F761" s="454"/>
      <c r="G761" s="34"/>
      <c r="H761" s="454"/>
      <c r="I761" s="454"/>
      <c r="J761" s="454"/>
      <c r="K761" s="454"/>
      <c r="L761" s="454"/>
      <c r="M761" s="454"/>
      <c r="N761" s="454"/>
      <c r="O761" s="454"/>
      <c r="P761" s="454"/>
      <c r="Q761" s="454"/>
      <c r="R761" s="454"/>
      <c r="S761" s="454"/>
      <c r="T761" s="454"/>
      <c r="U761" s="454"/>
      <c r="V761" s="454"/>
      <c r="W761" s="454"/>
      <c r="Y761" s="459"/>
      <c r="Z761" s="454"/>
      <c r="AA761" s="36"/>
      <c r="AB761" s="454"/>
      <c r="AC761" s="454"/>
      <c r="AD761" s="454"/>
      <c r="AE761" s="454"/>
      <c r="AK761" s="137"/>
    </row>
    <row r="762" spans="1:37" ht="15.75" customHeight="1">
      <c r="A762" s="454"/>
      <c r="B762" s="454"/>
      <c r="C762" s="454"/>
      <c r="D762" s="454"/>
      <c r="E762" s="454"/>
      <c r="F762" s="454"/>
      <c r="G762" s="34"/>
      <c r="H762" s="454"/>
      <c r="I762" s="454"/>
      <c r="J762" s="454"/>
      <c r="K762" s="454"/>
      <c r="L762" s="454"/>
      <c r="M762" s="454"/>
      <c r="N762" s="454"/>
      <c r="O762" s="454"/>
      <c r="P762" s="454"/>
      <c r="Q762" s="454"/>
      <c r="R762" s="454"/>
      <c r="S762" s="454"/>
      <c r="T762" s="454"/>
      <c r="U762" s="454"/>
      <c r="V762" s="454"/>
      <c r="W762" s="454"/>
      <c r="Y762" s="459"/>
      <c r="Z762" s="454"/>
      <c r="AA762" s="36"/>
      <c r="AB762" s="454"/>
      <c r="AC762" s="454"/>
      <c r="AD762" s="454"/>
      <c r="AE762" s="454"/>
      <c r="AK762" s="137"/>
    </row>
    <row r="763" spans="1:37" ht="15.75" customHeight="1">
      <c r="A763" s="454"/>
      <c r="B763" s="454"/>
      <c r="C763" s="454"/>
      <c r="D763" s="454"/>
      <c r="E763" s="454"/>
      <c r="F763" s="454"/>
      <c r="G763" s="34"/>
      <c r="H763" s="454"/>
      <c r="I763" s="454"/>
      <c r="J763" s="454"/>
      <c r="K763" s="454"/>
      <c r="L763" s="454"/>
      <c r="M763" s="454"/>
      <c r="N763" s="454"/>
      <c r="O763" s="454"/>
      <c r="P763" s="454"/>
      <c r="Q763" s="454"/>
      <c r="R763" s="454"/>
      <c r="S763" s="454"/>
      <c r="T763" s="454"/>
      <c r="U763" s="454"/>
      <c r="V763" s="454"/>
      <c r="W763" s="454"/>
      <c r="Y763" s="459"/>
      <c r="Z763" s="454"/>
      <c r="AA763" s="36"/>
      <c r="AB763" s="454"/>
      <c r="AC763" s="454"/>
      <c r="AD763" s="454"/>
      <c r="AE763" s="454"/>
      <c r="AK763" s="137"/>
    </row>
    <row r="764" spans="1:37" ht="15.75" customHeight="1">
      <c r="A764" s="454"/>
      <c r="B764" s="454"/>
      <c r="C764" s="454"/>
      <c r="D764" s="454"/>
      <c r="E764" s="454"/>
      <c r="F764" s="454"/>
      <c r="G764" s="34"/>
      <c r="H764" s="454"/>
      <c r="I764" s="454"/>
      <c r="J764" s="454"/>
      <c r="K764" s="454"/>
      <c r="L764" s="454"/>
      <c r="M764" s="454"/>
      <c r="N764" s="454"/>
      <c r="O764" s="454"/>
      <c r="P764" s="454"/>
      <c r="Q764" s="454"/>
      <c r="R764" s="454"/>
      <c r="S764" s="454"/>
      <c r="T764" s="454"/>
      <c r="U764" s="454"/>
      <c r="V764" s="454"/>
      <c r="W764" s="454"/>
      <c r="Y764" s="459"/>
      <c r="Z764" s="454"/>
      <c r="AA764" s="36"/>
      <c r="AB764" s="454"/>
      <c r="AC764" s="454"/>
      <c r="AD764" s="454"/>
      <c r="AE764" s="454"/>
      <c r="AK764" s="137"/>
    </row>
    <row r="765" spans="1:37" ht="15.75" customHeight="1">
      <c r="A765" s="454"/>
      <c r="B765" s="454"/>
      <c r="C765" s="454"/>
      <c r="D765" s="454"/>
      <c r="E765" s="454"/>
      <c r="F765" s="454"/>
      <c r="G765" s="34"/>
      <c r="H765" s="454"/>
      <c r="I765" s="454"/>
      <c r="J765" s="454"/>
      <c r="K765" s="454"/>
      <c r="L765" s="454"/>
      <c r="M765" s="454"/>
      <c r="N765" s="454"/>
      <c r="O765" s="454"/>
      <c r="P765" s="454"/>
      <c r="Q765" s="454"/>
      <c r="R765" s="454"/>
      <c r="S765" s="454"/>
      <c r="T765" s="454"/>
      <c r="U765" s="454"/>
      <c r="V765" s="454"/>
      <c r="W765" s="454"/>
      <c r="Y765" s="459"/>
      <c r="Z765" s="454"/>
      <c r="AA765" s="36"/>
      <c r="AB765" s="454"/>
      <c r="AC765" s="454"/>
      <c r="AD765" s="454"/>
      <c r="AE765" s="454"/>
      <c r="AK765" s="137"/>
    </row>
    <row r="766" spans="1:37" ht="15.75" customHeight="1">
      <c r="A766" s="454"/>
      <c r="B766" s="454"/>
      <c r="C766" s="454"/>
      <c r="D766" s="454"/>
      <c r="E766" s="454"/>
      <c r="F766" s="454"/>
      <c r="G766" s="34"/>
      <c r="H766" s="454"/>
      <c r="I766" s="454"/>
      <c r="J766" s="454"/>
      <c r="K766" s="454"/>
      <c r="L766" s="454"/>
      <c r="M766" s="454"/>
      <c r="N766" s="454"/>
      <c r="O766" s="454"/>
      <c r="P766" s="454"/>
      <c r="Q766" s="454"/>
      <c r="R766" s="454"/>
      <c r="S766" s="454"/>
      <c r="T766" s="454"/>
      <c r="U766" s="454"/>
      <c r="V766" s="454"/>
      <c r="W766" s="454"/>
      <c r="Y766" s="459"/>
      <c r="Z766" s="454"/>
      <c r="AA766" s="36"/>
      <c r="AB766" s="454"/>
      <c r="AC766" s="454"/>
      <c r="AD766" s="454"/>
      <c r="AE766" s="454"/>
      <c r="AK766" s="137"/>
    </row>
    <row r="767" spans="1:37" ht="15.75" customHeight="1">
      <c r="A767" s="454"/>
      <c r="B767" s="454"/>
      <c r="C767" s="454"/>
      <c r="D767" s="454"/>
      <c r="E767" s="454"/>
      <c r="F767" s="454"/>
      <c r="G767" s="34"/>
      <c r="H767" s="454"/>
      <c r="I767" s="454"/>
      <c r="J767" s="454"/>
      <c r="K767" s="454"/>
      <c r="L767" s="454"/>
      <c r="M767" s="454"/>
      <c r="N767" s="454"/>
      <c r="O767" s="454"/>
      <c r="P767" s="454"/>
      <c r="Q767" s="454"/>
      <c r="R767" s="454"/>
      <c r="S767" s="454"/>
      <c r="T767" s="454"/>
      <c r="U767" s="454"/>
      <c r="V767" s="454"/>
      <c r="W767" s="454"/>
      <c r="Y767" s="459"/>
      <c r="Z767" s="454"/>
      <c r="AA767" s="36"/>
      <c r="AB767" s="454"/>
      <c r="AC767" s="454"/>
      <c r="AD767" s="454"/>
      <c r="AE767" s="454"/>
      <c r="AK767" s="137"/>
    </row>
    <row r="768" spans="1:37" ht="15.75" customHeight="1">
      <c r="A768" s="454"/>
      <c r="B768" s="454"/>
      <c r="C768" s="454"/>
      <c r="D768" s="454"/>
      <c r="E768" s="454"/>
      <c r="F768" s="454"/>
      <c r="G768" s="34"/>
      <c r="H768" s="454"/>
      <c r="I768" s="454"/>
      <c r="J768" s="454"/>
      <c r="K768" s="454"/>
      <c r="L768" s="454"/>
      <c r="M768" s="454"/>
      <c r="N768" s="454"/>
      <c r="O768" s="454"/>
      <c r="P768" s="454"/>
      <c r="Q768" s="454"/>
      <c r="R768" s="454"/>
      <c r="S768" s="454"/>
      <c r="T768" s="454"/>
      <c r="U768" s="454"/>
      <c r="V768" s="454"/>
      <c r="W768" s="454"/>
      <c r="Y768" s="459"/>
      <c r="Z768" s="454"/>
      <c r="AA768" s="36"/>
      <c r="AB768" s="454"/>
      <c r="AC768" s="454"/>
      <c r="AD768" s="454"/>
      <c r="AE768" s="454"/>
      <c r="AK768" s="137"/>
    </row>
    <row r="769" spans="1:37" ht="15.75" customHeight="1">
      <c r="A769" s="454"/>
      <c r="B769" s="454"/>
      <c r="C769" s="454"/>
      <c r="D769" s="454"/>
      <c r="E769" s="454"/>
      <c r="F769" s="454"/>
      <c r="G769" s="34"/>
      <c r="H769" s="454"/>
      <c r="I769" s="454"/>
      <c r="J769" s="454"/>
      <c r="K769" s="454"/>
      <c r="L769" s="454"/>
      <c r="M769" s="454"/>
      <c r="N769" s="454"/>
      <c r="O769" s="454"/>
      <c r="P769" s="454"/>
      <c r="Q769" s="454"/>
      <c r="R769" s="454"/>
      <c r="S769" s="454"/>
      <c r="T769" s="454"/>
      <c r="U769" s="454"/>
      <c r="V769" s="454"/>
      <c r="W769" s="454"/>
      <c r="Y769" s="459"/>
      <c r="Z769" s="454"/>
      <c r="AA769" s="36"/>
      <c r="AB769" s="454"/>
      <c r="AC769" s="454"/>
      <c r="AD769" s="454"/>
      <c r="AE769" s="454"/>
      <c r="AK769" s="137"/>
    </row>
    <row r="770" spans="1:37" ht="15.75" customHeight="1">
      <c r="A770" s="454"/>
      <c r="B770" s="454"/>
      <c r="C770" s="454"/>
      <c r="D770" s="454"/>
      <c r="E770" s="454"/>
      <c r="F770" s="454"/>
      <c r="G770" s="34"/>
      <c r="H770" s="454"/>
      <c r="I770" s="454"/>
      <c r="J770" s="454"/>
      <c r="K770" s="454"/>
      <c r="L770" s="454"/>
      <c r="M770" s="454"/>
      <c r="N770" s="454"/>
      <c r="O770" s="454"/>
      <c r="P770" s="454"/>
      <c r="Q770" s="454"/>
      <c r="R770" s="454"/>
      <c r="S770" s="454"/>
      <c r="T770" s="454"/>
      <c r="U770" s="454"/>
      <c r="V770" s="454"/>
      <c r="W770" s="454"/>
      <c r="Y770" s="459"/>
      <c r="Z770" s="454"/>
      <c r="AA770" s="36"/>
      <c r="AB770" s="454"/>
      <c r="AC770" s="454"/>
      <c r="AD770" s="454"/>
      <c r="AE770" s="454"/>
      <c r="AK770" s="137"/>
    </row>
    <row r="771" spans="1:37" ht="15.75" customHeight="1">
      <c r="A771" s="454"/>
      <c r="B771" s="454"/>
      <c r="C771" s="454"/>
      <c r="D771" s="454"/>
      <c r="E771" s="454"/>
      <c r="F771" s="454"/>
      <c r="G771" s="34"/>
      <c r="H771" s="454"/>
      <c r="I771" s="454"/>
      <c r="J771" s="454"/>
      <c r="K771" s="454"/>
      <c r="L771" s="454"/>
      <c r="M771" s="454"/>
      <c r="N771" s="454"/>
      <c r="O771" s="454"/>
      <c r="P771" s="454"/>
      <c r="Q771" s="454"/>
      <c r="R771" s="454"/>
      <c r="S771" s="454"/>
      <c r="T771" s="454"/>
      <c r="U771" s="454"/>
      <c r="V771" s="454"/>
      <c r="W771" s="454"/>
      <c r="Y771" s="459"/>
      <c r="Z771" s="454"/>
      <c r="AA771" s="36"/>
      <c r="AB771" s="454"/>
      <c r="AC771" s="454"/>
      <c r="AD771" s="454"/>
      <c r="AE771" s="454"/>
      <c r="AK771" s="137"/>
    </row>
    <row r="772" spans="1:37" ht="15.75" customHeight="1">
      <c r="A772" s="454"/>
      <c r="B772" s="454"/>
      <c r="C772" s="454"/>
      <c r="D772" s="454"/>
      <c r="E772" s="454"/>
      <c r="F772" s="454"/>
      <c r="G772" s="34"/>
      <c r="H772" s="454"/>
      <c r="I772" s="454"/>
      <c r="J772" s="454"/>
      <c r="K772" s="454"/>
      <c r="L772" s="454"/>
      <c r="M772" s="454"/>
      <c r="N772" s="454"/>
      <c r="O772" s="454"/>
      <c r="P772" s="454"/>
      <c r="Q772" s="454"/>
      <c r="R772" s="454"/>
      <c r="S772" s="454"/>
      <c r="T772" s="454"/>
      <c r="U772" s="454"/>
      <c r="V772" s="454"/>
      <c r="W772" s="454"/>
      <c r="Y772" s="459"/>
      <c r="Z772" s="454"/>
      <c r="AA772" s="36"/>
      <c r="AB772" s="454"/>
      <c r="AC772" s="454"/>
      <c r="AD772" s="454"/>
      <c r="AE772" s="454"/>
      <c r="AK772" s="137"/>
    </row>
    <row r="773" spans="1:37" ht="15.75" customHeight="1">
      <c r="A773" s="454"/>
      <c r="B773" s="454"/>
      <c r="C773" s="454"/>
      <c r="D773" s="454"/>
      <c r="E773" s="454"/>
      <c r="F773" s="454"/>
      <c r="G773" s="34"/>
      <c r="H773" s="454"/>
      <c r="I773" s="454"/>
      <c r="J773" s="454"/>
      <c r="K773" s="454"/>
      <c r="L773" s="454"/>
      <c r="M773" s="454"/>
      <c r="N773" s="454"/>
      <c r="O773" s="454"/>
      <c r="P773" s="454"/>
      <c r="Q773" s="454"/>
      <c r="R773" s="454"/>
      <c r="S773" s="454"/>
      <c r="T773" s="454"/>
      <c r="U773" s="454"/>
      <c r="V773" s="454"/>
      <c r="W773" s="454"/>
      <c r="Y773" s="459"/>
      <c r="Z773" s="454"/>
      <c r="AA773" s="36"/>
      <c r="AB773" s="454"/>
      <c r="AC773" s="454"/>
      <c r="AD773" s="454"/>
      <c r="AE773" s="454"/>
      <c r="AK773" s="137"/>
    </row>
    <row r="774" spans="1:37" ht="15.75" customHeight="1">
      <c r="A774" s="454"/>
      <c r="B774" s="454"/>
      <c r="C774" s="454"/>
      <c r="D774" s="454"/>
      <c r="E774" s="454"/>
      <c r="F774" s="454"/>
      <c r="G774" s="34"/>
      <c r="H774" s="454"/>
      <c r="I774" s="454"/>
      <c r="J774" s="454"/>
      <c r="K774" s="454"/>
      <c r="L774" s="454"/>
      <c r="M774" s="454"/>
      <c r="N774" s="454"/>
      <c r="O774" s="454"/>
      <c r="P774" s="454"/>
      <c r="Q774" s="454"/>
      <c r="R774" s="454"/>
      <c r="S774" s="454"/>
      <c r="T774" s="454"/>
      <c r="U774" s="454"/>
      <c r="V774" s="454"/>
      <c r="W774" s="454"/>
      <c r="Y774" s="459"/>
      <c r="Z774" s="454"/>
      <c r="AA774" s="36"/>
      <c r="AB774" s="454"/>
      <c r="AC774" s="454"/>
      <c r="AD774" s="454"/>
      <c r="AE774" s="454"/>
      <c r="AK774" s="137"/>
    </row>
    <row r="775" spans="1:37" ht="15.75" customHeight="1">
      <c r="A775" s="454"/>
      <c r="B775" s="454"/>
      <c r="C775" s="454"/>
      <c r="D775" s="454"/>
      <c r="E775" s="454"/>
      <c r="F775" s="454"/>
      <c r="G775" s="34"/>
      <c r="H775" s="454"/>
      <c r="I775" s="454"/>
      <c r="J775" s="454"/>
      <c r="K775" s="454"/>
      <c r="L775" s="454"/>
      <c r="M775" s="454"/>
      <c r="N775" s="454"/>
      <c r="O775" s="454"/>
      <c r="P775" s="454"/>
      <c r="Q775" s="454"/>
      <c r="R775" s="454"/>
      <c r="S775" s="454"/>
      <c r="T775" s="454"/>
      <c r="U775" s="454"/>
      <c r="V775" s="454"/>
      <c r="W775" s="454"/>
      <c r="Y775" s="459"/>
      <c r="Z775" s="454"/>
      <c r="AA775" s="36"/>
      <c r="AB775" s="454"/>
      <c r="AC775" s="454"/>
      <c r="AD775" s="454"/>
      <c r="AE775" s="454"/>
      <c r="AK775" s="137"/>
    </row>
    <row r="776" spans="1:37" ht="15.75" customHeight="1">
      <c r="A776" s="454"/>
      <c r="B776" s="454"/>
      <c r="C776" s="454"/>
      <c r="D776" s="454"/>
      <c r="E776" s="454"/>
      <c r="F776" s="454"/>
      <c r="G776" s="34"/>
      <c r="H776" s="454"/>
      <c r="I776" s="454"/>
      <c r="J776" s="454"/>
      <c r="K776" s="454"/>
      <c r="L776" s="454"/>
      <c r="M776" s="454"/>
      <c r="N776" s="454"/>
      <c r="O776" s="454"/>
      <c r="P776" s="454"/>
      <c r="Q776" s="454"/>
      <c r="R776" s="454"/>
      <c r="S776" s="454"/>
      <c r="T776" s="454"/>
      <c r="U776" s="454"/>
      <c r="V776" s="454"/>
      <c r="W776" s="454"/>
      <c r="Y776" s="459"/>
      <c r="Z776" s="454"/>
      <c r="AA776" s="36"/>
      <c r="AB776" s="454"/>
      <c r="AC776" s="454"/>
      <c r="AD776" s="454"/>
      <c r="AE776" s="454"/>
      <c r="AK776" s="137"/>
    </row>
    <row r="777" spans="1:37" ht="15.75" customHeight="1">
      <c r="A777" s="454"/>
      <c r="B777" s="454"/>
      <c r="C777" s="454"/>
      <c r="D777" s="454"/>
      <c r="E777" s="454"/>
      <c r="F777" s="454"/>
      <c r="G777" s="34"/>
      <c r="H777" s="454"/>
      <c r="I777" s="454"/>
      <c r="J777" s="454"/>
      <c r="K777" s="454"/>
      <c r="L777" s="454"/>
      <c r="M777" s="454"/>
      <c r="N777" s="454"/>
      <c r="O777" s="454"/>
      <c r="P777" s="454"/>
      <c r="Q777" s="454"/>
      <c r="R777" s="454"/>
      <c r="S777" s="454"/>
      <c r="T777" s="454"/>
      <c r="U777" s="454"/>
      <c r="V777" s="454"/>
      <c r="W777" s="454"/>
      <c r="Y777" s="459"/>
      <c r="Z777" s="454"/>
      <c r="AA777" s="36"/>
      <c r="AB777" s="454"/>
      <c r="AC777" s="454"/>
      <c r="AD777" s="454"/>
      <c r="AE777" s="454"/>
      <c r="AK777" s="137"/>
    </row>
    <row r="778" spans="1:37" ht="15.75" customHeight="1">
      <c r="A778" s="454"/>
      <c r="B778" s="454"/>
      <c r="C778" s="454"/>
      <c r="D778" s="454"/>
      <c r="E778" s="454"/>
      <c r="F778" s="454"/>
      <c r="G778" s="34"/>
      <c r="H778" s="454"/>
      <c r="I778" s="454"/>
      <c r="J778" s="454"/>
      <c r="K778" s="454"/>
      <c r="L778" s="454"/>
      <c r="M778" s="454"/>
      <c r="N778" s="454"/>
      <c r="O778" s="454"/>
      <c r="P778" s="454"/>
      <c r="Q778" s="454"/>
      <c r="R778" s="454"/>
      <c r="S778" s="454"/>
      <c r="T778" s="454"/>
      <c r="U778" s="454"/>
      <c r="V778" s="454"/>
      <c r="W778" s="454"/>
      <c r="Y778" s="459"/>
      <c r="Z778" s="454"/>
      <c r="AA778" s="36"/>
      <c r="AB778" s="454"/>
      <c r="AC778" s="454"/>
      <c r="AD778" s="454"/>
      <c r="AE778" s="454"/>
      <c r="AK778" s="137"/>
    </row>
    <row r="779" spans="1:37" ht="15.75" customHeight="1">
      <c r="A779" s="454"/>
      <c r="B779" s="454"/>
      <c r="C779" s="454"/>
      <c r="D779" s="454"/>
      <c r="E779" s="454"/>
      <c r="F779" s="454"/>
      <c r="G779" s="34"/>
      <c r="H779" s="454"/>
      <c r="I779" s="454"/>
      <c r="J779" s="454"/>
      <c r="K779" s="454"/>
      <c r="L779" s="454"/>
      <c r="M779" s="454"/>
      <c r="N779" s="454"/>
      <c r="O779" s="454"/>
      <c r="P779" s="454"/>
      <c r="Q779" s="454"/>
      <c r="R779" s="454"/>
      <c r="S779" s="454"/>
      <c r="T779" s="454"/>
      <c r="U779" s="454"/>
      <c r="V779" s="454"/>
      <c r="W779" s="454"/>
      <c r="Y779" s="459"/>
      <c r="Z779" s="454"/>
      <c r="AA779" s="36"/>
      <c r="AB779" s="454"/>
      <c r="AC779" s="454"/>
      <c r="AD779" s="454"/>
      <c r="AE779" s="454"/>
      <c r="AK779" s="137"/>
    </row>
    <row r="780" spans="1:37" ht="15.75" customHeight="1">
      <c r="A780" s="454"/>
      <c r="B780" s="454"/>
      <c r="C780" s="454"/>
      <c r="D780" s="454"/>
      <c r="E780" s="454"/>
      <c r="F780" s="454"/>
      <c r="G780" s="34"/>
      <c r="H780" s="454"/>
      <c r="I780" s="454"/>
      <c r="J780" s="454"/>
      <c r="K780" s="454"/>
      <c r="L780" s="454"/>
      <c r="M780" s="454"/>
      <c r="N780" s="454"/>
      <c r="O780" s="454"/>
      <c r="P780" s="454"/>
      <c r="Q780" s="454"/>
      <c r="R780" s="454"/>
      <c r="S780" s="454"/>
      <c r="T780" s="454"/>
      <c r="U780" s="454"/>
      <c r="V780" s="454"/>
      <c r="W780" s="454"/>
      <c r="Y780" s="459"/>
      <c r="Z780" s="454"/>
      <c r="AA780" s="36"/>
      <c r="AB780" s="454"/>
      <c r="AC780" s="454"/>
      <c r="AD780" s="454"/>
      <c r="AE780" s="454"/>
      <c r="AK780" s="137"/>
    </row>
    <row r="781" spans="1:37" ht="15.75" customHeight="1">
      <c r="A781" s="454"/>
      <c r="B781" s="454"/>
      <c r="C781" s="454"/>
      <c r="D781" s="454"/>
      <c r="E781" s="454"/>
      <c r="F781" s="454"/>
      <c r="G781" s="34"/>
      <c r="H781" s="454"/>
      <c r="I781" s="454"/>
      <c r="J781" s="454"/>
      <c r="K781" s="454"/>
      <c r="L781" s="454"/>
      <c r="M781" s="454"/>
      <c r="N781" s="454"/>
      <c r="O781" s="454"/>
      <c r="P781" s="454"/>
      <c r="Q781" s="454"/>
      <c r="R781" s="454"/>
      <c r="S781" s="454"/>
      <c r="T781" s="454"/>
      <c r="U781" s="454"/>
      <c r="V781" s="454"/>
      <c r="W781" s="454"/>
      <c r="Y781" s="459"/>
      <c r="Z781" s="454"/>
      <c r="AA781" s="36"/>
      <c r="AB781" s="454"/>
      <c r="AC781" s="454"/>
      <c r="AD781" s="454"/>
      <c r="AE781" s="454"/>
      <c r="AK781" s="137"/>
    </row>
    <row r="782" spans="1:37" ht="15.75" customHeight="1">
      <c r="A782" s="454"/>
      <c r="B782" s="454"/>
      <c r="C782" s="454"/>
      <c r="D782" s="454"/>
      <c r="E782" s="454"/>
      <c r="F782" s="454"/>
      <c r="G782" s="34"/>
      <c r="H782" s="454"/>
      <c r="I782" s="454"/>
      <c r="J782" s="454"/>
      <c r="K782" s="454"/>
      <c r="L782" s="454"/>
      <c r="M782" s="454"/>
      <c r="N782" s="454"/>
      <c r="O782" s="454"/>
      <c r="P782" s="454"/>
      <c r="Q782" s="454"/>
      <c r="R782" s="454"/>
      <c r="S782" s="454"/>
      <c r="T782" s="454"/>
      <c r="U782" s="454"/>
      <c r="V782" s="454"/>
      <c r="W782" s="454"/>
      <c r="Y782" s="459"/>
      <c r="Z782" s="454"/>
      <c r="AA782" s="36"/>
      <c r="AB782" s="454"/>
      <c r="AC782" s="454"/>
      <c r="AD782" s="454"/>
      <c r="AE782" s="454"/>
      <c r="AK782" s="137"/>
    </row>
    <row r="783" spans="1:37" ht="15.75" customHeight="1">
      <c r="A783" s="454"/>
      <c r="B783" s="454"/>
      <c r="C783" s="454"/>
      <c r="D783" s="454"/>
      <c r="E783" s="454"/>
      <c r="F783" s="454"/>
      <c r="G783" s="34"/>
      <c r="H783" s="454"/>
      <c r="I783" s="454"/>
      <c r="J783" s="454"/>
      <c r="K783" s="454"/>
      <c r="L783" s="454"/>
      <c r="M783" s="454"/>
      <c r="N783" s="454"/>
      <c r="O783" s="454"/>
      <c r="P783" s="454"/>
      <c r="Q783" s="454"/>
      <c r="R783" s="454"/>
      <c r="S783" s="454"/>
      <c r="T783" s="454"/>
      <c r="U783" s="454"/>
      <c r="V783" s="454"/>
      <c r="W783" s="454"/>
      <c r="Y783" s="459"/>
      <c r="Z783" s="454"/>
      <c r="AA783" s="36"/>
      <c r="AB783" s="454"/>
      <c r="AC783" s="454"/>
      <c r="AD783" s="454"/>
      <c r="AE783" s="454"/>
      <c r="AK783" s="137"/>
    </row>
    <row r="784" spans="1:37" ht="15.75" customHeight="1">
      <c r="A784" s="454"/>
      <c r="B784" s="454"/>
      <c r="C784" s="454"/>
      <c r="D784" s="454"/>
      <c r="E784" s="454"/>
      <c r="F784" s="454"/>
      <c r="G784" s="34"/>
      <c r="H784" s="454"/>
      <c r="I784" s="454"/>
      <c r="J784" s="454"/>
      <c r="K784" s="454"/>
      <c r="L784" s="454"/>
      <c r="M784" s="454"/>
      <c r="N784" s="454"/>
      <c r="O784" s="454"/>
      <c r="P784" s="454"/>
      <c r="Q784" s="454"/>
      <c r="R784" s="454"/>
      <c r="S784" s="454"/>
      <c r="T784" s="454"/>
      <c r="U784" s="454"/>
      <c r="V784" s="454"/>
      <c r="W784" s="454"/>
      <c r="Y784" s="459"/>
      <c r="Z784" s="454"/>
      <c r="AA784" s="36"/>
      <c r="AB784" s="454"/>
      <c r="AC784" s="454"/>
      <c r="AD784" s="454"/>
      <c r="AE784" s="454"/>
      <c r="AK784" s="137"/>
    </row>
    <row r="785" spans="1:37" ht="15.75" customHeight="1">
      <c r="A785" s="454"/>
      <c r="B785" s="454"/>
      <c r="C785" s="454"/>
      <c r="D785" s="454"/>
      <c r="E785" s="454"/>
      <c r="F785" s="454"/>
      <c r="G785" s="34"/>
      <c r="H785" s="454"/>
      <c r="I785" s="454"/>
      <c r="J785" s="454"/>
      <c r="K785" s="454"/>
      <c r="L785" s="454"/>
      <c r="M785" s="454"/>
      <c r="N785" s="454"/>
      <c r="O785" s="454"/>
      <c r="P785" s="454"/>
      <c r="Q785" s="454"/>
      <c r="R785" s="454"/>
      <c r="S785" s="454"/>
      <c r="T785" s="454"/>
      <c r="U785" s="454"/>
      <c r="V785" s="454"/>
      <c r="W785" s="454"/>
      <c r="Y785" s="459"/>
      <c r="Z785" s="454"/>
      <c r="AA785" s="36"/>
      <c r="AB785" s="454"/>
      <c r="AC785" s="454"/>
      <c r="AD785" s="454"/>
      <c r="AE785" s="454"/>
      <c r="AK785" s="137"/>
    </row>
    <row r="786" spans="1:37" ht="15.75" customHeight="1">
      <c r="A786" s="454"/>
      <c r="B786" s="454"/>
      <c r="C786" s="454"/>
      <c r="D786" s="454"/>
      <c r="E786" s="454"/>
      <c r="F786" s="454"/>
      <c r="G786" s="34"/>
      <c r="H786" s="454"/>
      <c r="I786" s="454"/>
      <c r="J786" s="454"/>
      <c r="K786" s="454"/>
      <c r="L786" s="454"/>
      <c r="M786" s="454"/>
      <c r="N786" s="454"/>
      <c r="O786" s="454"/>
      <c r="P786" s="454"/>
      <c r="Q786" s="454"/>
      <c r="R786" s="454"/>
      <c r="S786" s="454"/>
      <c r="T786" s="454"/>
      <c r="U786" s="454"/>
      <c r="V786" s="454"/>
      <c r="W786" s="454"/>
      <c r="Y786" s="459"/>
      <c r="Z786" s="454"/>
      <c r="AA786" s="36"/>
      <c r="AB786" s="454"/>
      <c r="AC786" s="454"/>
      <c r="AD786" s="454"/>
      <c r="AE786" s="454"/>
      <c r="AK786" s="137"/>
    </row>
    <row r="787" spans="1:37" ht="15.75" customHeight="1">
      <c r="A787" s="454"/>
      <c r="B787" s="454"/>
      <c r="C787" s="454"/>
      <c r="D787" s="454"/>
      <c r="E787" s="454"/>
      <c r="F787" s="454"/>
      <c r="G787" s="34"/>
      <c r="H787" s="454"/>
      <c r="I787" s="454"/>
      <c r="J787" s="454"/>
      <c r="K787" s="454"/>
      <c r="L787" s="454"/>
      <c r="M787" s="454"/>
      <c r="N787" s="454"/>
      <c r="O787" s="454"/>
      <c r="P787" s="454"/>
      <c r="Q787" s="454"/>
      <c r="R787" s="454"/>
      <c r="S787" s="454"/>
      <c r="T787" s="454"/>
      <c r="U787" s="454"/>
      <c r="V787" s="454"/>
      <c r="W787" s="454"/>
      <c r="Y787" s="459"/>
      <c r="Z787" s="454"/>
      <c r="AA787" s="36"/>
      <c r="AB787" s="454"/>
      <c r="AC787" s="454"/>
      <c r="AD787" s="454"/>
      <c r="AE787" s="454"/>
      <c r="AK787" s="137"/>
    </row>
    <row r="788" spans="1:37" ht="15.75" customHeight="1">
      <c r="A788" s="454"/>
      <c r="B788" s="454"/>
      <c r="C788" s="454"/>
      <c r="D788" s="454"/>
      <c r="E788" s="454"/>
      <c r="F788" s="454"/>
      <c r="G788" s="34"/>
      <c r="H788" s="454"/>
      <c r="I788" s="454"/>
      <c r="J788" s="454"/>
      <c r="K788" s="454"/>
      <c r="L788" s="454"/>
      <c r="M788" s="454"/>
      <c r="N788" s="454"/>
      <c r="O788" s="454"/>
      <c r="P788" s="454"/>
      <c r="Q788" s="454"/>
      <c r="R788" s="454"/>
      <c r="S788" s="454"/>
      <c r="T788" s="454"/>
      <c r="U788" s="454"/>
      <c r="V788" s="454"/>
      <c r="W788" s="454"/>
      <c r="Y788" s="459"/>
      <c r="Z788" s="454"/>
      <c r="AA788" s="36"/>
      <c r="AB788" s="454"/>
      <c r="AC788" s="454"/>
      <c r="AD788" s="454"/>
      <c r="AE788" s="454"/>
      <c r="AK788" s="137"/>
    </row>
    <row r="789" spans="1:37" ht="15.75" customHeight="1">
      <c r="A789" s="454"/>
      <c r="B789" s="454"/>
      <c r="C789" s="454"/>
      <c r="D789" s="454"/>
      <c r="E789" s="454"/>
      <c r="F789" s="454"/>
      <c r="G789" s="34"/>
      <c r="H789" s="454"/>
      <c r="I789" s="454"/>
      <c r="J789" s="454"/>
      <c r="K789" s="454"/>
      <c r="L789" s="454"/>
      <c r="M789" s="454"/>
      <c r="N789" s="454"/>
      <c r="O789" s="454"/>
      <c r="P789" s="454"/>
      <c r="Q789" s="454"/>
      <c r="R789" s="454"/>
      <c r="S789" s="454"/>
      <c r="T789" s="454"/>
      <c r="U789" s="454"/>
      <c r="V789" s="454"/>
      <c r="W789" s="454"/>
      <c r="Y789" s="459"/>
      <c r="Z789" s="454"/>
      <c r="AA789" s="36"/>
      <c r="AB789" s="454"/>
      <c r="AC789" s="454"/>
      <c r="AD789" s="454"/>
      <c r="AE789" s="454"/>
      <c r="AK789" s="137"/>
    </row>
    <row r="790" spans="1:37" ht="15.75" customHeight="1">
      <c r="A790" s="454"/>
      <c r="B790" s="454"/>
      <c r="C790" s="454"/>
      <c r="D790" s="454"/>
      <c r="E790" s="454"/>
      <c r="F790" s="454"/>
      <c r="G790" s="34"/>
      <c r="H790" s="454"/>
      <c r="I790" s="454"/>
      <c r="J790" s="454"/>
      <c r="K790" s="454"/>
      <c r="L790" s="454"/>
      <c r="M790" s="454"/>
      <c r="N790" s="454"/>
      <c r="O790" s="454"/>
      <c r="P790" s="454"/>
      <c r="Q790" s="454"/>
      <c r="R790" s="454"/>
      <c r="S790" s="454"/>
      <c r="T790" s="454"/>
      <c r="U790" s="454"/>
      <c r="V790" s="454"/>
      <c r="W790" s="454"/>
      <c r="Y790" s="459"/>
      <c r="Z790" s="454"/>
      <c r="AA790" s="36"/>
      <c r="AB790" s="454"/>
      <c r="AC790" s="454"/>
      <c r="AD790" s="454"/>
      <c r="AE790" s="454"/>
      <c r="AK790" s="137"/>
    </row>
    <row r="791" spans="1:37" ht="15.75" customHeight="1">
      <c r="A791" s="454"/>
      <c r="B791" s="454"/>
      <c r="C791" s="454"/>
      <c r="D791" s="454"/>
      <c r="E791" s="454"/>
      <c r="F791" s="454"/>
      <c r="G791" s="34"/>
      <c r="H791" s="454"/>
      <c r="I791" s="454"/>
      <c r="J791" s="454"/>
      <c r="K791" s="454"/>
      <c r="L791" s="454"/>
      <c r="M791" s="454"/>
      <c r="N791" s="454"/>
      <c r="O791" s="454"/>
      <c r="P791" s="454"/>
      <c r="Q791" s="454"/>
      <c r="R791" s="454"/>
      <c r="S791" s="454"/>
      <c r="T791" s="454"/>
      <c r="U791" s="454"/>
      <c r="V791" s="454"/>
      <c r="W791" s="454"/>
      <c r="Y791" s="459"/>
      <c r="Z791" s="454"/>
      <c r="AA791" s="36"/>
      <c r="AB791" s="454"/>
      <c r="AC791" s="454"/>
      <c r="AD791" s="454"/>
      <c r="AE791" s="454"/>
      <c r="AK791" s="137"/>
    </row>
    <row r="792" spans="1:37" ht="15.75" customHeight="1">
      <c r="A792" s="454"/>
      <c r="B792" s="454"/>
      <c r="C792" s="454"/>
      <c r="D792" s="454"/>
      <c r="E792" s="454"/>
      <c r="F792" s="454"/>
      <c r="G792" s="34"/>
      <c r="H792" s="454"/>
      <c r="I792" s="454"/>
      <c r="J792" s="454"/>
      <c r="K792" s="454"/>
      <c r="L792" s="454"/>
      <c r="M792" s="454"/>
      <c r="N792" s="454"/>
      <c r="O792" s="454"/>
      <c r="P792" s="454"/>
      <c r="Q792" s="454"/>
      <c r="R792" s="454"/>
      <c r="S792" s="454"/>
      <c r="T792" s="454"/>
      <c r="U792" s="454"/>
      <c r="V792" s="454"/>
      <c r="W792" s="454"/>
      <c r="Y792" s="459"/>
      <c r="Z792" s="454"/>
      <c r="AA792" s="36"/>
      <c r="AB792" s="454"/>
      <c r="AC792" s="454"/>
      <c r="AD792" s="454"/>
      <c r="AE792" s="454"/>
      <c r="AK792" s="137"/>
    </row>
    <row r="793" spans="1:37" ht="15.75" customHeight="1">
      <c r="A793" s="454"/>
      <c r="B793" s="454"/>
      <c r="C793" s="454"/>
      <c r="D793" s="454"/>
      <c r="E793" s="454"/>
      <c r="F793" s="454"/>
      <c r="G793" s="34"/>
      <c r="H793" s="454"/>
      <c r="I793" s="454"/>
      <c r="J793" s="454"/>
      <c r="K793" s="454"/>
      <c r="L793" s="454"/>
      <c r="M793" s="454"/>
      <c r="N793" s="454"/>
      <c r="O793" s="454"/>
      <c r="P793" s="454"/>
      <c r="Q793" s="454"/>
      <c r="R793" s="454"/>
      <c r="S793" s="454"/>
      <c r="T793" s="454"/>
      <c r="U793" s="454"/>
      <c r="V793" s="454"/>
      <c r="W793" s="454"/>
      <c r="Y793" s="459"/>
      <c r="Z793" s="454"/>
      <c r="AA793" s="36"/>
      <c r="AB793" s="454"/>
      <c r="AC793" s="454"/>
      <c r="AD793" s="454"/>
      <c r="AE793" s="454"/>
      <c r="AK793" s="137"/>
    </row>
    <row r="794" spans="1:37" ht="15.75" customHeight="1">
      <c r="A794" s="454"/>
      <c r="B794" s="454"/>
      <c r="C794" s="454"/>
      <c r="D794" s="454"/>
      <c r="E794" s="454"/>
      <c r="F794" s="454"/>
      <c r="G794" s="34"/>
      <c r="H794" s="454"/>
      <c r="I794" s="454"/>
      <c r="J794" s="454"/>
      <c r="K794" s="454"/>
      <c r="L794" s="454"/>
      <c r="M794" s="454"/>
      <c r="N794" s="454"/>
      <c r="O794" s="454"/>
      <c r="P794" s="454"/>
      <c r="Q794" s="454"/>
      <c r="R794" s="454"/>
      <c r="S794" s="454"/>
      <c r="T794" s="454"/>
      <c r="U794" s="454"/>
      <c r="V794" s="454"/>
      <c r="W794" s="454"/>
      <c r="Y794" s="459"/>
      <c r="Z794" s="454"/>
      <c r="AA794" s="36"/>
      <c r="AB794" s="454"/>
      <c r="AC794" s="454"/>
      <c r="AD794" s="454"/>
      <c r="AE794" s="454"/>
      <c r="AK794" s="137"/>
    </row>
    <row r="795" spans="1:37" ht="15.75" customHeight="1">
      <c r="A795" s="454"/>
      <c r="B795" s="454"/>
      <c r="C795" s="454"/>
      <c r="D795" s="454"/>
      <c r="E795" s="454"/>
      <c r="F795" s="454"/>
      <c r="G795" s="34"/>
      <c r="H795" s="454"/>
      <c r="I795" s="454"/>
      <c r="J795" s="454"/>
      <c r="K795" s="454"/>
      <c r="L795" s="454"/>
      <c r="M795" s="454"/>
      <c r="N795" s="454"/>
      <c r="O795" s="454"/>
      <c r="P795" s="454"/>
      <c r="Q795" s="454"/>
      <c r="R795" s="454"/>
      <c r="S795" s="454"/>
      <c r="T795" s="454"/>
      <c r="U795" s="454"/>
      <c r="V795" s="454"/>
      <c r="W795" s="454"/>
      <c r="Y795" s="459"/>
      <c r="Z795" s="454"/>
      <c r="AA795" s="36"/>
      <c r="AB795" s="454"/>
      <c r="AC795" s="454"/>
      <c r="AD795" s="454"/>
      <c r="AE795" s="454"/>
      <c r="AK795" s="137"/>
    </row>
    <row r="796" spans="1:37" ht="15.75" customHeight="1">
      <c r="A796" s="454"/>
      <c r="B796" s="454"/>
      <c r="C796" s="454"/>
      <c r="D796" s="454"/>
      <c r="E796" s="454"/>
      <c r="F796" s="454"/>
      <c r="G796" s="34"/>
      <c r="H796" s="454"/>
      <c r="I796" s="454"/>
      <c r="J796" s="454"/>
      <c r="K796" s="454"/>
      <c r="L796" s="454"/>
      <c r="M796" s="454"/>
      <c r="N796" s="454"/>
      <c r="O796" s="454"/>
      <c r="P796" s="454"/>
      <c r="Q796" s="454"/>
      <c r="R796" s="454"/>
      <c r="S796" s="454"/>
      <c r="T796" s="454"/>
      <c r="U796" s="454"/>
      <c r="V796" s="454"/>
      <c r="W796" s="454"/>
      <c r="Y796" s="459"/>
      <c r="Z796" s="454"/>
      <c r="AA796" s="36"/>
      <c r="AB796" s="454"/>
      <c r="AC796" s="454"/>
      <c r="AD796" s="454"/>
      <c r="AE796" s="454"/>
      <c r="AK796" s="137"/>
    </row>
    <row r="797" spans="1:37" ht="15.75" customHeight="1">
      <c r="A797" s="454"/>
      <c r="B797" s="454"/>
      <c r="C797" s="454"/>
      <c r="D797" s="454"/>
      <c r="E797" s="454"/>
      <c r="F797" s="454"/>
      <c r="G797" s="34"/>
      <c r="H797" s="454"/>
      <c r="I797" s="454"/>
      <c r="J797" s="454"/>
      <c r="K797" s="454"/>
      <c r="L797" s="454"/>
      <c r="M797" s="454"/>
      <c r="N797" s="454"/>
      <c r="O797" s="454"/>
      <c r="P797" s="454"/>
      <c r="Q797" s="454"/>
      <c r="R797" s="454"/>
      <c r="S797" s="454"/>
      <c r="T797" s="454"/>
      <c r="U797" s="454"/>
      <c r="V797" s="454"/>
      <c r="W797" s="454"/>
      <c r="Y797" s="459"/>
      <c r="Z797" s="454"/>
      <c r="AA797" s="36"/>
      <c r="AB797" s="454"/>
      <c r="AC797" s="454"/>
      <c r="AD797" s="454"/>
      <c r="AE797" s="454"/>
      <c r="AK797" s="137"/>
    </row>
    <row r="798" spans="1:37" ht="15.75" customHeight="1">
      <c r="A798" s="454"/>
      <c r="B798" s="454"/>
      <c r="C798" s="454"/>
      <c r="D798" s="454"/>
      <c r="E798" s="454"/>
      <c r="F798" s="454"/>
      <c r="G798" s="34"/>
      <c r="H798" s="454"/>
      <c r="I798" s="454"/>
      <c r="J798" s="454"/>
      <c r="K798" s="454"/>
      <c r="L798" s="454"/>
      <c r="M798" s="454"/>
      <c r="N798" s="454"/>
      <c r="O798" s="454"/>
      <c r="P798" s="454"/>
      <c r="Q798" s="454"/>
      <c r="R798" s="454"/>
      <c r="S798" s="454"/>
      <c r="T798" s="454"/>
      <c r="U798" s="454"/>
      <c r="V798" s="454"/>
      <c r="W798" s="454"/>
      <c r="Y798" s="459"/>
      <c r="Z798" s="454"/>
      <c r="AA798" s="36"/>
      <c r="AB798" s="454"/>
      <c r="AC798" s="454"/>
      <c r="AD798" s="454"/>
      <c r="AE798" s="454"/>
      <c r="AK798" s="137"/>
    </row>
    <row r="799" spans="1:37" ht="15.75" customHeight="1">
      <c r="A799" s="454"/>
      <c r="B799" s="454"/>
      <c r="C799" s="454"/>
      <c r="D799" s="454"/>
      <c r="E799" s="454"/>
      <c r="F799" s="454"/>
      <c r="G799" s="34"/>
      <c r="H799" s="454"/>
      <c r="I799" s="454"/>
      <c r="J799" s="454"/>
      <c r="K799" s="454"/>
      <c r="L799" s="454"/>
      <c r="M799" s="454"/>
      <c r="N799" s="454"/>
      <c r="O799" s="454"/>
      <c r="P799" s="454"/>
      <c r="Q799" s="454"/>
      <c r="R799" s="454"/>
      <c r="S799" s="454"/>
      <c r="T799" s="454"/>
      <c r="U799" s="454"/>
      <c r="V799" s="454"/>
      <c r="W799" s="454"/>
      <c r="Y799" s="459"/>
      <c r="Z799" s="454"/>
      <c r="AA799" s="36"/>
      <c r="AB799" s="454"/>
      <c r="AC799" s="454"/>
      <c r="AD799" s="454"/>
      <c r="AE799" s="454"/>
      <c r="AK799" s="137"/>
    </row>
    <row r="800" spans="1:37" ht="15.75" customHeight="1">
      <c r="A800" s="454"/>
      <c r="B800" s="454"/>
      <c r="C800" s="454"/>
      <c r="D800" s="454"/>
      <c r="E800" s="454"/>
      <c r="F800" s="454"/>
      <c r="G800" s="34"/>
      <c r="H800" s="454"/>
      <c r="I800" s="454"/>
      <c r="J800" s="454"/>
      <c r="K800" s="454"/>
      <c r="L800" s="454"/>
      <c r="M800" s="454"/>
      <c r="N800" s="454"/>
      <c r="O800" s="454"/>
      <c r="P800" s="454"/>
      <c r="Q800" s="454"/>
      <c r="R800" s="454"/>
      <c r="S800" s="454"/>
      <c r="T800" s="454"/>
      <c r="U800" s="454"/>
      <c r="V800" s="454"/>
      <c r="W800" s="454"/>
      <c r="Y800" s="459"/>
      <c r="Z800" s="454"/>
      <c r="AA800" s="36"/>
      <c r="AB800" s="454"/>
      <c r="AC800" s="454"/>
      <c r="AD800" s="454"/>
      <c r="AE800" s="454"/>
      <c r="AK800" s="137"/>
    </row>
    <row r="801" spans="1:37" ht="15.75" customHeight="1">
      <c r="A801" s="454"/>
      <c r="B801" s="454"/>
      <c r="C801" s="454"/>
      <c r="D801" s="454"/>
      <c r="E801" s="454"/>
      <c r="F801" s="454"/>
      <c r="G801" s="34"/>
      <c r="H801" s="454"/>
      <c r="I801" s="454"/>
      <c r="J801" s="454"/>
      <c r="K801" s="454"/>
      <c r="L801" s="454"/>
      <c r="M801" s="454"/>
      <c r="N801" s="454"/>
      <c r="O801" s="454"/>
      <c r="P801" s="454"/>
      <c r="Q801" s="454"/>
      <c r="R801" s="454"/>
      <c r="S801" s="454"/>
      <c r="T801" s="454"/>
      <c r="U801" s="454"/>
      <c r="V801" s="454"/>
      <c r="W801" s="454"/>
      <c r="Y801" s="459"/>
      <c r="Z801" s="454"/>
      <c r="AA801" s="36"/>
      <c r="AB801" s="454"/>
      <c r="AC801" s="454"/>
      <c r="AD801" s="454"/>
      <c r="AE801" s="454"/>
      <c r="AK801" s="137"/>
    </row>
    <row r="802" spans="1:37" ht="15.75" customHeight="1">
      <c r="A802" s="454"/>
      <c r="B802" s="454"/>
      <c r="C802" s="454"/>
      <c r="D802" s="454"/>
      <c r="E802" s="454"/>
      <c r="F802" s="454"/>
      <c r="G802" s="34"/>
      <c r="H802" s="454"/>
      <c r="I802" s="454"/>
      <c r="J802" s="454"/>
      <c r="K802" s="454"/>
      <c r="L802" s="454"/>
      <c r="M802" s="454"/>
      <c r="N802" s="454"/>
      <c r="O802" s="454"/>
      <c r="P802" s="454"/>
      <c r="Q802" s="454"/>
      <c r="R802" s="454"/>
      <c r="S802" s="454"/>
      <c r="T802" s="454"/>
      <c r="U802" s="454"/>
      <c r="V802" s="454"/>
      <c r="W802" s="454"/>
      <c r="Y802" s="459"/>
      <c r="Z802" s="454"/>
      <c r="AA802" s="36"/>
      <c r="AB802" s="454"/>
      <c r="AC802" s="454"/>
      <c r="AD802" s="454"/>
      <c r="AE802" s="454"/>
      <c r="AK802" s="137"/>
    </row>
    <row r="803" spans="1:37" ht="15.75" customHeight="1">
      <c r="A803" s="454"/>
      <c r="B803" s="454"/>
      <c r="C803" s="454"/>
      <c r="D803" s="454"/>
      <c r="E803" s="454"/>
      <c r="F803" s="454"/>
      <c r="G803" s="34"/>
      <c r="H803" s="454"/>
      <c r="I803" s="454"/>
      <c r="J803" s="454"/>
      <c r="K803" s="454"/>
      <c r="L803" s="454"/>
      <c r="M803" s="454"/>
      <c r="N803" s="454"/>
      <c r="O803" s="454"/>
      <c r="P803" s="454"/>
      <c r="Q803" s="454"/>
      <c r="R803" s="454"/>
      <c r="S803" s="454"/>
      <c r="T803" s="454"/>
      <c r="U803" s="454"/>
      <c r="V803" s="454"/>
      <c r="W803" s="454"/>
      <c r="Y803" s="459"/>
      <c r="Z803" s="454"/>
      <c r="AA803" s="36"/>
      <c r="AB803" s="454"/>
      <c r="AC803" s="454"/>
      <c r="AD803" s="454"/>
      <c r="AE803" s="454"/>
      <c r="AK803" s="137"/>
    </row>
    <row r="804" spans="1:37" ht="15.75" customHeight="1">
      <c r="A804" s="454"/>
      <c r="B804" s="454"/>
      <c r="C804" s="454"/>
      <c r="D804" s="454"/>
      <c r="E804" s="454"/>
      <c r="F804" s="454"/>
      <c r="G804" s="34"/>
      <c r="H804" s="454"/>
      <c r="I804" s="454"/>
      <c r="J804" s="454"/>
      <c r="K804" s="454"/>
      <c r="L804" s="454"/>
      <c r="M804" s="454"/>
      <c r="N804" s="454"/>
      <c r="O804" s="454"/>
      <c r="P804" s="454"/>
      <c r="Q804" s="454"/>
      <c r="R804" s="454"/>
      <c r="S804" s="454"/>
      <c r="T804" s="454"/>
      <c r="U804" s="454"/>
      <c r="V804" s="454"/>
      <c r="W804" s="454"/>
      <c r="Y804" s="459"/>
      <c r="Z804" s="454"/>
      <c r="AA804" s="36"/>
      <c r="AB804" s="454"/>
      <c r="AC804" s="454"/>
      <c r="AD804" s="454"/>
      <c r="AE804" s="454"/>
      <c r="AK804" s="137"/>
    </row>
    <row r="805" spans="1:37" ht="15.75" customHeight="1">
      <c r="A805" s="454"/>
      <c r="B805" s="454"/>
      <c r="C805" s="454"/>
      <c r="D805" s="454"/>
      <c r="E805" s="454"/>
      <c r="F805" s="454"/>
      <c r="G805" s="34"/>
      <c r="H805" s="454"/>
      <c r="I805" s="454"/>
      <c r="J805" s="454"/>
      <c r="K805" s="454"/>
      <c r="L805" s="454"/>
      <c r="M805" s="454"/>
      <c r="N805" s="454"/>
      <c r="O805" s="454"/>
      <c r="P805" s="454"/>
      <c r="Q805" s="454"/>
      <c r="R805" s="454"/>
      <c r="S805" s="454"/>
      <c r="T805" s="454"/>
      <c r="U805" s="454"/>
      <c r="V805" s="454"/>
      <c r="W805" s="454"/>
      <c r="Y805" s="459"/>
      <c r="Z805" s="454"/>
      <c r="AA805" s="36"/>
      <c r="AB805" s="454"/>
      <c r="AC805" s="454"/>
      <c r="AD805" s="454"/>
      <c r="AE805" s="454"/>
      <c r="AK805" s="137"/>
    </row>
    <row r="806" spans="1:37" ht="15.75" customHeight="1">
      <c r="A806" s="454"/>
      <c r="B806" s="454"/>
      <c r="C806" s="454"/>
      <c r="D806" s="454"/>
      <c r="E806" s="454"/>
      <c r="F806" s="454"/>
      <c r="G806" s="34"/>
      <c r="H806" s="454"/>
      <c r="I806" s="454"/>
      <c r="J806" s="454"/>
      <c r="K806" s="454"/>
      <c r="L806" s="454"/>
      <c r="M806" s="454"/>
      <c r="N806" s="454"/>
      <c r="O806" s="454"/>
      <c r="P806" s="454"/>
      <c r="Q806" s="454"/>
      <c r="R806" s="454"/>
      <c r="S806" s="454"/>
      <c r="T806" s="454"/>
      <c r="U806" s="454"/>
      <c r="V806" s="454"/>
      <c r="W806" s="454"/>
      <c r="Y806" s="459"/>
      <c r="Z806" s="454"/>
      <c r="AA806" s="36"/>
      <c r="AB806" s="454"/>
      <c r="AC806" s="454"/>
      <c r="AD806" s="454"/>
      <c r="AE806" s="454"/>
      <c r="AK806" s="137"/>
    </row>
    <row r="807" spans="1:37" ht="15.75" customHeight="1">
      <c r="A807" s="454"/>
      <c r="B807" s="454"/>
      <c r="C807" s="454"/>
      <c r="D807" s="454"/>
      <c r="E807" s="454"/>
      <c r="F807" s="454"/>
      <c r="G807" s="34"/>
      <c r="H807" s="454"/>
      <c r="I807" s="454"/>
      <c r="J807" s="454"/>
      <c r="K807" s="454"/>
      <c r="L807" s="454"/>
      <c r="M807" s="454"/>
      <c r="N807" s="454"/>
      <c r="O807" s="454"/>
      <c r="P807" s="454"/>
      <c r="Q807" s="454"/>
      <c r="R807" s="454"/>
      <c r="S807" s="454"/>
      <c r="T807" s="454"/>
      <c r="U807" s="454"/>
      <c r="V807" s="454"/>
      <c r="W807" s="454"/>
      <c r="Y807" s="459"/>
      <c r="Z807" s="454"/>
      <c r="AA807" s="36"/>
      <c r="AB807" s="454"/>
      <c r="AC807" s="454"/>
      <c r="AD807" s="454"/>
      <c r="AE807" s="454"/>
      <c r="AK807" s="137"/>
    </row>
    <row r="808" spans="1:37" ht="15.75" customHeight="1">
      <c r="A808" s="454"/>
      <c r="B808" s="454"/>
      <c r="C808" s="454"/>
      <c r="D808" s="454"/>
      <c r="E808" s="454"/>
      <c r="F808" s="454"/>
      <c r="G808" s="34"/>
      <c r="H808" s="454"/>
      <c r="I808" s="454"/>
      <c r="J808" s="454"/>
      <c r="K808" s="454"/>
      <c r="L808" s="454"/>
      <c r="M808" s="454"/>
      <c r="N808" s="454"/>
      <c r="O808" s="454"/>
      <c r="P808" s="454"/>
      <c r="Q808" s="454"/>
      <c r="R808" s="454"/>
      <c r="S808" s="454"/>
      <c r="T808" s="454"/>
      <c r="U808" s="454"/>
      <c r="V808" s="454"/>
      <c r="W808" s="454"/>
      <c r="Y808" s="459"/>
      <c r="Z808" s="454"/>
      <c r="AA808" s="36"/>
      <c r="AB808" s="454"/>
      <c r="AC808" s="454"/>
      <c r="AD808" s="454"/>
      <c r="AE808" s="454"/>
      <c r="AK808" s="137"/>
    </row>
    <row r="809" spans="1:37" ht="15.75" customHeight="1">
      <c r="A809" s="454"/>
      <c r="B809" s="454"/>
      <c r="C809" s="454"/>
      <c r="D809" s="454"/>
      <c r="E809" s="454"/>
      <c r="F809" s="454"/>
      <c r="G809" s="34"/>
      <c r="H809" s="454"/>
      <c r="I809" s="454"/>
      <c r="J809" s="454"/>
      <c r="K809" s="454"/>
      <c r="L809" s="454"/>
      <c r="M809" s="454"/>
      <c r="N809" s="454"/>
      <c r="O809" s="454"/>
      <c r="P809" s="454"/>
      <c r="Q809" s="454"/>
      <c r="R809" s="454"/>
      <c r="S809" s="454"/>
      <c r="T809" s="454"/>
      <c r="U809" s="454"/>
      <c r="V809" s="454"/>
      <c r="W809" s="454"/>
      <c r="Y809" s="459"/>
      <c r="Z809" s="454"/>
      <c r="AA809" s="36"/>
      <c r="AB809" s="454"/>
      <c r="AC809" s="454"/>
      <c r="AD809" s="454"/>
      <c r="AE809" s="454"/>
      <c r="AK809" s="137"/>
    </row>
    <row r="810" spans="1:37" ht="15.75" customHeight="1">
      <c r="A810" s="454"/>
      <c r="B810" s="454"/>
      <c r="C810" s="454"/>
      <c r="D810" s="454"/>
      <c r="E810" s="454"/>
      <c r="F810" s="454"/>
      <c r="G810" s="34"/>
      <c r="H810" s="454"/>
      <c r="I810" s="454"/>
      <c r="J810" s="454"/>
      <c r="K810" s="454"/>
      <c r="L810" s="454"/>
      <c r="M810" s="454"/>
      <c r="N810" s="454"/>
      <c r="O810" s="454"/>
      <c r="P810" s="454"/>
      <c r="Q810" s="454"/>
      <c r="R810" s="454"/>
      <c r="S810" s="454"/>
      <c r="T810" s="454"/>
      <c r="U810" s="454"/>
      <c r="V810" s="454"/>
      <c r="W810" s="454"/>
      <c r="Y810" s="459"/>
      <c r="Z810" s="454"/>
      <c r="AA810" s="36"/>
      <c r="AB810" s="454"/>
      <c r="AC810" s="454"/>
      <c r="AD810" s="454"/>
      <c r="AE810" s="454"/>
      <c r="AK810" s="137"/>
    </row>
    <row r="811" spans="1:37" ht="15.75" customHeight="1">
      <c r="A811" s="454"/>
      <c r="B811" s="454"/>
      <c r="C811" s="454"/>
      <c r="D811" s="454"/>
      <c r="E811" s="454"/>
      <c r="F811" s="454"/>
      <c r="G811" s="34"/>
      <c r="H811" s="454"/>
      <c r="I811" s="454"/>
      <c r="J811" s="454"/>
      <c r="K811" s="454"/>
      <c r="L811" s="454"/>
      <c r="M811" s="454"/>
      <c r="N811" s="454"/>
      <c r="O811" s="454"/>
      <c r="P811" s="454"/>
      <c r="Q811" s="454"/>
      <c r="R811" s="454"/>
      <c r="S811" s="454"/>
      <c r="T811" s="454"/>
      <c r="U811" s="454"/>
      <c r="V811" s="454"/>
      <c r="W811" s="454"/>
      <c r="Y811" s="459"/>
      <c r="Z811" s="454"/>
      <c r="AA811" s="36"/>
      <c r="AB811" s="454"/>
      <c r="AC811" s="454"/>
      <c r="AD811" s="454"/>
      <c r="AE811" s="454"/>
      <c r="AK811" s="137"/>
    </row>
    <row r="812" spans="1:37" ht="15.75" customHeight="1">
      <c r="A812" s="454"/>
      <c r="B812" s="454"/>
      <c r="C812" s="454"/>
      <c r="D812" s="454"/>
      <c r="E812" s="454"/>
      <c r="F812" s="454"/>
      <c r="G812" s="34"/>
      <c r="H812" s="454"/>
      <c r="I812" s="454"/>
      <c r="J812" s="454"/>
      <c r="K812" s="454"/>
      <c r="L812" s="454"/>
      <c r="M812" s="454"/>
      <c r="N812" s="454"/>
      <c r="O812" s="454"/>
      <c r="P812" s="454"/>
      <c r="Q812" s="454"/>
      <c r="R812" s="454"/>
      <c r="S812" s="454"/>
      <c r="T812" s="454"/>
      <c r="U812" s="454"/>
      <c r="V812" s="454"/>
      <c r="W812" s="454"/>
      <c r="Y812" s="459"/>
      <c r="Z812" s="454"/>
      <c r="AA812" s="36"/>
      <c r="AB812" s="454"/>
      <c r="AC812" s="454"/>
      <c r="AD812" s="454"/>
      <c r="AE812" s="454"/>
      <c r="AK812" s="137"/>
    </row>
    <row r="813" spans="1:37" ht="15.75" customHeight="1">
      <c r="A813" s="454"/>
      <c r="B813" s="454"/>
      <c r="C813" s="454"/>
      <c r="D813" s="454"/>
      <c r="E813" s="454"/>
      <c r="F813" s="454"/>
      <c r="G813" s="34"/>
      <c r="H813" s="454"/>
      <c r="I813" s="454"/>
      <c r="J813" s="454"/>
      <c r="K813" s="454"/>
      <c r="L813" s="454"/>
      <c r="M813" s="454"/>
      <c r="N813" s="454"/>
      <c r="O813" s="454"/>
      <c r="P813" s="454"/>
      <c r="Q813" s="454"/>
      <c r="R813" s="454"/>
      <c r="S813" s="454"/>
      <c r="T813" s="454"/>
      <c r="U813" s="454"/>
      <c r="V813" s="454"/>
      <c r="W813" s="454"/>
      <c r="Y813" s="459"/>
      <c r="Z813" s="454"/>
      <c r="AA813" s="36"/>
      <c r="AB813" s="454"/>
      <c r="AC813" s="454"/>
      <c r="AD813" s="454"/>
      <c r="AE813" s="454"/>
      <c r="AK813" s="137"/>
    </row>
    <row r="814" spans="1:37" ht="15.75" customHeight="1">
      <c r="A814" s="454"/>
      <c r="B814" s="454"/>
      <c r="C814" s="454"/>
      <c r="D814" s="454"/>
      <c r="E814" s="454"/>
      <c r="F814" s="454"/>
      <c r="G814" s="34"/>
      <c r="H814" s="454"/>
      <c r="I814" s="454"/>
      <c r="J814" s="454"/>
      <c r="K814" s="454"/>
      <c r="L814" s="454"/>
      <c r="M814" s="454"/>
      <c r="N814" s="454"/>
      <c r="O814" s="454"/>
      <c r="P814" s="454"/>
      <c r="Q814" s="454"/>
      <c r="R814" s="454"/>
      <c r="S814" s="454"/>
      <c r="T814" s="454"/>
      <c r="U814" s="454"/>
      <c r="V814" s="454"/>
      <c r="W814" s="454"/>
      <c r="Y814" s="459"/>
      <c r="Z814" s="454"/>
      <c r="AA814" s="36"/>
      <c r="AB814" s="454"/>
      <c r="AC814" s="454"/>
      <c r="AD814" s="454"/>
      <c r="AE814" s="454"/>
      <c r="AK814" s="137"/>
    </row>
    <row r="815" spans="1:37" ht="15.75" customHeight="1">
      <c r="A815" s="454"/>
      <c r="B815" s="454"/>
      <c r="C815" s="454"/>
      <c r="D815" s="454"/>
      <c r="E815" s="454"/>
      <c r="F815" s="454"/>
      <c r="G815" s="34"/>
      <c r="H815" s="454"/>
      <c r="I815" s="454"/>
      <c r="J815" s="454"/>
      <c r="K815" s="454"/>
      <c r="L815" s="454"/>
      <c r="M815" s="454"/>
      <c r="N815" s="454"/>
      <c r="O815" s="454"/>
      <c r="P815" s="454"/>
      <c r="Q815" s="454"/>
      <c r="R815" s="454"/>
      <c r="S815" s="454"/>
      <c r="T815" s="454"/>
      <c r="U815" s="454"/>
      <c r="V815" s="454"/>
      <c r="W815" s="454"/>
      <c r="Y815" s="459"/>
      <c r="Z815" s="454"/>
      <c r="AA815" s="36"/>
      <c r="AB815" s="454"/>
      <c r="AC815" s="454"/>
      <c r="AD815" s="454"/>
      <c r="AE815" s="454"/>
      <c r="AK815" s="137"/>
    </row>
    <row r="816" spans="1:37" ht="15.75" customHeight="1">
      <c r="A816" s="454"/>
      <c r="B816" s="454"/>
      <c r="C816" s="454"/>
      <c r="D816" s="454"/>
      <c r="E816" s="454"/>
      <c r="F816" s="454"/>
      <c r="G816" s="34"/>
      <c r="H816" s="454"/>
      <c r="I816" s="454"/>
      <c r="J816" s="454"/>
      <c r="K816" s="454"/>
      <c r="L816" s="454"/>
      <c r="M816" s="454"/>
      <c r="N816" s="454"/>
      <c r="O816" s="454"/>
      <c r="P816" s="454"/>
      <c r="Q816" s="454"/>
      <c r="R816" s="454"/>
      <c r="S816" s="454"/>
      <c r="T816" s="454"/>
      <c r="U816" s="454"/>
      <c r="V816" s="454"/>
      <c r="W816" s="454"/>
      <c r="Y816" s="459"/>
      <c r="Z816" s="454"/>
      <c r="AA816" s="36"/>
      <c r="AB816" s="454"/>
      <c r="AC816" s="454"/>
      <c r="AD816" s="454"/>
      <c r="AE816" s="454"/>
      <c r="AK816" s="137"/>
    </row>
    <row r="817" spans="1:37" ht="15.75" customHeight="1">
      <c r="A817" s="454"/>
      <c r="B817" s="454"/>
      <c r="C817" s="454"/>
      <c r="D817" s="454"/>
      <c r="E817" s="454"/>
      <c r="F817" s="454"/>
      <c r="G817" s="34"/>
      <c r="H817" s="454"/>
      <c r="I817" s="454"/>
      <c r="J817" s="454"/>
      <c r="K817" s="454"/>
      <c r="L817" s="454"/>
      <c r="M817" s="454"/>
      <c r="N817" s="454"/>
      <c r="O817" s="454"/>
      <c r="P817" s="454"/>
      <c r="Q817" s="454"/>
      <c r="R817" s="454"/>
      <c r="S817" s="454"/>
      <c r="T817" s="454"/>
      <c r="U817" s="454"/>
      <c r="V817" s="454"/>
      <c r="W817" s="454"/>
      <c r="Y817" s="459"/>
      <c r="Z817" s="454"/>
      <c r="AA817" s="36"/>
      <c r="AB817" s="454"/>
      <c r="AC817" s="454"/>
      <c r="AD817" s="454"/>
      <c r="AE817" s="454"/>
      <c r="AK817" s="137"/>
    </row>
    <row r="818" spans="1:37" ht="15.75" customHeight="1">
      <c r="A818" s="454"/>
      <c r="B818" s="454"/>
      <c r="C818" s="454"/>
      <c r="D818" s="454"/>
      <c r="E818" s="454"/>
      <c r="F818" s="454"/>
      <c r="G818" s="34"/>
      <c r="H818" s="454"/>
      <c r="I818" s="454"/>
      <c r="J818" s="454"/>
      <c r="K818" s="454"/>
      <c r="L818" s="454"/>
      <c r="M818" s="454"/>
      <c r="N818" s="454"/>
      <c r="O818" s="454"/>
      <c r="P818" s="454"/>
      <c r="Q818" s="454"/>
      <c r="R818" s="454"/>
      <c r="S818" s="454"/>
      <c r="T818" s="454"/>
      <c r="U818" s="454"/>
      <c r="V818" s="454"/>
      <c r="W818" s="454"/>
      <c r="Y818" s="459"/>
      <c r="Z818" s="454"/>
      <c r="AA818" s="36"/>
      <c r="AB818" s="454"/>
      <c r="AC818" s="454"/>
      <c r="AD818" s="454"/>
      <c r="AE818" s="454"/>
      <c r="AK818" s="137"/>
    </row>
    <row r="819" spans="1:37" ht="15.75" customHeight="1">
      <c r="A819" s="454"/>
      <c r="B819" s="454"/>
      <c r="C819" s="454"/>
      <c r="D819" s="454"/>
      <c r="E819" s="454"/>
      <c r="F819" s="454"/>
      <c r="G819" s="34"/>
      <c r="H819" s="454"/>
      <c r="I819" s="454"/>
      <c r="J819" s="454"/>
      <c r="K819" s="454"/>
      <c r="L819" s="454"/>
      <c r="M819" s="454"/>
      <c r="N819" s="454"/>
      <c r="O819" s="454"/>
      <c r="P819" s="454"/>
      <c r="Q819" s="454"/>
      <c r="R819" s="454"/>
      <c r="S819" s="454"/>
      <c r="T819" s="454"/>
      <c r="U819" s="454"/>
      <c r="V819" s="454"/>
      <c r="W819" s="454"/>
      <c r="Y819" s="459"/>
      <c r="Z819" s="454"/>
      <c r="AA819" s="36"/>
      <c r="AB819" s="454"/>
      <c r="AC819" s="454"/>
      <c r="AD819" s="454"/>
      <c r="AE819" s="454"/>
      <c r="AK819" s="137"/>
    </row>
    <row r="820" spans="1:37" ht="15.75" customHeight="1">
      <c r="A820" s="454"/>
      <c r="B820" s="454"/>
      <c r="C820" s="454"/>
      <c r="D820" s="454"/>
      <c r="E820" s="454"/>
      <c r="F820" s="454"/>
      <c r="G820" s="34"/>
      <c r="H820" s="454"/>
      <c r="I820" s="454"/>
      <c r="J820" s="454"/>
      <c r="K820" s="454"/>
      <c r="L820" s="454"/>
      <c r="M820" s="454"/>
      <c r="N820" s="454"/>
      <c r="O820" s="454"/>
      <c r="P820" s="454"/>
      <c r="Q820" s="454"/>
      <c r="R820" s="454"/>
      <c r="S820" s="454"/>
      <c r="T820" s="454"/>
      <c r="U820" s="454"/>
      <c r="V820" s="454"/>
      <c r="W820" s="454"/>
      <c r="Y820" s="459"/>
      <c r="Z820" s="454"/>
      <c r="AA820" s="36"/>
      <c r="AB820" s="454"/>
      <c r="AC820" s="454"/>
      <c r="AD820" s="454"/>
      <c r="AE820" s="454"/>
      <c r="AK820" s="137"/>
    </row>
    <row r="821" spans="1:37" ht="15.75" customHeight="1">
      <c r="A821" s="454"/>
      <c r="B821" s="454"/>
      <c r="C821" s="454"/>
      <c r="D821" s="454"/>
      <c r="E821" s="454"/>
      <c r="F821" s="454"/>
      <c r="G821" s="34"/>
      <c r="H821" s="454"/>
      <c r="I821" s="454"/>
      <c r="J821" s="454"/>
      <c r="K821" s="454"/>
      <c r="L821" s="454"/>
      <c r="M821" s="454"/>
      <c r="N821" s="454"/>
      <c r="O821" s="454"/>
      <c r="P821" s="454"/>
      <c r="Q821" s="454"/>
      <c r="R821" s="454"/>
      <c r="S821" s="454"/>
      <c r="T821" s="454"/>
      <c r="U821" s="454"/>
      <c r="V821" s="454"/>
      <c r="W821" s="454"/>
      <c r="Y821" s="459"/>
      <c r="Z821" s="454"/>
      <c r="AA821" s="36"/>
      <c r="AB821" s="454"/>
      <c r="AC821" s="454"/>
      <c r="AD821" s="454"/>
      <c r="AE821" s="454"/>
      <c r="AK821" s="137"/>
    </row>
    <row r="822" spans="1:37" ht="15.75" customHeight="1">
      <c r="A822" s="454"/>
      <c r="B822" s="454"/>
      <c r="C822" s="454"/>
      <c r="D822" s="454"/>
      <c r="E822" s="454"/>
      <c r="F822" s="454"/>
      <c r="G822" s="34"/>
      <c r="H822" s="454"/>
      <c r="I822" s="454"/>
      <c r="J822" s="454"/>
      <c r="K822" s="454"/>
      <c r="L822" s="454"/>
      <c r="M822" s="454"/>
      <c r="N822" s="454"/>
      <c r="O822" s="454"/>
      <c r="P822" s="454"/>
      <c r="Q822" s="454"/>
      <c r="R822" s="454"/>
      <c r="S822" s="454"/>
      <c r="T822" s="454"/>
      <c r="U822" s="454"/>
      <c r="V822" s="454"/>
      <c r="W822" s="454"/>
      <c r="Y822" s="459"/>
      <c r="Z822" s="454"/>
      <c r="AA822" s="36"/>
      <c r="AB822" s="454"/>
      <c r="AC822" s="454"/>
      <c r="AD822" s="454"/>
      <c r="AE822" s="454"/>
      <c r="AK822" s="137"/>
    </row>
    <row r="823" spans="1:37" ht="15.75" customHeight="1">
      <c r="A823" s="454"/>
      <c r="B823" s="454"/>
      <c r="C823" s="454"/>
      <c r="D823" s="454"/>
      <c r="E823" s="454"/>
      <c r="F823" s="454"/>
      <c r="G823" s="34"/>
      <c r="H823" s="454"/>
      <c r="I823" s="454"/>
      <c r="J823" s="454"/>
      <c r="K823" s="454"/>
      <c r="L823" s="454"/>
      <c r="M823" s="454"/>
      <c r="N823" s="454"/>
      <c r="O823" s="454"/>
      <c r="P823" s="454"/>
      <c r="Q823" s="454"/>
      <c r="R823" s="454"/>
      <c r="S823" s="454"/>
      <c r="T823" s="454"/>
      <c r="U823" s="454"/>
      <c r="V823" s="454"/>
      <c r="W823" s="454"/>
      <c r="Y823" s="459"/>
      <c r="Z823" s="454"/>
      <c r="AA823" s="36"/>
      <c r="AB823" s="454"/>
      <c r="AC823" s="454"/>
      <c r="AD823" s="454"/>
      <c r="AE823" s="454"/>
      <c r="AK823" s="137"/>
    </row>
    <row r="824" spans="1:37" ht="15.75" customHeight="1">
      <c r="A824" s="454"/>
      <c r="B824" s="454"/>
      <c r="C824" s="454"/>
      <c r="D824" s="454"/>
      <c r="E824" s="454"/>
      <c r="F824" s="454"/>
      <c r="G824" s="34"/>
      <c r="H824" s="454"/>
      <c r="I824" s="454"/>
      <c r="J824" s="454"/>
      <c r="K824" s="454"/>
      <c r="L824" s="454"/>
      <c r="M824" s="454"/>
      <c r="N824" s="454"/>
      <c r="O824" s="454"/>
      <c r="P824" s="454"/>
      <c r="Q824" s="454"/>
      <c r="R824" s="454"/>
      <c r="S824" s="454"/>
      <c r="T824" s="454"/>
      <c r="U824" s="454"/>
      <c r="V824" s="454"/>
      <c r="W824" s="454"/>
      <c r="Y824" s="459"/>
      <c r="Z824" s="454"/>
      <c r="AA824" s="36"/>
      <c r="AB824" s="454"/>
      <c r="AC824" s="454"/>
      <c r="AD824" s="454"/>
      <c r="AE824" s="454"/>
      <c r="AK824" s="137"/>
    </row>
    <row r="825" spans="1:37" ht="15.75" customHeight="1">
      <c r="A825" s="454"/>
      <c r="B825" s="454"/>
      <c r="C825" s="454"/>
      <c r="D825" s="454"/>
      <c r="E825" s="454"/>
      <c r="F825" s="454"/>
      <c r="G825" s="34"/>
      <c r="H825" s="454"/>
      <c r="I825" s="454"/>
      <c r="J825" s="454"/>
      <c r="K825" s="454"/>
      <c r="L825" s="454"/>
      <c r="M825" s="454"/>
      <c r="N825" s="454"/>
      <c r="O825" s="454"/>
      <c r="P825" s="454"/>
      <c r="Q825" s="454"/>
      <c r="R825" s="454"/>
      <c r="S825" s="454"/>
      <c r="T825" s="454"/>
      <c r="U825" s="454"/>
      <c r="V825" s="454"/>
      <c r="W825" s="454"/>
      <c r="Y825" s="459"/>
      <c r="Z825" s="454"/>
      <c r="AA825" s="36"/>
      <c r="AB825" s="454"/>
      <c r="AC825" s="454"/>
      <c r="AD825" s="454"/>
      <c r="AE825" s="454"/>
      <c r="AK825" s="137"/>
    </row>
    <row r="826" spans="1:37" ht="15.75" customHeight="1">
      <c r="A826" s="454"/>
      <c r="B826" s="454"/>
      <c r="C826" s="454"/>
      <c r="D826" s="454"/>
      <c r="E826" s="454"/>
      <c r="F826" s="454"/>
      <c r="G826" s="34"/>
      <c r="H826" s="454"/>
      <c r="I826" s="454"/>
      <c r="J826" s="454"/>
      <c r="K826" s="454"/>
      <c r="L826" s="454"/>
      <c r="M826" s="454"/>
      <c r="N826" s="454"/>
      <c r="O826" s="454"/>
      <c r="P826" s="454"/>
      <c r="Q826" s="454"/>
      <c r="R826" s="454"/>
      <c r="S826" s="454"/>
      <c r="T826" s="454"/>
      <c r="U826" s="454"/>
      <c r="V826" s="454"/>
      <c r="W826" s="454"/>
      <c r="Y826" s="459"/>
      <c r="Z826" s="454"/>
      <c r="AA826" s="36"/>
      <c r="AB826" s="454"/>
      <c r="AC826" s="454"/>
      <c r="AD826" s="454"/>
      <c r="AE826" s="454"/>
      <c r="AK826" s="137"/>
    </row>
    <row r="827" spans="1:37" ht="15.75" customHeight="1">
      <c r="A827" s="454"/>
      <c r="B827" s="454"/>
      <c r="C827" s="454"/>
      <c r="D827" s="454"/>
      <c r="E827" s="454"/>
      <c r="F827" s="454"/>
      <c r="G827" s="34"/>
      <c r="H827" s="454"/>
      <c r="I827" s="454"/>
      <c r="J827" s="454"/>
      <c r="K827" s="454"/>
      <c r="L827" s="454"/>
      <c r="M827" s="454"/>
      <c r="N827" s="454"/>
      <c r="O827" s="454"/>
      <c r="P827" s="454"/>
      <c r="Q827" s="454"/>
      <c r="R827" s="454"/>
      <c r="S827" s="454"/>
      <c r="T827" s="454"/>
      <c r="U827" s="454"/>
      <c r="V827" s="454"/>
      <c r="W827" s="454"/>
      <c r="Y827" s="459"/>
      <c r="Z827" s="454"/>
      <c r="AA827" s="36"/>
      <c r="AB827" s="454"/>
      <c r="AC827" s="454"/>
      <c r="AD827" s="454"/>
      <c r="AE827" s="454"/>
      <c r="AK827" s="137"/>
    </row>
    <row r="828" spans="1:37" ht="15.75" customHeight="1">
      <c r="A828" s="454"/>
      <c r="B828" s="454"/>
      <c r="C828" s="454"/>
      <c r="D828" s="454"/>
      <c r="E828" s="454"/>
      <c r="F828" s="454"/>
      <c r="G828" s="34"/>
      <c r="H828" s="454"/>
      <c r="I828" s="454"/>
      <c r="J828" s="454"/>
      <c r="K828" s="454"/>
      <c r="L828" s="454"/>
      <c r="M828" s="454"/>
      <c r="N828" s="454"/>
      <c r="O828" s="454"/>
      <c r="P828" s="454"/>
      <c r="Q828" s="454"/>
      <c r="R828" s="454"/>
      <c r="S828" s="454"/>
      <c r="T828" s="454"/>
      <c r="U828" s="454"/>
      <c r="V828" s="454"/>
      <c r="W828" s="454"/>
      <c r="Y828" s="459"/>
      <c r="Z828" s="454"/>
      <c r="AA828" s="36"/>
      <c r="AB828" s="454"/>
      <c r="AC828" s="454"/>
      <c r="AD828" s="454"/>
      <c r="AE828" s="454"/>
      <c r="AK828" s="137"/>
    </row>
    <row r="829" spans="1:37" ht="15.75" customHeight="1">
      <c r="A829" s="454"/>
      <c r="B829" s="454"/>
      <c r="C829" s="454"/>
      <c r="D829" s="454"/>
      <c r="E829" s="454"/>
      <c r="F829" s="454"/>
      <c r="G829" s="34"/>
      <c r="H829" s="454"/>
      <c r="I829" s="454"/>
      <c r="J829" s="454"/>
      <c r="K829" s="454"/>
      <c r="L829" s="454"/>
      <c r="M829" s="454"/>
      <c r="N829" s="454"/>
      <c r="O829" s="454"/>
      <c r="P829" s="454"/>
      <c r="Q829" s="454"/>
      <c r="R829" s="454"/>
      <c r="S829" s="454"/>
      <c r="T829" s="454"/>
      <c r="U829" s="454"/>
      <c r="V829" s="454"/>
      <c r="W829" s="454"/>
      <c r="Y829" s="459"/>
      <c r="Z829" s="454"/>
      <c r="AA829" s="36"/>
      <c r="AB829" s="454"/>
      <c r="AC829" s="454"/>
      <c r="AD829" s="454"/>
      <c r="AE829" s="454"/>
      <c r="AK829" s="137"/>
    </row>
    <row r="830" spans="1:37" ht="15.75" customHeight="1">
      <c r="A830" s="454"/>
      <c r="B830" s="454"/>
      <c r="C830" s="454"/>
      <c r="D830" s="454"/>
      <c r="E830" s="454"/>
      <c r="F830" s="454"/>
      <c r="G830" s="34"/>
      <c r="H830" s="454"/>
      <c r="I830" s="454"/>
      <c r="J830" s="454"/>
      <c r="K830" s="454"/>
      <c r="L830" s="454"/>
      <c r="M830" s="454"/>
      <c r="N830" s="454"/>
      <c r="O830" s="454"/>
      <c r="P830" s="454"/>
      <c r="Q830" s="454"/>
      <c r="R830" s="454"/>
      <c r="S830" s="454"/>
      <c r="T830" s="454"/>
      <c r="U830" s="454"/>
      <c r="V830" s="454"/>
      <c r="W830" s="454"/>
      <c r="Y830" s="459"/>
      <c r="Z830" s="454"/>
      <c r="AA830" s="36"/>
      <c r="AB830" s="454"/>
      <c r="AC830" s="454"/>
      <c r="AD830" s="454"/>
      <c r="AE830" s="454"/>
      <c r="AK830" s="137"/>
    </row>
    <row r="831" spans="1:37" ht="15.75" customHeight="1">
      <c r="A831" s="454"/>
      <c r="B831" s="454"/>
      <c r="C831" s="454"/>
      <c r="D831" s="454"/>
      <c r="E831" s="454"/>
      <c r="F831" s="454"/>
      <c r="G831" s="34"/>
      <c r="H831" s="454"/>
      <c r="I831" s="454"/>
      <c r="J831" s="454"/>
      <c r="K831" s="454"/>
      <c r="L831" s="454"/>
      <c r="M831" s="454"/>
      <c r="N831" s="454"/>
      <c r="O831" s="454"/>
      <c r="P831" s="454"/>
      <c r="Q831" s="454"/>
      <c r="R831" s="454"/>
      <c r="S831" s="454"/>
      <c r="T831" s="454"/>
      <c r="U831" s="454"/>
      <c r="V831" s="454"/>
      <c r="W831" s="454"/>
      <c r="Y831" s="459"/>
      <c r="Z831" s="454"/>
      <c r="AA831" s="36"/>
      <c r="AB831" s="454"/>
      <c r="AC831" s="454"/>
      <c r="AD831" s="454"/>
      <c r="AE831" s="454"/>
      <c r="AK831" s="137"/>
    </row>
    <row r="832" spans="1:37" ht="15.75" customHeight="1">
      <c r="A832" s="454"/>
      <c r="B832" s="454"/>
      <c r="C832" s="454"/>
      <c r="D832" s="454"/>
      <c r="E832" s="454"/>
      <c r="F832" s="454"/>
      <c r="G832" s="34"/>
      <c r="H832" s="454"/>
      <c r="I832" s="454"/>
      <c r="J832" s="454"/>
      <c r="K832" s="454"/>
      <c r="L832" s="454"/>
      <c r="M832" s="454"/>
      <c r="N832" s="454"/>
      <c r="O832" s="454"/>
      <c r="P832" s="454"/>
      <c r="Q832" s="454"/>
      <c r="R832" s="454"/>
      <c r="S832" s="454"/>
      <c r="T832" s="454"/>
      <c r="U832" s="454"/>
      <c r="V832" s="454"/>
      <c r="W832" s="454"/>
      <c r="Y832" s="459"/>
      <c r="Z832" s="454"/>
      <c r="AA832" s="36"/>
      <c r="AB832" s="454"/>
      <c r="AC832" s="454"/>
      <c r="AD832" s="454"/>
      <c r="AE832" s="454"/>
      <c r="AK832" s="137"/>
    </row>
    <row r="833" spans="1:37" ht="15.75" customHeight="1">
      <c r="A833" s="454"/>
      <c r="B833" s="454"/>
      <c r="C833" s="454"/>
      <c r="D833" s="454"/>
      <c r="E833" s="454"/>
      <c r="F833" s="454"/>
      <c r="G833" s="34"/>
      <c r="H833" s="454"/>
      <c r="I833" s="454"/>
      <c r="J833" s="454"/>
      <c r="K833" s="454"/>
      <c r="L833" s="454"/>
      <c r="M833" s="454"/>
      <c r="N833" s="454"/>
      <c r="O833" s="454"/>
      <c r="P833" s="454"/>
      <c r="Q833" s="454"/>
      <c r="R833" s="454"/>
      <c r="S833" s="454"/>
      <c r="T833" s="454"/>
      <c r="U833" s="454"/>
      <c r="V833" s="454"/>
      <c r="W833" s="454"/>
      <c r="Y833" s="459"/>
      <c r="Z833" s="454"/>
      <c r="AA833" s="36"/>
      <c r="AB833" s="454"/>
      <c r="AC833" s="454"/>
      <c r="AD833" s="454"/>
      <c r="AE833" s="454"/>
      <c r="AK833" s="137"/>
    </row>
    <row r="834" spans="1:37" ht="15.75" customHeight="1">
      <c r="A834" s="454"/>
      <c r="B834" s="454"/>
      <c r="C834" s="454"/>
      <c r="D834" s="454"/>
      <c r="E834" s="454"/>
      <c r="F834" s="454"/>
      <c r="G834" s="34"/>
      <c r="H834" s="454"/>
      <c r="I834" s="454"/>
      <c r="J834" s="454"/>
      <c r="K834" s="454"/>
      <c r="L834" s="454"/>
      <c r="M834" s="454"/>
      <c r="N834" s="454"/>
      <c r="O834" s="454"/>
      <c r="P834" s="454"/>
      <c r="Q834" s="454"/>
      <c r="R834" s="454"/>
      <c r="S834" s="454"/>
      <c r="T834" s="454"/>
      <c r="U834" s="454"/>
      <c r="V834" s="454"/>
      <c r="W834" s="454"/>
      <c r="Y834" s="459"/>
      <c r="Z834" s="454"/>
      <c r="AA834" s="36"/>
      <c r="AB834" s="454"/>
      <c r="AC834" s="454"/>
      <c r="AD834" s="454"/>
      <c r="AE834" s="454"/>
      <c r="AK834" s="137"/>
    </row>
    <row r="835" spans="1:37" ht="15.75" customHeight="1">
      <c r="A835" s="454"/>
      <c r="B835" s="454"/>
      <c r="C835" s="454"/>
      <c r="D835" s="454"/>
      <c r="E835" s="454"/>
      <c r="F835" s="454"/>
      <c r="G835" s="34"/>
      <c r="H835" s="454"/>
      <c r="I835" s="454"/>
      <c r="J835" s="454"/>
      <c r="K835" s="454"/>
      <c r="L835" s="454"/>
      <c r="M835" s="454"/>
      <c r="N835" s="454"/>
      <c r="O835" s="454"/>
      <c r="P835" s="454"/>
      <c r="Q835" s="454"/>
      <c r="R835" s="454"/>
      <c r="S835" s="454"/>
      <c r="T835" s="454"/>
      <c r="U835" s="454"/>
      <c r="V835" s="454"/>
      <c r="W835" s="454"/>
      <c r="Y835" s="459"/>
      <c r="Z835" s="454"/>
      <c r="AA835" s="36"/>
      <c r="AB835" s="454"/>
      <c r="AC835" s="454"/>
      <c r="AD835" s="454"/>
      <c r="AE835" s="454"/>
      <c r="AK835" s="137"/>
    </row>
    <row r="836" spans="1:37" ht="15.75" customHeight="1">
      <c r="A836" s="454"/>
      <c r="B836" s="454"/>
      <c r="C836" s="454"/>
      <c r="D836" s="454"/>
      <c r="E836" s="454"/>
      <c r="F836" s="454"/>
      <c r="G836" s="34"/>
      <c r="H836" s="454"/>
      <c r="I836" s="454"/>
      <c r="J836" s="454"/>
      <c r="K836" s="454"/>
      <c r="L836" s="454"/>
      <c r="M836" s="454"/>
      <c r="N836" s="454"/>
      <c r="O836" s="454"/>
      <c r="P836" s="454"/>
      <c r="Q836" s="454"/>
      <c r="R836" s="454"/>
      <c r="S836" s="454"/>
      <c r="T836" s="454"/>
      <c r="U836" s="454"/>
      <c r="V836" s="454"/>
      <c r="W836" s="454"/>
      <c r="Y836" s="459"/>
      <c r="Z836" s="454"/>
      <c r="AA836" s="36"/>
      <c r="AB836" s="454"/>
      <c r="AC836" s="454"/>
      <c r="AD836" s="454"/>
      <c r="AE836" s="454"/>
      <c r="AK836" s="137"/>
    </row>
    <row r="837" spans="1:37" ht="15.75" customHeight="1">
      <c r="A837" s="454"/>
      <c r="B837" s="454"/>
      <c r="C837" s="454"/>
      <c r="D837" s="454"/>
      <c r="E837" s="454"/>
      <c r="F837" s="454"/>
      <c r="G837" s="34"/>
      <c r="H837" s="454"/>
      <c r="I837" s="454"/>
      <c r="J837" s="454"/>
      <c r="K837" s="454"/>
      <c r="L837" s="454"/>
      <c r="M837" s="454"/>
      <c r="N837" s="454"/>
      <c r="O837" s="454"/>
      <c r="P837" s="454"/>
      <c r="Q837" s="454"/>
      <c r="R837" s="454"/>
      <c r="S837" s="454"/>
      <c r="T837" s="454"/>
      <c r="U837" s="454"/>
      <c r="V837" s="454"/>
      <c r="W837" s="454"/>
      <c r="Y837" s="459"/>
      <c r="Z837" s="454"/>
      <c r="AA837" s="36"/>
      <c r="AB837" s="454"/>
      <c r="AC837" s="454"/>
      <c r="AD837" s="454"/>
      <c r="AE837" s="454"/>
      <c r="AK837" s="137"/>
    </row>
    <row r="838" spans="1:37" ht="15.75" customHeight="1">
      <c r="A838" s="454"/>
      <c r="B838" s="454"/>
      <c r="C838" s="454"/>
      <c r="D838" s="454"/>
      <c r="E838" s="454"/>
      <c r="F838" s="454"/>
      <c r="G838" s="34"/>
      <c r="H838" s="454"/>
      <c r="I838" s="454"/>
      <c r="J838" s="454"/>
      <c r="K838" s="454"/>
      <c r="L838" s="454"/>
      <c r="M838" s="454"/>
      <c r="N838" s="454"/>
      <c r="O838" s="454"/>
      <c r="P838" s="454"/>
      <c r="Q838" s="454"/>
      <c r="R838" s="454"/>
      <c r="S838" s="454"/>
      <c r="T838" s="454"/>
      <c r="U838" s="454"/>
      <c r="V838" s="454"/>
      <c r="W838" s="454"/>
      <c r="Y838" s="459"/>
      <c r="Z838" s="454"/>
      <c r="AA838" s="36"/>
      <c r="AB838" s="454"/>
      <c r="AC838" s="454"/>
      <c r="AD838" s="454"/>
      <c r="AE838" s="454"/>
      <c r="AK838" s="137"/>
    </row>
    <row r="839" spans="1:37" ht="15.75" customHeight="1">
      <c r="A839" s="454"/>
      <c r="B839" s="454"/>
      <c r="C839" s="454"/>
      <c r="D839" s="454"/>
      <c r="E839" s="454"/>
      <c r="F839" s="454"/>
      <c r="G839" s="34"/>
      <c r="H839" s="454"/>
      <c r="I839" s="454"/>
      <c r="J839" s="454"/>
      <c r="K839" s="454"/>
      <c r="L839" s="454"/>
      <c r="M839" s="454"/>
      <c r="N839" s="454"/>
      <c r="O839" s="454"/>
      <c r="P839" s="454"/>
      <c r="Q839" s="454"/>
      <c r="R839" s="454"/>
      <c r="S839" s="454"/>
      <c r="T839" s="454"/>
      <c r="U839" s="454"/>
      <c r="V839" s="454"/>
      <c r="W839" s="454"/>
      <c r="Y839" s="459"/>
      <c r="Z839" s="454"/>
      <c r="AA839" s="36"/>
      <c r="AB839" s="454"/>
      <c r="AC839" s="454"/>
      <c r="AD839" s="454"/>
      <c r="AE839" s="454"/>
      <c r="AK839" s="137"/>
    </row>
    <row r="840" spans="1:37" ht="15.75" customHeight="1">
      <c r="A840" s="454"/>
      <c r="B840" s="454"/>
      <c r="C840" s="454"/>
      <c r="D840" s="454"/>
      <c r="E840" s="454"/>
      <c r="F840" s="454"/>
      <c r="G840" s="34"/>
      <c r="H840" s="454"/>
      <c r="I840" s="454"/>
      <c r="J840" s="454"/>
      <c r="K840" s="454"/>
      <c r="L840" s="454"/>
      <c r="M840" s="454"/>
      <c r="N840" s="454"/>
      <c r="O840" s="454"/>
      <c r="P840" s="454"/>
      <c r="Q840" s="454"/>
      <c r="R840" s="454"/>
      <c r="S840" s="454"/>
      <c r="T840" s="454"/>
      <c r="U840" s="454"/>
      <c r="V840" s="454"/>
      <c r="W840" s="454"/>
      <c r="Y840" s="459"/>
      <c r="Z840" s="454"/>
      <c r="AA840" s="36"/>
      <c r="AB840" s="454"/>
      <c r="AC840" s="454"/>
      <c r="AD840" s="454"/>
      <c r="AE840" s="454"/>
      <c r="AK840" s="137"/>
    </row>
    <row r="841" spans="1:37" ht="15.75" customHeight="1">
      <c r="A841" s="454"/>
      <c r="B841" s="454"/>
      <c r="C841" s="454"/>
      <c r="D841" s="454"/>
      <c r="E841" s="454"/>
      <c r="F841" s="454"/>
      <c r="G841" s="34"/>
      <c r="H841" s="454"/>
      <c r="I841" s="454"/>
      <c r="J841" s="454"/>
      <c r="K841" s="454"/>
      <c r="L841" s="454"/>
      <c r="M841" s="454"/>
      <c r="N841" s="454"/>
      <c r="O841" s="454"/>
      <c r="P841" s="454"/>
      <c r="Q841" s="454"/>
      <c r="R841" s="454"/>
      <c r="S841" s="454"/>
      <c r="T841" s="454"/>
      <c r="U841" s="454"/>
      <c r="V841" s="454"/>
      <c r="W841" s="454"/>
      <c r="Y841" s="459"/>
      <c r="Z841" s="454"/>
      <c r="AA841" s="36"/>
      <c r="AB841" s="454"/>
      <c r="AC841" s="454"/>
      <c r="AD841" s="454"/>
      <c r="AE841" s="454"/>
      <c r="AK841" s="137"/>
    </row>
    <row r="842" spans="1:37" ht="15.75" customHeight="1">
      <c r="A842" s="454"/>
      <c r="B842" s="454"/>
      <c r="C842" s="454"/>
      <c r="D842" s="454"/>
      <c r="E842" s="454"/>
      <c r="F842" s="454"/>
      <c r="G842" s="34"/>
      <c r="H842" s="454"/>
      <c r="I842" s="454"/>
      <c r="J842" s="454"/>
      <c r="K842" s="454"/>
      <c r="L842" s="454"/>
      <c r="M842" s="454"/>
      <c r="N842" s="454"/>
      <c r="O842" s="454"/>
      <c r="P842" s="454"/>
      <c r="Q842" s="454"/>
      <c r="R842" s="454"/>
      <c r="S842" s="454"/>
      <c r="T842" s="454"/>
      <c r="U842" s="454"/>
      <c r="V842" s="454"/>
      <c r="W842" s="454"/>
      <c r="Y842" s="459"/>
      <c r="Z842" s="454"/>
      <c r="AA842" s="36"/>
      <c r="AB842" s="454"/>
      <c r="AC842" s="454"/>
      <c r="AD842" s="454"/>
      <c r="AE842" s="454"/>
      <c r="AK842" s="137"/>
    </row>
    <row r="843" spans="1:37" ht="15.75" customHeight="1">
      <c r="A843" s="454"/>
      <c r="B843" s="454"/>
      <c r="C843" s="454"/>
      <c r="D843" s="454"/>
      <c r="E843" s="454"/>
      <c r="F843" s="454"/>
      <c r="G843" s="34"/>
      <c r="H843" s="454"/>
      <c r="I843" s="454"/>
      <c r="J843" s="454"/>
      <c r="K843" s="454"/>
      <c r="L843" s="454"/>
      <c r="M843" s="454"/>
      <c r="N843" s="454"/>
      <c r="O843" s="454"/>
      <c r="P843" s="454"/>
      <c r="Q843" s="454"/>
      <c r="R843" s="454"/>
      <c r="S843" s="454"/>
      <c r="T843" s="454"/>
      <c r="U843" s="454"/>
      <c r="V843" s="454"/>
      <c r="W843" s="454"/>
      <c r="Y843" s="459"/>
      <c r="Z843" s="454"/>
      <c r="AA843" s="36"/>
      <c r="AB843" s="454"/>
      <c r="AC843" s="454"/>
      <c r="AD843" s="454"/>
      <c r="AE843" s="454"/>
      <c r="AK843" s="137"/>
    </row>
    <row r="844" spans="1:37" ht="15.75" customHeight="1">
      <c r="A844" s="454"/>
      <c r="B844" s="454"/>
      <c r="C844" s="454"/>
      <c r="D844" s="454"/>
      <c r="E844" s="454"/>
      <c r="F844" s="454"/>
      <c r="G844" s="34"/>
      <c r="H844" s="454"/>
      <c r="I844" s="454"/>
      <c r="J844" s="454"/>
      <c r="K844" s="454"/>
      <c r="L844" s="454"/>
      <c r="M844" s="454"/>
      <c r="N844" s="454"/>
      <c r="O844" s="454"/>
      <c r="P844" s="454"/>
      <c r="Q844" s="454"/>
      <c r="R844" s="454"/>
      <c r="S844" s="454"/>
      <c r="T844" s="454"/>
      <c r="U844" s="454"/>
      <c r="V844" s="454"/>
      <c r="W844" s="454"/>
      <c r="Y844" s="459"/>
      <c r="Z844" s="454"/>
      <c r="AA844" s="36"/>
      <c r="AB844" s="454"/>
      <c r="AC844" s="454"/>
      <c r="AD844" s="454"/>
      <c r="AE844" s="454"/>
      <c r="AK844" s="137"/>
    </row>
    <row r="845" spans="1:37" ht="15.75" customHeight="1">
      <c r="A845" s="454"/>
      <c r="B845" s="454"/>
      <c r="C845" s="454"/>
      <c r="D845" s="454"/>
      <c r="E845" s="454"/>
      <c r="F845" s="454"/>
      <c r="G845" s="34"/>
      <c r="H845" s="454"/>
      <c r="I845" s="454"/>
      <c r="J845" s="454"/>
      <c r="K845" s="454"/>
      <c r="L845" s="454"/>
      <c r="M845" s="454"/>
      <c r="N845" s="454"/>
      <c r="O845" s="454"/>
      <c r="P845" s="454"/>
      <c r="Q845" s="454"/>
      <c r="R845" s="454"/>
      <c r="S845" s="454"/>
      <c r="T845" s="454"/>
      <c r="U845" s="454"/>
      <c r="V845" s="454"/>
      <c r="W845" s="454"/>
      <c r="Y845" s="459"/>
      <c r="Z845" s="454"/>
      <c r="AA845" s="36"/>
      <c r="AB845" s="454"/>
      <c r="AC845" s="454"/>
      <c r="AD845" s="454"/>
      <c r="AE845" s="454"/>
      <c r="AK845" s="137"/>
    </row>
    <row r="846" spans="1:37" ht="15.75" customHeight="1">
      <c r="A846" s="454"/>
      <c r="B846" s="454"/>
      <c r="C846" s="454"/>
      <c r="D846" s="454"/>
      <c r="E846" s="454"/>
      <c r="F846" s="454"/>
      <c r="G846" s="34"/>
      <c r="H846" s="454"/>
      <c r="I846" s="454"/>
      <c r="J846" s="454"/>
      <c r="K846" s="454"/>
      <c r="L846" s="454"/>
      <c r="M846" s="454"/>
      <c r="N846" s="454"/>
      <c r="O846" s="454"/>
      <c r="P846" s="454"/>
      <c r="Q846" s="454"/>
      <c r="R846" s="454"/>
      <c r="S846" s="454"/>
      <c r="T846" s="454"/>
      <c r="U846" s="454"/>
      <c r="V846" s="454"/>
      <c r="W846" s="454"/>
      <c r="Y846" s="459"/>
      <c r="Z846" s="454"/>
      <c r="AA846" s="36"/>
      <c r="AB846" s="454"/>
      <c r="AC846" s="454"/>
      <c r="AD846" s="454"/>
      <c r="AE846" s="454"/>
      <c r="AK846" s="137"/>
    </row>
    <row r="847" spans="1:37" ht="15.75" customHeight="1">
      <c r="A847" s="454"/>
      <c r="B847" s="454"/>
      <c r="C847" s="454"/>
      <c r="D847" s="454"/>
      <c r="E847" s="454"/>
      <c r="F847" s="454"/>
      <c r="G847" s="34"/>
      <c r="H847" s="454"/>
      <c r="I847" s="454"/>
      <c r="J847" s="454"/>
      <c r="K847" s="454"/>
      <c r="L847" s="454"/>
      <c r="M847" s="454"/>
      <c r="N847" s="454"/>
      <c r="O847" s="454"/>
      <c r="P847" s="454"/>
      <c r="Q847" s="454"/>
      <c r="R847" s="454"/>
      <c r="S847" s="454"/>
      <c r="T847" s="454"/>
      <c r="U847" s="454"/>
      <c r="V847" s="454"/>
      <c r="W847" s="454"/>
      <c r="Y847" s="459"/>
      <c r="Z847" s="454"/>
      <c r="AA847" s="36"/>
      <c r="AB847" s="454"/>
      <c r="AC847" s="454"/>
      <c r="AD847" s="454"/>
      <c r="AE847" s="454"/>
      <c r="AK847" s="137"/>
    </row>
    <row r="848" spans="1:37" ht="15.75" customHeight="1">
      <c r="A848" s="454"/>
      <c r="B848" s="454"/>
      <c r="C848" s="454"/>
      <c r="D848" s="454"/>
      <c r="E848" s="454"/>
      <c r="F848" s="454"/>
      <c r="G848" s="34"/>
      <c r="H848" s="454"/>
      <c r="I848" s="454"/>
      <c r="J848" s="454"/>
      <c r="K848" s="454"/>
      <c r="L848" s="454"/>
      <c r="M848" s="454"/>
      <c r="N848" s="454"/>
      <c r="O848" s="454"/>
      <c r="P848" s="454"/>
      <c r="Q848" s="454"/>
      <c r="R848" s="454"/>
      <c r="S848" s="454"/>
      <c r="T848" s="454"/>
      <c r="U848" s="454"/>
      <c r="V848" s="454"/>
      <c r="W848" s="454"/>
      <c r="Y848" s="459"/>
      <c r="Z848" s="454"/>
      <c r="AA848" s="36"/>
      <c r="AB848" s="454"/>
      <c r="AC848" s="454"/>
      <c r="AD848" s="454"/>
      <c r="AE848" s="454"/>
      <c r="AK848" s="137"/>
    </row>
    <row r="849" spans="1:37" ht="15.75" customHeight="1">
      <c r="A849" s="454"/>
      <c r="B849" s="454"/>
      <c r="C849" s="454"/>
      <c r="D849" s="454"/>
      <c r="E849" s="454"/>
      <c r="F849" s="454"/>
      <c r="G849" s="34"/>
      <c r="H849" s="454"/>
      <c r="I849" s="454"/>
      <c r="J849" s="454"/>
      <c r="K849" s="454"/>
      <c r="L849" s="454"/>
      <c r="M849" s="454"/>
      <c r="N849" s="454"/>
      <c r="O849" s="454"/>
      <c r="P849" s="454"/>
      <c r="Q849" s="454"/>
      <c r="R849" s="454"/>
      <c r="S849" s="454"/>
      <c r="T849" s="454"/>
      <c r="U849" s="454"/>
      <c r="V849" s="454"/>
      <c r="W849" s="454"/>
      <c r="Y849" s="459"/>
      <c r="Z849" s="454"/>
      <c r="AA849" s="36"/>
      <c r="AB849" s="454"/>
      <c r="AC849" s="454"/>
      <c r="AD849" s="454"/>
      <c r="AE849" s="454"/>
      <c r="AK849" s="137"/>
    </row>
    <row r="850" spans="1:37" ht="15.75" customHeight="1">
      <c r="A850" s="454"/>
      <c r="B850" s="454"/>
      <c r="C850" s="454"/>
      <c r="D850" s="454"/>
      <c r="E850" s="454"/>
      <c r="F850" s="454"/>
      <c r="G850" s="34"/>
      <c r="H850" s="454"/>
      <c r="I850" s="454"/>
      <c r="J850" s="454"/>
      <c r="K850" s="454"/>
      <c r="L850" s="454"/>
      <c r="M850" s="454"/>
      <c r="N850" s="454"/>
      <c r="O850" s="454"/>
      <c r="P850" s="454"/>
      <c r="Q850" s="454"/>
      <c r="R850" s="454"/>
      <c r="S850" s="454"/>
      <c r="T850" s="454"/>
      <c r="U850" s="454"/>
      <c r="V850" s="454"/>
      <c r="W850" s="454"/>
      <c r="Y850" s="459"/>
      <c r="Z850" s="454"/>
      <c r="AA850" s="36"/>
      <c r="AB850" s="454"/>
      <c r="AC850" s="454"/>
      <c r="AD850" s="454"/>
      <c r="AE850" s="454"/>
      <c r="AK850" s="137"/>
    </row>
    <row r="851" spans="1:37" ht="15.75" customHeight="1">
      <c r="A851" s="454"/>
      <c r="B851" s="454"/>
      <c r="C851" s="454"/>
      <c r="D851" s="454"/>
      <c r="E851" s="454"/>
      <c r="F851" s="454"/>
      <c r="G851" s="34"/>
      <c r="H851" s="454"/>
      <c r="I851" s="454"/>
      <c r="J851" s="454"/>
      <c r="K851" s="454"/>
      <c r="L851" s="454"/>
      <c r="M851" s="454"/>
      <c r="N851" s="454"/>
      <c r="O851" s="454"/>
      <c r="P851" s="454"/>
      <c r="Q851" s="454"/>
      <c r="R851" s="454"/>
      <c r="S851" s="454"/>
      <c r="T851" s="454"/>
      <c r="U851" s="454"/>
      <c r="V851" s="454"/>
      <c r="W851" s="454"/>
      <c r="Y851" s="459"/>
      <c r="Z851" s="454"/>
      <c r="AA851" s="36"/>
      <c r="AB851" s="454"/>
      <c r="AC851" s="454"/>
      <c r="AD851" s="454"/>
      <c r="AE851" s="454"/>
      <c r="AK851" s="137"/>
    </row>
    <row r="852" spans="1:37" ht="15.75" customHeight="1">
      <c r="A852" s="454"/>
      <c r="B852" s="454"/>
      <c r="C852" s="454"/>
      <c r="D852" s="454"/>
      <c r="E852" s="454"/>
      <c r="F852" s="454"/>
      <c r="G852" s="34"/>
      <c r="H852" s="454"/>
      <c r="I852" s="454"/>
      <c r="J852" s="454"/>
      <c r="K852" s="454"/>
      <c r="L852" s="454"/>
      <c r="M852" s="454"/>
      <c r="N852" s="454"/>
      <c r="O852" s="454"/>
      <c r="P852" s="454"/>
      <c r="Q852" s="454"/>
      <c r="R852" s="454"/>
      <c r="S852" s="454"/>
      <c r="T852" s="454"/>
      <c r="U852" s="454"/>
      <c r="V852" s="454"/>
      <c r="W852" s="454"/>
      <c r="Y852" s="459"/>
      <c r="Z852" s="454"/>
      <c r="AA852" s="36"/>
      <c r="AB852" s="454"/>
      <c r="AC852" s="454"/>
      <c r="AD852" s="454"/>
      <c r="AE852" s="454"/>
      <c r="AK852" s="137"/>
    </row>
    <row r="853" spans="1:37" ht="15.75" customHeight="1">
      <c r="A853" s="454"/>
      <c r="B853" s="454"/>
      <c r="C853" s="454"/>
      <c r="D853" s="454"/>
      <c r="E853" s="454"/>
      <c r="F853" s="454"/>
      <c r="G853" s="34"/>
      <c r="H853" s="454"/>
      <c r="I853" s="454"/>
      <c r="J853" s="454"/>
      <c r="K853" s="454"/>
      <c r="L853" s="454"/>
      <c r="M853" s="454"/>
      <c r="N853" s="454"/>
      <c r="O853" s="454"/>
      <c r="P853" s="454"/>
      <c r="Q853" s="454"/>
      <c r="R853" s="454"/>
      <c r="S853" s="454"/>
      <c r="T853" s="454"/>
      <c r="U853" s="454"/>
      <c r="V853" s="454"/>
      <c r="W853" s="454"/>
      <c r="Y853" s="459"/>
      <c r="Z853" s="454"/>
      <c r="AA853" s="36"/>
      <c r="AB853" s="454"/>
      <c r="AC853" s="454"/>
      <c r="AD853" s="454"/>
      <c r="AE853" s="454"/>
      <c r="AK853" s="137"/>
    </row>
    <row r="854" spans="1:37" ht="15.75" customHeight="1">
      <c r="A854" s="454"/>
      <c r="B854" s="454"/>
      <c r="C854" s="454"/>
      <c r="D854" s="454"/>
      <c r="E854" s="454"/>
      <c r="F854" s="454"/>
      <c r="G854" s="34"/>
      <c r="H854" s="454"/>
      <c r="I854" s="454"/>
      <c r="J854" s="454"/>
      <c r="K854" s="454"/>
      <c r="L854" s="454"/>
      <c r="M854" s="454"/>
      <c r="N854" s="454"/>
      <c r="O854" s="454"/>
      <c r="P854" s="454"/>
      <c r="Q854" s="454"/>
      <c r="R854" s="454"/>
      <c r="S854" s="454"/>
      <c r="T854" s="454"/>
      <c r="U854" s="454"/>
      <c r="V854" s="454"/>
      <c r="W854" s="454"/>
      <c r="Y854" s="459"/>
      <c r="Z854" s="454"/>
      <c r="AA854" s="36"/>
      <c r="AB854" s="454"/>
      <c r="AC854" s="454"/>
      <c r="AD854" s="454"/>
      <c r="AE854" s="454"/>
      <c r="AK854" s="137"/>
    </row>
    <row r="855" spans="1:37" ht="15.75" customHeight="1">
      <c r="A855" s="454"/>
      <c r="B855" s="454"/>
      <c r="C855" s="454"/>
      <c r="D855" s="454"/>
      <c r="E855" s="454"/>
      <c r="F855" s="454"/>
      <c r="G855" s="34"/>
      <c r="H855" s="454"/>
      <c r="I855" s="454"/>
      <c r="J855" s="454"/>
      <c r="K855" s="454"/>
      <c r="L855" s="454"/>
      <c r="M855" s="454"/>
      <c r="N855" s="454"/>
      <c r="O855" s="454"/>
      <c r="P855" s="454"/>
      <c r="Q855" s="454"/>
      <c r="R855" s="454"/>
      <c r="S855" s="454"/>
      <c r="T855" s="454"/>
      <c r="U855" s="454"/>
      <c r="V855" s="454"/>
      <c r="W855" s="454"/>
      <c r="Y855" s="459"/>
      <c r="Z855" s="454"/>
      <c r="AA855" s="36"/>
      <c r="AB855" s="454"/>
      <c r="AC855" s="454"/>
      <c r="AD855" s="454"/>
      <c r="AE855" s="454"/>
      <c r="AK855" s="137"/>
    </row>
    <row r="856" spans="1:37" ht="15.75" customHeight="1">
      <c r="A856" s="454"/>
      <c r="B856" s="454"/>
      <c r="C856" s="454"/>
      <c r="D856" s="454"/>
      <c r="E856" s="454"/>
      <c r="F856" s="454"/>
      <c r="G856" s="34"/>
      <c r="H856" s="454"/>
      <c r="I856" s="454"/>
      <c r="J856" s="454"/>
      <c r="K856" s="454"/>
      <c r="L856" s="454"/>
      <c r="M856" s="454"/>
      <c r="N856" s="454"/>
      <c r="O856" s="454"/>
      <c r="P856" s="454"/>
      <c r="Q856" s="454"/>
      <c r="R856" s="454"/>
      <c r="S856" s="454"/>
      <c r="T856" s="454"/>
      <c r="U856" s="454"/>
      <c r="V856" s="454"/>
      <c r="W856" s="454"/>
      <c r="Y856" s="459"/>
      <c r="Z856" s="454"/>
      <c r="AA856" s="36"/>
      <c r="AB856" s="454"/>
      <c r="AC856" s="454"/>
      <c r="AD856" s="454"/>
      <c r="AE856" s="454"/>
      <c r="AK856" s="137"/>
    </row>
    <row r="857" spans="1:37" ht="15.75" customHeight="1">
      <c r="A857" s="454"/>
      <c r="B857" s="454"/>
      <c r="C857" s="454"/>
      <c r="D857" s="454"/>
      <c r="E857" s="454"/>
      <c r="F857" s="454"/>
      <c r="G857" s="34"/>
      <c r="H857" s="454"/>
      <c r="I857" s="454"/>
      <c r="J857" s="454"/>
      <c r="K857" s="454"/>
      <c r="L857" s="454"/>
      <c r="M857" s="454"/>
      <c r="N857" s="454"/>
      <c r="O857" s="454"/>
      <c r="P857" s="454"/>
      <c r="Q857" s="454"/>
      <c r="R857" s="454"/>
      <c r="S857" s="454"/>
      <c r="T857" s="454"/>
      <c r="U857" s="454"/>
      <c r="V857" s="454"/>
      <c r="W857" s="454"/>
      <c r="Y857" s="459"/>
      <c r="Z857" s="454"/>
      <c r="AA857" s="36"/>
      <c r="AB857" s="454"/>
      <c r="AC857" s="454"/>
      <c r="AD857" s="454"/>
      <c r="AE857" s="454"/>
      <c r="AK857" s="137"/>
    </row>
    <row r="858" spans="1:37" ht="15.75" customHeight="1">
      <c r="A858" s="454"/>
      <c r="B858" s="454"/>
      <c r="C858" s="454"/>
      <c r="D858" s="454"/>
      <c r="E858" s="454"/>
      <c r="F858" s="454"/>
      <c r="G858" s="34"/>
      <c r="H858" s="454"/>
      <c r="I858" s="454"/>
      <c r="J858" s="454"/>
      <c r="K858" s="454"/>
      <c r="L858" s="454"/>
      <c r="M858" s="454"/>
      <c r="N858" s="454"/>
      <c r="O858" s="454"/>
      <c r="P858" s="454"/>
      <c r="Q858" s="454"/>
      <c r="R858" s="454"/>
      <c r="S858" s="454"/>
      <c r="T858" s="454"/>
      <c r="U858" s="454"/>
      <c r="V858" s="454"/>
      <c r="W858" s="454"/>
      <c r="Y858" s="459"/>
      <c r="Z858" s="454"/>
      <c r="AA858" s="36"/>
      <c r="AB858" s="454"/>
      <c r="AC858" s="454"/>
      <c r="AD858" s="454"/>
      <c r="AE858" s="454"/>
      <c r="AK858" s="137"/>
    </row>
    <row r="859" spans="1:37" ht="15.75" customHeight="1">
      <c r="A859" s="454"/>
      <c r="B859" s="454"/>
      <c r="C859" s="454"/>
      <c r="D859" s="454"/>
      <c r="E859" s="454"/>
      <c r="F859" s="454"/>
      <c r="G859" s="34"/>
      <c r="H859" s="454"/>
      <c r="I859" s="454"/>
      <c r="J859" s="454"/>
      <c r="K859" s="454"/>
      <c r="L859" s="454"/>
      <c r="M859" s="454"/>
      <c r="N859" s="454"/>
      <c r="O859" s="454"/>
      <c r="P859" s="454"/>
      <c r="Q859" s="454"/>
      <c r="R859" s="454"/>
      <c r="S859" s="454"/>
      <c r="T859" s="454"/>
      <c r="U859" s="454"/>
      <c r="V859" s="454"/>
      <c r="W859" s="454"/>
      <c r="Y859" s="459"/>
      <c r="Z859" s="454"/>
      <c r="AA859" s="36"/>
      <c r="AB859" s="454"/>
      <c r="AC859" s="454"/>
      <c r="AD859" s="454"/>
      <c r="AE859" s="454"/>
      <c r="AK859" s="137"/>
    </row>
    <row r="860" spans="1:37" ht="15.75" customHeight="1">
      <c r="A860" s="454"/>
      <c r="B860" s="454"/>
      <c r="C860" s="454"/>
      <c r="D860" s="454"/>
      <c r="E860" s="454"/>
      <c r="F860" s="454"/>
      <c r="G860" s="34"/>
      <c r="H860" s="454"/>
      <c r="I860" s="454"/>
      <c r="J860" s="454"/>
      <c r="K860" s="454"/>
      <c r="L860" s="454"/>
      <c r="M860" s="454"/>
      <c r="N860" s="454"/>
      <c r="O860" s="454"/>
      <c r="P860" s="454"/>
      <c r="Q860" s="454"/>
      <c r="R860" s="454"/>
      <c r="S860" s="454"/>
      <c r="T860" s="454"/>
      <c r="U860" s="454"/>
      <c r="V860" s="454"/>
      <c r="W860" s="454"/>
      <c r="Y860" s="459"/>
      <c r="Z860" s="454"/>
      <c r="AA860" s="36"/>
      <c r="AB860" s="454"/>
      <c r="AC860" s="454"/>
      <c r="AD860" s="454"/>
      <c r="AE860" s="454"/>
      <c r="AK860" s="137"/>
    </row>
    <row r="861" spans="1:37" ht="15.75" customHeight="1">
      <c r="A861" s="454"/>
      <c r="B861" s="454"/>
      <c r="C861" s="454"/>
      <c r="D861" s="454"/>
      <c r="E861" s="454"/>
      <c r="F861" s="454"/>
      <c r="G861" s="34"/>
      <c r="H861" s="454"/>
      <c r="I861" s="454"/>
      <c r="J861" s="454"/>
      <c r="K861" s="454"/>
      <c r="L861" s="454"/>
      <c r="M861" s="454"/>
      <c r="N861" s="454"/>
      <c r="O861" s="454"/>
      <c r="P861" s="454"/>
      <c r="Q861" s="454"/>
      <c r="R861" s="454"/>
      <c r="S861" s="454"/>
      <c r="T861" s="454"/>
      <c r="U861" s="454"/>
      <c r="V861" s="454"/>
      <c r="W861" s="454"/>
      <c r="Y861" s="459"/>
      <c r="Z861" s="454"/>
      <c r="AA861" s="36"/>
      <c r="AB861" s="454"/>
      <c r="AC861" s="454"/>
      <c r="AD861" s="454"/>
      <c r="AE861" s="454"/>
      <c r="AK861" s="137"/>
    </row>
    <row r="862" spans="1:37" ht="15.75" customHeight="1">
      <c r="A862" s="454"/>
      <c r="B862" s="454"/>
      <c r="C862" s="454"/>
      <c r="D862" s="454"/>
      <c r="E862" s="454"/>
      <c r="F862" s="454"/>
      <c r="G862" s="34"/>
      <c r="H862" s="454"/>
      <c r="I862" s="454"/>
      <c r="J862" s="454"/>
      <c r="K862" s="454"/>
      <c r="L862" s="454"/>
      <c r="M862" s="454"/>
      <c r="N862" s="454"/>
      <c r="O862" s="454"/>
      <c r="P862" s="454"/>
      <c r="Q862" s="454"/>
      <c r="R862" s="454"/>
      <c r="S862" s="454"/>
      <c r="T862" s="454"/>
      <c r="U862" s="454"/>
      <c r="V862" s="454"/>
      <c r="W862" s="454"/>
      <c r="Y862" s="459"/>
      <c r="Z862" s="454"/>
      <c r="AA862" s="36"/>
      <c r="AB862" s="454"/>
      <c r="AC862" s="454"/>
      <c r="AD862" s="454"/>
      <c r="AE862" s="454"/>
      <c r="AK862" s="137"/>
    </row>
    <row r="863" spans="1:37" ht="15.75" customHeight="1">
      <c r="A863" s="454"/>
      <c r="B863" s="454"/>
      <c r="C863" s="454"/>
      <c r="D863" s="454"/>
      <c r="E863" s="454"/>
      <c r="F863" s="454"/>
      <c r="G863" s="34"/>
      <c r="H863" s="454"/>
      <c r="I863" s="454"/>
      <c r="J863" s="454"/>
      <c r="K863" s="454"/>
      <c r="L863" s="454"/>
      <c r="M863" s="454"/>
      <c r="N863" s="454"/>
      <c r="O863" s="454"/>
      <c r="P863" s="454"/>
      <c r="Q863" s="454"/>
      <c r="R863" s="454"/>
      <c r="S863" s="454"/>
      <c r="T863" s="454"/>
      <c r="U863" s="454"/>
      <c r="V863" s="454"/>
      <c r="W863" s="454"/>
      <c r="Y863" s="459"/>
      <c r="Z863" s="454"/>
      <c r="AA863" s="36"/>
      <c r="AB863" s="454"/>
      <c r="AC863" s="454"/>
      <c r="AD863" s="454"/>
      <c r="AE863" s="454"/>
      <c r="AK863" s="137"/>
    </row>
    <row r="864" spans="1:37" ht="15.75" customHeight="1">
      <c r="A864" s="454"/>
      <c r="B864" s="454"/>
      <c r="C864" s="454"/>
      <c r="D864" s="454"/>
      <c r="E864" s="454"/>
      <c r="F864" s="454"/>
      <c r="G864" s="34"/>
      <c r="H864" s="454"/>
      <c r="I864" s="454"/>
      <c r="J864" s="454"/>
      <c r="K864" s="454"/>
      <c r="L864" s="454"/>
      <c r="M864" s="454"/>
      <c r="N864" s="454"/>
      <c r="O864" s="454"/>
      <c r="P864" s="454"/>
      <c r="Q864" s="454"/>
      <c r="R864" s="454"/>
      <c r="S864" s="454"/>
      <c r="T864" s="454"/>
      <c r="U864" s="454"/>
      <c r="V864" s="454"/>
      <c r="W864" s="454"/>
      <c r="Y864" s="459"/>
      <c r="Z864" s="454"/>
      <c r="AA864" s="36"/>
      <c r="AB864" s="454"/>
      <c r="AC864" s="454"/>
      <c r="AD864" s="454"/>
      <c r="AE864" s="454"/>
      <c r="AK864" s="137"/>
    </row>
    <row r="865" spans="1:37" ht="15.75" customHeight="1">
      <c r="A865" s="454"/>
      <c r="B865" s="454"/>
      <c r="C865" s="454"/>
      <c r="D865" s="454"/>
      <c r="E865" s="454"/>
      <c r="F865" s="454"/>
      <c r="G865" s="34"/>
      <c r="H865" s="454"/>
      <c r="I865" s="454"/>
      <c r="J865" s="454"/>
      <c r="K865" s="454"/>
      <c r="L865" s="454"/>
      <c r="M865" s="454"/>
      <c r="N865" s="454"/>
      <c r="O865" s="454"/>
      <c r="P865" s="454"/>
      <c r="Q865" s="454"/>
      <c r="R865" s="454"/>
      <c r="S865" s="454"/>
      <c r="T865" s="454"/>
      <c r="U865" s="454"/>
      <c r="V865" s="454"/>
      <c r="W865" s="454"/>
      <c r="Y865" s="459"/>
      <c r="Z865" s="454"/>
      <c r="AA865" s="36"/>
      <c r="AB865" s="454"/>
      <c r="AC865" s="454"/>
      <c r="AD865" s="454"/>
      <c r="AE865" s="454"/>
      <c r="AK865" s="137"/>
    </row>
    <row r="866" spans="1:37" ht="15.75" customHeight="1">
      <c r="A866" s="454"/>
      <c r="B866" s="454"/>
      <c r="C866" s="454"/>
      <c r="D866" s="454"/>
      <c r="E866" s="454"/>
      <c r="F866" s="454"/>
      <c r="G866" s="34"/>
      <c r="H866" s="454"/>
      <c r="I866" s="454"/>
      <c r="J866" s="454"/>
      <c r="K866" s="454"/>
      <c r="L866" s="454"/>
      <c r="M866" s="454"/>
      <c r="N866" s="454"/>
      <c r="O866" s="454"/>
      <c r="P866" s="454"/>
      <c r="Q866" s="454"/>
      <c r="R866" s="454"/>
      <c r="S866" s="454"/>
      <c r="T866" s="454"/>
      <c r="U866" s="454"/>
      <c r="V866" s="454"/>
      <c r="W866" s="454"/>
      <c r="Y866" s="459"/>
      <c r="Z866" s="454"/>
      <c r="AA866" s="36"/>
      <c r="AB866" s="454"/>
      <c r="AC866" s="454"/>
      <c r="AD866" s="454"/>
      <c r="AE866" s="454"/>
      <c r="AK866" s="137"/>
    </row>
    <row r="867" spans="1:37" ht="15.75" customHeight="1">
      <c r="A867" s="454"/>
      <c r="B867" s="454"/>
      <c r="C867" s="454"/>
      <c r="D867" s="454"/>
      <c r="E867" s="454"/>
      <c r="F867" s="454"/>
      <c r="G867" s="34"/>
      <c r="H867" s="454"/>
      <c r="I867" s="454"/>
      <c r="J867" s="454"/>
      <c r="K867" s="454"/>
      <c r="L867" s="454"/>
      <c r="M867" s="454"/>
      <c r="N867" s="454"/>
      <c r="O867" s="454"/>
      <c r="P867" s="454"/>
      <c r="Q867" s="454"/>
      <c r="R867" s="454"/>
      <c r="S867" s="454"/>
      <c r="T867" s="454"/>
      <c r="U867" s="454"/>
      <c r="V867" s="454"/>
      <c r="W867" s="454"/>
      <c r="Y867" s="459"/>
      <c r="Z867" s="454"/>
      <c r="AA867" s="36"/>
      <c r="AB867" s="454"/>
      <c r="AC867" s="454"/>
      <c r="AD867" s="454"/>
      <c r="AE867" s="454"/>
      <c r="AK867" s="137"/>
    </row>
    <row r="868" spans="1:37" ht="15.75" customHeight="1">
      <c r="A868" s="454"/>
      <c r="B868" s="454"/>
      <c r="C868" s="454"/>
      <c r="D868" s="454"/>
      <c r="E868" s="454"/>
      <c r="F868" s="454"/>
      <c r="G868" s="34"/>
      <c r="H868" s="454"/>
      <c r="I868" s="454"/>
      <c r="J868" s="454"/>
      <c r="K868" s="454"/>
      <c r="L868" s="454"/>
      <c r="M868" s="454"/>
      <c r="N868" s="454"/>
      <c r="O868" s="454"/>
      <c r="P868" s="454"/>
      <c r="Q868" s="454"/>
      <c r="R868" s="454"/>
      <c r="S868" s="454"/>
      <c r="T868" s="454"/>
      <c r="U868" s="454"/>
      <c r="V868" s="454"/>
      <c r="W868" s="454"/>
      <c r="Y868" s="459"/>
      <c r="Z868" s="454"/>
      <c r="AA868" s="36"/>
      <c r="AB868" s="454"/>
      <c r="AC868" s="454"/>
      <c r="AD868" s="454"/>
      <c r="AE868" s="454"/>
      <c r="AK868" s="137"/>
    </row>
    <row r="869" spans="1:37" ht="15.75" customHeight="1">
      <c r="A869" s="454"/>
      <c r="B869" s="454"/>
      <c r="C869" s="454"/>
      <c r="D869" s="454"/>
      <c r="E869" s="454"/>
      <c r="F869" s="454"/>
      <c r="G869" s="34"/>
      <c r="H869" s="454"/>
      <c r="I869" s="454"/>
      <c r="J869" s="454"/>
      <c r="K869" s="454"/>
      <c r="L869" s="454"/>
      <c r="M869" s="454"/>
      <c r="N869" s="454"/>
      <c r="O869" s="454"/>
      <c r="P869" s="454"/>
      <c r="Q869" s="454"/>
      <c r="R869" s="454"/>
      <c r="S869" s="454"/>
      <c r="T869" s="454"/>
      <c r="U869" s="454"/>
      <c r="V869" s="454"/>
      <c r="W869" s="454"/>
      <c r="Y869" s="459"/>
      <c r="Z869" s="454"/>
      <c r="AA869" s="36"/>
      <c r="AB869" s="454"/>
      <c r="AC869" s="454"/>
      <c r="AD869" s="454"/>
      <c r="AE869" s="454"/>
      <c r="AK869" s="137"/>
    </row>
    <row r="870" spans="1:37" ht="15.75" customHeight="1">
      <c r="A870" s="454"/>
      <c r="B870" s="454"/>
      <c r="C870" s="454"/>
      <c r="D870" s="454"/>
      <c r="E870" s="454"/>
      <c r="F870" s="454"/>
      <c r="G870" s="34"/>
      <c r="H870" s="454"/>
      <c r="I870" s="454"/>
      <c r="J870" s="454"/>
      <c r="K870" s="454"/>
      <c r="L870" s="454"/>
      <c r="M870" s="454"/>
      <c r="N870" s="454"/>
      <c r="O870" s="454"/>
      <c r="P870" s="454"/>
      <c r="Q870" s="454"/>
      <c r="R870" s="454"/>
      <c r="S870" s="454"/>
      <c r="T870" s="454"/>
      <c r="U870" s="454"/>
      <c r="V870" s="454"/>
      <c r="W870" s="454"/>
      <c r="Y870" s="459"/>
      <c r="Z870" s="454"/>
      <c r="AA870" s="36"/>
      <c r="AB870" s="454"/>
      <c r="AC870" s="454"/>
      <c r="AD870" s="454"/>
      <c r="AE870" s="454"/>
      <c r="AK870" s="137"/>
    </row>
    <row r="871" spans="1:37" ht="15.75" customHeight="1">
      <c r="A871" s="454"/>
      <c r="B871" s="454"/>
      <c r="C871" s="454"/>
      <c r="D871" s="454"/>
      <c r="E871" s="454"/>
      <c r="F871" s="454"/>
      <c r="G871" s="34"/>
      <c r="H871" s="454"/>
      <c r="I871" s="454"/>
      <c r="J871" s="454"/>
      <c r="K871" s="454"/>
      <c r="L871" s="454"/>
      <c r="M871" s="454"/>
      <c r="N871" s="454"/>
      <c r="O871" s="454"/>
      <c r="P871" s="454"/>
      <c r="Q871" s="454"/>
      <c r="R871" s="454"/>
      <c r="S871" s="454"/>
      <c r="T871" s="454"/>
      <c r="U871" s="454"/>
      <c r="V871" s="454"/>
      <c r="W871" s="454"/>
      <c r="Y871" s="459"/>
      <c r="Z871" s="454"/>
      <c r="AA871" s="36"/>
      <c r="AB871" s="454"/>
      <c r="AC871" s="454"/>
      <c r="AD871" s="454"/>
      <c r="AE871" s="454"/>
      <c r="AK871" s="137"/>
    </row>
    <row r="872" spans="1:37" ht="15.75" customHeight="1">
      <c r="A872" s="454"/>
      <c r="B872" s="454"/>
      <c r="C872" s="454"/>
      <c r="D872" s="454"/>
      <c r="E872" s="454"/>
      <c r="F872" s="454"/>
      <c r="G872" s="34"/>
      <c r="H872" s="454"/>
      <c r="I872" s="454"/>
      <c r="J872" s="454"/>
      <c r="K872" s="454"/>
      <c r="L872" s="454"/>
      <c r="M872" s="454"/>
      <c r="N872" s="454"/>
      <c r="O872" s="454"/>
      <c r="P872" s="454"/>
      <c r="Q872" s="454"/>
      <c r="R872" s="454"/>
      <c r="S872" s="454"/>
      <c r="T872" s="454"/>
      <c r="U872" s="454"/>
      <c r="V872" s="454"/>
      <c r="W872" s="454"/>
      <c r="Y872" s="459"/>
      <c r="Z872" s="454"/>
      <c r="AA872" s="36"/>
      <c r="AB872" s="454"/>
      <c r="AC872" s="454"/>
      <c r="AD872" s="454"/>
      <c r="AE872" s="454"/>
      <c r="AK872" s="137"/>
    </row>
    <row r="873" spans="1:37" ht="15.75" customHeight="1">
      <c r="A873" s="454"/>
      <c r="B873" s="454"/>
      <c r="C873" s="454"/>
      <c r="D873" s="454"/>
      <c r="E873" s="454"/>
      <c r="F873" s="454"/>
      <c r="G873" s="34"/>
      <c r="H873" s="454"/>
      <c r="I873" s="454"/>
      <c r="J873" s="454"/>
      <c r="K873" s="454"/>
      <c r="L873" s="454"/>
      <c r="M873" s="454"/>
      <c r="N873" s="454"/>
      <c r="O873" s="454"/>
      <c r="P873" s="454"/>
      <c r="Q873" s="454"/>
      <c r="R873" s="454"/>
      <c r="S873" s="454"/>
      <c r="T873" s="454"/>
      <c r="U873" s="454"/>
      <c r="V873" s="454"/>
      <c r="W873" s="454"/>
      <c r="Y873" s="459"/>
      <c r="Z873" s="454"/>
      <c r="AA873" s="36"/>
      <c r="AB873" s="454"/>
      <c r="AC873" s="454"/>
      <c r="AD873" s="454"/>
      <c r="AE873" s="454"/>
      <c r="AK873" s="137"/>
    </row>
    <row r="874" spans="1:37" ht="15.75" customHeight="1">
      <c r="A874" s="454"/>
      <c r="B874" s="454"/>
      <c r="C874" s="454"/>
      <c r="D874" s="454"/>
      <c r="E874" s="454"/>
      <c r="F874" s="454"/>
      <c r="G874" s="34"/>
      <c r="H874" s="454"/>
      <c r="I874" s="454"/>
      <c r="J874" s="454"/>
      <c r="K874" s="454"/>
      <c r="L874" s="454"/>
      <c r="M874" s="454"/>
      <c r="N874" s="454"/>
      <c r="O874" s="454"/>
      <c r="P874" s="454"/>
      <c r="Q874" s="454"/>
      <c r="R874" s="454"/>
      <c r="S874" s="454"/>
      <c r="T874" s="454"/>
      <c r="U874" s="454"/>
      <c r="V874" s="454"/>
      <c r="W874" s="454"/>
      <c r="Y874" s="459"/>
      <c r="Z874" s="454"/>
      <c r="AA874" s="36"/>
      <c r="AB874" s="454"/>
      <c r="AC874" s="454"/>
      <c r="AD874" s="454"/>
      <c r="AE874" s="454"/>
      <c r="AK874" s="137"/>
    </row>
    <row r="875" spans="1:37" ht="15.75" customHeight="1">
      <c r="A875" s="454"/>
      <c r="B875" s="454"/>
      <c r="C875" s="454"/>
      <c r="D875" s="454"/>
      <c r="E875" s="454"/>
      <c r="F875" s="454"/>
      <c r="G875" s="34"/>
      <c r="H875" s="454"/>
      <c r="I875" s="454"/>
      <c r="J875" s="454"/>
      <c r="K875" s="454"/>
      <c r="L875" s="454"/>
      <c r="M875" s="454"/>
      <c r="N875" s="454"/>
      <c r="O875" s="454"/>
      <c r="P875" s="454"/>
      <c r="Q875" s="454"/>
      <c r="R875" s="454"/>
      <c r="S875" s="454"/>
      <c r="T875" s="454"/>
      <c r="U875" s="454"/>
      <c r="V875" s="454"/>
      <c r="W875" s="454"/>
      <c r="Y875" s="459"/>
      <c r="Z875" s="454"/>
      <c r="AA875" s="36"/>
      <c r="AB875" s="454"/>
      <c r="AC875" s="454"/>
      <c r="AD875" s="454"/>
      <c r="AE875" s="454"/>
      <c r="AK875" s="137"/>
    </row>
    <row r="876" spans="1:37" ht="15.75" customHeight="1">
      <c r="A876" s="454"/>
      <c r="B876" s="454"/>
      <c r="C876" s="454"/>
      <c r="D876" s="454"/>
      <c r="E876" s="454"/>
      <c r="F876" s="454"/>
      <c r="G876" s="34"/>
      <c r="H876" s="454"/>
      <c r="I876" s="454"/>
      <c r="J876" s="454"/>
      <c r="K876" s="454"/>
      <c r="L876" s="454"/>
      <c r="M876" s="454"/>
      <c r="N876" s="454"/>
      <c r="O876" s="454"/>
      <c r="P876" s="454"/>
      <c r="Q876" s="454"/>
      <c r="R876" s="454"/>
      <c r="S876" s="454"/>
      <c r="T876" s="454"/>
      <c r="U876" s="454"/>
      <c r="V876" s="454"/>
      <c r="W876" s="454"/>
      <c r="Y876" s="459"/>
      <c r="Z876" s="454"/>
      <c r="AA876" s="36"/>
      <c r="AB876" s="454"/>
      <c r="AC876" s="454"/>
      <c r="AD876" s="454"/>
      <c r="AE876" s="454"/>
      <c r="AK876" s="137"/>
    </row>
    <row r="877" spans="1:37" ht="15.75" customHeight="1">
      <c r="A877" s="454"/>
      <c r="B877" s="454"/>
      <c r="C877" s="454"/>
      <c r="D877" s="454"/>
      <c r="E877" s="454"/>
      <c r="F877" s="454"/>
      <c r="G877" s="34"/>
      <c r="H877" s="454"/>
      <c r="I877" s="454"/>
      <c r="J877" s="454"/>
      <c r="K877" s="454"/>
      <c r="L877" s="454"/>
      <c r="M877" s="454"/>
      <c r="N877" s="454"/>
      <c r="O877" s="454"/>
      <c r="P877" s="454"/>
      <c r="Q877" s="454"/>
      <c r="R877" s="454"/>
      <c r="S877" s="454"/>
      <c r="T877" s="454"/>
      <c r="U877" s="454"/>
      <c r="V877" s="454"/>
      <c r="W877" s="454"/>
      <c r="Y877" s="459"/>
      <c r="Z877" s="454"/>
      <c r="AA877" s="36"/>
      <c r="AB877" s="454"/>
      <c r="AC877" s="454"/>
      <c r="AD877" s="454"/>
      <c r="AE877" s="454"/>
      <c r="AK877" s="137"/>
    </row>
    <row r="878" spans="1:37" ht="15.75" customHeight="1">
      <c r="A878" s="454"/>
      <c r="B878" s="454"/>
      <c r="C878" s="454"/>
      <c r="D878" s="454"/>
      <c r="E878" s="454"/>
      <c r="F878" s="454"/>
      <c r="G878" s="34"/>
      <c r="H878" s="454"/>
      <c r="I878" s="454"/>
      <c r="J878" s="454"/>
      <c r="K878" s="454"/>
      <c r="L878" s="454"/>
      <c r="M878" s="454"/>
      <c r="N878" s="454"/>
      <c r="O878" s="454"/>
      <c r="P878" s="454"/>
      <c r="Q878" s="454"/>
      <c r="R878" s="454"/>
      <c r="S878" s="454"/>
      <c r="T878" s="454"/>
      <c r="U878" s="454"/>
      <c r="V878" s="454"/>
      <c r="W878" s="454"/>
      <c r="Y878" s="459"/>
      <c r="Z878" s="454"/>
      <c r="AA878" s="36"/>
      <c r="AB878" s="454"/>
      <c r="AC878" s="454"/>
      <c r="AD878" s="454"/>
      <c r="AE878" s="454"/>
      <c r="AK878" s="137"/>
    </row>
    <row r="879" spans="1:37" ht="15.75" customHeight="1">
      <c r="A879" s="454"/>
      <c r="B879" s="454"/>
      <c r="C879" s="454"/>
      <c r="D879" s="454"/>
      <c r="E879" s="454"/>
      <c r="F879" s="454"/>
      <c r="G879" s="34"/>
      <c r="H879" s="454"/>
      <c r="I879" s="454"/>
      <c r="J879" s="454"/>
      <c r="K879" s="454"/>
      <c r="L879" s="454"/>
      <c r="M879" s="454"/>
      <c r="N879" s="454"/>
      <c r="O879" s="454"/>
      <c r="P879" s="454"/>
      <c r="Q879" s="454"/>
      <c r="R879" s="454"/>
      <c r="S879" s="454"/>
      <c r="T879" s="454"/>
      <c r="U879" s="454"/>
      <c r="V879" s="454"/>
      <c r="W879" s="454"/>
      <c r="Y879" s="459"/>
      <c r="Z879" s="454"/>
      <c r="AA879" s="36"/>
      <c r="AB879" s="454"/>
      <c r="AC879" s="454"/>
      <c r="AD879" s="454"/>
      <c r="AE879" s="454"/>
      <c r="AK879" s="137"/>
    </row>
    <row r="880" spans="1:37" ht="15.75" customHeight="1">
      <c r="A880" s="454"/>
      <c r="B880" s="454"/>
      <c r="C880" s="454"/>
      <c r="D880" s="454"/>
      <c r="E880" s="454"/>
      <c r="F880" s="454"/>
      <c r="G880" s="34"/>
      <c r="H880" s="454"/>
      <c r="I880" s="454"/>
      <c r="J880" s="454"/>
      <c r="K880" s="454"/>
      <c r="L880" s="454"/>
      <c r="M880" s="454"/>
      <c r="N880" s="454"/>
      <c r="O880" s="454"/>
      <c r="P880" s="454"/>
      <c r="Q880" s="454"/>
      <c r="R880" s="454"/>
      <c r="S880" s="454"/>
      <c r="T880" s="454"/>
      <c r="U880" s="454"/>
      <c r="V880" s="454"/>
      <c r="W880" s="454"/>
      <c r="Y880" s="459"/>
      <c r="Z880" s="454"/>
      <c r="AA880" s="36"/>
      <c r="AB880" s="454"/>
      <c r="AC880" s="454"/>
      <c r="AD880" s="454"/>
      <c r="AE880" s="454"/>
      <c r="AK880" s="137"/>
    </row>
    <row r="881" spans="1:37" ht="15.75" customHeight="1">
      <c r="A881" s="454"/>
      <c r="B881" s="454"/>
      <c r="C881" s="454"/>
      <c r="D881" s="454"/>
      <c r="E881" s="454"/>
      <c r="F881" s="454"/>
      <c r="G881" s="34"/>
      <c r="H881" s="454"/>
      <c r="I881" s="454"/>
      <c r="J881" s="454"/>
      <c r="K881" s="454"/>
      <c r="L881" s="454"/>
      <c r="M881" s="454"/>
      <c r="N881" s="454"/>
      <c r="O881" s="454"/>
      <c r="P881" s="454"/>
      <c r="Q881" s="454"/>
      <c r="R881" s="454"/>
      <c r="S881" s="454"/>
      <c r="T881" s="454"/>
      <c r="U881" s="454"/>
      <c r="V881" s="454"/>
      <c r="W881" s="454"/>
      <c r="Y881" s="459"/>
      <c r="Z881" s="454"/>
      <c r="AA881" s="36"/>
      <c r="AB881" s="454"/>
      <c r="AC881" s="454"/>
      <c r="AD881" s="454"/>
      <c r="AE881" s="454"/>
      <c r="AK881" s="137"/>
    </row>
    <row r="882" spans="1:37" ht="15.75" customHeight="1">
      <c r="A882" s="454"/>
      <c r="B882" s="454"/>
      <c r="C882" s="454"/>
      <c r="D882" s="454"/>
      <c r="E882" s="454"/>
      <c r="F882" s="454"/>
      <c r="G882" s="34"/>
      <c r="H882" s="454"/>
      <c r="I882" s="454"/>
      <c r="J882" s="454"/>
      <c r="K882" s="454"/>
      <c r="L882" s="454"/>
      <c r="M882" s="454"/>
      <c r="N882" s="454"/>
      <c r="O882" s="454"/>
      <c r="P882" s="454"/>
      <c r="Q882" s="454"/>
      <c r="R882" s="454"/>
      <c r="S882" s="454"/>
      <c r="T882" s="454"/>
      <c r="U882" s="454"/>
      <c r="V882" s="454"/>
      <c r="W882" s="454"/>
      <c r="Y882" s="459"/>
      <c r="Z882" s="454"/>
      <c r="AA882" s="36"/>
      <c r="AB882" s="454"/>
      <c r="AC882" s="454"/>
      <c r="AD882" s="454"/>
      <c r="AE882" s="454"/>
      <c r="AK882" s="137"/>
    </row>
    <row r="883" spans="1:37" ht="15.75" customHeight="1">
      <c r="A883" s="454"/>
      <c r="B883" s="454"/>
      <c r="C883" s="454"/>
      <c r="D883" s="454"/>
      <c r="E883" s="454"/>
      <c r="F883" s="454"/>
      <c r="G883" s="34"/>
      <c r="H883" s="454"/>
      <c r="I883" s="454"/>
      <c r="J883" s="454"/>
      <c r="K883" s="454"/>
      <c r="L883" s="454"/>
      <c r="M883" s="454"/>
      <c r="N883" s="454"/>
      <c r="O883" s="454"/>
      <c r="P883" s="454"/>
      <c r="Q883" s="454"/>
      <c r="R883" s="454"/>
      <c r="S883" s="454"/>
      <c r="T883" s="454"/>
      <c r="U883" s="454"/>
      <c r="V883" s="454"/>
      <c r="W883" s="454"/>
      <c r="Y883" s="459"/>
      <c r="Z883" s="454"/>
      <c r="AA883" s="36"/>
      <c r="AB883" s="454"/>
      <c r="AC883" s="454"/>
      <c r="AD883" s="454"/>
      <c r="AE883" s="454"/>
      <c r="AK883" s="137"/>
    </row>
    <row r="884" spans="1:37" ht="15.75" customHeight="1">
      <c r="A884" s="454"/>
      <c r="B884" s="454"/>
      <c r="C884" s="454"/>
      <c r="D884" s="454"/>
      <c r="E884" s="454"/>
      <c r="F884" s="454"/>
      <c r="G884" s="34"/>
      <c r="H884" s="454"/>
      <c r="I884" s="454"/>
      <c r="J884" s="454"/>
      <c r="K884" s="454"/>
      <c r="L884" s="454"/>
      <c r="M884" s="454"/>
      <c r="N884" s="454"/>
      <c r="O884" s="454"/>
      <c r="P884" s="454"/>
      <c r="Q884" s="454"/>
      <c r="R884" s="454"/>
      <c r="S884" s="454"/>
      <c r="T884" s="454"/>
      <c r="U884" s="454"/>
      <c r="V884" s="454"/>
      <c r="W884" s="454"/>
      <c r="Y884" s="459"/>
      <c r="Z884" s="454"/>
      <c r="AA884" s="36"/>
      <c r="AB884" s="454"/>
      <c r="AC884" s="454"/>
      <c r="AD884" s="454"/>
      <c r="AE884" s="454"/>
      <c r="AK884" s="137"/>
    </row>
    <row r="885" spans="1:37" ht="15.75" customHeight="1">
      <c r="A885" s="454"/>
      <c r="B885" s="454"/>
      <c r="C885" s="454"/>
      <c r="D885" s="454"/>
      <c r="E885" s="454"/>
      <c r="F885" s="454"/>
      <c r="G885" s="34"/>
      <c r="H885" s="454"/>
      <c r="I885" s="454"/>
      <c r="J885" s="454"/>
      <c r="K885" s="454"/>
      <c r="L885" s="454"/>
      <c r="M885" s="454"/>
      <c r="N885" s="454"/>
      <c r="O885" s="454"/>
      <c r="P885" s="454"/>
      <c r="Q885" s="454"/>
      <c r="R885" s="454"/>
      <c r="S885" s="454"/>
      <c r="T885" s="454"/>
      <c r="U885" s="454"/>
      <c r="V885" s="454"/>
      <c r="W885" s="454"/>
      <c r="Y885" s="459"/>
      <c r="Z885" s="454"/>
      <c r="AA885" s="36"/>
      <c r="AB885" s="454"/>
      <c r="AC885" s="454"/>
      <c r="AD885" s="454"/>
      <c r="AE885" s="454"/>
      <c r="AK885" s="137"/>
    </row>
    <row r="886" spans="1:37" ht="15.75" customHeight="1">
      <c r="A886" s="454"/>
      <c r="B886" s="454"/>
      <c r="C886" s="454"/>
      <c r="D886" s="454"/>
      <c r="E886" s="454"/>
      <c r="F886" s="454"/>
      <c r="G886" s="34"/>
      <c r="H886" s="454"/>
      <c r="I886" s="454"/>
      <c r="J886" s="454"/>
      <c r="K886" s="454"/>
      <c r="L886" s="454"/>
      <c r="M886" s="454"/>
      <c r="N886" s="454"/>
      <c r="O886" s="454"/>
      <c r="P886" s="454"/>
      <c r="Q886" s="454"/>
      <c r="R886" s="454"/>
      <c r="S886" s="454"/>
      <c r="T886" s="454"/>
      <c r="U886" s="454"/>
      <c r="V886" s="454"/>
      <c r="W886" s="454"/>
      <c r="Y886" s="459"/>
      <c r="Z886" s="454"/>
      <c r="AA886" s="36"/>
      <c r="AB886" s="454"/>
      <c r="AC886" s="454"/>
      <c r="AD886" s="454"/>
      <c r="AE886" s="454"/>
      <c r="AK886" s="137"/>
    </row>
    <row r="887" spans="1:37" ht="15.75" customHeight="1">
      <c r="A887" s="454"/>
      <c r="B887" s="454"/>
      <c r="C887" s="454"/>
      <c r="D887" s="454"/>
      <c r="E887" s="454"/>
      <c r="F887" s="454"/>
      <c r="G887" s="34"/>
      <c r="H887" s="454"/>
      <c r="I887" s="454"/>
      <c r="J887" s="454"/>
      <c r="K887" s="454"/>
      <c r="L887" s="454"/>
      <c r="M887" s="454"/>
      <c r="N887" s="454"/>
      <c r="O887" s="454"/>
      <c r="P887" s="454"/>
      <c r="Q887" s="454"/>
      <c r="R887" s="454"/>
      <c r="S887" s="454"/>
      <c r="T887" s="454"/>
      <c r="U887" s="454"/>
      <c r="V887" s="454"/>
      <c r="W887" s="454"/>
      <c r="Y887" s="459"/>
      <c r="Z887" s="454"/>
      <c r="AA887" s="36"/>
      <c r="AB887" s="454"/>
      <c r="AC887" s="454"/>
      <c r="AD887" s="454"/>
      <c r="AE887" s="454"/>
      <c r="AK887" s="137"/>
    </row>
    <row r="888" spans="1:37" ht="15.75" customHeight="1">
      <c r="A888" s="454"/>
      <c r="B888" s="454"/>
      <c r="C888" s="454"/>
      <c r="D888" s="454"/>
      <c r="E888" s="454"/>
      <c r="F888" s="454"/>
      <c r="G888" s="34"/>
      <c r="H888" s="454"/>
      <c r="I888" s="454"/>
      <c r="J888" s="454"/>
      <c r="K888" s="454"/>
      <c r="L888" s="454"/>
      <c r="M888" s="454"/>
      <c r="N888" s="454"/>
      <c r="O888" s="454"/>
      <c r="P888" s="454"/>
      <c r="Q888" s="454"/>
      <c r="R888" s="454"/>
      <c r="S888" s="454"/>
      <c r="T888" s="454"/>
      <c r="U888" s="454"/>
      <c r="V888" s="454"/>
      <c r="W888" s="454"/>
      <c r="Y888" s="459"/>
      <c r="Z888" s="454"/>
      <c r="AA888" s="36"/>
      <c r="AB888" s="454"/>
      <c r="AC888" s="454"/>
      <c r="AD888" s="454"/>
      <c r="AE888" s="454"/>
      <c r="AK888" s="137"/>
    </row>
    <row r="889" spans="1:37" ht="15.75" customHeight="1">
      <c r="A889" s="454"/>
      <c r="B889" s="454"/>
      <c r="C889" s="454"/>
      <c r="D889" s="454"/>
      <c r="E889" s="454"/>
      <c r="F889" s="454"/>
      <c r="G889" s="34"/>
      <c r="H889" s="454"/>
      <c r="I889" s="454"/>
      <c r="J889" s="454"/>
      <c r="K889" s="454"/>
      <c r="L889" s="454"/>
      <c r="M889" s="454"/>
      <c r="N889" s="454"/>
      <c r="O889" s="454"/>
      <c r="P889" s="454"/>
      <c r="Q889" s="454"/>
      <c r="R889" s="454"/>
      <c r="S889" s="454"/>
      <c r="T889" s="454"/>
      <c r="U889" s="454"/>
      <c r="V889" s="454"/>
      <c r="W889" s="454"/>
      <c r="Y889" s="459"/>
      <c r="Z889" s="454"/>
      <c r="AA889" s="36"/>
      <c r="AB889" s="454"/>
      <c r="AC889" s="454"/>
      <c r="AD889" s="454"/>
      <c r="AE889" s="454"/>
      <c r="AK889" s="137"/>
    </row>
    <row r="890" spans="1:37" ht="15.75" customHeight="1">
      <c r="A890" s="454"/>
      <c r="B890" s="454"/>
      <c r="C890" s="454"/>
      <c r="D890" s="454"/>
      <c r="E890" s="454"/>
      <c r="F890" s="454"/>
      <c r="G890" s="34"/>
      <c r="H890" s="454"/>
      <c r="I890" s="454"/>
      <c r="J890" s="454"/>
      <c r="K890" s="454"/>
      <c r="L890" s="454"/>
      <c r="M890" s="454"/>
      <c r="N890" s="454"/>
      <c r="O890" s="454"/>
      <c r="P890" s="454"/>
      <c r="Q890" s="454"/>
      <c r="R890" s="454"/>
      <c r="S890" s="454"/>
      <c r="T890" s="454"/>
      <c r="U890" s="454"/>
      <c r="V890" s="454"/>
      <c r="W890" s="454"/>
      <c r="Y890" s="459"/>
      <c r="Z890" s="454"/>
      <c r="AA890" s="36"/>
      <c r="AB890" s="454"/>
      <c r="AC890" s="454"/>
      <c r="AD890" s="454"/>
      <c r="AE890" s="454"/>
      <c r="AK890" s="137"/>
    </row>
    <row r="891" spans="1:37" ht="15.75" customHeight="1">
      <c r="A891" s="454"/>
      <c r="B891" s="454"/>
      <c r="C891" s="454"/>
      <c r="D891" s="454"/>
      <c r="E891" s="454"/>
      <c r="F891" s="454"/>
      <c r="G891" s="34"/>
      <c r="H891" s="454"/>
      <c r="I891" s="454"/>
      <c r="J891" s="454"/>
      <c r="K891" s="454"/>
      <c r="L891" s="454"/>
      <c r="M891" s="454"/>
      <c r="N891" s="454"/>
      <c r="O891" s="454"/>
      <c r="P891" s="454"/>
      <c r="Q891" s="454"/>
      <c r="R891" s="454"/>
      <c r="S891" s="454"/>
      <c r="T891" s="454"/>
      <c r="U891" s="454"/>
      <c r="V891" s="454"/>
      <c r="W891" s="454"/>
      <c r="Y891" s="459"/>
      <c r="Z891" s="454"/>
      <c r="AA891" s="36"/>
      <c r="AB891" s="454"/>
      <c r="AC891" s="454"/>
      <c r="AD891" s="454"/>
      <c r="AE891" s="454"/>
      <c r="AK891" s="137"/>
    </row>
    <row r="892" spans="1:37" ht="15.75" customHeight="1">
      <c r="A892" s="454"/>
      <c r="B892" s="454"/>
      <c r="C892" s="454"/>
      <c r="D892" s="454"/>
      <c r="E892" s="454"/>
      <c r="F892" s="454"/>
      <c r="G892" s="34"/>
      <c r="H892" s="454"/>
      <c r="I892" s="454"/>
      <c r="J892" s="454"/>
      <c r="K892" s="454"/>
      <c r="L892" s="454"/>
      <c r="M892" s="454"/>
      <c r="N892" s="454"/>
      <c r="O892" s="454"/>
      <c r="P892" s="454"/>
      <c r="Q892" s="454"/>
      <c r="R892" s="454"/>
      <c r="S892" s="454"/>
      <c r="T892" s="454"/>
      <c r="U892" s="454"/>
      <c r="V892" s="454"/>
      <c r="W892" s="454"/>
      <c r="Y892" s="459"/>
      <c r="Z892" s="454"/>
      <c r="AA892" s="36"/>
      <c r="AB892" s="454"/>
      <c r="AC892" s="454"/>
      <c r="AD892" s="454"/>
      <c r="AE892" s="454"/>
      <c r="AK892" s="137"/>
    </row>
    <row r="893" spans="1:37" ht="15.75" customHeight="1">
      <c r="A893" s="454"/>
      <c r="B893" s="454"/>
      <c r="C893" s="454"/>
      <c r="D893" s="454"/>
      <c r="E893" s="454"/>
      <c r="F893" s="454"/>
      <c r="G893" s="34"/>
      <c r="H893" s="454"/>
      <c r="I893" s="454"/>
      <c r="J893" s="454"/>
      <c r="K893" s="454"/>
      <c r="L893" s="454"/>
      <c r="M893" s="454"/>
      <c r="N893" s="454"/>
      <c r="O893" s="454"/>
      <c r="P893" s="454"/>
      <c r="Q893" s="454"/>
      <c r="R893" s="454"/>
      <c r="S893" s="454"/>
      <c r="T893" s="454"/>
      <c r="U893" s="454"/>
      <c r="V893" s="454"/>
      <c r="W893" s="454"/>
      <c r="Y893" s="459"/>
      <c r="Z893" s="454"/>
      <c r="AA893" s="36"/>
      <c r="AB893" s="454"/>
      <c r="AC893" s="454"/>
      <c r="AD893" s="454"/>
      <c r="AE893" s="454"/>
      <c r="AK893" s="137"/>
    </row>
    <row r="894" spans="1:37" ht="15.75" customHeight="1">
      <c r="A894" s="454"/>
      <c r="B894" s="454"/>
      <c r="C894" s="454"/>
      <c r="D894" s="454"/>
      <c r="E894" s="454"/>
      <c r="F894" s="454"/>
      <c r="G894" s="34"/>
      <c r="H894" s="454"/>
      <c r="I894" s="454"/>
      <c r="J894" s="454"/>
      <c r="K894" s="454"/>
      <c r="L894" s="454"/>
      <c r="M894" s="454"/>
      <c r="N894" s="454"/>
      <c r="O894" s="454"/>
      <c r="P894" s="454"/>
      <c r="Q894" s="454"/>
      <c r="R894" s="454"/>
      <c r="S894" s="454"/>
      <c r="T894" s="454"/>
      <c r="U894" s="454"/>
      <c r="V894" s="454"/>
      <c r="W894" s="454"/>
      <c r="Y894" s="459"/>
      <c r="Z894" s="454"/>
      <c r="AA894" s="36"/>
      <c r="AB894" s="454"/>
      <c r="AC894" s="454"/>
      <c r="AD894" s="454"/>
      <c r="AE894" s="454"/>
      <c r="AK894" s="137"/>
    </row>
    <row r="895" spans="1:37" ht="15.75" customHeight="1">
      <c r="A895" s="454"/>
      <c r="B895" s="454"/>
      <c r="C895" s="454"/>
      <c r="D895" s="454"/>
      <c r="E895" s="454"/>
      <c r="F895" s="454"/>
      <c r="G895" s="34"/>
      <c r="H895" s="454"/>
      <c r="I895" s="454"/>
      <c r="J895" s="454"/>
      <c r="K895" s="454"/>
      <c r="L895" s="454"/>
      <c r="M895" s="454"/>
      <c r="N895" s="454"/>
      <c r="O895" s="454"/>
      <c r="P895" s="454"/>
      <c r="Q895" s="454"/>
      <c r="R895" s="454"/>
      <c r="S895" s="454"/>
      <c r="T895" s="454"/>
      <c r="U895" s="454"/>
      <c r="V895" s="454"/>
      <c r="W895" s="454"/>
      <c r="Y895" s="459"/>
      <c r="Z895" s="454"/>
      <c r="AA895" s="36"/>
      <c r="AB895" s="454"/>
      <c r="AC895" s="454"/>
      <c r="AD895" s="454"/>
      <c r="AE895" s="454"/>
      <c r="AK895" s="137"/>
    </row>
    <row r="896" spans="1:37" ht="15.75" customHeight="1">
      <c r="A896" s="454"/>
      <c r="B896" s="454"/>
      <c r="C896" s="454"/>
      <c r="D896" s="454"/>
      <c r="E896" s="454"/>
      <c r="F896" s="454"/>
      <c r="G896" s="34"/>
      <c r="H896" s="454"/>
      <c r="I896" s="454"/>
      <c r="J896" s="454"/>
      <c r="K896" s="454"/>
      <c r="L896" s="454"/>
      <c r="M896" s="454"/>
      <c r="N896" s="454"/>
      <c r="O896" s="454"/>
      <c r="P896" s="454"/>
      <c r="Q896" s="454"/>
      <c r="R896" s="454"/>
      <c r="S896" s="454"/>
      <c r="T896" s="454"/>
      <c r="U896" s="454"/>
      <c r="V896" s="454"/>
      <c r="W896" s="454"/>
      <c r="Y896" s="459"/>
      <c r="Z896" s="454"/>
      <c r="AA896" s="36"/>
      <c r="AB896" s="454"/>
      <c r="AC896" s="454"/>
      <c r="AD896" s="454"/>
      <c r="AE896" s="454"/>
      <c r="AK896" s="137"/>
    </row>
    <row r="897" spans="1:37" ht="15.75" customHeight="1">
      <c r="A897" s="454"/>
      <c r="B897" s="454"/>
      <c r="C897" s="454"/>
      <c r="D897" s="454"/>
      <c r="E897" s="454"/>
      <c r="F897" s="454"/>
      <c r="G897" s="34"/>
      <c r="H897" s="454"/>
      <c r="I897" s="454"/>
      <c r="J897" s="454"/>
      <c r="K897" s="454"/>
      <c r="L897" s="454"/>
      <c r="M897" s="454"/>
      <c r="N897" s="454"/>
      <c r="O897" s="454"/>
      <c r="P897" s="454"/>
      <c r="Q897" s="454"/>
      <c r="R897" s="454"/>
      <c r="S897" s="454"/>
      <c r="T897" s="454"/>
      <c r="U897" s="454"/>
      <c r="V897" s="454"/>
      <c r="W897" s="454"/>
      <c r="Y897" s="459"/>
      <c r="Z897" s="454"/>
      <c r="AA897" s="36"/>
      <c r="AB897" s="454"/>
      <c r="AC897" s="454"/>
      <c r="AD897" s="454"/>
      <c r="AE897" s="454"/>
      <c r="AK897" s="137"/>
    </row>
    <row r="898" spans="1:37" ht="15.75" customHeight="1">
      <c r="A898" s="454"/>
      <c r="B898" s="454"/>
      <c r="C898" s="454"/>
      <c r="D898" s="454"/>
      <c r="E898" s="454"/>
      <c r="F898" s="454"/>
      <c r="G898" s="34"/>
      <c r="H898" s="454"/>
      <c r="I898" s="454"/>
      <c r="J898" s="454"/>
      <c r="K898" s="454"/>
      <c r="L898" s="454"/>
      <c r="M898" s="454"/>
      <c r="N898" s="454"/>
      <c r="O898" s="454"/>
      <c r="P898" s="454"/>
      <c r="Q898" s="454"/>
      <c r="R898" s="454"/>
      <c r="S898" s="454"/>
      <c r="T898" s="454"/>
      <c r="U898" s="454"/>
      <c r="V898" s="454"/>
      <c r="W898" s="454"/>
      <c r="Y898" s="459"/>
      <c r="Z898" s="454"/>
      <c r="AA898" s="36"/>
      <c r="AB898" s="454"/>
      <c r="AC898" s="454"/>
      <c r="AD898" s="454"/>
      <c r="AE898" s="454"/>
      <c r="AK898" s="137"/>
    </row>
    <row r="899" spans="1:37" ht="15.75" customHeight="1">
      <c r="A899" s="454"/>
      <c r="B899" s="454"/>
      <c r="C899" s="454"/>
      <c r="D899" s="454"/>
      <c r="E899" s="454"/>
      <c r="F899" s="454"/>
      <c r="G899" s="34"/>
      <c r="H899" s="454"/>
      <c r="I899" s="454"/>
      <c r="J899" s="454"/>
      <c r="K899" s="454"/>
      <c r="L899" s="454"/>
      <c r="M899" s="454"/>
      <c r="N899" s="454"/>
      <c r="O899" s="454"/>
      <c r="P899" s="454"/>
      <c r="Q899" s="454"/>
      <c r="R899" s="454"/>
      <c r="S899" s="454"/>
      <c r="T899" s="454"/>
      <c r="U899" s="454"/>
      <c r="V899" s="454"/>
      <c r="W899" s="454"/>
      <c r="Y899" s="459"/>
      <c r="Z899" s="454"/>
      <c r="AA899" s="36"/>
      <c r="AB899" s="454"/>
      <c r="AC899" s="454"/>
      <c r="AD899" s="454"/>
      <c r="AE899" s="454"/>
      <c r="AK899" s="137"/>
    </row>
    <row r="900" spans="1:37" ht="15.75" customHeight="1">
      <c r="A900" s="454"/>
      <c r="B900" s="454"/>
      <c r="C900" s="454"/>
      <c r="D900" s="454"/>
      <c r="E900" s="454"/>
      <c r="F900" s="454"/>
      <c r="G900" s="34"/>
      <c r="H900" s="454"/>
      <c r="I900" s="454"/>
      <c r="J900" s="454"/>
      <c r="K900" s="454"/>
      <c r="L900" s="454"/>
      <c r="M900" s="454"/>
      <c r="N900" s="454"/>
      <c r="O900" s="454"/>
      <c r="P900" s="454"/>
      <c r="Q900" s="454"/>
      <c r="R900" s="454"/>
      <c r="S900" s="454"/>
      <c r="T900" s="454"/>
      <c r="U900" s="454"/>
      <c r="V900" s="454"/>
      <c r="W900" s="454"/>
      <c r="Y900" s="459"/>
      <c r="Z900" s="454"/>
      <c r="AA900" s="36"/>
      <c r="AB900" s="454"/>
      <c r="AC900" s="454"/>
      <c r="AD900" s="454"/>
      <c r="AE900" s="454"/>
      <c r="AK900" s="137"/>
    </row>
    <row r="901" spans="1:37" ht="15.75" customHeight="1">
      <c r="A901" s="454"/>
      <c r="B901" s="454"/>
      <c r="C901" s="454"/>
      <c r="D901" s="454"/>
      <c r="E901" s="454"/>
      <c r="F901" s="454"/>
      <c r="G901" s="34"/>
      <c r="H901" s="454"/>
      <c r="I901" s="454"/>
      <c r="J901" s="454"/>
      <c r="K901" s="454"/>
      <c r="L901" s="454"/>
      <c r="M901" s="454"/>
      <c r="N901" s="454"/>
      <c r="O901" s="454"/>
      <c r="P901" s="454"/>
      <c r="Q901" s="454"/>
      <c r="R901" s="454"/>
      <c r="S901" s="454"/>
      <c r="T901" s="454"/>
      <c r="U901" s="454"/>
      <c r="V901" s="454"/>
      <c r="W901" s="454"/>
      <c r="Y901" s="459"/>
      <c r="Z901" s="454"/>
      <c r="AA901" s="36"/>
      <c r="AB901" s="454"/>
      <c r="AC901" s="454"/>
      <c r="AD901" s="454"/>
      <c r="AE901" s="454"/>
      <c r="AK901" s="137"/>
    </row>
    <row r="902" spans="1:37" ht="15.75" customHeight="1">
      <c r="A902" s="454"/>
      <c r="B902" s="454"/>
      <c r="C902" s="454"/>
      <c r="D902" s="454"/>
      <c r="E902" s="454"/>
      <c r="F902" s="454"/>
      <c r="G902" s="34"/>
      <c r="H902" s="454"/>
      <c r="I902" s="454"/>
      <c r="J902" s="454"/>
      <c r="K902" s="454"/>
      <c r="L902" s="454"/>
      <c r="M902" s="454"/>
      <c r="N902" s="454"/>
      <c r="O902" s="454"/>
      <c r="P902" s="454"/>
      <c r="Q902" s="454"/>
      <c r="R902" s="454"/>
      <c r="S902" s="454"/>
      <c r="T902" s="454"/>
      <c r="U902" s="454"/>
      <c r="V902" s="454"/>
      <c r="W902" s="454"/>
      <c r="Y902" s="459"/>
      <c r="Z902" s="454"/>
      <c r="AA902" s="36"/>
      <c r="AB902" s="454"/>
      <c r="AC902" s="454"/>
      <c r="AD902" s="454"/>
      <c r="AE902" s="454"/>
      <c r="AK902" s="137"/>
    </row>
    <row r="903" spans="1:37" ht="15.75" customHeight="1">
      <c r="A903" s="454"/>
      <c r="B903" s="454"/>
      <c r="C903" s="454"/>
      <c r="D903" s="454"/>
      <c r="E903" s="454"/>
      <c r="F903" s="454"/>
      <c r="G903" s="34"/>
      <c r="H903" s="454"/>
      <c r="I903" s="454"/>
      <c r="J903" s="454"/>
      <c r="K903" s="454"/>
      <c r="L903" s="454"/>
      <c r="M903" s="454"/>
      <c r="N903" s="454"/>
      <c r="O903" s="454"/>
      <c r="P903" s="454"/>
      <c r="Q903" s="454"/>
      <c r="R903" s="454"/>
      <c r="S903" s="454"/>
      <c r="T903" s="454"/>
      <c r="U903" s="454"/>
      <c r="V903" s="454"/>
      <c r="W903" s="454"/>
      <c r="Y903" s="459"/>
      <c r="Z903" s="454"/>
      <c r="AA903" s="36"/>
      <c r="AB903" s="454"/>
      <c r="AC903" s="454"/>
      <c r="AD903" s="454"/>
      <c r="AE903" s="454"/>
      <c r="AK903" s="137"/>
    </row>
    <row r="904" spans="1:37" ht="15.75" customHeight="1">
      <c r="A904" s="454"/>
      <c r="B904" s="454"/>
      <c r="C904" s="454"/>
      <c r="D904" s="454"/>
      <c r="E904" s="454"/>
      <c r="F904" s="454"/>
      <c r="G904" s="34"/>
      <c r="H904" s="454"/>
      <c r="I904" s="454"/>
      <c r="J904" s="454"/>
      <c r="K904" s="454"/>
      <c r="L904" s="454"/>
      <c r="M904" s="454"/>
      <c r="N904" s="454"/>
      <c r="O904" s="454"/>
      <c r="P904" s="454"/>
      <c r="Q904" s="454"/>
      <c r="R904" s="454"/>
      <c r="S904" s="454"/>
      <c r="T904" s="454"/>
      <c r="U904" s="454"/>
      <c r="V904" s="454"/>
      <c r="W904" s="454"/>
      <c r="Y904" s="459"/>
      <c r="Z904" s="454"/>
      <c r="AA904" s="36"/>
      <c r="AB904" s="454"/>
      <c r="AC904" s="454"/>
      <c r="AD904" s="454"/>
      <c r="AE904" s="454"/>
      <c r="AK904" s="137"/>
    </row>
    <row r="905" spans="1:37" ht="15.75" customHeight="1">
      <c r="A905" s="454"/>
      <c r="B905" s="454"/>
      <c r="C905" s="454"/>
      <c r="D905" s="454"/>
      <c r="E905" s="454"/>
      <c r="F905" s="454"/>
      <c r="G905" s="34"/>
      <c r="H905" s="454"/>
      <c r="I905" s="454"/>
      <c r="J905" s="454"/>
      <c r="K905" s="454"/>
      <c r="L905" s="454"/>
      <c r="M905" s="454"/>
      <c r="N905" s="454"/>
      <c r="O905" s="454"/>
      <c r="P905" s="454"/>
      <c r="Q905" s="454"/>
      <c r="R905" s="454"/>
      <c r="S905" s="454"/>
      <c r="T905" s="454"/>
      <c r="U905" s="454"/>
      <c r="V905" s="454"/>
      <c r="W905" s="454"/>
      <c r="Y905" s="459"/>
      <c r="Z905" s="454"/>
      <c r="AA905" s="36"/>
      <c r="AB905" s="454"/>
      <c r="AC905" s="454"/>
      <c r="AD905" s="454"/>
      <c r="AE905" s="454"/>
      <c r="AK905" s="137"/>
    </row>
    <row r="906" spans="1:37" ht="15.75" customHeight="1">
      <c r="A906" s="454"/>
      <c r="B906" s="454"/>
      <c r="C906" s="454"/>
      <c r="D906" s="454"/>
      <c r="E906" s="454"/>
      <c r="F906" s="454"/>
      <c r="G906" s="34"/>
      <c r="H906" s="454"/>
      <c r="I906" s="454"/>
      <c r="J906" s="454"/>
      <c r="K906" s="454"/>
      <c r="L906" s="454"/>
      <c r="M906" s="454"/>
      <c r="N906" s="454"/>
      <c r="O906" s="454"/>
      <c r="P906" s="454"/>
      <c r="Q906" s="454"/>
      <c r="R906" s="454"/>
      <c r="S906" s="454"/>
      <c r="T906" s="454"/>
      <c r="U906" s="454"/>
      <c r="V906" s="454"/>
      <c r="W906" s="454"/>
      <c r="Y906" s="459"/>
      <c r="Z906" s="454"/>
      <c r="AA906" s="36"/>
      <c r="AB906" s="454"/>
      <c r="AC906" s="454"/>
      <c r="AD906" s="454"/>
      <c r="AE906" s="454"/>
      <c r="AK906" s="137"/>
    </row>
    <row r="907" spans="1:37" ht="15.75" customHeight="1">
      <c r="A907" s="454"/>
      <c r="B907" s="454"/>
      <c r="C907" s="454"/>
      <c r="D907" s="454"/>
      <c r="E907" s="454"/>
      <c r="F907" s="454"/>
      <c r="G907" s="34"/>
      <c r="H907" s="454"/>
      <c r="I907" s="454"/>
      <c r="J907" s="454"/>
      <c r="K907" s="454"/>
      <c r="L907" s="454"/>
      <c r="M907" s="454"/>
      <c r="N907" s="454"/>
      <c r="O907" s="454"/>
      <c r="P907" s="454"/>
      <c r="Q907" s="454"/>
      <c r="R907" s="454"/>
      <c r="S907" s="454"/>
      <c r="T907" s="454"/>
      <c r="U907" s="454"/>
      <c r="V907" s="454"/>
      <c r="W907" s="454"/>
      <c r="Y907" s="459"/>
      <c r="Z907" s="454"/>
      <c r="AA907" s="36"/>
      <c r="AB907" s="454"/>
      <c r="AC907" s="454"/>
      <c r="AD907" s="454"/>
      <c r="AE907" s="454"/>
      <c r="AK907" s="137"/>
    </row>
    <row r="908" spans="1:37" ht="15.75" customHeight="1">
      <c r="A908" s="454"/>
      <c r="B908" s="454"/>
      <c r="C908" s="454"/>
      <c r="D908" s="454"/>
      <c r="E908" s="454"/>
      <c r="F908" s="454"/>
      <c r="G908" s="34"/>
      <c r="H908" s="454"/>
      <c r="I908" s="454"/>
      <c r="J908" s="454"/>
      <c r="K908" s="454"/>
      <c r="L908" s="454"/>
      <c r="M908" s="454"/>
      <c r="N908" s="454"/>
      <c r="O908" s="454"/>
      <c r="P908" s="454"/>
      <c r="Q908" s="454"/>
      <c r="R908" s="454"/>
      <c r="S908" s="454"/>
      <c r="T908" s="454"/>
      <c r="U908" s="454"/>
      <c r="V908" s="454"/>
      <c r="W908" s="454"/>
      <c r="Y908" s="459"/>
      <c r="Z908" s="454"/>
      <c r="AA908" s="36"/>
      <c r="AB908" s="454"/>
      <c r="AC908" s="454"/>
      <c r="AD908" s="454"/>
      <c r="AE908" s="454"/>
      <c r="AK908" s="137"/>
    </row>
    <row r="909" spans="1:37" ht="15.75" customHeight="1">
      <c r="A909" s="454"/>
      <c r="B909" s="454"/>
      <c r="C909" s="454"/>
      <c r="D909" s="454"/>
      <c r="E909" s="454"/>
      <c r="F909" s="454"/>
      <c r="G909" s="34"/>
      <c r="H909" s="454"/>
      <c r="I909" s="454"/>
      <c r="J909" s="454"/>
      <c r="K909" s="454"/>
      <c r="L909" s="454"/>
      <c r="M909" s="454"/>
      <c r="N909" s="454"/>
      <c r="O909" s="454"/>
      <c r="P909" s="454"/>
      <c r="Q909" s="454"/>
      <c r="R909" s="454"/>
      <c r="S909" s="454"/>
      <c r="T909" s="454"/>
      <c r="U909" s="454"/>
      <c r="V909" s="454"/>
      <c r="W909" s="454"/>
      <c r="Y909" s="459"/>
      <c r="Z909" s="454"/>
      <c r="AA909" s="36"/>
      <c r="AB909" s="454"/>
      <c r="AC909" s="454"/>
      <c r="AD909" s="454"/>
      <c r="AE909" s="454"/>
      <c r="AK909" s="137"/>
    </row>
    <row r="910" spans="1:37" ht="15.75" customHeight="1">
      <c r="A910" s="454"/>
      <c r="B910" s="454"/>
      <c r="C910" s="454"/>
      <c r="D910" s="454"/>
      <c r="E910" s="454"/>
      <c r="F910" s="454"/>
      <c r="G910" s="34"/>
      <c r="H910" s="454"/>
      <c r="I910" s="454"/>
      <c r="J910" s="454"/>
      <c r="K910" s="454"/>
      <c r="L910" s="454"/>
      <c r="M910" s="454"/>
      <c r="N910" s="454"/>
      <c r="O910" s="454"/>
      <c r="P910" s="454"/>
      <c r="Q910" s="454"/>
      <c r="R910" s="454"/>
      <c r="S910" s="454"/>
      <c r="T910" s="454"/>
      <c r="U910" s="454"/>
      <c r="V910" s="454"/>
      <c r="W910" s="454"/>
      <c r="Y910" s="459"/>
      <c r="Z910" s="454"/>
      <c r="AA910" s="36"/>
      <c r="AB910" s="454"/>
      <c r="AC910" s="454"/>
      <c r="AD910" s="454"/>
      <c r="AE910" s="454"/>
      <c r="AK910" s="137"/>
    </row>
    <row r="911" spans="1:37" ht="15.75" customHeight="1">
      <c r="A911" s="454"/>
      <c r="B911" s="454"/>
      <c r="C911" s="454"/>
      <c r="D911" s="454"/>
      <c r="E911" s="454"/>
      <c r="F911" s="454"/>
      <c r="G911" s="34"/>
      <c r="H911" s="454"/>
      <c r="I911" s="454"/>
      <c r="J911" s="454"/>
      <c r="K911" s="454"/>
      <c r="L911" s="454"/>
      <c r="M911" s="454"/>
      <c r="N911" s="454"/>
      <c r="O911" s="454"/>
      <c r="P911" s="454"/>
      <c r="Q911" s="454"/>
      <c r="R911" s="454"/>
      <c r="S911" s="454"/>
      <c r="T911" s="454"/>
      <c r="U911" s="454"/>
      <c r="V911" s="454"/>
      <c r="W911" s="454"/>
      <c r="Y911" s="459"/>
      <c r="Z911" s="454"/>
      <c r="AA911" s="36"/>
      <c r="AB911" s="454"/>
      <c r="AC911" s="454"/>
      <c r="AD911" s="454"/>
      <c r="AE911" s="454"/>
      <c r="AK911" s="137"/>
    </row>
    <row r="912" spans="1:37" ht="15.75" customHeight="1">
      <c r="A912" s="454"/>
      <c r="B912" s="454"/>
      <c r="C912" s="454"/>
      <c r="D912" s="454"/>
      <c r="E912" s="454"/>
      <c r="F912" s="454"/>
      <c r="G912" s="34"/>
      <c r="H912" s="454"/>
      <c r="I912" s="454"/>
      <c r="J912" s="454"/>
      <c r="K912" s="454"/>
      <c r="L912" s="454"/>
      <c r="M912" s="454"/>
      <c r="N912" s="454"/>
      <c r="O912" s="454"/>
      <c r="P912" s="454"/>
      <c r="Q912" s="454"/>
      <c r="R912" s="454"/>
      <c r="S912" s="454"/>
      <c r="T912" s="454"/>
      <c r="U912" s="454"/>
      <c r="V912" s="454"/>
      <c r="W912" s="454"/>
      <c r="Y912" s="459"/>
      <c r="Z912" s="454"/>
      <c r="AA912" s="36"/>
      <c r="AB912" s="454"/>
      <c r="AC912" s="454"/>
      <c r="AD912" s="454"/>
      <c r="AE912" s="454"/>
      <c r="AK912" s="137"/>
    </row>
    <row r="913" spans="1:37" ht="15.75" customHeight="1">
      <c r="A913" s="454"/>
      <c r="B913" s="454"/>
      <c r="C913" s="454"/>
      <c r="D913" s="454"/>
      <c r="E913" s="454"/>
      <c r="F913" s="454"/>
      <c r="G913" s="34"/>
      <c r="H913" s="454"/>
      <c r="I913" s="454"/>
      <c r="J913" s="454"/>
      <c r="K913" s="454"/>
      <c r="L913" s="454"/>
      <c r="M913" s="454"/>
      <c r="N913" s="454"/>
      <c r="O913" s="454"/>
      <c r="P913" s="454"/>
      <c r="Q913" s="454"/>
      <c r="R913" s="454"/>
      <c r="S913" s="454"/>
      <c r="T913" s="454"/>
      <c r="U913" s="454"/>
      <c r="V913" s="454"/>
      <c r="W913" s="454"/>
      <c r="Y913" s="459"/>
      <c r="Z913" s="454"/>
      <c r="AA913" s="36"/>
      <c r="AB913" s="454"/>
      <c r="AC913" s="454"/>
      <c r="AD913" s="454"/>
      <c r="AE913" s="454"/>
      <c r="AK913" s="137"/>
    </row>
    <row r="914" spans="1:37" ht="15.75" customHeight="1">
      <c r="A914" s="454"/>
      <c r="B914" s="454"/>
      <c r="C914" s="454"/>
      <c r="D914" s="454"/>
      <c r="E914" s="454"/>
      <c r="F914" s="454"/>
      <c r="G914" s="34"/>
      <c r="H914" s="454"/>
      <c r="I914" s="454"/>
      <c r="J914" s="454"/>
      <c r="K914" s="454"/>
      <c r="L914" s="454"/>
      <c r="M914" s="454"/>
      <c r="N914" s="454"/>
      <c r="O914" s="454"/>
      <c r="P914" s="454"/>
      <c r="Q914" s="454"/>
      <c r="R914" s="454"/>
      <c r="S914" s="454"/>
      <c r="T914" s="454"/>
      <c r="U914" s="454"/>
      <c r="V914" s="454"/>
      <c r="W914" s="454"/>
      <c r="Y914" s="459"/>
      <c r="Z914" s="454"/>
      <c r="AA914" s="36"/>
      <c r="AB914" s="454"/>
      <c r="AC914" s="454"/>
      <c r="AD914" s="454"/>
      <c r="AE914" s="454"/>
      <c r="AK914" s="137"/>
    </row>
    <row r="915" spans="1:37" ht="15.75" customHeight="1">
      <c r="A915" s="454"/>
      <c r="B915" s="454"/>
      <c r="C915" s="454"/>
      <c r="D915" s="454"/>
      <c r="E915" s="454"/>
      <c r="F915" s="454"/>
      <c r="G915" s="34"/>
      <c r="H915" s="454"/>
      <c r="I915" s="454"/>
      <c r="J915" s="454"/>
      <c r="K915" s="454"/>
      <c r="L915" s="454"/>
      <c r="M915" s="454"/>
      <c r="N915" s="454"/>
      <c r="O915" s="454"/>
      <c r="P915" s="454"/>
      <c r="Q915" s="454"/>
      <c r="R915" s="454"/>
      <c r="S915" s="454"/>
      <c r="T915" s="454"/>
      <c r="U915" s="454"/>
      <c r="V915" s="454"/>
      <c r="W915" s="454"/>
      <c r="Y915" s="459"/>
      <c r="Z915" s="454"/>
      <c r="AA915" s="36"/>
      <c r="AB915" s="454"/>
      <c r="AC915" s="454"/>
      <c r="AD915" s="454"/>
      <c r="AE915" s="454"/>
      <c r="AK915" s="137"/>
    </row>
    <row r="916" spans="1:37" ht="15.75" customHeight="1">
      <c r="A916" s="454"/>
      <c r="B916" s="454"/>
      <c r="C916" s="454"/>
      <c r="D916" s="454"/>
      <c r="E916" s="454"/>
      <c r="F916" s="454"/>
      <c r="G916" s="34"/>
      <c r="H916" s="454"/>
      <c r="I916" s="454"/>
      <c r="J916" s="454"/>
      <c r="K916" s="454"/>
      <c r="L916" s="454"/>
      <c r="M916" s="454"/>
      <c r="N916" s="454"/>
      <c r="O916" s="454"/>
      <c r="P916" s="454"/>
      <c r="Q916" s="454"/>
      <c r="R916" s="454"/>
      <c r="S916" s="454"/>
      <c r="T916" s="454"/>
      <c r="U916" s="454"/>
      <c r="V916" s="454"/>
      <c r="W916" s="454"/>
      <c r="Y916" s="459"/>
      <c r="Z916" s="454"/>
      <c r="AA916" s="36"/>
      <c r="AB916" s="454"/>
      <c r="AC916" s="454"/>
      <c r="AD916" s="454"/>
      <c r="AE916" s="454"/>
      <c r="AK916" s="137"/>
    </row>
    <row r="917" spans="1:37" ht="15.75" customHeight="1">
      <c r="A917" s="454"/>
      <c r="B917" s="454"/>
      <c r="C917" s="454"/>
      <c r="D917" s="454"/>
      <c r="E917" s="454"/>
      <c r="F917" s="454"/>
      <c r="G917" s="34"/>
      <c r="H917" s="454"/>
      <c r="I917" s="454"/>
      <c r="J917" s="454"/>
      <c r="K917" s="454"/>
      <c r="L917" s="454"/>
      <c r="M917" s="454"/>
      <c r="N917" s="454"/>
      <c r="O917" s="454"/>
      <c r="P917" s="454"/>
      <c r="Q917" s="454"/>
      <c r="R917" s="454"/>
      <c r="S917" s="454"/>
      <c r="T917" s="454"/>
      <c r="U917" s="454"/>
      <c r="V917" s="454"/>
      <c r="W917" s="454"/>
      <c r="Y917" s="459"/>
      <c r="Z917" s="454"/>
      <c r="AA917" s="36"/>
      <c r="AB917" s="454"/>
      <c r="AC917" s="454"/>
      <c r="AD917" s="454"/>
      <c r="AE917" s="454"/>
      <c r="AK917" s="137"/>
    </row>
    <row r="918" spans="1:37" ht="15.75" customHeight="1">
      <c r="A918" s="454"/>
      <c r="B918" s="454"/>
      <c r="C918" s="454"/>
      <c r="D918" s="454"/>
      <c r="E918" s="454"/>
      <c r="F918" s="454"/>
      <c r="G918" s="34"/>
      <c r="H918" s="454"/>
      <c r="I918" s="454"/>
      <c r="J918" s="454"/>
      <c r="K918" s="454"/>
      <c r="L918" s="454"/>
      <c r="M918" s="454"/>
      <c r="N918" s="454"/>
      <c r="O918" s="454"/>
      <c r="P918" s="454"/>
      <c r="Q918" s="454"/>
      <c r="R918" s="454"/>
      <c r="S918" s="454"/>
      <c r="T918" s="454"/>
      <c r="U918" s="454"/>
      <c r="V918" s="454"/>
      <c r="W918" s="454"/>
      <c r="Y918" s="459"/>
      <c r="Z918" s="454"/>
      <c r="AA918" s="36"/>
      <c r="AB918" s="454"/>
      <c r="AC918" s="454"/>
      <c r="AD918" s="454"/>
      <c r="AE918" s="454"/>
      <c r="AK918" s="137"/>
    </row>
    <row r="919" spans="1:37" ht="15.75" customHeight="1">
      <c r="A919" s="454"/>
      <c r="B919" s="454"/>
      <c r="C919" s="454"/>
      <c r="D919" s="454"/>
      <c r="E919" s="454"/>
      <c r="F919" s="454"/>
      <c r="G919" s="34"/>
      <c r="H919" s="454"/>
      <c r="I919" s="454"/>
      <c r="J919" s="454"/>
      <c r="K919" s="454"/>
      <c r="L919" s="454"/>
      <c r="M919" s="454"/>
      <c r="N919" s="454"/>
      <c r="O919" s="454"/>
      <c r="P919" s="454"/>
      <c r="Q919" s="454"/>
      <c r="R919" s="454"/>
      <c r="S919" s="454"/>
      <c r="T919" s="454"/>
      <c r="U919" s="454"/>
      <c r="V919" s="454"/>
      <c r="W919" s="454"/>
      <c r="Y919" s="459"/>
      <c r="Z919" s="454"/>
      <c r="AA919" s="36"/>
      <c r="AB919" s="454"/>
      <c r="AC919" s="454"/>
      <c r="AD919" s="454"/>
      <c r="AE919" s="454"/>
      <c r="AK919" s="137"/>
    </row>
    <row r="920" spans="1:37" ht="15.75" customHeight="1">
      <c r="A920" s="454"/>
      <c r="B920" s="454"/>
      <c r="C920" s="454"/>
      <c r="D920" s="454"/>
      <c r="E920" s="454"/>
      <c r="F920" s="454"/>
      <c r="G920" s="34"/>
      <c r="H920" s="454"/>
      <c r="I920" s="454"/>
      <c r="J920" s="454"/>
      <c r="K920" s="454"/>
      <c r="L920" s="454"/>
      <c r="M920" s="454"/>
      <c r="N920" s="454"/>
      <c r="O920" s="454"/>
      <c r="P920" s="454"/>
      <c r="Q920" s="454"/>
      <c r="R920" s="454"/>
      <c r="S920" s="454"/>
      <c r="T920" s="454"/>
      <c r="U920" s="454"/>
      <c r="V920" s="454"/>
      <c r="W920" s="454"/>
      <c r="Y920" s="459"/>
      <c r="Z920" s="454"/>
      <c r="AA920" s="36"/>
      <c r="AB920" s="454"/>
      <c r="AC920" s="454"/>
      <c r="AD920" s="454"/>
      <c r="AE920" s="454"/>
      <c r="AK920" s="137"/>
    </row>
    <row r="921" spans="1:37" ht="15.75" customHeight="1">
      <c r="A921" s="454"/>
      <c r="B921" s="454"/>
      <c r="C921" s="454"/>
      <c r="D921" s="454"/>
      <c r="E921" s="454"/>
      <c r="F921" s="454"/>
      <c r="G921" s="34"/>
      <c r="H921" s="454"/>
      <c r="I921" s="454"/>
      <c r="J921" s="454"/>
      <c r="K921" s="454"/>
      <c r="L921" s="454"/>
      <c r="M921" s="454"/>
      <c r="N921" s="454"/>
      <c r="O921" s="454"/>
      <c r="P921" s="454"/>
      <c r="Q921" s="454"/>
      <c r="R921" s="454"/>
      <c r="S921" s="454"/>
      <c r="T921" s="454"/>
      <c r="U921" s="454"/>
      <c r="V921" s="454"/>
      <c r="W921" s="454"/>
      <c r="Y921" s="459"/>
      <c r="Z921" s="454"/>
      <c r="AA921" s="36"/>
      <c r="AB921" s="454"/>
      <c r="AC921" s="454"/>
      <c r="AD921" s="454"/>
      <c r="AE921" s="454"/>
      <c r="AK921" s="137"/>
    </row>
    <row r="922" spans="1:37" ht="15.75" customHeight="1">
      <c r="A922" s="454"/>
      <c r="B922" s="454"/>
      <c r="C922" s="454"/>
      <c r="D922" s="454"/>
      <c r="E922" s="454"/>
      <c r="F922" s="454"/>
      <c r="G922" s="34"/>
      <c r="H922" s="454"/>
      <c r="I922" s="454"/>
      <c r="J922" s="454"/>
      <c r="K922" s="454"/>
      <c r="L922" s="454"/>
      <c r="M922" s="454"/>
      <c r="N922" s="454"/>
      <c r="O922" s="454"/>
      <c r="P922" s="454"/>
      <c r="Q922" s="454"/>
      <c r="R922" s="454"/>
      <c r="S922" s="454"/>
      <c r="T922" s="454"/>
      <c r="U922" s="454"/>
      <c r="V922" s="454"/>
      <c r="W922" s="454"/>
      <c r="Y922" s="459"/>
      <c r="Z922" s="454"/>
      <c r="AA922" s="36"/>
      <c r="AB922" s="454"/>
      <c r="AC922" s="454"/>
      <c r="AD922" s="454"/>
      <c r="AE922" s="454"/>
      <c r="AK922" s="137"/>
    </row>
    <row r="923" spans="1:37" ht="15.75" customHeight="1">
      <c r="A923" s="454"/>
      <c r="B923" s="454"/>
      <c r="C923" s="454"/>
      <c r="D923" s="454"/>
      <c r="E923" s="454"/>
      <c r="F923" s="454"/>
      <c r="G923" s="34"/>
      <c r="H923" s="454"/>
      <c r="I923" s="454"/>
      <c r="J923" s="454"/>
      <c r="K923" s="454"/>
      <c r="L923" s="454"/>
      <c r="M923" s="454"/>
      <c r="N923" s="454"/>
      <c r="O923" s="454"/>
      <c r="P923" s="454"/>
      <c r="Q923" s="454"/>
      <c r="R923" s="454"/>
      <c r="S923" s="454"/>
      <c r="T923" s="454"/>
      <c r="U923" s="454"/>
      <c r="V923" s="454"/>
      <c r="W923" s="454"/>
      <c r="Y923" s="459"/>
      <c r="Z923" s="454"/>
      <c r="AA923" s="36"/>
      <c r="AB923" s="454"/>
      <c r="AC923" s="454"/>
      <c r="AD923" s="454"/>
      <c r="AE923" s="454"/>
      <c r="AK923" s="137"/>
    </row>
    <row r="924" spans="1:37" ht="15.75" customHeight="1">
      <c r="A924" s="454"/>
      <c r="B924" s="454"/>
      <c r="C924" s="454"/>
      <c r="D924" s="454"/>
      <c r="E924" s="454"/>
      <c r="F924" s="454"/>
      <c r="G924" s="34"/>
      <c r="H924" s="454"/>
      <c r="I924" s="454"/>
      <c r="J924" s="454"/>
      <c r="K924" s="454"/>
      <c r="L924" s="454"/>
      <c r="M924" s="454"/>
      <c r="N924" s="454"/>
      <c r="O924" s="454"/>
      <c r="P924" s="454"/>
      <c r="Q924" s="454"/>
      <c r="R924" s="454"/>
      <c r="S924" s="454"/>
      <c r="T924" s="454"/>
      <c r="U924" s="454"/>
      <c r="V924" s="454"/>
      <c r="W924" s="454"/>
      <c r="Y924" s="459"/>
      <c r="Z924" s="454"/>
      <c r="AA924" s="36"/>
      <c r="AB924" s="454"/>
      <c r="AC924" s="454"/>
      <c r="AD924" s="454"/>
      <c r="AE924" s="454"/>
      <c r="AK924" s="137"/>
    </row>
    <row r="925" spans="1:37" ht="15.75" customHeight="1">
      <c r="A925" s="454"/>
      <c r="B925" s="454"/>
      <c r="C925" s="454"/>
      <c r="D925" s="454"/>
      <c r="E925" s="454"/>
      <c r="F925" s="454"/>
      <c r="G925" s="34"/>
      <c r="H925" s="454"/>
      <c r="I925" s="454"/>
      <c r="J925" s="454"/>
      <c r="K925" s="454"/>
      <c r="L925" s="454"/>
      <c r="M925" s="454"/>
      <c r="N925" s="454"/>
      <c r="O925" s="454"/>
      <c r="P925" s="454"/>
      <c r="Q925" s="454"/>
      <c r="R925" s="454"/>
      <c r="S925" s="454"/>
      <c r="T925" s="454"/>
      <c r="U925" s="454"/>
      <c r="V925" s="454"/>
      <c r="W925" s="454"/>
      <c r="Y925" s="459"/>
      <c r="Z925" s="454"/>
      <c r="AA925" s="36"/>
      <c r="AB925" s="454"/>
      <c r="AC925" s="454"/>
      <c r="AD925" s="454"/>
      <c r="AE925" s="454"/>
      <c r="AK925" s="137"/>
    </row>
    <row r="926" spans="1:37" ht="15.75" customHeight="1">
      <c r="A926" s="454"/>
      <c r="B926" s="454"/>
      <c r="C926" s="454"/>
      <c r="D926" s="454"/>
      <c r="E926" s="454"/>
      <c r="F926" s="454"/>
      <c r="G926" s="34"/>
      <c r="H926" s="454"/>
      <c r="I926" s="454"/>
      <c r="J926" s="454"/>
      <c r="K926" s="454"/>
      <c r="L926" s="454"/>
      <c r="M926" s="454"/>
      <c r="N926" s="454"/>
      <c r="O926" s="454"/>
      <c r="P926" s="454"/>
      <c r="Q926" s="454"/>
      <c r="R926" s="454"/>
      <c r="S926" s="454"/>
      <c r="T926" s="454"/>
      <c r="U926" s="454"/>
      <c r="V926" s="454"/>
      <c r="W926" s="454"/>
      <c r="Y926" s="459"/>
      <c r="Z926" s="454"/>
      <c r="AA926" s="36"/>
      <c r="AB926" s="454"/>
      <c r="AC926" s="454"/>
      <c r="AD926" s="454"/>
      <c r="AE926" s="454"/>
      <c r="AK926" s="137"/>
    </row>
    <row r="927" spans="1:37" ht="15.75" customHeight="1">
      <c r="A927" s="454"/>
      <c r="B927" s="454"/>
      <c r="C927" s="454"/>
      <c r="D927" s="454"/>
      <c r="E927" s="454"/>
      <c r="F927" s="454"/>
      <c r="G927" s="34"/>
      <c r="H927" s="454"/>
      <c r="I927" s="454"/>
      <c r="J927" s="454"/>
      <c r="K927" s="454"/>
      <c r="L927" s="454"/>
      <c r="M927" s="454"/>
      <c r="N927" s="454"/>
      <c r="O927" s="454"/>
      <c r="P927" s="454"/>
      <c r="Q927" s="454"/>
      <c r="R927" s="454"/>
      <c r="S927" s="454"/>
      <c r="T927" s="454"/>
      <c r="U927" s="454"/>
      <c r="V927" s="454"/>
      <c r="W927" s="454"/>
      <c r="Y927" s="459"/>
      <c r="Z927" s="454"/>
      <c r="AA927" s="36"/>
      <c r="AB927" s="454"/>
      <c r="AC927" s="454"/>
      <c r="AD927" s="454"/>
      <c r="AE927" s="454"/>
      <c r="AK927" s="137"/>
    </row>
    <row r="928" spans="1:37" ht="15.75" customHeight="1">
      <c r="A928" s="454"/>
      <c r="B928" s="454"/>
      <c r="C928" s="454"/>
      <c r="D928" s="454"/>
      <c r="E928" s="454"/>
      <c r="F928" s="454"/>
      <c r="G928" s="34"/>
      <c r="H928" s="454"/>
      <c r="I928" s="454"/>
      <c r="J928" s="454"/>
      <c r="K928" s="454"/>
      <c r="L928" s="454"/>
      <c r="M928" s="454"/>
      <c r="N928" s="454"/>
      <c r="O928" s="454"/>
      <c r="P928" s="454"/>
      <c r="Q928" s="454"/>
      <c r="R928" s="454"/>
      <c r="S928" s="454"/>
      <c r="T928" s="454"/>
      <c r="U928" s="454"/>
      <c r="V928" s="454"/>
      <c r="W928" s="454"/>
      <c r="Y928" s="459"/>
      <c r="Z928" s="454"/>
      <c r="AA928" s="36"/>
      <c r="AB928" s="454"/>
      <c r="AC928" s="454"/>
      <c r="AD928" s="454"/>
      <c r="AE928" s="454"/>
      <c r="AK928" s="137"/>
    </row>
    <row r="929" spans="1:37" ht="15.75" customHeight="1">
      <c r="A929" s="454"/>
      <c r="B929" s="454"/>
      <c r="C929" s="454"/>
      <c r="D929" s="454"/>
      <c r="E929" s="454"/>
      <c r="F929" s="454"/>
      <c r="G929" s="34"/>
      <c r="H929" s="454"/>
      <c r="I929" s="454"/>
      <c r="J929" s="454"/>
      <c r="K929" s="454"/>
      <c r="L929" s="454"/>
      <c r="M929" s="454"/>
      <c r="N929" s="454"/>
      <c r="O929" s="454"/>
      <c r="P929" s="454"/>
      <c r="Q929" s="454"/>
      <c r="R929" s="454"/>
      <c r="S929" s="454"/>
      <c r="T929" s="454"/>
      <c r="U929" s="454"/>
      <c r="V929" s="454"/>
      <c r="W929" s="454"/>
      <c r="Y929" s="459"/>
      <c r="Z929" s="454"/>
      <c r="AA929" s="36"/>
      <c r="AB929" s="454"/>
      <c r="AC929" s="454"/>
      <c r="AD929" s="454"/>
      <c r="AE929" s="454"/>
      <c r="AK929" s="137"/>
    </row>
    <row r="930" spans="1:37" ht="15.75" customHeight="1">
      <c r="A930" s="454"/>
      <c r="B930" s="454"/>
      <c r="C930" s="454"/>
      <c r="D930" s="454"/>
      <c r="E930" s="454"/>
      <c r="F930" s="454"/>
      <c r="G930" s="34"/>
      <c r="H930" s="454"/>
      <c r="I930" s="454"/>
      <c r="J930" s="454"/>
      <c r="K930" s="454"/>
      <c r="L930" s="454"/>
      <c r="M930" s="454"/>
      <c r="N930" s="454"/>
      <c r="O930" s="454"/>
      <c r="P930" s="454"/>
      <c r="Q930" s="454"/>
      <c r="R930" s="454"/>
      <c r="S930" s="454"/>
      <c r="T930" s="454"/>
      <c r="U930" s="454"/>
      <c r="V930" s="454"/>
      <c r="W930" s="454"/>
      <c r="Y930" s="459"/>
      <c r="Z930" s="454"/>
      <c r="AA930" s="36"/>
      <c r="AB930" s="454"/>
      <c r="AC930" s="454"/>
      <c r="AD930" s="454"/>
      <c r="AE930" s="454"/>
      <c r="AK930" s="137"/>
    </row>
    <row r="931" spans="1:37" ht="15.75" customHeight="1">
      <c r="A931" s="454"/>
      <c r="B931" s="454"/>
      <c r="C931" s="454"/>
      <c r="D931" s="454"/>
      <c r="E931" s="454"/>
      <c r="F931" s="454"/>
      <c r="G931" s="34"/>
      <c r="H931" s="454"/>
      <c r="I931" s="454"/>
      <c r="J931" s="454"/>
      <c r="K931" s="454"/>
      <c r="L931" s="454"/>
      <c r="M931" s="454"/>
      <c r="N931" s="454"/>
      <c r="O931" s="454"/>
      <c r="P931" s="454"/>
      <c r="Q931" s="454"/>
      <c r="R931" s="454"/>
      <c r="S931" s="454"/>
      <c r="T931" s="454"/>
      <c r="U931" s="454"/>
      <c r="V931" s="454"/>
      <c r="W931" s="454"/>
      <c r="Y931" s="459"/>
      <c r="Z931" s="454"/>
      <c r="AA931" s="36"/>
      <c r="AB931" s="454"/>
      <c r="AC931" s="454"/>
      <c r="AD931" s="454"/>
      <c r="AE931" s="454"/>
      <c r="AK931" s="137"/>
    </row>
    <row r="932" spans="1:37" ht="15.75" customHeight="1">
      <c r="A932" s="454"/>
      <c r="B932" s="454"/>
      <c r="C932" s="454"/>
      <c r="D932" s="454"/>
      <c r="E932" s="454"/>
      <c r="F932" s="454"/>
      <c r="G932" s="34"/>
      <c r="H932" s="454"/>
      <c r="I932" s="454"/>
      <c r="J932" s="454"/>
      <c r="K932" s="454"/>
      <c r="L932" s="454"/>
      <c r="M932" s="454"/>
      <c r="N932" s="454"/>
      <c r="O932" s="454"/>
      <c r="P932" s="454"/>
      <c r="Q932" s="454"/>
      <c r="R932" s="454"/>
      <c r="S932" s="454"/>
      <c r="T932" s="454"/>
      <c r="U932" s="454"/>
      <c r="V932" s="454"/>
      <c r="W932" s="454"/>
      <c r="Y932" s="459"/>
      <c r="Z932" s="454"/>
      <c r="AA932" s="36"/>
      <c r="AB932" s="454"/>
      <c r="AC932" s="454"/>
      <c r="AD932" s="454"/>
      <c r="AE932" s="454"/>
      <c r="AK932" s="137"/>
    </row>
    <row r="933" spans="1:37" ht="15.75" customHeight="1">
      <c r="A933" s="454"/>
      <c r="B933" s="454"/>
      <c r="C933" s="454"/>
      <c r="D933" s="454"/>
      <c r="E933" s="454"/>
      <c r="F933" s="454"/>
      <c r="G933" s="34"/>
      <c r="H933" s="454"/>
      <c r="I933" s="454"/>
      <c r="J933" s="454"/>
      <c r="K933" s="454"/>
      <c r="L933" s="454"/>
      <c r="M933" s="454"/>
      <c r="N933" s="454"/>
      <c r="O933" s="454"/>
      <c r="P933" s="454"/>
      <c r="Q933" s="454"/>
      <c r="R933" s="454"/>
      <c r="S933" s="454"/>
      <c r="T933" s="454"/>
      <c r="U933" s="454"/>
      <c r="V933" s="454"/>
      <c r="W933" s="454"/>
      <c r="Y933" s="459"/>
      <c r="Z933" s="454"/>
      <c r="AA933" s="36"/>
      <c r="AB933" s="454"/>
      <c r="AC933" s="454"/>
      <c r="AD933" s="454"/>
      <c r="AE933" s="454"/>
      <c r="AK933" s="137"/>
    </row>
    <row r="934" spans="1:37" ht="15.75" customHeight="1">
      <c r="A934" s="454"/>
      <c r="B934" s="454"/>
      <c r="C934" s="454"/>
      <c r="D934" s="454"/>
      <c r="E934" s="454"/>
      <c r="F934" s="454"/>
      <c r="G934" s="34"/>
      <c r="H934" s="454"/>
      <c r="I934" s="454"/>
      <c r="J934" s="454"/>
      <c r="K934" s="454"/>
      <c r="L934" s="454"/>
      <c r="M934" s="454"/>
      <c r="N934" s="454"/>
      <c r="O934" s="454"/>
      <c r="P934" s="454"/>
      <c r="Q934" s="454"/>
      <c r="R934" s="454"/>
      <c r="S934" s="454"/>
      <c r="T934" s="454"/>
      <c r="U934" s="454"/>
      <c r="V934" s="454"/>
      <c r="W934" s="454"/>
      <c r="Y934" s="459"/>
      <c r="Z934" s="454"/>
      <c r="AA934" s="36"/>
      <c r="AB934" s="454"/>
      <c r="AC934" s="454"/>
      <c r="AD934" s="454"/>
      <c r="AE934" s="454"/>
      <c r="AK934" s="137"/>
    </row>
    <row r="935" spans="1:37" ht="15.75" customHeight="1">
      <c r="A935" s="454"/>
      <c r="B935" s="454"/>
      <c r="C935" s="454"/>
      <c r="D935" s="454"/>
      <c r="E935" s="454"/>
      <c r="F935" s="454"/>
      <c r="G935" s="34"/>
      <c r="H935" s="454"/>
      <c r="I935" s="454"/>
      <c r="J935" s="454"/>
      <c r="K935" s="454"/>
      <c r="L935" s="454"/>
      <c r="M935" s="454"/>
      <c r="N935" s="454"/>
      <c r="O935" s="454"/>
      <c r="P935" s="454"/>
      <c r="Q935" s="454"/>
      <c r="R935" s="454"/>
      <c r="S935" s="454"/>
      <c r="T935" s="454"/>
      <c r="U935" s="454"/>
      <c r="V935" s="454"/>
      <c r="W935" s="454"/>
      <c r="Y935" s="459"/>
      <c r="Z935" s="454"/>
      <c r="AA935" s="36"/>
      <c r="AB935" s="454"/>
      <c r="AC935" s="454"/>
      <c r="AD935" s="454"/>
      <c r="AE935" s="454"/>
      <c r="AK935" s="137"/>
    </row>
    <row r="936" spans="1:37" ht="15.75" customHeight="1">
      <c r="A936" s="454"/>
      <c r="B936" s="454"/>
      <c r="C936" s="454"/>
      <c r="D936" s="454"/>
      <c r="E936" s="454"/>
      <c r="F936" s="454"/>
      <c r="G936" s="34"/>
      <c r="H936" s="454"/>
      <c r="I936" s="454"/>
      <c r="J936" s="454"/>
      <c r="K936" s="454"/>
      <c r="L936" s="454"/>
      <c r="M936" s="454"/>
      <c r="N936" s="454"/>
      <c r="O936" s="454"/>
      <c r="P936" s="454"/>
      <c r="Q936" s="454"/>
      <c r="R936" s="454"/>
      <c r="S936" s="454"/>
      <c r="T936" s="454"/>
      <c r="U936" s="454"/>
      <c r="V936" s="454"/>
      <c r="W936" s="454"/>
      <c r="Y936" s="459"/>
      <c r="Z936" s="454"/>
      <c r="AA936" s="36"/>
      <c r="AB936" s="454"/>
      <c r="AC936" s="454"/>
      <c r="AD936" s="454"/>
      <c r="AE936" s="454"/>
      <c r="AK936" s="137"/>
    </row>
    <row r="937" spans="1:37" ht="15.75" customHeight="1">
      <c r="A937" s="454"/>
      <c r="B937" s="454"/>
      <c r="C937" s="454"/>
      <c r="D937" s="454"/>
      <c r="E937" s="454"/>
      <c r="F937" s="454"/>
      <c r="G937" s="34"/>
      <c r="H937" s="454"/>
      <c r="I937" s="454"/>
      <c r="J937" s="454"/>
      <c r="K937" s="454"/>
      <c r="L937" s="454"/>
      <c r="M937" s="454"/>
      <c r="N937" s="454"/>
      <c r="O937" s="454"/>
      <c r="P937" s="454"/>
      <c r="Q937" s="454"/>
      <c r="R937" s="454"/>
      <c r="S937" s="454"/>
      <c r="T937" s="454"/>
      <c r="U937" s="454"/>
      <c r="V937" s="454"/>
      <c r="W937" s="454"/>
      <c r="Y937" s="459"/>
      <c r="Z937" s="454"/>
      <c r="AA937" s="36"/>
      <c r="AB937" s="454"/>
      <c r="AC937" s="454"/>
      <c r="AD937" s="454"/>
      <c r="AE937" s="454"/>
      <c r="AK937" s="137"/>
    </row>
    <row r="938" spans="1:37" ht="15.75" customHeight="1">
      <c r="A938" s="454"/>
      <c r="B938" s="454"/>
      <c r="C938" s="454"/>
      <c r="D938" s="454"/>
      <c r="E938" s="454"/>
      <c r="F938" s="454"/>
      <c r="G938" s="34"/>
      <c r="H938" s="454"/>
      <c r="I938" s="454"/>
      <c r="J938" s="454"/>
      <c r="K938" s="454"/>
      <c r="L938" s="454"/>
      <c r="M938" s="454"/>
      <c r="N938" s="454"/>
      <c r="O938" s="454"/>
      <c r="P938" s="454"/>
      <c r="Q938" s="454"/>
      <c r="R938" s="454"/>
      <c r="S938" s="454"/>
      <c r="T938" s="454"/>
      <c r="U938" s="454"/>
      <c r="V938" s="454"/>
      <c r="W938" s="454"/>
      <c r="Y938" s="459"/>
      <c r="Z938" s="454"/>
      <c r="AA938" s="36"/>
      <c r="AB938" s="454"/>
      <c r="AC938" s="454"/>
      <c r="AD938" s="454"/>
      <c r="AE938" s="454"/>
      <c r="AK938" s="137"/>
    </row>
    <row r="939" spans="1:37" ht="15.75" customHeight="1">
      <c r="A939" s="454"/>
      <c r="B939" s="454"/>
      <c r="C939" s="454"/>
      <c r="D939" s="454"/>
      <c r="E939" s="454"/>
      <c r="F939" s="454"/>
      <c r="G939" s="34"/>
      <c r="H939" s="454"/>
      <c r="I939" s="454"/>
      <c r="J939" s="454"/>
      <c r="K939" s="454"/>
      <c r="L939" s="454"/>
      <c r="M939" s="454"/>
      <c r="N939" s="454"/>
      <c r="O939" s="454"/>
      <c r="P939" s="454"/>
      <c r="Q939" s="454"/>
      <c r="R939" s="454"/>
      <c r="S939" s="454"/>
      <c r="T939" s="454"/>
      <c r="U939" s="454"/>
      <c r="V939" s="454"/>
      <c r="W939" s="454"/>
      <c r="Y939" s="459"/>
      <c r="Z939" s="454"/>
      <c r="AA939" s="36"/>
      <c r="AB939" s="454"/>
      <c r="AC939" s="454"/>
      <c r="AD939" s="454"/>
      <c r="AE939" s="454"/>
      <c r="AK939" s="137"/>
    </row>
    <row r="940" spans="1:37" ht="15.75" customHeight="1">
      <c r="A940" s="454"/>
      <c r="B940" s="454"/>
      <c r="C940" s="454"/>
      <c r="D940" s="454"/>
      <c r="E940" s="454"/>
      <c r="F940" s="454"/>
      <c r="G940" s="34"/>
      <c r="H940" s="454"/>
      <c r="I940" s="454"/>
      <c r="J940" s="454"/>
      <c r="K940" s="454"/>
      <c r="L940" s="454"/>
      <c r="M940" s="454"/>
      <c r="N940" s="454"/>
      <c r="O940" s="454"/>
      <c r="P940" s="454"/>
      <c r="Q940" s="454"/>
      <c r="R940" s="454"/>
      <c r="S940" s="454"/>
      <c r="T940" s="454"/>
      <c r="U940" s="454"/>
      <c r="V940" s="454"/>
      <c r="W940" s="454"/>
      <c r="Y940" s="459"/>
      <c r="Z940" s="454"/>
      <c r="AA940" s="36"/>
      <c r="AB940" s="454"/>
      <c r="AC940" s="454"/>
      <c r="AD940" s="454"/>
      <c r="AE940" s="454"/>
      <c r="AK940" s="137"/>
    </row>
    <row r="941" spans="1:37" ht="15.75" customHeight="1">
      <c r="A941" s="454"/>
      <c r="B941" s="454"/>
      <c r="C941" s="454"/>
      <c r="D941" s="454"/>
      <c r="E941" s="454"/>
      <c r="F941" s="454"/>
      <c r="G941" s="34"/>
      <c r="H941" s="454"/>
      <c r="I941" s="454"/>
      <c r="J941" s="454"/>
      <c r="K941" s="454"/>
      <c r="L941" s="454"/>
      <c r="M941" s="454"/>
      <c r="N941" s="454"/>
      <c r="O941" s="454"/>
      <c r="P941" s="454"/>
      <c r="Q941" s="454"/>
      <c r="R941" s="454"/>
      <c r="S941" s="454"/>
      <c r="T941" s="454"/>
      <c r="U941" s="454"/>
      <c r="V941" s="454"/>
      <c r="W941" s="454"/>
      <c r="Y941" s="459"/>
      <c r="Z941" s="454"/>
      <c r="AA941" s="36"/>
      <c r="AB941" s="454"/>
      <c r="AC941" s="454"/>
      <c r="AD941" s="454"/>
      <c r="AE941" s="454"/>
      <c r="AK941" s="137"/>
    </row>
    <row r="942" spans="1:37" ht="15.75" customHeight="1">
      <c r="A942" s="454"/>
      <c r="B942" s="454"/>
      <c r="C942" s="454"/>
      <c r="D942" s="454"/>
      <c r="E942" s="454"/>
      <c r="F942" s="454"/>
      <c r="G942" s="34"/>
      <c r="H942" s="454"/>
      <c r="I942" s="454"/>
      <c r="J942" s="454"/>
      <c r="K942" s="454"/>
      <c r="L942" s="454"/>
      <c r="M942" s="454"/>
      <c r="N942" s="454"/>
      <c r="O942" s="454"/>
      <c r="P942" s="454"/>
      <c r="Q942" s="454"/>
      <c r="R942" s="454"/>
      <c r="S942" s="454"/>
      <c r="T942" s="454"/>
      <c r="U942" s="454"/>
      <c r="V942" s="454"/>
      <c r="W942" s="454"/>
      <c r="Y942" s="459"/>
      <c r="Z942" s="454"/>
      <c r="AA942" s="36"/>
      <c r="AB942" s="454"/>
      <c r="AC942" s="454"/>
      <c r="AD942" s="454"/>
      <c r="AE942" s="454"/>
      <c r="AK942" s="137"/>
    </row>
    <row r="943" spans="1:37" ht="15.75" customHeight="1">
      <c r="A943" s="454"/>
      <c r="B943" s="454"/>
      <c r="C943" s="454"/>
      <c r="D943" s="454"/>
      <c r="E943" s="454"/>
      <c r="F943" s="454"/>
      <c r="G943" s="34"/>
      <c r="H943" s="454"/>
      <c r="I943" s="454"/>
      <c r="J943" s="454"/>
      <c r="K943" s="454"/>
      <c r="L943" s="454"/>
      <c r="M943" s="454"/>
      <c r="N943" s="454"/>
      <c r="O943" s="454"/>
      <c r="P943" s="454"/>
      <c r="Q943" s="454"/>
      <c r="R943" s="454"/>
      <c r="S943" s="454"/>
      <c r="T943" s="454"/>
      <c r="U943" s="454"/>
      <c r="V943" s="454"/>
      <c r="W943" s="454"/>
      <c r="Y943" s="459"/>
      <c r="Z943" s="454"/>
      <c r="AA943" s="36"/>
      <c r="AB943" s="454"/>
      <c r="AC943" s="454"/>
      <c r="AD943" s="454"/>
      <c r="AE943" s="454"/>
      <c r="AK943" s="137"/>
    </row>
    <row r="944" spans="1:37" ht="15.75" customHeight="1">
      <c r="A944" s="454"/>
      <c r="B944" s="454"/>
      <c r="C944" s="454"/>
      <c r="D944" s="454"/>
      <c r="E944" s="454"/>
      <c r="F944" s="454"/>
      <c r="G944" s="34"/>
      <c r="H944" s="454"/>
      <c r="I944" s="454"/>
      <c r="J944" s="454"/>
      <c r="K944" s="454"/>
      <c r="L944" s="454"/>
      <c r="M944" s="454"/>
      <c r="N944" s="454"/>
      <c r="O944" s="454"/>
      <c r="P944" s="454"/>
      <c r="Q944" s="454"/>
      <c r="R944" s="454"/>
      <c r="S944" s="454"/>
      <c r="T944" s="454"/>
      <c r="U944" s="454"/>
      <c r="V944" s="454"/>
      <c r="W944" s="454"/>
      <c r="Y944" s="459"/>
      <c r="Z944" s="454"/>
      <c r="AA944" s="36"/>
      <c r="AB944" s="454"/>
      <c r="AC944" s="454"/>
      <c r="AD944" s="454"/>
      <c r="AE944" s="454"/>
      <c r="AK944" s="137"/>
    </row>
    <row r="945" spans="1:37" ht="15.75" customHeight="1">
      <c r="A945" s="454"/>
      <c r="B945" s="454"/>
      <c r="C945" s="454"/>
      <c r="D945" s="454"/>
      <c r="E945" s="454"/>
      <c r="F945" s="454"/>
      <c r="G945" s="34"/>
      <c r="H945" s="454"/>
      <c r="I945" s="454"/>
      <c r="J945" s="454"/>
      <c r="K945" s="454"/>
      <c r="L945" s="454"/>
      <c r="M945" s="454"/>
      <c r="N945" s="454"/>
      <c r="O945" s="454"/>
      <c r="P945" s="454"/>
      <c r="Q945" s="454"/>
      <c r="R945" s="454"/>
      <c r="S945" s="454"/>
      <c r="T945" s="454"/>
      <c r="U945" s="454"/>
      <c r="V945" s="454"/>
      <c r="W945" s="454"/>
      <c r="Y945" s="459"/>
      <c r="Z945" s="454"/>
      <c r="AA945" s="36"/>
      <c r="AB945" s="454"/>
      <c r="AC945" s="454"/>
      <c r="AD945" s="454"/>
      <c r="AE945" s="454"/>
      <c r="AK945" s="137"/>
    </row>
    <row r="946" spans="1:37" ht="15.75" customHeight="1">
      <c r="A946" s="454"/>
      <c r="B946" s="454"/>
      <c r="C946" s="454"/>
      <c r="D946" s="454"/>
      <c r="E946" s="454"/>
      <c r="F946" s="454"/>
      <c r="G946" s="34"/>
      <c r="H946" s="454"/>
      <c r="I946" s="454"/>
      <c r="J946" s="454"/>
      <c r="K946" s="454"/>
      <c r="L946" s="454"/>
      <c r="M946" s="454"/>
      <c r="N946" s="454"/>
      <c r="O946" s="454"/>
      <c r="P946" s="454"/>
      <c r="Q946" s="454"/>
      <c r="R946" s="454"/>
      <c r="S946" s="454"/>
      <c r="T946" s="454"/>
      <c r="U946" s="454"/>
      <c r="V946" s="454"/>
      <c r="W946" s="454"/>
      <c r="Y946" s="459"/>
      <c r="Z946" s="454"/>
      <c r="AA946" s="36"/>
      <c r="AB946" s="454"/>
      <c r="AC946" s="454"/>
      <c r="AD946" s="454"/>
      <c r="AE946" s="454"/>
      <c r="AK946" s="137"/>
    </row>
    <row r="947" spans="1:37" ht="15.75" customHeight="1">
      <c r="A947" s="454"/>
      <c r="B947" s="454"/>
      <c r="C947" s="454"/>
      <c r="D947" s="454"/>
      <c r="E947" s="454"/>
      <c r="F947" s="454"/>
      <c r="G947" s="34"/>
      <c r="H947" s="454"/>
      <c r="I947" s="454"/>
      <c r="J947" s="454"/>
      <c r="K947" s="454"/>
      <c r="L947" s="454"/>
      <c r="M947" s="454"/>
      <c r="N947" s="454"/>
      <c r="O947" s="454"/>
      <c r="P947" s="454"/>
      <c r="Q947" s="454"/>
      <c r="R947" s="454"/>
      <c r="S947" s="454"/>
      <c r="T947" s="454"/>
      <c r="U947" s="454"/>
      <c r="V947" s="454"/>
      <c r="W947" s="454"/>
      <c r="Y947" s="459"/>
      <c r="Z947" s="454"/>
      <c r="AA947" s="36"/>
      <c r="AB947" s="454"/>
      <c r="AC947" s="454"/>
      <c r="AD947" s="454"/>
      <c r="AE947" s="454"/>
      <c r="AK947" s="137"/>
    </row>
    <row r="948" spans="1:37" ht="15.75" customHeight="1">
      <c r="A948" s="454"/>
      <c r="B948" s="454"/>
      <c r="C948" s="454"/>
      <c r="D948" s="454"/>
      <c r="E948" s="454"/>
      <c r="F948" s="454"/>
      <c r="G948" s="34"/>
      <c r="H948" s="454"/>
      <c r="I948" s="454"/>
      <c r="J948" s="454"/>
      <c r="K948" s="454"/>
      <c r="L948" s="454"/>
      <c r="M948" s="454"/>
      <c r="N948" s="454"/>
      <c r="O948" s="454"/>
      <c r="P948" s="454"/>
      <c r="Q948" s="454"/>
      <c r="R948" s="454"/>
      <c r="S948" s="454"/>
      <c r="T948" s="454"/>
      <c r="U948" s="454"/>
      <c r="V948" s="454"/>
      <c r="W948" s="454"/>
      <c r="Y948" s="459"/>
      <c r="Z948" s="454"/>
      <c r="AA948" s="36"/>
      <c r="AB948" s="454"/>
      <c r="AC948" s="454"/>
      <c r="AD948" s="454"/>
      <c r="AE948" s="454"/>
      <c r="AK948" s="137"/>
    </row>
    <row r="949" spans="1:37" ht="15.75" customHeight="1">
      <c r="A949" s="454"/>
      <c r="B949" s="454"/>
      <c r="C949" s="454"/>
      <c r="D949" s="454"/>
      <c r="E949" s="454"/>
      <c r="F949" s="454"/>
      <c r="G949" s="34"/>
      <c r="H949" s="454"/>
      <c r="I949" s="454"/>
      <c r="J949" s="454"/>
      <c r="K949" s="454"/>
      <c r="L949" s="454"/>
      <c r="M949" s="454"/>
      <c r="N949" s="454"/>
      <c r="O949" s="454"/>
      <c r="P949" s="454"/>
      <c r="Q949" s="454"/>
      <c r="R949" s="454"/>
      <c r="S949" s="454"/>
      <c r="T949" s="454"/>
      <c r="U949" s="454"/>
      <c r="V949" s="454"/>
      <c r="W949" s="454"/>
      <c r="Y949" s="459"/>
      <c r="Z949" s="454"/>
      <c r="AA949" s="36"/>
      <c r="AB949" s="454"/>
      <c r="AC949" s="454"/>
      <c r="AD949" s="454"/>
      <c r="AE949" s="454"/>
      <c r="AK949" s="137"/>
    </row>
    <row r="950" spans="1:37" ht="15.75" customHeight="1">
      <c r="A950" s="454"/>
      <c r="B950" s="454"/>
      <c r="C950" s="454"/>
      <c r="D950" s="454"/>
      <c r="E950" s="454"/>
      <c r="F950" s="454"/>
      <c r="G950" s="34"/>
      <c r="H950" s="454"/>
      <c r="I950" s="454"/>
      <c r="J950" s="454"/>
      <c r="K950" s="454"/>
      <c r="L950" s="454"/>
      <c r="M950" s="454"/>
      <c r="N950" s="454"/>
      <c r="O950" s="454"/>
      <c r="P950" s="454"/>
      <c r="Q950" s="454"/>
      <c r="R950" s="454"/>
      <c r="S950" s="454"/>
      <c r="T950" s="454"/>
      <c r="U950" s="454"/>
      <c r="V950" s="454"/>
      <c r="W950" s="454"/>
      <c r="Y950" s="459"/>
      <c r="Z950" s="454"/>
      <c r="AA950" s="36"/>
      <c r="AB950" s="454"/>
      <c r="AC950" s="454"/>
      <c r="AD950" s="454"/>
      <c r="AE950" s="454"/>
      <c r="AK950" s="137"/>
    </row>
    <row r="951" spans="1:37" ht="15.75" customHeight="1">
      <c r="A951" s="454"/>
      <c r="B951" s="454"/>
      <c r="C951" s="454"/>
      <c r="D951" s="454"/>
      <c r="E951" s="454"/>
      <c r="F951" s="454"/>
      <c r="G951" s="34"/>
      <c r="H951" s="454"/>
      <c r="I951" s="454"/>
      <c r="J951" s="454"/>
      <c r="K951" s="454"/>
      <c r="L951" s="454"/>
      <c r="M951" s="454"/>
      <c r="N951" s="454"/>
      <c r="O951" s="454"/>
      <c r="P951" s="454"/>
      <c r="Q951" s="454"/>
      <c r="R951" s="454"/>
      <c r="S951" s="454"/>
      <c r="T951" s="454"/>
      <c r="U951" s="454"/>
      <c r="V951" s="454"/>
      <c r="W951" s="454"/>
      <c r="Y951" s="459"/>
      <c r="Z951" s="454"/>
      <c r="AA951" s="36"/>
      <c r="AB951" s="454"/>
      <c r="AC951" s="454"/>
      <c r="AD951" s="454"/>
      <c r="AE951" s="454"/>
      <c r="AK951" s="137"/>
    </row>
    <row r="952" spans="1:37" ht="15.75" customHeight="1">
      <c r="A952" s="454"/>
      <c r="B952" s="454"/>
      <c r="C952" s="454"/>
      <c r="D952" s="454"/>
      <c r="E952" s="454"/>
      <c r="F952" s="454"/>
      <c r="G952" s="34"/>
      <c r="H952" s="454"/>
      <c r="I952" s="454"/>
      <c r="J952" s="454"/>
      <c r="K952" s="454"/>
      <c r="L952" s="454"/>
      <c r="M952" s="454"/>
      <c r="N952" s="454"/>
      <c r="O952" s="454"/>
      <c r="P952" s="454"/>
      <c r="Q952" s="454"/>
      <c r="R952" s="454"/>
      <c r="S952" s="454"/>
      <c r="T952" s="454"/>
      <c r="U952" s="454"/>
      <c r="V952" s="454"/>
      <c r="W952" s="454"/>
      <c r="Y952" s="459"/>
      <c r="Z952" s="454"/>
      <c r="AA952" s="36"/>
      <c r="AB952" s="454"/>
      <c r="AC952" s="454"/>
      <c r="AD952" s="454"/>
      <c r="AE952" s="454"/>
      <c r="AK952" s="137"/>
    </row>
    <row r="953" spans="1:37" ht="15.75" customHeight="1">
      <c r="A953" s="454"/>
      <c r="B953" s="454"/>
      <c r="C953" s="454"/>
      <c r="D953" s="454"/>
      <c r="E953" s="454"/>
      <c r="F953" s="454"/>
      <c r="G953" s="34"/>
      <c r="H953" s="454"/>
      <c r="I953" s="454"/>
      <c r="J953" s="454"/>
      <c r="K953" s="454"/>
      <c r="L953" s="454"/>
      <c r="M953" s="454"/>
      <c r="N953" s="454"/>
      <c r="O953" s="454"/>
      <c r="P953" s="454"/>
      <c r="Q953" s="454"/>
      <c r="R953" s="454"/>
      <c r="S953" s="454"/>
      <c r="T953" s="454"/>
      <c r="U953" s="454"/>
      <c r="V953" s="454"/>
      <c r="W953" s="454"/>
      <c r="Y953" s="459"/>
      <c r="Z953" s="454"/>
      <c r="AA953" s="36"/>
      <c r="AB953" s="454"/>
      <c r="AC953" s="454"/>
      <c r="AD953" s="454"/>
      <c r="AE953" s="454"/>
      <c r="AK953" s="137"/>
    </row>
    <row r="954" spans="1:37" ht="15.75" customHeight="1">
      <c r="A954" s="454"/>
      <c r="B954" s="454"/>
      <c r="C954" s="454"/>
      <c r="D954" s="454"/>
      <c r="E954" s="454"/>
      <c r="F954" s="454"/>
      <c r="G954" s="34"/>
      <c r="H954" s="454"/>
      <c r="I954" s="454"/>
      <c r="J954" s="454"/>
      <c r="K954" s="454"/>
      <c r="L954" s="454"/>
      <c r="M954" s="454"/>
      <c r="N954" s="454"/>
      <c r="O954" s="454"/>
      <c r="P954" s="454"/>
      <c r="Q954" s="454"/>
      <c r="R954" s="454"/>
      <c r="S954" s="454"/>
      <c r="T954" s="454"/>
      <c r="U954" s="454"/>
      <c r="V954" s="454"/>
      <c r="W954" s="454"/>
      <c r="Y954" s="459"/>
      <c r="Z954" s="454"/>
      <c r="AA954" s="36"/>
      <c r="AB954" s="454"/>
      <c r="AC954" s="454"/>
      <c r="AD954" s="454"/>
      <c r="AE954" s="454"/>
      <c r="AK954" s="137"/>
    </row>
    <row r="955" spans="1:37" ht="15.75" customHeight="1">
      <c r="A955" s="454"/>
      <c r="B955" s="454"/>
      <c r="C955" s="454"/>
      <c r="D955" s="454"/>
      <c r="E955" s="454"/>
      <c r="F955" s="454"/>
      <c r="G955" s="34"/>
      <c r="H955" s="454"/>
      <c r="I955" s="454"/>
      <c r="J955" s="454"/>
      <c r="K955" s="454"/>
      <c r="L955" s="454"/>
      <c r="M955" s="454"/>
      <c r="N955" s="454"/>
      <c r="O955" s="454"/>
      <c r="P955" s="454"/>
      <c r="Q955" s="454"/>
      <c r="R955" s="454"/>
      <c r="S955" s="454"/>
      <c r="T955" s="454"/>
      <c r="U955" s="454"/>
      <c r="V955" s="454"/>
      <c r="W955" s="454"/>
      <c r="Y955" s="459"/>
      <c r="Z955" s="454"/>
      <c r="AA955" s="36"/>
      <c r="AB955" s="454"/>
      <c r="AC955" s="454"/>
      <c r="AD955" s="454"/>
      <c r="AE955" s="454"/>
      <c r="AK955" s="137"/>
    </row>
    <row r="956" spans="1:37" ht="15.75" customHeight="1">
      <c r="A956" s="454"/>
      <c r="B956" s="454"/>
      <c r="C956" s="454"/>
      <c r="D956" s="454"/>
      <c r="E956" s="454"/>
      <c r="F956" s="454"/>
      <c r="G956" s="34"/>
      <c r="H956" s="454"/>
      <c r="I956" s="454"/>
      <c r="J956" s="454"/>
      <c r="K956" s="454"/>
      <c r="L956" s="454"/>
      <c r="M956" s="454"/>
      <c r="N956" s="454"/>
      <c r="O956" s="454"/>
      <c r="P956" s="454"/>
      <c r="Q956" s="454"/>
      <c r="R956" s="454"/>
      <c r="S956" s="454"/>
      <c r="T956" s="454"/>
      <c r="U956" s="454"/>
      <c r="V956" s="454"/>
      <c r="W956" s="454"/>
      <c r="Y956" s="459"/>
      <c r="Z956" s="454"/>
      <c r="AA956" s="36"/>
      <c r="AB956" s="454"/>
      <c r="AC956" s="454"/>
      <c r="AD956" s="454"/>
      <c r="AE956" s="454"/>
      <c r="AK956" s="137"/>
    </row>
    <row r="957" spans="1:37" ht="15.75" customHeight="1">
      <c r="A957" s="454"/>
      <c r="B957" s="454"/>
      <c r="C957" s="454"/>
      <c r="D957" s="454"/>
      <c r="E957" s="454"/>
      <c r="F957" s="454"/>
      <c r="G957" s="34"/>
      <c r="H957" s="454"/>
      <c r="I957" s="454"/>
      <c r="J957" s="454"/>
      <c r="K957" s="454"/>
      <c r="L957" s="454"/>
      <c r="M957" s="454"/>
      <c r="N957" s="454"/>
      <c r="O957" s="454"/>
      <c r="P957" s="454"/>
      <c r="Q957" s="454"/>
      <c r="R957" s="454"/>
      <c r="S957" s="454"/>
      <c r="T957" s="454"/>
      <c r="U957" s="454"/>
      <c r="V957" s="454"/>
      <c r="W957" s="454"/>
      <c r="Y957" s="459"/>
      <c r="Z957" s="454"/>
      <c r="AA957" s="36"/>
      <c r="AB957" s="454"/>
      <c r="AC957" s="454"/>
      <c r="AD957" s="454"/>
      <c r="AE957" s="454"/>
      <c r="AK957" s="137"/>
    </row>
    <row r="958" spans="1:37" ht="15.75" customHeight="1">
      <c r="A958" s="454"/>
      <c r="B958" s="454"/>
      <c r="C958" s="454"/>
      <c r="D958" s="454"/>
      <c r="E958" s="454"/>
      <c r="F958" s="454"/>
      <c r="G958" s="34"/>
      <c r="H958" s="454"/>
      <c r="I958" s="454"/>
      <c r="J958" s="454"/>
      <c r="K958" s="454"/>
      <c r="L958" s="454"/>
      <c r="M958" s="454"/>
      <c r="N958" s="454"/>
      <c r="O958" s="454"/>
      <c r="P958" s="454"/>
      <c r="Q958" s="454"/>
      <c r="R958" s="454"/>
      <c r="S958" s="454"/>
      <c r="T958" s="454"/>
      <c r="U958" s="454"/>
      <c r="V958" s="454"/>
      <c r="W958" s="454"/>
      <c r="Y958" s="459"/>
      <c r="Z958" s="454"/>
      <c r="AA958" s="36"/>
      <c r="AB958" s="454"/>
      <c r="AC958" s="454"/>
      <c r="AD958" s="454"/>
      <c r="AE958" s="454"/>
      <c r="AK958" s="137"/>
    </row>
    <row r="959" spans="1:37" ht="15.75" customHeight="1">
      <c r="A959" s="454"/>
      <c r="B959" s="454"/>
      <c r="C959" s="454"/>
      <c r="D959" s="454"/>
      <c r="E959" s="454"/>
      <c r="F959" s="454"/>
      <c r="G959" s="34"/>
      <c r="H959" s="454"/>
      <c r="I959" s="454"/>
      <c r="J959" s="454"/>
      <c r="K959" s="454"/>
      <c r="L959" s="454"/>
      <c r="M959" s="454"/>
      <c r="N959" s="454"/>
      <c r="O959" s="454"/>
      <c r="P959" s="454"/>
      <c r="Q959" s="454"/>
      <c r="R959" s="454"/>
      <c r="S959" s="454"/>
      <c r="T959" s="454"/>
      <c r="U959" s="454"/>
      <c r="V959" s="454"/>
      <c r="W959" s="454"/>
      <c r="Y959" s="459"/>
      <c r="Z959" s="454"/>
      <c r="AA959" s="36"/>
      <c r="AB959" s="454"/>
      <c r="AC959" s="454"/>
      <c r="AD959" s="454"/>
      <c r="AE959" s="454"/>
      <c r="AK959" s="137"/>
    </row>
    <row r="960" spans="1:37" ht="15.75" customHeight="1">
      <c r="A960" s="454"/>
      <c r="B960" s="454"/>
      <c r="C960" s="454"/>
      <c r="D960" s="454"/>
      <c r="E960" s="454"/>
      <c r="F960" s="454"/>
      <c r="G960" s="34"/>
      <c r="H960" s="454"/>
      <c r="I960" s="454"/>
      <c r="J960" s="454"/>
      <c r="K960" s="454"/>
      <c r="L960" s="454"/>
      <c r="M960" s="454"/>
      <c r="N960" s="454"/>
      <c r="O960" s="454"/>
      <c r="P960" s="454"/>
      <c r="Q960" s="454"/>
      <c r="R960" s="454"/>
      <c r="S960" s="454"/>
      <c r="T960" s="454"/>
      <c r="U960" s="454"/>
      <c r="V960" s="454"/>
      <c r="W960" s="454"/>
      <c r="Y960" s="459"/>
      <c r="Z960" s="454"/>
      <c r="AA960" s="36"/>
      <c r="AB960" s="454"/>
      <c r="AC960" s="454"/>
      <c r="AD960" s="454"/>
      <c r="AE960" s="454"/>
      <c r="AK960" s="137"/>
    </row>
    <row r="961" spans="1:37" ht="15.75" customHeight="1">
      <c r="A961" s="454"/>
      <c r="B961" s="454"/>
      <c r="C961" s="454"/>
      <c r="D961" s="454"/>
      <c r="E961" s="454"/>
      <c r="F961" s="454"/>
      <c r="G961" s="34"/>
      <c r="H961" s="454"/>
      <c r="I961" s="454"/>
      <c r="J961" s="454"/>
      <c r="K961" s="454"/>
      <c r="L961" s="454"/>
      <c r="M961" s="454"/>
      <c r="N961" s="454"/>
      <c r="O961" s="454"/>
      <c r="P961" s="454"/>
      <c r="Q961" s="454"/>
      <c r="R961" s="454"/>
      <c r="S961" s="454"/>
      <c r="T961" s="454"/>
      <c r="U961" s="454"/>
      <c r="V961" s="454"/>
      <c r="W961" s="454"/>
      <c r="Y961" s="459"/>
      <c r="Z961" s="454"/>
      <c r="AA961" s="36"/>
      <c r="AB961" s="454"/>
      <c r="AC961" s="454"/>
      <c r="AD961" s="454"/>
      <c r="AE961" s="454"/>
      <c r="AK961" s="137"/>
    </row>
    <row r="962" spans="1:37" ht="15.75" customHeight="1">
      <c r="A962" s="454"/>
      <c r="B962" s="454"/>
      <c r="C962" s="454"/>
      <c r="D962" s="454"/>
      <c r="E962" s="454"/>
      <c r="F962" s="454"/>
      <c r="G962" s="34"/>
      <c r="H962" s="454"/>
      <c r="I962" s="454"/>
      <c r="J962" s="454"/>
      <c r="K962" s="454"/>
      <c r="L962" s="454"/>
      <c r="M962" s="454"/>
      <c r="N962" s="454"/>
      <c r="O962" s="454"/>
      <c r="P962" s="454"/>
      <c r="Q962" s="454"/>
      <c r="R962" s="454"/>
      <c r="S962" s="454"/>
      <c r="T962" s="454"/>
      <c r="U962" s="454"/>
      <c r="V962" s="454"/>
      <c r="W962" s="454"/>
      <c r="Y962" s="459"/>
      <c r="Z962" s="454"/>
      <c r="AA962" s="36"/>
      <c r="AB962" s="454"/>
      <c r="AC962" s="454"/>
      <c r="AD962" s="454"/>
      <c r="AE962" s="454"/>
      <c r="AK962" s="137"/>
    </row>
    <row r="963" spans="1:37" ht="15.75" customHeight="1">
      <c r="A963" s="454"/>
      <c r="B963" s="454"/>
      <c r="C963" s="454"/>
      <c r="D963" s="454"/>
      <c r="E963" s="454"/>
      <c r="F963" s="454"/>
      <c r="G963" s="34"/>
      <c r="H963" s="454"/>
      <c r="I963" s="454"/>
      <c r="J963" s="454"/>
      <c r="K963" s="454"/>
      <c r="L963" s="454"/>
      <c r="M963" s="454"/>
      <c r="N963" s="454"/>
      <c r="O963" s="454"/>
      <c r="P963" s="454"/>
      <c r="Q963" s="454"/>
      <c r="R963" s="454"/>
      <c r="S963" s="454"/>
      <c r="T963" s="454"/>
      <c r="U963" s="454"/>
      <c r="V963" s="454"/>
      <c r="W963" s="454"/>
      <c r="Y963" s="459"/>
      <c r="Z963" s="454"/>
      <c r="AA963" s="36"/>
      <c r="AB963" s="454"/>
      <c r="AC963" s="454"/>
      <c r="AD963" s="454"/>
      <c r="AE963" s="454"/>
      <c r="AK963" s="137"/>
    </row>
    <row r="964" spans="1:37" ht="15.75" customHeight="1">
      <c r="A964" s="454"/>
      <c r="B964" s="454"/>
      <c r="C964" s="454"/>
      <c r="D964" s="454"/>
      <c r="E964" s="454"/>
      <c r="F964" s="454"/>
      <c r="G964" s="34"/>
      <c r="H964" s="454"/>
      <c r="I964" s="454"/>
      <c r="J964" s="454"/>
      <c r="K964" s="454"/>
      <c r="L964" s="454"/>
      <c r="M964" s="454"/>
      <c r="N964" s="454"/>
      <c r="O964" s="454"/>
      <c r="P964" s="454"/>
      <c r="Q964" s="454"/>
      <c r="R964" s="454"/>
      <c r="S964" s="454"/>
      <c r="T964" s="454"/>
      <c r="U964" s="454"/>
      <c r="V964" s="454"/>
      <c r="W964" s="454"/>
      <c r="Y964" s="459"/>
      <c r="Z964" s="454"/>
      <c r="AA964" s="36"/>
      <c r="AB964" s="454"/>
      <c r="AC964" s="454"/>
      <c r="AD964" s="454"/>
      <c r="AE964" s="454"/>
      <c r="AK964" s="137"/>
    </row>
    <row r="965" spans="1:37" ht="15.75" customHeight="1">
      <c r="A965" s="454"/>
      <c r="B965" s="454"/>
      <c r="C965" s="454"/>
      <c r="D965" s="454"/>
      <c r="E965" s="454"/>
      <c r="F965" s="454"/>
      <c r="G965" s="34"/>
      <c r="H965" s="454"/>
      <c r="I965" s="454"/>
      <c r="J965" s="454"/>
      <c r="K965" s="454"/>
      <c r="L965" s="454"/>
      <c r="M965" s="454"/>
      <c r="N965" s="454"/>
      <c r="O965" s="454"/>
      <c r="P965" s="454"/>
      <c r="Q965" s="454"/>
      <c r="R965" s="454"/>
      <c r="S965" s="454"/>
      <c r="T965" s="454"/>
      <c r="U965" s="454"/>
      <c r="V965" s="454"/>
      <c r="W965" s="454"/>
      <c r="Y965" s="459"/>
      <c r="Z965" s="454"/>
      <c r="AA965" s="36"/>
      <c r="AB965" s="454"/>
      <c r="AC965" s="454"/>
      <c r="AD965" s="454"/>
      <c r="AE965" s="454"/>
      <c r="AK965" s="137"/>
    </row>
    <row r="966" spans="1:37" ht="15.75" customHeight="1">
      <c r="A966" s="454"/>
      <c r="B966" s="454"/>
      <c r="C966" s="454"/>
      <c r="D966" s="454"/>
      <c r="E966" s="454"/>
      <c r="F966" s="454"/>
      <c r="G966" s="34"/>
      <c r="H966" s="454"/>
      <c r="I966" s="454"/>
      <c r="J966" s="454"/>
      <c r="K966" s="454"/>
      <c r="L966" s="454"/>
      <c r="M966" s="454"/>
      <c r="N966" s="454"/>
      <c r="O966" s="454"/>
      <c r="P966" s="454"/>
      <c r="Q966" s="454"/>
      <c r="R966" s="454"/>
      <c r="S966" s="454"/>
      <c r="T966" s="454"/>
      <c r="U966" s="454"/>
      <c r="V966" s="454"/>
      <c r="W966" s="454"/>
      <c r="Y966" s="459"/>
      <c r="Z966" s="454"/>
      <c r="AA966" s="36"/>
      <c r="AB966" s="454"/>
      <c r="AC966" s="454"/>
      <c r="AD966" s="454"/>
      <c r="AE966" s="454"/>
      <c r="AK966" s="137"/>
    </row>
    <row r="967" spans="1:37" ht="15.75" customHeight="1">
      <c r="A967" s="454"/>
      <c r="B967" s="454"/>
      <c r="C967" s="454"/>
      <c r="D967" s="454"/>
      <c r="E967" s="454"/>
      <c r="F967" s="454"/>
      <c r="G967" s="34"/>
      <c r="H967" s="454"/>
      <c r="I967" s="454"/>
      <c r="J967" s="454"/>
      <c r="K967" s="454"/>
      <c r="L967" s="454"/>
      <c r="M967" s="454"/>
      <c r="N967" s="454"/>
      <c r="O967" s="454"/>
      <c r="P967" s="454"/>
      <c r="Q967" s="454"/>
      <c r="R967" s="454"/>
      <c r="S967" s="454"/>
      <c r="T967" s="454"/>
      <c r="U967" s="454"/>
      <c r="V967" s="454"/>
      <c r="W967" s="454"/>
      <c r="Y967" s="459"/>
      <c r="Z967" s="454"/>
      <c r="AA967" s="36"/>
      <c r="AB967" s="454"/>
      <c r="AC967" s="454"/>
      <c r="AD967" s="454"/>
      <c r="AE967" s="454"/>
      <c r="AK967" s="137"/>
    </row>
    <row r="968" spans="1:37" ht="15.75" customHeight="1">
      <c r="A968" s="454"/>
      <c r="B968" s="454"/>
      <c r="C968" s="454"/>
      <c r="D968" s="454"/>
      <c r="E968" s="454"/>
      <c r="F968" s="454"/>
      <c r="G968" s="34"/>
      <c r="H968" s="454"/>
      <c r="I968" s="454"/>
      <c r="J968" s="454"/>
      <c r="K968" s="454"/>
      <c r="L968" s="454"/>
      <c r="M968" s="454"/>
      <c r="N968" s="454"/>
      <c r="O968" s="454"/>
      <c r="P968" s="454"/>
      <c r="Q968" s="454"/>
      <c r="R968" s="454"/>
      <c r="S968" s="454"/>
      <c r="T968" s="454"/>
      <c r="U968" s="454"/>
      <c r="V968" s="454"/>
      <c r="W968" s="454"/>
      <c r="Y968" s="459"/>
      <c r="Z968" s="454"/>
      <c r="AA968" s="36"/>
      <c r="AB968" s="454"/>
      <c r="AC968" s="454"/>
      <c r="AD968" s="454"/>
      <c r="AE968" s="454"/>
      <c r="AK968" s="137"/>
    </row>
    <row r="969" spans="1:37" ht="15.75" customHeight="1">
      <c r="A969" s="454"/>
      <c r="B969" s="454"/>
      <c r="C969" s="454"/>
      <c r="D969" s="454"/>
      <c r="E969" s="454"/>
      <c r="F969" s="454"/>
      <c r="G969" s="34"/>
      <c r="H969" s="454"/>
      <c r="I969" s="454"/>
      <c r="J969" s="454"/>
      <c r="K969" s="454"/>
      <c r="L969" s="454"/>
      <c r="M969" s="454"/>
      <c r="N969" s="454"/>
      <c r="O969" s="454"/>
      <c r="P969" s="454"/>
      <c r="Q969" s="454"/>
      <c r="R969" s="454"/>
      <c r="S969" s="454"/>
      <c r="T969" s="454"/>
      <c r="U969" s="454"/>
      <c r="V969" s="454"/>
      <c r="W969" s="454"/>
      <c r="Y969" s="459"/>
      <c r="Z969" s="454"/>
      <c r="AA969" s="36"/>
      <c r="AB969" s="454"/>
      <c r="AC969" s="454"/>
      <c r="AD969" s="454"/>
      <c r="AE969" s="454"/>
      <c r="AK969" s="137"/>
    </row>
    <row r="970" spans="1:37" ht="15.75" customHeight="1">
      <c r="A970" s="454"/>
      <c r="B970" s="454"/>
      <c r="C970" s="454"/>
      <c r="D970" s="454"/>
      <c r="E970" s="454"/>
      <c r="F970" s="454"/>
      <c r="G970" s="34"/>
      <c r="H970" s="454"/>
      <c r="I970" s="454"/>
      <c r="J970" s="454"/>
      <c r="K970" s="454"/>
      <c r="L970" s="454"/>
      <c r="M970" s="454"/>
      <c r="N970" s="454"/>
      <c r="O970" s="454"/>
      <c r="P970" s="454"/>
      <c r="Q970" s="454"/>
      <c r="R970" s="454"/>
      <c r="S970" s="454"/>
      <c r="T970" s="454"/>
      <c r="U970" s="454"/>
      <c r="V970" s="454"/>
      <c r="W970" s="454"/>
      <c r="Y970" s="459"/>
      <c r="Z970" s="454"/>
      <c r="AA970" s="36"/>
      <c r="AB970" s="454"/>
      <c r="AC970" s="454"/>
      <c r="AD970" s="454"/>
      <c r="AE970" s="454"/>
      <c r="AK970" s="137"/>
    </row>
    <row r="971" spans="1:37" ht="15.75" customHeight="1">
      <c r="A971" s="454"/>
      <c r="B971" s="454"/>
      <c r="C971" s="454"/>
      <c r="D971" s="454"/>
      <c r="E971" s="454"/>
      <c r="F971" s="454"/>
      <c r="G971" s="34"/>
      <c r="H971" s="454"/>
      <c r="I971" s="454"/>
      <c r="J971" s="454"/>
      <c r="K971" s="454"/>
      <c r="L971" s="454"/>
      <c r="M971" s="454"/>
      <c r="N971" s="454"/>
      <c r="O971" s="454"/>
      <c r="P971" s="454"/>
      <c r="Q971" s="454"/>
      <c r="R971" s="454"/>
      <c r="S971" s="454"/>
      <c r="T971" s="454"/>
      <c r="U971" s="454"/>
      <c r="V971" s="454"/>
      <c r="W971" s="454"/>
      <c r="Y971" s="459"/>
      <c r="Z971" s="454"/>
      <c r="AA971" s="36"/>
      <c r="AB971" s="454"/>
      <c r="AC971" s="454"/>
      <c r="AD971" s="454"/>
      <c r="AE971" s="454"/>
      <c r="AK971" s="137"/>
    </row>
    <row r="972" spans="1:37" ht="15.75" customHeight="1">
      <c r="A972" s="454"/>
      <c r="B972" s="454"/>
      <c r="C972" s="454"/>
      <c r="D972" s="454"/>
      <c r="E972" s="454"/>
      <c r="F972" s="454"/>
      <c r="G972" s="34"/>
      <c r="H972" s="454"/>
      <c r="I972" s="454"/>
      <c r="J972" s="454"/>
      <c r="K972" s="454"/>
      <c r="L972" s="454"/>
      <c r="M972" s="454"/>
      <c r="N972" s="454"/>
      <c r="O972" s="454"/>
      <c r="P972" s="454"/>
      <c r="Q972" s="454"/>
      <c r="R972" s="454"/>
      <c r="S972" s="454"/>
      <c r="T972" s="454"/>
      <c r="U972" s="454"/>
      <c r="V972" s="454"/>
      <c r="W972" s="454"/>
      <c r="Y972" s="459"/>
      <c r="Z972" s="454"/>
      <c r="AA972" s="36"/>
      <c r="AB972" s="454"/>
      <c r="AC972" s="454"/>
      <c r="AD972" s="454"/>
      <c r="AE972" s="454"/>
      <c r="AK972" s="137"/>
    </row>
    <row r="973" spans="1:37" ht="15.75" customHeight="1">
      <c r="A973" s="454"/>
      <c r="B973" s="454"/>
      <c r="C973" s="454"/>
      <c r="D973" s="454"/>
      <c r="E973" s="454"/>
      <c r="F973" s="454"/>
      <c r="G973" s="34"/>
      <c r="H973" s="454"/>
      <c r="I973" s="454"/>
      <c r="J973" s="454"/>
      <c r="K973" s="454"/>
      <c r="L973" s="454"/>
      <c r="M973" s="454"/>
      <c r="N973" s="454"/>
      <c r="O973" s="454"/>
      <c r="P973" s="454"/>
      <c r="Q973" s="454"/>
      <c r="R973" s="454"/>
      <c r="S973" s="454"/>
      <c r="T973" s="454"/>
      <c r="U973" s="454"/>
      <c r="V973" s="454"/>
      <c r="W973" s="454"/>
      <c r="Y973" s="459"/>
      <c r="Z973" s="454"/>
      <c r="AA973" s="36"/>
      <c r="AB973" s="454"/>
      <c r="AC973" s="454"/>
      <c r="AD973" s="454"/>
      <c r="AE973" s="454"/>
      <c r="AK973" s="137"/>
    </row>
    <row r="974" spans="1:37" ht="15.75" customHeight="1">
      <c r="A974" s="454"/>
      <c r="B974" s="454"/>
      <c r="C974" s="454"/>
      <c r="D974" s="454"/>
      <c r="E974" s="454"/>
      <c r="F974" s="454"/>
      <c r="G974" s="34"/>
      <c r="H974" s="454"/>
      <c r="I974" s="454"/>
      <c r="J974" s="454"/>
      <c r="K974" s="454"/>
      <c r="L974" s="454"/>
      <c r="M974" s="454"/>
      <c r="N974" s="454"/>
      <c r="O974" s="454"/>
      <c r="P974" s="454"/>
      <c r="Q974" s="454"/>
      <c r="R974" s="454"/>
      <c r="S974" s="454"/>
      <c r="T974" s="454"/>
      <c r="U974" s="454"/>
      <c r="V974" s="454"/>
      <c r="W974" s="454"/>
      <c r="Y974" s="459"/>
      <c r="Z974" s="454"/>
      <c r="AA974" s="36"/>
      <c r="AB974" s="454"/>
      <c r="AC974" s="454"/>
      <c r="AD974" s="454"/>
      <c r="AE974" s="454"/>
      <c r="AK974" s="137"/>
    </row>
    <row r="975" spans="1:37" ht="15.75" customHeight="1">
      <c r="A975" s="454"/>
      <c r="B975" s="454"/>
      <c r="C975" s="454"/>
      <c r="D975" s="454"/>
      <c r="E975" s="454"/>
      <c r="F975" s="454"/>
      <c r="G975" s="34"/>
      <c r="H975" s="454"/>
      <c r="I975" s="454"/>
      <c r="J975" s="454"/>
      <c r="K975" s="454"/>
      <c r="L975" s="454"/>
      <c r="M975" s="454"/>
      <c r="N975" s="454"/>
      <c r="O975" s="454"/>
      <c r="P975" s="454"/>
      <c r="Q975" s="454"/>
      <c r="R975" s="454"/>
      <c r="S975" s="454"/>
      <c r="T975" s="454"/>
      <c r="U975" s="454"/>
      <c r="V975" s="454"/>
      <c r="W975" s="454"/>
      <c r="Y975" s="459"/>
      <c r="Z975" s="454"/>
      <c r="AA975" s="36"/>
      <c r="AB975" s="454"/>
      <c r="AC975" s="454"/>
      <c r="AD975" s="454"/>
      <c r="AE975" s="454"/>
      <c r="AK975" s="137"/>
    </row>
    <row r="976" spans="1:37" ht="15.75" customHeight="1">
      <c r="A976" s="454"/>
      <c r="B976" s="454"/>
      <c r="C976" s="454"/>
      <c r="D976" s="454"/>
      <c r="E976" s="454"/>
      <c r="F976" s="454"/>
      <c r="G976" s="34"/>
      <c r="H976" s="454"/>
      <c r="I976" s="454"/>
      <c r="J976" s="454"/>
      <c r="K976" s="454"/>
      <c r="L976" s="454"/>
      <c r="M976" s="454"/>
      <c r="N976" s="454"/>
      <c r="O976" s="454"/>
      <c r="P976" s="454"/>
      <c r="Q976" s="454"/>
      <c r="R976" s="454"/>
      <c r="S976" s="454"/>
      <c r="T976" s="454"/>
      <c r="U976" s="454"/>
      <c r="V976" s="454"/>
      <c r="W976" s="454"/>
      <c r="Y976" s="459"/>
      <c r="Z976" s="454"/>
      <c r="AA976" s="36"/>
      <c r="AB976" s="454"/>
      <c r="AC976" s="454"/>
      <c r="AD976" s="454"/>
      <c r="AE976" s="454"/>
      <c r="AK976" s="137"/>
    </row>
    <row r="977" spans="1:37" ht="15.75" customHeight="1">
      <c r="A977" s="454"/>
      <c r="B977" s="454"/>
      <c r="C977" s="454"/>
      <c r="D977" s="454"/>
      <c r="E977" s="454"/>
      <c r="F977" s="454"/>
      <c r="G977" s="34"/>
      <c r="H977" s="454"/>
      <c r="I977" s="454"/>
      <c r="J977" s="454"/>
      <c r="K977" s="454"/>
      <c r="L977" s="454"/>
      <c r="M977" s="454"/>
      <c r="N977" s="454"/>
      <c r="O977" s="454"/>
      <c r="P977" s="454"/>
      <c r="Q977" s="454"/>
      <c r="R977" s="454"/>
      <c r="S977" s="454"/>
      <c r="T977" s="454"/>
      <c r="U977" s="454"/>
      <c r="V977" s="454"/>
      <c r="W977" s="454"/>
      <c r="Y977" s="459"/>
      <c r="Z977" s="454"/>
      <c r="AA977" s="36"/>
      <c r="AB977" s="454"/>
      <c r="AC977" s="454"/>
      <c r="AD977" s="454"/>
      <c r="AE977" s="454"/>
      <c r="AK977" s="137"/>
    </row>
    <row r="978" spans="1:37" ht="15.75" customHeight="1">
      <c r="A978" s="454"/>
      <c r="B978" s="454"/>
      <c r="C978" s="454"/>
      <c r="D978" s="454"/>
      <c r="E978" s="454"/>
      <c r="F978" s="454"/>
      <c r="G978" s="34"/>
      <c r="H978" s="454"/>
      <c r="I978" s="454"/>
      <c r="J978" s="454"/>
      <c r="K978" s="454"/>
      <c r="L978" s="454"/>
      <c r="M978" s="454"/>
      <c r="N978" s="454"/>
      <c r="O978" s="454"/>
      <c r="P978" s="454"/>
      <c r="Q978" s="454"/>
      <c r="R978" s="454"/>
      <c r="S978" s="454"/>
      <c r="T978" s="454"/>
      <c r="U978" s="454"/>
      <c r="V978" s="454"/>
      <c r="W978" s="454"/>
      <c r="Y978" s="459"/>
      <c r="Z978" s="454"/>
      <c r="AA978" s="36"/>
      <c r="AB978" s="454"/>
      <c r="AC978" s="454"/>
      <c r="AD978" s="454"/>
      <c r="AE978" s="454"/>
      <c r="AK978" s="137"/>
    </row>
    <row r="979" spans="1:37" ht="15.75" customHeight="1">
      <c r="A979" s="454"/>
      <c r="B979" s="454"/>
      <c r="C979" s="454"/>
      <c r="D979" s="454"/>
      <c r="E979" s="454"/>
      <c r="F979" s="454"/>
      <c r="G979" s="34"/>
      <c r="H979" s="454"/>
      <c r="I979" s="454"/>
      <c r="J979" s="454"/>
      <c r="K979" s="454"/>
      <c r="L979" s="454"/>
      <c r="M979" s="454"/>
      <c r="N979" s="454"/>
      <c r="O979" s="454"/>
      <c r="P979" s="454"/>
      <c r="Q979" s="454"/>
      <c r="R979" s="454"/>
      <c r="S979" s="454"/>
      <c r="T979" s="454"/>
      <c r="U979" s="454"/>
      <c r="V979" s="454"/>
      <c r="W979" s="454"/>
      <c r="Y979" s="459"/>
      <c r="Z979" s="454"/>
      <c r="AA979" s="36"/>
      <c r="AB979" s="454"/>
      <c r="AC979" s="454"/>
      <c r="AD979" s="454"/>
      <c r="AE979" s="454"/>
      <c r="AK979" s="137"/>
    </row>
    <row r="980" spans="1:37" ht="15.75" customHeight="1">
      <c r="A980" s="454"/>
      <c r="B980" s="454"/>
      <c r="C980" s="454"/>
      <c r="D980" s="454"/>
      <c r="E980" s="454"/>
      <c r="F980" s="454"/>
      <c r="G980" s="34"/>
      <c r="H980" s="454"/>
      <c r="I980" s="454"/>
      <c r="J980" s="454"/>
      <c r="K980" s="454"/>
      <c r="L980" s="454"/>
      <c r="M980" s="454"/>
      <c r="N980" s="454"/>
      <c r="O980" s="454"/>
      <c r="P980" s="454"/>
      <c r="Q980" s="454"/>
      <c r="R980" s="454"/>
      <c r="S980" s="454"/>
      <c r="T980" s="454"/>
      <c r="U980" s="454"/>
      <c r="V980" s="454"/>
      <c r="W980" s="454"/>
      <c r="Y980" s="459"/>
      <c r="Z980" s="454"/>
      <c r="AA980" s="36"/>
      <c r="AB980" s="454"/>
      <c r="AC980" s="454"/>
      <c r="AD980" s="454"/>
      <c r="AE980" s="454"/>
      <c r="AK980" s="137"/>
    </row>
    <row r="981" spans="1:37" ht="15.75" customHeight="1">
      <c r="A981" s="454"/>
      <c r="B981" s="454"/>
      <c r="C981" s="454"/>
      <c r="D981" s="454"/>
      <c r="E981" s="454"/>
      <c r="F981" s="454"/>
      <c r="G981" s="34"/>
      <c r="H981" s="454"/>
      <c r="I981" s="454"/>
      <c r="J981" s="454"/>
      <c r="K981" s="454"/>
      <c r="L981" s="454"/>
      <c r="M981" s="454"/>
      <c r="N981" s="454"/>
      <c r="O981" s="454"/>
      <c r="P981" s="454"/>
      <c r="Q981" s="454"/>
      <c r="R981" s="454"/>
      <c r="S981" s="454"/>
      <c r="T981" s="454"/>
      <c r="U981" s="454"/>
      <c r="V981" s="454"/>
      <c r="W981" s="454"/>
      <c r="Y981" s="459"/>
      <c r="Z981" s="454"/>
      <c r="AA981" s="36"/>
      <c r="AB981" s="454"/>
      <c r="AC981" s="454"/>
      <c r="AD981" s="454"/>
      <c r="AE981" s="454"/>
      <c r="AK981" s="137"/>
    </row>
    <row r="982" spans="1:37" ht="15.75" customHeight="1">
      <c r="A982" s="454"/>
      <c r="B982" s="454"/>
      <c r="C982" s="454"/>
      <c r="D982" s="454"/>
      <c r="E982" s="454"/>
      <c r="F982" s="454"/>
      <c r="G982" s="34"/>
      <c r="H982" s="454"/>
      <c r="I982" s="454"/>
      <c r="J982" s="454"/>
      <c r="K982" s="454"/>
      <c r="L982" s="454"/>
      <c r="M982" s="454"/>
      <c r="N982" s="454"/>
      <c r="O982" s="454"/>
      <c r="P982" s="454"/>
      <c r="Q982" s="454"/>
      <c r="R982" s="454"/>
      <c r="S982" s="454"/>
      <c r="T982" s="454"/>
      <c r="U982" s="454"/>
      <c r="V982" s="454"/>
      <c r="W982" s="454"/>
      <c r="Y982" s="459"/>
      <c r="Z982" s="454"/>
      <c r="AA982" s="36"/>
      <c r="AB982" s="454"/>
      <c r="AC982" s="454"/>
      <c r="AD982" s="454"/>
      <c r="AE982" s="454"/>
      <c r="AK982" s="137"/>
    </row>
    <row r="983" spans="1:37" ht="15.75" customHeight="1">
      <c r="A983" s="454"/>
      <c r="B983" s="454"/>
      <c r="C983" s="454"/>
      <c r="D983" s="454"/>
      <c r="E983" s="454"/>
      <c r="F983" s="454"/>
      <c r="G983" s="34"/>
      <c r="H983" s="454"/>
      <c r="I983" s="454"/>
      <c r="J983" s="454"/>
      <c r="K983" s="454"/>
      <c r="L983" s="454"/>
      <c r="M983" s="454"/>
      <c r="N983" s="454"/>
      <c r="O983" s="454"/>
      <c r="P983" s="454"/>
      <c r="Q983" s="454"/>
      <c r="R983" s="454"/>
      <c r="S983" s="454"/>
      <c r="T983" s="454"/>
      <c r="U983" s="454"/>
      <c r="V983" s="454"/>
      <c r="W983" s="454"/>
      <c r="Y983" s="459"/>
      <c r="Z983" s="454"/>
      <c r="AA983" s="36"/>
      <c r="AB983" s="454"/>
      <c r="AC983" s="454"/>
      <c r="AD983" s="454"/>
      <c r="AE983" s="454"/>
      <c r="AK983" s="137"/>
    </row>
    <row r="984" spans="1:37" ht="15.75" customHeight="1">
      <c r="A984" s="454"/>
      <c r="B984" s="454"/>
      <c r="C984" s="454"/>
      <c r="D984" s="454"/>
      <c r="E984" s="454"/>
      <c r="F984" s="454"/>
      <c r="G984" s="34"/>
      <c r="H984" s="454"/>
      <c r="I984" s="454"/>
      <c r="J984" s="454"/>
      <c r="K984" s="454"/>
      <c r="L984" s="454"/>
      <c r="M984" s="454"/>
      <c r="N984" s="454"/>
      <c r="O984" s="454"/>
      <c r="P984" s="454"/>
      <c r="Q984" s="454"/>
      <c r="R984" s="454"/>
      <c r="S984" s="454"/>
      <c r="T984" s="454"/>
      <c r="U984" s="454"/>
      <c r="V984" s="454"/>
      <c r="W984" s="454"/>
      <c r="Y984" s="459"/>
      <c r="Z984" s="454"/>
      <c r="AA984" s="36"/>
      <c r="AB984" s="454"/>
      <c r="AC984" s="454"/>
      <c r="AD984" s="454"/>
      <c r="AE984" s="454"/>
      <c r="AK984" s="137"/>
    </row>
    <row r="985" spans="1:37" ht="15.75" customHeight="1">
      <c r="A985" s="454"/>
      <c r="B985" s="454"/>
      <c r="C985" s="454"/>
      <c r="D985" s="454"/>
      <c r="E985" s="454"/>
      <c r="F985" s="454"/>
      <c r="G985" s="34"/>
      <c r="H985" s="454"/>
      <c r="I985" s="454"/>
      <c r="J985" s="454"/>
      <c r="K985" s="454"/>
      <c r="L985" s="454"/>
      <c r="M985" s="454"/>
      <c r="N985" s="454"/>
      <c r="O985" s="454"/>
      <c r="P985" s="454"/>
      <c r="Q985" s="454"/>
      <c r="R985" s="454"/>
      <c r="S985" s="454"/>
      <c r="T985" s="454"/>
      <c r="U985" s="454"/>
      <c r="V985" s="454"/>
      <c r="W985" s="454"/>
      <c r="Y985" s="459"/>
      <c r="Z985" s="454"/>
      <c r="AA985" s="36"/>
      <c r="AB985" s="454"/>
      <c r="AC985" s="454"/>
      <c r="AD985" s="454"/>
      <c r="AE985" s="454"/>
      <c r="AK985" s="137"/>
    </row>
    <row r="986" spans="1:37" ht="15.75" customHeight="1">
      <c r="A986" s="454"/>
      <c r="B986" s="454"/>
      <c r="C986" s="454"/>
      <c r="D986" s="454"/>
      <c r="E986" s="454"/>
      <c r="F986" s="454"/>
      <c r="G986" s="34"/>
      <c r="H986" s="454"/>
      <c r="I986" s="454"/>
      <c r="J986" s="454"/>
      <c r="K986" s="454"/>
      <c r="L986" s="454"/>
      <c r="M986" s="454"/>
      <c r="N986" s="454"/>
      <c r="O986" s="454"/>
      <c r="P986" s="454"/>
      <c r="Q986" s="454"/>
      <c r="R986" s="454"/>
      <c r="S986" s="454"/>
      <c r="T986" s="454"/>
      <c r="U986" s="454"/>
      <c r="V986" s="454"/>
      <c r="W986" s="454"/>
      <c r="Y986" s="459"/>
      <c r="Z986" s="454"/>
      <c r="AA986" s="36"/>
      <c r="AB986" s="454"/>
      <c r="AC986" s="454"/>
      <c r="AD986" s="454"/>
      <c r="AE986" s="454"/>
      <c r="AK986" s="137"/>
    </row>
    <row r="987" spans="1:37" ht="15.75" customHeight="1">
      <c r="A987" s="454"/>
      <c r="B987" s="454"/>
      <c r="C987" s="454"/>
      <c r="D987" s="454"/>
      <c r="E987" s="454"/>
      <c r="F987" s="454"/>
      <c r="G987" s="34"/>
      <c r="H987" s="454"/>
      <c r="I987" s="454"/>
      <c r="J987" s="454"/>
      <c r="K987" s="454"/>
      <c r="L987" s="454"/>
      <c r="M987" s="454"/>
      <c r="N987" s="454"/>
      <c r="O987" s="454"/>
      <c r="P987" s="454"/>
      <c r="Q987" s="454"/>
      <c r="R987" s="454"/>
      <c r="S987" s="454"/>
      <c r="T987" s="454"/>
      <c r="U987" s="454"/>
      <c r="V987" s="454"/>
      <c r="W987" s="454"/>
      <c r="Y987" s="459"/>
      <c r="Z987" s="454"/>
      <c r="AA987" s="36"/>
      <c r="AB987" s="454"/>
      <c r="AC987" s="454"/>
      <c r="AD987" s="454"/>
      <c r="AE987" s="454"/>
      <c r="AK987" s="137"/>
    </row>
    <row r="988" spans="1:37" ht="15.75" customHeight="1">
      <c r="A988" s="454"/>
      <c r="B988" s="454"/>
      <c r="C988" s="454"/>
      <c r="D988" s="454"/>
      <c r="E988" s="454"/>
      <c r="F988" s="454"/>
      <c r="G988" s="34"/>
      <c r="H988" s="454"/>
      <c r="I988" s="454"/>
      <c r="J988" s="454"/>
      <c r="K988" s="454"/>
      <c r="L988" s="454"/>
      <c r="M988" s="454"/>
      <c r="N988" s="454"/>
      <c r="O988" s="454"/>
      <c r="P988" s="454"/>
      <c r="Q988" s="454"/>
      <c r="R988" s="454"/>
      <c r="S988" s="454"/>
      <c r="T988" s="454"/>
      <c r="U988" s="454"/>
      <c r="V988" s="454"/>
      <c r="W988" s="454"/>
      <c r="Y988" s="459"/>
      <c r="Z988" s="454"/>
      <c r="AA988" s="36"/>
      <c r="AB988" s="454"/>
      <c r="AC988" s="454"/>
      <c r="AD988" s="454"/>
      <c r="AE988" s="454"/>
      <c r="AK988" s="137"/>
    </row>
    <row r="989" spans="1:37" ht="15.75" customHeight="1">
      <c r="A989" s="454"/>
      <c r="B989" s="454"/>
      <c r="C989" s="454"/>
      <c r="D989" s="454"/>
      <c r="E989" s="454"/>
      <c r="F989" s="454"/>
      <c r="G989" s="34"/>
      <c r="H989" s="454"/>
      <c r="I989" s="454"/>
      <c r="J989" s="454"/>
      <c r="K989" s="454"/>
      <c r="L989" s="454"/>
      <c r="M989" s="454"/>
      <c r="N989" s="454"/>
      <c r="O989" s="454"/>
      <c r="P989" s="454"/>
      <c r="Q989" s="454"/>
      <c r="R989" s="454"/>
      <c r="S989" s="454"/>
      <c r="T989" s="454"/>
      <c r="U989" s="454"/>
      <c r="V989" s="454"/>
      <c r="W989" s="454"/>
      <c r="Y989" s="459"/>
      <c r="Z989" s="454"/>
      <c r="AA989" s="36"/>
      <c r="AB989" s="454"/>
      <c r="AC989" s="454"/>
      <c r="AD989" s="454"/>
      <c r="AE989" s="454"/>
      <c r="AK989" s="137"/>
    </row>
    <row r="990" spans="1:37" ht="15.75" customHeight="1">
      <c r="A990" s="454"/>
      <c r="B990" s="454"/>
      <c r="C990" s="454"/>
      <c r="D990" s="454"/>
      <c r="E990" s="454"/>
      <c r="F990" s="454"/>
      <c r="G990" s="34"/>
      <c r="H990" s="454"/>
      <c r="I990" s="454"/>
      <c r="J990" s="454"/>
      <c r="K990" s="454"/>
      <c r="L990" s="454"/>
      <c r="M990" s="454"/>
      <c r="N990" s="454"/>
      <c r="O990" s="454"/>
      <c r="P990" s="454"/>
      <c r="Q990" s="454"/>
      <c r="R990" s="454"/>
      <c r="S990" s="454"/>
      <c r="T990" s="454"/>
      <c r="U990" s="454"/>
      <c r="V990" s="454"/>
      <c r="W990" s="454"/>
      <c r="Y990" s="459"/>
      <c r="Z990" s="454"/>
      <c r="AA990" s="36"/>
      <c r="AB990" s="454"/>
      <c r="AC990" s="454"/>
      <c r="AD990" s="454"/>
      <c r="AE990" s="454"/>
      <c r="AK990" s="137"/>
    </row>
    <row r="991" spans="1:37" ht="15.75" customHeight="1">
      <c r="A991" s="454"/>
      <c r="B991" s="454"/>
      <c r="C991" s="454"/>
      <c r="D991" s="454"/>
      <c r="E991" s="454"/>
      <c r="F991" s="454"/>
      <c r="G991" s="34"/>
      <c r="H991" s="454"/>
      <c r="I991" s="454"/>
      <c r="J991" s="454"/>
      <c r="K991" s="454"/>
      <c r="L991" s="454"/>
      <c r="M991" s="454"/>
      <c r="N991" s="454"/>
      <c r="O991" s="454"/>
      <c r="P991" s="454"/>
      <c r="Q991" s="454"/>
      <c r="R991" s="454"/>
      <c r="S991" s="454"/>
      <c r="T991" s="454"/>
      <c r="U991" s="454"/>
      <c r="V991" s="454"/>
      <c r="W991" s="454"/>
      <c r="Y991" s="459"/>
      <c r="Z991" s="454"/>
      <c r="AA991" s="36"/>
      <c r="AB991" s="454"/>
      <c r="AC991" s="454"/>
      <c r="AD991" s="454"/>
      <c r="AE991" s="454"/>
      <c r="AK991" s="137"/>
    </row>
    <row r="992" spans="1:37" ht="15.75" customHeight="1">
      <c r="A992" s="454"/>
      <c r="B992" s="454"/>
      <c r="C992" s="454"/>
      <c r="D992" s="454"/>
      <c r="E992" s="454"/>
      <c r="F992" s="454"/>
      <c r="G992" s="34"/>
      <c r="H992" s="454"/>
      <c r="I992" s="454"/>
      <c r="J992" s="454"/>
      <c r="K992" s="454"/>
      <c r="L992" s="454"/>
      <c r="M992" s="454"/>
      <c r="N992" s="454"/>
      <c r="O992" s="454"/>
      <c r="P992" s="454"/>
      <c r="Q992" s="454"/>
      <c r="R992" s="454"/>
      <c r="S992" s="454"/>
      <c r="T992" s="454"/>
      <c r="U992" s="454"/>
      <c r="V992" s="454"/>
      <c r="W992" s="454"/>
      <c r="Y992" s="459"/>
      <c r="Z992" s="454"/>
      <c r="AA992" s="36"/>
      <c r="AB992" s="454"/>
      <c r="AC992" s="454"/>
      <c r="AD992" s="454"/>
      <c r="AE992" s="454"/>
      <c r="AK992" s="137"/>
    </row>
    <row r="993" spans="1:37" ht="15.75" customHeight="1">
      <c r="A993" s="454"/>
      <c r="B993" s="454"/>
      <c r="C993" s="454"/>
      <c r="D993" s="454"/>
      <c r="E993" s="454"/>
      <c r="F993" s="454"/>
      <c r="G993" s="34"/>
      <c r="H993" s="454"/>
      <c r="I993" s="454"/>
      <c r="J993" s="454"/>
      <c r="K993" s="454"/>
      <c r="L993" s="454"/>
      <c r="M993" s="454"/>
      <c r="N993" s="454"/>
      <c r="O993" s="454"/>
      <c r="P993" s="454"/>
      <c r="Q993" s="454"/>
      <c r="R993" s="454"/>
      <c r="S993" s="454"/>
      <c r="T993" s="454"/>
      <c r="U993" s="454"/>
      <c r="V993" s="454"/>
      <c r="W993" s="454"/>
      <c r="Y993" s="459"/>
      <c r="Z993" s="454"/>
      <c r="AA993" s="36"/>
      <c r="AB993" s="454"/>
      <c r="AC993" s="454"/>
      <c r="AD993" s="454"/>
      <c r="AE993" s="454"/>
      <c r="AK993" s="137"/>
    </row>
    <row r="994" spans="1:37" ht="15.75" customHeight="1">
      <c r="A994" s="454"/>
      <c r="B994" s="454"/>
      <c r="C994" s="454"/>
      <c r="D994" s="454"/>
      <c r="E994" s="454"/>
      <c r="F994" s="454"/>
      <c r="G994" s="34"/>
      <c r="H994" s="454"/>
      <c r="I994" s="454"/>
      <c r="J994" s="454"/>
      <c r="K994" s="454"/>
      <c r="L994" s="454"/>
      <c r="M994" s="454"/>
      <c r="N994" s="454"/>
      <c r="O994" s="454"/>
      <c r="P994" s="454"/>
      <c r="Q994" s="454"/>
      <c r="R994" s="454"/>
      <c r="S994" s="454"/>
      <c r="T994" s="454"/>
      <c r="U994" s="454"/>
      <c r="V994" s="454"/>
      <c r="W994" s="454"/>
      <c r="Y994" s="459"/>
      <c r="Z994" s="454"/>
      <c r="AA994" s="36"/>
      <c r="AB994" s="454"/>
      <c r="AC994" s="454"/>
      <c r="AD994" s="454"/>
      <c r="AE994" s="454"/>
      <c r="AK994" s="137"/>
    </row>
    <row r="995" spans="1:37" ht="15.75" customHeight="1">
      <c r="A995" s="454"/>
      <c r="B995" s="454"/>
      <c r="C995" s="454"/>
      <c r="D995" s="454"/>
      <c r="E995" s="454"/>
      <c r="F995" s="454"/>
      <c r="G995" s="34"/>
      <c r="H995" s="454"/>
      <c r="I995" s="454"/>
      <c r="J995" s="454"/>
      <c r="K995" s="454"/>
      <c r="L995" s="454"/>
      <c r="M995" s="454"/>
      <c r="N995" s="454"/>
      <c r="O995" s="454"/>
      <c r="P995" s="454"/>
      <c r="Q995" s="454"/>
      <c r="R995" s="454"/>
      <c r="S995" s="454"/>
      <c r="T995" s="454"/>
      <c r="U995" s="454"/>
      <c r="V995" s="454"/>
      <c r="W995" s="454"/>
      <c r="Y995" s="459"/>
      <c r="Z995" s="454"/>
      <c r="AA995" s="36"/>
      <c r="AB995" s="454"/>
      <c r="AC995" s="454"/>
      <c r="AD995" s="454"/>
      <c r="AE995" s="454"/>
      <c r="AK995" s="137"/>
    </row>
    <row r="996" spans="1:37" ht="15.75" customHeight="1">
      <c r="A996" s="454"/>
      <c r="B996" s="454"/>
      <c r="C996" s="454"/>
      <c r="D996" s="454"/>
      <c r="E996" s="454"/>
      <c r="F996" s="454"/>
      <c r="G996" s="34"/>
      <c r="H996" s="454"/>
      <c r="I996" s="454"/>
      <c r="J996" s="454"/>
      <c r="K996" s="454"/>
      <c r="L996" s="454"/>
      <c r="M996" s="454"/>
      <c r="N996" s="454"/>
      <c r="O996" s="454"/>
      <c r="P996" s="454"/>
      <c r="Q996" s="454"/>
      <c r="R996" s="454"/>
      <c r="S996" s="454"/>
      <c r="T996" s="454"/>
      <c r="U996" s="454"/>
      <c r="V996" s="454"/>
      <c r="W996" s="454"/>
      <c r="Y996" s="459"/>
      <c r="Z996" s="454"/>
      <c r="AA996" s="36"/>
      <c r="AB996" s="454"/>
      <c r="AC996" s="454"/>
      <c r="AD996" s="454"/>
      <c r="AE996" s="454"/>
      <c r="AK996" s="137"/>
    </row>
    <row r="997" spans="1:37" ht="15.75" customHeight="1">
      <c r="A997" s="454"/>
      <c r="B997" s="454"/>
      <c r="C997" s="454"/>
      <c r="D997" s="454"/>
      <c r="E997" s="454"/>
      <c r="F997" s="454"/>
      <c r="G997" s="34"/>
      <c r="H997" s="454"/>
      <c r="I997" s="454"/>
      <c r="J997" s="454"/>
      <c r="K997" s="454"/>
      <c r="L997" s="454"/>
      <c r="M997" s="454"/>
      <c r="N997" s="454"/>
      <c r="O997" s="454"/>
      <c r="P997" s="454"/>
      <c r="Q997" s="454"/>
      <c r="R997" s="454"/>
      <c r="S997" s="454"/>
      <c r="T997" s="454"/>
      <c r="U997" s="454"/>
      <c r="V997" s="454"/>
      <c r="W997" s="454"/>
      <c r="Y997" s="459"/>
      <c r="Z997" s="454"/>
      <c r="AA997" s="36"/>
      <c r="AB997" s="454"/>
      <c r="AC997" s="454"/>
      <c r="AD997" s="454"/>
      <c r="AE997" s="454"/>
      <c r="AK997" s="137"/>
    </row>
    <row r="998" spans="1:37" ht="15.75" customHeight="1">
      <c r="A998" s="454"/>
      <c r="B998" s="454"/>
      <c r="C998" s="454"/>
      <c r="D998" s="454"/>
      <c r="E998" s="454"/>
      <c r="F998" s="454"/>
      <c r="G998" s="34"/>
      <c r="H998" s="454"/>
      <c r="I998" s="454"/>
      <c r="J998" s="454"/>
      <c r="K998" s="454"/>
      <c r="L998" s="454"/>
      <c r="M998" s="454"/>
      <c r="N998" s="454"/>
      <c r="O998" s="454"/>
      <c r="P998" s="454"/>
      <c r="Q998" s="454"/>
      <c r="R998" s="454"/>
      <c r="S998" s="454"/>
      <c r="T998" s="454"/>
      <c r="U998" s="454"/>
      <c r="V998" s="454"/>
      <c r="W998" s="454"/>
      <c r="Y998" s="459"/>
      <c r="Z998" s="454"/>
      <c r="AA998" s="36"/>
      <c r="AB998" s="454"/>
      <c r="AC998" s="454"/>
      <c r="AD998" s="454"/>
      <c r="AE998" s="454"/>
      <c r="AK998" s="137"/>
    </row>
    <row r="999" spans="1:37" ht="15.75" customHeight="1">
      <c r="A999" s="454"/>
      <c r="B999" s="454"/>
      <c r="C999" s="454"/>
      <c r="D999" s="454"/>
      <c r="E999" s="454"/>
      <c r="F999" s="454"/>
      <c r="G999" s="34"/>
      <c r="H999" s="454"/>
      <c r="I999" s="454"/>
      <c r="J999" s="454"/>
      <c r="K999" s="454"/>
      <c r="L999" s="454"/>
      <c r="M999" s="454"/>
      <c r="N999" s="454"/>
      <c r="O999" s="454"/>
      <c r="P999" s="454"/>
      <c r="Q999" s="454"/>
      <c r="R999" s="454"/>
      <c r="S999" s="454"/>
      <c r="T999" s="454"/>
      <c r="U999" s="454"/>
      <c r="V999" s="454"/>
      <c r="W999" s="454"/>
      <c r="Y999" s="459"/>
      <c r="Z999" s="454"/>
      <c r="AA999" s="36"/>
      <c r="AB999" s="454"/>
      <c r="AC999" s="454"/>
      <c r="AD999" s="454"/>
      <c r="AE999" s="454"/>
      <c r="AK999" s="137"/>
    </row>
    <row r="1000" spans="1:37" ht="15.75" customHeight="1">
      <c r="A1000" s="454"/>
      <c r="B1000" s="454"/>
      <c r="C1000" s="454"/>
      <c r="D1000" s="454"/>
      <c r="E1000" s="454"/>
      <c r="F1000" s="454"/>
      <c r="G1000" s="34"/>
      <c r="H1000" s="454"/>
      <c r="I1000" s="454"/>
      <c r="J1000" s="454"/>
      <c r="K1000" s="454"/>
      <c r="L1000" s="454"/>
      <c r="M1000" s="454"/>
      <c r="N1000" s="454"/>
      <c r="O1000" s="454"/>
      <c r="P1000" s="454"/>
      <c r="Q1000" s="454"/>
      <c r="R1000" s="454"/>
      <c r="S1000" s="454"/>
      <c r="T1000" s="454"/>
      <c r="U1000" s="454"/>
      <c r="V1000" s="454"/>
      <c r="W1000" s="454"/>
      <c r="Y1000" s="459"/>
      <c r="Z1000" s="454"/>
      <c r="AA1000" s="36"/>
      <c r="AB1000" s="454"/>
      <c r="AC1000" s="454"/>
      <c r="AD1000" s="454"/>
      <c r="AE1000" s="454"/>
      <c r="AK1000" s="137"/>
    </row>
  </sheetData>
  <sheetProtection algorithmName="SHA-512" hashValue="zB0pblheHHHBywjITo9EPoDZ+isbxPXgSgeAc7C0yh7snAESI5HYgTCQnxkCPmfEnaxmH1JtqtAe8LbvobN6Tw==" saltValue="sjwsskUTBLg0MOggHQukNA==" spinCount="100000" sheet="1" formatCells="0" formatColumns="0" formatRows="0" insertColumns="0" insertRows="0" insertHyperlinks="0" deleteColumns="0" deleteRows="0" sort="0" autoFilter="0" pivotTables="0"/>
  <autoFilter ref="A7:AL7" xr:uid="{00000000-0009-0000-0000-000009000000}"/>
  <mergeCells count="1">
    <mergeCell ref="C1:D2"/>
  </mergeCells>
  <dataValidations disablePrompts="1" count="11">
    <dataValidation type="decimal" allowBlank="1" showErrorMessage="1" sqref="N9:N19" xr:uid="{00000000-0002-0000-0900-000000000000}">
      <formula1>1000000</formula1>
      <formula2>99999999</formula2>
    </dataValidation>
    <dataValidation type="decimal" allowBlank="1" showErrorMessage="1" sqref="M1:M1000" xr:uid="{00000000-0002-0000-0900-000003000000}">
      <formula1>0</formula1>
      <formula2>1000000000</formula2>
    </dataValidation>
    <dataValidation type="date" allowBlank="1" showErrorMessage="1" sqref="B9:B19" xr:uid="{00000000-0002-0000-0900-000006000000}">
      <formula1>43831</formula1>
      <formula2>73415</formula2>
    </dataValidation>
    <dataValidation type="decimal" allowBlank="1" showErrorMessage="1" sqref="U1:U1000" xr:uid="{00000000-0002-0000-0900-000007000000}">
      <formula1>0</formula1>
      <formula2>48</formula2>
    </dataValidation>
    <dataValidation type="decimal" allowBlank="1" showErrorMessage="1" sqref="C9:C210" xr:uid="{00000000-0002-0000-0900-000009000000}">
      <formula1>10000000000</formula1>
      <formula2>999999999999</formula2>
    </dataValidation>
    <dataValidation type="list" allowBlank="1" showErrorMessage="1" sqref="H9:H210" xr:uid="{00000000-0002-0000-0900-00000B000000}">
      <formula1>INDIRECT(G9)</formula1>
    </dataValidation>
    <dataValidation type="list" allowBlank="1" showErrorMessage="1" sqref="G9:G210" xr:uid="{00000000-0002-0000-0900-00000F000000}">
      <formula1>Departamento</formula1>
    </dataValidation>
    <dataValidation type="date" allowBlank="1" showErrorMessage="1" sqref="P9:P210" xr:uid="{00000000-0002-0000-0900-000010000000}">
      <formula1>1</formula1>
      <formula2>43831</formula2>
    </dataValidation>
    <dataValidation type="decimal" allowBlank="1" showErrorMessage="1" sqref="K1:K1000" xr:uid="{00000000-0002-0000-0900-000012000000}">
      <formula1>1900</formula1>
      <formula2>2040</formula2>
    </dataValidation>
    <dataValidation type="date" allowBlank="1" showErrorMessage="1" sqref="P1:P7" xr:uid="{00000000-0002-0000-0900-000013000000}">
      <formula1>32874</formula1>
      <formula2>43831</formula2>
    </dataValidation>
    <dataValidation type="decimal" allowBlank="1" showErrorMessage="1" sqref="W1:W210" xr:uid="{00000000-0002-0000-0900-000014000000}">
      <formula1>0</formula1>
      <formula2>6</formula2>
    </dataValidation>
  </dataValidations>
  <hyperlinks>
    <hyperlink ref="I8" location="'Códigos'!D1" display="Ver código" xr:uid="{00000000-0004-0000-0900-000000000000}"/>
    <hyperlink ref="J8" location="Google_Sheet_Link_1564227769" display="Ver código" xr:uid="{00000000-0004-0000-0900-000001000000}"/>
    <hyperlink ref="Q8" location="Google_Sheet_Link_333972972" display="Ver código" xr:uid="{00000000-0004-0000-0900-000002000000}"/>
    <hyperlink ref="R8" location="Google_Sheet_Link_399682168" display="Ver código" xr:uid="{00000000-0004-0000-0900-000003000000}"/>
    <hyperlink ref="T8" location="Google_Sheet_Link_13806761" display="Ver código" xr:uid="{00000000-0004-0000-0900-000004000000}"/>
    <hyperlink ref="AC8" location="Google_Sheet_Link_1237820408" display="Ver código" xr:uid="{00000000-0004-0000-0900-000005000000}"/>
    <hyperlink ref="AD8" location="Google_Sheet_Link_49178865" display="Ver código" xr:uid="{00000000-0004-0000-0900-000006000000}"/>
    <hyperlink ref="AE8" location="Google_Sheet_Link_896579828" display="Ver código" xr:uid="{00000000-0004-0000-0900-000007000000}"/>
  </hyperlinks>
  <pageMargins left="0.7" right="0.7" top="0.75" bottom="0.75" header="0" footer="0"/>
  <pageSetup paperSize="9" orientation="portrait"/>
  <drawing r:id="rId1"/>
  <legacyDrawing r:id="rId2"/>
  <extLst>
    <ext xmlns:x14="http://schemas.microsoft.com/office/spreadsheetml/2009/9/main" uri="{CCE6A557-97BC-4b89-ADB6-D9C93CAAB3DF}">
      <x14:dataValidations xmlns:xm="http://schemas.microsoft.com/office/excel/2006/main" disablePrompts="1" count="12">
        <x14:dataValidation type="list" allowBlank="1" showErrorMessage="1" xr:uid="{00000000-0002-0000-0900-000001000000}">
          <x14:formula1>
            <xm:f>Códigos!$A$37:$A$38</xm:f>
          </x14:formula1>
          <xm:sqref>AC9:AC14 AC16:AC19</xm:sqref>
        </x14:dataValidation>
        <x14:dataValidation type="list" allowBlank="1" showErrorMessage="1" xr:uid="{00000000-0002-0000-0900-000002000000}">
          <x14:formula1>
            <xm:f>Códigos!$G:$G</xm:f>
          </x14:formula1>
          <xm:sqref>J7:J210</xm:sqref>
        </x14:dataValidation>
        <x14:dataValidation type="list" allowBlank="1" showErrorMessage="1" xr:uid="{00000000-0002-0000-0900-000004000000}">
          <x14:formula1>
            <xm:f>Códigos!$B$8:$B$12</xm:f>
          </x14:formula1>
          <xm:sqref>Q1:Q210</xm:sqref>
        </x14:dataValidation>
        <x14:dataValidation type="list" allowBlank="1" showErrorMessage="1" xr:uid="{00000000-0002-0000-0900-000005000000}">
          <x14:formula1>
            <xm:f>A!$A$17:$A$21</xm:f>
          </x14:formula1>
          <xm:sqref>V1:V1000</xm:sqref>
        </x14:dataValidation>
        <x14:dataValidation type="list" allowBlank="1" showErrorMessage="1" xr:uid="{00000000-0002-0000-0900-000008000000}">
          <x14:formula1>
            <xm:f>Códigos!$D$2:$D$22</xm:f>
          </x14:formula1>
          <xm:sqref>I7:I210</xm:sqref>
        </x14:dataValidation>
        <x14:dataValidation type="list" allowBlank="1" showErrorMessage="1" xr:uid="{00000000-0002-0000-0900-00000A000000}">
          <x14:formula1>
            <xm:f>Códigos!$A$27:$A$28</xm:f>
          </x14:formula1>
          <xm:sqref>AE9:AE210</xm:sqref>
        </x14:dataValidation>
        <x14:dataValidation type="list" allowBlank="1" showErrorMessage="1" xr:uid="{00000000-0002-0000-0900-00000C000000}">
          <x14:formula1>
            <xm:f>Listas!$B$2:$B$20</xm:f>
          </x14:formula1>
          <xm:sqref>F9:F210</xm:sqref>
        </x14:dataValidation>
        <x14:dataValidation type="list" allowBlank="1" showErrorMessage="1" xr:uid="{00000000-0002-0000-0900-00000D000000}">
          <x14:formula1>
            <xm:f>Códigos!$A$15:$A$16</xm:f>
          </x14:formula1>
          <xm:sqref>R1:R210</xm:sqref>
        </x14:dataValidation>
        <x14:dataValidation type="list" allowBlank="1" showErrorMessage="1" xr:uid="{00000000-0002-0000-0900-00000E000000}">
          <x14:formula1>
            <xm:f>A!$A$38</xm:f>
          </x14:formula1>
          <xm:sqref>Z1:Z1000</xm:sqref>
        </x14:dataValidation>
        <x14:dataValidation type="list" allowBlank="1" showErrorMessage="1" xr:uid="{00000000-0002-0000-0900-000011000000}">
          <x14:formula1>
            <xm:f>'Tasas por grupo'!$B$5:$B$7</xm:f>
          </x14:formula1>
          <xm:sqref>T9:T210</xm:sqref>
        </x14:dataValidation>
        <x14:dataValidation type="list" allowBlank="1" showErrorMessage="1" xr:uid="{00000000-0002-0000-0900-000015000000}">
          <x14:formula1>
            <xm:f>'Tasas por grupo'!$E$13:$E$14</xm:f>
          </x14:formula1>
          <xm:sqref>AB1:AB210</xm:sqref>
        </x14:dataValidation>
        <x14:dataValidation type="list" allowBlank="1" showErrorMessage="1" xr:uid="{00000000-0002-0000-0900-000016000000}">
          <x14:formula1>
            <xm:f>Códigos!$A$32:$A$33</xm:f>
          </x14:formula1>
          <xm:sqref>AD9:AD210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N1000"/>
  <sheetViews>
    <sheetView topLeftCell="U1" workbookViewId="0">
      <selection activeCell="Z9" sqref="Z9"/>
    </sheetView>
  </sheetViews>
  <sheetFormatPr baseColWidth="10" defaultColWidth="12.625" defaultRowHeight="15" customHeight="1"/>
  <cols>
    <col min="1" max="1" width="17.625" style="457" customWidth="1"/>
    <col min="2" max="2" width="21.875" style="457" customWidth="1"/>
    <col min="3" max="3" width="20" style="457" customWidth="1"/>
    <col min="4" max="4" width="33.125" style="457" customWidth="1"/>
    <col min="5" max="5" width="23.125" style="457" customWidth="1"/>
    <col min="6" max="6" width="16.5" style="457" customWidth="1"/>
    <col min="7" max="7" width="16.625" style="457" hidden="1" customWidth="1"/>
    <col min="8" max="8" width="18.875" style="457" customWidth="1"/>
    <col min="9" max="9" width="19.125" style="457" customWidth="1"/>
    <col min="10" max="10" width="21.625" style="457" customWidth="1"/>
    <col min="11" max="11" width="20.875" style="457" customWidth="1"/>
    <col min="12" max="12" width="17" style="457" customWidth="1"/>
    <col min="13" max="13" width="17.875" style="457" customWidth="1"/>
    <col min="14" max="14" width="25.625" style="457" customWidth="1"/>
    <col min="15" max="15" width="29.625" style="457" customWidth="1"/>
    <col min="16" max="16" width="24.375" style="457" customWidth="1"/>
    <col min="17" max="17" width="22.625" style="457" customWidth="1"/>
    <col min="18" max="18" width="20" style="457" customWidth="1"/>
    <col min="19" max="19" width="28.875" style="457" customWidth="1"/>
    <col min="20" max="20" width="18.5" style="457" customWidth="1"/>
    <col min="21" max="21" width="23.125" style="457" customWidth="1"/>
    <col min="22" max="22" width="15.625" style="457" customWidth="1"/>
    <col min="23" max="23" width="16.125" style="457" customWidth="1"/>
    <col min="24" max="24" width="16.125" customWidth="1"/>
    <col min="25" max="25" width="15" style="457" customWidth="1"/>
    <col min="26" max="26" width="24" style="457" customWidth="1"/>
    <col min="27" max="27" width="21" customWidth="1"/>
    <col min="28" max="29" width="13.125" style="457" customWidth="1"/>
    <col min="30" max="31" width="13" style="457" customWidth="1"/>
    <col min="32" max="32" width="10" hidden="1" customWidth="1"/>
    <col min="33" max="33" width="18.875" hidden="1" customWidth="1"/>
    <col min="34" max="34" width="15.5" hidden="1" customWidth="1"/>
    <col min="35" max="35" width="14.5" hidden="1" customWidth="1"/>
    <col min="36" max="36" width="11.375" hidden="1" customWidth="1"/>
    <col min="37" max="37" width="21.125" customWidth="1"/>
    <col min="38" max="38" width="12.5" hidden="1" customWidth="1"/>
    <col min="40" max="40" width="12.625" hidden="1"/>
  </cols>
  <sheetData>
    <row r="1" spans="1:40" ht="15" customHeight="1">
      <c r="A1" s="527"/>
      <c r="B1" s="527"/>
      <c r="C1" s="528" t="s">
        <v>18</v>
      </c>
      <c r="D1" s="516"/>
      <c r="E1" s="529"/>
      <c r="F1" s="529"/>
      <c r="G1" s="529"/>
      <c r="H1" s="529"/>
      <c r="I1" s="527"/>
      <c r="J1" s="527"/>
      <c r="K1" s="527"/>
      <c r="L1" s="527"/>
      <c r="M1" s="527"/>
      <c r="N1" s="527"/>
      <c r="O1" s="527"/>
      <c r="P1" s="527"/>
      <c r="Q1" s="527"/>
      <c r="R1" s="527"/>
      <c r="S1" s="527"/>
      <c r="T1" s="543"/>
      <c r="U1" s="527"/>
      <c r="V1" s="527"/>
      <c r="W1" s="527"/>
      <c r="X1" s="3"/>
      <c r="Y1" s="548"/>
      <c r="Z1" s="527"/>
      <c r="AA1" s="217"/>
      <c r="AB1" s="527"/>
      <c r="AC1" s="527"/>
      <c r="AD1" s="527"/>
      <c r="AE1" s="527"/>
      <c r="AF1" s="83"/>
      <c r="AG1" s="83"/>
      <c r="AH1" s="83"/>
      <c r="AI1" s="83"/>
      <c r="AJ1" s="83"/>
      <c r="AK1" s="108"/>
    </row>
    <row r="2" spans="1:40" ht="14.25" customHeight="1">
      <c r="A2" s="527"/>
      <c r="B2" s="527"/>
      <c r="C2" s="517"/>
      <c r="D2" s="518"/>
      <c r="E2" s="529"/>
      <c r="F2" s="529"/>
      <c r="G2" s="529"/>
      <c r="H2" s="529"/>
      <c r="I2" s="527"/>
      <c r="J2" s="527"/>
      <c r="K2" s="527"/>
      <c r="L2" s="527"/>
      <c r="M2" s="527"/>
      <c r="N2" s="527"/>
      <c r="O2" s="527"/>
      <c r="P2" s="527"/>
      <c r="Q2" s="527"/>
      <c r="R2" s="527"/>
      <c r="S2" s="527"/>
      <c r="T2" s="527"/>
      <c r="U2" s="527"/>
      <c r="V2" s="527"/>
      <c r="W2" s="527"/>
      <c r="X2" s="3"/>
      <c r="Y2" s="548"/>
      <c r="Z2" s="527"/>
      <c r="AA2" s="217"/>
      <c r="AB2" s="527"/>
      <c r="AC2" s="527"/>
      <c r="AD2" s="527"/>
      <c r="AE2" s="527"/>
      <c r="AF2" s="83"/>
      <c r="AG2" s="83"/>
      <c r="AH2" s="83"/>
      <c r="AI2" s="83"/>
      <c r="AJ2" s="83"/>
      <c r="AK2" s="108"/>
    </row>
    <row r="3" spans="1:40" ht="14.25" customHeight="1">
      <c r="A3" s="527"/>
      <c r="B3" s="527"/>
      <c r="C3" s="530" t="s">
        <v>33</v>
      </c>
      <c r="D3" s="531"/>
      <c r="E3" s="527"/>
      <c r="F3" s="527"/>
      <c r="G3" s="527"/>
      <c r="H3" s="527"/>
      <c r="I3" s="527"/>
      <c r="J3" s="527"/>
      <c r="K3" s="527"/>
      <c r="L3" s="527"/>
      <c r="M3" s="527"/>
      <c r="N3" s="527"/>
      <c r="O3" s="527"/>
      <c r="P3" s="527"/>
      <c r="Q3" s="527"/>
      <c r="R3" s="527"/>
      <c r="S3" s="544"/>
      <c r="T3" s="544"/>
      <c r="U3" s="527"/>
      <c r="V3" s="527"/>
      <c r="W3" s="527"/>
      <c r="X3" s="3"/>
      <c r="Y3" s="548"/>
      <c r="Z3" s="527"/>
      <c r="AA3" s="217"/>
      <c r="AB3" s="527"/>
      <c r="AC3" s="527"/>
      <c r="AD3" s="527"/>
      <c r="AE3" s="527"/>
      <c r="AF3" s="83"/>
      <c r="AG3" s="83"/>
      <c r="AH3" s="83"/>
      <c r="AI3" s="83"/>
      <c r="AJ3" s="83"/>
      <c r="AK3" s="108"/>
    </row>
    <row r="4" spans="1:40" ht="14.25" customHeight="1">
      <c r="A4" s="532" t="s">
        <v>237</v>
      </c>
      <c r="B4" s="527"/>
      <c r="C4" s="533" t="s">
        <v>35</v>
      </c>
      <c r="D4" s="534"/>
      <c r="E4" s="527"/>
      <c r="F4" s="527"/>
      <c r="G4" s="527"/>
      <c r="H4" s="527"/>
      <c r="I4" s="527"/>
      <c r="J4" s="527"/>
      <c r="K4" s="527"/>
      <c r="L4" s="527"/>
      <c r="M4" s="527"/>
      <c r="N4" s="527"/>
      <c r="O4" s="527"/>
      <c r="P4" s="527"/>
      <c r="Q4" s="527"/>
      <c r="R4" s="527"/>
      <c r="S4" s="544"/>
      <c r="T4" s="544"/>
      <c r="U4" s="527"/>
      <c r="V4" s="527"/>
      <c r="W4" s="527"/>
      <c r="X4" s="3"/>
      <c r="Y4" s="548"/>
      <c r="Z4" s="527"/>
      <c r="AA4" s="217"/>
      <c r="AB4" s="527"/>
      <c r="AC4" s="527"/>
      <c r="AD4" s="527"/>
      <c r="AE4" s="527"/>
      <c r="AF4" s="83"/>
      <c r="AG4" s="83"/>
      <c r="AH4" s="83"/>
      <c r="AI4" s="83"/>
      <c r="AJ4" s="83"/>
      <c r="AK4" s="108"/>
    </row>
    <row r="5" spans="1:40" ht="14.25" customHeight="1">
      <c r="A5" s="527"/>
      <c r="B5" s="527"/>
      <c r="C5" s="535" t="s">
        <v>37</v>
      </c>
      <c r="D5" s="534"/>
      <c r="E5" s="527"/>
      <c r="F5" s="527"/>
      <c r="G5" s="527"/>
      <c r="H5" s="527"/>
      <c r="I5" s="527"/>
      <c r="J5" s="527"/>
      <c r="K5" s="527"/>
      <c r="L5" s="527"/>
      <c r="M5" s="527"/>
      <c r="N5" s="527"/>
      <c r="O5" s="527"/>
      <c r="P5" s="527"/>
      <c r="Q5" s="527"/>
      <c r="R5" s="527"/>
      <c r="S5" s="544"/>
      <c r="T5" s="544"/>
      <c r="U5" s="527"/>
      <c r="V5" s="527"/>
      <c r="W5" s="527"/>
      <c r="X5" s="3"/>
      <c r="Y5" s="548"/>
      <c r="Z5" s="527"/>
      <c r="AA5" s="217"/>
      <c r="AB5" s="527"/>
      <c r="AC5" s="527"/>
      <c r="AD5" s="527"/>
      <c r="AE5" s="527"/>
      <c r="AF5" s="83"/>
      <c r="AG5" s="83"/>
      <c r="AH5" s="83"/>
      <c r="AI5" s="83"/>
      <c r="AJ5" s="83"/>
      <c r="AK5" s="108"/>
    </row>
    <row r="6" spans="1:40" ht="14.25" customHeight="1">
      <c r="A6" s="527"/>
      <c r="B6" s="527"/>
      <c r="C6" s="536" t="s">
        <v>39</v>
      </c>
      <c r="D6" s="537"/>
      <c r="E6" s="527"/>
      <c r="F6" s="527"/>
      <c r="G6" s="527"/>
      <c r="H6" s="527"/>
      <c r="I6" s="527"/>
      <c r="J6" s="527"/>
      <c r="K6" s="527"/>
      <c r="L6" s="527"/>
      <c r="M6" s="527"/>
      <c r="N6" s="527"/>
      <c r="O6" s="527"/>
      <c r="P6" s="527"/>
      <c r="Q6" s="527"/>
      <c r="R6" s="527"/>
      <c r="S6" s="544"/>
      <c r="T6" s="527"/>
      <c r="U6" s="527"/>
      <c r="V6" s="527"/>
      <c r="W6" s="527"/>
      <c r="X6" s="3"/>
      <c r="Y6" s="548"/>
      <c r="Z6" s="527"/>
      <c r="AA6" s="217"/>
      <c r="AB6" s="527"/>
      <c r="AC6" s="527"/>
      <c r="AD6" s="527"/>
      <c r="AE6" s="527"/>
      <c r="AF6" s="3"/>
      <c r="AG6" s="3"/>
      <c r="AH6" s="3"/>
      <c r="AI6" s="3"/>
      <c r="AJ6" s="3"/>
      <c r="AK6" s="108"/>
    </row>
    <row r="7" spans="1:40" ht="44.25" customHeight="1">
      <c r="A7" s="553" t="s">
        <v>214</v>
      </c>
      <c r="B7" s="553" t="s">
        <v>215</v>
      </c>
      <c r="C7" s="554" t="s">
        <v>94</v>
      </c>
      <c r="D7" s="555" t="s">
        <v>136</v>
      </c>
      <c r="E7" s="553" t="s">
        <v>137</v>
      </c>
      <c r="F7" s="553" t="s">
        <v>138</v>
      </c>
      <c r="G7" s="553" t="s">
        <v>139</v>
      </c>
      <c r="H7" s="553" t="s">
        <v>140</v>
      </c>
      <c r="I7" s="553" t="s">
        <v>99</v>
      </c>
      <c r="J7" s="553" t="s">
        <v>141</v>
      </c>
      <c r="K7" s="553" t="s">
        <v>142</v>
      </c>
      <c r="L7" s="553" t="s">
        <v>143</v>
      </c>
      <c r="M7" s="553" t="s">
        <v>144</v>
      </c>
      <c r="N7" s="553" t="s">
        <v>145</v>
      </c>
      <c r="O7" s="553" t="s">
        <v>146</v>
      </c>
      <c r="P7" s="553" t="s">
        <v>147</v>
      </c>
      <c r="Q7" s="553" t="s">
        <v>148</v>
      </c>
      <c r="R7" s="478" t="s">
        <v>149</v>
      </c>
      <c r="S7" s="478" t="s">
        <v>150</v>
      </c>
      <c r="T7" s="478" t="s">
        <v>101</v>
      </c>
      <c r="U7" s="478" t="s">
        <v>102</v>
      </c>
      <c r="V7" s="478" t="s">
        <v>103</v>
      </c>
      <c r="W7" s="478" t="s">
        <v>224</v>
      </c>
      <c r="X7" s="206" t="s">
        <v>105</v>
      </c>
      <c r="Y7" s="478" t="s">
        <v>106</v>
      </c>
      <c r="Z7" s="478" t="s">
        <v>122</v>
      </c>
      <c r="AA7" s="206" t="s">
        <v>111</v>
      </c>
      <c r="AB7" s="478" t="s">
        <v>166</v>
      </c>
      <c r="AC7" s="478" t="s">
        <v>238</v>
      </c>
      <c r="AD7" s="478" t="s">
        <v>216</v>
      </c>
      <c r="AE7" s="553" t="s">
        <v>217</v>
      </c>
      <c r="AF7" s="124" t="s">
        <v>112</v>
      </c>
      <c r="AG7" s="124" t="s">
        <v>113</v>
      </c>
      <c r="AH7" s="124" t="s">
        <v>114</v>
      </c>
      <c r="AI7" s="124" t="s">
        <v>115</v>
      </c>
      <c r="AJ7" s="124" t="s">
        <v>116</v>
      </c>
      <c r="AK7" s="206" t="s">
        <v>218</v>
      </c>
      <c r="AL7" s="71" t="s">
        <v>124</v>
      </c>
    </row>
    <row r="8" spans="1:40" ht="14.25" customHeight="1">
      <c r="A8" s="541" t="s">
        <v>125</v>
      </c>
      <c r="B8" s="541" t="s">
        <v>126</v>
      </c>
      <c r="C8" s="542" t="s">
        <v>127</v>
      </c>
      <c r="D8" s="541" t="s">
        <v>129</v>
      </c>
      <c r="E8" s="541" t="s">
        <v>129</v>
      </c>
      <c r="F8" s="541" t="s">
        <v>154</v>
      </c>
      <c r="G8" s="541" t="s">
        <v>154</v>
      </c>
      <c r="H8" s="541" t="s">
        <v>154</v>
      </c>
      <c r="I8" s="545" t="s">
        <v>128</v>
      </c>
      <c r="J8" s="545" t="s">
        <v>128</v>
      </c>
      <c r="K8" s="541" t="s">
        <v>125</v>
      </c>
      <c r="L8" s="541" t="s">
        <v>125</v>
      </c>
      <c r="M8" s="541" t="s">
        <v>125</v>
      </c>
      <c r="N8" s="541" t="s">
        <v>127</v>
      </c>
      <c r="O8" s="541" t="s">
        <v>129</v>
      </c>
      <c r="P8" s="541" t="s">
        <v>155</v>
      </c>
      <c r="Q8" s="545" t="s">
        <v>128</v>
      </c>
      <c r="R8" s="545" t="s">
        <v>128</v>
      </c>
      <c r="S8" s="541" t="s">
        <v>125</v>
      </c>
      <c r="T8" s="545" t="s">
        <v>128</v>
      </c>
      <c r="U8" s="541" t="s">
        <v>125</v>
      </c>
      <c r="V8" s="541"/>
      <c r="W8" s="541" t="s">
        <v>125</v>
      </c>
      <c r="X8" s="126" t="s">
        <v>125</v>
      </c>
      <c r="Y8" s="549" t="s">
        <v>156</v>
      </c>
      <c r="Z8" s="550"/>
      <c r="AA8" s="285" t="s">
        <v>156</v>
      </c>
      <c r="AB8" s="545" t="s">
        <v>128</v>
      </c>
      <c r="AC8" s="556"/>
      <c r="AD8" s="545" t="s">
        <v>128</v>
      </c>
      <c r="AE8" s="545" t="s">
        <v>128</v>
      </c>
      <c r="AF8" s="127"/>
      <c r="AG8" s="127"/>
      <c r="AH8" s="127"/>
      <c r="AI8" s="127"/>
      <c r="AJ8" s="127"/>
      <c r="AK8" s="212"/>
      <c r="AL8" s="78"/>
    </row>
    <row r="9" spans="1:40">
      <c r="A9" s="483"/>
      <c r="B9" s="484"/>
      <c r="C9" s="483"/>
      <c r="D9" s="487"/>
      <c r="E9" s="487"/>
      <c r="F9" s="486"/>
      <c r="G9" s="486" t="str">
        <f>+IFERROR(VLOOKUP(F9,Listas!$B:$C,2,0),"")</f>
        <v/>
      </c>
      <c r="H9" s="486"/>
      <c r="I9" s="546"/>
      <c r="J9" s="486"/>
      <c r="K9" s="483"/>
      <c r="L9" s="483"/>
      <c r="M9" s="547"/>
      <c r="N9" s="483"/>
      <c r="O9" s="487"/>
      <c r="P9" s="484"/>
      <c r="Q9" s="486"/>
      <c r="R9" s="486"/>
      <c r="S9" s="485"/>
      <c r="T9" s="486"/>
      <c r="U9" s="483"/>
      <c r="V9" s="486"/>
      <c r="W9" s="483"/>
      <c r="X9" s="86" t="str">
        <f t="shared" ref="X9:X210" si="0">IF(U9+W9=0,"",U9+W9)</f>
        <v/>
      </c>
      <c r="Y9" s="465"/>
      <c r="Z9" s="466"/>
      <c r="AA9" s="223" t="str">
        <f>+IF(T9="UI",'Tasas por grupos escalonada'!$C$26,IF(T9="UYU",'Tasas por grupos escalonada'!$C$25,IF(T9="USD",'Tasas por grupos escalonada'!$C$27,"")))</f>
        <v/>
      </c>
      <c r="AB9" s="551"/>
      <c r="AC9" s="486"/>
      <c r="AD9" s="486"/>
      <c r="AE9" s="486"/>
      <c r="AF9" s="90" t="str">
        <f t="shared" ref="AF9:AF210" si="1">IFERROR(((1+AA9)^(IF(V9="Mensual",1,IF(V9="Bimestral",2,IF(V9="trimestral",3,IF(V9="semestral",6,IF(V9="Anual",12,"error")))))/12)-1),"")</f>
        <v/>
      </c>
      <c r="AG9" s="91" t="str">
        <f t="shared" ref="AG9:AG210" si="2">IFERROR(((1-(1/((1+AF9)^(U9))))/AF9),"")</f>
        <v/>
      </c>
      <c r="AH9" s="92" t="str">
        <f t="shared" ref="AH9:AH210" si="3">+IFERROR((AN9/AG9),"")</f>
        <v/>
      </c>
      <c r="AI9" s="93" t="str">
        <f t="shared" ref="AI9:AI210" si="4">+IFERROR((AH9*U9),"")</f>
        <v/>
      </c>
      <c r="AJ9" s="93" t="str">
        <f t="shared" ref="AJ9:AJ210" si="5">IFERROR((AN9*((1+AA9)^((365/((IF(V9="Mensual",12,IF(V9="Bimestral",6,IF(V9="trimestral",4,IF(V9="semestral",2,IF(V9="anual",1,"error"))))))))/365)-1)*W9),"")</f>
        <v/>
      </c>
      <c r="AK9" s="215" t="str">
        <f t="shared" ref="AK9:AK210" si="6">+IFERROR(IF(W9&gt;0,(AJ9+(AI9-AN9)),(AI9-AN9)),"")</f>
        <v/>
      </c>
      <c r="AL9" s="99" t="str">
        <f t="shared" ref="AL9:AL210" si="7">+IF(A9="","",71)</f>
        <v/>
      </c>
      <c r="AN9" s="34" t="b">
        <f t="shared" ref="AN9:AN210" si="8">+IF(T9="UYU",IF(S9&gt;300000,300000,S9),IF(T9="UI",IF(S9&gt;200000,200000,S9),IF(T9="USD",IF(S9&gt;20000,20000,S9))))</f>
        <v>0</v>
      </c>
    </row>
    <row r="10" spans="1:40">
      <c r="A10" s="483"/>
      <c r="B10" s="484"/>
      <c r="C10" s="483"/>
      <c r="D10" s="487"/>
      <c r="E10" s="487"/>
      <c r="F10" s="486"/>
      <c r="G10" s="486" t="str">
        <f>+IFERROR(VLOOKUP(F10,Listas!$B:$C,2,0),"")</f>
        <v/>
      </c>
      <c r="H10" s="486"/>
      <c r="I10" s="486"/>
      <c r="J10" s="486"/>
      <c r="K10" s="483"/>
      <c r="L10" s="483"/>
      <c r="M10" s="547"/>
      <c r="N10" s="483"/>
      <c r="O10" s="487"/>
      <c r="P10" s="484"/>
      <c r="Q10" s="486"/>
      <c r="R10" s="486"/>
      <c r="S10" s="485"/>
      <c r="T10" s="486"/>
      <c r="U10" s="483"/>
      <c r="V10" s="486"/>
      <c r="W10" s="483"/>
      <c r="X10" s="86" t="str">
        <f t="shared" si="0"/>
        <v/>
      </c>
      <c r="Y10" s="465"/>
      <c r="Z10" s="466"/>
      <c r="AA10" s="223" t="str">
        <f>+IF(T10="UI",'Tasas por grupos escalonada'!$C$26,IF(T10="UYU",'Tasas por grupos escalonada'!$C$25,IF(T10="USD",'Tasas por grupos escalonada'!$C$27,"")))</f>
        <v/>
      </c>
      <c r="AB10" s="486"/>
      <c r="AC10" s="486"/>
      <c r="AD10" s="486"/>
      <c r="AE10" s="486"/>
      <c r="AF10" s="90" t="str">
        <f t="shared" si="1"/>
        <v/>
      </c>
      <c r="AG10" s="91" t="str">
        <f t="shared" si="2"/>
        <v/>
      </c>
      <c r="AH10" s="92" t="str">
        <f t="shared" si="3"/>
        <v/>
      </c>
      <c r="AI10" s="93" t="str">
        <f t="shared" si="4"/>
        <v/>
      </c>
      <c r="AJ10" s="93" t="str">
        <f t="shared" si="5"/>
        <v/>
      </c>
      <c r="AK10" s="215" t="str">
        <f t="shared" si="6"/>
        <v/>
      </c>
      <c r="AL10" s="99" t="str">
        <f t="shared" si="7"/>
        <v/>
      </c>
      <c r="AN10" s="34" t="b">
        <f t="shared" si="8"/>
        <v>0</v>
      </c>
    </row>
    <row r="11" spans="1:40">
      <c r="A11" s="483"/>
      <c r="B11" s="486"/>
      <c r="C11" s="483"/>
      <c r="D11" s="487"/>
      <c r="E11" s="487"/>
      <c r="F11" s="486"/>
      <c r="G11" s="486" t="str">
        <f>+IFERROR(VLOOKUP(F11,Listas!$B:$C,2,0),"")</f>
        <v/>
      </c>
      <c r="H11" s="486"/>
      <c r="I11" s="486"/>
      <c r="J11" s="486"/>
      <c r="K11" s="483"/>
      <c r="L11" s="483"/>
      <c r="M11" s="547"/>
      <c r="N11" s="483"/>
      <c r="O11" s="487"/>
      <c r="P11" s="484"/>
      <c r="Q11" s="486"/>
      <c r="R11" s="486"/>
      <c r="S11" s="485"/>
      <c r="T11" s="486"/>
      <c r="U11" s="483"/>
      <c r="V11" s="486"/>
      <c r="W11" s="483"/>
      <c r="X11" s="86" t="str">
        <f t="shared" si="0"/>
        <v/>
      </c>
      <c r="Y11" s="465"/>
      <c r="Z11" s="466"/>
      <c r="AA11" s="223" t="str">
        <f>+IF(T11="UI",'Tasas por grupos escalonada'!$C$26,IF(T11="UYU",'Tasas por grupos escalonada'!$C$25,IF(T11="USD",'Tasas por grupos escalonada'!$C$27,"")))</f>
        <v/>
      </c>
      <c r="AB11" s="486"/>
      <c r="AC11" s="486"/>
      <c r="AD11" s="486"/>
      <c r="AE11" s="486"/>
      <c r="AF11" s="90" t="str">
        <f t="shared" si="1"/>
        <v/>
      </c>
      <c r="AG11" s="91" t="str">
        <f t="shared" si="2"/>
        <v/>
      </c>
      <c r="AH11" s="92" t="str">
        <f t="shared" si="3"/>
        <v/>
      </c>
      <c r="AI11" s="93" t="str">
        <f t="shared" si="4"/>
        <v/>
      </c>
      <c r="AJ11" s="93" t="str">
        <f t="shared" si="5"/>
        <v/>
      </c>
      <c r="AK11" s="215" t="str">
        <f t="shared" si="6"/>
        <v/>
      </c>
      <c r="AL11" s="99" t="str">
        <f t="shared" si="7"/>
        <v/>
      </c>
      <c r="AN11" s="34" t="b">
        <f t="shared" si="8"/>
        <v>0</v>
      </c>
    </row>
    <row r="12" spans="1:40">
      <c r="A12" s="483"/>
      <c r="B12" s="486"/>
      <c r="C12" s="483"/>
      <c r="D12" s="487"/>
      <c r="E12" s="487"/>
      <c r="F12" s="486"/>
      <c r="G12" s="486" t="str">
        <f>+IFERROR(VLOOKUP(F12,Listas!$B:$C,2,0),"")</f>
        <v/>
      </c>
      <c r="H12" s="486"/>
      <c r="I12" s="486"/>
      <c r="J12" s="486"/>
      <c r="K12" s="483"/>
      <c r="L12" s="483"/>
      <c r="M12" s="547"/>
      <c r="N12" s="483"/>
      <c r="O12" s="487"/>
      <c r="P12" s="484"/>
      <c r="Q12" s="486"/>
      <c r="R12" s="486"/>
      <c r="S12" s="485"/>
      <c r="T12" s="486"/>
      <c r="U12" s="483"/>
      <c r="V12" s="486"/>
      <c r="W12" s="483"/>
      <c r="X12" s="86" t="str">
        <f t="shared" si="0"/>
        <v/>
      </c>
      <c r="Y12" s="465"/>
      <c r="Z12" s="466"/>
      <c r="AA12" s="223" t="str">
        <f>+IF(T12="UI",'Tasas por grupos escalonada'!$C$26,IF(T12="UYU",'Tasas por grupos escalonada'!$C$25,IF(T12="USD",'Tasas por grupos escalonada'!$C$27,"")))</f>
        <v/>
      </c>
      <c r="AB12" s="486"/>
      <c r="AC12" s="486"/>
      <c r="AD12" s="486"/>
      <c r="AE12" s="486"/>
      <c r="AF12" s="90" t="str">
        <f t="shared" si="1"/>
        <v/>
      </c>
      <c r="AG12" s="91" t="str">
        <f t="shared" si="2"/>
        <v/>
      </c>
      <c r="AH12" s="92" t="str">
        <f t="shared" si="3"/>
        <v/>
      </c>
      <c r="AI12" s="93" t="str">
        <f t="shared" si="4"/>
        <v/>
      </c>
      <c r="AJ12" s="93" t="str">
        <f t="shared" si="5"/>
        <v/>
      </c>
      <c r="AK12" s="215" t="str">
        <f t="shared" si="6"/>
        <v/>
      </c>
      <c r="AL12" s="99" t="str">
        <f t="shared" si="7"/>
        <v/>
      </c>
      <c r="AN12" s="34" t="b">
        <f t="shared" si="8"/>
        <v>0</v>
      </c>
    </row>
    <row r="13" spans="1:40">
      <c r="A13" s="483"/>
      <c r="B13" s="486"/>
      <c r="C13" s="483"/>
      <c r="D13" s="487"/>
      <c r="E13" s="487"/>
      <c r="F13" s="486"/>
      <c r="G13" s="486" t="str">
        <f>+IFERROR(VLOOKUP(F13,Listas!$B:$C,2,0),"")</f>
        <v/>
      </c>
      <c r="H13" s="486"/>
      <c r="I13" s="486"/>
      <c r="J13" s="486"/>
      <c r="K13" s="483"/>
      <c r="L13" s="483"/>
      <c r="M13" s="547"/>
      <c r="N13" s="483"/>
      <c r="O13" s="487"/>
      <c r="P13" s="484"/>
      <c r="Q13" s="486"/>
      <c r="R13" s="486"/>
      <c r="S13" s="485"/>
      <c r="T13" s="486"/>
      <c r="U13" s="483"/>
      <c r="V13" s="486"/>
      <c r="W13" s="483"/>
      <c r="X13" s="86" t="str">
        <f t="shared" si="0"/>
        <v/>
      </c>
      <c r="Y13" s="465"/>
      <c r="Z13" s="466"/>
      <c r="AA13" s="223" t="str">
        <f>+IF(T13="UI",'Tasas por grupos escalonada'!$C$26,IF(T13="UYU",'Tasas por grupos escalonada'!$C$25,IF(T13="USD",'Tasas por grupos escalonada'!$C$27,"")))</f>
        <v/>
      </c>
      <c r="AB13" s="486"/>
      <c r="AC13" s="486"/>
      <c r="AD13" s="486"/>
      <c r="AE13" s="486"/>
      <c r="AF13" s="90" t="str">
        <f t="shared" si="1"/>
        <v/>
      </c>
      <c r="AG13" s="91" t="str">
        <f t="shared" si="2"/>
        <v/>
      </c>
      <c r="AH13" s="92" t="str">
        <f t="shared" si="3"/>
        <v/>
      </c>
      <c r="AI13" s="93" t="str">
        <f t="shared" si="4"/>
        <v/>
      </c>
      <c r="AJ13" s="93" t="str">
        <f t="shared" si="5"/>
        <v/>
      </c>
      <c r="AK13" s="215" t="str">
        <f t="shared" si="6"/>
        <v/>
      </c>
      <c r="AL13" s="99" t="str">
        <f t="shared" si="7"/>
        <v/>
      </c>
      <c r="AN13" s="34" t="b">
        <f t="shared" si="8"/>
        <v>0</v>
      </c>
    </row>
    <row r="14" spans="1:40">
      <c r="A14" s="483"/>
      <c r="B14" s="486"/>
      <c r="C14" s="483"/>
      <c r="D14" s="487"/>
      <c r="E14" s="487"/>
      <c r="F14" s="486"/>
      <c r="G14" s="486" t="str">
        <f>+IFERROR(VLOOKUP(F14,Listas!$B:$C,2,0),"")</f>
        <v/>
      </c>
      <c r="H14" s="486"/>
      <c r="I14" s="486"/>
      <c r="J14" s="486"/>
      <c r="K14" s="483"/>
      <c r="L14" s="483"/>
      <c r="M14" s="547"/>
      <c r="N14" s="483"/>
      <c r="O14" s="487"/>
      <c r="P14" s="484"/>
      <c r="Q14" s="486"/>
      <c r="R14" s="486"/>
      <c r="S14" s="485"/>
      <c r="T14" s="486"/>
      <c r="U14" s="483"/>
      <c r="V14" s="486"/>
      <c r="W14" s="483"/>
      <c r="X14" s="86" t="str">
        <f t="shared" si="0"/>
        <v/>
      </c>
      <c r="Y14" s="465"/>
      <c r="Z14" s="466"/>
      <c r="AA14" s="223" t="str">
        <f>+IF(T14="UI",'Tasas por grupos escalonada'!$C$26,IF(T14="UYU",'Tasas por grupos escalonada'!$C$25,IF(T14="USD",'Tasas por grupos escalonada'!$C$27,"")))</f>
        <v/>
      </c>
      <c r="AB14" s="486"/>
      <c r="AC14" s="486"/>
      <c r="AD14" s="486"/>
      <c r="AE14" s="486"/>
      <c r="AF14" s="90" t="str">
        <f t="shared" si="1"/>
        <v/>
      </c>
      <c r="AG14" s="91" t="str">
        <f t="shared" si="2"/>
        <v/>
      </c>
      <c r="AH14" s="92" t="str">
        <f t="shared" si="3"/>
        <v/>
      </c>
      <c r="AI14" s="93" t="str">
        <f t="shared" si="4"/>
        <v/>
      </c>
      <c r="AJ14" s="93" t="str">
        <f t="shared" si="5"/>
        <v/>
      </c>
      <c r="AK14" s="215" t="str">
        <f t="shared" si="6"/>
        <v/>
      </c>
      <c r="AL14" s="99" t="str">
        <f t="shared" si="7"/>
        <v/>
      </c>
      <c r="AN14" s="34" t="b">
        <f t="shared" si="8"/>
        <v>0</v>
      </c>
    </row>
    <row r="15" spans="1:40">
      <c r="A15" s="483"/>
      <c r="B15" s="486"/>
      <c r="C15" s="483"/>
      <c r="D15" s="487"/>
      <c r="E15" s="487"/>
      <c r="F15" s="486"/>
      <c r="G15" s="486" t="str">
        <f>+IFERROR(VLOOKUP(F15,Listas!$B:$C,2,0),"")</f>
        <v/>
      </c>
      <c r="H15" s="486"/>
      <c r="I15" s="486"/>
      <c r="J15" s="486"/>
      <c r="K15" s="483"/>
      <c r="L15" s="483"/>
      <c r="M15" s="547"/>
      <c r="N15" s="483"/>
      <c r="O15" s="487"/>
      <c r="P15" s="484"/>
      <c r="Q15" s="486"/>
      <c r="R15" s="486"/>
      <c r="S15" s="485"/>
      <c r="T15" s="486"/>
      <c r="U15" s="483"/>
      <c r="V15" s="486"/>
      <c r="W15" s="483"/>
      <c r="X15" s="86" t="str">
        <f t="shared" si="0"/>
        <v/>
      </c>
      <c r="Y15" s="465"/>
      <c r="Z15" s="466"/>
      <c r="AA15" s="223" t="str">
        <f>+IF(T15="UI",'Tasas por grupos escalonada'!$C$26,IF(T15="UYU",'Tasas por grupos escalonada'!$C$25,IF(T15="USD",'Tasas por grupos escalonada'!$C$27,"")))</f>
        <v/>
      </c>
      <c r="AB15" s="486"/>
      <c r="AC15" s="552"/>
      <c r="AD15" s="486"/>
      <c r="AE15" s="486"/>
      <c r="AF15" s="90" t="str">
        <f t="shared" si="1"/>
        <v/>
      </c>
      <c r="AG15" s="91" t="str">
        <f t="shared" si="2"/>
        <v/>
      </c>
      <c r="AH15" s="92" t="str">
        <f t="shared" si="3"/>
        <v/>
      </c>
      <c r="AI15" s="93" t="str">
        <f t="shared" si="4"/>
        <v/>
      </c>
      <c r="AJ15" s="93" t="str">
        <f t="shared" si="5"/>
        <v/>
      </c>
      <c r="AK15" s="215" t="str">
        <f t="shared" si="6"/>
        <v/>
      </c>
      <c r="AL15" s="99" t="str">
        <f t="shared" si="7"/>
        <v/>
      </c>
      <c r="AN15" s="34" t="b">
        <f t="shared" si="8"/>
        <v>0</v>
      </c>
    </row>
    <row r="16" spans="1:40">
      <c r="A16" s="483"/>
      <c r="B16" s="486"/>
      <c r="C16" s="483"/>
      <c r="D16" s="487"/>
      <c r="E16" s="487"/>
      <c r="F16" s="486"/>
      <c r="G16" s="486" t="str">
        <f>+IFERROR(VLOOKUP(F16,Listas!$B:$C,2,0),"")</f>
        <v/>
      </c>
      <c r="H16" s="486"/>
      <c r="I16" s="486"/>
      <c r="J16" s="486"/>
      <c r="K16" s="483"/>
      <c r="L16" s="483"/>
      <c r="M16" s="547"/>
      <c r="N16" s="483"/>
      <c r="O16" s="487"/>
      <c r="P16" s="484"/>
      <c r="Q16" s="486"/>
      <c r="R16" s="486"/>
      <c r="S16" s="485"/>
      <c r="T16" s="486"/>
      <c r="U16" s="483"/>
      <c r="V16" s="486"/>
      <c r="W16" s="483"/>
      <c r="X16" s="86" t="str">
        <f t="shared" si="0"/>
        <v/>
      </c>
      <c r="Y16" s="465"/>
      <c r="Z16" s="466"/>
      <c r="AA16" s="223" t="str">
        <f>+IF(T16="UI",'Tasas por grupos escalonada'!$C$26,IF(T16="UYU",'Tasas por grupos escalonada'!$C$25,IF(T16="USD",'Tasas por grupos escalonada'!$C$27,"")))</f>
        <v/>
      </c>
      <c r="AB16" s="486"/>
      <c r="AC16" s="486"/>
      <c r="AD16" s="486"/>
      <c r="AE16" s="486"/>
      <c r="AF16" s="90" t="str">
        <f t="shared" si="1"/>
        <v/>
      </c>
      <c r="AG16" s="91" t="str">
        <f t="shared" si="2"/>
        <v/>
      </c>
      <c r="AH16" s="92" t="str">
        <f t="shared" si="3"/>
        <v/>
      </c>
      <c r="AI16" s="93" t="str">
        <f t="shared" si="4"/>
        <v/>
      </c>
      <c r="AJ16" s="93" t="str">
        <f t="shared" si="5"/>
        <v/>
      </c>
      <c r="AK16" s="215" t="str">
        <f t="shared" si="6"/>
        <v/>
      </c>
      <c r="AL16" s="99" t="str">
        <f t="shared" si="7"/>
        <v/>
      </c>
      <c r="AN16" s="34" t="b">
        <f t="shared" si="8"/>
        <v>0</v>
      </c>
    </row>
    <row r="17" spans="1:40">
      <c r="A17" s="483"/>
      <c r="B17" s="486"/>
      <c r="C17" s="483"/>
      <c r="D17" s="487"/>
      <c r="E17" s="487"/>
      <c r="F17" s="486"/>
      <c r="G17" s="486" t="str">
        <f>+IFERROR(VLOOKUP(F17,Listas!$B:$C,2,0),"")</f>
        <v/>
      </c>
      <c r="H17" s="486"/>
      <c r="I17" s="486"/>
      <c r="J17" s="486"/>
      <c r="K17" s="483"/>
      <c r="L17" s="483"/>
      <c r="M17" s="547"/>
      <c r="N17" s="483"/>
      <c r="O17" s="487"/>
      <c r="P17" s="484"/>
      <c r="Q17" s="486"/>
      <c r="R17" s="486"/>
      <c r="S17" s="485"/>
      <c r="T17" s="486"/>
      <c r="U17" s="483"/>
      <c r="V17" s="486"/>
      <c r="W17" s="483"/>
      <c r="X17" s="86" t="str">
        <f t="shared" si="0"/>
        <v/>
      </c>
      <c r="Y17" s="465"/>
      <c r="Z17" s="466"/>
      <c r="AA17" s="223" t="str">
        <f>+IF(T17="UI",'Tasas por grupos escalonada'!$C$26,IF(T17="UYU",'Tasas por grupos escalonada'!$C$25,IF(T17="USD",'Tasas por grupos escalonada'!$C$27,"")))</f>
        <v/>
      </c>
      <c r="AB17" s="486"/>
      <c r="AC17" s="486"/>
      <c r="AD17" s="486"/>
      <c r="AE17" s="486"/>
      <c r="AF17" s="90" t="str">
        <f t="shared" si="1"/>
        <v/>
      </c>
      <c r="AG17" s="91" t="str">
        <f t="shared" si="2"/>
        <v/>
      </c>
      <c r="AH17" s="92" t="str">
        <f t="shared" si="3"/>
        <v/>
      </c>
      <c r="AI17" s="93" t="str">
        <f t="shared" si="4"/>
        <v/>
      </c>
      <c r="AJ17" s="93" t="str">
        <f t="shared" si="5"/>
        <v/>
      </c>
      <c r="AK17" s="215" t="str">
        <f t="shared" si="6"/>
        <v/>
      </c>
      <c r="AL17" s="99" t="str">
        <f t="shared" si="7"/>
        <v/>
      </c>
      <c r="AN17" s="34" t="b">
        <f t="shared" si="8"/>
        <v>0</v>
      </c>
    </row>
    <row r="18" spans="1:40">
      <c r="A18" s="483"/>
      <c r="B18" s="486"/>
      <c r="C18" s="483"/>
      <c r="D18" s="487"/>
      <c r="E18" s="487"/>
      <c r="F18" s="486"/>
      <c r="G18" s="486" t="str">
        <f>+IFERROR(VLOOKUP(F18,Listas!$B:$C,2,0),"")</f>
        <v/>
      </c>
      <c r="H18" s="486"/>
      <c r="I18" s="486"/>
      <c r="J18" s="486"/>
      <c r="K18" s="483"/>
      <c r="L18" s="483"/>
      <c r="M18" s="547"/>
      <c r="N18" s="483"/>
      <c r="O18" s="487"/>
      <c r="P18" s="484"/>
      <c r="Q18" s="486"/>
      <c r="R18" s="486"/>
      <c r="S18" s="485"/>
      <c r="T18" s="486"/>
      <c r="U18" s="483"/>
      <c r="V18" s="486"/>
      <c r="W18" s="483"/>
      <c r="X18" s="86" t="str">
        <f t="shared" si="0"/>
        <v/>
      </c>
      <c r="Y18" s="465"/>
      <c r="Z18" s="466"/>
      <c r="AA18" s="223" t="str">
        <f>+IF(T18="UI",'Tasas por grupos escalonada'!$C$26,IF(T18="UYU",'Tasas por grupos escalonada'!$C$25,IF(T18="USD",'Tasas por grupos escalonada'!$C$27,"")))</f>
        <v/>
      </c>
      <c r="AB18" s="486"/>
      <c r="AC18" s="486"/>
      <c r="AD18" s="486"/>
      <c r="AE18" s="486"/>
      <c r="AF18" s="90" t="str">
        <f t="shared" si="1"/>
        <v/>
      </c>
      <c r="AG18" s="91" t="str">
        <f t="shared" si="2"/>
        <v/>
      </c>
      <c r="AH18" s="92" t="str">
        <f t="shared" si="3"/>
        <v/>
      </c>
      <c r="AI18" s="93" t="str">
        <f t="shared" si="4"/>
        <v/>
      </c>
      <c r="AJ18" s="93" t="str">
        <f t="shared" si="5"/>
        <v/>
      </c>
      <c r="AK18" s="215" t="str">
        <f t="shared" si="6"/>
        <v/>
      </c>
      <c r="AL18" s="99" t="str">
        <f t="shared" si="7"/>
        <v/>
      </c>
      <c r="AN18" s="34" t="b">
        <f t="shared" si="8"/>
        <v>0</v>
      </c>
    </row>
    <row r="19" spans="1:40">
      <c r="A19" s="483"/>
      <c r="B19" s="486"/>
      <c r="C19" s="483"/>
      <c r="D19" s="487"/>
      <c r="E19" s="487"/>
      <c r="F19" s="486"/>
      <c r="G19" s="486" t="str">
        <f>+IFERROR(VLOOKUP(F19,Listas!$B:$C,2,0),"")</f>
        <v/>
      </c>
      <c r="H19" s="486"/>
      <c r="I19" s="486"/>
      <c r="J19" s="486"/>
      <c r="K19" s="483"/>
      <c r="L19" s="483"/>
      <c r="M19" s="547"/>
      <c r="N19" s="483"/>
      <c r="O19" s="487"/>
      <c r="P19" s="484"/>
      <c r="Q19" s="486"/>
      <c r="R19" s="486"/>
      <c r="S19" s="485"/>
      <c r="T19" s="486"/>
      <c r="U19" s="483"/>
      <c r="V19" s="486"/>
      <c r="W19" s="483"/>
      <c r="X19" s="86" t="str">
        <f t="shared" si="0"/>
        <v/>
      </c>
      <c r="Y19" s="465"/>
      <c r="Z19" s="466"/>
      <c r="AA19" s="223" t="str">
        <f>+IF(T19="UI",'Tasas por grupos escalonada'!$C$26,IF(T19="UYU",'Tasas por grupos escalonada'!$C$25,IF(T19="USD",'Tasas por grupos escalonada'!$C$27,"")))</f>
        <v/>
      </c>
      <c r="AB19" s="486"/>
      <c r="AC19" s="486"/>
      <c r="AD19" s="486"/>
      <c r="AE19" s="486"/>
      <c r="AF19" s="90" t="str">
        <f t="shared" si="1"/>
        <v/>
      </c>
      <c r="AG19" s="91" t="str">
        <f t="shared" si="2"/>
        <v/>
      </c>
      <c r="AH19" s="92" t="str">
        <f t="shared" si="3"/>
        <v/>
      </c>
      <c r="AI19" s="93" t="str">
        <f t="shared" si="4"/>
        <v/>
      </c>
      <c r="AJ19" s="93" t="str">
        <f t="shared" si="5"/>
        <v/>
      </c>
      <c r="AK19" s="215" t="str">
        <f t="shared" si="6"/>
        <v/>
      </c>
      <c r="AL19" s="99" t="str">
        <f t="shared" si="7"/>
        <v/>
      </c>
      <c r="AN19" s="34" t="b">
        <f t="shared" si="8"/>
        <v>0</v>
      </c>
    </row>
    <row r="20" spans="1:40">
      <c r="A20" s="483"/>
      <c r="B20" s="486"/>
      <c r="C20" s="483"/>
      <c r="D20" s="487"/>
      <c r="E20" s="487"/>
      <c r="F20" s="486"/>
      <c r="G20" s="486" t="str">
        <f>+IFERROR(VLOOKUP(F20,Listas!$B:$C,2,0),"")</f>
        <v/>
      </c>
      <c r="H20" s="486"/>
      <c r="I20" s="486"/>
      <c r="J20" s="486"/>
      <c r="K20" s="483"/>
      <c r="L20" s="483"/>
      <c r="M20" s="547"/>
      <c r="N20" s="483"/>
      <c r="O20" s="487"/>
      <c r="P20" s="484"/>
      <c r="Q20" s="486"/>
      <c r="R20" s="486"/>
      <c r="S20" s="486"/>
      <c r="T20" s="486"/>
      <c r="U20" s="483"/>
      <c r="V20" s="486"/>
      <c r="W20" s="483"/>
      <c r="X20" s="86" t="str">
        <f t="shared" si="0"/>
        <v/>
      </c>
      <c r="Y20" s="465"/>
      <c r="Z20" s="466"/>
      <c r="AA20" s="223" t="str">
        <f>+IF(T20="UI",'Tasas por grupos escalonada'!$C$26,IF(T20="UYU",'Tasas por grupos escalonada'!$C$25,IF(T20="USD",'Tasas por grupos escalonada'!$C$27,"")))</f>
        <v/>
      </c>
      <c r="AB20" s="486"/>
      <c r="AC20" s="486"/>
      <c r="AD20" s="486"/>
      <c r="AE20" s="486"/>
      <c r="AF20" s="90" t="str">
        <f t="shared" si="1"/>
        <v/>
      </c>
      <c r="AG20" s="91" t="str">
        <f t="shared" si="2"/>
        <v/>
      </c>
      <c r="AH20" s="92" t="str">
        <f t="shared" si="3"/>
        <v/>
      </c>
      <c r="AI20" s="93" t="str">
        <f t="shared" si="4"/>
        <v/>
      </c>
      <c r="AJ20" s="93" t="str">
        <f t="shared" si="5"/>
        <v/>
      </c>
      <c r="AK20" s="215" t="str">
        <f t="shared" si="6"/>
        <v/>
      </c>
      <c r="AL20" s="99" t="str">
        <f t="shared" si="7"/>
        <v/>
      </c>
      <c r="AN20" s="34" t="b">
        <f t="shared" si="8"/>
        <v>0</v>
      </c>
    </row>
    <row r="21" spans="1:40" ht="15.75" customHeight="1">
      <c r="A21" s="483"/>
      <c r="B21" s="486"/>
      <c r="C21" s="483"/>
      <c r="D21" s="487"/>
      <c r="E21" s="487"/>
      <c r="F21" s="486"/>
      <c r="G21" s="486" t="str">
        <f>+IFERROR(VLOOKUP(F21,Listas!$B:$C,2,0),"")</f>
        <v/>
      </c>
      <c r="H21" s="486"/>
      <c r="I21" s="486"/>
      <c r="J21" s="486"/>
      <c r="K21" s="483"/>
      <c r="L21" s="483"/>
      <c r="M21" s="547"/>
      <c r="N21" s="483"/>
      <c r="O21" s="487"/>
      <c r="P21" s="484"/>
      <c r="Q21" s="486"/>
      <c r="R21" s="486"/>
      <c r="S21" s="486"/>
      <c r="T21" s="486"/>
      <c r="U21" s="483"/>
      <c r="V21" s="486"/>
      <c r="W21" s="483"/>
      <c r="X21" s="86" t="str">
        <f t="shared" si="0"/>
        <v/>
      </c>
      <c r="Y21" s="465"/>
      <c r="Z21" s="466"/>
      <c r="AA21" s="223" t="str">
        <f>+IF(T21="UI",'Tasas por grupos escalonada'!$C$26,IF(T21="UYU",'Tasas por grupos escalonada'!$C$25,IF(T21="USD",'Tasas por grupos escalonada'!$C$27,"")))</f>
        <v/>
      </c>
      <c r="AB21" s="486"/>
      <c r="AC21" s="486"/>
      <c r="AD21" s="486"/>
      <c r="AE21" s="486"/>
      <c r="AF21" s="90" t="str">
        <f t="shared" si="1"/>
        <v/>
      </c>
      <c r="AG21" s="91" t="str">
        <f t="shared" si="2"/>
        <v/>
      </c>
      <c r="AH21" s="92" t="str">
        <f t="shared" si="3"/>
        <v/>
      </c>
      <c r="AI21" s="93" t="str">
        <f t="shared" si="4"/>
        <v/>
      </c>
      <c r="AJ21" s="93" t="str">
        <f t="shared" si="5"/>
        <v/>
      </c>
      <c r="AK21" s="215" t="str">
        <f t="shared" si="6"/>
        <v/>
      </c>
      <c r="AL21" s="99" t="str">
        <f t="shared" si="7"/>
        <v/>
      </c>
      <c r="AN21" s="34" t="b">
        <f t="shared" si="8"/>
        <v>0</v>
      </c>
    </row>
    <row r="22" spans="1:40" ht="15.75" customHeight="1">
      <c r="A22" s="483"/>
      <c r="B22" s="486"/>
      <c r="C22" s="483"/>
      <c r="D22" s="487"/>
      <c r="E22" s="487"/>
      <c r="F22" s="486"/>
      <c r="G22" s="486" t="str">
        <f>+IFERROR(VLOOKUP(F22,Listas!$B:$C,2,0),"")</f>
        <v/>
      </c>
      <c r="H22" s="486"/>
      <c r="I22" s="486"/>
      <c r="J22" s="486"/>
      <c r="K22" s="483"/>
      <c r="L22" s="483"/>
      <c r="M22" s="547"/>
      <c r="N22" s="483"/>
      <c r="O22" s="487"/>
      <c r="P22" s="484"/>
      <c r="Q22" s="486"/>
      <c r="R22" s="486"/>
      <c r="S22" s="486"/>
      <c r="T22" s="486"/>
      <c r="U22" s="483"/>
      <c r="V22" s="486"/>
      <c r="W22" s="483"/>
      <c r="X22" s="86" t="str">
        <f t="shared" si="0"/>
        <v/>
      </c>
      <c r="Y22" s="465"/>
      <c r="Z22" s="466"/>
      <c r="AA22" s="223" t="str">
        <f>+IF(T22="UI",'Tasas por grupos escalonada'!$C$26,IF(T22="UYU",'Tasas por grupos escalonada'!$C$25,IF(T22="USD",'Tasas por grupos escalonada'!$C$27,"")))</f>
        <v/>
      </c>
      <c r="AB22" s="486"/>
      <c r="AC22" s="486"/>
      <c r="AD22" s="486"/>
      <c r="AE22" s="486"/>
      <c r="AF22" s="90" t="str">
        <f t="shared" si="1"/>
        <v/>
      </c>
      <c r="AG22" s="91" t="str">
        <f t="shared" si="2"/>
        <v/>
      </c>
      <c r="AH22" s="92" t="str">
        <f t="shared" si="3"/>
        <v/>
      </c>
      <c r="AI22" s="93" t="str">
        <f t="shared" si="4"/>
        <v/>
      </c>
      <c r="AJ22" s="93" t="str">
        <f t="shared" si="5"/>
        <v/>
      </c>
      <c r="AK22" s="215" t="str">
        <f t="shared" si="6"/>
        <v/>
      </c>
      <c r="AL22" s="99" t="str">
        <f t="shared" si="7"/>
        <v/>
      </c>
      <c r="AN22" s="34" t="b">
        <f t="shared" si="8"/>
        <v>0</v>
      </c>
    </row>
    <row r="23" spans="1:40" ht="15.75" customHeight="1">
      <c r="A23" s="483"/>
      <c r="B23" s="486"/>
      <c r="C23" s="483"/>
      <c r="D23" s="487"/>
      <c r="E23" s="487"/>
      <c r="F23" s="486"/>
      <c r="G23" s="486" t="str">
        <f>+IFERROR(VLOOKUP(F23,Listas!$B:$C,2,0),"")</f>
        <v/>
      </c>
      <c r="H23" s="486"/>
      <c r="I23" s="486"/>
      <c r="J23" s="486"/>
      <c r="K23" s="483"/>
      <c r="L23" s="483"/>
      <c r="M23" s="547"/>
      <c r="N23" s="483"/>
      <c r="O23" s="487"/>
      <c r="P23" s="484"/>
      <c r="Q23" s="486"/>
      <c r="R23" s="486"/>
      <c r="S23" s="486"/>
      <c r="T23" s="486"/>
      <c r="U23" s="483"/>
      <c r="V23" s="486"/>
      <c r="W23" s="483"/>
      <c r="X23" s="86" t="str">
        <f t="shared" si="0"/>
        <v/>
      </c>
      <c r="Y23" s="465"/>
      <c r="Z23" s="466"/>
      <c r="AA23" s="223" t="str">
        <f>+IF(T23="UI",'Tasas por grupos escalonada'!$C$26,IF(T23="UYU",'Tasas por grupos escalonada'!$C$25,IF(T23="USD",'Tasas por grupos escalonada'!$C$27,"")))</f>
        <v/>
      </c>
      <c r="AB23" s="486"/>
      <c r="AC23" s="486"/>
      <c r="AD23" s="486"/>
      <c r="AE23" s="486"/>
      <c r="AF23" s="90" t="str">
        <f t="shared" si="1"/>
        <v/>
      </c>
      <c r="AG23" s="91" t="str">
        <f t="shared" si="2"/>
        <v/>
      </c>
      <c r="AH23" s="92" t="str">
        <f t="shared" si="3"/>
        <v/>
      </c>
      <c r="AI23" s="93" t="str">
        <f t="shared" si="4"/>
        <v/>
      </c>
      <c r="AJ23" s="93" t="str">
        <f t="shared" si="5"/>
        <v/>
      </c>
      <c r="AK23" s="215" t="str">
        <f t="shared" si="6"/>
        <v/>
      </c>
      <c r="AL23" s="99" t="str">
        <f t="shared" si="7"/>
        <v/>
      </c>
      <c r="AN23" s="34" t="b">
        <f t="shared" si="8"/>
        <v>0</v>
      </c>
    </row>
    <row r="24" spans="1:40" ht="15.75" customHeight="1">
      <c r="A24" s="483"/>
      <c r="B24" s="486"/>
      <c r="C24" s="483"/>
      <c r="D24" s="487"/>
      <c r="E24" s="487"/>
      <c r="F24" s="486"/>
      <c r="G24" s="486" t="str">
        <f>+IFERROR(VLOOKUP(F24,Listas!$B:$C,2,0),"")</f>
        <v/>
      </c>
      <c r="H24" s="486"/>
      <c r="I24" s="486"/>
      <c r="J24" s="486"/>
      <c r="K24" s="483"/>
      <c r="L24" s="483"/>
      <c r="M24" s="547"/>
      <c r="N24" s="483"/>
      <c r="O24" s="487"/>
      <c r="P24" s="484"/>
      <c r="Q24" s="486"/>
      <c r="R24" s="486"/>
      <c r="S24" s="486"/>
      <c r="T24" s="486"/>
      <c r="U24" s="483"/>
      <c r="V24" s="486"/>
      <c r="W24" s="483"/>
      <c r="X24" s="86" t="str">
        <f t="shared" si="0"/>
        <v/>
      </c>
      <c r="Y24" s="465"/>
      <c r="Z24" s="466"/>
      <c r="AA24" s="223" t="str">
        <f>+IF(T24="UI",'Tasas por grupos escalonada'!$C$26,IF(T24="UYU",'Tasas por grupos escalonada'!$C$25,IF(T24="USD",'Tasas por grupos escalonada'!$C$27,"")))</f>
        <v/>
      </c>
      <c r="AB24" s="486"/>
      <c r="AC24" s="486"/>
      <c r="AD24" s="486"/>
      <c r="AE24" s="486"/>
      <c r="AF24" s="90" t="str">
        <f t="shared" si="1"/>
        <v/>
      </c>
      <c r="AG24" s="91" t="str">
        <f t="shared" si="2"/>
        <v/>
      </c>
      <c r="AH24" s="92" t="str">
        <f t="shared" si="3"/>
        <v/>
      </c>
      <c r="AI24" s="93" t="str">
        <f t="shared" si="4"/>
        <v/>
      </c>
      <c r="AJ24" s="93" t="str">
        <f t="shared" si="5"/>
        <v/>
      </c>
      <c r="AK24" s="215" t="str">
        <f t="shared" si="6"/>
        <v/>
      </c>
      <c r="AL24" s="99" t="str">
        <f t="shared" si="7"/>
        <v/>
      </c>
      <c r="AN24" s="34" t="b">
        <f t="shared" si="8"/>
        <v>0</v>
      </c>
    </row>
    <row r="25" spans="1:40" ht="15.75" customHeight="1">
      <c r="A25" s="483"/>
      <c r="B25" s="486"/>
      <c r="C25" s="483"/>
      <c r="D25" s="487"/>
      <c r="E25" s="487"/>
      <c r="F25" s="486"/>
      <c r="G25" s="486" t="str">
        <f>+IFERROR(VLOOKUP(F25,Listas!$B:$C,2,0),"")</f>
        <v/>
      </c>
      <c r="H25" s="486"/>
      <c r="I25" s="486"/>
      <c r="J25" s="486"/>
      <c r="K25" s="483"/>
      <c r="L25" s="483"/>
      <c r="M25" s="547"/>
      <c r="N25" s="483"/>
      <c r="O25" s="487"/>
      <c r="P25" s="484"/>
      <c r="Q25" s="486"/>
      <c r="R25" s="486"/>
      <c r="S25" s="486"/>
      <c r="T25" s="486"/>
      <c r="U25" s="483"/>
      <c r="V25" s="486"/>
      <c r="W25" s="483"/>
      <c r="X25" s="86" t="str">
        <f t="shared" si="0"/>
        <v/>
      </c>
      <c r="Y25" s="465"/>
      <c r="Z25" s="466"/>
      <c r="AA25" s="223" t="str">
        <f>+IF(T25="UI",'Tasas por grupos escalonada'!$C$26,IF(T25="UYU",'Tasas por grupos escalonada'!$C$25,IF(T25="USD",'Tasas por grupos escalonada'!$C$27,"")))</f>
        <v/>
      </c>
      <c r="AB25" s="486"/>
      <c r="AC25" s="486"/>
      <c r="AD25" s="486"/>
      <c r="AE25" s="486"/>
      <c r="AF25" s="90" t="str">
        <f t="shared" si="1"/>
        <v/>
      </c>
      <c r="AG25" s="91" t="str">
        <f t="shared" si="2"/>
        <v/>
      </c>
      <c r="AH25" s="92" t="str">
        <f t="shared" si="3"/>
        <v/>
      </c>
      <c r="AI25" s="93" t="str">
        <f t="shared" si="4"/>
        <v/>
      </c>
      <c r="AJ25" s="93" t="str">
        <f t="shared" si="5"/>
        <v/>
      </c>
      <c r="AK25" s="215" t="str">
        <f t="shared" si="6"/>
        <v/>
      </c>
      <c r="AL25" s="99" t="str">
        <f t="shared" si="7"/>
        <v/>
      </c>
      <c r="AN25" s="34" t="b">
        <f t="shared" si="8"/>
        <v>0</v>
      </c>
    </row>
    <row r="26" spans="1:40" ht="15.75" customHeight="1">
      <c r="A26" s="483"/>
      <c r="B26" s="486"/>
      <c r="C26" s="483"/>
      <c r="D26" s="487"/>
      <c r="E26" s="487"/>
      <c r="F26" s="486"/>
      <c r="G26" s="486" t="str">
        <f>+IFERROR(VLOOKUP(F26,Listas!$B:$C,2,0),"")</f>
        <v/>
      </c>
      <c r="H26" s="486"/>
      <c r="I26" s="486"/>
      <c r="J26" s="486"/>
      <c r="K26" s="483"/>
      <c r="L26" s="483"/>
      <c r="M26" s="547"/>
      <c r="N26" s="483"/>
      <c r="O26" s="487"/>
      <c r="P26" s="484"/>
      <c r="Q26" s="486"/>
      <c r="R26" s="486"/>
      <c r="S26" s="486"/>
      <c r="T26" s="486"/>
      <c r="U26" s="483"/>
      <c r="V26" s="486"/>
      <c r="W26" s="483"/>
      <c r="X26" s="86" t="str">
        <f t="shared" si="0"/>
        <v/>
      </c>
      <c r="Y26" s="465"/>
      <c r="Z26" s="466"/>
      <c r="AA26" s="223" t="str">
        <f>+IF(T26="UI",'Tasas por grupos escalonada'!$C$26,IF(T26="UYU",'Tasas por grupos escalonada'!$C$25,IF(T26="USD",'Tasas por grupos escalonada'!$C$27,"")))</f>
        <v/>
      </c>
      <c r="AB26" s="486"/>
      <c r="AC26" s="486"/>
      <c r="AD26" s="486"/>
      <c r="AE26" s="486"/>
      <c r="AF26" s="90" t="str">
        <f t="shared" si="1"/>
        <v/>
      </c>
      <c r="AG26" s="91" t="str">
        <f t="shared" si="2"/>
        <v/>
      </c>
      <c r="AH26" s="92" t="str">
        <f t="shared" si="3"/>
        <v/>
      </c>
      <c r="AI26" s="93" t="str">
        <f t="shared" si="4"/>
        <v/>
      </c>
      <c r="AJ26" s="93" t="str">
        <f t="shared" si="5"/>
        <v/>
      </c>
      <c r="AK26" s="215" t="str">
        <f t="shared" si="6"/>
        <v/>
      </c>
      <c r="AL26" s="99" t="str">
        <f t="shared" si="7"/>
        <v/>
      </c>
      <c r="AN26" s="34" t="b">
        <f t="shared" si="8"/>
        <v>0</v>
      </c>
    </row>
    <row r="27" spans="1:40" ht="15.75" customHeight="1">
      <c r="A27" s="483"/>
      <c r="B27" s="486"/>
      <c r="C27" s="483"/>
      <c r="D27" s="487"/>
      <c r="E27" s="487"/>
      <c r="F27" s="486"/>
      <c r="G27" s="486" t="str">
        <f>+IFERROR(VLOOKUP(F27,Listas!$B:$C,2,0),"")</f>
        <v/>
      </c>
      <c r="H27" s="486"/>
      <c r="I27" s="486"/>
      <c r="J27" s="486"/>
      <c r="K27" s="483"/>
      <c r="L27" s="483"/>
      <c r="M27" s="547"/>
      <c r="N27" s="483"/>
      <c r="O27" s="487"/>
      <c r="P27" s="484"/>
      <c r="Q27" s="486"/>
      <c r="R27" s="486"/>
      <c r="S27" s="486"/>
      <c r="T27" s="486"/>
      <c r="U27" s="483"/>
      <c r="V27" s="486"/>
      <c r="W27" s="483"/>
      <c r="X27" s="86" t="str">
        <f t="shared" si="0"/>
        <v/>
      </c>
      <c r="Y27" s="465"/>
      <c r="Z27" s="466"/>
      <c r="AA27" s="223" t="str">
        <f>+IF(T27="UI",'Tasas por grupos escalonada'!$C$26,IF(T27="UYU",'Tasas por grupos escalonada'!$C$25,IF(T27="USD",'Tasas por grupos escalonada'!$C$27,"")))</f>
        <v/>
      </c>
      <c r="AB27" s="486"/>
      <c r="AC27" s="486"/>
      <c r="AD27" s="486"/>
      <c r="AE27" s="486"/>
      <c r="AF27" s="90" t="str">
        <f t="shared" si="1"/>
        <v/>
      </c>
      <c r="AG27" s="91" t="str">
        <f t="shared" si="2"/>
        <v/>
      </c>
      <c r="AH27" s="92" t="str">
        <f t="shared" si="3"/>
        <v/>
      </c>
      <c r="AI27" s="93" t="str">
        <f t="shared" si="4"/>
        <v/>
      </c>
      <c r="AJ27" s="93" t="str">
        <f t="shared" si="5"/>
        <v/>
      </c>
      <c r="AK27" s="215" t="str">
        <f t="shared" si="6"/>
        <v/>
      </c>
      <c r="AL27" s="99" t="str">
        <f t="shared" si="7"/>
        <v/>
      </c>
      <c r="AN27" s="34" t="b">
        <f t="shared" si="8"/>
        <v>0</v>
      </c>
    </row>
    <row r="28" spans="1:40" ht="15.75" customHeight="1">
      <c r="A28" s="483"/>
      <c r="B28" s="486"/>
      <c r="C28" s="483"/>
      <c r="D28" s="487"/>
      <c r="E28" s="487"/>
      <c r="F28" s="486"/>
      <c r="G28" s="486" t="str">
        <f>+IFERROR(VLOOKUP(F28,Listas!$B:$C,2,0),"")</f>
        <v/>
      </c>
      <c r="H28" s="486"/>
      <c r="I28" s="486"/>
      <c r="J28" s="486"/>
      <c r="K28" s="483"/>
      <c r="L28" s="483"/>
      <c r="M28" s="547"/>
      <c r="N28" s="483"/>
      <c r="O28" s="487"/>
      <c r="P28" s="484"/>
      <c r="Q28" s="486"/>
      <c r="R28" s="486"/>
      <c r="S28" s="486"/>
      <c r="T28" s="486"/>
      <c r="U28" s="483"/>
      <c r="V28" s="486"/>
      <c r="W28" s="483"/>
      <c r="X28" s="86" t="str">
        <f t="shared" si="0"/>
        <v/>
      </c>
      <c r="Y28" s="465"/>
      <c r="Z28" s="466"/>
      <c r="AA28" s="223" t="str">
        <f>+IF(T28="UI",'Tasas por grupos escalonada'!$C$26,IF(T28="UYU",'Tasas por grupos escalonada'!$C$25,IF(T28="USD",'Tasas por grupos escalonada'!$C$27,"")))</f>
        <v/>
      </c>
      <c r="AB28" s="486"/>
      <c r="AC28" s="486"/>
      <c r="AD28" s="486"/>
      <c r="AE28" s="486"/>
      <c r="AF28" s="90" t="str">
        <f t="shared" si="1"/>
        <v/>
      </c>
      <c r="AG28" s="91" t="str">
        <f t="shared" si="2"/>
        <v/>
      </c>
      <c r="AH28" s="92" t="str">
        <f t="shared" si="3"/>
        <v/>
      </c>
      <c r="AI28" s="93" t="str">
        <f t="shared" si="4"/>
        <v/>
      </c>
      <c r="AJ28" s="93" t="str">
        <f t="shared" si="5"/>
        <v/>
      </c>
      <c r="AK28" s="215" t="str">
        <f t="shared" si="6"/>
        <v/>
      </c>
      <c r="AL28" s="99" t="str">
        <f t="shared" si="7"/>
        <v/>
      </c>
      <c r="AN28" s="34" t="b">
        <f t="shared" si="8"/>
        <v>0</v>
      </c>
    </row>
    <row r="29" spans="1:40" ht="15.75" customHeight="1">
      <c r="A29" s="483"/>
      <c r="B29" s="486"/>
      <c r="C29" s="483"/>
      <c r="D29" s="487"/>
      <c r="E29" s="487"/>
      <c r="F29" s="486"/>
      <c r="G29" s="486" t="str">
        <f>+IFERROR(VLOOKUP(F29,Listas!$B:$C,2,0),"")</f>
        <v/>
      </c>
      <c r="H29" s="486"/>
      <c r="I29" s="486"/>
      <c r="J29" s="486"/>
      <c r="K29" s="483"/>
      <c r="L29" s="483"/>
      <c r="M29" s="547"/>
      <c r="N29" s="483"/>
      <c r="O29" s="487"/>
      <c r="P29" s="484"/>
      <c r="Q29" s="486"/>
      <c r="R29" s="486"/>
      <c r="S29" s="486"/>
      <c r="T29" s="486"/>
      <c r="U29" s="483"/>
      <c r="V29" s="486"/>
      <c r="W29" s="483"/>
      <c r="X29" s="86" t="str">
        <f t="shared" si="0"/>
        <v/>
      </c>
      <c r="Y29" s="465"/>
      <c r="Z29" s="466"/>
      <c r="AA29" s="223" t="str">
        <f>+IF(T29="UI",'Tasas por grupos escalonada'!$C$26,IF(T29="UYU",'Tasas por grupos escalonada'!$C$25,IF(T29="USD",'Tasas por grupos escalonada'!$C$27,"")))</f>
        <v/>
      </c>
      <c r="AB29" s="486"/>
      <c r="AC29" s="486"/>
      <c r="AD29" s="486"/>
      <c r="AE29" s="486"/>
      <c r="AF29" s="90" t="str">
        <f t="shared" si="1"/>
        <v/>
      </c>
      <c r="AG29" s="91" t="str">
        <f t="shared" si="2"/>
        <v/>
      </c>
      <c r="AH29" s="92" t="str">
        <f t="shared" si="3"/>
        <v/>
      </c>
      <c r="AI29" s="93" t="str">
        <f t="shared" si="4"/>
        <v/>
      </c>
      <c r="AJ29" s="93" t="str">
        <f t="shared" si="5"/>
        <v/>
      </c>
      <c r="AK29" s="215" t="str">
        <f t="shared" si="6"/>
        <v/>
      </c>
      <c r="AL29" s="99" t="str">
        <f t="shared" si="7"/>
        <v/>
      </c>
      <c r="AN29" s="34" t="b">
        <f t="shared" si="8"/>
        <v>0</v>
      </c>
    </row>
    <row r="30" spans="1:40" ht="15.75" customHeight="1">
      <c r="A30" s="483"/>
      <c r="B30" s="486"/>
      <c r="C30" s="483"/>
      <c r="D30" s="487"/>
      <c r="E30" s="487"/>
      <c r="F30" s="486"/>
      <c r="G30" s="486" t="str">
        <f>+IFERROR(VLOOKUP(F30,Listas!$B:$C,2,0),"")</f>
        <v/>
      </c>
      <c r="H30" s="486"/>
      <c r="I30" s="486"/>
      <c r="J30" s="486"/>
      <c r="K30" s="483"/>
      <c r="L30" s="483"/>
      <c r="M30" s="547"/>
      <c r="N30" s="483"/>
      <c r="O30" s="487"/>
      <c r="P30" s="484"/>
      <c r="Q30" s="486"/>
      <c r="R30" s="486"/>
      <c r="S30" s="486"/>
      <c r="T30" s="486"/>
      <c r="U30" s="483"/>
      <c r="V30" s="486"/>
      <c r="W30" s="483"/>
      <c r="X30" s="86" t="str">
        <f t="shared" si="0"/>
        <v/>
      </c>
      <c r="Y30" s="465"/>
      <c r="Z30" s="466"/>
      <c r="AA30" s="223" t="str">
        <f>+IF(T30="UI",'Tasas por grupos escalonada'!$C$26,IF(T30="UYU",'Tasas por grupos escalonada'!$C$25,IF(T30="USD",'Tasas por grupos escalonada'!$C$27,"")))</f>
        <v/>
      </c>
      <c r="AB30" s="486"/>
      <c r="AC30" s="486"/>
      <c r="AD30" s="486"/>
      <c r="AE30" s="486"/>
      <c r="AF30" s="90" t="str">
        <f t="shared" si="1"/>
        <v/>
      </c>
      <c r="AG30" s="91" t="str">
        <f t="shared" si="2"/>
        <v/>
      </c>
      <c r="AH30" s="92" t="str">
        <f t="shared" si="3"/>
        <v/>
      </c>
      <c r="AI30" s="93" t="str">
        <f t="shared" si="4"/>
        <v/>
      </c>
      <c r="AJ30" s="93" t="str">
        <f t="shared" si="5"/>
        <v/>
      </c>
      <c r="AK30" s="215" t="str">
        <f t="shared" si="6"/>
        <v/>
      </c>
      <c r="AL30" s="99" t="str">
        <f t="shared" si="7"/>
        <v/>
      </c>
      <c r="AN30" s="34" t="b">
        <f t="shared" si="8"/>
        <v>0</v>
      </c>
    </row>
    <row r="31" spans="1:40" ht="15.75" customHeight="1">
      <c r="A31" s="483"/>
      <c r="B31" s="486"/>
      <c r="C31" s="483"/>
      <c r="D31" s="487"/>
      <c r="E31" s="487"/>
      <c r="F31" s="486"/>
      <c r="G31" s="486" t="str">
        <f>+IFERROR(VLOOKUP(F31,Listas!$B:$C,2,0),"")</f>
        <v/>
      </c>
      <c r="H31" s="486"/>
      <c r="I31" s="486"/>
      <c r="J31" s="486"/>
      <c r="K31" s="483"/>
      <c r="L31" s="483"/>
      <c r="M31" s="547"/>
      <c r="N31" s="483"/>
      <c r="O31" s="487"/>
      <c r="P31" s="484"/>
      <c r="Q31" s="486"/>
      <c r="R31" s="486"/>
      <c r="S31" s="486"/>
      <c r="T31" s="486"/>
      <c r="U31" s="483"/>
      <c r="V31" s="486"/>
      <c r="W31" s="483"/>
      <c r="X31" s="86" t="str">
        <f t="shared" si="0"/>
        <v/>
      </c>
      <c r="Y31" s="465"/>
      <c r="Z31" s="466"/>
      <c r="AA31" s="223" t="str">
        <f>+IF(T31="UI",'Tasas por grupos escalonada'!$C$26,IF(T31="UYU",'Tasas por grupos escalonada'!$C$25,IF(T31="USD",'Tasas por grupos escalonada'!$C$27,"")))</f>
        <v/>
      </c>
      <c r="AB31" s="486"/>
      <c r="AC31" s="486"/>
      <c r="AD31" s="486"/>
      <c r="AE31" s="486"/>
      <c r="AF31" s="90" t="str">
        <f t="shared" si="1"/>
        <v/>
      </c>
      <c r="AG31" s="91" t="str">
        <f t="shared" si="2"/>
        <v/>
      </c>
      <c r="AH31" s="92" t="str">
        <f t="shared" si="3"/>
        <v/>
      </c>
      <c r="AI31" s="93" t="str">
        <f t="shared" si="4"/>
        <v/>
      </c>
      <c r="AJ31" s="93" t="str">
        <f t="shared" si="5"/>
        <v/>
      </c>
      <c r="AK31" s="215" t="str">
        <f t="shared" si="6"/>
        <v/>
      </c>
      <c r="AL31" s="99" t="str">
        <f t="shared" si="7"/>
        <v/>
      </c>
      <c r="AN31" s="34" t="b">
        <f t="shared" si="8"/>
        <v>0</v>
      </c>
    </row>
    <row r="32" spans="1:40" ht="15.75" customHeight="1">
      <c r="A32" s="483"/>
      <c r="B32" s="486"/>
      <c r="C32" s="483"/>
      <c r="D32" s="487"/>
      <c r="E32" s="487"/>
      <c r="F32" s="486"/>
      <c r="G32" s="486" t="str">
        <f>+IFERROR(VLOOKUP(F32,Listas!$B:$C,2,0),"")</f>
        <v/>
      </c>
      <c r="H32" s="486"/>
      <c r="I32" s="486"/>
      <c r="J32" s="486"/>
      <c r="K32" s="483"/>
      <c r="L32" s="483"/>
      <c r="M32" s="547"/>
      <c r="N32" s="483"/>
      <c r="O32" s="487"/>
      <c r="P32" s="484"/>
      <c r="Q32" s="486"/>
      <c r="R32" s="486"/>
      <c r="S32" s="486"/>
      <c r="T32" s="486"/>
      <c r="U32" s="483"/>
      <c r="V32" s="486"/>
      <c r="W32" s="483"/>
      <c r="X32" s="86" t="str">
        <f t="shared" si="0"/>
        <v/>
      </c>
      <c r="Y32" s="465"/>
      <c r="Z32" s="466"/>
      <c r="AA32" s="223" t="str">
        <f>+IF(T32="UI",'Tasas por grupos escalonada'!$C$26,IF(T32="UYU",'Tasas por grupos escalonada'!$C$25,IF(T32="USD",'Tasas por grupos escalonada'!$C$27,"")))</f>
        <v/>
      </c>
      <c r="AB32" s="486"/>
      <c r="AC32" s="486"/>
      <c r="AD32" s="486"/>
      <c r="AE32" s="486"/>
      <c r="AF32" s="90" t="str">
        <f t="shared" si="1"/>
        <v/>
      </c>
      <c r="AG32" s="91" t="str">
        <f t="shared" si="2"/>
        <v/>
      </c>
      <c r="AH32" s="92" t="str">
        <f t="shared" si="3"/>
        <v/>
      </c>
      <c r="AI32" s="93" t="str">
        <f t="shared" si="4"/>
        <v/>
      </c>
      <c r="AJ32" s="93" t="str">
        <f t="shared" si="5"/>
        <v/>
      </c>
      <c r="AK32" s="215" t="str">
        <f t="shared" si="6"/>
        <v/>
      </c>
      <c r="AL32" s="99" t="str">
        <f t="shared" si="7"/>
        <v/>
      </c>
      <c r="AN32" s="34" t="b">
        <f t="shared" si="8"/>
        <v>0</v>
      </c>
    </row>
    <row r="33" spans="1:40" ht="15.75" customHeight="1">
      <c r="A33" s="483"/>
      <c r="B33" s="486"/>
      <c r="C33" s="483"/>
      <c r="D33" s="487"/>
      <c r="E33" s="487"/>
      <c r="F33" s="486"/>
      <c r="G33" s="486" t="str">
        <f>+IFERROR(VLOOKUP(F33,Listas!$B:$C,2,0),"")</f>
        <v/>
      </c>
      <c r="H33" s="486"/>
      <c r="I33" s="486"/>
      <c r="J33" s="486"/>
      <c r="K33" s="483"/>
      <c r="L33" s="483"/>
      <c r="M33" s="547"/>
      <c r="N33" s="483"/>
      <c r="O33" s="487"/>
      <c r="P33" s="484"/>
      <c r="Q33" s="486"/>
      <c r="R33" s="486"/>
      <c r="S33" s="486"/>
      <c r="T33" s="486"/>
      <c r="U33" s="483"/>
      <c r="V33" s="486"/>
      <c r="W33" s="483"/>
      <c r="X33" s="86" t="str">
        <f t="shared" si="0"/>
        <v/>
      </c>
      <c r="Y33" s="465"/>
      <c r="Z33" s="466"/>
      <c r="AA33" s="223" t="str">
        <f>+IF(T33="UI",'Tasas por grupos escalonada'!$C$26,IF(T33="UYU",'Tasas por grupos escalonada'!$C$25,IF(T33="USD",'Tasas por grupos escalonada'!$C$27,"")))</f>
        <v/>
      </c>
      <c r="AB33" s="486"/>
      <c r="AC33" s="486"/>
      <c r="AD33" s="486"/>
      <c r="AE33" s="486"/>
      <c r="AF33" s="90" t="str">
        <f t="shared" si="1"/>
        <v/>
      </c>
      <c r="AG33" s="91" t="str">
        <f t="shared" si="2"/>
        <v/>
      </c>
      <c r="AH33" s="92" t="str">
        <f t="shared" si="3"/>
        <v/>
      </c>
      <c r="AI33" s="93" t="str">
        <f t="shared" si="4"/>
        <v/>
      </c>
      <c r="AJ33" s="93" t="str">
        <f t="shared" si="5"/>
        <v/>
      </c>
      <c r="AK33" s="215" t="str">
        <f t="shared" si="6"/>
        <v/>
      </c>
      <c r="AL33" s="99" t="str">
        <f t="shared" si="7"/>
        <v/>
      </c>
      <c r="AN33" s="34" t="b">
        <f t="shared" si="8"/>
        <v>0</v>
      </c>
    </row>
    <row r="34" spans="1:40" ht="15.75" customHeight="1">
      <c r="A34" s="483"/>
      <c r="B34" s="486"/>
      <c r="C34" s="483"/>
      <c r="D34" s="487"/>
      <c r="E34" s="487"/>
      <c r="F34" s="486"/>
      <c r="G34" s="486" t="str">
        <f>+IFERROR(VLOOKUP(F34,Listas!$B:$C,2,0),"")</f>
        <v/>
      </c>
      <c r="H34" s="486"/>
      <c r="I34" s="486"/>
      <c r="J34" s="486"/>
      <c r="K34" s="483"/>
      <c r="L34" s="483"/>
      <c r="M34" s="547"/>
      <c r="N34" s="483"/>
      <c r="O34" s="487"/>
      <c r="P34" s="484"/>
      <c r="Q34" s="486"/>
      <c r="R34" s="486"/>
      <c r="S34" s="486"/>
      <c r="T34" s="486"/>
      <c r="U34" s="483"/>
      <c r="V34" s="486"/>
      <c r="W34" s="483"/>
      <c r="X34" s="86" t="str">
        <f t="shared" si="0"/>
        <v/>
      </c>
      <c r="Y34" s="465"/>
      <c r="Z34" s="466"/>
      <c r="AA34" s="223" t="str">
        <f>+IF(T34="UI",'Tasas por grupos escalonada'!$C$26,IF(T34="UYU",'Tasas por grupos escalonada'!$C$25,IF(T34="USD",'Tasas por grupos escalonada'!$C$27,"")))</f>
        <v/>
      </c>
      <c r="AB34" s="486"/>
      <c r="AC34" s="486"/>
      <c r="AD34" s="486"/>
      <c r="AE34" s="486"/>
      <c r="AF34" s="90" t="str">
        <f t="shared" si="1"/>
        <v/>
      </c>
      <c r="AG34" s="91" t="str">
        <f t="shared" si="2"/>
        <v/>
      </c>
      <c r="AH34" s="92" t="str">
        <f t="shared" si="3"/>
        <v/>
      </c>
      <c r="AI34" s="93" t="str">
        <f t="shared" si="4"/>
        <v/>
      </c>
      <c r="AJ34" s="93" t="str">
        <f t="shared" si="5"/>
        <v/>
      </c>
      <c r="AK34" s="215" t="str">
        <f t="shared" si="6"/>
        <v/>
      </c>
      <c r="AL34" s="99" t="str">
        <f t="shared" si="7"/>
        <v/>
      </c>
      <c r="AN34" s="34" t="b">
        <f t="shared" si="8"/>
        <v>0</v>
      </c>
    </row>
    <row r="35" spans="1:40" ht="15.75" customHeight="1">
      <c r="A35" s="483"/>
      <c r="B35" s="486"/>
      <c r="C35" s="483"/>
      <c r="D35" s="487"/>
      <c r="E35" s="487"/>
      <c r="F35" s="486"/>
      <c r="G35" s="486" t="str">
        <f>+IFERROR(VLOOKUP(F35,Listas!$B:$C,2,0),"")</f>
        <v/>
      </c>
      <c r="H35" s="486"/>
      <c r="I35" s="486"/>
      <c r="J35" s="486"/>
      <c r="K35" s="483"/>
      <c r="L35" s="483"/>
      <c r="M35" s="547"/>
      <c r="N35" s="483"/>
      <c r="O35" s="487"/>
      <c r="P35" s="484"/>
      <c r="Q35" s="486"/>
      <c r="R35" s="486"/>
      <c r="S35" s="486"/>
      <c r="T35" s="486"/>
      <c r="U35" s="483"/>
      <c r="V35" s="486"/>
      <c r="W35" s="483"/>
      <c r="X35" s="86" t="str">
        <f t="shared" si="0"/>
        <v/>
      </c>
      <c r="Y35" s="465"/>
      <c r="Z35" s="466"/>
      <c r="AA35" s="223" t="str">
        <f>+IF(T35="UI",'Tasas por grupos escalonada'!$C$26,IF(T35="UYU",'Tasas por grupos escalonada'!$C$25,IF(T35="USD",'Tasas por grupos escalonada'!$C$27,"")))</f>
        <v/>
      </c>
      <c r="AB35" s="486"/>
      <c r="AC35" s="486"/>
      <c r="AD35" s="486"/>
      <c r="AE35" s="486"/>
      <c r="AF35" s="90" t="str">
        <f t="shared" si="1"/>
        <v/>
      </c>
      <c r="AG35" s="91" t="str">
        <f t="shared" si="2"/>
        <v/>
      </c>
      <c r="AH35" s="92" t="str">
        <f t="shared" si="3"/>
        <v/>
      </c>
      <c r="AI35" s="93" t="str">
        <f t="shared" si="4"/>
        <v/>
      </c>
      <c r="AJ35" s="93" t="str">
        <f t="shared" si="5"/>
        <v/>
      </c>
      <c r="AK35" s="215" t="str">
        <f t="shared" si="6"/>
        <v/>
      </c>
      <c r="AL35" s="99" t="str">
        <f t="shared" si="7"/>
        <v/>
      </c>
      <c r="AN35" s="34" t="b">
        <f t="shared" si="8"/>
        <v>0</v>
      </c>
    </row>
    <row r="36" spans="1:40" ht="15.75" customHeight="1">
      <c r="A36" s="483"/>
      <c r="B36" s="486"/>
      <c r="C36" s="483"/>
      <c r="D36" s="487"/>
      <c r="E36" s="487"/>
      <c r="F36" s="486"/>
      <c r="G36" s="486" t="str">
        <f>+IFERROR(VLOOKUP(F36,Listas!$B:$C,2,0),"")</f>
        <v/>
      </c>
      <c r="H36" s="486"/>
      <c r="I36" s="486"/>
      <c r="J36" s="486"/>
      <c r="K36" s="483"/>
      <c r="L36" s="483"/>
      <c r="M36" s="547"/>
      <c r="N36" s="483"/>
      <c r="O36" s="487"/>
      <c r="P36" s="484"/>
      <c r="Q36" s="486"/>
      <c r="R36" s="486"/>
      <c r="S36" s="486"/>
      <c r="T36" s="486"/>
      <c r="U36" s="483"/>
      <c r="V36" s="486"/>
      <c r="W36" s="483"/>
      <c r="X36" s="86" t="str">
        <f t="shared" si="0"/>
        <v/>
      </c>
      <c r="Y36" s="465"/>
      <c r="Z36" s="466"/>
      <c r="AA36" s="223" t="str">
        <f>+IF(T36="UI",'Tasas por grupos escalonada'!$C$26,IF(T36="UYU",'Tasas por grupos escalonada'!$C$25,IF(T36="USD",'Tasas por grupos escalonada'!$C$27,"")))</f>
        <v/>
      </c>
      <c r="AB36" s="486"/>
      <c r="AC36" s="486"/>
      <c r="AD36" s="486"/>
      <c r="AE36" s="486"/>
      <c r="AF36" s="90" t="str">
        <f t="shared" si="1"/>
        <v/>
      </c>
      <c r="AG36" s="91" t="str">
        <f t="shared" si="2"/>
        <v/>
      </c>
      <c r="AH36" s="92" t="str">
        <f t="shared" si="3"/>
        <v/>
      </c>
      <c r="AI36" s="93" t="str">
        <f t="shared" si="4"/>
        <v/>
      </c>
      <c r="AJ36" s="93" t="str">
        <f t="shared" si="5"/>
        <v/>
      </c>
      <c r="AK36" s="215" t="str">
        <f t="shared" si="6"/>
        <v/>
      </c>
      <c r="AL36" s="99" t="str">
        <f t="shared" si="7"/>
        <v/>
      </c>
      <c r="AN36" s="34" t="b">
        <f t="shared" si="8"/>
        <v>0</v>
      </c>
    </row>
    <row r="37" spans="1:40" ht="15.75" customHeight="1">
      <c r="A37" s="483"/>
      <c r="B37" s="486"/>
      <c r="C37" s="483"/>
      <c r="D37" s="487"/>
      <c r="E37" s="487"/>
      <c r="F37" s="486"/>
      <c r="G37" s="486" t="str">
        <f>+IFERROR(VLOOKUP(F37,Listas!$B:$C,2,0),"")</f>
        <v/>
      </c>
      <c r="H37" s="486"/>
      <c r="I37" s="486"/>
      <c r="J37" s="486"/>
      <c r="K37" s="483"/>
      <c r="L37" s="483"/>
      <c r="M37" s="547"/>
      <c r="N37" s="483"/>
      <c r="O37" s="487"/>
      <c r="P37" s="484"/>
      <c r="Q37" s="486"/>
      <c r="R37" s="486"/>
      <c r="S37" s="486"/>
      <c r="T37" s="486"/>
      <c r="U37" s="483"/>
      <c r="V37" s="486"/>
      <c r="W37" s="483"/>
      <c r="X37" s="86" t="str">
        <f t="shared" si="0"/>
        <v/>
      </c>
      <c r="Y37" s="465"/>
      <c r="Z37" s="466"/>
      <c r="AA37" s="223" t="str">
        <f>+IF(T37="UI",'Tasas por grupos escalonada'!$C$26,IF(T37="UYU",'Tasas por grupos escalonada'!$C$25,IF(T37="USD",'Tasas por grupos escalonada'!$C$27,"")))</f>
        <v/>
      </c>
      <c r="AB37" s="486"/>
      <c r="AC37" s="486"/>
      <c r="AD37" s="486"/>
      <c r="AE37" s="486"/>
      <c r="AF37" s="90" t="str">
        <f t="shared" si="1"/>
        <v/>
      </c>
      <c r="AG37" s="91" t="str">
        <f t="shared" si="2"/>
        <v/>
      </c>
      <c r="AH37" s="92" t="str">
        <f t="shared" si="3"/>
        <v/>
      </c>
      <c r="AI37" s="93" t="str">
        <f t="shared" si="4"/>
        <v/>
      </c>
      <c r="AJ37" s="93" t="str">
        <f t="shared" si="5"/>
        <v/>
      </c>
      <c r="AK37" s="215" t="str">
        <f t="shared" si="6"/>
        <v/>
      </c>
      <c r="AL37" s="99" t="str">
        <f t="shared" si="7"/>
        <v/>
      </c>
      <c r="AN37" s="34" t="b">
        <f t="shared" si="8"/>
        <v>0</v>
      </c>
    </row>
    <row r="38" spans="1:40" ht="15.75" customHeight="1">
      <c r="A38" s="483"/>
      <c r="B38" s="486"/>
      <c r="C38" s="483"/>
      <c r="D38" s="487"/>
      <c r="E38" s="487"/>
      <c r="F38" s="486"/>
      <c r="G38" s="486" t="str">
        <f>+IFERROR(VLOOKUP(F38,Listas!$B:$C,2,0),"")</f>
        <v/>
      </c>
      <c r="H38" s="486"/>
      <c r="I38" s="486"/>
      <c r="J38" s="486"/>
      <c r="K38" s="483"/>
      <c r="L38" s="483"/>
      <c r="M38" s="547"/>
      <c r="N38" s="483"/>
      <c r="O38" s="487"/>
      <c r="P38" s="484"/>
      <c r="Q38" s="486"/>
      <c r="R38" s="486"/>
      <c r="S38" s="486"/>
      <c r="T38" s="486"/>
      <c r="U38" s="483"/>
      <c r="V38" s="486"/>
      <c r="W38" s="483"/>
      <c r="X38" s="86" t="str">
        <f t="shared" si="0"/>
        <v/>
      </c>
      <c r="Y38" s="465"/>
      <c r="Z38" s="466"/>
      <c r="AA38" s="223" t="str">
        <f>+IF(T38="UI",'Tasas por grupos escalonada'!$C$26,IF(T38="UYU",'Tasas por grupos escalonada'!$C$25,IF(T38="USD",'Tasas por grupos escalonada'!$C$27,"")))</f>
        <v/>
      </c>
      <c r="AB38" s="486"/>
      <c r="AC38" s="486"/>
      <c r="AD38" s="486"/>
      <c r="AE38" s="486"/>
      <c r="AF38" s="90" t="str">
        <f t="shared" si="1"/>
        <v/>
      </c>
      <c r="AG38" s="91" t="str">
        <f t="shared" si="2"/>
        <v/>
      </c>
      <c r="AH38" s="92" t="str">
        <f t="shared" si="3"/>
        <v/>
      </c>
      <c r="AI38" s="93" t="str">
        <f t="shared" si="4"/>
        <v/>
      </c>
      <c r="AJ38" s="93" t="str">
        <f t="shared" si="5"/>
        <v/>
      </c>
      <c r="AK38" s="215" t="str">
        <f t="shared" si="6"/>
        <v/>
      </c>
      <c r="AL38" s="99" t="str">
        <f t="shared" si="7"/>
        <v/>
      </c>
      <c r="AN38" s="34" t="b">
        <f t="shared" si="8"/>
        <v>0</v>
      </c>
    </row>
    <row r="39" spans="1:40" ht="15.75" customHeight="1">
      <c r="A39" s="483"/>
      <c r="B39" s="486"/>
      <c r="C39" s="483"/>
      <c r="D39" s="487"/>
      <c r="E39" s="487"/>
      <c r="F39" s="486"/>
      <c r="G39" s="486" t="str">
        <f>+IFERROR(VLOOKUP(F39,Listas!$B:$C,2,0),"")</f>
        <v/>
      </c>
      <c r="H39" s="486"/>
      <c r="I39" s="486"/>
      <c r="J39" s="486"/>
      <c r="K39" s="483"/>
      <c r="L39" s="483"/>
      <c r="M39" s="547"/>
      <c r="N39" s="483"/>
      <c r="O39" s="487"/>
      <c r="P39" s="484"/>
      <c r="Q39" s="486"/>
      <c r="R39" s="486"/>
      <c r="S39" s="486"/>
      <c r="T39" s="486"/>
      <c r="U39" s="483"/>
      <c r="V39" s="486"/>
      <c r="W39" s="483"/>
      <c r="X39" s="86" t="str">
        <f t="shared" si="0"/>
        <v/>
      </c>
      <c r="Y39" s="465"/>
      <c r="Z39" s="466"/>
      <c r="AA39" s="223" t="str">
        <f>+IF(T39="UI",'Tasas por grupos escalonada'!$C$26,IF(T39="UYU",'Tasas por grupos escalonada'!$C$25,IF(T39="USD",'Tasas por grupos escalonada'!$C$27,"")))</f>
        <v/>
      </c>
      <c r="AB39" s="486"/>
      <c r="AC39" s="486"/>
      <c r="AD39" s="486"/>
      <c r="AE39" s="486"/>
      <c r="AF39" s="90" t="str">
        <f t="shared" si="1"/>
        <v/>
      </c>
      <c r="AG39" s="91" t="str">
        <f t="shared" si="2"/>
        <v/>
      </c>
      <c r="AH39" s="92" t="str">
        <f t="shared" si="3"/>
        <v/>
      </c>
      <c r="AI39" s="93" t="str">
        <f t="shared" si="4"/>
        <v/>
      </c>
      <c r="AJ39" s="93" t="str">
        <f t="shared" si="5"/>
        <v/>
      </c>
      <c r="AK39" s="215" t="str">
        <f t="shared" si="6"/>
        <v/>
      </c>
      <c r="AL39" s="99" t="str">
        <f t="shared" si="7"/>
        <v/>
      </c>
      <c r="AN39" s="34" t="b">
        <f t="shared" si="8"/>
        <v>0</v>
      </c>
    </row>
    <row r="40" spans="1:40" ht="15.75" customHeight="1">
      <c r="A40" s="483"/>
      <c r="B40" s="486"/>
      <c r="C40" s="483"/>
      <c r="D40" s="487"/>
      <c r="E40" s="487"/>
      <c r="F40" s="486"/>
      <c r="G40" s="486" t="str">
        <f>+IFERROR(VLOOKUP(F40,Listas!$B:$C,2,0),"")</f>
        <v/>
      </c>
      <c r="H40" s="486"/>
      <c r="I40" s="486"/>
      <c r="J40" s="486"/>
      <c r="K40" s="483"/>
      <c r="L40" s="483"/>
      <c r="M40" s="547"/>
      <c r="N40" s="483"/>
      <c r="O40" s="487"/>
      <c r="P40" s="484"/>
      <c r="Q40" s="486"/>
      <c r="R40" s="486"/>
      <c r="S40" s="486"/>
      <c r="T40" s="486"/>
      <c r="U40" s="483"/>
      <c r="V40" s="486"/>
      <c r="W40" s="483"/>
      <c r="X40" s="86" t="str">
        <f t="shared" si="0"/>
        <v/>
      </c>
      <c r="Y40" s="465"/>
      <c r="Z40" s="466"/>
      <c r="AA40" s="223" t="str">
        <f>+IF(T40="UI",'Tasas por grupos escalonada'!$C$26,IF(T40="UYU",'Tasas por grupos escalonada'!$C$25,IF(T40="USD",'Tasas por grupos escalonada'!$C$27,"")))</f>
        <v/>
      </c>
      <c r="AB40" s="486"/>
      <c r="AC40" s="486"/>
      <c r="AD40" s="486"/>
      <c r="AE40" s="486"/>
      <c r="AF40" s="90" t="str">
        <f t="shared" si="1"/>
        <v/>
      </c>
      <c r="AG40" s="91" t="str">
        <f t="shared" si="2"/>
        <v/>
      </c>
      <c r="AH40" s="92" t="str">
        <f t="shared" si="3"/>
        <v/>
      </c>
      <c r="AI40" s="93" t="str">
        <f t="shared" si="4"/>
        <v/>
      </c>
      <c r="AJ40" s="93" t="str">
        <f t="shared" si="5"/>
        <v/>
      </c>
      <c r="AK40" s="215" t="str">
        <f t="shared" si="6"/>
        <v/>
      </c>
      <c r="AL40" s="99" t="str">
        <f t="shared" si="7"/>
        <v/>
      </c>
      <c r="AN40" s="34" t="b">
        <f t="shared" si="8"/>
        <v>0</v>
      </c>
    </row>
    <row r="41" spans="1:40" ht="15.75" customHeight="1">
      <c r="A41" s="483"/>
      <c r="B41" s="486"/>
      <c r="C41" s="483"/>
      <c r="D41" s="487"/>
      <c r="E41" s="487"/>
      <c r="F41" s="486"/>
      <c r="G41" s="486" t="str">
        <f>+IFERROR(VLOOKUP(F41,Listas!$B:$C,2,0),"")</f>
        <v/>
      </c>
      <c r="H41" s="486"/>
      <c r="I41" s="486"/>
      <c r="J41" s="486"/>
      <c r="K41" s="483"/>
      <c r="L41" s="483"/>
      <c r="M41" s="547"/>
      <c r="N41" s="483"/>
      <c r="O41" s="487"/>
      <c r="P41" s="484"/>
      <c r="Q41" s="486"/>
      <c r="R41" s="486"/>
      <c r="S41" s="486"/>
      <c r="T41" s="486"/>
      <c r="U41" s="483"/>
      <c r="V41" s="486"/>
      <c r="W41" s="483"/>
      <c r="X41" s="86" t="str">
        <f t="shared" si="0"/>
        <v/>
      </c>
      <c r="Y41" s="465"/>
      <c r="Z41" s="466"/>
      <c r="AA41" s="223" t="str">
        <f>+IF(T41="UI",'Tasas por grupos escalonada'!$C$26,IF(T41="UYU",'Tasas por grupos escalonada'!$C$25,IF(T41="USD",'Tasas por grupos escalonada'!$C$27,"")))</f>
        <v/>
      </c>
      <c r="AB41" s="486"/>
      <c r="AC41" s="486"/>
      <c r="AD41" s="486"/>
      <c r="AE41" s="486"/>
      <c r="AF41" s="90" t="str">
        <f t="shared" si="1"/>
        <v/>
      </c>
      <c r="AG41" s="91" t="str">
        <f t="shared" si="2"/>
        <v/>
      </c>
      <c r="AH41" s="92" t="str">
        <f t="shared" si="3"/>
        <v/>
      </c>
      <c r="AI41" s="93" t="str">
        <f t="shared" si="4"/>
        <v/>
      </c>
      <c r="AJ41" s="93" t="str">
        <f t="shared" si="5"/>
        <v/>
      </c>
      <c r="AK41" s="215" t="str">
        <f t="shared" si="6"/>
        <v/>
      </c>
      <c r="AL41" s="99" t="str">
        <f t="shared" si="7"/>
        <v/>
      </c>
      <c r="AN41" s="34" t="b">
        <f t="shared" si="8"/>
        <v>0</v>
      </c>
    </row>
    <row r="42" spans="1:40" ht="15.75" customHeight="1">
      <c r="A42" s="483"/>
      <c r="B42" s="486"/>
      <c r="C42" s="483"/>
      <c r="D42" s="487"/>
      <c r="E42" s="487"/>
      <c r="F42" s="486"/>
      <c r="G42" s="486" t="str">
        <f>+IFERROR(VLOOKUP(F42,Listas!$B:$C,2,0),"")</f>
        <v/>
      </c>
      <c r="H42" s="486"/>
      <c r="I42" s="486"/>
      <c r="J42" s="486"/>
      <c r="K42" s="483"/>
      <c r="L42" s="483"/>
      <c r="M42" s="547"/>
      <c r="N42" s="483"/>
      <c r="O42" s="487"/>
      <c r="P42" s="484"/>
      <c r="Q42" s="486"/>
      <c r="R42" s="486"/>
      <c r="S42" s="486"/>
      <c r="T42" s="486"/>
      <c r="U42" s="483"/>
      <c r="V42" s="486"/>
      <c r="W42" s="483"/>
      <c r="X42" s="86" t="str">
        <f t="shared" si="0"/>
        <v/>
      </c>
      <c r="Y42" s="465"/>
      <c r="Z42" s="466"/>
      <c r="AA42" s="223" t="str">
        <f>+IF(T42="UI",'Tasas por grupos escalonada'!$C$26,IF(T42="UYU",'Tasas por grupos escalonada'!$C$25,IF(T42="USD",'Tasas por grupos escalonada'!$C$27,"")))</f>
        <v/>
      </c>
      <c r="AB42" s="486"/>
      <c r="AC42" s="486"/>
      <c r="AD42" s="486"/>
      <c r="AE42" s="486"/>
      <c r="AF42" s="90" t="str">
        <f t="shared" si="1"/>
        <v/>
      </c>
      <c r="AG42" s="91" t="str">
        <f t="shared" si="2"/>
        <v/>
      </c>
      <c r="AH42" s="92" t="str">
        <f t="shared" si="3"/>
        <v/>
      </c>
      <c r="AI42" s="93" t="str">
        <f t="shared" si="4"/>
        <v/>
      </c>
      <c r="AJ42" s="93" t="str">
        <f t="shared" si="5"/>
        <v/>
      </c>
      <c r="AK42" s="215" t="str">
        <f t="shared" si="6"/>
        <v/>
      </c>
      <c r="AL42" s="99" t="str">
        <f t="shared" si="7"/>
        <v/>
      </c>
      <c r="AN42" s="34" t="b">
        <f t="shared" si="8"/>
        <v>0</v>
      </c>
    </row>
    <row r="43" spans="1:40" ht="15.75" customHeight="1">
      <c r="A43" s="483"/>
      <c r="B43" s="486"/>
      <c r="C43" s="483"/>
      <c r="D43" s="487"/>
      <c r="E43" s="487"/>
      <c r="F43" s="486"/>
      <c r="G43" s="486" t="str">
        <f>+IFERROR(VLOOKUP(F43,Listas!$B:$C,2,0),"")</f>
        <v/>
      </c>
      <c r="H43" s="486"/>
      <c r="I43" s="486"/>
      <c r="J43" s="486"/>
      <c r="K43" s="483"/>
      <c r="L43" s="483"/>
      <c r="M43" s="547"/>
      <c r="N43" s="483"/>
      <c r="O43" s="487"/>
      <c r="P43" s="484"/>
      <c r="Q43" s="486"/>
      <c r="R43" s="486"/>
      <c r="S43" s="486"/>
      <c r="T43" s="486"/>
      <c r="U43" s="483"/>
      <c r="V43" s="486"/>
      <c r="W43" s="483"/>
      <c r="X43" s="86" t="str">
        <f t="shared" si="0"/>
        <v/>
      </c>
      <c r="Y43" s="465"/>
      <c r="Z43" s="466"/>
      <c r="AA43" s="223" t="str">
        <f>+IF(T43="UI",'Tasas por grupos escalonada'!$C$26,IF(T43="UYU",'Tasas por grupos escalonada'!$C$25,IF(T43="USD",'Tasas por grupos escalonada'!$C$27,"")))</f>
        <v/>
      </c>
      <c r="AB43" s="486"/>
      <c r="AC43" s="486"/>
      <c r="AD43" s="486"/>
      <c r="AE43" s="486"/>
      <c r="AF43" s="90" t="str">
        <f t="shared" si="1"/>
        <v/>
      </c>
      <c r="AG43" s="91" t="str">
        <f t="shared" si="2"/>
        <v/>
      </c>
      <c r="AH43" s="92" t="str">
        <f t="shared" si="3"/>
        <v/>
      </c>
      <c r="AI43" s="93" t="str">
        <f t="shared" si="4"/>
        <v/>
      </c>
      <c r="AJ43" s="93" t="str">
        <f t="shared" si="5"/>
        <v/>
      </c>
      <c r="AK43" s="215" t="str">
        <f t="shared" si="6"/>
        <v/>
      </c>
      <c r="AL43" s="99" t="str">
        <f t="shared" si="7"/>
        <v/>
      </c>
      <c r="AN43" s="34" t="b">
        <f t="shared" si="8"/>
        <v>0</v>
      </c>
    </row>
    <row r="44" spans="1:40" ht="15.75" customHeight="1">
      <c r="A44" s="483"/>
      <c r="B44" s="486"/>
      <c r="C44" s="483"/>
      <c r="D44" s="487"/>
      <c r="E44" s="487"/>
      <c r="F44" s="486"/>
      <c r="G44" s="486" t="str">
        <f>+IFERROR(VLOOKUP(F44,Listas!$B:$C,2,0),"")</f>
        <v/>
      </c>
      <c r="H44" s="486"/>
      <c r="I44" s="486"/>
      <c r="J44" s="486"/>
      <c r="K44" s="483"/>
      <c r="L44" s="483"/>
      <c r="M44" s="547"/>
      <c r="N44" s="483"/>
      <c r="O44" s="487"/>
      <c r="P44" s="484"/>
      <c r="Q44" s="486"/>
      <c r="R44" s="486"/>
      <c r="S44" s="486"/>
      <c r="T44" s="486"/>
      <c r="U44" s="483"/>
      <c r="V44" s="486"/>
      <c r="W44" s="483"/>
      <c r="X44" s="86" t="str">
        <f t="shared" si="0"/>
        <v/>
      </c>
      <c r="Y44" s="465"/>
      <c r="Z44" s="466"/>
      <c r="AA44" s="223" t="str">
        <f>+IF(T44="UI",'Tasas por grupos escalonada'!$C$26,IF(T44="UYU",'Tasas por grupos escalonada'!$C$25,IF(T44="USD",'Tasas por grupos escalonada'!$C$27,"")))</f>
        <v/>
      </c>
      <c r="AB44" s="486"/>
      <c r="AC44" s="486"/>
      <c r="AD44" s="486"/>
      <c r="AE44" s="486"/>
      <c r="AF44" s="90" t="str">
        <f t="shared" si="1"/>
        <v/>
      </c>
      <c r="AG44" s="91" t="str">
        <f t="shared" si="2"/>
        <v/>
      </c>
      <c r="AH44" s="92" t="str">
        <f t="shared" si="3"/>
        <v/>
      </c>
      <c r="AI44" s="93" t="str">
        <f t="shared" si="4"/>
        <v/>
      </c>
      <c r="AJ44" s="93" t="str">
        <f t="shared" si="5"/>
        <v/>
      </c>
      <c r="AK44" s="215" t="str">
        <f t="shared" si="6"/>
        <v/>
      </c>
      <c r="AL44" s="99" t="str">
        <f t="shared" si="7"/>
        <v/>
      </c>
      <c r="AN44" s="34" t="b">
        <f t="shared" si="8"/>
        <v>0</v>
      </c>
    </row>
    <row r="45" spans="1:40" ht="15.75" customHeight="1">
      <c r="A45" s="483"/>
      <c r="B45" s="486"/>
      <c r="C45" s="483"/>
      <c r="D45" s="487"/>
      <c r="E45" s="487"/>
      <c r="F45" s="486"/>
      <c r="G45" s="486" t="str">
        <f>+IFERROR(VLOOKUP(F45,Listas!$B:$C,2,0),"")</f>
        <v/>
      </c>
      <c r="H45" s="486"/>
      <c r="I45" s="486"/>
      <c r="J45" s="486"/>
      <c r="K45" s="483"/>
      <c r="L45" s="483"/>
      <c r="M45" s="547"/>
      <c r="N45" s="483"/>
      <c r="O45" s="487"/>
      <c r="P45" s="484"/>
      <c r="Q45" s="486"/>
      <c r="R45" s="486"/>
      <c r="S45" s="486"/>
      <c r="T45" s="486"/>
      <c r="U45" s="483"/>
      <c r="V45" s="486"/>
      <c r="W45" s="483"/>
      <c r="X45" s="86" t="str">
        <f t="shared" si="0"/>
        <v/>
      </c>
      <c r="Y45" s="465"/>
      <c r="Z45" s="466"/>
      <c r="AA45" s="223" t="str">
        <f>+IF(T45="UI",'Tasas por grupos escalonada'!$C$26,IF(T45="UYU",'Tasas por grupos escalonada'!$C$25,IF(T45="USD",'Tasas por grupos escalonada'!$C$27,"")))</f>
        <v/>
      </c>
      <c r="AB45" s="486"/>
      <c r="AC45" s="486"/>
      <c r="AD45" s="486"/>
      <c r="AE45" s="486"/>
      <c r="AF45" s="90" t="str">
        <f t="shared" si="1"/>
        <v/>
      </c>
      <c r="AG45" s="91" t="str">
        <f t="shared" si="2"/>
        <v/>
      </c>
      <c r="AH45" s="92" t="str">
        <f t="shared" si="3"/>
        <v/>
      </c>
      <c r="AI45" s="93" t="str">
        <f t="shared" si="4"/>
        <v/>
      </c>
      <c r="AJ45" s="93" t="str">
        <f t="shared" si="5"/>
        <v/>
      </c>
      <c r="AK45" s="215" t="str">
        <f t="shared" si="6"/>
        <v/>
      </c>
      <c r="AL45" s="99" t="str">
        <f t="shared" si="7"/>
        <v/>
      </c>
      <c r="AN45" s="34" t="b">
        <f t="shared" si="8"/>
        <v>0</v>
      </c>
    </row>
    <row r="46" spans="1:40" ht="15.75" customHeight="1">
      <c r="A46" s="483"/>
      <c r="B46" s="486"/>
      <c r="C46" s="483"/>
      <c r="D46" s="487"/>
      <c r="E46" s="487"/>
      <c r="F46" s="486"/>
      <c r="G46" s="486" t="str">
        <f>+IFERROR(VLOOKUP(F46,Listas!$B:$C,2,0),"")</f>
        <v/>
      </c>
      <c r="H46" s="486"/>
      <c r="I46" s="486"/>
      <c r="J46" s="486"/>
      <c r="K46" s="483"/>
      <c r="L46" s="483"/>
      <c r="M46" s="547"/>
      <c r="N46" s="483"/>
      <c r="O46" s="487"/>
      <c r="P46" s="484"/>
      <c r="Q46" s="486"/>
      <c r="R46" s="486"/>
      <c r="S46" s="486"/>
      <c r="T46" s="486"/>
      <c r="U46" s="483"/>
      <c r="V46" s="486"/>
      <c r="W46" s="483"/>
      <c r="X46" s="86" t="str">
        <f t="shared" si="0"/>
        <v/>
      </c>
      <c r="Y46" s="465"/>
      <c r="Z46" s="466"/>
      <c r="AA46" s="223" t="str">
        <f>+IF(T46="UI",'Tasas por grupos escalonada'!$C$26,IF(T46="UYU",'Tasas por grupos escalonada'!$C$25,IF(T46="USD",'Tasas por grupos escalonada'!$C$27,"")))</f>
        <v/>
      </c>
      <c r="AB46" s="486"/>
      <c r="AC46" s="486"/>
      <c r="AD46" s="486"/>
      <c r="AE46" s="486"/>
      <c r="AF46" s="90" t="str">
        <f t="shared" si="1"/>
        <v/>
      </c>
      <c r="AG46" s="91" t="str">
        <f t="shared" si="2"/>
        <v/>
      </c>
      <c r="AH46" s="92" t="str">
        <f t="shared" si="3"/>
        <v/>
      </c>
      <c r="AI46" s="93" t="str">
        <f t="shared" si="4"/>
        <v/>
      </c>
      <c r="AJ46" s="93" t="str">
        <f t="shared" si="5"/>
        <v/>
      </c>
      <c r="AK46" s="215" t="str">
        <f t="shared" si="6"/>
        <v/>
      </c>
      <c r="AL46" s="99" t="str">
        <f t="shared" si="7"/>
        <v/>
      </c>
      <c r="AN46" s="34" t="b">
        <f t="shared" si="8"/>
        <v>0</v>
      </c>
    </row>
    <row r="47" spans="1:40" ht="15.75" customHeight="1">
      <c r="A47" s="483"/>
      <c r="B47" s="486"/>
      <c r="C47" s="483"/>
      <c r="D47" s="487"/>
      <c r="E47" s="487"/>
      <c r="F47" s="486"/>
      <c r="G47" s="486" t="str">
        <f>+IFERROR(VLOOKUP(F47,Listas!$B:$C,2,0),"")</f>
        <v/>
      </c>
      <c r="H47" s="486"/>
      <c r="I47" s="486"/>
      <c r="J47" s="486"/>
      <c r="K47" s="483"/>
      <c r="L47" s="483"/>
      <c r="M47" s="547"/>
      <c r="N47" s="483"/>
      <c r="O47" s="487"/>
      <c r="P47" s="484"/>
      <c r="Q47" s="486"/>
      <c r="R47" s="486"/>
      <c r="S47" s="486"/>
      <c r="T47" s="486"/>
      <c r="U47" s="483"/>
      <c r="V47" s="486"/>
      <c r="W47" s="483"/>
      <c r="X47" s="86" t="str">
        <f t="shared" si="0"/>
        <v/>
      </c>
      <c r="Y47" s="465"/>
      <c r="Z47" s="466"/>
      <c r="AA47" s="223" t="str">
        <f>+IF(T47="UI",'Tasas por grupos escalonada'!$C$26,IF(T47="UYU",'Tasas por grupos escalonada'!$C$25,IF(T47="USD",'Tasas por grupos escalonada'!$C$27,"")))</f>
        <v/>
      </c>
      <c r="AB47" s="486"/>
      <c r="AC47" s="486"/>
      <c r="AD47" s="486"/>
      <c r="AE47" s="486"/>
      <c r="AF47" s="90" t="str">
        <f t="shared" si="1"/>
        <v/>
      </c>
      <c r="AG47" s="91" t="str">
        <f t="shared" si="2"/>
        <v/>
      </c>
      <c r="AH47" s="92" t="str">
        <f t="shared" si="3"/>
        <v/>
      </c>
      <c r="AI47" s="93" t="str">
        <f t="shared" si="4"/>
        <v/>
      </c>
      <c r="AJ47" s="93" t="str">
        <f t="shared" si="5"/>
        <v/>
      </c>
      <c r="AK47" s="215" t="str">
        <f t="shared" si="6"/>
        <v/>
      </c>
      <c r="AL47" s="99" t="str">
        <f t="shared" si="7"/>
        <v/>
      </c>
      <c r="AN47" s="34" t="b">
        <f t="shared" si="8"/>
        <v>0</v>
      </c>
    </row>
    <row r="48" spans="1:40" ht="15.75" customHeight="1">
      <c r="A48" s="483"/>
      <c r="B48" s="486"/>
      <c r="C48" s="483"/>
      <c r="D48" s="487"/>
      <c r="E48" s="487"/>
      <c r="F48" s="486"/>
      <c r="G48" s="486" t="str">
        <f>+IFERROR(VLOOKUP(F48,Listas!$B:$C,2,0),"")</f>
        <v/>
      </c>
      <c r="H48" s="486"/>
      <c r="I48" s="486"/>
      <c r="J48" s="486"/>
      <c r="K48" s="483"/>
      <c r="L48" s="483"/>
      <c r="M48" s="547"/>
      <c r="N48" s="483"/>
      <c r="O48" s="487"/>
      <c r="P48" s="484"/>
      <c r="Q48" s="486"/>
      <c r="R48" s="486"/>
      <c r="S48" s="486"/>
      <c r="T48" s="486"/>
      <c r="U48" s="483"/>
      <c r="V48" s="486"/>
      <c r="W48" s="483"/>
      <c r="X48" s="86" t="str">
        <f t="shared" si="0"/>
        <v/>
      </c>
      <c r="Y48" s="465"/>
      <c r="Z48" s="466"/>
      <c r="AA48" s="223" t="str">
        <f>+IF(T48="UI",'Tasas por grupos escalonada'!$C$26,IF(T48="UYU",'Tasas por grupos escalonada'!$C$25,IF(T48="USD",'Tasas por grupos escalonada'!$C$27,"")))</f>
        <v/>
      </c>
      <c r="AB48" s="486"/>
      <c r="AC48" s="486"/>
      <c r="AD48" s="486"/>
      <c r="AE48" s="486"/>
      <c r="AF48" s="90" t="str">
        <f t="shared" si="1"/>
        <v/>
      </c>
      <c r="AG48" s="91" t="str">
        <f t="shared" si="2"/>
        <v/>
      </c>
      <c r="AH48" s="92" t="str">
        <f t="shared" si="3"/>
        <v/>
      </c>
      <c r="AI48" s="93" t="str">
        <f t="shared" si="4"/>
        <v/>
      </c>
      <c r="AJ48" s="93" t="str">
        <f t="shared" si="5"/>
        <v/>
      </c>
      <c r="AK48" s="215" t="str">
        <f t="shared" si="6"/>
        <v/>
      </c>
      <c r="AL48" s="99" t="str">
        <f t="shared" si="7"/>
        <v/>
      </c>
      <c r="AN48" s="34" t="b">
        <f t="shared" si="8"/>
        <v>0</v>
      </c>
    </row>
    <row r="49" spans="1:40" ht="15.75" customHeight="1">
      <c r="A49" s="483"/>
      <c r="B49" s="486"/>
      <c r="C49" s="483"/>
      <c r="D49" s="487"/>
      <c r="E49" s="487"/>
      <c r="F49" s="486"/>
      <c r="G49" s="486" t="str">
        <f>+IFERROR(VLOOKUP(F49,Listas!$B:$C,2,0),"")</f>
        <v/>
      </c>
      <c r="H49" s="486"/>
      <c r="I49" s="486"/>
      <c r="J49" s="486"/>
      <c r="K49" s="483"/>
      <c r="L49" s="483"/>
      <c r="M49" s="547"/>
      <c r="N49" s="483"/>
      <c r="O49" s="487"/>
      <c r="P49" s="484"/>
      <c r="Q49" s="486"/>
      <c r="R49" s="486"/>
      <c r="S49" s="486"/>
      <c r="T49" s="486"/>
      <c r="U49" s="483"/>
      <c r="V49" s="486"/>
      <c r="W49" s="483"/>
      <c r="X49" s="86" t="str">
        <f t="shared" si="0"/>
        <v/>
      </c>
      <c r="Y49" s="465"/>
      <c r="Z49" s="466"/>
      <c r="AA49" s="223" t="str">
        <f>+IF(T49="UI",'Tasas por grupos escalonada'!$C$26,IF(T49="UYU",'Tasas por grupos escalonada'!$C$25,IF(T49="USD",'Tasas por grupos escalonada'!$C$27,"")))</f>
        <v/>
      </c>
      <c r="AB49" s="486"/>
      <c r="AC49" s="486"/>
      <c r="AD49" s="486"/>
      <c r="AE49" s="486"/>
      <c r="AF49" s="90" t="str">
        <f t="shared" si="1"/>
        <v/>
      </c>
      <c r="AG49" s="91" t="str">
        <f t="shared" si="2"/>
        <v/>
      </c>
      <c r="AH49" s="92" t="str">
        <f t="shared" si="3"/>
        <v/>
      </c>
      <c r="AI49" s="93" t="str">
        <f t="shared" si="4"/>
        <v/>
      </c>
      <c r="AJ49" s="93" t="str">
        <f t="shared" si="5"/>
        <v/>
      </c>
      <c r="AK49" s="215" t="str">
        <f t="shared" si="6"/>
        <v/>
      </c>
      <c r="AL49" s="99" t="str">
        <f t="shared" si="7"/>
        <v/>
      </c>
      <c r="AN49" s="34" t="b">
        <f t="shared" si="8"/>
        <v>0</v>
      </c>
    </row>
    <row r="50" spans="1:40" ht="15.75" customHeight="1">
      <c r="A50" s="483"/>
      <c r="B50" s="486"/>
      <c r="C50" s="483"/>
      <c r="D50" s="487"/>
      <c r="E50" s="487"/>
      <c r="F50" s="486"/>
      <c r="G50" s="486" t="str">
        <f>+IFERROR(VLOOKUP(F50,Listas!$B:$C,2,0),"")</f>
        <v/>
      </c>
      <c r="H50" s="486"/>
      <c r="I50" s="486"/>
      <c r="J50" s="486"/>
      <c r="K50" s="483"/>
      <c r="L50" s="483"/>
      <c r="M50" s="547"/>
      <c r="N50" s="483"/>
      <c r="O50" s="487"/>
      <c r="P50" s="484"/>
      <c r="Q50" s="486"/>
      <c r="R50" s="486"/>
      <c r="S50" s="486"/>
      <c r="T50" s="486"/>
      <c r="U50" s="483"/>
      <c r="V50" s="486"/>
      <c r="W50" s="483"/>
      <c r="X50" s="86" t="str">
        <f t="shared" si="0"/>
        <v/>
      </c>
      <c r="Y50" s="465"/>
      <c r="Z50" s="466"/>
      <c r="AA50" s="223" t="str">
        <f>+IF(T50="UI",'Tasas por grupos escalonada'!$C$26,IF(T50="UYU",'Tasas por grupos escalonada'!$C$25,IF(T50="USD",'Tasas por grupos escalonada'!$C$27,"")))</f>
        <v/>
      </c>
      <c r="AB50" s="486"/>
      <c r="AC50" s="486"/>
      <c r="AD50" s="486"/>
      <c r="AE50" s="486"/>
      <c r="AF50" s="90" t="str">
        <f t="shared" si="1"/>
        <v/>
      </c>
      <c r="AG50" s="91" t="str">
        <f t="shared" si="2"/>
        <v/>
      </c>
      <c r="AH50" s="92" t="str">
        <f t="shared" si="3"/>
        <v/>
      </c>
      <c r="AI50" s="93" t="str">
        <f t="shared" si="4"/>
        <v/>
      </c>
      <c r="AJ50" s="93" t="str">
        <f t="shared" si="5"/>
        <v/>
      </c>
      <c r="AK50" s="215" t="str">
        <f t="shared" si="6"/>
        <v/>
      </c>
      <c r="AL50" s="99" t="str">
        <f t="shared" si="7"/>
        <v/>
      </c>
      <c r="AN50" s="34" t="b">
        <f t="shared" si="8"/>
        <v>0</v>
      </c>
    </row>
    <row r="51" spans="1:40" ht="15.75" customHeight="1">
      <c r="A51" s="483"/>
      <c r="B51" s="486"/>
      <c r="C51" s="483"/>
      <c r="D51" s="487"/>
      <c r="E51" s="487"/>
      <c r="F51" s="486"/>
      <c r="G51" s="486" t="str">
        <f>+IFERROR(VLOOKUP(F51,Listas!$B:$C,2,0),"")</f>
        <v/>
      </c>
      <c r="H51" s="486"/>
      <c r="I51" s="486"/>
      <c r="J51" s="486"/>
      <c r="K51" s="483"/>
      <c r="L51" s="483"/>
      <c r="M51" s="547"/>
      <c r="N51" s="483"/>
      <c r="O51" s="487"/>
      <c r="P51" s="484"/>
      <c r="Q51" s="486"/>
      <c r="R51" s="486"/>
      <c r="S51" s="486"/>
      <c r="T51" s="486"/>
      <c r="U51" s="483"/>
      <c r="V51" s="486"/>
      <c r="W51" s="483"/>
      <c r="X51" s="86" t="str">
        <f t="shared" si="0"/>
        <v/>
      </c>
      <c r="Y51" s="465"/>
      <c r="Z51" s="466"/>
      <c r="AA51" s="223" t="str">
        <f>+IF(T51="UI",'Tasas por grupos escalonada'!$C$26,IF(T51="UYU",'Tasas por grupos escalonada'!$C$25,IF(T51="USD",'Tasas por grupos escalonada'!$C$27,"")))</f>
        <v/>
      </c>
      <c r="AB51" s="486"/>
      <c r="AC51" s="486"/>
      <c r="AD51" s="486"/>
      <c r="AE51" s="486"/>
      <c r="AF51" s="90" t="str">
        <f t="shared" si="1"/>
        <v/>
      </c>
      <c r="AG51" s="91" t="str">
        <f t="shared" si="2"/>
        <v/>
      </c>
      <c r="AH51" s="92" t="str">
        <f t="shared" si="3"/>
        <v/>
      </c>
      <c r="AI51" s="93" t="str">
        <f t="shared" si="4"/>
        <v/>
      </c>
      <c r="AJ51" s="93" t="str">
        <f t="shared" si="5"/>
        <v/>
      </c>
      <c r="AK51" s="215" t="str">
        <f t="shared" si="6"/>
        <v/>
      </c>
      <c r="AL51" s="99" t="str">
        <f t="shared" si="7"/>
        <v/>
      </c>
      <c r="AN51" s="34" t="b">
        <f t="shared" si="8"/>
        <v>0</v>
      </c>
    </row>
    <row r="52" spans="1:40" ht="15.75" customHeight="1">
      <c r="A52" s="483"/>
      <c r="B52" s="486"/>
      <c r="C52" s="483"/>
      <c r="D52" s="487"/>
      <c r="E52" s="487"/>
      <c r="F52" s="486"/>
      <c r="G52" s="486" t="str">
        <f>+IFERROR(VLOOKUP(F52,Listas!$B:$C,2,0),"")</f>
        <v/>
      </c>
      <c r="H52" s="486"/>
      <c r="I52" s="486"/>
      <c r="J52" s="486"/>
      <c r="K52" s="483"/>
      <c r="L52" s="483"/>
      <c r="M52" s="547"/>
      <c r="N52" s="483"/>
      <c r="O52" s="487"/>
      <c r="P52" s="484"/>
      <c r="Q52" s="486"/>
      <c r="R52" s="486"/>
      <c r="S52" s="486"/>
      <c r="T52" s="486"/>
      <c r="U52" s="483"/>
      <c r="V52" s="486"/>
      <c r="W52" s="483"/>
      <c r="X52" s="86" t="str">
        <f t="shared" si="0"/>
        <v/>
      </c>
      <c r="Y52" s="465"/>
      <c r="Z52" s="466"/>
      <c r="AA52" s="223" t="str">
        <f>+IF(T52="UI",'Tasas por grupos escalonada'!$C$26,IF(T52="UYU",'Tasas por grupos escalonada'!$C$25,IF(T52="USD",'Tasas por grupos escalonada'!$C$27,"")))</f>
        <v/>
      </c>
      <c r="AB52" s="486"/>
      <c r="AC52" s="486"/>
      <c r="AD52" s="486"/>
      <c r="AE52" s="486"/>
      <c r="AF52" s="90" t="str">
        <f t="shared" si="1"/>
        <v/>
      </c>
      <c r="AG52" s="91" t="str">
        <f t="shared" si="2"/>
        <v/>
      </c>
      <c r="AH52" s="92" t="str">
        <f t="shared" si="3"/>
        <v/>
      </c>
      <c r="AI52" s="93" t="str">
        <f t="shared" si="4"/>
        <v/>
      </c>
      <c r="AJ52" s="93" t="str">
        <f t="shared" si="5"/>
        <v/>
      </c>
      <c r="AK52" s="215" t="str">
        <f t="shared" si="6"/>
        <v/>
      </c>
      <c r="AL52" s="99" t="str">
        <f t="shared" si="7"/>
        <v/>
      </c>
      <c r="AN52" s="34" t="b">
        <f t="shared" si="8"/>
        <v>0</v>
      </c>
    </row>
    <row r="53" spans="1:40" ht="15.75" customHeight="1">
      <c r="A53" s="483"/>
      <c r="B53" s="486"/>
      <c r="C53" s="483"/>
      <c r="D53" s="487"/>
      <c r="E53" s="487"/>
      <c r="F53" s="486"/>
      <c r="G53" s="486" t="str">
        <f>+IFERROR(VLOOKUP(F53,Listas!$B:$C,2,0),"")</f>
        <v/>
      </c>
      <c r="H53" s="486"/>
      <c r="I53" s="486"/>
      <c r="J53" s="486"/>
      <c r="K53" s="483"/>
      <c r="L53" s="483"/>
      <c r="M53" s="547"/>
      <c r="N53" s="483"/>
      <c r="O53" s="487"/>
      <c r="P53" s="484"/>
      <c r="Q53" s="486"/>
      <c r="R53" s="486"/>
      <c r="S53" s="486"/>
      <c r="T53" s="486"/>
      <c r="U53" s="483"/>
      <c r="V53" s="486"/>
      <c r="W53" s="483"/>
      <c r="X53" s="86" t="str">
        <f t="shared" si="0"/>
        <v/>
      </c>
      <c r="Y53" s="465"/>
      <c r="Z53" s="466"/>
      <c r="AA53" s="223" t="str">
        <f>+IF(T53="UI",'Tasas por grupos escalonada'!$C$26,IF(T53="UYU",'Tasas por grupos escalonada'!$C$25,IF(T53="USD",'Tasas por grupos escalonada'!$C$27,"")))</f>
        <v/>
      </c>
      <c r="AB53" s="486"/>
      <c r="AC53" s="486"/>
      <c r="AD53" s="486"/>
      <c r="AE53" s="486"/>
      <c r="AF53" s="90" t="str">
        <f t="shared" si="1"/>
        <v/>
      </c>
      <c r="AG53" s="91" t="str">
        <f t="shared" si="2"/>
        <v/>
      </c>
      <c r="AH53" s="92" t="str">
        <f t="shared" si="3"/>
        <v/>
      </c>
      <c r="AI53" s="93" t="str">
        <f t="shared" si="4"/>
        <v/>
      </c>
      <c r="AJ53" s="93" t="str">
        <f t="shared" si="5"/>
        <v/>
      </c>
      <c r="AK53" s="215" t="str">
        <f t="shared" si="6"/>
        <v/>
      </c>
      <c r="AL53" s="99" t="str">
        <f t="shared" si="7"/>
        <v/>
      </c>
      <c r="AN53" s="34" t="b">
        <f t="shared" si="8"/>
        <v>0</v>
      </c>
    </row>
    <row r="54" spans="1:40" ht="15.75" customHeight="1">
      <c r="A54" s="483"/>
      <c r="B54" s="486"/>
      <c r="C54" s="483"/>
      <c r="D54" s="487"/>
      <c r="E54" s="487"/>
      <c r="F54" s="486"/>
      <c r="G54" s="486" t="str">
        <f>+IFERROR(VLOOKUP(F54,Listas!$B:$C,2,0),"")</f>
        <v/>
      </c>
      <c r="H54" s="486"/>
      <c r="I54" s="486"/>
      <c r="J54" s="486"/>
      <c r="K54" s="483"/>
      <c r="L54" s="483"/>
      <c r="M54" s="547"/>
      <c r="N54" s="483"/>
      <c r="O54" s="487"/>
      <c r="P54" s="484"/>
      <c r="Q54" s="486"/>
      <c r="R54" s="486"/>
      <c r="S54" s="486"/>
      <c r="T54" s="486"/>
      <c r="U54" s="483"/>
      <c r="V54" s="486"/>
      <c r="W54" s="483"/>
      <c r="X54" s="86" t="str">
        <f t="shared" si="0"/>
        <v/>
      </c>
      <c r="Y54" s="465"/>
      <c r="Z54" s="466"/>
      <c r="AA54" s="223" t="str">
        <f>+IF(T54="UI",'Tasas por grupos escalonada'!$C$26,IF(T54="UYU",'Tasas por grupos escalonada'!$C$25,IF(T54="USD",'Tasas por grupos escalonada'!$C$27,"")))</f>
        <v/>
      </c>
      <c r="AB54" s="486"/>
      <c r="AC54" s="486"/>
      <c r="AD54" s="486"/>
      <c r="AE54" s="486"/>
      <c r="AF54" s="90" t="str">
        <f t="shared" si="1"/>
        <v/>
      </c>
      <c r="AG54" s="91" t="str">
        <f t="shared" si="2"/>
        <v/>
      </c>
      <c r="AH54" s="92" t="str">
        <f t="shared" si="3"/>
        <v/>
      </c>
      <c r="AI54" s="93" t="str">
        <f t="shared" si="4"/>
        <v/>
      </c>
      <c r="AJ54" s="93" t="str">
        <f t="shared" si="5"/>
        <v/>
      </c>
      <c r="AK54" s="215" t="str">
        <f t="shared" si="6"/>
        <v/>
      </c>
      <c r="AL54" s="99" t="str">
        <f t="shared" si="7"/>
        <v/>
      </c>
      <c r="AN54" s="34" t="b">
        <f t="shared" si="8"/>
        <v>0</v>
      </c>
    </row>
    <row r="55" spans="1:40" ht="15.75" customHeight="1">
      <c r="A55" s="483"/>
      <c r="B55" s="486"/>
      <c r="C55" s="483"/>
      <c r="D55" s="487"/>
      <c r="E55" s="487"/>
      <c r="F55" s="486"/>
      <c r="G55" s="486" t="str">
        <f>+IFERROR(VLOOKUP(F55,Listas!$B:$C,2,0),"")</f>
        <v/>
      </c>
      <c r="H55" s="486"/>
      <c r="I55" s="486"/>
      <c r="J55" s="486"/>
      <c r="K55" s="483"/>
      <c r="L55" s="483"/>
      <c r="M55" s="547"/>
      <c r="N55" s="483"/>
      <c r="O55" s="487"/>
      <c r="P55" s="484"/>
      <c r="Q55" s="486"/>
      <c r="R55" s="486"/>
      <c r="S55" s="486"/>
      <c r="T55" s="486"/>
      <c r="U55" s="483"/>
      <c r="V55" s="486"/>
      <c r="W55" s="483"/>
      <c r="X55" s="86" t="str">
        <f t="shared" si="0"/>
        <v/>
      </c>
      <c r="Y55" s="465"/>
      <c r="Z55" s="466"/>
      <c r="AA55" s="223" t="str">
        <f>+IF(T55="UI",'Tasas por grupos escalonada'!$C$26,IF(T55="UYU",'Tasas por grupos escalonada'!$C$25,IF(T55="USD",'Tasas por grupos escalonada'!$C$27,"")))</f>
        <v/>
      </c>
      <c r="AB55" s="486"/>
      <c r="AC55" s="486"/>
      <c r="AD55" s="486"/>
      <c r="AE55" s="486"/>
      <c r="AF55" s="90" t="str">
        <f t="shared" si="1"/>
        <v/>
      </c>
      <c r="AG55" s="91" t="str">
        <f t="shared" si="2"/>
        <v/>
      </c>
      <c r="AH55" s="92" t="str">
        <f t="shared" si="3"/>
        <v/>
      </c>
      <c r="AI55" s="93" t="str">
        <f t="shared" si="4"/>
        <v/>
      </c>
      <c r="AJ55" s="93" t="str">
        <f t="shared" si="5"/>
        <v/>
      </c>
      <c r="AK55" s="215" t="str">
        <f t="shared" si="6"/>
        <v/>
      </c>
      <c r="AL55" s="99" t="str">
        <f t="shared" si="7"/>
        <v/>
      </c>
      <c r="AN55" s="34" t="b">
        <f t="shared" si="8"/>
        <v>0</v>
      </c>
    </row>
    <row r="56" spans="1:40" ht="15.75" customHeight="1">
      <c r="A56" s="483"/>
      <c r="B56" s="486"/>
      <c r="C56" s="483"/>
      <c r="D56" s="487"/>
      <c r="E56" s="487"/>
      <c r="F56" s="486"/>
      <c r="G56" s="486" t="str">
        <f>+IFERROR(VLOOKUP(F56,Listas!$B:$C,2,0),"")</f>
        <v/>
      </c>
      <c r="H56" s="486"/>
      <c r="I56" s="486"/>
      <c r="J56" s="486"/>
      <c r="K56" s="483"/>
      <c r="L56" s="483"/>
      <c r="M56" s="547"/>
      <c r="N56" s="483"/>
      <c r="O56" s="487"/>
      <c r="P56" s="484"/>
      <c r="Q56" s="486"/>
      <c r="R56" s="486"/>
      <c r="S56" s="486"/>
      <c r="T56" s="486"/>
      <c r="U56" s="483"/>
      <c r="V56" s="486"/>
      <c r="W56" s="483"/>
      <c r="X56" s="86" t="str">
        <f t="shared" si="0"/>
        <v/>
      </c>
      <c r="Y56" s="465"/>
      <c r="Z56" s="466"/>
      <c r="AA56" s="223" t="str">
        <f>+IF(T56="UI",'Tasas por grupos escalonada'!$C$26,IF(T56="UYU",'Tasas por grupos escalonada'!$C$25,IF(T56="USD",'Tasas por grupos escalonada'!$C$27,"")))</f>
        <v/>
      </c>
      <c r="AB56" s="486"/>
      <c r="AC56" s="486"/>
      <c r="AD56" s="486"/>
      <c r="AE56" s="486"/>
      <c r="AF56" s="90" t="str">
        <f t="shared" si="1"/>
        <v/>
      </c>
      <c r="AG56" s="91" t="str">
        <f t="shared" si="2"/>
        <v/>
      </c>
      <c r="AH56" s="92" t="str">
        <f t="shared" si="3"/>
        <v/>
      </c>
      <c r="AI56" s="93" t="str">
        <f t="shared" si="4"/>
        <v/>
      </c>
      <c r="AJ56" s="93" t="str">
        <f t="shared" si="5"/>
        <v/>
      </c>
      <c r="AK56" s="215" t="str">
        <f t="shared" si="6"/>
        <v/>
      </c>
      <c r="AL56" s="99" t="str">
        <f t="shared" si="7"/>
        <v/>
      </c>
      <c r="AN56" s="34" t="b">
        <f t="shared" si="8"/>
        <v>0</v>
      </c>
    </row>
    <row r="57" spans="1:40" ht="15.75" customHeight="1">
      <c r="A57" s="483"/>
      <c r="B57" s="486"/>
      <c r="C57" s="483"/>
      <c r="D57" s="487"/>
      <c r="E57" s="487"/>
      <c r="F57" s="486"/>
      <c r="G57" s="486" t="str">
        <f>+IFERROR(VLOOKUP(F57,Listas!$B:$C,2,0),"")</f>
        <v/>
      </c>
      <c r="H57" s="486"/>
      <c r="I57" s="486"/>
      <c r="J57" s="486"/>
      <c r="K57" s="483"/>
      <c r="L57" s="483"/>
      <c r="M57" s="547"/>
      <c r="N57" s="483"/>
      <c r="O57" s="487"/>
      <c r="P57" s="484"/>
      <c r="Q57" s="486"/>
      <c r="R57" s="486"/>
      <c r="S57" s="486"/>
      <c r="T57" s="486"/>
      <c r="U57" s="483"/>
      <c r="V57" s="486"/>
      <c r="W57" s="483"/>
      <c r="X57" s="86" t="str">
        <f t="shared" si="0"/>
        <v/>
      </c>
      <c r="Y57" s="465"/>
      <c r="Z57" s="466"/>
      <c r="AA57" s="223" t="str">
        <f>+IF(T57="UI",'Tasas por grupos escalonada'!$C$26,IF(T57="UYU",'Tasas por grupos escalonada'!$C$25,IF(T57="USD",'Tasas por grupos escalonada'!$C$27,"")))</f>
        <v/>
      </c>
      <c r="AB57" s="486"/>
      <c r="AC57" s="486"/>
      <c r="AD57" s="486"/>
      <c r="AE57" s="486"/>
      <c r="AF57" s="90" t="str">
        <f t="shared" si="1"/>
        <v/>
      </c>
      <c r="AG57" s="91" t="str">
        <f t="shared" si="2"/>
        <v/>
      </c>
      <c r="AH57" s="92" t="str">
        <f t="shared" si="3"/>
        <v/>
      </c>
      <c r="AI57" s="93" t="str">
        <f t="shared" si="4"/>
        <v/>
      </c>
      <c r="AJ57" s="93" t="str">
        <f t="shared" si="5"/>
        <v/>
      </c>
      <c r="AK57" s="215" t="str">
        <f t="shared" si="6"/>
        <v/>
      </c>
      <c r="AL57" s="99" t="str">
        <f t="shared" si="7"/>
        <v/>
      </c>
      <c r="AN57" s="34" t="b">
        <f t="shared" si="8"/>
        <v>0</v>
      </c>
    </row>
    <row r="58" spans="1:40" ht="15.75" customHeight="1">
      <c r="A58" s="483"/>
      <c r="B58" s="486"/>
      <c r="C58" s="483"/>
      <c r="D58" s="487"/>
      <c r="E58" s="487"/>
      <c r="F58" s="486"/>
      <c r="G58" s="486" t="str">
        <f>+IFERROR(VLOOKUP(F58,Listas!$B:$C,2,0),"")</f>
        <v/>
      </c>
      <c r="H58" s="486"/>
      <c r="I58" s="486"/>
      <c r="J58" s="486"/>
      <c r="K58" s="483"/>
      <c r="L58" s="483"/>
      <c r="M58" s="547"/>
      <c r="N58" s="483"/>
      <c r="O58" s="487"/>
      <c r="P58" s="484"/>
      <c r="Q58" s="486"/>
      <c r="R58" s="486"/>
      <c r="S58" s="486"/>
      <c r="T58" s="486"/>
      <c r="U58" s="483"/>
      <c r="V58" s="486"/>
      <c r="W58" s="483"/>
      <c r="X58" s="86" t="str">
        <f t="shared" si="0"/>
        <v/>
      </c>
      <c r="Y58" s="465"/>
      <c r="Z58" s="466"/>
      <c r="AA58" s="223" t="str">
        <f>+IF(T58="UI",'Tasas por grupos escalonada'!$C$26,IF(T58="UYU",'Tasas por grupos escalonada'!$C$25,IF(T58="USD",'Tasas por grupos escalonada'!$C$27,"")))</f>
        <v/>
      </c>
      <c r="AB58" s="486"/>
      <c r="AC58" s="486"/>
      <c r="AD58" s="486"/>
      <c r="AE58" s="486"/>
      <c r="AF58" s="90" t="str">
        <f t="shared" si="1"/>
        <v/>
      </c>
      <c r="AG58" s="91" t="str">
        <f t="shared" si="2"/>
        <v/>
      </c>
      <c r="AH58" s="92" t="str">
        <f t="shared" si="3"/>
        <v/>
      </c>
      <c r="AI58" s="93" t="str">
        <f t="shared" si="4"/>
        <v/>
      </c>
      <c r="AJ58" s="93" t="str">
        <f t="shared" si="5"/>
        <v/>
      </c>
      <c r="AK58" s="215" t="str">
        <f t="shared" si="6"/>
        <v/>
      </c>
      <c r="AL58" s="99" t="str">
        <f t="shared" si="7"/>
        <v/>
      </c>
      <c r="AN58" s="34" t="b">
        <f t="shared" si="8"/>
        <v>0</v>
      </c>
    </row>
    <row r="59" spans="1:40" ht="15.75" customHeight="1">
      <c r="A59" s="483"/>
      <c r="B59" s="486"/>
      <c r="C59" s="483"/>
      <c r="D59" s="487"/>
      <c r="E59" s="487"/>
      <c r="F59" s="486"/>
      <c r="G59" s="486" t="str">
        <f>+IFERROR(VLOOKUP(F59,Listas!$B:$C,2,0),"")</f>
        <v/>
      </c>
      <c r="H59" s="486"/>
      <c r="I59" s="486"/>
      <c r="J59" s="486"/>
      <c r="K59" s="483"/>
      <c r="L59" s="483"/>
      <c r="M59" s="547"/>
      <c r="N59" s="483"/>
      <c r="O59" s="487"/>
      <c r="P59" s="484"/>
      <c r="Q59" s="486"/>
      <c r="R59" s="486"/>
      <c r="S59" s="486"/>
      <c r="T59" s="486"/>
      <c r="U59" s="483"/>
      <c r="V59" s="486"/>
      <c r="W59" s="483"/>
      <c r="X59" s="86" t="str">
        <f t="shared" si="0"/>
        <v/>
      </c>
      <c r="Y59" s="465"/>
      <c r="Z59" s="466"/>
      <c r="AA59" s="223" t="str">
        <f>+IF(T59="UI",'Tasas por grupos escalonada'!$C$26,IF(T59="UYU",'Tasas por grupos escalonada'!$C$25,IF(T59="USD",'Tasas por grupos escalonada'!$C$27,"")))</f>
        <v/>
      </c>
      <c r="AB59" s="486"/>
      <c r="AC59" s="486"/>
      <c r="AD59" s="486"/>
      <c r="AE59" s="486"/>
      <c r="AF59" s="90" t="str">
        <f t="shared" si="1"/>
        <v/>
      </c>
      <c r="AG59" s="91" t="str">
        <f t="shared" si="2"/>
        <v/>
      </c>
      <c r="AH59" s="92" t="str">
        <f t="shared" si="3"/>
        <v/>
      </c>
      <c r="AI59" s="93" t="str">
        <f t="shared" si="4"/>
        <v/>
      </c>
      <c r="AJ59" s="93" t="str">
        <f t="shared" si="5"/>
        <v/>
      </c>
      <c r="AK59" s="215" t="str">
        <f t="shared" si="6"/>
        <v/>
      </c>
      <c r="AL59" s="99" t="str">
        <f t="shared" si="7"/>
        <v/>
      </c>
      <c r="AN59" s="34" t="b">
        <f t="shared" si="8"/>
        <v>0</v>
      </c>
    </row>
    <row r="60" spans="1:40" ht="15.75" customHeight="1">
      <c r="A60" s="483"/>
      <c r="B60" s="486"/>
      <c r="C60" s="483"/>
      <c r="D60" s="487"/>
      <c r="E60" s="487"/>
      <c r="F60" s="486"/>
      <c r="G60" s="486" t="str">
        <f>+IFERROR(VLOOKUP(F60,Listas!$B:$C,2,0),"")</f>
        <v/>
      </c>
      <c r="H60" s="486"/>
      <c r="I60" s="486"/>
      <c r="J60" s="486"/>
      <c r="K60" s="483"/>
      <c r="L60" s="483"/>
      <c r="M60" s="547"/>
      <c r="N60" s="483"/>
      <c r="O60" s="487"/>
      <c r="P60" s="484"/>
      <c r="Q60" s="486"/>
      <c r="R60" s="486"/>
      <c r="S60" s="486"/>
      <c r="T60" s="486"/>
      <c r="U60" s="483"/>
      <c r="V60" s="486"/>
      <c r="W60" s="483"/>
      <c r="X60" s="86" t="str">
        <f t="shared" si="0"/>
        <v/>
      </c>
      <c r="Y60" s="465"/>
      <c r="Z60" s="466"/>
      <c r="AA60" s="223" t="str">
        <f>+IF(T60="UI",'Tasas por grupos escalonada'!$C$26,IF(T60="UYU",'Tasas por grupos escalonada'!$C$25,IF(T60="USD",'Tasas por grupos escalonada'!$C$27,"")))</f>
        <v/>
      </c>
      <c r="AB60" s="486"/>
      <c r="AC60" s="486"/>
      <c r="AD60" s="486"/>
      <c r="AE60" s="486"/>
      <c r="AF60" s="90" t="str">
        <f t="shared" si="1"/>
        <v/>
      </c>
      <c r="AG60" s="91" t="str">
        <f t="shared" si="2"/>
        <v/>
      </c>
      <c r="AH60" s="92" t="str">
        <f t="shared" si="3"/>
        <v/>
      </c>
      <c r="AI60" s="93" t="str">
        <f t="shared" si="4"/>
        <v/>
      </c>
      <c r="AJ60" s="93" t="str">
        <f t="shared" si="5"/>
        <v/>
      </c>
      <c r="AK60" s="215" t="str">
        <f t="shared" si="6"/>
        <v/>
      </c>
      <c r="AL60" s="99" t="str">
        <f t="shared" si="7"/>
        <v/>
      </c>
      <c r="AN60" s="34" t="b">
        <f t="shared" si="8"/>
        <v>0</v>
      </c>
    </row>
    <row r="61" spans="1:40" ht="15.75" customHeight="1">
      <c r="A61" s="483"/>
      <c r="B61" s="486"/>
      <c r="C61" s="483"/>
      <c r="D61" s="487"/>
      <c r="E61" s="487"/>
      <c r="F61" s="486"/>
      <c r="G61" s="486" t="str">
        <f>+IFERROR(VLOOKUP(F61,Listas!$B:$C,2,0),"")</f>
        <v/>
      </c>
      <c r="H61" s="486"/>
      <c r="I61" s="486"/>
      <c r="J61" s="486"/>
      <c r="K61" s="483"/>
      <c r="L61" s="483"/>
      <c r="M61" s="547"/>
      <c r="N61" s="483"/>
      <c r="O61" s="487"/>
      <c r="P61" s="484"/>
      <c r="Q61" s="486"/>
      <c r="R61" s="486"/>
      <c r="S61" s="486"/>
      <c r="T61" s="486"/>
      <c r="U61" s="483"/>
      <c r="V61" s="486"/>
      <c r="W61" s="483"/>
      <c r="X61" s="86" t="str">
        <f t="shared" si="0"/>
        <v/>
      </c>
      <c r="Y61" s="465"/>
      <c r="Z61" s="466"/>
      <c r="AA61" s="223" t="str">
        <f>+IF(T61="UI",'Tasas por grupos escalonada'!$C$26,IF(T61="UYU",'Tasas por grupos escalonada'!$C$25,IF(T61="USD",'Tasas por grupos escalonada'!$C$27,"")))</f>
        <v/>
      </c>
      <c r="AB61" s="486"/>
      <c r="AC61" s="486"/>
      <c r="AD61" s="486"/>
      <c r="AE61" s="486"/>
      <c r="AF61" s="90" t="str">
        <f t="shared" si="1"/>
        <v/>
      </c>
      <c r="AG61" s="91" t="str">
        <f t="shared" si="2"/>
        <v/>
      </c>
      <c r="AH61" s="92" t="str">
        <f t="shared" si="3"/>
        <v/>
      </c>
      <c r="AI61" s="93" t="str">
        <f t="shared" si="4"/>
        <v/>
      </c>
      <c r="AJ61" s="93" t="str">
        <f t="shared" si="5"/>
        <v/>
      </c>
      <c r="AK61" s="215" t="str">
        <f t="shared" si="6"/>
        <v/>
      </c>
      <c r="AL61" s="99" t="str">
        <f t="shared" si="7"/>
        <v/>
      </c>
      <c r="AN61" s="34" t="b">
        <f t="shared" si="8"/>
        <v>0</v>
      </c>
    </row>
    <row r="62" spans="1:40" ht="15.75" customHeight="1">
      <c r="A62" s="483"/>
      <c r="B62" s="486"/>
      <c r="C62" s="483"/>
      <c r="D62" s="487"/>
      <c r="E62" s="487"/>
      <c r="F62" s="486"/>
      <c r="G62" s="486" t="str">
        <f>+IFERROR(VLOOKUP(F62,Listas!$B:$C,2,0),"")</f>
        <v/>
      </c>
      <c r="H62" s="486"/>
      <c r="I62" s="486"/>
      <c r="J62" s="486"/>
      <c r="K62" s="483"/>
      <c r="L62" s="483"/>
      <c r="M62" s="547"/>
      <c r="N62" s="483"/>
      <c r="O62" s="487"/>
      <c r="P62" s="484"/>
      <c r="Q62" s="486"/>
      <c r="R62" s="486"/>
      <c r="S62" s="486"/>
      <c r="T62" s="486"/>
      <c r="U62" s="483"/>
      <c r="V62" s="486"/>
      <c r="W62" s="483"/>
      <c r="X62" s="86" t="str">
        <f t="shared" si="0"/>
        <v/>
      </c>
      <c r="Y62" s="465"/>
      <c r="Z62" s="466"/>
      <c r="AA62" s="223" t="str">
        <f>+IF(T62="UI",'Tasas por grupos escalonada'!$C$26,IF(T62="UYU",'Tasas por grupos escalonada'!$C$25,IF(T62="USD",'Tasas por grupos escalonada'!$C$27,"")))</f>
        <v/>
      </c>
      <c r="AB62" s="486"/>
      <c r="AC62" s="486"/>
      <c r="AD62" s="486"/>
      <c r="AE62" s="486"/>
      <c r="AF62" s="90" t="str">
        <f t="shared" si="1"/>
        <v/>
      </c>
      <c r="AG62" s="91" t="str">
        <f t="shared" si="2"/>
        <v/>
      </c>
      <c r="AH62" s="92" t="str">
        <f t="shared" si="3"/>
        <v/>
      </c>
      <c r="AI62" s="93" t="str">
        <f t="shared" si="4"/>
        <v/>
      </c>
      <c r="AJ62" s="93" t="str">
        <f t="shared" si="5"/>
        <v/>
      </c>
      <c r="AK62" s="215" t="str">
        <f t="shared" si="6"/>
        <v/>
      </c>
      <c r="AL62" s="99" t="str">
        <f t="shared" si="7"/>
        <v/>
      </c>
      <c r="AN62" s="34" t="b">
        <f t="shared" si="8"/>
        <v>0</v>
      </c>
    </row>
    <row r="63" spans="1:40" ht="15.75" customHeight="1">
      <c r="A63" s="483"/>
      <c r="B63" s="486"/>
      <c r="C63" s="483"/>
      <c r="D63" s="487"/>
      <c r="E63" s="487"/>
      <c r="F63" s="486"/>
      <c r="G63" s="486" t="str">
        <f>+IFERROR(VLOOKUP(F63,Listas!$B:$C,2,0),"")</f>
        <v/>
      </c>
      <c r="H63" s="486"/>
      <c r="I63" s="486"/>
      <c r="J63" s="486"/>
      <c r="K63" s="483"/>
      <c r="L63" s="483"/>
      <c r="M63" s="547"/>
      <c r="N63" s="483"/>
      <c r="O63" s="487"/>
      <c r="P63" s="484"/>
      <c r="Q63" s="486"/>
      <c r="R63" s="486"/>
      <c r="S63" s="486"/>
      <c r="T63" s="486"/>
      <c r="U63" s="483"/>
      <c r="V63" s="486"/>
      <c r="W63" s="483"/>
      <c r="X63" s="86" t="str">
        <f t="shared" si="0"/>
        <v/>
      </c>
      <c r="Y63" s="465"/>
      <c r="Z63" s="466"/>
      <c r="AA63" s="223" t="str">
        <f>+IF(T63="UI",'Tasas por grupos escalonada'!$C$26,IF(T63="UYU",'Tasas por grupos escalonada'!$C$25,IF(T63="USD",'Tasas por grupos escalonada'!$C$27,"")))</f>
        <v/>
      </c>
      <c r="AB63" s="486"/>
      <c r="AC63" s="486"/>
      <c r="AD63" s="486"/>
      <c r="AE63" s="486"/>
      <c r="AF63" s="90" t="str">
        <f t="shared" si="1"/>
        <v/>
      </c>
      <c r="AG63" s="91" t="str">
        <f t="shared" si="2"/>
        <v/>
      </c>
      <c r="AH63" s="92" t="str">
        <f t="shared" si="3"/>
        <v/>
      </c>
      <c r="AI63" s="93" t="str">
        <f t="shared" si="4"/>
        <v/>
      </c>
      <c r="AJ63" s="93" t="str">
        <f t="shared" si="5"/>
        <v/>
      </c>
      <c r="AK63" s="215" t="str">
        <f t="shared" si="6"/>
        <v/>
      </c>
      <c r="AL63" s="99" t="str">
        <f t="shared" si="7"/>
        <v/>
      </c>
      <c r="AN63" s="34" t="b">
        <f t="shared" si="8"/>
        <v>0</v>
      </c>
    </row>
    <row r="64" spans="1:40" ht="15.75" customHeight="1">
      <c r="A64" s="483"/>
      <c r="B64" s="486"/>
      <c r="C64" s="483"/>
      <c r="D64" s="487"/>
      <c r="E64" s="487"/>
      <c r="F64" s="486"/>
      <c r="G64" s="486" t="str">
        <f>+IFERROR(VLOOKUP(F64,Listas!$B:$C,2,0),"")</f>
        <v/>
      </c>
      <c r="H64" s="486"/>
      <c r="I64" s="486"/>
      <c r="J64" s="486"/>
      <c r="K64" s="483"/>
      <c r="L64" s="483"/>
      <c r="M64" s="547"/>
      <c r="N64" s="483"/>
      <c r="O64" s="487"/>
      <c r="P64" s="484"/>
      <c r="Q64" s="486"/>
      <c r="R64" s="486"/>
      <c r="S64" s="486"/>
      <c r="T64" s="486"/>
      <c r="U64" s="483"/>
      <c r="V64" s="486"/>
      <c r="W64" s="483"/>
      <c r="X64" s="86" t="str">
        <f t="shared" si="0"/>
        <v/>
      </c>
      <c r="Y64" s="465"/>
      <c r="Z64" s="466"/>
      <c r="AA64" s="223" t="str">
        <f>+IF(T64="UI",'Tasas por grupos escalonada'!$C$26,IF(T64="UYU",'Tasas por grupos escalonada'!$C$25,IF(T64="USD",'Tasas por grupos escalonada'!$C$27,"")))</f>
        <v/>
      </c>
      <c r="AB64" s="486"/>
      <c r="AC64" s="486"/>
      <c r="AD64" s="486"/>
      <c r="AE64" s="486"/>
      <c r="AF64" s="90" t="str">
        <f t="shared" si="1"/>
        <v/>
      </c>
      <c r="AG64" s="91" t="str">
        <f t="shared" si="2"/>
        <v/>
      </c>
      <c r="AH64" s="92" t="str">
        <f t="shared" si="3"/>
        <v/>
      </c>
      <c r="AI64" s="93" t="str">
        <f t="shared" si="4"/>
        <v/>
      </c>
      <c r="AJ64" s="93" t="str">
        <f t="shared" si="5"/>
        <v/>
      </c>
      <c r="AK64" s="215" t="str">
        <f t="shared" si="6"/>
        <v/>
      </c>
      <c r="AL64" s="99" t="str">
        <f t="shared" si="7"/>
        <v/>
      </c>
      <c r="AN64" s="34" t="b">
        <f t="shared" si="8"/>
        <v>0</v>
      </c>
    </row>
    <row r="65" spans="1:40" ht="15.75" customHeight="1">
      <c r="A65" s="483"/>
      <c r="B65" s="486"/>
      <c r="C65" s="483"/>
      <c r="D65" s="487"/>
      <c r="E65" s="487"/>
      <c r="F65" s="486"/>
      <c r="G65" s="486" t="str">
        <f>+IFERROR(VLOOKUP(F65,Listas!$B:$C,2,0),"")</f>
        <v/>
      </c>
      <c r="H65" s="486"/>
      <c r="I65" s="486"/>
      <c r="J65" s="486"/>
      <c r="K65" s="483"/>
      <c r="L65" s="483"/>
      <c r="M65" s="547"/>
      <c r="N65" s="483"/>
      <c r="O65" s="487"/>
      <c r="P65" s="484"/>
      <c r="Q65" s="486"/>
      <c r="R65" s="486"/>
      <c r="S65" s="486"/>
      <c r="T65" s="486"/>
      <c r="U65" s="483"/>
      <c r="V65" s="486"/>
      <c r="W65" s="483"/>
      <c r="X65" s="86" t="str">
        <f t="shared" si="0"/>
        <v/>
      </c>
      <c r="Y65" s="465"/>
      <c r="Z65" s="466"/>
      <c r="AA65" s="223" t="str">
        <f>+IF(T65="UI",'Tasas por grupos escalonada'!$C$26,IF(T65="UYU",'Tasas por grupos escalonada'!$C$25,IF(T65="USD",'Tasas por grupos escalonada'!$C$27,"")))</f>
        <v/>
      </c>
      <c r="AB65" s="486"/>
      <c r="AC65" s="486"/>
      <c r="AD65" s="486"/>
      <c r="AE65" s="486"/>
      <c r="AF65" s="90" t="str">
        <f t="shared" si="1"/>
        <v/>
      </c>
      <c r="AG65" s="91" t="str">
        <f t="shared" si="2"/>
        <v/>
      </c>
      <c r="AH65" s="92" t="str">
        <f t="shared" si="3"/>
        <v/>
      </c>
      <c r="AI65" s="93" t="str">
        <f t="shared" si="4"/>
        <v/>
      </c>
      <c r="AJ65" s="93" t="str">
        <f t="shared" si="5"/>
        <v/>
      </c>
      <c r="AK65" s="215" t="str">
        <f t="shared" si="6"/>
        <v/>
      </c>
      <c r="AL65" s="99" t="str">
        <f t="shared" si="7"/>
        <v/>
      </c>
      <c r="AN65" s="34" t="b">
        <f t="shared" si="8"/>
        <v>0</v>
      </c>
    </row>
    <row r="66" spans="1:40" ht="15.75" customHeight="1">
      <c r="A66" s="483"/>
      <c r="B66" s="486"/>
      <c r="C66" s="483"/>
      <c r="D66" s="487"/>
      <c r="E66" s="487"/>
      <c r="F66" s="486"/>
      <c r="G66" s="486" t="str">
        <f>+IFERROR(VLOOKUP(F66,Listas!$B:$C,2,0),"")</f>
        <v/>
      </c>
      <c r="H66" s="486"/>
      <c r="I66" s="486"/>
      <c r="J66" s="486"/>
      <c r="K66" s="483"/>
      <c r="L66" s="483"/>
      <c r="M66" s="547"/>
      <c r="N66" s="483"/>
      <c r="O66" s="487"/>
      <c r="P66" s="484"/>
      <c r="Q66" s="486"/>
      <c r="R66" s="486"/>
      <c r="S66" s="486"/>
      <c r="T66" s="486"/>
      <c r="U66" s="483"/>
      <c r="V66" s="486"/>
      <c r="W66" s="483"/>
      <c r="X66" s="86" t="str">
        <f t="shared" si="0"/>
        <v/>
      </c>
      <c r="Y66" s="465"/>
      <c r="Z66" s="466"/>
      <c r="AA66" s="223" t="str">
        <f>+IF(T66="UI",'Tasas por grupos escalonada'!$C$26,IF(T66="UYU",'Tasas por grupos escalonada'!$C$25,IF(T66="USD",'Tasas por grupos escalonada'!$C$27,"")))</f>
        <v/>
      </c>
      <c r="AB66" s="486"/>
      <c r="AC66" s="486"/>
      <c r="AD66" s="486"/>
      <c r="AE66" s="486"/>
      <c r="AF66" s="90" t="str">
        <f t="shared" si="1"/>
        <v/>
      </c>
      <c r="AG66" s="91" t="str">
        <f t="shared" si="2"/>
        <v/>
      </c>
      <c r="AH66" s="92" t="str">
        <f t="shared" si="3"/>
        <v/>
      </c>
      <c r="AI66" s="93" t="str">
        <f t="shared" si="4"/>
        <v/>
      </c>
      <c r="AJ66" s="93" t="str">
        <f t="shared" si="5"/>
        <v/>
      </c>
      <c r="AK66" s="215" t="str">
        <f t="shared" si="6"/>
        <v/>
      </c>
      <c r="AL66" s="99" t="str">
        <f t="shared" si="7"/>
        <v/>
      </c>
      <c r="AN66" s="34" t="b">
        <f t="shared" si="8"/>
        <v>0</v>
      </c>
    </row>
    <row r="67" spans="1:40" ht="15.75" customHeight="1">
      <c r="A67" s="483"/>
      <c r="B67" s="486"/>
      <c r="C67" s="483"/>
      <c r="D67" s="487"/>
      <c r="E67" s="487"/>
      <c r="F67" s="486"/>
      <c r="G67" s="486" t="str">
        <f>+IFERROR(VLOOKUP(F67,Listas!$B:$C,2,0),"")</f>
        <v/>
      </c>
      <c r="H67" s="486"/>
      <c r="I67" s="486"/>
      <c r="J67" s="486"/>
      <c r="K67" s="483"/>
      <c r="L67" s="483"/>
      <c r="M67" s="547"/>
      <c r="N67" s="483"/>
      <c r="O67" s="487"/>
      <c r="P67" s="484"/>
      <c r="Q67" s="486"/>
      <c r="R67" s="486"/>
      <c r="S67" s="486"/>
      <c r="T67" s="486"/>
      <c r="U67" s="483"/>
      <c r="V67" s="486"/>
      <c r="W67" s="483"/>
      <c r="X67" s="86" t="str">
        <f t="shared" si="0"/>
        <v/>
      </c>
      <c r="Y67" s="465"/>
      <c r="Z67" s="466"/>
      <c r="AA67" s="223" t="str">
        <f>+IF(T67="UI",'Tasas por grupos escalonada'!$C$26,IF(T67="UYU",'Tasas por grupos escalonada'!$C$25,IF(T67="USD",'Tasas por grupos escalonada'!$C$27,"")))</f>
        <v/>
      </c>
      <c r="AB67" s="486"/>
      <c r="AC67" s="486"/>
      <c r="AD67" s="486"/>
      <c r="AE67" s="486"/>
      <c r="AF67" s="90" t="str">
        <f t="shared" si="1"/>
        <v/>
      </c>
      <c r="AG67" s="91" t="str">
        <f t="shared" si="2"/>
        <v/>
      </c>
      <c r="AH67" s="92" t="str">
        <f t="shared" si="3"/>
        <v/>
      </c>
      <c r="AI67" s="93" t="str">
        <f t="shared" si="4"/>
        <v/>
      </c>
      <c r="AJ67" s="93" t="str">
        <f t="shared" si="5"/>
        <v/>
      </c>
      <c r="AK67" s="215" t="str">
        <f t="shared" si="6"/>
        <v/>
      </c>
      <c r="AL67" s="99" t="str">
        <f t="shared" si="7"/>
        <v/>
      </c>
      <c r="AN67" s="34" t="b">
        <f t="shared" si="8"/>
        <v>0</v>
      </c>
    </row>
    <row r="68" spans="1:40" ht="15.75" customHeight="1">
      <c r="A68" s="483"/>
      <c r="B68" s="486"/>
      <c r="C68" s="483"/>
      <c r="D68" s="487"/>
      <c r="E68" s="487"/>
      <c r="F68" s="486"/>
      <c r="G68" s="486" t="str">
        <f>+IFERROR(VLOOKUP(F68,Listas!$B:$C,2,0),"")</f>
        <v/>
      </c>
      <c r="H68" s="486"/>
      <c r="I68" s="486"/>
      <c r="J68" s="486"/>
      <c r="K68" s="483"/>
      <c r="L68" s="483"/>
      <c r="M68" s="547"/>
      <c r="N68" s="483"/>
      <c r="O68" s="487"/>
      <c r="P68" s="484"/>
      <c r="Q68" s="486"/>
      <c r="R68" s="486"/>
      <c r="S68" s="486"/>
      <c r="T68" s="486"/>
      <c r="U68" s="483"/>
      <c r="V68" s="486"/>
      <c r="W68" s="483"/>
      <c r="X68" s="86" t="str">
        <f t="shared" si="0"/>
        <v/>
      </c>
      <c r="Y68" s="465"/>
      <c r="Z68" s="466"/>
      <c r="AA68" s="223" t="str">
        <f>+IF(T68="UI",'Tasas por grupos escalonada'!$C$26,IF(T68="UYU",'Tasas por grupos escalonada'!$C$25,IF(T68="USD",'Tasas por grupos escalonada'!$C$27,"")))</f>
        <v/>
      </c>
      <c r="AB68" s="486"/>
      <c r="AC68" s="486"/>
      <c r="AD68" s="486"/>
      <c r="AE68" s="486"/>
      <c r="AF68" s="90" t="str">
        <f t="shared" si="1"/>
        <v/>
      </c>
      <c r="AG68" s="91" t="str">
        <f t="shared" si="2"/>
        <v/>
      </c>
      <c r="AH68" s="92" t="str">
        <f t="shared" si="3"/>
        <v/>
      </c>
      <c r="AI68" s="93" t="str">
        <f t="shared" si="4"/>
        <v/>
      </c>
      <c r="AJ68" s="93" t="str">
        <f t="shared" si="5"/>
        <v/>
      </c>
      <c r="AK68" s="215" t="str">
        <f t="shared" si="6"/>
        <v/>
      </c>
      <c r="AL68" s="99" t="str">
        <f t="shared" si="7"/>
        <v/>
      </c>
      <c r="AN68" s="34" t="b">
        <f t="shared" si="8"/>
        <v>0</v>
      </c>
    </row>
    <row r="69" spans="1:40" ht="15.75" customHeight="1">
      <c r="A69" s="483"/>
      <c r="B69" s="486"/>
      <c r="C69" s="483"/>
      <c r="D69" s="487"/>
      <c r="E69" s="487"/>
      <c r="F69" s="486"/>
      <c r="G69" s="486" t="str">
        <f>+IFERROR(VLOOKUP(F69,Listas!$B:$C,2,0),"")</f>
        <v/>
      </c>
      <c r="H69" s="486"/>
      <c r="I69" s="486"/>
      <c r="J69" s="486"/>
      <c r="K69" s="483"/>
      <c r="L69" s="483"/>
      <c r="M69" s="547"/>
      <c r="N69" s="483"/>
      <c r="O69" s="487"/>
      <c r="P69" s="484"/>
      <c r="Q69" s="486"/>
      <c r="R69" s="486"/>
      <c r="S69" s="486"/>
      <c r="T69" s="486"/>
      <c r="U69" s="483"/>
      <c r="V69" s="486"/>
      <c r="W69" s="483"/>
      <c r="X69" s="86" t="str">
        <f t="shared" si="0"/>
        <v/>
      </c>
      <c r="Y69" s="465"/>
      <c r="Z69" s="466"/>
      <c r="AA69" s="223" t="str">
        <f>+IF(T69="UI",'Tasas por grupos escalonada'!$C$26,IF(T69="UYU",'Tasas por grupos escalonada'!$C$25,IF(T69="USD",'Tasas por grupos escalonada'!$C$27,"")))</f>
        <v/>
      </c>
      <c r="AB69" s="486"/>
      <c r="AC69" s="486"/>
      <c r="AD69" s="486"/>
      <c r="AE69" s="486"/>
      <c r="AF69" s="90" t="str">
        <f t="shared" si="1"/>
        <v/>
      </c>
      <c r="AG69" s="91" t="str">
        <f t="shared" si="2"/>
        <v/>
      </c>
      <c r="AH69" s="92" t="str">
        <f t="shared" si="3"/>
        <v/>
      </c>
      <c r="AI69" s="93" t="str">
        <f t="shared" si="4"/>
        <v/>
      </c>
      <c r="AJ69" s="93" t="str">
        <f t="shared" si="5"/>
        <v/>
      </c>
      <c r="AK69" s="215" t="str">
        <f t="shared" si="6"/>
        <v/>
      </c>
      <c r="AL69" s="99" t="str">
        <f t="shared" si="7"/>
        <v/>
      </c>
      <c r="AN69" s="34" t="b">
        <f t="shared" si="8"/>
        <v>0</v>
      </c>
    </row>
    <row r="70" spans="1:40" ht="15.75" customHeight="1">
      <c r="A70" s="483"/>
      <c r="B70" s="486"/>
      <c r="C70" s="483"/>
      <c r="D70" s="487"/>
      <c r="E70" s="487"/>
      <c r="F70" s="486"/>
      <c r="G70" s="486" t="str">
        <f>+IFERROR(VLOOKUP(F70,Listas!$B:$C,2,0),"")</f>
        <v/>
      </c>
      <c r="H70" s="486"/>
      <c r="I70" s="486"/>
      <c r="J70" s="486"/>
      <c r="K70" s="483"/>
      <c r="L70" s="483"/>
      <c r="M70" s="547"/>
      <c r="N70" s="483"/>
      <c r="O70" s="487"/>
      <c r="P70" s="484"/>
      <c r="Q70" s="486"/>
      <c r="R70" s="486"/>
      <c r="S70" s="486"/>
      <c r="T70" s="486"/>
      <c r="U70" s="483"/>
      <c r="V70" s="486"/>
      <c r="W70" s="483"/>
      <c r="X70" s="86" t="str">
        <f t="shared" si="0"/>
        <v/>
      </c>
      <c r="Y70" s="465"/>
      <c r="Z70" s="466"/>
      <c r="AA70" s="223" t="str">
        <f>+IF(T70="UI",'Tasas por grupos escalonada'!$C$26,IF(T70="UYU",'Tasas por grupos escalonada'!$C$25,IF(T70="USD",'Tasas por grupos escalonada'!$C$27,"")))</f>
        <v/>
      </c>
      <c r="AB70" s="486"/>
      <c r="AC70" s="486"/>
      <c r="AD70" s="486"/>
      <c r="AE70" s="486"/>
      <c r="AF70" s="90" t="str">
        <f t="shared" si="1"/>
        <v/>
      </c>
      <c r="AG70" s="91" t="str">
        <f t="shared" si="2"/>
        <v/>
      </c>
      <c r="AH70" s="92" t="str">
        <f t="shared" si="3"/>
        <v/>
      </c>
      <c r="AI70" s="93" t="str">
        <f t="shared" si="4"/>
        <v/>
      </c>
      <c r="AJ70" s="93" t="str">
        <f t="shared" si="5"/>
        <v/>
      </c>
      <c r="AK70" s="215" t="str">
        <f t="shared" si="6"/>
        <v/>
      </c>
      <c r="AL70" s="99" t="str">
        <f t="shared" si="7"/>
        <v/>
      </c>
      <c r="AN70" s="34" t="b">
        <f t="shared" si="8"/>
        <v>0</v>
      </c>
    </row>
    <row r="71" spans="1:40" ht="15.75" customHeight="1">
      <c r="A71" s="483"/>
      <c r="B71" s="486"/>
      <c r="C71" s="483"/>
      <c r="D71" s="487"/>
      <c r="E71" s="487"/>
      <c r="F71" s="486"/>
      <c r="G71" s="486" t="str">
        <f>+IFERROR(VLOOKUP(F71,Listas!$B:$C,2,0),"")</f>
        <v/>
      </c>
      <c r="H71" s="486"/>
      <c r="I71" s="486"/>
      <c r="J71" s="486"/>
      <c r="K71" s="483"/>
      <c r="L71" s="483"/>
      <c r="M71" s="547"/>
      <c r="N71" s="483"/>
      <c r="O71" s="487"/>
      <c r="P71" s="484"/>
      <c r="Q71" s="486"/>
      <c r="R71" s="486"/>
      <c r="S71" s="486"/>
      <c r="T71" s="486"/>
      <c r="U71" s="483"/>
      <c r="V71" s="486"/>
      <c r="W71" s="483"/>
      <c r="X71" s="86" t="str">
        <f t="shared" si="0"/>
        <v/>
      </c>
      <c r="Y71" s="465"/>
      <c r="Z71" s="466"/>
      <c r="AA71" s="223" t="str">
        <f>+IF(T71="UI",'Tasas por grupos escalonada'!$C$26,IF(T71="UYU",'Tasas por grupos escalonada'!$C$25,IF(T71="USD",'Tasas por grupos escalonada'!$C$27,"")))</f>
        <v/>
      </c>
      <c r="AB71" s="486"/>
      <c r="AC71" s="486"/>
      <c r="AD71" s="486"/>
      <c r="AE71" s="486"/>
      <c r="AF71" s="90" t="str">
        <f t="shared" si="1"/>
        <v/>
      </c>
      <c r="AG71" s="91" t="str">
        <f t="shared" si="2"/>
        <v/>
      </c>
      <c r="AH71" s="92" t="str">
        <f t="shared" si="3"/>
        <v/>
      </c>
      <c r="AI71" s="93" t="str">
        <f t="shared" si="4"/>
        <v/>
      </c>
      <c r="AJ71" s="93" t="str">
        <f t="shared" si="5"/>
        <v/>
      </c>
      <c r="AK71" s="215" t="str">
        <f t="shared" si="6"/>
        <v/>
      </c>
      <c r="AL71" s="99" t="str">
        <f t="shared" si="7"/>
        <v/>
      </c>
      <c r="AN71" s="34" t="b">
        <f t="shared" si="8"/>
        <v>0</v>
      </c>
    </row>
    <row r="72" spans="1:40" ht="15.75" customHeight="1">
      <c r="A72" s="483"/>
      <c r="B72" s="486"/>
      <c r="C72" s="483"/>
      <c r="D72" s="487"/>
      <c r="E72" s="487"/>
      <c r="F72" s="486"/>
      <c r="G72" s="486" t="str">
        <f>+IFERROR(VLOOKUP(F72,Listas!$B:$C,2,0),"")</f>
        <v/>
      </c>
      <c r="H72" s="486"/>
      <c r="I72" s="486"/>
      <c r="J72" s="486"/>
      <c r="K72" s="483"/>
      <c r="L72" s="483"/>
      <c r="M72" s="547"/>
      <c r="N72" s="483"/>
      <c r="O72" s="487"/>
      <c r="P72" s="484"/>
      <c r="Q72" s="486"/>
      <c r="R72" s="486"/>
      <c r="S72" s="486"/>
      <c r="T72" s="486"/>
      <c r="U72" s="483"/>
      <c r="V72" s="486"/>
      <c r="W72" s="483"/>
      <c r="X72" s="86" t="str">
        <f t="shared" si="0"/>
        <v/>
      </c>
      <c r="Y72" s="465"/>
      <c r="Z72" s="466"/>
      <c r="AA72" s="223" t="str">
        <f>+IF(T72="UI",'Tasas por grupos escalonada'!$C$26,IF(T72="UYU",'Tasas por grupos escalonada'!$C$25,IF(T72="USD",'Tasas por grupos escalonada'!$C$27,"")))</f>
        <v/>
      </c>
      <c r="AB72" s="486"/>
      <c r="AC72" s="486"/>
      <c r="AD72" s="486"/>
      <c r="AE72" s="486"/>
      <c r="AF72" s="90" t="str">
        <f t="shared" si="1"/>
        <v/>
      </c>
      <c r="AG72" s="91" t="str">
        <f t="shared" si="2"/>
        <v/>
      </c>
      <c r="AH72" s="92" t="str">
        <f t="shared" si="3"/>
        <v/>
      </c>
      <c r="AI72" s="93" t="str">
        <f t="shared" si="4"/>
        <v/>
      </c>
      <c r="AJ72" s="93" t="str">
        <f t="shared" si="5"/>
        <v/>
      </c>
      <c r="AK72" s="215" t="str">
        <f t="shared" si="6"/>
        <v/>
      </c>
      <c r="AL72" s="99" t="str">
        <f t="shared" si="7"/>
        <v/>
      </c>
      <c r="AN72" s="34" t="b">
        <f t="shared" si="8"/>
        <v>0</v>
      </c>
    </row>
    <row r="73" spans="1:40" ht="15.75" customHeight="1">
      <c r="A73" s="483"/>
      <c r="B73" s="486"/>
      <c r="C73" s="483"/>
      <c r="D73" s="487"/>
      <c r="E73" s="487"/>
      <c r="F73" s="486"/>
      <c r="G73" s="486" t="str">
        <f>+IFERROR(VLOOKUP(F73,Listas!$B:$C,2,0),"")</f>
        <v/>
      </c>
      <c r="H73" s="486"/>
      <c r="I73" s="486"/>
      <c r="J73" s="486"/>
      <c r="K73" s="483"/>
      <c r="L73" s="483"/>
      <c r="M73" s="547"/>
      <c r="N73" s="483"/>
      <c r="O73" s="487"/>
      <c r="P73" s="484"/>
      <c r="Q73" s="486"/>
      <c r="R73" s="486"/>
      <c r="S73" s="486"/>
      <c r="T73" s="486"/>
      <c r="U73" s="483"/>
      <c r="V73" s="486"/>
      <c r="W73" s="483"/>
      <c r="X73" s="86" t="str">
        <f t="shared" si="0"/>
        <v/>
      </c>
      <c r="Y73" s="465"/>
      <c r="Z73" s="466"/>
      <c r="AA73" s="223" t="str">
        <f>+IF(T73="UI",'Tasas por grupos escalonada'!$C$26,IF(T73="UYU",'Tasas por grupos escalonada'!$C$25,IF(T73="USD",'Tasas por grupos escalonada'!$C$27,"")))</f>
        <v/>
      </c>
      <c r="AB73" s="486"/>
      <c r="AC73" s="486"/>
      <c r="AD73" s="486"/>
      <c r="AE73" s="486"/>
      <c r="AF73" s="90" t="str">
        <f t="shared" si="1"/>
        <v/>
      </c>
      <c r="AG73" s="91" t="str">
        <f t="shared" si="2"/>
        <v/>
      </c>
      <c r="AH73" s="92" t="str">
        <f t="shared" si="3"/>
        <v/>
      </c>
      <c r="AI73" s="93" t="str">
        <f t="shared" si="4"/>
        <v/>
      </c>
      <c r="AJ73" s="93" t="str">
        <f t="shared" si="5"/>
        <v/>
      </c>
      <c r="AK73" s="215" t="str">
        <f t="shared" si="6"/>
        <v/>
      </c>
      <c r="AL73" s="99" t="str">
        <f t="shared" si="7"/>
        <v/>
      </c>
      <c r="AN73" s="34" t="b">
        <f t="shared" si="8"/>
        <v>0</v>
      </c>
    </row>
    <row r="74" spans="1:40" ht="15.75" customHeight="1">
      <c r="A74" s="483"/>
      <c r="B74" s="486"/>
      <c r="C74" s="483"/>
      <c r="D74" s="487"/>
      <c r="E74" s="487"/>
      <c r="F74" s="486"/>
      <c r="G74" s="486" t="str">
        <f>+IFERROR(VLOOKUP(F74,Listas!$B:$C,2,0),"")</f>
        <v/>
      </c>
      <c r="H74" s="486"/>
      <c r="I74" s="486"/>
      <c r="J74" s="486"/>
      <c r="K74" s="483"/>
      <c r="L74" s="483"/>
      <c r="M74" s="547"/>
      <c r="N74" s="483"/>
      <c r="O74" s="487"/>
      <c r="P74" s="484"/>
      <c r="Q74" s="486"/>
      <c r="R74" s="486"/>
      <c r="S74" s="486"/>
      <c r="T74" s="486"/>
      <c r="U74" s="483"/>
      <c r="V74" s="486"/>
      <c r="W74" s="483"/>
      <c r="X74" s="86" t="str">
        <f t="shared" si="0"/>
        <v/>
      </c>
      <c r="Y74" s="465"/>
      <c r="Z74" s="466"/>
      <c r="AA74" s="223" t="str">
        <f>+IF(T74="UI",'Tasas por grupos escalonada'!$C$26,IF(T74="UYU",'Tasas por grupos escalonada'!$C$25,IF(T74="USD",'Tasas por grupos escalonada'!$C$27,"")))</f>
        <v/>
      </c>
      <c r="AB74" s="486"/>
      <c r="AC74" s="486"/>
      <c r="AD74" s="486"/>
      <c r="AE74" s="486"/>
      <c r="AF74" s="90" t="str">
        <f t="shared" si="1"/>
        <v/>
      </c>
      <c r="AG74" s="91" t="str">
        <f t="shared" si="2"/>
        <v/>
      </c>
      <c r="AH74" s="92" t="str">
        <f t="shared" si="3"/>
        <v/>
      </c>
      <c r="AI74" s="93" t="str">
        <f t="shared" si="4"/>
        <v/>
      </c>
      <c r="AJ74" s="93" t="str">
        <f t="shared" si="5"/>
        <v/>
      </c>
      <c r="AK74" s="215" t="str">
        <f t="shared" si="6"/>
        <v/>
      </c>
      <c r="AL74" s="99" t="str">
        <f t="shared" si="7"/>
        <v/>
      </c>
      <c r="AN74" s="34" t="b">
        <f t="shared" si="8"/>
        <v>0</v>
      </c>
    </row>
    <row r="75" spans="1:40" ht="15.75" customHeight="1">
      <c r="A75" s="483"/>
      <c r="B75" s="486"/>
      <c r="C75" s="483"/>
      <c r="D75" s="487"/>
      <c r="E75" s="487"/>
      <c r="F75" s="486"/>
      <c r="G75" s="486" t="str">
        <f>+IFERROR(VLOOKUP(F75,Listas!$B:$C,2,0),"")</f>
        <v/>
      </c>
      <c r="H75" s="486"/>
      <c r="I75" s="486"/>
      <c r="J75" s="486"/>
      <c r="K75" s="483"/>
      <c r="L75" s="483"/>
      <c r="M75" s="547"/>
      <c r="N75" s="483"/>
      <c r="O75" s="487"/>
      <c r="P75" s="484"/>
      <c r="Q75" s="486"/>
      <c r="R75" s="486"/>
      <c r="S75" s="486"/>
      <c r="T75" s="486"/>
      <c r="U75" s="483"/>
      <c r="V75" s="486"/>
      <c r="W75" s="483"/>
      <c r="X75" s="86" t="str">
        <f t="shared" si="0"/>
        <v/>
      </c>
      <c r="Y75" s="465"/>
      <c r="Z75" s="466"/>
      <c r="AA75" s="223" t="str">
        <f>+IF(T75="UI",'Tasas por grupos escalonada'!$C$26,IF(T75="UYU",'Tasas por grupos escalonada'!$C$25,IF(T75="USD",'Tasas por grupos escalonada'!$C$27,"")))</f>
        <v/>
      </c>
      <c r="AB75" s="486"/>
      <c r="AC75" s="486"/>
      <c r="AD75" s="486"/>
      <c r="AE75" s="486"/>
      <c r="AF75" s="90" t="str">
        <f t="shared" si="1"/>
        <v/>
      </c>
      <c r="AG75" s="91" t="str">
        <f t="shared" si="2"/>
        <v/>
      </c>
      <c r="AH75" s="92" t="str">
        <f t="shared" si="3"/>
        <v/>
      </c>
      <c r="AI75" s="93" t="str">
        <f t="shared" si="4"/>
        <v/>
      </c>
      <c r="AJ75" s="93" t="str">
        <f t="shared" si="5"/>
        <v/>
      </c>
      <c r="AK75" s="215" t="str">
        <f t="shared" si="6"/>
        <v/>
      </c>
      <c r="AL75" s="99" t="str">
        <f t="shared" si="7"/>
        <v/>
      </c>
      <c r="AN75" s="34" t="b">
        <f t="shared" si="8"/>
        <v>0</v>
      </c>
    </row>
    <row r="76" spans="1:40" ht="15.75" customHeight="1">
      <c r="A76" s="483"/>
      <c r="B76" s="486"/>
      <c r="C76" s="483"/>
      <c r="D76" s="487"/>
      <c r="E76" s="487"/>
      <c r="F76" s="486"/>
      <c r="G76" s="486" t="str">
        <f>+IFERROR(VLOOKUP(F76,Listas!$B:$C,2,0),"")</f>
        <v/>
      </c>
      <c r="H76" s="486"/>
      <c r="I76" s="486"/>
      <c r="J76" s="486"/>
      <c r="K76" s="483"/>
      <c r="L76" s="483"/>
      <c r="M76" s="547"/>
      <c r="N76" s="483"/>
      <c r="O76" s="487"/>
      <c r="P76" s="484"/>
      <c r="Q76" s="486"/>
      <c r="R76" s="486"/>
      <c r="S76" s="486"/>
      <c r="T76" s="486"/>
      <c r="U76" s="483"/>
      <c r="V76" s="486"/>
      <c r="W76" s="483"/>
      <c r="X76" s="86" t="str">
        <f t="shared" si="0"/>
        <v/>
      </c>
      <c r="Y76" s="465"/>
      <c r="Z76" s="466"/>
      <c r="AA76" s="223" t="str">
        <f>+IF(T76="UI",'Tasas por grupos escalonada'!$C$26,IF(T76="UYU",'Tasas por grupos escalonada'!$C$25,IF(T76="USD",'Tasas por grupos escalonada'!$C$27,"")))</f>
        <v/>
      </c>
      <c r="AB76" s="486"/>
      <c r="AC76" s="486"/>
      <c r="AD76" s="486"/>
      <c r="AE76" s="486"/>
      <c r="AF76" s="90" t="str">
        <f t="shared" si="1"/>
        <v/>
      </c>
      <c r="AG76" s="91" t="str">
        <f t="shared" si="2"/>
        <v/>
      </c>
      <c r="AH76" s="92" t="str">
        <f t="shared" si="3"/>
        <v/>
      </c>
      <c r="AI76" s="93" t="str">
        <f t="shared" si="4"/>
        <v/>
      </c>
      <c r="AJ76" s="93" t="str">
        <f t="shared" si="5"/>
        <v/>
      </c>
      <c r="AK76" s="215" t="str">
        <f t="shared" si="6"/>
        <v/>
      </c>
      <c r="AL76" s="99" t="str">
        <f t="shared" si="7"/>
        <v/>
      </c>
      <c r="AN76" s="34" t="b">
        <f t="shared" si="8"/>
        <v>0</v>
      </c>
    </row>
    <row r="77" spans="1:40" ht="15.75" customHeight="1">
      <c r="A77" s="483"/>
      <c r="B77" s="486"/>
      <c r="C77" s="483"/>
      <c r="D77" s="487"/>
      <c r="E77" s="487"/>
      <c r="F77" s="486"/>
      <c r="G77" s="486" t="str">
        <f>+IFERROR(VLOOKUP(F77,Listas!$B:$C,2,0),"")</f>
        <v/>
      </c>
      <c r="H77" s="486"/>
      <c r="I77" s="486"/>
      <c r="J77" s="486"/>
      <c r="K77" s="483"/>
      <c r="L77" s="483"/>
      <c r="M77" s="547"/>
      <c r="N77" s="483"/>
      <c r="O77" s="487"/>
      <c r="P77" s="484"/>
      <c r="Q77" s="486"/>
      <c r="R77" s="486"/>
      <c r="S77" s="486"/>
      <c r="T77" s="486"/>
      <c r="U77" s="483"/>
      <c r="V77" s="486"/>
      <c r="W77" s="483"/>
      <c r="X77" s="86" t="str">
        <f t="shared" si="0"/>
        <v/>
      </c>
      <c r="Y77" s="465"/>
      <c r="Z77" s="466"/>
      <c r="AA77" s="223" t="str">
        <f>+IF(T77="UI",'Tasas por grupos escalonada'!$C$26,IF(T77="UYU",'Tasas por grupos escalonada'!$C$25,IF(T77="USD",'Tasas por grupos escalonada'!$C$27,"")))</f>
        <v/>
      </c>
      <c r="AB77" s="486"/>
      <c r="AC77" s="486"/>
      <c r="AD77" s="486"/>
      <c r="AE77" s="486"/>
      <c r="AF77" s="90" t="str">
        <f t="shared" si="1"/>
        <v/>
      </c>
      <c r="AG77" s="91" t="str">
        <f t="shared" si="2"/>
        <v/>
      </c>
      <c r="AH77" s="92" t="str">
        <f t="shared" si="3"/>
        <v/>
      </c>
      <c r="AI77" s="93" t="str">
        <f t="shared" si="4"/>
        <v/>
      </c>
      <c r="AJ77" s="93" t="str">
        <f t="shared" si="5"/>
        <v/>
      </c>
      <c r="AK77" s="215" t="str">
        <f t="shared" si="6"/>
        <v/>
      </c>
      <c r="AL77" s="99" t="str">
        <f t="shared" si="7"/>
        <v/>
      </c>
      <c r="AN77" s="34" t="b">
        <f t="shared" si="8"/>
        <v>0</v>
      </c>
    </row>
    <row r="78" spans="1:40" ht="15.75" customHeight="1">
      <c r="A78" s="483"/>
      <c r="B78" s="486"/>
      <c r="C78" s="483"/>
      <c r="D78" s="487"/>
      <c r="E78" s="487"/>
      <c r="F78" s="486"/>
      <c r="G78" s="486" t="str">
        <f>+IFERROR(VLOOKUP(F78,Listas!$B:$C,2,0),"")</f>
        <v/>
      </c>
      <c r="H78" s="486"/>
      <c r="I78" s="486"/>
      <c r="J78" s="486"/>
      <c r="K78" s="483"/>
      <c r="L78" s="483"/>
      <c r="M78" s="547"/>
      <c r="N78" s="483"/>
      <c r="O78" s="487"/>
      <c r="P78" s="484"/>
      <c r="Q78" s="486"/>
      <c r="R78" s="486"/>
      <c r="S78" s="486"/>
      <c r="T78" s="486"/>
      <c r="U78" s="483"/>
      <c r="V78" s="486"/>
      <c r="W78" s="483"/>
      <c r="X78" s="86" t="str">
        <f t="shared" si="0"/>
        <v/>
      </c>
      <c r="Y78" s="465"/>
      <c r="Z78" s="466"/>
      <c r="AA78" s="223" t="str">
        <f>+IF(T78="UI",'Tasas por grupos escalonada'!$C$26,IF(T78="UYU",'Tasas por grupos escalonada'!$C$25,IF(T78="USD",'Tasas por grupos escalonada'!$C$27,"")))</f>
        <v/>
      </c>
      <c r="AB78" s="486"/>
      <c r="AC78" s="486"/>
      <c r="AD78" s="486"/>
      <c r="AE78" s="486"/>
      <c r="AF78" s="90" t="str">
        <f t="shared" si="1"/>
        <v/>
      </c>
      <c r="AG78" s="91" t="str">
        <f t="shared" si="2"/>
        <v/>
      </c>
      <c r="AH78" s="92" t="str">
        <f t="shared" si="3"/>
        <v/>
      </c>
      <c r="AI78" s="93" t="str">
        <f t="shared" si="4"/>
        <v/>
      </c>
      <c r="AJ78" s="93" t="str">
        <f t="shared" si="5"/>
        <v/>
      </c>
      <c r="AK78" s="215" t="str">
        <f t="shared" si="6"/>
        <v/>
      </c>
      <c r="AL78" s="99" t="str">
        <f t="shared" si="7"/>
        <v/>
      </c>
      <c r="AN78" s="34" t="b">
        <f t="shared" si="8"/>
        <v>0</v>
      </c>
    </row>
    <row r="79" spans="1:40" ht="15.75" customHeight="1">
      <c r="A79" s="483"/>
      <c r="B79" s="486"/>
      <c r="C79" s="483"/>
      <c r="D79" s="487"/>
      <c r="E79" s="487"/>
      <c r="F79" s="486"/>
      <c r="G79" s="486" t="str">
        <f>+IFERROR(VLOOKUP(F79,Listas!$B:$C,2,0),"")</f>
        <v/>
      </c>
      <c r="H79" s="486"/>
      <c r="I79" s="486"/>
      <c r="J79" s="486"/>
      <c r="K79" s="483"/>
      <c r="L79" s="483"/>
      <c r="M79" s="547"/>
      <c r="N79" s="483"/>
      <c r="O79" s="487"/>
      <c r="P79" s="484"/>
      <c r="Q79" s="486"/>
      <c r="R79" s="486"/>
      <c r="S79" s="486"/>
      <c r="T79" s="486"/>
      <c r="U79" s="483"/>
      <c r="V79" s="486"/>
      <c r="W79" s="483"/>
      <c r="X79" s="86" t="str">
        <f t="shared" si="0"/>
        <v/>
      </c>
      <c r="Y79" s="465"/>
      <c r="Z79" s="466"/>
      <c r="AA79" s="223" t="str">
        <f>+IF(T79="UI",'Tasas por grupos escalonada'!$C$26,IF(T79="UYU",'Tasas por grupos escalonada'!$C$25,IF(T79="USD",'Tasas por grupos escalonada'!$C$27,"")))</f>
        <v/>
      </c>
      <c r="AB79" s="486"/>
      <c r="AC79" s="486"/>
      <c r="AD79" s="486"/>
      <c r="AE79" s="486"/>
      <c r="AF79" s="90" t="str">
        <f t="shared" si="1"/>
        <v/>
      </c>
      <c r="AG79" s="91" t="str">
        <f t="shared" si="2"/>
        <v/>
      </c>
      <c r="AH79" s="92" t="str">
        <f t="shared" si="3"/>
        <v/>
      </c>
      <c r="AI79" s="93" t="str">
        <f t="shared" si="4"/>
        <v/>
      </c>
      <c r="AJ79" s="93" t="str">
        <f t="shared" si="5"/>
        <v/>
      </c>
      <c r="AK79" s="215" t="str">
        <f t="shared" si="6"/>
        <v/>
      </c>
      <c r="AL79" s="99" t="str">
        <f t="shared" si="7"/>
        <v/>
      </c>
      <c r="AN79" s="34" t="b">
        <f t="shared" si="8"/>
        <v>0</v>
      </c>
    </row>
    <row r="80" spans="1:40" ht="15.75" customHeight="1">
      <c r="A80" s="483"/>
      <c r="B80" s="486"/>
      <c r="C80" s="483"/>
      <c r="D80" s="487"/>
      <c r="E80" s="487"/>
      <c r="F80" s="486"/>
      <c r="G80" s="486" t="str">
        <f>+IFERROR(VLOOKUP(F80,Listas!$B:$C,2,0),"")</f>
        <v/>
      </c>
      <c r="H80" s="486"/>
      <c r="I80" s="486"/>
      <c r="J80" s="486"/>
      <c r="K80" s="483"/>
      <c r="L80" s="483"/>
      <c r="M80" s="547"/>
      <c r="N80" s="483"/>
      <c r="O80" s="487"/>
      <c r="P80" s="484"/>
      <c r="Q80" s="486"/>
      <c r="R80" s="486"/>
      <c r="S80" s="486"/>
      <c r="T80" s="486"/>
      <c r="U80" s="483"/>
      <c r="V80" s="486"/>
      <c r="W80" s="483"/>
      <c r="X80" s="86" t="str">
        <f t="shared" si="0"/>
        <v/>
      </c>
      <c r="Y80" s="465"/>
      <c r="Z80" s="466"/>
      <c r="AA80" s="223" t="str">
        <f>+IF(T80="UI",'Tasas por grupos escalonada'!$C$26,IF(T80="UYU",'Tasas por grupos escalonada'!$C$25,IF(T80="USD",'Tasas por grupos escalonada'!$C$27,"")))</f>
        <v/>
      </c>
      <c r="AB80" s="486"/>
      <c r="AC80" s="486"/>
      <c r="AD80" s="486"/>
      <c r="AE80" s="486"/>
      <c r="AF80" s="90" t="str">
        <f t="shared" si="1"/>
        <v/>
      </c>
      <c r="AG80" s="91" t="str">
        <f t="shared" si="2"/>
        <v/>
      </c>
      <c r="AH80" s="92" t="str">
        <f t="shared" si="3"/>
        <v/>
      </c>
      <c r="AI80" s="93" t="str">
        <f t="shared" si="4"/>
        <v/>
      </c>
      <c r="AJ80" s="93" t="str">
        <f t="shared" si="5"/>
        <v/>
      </c>
      <c r="AK80" s="215" t="str">
        <f t="shared" si="6"/>
        <v/>
      </c>
      <c r="AL80" s="99" t="str">
        <f t="shared" si="7"/>
        <v/>
      </c>
      <c r="AN80" s="34" t="b">
        <f t="shared" si="8"/>
        <v>0</v>
      </c>
    </row>
    <row r="81" spans="1:40" ht="15.75" customHeight="1">
      <c r="A81" s="483"/>
      <c r="B81" s="486"/>
      <c r="C81" s="483"/>
      <c r="D81" s="487"/>
      <c r="E81" s="487"/>
      <c r="F81" s="486"/>
      <c r="G81" s="486" t="str">
        <f>+IFERROR(VLOOKUP(F81,Listas!$B:$C,2,0),"")</f>
        <v/>
      </c>
      <c r="H81" s="486"/>
      <c r="I81" s="486"/>
      <c r="J81" s="486"/>
      <c r="K81" s="483"/>
      <c r="L81" s="483"/>
      <c r="M81" s="547"/>
      <c r="N81" s="483"/>
      <c r="O81" s="487"/>
      <c r="P81" s="484"/>
      <c r="Q81" s="486"/>
      <c r="R81" s="486"/>
      <c r="S81" s="486"/>
      <c r="T81" s="486"/>
      <c r="U81" s="483"/>
      <c r="V81" s="486"/>
      <c r="W81" s="483"/>
      <c r="X81" s="86" t="str">
        <f t="shared" si="0"/>
        <v/>
      </c>
      <c r="Y81" s="465"/>
      <c r="Z81" s="466"/>
      <c r="AA81" s="223" t="str">
        <f>+IF(T81="UI",'Tasas por grupos escalonada'!$C$26,IF(T81="UYU",'Tasas por grupos escalonada'!$C$25,IF(T81="USD",'Tasas por grupos escalonada'!$C$27,"")))</f>
        <v/>
      </c>
      <c r="AB81" s="486"/>
      <c r="AC81" s="486"/>
      <c r="AD81" s="486"/>
      <c r="AE81" s="486"/>
      <c r="AF81" s="90" t="str">
        <f t="shared" si="1"/>
        <v/>
      </c>
      <c r="AG81" s="91" t="str">
        <f t="shared" si="2"/>
        <v/>
      </c>
      <c r="AH81" s="92" t="str">
        <f t="shared" si="3"/>
        <v/>
      </c>
      <c r="AI81" s="93" t="str">
        <f t="shared" si="4"/>
        <v/>
      </c>
      <c r="AJ81" s="93" t="str">
        <f t="shared" si="5"/>
        <v/>
      </c>
      <c r="AK81" s="215" t="str">
        <f t="shared" si="6"/>
        <v/>
      </c>
      <c r="AL81" s="99" t="str">
        <f t="shared" si="7"/>
        <v/>
      </c>
      <c r="AN81" s="34" t="b">
        <f t="shared" si="8"/>
        <v>0</v>
      </c>
    </row>
    <row r="82" spans="1:40" ht="15.75" customHeight="1">
      <c r="A82" s="483"/>
      <c r="B82" s="486"/>
      <c r="C82" s="483"/>
      <c r="D82" s="487"/>
      <c r="E82" s="487"/>
      <c r="F82" s="486"/>
      <c r="G82" s="486" t="str">
        <f>+IFERROR(VLOOKUP(F82,Listas!$B:$C,2,0),"")</f>
        <v/>
      </c>
      <c r="H82" s="486"/>
      <c r="I82" s="486"/>
      <c r="J82" s="486"/>
      <c r="K82" s="483"/>
      <c r="L82" s="483"/>
      <c r="M82" s="547"/>
      <c r="N82" s="483"/>
      <c r="O82" s="487"/>
      <c r="P82" s="484"/>
      <c r="Q82" s="486"/>
      <c r="R82" s="486"/>
      <c r="S82" s="486"/>
      <c r="T82" s="486"/>
      <c r="U82" s="483"/>
      <c r="V82" s="486"/>
      <c r="W82" s="483"/>
      <c r="X82" s="86" t="str">
        <f t="shared" si="0"/>
        <v/>
      </c>
      <c r="Y82" s="465"/>
      <c r="Z82" s="466"/>
      <c r="AA82" s="223" t="str">
        <f>+IF(T82="UI",'Tasas por grupos escalonada'!$C$26,IF(T82="UYU",'Tasas por grupos escalonada'!$C$25,IF(T82="USD",'Tasas por grupos escalonada'!$C$27,"")))</f>
        <v/>
      </c>
      <c r="AB82" s="486"/>
      <c r="AC82" s="486"/>
      <c r="AD82" s="486"/>
      <c r="AE82" s="486"/>
      <c r="AF82" s="90" t="str">
        <f t="shared" si="1"/>
        <v/>
      </c>
      <c r="AG82" s="91" t="str">
        <f t="shared" si="2"/>
        <v/>
      </c>
      <c r="AH82" s="92" t="str">
        <f t="shared" si="3"/>
        <v/>
      </c>
      <c r="AI82" s="93" t="str">
        <f t="shared" si="4"/>
        <v/>
      </c>
      <c r="AJ82" s="93" t="str">
        <f t="shared" si="5"/>
        <v/>
      </c>
      <c r="AK82" s="215" t="str">
        <f t="shared" si="6"/>
        <v/>
      </c>
      <c r="AL82" s="99" t="str">
        <f t="shared" si="7"/>
        <v/>
      </c>
      <c r="AN82" s="34" t="b">
        <f t="shared" si="8"/>
        <v>0</v>
      </c>
    </row>
    <row r="83" spans="1:40" ht="15.75" customHeight="1">
      <c r="A83" s="483"/>
      <c r="B83" s="486"/>
      <c r="C83" s="483"/>
      <c r="D83" s="487"/>
      <c r="E83" s="487"/>
      <c r="F83" s="486"/>
      <c r="G83" s="486" t="str">
        <f>+IFERROR(VLOOKUP(F83,Listas!$B:$C,2,0),"")</f>
        <v/>
      </c>
      <c r="H83" s="486"/>
      <c r="I83" s="486"/>
      <c r="J83" s="486"/>
      <c r="K83" s="483"/>
      <c r="L83" s="483"/>
      <c r="M83" s="547"/>
      <c r="N83" s="483"/>
      <c r="O83" s="487"/>
      <c r="P83" s="484"/>
      <c r="Q83" s="486"/>
      <c r="R83" s="486"/>
      <c r="S83" s="486"/>
      <c r="T83" s="486"/>
      <c r="U83" s="483"/>
      <c r="V83" s="486"/>
      <c r="W83" s="483"/>
      <c r="X83" s="86" t="str">
        <f t="shared" si="0"/>
        <v/>
      </c>
      <c r="Y83" s="465"/>
      <c r="Z83" s="466"/>
      <c r="AA83" s="223" t="str">
        <f>+IF(T83="UI",'Tasas por grupos escalonada'!$C$26,IF(T83="UYU",'Tasas por grupos escalonada'!$C$25,IF(T83="USD",'Tasas por grupos escalonada'!$C$27,"")))</f>
        <v/>
      </c>
      <c r="AB83" s="486"/>
      <c r="AC83" s="486"/>
      <c r="AD83" s="486"/>
      <c r="AE83" s="486"/>
      <c r="AF83" s="90" t="str">
        <f t="shared" si="1"/>
        <v/>
      </c>
      <c r="AG83" s="91" t="str">
        <f t="shared" si="2"/>
        <v/>
      </c>
      <c r="AH83" s="92" t="str">
        <f t="shared" si="3"/>
        <v/>
      </c>
      <c r="AI83" s="93" t="str">
        <f t="shared" si="4"/>
        <v/>
      </c>
      <c r="AJ83" s="93" t="str">
        <f t="shared" si="5"/>
        <v/>
      </c>
      <c r="AK83" s="215" t="str">
        <f t="shared" si="6"/>
        <v/>
      </c>
      <c r="AL83" s="99" t="str">
        <f t="shared" si="7"/>
        <v/>
      </c>
      <c r="AN83" s="34" t="b">
        <f t="shared" si="8"/>
        <v>0</v>
      </c>
    </row>
    <row r="84" spans="1:40" ht="15.75" customHeight="1">
      <c r="A84" s="483"/>
      <c r="B84" s="486"/>
      <c r="C84" s="483"/>
      <c r="D84" s="487"/>
      <c r="E84" s="487"/>
      <c r="F84" s="486"/>
      <c r="G84" s="486" t="str">
        <f>+IFERROR(VLOOKUP(F84,Listas!$B:$C,2,0),"")</f>
        <v/>
      </c>
      <c r="H84" s="486"/>
      <c r="I84" s="486"/>
      <c r="J84" s="486"/>
      <c r="K84" s="483"/>
      <c r="L84" s="483"/>
      <c r="M84" s="547"/>
      <c r="N84" s="483"/>
      <c r="O84" s="487"/>
      <c r="P84" s="484"/>
      <c r="Q84" s="486"/>
      <c r="R84" s="486"/>
      <c r="S84" s="486"/>
      <c r="T84" s="486"/>
      <c r="U84" s="483"/>
      <c r="V84" s="486"/>
      <c r="W84" s="483"/>
      <c r="X84" s="86" t="str">
        <f t="shared" si="0"/>
        <v/>
      </c>
      <c r="Y84" s="465"/>
      <c r="Z84" s="466"/>
      <c r="AA84" s="223" t="str">
        <f>+IF(T84="UI",'Tasas por grupos escalonada'!$C$26,IF(T84="UYU",'Tasas por grupos escalonada'!$C$25,IF(T84="USD",'Tasas por grupos escalonada'!$C$27,"")))</f>
        <v/>
      </c>
      <c r="AB84" s="486"/>
      <c r="AC84" s="486"/>
      <c r="AD84" s="486"/>
      <c r="AE84" s="486"/>
      <c r="AF84" s="90" t="str">
        <f t="shared" si="1"/>
        <v/>
      </c>
      <c r="AG84" s="91" t="str">
        <f t="shared" si="2"/>
        <v/>
      </c>
      <c r="AH84" s="92" t="str">
        <f t="shared" si="3"/>
        <v/>
      </c>
      <c r="AI84" s="93" t="str">
        <f t="shared" si="4"/>
        <v/>
      </c>
      <c r="AJ84" s="93" t="str">
        <f t="shared" si="5"/>
        <v/>
      </c>
      <c r="AK84" s="215" t="str">
        <f t="shared" si="6"/>
        <v/>
      </c>
      <c r="AL84" s="99" t="str">
        <f t="shared" si="7"/>
        <v/>
      </c>
      <c r="AN84" s="34" t="b">
        <f t="shared" si="8"/>
        <v>0</v>
      </c>
    </row>
    <row r="85" spans="1:40" ht="15.75" customHeight="1">
      <c r="A85" s="483"/>
      <c r="B85" s="486"/>
      <c r="C85" s="483"/>
      <c r="D85" s="487"/>
      <c r="E85" s="487"/>
      <c r="F85" s="486"/>
      <c r="G85" s="486" t="str">
        <f>+IFERROR(VLOOKUP(F85,Listas!$B:$C,2,0),"")</f>
        <v/>
      </c>
      <c r="H85" s="486"/>
      <c r="I85" s="486"/>
      <c r="J85" s="486"/>
      <c r="K85" s="483"/>
      <c r="L85" s="483"/>
      <c r="M85" s="547"/>
      <c r="N85" s="483"/>
      <c r="O85" s="487"/>
      <c r="P85" s="484"/>
      <c r="Q85" s="486"/>
      <c r="R85" s="486"/>
      <c r="S85" s="486"/>
      <c r="T85" s="486"/>
      <c r="U85" s="483"/>
      <c r="V85" s="486"/>
      <c r="W85" s="483"/>
      <c r="X85" s="86" t="str">
        <f t="shared" si="0"/>
        <v/>
      </c>
      <c r="Y85" s="465"/>
      <c r="Z85" s="466"/>
      <c r="AA85" s="223" t="str">
        <f>+IF(T85="UI",'Tasas por grupos escalonada'!$C$26,IF(T85="UYU",'Tasas por grupos escalonada'!$C$25,IF(T85="USD",'Tasas por grupos escalonada'!$C$27,"")))</f>
        <v/>
      </c>
      <c r="AB85" s="486"/>
      <c r="AC85" s="486"/>
      <c r="AD85" s="486"/>
      <c r="AE85" s="486"/>
      <c r="AF85" s="90" t="str">
        <f t="shared" si="1"/>
        <v/>
      </c>
      <c r="AG85" s="91" t="str">
        <f t="shared" si="2"/>
        <v/>
      </c>
      <c r="AH85" s="92" t="str">
        <f t="shared" si="3"/>
        <v/>
      </c>
      <c r="AI85" s="93" t="str">
        <f t="shared" si="4"/>
        <v/>
      </c>
      <c r="AJ85" s="93" t="str">
        <f t="shared" si="5"/>
        <v/>
      </c>
      <c r="AK85" s="215" t="str">
        <f t="shared" si="6"/>
        <v/>
      </c>
      <c r="AL85" s="99" t="str">
        <f t="shared" si="7"/>
        <v/>
      </c>
      <c r="AN85" s="34" t="b">
        <f t="shared" si="8"/>
        <v>0</v>
      </c>
    </row>
    <row r="86" spans="1:40" ht="15.75" customHeight="1">
      <c r="A86" s="483"/>
      <c r="B86" s="486"/>
      <c r="C86" s="483"/>
      <c r="D86" s="487"/>
      <c r="E86" s="487"/>
      <c r="F86" s="486"/>
      <c r="G86" s="486" t="str">
        <f>+IFERROR(VLOOKUP(F86,Listas!$B:$C,2,0),"")</f>
        <v/>
      </c>
      <c r="H86" s="486"/>
      <c r="I86" s="486"/>
      <c r="J86" s="486"/>
      <c r="K86" s="483"/>
      <c r="L86" s="483"/>
      <c r="M86" s="547"/>
      <c r="N86" s="483"/>
      <c r="O86" s="487"/>
      <c r="P86" s="484"/>
      <c r="Q86" s="486"/>
      <c r="R86" s="486"/>
      <c r="S86" s="486"/>
      <c r="T86" s="486"/>
      <c r="U86" s="483"/>
      <c r="V86" s="486"/>
      <c r="W86" s="483"/>
      <c r="X86" s="86" t="str">
        <f t="shared" si="0"/>
        <v/>
      </c>
      <c r="Y86" s="465"/>
      <c r="Z86" s="466"/>
      <c r="AA86" s="223" t="str">
        <f>+IF(T86="UI",'Tasas por grupos escalonada'!$C$26,IF(T86="UYU",'Tasas por grupos escalonada'!$C$25,IF(T86="USD",'Tasas por grupos escalonada'!$C$27,"")))</f>
        <v/>
      </c>
      <c r="AB86" s="486"/>
      <c r="AC86" s="486"/>
      <c r="AD86" s="486"/>
      <c r="AE86" s="486"/>
      <c r="AF86" s="90" t="str">
        <f t="shared" si="1"/>
        <v/>
      </c>
      <c r="AG86" s="91" t="str">
        <f t="shared" si="2"/>
        <v/>
      </c>
      <c r="AH86" s="92" t="str">
        <f t="shared" si="3"/>
        <v/>
      </c>
      <c r="AI86" s="93" t="str">
        <f t="shared" si="4"/>
        <v/>
      </c>
      <c r="AJ86" s="93" t="str">
        <f t="shared" si="5"/>
        <v/>
      </c>
      <c r="AK86" s="215" t="str">
        <f t="shared" si="6"/>
        <v/>
      </c>
      <c r="AL86" s="99" t="str">
        <f t="shared" si="7"/>
        <v/>
      </c>
      <c r="AN86" s="34" t="b">
        <f t="shared" si="8"/>
        <v>0</v>
      </c>
    </row>
    <row r="87" spans="1:40" ht="15.75" customHeight="1">
      <c r="A87" s="483"/>
      <c r="B87" s="486"/>
      <c r="C87" s="483"/>
      <c r="D87" s="487"/>
      <c r="E87" s="487"/>
      <c r="F87" s="486"/>
      <c r="G87" s="486" t="str">
        <f>+IFERROR(VLOOKUP(F87,Listas!$B:$C,2,0),"")</f>
        <v/>
      </c>
      <c r="H87" s="486"/>
      <c r="I87" s="486"/>
      <c r="J87" s="486"/>
      <c r="K87" s="483"/>
      <c r="L87" s="483"/>
      <c r="M87" s="547"/>
      <c r="N87" s="483"/>
      <c r="O87" s="487"/>
      <c r="P87" s="484"/>
      <c r="Q87" s="486"/>
      <c r="R87" s="486"/>
      <c r="S87" s="486"/>
      <c r="T87" s="486"/>
      <c r="U87" s="483"/>
      <c r="V87" s="486"/>
      <c r="W87" s="483"/>
      <c r="X87" s="86" t="str">
        <f t="shared" si="0"/>
        <v/>
      </c>
      <c r="Y87" s="465"/>
      <c r="Z87" s="466"/>
      <c r="AA87" s="223" t="str">
        <f>+IF(T87="UI",'Tasas por grupos escalonada'!$C$26,IF(T87="UYU",'Tasas por grupos escalonada'!$C$25,IF(T87="USD",'Tasas por grupos escalonada'!$C$27,"")))</f>
        <v/>
      </c>
      <c r="AB87" s="486"/>
      <c r="AC87" s="486"/>
      <c r="AD87" s="486"/>
      <c r="AE87" s="486"/>
      <c r="AF87" s="90" t="str">
        <f t="shared" si="1"/>
        <v/>
      </c>
      <c r="AG87" s="91" t="str">
        <f t="shared" si="2"/>
        <v/>
      </c>
      <c r="AH87" s="92" t="str">
        <f t="shared" si="3"/>
        <v/>
      </c>
      <c r="AI87" s="93" t="str">
        <f t="shared" si="4"/>
        <v/>
      </c>
      <c r="AJ87" s="93" t="str">
        <f t="shared" si="5"/>
        <v/>
      </c>
      <c r="AK87" s="215" t="str">
        <f t="shared" si="6"/>
        <v/>
      </c>
      <c r="AL87" s="99" t="str">
        <f t="shared" si="7"/>
        <v/>
      </c>
      <c r="AN87" s="34" t="b">
        <f t="shared" si="8"/>
        <v>0</v>
      </c>
    </row>
    <row r="88" spans="1:40" ht="15.75" customHeight="1">
      <c r="A88" s="483"/>
      <c r="B88" s="486"/>
      <c r="C88" s="483"/>
      <c r="D88" s="487"/>
      <c r="E88" s="487"/>
      <c r="F88" s="486"/>
      <c r="G88" s="486" t="str">
        <f>+IFERROR(VLOOKUP(F88,Listas!$B:$C,2,0),"")</f>
        <v/>
      </c>
      <c r="H88" s="486"/>
      <c r="I88" s="486"/>
      <c r="J88" s="486"/>
      <c r="K88" s="483"/>
      <c r="L88" s="483"/>
      <c r="M88" s="547"/>
      <c r="N88" s="483"/>
      <c r="O88" s="487"/>
      <c r="P88" s="484"/>
      <c r="Q88" s="486"/>
      <c r="R88" s="486"/>
      <c r="S88" s="486"/>
      <c r="T88" s="486"/>
      <c r="U88" s="483"/>
      <c r="V88" s="486"/>
      <c r="W88" s="483"/>
      <c r="X88" s="86" t="str">
        <f t="shared" si="0"/>
        <v/>
      </c>
      <c r="Y88" s="465"/>
      <c r="Z88" s="466"/>
      <c r="AA88" s="223" t="str">
        <f>+IF(T88="UI",'Tasas por grupos escalonada'!$C$26,IF(T88="UYU",'Tasas por grupos escalonada'!$C$25,IF(T88="USD",'Tasas por grupos escalonada'!$C$27,"")))</f>
        <v/>
      </c>
      <c r="AB88" s="486"/>
      <c r="AC88" s="486"/>
      <c r="AD88" s="486"/>
      <c r="AE88" s="486"/>
      <c r="AF88" s="90" t="str">
        <f t="shared" si="1"/>
        <v/>
      </c>
      <c r="AG88" s="91" t="str">
        <f t="shared" si="2"/>
        <v/>
      </c>
      <c r="AH88" s="92" t="str">
        <f t="shared" si="3"/>
        <v/>
      </c>
      <c r="AI88" s="93" t="str">
        <f t="shared" si="4"/>
        <v/>
      </c>
      <c r="AJ88" s="93" t="str">
        <f t="shared" si="5"/>
        <v/>
      </c>
      <c r="AK88" s="215" t="str">
        <f t="shared" si="6"/>
        <v/>
      </c>
      <c r="AL88" s="99" t="str">
        <f t="shared" si="7"/>
        <v/>
      </c>
      <c r="AN88" s="34" t="b">
        <f t="shared" si="8"/>
        <v>0</v>
      </c>
    </row>
    <row r="89" spans="1:40" ht="15.75" customHeight="1">
      <c r="A89" s="483"/>
      <c r="B89" s="486"/>
      <c r="C89" s="483"/>
      <c r="D89" s="487"/>
      <c r="E89" s="487"/>
      <c r="F89" s="486"/>
      <c r="G89" s="486" t="str">
        <f>+IFERROR(VLOOKUP(F89,Listas!$B:$C,2,0),"")</f>
        <v/>
      </c>
      <c r="H89" s="486"/>
      <c r="I89" s="486"/>
      <c r="J89" s="486"/>
      <c r="K89" s="483"/>
      <c r="L89" s="483"/>
      <c r="M89" s="547"/>
      <c r="N89" s="483"/>
      <c r="O89" s="487"/>
      <c r="P89" s="484"/>
      <c r="Q89" s="486"/>
      <c r="R89" s="486"/>
      <c r="S89" s="486"/>
      <c r="T89" s="486"/>
      <c r="U89" s="483"/>
      <c r="V89" s="486"/>
      <c r="W89" s="483"/>
      <c r="X89" s="86" t="str">
        <f t="shared" si="0"/>
        <v/>
      </c>
      <c r="Y89" s="465"/>
      <c r="Z89" s="466"/>
      <c r="AA89" s="223" t="str">
        <f>+IF(T89="UI",'Tasas por grupos escalonada'!$C$26,IF(T89="UYU",'Tasas por grupos escalonada'!$C$25,IF(T89="USD",'Tasas por grupos escalonada'!$C$27,"")))</f>
        <v/>
      </c>
      <c r="AB89" s="486"/>
      <c r="AC89" s="486"/>
      <c r="AD89" s="486"/>
      <c r="AE89" s="486"/>
      <c r="AF89" s="90" t="str">
        <f t="shared" si="1"/>
        <v/>
      </c>
      <c r="AG89" s="91" t="str">
        <f t="shared" si="2"/>
        <v/>
      </c>
      <c r="AH89" s="92" t="str">
        <f t="shared" si="3"/>
        <v/>
      </c>
      <c r="AI89" s="93" t="str">
        <f t="shared" si="4"/>
        <v/>
      </c>
      <c r="AJ89" s="93" t="str">
        <f t="shared" si="5"/>
        <v/>
      </c>
      <c r="AK89" s="215" t="str">
        <f t="shared" si="6"/>
        <v/>
      </c>
      <c r="AL89" s="99" t="str">
        <f t="shared" si="7"/>
        <v/>
      </c>
      <c r="AN89" s="34" t="b">
        <f t="shared" si="8"/>
        <v>0</v>
      </c>
    </row>
    <row r="90" spans="1:40" ht="15.75" customHeight="1">
      <c r="A90" s="483"/>
      <c r="B90" s="486"/>
      <c r="C90" s="483"/>
      <c r="D90" s="487"/>
      <c r="E90" s="487"/>
      <c r="F90" s="486"/>
      <c r="G90" s="486" t="str">
        <f>+IFERROR(VLOOKUP(F90,Listas!$B:$C,2,0),"")</f>
        <v/>
      </c>
      <c r="H90" s="486"/>
      <c r="I90" s="486"/>
      <c r="J90" s="486"/>
      <c r="K90" s="483"/>
      <c r="L90" s="483"/>
      <c r="M90" s="547"/>
      <c r="N90" s="483"/>
      <c r="O90" s="487"/>
      <c r="P90" s="484"/>
      <c r="Q90" s="486"/>
      <c r="R90" s="486"/>
      <c r="S90" s="486"/>
      <c r="T90" s="486"/>
      <c r="U90" s="483"/>
      <c r="V90" s="486"/>
      <c r="W90" s="483"/>
      <c r="X90" s="86" t="str">
        <f t="shared" si="0"/>
        <v/>
      </c>
      <c r="Y90" s="465"/>
      <c r="Z90" s="466"/>
      <c r="AA90" s="223" t="str">
        <f>+IF(T90="UI",'Tasas por grupos escalonada'!$C$26,IF(T90="UYU",'Tasas por grupos escalonada'!$C$25,IF(T90="USD",'Tasas por grupos escalonada'!$C$27,"")))</f>
        <v/>
      </c>
      <c r="AB90" s="486"/>
      <c r="AC90" s="486"/>
      <c r="AD90" s="486"/>
      <c r="AE90" s="486"/>
      <c r="AF90" s="90" t="str">
        <f t="shared" si="1"/>
        <v/>
      </c>
      <c r="AG90" s="91" t="str">
        <f t="shared" si="2"/>
        <v/>
      </c>
      <c r="AH90" s="92" t="str">
        <f t="shared" si="3"/>
        <v/>
      </c>
      <c r="AI90" s="93" t="str">
        <f t="shared" si="4"/>
        <v/>
      </c>
      <c r="AJ90" s="93" t="str">
        <f t="shared" si="5"/>
        <v/>
      </c>
      <c r="AK90" s="215" t="str">
        <f t="shared" si="6"/>
        <v/>
      </c>
      <c r="AL90" s="99" t="str">
        <f t="shared" si="7"/>
        <v/>
      </c>
      <c r="AN90" s="34" t="b">
        <f t="shared" si="8"/>
        <v>0</v>
      </c>
    </row>
    <row r="91" spans="1:40" ht="15.75" customHeight="1">
      <c r="A91" s="483"/>
      <c r="B91" s="486"/>
      <c r="C91" s="483"/>
      <c r="D91" s="487"/>
      <c r="E91" s="487"/>
      <c r="F91" s="486"/>
      <c r="G91" s="486" t="str">
        <f>+IFERROR(VLOOKUP(F91,Listas!$B:$C,2,0),"")</f>
        <v/>
      </c>
      <c r="H91" s="486"/>
      <c r="I91" s="486"/>
      <c r="J91" s="486"/>
      <c r="K91" s="483"/>
      <c r="L91" s="483"/>
      <c r="M91" s="547"/>
      <c r="N91" s="483"/>
      <c r="O91" s="487"/>
      <c r="P91" s="484"/>
      <c r="Q91" s="486"/>
      <c r="R91" s="486"/>
      <c r="S91" s="486"/>
      <c r="T91" s="486"/>
      <c r="U91" s="483"/>
      <c r="V91" s="486"/>
      <c r="W91" s="483"/>
      <c r="X91" s="86" t="str">
        <f t="shared" si="0"/>
        <v/>
      </c>
      <c r="Y91" s="465"/>
      <c r="Z91" s="466"/>
      <c r="AA91" s="223" t="str">
        <f>+IF(T91="UI",'Tasas por grupos escalonada'!$C$26,IF(T91="UYU",'Tasas por grupos escalonada'!$C$25,IF(T91="USD",'Tasas por grupos escalonada'!$C$27,"")))</f>
        <v/>
      </c>
      <c r="AB91" s="486"/>
      <c r="AC91" s="486"/>
      <c r="AD91" s="486"/>
      <c r="AE91" s="486"/>
      <c r="AF91" s="90" t="str">
        <f t="shared" si="1"/>
        <v/>
      </c>
      <c r="AG91" s="91" t="str">
        <f t="shared" si="2"/>
        <v/>
      </c>
      <c r="AH91" s="92" t="str">
        <f t="shared" si="3"/>
        <v/>
      </c>
      <c r="AI91" s="93" t="str">
        <f t="shared" si="4"/>
        <v/>
      </c>
      <c r="AJ91" s="93" t="str">
        <f t="shared" si="5"/>
        <v/>
      </c>
      <c r="AK91" s="215" t="str">
        <f t="shared" si="6"/>
        <v/>
      </c>
      <c r="AL91" s="99" t="str">
        <f t="shared" si="7"/>
        <v/>
      </c>
      <c r="AN91" s="34" t="b">
        <f t="shared" si="8"/>
        <v>0</v>
      </c>
    </row>
    <row r="92" spans="1:40" ht="15.75" customHeight="1">
      <c r="A92" s="483"/>
      <c r="B92" s="486"/>
      <c r="C92" s="483"/>
      <c r="D92" s="487"/>
      <c r="E92" s="487"/>
      <c r="F92" s="486"/>
      <c r="G92" s="486" t="str">
        <f>+IFERROR(VLOOKUP(F92,Listas!$B:$C,2,0),"")</f>
        <v/>
      </c>
      <c r="H92" s="486"/>
      <c r="I92" s="486"/>
      <c r="J92" s="486"/>
      <c r="K92" s="483"/>
      <c r="L92" s="483"/>
      <c r="M92" s="547"/>
      <c r="N92" s="483"/>
      <c r="O92" s="487"/>
      <c r="P92" s="484"/>
      <c r="Q92" s="486"/>
      <c r="R92" s="486"/>
      <c r="S92" s="486"/>
      <c r="T92" s="486"/>
      <c r="U92" s="483"/>
      <c r="V92" s="486"/>
      <c r="W92" s="483"/>
      <c r="X92" s="86" t="str">
        <f t="shared" si="0"/>
        <v/>
      </c>
      <c r="Y92" s="465"/>
      <c r="Z92" s="466"/>
      <c r="AA92" s="223" t="str">
        <f>+IF(T92="UI",'Tasas por grupos escalonada'!$C$26,IF(T92="UYU",'Tasas por grupos escalonada'!$C$25,IF(T92="USD",'Tasas por grupos escalonada'!$C$27,"")))</f>
        <v/>
      </c>
      <c r="AB92" s="486"/>
      <c r="AC92" s="486"/>
      <c r="AD92" s="486"/>
      <c r="AE92" s="486"/>
      <c r="AF92" s="90" t="str">
        <f t="shared" si="1"/>
        <v/>
      </c>
      <c r="AG92" s="91" t="str">
        <f t="shared" si="2"/>
        <v/>
      </c>
      <c r="AH92" s="92" t="str">
        <f t="shared" si="3"/>
        <v/>
      </c>
      <c r="AI92" s="93" t="str">
        <f t="shared" si="4"/>
        <v/>
      </c>
      <c r="AJ92" s="93" t="str">
        <f t="shared" si="5"/>
        <v/>
      </c>
      <c r="AK92" s="215" t="str">
        <f t="shared" si="6"/>
        <v/>
      </c>
      <c r="AL92" s="99" t="str">
        <f t="shared" si="7"/>
        <v/>
      </c>
      <c r="AN92" s="34" t="b">
        <f t="shared" si="8"/>
        <v>0</v>
      </c>
    </row>
    <row r="93" spans="1:40" ht="15.75" customHeight="1">
      <c r="A93" s="483"/>
      <c r="B93" s="486"/>
      <c r="C93" s="483"/>
      <c r="D93" s="487"/>
      <c r="E93" s="487"/>
      <c r="F93" s="486"/>
      <c r="G93" s="486" t="str">
        <f>+IFERROR(VLOOKUP(F93,Listas!$B:$C,2,0),"")</f>
        <v/>
      </c>
      <c r="H93" s="486"/>
      <c r="I93" s="486"/>
      <c r="J93" s="486"/>
      <c r="K93" s="483"/>
      <c r="L93" s="483"/>
      <c r="M93" s="547"/>
      <c r="N93" s="483"/>
      <c r="O93" s="487"/>
      <c r="P93" s="484"/>
      <c r="Q93" s="486"/>
      <c r="R93" s="486"/>
      <c r="S93" s="486"/>
      <c r="T93" s="486"/>
      <c r="U93" s="483"/>
      <c r="V93" s="486"/>
      <c r="W93" s="483"/>
      <c r="X93" s="86" t="str">
        <f t="shared" si="0"/>
        <v/>
      </c>
      <c r="Y93" s="465"/>
      <c r="Z93" s="466"/>
      <c r="AA93" s="223" t="str">
        <f>+IF(T93="UI",'Tasas por grupos escalonada'!$C$26,IF(T93="UYU",'Tasas por grupos escalonada'!$C$25,IF(T93="USD",'Tasas por grupos escalonada'!$C$27,"")))</f>
        <v/>
      </c>
      <c r="AB93" s="486"/>
      <c r="AC93" s="486"/>
      <c r="AD93" s="486"/>
      <c r="AE93" s="486"/>
      <c r="AF93" s="90" t="str">
        <f t="shared" si="1"/>
        <v/>
      </c>
      <c r="AG93" s="91" t="str">
        <f t="shared" si="2"/>
        <v/>
      </c>
      <c r="AH93" s="92" t="str">
        <f t="shared" si="3"/>
        <v/>
      </c>
      <c r="AI93" s="93" t="str">
        <f t="shared" si="4"/>
        <v/>
      </c>
      <c r="AJ93" s="93" t="str">
        <f t="shared" si="5"/>
        <v/>
      </c>
      <c r="AK93" s="215" t="str">
        <f t="shared" si="6"/>
        <v/>
      </c>
      <c r="AL93" s="99" t="str">
        <f t="shared" si="7"/>
        <v/>
      </c>
      <c r="AN93" s="34" t="b">
        <f t="shared" si="8"/>
        <v>0</v>
      </c>
    </row>
    <row r="94" spans="1:40" ht="15.75" customHeight="1">
      <c r="A94" s="483"/>
      <c r="B94" s="486"/>
      <c r="C94" s="483"/>
      <c r="D94" s="487"/>
      <c r="E94" s="487"/>
      <c r="F94" s="486"/>
      <c r="G94" s="486" t="str">
        <f>+IFERROR(VLOOKUP(F94,Listas!$B:$C,2,0),"")</f>
        <v/>
      </c>
      <c r="H94" s="486"/>
      <c r="I94" s="486"/>
      <c r="J94" s="486"/>
      <c r="K94" s="483"/>
      <c r="L94" s="483"/>
      <c r="M94" s="547"/>
      <c r="N94" s="483"/>
      <c r="O94" s="487"/>
      <c r="P94" s="484"/>
      <c r="Q94" s="486"/>
      <c r="R94" s="486"/>
      <c r="S94" s="486"/>
      <c r="T94" s="486"/>
      <c r="U94" s="483"/>
      <c r="V94" s="486"/>
      <c r="W94" s="483"/>
      <c r="X94" s="86" t="str">
        <f t="shared" si="0"/>
        <v/>
      </c>
      <c r="Y94" s="465"/>
      <c r="Z94" s="466"/>
      <c r="AA94" s="223" t="str">
        <f>+IF(T94="UI",'Tasas por grupos escalonada'!$C$26,IF(T94="UYU",'Tasas por grupos escalonada'!$C$25,IF(T94="USD",'Tasas por grupos escalonada'!$C$27,"")))</f>
        <v/>
      </c>
      <c r="AB94" s="486"/>
      <c r="AC94" s="486"/>
      <c r="AD94" s="486"/>
      <c r="AE94" s="486"/>
      <c r="AF94" s="90" t="str">
        <f t="shared" si="1"/>
        <v/>
      </c>
      <c r="AG94" s="91" t="str">
        <f t="shared" si="2"/>
        <v/>
      </c>
      <c r="AH94" s="92" t="str">
        <f t="shared" si="3"/>
        <v/>
      </c>
      <c r="AI94" s="93" t="str">
        <f t="shared" si="4"/>
        <v/>
      </c>
      <c r="AJ94" s="93" t="str">
        <f t="shared" si="5"/>
        <v/>
      </c>
      <c r="AK94" s="215" t="str">
        <f t="shared" si="6"/>
        <v/>
      </c>
      <c r="AL94" s="99" t="str">
        <f t="shared" si="7"/>
        <v/>
      </c>
      <c r="AN94" s="34" t="b">
        <f t="shared" si="8"/>
        <v>0</v>
      </c>
    </row>
    <row r="95" spans="1:40" ht="15.75" customHeight="1">
      <c r="A95" s="483"/>
      <c r="B95" s="486"/>
      <c r="C95" s="483"/>
      <c r="D95" s="487"/>
      <c r="E95" s="487"/>
      <c r="F95" s="486"/>
      <c r="G95" s="486" t="str">
        <f>+IFERROR(VLOOKUP(F95,Listas!$B:$C,2,0),"")</f>
        <v/>
      </c>
      <c r="H95" s="486"/>
      <c r="I95" s="486"/>
      <c r="J95" s="486"/>
      <c r="K95" s="483"/>
      <c r="L95" s="483"/>
      <c r="M95" s="547"/>
      <c r="N95" s="483"/>
      <c r="O95" s="487"/>
      <c r="P95" s="484"/>
      <c r="Q95" s="486"/>
      <c r="R95" s="486"/>
      <c r="S95" s="486"/>
      <c r="T95" s="486"/>
      <c r="U95" s="483"/>
      <c r="V95" s="486"/>
      <c r="W95" s="483"/>
      <c r="X95" s="86" t="str">
        <f t="shared" si="0"/>
        <v/>
      </c>
      <c r="Y95" s="465"/>
      <c r="Z95" s="466"/>
      <c r="AA95" s="223" t="str">
        <f>+IF(T95="UI",'Tasas por grupos escalonada'!$C$26,IF(T95="UYU",'Tasas por grupos escalonada'!$C$25,IF(T95="USD",'Tasas por grupos escalonada'!$C$27,"")))</f>
        <v/>
      </c>
      <c r="AB95" s="486"/>
      <c r="AC95" s="486"/>
      <c r="AD95" s="486"/>
      <c r="AE95" s="486"/>
      <c r="AF95" s="90" t="str">
        <f t="shared" si="1"/>
        <v/>
      </c>
      <c r="AG95" s="91" t="str">
        <f t="shared" si="2"/>
        <v/>
      </c>
      <c r="AH95" s="92" t="str">
        <f t="shared" si="3"/>
        <v/>
      </c>
      <c r="AI95" s="93" t="str">
        <f t="shared" si="4"/>
        <v/>
      </c>
      <c r="AJ95" s="93" t="str">
        <f t="shared" si="5"/>
        <v/>
      </c>
      <c r="AK95" s="215" t="str">
        <f t="shared" si="6"/>
        <v/>
      </c>
      <c r="AL95" s="99" t="str">
        <f t="shared" si="7"/>
        <v/>
      </c>
      <c r="AN95" s="34" t="b">
        <f t="shared" si="8"/>
        <v>0</v>
      </c>
    </row>
    <row r="96" spans="1:40" ht="15.75" customHeight="1">
      <c r="A96" s="483"/>
      <c r="B96" s="486"/>
      <c r="C96" s="483"/>
      <c r="D96" s="487"/>
      <c r="E96" s="487"/>
      <c r="F96" s="486"/>
      <c r="G96" s="486" t="str">
        <f>+IFERROR(VLOOKUP(F96,Listas!$B:$C,2,0),"")</f>
        <v/>
      </c>
      <c r="H96" s="486"/>
      <c r="I96" s="486"/>
      <c r="J96" s="486"/>
      <c r="K96" s="483"/>
      <c r="L96" s="483"/>
      <c r="M96" s="547"/>
      <c r="N96" s="483"/>
      <c r="O96" s="487"/>
      <c r="P96" s="484"/>
      <c r="Q96" s="486"/>
      <c r="R96" s="486"/>
      <c r="S96" s="486"/>
      <c r="T96" s="486"/>
      <c r="U96" s="483"/>
      <c r="V96" s="486"/>
      <c r="W96" s="483"/>
      <c r="X96" s="86" t="str">
        <f t="shared" si="0"/>
        <v/>
      </c>
      <c r="Y96" s="465"/>
      <c r="Z96" s="466"/>
      <c r="AA96" s="223" t="str">
        <f>+IF(T96="UI",'Tasas por grupos escalonada'!$C$26,IF(T96="UYU",'Tasas por grupos escalonada'!$C$25,IF(T96="USD",'Tasas por grupos escalonada'!$C$27,"")))</f>
        <v/>
      </c>
      <c r="AB96" s="486"/>
      <c r="AC96" s="486"/>
      <c r="AD96" s="486"/>
      <c r="AE96" s="486"/>
      <c r="AF96" s="90" t="str">
        <f t="shared" si="1"/>
        <v/>
      </c>
      <c r="AG96" s="91" t="str">
        <f t="shared" si="2"/>
        <v/>
      </c>
      <c r="AH96" s="92" t="str">
        <f t="shared" si="3"/>
        <v/>
      </c>
      <c r="AI96" s="93" t="str">
        <f t="shared" si="4"/>
        <v/>
      </c>
      <c r="AJ96" s="93" t="str">
        <f t="shared" si="5"/>
        <v/>
      </c>
      <c r="AK96" s="215" t="str">
        <f t="shared" si="6"/>
        <v/>
      </c>
      <c r="AL96" s="99" t="str">
        <f t="shared" si="7"/>
        <v/>
      </c>
      <c r="AN96" s="34" t="b">
        <f t="shared" si="8"/>
        <v>0</v>
      </c>
    </row>
    <row r="97" spans="1:40" ht="15.75" customHeight="1">
      <c r="A97" s="483"/>
      <c r="B97" s="486"/>
      <c r="C97" s="483"/>
      <c r="D97" s="487"/>
      <c r="E97" s="487"/>
      <c r="F97" s="486"/>
      <c r="G97" s="486" t="str">
        <f>+IFERROR(VLOOKUP(F97,Listas!$B:$C,2,0),"")</f>
        <v/>
      </c>
      <c r="H97" s="486"/>
      <c r="I97" s="486"/>
      <c r="J97" s="486"/>
      <c r="K97" s="483"/>
      <c r="L97" s="483"/>
      <c r="M97" s="547"/>
      <c r="N97" s="483"/>
      <c r="O97" s="487"/>
      <c r="P97" s="484"/>
      <c r="Q97" s="486"/>
      <c r="R97" s="486"/>
      <c r="S97" s="486"/>
      <c r="T97" s="486"/>
      <c r="U97" s="483"/>
      <c r="V97" s="486"/>
      <c r="W97" s="483"/>
      <c r="X97" s="86" t="str">
        <f t="shared" si="0"/>
        <v/>
      </c>
      <c r="Y97" s="465"/>
      <c r="Z97" s="466"/>
      <c r="AA97" s="223" t="str">
        <f>+IF(T97="UI",'Tasas por grupos escalonada'!$C$26,IF(T97="UYU",'Tasas por grupos escalonada'!$C$25,IF(T97="USD",'Tasas por grupos escalonada'!$C$27,"")))</f>
        <v/>
      </c>
      <c r="AB97" s="486"/>
      <c r="AC97" s="486"/>
      <c r="AD97" s="486"/>
      <c r="AE97" s="486"/>
      <c r="AF97" s="90" t="str">
        <f t="shared" si="1"/>
        <v/>
      </c>
      <c r="AG97" s="91" t="str">
        <f t="shared" si="2"/>
        <v/>
      </c>
      <c r="AH97" s="92" t="str">
        <f t="shared" si="3"/>
        <v/>
      </c>
      <c r="AI97" s="93" t="str">
        <f t="shared" si="4"/>
        <v/>
      </c>
      <c r="AJ97" s="93" t="str">
        <f t="shared" si="5"/>
        <v/>
      </c>
      <c r="AK97" s="215" t="str">
        <f t="shared" si="6"/>
        <v/>
      </c>
      <c r="AL97" s="99" t="str">
        <f t="shared" si="7"/>
        <v/>
      </c>
      <c r="AN97" s="34" t="b">
        <f t="shared" si="8"/>
        <v>0</v>
      </c>
    </row>
    <row r="98" spans="1:40" ht="15.75" customHeight="1">
      <c r="A98" s="483"/>
      <c r="B98" s="486"/>
      <c r="C98" s="483"/>
      <c r="D98" s="487"/>
      <c r="E98" s="487"/>
      <c r="F98" s="486"/>
      <c r="G98" s="486" t="str">
        <f>+IFERROR(VLOOKUP(F98,Listas!$B:$C,2,0),"")</f>
        <v/>
      </c>
      <c r="H98" s="486"/>
      <c r="I98" s="486"/>
      <c r="J98" s="486"/>
      <c r="K98" s="483"/>
      <c r="L98" s="483"/>
      <c r="M98" s="547"/>
      <c r="N98" s="483"/>
      <c r="O98" s="487"/>
      <c r="P98" s="484"/>
      <c r="Q98" s="486"/>
      <c r="R98" s="486"/>
      <c r="S98" s="486"/>
      <c r="T98" s="486"/>
      <c r="U98" s="483"/>
      <c r="V98" s="486"/>
      <c r="W98" s="483"/>
      <c r="X98" s="86" t="str">
        <f t="shared" si="0"/>
        <v/>
      </c>
      <c r="Y98" s="465"/>
      <c r="Z98" s="466"/>
      <c r="AA98" s="223" t="str">
        <f>+IF(T98="UI",'Tasas por grupos escalonada'!$C$26,IF(T98="UYU",'Tasas por grupos escalonada'!$C$25,IF(T98="USD",'Tasas por grupos escalonada'!$C$27,"")))</f>
        <v/>
      </c>
      <c r="AB98" s="486"/>
      <c r="AC98" s="486"/>
      <c r="AD98" s="486"/>
      <c r="AE98" s="486"/>
      <c r="AF98" s="90" t="str">
        <f t="shared" si="1"/>
        <v/>
      </c>
      <c r="AG98" s="91" t="str">
        <f t="shared" si="2"/>
        <v/>
      </c>
      <c r="AH98" s="92" t="str">
        <f t="shared" si="3"/>
        <v/>
      </c>
      <c r="AI98" s="93" t="str">
        <f t="shared" si="4"/>
        <v/>
      </c>
      <c r="AJ98" s="93" t="str">
        <f t="shared" si="5"/>
        <v/>
      </c>
      <c r="AK98" s="215" t="str">
        <f t="shared" si="6"/>
        <v/>
      </c>
      <c r="AL98" s="99" t="str">
        <f t="shared" si="7"/>
        <v/>
      </c>
      <c r="AN98" s="34" t="b">
        <f t="shared" si="8"/>
        <v>0</v>
      </c>
    </row>
    <row r="99" spans="1:40" ht="15.75" customHeight="1">
      <c r="A99" s="483"/>
      <c r="B99" s="486"/>
      <c r="C99" s="483"/>
      <c r="D99" s="487"/>
      <c r="E99" s="487"/>
      <c r="F99" s="486"/>
      <c r="G99" s="486" t="str">
        <f>+IFERROR(VLOOKUP(F99,Listas!$B:$C,2,0),"")</f>
        <v/>
      </c>
      <c r="H99" s="486"/>
      <c r="I99" s="486"/>
      <c r="J99" s="486"/>
      <c r="K99" s="483"/>
      <c r="L99" s="483"/>
      <c r="M99" s="547"/>
      <c r="N99" s="483"/>
      <c r="O99" s="487"/>
      <c r="P99" s="484"/>
      <c r="Q99" s="486"/>
      <c r="R99" s="486"/>
      <c r="S99" s="486"/>
      <c r="T99" s="486"/>
      <c r="U99" s="483"/>
      <c r="V99" s="486"/>
      <c r="W99" s="483"/>
      <c r="X99" s="86" t="str">
        <f t="shared" si="0"/>
        <v/>
      </c>
      <c r="Y99" s="465"/>
      <c r="Z99" s="466"/>
      <c r="AA99" s="223" t="str">
        <f>+IF(T99="UI",'Tasas por grupos escalonada'!$C$26,IF(T99="UYU",'Tasas por grupos escalonada'!$C$25,IF(T99="USD",'Tasas por grupos escalonada'!$C$27,"")))</f>
        <v/>
      </c>
      <c r="AB99" s="486"/>
      <c r="AC99" s="486"/>
      <c r="AD99" s="486"/>
      <c r="AE99" s="486"/>
      <c r="AF99" s="90" t="str">
        <f t="shared" si="1"/>
        <v/>
      </c>
      <c r="AG99" s="91" t="str">
        <f t="shared" si="2"/>
        <v/>
      </c>
      <c r="AH99" s="92" t="str">
        <f t="shared" si="3"/>
        <v/>
      </c>
      <c r="AI99" s="93" t="str">
        <f t="shared" si="4"/>
        <v/>
      </c>
      <c r="AJ99" s="93" t="str">
        <f t="shared" si="5"/>
        <v/>
      </c>
      <c r="AK99" s="215" t="str">
        <f t="shared" si="6"/>
        <v/>
      </c>
      <c r="AL99" s="99" t="str">
        <f t="shared" si="7"/>
        <v/>
      </c>
      <c r="AN99" s="34" t="b">
        <f t="shared" si="8"/>
        <v>0</v>
      </c>
    </row>
    <row r="100" spans="1:40" ht="15.75" customHeight="1">
      <c r="A100" s="483"/>
      <c r="B100" s="486"/>
      <c r="C100" s="483"/>
      <c r="D100" s="487"/>
      <c r="E100" s="487"/>
      <c r="F100" s="486"/>
      <c r="G100" s="486" t="str">
        <f>+IFERROR(VLOOKUP(F100,Listas!$B:$C,2,0),"")</f>
        <v/>
      </c>
      <c r="H100" s="486"/>
      <c r="I100" s="486"/>
      <c r="J100" s="486"/>
      <c r="K100" s="483"/>
      <c r="L100" s="483"/>
      <c r="M100" s="547"/>
      <c r="N100" s="483"/>
      <c r="O100" s="487"/>
      <c r="P100" s="484"/>
      <c r="Q100" s="486"/>
      <c r="R100" s="486"/>
      <c r="S100" s="486"/>
      <c r="T100" s="486"/>
      <c r="U100" s="483"/>
      <c r="V100" s="486"/>
      <c r="W100" s="483"/>
      <c r="X100" s="86" t="str">
        <f t="shared" si="0"/>
        <v/>
      </c>
      <c r="Y100" s="465"/>
      <c r="Z100" s="466"/>
      <c r="AA100" s="223" t="str">
        <f>+IF(T100="UI",'Tasas por grupos escalonada'!$C$26,IF(T100="UYU",'Tasas por grupos escalonada'!$C$25,IF(T100="USD",'Tasas por grupos escalonada'!$C$27,"")))</f>
        <v/>
      </c>
      <c r="AB100" s="486"/>
      <c r="AC100" s="486"/>
      <c r="AD100" s="486"/>
      <c r="AE100" s="486"/>
      <c r="AF100" s="90" t="str">
        <f t="shared" si="1"/>
        <v/>
      </c>
      <c r="AG100" s="91" t="str">
        <f t="shared" si="2"/>
        <v/>
      </c>
      <c r="AH100" s="92" t="str">
        <f t="shared" si="3"/>
        <v/>
      </c>
      <c r="AI100" s="93" t="str">
        <f t="shared" si="4"/>
        <v/>
      </c>
      <c r="AJ100" s="93" t="str">
        <f t="shared" si="5"/>
        <v/>
      </c>
      <c r="AK100" s="215" t="str">
        <f t="shared" si="6"/>
        <v/>
      </c>
      <c r="AL100" s="99" t="str">
        <f t="shared" si="7"/>
        <v/>
      </c>
      <c r="AN100" s="34" t="b">
        <f t="shared" si="8"/>
        <v>0</v>
      </c>
    </row>
    <row r="101" spans="1:40" ht="15.75" customHeight="1">
      <c r="A101" s="483"/>
      <c r="B101" s="486"/>
      <c r="C101" s="483"/>
      <c r="D101" s="487"/>
      <c r="E101" s="487"/>
      <c r="F101" s="486"/>
      <c r="G101" s="486" t="str">
        <f>+IFERROR(VLOOKUP(F101,Listas!$B:$C,2,0),"")</f>
        <v/>
      </c>
      <c r="H101" s="486"/>
      <c r="I101" s="486"/>
      <c r="J101" s="486"/>
      <c r="K101" s="483"/>
      <c r="L101" s="483"/>
      <c r="M101" s="547"/>
      <c r="N101" s="483"/>
      <c r="O101" s="487"/>
      <c r="P101" s="484"/>
      <c r="Q101" s="486"/>
      <c r="R101" s="486"/>
      <c r="S101" s="486"/>
      <c r="T101" s="486"/>
      <c r="U101" s="483"/>
      <c r="V101" s="486"/>
      <c r="W101" s="483"/>
      <c r="X101" s="86" t="str">
        <f t="shared" si="0"/>
        <v/>
      </c>
      <c r="Y101" s="465"/>
      <c r="Z101" s="466"/>
      <c r="AA101" s="223" t="str">
        <f>+IF(T101="UI",'Tasas por grupos escalonada'!$C$26,IF(T101="UYU",'Tasas por grupos escalonada'!$C$25,IF(T101="USD",'Tasas por grupos escalonada'!$C$27,"")))</f>
        <v/>
      </c>
      <c r="AB101" s="486"/>
      <c r="AC101" s="486"/>
      <c r="AD101" s="486"/>
      <c r="AE101" s="486"/>
      <c r="AF101" s="90" t="str">
        <f t="shared" si="1"/>
        <v/>
      </c>
      <c r="AG101" s="91" t="str">
        <f t="shared" si="2"/>
        <v/>
      </c>
      <c r="AH101" s="92" t="str">
        <f t="shared" si="3"/>
        <v/>
      </c>
      <c r="AI101" s="93" t="str">
        <f t="shared" si="4"/>
        <v/>
      </c>
      <c r="AJ101" s="93" t="str">
        <f t="shared" si="5"/>
        <v/>
      </c>
      <c r="AK101" s="215" t="str">
        <f t="shared" si="6"/>
        <v/>
      </c>
      <c r="AL101" s="99" t="str">
        <f t="shared" si="7"/>
        <v/>
      </c>
      <c r="AN101" s="34" t="b">
        <f t="shared" si="8"/>
        <v>0</v>
      </c>
    </row>
    <row r="102" spans="1:40" ht="15.75" customHeight="1">
      <c r="A102" s="483"/>
      <c r="B102" s="486"/>
      <c r="C102" s="483"/>
      <c r="D102" s="487"/>
      <c r="E102" s="487"/>
      <c r="F102" s="486"/>
      <c r="G102" s="486" t="str">
        <f>+IFERROR(VLOOKUP(F102,Listas!$B:$C,2,0),"")</f>
        <v/>
      </c>
      <c r="H102" s="486"/>
      <c r="I102" s="486"/>
      <c r="J102" s="486"/>
      <c r="K102" s="483"/>
      <c r="L102" s="483"/>
      <c r="M102" s="547"/>
      <c r="N102" s="483"/>
      <c r="O102" s="487"/>
      <c r="P102" s="484"/>
      <c r="Q102" s="486"/>
      <c r="R102" s="486"/>
      <c r="S102" s="486"/>
      <c r="T102" s="486"/>
      <c r="U102" s="483"/>
      <c r="V102" s="486"/>
      <c r="W102" s="483"/>
      <c r="X102" s="86" t="str">
        <f t="shared" si="0"/>
        <v/>
      </c>
      <c r="Y102" s="465"/>
      <c r="Z102" s="466"/>
      <c r="AA102" s="223" t="str">
        <f>+IF(T102="UI",'Tasas por grupos escalonada'!$C$26,IF(T102="UYU",'Tasas por grupos escalonada'!$C$25,IF(T102="USD",'Tasas por grupos escalonada'!$C$27,"")))</f>
        <v/>
      </c>
      <c r="AB102" s="486"/>
      <c r="AC102" s="486"/>
      <c r="AD102" s="486"/>
      <c r="AE102" s="486"/>
      <c r="AF102" s="90" t="str">
        <f t="shared" si="1"/>
        <v/>
      </c>
      <c r="AG102" s="91" t="str">
        <f t="shared" si="2"/>
        <v/>
      </c>
      <c r="AH102" s="92" t="str">
        <f t="shared" si="3"/>
        <v/>
      </c>
      <c r="AI102" s="93" t="str">
        <f t="shared" si="4"/>
        <v/>
      </c>
      <c r="AJ102" s="93" t="str">
        <f t="shared" si="5"/>
        <v/>
      </c>
      <c r="AK102" s="215" t="str">
        <f t="shared" si="6"/>
        <v/>
      </c>
      <c r="AL102" s="99" t="str">
        <f t="shared" si="7"/>
        <v/>
      </c>
      <c r="AN102" s="34" t="b">
        <f t="shared" si="8"/>
        <v>0</v>
      </c>
    </row>
    <row r="103" spans="1:40" ht="15.75" customHeight="1">
      <c r="A103" s="483"/>
      <c r="B103" s="486"/>
      <c r="C103" s="483"/>
      <c r="D103" s="487"/>
      <c r="E103" s="487"/>
      <c r="F103" s="486"/>
      <c r="G103" s="486" t="str">
        <f>+IFERROR(VLOOKUP(F103,Listas!$B:$C,2,0),"")</f>
        <v/>
      </c>
      <c r="H103" s="486"/>
      <c r="I103" s="486"/>
      <c r="J103" s="486"/>
      <c r="K103" s="483"/>
      <c r="L103" s="483"/>
      <c r="M103" s="547"/>
      <c r="N103" s="483"/>
      <c r="O103" s="487"/>
      <c r="P103" s="484"/>
      <c r="Q103" s="486"/>
      <c r="R103" s="486"/>
      <c r="S103" s="486"/>
      <c r="T103" s="486"/>
      <c r="U103" s="483"/>
      <c r="V103" s="486"/>
      <c r="W103" s="483"/>
      <c r="X103" s="86" t="str">
        <f t="shared" si="0"/>
        <v/>
      </c>
      <c r="Y103" s="465"/>
      <c r="Z103" s="466"/>
      <c r="AA103" s="223" t="str">
        <f>+IF(T103="UI",'Tasas por grupos escalonada'!$C$26,IF(T103="UYU",'Tasas por grupos escalonada'!$C$25,IF(T103="USD",'Tasas por grupos escalonada'!$C$27,"")))</f>
        <v/>
      </c>
      <c r="AB103" s="486"/>
      <c r="AC103" s="486"/>
      <c r="AD103" s="486"/>
      <c r="AE103" s="486"/>
      <c r="AF103" s="90" t="str">
        <f t="shared" si="1"/>
        <v/>
      </c>
      <c r="AG103" s="91" t="str">
        <f t="shared" si="2"/>
        <v/>
      </c>
      <c r="AH103" s="92" t="str">
        <f t="shared" si="3"/>
        <v/>
      </c>
      <c r="AI103" s="93" t="str">
        <f t="shared" si="4"/>
        <v/>
      </c>
      <c r="AJ103" s="93" t="str">
        <f t="shared" si="5"/>
        <v/>
      </c>
      <c r="AK103" s="215" t="str">
        <f t="shared" si="6"/>
        <v/>
      </c>
      <c r="AL103" s="99" t="str">
        <f t="shared" si="7"/>
        <v/>
      </c>
      <c r="AN103" s="34" t="b">
        <f t="shared" si="8"/>
        <v>0</v>
      </c>
    </row>
    <row r="104" spans="1:40" ht="15.75" customHeight="1">
      <c r="A104" s="483"/>
      <c r="B104" s="486"/>
      <c r="C104" s="483"/>
      <c r="D104" s="487"/>
      <c r="E104" s="487"/>
      <c r="F104" s="486"/>
      <c r="G104" s="486" t="str">
        <f>+IFERROR(VLOOKUP(F104,Listas!$B:$C,2,0),"")</f>
        <v/>
      </c>
      <c r="H104" s="486"/>
      <c r="I104" s="486"/>
      <c r="J104" s="486"/>
      <c r="K104" s="483"/>
      <c r="L104" s="483"/>
      <c r="M104" s="547"/>
      <c r="N104" s="483"/>
      <c r="O104" s="487"/>
      <c r="P104" s="484"/>
      <c r="Q104" s="486"/>
      <c r="R104" s="486"/>
      <c r="S104" s="486"/>
      <c r="T104" s="486"/>
      <c r="U104" s="483"/>
      <c r="V104" s="486"/>
      <c r="W104" s="483"/>
      <c r="X104" s="86" t="str">
        <f t="shared" si="0"/>
        <v/>
      </c>
      <c r="Y104" s="465"/>
      <c r="Z104" s="466"/>
      <c r="AA104" s="223" t="str">
        <f>+IF(T104="UI",'Tasas por grupos escalonada'!$C$26,IF(T104="UYU",'Tasas por grupos escalonada'!$C$25,IF(T104="USD",'Tasas por grupos escalonada'!$C$27,"")))</f>
        <v/>
      </c>
      <c r="AB104" s="486"/>
      <c r="AC104" s="486"/>
      <c r="AD104" s="486"/>
      <c r="AE104" s="486"/>
      <c r="AF104" s="90" t="str">
        <f t="shared" si="1"/>
        <v/>
      </c>
      <c r="AG104" s="91" t="str">
        <f t="shared" si="2"/>
        <v/>
      </c>
      <c r="AH104" s="92" t="str">
        <f t="shared" si="3"/>
        <v/>
      </c>
      <c r="AI104" s="93" t="str">
        <f t="shared" si="4"/>
        <v/>
      </c>
      <c r="AJ104" s="93" t="str">
        <f t="shared" si="5"/>
        <v/>
      </c>
      <c r="AK104" s="215" t="str">
        <f t="shared" si="6"/>
        <v/>
      </c>
      <c r="AL104" s="99" t="str">
        <f t="shared" si="7"/>
        <v/>
      </c>
      <c r="AN104" s="34" t="b">
        <f t="shared" si="8"/>
        <v>0</v>
      </c>
    </row>
    <row r="105" spans="1:40" ht="15.75" customHeight="1">
      <c r="A105" s="483"/>
      <c r="B105" s="486"/>
      <c r="C105" s="483"/>
      <c r="D105" s="487"/>
      <c r="E105" s="487"/>
      <c r="F105" s="486"/>
      <c r="G105" s="486" t="str">
        <f>+IFERROR(VLOOKUP(F105,Listas!$B:$C,2,0),"")</f>
        <v/>
      </c>
      <c r="H105" s="486"/>
      <c r="I105" s="486"/>
      <c r="J105" s="486"/>
      <c r="K105" s="483"/>
      <c r="L105" s="483"/>
      <c r="M105" s="547"/>
      <c r="N105" s="483"/>
      <c r="O105" s="487"/>
      <c r="P105" s="484"/>
      <c r="Q105" s="486"/>
      <c r="R105" s="486"/>
      <c r="S105" s="486"/>
      <c r="T105" s="486"/>
      <c r="U105" s="483"/>
      <c r="V105" s="486"/>
      <c r="W105" s="483"/>
      <c r="X105" s="86" t="str">
        <f t="shared" si="0"/>
        <v/>
      </c>
      <c r="Y105" s="465"/>
      <c r="Z105" s="466"/>
      <c r="AA105" s="223" t="str">
        <f>+IF(T105="UI",'Tasas por grupos escalonada'!$C$26,IF(T105="UYU",'Tasas por grupos escalonada'!$C$25,IF(T105="USD",'Tasas por grupos escalonada'!$C$27,"")))</f>
        <v/>
      </c>
      <c r="AB105" s="486"/>
      <c r="AC105" s="486"/>
      <c r="AD105" s="486"/>
      <c r="AE105" s="486"/>
      <c r="AF105" s="90" t="str">
        <f t="shared" si="1"/>
        <v/>
      </c>
      <c r="AG105" s="91" t="str">
        <f t="shared" si="2"/>
        <v/>
      </c>
      <c r="AH105" s="92" t="str">
        <f t="shared" si="3"/>
        <v/>
      </c>
      <c r="AI105" s="93" t="str">
        <f t="shared" si="4"/>
        <v/>
      </c>
      <c r="AJ105" s="93" t="str">
        <f t="shared" si="5"/>
        <v/>
      </c>
      <c r="AK105" s="215" t="str">
        <f t="shared" si="6"/>
        <v/>
      </c>
      <c r="AL105" s="99" t="str">
        <f t="shared" si="7"/>
        <v/>
      </c>
      <c r="AN105" s="34" t="b">
        <f t="shared" si="8"/>
        <v>0</v>
      </c>
    </row>
    <row r="106" spans="1:40" ht="15.75" customHeight="1">
      <c r="A106" s="483"/>
      <c r="B106" s="486"/>
      <c r="C106" s="483"/>
      <c r="D106" s="487"/>
      <c r="E106" s="487"/>
      <c r="F106" s="486"/>
      <c r="G106" s="486" t="str">
        <f>+IFERROR(VLOOKUP(F106,Listas!$B:$C,2,0),"")</f>
        <v/>
      </c>
      <c r="H106" s="486"/>
      <c r="I106" s="486"/>
      <c r="J106" s="486"/>
      <c r="K106" s="483"/>
      <c r="L106" s="483"/>
      <c r="M106" s="547"/>
      <c r="N106" s="483"/>
      <c r="O106" s="487"/>
      <c r="P106" s="484"/>
      <c r="Q106" s="486"/>
      <c r="R106" s="486"/>
      <c r="S106" s="486"/>
      <c r="T106" s="486"/>
      <c r="U106" s="483"/>
      <c r="V106" s="486"/>
      <c r="W106" s="483"/>
      <c r="X106" s="86" t="str">
        <f t="shared" si="0"/>
        <v/>
      </c>
      <c r="Y106" s="465"/>
      <c r="Z106" s="466"/>
      <c r="AA106" s="223" t="str">
        <f>+IF(T106="UI",'Tasas por grupos escalonada'!$C$26,IF(T106="UYU",'Tasas por grupos escalonada'!$C$25,IF(T106="USD",'Tasas por grupos escalonada'!$C$27,"")))</f>
        <v/>
      </c>
      <c r="AB106" s="486"/>
      <c r="AC106" s="486"/>
      <c r="AD106" s="486"/>
      <c r="AE106" s="486"/>
      <c r="AF106" s="90" t="str">
        <f t="shared" si="1"/>
        <v/>
      </c>
      <c r="AG106" s="91" t="str">
        <f t="shared" si="2"/>
        <v/>
      </c>
      <c r="AH106" s="92" t="str">
        <f t="shared" si="3"/>
        <v/>
      </c>
      <c r="AI106" s="93" t="str">
        <f t="shared" si="4"/>
        <v/>
      </c>
      <c r="AJ106" s="93" t="str">
        <f t="shared" si="5"/>
        <v/>
      </c>
      <c r="AK106" s="215" t="str">
        <f t="shared" si="6"/>
        <v/>
      </c>
      <c r="AL106" s="99" t="str">
        <f t="shared" si="7"/>
        <v/>
      </c>
      <c r="AN106" s="34" t="b">
        <f t="shared" si="8"/>
        <v>0</v>
      </c>
    </row>
    <row r="107" spans="1:40" ht="15.75" customHeight="1">
      <c r="A107" s="483"/>
      <c r="B107" s="486"/>
      <c r="C107" s="483"/>
      <c r="D107" s="487"/>
      <c r="E107" s="487"/>
      <c r="F107" s="486"/>
      <c r="G107" s="486" t="str">
        <f>+IFERROR(VLOOKUP(F107,Listas!$B:$C,2,0),"")</f>
        <v/>
      </c>
      <c r="H107" s="486"/>
      <c r="I107" s="486"/>
      <c r="J107" s="486"/>
      <c r="K107" s="483"/>
      <c r="L107" s="483"/>
      <c r="M107" s="547"/>
      <c r="N107" s="483"/>
      <c r="O107" s="487"/>
      <c r="P107" s="484"/>
      <c r="Q107" s="486"/>
      <c r="R107" s="486"/>
      <c r="S107" s="486"/>
      <c r="T107" s="486"/>
      <c r="U107" s="483"/>
      <c r="V107" s="486"/>
      <c r="W107" s="483"/>
      <c r="X107" s="86" t="str">
        <f t="shared" si="0"/>
        <v/>
      </c>
      <c r="Y107" s="465"/>
      <c r="Z107" s="466"/>
      <c r="AA107" s="223" t="str">
        <f>+IF(T107="UI",'Tasas por grupos escalonada'!$C$26,IF(T107="UYU",'Tasas por grupos escalonada'!$C$25,IF(T107="USD",'Tasas por grupos escalonada'!$C$27,"")))</f>
        <v/>
      </c>
      <c r="AB107" s="486"/>
      <c r="AC107" s="486"/>
      <c r="AD107" s="486"/>
      <c r="AE107" s="486"/>
      <c r="AF107" s="90" t="str">
        <f t="shared" si="1"/>
        <v/>
      </c>
      <c r="AG107" s="91" t="str">
        <f t="shared" si="2"/>
        <v/>
      </c>
      <c r="AH107" s="92" t="str">
        <f t="shared" si="3"/>
        <v/>
      </c>
      <c r="AI107" s="93" t="str">
        <f t="shared" si="4"/>
        <v/>
      </c>
      <c r="AJ107" s="93" t="str">
        <f t="shared" si="5"/>
        <v/>
      </c>
      <c r="AK107" s="215" t="str">
        <f t="shared" si="6"/>
        <v/>
      </c>
      <c r="AL107" s="99" t="str">
        <f t="shared" si="7"/>
        <v/>
      </c>
      <c r="AN107" s="34" t="b">
        <f t="shared" si="8"/>
        <v>0</v>
      </c>
    </row>
    <row r="108" spans="1:40" ht="15.75" customHeight="1">
      <c r="A108" s="483"/>
      <c r="B108" s="486"/>
      <c r="C108" s="483"/>
      <c r="D108" s="487"/>
      <c r="E108" s="487"/>
      <c r="F108" s="486"/>
      <c r="G108" s="486" t="str">
        <f>+IFERROR(VLOOKUP(F108,Listas!$B:$C,2,0),"")</f>
        <v/>
      </c>
      <c r="H108" s="486"/>
      <c r="I108" s="486"/>
      <c r="J108" s="486"/>
      <c r="K108" s="483"/>
      <c r="L108" s="483"/>
      <c r="M108" s="547"/>
      <c r="N108" s="483"/>
      <c r="O108" s="487"/>
      <c r="P108" s="484"/>
      <c r="Q108" s="486"/>
      <c r="R108" s="486"/>
      <c r="S108" s="486"/>
      <c r="T108" s="486"/>
      <c r="U108" s="483"/>
      <c r="V108" s="486"/>
      <c r="W108" s="483"/>
      <c r="X108" s="86" t="str">
        <f t="shared" si="0"/>
        <v/>
      </c>
      <c r="Y108" s="465"/>
      <c r="Z108" s="466"/>
      <c r="AA108" s="223" t="str">
        <f>+IF(T108="UI",'Tasas por grupos escalonada'!$C$26,IF(T108="UYU",'Tasas por grupos escalonada'!$C$25,IF(T108="USD",'Tasas por grupos escalonada'!$C$27,"")))</f>
        <v/>
      </c>
      <c r="AB108" s="486"/>
      <c r="AC108" s="486"/>
      <c r="AD108" s="486"/>
      <c r="AE108" s="486"/>
      <c r="AF108" s="90" t="str">
        <f t="shared" si="1"/>
        <v/>
      </c>
      <c r="AG108" s="91" t="str">
        <f t="shared" si="2"/>
        <v/>
      </c>
      <c r="AH108" s="92" t="str">
        <f t="shared" si="3"/>
        <v/>
      </c>
      <c r="AI108" s="93" t="str">
        <f t="shared" si="4"/>
        <v/>
      </c>
      <c r="AJ108" s="93" t="str">
        <f t="shared" si="5"/>
        <v/>
      </c>
      <c r="AK108" s="215" t="str">
        <f t="shared" si="6"/>
        <v/>
      </c>
      <c r="AL108" s="99" t="str">
        <f t="shared" si="7"/>
        <v/>
      </c>
      <c r="AN108" s="34" t="b">
        <f t="shared" si="8"/>
        <v>0</v>
      </c>
    </row>
    <row r="109" spans="1:40" ht="15.75" customHeight="1">
      <c r="A109" s="483"/>
      <c r="B109" s="486"/>
      <c r="C109" s="483"/>
      <c r="D109" s="487"/>
      <c r="E109" s="487"/>
      <c r="F109" s="486"/>
      <c r="G109" s="486" t="str">
        <f>+IFERROR(VLOOKUP(F109,Listas!$B:$C,2,0),"")</f>
        <v/>
      </c>
      <c r="H109" s="486"/>
      <c r="I109" s="486"/>
      <c r="J109" s="486"/>
      <c r="K109" s="483"/>
      <c r="L109" s="483"/>
      <c r="M109" s="547"/>
      <c r="N109" s="483"/>
      <c r="O109" s="487"/>
      <c r="P109" s="484"/>
      <c r="Q109" s="486"/>
      <c r="R109" s="486"/>
      <c r="S109" s="486"/>
      <c r="T109" s="486"/>
      <c r="U109" s="483"/>
      <c r="V109" s="486"/>
      <c r="W109" s="483"/>
      <c r="X109" s="86" t="str">
        <f t="shared" si="0"/>
        <v/>
      </c>
      <c r="Y109" s="465"/>
      <c r="Z109" s="466"/>
      <c r="AA109" s="223" t="str">
        <f>+IF(T109="UI",'Tasas por grupos escalonada'!$C$26,IF(T109="UYU",'Tasas por grupos escalonada'!$C$25,IF(T109="USD",'Tasas por grupos escalonada'!$C$27,"")))</f>
        <v/>
      </c>
      <c r="AB109" s="486"/>
      <c r="AC109" s="486"/>
      <c r="AD109" s="486"/>
      <c r="AE109" s="486"/>
      <c r="AF109" s="90" t="str">
        <f t="shared" si="1"/>
        <v/>
      </c>
      <c r="AG109" s="91" t="str">
        <f t="shared" si="2"/>
        <v/>
      </c>
      <c r="AH109" s="92" t="str">
        <f t="shared" si="3"/>
        <v/>
      </c>
      <c r="AI109" s="93" t="str">
        <f t="shared" si="4"/>
        <v/>
      </c>
      <c r="AJ109" s="93" t="str">
        <f t="shared" si="5"/>
        <v/>
      </c>
      <c r="AK109" s="215" t="str">
        <f t="shared" si="6"/>
        <v/>
      </c>
      <c r="AL109" s="99" t="str">
        <f t="shared" si="7"/>
        <v/>
      </c>
      <c r="AN109" s="34" t="b">
        <f t="shared" si="8"/>
        <v>0</v>
      </c>
    </row>
    <row r="110" spans="1:40" ht="15.75" customHeight="1">
      <c r="A110" s="483"/>
      <c r="B110" s="486"/>
      <c r="C110" s="483"/>
      <c r="D110" s="487"/>
      <c r="E110" s="487"/>
      <c r="F110" s="486"/>
      <c r="G110" s="486" t="str">
        <f>+IFERROR(VLOOKUP(F110,Listas!$B:$C,2,0),"")</f>
        <v/>
      </c>
      <c r="H110" s="486"/>
      <c r="I110" s="486"/>
      <c r="J110" s="486"/>
      <c r="K110" s="483"/>
      <c r="L110" s="483"/>
      <c r="M110" s="547"/>
      <c r="N110" s="483"/>
      <c r="O110" s="487"/>
      <c r="P110" s="484"/>
      <c r="Q110" s="486"/>
      <c r="R110" s="486"/>
      <c r="S110" s="486"/>
      <c r="T110" s="486"/>
      <c r="U110" s="483"/>
      <c r="V110" s="486"/>
      <c r="W110" s="483"/>
      <c r="X110" s="86" t="str">
        <f t="shared" si="0"/>
        <v/>
      </c>
      <c r="Y110" s="465"/>
      <c r="Z110" s="466"/>
      <c r="AA110" s="223" t="str">
        <f>+IF(T110="UI",'Tasas por grupos escalonada'!$C$26,IF(T110="UYU",'Tasas por grupos escalonada'!$C$25,IF(T110="USD",'Tasas por grupos escalonada'!$C$27,"")))</f>
        <v/>
      </c>
      <c r="AB110" s="486"/>
      <c r="AC110" s="486"/>
      <c r="AD110" s="486"/>
      <c r="AE110" s="486"/>
      <c r="AF110" s="90" t="str">
        <f t="shared" si="1"/>
        <v/>
      </c>
      <c r="AG110" s="91" t="str">
        <f t="shared" si="2"/>
        <v/>
      </c>
      <c r="AH110" s="92" t="str">
        <f t="shared" si="3"/>
        <v/>
      </c>
      <c r="AI110" s="93" t="str">
        <f t="shared" si="4"/>
        <v/>
      </c>
      <c r="AJ110" s="93" t="str">
        <f t="shared" si="5"/>
        <v/>
      </c>
      <c r="AK110" s="215" t="str">
        <f t="shared" si="6"/>
        <v/>
      </c>
      <c r="AL110" s="99" t="str">
        <f t="shared" si="7"/>
        <v/>
      </c>
      <c r="AN110" s="34" t="b">
        <f t="shared" si="8"/>
        <v>0</v>
      </c>
    </row>
    <row r="111" spans="1:40" ht="15.75" customHeight="1">
      <c r="A111" s="483"/>
      <c r="B111" s="486"/>
      <c r="C111" s="483"/>
      <c r="D111" s="487"/>
      <c r="E111" s="487"/>
      <c r="F111" s="486"/>
      <c r="G111" s="486" t="str">
        <f>+IFERROR(VLOOKUP(F111,Listas!$B:$C,2,0),"")</f>
        <v/>
      </c>
      <c r="H111" s="486"/>
      <c r="I111" s="486"/>
      <c r="J111" s="486"/>
      <c r="K111" s="483"/>
      <c r="L111" s="483"/>
      <c r="M111" s="547"/>
      <c r="N111" s="483"/>
      <c r="O111" s="487"/>
      <c r="P111" s="484"/>
      <c r="Q111" s="486"/>
      <c r="R111" s="486"/>
      <c r="S111" s="486"/>
      <c r="T111" s="486"/>
      <c r="U111" s="483"/>
      <c r="V111" s="486"/>
      <c r="W111" s="483"/>
      <c r="X111" s="86" t="str">
        <f t="shared" si="0"/>
        <v/>
      </c>
      <c r="Y111" s="465"/>
      <c r="Z111" s="466"/>
      <c r="AA111" s="223" t="str">
        <f>+IF(T111="UI",'Tasas por grupos escalonada'!$C$26,IF(T111="UYU",'Tasas por grupos escalonada'!$C$25,IF(T111="USD",'Tasas por grupos escalonada'!$C$27,"")))</f>
        <v/>
      </c>
      <c r="AB111" s="486"/>
      <c r="AC111" s="486"/>
      <c r="AD111" s="486"/>
      <c r="AE111" s="486"/>
      <c r="AF111" s="90" t="str">
        <f t="shared" si="1"/>
        <v/>
      </c>
      <c r="AG111" s="91" t="str">
        <f t="shared" si="2"/>
        <v/>
      </c>
      <c r="AH111" s="92" t="str">
        <f t="shared" si="3"/>
        <v/>
      </c>
      <c r="AI111" s="93" t="str">
        <f t="shared" si="4"/>
        <v/>
      </c>
      <c r="AJ111" s="93" t="str">
        <f t="shared" si="5"/>
        <v/>
      </c>
      <c r="AK111" s="215" t="str">
        <f t="shared" si="6"/>
        <v/>
      </c>
      <c r="AL111" s="99" t="str">
        <f t="shared" si="7"/>
        <v/>
      </c>
      <c r="AN111" s="34" t="b">
        <f t="shared" si="8"/>
        <v>0</v>
      </c>
    </row>
    <row r="112" spans="1:40" ht="15.75" customHeight="1">
      <c r="A112" s="483"/>
      <c r="B112" s="486"/>
      <c r="C112" s="483"/>
      <c r="D112" s="487"/>
      <c r="E112" s="487"/>
      <c r="F112" s="486"/>
      <c r="G112" s="486" t="str">
        <f>+IFERROR(VLOOKUP(F112,Listas!$B:$C,2,0),"")</f>
        <v/>
      </c>
      <c r="H112" s="486"/>
      <c r="I112" s="486"/>
      <c r="J112" s="486"/>
      <c r="K112" s="483"/>
      <c r="L112" s="483"/>
      <c r="M112" s="547"/>
      <c r="N112" s="483"/>
      <c r="O112" s="487"/>
      <c r="P112" s="484"/>
      <c r="Q112" s="486"/>
      <c r="R112" s="486"/>
      <c r="S112" s="486"/>
      <c r="T112" s="486"/>
      <c r="U112" s="483"/>
      <c r="V112" s="486"/>
      <c r="W112" s="483"/>
      <c r="X112" s="86" t="str">
        <f t="shared" si="0"/>
        <v/>
      </c>
      <c r="Y112" s="465"/>
      <c r="Z112" s="466"/>
      <c r="AA112" s="223" t="str">
        <f>+IF(T112="UI",'Tasas por grupos escalonada'!$C$26,IF(T112="UYU",'Tasas por grupos escalonada'!$C$25,IF(T112="USD",'Tasas por grupos escalonada'!$C$27,"")))</f>
        <v/>
      </c>
      <c r="AB112" s="486"/>
      <c r="AC112" s="486"/>
      <c r="AD112" s="486"/>
      <c r="AE112" s="486"/>
      <c r="AF112" s="90" t="str">
        <f t="shared" si="1"/>
        <v/>
      </c>
      <c r="AG112" s="91" t="str">
        <f t="shared" si="2"/>
        <v/>
      </c>
      <c r="AH112" s="92" t="str">
        <f t="shared" si="3"/>
        <v/>
      </c>
      <c r="AI112" s="93" t="str">
        <f t="shared" si="4"/>
        <v/>
      </c>
      <c r="AJ112" s="93" t="str">
        <f t="shared" si="5"/>
        <v/>
      </c>
      <c r="AK112" s="215" t="str">
        <f t="shared" si="6"/>
        <v/>
      </c>
      <c r="AL112" s="99" t="str">
        <f t="shared" si="7"/>
        <v/>
      </c>
      <c r="AN112" s="34" t="b">
        <f t="shared" si="8"/>
        <v>0</v>
      </c>
    </row>
    <row r="113" spans="1:40" ht="15.75" customHeight="1">
      <c r="A113" s="483"/>
      <c r="B113" s="486"/>
      <c r="C113" s="483"/>
      <c r="D113" s="487"/>
      <c r="E113" s="487"/>
      <c r="F113" s="486"/>
      <c r="G113" s="486" t="str">
        <f>+IFERROR(VLOOKUP(F113,Listas!$B:$C,2,0),"")</f>
        <v/>
      </c>
      <c r="H113" s="486"/>
      <c r="I113" s="486"/>
      <c r="J113" s="486"/>
      <c r="K113" s="483"/>
      <c r="L113" s="483"/>
      <c r="M113" s="547"/>
      <c r="N113" s="483"/>
      <c r="O113" s="487"/>
      <c r="P113" s="484"/>
      <c r="Q113" s="486"/>
      <c r="R113" s="486"/>
      <c r="S113" s="486"/>
      <c r="T113" s="486"/>
      <c r="U113" s="483"/>
      <c r="V113" s="486"/>
      <c r="W113" s="483"/>
      <c r="X113" s="86" t="str">
        <f t="shared" si="0"/>
        <v/>
      </c>
      <c r="Y113" s="465"/>
      <c r="Z113" s="466"/>
      <c r="AA113" s="223" t="str">
        <f>+IF(T113="UI",'Tasas por grupos escalonada'!$C$26,IF(T113="UYU",'Tasas por grupos escalonada'!$C$25,IF(T113="USD",'Tasas por grupos escalonada'!$C$27,"")))</f>
        <v/>
      </c>
      <c r="AB113" s="486"/>
      <c r="AC113" s="486"/>
      <c r="AD113" s="486"/>
      <c r="AE113" s="486"/>
      <c r="AF113" s="90" t="str">
        <f t="shared" si="1"/>
        <v/>
      </c>
      <c r="AG113" s="91" t="str">
        <f t="shared" si="2"/>
        <v/>
      </c>
      <c r="AH113" s="92" t="str">
        <f t="shared" si="3"/>
        <v/>
      </c>
      <c r="AI113" s="93" t="str">
        <f t="shared" si="4"/>
        <v/>
      </c>
      <c r="AJ113" s="93" t="str">
        <f t="shared" si="5"/>
        <v/>
      </c>
      <c r="AK113" s="215" t="str">
        <f t="shared" si="6"/>
        <v/>
      </c>
      <c r="AL113" s="99" t="str">
        <f t="shared" si="7"/>
        <v/>
      </c>
      <c r="AN113" s="34" t="b">
        <f t="shared" si="8"/>
        <v>0</v>
      </c>
    </row>
    <row r="114" spans="1:40" ht="15.75" customHeight="1">
      <c r="A114" s="483"/>
      <c r="B114" s="486"/>
      <c r="C114" s="483"/>
      <c r="D114" s="487"/>
      <c r="E114" s="487"/>
      <c r="F114" s="486"/>
      <c r="G114" s="486" t="str">
        <f>+IFERROR(VLOOKUP(F114,Listas!$B:$C,2,0),"")</f>
        <v/>
      </c>
      <c r="H114" s="486"/>
      <c r="I114" s="486"/>
      <c r="J114" s="486"/>
      <c r="K114" s="483"/>
      <c r="L114" s="483"/>
      <c r="M114" s="547"/>
      <c r="N114" s="483"/>
      <c r="O114" s="487"/>
      <c r="P114" s="484"/>
      <c r="Q114" s="486"/>
      <c r="R114" s="486"/>
      <c r="S114" s="486"/>
      <c r="T114" s="486"/>
      <c r="U114" s="483"/>
      <c r="V114" s="486"/>
      <c r="W114" s="483"/>
      <c r="X114" s="86" t="str">
        <f t="shared" si="0"/>
        <v/>
      </c>
      <c r="Y114" s="465"/>
      <c r="Z114" s="466"/>
      <c r="AA114" s="223" t="str">
        <f>+IF(T114="UI",'Tasas por grupos escalonada'!$C$26,IF(T114="UYU",'Tasas por grupos escalonada'!$C$25,IF(T114="USD",'Tasas por grupos escalonada'!$C$27,"")))</f>
        <v/>
      </c>
      <c r="AB114" s="486"/>
      <c r="AC114" s="486"/>
      <c r="AD114" s="486"/>
      <c r="AE114" s="486"/>
      <c r="AF114" s="90" t="str">
        <f t="shared" si="1"/>
        <v/>
      </c>
      <c r="AG114" s="91" t="str">
        <f t="shared" si="2"/>
        <v/>
      </c>
      <c r="AH114" s="92" t="str">
        <f t="shared" si="3"/>
        <v/>
      </c>
      <c r="AI114" s="93" t="str">
        <f t="shared" si="4"/>
        <v/>
      </c>
      <c r="AJ114" s="93" t="str">
        <f t="shared" si="5"/>
        <v/>
      </c>
      <c r="AK114" s="215" t="str">
        <f t="shared" si="6"/>
        <v/>
      </c>
      <c r="AL114" s="99" t="str">
        <f t="shared" si="7"/>
        <v/>
      </c>
      <c r="AN114" s="34" t="b">
        <f t="shared" si="8"/>
        <v>0</v>
      </c>
    </row>
    <row r="115" spans="1:40" ht="15.75" customHeight="1">
      <c r="A115" s="483"/>
      <c r="B115" s="486"/>
      <c r="C115" s="483"/>
      <c r="D115" s="487"/>
      <c r="E115" s="487"/>
      <c r="F115" s="486"/>
      <c r="G115" s="486" t="str">
        <f>+IFERROR(VLOOKUP(F115,Listas!$B:$C,2,0),"")</f>
        <v/>
      </c>
      <c r="H115" s="486"/>
      <c r="I115" s="486"/>
      <c r="J115" s="486"/>
      <c r="K115" s="483"/>
      <c r="L115" s="483"/>
      <c r="M115" s="547"/>
      <c r="N115" s="483"/>
      <c r="O115" s="487"/>
      <c r="P115" s="484"/>
      <c r="Q115" s="486"/>
      <c r="R115" s="486"/>
      <c r="S115" s="486"/>
      <c r="T115" s="486"/>
      <c r="U115" s="483"/>
      <c r="V115" s="486"/>
      <c r="W115" s="483"/>
      <c r="X115" s="86" t="str">
        <f t="shared" si="0"/>
        <v/>
      </c>
      <c r="Y115" s="465"/>
      <c r="Z115" s="466"/>
      <c r="AA115" s="223" t="str">
        <f>+IF(T115="UI",'Tasas por grupos escalonada'!$C$26,IF(T115="UYU",'Tasas por grupos escalonada'!$C$25,IF(T115="USD",'Tasas por grupos escalonada'!$C$27,"")))</f>
        <v/>
      </c>
      <c r="AB115" s="486"/>
      <c r="AC115" s="486"/>
      <c r="AD115" s="486"/>
      <c r="AE115" s="486"/>
      <c r="AF115" s="90" t="str">
        <f t="shared" si="1"/>
        <v/>
      </c>
      <c r="AG115" s="91" t="str">
        <f t="shared" si="2"/>
        <v/>
      </c>
      <c r="AH115" s="92" t="str">
        <f t="shared" si="3"/>
        <v/>
      </c>
      <c r="AI115" s="93" t="str">
        <f t="shared" si="4"/>
        <v/>
      </c>
      <c r="AJ115" s="93" t="str">
        <f t="shared" si="5"/>
        <v/>
      </c>
      <c r="AK115" s="215" t="str">
        <f t="shared" si="6"/>
        <v/>
      </c>
      <c r="AL115" s="99" t="str">
        <f t="shared" si="7"/>
        <v/>
      </c>
      <c r="AN115" s="34" t="b">
        <f t="shared" si="8"/>
        <v>0</v>
      </c>
    </row>
    <row r="116" spans="1:40" ht="15.75" customHeight="1">
      <c r="A116" s="483"/>
      <c r="B116" s="486"/>
      <c r="C116" s="483"/>
      <c r="D116" s="487"/>
      <c r="E116" s="487"/>
      <c r="F116" s="486"/>
      <c r="G116" s="486" t="str">
        <f>+IFERROR(VLOOKUP(F116,Listas!$B:$C,2,0),"")</f>
        <v/>
      </c>
      <c r="H116" s="486"/>
      <c r="I116" s="486"/>
      <c r="J116" s="486"/>
      <c r="K116" s="483"/>
      <c r="L116" s="483"/>
      <c r="M116" s="547"/>
      <c r="N116" s="483"/>
      <c r="O116" s="487"/>
      <c r="P116" s="484"/>
      <c r="Q116" s="486"/>
      <c r="R116" s="486"/>
      <c r="S116" s="486"/>
      <c r="T116" s="486"/>
      <c r="U116" s="483"/>
      <c r="V116" s="486"/>
      <c r="W116" s="483"/>
      <c r="X116" s="86" t="str">
        <f t="shared" si="0"/>
        <v/>
      </c>
      <c r="Y116" s="465"/>
      <c r="Z116" s="466"/>
      <c r="AA116" s="223" t="str">
        <f>+IF(T116="UI",'Tasas por grupos escalonada'!$C$26,IF(T116="UYU",'Tasas por grupos escalonada'!$C$25,IF(T116="USD",'Tasas por grupos escalonada'!$C$27,"")))</f>
        <v/>
      </c>
      <c r="AB116" s="486"/>
      <c r="AC116" s="486"/>
      <c r="AD116" s="486"/>
      <c r="AE116" s="486"/>
      <c r="AF116" s="90" t="str">
        <f t="shared" si="1"/>
        <v/>
      </c>
      <c r="AG116" s="91" t="str">
        <f t="shared" si="2"/>
        <v/>
      </c>
      <c r="AH116" s="92" t="str">
        <f t="shared" si="3"/>
        <v/>
      </c>
      <c r="AI116" s="93" t="str">
        <f t="shared" si="4"/>
        <v/>
      </c>
      <c r="AJ116" s="93" t="str">
        <f t="shared" si="5"/>
        <v/>
      </c>
      <c r="AK116" s="215" t="str">
        <f t="shared" si="6"/>
        <v/>
      </c>
      <c r="AL116" s="99" t="str">
        <f t="shared" si="7"/>
        <v/>
      </c>
      <c r="AN116" s="34" t="b">
        <f t="shared" si="8"/>
        <v>0</v>
      </c>
    </row>
    <row r="117" spans="1:40" ht="15.75" customHeight="1">
      <c r="A117" s="483"/>
      <c r="B117" s="486"/>
      <c r="C117" s="483"/>
      <c r="D117" s="487"/>
      <c r="E117" s="487"/>
      <c r="F117" s="486"/>
      <c r="G117" s="486" t="str">
        <f>+IFERROR(VLOOKUP(F117,Listas!$B:$C,2,0),"")</f>
        <v/>
      </c>
      <c r="H117" s="486"/>
      <c r="I117" s="486"/>
      <c r="J117" s="486"/>
      <c r="K117" s="483"/>
      <c r="L117" s="483"/>
      <c r="M117" s="547"/>
      <c r="N117" s="483"/>
      <c r="O117" s="487"/>
      <c r="P117" s="484"/>
      <c r="Q117" s="486"/>
      <c r="R117" s="486"/>
      <c r="S117" s="486"/>
      <c r="T117" s="486"/>
      <c r="U117" s="483"/>
      <c r="V117" s="486"/>
      <c r="W117" s="483"/>
      <c r="X117" s="86" t="str">
        <f t="shared" si="0"/>
        <v/>
      </c>
      <c r="Y117" s="465"/>
      <c r="Z117" s="466"/>
      <c r="AA117" s="223" t="str">
        <f>+IF(T117="UI",'Tasas por grupos escalonada'!$C$26,IF(T117="UYU",'Tasas por grupos escalonada'!$C$25,IF(T117="USD",'Tasas por grupos escalonada'!$C$27,"")))</f>
        <v/>
      </c>
      <c r="AB117" s="486"/>
      <c r="AC117" s="486"/>
      <c r="AD117" s="486"/>
      <c r="AE117" s="486"/>
      <c r="AF117" s="90" t="str">
        <f t="shared" si="1"/>
        <v/>
      </c>
      <c r="AG117" s="91" t="str">
        <f t="shared" si="2"/>
        <v/>
      </c>
      <c r="AH117" s="92" t="str">
        <f t="shared" si="3"/>
        <v/>
      </c>
      <c r="AI117" s="93" t="str">
        <f t="shared" si="4"/>
        <v/>
      </c>
      <c r="AJ117" s="93" t="str">
        <f t="shared" si="5"/>
        <v/>
      </c>
      <c r="AK117" s="215" t="str">
        <f t="shared" si="6"/>
        <v/>
      </c>
      <c r="AL117" s="99" t="str">
        <f t="shared" si="7"/>
        <v/>
      </c>
      <c r="AN117" s="34" t="b">
        <f t="shared" si="8"/>
        <v>0</v>
      </c>
    </row>
    <row r="118" spans="1:40" ht="15.75" customHeight="1">
      <c r="A118" s="483"/>
      <c r="B118" s="486"/>
      <c r="C118" s="483"/>
      <c r="D118" s="487"/>
      <c r="E118" s="487"/>
      <c r="F118" s="486"/>
      <c r="G118" s="486" t="str">
        <f>+IFERROR(VLOOKUP(F118,Listas!$B:$C,2,0),"")</f>
        <v/>
      </c>
      <c r="H118" s="486"/>
      <c r="I118" s="486"/>
      <c r="J118" s="486"/>
      <c r="K118" s="483"/>
      <c r="L118" s="483"/>
      <c r="M118" s="547"/>
      <c r="N118" s="483"/>
      <c r="O118" s="487"/>
      <c r="P118" s="484"/>
      <c r="Q118" s="486"/>
      <c r="R118" s="486"/>
      <c r="S118" s="486"/>
      <c r="T118" s="486"/>
      <c r="U118" s="483"/>
      <c r="V118" s="486"/>
      <c r="W118" s="483"/>
      <c r="X118" s="86" t="str">
        <f t="shared" si="0"/>
        <v/>
      </c>
      <c r="Y118" s="465"/>
      <c r="Z118" s="466"/>
      <c r="AA118" s="223" t="str">
        <f>+IF(T118="UI",'Tasas por grupos escalonada'!$C$26,IF(T118="UYU",'Tasas por grupos escalonada'!$C$25,IF(T118="USD",'Tasas por grupos escalonada'!$C$27,"")))</f>
        <v/>
      </c>
      <c r="AB118" s="486"/>
      <c r="AC118" s="486"/>
      <c r="AD118" s="486"/>
      <c r="AE118" s="486"/>
      <c r="AF118" s="90" t="str">
        <f t="shared" si="1"/>
        <v/>
      </c>
      <c r="AG118" s="91" t="str">
        <f t="shared" si="2"/>
        <v/>
      </c>
      <c r="AH118" s="92" t="str">
        <f t="shared" si="3"/>
        <v/>
      </c>
      <c r="AI118" s="93" t="str">
        <f t="shared" si="4"/>
        <v/>
      </c>
      <c r="AJ118" s="93" t="str">
        <f t="shared" si="5"/>
        <v/>
      </c>
      <c r="AK118" s="215" t="str">
        <f t="shared" si="6"/>
        <v/>
      </c>
      <c r="AL118" s="99" t="str">
        <f t="shared" si="7"/>
        <v/>
      </c>
      <c r="AN118" s="34" t="b">
        <f t="shared" si="8"/>
        <v>0</v>
      </c>
    </row>
    <row r="119" spans="1:40" ht="15.75" customHeight="1">
      <c r="A119" s="483"/>
      <c r="B119" s="486"/>
      <c r="C119" s="483"/>
      <c r="D119" s="487"/>
      <c r="E119" s="487"/>
      <c r="F119" s="486"/>
      <c r="G119" s="486" t="str">
        <f>+IFERROR(VLOOKUP(F119,Listas!$B:$C,2,0),"")</f>
        <v/>
      </c>
      <c r="H119" s="486"/>
      <c r="I119" s="486"/>
      <c r="J119" s="486"/>
      <c r="K119" s="483"/>
      <c r="L119" s="483"/>
      <c r="M119" s="547"/>
      <c r="N119" s="483"/>
      <c r="O119" s="487"/>
      <c r="P119" s="484"/>
      <c r="Q119" s="486"/>
      <c r="R119" s="486"/>
      <c r="S119" s="486"/>
      <c r="T119" s="486"/>
      <c r="U119" s="483"/>
      <c r="V119" s="486"/>
      <c r="W119" s="483"/>
      <c r="X119" s="86" t="str">
        <f t="shared" si="0"/>
        <v/>
      </c>
      <c r="Y119" s="465"/>
      <c r="Z119" s="466"/>
      <c r="AA119" s="223" t="str">
        <f>+IF(T119="UI",'Tasas por grupos escalonada'!$C$26,IF(T119="UYU",'Tasas por grupos escalonada'!$C$25,IF(T119="USD",'Tasas por grupos escalonada'!$C$27,"")))</f>
        <v/>
      </c>
      <c r="AB119" s="486"/>
      <c r="AC119" s="486"/>
      <c r="AD119" s="486"/>
      <c r="AE119" s="486"/>
      <c r="AF119" s="90" t="str">
        <f t="shared" si="1"/>
        <v/>
      </c>
      <c r="AG119" s="91" t="str">
        <f t="shared" si="2"/>
        <v/>
      </c>
      <c r="AH119" s="92" t="str">
        <f t="shared" si="3"/>
        <v/>
      </c>
      <c r="AI119" s="93" t="str">
        <f t="shared" si="4"/>
        <v/>
      </c>
      <c r="AJ119" s="93" t="str">
        <f t="shared" si="5"/>
        <v/>
      </c>
      <c r="AK119" s="215" t="str">
        <f t="shared" si="6"/>
        <v/>
      </c>
      <c r="AL119" s="99" t="str">
        <f t="shared" si="7"/>
        <v/>
      </c>
      <c r="AN119" s="34" t="b">
        <f t="shared" si="8"/>
        <v>0</v>
      </c>
    </row>
    <row r="120" spans="1:40" ht="15.75" customHeight="1">
      <c r="A120" s="483"/>
      <c r="B120" s="486"/>
      <c r="C120" s="483"/>
      <c r="D120" s="487"/>
      <c r="E120" s="487"/>
      <c r="F120" s="486"/>
      <c r="G120" s="486" t="str">
        <f>+IFERROR(VLOOKUP(F120,Listas!$B:$C,2,0),"")</f>
        <v/>
      </c>
      <c r="H120" s="486"/>
      <c r="I120" s="486"/>
      <c r="J120" s="486"/>
      <c r="K120" s="483"/>
      <c r="L120" s="483"/>
      <c r="M120" s="547"/>
      <c r="N120" s="483"/>
      <c r="O120" s="487"/>
      <c r="P120" s="484"/>
      <c r="Q120" s="486"/>
      <c r="R120" s="486"/>
      <c r="S120" s="486"/>
      <c r="T120" s="486"/>
      <c r="U120" s="483"/>
      <c r="V120" s="486"/>
      <c r="W120" s="483"/>
      <c r="X120" s="86" t="str">
        <f t="shared" si="0"/>
        <v/>
      </c>
      <c r="Y120" s="465"/>
      <c r="Z120" s="466"/>
      <c r="AA120" s="223" t="str">
        <f>+IF(T120="UI",'Tasas por grupos escalonada'!$C$26,IF(T120="UYU",'Tasas por grupos escalonada'!$C$25,IF(T120="USD",'Tasas por grupos escalonada'!$C$27,"")))</f>
        <v/>
      </c>
      <c r="AB120" s="486"/>
      <c r="AC120" s="486"/>
      <c r="AD120" s="486"/>
      <c r="AE120" s="486"/>
      <c r="AF120" s="90" t="str">
        <f t="shared" si="1"/>
        <v/>
      </c>
      <c r="AG120" s="91" t="str">
        <f t="shared" si="2"/>
        <v/>
      </c>
      <c r="AH120" s="92" t="str">
        <f t="shared" si="3"/>
        <v/>
      </c>
      <c r="AI120" s="93" t="str">
        <f t="shared" si="4"/>
        <v/>
      </c>
      <c r="AJ120" s="93" t="str">
        <f t="shared" si="5"/>
        <v/>
      </c>
      <c r="AK120" s="215" t="str">
        <f t="shared" si="6"/>
        <v/>
      </c>
      <c r="AL120" s="99" t="str">
        <f t="shared" si="7"/>
        <v/>
      </c>
      <c r="AN120" s="34" t="b">
        <f t="shared" si="8"/>
        <v>0</v>
      </c>
    </row>
    <row r="121" spans="1:40" ht="15.75" customHeight="1">
      <c r="A121" s="483"/>
      <c r="B121" s="486"/>
      <c r="C121" s="483"/>
      <c r="D121" s="487"/>
      <c r="E121" s="487"/>
      <c r="F121" s="486"/>
      <c r="G121" s="486" t="str">
        <f>+IFERROR(VLOOKUP(F121,Listas!$B:$C,2,0),"")</f>
        <v/>
      </c>
      <c r="H121" s="486"/>
      <c r="I121" s="486"/>
      <c r="J121" s="486"/>
      <c r="K121" s="483"/>
      <c r="L121" s="483"/>
      <c r="M121" s="547"/>
      <c r="N121" s="483"/>
      <c r="O121" s="487"/>
      <c r="P121" s="484"/>
      <c r="Q121" s="486"/>
      <c r="R121" s="486"/>
      <c r="S121" s="486"/>
      <c r="T121" s="486"/>
      <c r="U121" s="483"/>
      <c r="V121" s="486"/>
      <c r="W121" s="483"/>
      <c r="X121" s="86" t="str">
        <f t="shared" si="0"/>
        <v/>
      </c>
      <c r="Y121" s="465"/>
      <c r="Z121" s="466"/>
      <c r="AA121" s="223" t="str">
        <f>+IF(T121="UI",'Tasas por grupos escalonada'!$C$26,IF(T121="UYU",'Tasas por grupos escalonada'!$C$25,IF(T121="USD",'Tasas por grupos escalonada'!$C$27,"")))</f>
        <v/>
      </c>
      <c r="AB121" s="486"/>
      <c r="AC121" s="486"/>
      <c r="AD121" s="486"/>
      <c r="AE121" s="486"/>
      <c r="AF121" s="90" t="str">
        <f t="shared" si="1"/>
        <v/>
      </c>
      <c r="AG121" s="91" t="str">
        <f t="shared" si="2"/>
        <v/>
      </c>
      <c r="AH121" s="92" t="str">
        <f t="shared" si="3"/>
        <v/>
      </c>
      <c r="AI121" s="93" t="str">
        <f t="shared" si="4"/>
        <v/>
      </c>
      <c r="AJ121" s="93" t="str">
        <f t="shared" si="5"/>
        <v/>
      </c>
      <c r="AK121" s="215" t="str">
        <f t="shared" si="6"/>
        <v/>
      </c>
      <c r="AL121" s="99" t="str">
        <f t="shared" si="7"/>
        <v/>
      </c>
      <c r="AN121" s="34" t="b">
        <f t="shared" si="8"/>
        <v>0</v>
      </c>
    </row>
    <row r="122" spans="1:40" ht="15.75" customHeight="1">
      <c r="A122" s="483"/>
      <c r="B122" s="486"/>
      <c r="C122" s="483"/>
      <c r="D122" s="487"/>
      <c r="E122" s="487"/>
      <c r="F122" s="486"/>
      <c r="G122" s="486" t="str">
        <f>+IFERROR(VLOOKUP(F122,Listas!$B:$C,2,0),"")</f>
        <v/>
      </c>
      <c r="H122" s="486"/>
      <c r="I122" s="486"/>
      <c r="J122" s="486"/>
      <c r="K122" s="483"/>
      <c r="L122" s="483"/>
      <c r="M122" s="547"/>
      <c r="N122" s="483"/>
      <c r="O122" s="487"/>
      <c r="P122" s="484"/>
      <c r="Q122" s="486"/>
      <c r="R122" s="486"/>
      <c r="S122" s="486"/>
      <c r="T122" s="486"/>
      <c r="U122" s="483"/>
      <c r="V122" s="486"/>
      <c r="W122" s="483"/>
      <c r="X122" s="86" t="str">
        <f t="shared" si="0"/>
        <v/>
      </c>
      <c r="Y122" s="465"/>
      <c r="Z122" s="466"/>
      <c r="AA122" s="223" t="str">
        <f>+IF(T122="UI",'Tasas por grupos escalonada'!$C$26,IF(T122="UYU",'Tasas por grupos escalonada'!$C$25,IF(T122="USD",'Tasas por grupos escalonada'!$C$27,"")))</f>
        <v/>
      </c>
      <c r="AB122" s="486"/>
      <c r="AC122" s="486"/>
      <c r="AD122" s="486"/>
      <c r="AE122" s="486"/>
      <c r="AF122" s="90" t="str">
        <f t="shared" si="1"/>
        <v/>
      </c>
      <c r="AG122" s="91" t="str">
        <f t="shared" si="2"/>
        <v/>
      </c>
      <c r="AH122" s="92" t="str">
        <f t="shared" si="3"/>
        <v/>
      </c>
      <c r="AI122" s="93" t="str">
        <f t="shared" si="4"/>
        <v/>
      </c>
      <c r="AJ122" s="93" t="str">
        <f t="shared" si="5"/>
        <v/>
      </c>
      <c r="AK122" s="215" t="str">
        <f t="shared" si="6"/>
        <v/>
      </c>
      <c r="AL122" s="99" t="str">
        <f t="shared" si="7"/>
        <v/>
      </c>
      <c r="AN122" s="34" t="b">
        <f t="shared" si="8"/>
        <v>0</v>
      </c>
    </row>
    <row r="123" spans="1:40" ht="15.75" customHeight="1">
      <c r="A123" s="483"/>
      <c r="B123" s="486"/>
      <c r="C123" s="483"/>
      <c r="D123" s="487"/>
      <c r="E123" s="487"/>
      <c r="F123" s="486"/>
      <c r="G123" s="486" t="str">
        <f>+IFERROR(VLOOKUP(F123,Listas!$B:$C,2,0),"")</f>
        <v/>
      </c>
      <c r="H123" s="486"/>
      <c r="I123" s="486"/>
      <c r="J123" s="486"/>
      <c r="K123" s="483"/>
      <c r="L123" s="483"/>
      <c r="M123" s="547"/>
      <c r="N123" s="483"/>
      <c r="O123" s="487"/>
      <c r="P123" s="484"/>
      <c r="Q123" s="486"/>
      <c r="R123" s="486"/>
      <c r="S123" s="486"/>
      <c r="T123" s="486"/>
      <c r="U123" s="483"/>
      <c r="V123" s="486"/>
      <c r="W123" s="483"/>
      <c r="X123" s="86" t="str">
        <f t="shared" si="0"/>
        <v/>
      </c>
      <c r="Y123" s="465"/>
      <c r="Z123" s="466"/>
      <c r="AA123" s="223" t="str">
        <f>+IF(T123="UI",'Tasas por grupos escalonada'!$C$26,IF(T123="UYU",'Tasas por grupos escalonada'!$C$25,IF(T123="USD",'Tasas por grupos escalonada'!$C$27,"")))</f>
        <v/>
      </c>
      <c r="AB123" s="486"/>
      <c r="AC123" s="486"/>
      <c r="AD123" s="486"/>
      <c r="AE123" s="486"/>
      <c r="AF123" s="90" t="str">
        <f t="shared" si="1"/>
        <v/>
      </c>
      <c r="AG123" s="91" t="str">
        <f t="shared" si="2"/>
        <v/>
      </c>
      <c r="AH123" s="92" t="str">
        <f t="shared" si="3"/>
        <v/>
      </c>
      <c r="AI123" s="93" t="str">
        <f t="shared" si="4"/>
        <v/>
      </c>
      <c r="AJ123" s="93" t="str">
        <f t="shared" si="5"/>
        <v/>
      </c>
      <c r="AK123" s="215" t="str">
        <f t="shared" si="6"/>
        <v/>
      </c>
      <c r="AL123" s="99" t="str">
        <f t="shared" si="7"/>
        <v/>
      </c>
      <c r="AN123" s="34" t="b">
        <f t="shared" si="8"/>
        <v>0</v>
      </c>
    </row>
    <row r="124" spans="1:40" ht="15.75" customHeight="1">
      <c r="A124" s="483"/>
      <c r="B124" s="486"/>
      <c r="C124" s="483"/>
      <c r="D124" s="487"/>
      <c r="E124" s="487"/>
      <c r="F124" s="486"/>
      <c r="G124" s="486" t="str">
        <f>+IFERROR(VLOOKUP(F124,Listas!$B:$C,2,0),"")</f>
        <v/>
      </c>
      <c r="H124" s="486"/>
      <c r="I124" s="486"/>
      <c r="J124" s="486"/>
      <c r="K124" s="483"/>
      <c r="L124" s="483"/>
      <c r="M124" s="547"/>
      <c r="N124" s="483"/>
      <c r="O124" s="487"/>
      <c r="P124" s="484"/>
      <c r="Q124" s="486"/>
      <c r="R124" s="486"/>
      <c r="S124" s="486"/>
      <c r="T124" s="486"/>
      <c r="U124" s="483"/>
      <c r="V124" s="486"/>
      <c r="W124" s="483"/>
      <c r="X124" s="86" t="str">
        <f t="shared" si="0"/>
        <v/>
      </c>
      <c r="Y124" s="465"/>
      <c r="Z124" s="466"/>
      <c r="AA124" s="223" t="str">
        <f>+IF(T124="UI",'Tasas por grupos escalonada'!$C$26,IF(T124="UYU",'Tasas por grupos escalonada'!$C$25,IF(T124="USD",'Tasas por grupos escalonada'!$C$27,"")))</f>
        <v/>
      </c>
      <c r="AB124" s="486"/>
      <c r="AC124" s="486"/>
      <c r="AD124" s="486"/>
      <c r="AE124" s="486"/>
      <c r="AF124" s="90" t="str">
        <f t="shared" si="1"/>
        <v/>
      </c>
      <c r="AG124" s="91" t="str">
        <f t="shared" si="2"/>
        <v/>
      </c>
      <c r="AH124" s="92" t="str">
        <f t="shared" si="3"/>
        <v/>
      </c>
      <c r="AI124" s="93" t="str">
        <f t="shared" si="4"/>
        <v/>
      </c>
      <c r="AJ124" s="93" t="str">
        <f t="shared" si="5"/>
        <v/>
      </c>
      <c r="AK124" s="215" t="str">
        <f t="shared" si="6"/>
        <v/>
      </c>
      <c r="AL124" s="99" t="str">
        <f t="shared" si="7"/>
        <v/>
      </c>
      <c r="AN124" s="34" t="b">
        <f t="shared" si="8"/>
        <v>0</v>
      </c>
    </row>
    <row r="125" spans="1:40" ht="15.75" customHeight="1">
      <c r="A125" s="483"/>
      <c r="B125" s="486"/>
      <c r="C125" s="483"/>
      <c r="D125" s="487"/>
      <c r="E125" s="487"/>
      <c r="F125" s="486"/>
      <c r="G125" s="486" t="str">
        <f>+IFERROR(VLOOKUP(F125,Listas!$B:$C,2,0),"")</f>
        <v/>
      </c>
      <c r="H125" s="486"/>
      <c r="I125" s="486"/>
      <c r="J125" s="486"/>
      <c r="K125" s="483"/>
      <c r="L125" s="483"/>
      <c r="M125" s="547"/>
      <c r="N125" s="483"/>
      <c r="O125" s="487"/>
      <c r="P125" s="484"/>
      <c r="Q125" s="486"/>
      <c r="R125" s="486"/>
      <c r="S125" s="486"/>
      <c r="T125" s="486"/>
      <c r="U125" s="483"/>
      <c r="V125" s="486"/>
      <c r="W125" s="483"/>
      <c r="X125" s="86" t="str">
        <f t="shared" si="0"/>
        <v/>
      </c>
      <c r="Y125" s="465"/>
      <c r="Z125" s="466"/>
      <c r="AA125" s="223" t="str">
        <f>+IF(T125="UI",'Tasas por grupos escalonada'!$C$26,IF(T125="UYU",'Tasas por grupos escalonada'!$C$25,IF(T125="USD",'Tasas por grupos escalonada'!$C$27,"")))</f>
        <v/>
      </c>
      <c r="AB125" s="486"/>
      <c r="AC125" s="486"/>
      <c r="AD125" s="486"/>
      <c r="AE125" s="486"/>
      <c r="AF125" s="90" t="str">
        <f t="shared" si="1"/>
        <v/>
      </c>
      <c r="AG125" s="91" t="str">
        <f t="shared" si="2"/>
        <v/>
      </c>
      <c r="AH125" s="92" t="str">
        <f t="shared" si="3"/>
        <v/>
      </c>
      <c r="AI125" s="93" t="str">
        <f t="shared" si="4"/>
        <v/>
      </c>
      <c r="AJ125" s="93" t="str">
        <f t="shared" si="5"/>
        <v/>
      </c>
      <c r="AK125" s="215" t="str">
        <f t="shared" si="6"/>
        <v/>
      </c>
      <c r="AL125" s="99" t="str">
        <f t="shared" si="7"/>
        <v/>
      </c>
      <c r="AN125" s="34" t="b">
        <f t="shared" si="8"/>
        <v>0</v>
      </c>
    </row>
    <row r="126" spans="1:40" ht="15.75" customHeight="1">
      <c r="A126" s="483"/>
      <c r="B126" s="486"/>
      <c r="C126" s="483"/>
      <c r="D126" s="487"/>
      <c r="E126" s="487"/>
      <c r="F126" s="486"/>
      <c r="G126" s="486" t="str">
        <f>+IFERROR(VLOOKUP(F126,Listas!$B:$C,2,0),"")</f>
        <v/>
      </c>
      <c r="H126" s="486"/>
      <c r="I126" s="486"/>
      <c r="J126" s="486"/>
      <c r="K126" s="483"/>
      <c r="L126" s="483"/>
      <c r="M126" s="547"/>
      <c r="N126" s="483"/>
      <c r="O126" s="487"/>
      <c r="P126" s="484"/>
      <c r="Q126" s="486"/>
      <c r="R126" s="486"/>
      <c r="S126" s="486"/>
      <c r="T126" s="486"/>
      <c r="U126" s="483"/>
      <c r="V126" s="486"/>
      <c r="W126" s="483"/>
      <c r="X126" s="86" t="str">
        <f t="shared" si="0"/>
        <v/>
      </c>
      <c r="Y126" s="465"/>
      <c r="Z126" s="466"/>
      <c r="AA126" s="223" t="str">
        <f>+IF(T126="UI",'Tasas por grupos escalonada'!$C$26,IF(T126="UYU",'Tasas por grupos escalonada'!$C$25,IF(T126="USD",'Tasas por grupos escalonada'!$C$27,"")))</f>
        <v/>
      </c>
      <c r="AB126" s="486"/>
      <c r="AC126" s="486"/>
      <c r="AD126" s="486"/>
      <c r="AE126" s="486"/>
      <c r="AF126" s="90" t="str">
        <f t="shared" si="1"/>
        <v/>
      </c>
      <c r="AG126" s="91" t="str">
        <f t="shared" si="2"/>
        <v/>
      </c>
      <c r="AH126" s="92" t="str">
        <f t="shared" si="3"/>
        <v/>
      </c>
      <c r="AI126" s="93" t="str">
        <f t="shared" si="4"/>
        <v/>
      </c>
      <c r="AJ126" s="93" t="str">
        <f t="shared" si="5"/>
        <v/>
      </c>
      <c r="AK126" s="215" t="str">
        <f t="shared" si="6"/>
        <v/>
      </c>
      <c r="AL126" s="99" t="str">
        <f t="shared" si="7"/>
        <v/>
      </c>
      <c r="AN126" s="34" t="b">
        <f t="shared" si="8"/>
        <v>0</v>
      </c>
    </row>
    <row r="127" spans="1:40" ht="15.75" customHeight="1">
      <c r="A127" s="483"/>
      <c r="B127" s="486"/>
      <c r="C127" s="483"/>
      <c r="D127" s="487"/>
      <c r="E127" s="487"/>
      <c r="F127" s="486"/>
      <c r="G127" s="486" t="str">
        <f>+IFERROR(VLOOKUP(F127,Listas!$B:$C,2,0),"")</f>
        <v/>
      </c>
      <c r="H127" s="486"/>
      <c r="I127" s="486"/>
      <c r="J127" s="486"/>
      <c r="K127" s="483"/>
      <c r="L127" s="483"/>
      <c r="M127" s="547"/>
      <c r="N127" s="483"/>
      <c r="O127" s="487"/>
      <c r="P127" s="484"/>
      <c r="Q127" s="486"/>
      <c r="R127" s="486"/>
      <c r="S127" s="486"/>
      <c r="T127" s="486"/>
      <c r="U127" s="483"/>
      <c r="V127" s="486"/>
      <c r="W127" s="483"/>
      <c r="X127" s="86" t="str">
        <f t="shared" si="0"/>
        <v/>
      </c>
      <c r="Y127" s="465"/>
      <c r="Z127" s="466"/>
      <c r="AA127" s="223" t="str">
        <f>+IF(T127="UI",'Tasas por grupos escalonada'!$C$26,IF(T127="UYU",'Tasas por grupos escalonada'!$C$25,IF(T127="USD",'Tasas por grupos escalonada'!$C$27,"")))</f>
        <v/>
      </c>
      <c r="AB127" s="486"/>
      <c r="AC127" s="486"/>
      <c r="AD127" s="486"/>
      <c r="AE127" s="486"/>
      <c r="AF127" s="90" t="str">
        <f t="shared" si="1"/>
        <v/>
      </c>
      <c r="AG127" s="91" t="str">
        <f t="shared" si="2"/>
        <v/>
      </c>
      <c r="AH127" s="92" t="str">
        <f t="shared" si="3"/>
        <v/>
      </c>
      <c r="AI127" s="93" t="str">
        <f t="shared" si="4"/>
        <v/>
      </c>
      <c r="AJ127" s="93" t="str">
        <f t="shared" si="5"/>
        <v/>
      </c>
      <c r="AK127" s="215" t="str">
        <f t="shared" si="6"/>
        <v/>
      </c>
      <c r="AL127" s="99" t="str">
        <f t="shared" si="7"/>
        <v/>
      </c>
      <c r="AN127" s="34" t="b">
        <f t="shared" si="8"/>
        <v>0</v>
      </c>
    </row>
    <row r="128" spans="1:40" ht="15.75" customHeight="1">
      <c r="A128" s="483"/>
      <c r="B128" s="486"/>
      <c r="C128" s="483"/>
      <c r="D128" s="487"/>
      <c r="E128" s="487"/>
      <c r="F128" s="486"/>
      <c r="G128" s="486" t="str">
        <f>+IFERROR(VLOOKUP(F128,Listas!$B:$C,2,0),"")</f>
        <v/>
      </c>
      <c r="H128" s="486"/>
      <c r="I128" s="486"/>
      <c r="J128" s="486"/>
      <c r="K128" s="483"/>
      <c r="L128" s="483"/>
      <c r="M128" s="547"/>
      <c r="N128" s="483"/>
      <c r="O128" s="487"/>
      <c r="P128" s="484"/>
      <c r="Q128" s="486"/>
      <c r="R128" s="486"/>
      <c r="S128" s="486"/>
      <c r="T128" s="486"/>
      <c r="U128" s="483"/>
      <c r="V128" s="486"/>
      <c r="W128" s="483"/>
      <c r="X128" s="86" t="str">
        <f t="shared" si="0"/>
        <v/>
      </c>
      <c r="Y128" s="465"/>
      <c r="Z128" s="466"/>
      <c r="AA128" s="223" t="str">
        <f>+IF(T128="UI",'Tasas por grupos escalonada'!$C$26,IF(T128="UYU",'Tasas por grupos escalonada'!$C$25,IF(T128="USD",'Tasas por grupos escalonada'!$C$27,"")))</f>
        <v/>
      </c>
      <c r="AB128" s="486"/>
      <c r="AC128" s="486"/>
      <c r="AD128" s="486"/>
      <c r="AE128" s="486"/>
      <c r="AF128" s="90" t="str">
        <f t="shared" si="1"/>
        <v/>
      </c>
      <c r="AG128" s="91" t="str">
        <f t="shared" si="2"/>
        <v/>
      </c>
      <c r="AH128" s="92" t="str">
        <f t="shared" si="3"/>
        <v/>
      </c>
      <c r="AI128" s="93" t="str">
        <f t="shared" si="4"/>
        <v/>
      </c>
      <c r="AJ128" s="93" t="str">
        <f t="shared" si="5"/>
        <v/>
      </c>
      <c r="AK128" s="215" t="str">
        <f t="shared" si="6"/>
        <v/>
      </c>
      <c r="AL128" s="99" t="str">
        <f t="shared" si="7"/>
        <v/>
      </c>
      <c r="AN128" s="34" t="b">
        <f t="shared" si="8"/>
        <v>0</v>
      </c>
    </row>
    <row r="129" spans="1:40" ht="15.75" customHeight="1">
      <c r="A129" s="483"/>
      <c r="B129" s="486"/>
      <c r="C129" s="483"/>
      <c r="D129" s="487"/>
      <c r="E129" s="487"/>
      <c r="F129" s="486"/>
      <c r="G129" s="486" t="str">
        <f>+IFERROR(VLOOKUP(F129,Listas!$B:$C,2,0),"")</f>
        <v/>
      </c>
      <c r="H129" s="486"/>
      <c r="I129" s="486"/>
      <c r="J129" s="486"/>
      <c r="K129" s="483"/>
      <c r="L129" s="483"/>
      <c r="M129" s="547"/>
      <c r="N129" s="483"/>
      <c r="O129" s="487"/>
      <c r="P129" s="484"/>
      <c r="Q129" s="486"/>
      <c r="R129" s="486"/>
      <c r="S129" s="486"/>
      <c r="T129" s="486"/>
      <c r="U129" s="483"/>
      <c r="V129" s="486"/>
      <c r="W129" s="483"/>
      <c r="X129" s="86" t="str">
        <f t="shared" si="0"/>
        <v/>
      </c>
      <c r="Y129" s="465"/>
      <c r="Z129" s="466"/>
      <c r="AA129" s="223" t="str">
        <f>+IF(T129="UI",'Tasas por grupos escalonada'!$C$26,IF(T129="UYU",'Tasas por grupos escalonada'!$C$25,IF(T129="USD",'Tasas por grupos escalonada'!$C$27,"")))</f>
        <v/>
      </c>
      <c r="AB129" s="486"/>
      <c r="AC129" s="486"/>
      <c r="AD129" s="486"/>
      <c r="AE129" s="486"/>
      <c r="AF129" s="90" t="str">
        <f t="shared" si="1"/>
        <v/>
      </c>
      <c r="AG129" s="91" t="str">
        <f t="shared" si="2"/>
        <v/>
      </c>
      <c r="AH129" s="92" t="str">
        <f t="shared" si="3"/>
        <v/>
      </c>
      <c r="AI129" s="93" t="str">
        <f t="shared" si="4"/>
        <v/>
      </c>
      <c r="AJ129" s="93" t="str">
        <f t="shared" si="5"/>
        <v/>
      </c>
      <c r="AK129" s="215" t="str">
        <f t="shared" si="6"/>
        <v/>
      </c>
      <c r="AL129" s="99" t="str">
        <f t="shared" si="7"/>
        <v/>
      </c>
      <c r="AN129" s="34" t="b">
        <f t="shared" si="8"/>
        <v>0</v>
      </c>
    </row>
    <row r="130" spans="1:40" ht="15.75" customHeight="1">
      <c r="A130" s="483"/>
      <c r="B130" s="486"/>
      <c r="C130" s="483"/>
      <c r="D130" s="487"/>
      <c r="E130" s="487"/>
      <c r="F130" s="486"/>
      <c r="G130" s="486" t="str">
        <f>+IFERROR(VLOOKUP(F130,Listas!$B:$C,2,0),"")</f>
        <v/>
      </c>
      <c r="H130" s="486"/>
      <c r="I130" s="486"/>
      <c r="J130" s="486"/>
      <c r="K130" s="483"/>
      <c r="L130" s="483"/>
      <c r="M130" s="547"/>
      <c r="N130" s="483"/>
      <c r="O130" s="487"/>
      <c r="P130" s="484"/>
      <c r="Q130" s="486"/>
      <c r="R130" s="486"/>
      <c r="S130" s="486"/>
      <c r="T130" s="486"/>
      <c r="U130" s="483"/>
      <c r="V130" s="486"/>
      <c r="W130" s="483"/>
      <c r="X130" s="86" t="str">
        <f t="shared" si="0"/>
        <v/>
      </c>
      <c r="Y130" s="465"/>
      <c r="Z130" s="466"/>
      <c r="AA130" s="223" t="str">
        <f>+IF(T130="UI",'Tasas por grupos escalonada'!$C$26,IF(T130="UYU",'Tasas por grupos escalonada'!$C$25,IF(T130="USD",'Tasas por grupos escalonada'!$C$27,"")))</f>
        <v/>
      </c>
      <c r="AB130" s="486"/>
      <c r="AC130" s="486"/>
      <c r="AD130" s="486"/>
      <c r="AE130" s="486"/>
      <c r="AF130" s="90" t="str">
        <f t="shared" si="1"/>
        <v/>
      </c>
      <c r="AG130" s="91" t="str">
        <f t="shared" si="2"/>
        <v/>
      </c>
      <c r="AH130" s="92" t="str">
        <f t="shared" si="3"/>
        <v/>
      </c>
      <c r="AI130" s="93" t="str">
        <f t="shared" si="4"/>
        <v/>
      </c>
      <c r="AJ130" s="93" t="str">
        <f t="shared" si="5"/>
        <v/>
      </c>
      <c r="AK130" s="215" t="str">
        <f t="shared" si="6"/>
        <v/>
      </c>
      <c r="AL130" s="99" t="str">
        <f t="shared" si="7"/>
        <v/>
      </c>
      <c r="AN130" s="34" t="b">
        <f t="shared" si="8"/>
        <v>0</v>
      </c>
    </row>
    <row r="131" spans="1:40" ht="15.75" customHeight="1">
      <c r="A131" s="483"/>
      <c r="B131" s="486"/>
      <c r="C131" s="483"/>
      <c r="D131" s="487"/>
      <c r="E131" s="487"/>
      <c r="F131" s="486"/>
      <c r="G131" s="486" t="str">
        <f>+IFERROR(VLOOKUP(F131,Listas!$B:$C,2,0),"")</f>
        <v/>
      </c>
      <c r="H131" s="486"/>
      <c r="I131" s="486"/>
      <c r="J131" s="486"/>
      <c r="K131" s="483"/>
      <c r="L131" s="483"/>
      <c r="M131" s="547"/>
      <c r="N131" s="483"/>
      <c r="O131" s="487"/>
      <c r="P131" s="484"/>
      <c r="Q131" s="486"/>
      <c r="R131" s="486"/>
      <c r="S131" s="486"/>
      <c r="T131" s="486"/>
      <c r="U131" s="483"/>
      <c r="V131" s="486"/>
      <c r="W131" s="483"/>
      <c r="X131" s="86" t="str">
        <f t="shared" si="0"/>
        <v/>
      </c>
      <c r="Y131" s="465"/>
      <c r="Z131" s="466"/>
      <c r="AA131" s="223" t="str">
        <f>+IF(T131="UI",'Tasas por grupos escalonada'!$C$26,IF(T131="UYU",'Tasas por grupos escalonada'!$C$25,IF(T131="USD",'Tasas por grupos escalonada'!$C$27,"")))</f>
        <v/>
      </c>
      <c r="AB131" s="486"/>
      <c r="AC131" s="486"/>
      <c r="AD131" s="486"/>
      <c r="AE131" s="486"/>
      <c r="AF131" s="90" t="str">
        <f t="shared" si="1"/>
        <v/>
      </c>
      <c r="AG131" s="91" t="str">
        <f t="shared" si="2"/>
        <v/>
      </c>
      <c r="AH131" s="92" t="str">
        <f t="shared" si="3"/>
        <v/>
      </c>
      <c r="AI131" s="93" t="str">
        <f t="shared" si="4"/>
        <v/>
      </c>
      <c r="AJ131" s="93" t="str">
        <f t="shared" si="5"/>
        <v/>
      </c>
      <c r="AK131" s="215" t="str">
        <f t="shared" si="6"/>
        <v/>
      </c>
      <c r="AL131" s="99" t="str">
        <f t="shared" si="7"/>
        <v/>
      </c>
      <c r="AN131" s="34" t="b">
        <f t="shared" si="8"/>
        <v>0</v>
      </c>
    </row>
    <row r="132" spans="1:40" ht="15.75" customHeight="1">
      <c r="A132" s="483"/>
      <c r="B132" s="486"/>
      <c r="C132" s="483"/>
      <c r="D132" s="487"/>
      <c r="E132" s="487"/>
      <c r="F132" s="486"/>
      <c r="G132" s="486" t="str">
        <f>+IFERROR(VLOOKUP(F132,Listas!$B:$C,2,0),"")</f>
        <v/>
      </c>
      <c r="H132" s="486"/>
      <c r="I132" s="486"/>
      <c r="J132" s="486"/>
      <c r="K132" s="483"/>
      <c r="L132" s="483"/>
      <c r="M132" s="547"/>
      <c r="N132" s="483"/>
      <c r="O132" s="487"/>
      <c r="P132" s="484"/>
      <c r="Q132" s="486"/>
      <c r="R132" s="486"/>
      <c r="S132" s="486"/>
      <c r="T132" s="486"/>
      <c r="U132" s="483"/>
      <c r="V132" s="486"/>
      <c r="W132" s="483"/>
      <c r="X132" s="86" t="str">
        <f t="shared" si="0"/>
        <v/>
      </c>
      <c r="Y132" s="465"/>
      <c r="Z132" s="466"/>
      <c r="AA132" s="223" t="str">
        <f>+IF(T132="UI",'Tasas por grupos escalonada'!$C$26,IF(T132="UYU",'Tasas por grupos escalonada'!$C$25,IF(T132="USD",'Tasas por grupos escalonada'!$C$27,"")))</f>
        <v/>
      </c>
      <c r="AB132" s="486"/>
      <c r="AC132" s="486"/>
      <c r="AD132" s="486"/>
      <c r="AE132" s="486"/>
      <c r="AF132" s="90" t="str">
        <f t="shared" si="1"/>
        <v/>
      </c>
      <c r="AG132" s="91" t="str">
        <f t="shared" si="2"/>
        <v/>
      </c>
      <c r="AH132" s="92" t="str">
        <f t="shared" si="3"/>
        <v/>
      </c>
      <c r="AI132" s="93" t="str">
        <f t="shared" si="4"/>
        <v/>
      </c>
      <c r="AJ132" s="93" t="str">
        <f t="shared" si="5"/>
        <v/>
      </c>
      <c r="AK132" s="215" t="str">
        <f t="shared" si="6"/>
        <v/>
      </c>
      <c r="AL132" s="99" t="str">
        <f t="shared" si="7"/>
        <v/>
      </c>
      <c r="AN132" s="34" t="b">
        <f t="shared" si="8"/>
        <v>0</v>
      </c>
    </row>
    <row r="133" spans="1:40" ht="15.75" customHeight="1">
      <c r="A133" s="483"/>
      <c r="B133" s="486"/>
      <c r="C133" s="483"/>
      <c r="D133" s="487"/>
      <c r="E133" s="487"/>
      <c r="F133" s="486"/>
      <c r="G133" s="486" t="str">
        <f>+IFERROR(VLOOKUP(F133,Listas!$B:$C,2,0),"")</f>
        <v/>
      </c>
      <c r="H133" s="486"/>
      <c r="I133" s="486"/>
      <c r="J133" s="486"/>
      <c r="K133" s="483"/>
      <c r="L133" s="483"/>
      <c r="M133" s="547"/>
      <c r="N133" s="483"/>
      <c r="O133" s="487"/>
      <c r="P133" s="484"/>
      <c r="Q133" s="486"/>
      <c r="R133" s="486"/>
      <c r="S133" s="486"/>
      <c r="T133" s="486"/>
      <c r="U133" s="483"/>
      <c r="V133" s="486"/>
      <c r="W133" s="483"/>
      <c r="X133" s="86" t="str">
        <f t="shared" si="0"/>
        <v/>
      </c>
      <c r="Y133" s="465"/>
      <c r="Z133" s="466"/>
      <c r="AA133" s="223" t="str">
        <f>+IF(T133="UI",'Tasas por grupos escalonada'!$C$26,IF(T133="UYU",'Tasas por grupos escalonada'!$C$25,IF(T133="USD",'Tasas por grupos escalonada'!$C$27,"")))</f>
        <v/>
      </c>
      <c r="AB133" s="486"/>
      <c r="AC133" s="486"/>
      <c r="AD133" s="486"/>
      <c r="AE133" s="486"/>
      <c r="AF133" s="90" t="str">
        <f t="shared" si="1"/>
        <v/>
      </c>
      <c r="AG133" s="91" t="str">
        <f t="shared" si="2"/>
        <v/>
      </c>
      <c r="AH133" s="92" t="str">
        <f t="shared" si="3"/>
        <v/>
      </c>
      <c r="AI133" s="93" t="str">
        <f t="shared" si="4"/>
        <v/>
      </c>
      <c r="AJ133" s="93" t="str">
        <f t="shared" si="5"/>
        <v/>
      </c>
      <c r="AK133" s="215" t="str">
        <f t="shared" si="6"/>
        <v/>
      </c>
      <c r="AL133" s="99" t="str">
        <f t="shared" si="7"/>
        <v/>
      </c>
      <c r="AN133" s="34" t="b">
        <f t="shared" si="8"/>
        <v>0</v>
      </c>
    </row>
    <row r="134" spans="1:40" ht="15.75" customHeight="1">
      <c r="A134" s="483"/>
      <c r="B134" s="486"/>
      <c r="C134" s="483"/>
      <c r="D134" s="487"/>
      <c r="E134" s="487"/>
      <c r="F134" s="486"/>
      <c r="G134" s="486" t="str">
        <f>+IFERROR(VLOOKUP(F134,Listas!$B:$C,2,0),"")</f>
        <v/>
      </c>
      <c r="H134" s="486"/>
      <c r="I134" s="486"/>
      <c r="J134" s="486"/>
      <c r="K134" s="483"/>
      <c r="L134" s="483"/>
      <c r="M134" s="547"/>
      <c r="N134" s="483"/>
      <c r="O134" s="487"/>
      <c r="P134" s="484"/>
      <c r="Q134" s="486"/>
      <c r="R134" s="486"/>
      <c r="S134" s="486"/>
      <c r="T134" s="486"/>
      <c r="U134" s="483"/>
      <c r="V134" s="486"/>
      <c r="W134" s="483"/>
      <c r="X134" s="86" t="str">
        <f t="shared" si="0"/>
        <v/>
      </c>
      <c r="Y134" s="465"/>
      <c r="Z134" s="466"/>
      <c r="AA134" s="223" t="str">
        <f>+IF(T134="UI",'Tasas por grupos escalonada'!$C$26,IF(T134="UYU",'Tasas por grupos escalonada'!$C$25,IF(T134="USD",'Tasas por grupos escalonada'!$C$27,"")))</f>
        <v/>
      </c>
      <c r="AB134" s="486"/>
      <c r="AC134" s="486"/>
      <c r="AD134" s="486"/>
      <c r="AE134" s="486"/>
      <c r="AF134" s="90" t="str">
        <f t="shared" si="1"/>
        <v/>
      </c>
      <c r="AG134" s="91" t="str">
        <f t="shared" si="2"/>
        <v/>
      </c>
      <c r="AH134" s="92" t="str">
        <f t="shared" si="3"/>
        <v/>
      </c>
      <c r="AI134" s="93" t="str">
        <f t="shared" si="4"/>
        <v/>
      </c>
      <c r="AJ134" s="93" t="str">
        <f t="shared" si="5"/>
        <v/>
      </c>
      <c r="AK134" s="215" t="str">
        <f t="shared" si="6"/>
        <v/>
      </c>
      <c r="AL134" s="99" t="str">
        <f t="shared" si="7"/>
        <v/>
      </c>
      <c r="AN134" s="34" t="b">
        <f t="shared" si="8"/>
        <v>0</v>
      </c>
    </row>
    <row r="135" spans="1:40" ht="15.75" customHeight="1">
      <c r="A135" s="483"/>
      <c r="B135" s="486"/>
      <c r="C135" s="483"/>
      <c r="D135" s="487"/>
      <c r="E135" s="487"/>
      <c r="F135" s="486"/>
      <c r="G135" s="486" t="str">
        <f>+IFERROR(VLOOKUP(F135,Listas!$B:$C,2,0),"")</f>
        <v/>
      </c>
      <c r="H135" s="486"/>
      <c r="I135" s="486"/>
      <c r="J135" s="486"/>
      <c r="K135" s="483"/>
      <c r="L135" s="483"/>
      <c r="M135" s="547"/>
      <c r="N135" s="483"/>
      <c r="O135" s="487"/>
      <c r="P135" s="484"/>
      <c r="Q135" s="486"/>
      <c r="R135" s="486"/>
      <c r="S135" s="486"/>
      <c r="T135" s="486"/>
      <c r="U135" s="483"/>
      <c r="V135" s="486"/>
      <c r="W135" s="483"/>
      <c r="X135" s="86" t="str">
        <f t="shared" si="0"/>
        <v/>
      </c>
      <c r="Y135" s="465"/>
      <c r="Z135" s="466"/>
      <c r="AA135" s="223" t="str">
        <f>+IF(T135="UI",'Tasas por grupos escalonada'!$C$26,IF(T135="UYU",'Tasas por grupos escalonada'!$C$25,IF(T135="USD",'Tasas por grupos escalonada'!$C$27,"")))</f>
        <v/>
      </c>
      <c r="AB135" s="486"/>
      <c r="AC135" s="486"/>
      <c r="AD135" s="486"/>
      <c r="AE135" s="486"/>
      <c r="AF135" s="90" t="str">
        <f t="shared" si="1"/>
        <v/>
      </c>
      <c r="AG135" s="91" t="str">
        <f t="shared" si="2"/>
        <v/>
      </c>
      <c r="AH135" s="92" t="str">
        <f t="shared" si="3"/>
        <v/>
      </c>
      <c r="AI135" s="93" t="str">
        <f t="shared" si="4"/>
        <v/>
      </c>
      <c r="AJ135" s="93" t="str">
        <f t="shared" si="5"/>
        <v/>
      </c>
      <c r="AK135" s="215" t="str">
        <f t="shared" si="6"/>
        <v/>
      </c>
      <c r="AL135" s="99" t="str">
        <f t="shared" si="7"/>
        <v/>
      </c>
      <c r="AN135" s="34" t="b">
        <f t="shared" si="8"/>
        <v>0</v>
      </c>
    </row>
    <row r="136" spans="1:40" ht="15.75" customHeight="1">
      <c r="A136" s="483"/>
      <c r="B136" s="486"/>
      <c r="C136" s="483"/>
      <c r="D136" s="487"/>
      <c r="E136" s="487"/>
      <c r="F136" s="486"/>
      <c r="G136" s="486" t="str">
        <f>+IFERROR(VLOOKUP(F136,Listas!$B:$C,2,0),"")</f>
        <v/>
      </c>
      <c r="H136" s="486"/>
      <c r="I136" s="486"/>
      <c r="J136" s="486"/>
      <c r="K136" s="483"/>
      <c r="L136" s="483"/>
      <c r="M136" s="547"/>
      <c r="N136" s="483"/>
      <c r="O136" s="487"/>
      <c r="P136" s="484"/>
      <c r="Q136" s="486"/>
      <c r="R136" s="486"/>
      <c r="S136" s="486"/>
      <c r="T136" s="486"/>
      <c r="U136" s="483"/>
      <c r="V136" s="486"/>
      <c r="W136" s="483"/>
      <c r="X136" s="86" t="str">
        <f t="shared" si="0"/>
        <v/>
      </c>
      <c r="Y136" s="465"/>
      <c r="Z136" s="466"/>
      <c r="AA136" s="223" t="str">
        <f>+IF(T136="UI",'Tasas por grupos escalonada'!$C$26,IF(T136="UYU",'Tasas por grupos escalonada'!$C$25,IF(T136="USD",'Tasas por grupos escalonada'!$C$27,"")))</f>
        <v/>
      </c>
      <c r="AB136" s="486"/>
      <c r="AC136" s="486"/>
      <c r="AD136" s="486"/>
      <c r="AE136" s="486"/>
      <c r="AF136" s="90" t="str">
        <f t="shared" si="1"/>
        <v/>
      </c>
      <c r="AG136" s="91" t="str">
        <f t="shared" si="2"/>
        <v/>
      </c>
      <c r="AH136" s="92" t="str">
        <f t="shared" si="3"/>
        <v/>
      </c>
      <c r="AI136" s="93" t="str">
        <f t="shared" si="4"/>
        <v/>
      </c>
      <c r="AJ136" s="93" t="str">
        <f t="shared" si="5"/>
        <v/>
      </c>
      <c r="AK136" s="215" t="str">
        <f t="shared" si="6"/>
        <v/>
      </c>
      <c r="AL136" s="99" t="str">
        <f t="shared" si="7"/>
        <v/>
      </c>
      <c r="AN136" s="34" t="b">
        <f t="shared" si="8"/>
        <v>0</v>
      </c>
    </row>
    <row r="137" spans="1:40" ht="15.75" customHeight="1">
      <c r="A137" s="483"/>
      <c r="B137" s="486"/>
      <c r="C137" s="483"/>
      <c r="D137" s="487"/>
      <c r="E137" s="487"/>
      <c r="F137" s="486"/>
      <c r="G137" s="486" t="str">
        <f>+IFERROR(VLOOKUP(F137,Listas!$B:$C,2,0),"")</f>
        <v/>
      </c>
      <c r="H137" s="486"/>
      <c r="I137" s="486"/>
      <c r="J137" s="486"/>
      <c r="K137" s="483"/>
      <c r="L137" s="483"/>
      <c r="M137" s="547"/>
      <c r="N137" s="483"/>
      <c r="O137" s="487"/>
      <c r="P137" s="484"/>
      <c r="Q137" s="486"/>
      <c r="R137" s="486"/>
      <c r="S137" s="486"/>
      <c r="T137" s="486"/>
      <c r="U137" s="483"/>
      <c r="V137" s="486"/>
      <c r="W137" s="483"/>
      <c r="X137" s="86" t="str">
        <f t="shared" si="0"/>
        <v/>
      </c>
      <c r="Y137" s="465"/>
      <c r="Z137" s="466"/>
      <c r="AA137" s="223" t="str">
        <f>+IF(T137="UI",'Tasas por grupos escalonada'!$C$26,IF(T137="UYU",'Tasas por grupos escalonada'!$C$25,IF(T137="USD",'Tasas por grupos escalonada'!$C$27,"")))</f>
        <v/>
      </c>
      <c r="AB137" s="486"/>
      <c r="AC137" s="486"/>
      <c r="AD137" s="486"/>
      <c r="AE137" s="486"/>
      <c r="AF137" s="90" t="str">
        <f t="shared" si="1"/>
        <v/>
      </c>
      <c r="AG137" s="91" t="str">
        <f t="shared" si="2"/>
        <v/>
      </c>
      <c r="AH137" s="92" t="str">
        <f t="shared" si="3"/>
        <v/>
      </c>
      <c r="AI137" s="93" t="str">
        <f t="shared" si="4"/>
        <v/>
      </c>
      <c r="AJ137" s="93" t="str">
        <f t="shared" si="5"/>
        <v/>
      </c>
      <c r="AK137" s="215" t="str">
        <f t="shared" si="6"/>
        <v/>
      </c>
      <c r="AL137" s="99" t="str">
        <f t="shared" si="7"/>
        <v/>
      </c>
      <c r="AN137" s="34" t="b">
        <f t="shared" si="8"/>
        <v>0</v>
      </c>
    </row>
    <row r="138" spans="1:40" ht="15.75" customHeight="1">
      <c r="A138" s="483"/>
      <c r="B138" s="486"/>
      <c r="C138" s="483"/>
      <c r="D138" s="487"/>
      <c r="E138" s="487"/>
      <c r="F138" s="486"/>
      <c r="G138" s="486" t="str">
        <f>+IFERROR(VLOOKUP(F138,Listas!$B:$C,2,0),"")</f>
        <v/>
      </c>
      <c r="H138" s="486"/>
      <c r="I138" s="486"/>
      <c r="J138" s="486"/>
      <c r="K138" s="483"/>
      <c r="L138" s="483"/>
      <c r="M138" s="547"/>
      <c r="N138" s="483"/>
      <c r="O138" s="487"/>
      <c r="P138" s="484"/>
      <c r="Q138" s="486"/>
      <c r="R138" s="486"/>
      <c r="S138" s="486"/>
      <c r="T138" s="486"/>
      <c r="U138" s="483"/>
      <c r="V138" s="486"/>
      <c r="W138" s="483"/>
      <c r="X138" s="86" t="str">
        <f t="shared" si="0"/>
        <v/>
      </c>
      <c r="Y138" s="465"/>
      <c r="Z138" s="466"/>
      <c r="AA138" s="223" t="str">
        <f>+IF(T138="UI",'Tasas por grupos escalonada'!$C$26,IF(T138="UYU",'Tasas por grupos escalonada'!$C$25,IF(T138="USD",'Tasas por grupos escalonada'!$C$27,"")))</f>
        <v/>
      </c>
      <c r="AB138" s="486"/>
      <c r="AC138" s="486"/>
      <c r="AD138" s="486"/>
      <c r="AE138" s="486"/>
      <c r="AF138" s="90" t="str">
        <f t="shared" si="1"/>
        <v/>
      </c>
      <c r="AG138" s="91" t="str">
        <f t="shared" si="2"/>
        <v/>
      </c>
      <c r="AH138" s="92" t="str">
        <f t="shared" si="3"/>
        <v/>
      </c>
      <c r="AI138" s="93" t="str">
        <f t="shared" si="4"/>
        <v/>
      </c>
      <c r="AJ138" s="93" t="str">
        <f t="shared" si="5"/>
        <v/>
      </c>
      <c r="AK138" s="215" t="str">
        <f t="shared" si="6"/>
        <v/>
      </c>
      <c r="AL138" s="99" t="str">
        <f t="shared" si="7"/>
        <v/>
      </c>
      <c r="AN138" s="34" t="b">
        <f t="shared" si="8"/>
        <v>0</v>
      </c>
    </row>
    <row r="139" spans="1:40" ht="15.75" customHeight="1">
      <c r="A139" s="483"/>
      <c r="B139" s="486"/>
      <c r="C139" s="483"/>
      <c r="D139" s="487"/>
      <c r="E139" s="487"/>
      <c r="F139" s="486"/>
      <c r="G139" s="486" t="str">
        <f>+IFERROR(VLOOKUP(F139,Listas!$B:$C,2,0),"")</f>
        <v/>
      </c>
      <c r="H139" s="486"/>
      <c r="I139" s="486"/>
      <c r="J139" s="486"/>
      <c r="K139" s="483"/>
      <c r="L139" s="483"/>
      <c r="M139" s="547"/>
      <c r="N139" s="483"/>
      <c r="O139" s="487"/>
      <c r="P139" s="484"/>
      <c r="Q139" s="486"/>
      <c r="R139" s="486"/>
      <c r="S139" s="486"/>
      <c r="T139" s="486"/>
      <c r="U139" s="483"/>
      <c r="V139" s="486"/>
      <c r="W139" s="483"/>
      <c r="X139" s="86" t="str">
        <f t="shared" si="0"/>
        <v/>
      </c>
      <c r="Y139" s="465"/>
      <c r="Z139" s="466"/>
      <c r="AA139" s="223" t="str">
        <f>+IF(T139="UI",'Tasas por grupos escalonada'!$C$26,IF(T139="UYU",'Tasas por grupos escalonada'!$C$25,IF(T139="USD",'Tasas por grupos escalonada'!$C$27,"")))</f>
        <v/>
      </c>
      <c r="AB139" s="486"/>
      <c r="AC139" s="486"/>
      <c r="AD139" s="486"/>
      <c r="AE139" s="486"/>
      <c r="AF139" s="90" t="str">
        <f t="shared" si="1"/>
        <v/>
      </c>
      <c r="AG139" s="91" t="str">
        <f t="shared" si="2"/>
        <v/>
      </c>
      <c r="AH139" s="92" t="str">
        <f t="shared" si="3"/>
        <v/>
      </c>
      <c r="AI139" s="93" t="str">
        <f t="shared" si="4"/>
        <v/>
      </c>
      <c r="AJ139" s="93" t="str">
        <f t="shared" si="5"/>
        <v/>
      </c>
      <c r="AK139" s="215" t="str">
        <f t="shared" si="6"/>
        <v/>
      </c>
      <c r="AL139" s="99" t="str">
        <f t="shared" si="7"/>
        <v/>
      </c>
      <c r="AN139" s="34" t="b">
        <f t="shared" si="8"/>
        <v>0</v>
      </c>
    </row>
    <row r="140" spans="1:40" ht="15.75" customHeight="1">
      <c r="A140" s="483"/>
      <c r="B140" s="486"/>
      <c r="C140" s="483"/>
      <c r="D140" s="487"/>
      <c r="E140" s="487"/>
      <c r="F140" s="486"/>
      <c r="G140" s="486" t="str">
        <f>+IFERROR(VLOOKUP(F140,Listas!$B:$C,2,0),"")</f>
        <v/>
      </c>
      <c r="H140" s="486"/>
      <c r="I140" s="486"/>
      <c r="J140" s="486"/>
      <c r="K140" s="483"/>
      <c r="L140" s="483"/>
      <c r="M140" s="547"/>
      <c r="N140" s="483"/>
      <c r="O140" s="487"/>
      <c r="P140" s="484"/>
      <c r="Q140" s="486"/>
      <c r="R140" s="486"/>
      <c r="S140" s="486"/>
      <c r="T140" s="486"/>
      <c r="U140" s="483"/>
      <c r="V140" s="486"/>
      <c r="W140" s="483"/>
      <c r="X140" s="86" t="str">
        <f t="shared" si="0"/>
        <v/>
      </c>
      <c r="Y140" s="465"/>
      <c r="Z140" s="466"/>
      <c r="AA140" s="223" t="str">
        <f>+IF(T140="UI",'Tasas por grupos escalonada'!$C$26,IF(T140="UYU",'Tasas por grupos escalonada'!$C$25,IF(T140="USD",'Tasas por grupos escalonada'!$C$27,"")))</f>
        <v/>
      </c>
      <c r="AB140" s="486"/>
      <c r="AC140" s="486"/>
      <c r="AD140" s="486"/>
      <c r="AE140" s="486"/>
      <c r="AF140" s="90" t="str">
        <f t="shared" si="1"/>
        <v/>
      </c>
      <c r="AG140" s="91" t="str">
        <f t="shared" si="2"/>
        <v/>
      </c>
      <c r="AH140" s="92" t="str">
        <f t="shared" si="3"/>
        <v/>
      </c>
      <c r="AI140" s="93" t="str">
        <f t="shared" si="4"/>
        <v/>
      </c>
      <c r="AJ140" s="93" t="str">
        <f t="shared" si="5"/>
        <v/>
      </c>
      <c r="AK140" s="215" t="str">
        <f t="shared" si="6"/>
        <v/>
      </c>
      <c r="AL140" s="99" t="str">
        <f t="shared" si="7"/>
        <v/>
      </c>
      <c r="AN140" s="34" t="b">
        <f t="shared" si="8"/>
        <v>0</v>
      </c>
    </row>
    <row r="141" spans="1:40" ht="15.75" customHeight="1">
      <c r="A141" s="483"/>
      <c r="B141" s="486"/>
      <c r="C141" s="483"/>
      <c r="D141" s="487"/>
      <c r="E141" s="487"/>
      <c r="F141" s="486"/>
      <c r="G141" s="486" t="str">
        <f>+IFERROR(VLOOKUP(F141,Listas!$B:$C,2,0),"")</f>
        <v/>
      </c>
      <c r="H141" s="486"/>
      <c r="I141" s="486"/>
      <c r="J141" s="486"/>
      <c r="K141" s="483"/>
      <c r="L141" s="483"/>
      <c r="M141" s="547"/>
      <c r="N141" s="483"/>
      <c r="O141" s="487"/>
      <c r="P141" s="484"/>
      <c r="Q141" s="486"/>
      <c r="R141" s="486"/>
      <c r="S141" s="486"/>
      <c r="T141" s="486"/>
      <c r="U141" s="483"/>
      <c r="V141" s="486"/>
      <c r="W141" s="483"/>
      <c r="X141" s="86" t="str">
        <f t="shared" si="0"/>
        <v/>
      </c>
      <c r="Y141" s="465"/>
      <c r="Z141" s="466"/>
      <c r="AA141" s="223" t="str">
        <f>+IF(T141="UI",'Tasas por grupos escalonada'!$C$26,IF(T141="UYU",'Tasas por grupos escalonada'!$C$25,IF(T141="USD",'Tasas por grupos escalonada'!$C$27,"")))</f>
        <v/>
      </c>
      <c r="AB141" s="486"/>
      <c r="AC141" s="486"/>
      <c r="AD141" s="486"/>
      <c r="AE141" s="486"/>
      <c r="AF141" s="90" t="str">
        <f t="shared" si="1"/>
        <v/>
      </c>
      <c r="AG141" s="91" t="str">
        <f t="shared" si="2"/>
        <v/>
      </c>
      <c r="AH141" s="92" t="str">
        <f t="shared" si="3"/>
        <v/>
      </c>
      <c r="AI141" s="93" t="str">
        <f t="shared" si="4"/>
        <v/>
      </c>
      <c r="AJ141" s="93" t="str">
        <f t="shared" si="5"/>
        <v/>
      </c>
      <c r="AK141" s="215" t="str">
        <f t="shared" si="6"/>
        <v/>
      </c>
      <c r="AL141" s="99" t="str">
        <f t="shared" si="7"/>
        <v/>
      </c>
      <c r="AN141" s="34" t="b">
        <f t="shared" si="8"/>
        <v>0</v>
      </c>
    </row>
    <row r="142" spans="1:40" ht="15.75" customHeight="1">
      <c r="A142" s="483"/>
      <c r="B142" s="486"/>
      <c r="C142" s="483"/>
      <c r="D142" s="487"/>
      <c r="E142" s="487"/>
      <c r="F142" s="486"/>
      <c r="G142" s="486" t="str">
        <f>+IFERROR(VLOOKUP(F142,Listas!$B:$C,2,0),"")</f>
        <v/>
      </c>
      <c r="H142" s="486"/>
      <c r="I142" s="486"/>
      <c r="J142" s="486"/>
      <c r="K142" s="483"/>
      <c r="L142" s="483"/>
      <c r="M142" s="547"/>
      <c r="N142" s="483"/>
      <c r="O142" s="487"/>
      <c r="P142" s="484"/>
      <c r="Q142" s="486"/>
      <c r="R142" s="486"/>
      <c r="S142" s="486"/>
      <c r="T142" s="486"/>
      <c r="U142" s="483"/>
      <c r="V142" s="486"/>
      <c r="W142" s="483"/>
      <c r="X142" s="86" t="str">
        <f t="shared" si="0"/>
        <v/>
      </c>
      <c r="Y142" s="465"/>
      <c r="Z142" s="466"/>
      <c r="AA142" s="223" t="str">
        <f>+IF(T142="UI",'Tasas por grupos escalonada'!$C$26,IF(T142="UYU",'Tasas por grupos escalonada'!$C$25,IF(T142="USD",'Tasas por grupos escalonada'!$C$27,"")))</f>
        <v/>
      </c>
      <c r="AB142" s="486"/>
      <c r="AC142" s="486"/>
      <c r="AD142" s="486"/>
      <c r="AE142" s="486"/>
      <c r="AF142" s="90" t="str">
        <f t="shared" si="1"/>
        <v/>
      </c>
      <c r="AG142" s="91" t="str">
        <f t="shared" si="2"/>
        <v/>
      </c>
      <c r="AH142" s="92" t="str">
        <f t="shared" si="3"/>
        <v/>
      </c>
      <c r="AI142" s="93" t="str">
        <f t="shared" si="4"/>
        <v/>
      </c>
      <c r="AJ142" s="93" t="str">
        <f t="shared" si="5"/>
        <v/>
      </c>
      <c r="AK142" s="215" t="str">
        <f t="shared" si="6"/>
        <v/>
      </c>
      <c r="AL142" s="99" t="str">
        <f t="shared" si="7"/>
        <v/>
      </c>
      <c r="AN142" s="34" t="b">
        <f t="shared" si="8"/>
        <v>0</v>
      </c>
    </row>
    <row r="143" spans="1:40" ht="15.75" customHeight="1">
      <c r="A143" s="483"/>
      <c r="B143" s="486"/>
      <c r="C143" s="483"/>
      <c r="D143" s="487"/>
      <c r="E143" s="487"/>
      <c r="F143" s="486"/>
      <c r="G143" s="486" t="str">
        <f>+IFERROR(VLOOKUP(F143,Listas!$B:$C,2,0),"")</f>
        <v/>
      </c>
      <c r="H143" s="486"/>
      <c r="I143" s="486"/>
      <c r="J143" s="486"/>
      <c r="K143" s="483"/>
      <c r="L143" s="483"/>
      <c r="M143" s="547"/>
      <c r="N143" s="483"/>
      <c r="O143" s="487"/>
      <c r="P143" s="484"/>
      <c r="Q143" s="486"/>
      <c r="R143" s="486"/>
      <c r="S143" s="486"/>
      <c r="T143" s="486"/>
      <c r="U143" s="483"/>
      <c r="V143" s="486"/>
      <c r="W143" s="483"/>
      <c r="X143" s="86" t="str">
        <f t="shared" si="0"/>
        <v/>
      </c>
      <c r="Y143" s="465"/>
      <c r="Z143" s="466"/>
      <c r="AA143" s="223" t="str">
        <f>+IF(T143="UI",'Tasas por grupos escalonada'!$C$26,IF(T143="UYU",'Tasas por grupos escalonada'!$C$25,IF(T143="USD",'Tasas por grupos escalonada'!$C$27,"")))</f>
        <v/>
      </c>
      <c r="AB143" s="486"/>
      <c r="AC143" s="486"/>
      <c r="AD143" s="486"/>
      <c r="AE143" s="486"/>
      <c r="AF143" s="90" t="str">
        <f t="shared" si="1"/>
        <v/>
      </c>
      <c r="AG143" s="91" t="str">
        <f t="shared" si="2"/>
        <v/>
      </c>
      <c r="AH143" s="92" t="str">
        <f t="shared" si="3"/>
        <v/>
      </c>
      <c r="AI143" s="93" t="str">
        <f t="shared" si="4"/>
        <v/>
      </c>
      <c r="AJ143" s="93" t="str">
        <f t="shared" si="5"/>
        <v/>
      </c>
      <c r="AK143" s="215" t="str">
        <f t="shared" si="6"/>
        <v/>
      </c>
      <c r="AL143" s="99" t="str">
        <f t="shared" si="7"/>
        <v/>
      </c>
      <c r="AN143" s="34" t="b">
        <f t="shared" si="8"/>
        <v>0</v>
      </c>
    </row>
    <row r="144" spans="1:40" ht="15.75" customHeight="1">
      <c r="A144" s="483"/>
      <c r="B144" s="486"/>
      <c r="C144" s="483"/>
      <c r="D144" s="487"/>
      <c r="E144" s="487"/>
      <c r="F144" s="486"/>
      <c r="G144" s="486" t="str">
        <f>+IFERROR(VLOOKUP(F144,Listas!$B:$C,2,0),"")</f>
        <v/>
      </c>
      <c r="H144" s="486"/>
      <c r="I144" s="486"/>
      <c r="J144" s="486"/>
      <c r="K144" s="483"/>
      <c r="L144" s="483"/>
      <c r="M144" s="547"/>
      <c r="N144" s="483"/>
      <c r="O144" s="487"/>
      <c r="P144" s="484"/>
      <c r="Q144" s="486"/>
      <c r="R144" s="486"/>
      <c r="S144" s="486"/>
      <c r="T144" s="486"/>
      <c r="U144" s="483"/>
      <c r="V144" s="486"/>
      <c r="W144" s="483"/>
      <c r="X144" s="86" t="str">
        <f t="shared" si="0"/>
        <v/>
      </c>
      <c r="Y144" s="465"/>
      <c r="Z144" s="466"/>
      <c r="AA144" s="223" t="str">
        <f>+IF(T144="UI",'Tasas por grupos escalonada'!$C$26,IF(T144="UYU",'Tasas por grupos escalonada'!$C$25,IF(T144="USD",'Tasas por grupos escalonada'!$C$27,"")))</f>
        <v/>
      </c>
      <c r="AB144" s="486"/>
      <c r="AC144" s="486"/>
      <c r="AD144" s="486"/>
      <c r="AE144" s="486"/>
      <c r="AF144" s="90" t="str">
        <f t="shared" si="1"/>
        <v/>
      </c>
      <c r="AG144" s="91" t="str">
        <f t="shared" si="2"/>
        <v/>
      </c>
      <c r="AH144" s="92" t="str">
        <f t="shared" si="3"/>
        <v/>
      </c>
      <c r="AI144" s="93" t="str">
        <f t="shared" si="4"/>
        <v/>
      </c>
      <c r="AJ144" s="93" t="str">
        <f t="shared" si="5"/>
        <v/>
      </c>
      <c r="AK144" s="215" t="str">
        <f t="shared" si="6"/>
        <v/>
      </c>
      <c r="AL144" s="99" t="str">
        <f t="shared" si="7"/>
        <v/>
      </c>
      <c r="AN144" s="34" t="b">
        <f t="shared" si="8"/>
        <v>0</v>
      </c>
    </row>
    <row r="145" spans="1:40" ht="15.75" customHeight="1">
      <c r="A145" s="483"/>
      <c r="B145" s="486"/>
      <c r="C145" s="483"/>
      <c r="D145" s="487"/>
      <c r="E145" s="487"/>
      <c r="F145" s="486"/>
      <c r="G145" s="486" t="str">
        <f>+IFERROR(VLOOKUP(F145,Listas!$B:$C,2,0),"")</f>
        <v/>
      </c>
      <c r="H145" s="486"/>
      <c r="I145" s="486"/>
      <c r="J145" s="486"/>
      <c r="K145" s="483"/>
      <c r="L145" s="483"/>
      <c r="M145" s="547"/>
      <c r="N145" s="483"/>
      <c r="O145" s="487"/>
      <c r="P145" s="484"/>
      <c r="Q145" s="486"/>
      <c r="R145" s="486"/>
      <c r="S145" s="486"/>
      <c r="T145" s="486"/>
      <c r="U145" s="483"/>
      <c r="V145" s="486"/>
      <c r="W145" s="483"/>
      <c r="X145" s="86" t="str">
        <f t="shared" si="0"/>
        <v/>
      </c>
      <c r="Y145" s="465"/>
      <c r="Z145" s="466"/>
      <c r="AA145" s="223" t="str">
        <f>+IF(T145="UI",'Tasas por grupos escalonada'!$C$26,IF(T145="UYU",'Tasas por grupos escalonada'!$C$25,IF(T145="USD",'Tasas por grupos escalonada'!$C$27,"")))</f>
        <v/>
      </c>
      <c r="AB145" s="486"/>
      <c r="AC145" s="486"/>
      <c r="AD145" s="486"/>
      <c r="AE145" s="486"/>
      <c r="AF145" s="90" t="str">
        <f t="shared" si="1"/>
        <v/>
      </c>
      <c r="AG145" s="91" t="str">
        <f t="shared" si="2"/>
        <v/>
      </c>
      <c r="AH145" s="92" t="str">
        <f t="shared" si="3"/>
        <v/>
      </c>
      <c r="AI145" s="93" t="str">
        <f t="shared" si="4"/>
        <v/>
      </c>
      <c r="AJ145" s="93" t="str">
        <f t="shared" si="5"/>
        <v/>
      </c>
      <c r="AK145" s="215" t="str">
        <f t="shared" si="6"/>
        <v/>
      </c>
      <c r="AL145" s="99" t="str">
        <f t="shared" si="7"/>
        <v/>
      </c>
      <c r="AN145" s="34" t="b">
        <f t="shared" si="8"/>
        <v>0</v>
      </c>
    </row>
    <row r="146" spans="1:40" ht="15.75" customHeight="1">
      <c r="A146" s="483"/>
      <c r="B146" s="486"/>
      <c r="C146" s="483"/>
      <c r="D146" s="487"/>
      <c r="E146" s="487"/>
      <c r="F146" s="486"/>
      <c r="G146" s="486" t="str">
        <f>+IFERROR(VLOOKUP(F146,Listas!$B:$C,2,0),"")</f>
        <v/>
      </c>
      <c r="H146" s="486"/>
      <c r="I146" s="486"/>
      <c r="J146" s="486"/>
      <c r="K146" s="483"/>
      <c r="L146" s="483"/>
      <c r="M146" s="547"/>
      <c r="N146" s="483"/>
      <c r="O146" s="487"/>
      <c r="P146" s="484"/>
      <c r="Q146" s="486"/>
      <c r="R146" s="486"/>
      <c r="S146" s="486"/>
      <c r="T146" s="486"/>
      <c r="U146" s="483"/>
      <c r="V146" s="486"/>
      <c r="W146" s="483"/>
      <c r="X146" s="86" t="str">
        <f t="shared" si="0"/>
        <v/>
      </c>
      <c r="Y146" s="465"/>
      <c r="Z146" s="466"/>
      <c r="AA146" s="223" t="str">
        <f>+IF(T146="UI",'Tasas por grupos escalonada'!$C$26,IF(T146="UYU",'Tasas por grupos escalonada'!$C$25,IF(T146="USD",'Tasas por grupos escalonada'!$C$27,"")))</f>
        <v/>
      </c>
      <c r="AB146" s="486"/>
      <c r="AC146" s="486"/>
      <c r="AD146" s="486"/>
      <c r="AE146" s="486"/>
      <c r="AF146" s="90" t="str">
        <f t="shared" si="1"/>
        <v/>
      </c>
      <c r="AG146" s="91" t="str">
        <f t="shared" si="2"/>
        <v/>
      </c>
      <c r="AH146" s="92" t="str">
        <f t="shared" si="3"/>
        <v/>
      </c>
      <c r="AI146" s="93" t="str">
        <f t="shared" si="4"/>
        <v/>
      </c>
      <c r="AJ146" s="93" t="str">
        <f t="shared" si="5"/>
        <v/>
      </c>
      <c r="AK146" s="215" t="str">
        <f t="shared" si="6"/>
        <v/>
      </c>
      <c r="AL146" s="99" t="str">
        <f t="shared" si="7"/>
        <v/>
      </c>
      <c r="AN146" s="34" t="b">
        <f t="shared" si="8"/>
        <v>0</v>
      </c>
    </row>
    <row r="147" spans="1:40" ht="15.75" customHeight="1">
      <c r="A147" s="483"/>
      <c r="B147" s="486"/>
      <c r="C147" s="483"/>
      <c r="D147" s="487"/>
      <c r="E147" s="487"/>
      <c r="F147" s="486"/>
      <c r="G147" s="486" t="str">
        <f>+IFERROR(VLOOKUP(F147,Listas!$B:$C,2,0),"")</f>
        <v/>
      </c>
      <c r="H147" s="486"/>
      <c r="I147" s="486"/>
      <c r="J147" s="486"/>
      <c r="K147" s="483"/>
      <c r="L147" s="483"/>
      <c r="M147" s="547"/>
      <c r="N147" s="483"/>
      <c r="O147" s="487"/>
      <c r="P147" s="484"/>
      <c r="Q147" s="486"/>
      <c r="R147" s="486"/>
      <c r="S147" s="486"/>
      <c r="T147" s="486"/>
      <c r="U147" s="483"/>
      <c r="V147" s="486"/>
      <c r="W147" s="483"/>
      <c r="X147" s="86" t="str">
        <f t="shared" si="0"/>
        <v/>
      </c>
      <c r="Y147" s="465"/>
      <c r="Z147" s="466"/>
      <c r="AA147" s="223" t="str">
        <f>+IF(T147="UI",'Tasas por grupos escalonada'!$C$26,IF(T147="UYU",'Tasas por grupos escalonada'!$C$25,IF(T147="USD",'Tasas por grupos escalonada'!$C$27,"")))</f>
        <v/>
      </c>
      <c r="AB147" s="486"/>
      <c r="AC147" s="486"/>
      <c r="AD147" s="486"/>
      <c r="AE147" s="486"/>
      <c r="AF147" s="90" t="str">
        <f t="shared" si="1"/>
        <v/>
      </c>
      <c r="AG147" s="91" t="str">
        <f t="shared" si="2"/>
        <v/>
      </c>
      <c r="AH147" s="92" t="str">
        <f t="shared" si="3"/>
        <v/>
      </c>
      <c r="AI147" s="93" t="str">
        <f t="shared" si="4"/>
        <v/>
      </c>
      <c r="AJ147" s="93" t="str">
        <f t="shared" si="5"/>
        <v/>
      </c>
      <c r="AK147" s="215" t="str">
        <f t="shared" si="6"/>
        <v/>
      </c>
      <c r="AL147" s="99" t="str">
        <f t="shared" si="7"/>
        <v/>
      </c>
      <c r="AN147" s="34" t="b">
        <f t="shared" si="8"/>
        <v>0</v>
      </c>
    </row>
    <row r="148" spans="1:40" ht="15.75" customHeight="1">
      <c r="A148" s="483"/>
      <c r="B148" s="486"/>
      <c r="C148" s="483"/>
      <c r="D148" s="487"/>
      <c r="E148" s="487"/>
      <c r="F148" s="486"/>
      <c r="G148" s="486" t="str">
        <f>+IFERROR(VLOOKUP(F148,Listas!$B:$C,2,0),"")</f>
        <v/>
      </c>
      <c r="H148" s="486"/>
      <c r="I148" s="486"/>
      <c r="J148" s="486"/>
      <c r="K148" s="483"/>
      <c r="L148" s="483"/>
      <c r="M148" s="547"/>
      <c r="N148" s="483"/>
      <c r="O148" s="487"/>
      <c r="P148" s="484"/>
      <c r="Q148" s="486"/>
      <c r="R148" s="486"/>
      <c r="S148" s="486"/>
      <c r="T148" s="486"/>
      <c r="U148" s="483"/>
      <c r="V148" s="486"/>
      <c r="W148" s="483"/>
      <c r="X148" s="86" t="str">
        <f t="shared" si="0"/>
        <v/>
      </c>
      <c r="Y148" s="465"/>
      <c r="Z148" s="466"/>
      <c r="AA148" s="223" t="str">
        <f>+IF(T148="UI",'Tasas por grupos escalonada'!$C$26,IF(T148="UYU",'Tasas por grupos escalonada'!$C$25,IF(T148="USD",'Tasas por grupos escalonada'!$C$27,"")))</f>
        <v/>
      </c>
      <c r="AB148" s="486"/>
      <c r="AC148" s="486"/>
      <c r="AD148" s="486"/>
      <c r="AE148" s="486"/>
      <c r="AF148" s="90" t="str">
        <f t="shared" si="1"/>
        <v/>
      </c>
      <c r="AG148" s="91" t="str">
        <f t="shared" si="2"/>
        <v/>
      </c>
      <c r="AH148" s="92" t="str">
        <f t="shared" si="3"/>
        <v/>
      </c>
      <c r="AI148" s="93" t="str">
        <f t="shared" si="4"/>
        <v/>
      </c>
      <c r="AJ148" s="93" t="str">
        <f t="shared" si="5"/>
        <v/>
      </c>
      <c r="AK148" s="215" t="str">
        <f t="shared" si="6"/>
        <v/>
      </c>
      <c r="AL148" s="99" t="str">
        <f t="shared" si="7"/>
        <v/>
      </c>
      <c r="AN148" s="34" t="b">
        <f t="shared" si="8"/>
        <v>0</v>
      </c>
    </row>
    <row r="149" spans="1:40" ht="15.75" customHeight="1">
      <c r="A149" s="483"/>
      <c r="B149" s="486"/>
      <c r="C149" s="483"/>
      <c r="D149" s="487"/>
      <c r="E149" s="487"/>
      <c r="F149" s="486"/>
      <c r="G149" s="486" t="str">
        <f>+IFERROR(VLOOKUP(F149,Listas!$B:$C,2,0),"")</f>
        <v/>
      </c>
      <c r="H149" s="486"/>
      <c r="I149" s="486"/>
      <c r="J149" s="486"/>
      <c r="K149" s="483"/>
      <c r="L149" s="483"/>
      <c r="M149" s="547"/>
      <c r="N149" s="483"/>
      <c r="O149" s="487"/>
      <c r="P149" s="484"/>
      <c r="Q149" s="486"/>
      <c r="R149" s="486"/>
      <c r="S149" s="486"/>
      <c r="T149" s="486"/>
      <c r="U149" s="483"/>
      <c r="V149" s="486"/>
      <c r="W149" s="483"/>
      <c r="X149" s="86" t="str">
        <f t="shared" si="0"/>
        <v/>
      </c>
      <c r="Y149" s="465"/>
      <c r="Z149" s="466"/>
      <c r="AA149" s="223" t="str">
        <f>+IF(T149="UI",'Tasas por grupos escalonada'!$C$26,IF(T149="UYU",'Tasas por grupos escalonada'!$C$25,IF(T149="USD",'Tasas por grupos escalonada'!$C$27,"")))</f>
        <v/>
      </c>
      <c r="AB149" s="486"/>
      <c r="AC149" s="486"/>
      <c r="AD149" s="486"/>
      <c r="AE149" s="486"/>
      <c r="AF149" s="90" t="str">
        <f t="shared" si="1"/>
        <v/>
      </c>
      <c r="AG149" s="91" t="str">
        <f t="shared" si="2"/>
        <v/>
      </c>
      <c r="AH149" s="92" t="str">
        <f t="shared" si="3"/>
        <v/>
      </c>
      <c r="AI149" s="93" t="str">
        <f t="shared" si="4"/>
        <v/>
      </c>
      <c r="AJ149" s="93" t="str">
        <f t="shared" si="5"/>
        <v/>
      </c>
      <c r="AK149" s="215" t="str">
        <f t="shared" si="6"/>
        <v/>
      </c>
      <c r="AL149" s="99" t="str">
        <f t="shared" si="7"/>
        <v/>
      </c>
      <c r="AN149" s="34" t="b">
        <f t="shared" si="8"/>
        <v>0</v>
      </c>
    </row>
    <row r="150" spans="1:40" ht="15.75" customHeight="1">
      <c r="A150" s="483"/>
      <c r="B150" s="486"/>
      <c r="C150" s="483"/>
      <c r="D150" s="487"/>
      <c r="E150" s="487"/>
      <c r="F150" s="486"/>
      <c r="G150" s="486" t="str">
        <f>+IFERROR(VLOOKUP(F150,Listas!$B:$C,2,0),"")</f>
        <v/>
      </c>
      <c r="H150" s="486"/>
      <c r="I150" s="486"/>
      <c r="J150" s="486"/>
      <c r="K150" s="483"/>
      <c r="L150" s="483"/>
      <c r="M150" s="547"/>
      <c r="N150" s="483"/>
      <c r="O150" s="487"/>
      <c r="P150" s="484"/>
      <c r="Q150" s="486"/>
      <c r="R150" s="486"/>
      <c r="S150" s="486"/>
      <c r="T150" s="486"/>
      <c r="U150" s="483"/>
      <c r="V150" s="486"/>
      <c r="W150" s="483"/>
      <c r="X150" s="86" t="str">
        <f t="shared" si="0"/>
        <v/>
      </c>
      <c r="Y150" s="465"/>
      <c r="Z150" s="466"/>
      <c r="AA150" s="223" t="str">
        <f>+IF(T150="UI",'Tasas por grupos escalonada'!$C$26,IF(T150="UYU",'Tasas por grupos escalonada'!$C$25,IF(T150="USD",'Tasas por grupos escalonada'!$C$27,"")))</f>
        <v/>
      </c>
      <c r="AB150" s="486"/>
      <c r="AC150" s="486"/>
      <c r="AD150" s="486"/>
      <c r="AE150" s="486"/>
      <c r="AF150" s="90" t="str">
        <f t="shared" si="1"/>
        <v/>
      </c>
      <c r="AG150" s="91" t="str">
        <f t="shared" si="2"/>
        <v/>
      </c>
      <c r="AH150" s="92" t="str">
        <f t="shared" si="3"/>
        <v/>
      </c>
      <c r="AI150" s="93" t="str">
        <f t="shared" si="4"/>
        <v/>
      </c>
      <c r="AJ150" s="93" t="str">
        <f t="shared" si="5"/>
        <v/>
      </c>
      <c r="AK150" s="215" t="str">
        <f t="shared" si="6"/>
        <v/>
      </c>
      <c r="AL150" s="99" t="str">
        <f t="shared" si="7"/>
        <v/>
      </c>
      <c r="AN150" s="34" t="b">
        <f t="shared" si="8"/>
        <v>0</v>
      </c>
    </row>
    <row r="151" spans="1:40" ht="15.75" customHeight="1">
      <c r="A151" s="483"/>
      <c r="B151" s="486"/>
      <c r="C151" s="483"/>
      <c r="D151" s="487"/>
      <c r="E151" s="487"/>
      <c r="F151" s="486"/>
      <c r="G151" s="486" t="str">
        <f>+IFERROR(VLOOKUP(F151,Listas!$B:$C,2,0),"")</f>
        <v/>
      </c>
      <c r="H151" s="486"/>
      <c r="I151" s="486"/>
      <c r="J151" s="486"/>
      <c r="K151" s="483"/>
      <c r="L151" s="483"/>
      <c r="M151" s="547"/>
      <c r="N151" s="483"/>
      <c r="O151" s="487"/>
      <c r="P151" s="484"/>
      <c r="Q151" s="486"/>
      <c r="R151" s="486"/>
      <c r="S151" s="486"/>
      <c r="T151" s="486"/>
      <c r="U151" s="483"/>
      <c r="V151" s="486"/>
      <c r="W151" s="483"/>
      <c r="X151" s="86" t="str">
        <f t="shared" si="0"/>
        <v/>
      </c>
      <c r="Y151" s="465"/>
      <c r="Z151" s="466"/>
      <c r="AA151" s="223" t="str">
        <f>+IF(T151="UI",'Tasas por grupos escalonada'!$C$26,IF(T151="UYU",'Tasas por grupos escalonada'!$C$25,IF(T151="USD",'Tasas por grupos escalonada'!$C$27,"")))</f>
        <v/>
      </c>
      <c r="AB151" s="486"/>
      <c r="AC151" s="486"/>
      <c r="AD151" s="486"/>
      <c r="AE151" s="486"/>
      <c r="AF151" s="90" t="str">
        <f t="shared" si="1"/>
        <v/>
      </c>
      <c r="AG151" s="91" t="str">
        <f t="shared" si="2"/>
        <v/>
      </c>
      <c r="AH151" s="92" t="str">
        <f t="shared" si="3"/>
        <v/>
      </c>
      <c r="AI151" s="93" t="str">
        <f t="shared" si="4"/>
        <v/>
      </c>
      <c r="AJ151" s="93" t="str">
        <f t="shared" si="5"/>
        <v/>
      </c>
      <c r="AK151" s="215" t="str">
        <f t="shared" si="6"/>
        <v/>
      </c>
      <c r="AL151" s="99" t="str">
        <f t="shared" si="7"/>
        <v/>
      </c>
      <c r="AN151" s="34" t="b">
        <f t="shared" si="8"/>
        <v>0</v>
      </c>
    </row>
    <row r="152" spans="1:40" ht="15.75" customHeight="1">
      <c r="A152" s="483"/>
      <c r="B152" s="486"/>
      <c r="C152" s="483"/>
      <c r="D152" s="487"/>
      <c r="E152" s="487"/>
      <c r="F152" s="486"/>
      <c r="G152" s="486" t="str">
        <f>+IFERROR(VLOOKUP(F152,Listas!$B:$C,2,0),"")</f>
        <v/>
      </c>
      <c r="H152" s="486"/>
      <c r="I152" s="486"/>
      <c r="J152" s="486"/>
      <c r="K152" s="483"/>
      <c r="L152" s="483"/>
      <c r="M152" s="547"/>
      <c r="N152" s="483"/>
      <c r="O152" s="487"/>
      <c r="P152" s="484"/>
      <c r="Q152" s="486"/>
      <c r="R152" s="486"/>
      <c r="S152" s="486"/>
      <c r="T152" s="486"/>
      <c r="U152" s="483"/>
      <c r="V152" s="486"/>
      <c r="W152" s="483"/>
      <c r="X152" s="86" t="str">
        <f t="shared" si="0"/>
        <v/>
      </c>
      <c r="Y152" s="465"/>
      <c r="Z152" s="466"/>
      <c r="AA152" s="223" t="str">
        <f>+IF(T152="UI",'Tasas por grupos escalonada'!$C$26,IF(T152="UYU",'Tasas por grupos escalonada'!$C$25,IF(T152="USD",'Tasas por grupos escalonada'!$C$27,"")))</f>
        <v/>
      </c>
      <c r="AB152" s="486"/>
      <c r="AC152" s="486"/>
      <c r="AD152" s="486"/>
      <c r="AE152" s="486"/>
      <c r="AF152" s="90" t="str">
        <f t="shared" si="1"/>
        <v/>
      </c>
      <c r="AG152" s="91" t="str">
        <f t="shared" si="2"/>
        <v/>
      </c>
      <c r="AH152" s="92" t="str">
        <f t="shared" si="3"/>
        <v/>
      </c>
      <c r="AI152" s="93" t="str">
        <f t="shared" si="4"/>
        <v/>
      </c>
      <c r="AJ152" s="93" t="str">
        <f t="shared" si="5"/>
        <v/>
      </c>
      <c r="AK152" s="215" t="str">
        <f t="shared" si="6"/>
        <v/>
      </c>
      <c r="AL152" s="99" t="str">
        <f t="shared" si="7"/>
        <v/>
      </c>
      <c r="AN152" s="34" t="b">
        <f t="shared" si="8"/>
        <v>0</v>
      </c>
    </row>
    <row r="153" spans="1:40" ht="15.75" customHeight="1">
      <c r="A153" s="483"/>
      <c r="B153" s="486"/>
      <c r="C153" s="483"/>
      <c r="D153" s="487"/>
      <c r="E153" s="487"/>
      <c r="F153" s="486"/>
      <c r="G153" s="486" t="str">
        <f>+IFERROR(VLOOKUP(F153,Listas!$B:$C,2,0),"")</f>
        <v/>
      </c>
      <c r="H153" s="486"/>
      <c r="I153" s="486"/>
      <c r="J153" s="486"/>
      <c r="K153" s="483"/>
      <c r="L153" s="483"/>
      <c r="M153" s="547"/>
      <c r="N153" s="483"/>
      <c r="O153" s="487"/>
      <c r="P153" s="484"/>
      <c r="Q153" s="486"/>
      <c r="R153" s="486"/>
      <c r="S153" s="486"/>
      <c r="T153" s="486"/>
      <c r="U153" s="483"/>
      <c r="V153" s="486"/>
      <c r="W153" s="483"/>
      <c r="X153" s="86" t="str">
        <f t="shared" si="0"/>
        <v/>
      </c>
      <c r="Y153" s="465"/>
      <c r="Z153" s="466"/>
      <c r="AA153" s="223" t="str">
        <f>+IF(T153="UI",'Tasas por grupos escalonada'!$C$26,IF(T153="UYU",'Tasas por grupos escalonada'!$C$25,IF(T153="USD",'Tasas por grupos escalonada'!$C$27,"")))</f>
        <v/>
      </c>
      <c r="AB153" s="486"/>
      <c r="AC153" s="486"/>
      <c r="AD153" s="486"/>
      <c r="AE153" s="486"/>
      <c r="AF153" s="90" t="str">
        <f t="shared" si="1"/>
        <v/>
      </c>
      <c r="AG153" s="91" t="str">
        <f t="shared" si="2"/>
        <v/>
      </c>
      <c r="AH153" s="92" t="str">
        <f t="shared" si="3"/>
        <v/>
      </c>
      <c r="AI153" s="93" t="str">
        <f t="shared" si="4"/>
        <v/>
      </c>
      <c r="AJ153" s="93" t="str">
        <f t="shared" si="5"/>
        <v/>
      </c>
      <c r="AK153" s="215" t="str">
        <f t="shared" si="6"/>
        <v/>
      </c>
      <c r="AL153" s="99" t="str">
        <f t="shared" si="7"/>
        <v/>
      </c>
      <c r="AN153" s="34" t="b">
        <f t="shared" si="8"/>
        <v>0</v>
      </c>
    </row>
    <row r="154" spans="1:40" ht="15.75" customHeight="1">
      <c r="A154" s="483"/>
      <c r="B154" s="486"/>
      <c r="C154" s="483"/>
      <c r="D154" s="487"/>
      <c r="E154" s="487"/>
      <c r="F154" s="486"/>
      <c r="G154" s="486" t="str">
        <f>+IFERROR(VLOOKUP(F154,Listas!$B:$C,2,0),"")</f>
        <v/>
      </c>
      <c r="H154" s="486"/>
      <c r="I154" s="486"/>
      <c r="J154" s="486"/>
      <c r="K154" s="483"/>
      <c r="L154" s="483"/>
      <c r="M154" s="547"/>
      <c r="N154" s="483"/>
      <c r="O154" s="487"/>
      <c r="P154" s="484"/>
      <c r="Q154" s="486"/>
      <c r="R154" s="486"/>
      <c r="S154" s="486"/>
      <c r="T154" s="486"/>
      <c r="U154" s="483"/>
      <c r="V154" s="486"/>
      <c r="W154" s="483"/>
      <c r="X154" s="86" t="str">
        <f t="shared" si="0"/>
        <v/>
      </c>
      <c r="Y154" s="465"/>
      <c r="Z154" s="466"/>
      <c r="AA154" s="223" t="str">
        <f>+IF(T154="UI",'Tasas por grupos escalonada'!$C$26,IF(T154="UYU",'Tasas por grupos escalonada'!$C$25,IF(T154="USD",'Tasas por grupos escalonada'!$C$27,"")))</f>
        <v/>
      </c>
      <c r="AB154" s="486"/>
      <c r="AC154" s="486"/>
      <c r="AD154" s="486"/>
      <c r="AE154" s="486"/>
      <c r="AF154" s="90" t="str">
        <f t="shared" si="1"/>
        <v/>
      </c>
      <c r="AG154" s="91" t="str">
        <f t="shared" si="2"/>
        <v/>
      </c>
      <c r="AH154" s="92" t="str">
        <f t="shared" si="3"/>
        <v/>
      </c>
      <c r="AI154" s="93" t="str">
        <f t="shared" si="4"/>
        <v/>
      </c>
      <c r="AJ154" s="93" t="str">
        <f t="shared" si="5"/>
        <v/>
      </c>
      <c r="AK154" s="215" t="str">
        <f t="shared" si="6"/>
        <v/>
      </c>
      <c r="AL154" s="99" t="str">
        <f t="shared" si="7"/>
        <v/>
      </c>
      <c r="AN154" s="34" t="b">
        <f t="shared" si="8"/>
        <v>0</v>
      </c>
    </row>
    <row r="155" spans="1:40" ht="15.75" customHeight="1">
      <c r="A155" s="483"/>
      <c r="B155" s="486"/>
      <c r="C155" s="483"/>
      <c r="D155" s="487"/>
      <c r="E155" s="487"/>
      <c r="F155" s="486"/>
      <c r="G155" s="486" t="str">
        <f>+IFERROR(VLOOKUP(F155,Listas!$B:$C,2,0),"")</f>
        <v/>
      </c>
      <c r="H155" s="486"/>
      <c r="I155" s="486"/>
      <c r="J155" s="486"/>
      <c r="K155" s="483"/>
      <c r="L155" s="483"/>
      <c r="M155" s="547"/>
      <c r="N155" s="483"/>
      <c r="O155" s="487"/>
      <c r="P155" s="484"/>
      <c r="Q155" s="486"/>
      <c r="R155" s="486"/>
      <c r="S155" s="486"/>
      <c r="T155" s="486"/>
      <c r="U155" s="483"/>
      <c r="V155" s="486"/>
      <c r="W155" s="483"/>
      <c r="X155" s="86" t="str">
        <f t="shared" si="0"/>
        <v/>
      </c>
      <c r="Y155" s="465"/>
      <c r="Z155" s="466"/>
      <c r="AA155" s="223" t="str">
        <f>+IF(T155="UI",'Tasas por grupos escalonada'!$C$26,IF(T155="UYU",'Tasas por grupos escalonada'!$C$25,IF(T155="USD",'Tasas por grupos escalonada'!$C$27,"")))</f>
        <v/>
      </c>
      <c r="AB155" s="486"/>
      <c r="AC155" s="486"/>
      <c r="AD155" s="486"/>
      <c r="AE155" s="486"/>
      <c r="AF155" s="90" t="str">
        <f t="shared" si="1"/>
        <v/>
      </c>
      <c r="AG155" s="91" t="str">
        <f t="shared" si="2"/>
        <v/>
      </c>
      <c r="AH155" s="92" t="str">
        <f t="shared" si="3"/>
        <v/>
      </c>
      <c r="AI155" s="93" t="str">
        <f t="shared" si="4"/>
        <v/>
      </c>
      <c r="AJ155" s="93" t="str">
        <f t="shared" si="5"/>
        <v/>
      </c>
      <c r="AK155" s="215" t="str">
        <f t="shared" si="6"/>
        <v/>
      </c>
      <c r="AL155" s="99" t="str">
        <f t="shared" si="7"/>
        <v/>
      </c>
      <c r="AN155" s="34" t="b">
        <f t="shared" si="8"/>
        <v>0</v>
      </c>
    </row>
    <row r="156" spans="1:40" ht="15.75" customHeight="1">
      <c r="A156" s="483"/>
      <c r="B156" s="486"/>
      <c r="C156" s="483"/>
      <c r="D156" s="487"/>
      <c r="E156" s="487"/>
      <c r="F156" s="486"/>
      <c r="G156" s="486" t="str">
        <f>+IFERROR(VLOOKUP(F156,Listas!$B:$C,2,0),"")</f>
        <v/>
      </c>
      <c r="H156" s="486"/>
      <c r="I156" s="486"/>
      <c r="J156" s="486"/>
      <c r="K156" s="483"/>
      <c r="L156" s="483"/>
      <c r="M156" s="547"/>
      <c r="N156" s="483"/>
      <c r="O156" s="487"/>
      <c r="P156" s="484"/>
      <c r="Q156" s="486"/>
      <c r="R156" s="486"/>
      <c r="S156" s="486"/>
      <c r="T156" s="486"/>
      <c r="U156" s="483"/>
      <c r="V156" s="486"/>
      <c r="W156" s="483"/>
      <c r="X156" s="86" t="str">
        <f t="shared" si="0"/>
        <v/>
      </c>
      <c r="Y156" s="465"/>
      <c r="Z156" s="466"/>
      <c r="AA156" s="223" t="str">
        <f>+IF(T156="UI",'Tasas por grupos escalonada'!$C$26,IF(T156="UYU",'Tasas por grupos escalonada'!$C$25,IF(T156="USD",'Tasas por grupos escalonada'!$C$27,"")))</f>
        <v/>
      </c>
      <c r="AB156" s="486"/>
      <c r="AC156" s="486"/>
      <c r="AD156" s="486"/>
      <c r="AE156" s="486"/>
      <c r="AF156" s="90" t="str">
        <f t="shared" si="1"/>
        <v/>
      </c>
      <c r="AG156" s="91" t="str">
        <f t="shared" si="2"/>
        <v/>
      </c>
      <c r="AH156" s="92" t="str">
        <f t="shared" si="3"/>
        <v/>
      </c>
      <c r="AI156" s="93" t="str">
        <f t="shared" si="4"/>
        <v/>
      </c>
      <c r="AJ156" s="93" t="str">
        <f t="shared" si="5"/>
        <v/>
      </c>
      <c r="AK156" s="215" t="str">
        <f t="shared" si="6"/>
        <v/>
      </c>
      <c r="AL156" s="99" t="str">
        <f t="shared" si="7"/>
        <v/>
      </c>
      <c r="AN156" s="34" t="b">
        <f t="shared" si="8"/>
        <v>0</v>
      </c>
    </row>
    <row r="157" spans="1:40" ht="15.75" customHeight="1">
      <c r="A157" s="483"/>
      <c r="B157" s="486"/>
      <c r="C157" s="483"/>
      <c r="D157" s="487"/>
      <c r="E157" s="487"/>
      <c r="F157" s="486"/>
      <c r="G157" s="486" t="str">
        <f>+IFERROR(VLOOKUP(F157,Listas!$B:$C,2,0),"")</f>
        <v/>
      </c>
      <c r="H157" s="486"/>
      <c r="I157" s="486"/>
      <c r="J157" s="486"/>
      <c r="K157" s="483"/>
      <c r="L157" s="483"/>
      <c r="M157" s="547"/>
      <c r="N157" s="483"/>
      <c r="O157" s="487"/>
      <c r="P157" s="484"/>
      <c r="Q157" s="486"/>
      <c r="R157" s="486"/>
      <c r="S157" s="486"/>
      <c r="T157" s="486"/>
      <c r="U157" s="483"/>
      <c r="V157" s="486"/>
      <c r="W157" s="483"/>
      <c r="X157" s="86" t="str">
        <f t="shared" si="0"/>
        <v/>
      </c>
      <c r="Y157" s="465"/>
      <c r="Z157" s="466"/>
      <c r="AA157" s="223" t="str">
        <f>+IF(T157="UI",'Tasas por grupos escalonada'!$C$26,IF(T157="UYU",'Tasas por grupos escalonada'!$C$25,IF(T157="USD",'Tasas por grupos escalonada'!$C$27,"")))</f>
        <v/>
      </c>
      <c r="AB157" s="486"/>
      <c r="AC157" s="486"/>
      <c r="AD157" s="486"/>
      <c r="AE157" s="486"/>
      <c r="AF157" s="90" t="str">
        <f t="shared" si="1"/>
        <v/>
      </c>
      <c r="AG157" s="91" t="str">
        <f t="shared" si="2"/>
        <v/>
      </c>
      <c r="AH157" s="92" t="str">
        <f t="shared" si="3"/>
        <v/>
      </c>
      <c r="AI157" s="93" t="str">
        <f t="shared" si="4"/>
        <v/>
      </c>
      <c r="AJ157" s="93" t="str">
        <f t="shared" si="5"/>
        <v/>
      </c>
      <c r="AK157" s="215" t="str">
        <f t="shared" si="6"/>
        <v/>
      </c>
      <c r="AL157" s="99" t="str">
        <f t="shared" si="7"/>
        <v/>
      </c>
      <c r="AN157" s="34" t="b">
        <f t="shared" si="8"/>
        <v>0</v>
      </c>
    </row>
    <row r="158" spans="1:40" ht="15.75" customHeight="1">
      <c r="A158" s="483"/>
      <c r="B158" s="486"/>
      <c r="C158" s="483"/>
      <c r="D158" s="487"/>
      <c r="E158" s="487"/>
      <c r="F158" s="486"/>
      <c r="G158" s="486" t="str">
        <f>+IFERROR(VLOOKUP(F158,Listas!$B:$C,2,0),"")</f>
        <v/>
      </c>
      <c r="H158" s="486"/>
      <c r="I158" s="486"/>
      <c r="J158" s="486"/>
      <c r="K158" s="483"/>
      <c r="L158" s="483"/>
      <c r="M158" s="547"/>
      <c r="N158" s="483"/>
      <c r="O158" s="487"/>
      <c r="P158" s="484"/>
      <c r="Q158" s="486"/>
      <c r="R158" s="486"/>
      <c r="S158" s="486"/>
      <c r="T158" s="486"/>
      <c r="U158" s="483"/>
      <c r="V158" s="486"/>
      <c r="W158" s="483"/>
      <c r="X158" s="86" t="str">
        <f t="shared" si="0"/>
        <v/>
      </c>
      <c r="Y158" s="465"/>
      <c r="Z158" s="466"/>
      <c r="AA158" s="223" t="str">
        <f>+IF(T158="UI",'Tasas por grupos escalonada'!$C$26,IF(T158="UYU",'Tasas por grupos escalonada'!$C$25,IF(T158="USD",'Tasas por grupos escalonada'!$C$27,"")))</f>
        <v/>
      </c>
      <c r="AB158" s="486"/>
      <c r="AC158" s="486"/>
      <c r="AD158" s="486"/>
      <c r="AE158" s="486"/>
      <c r="AF158" s="90" t="str">
        <f t="shared" si="1"/>
        <v/>
      </c>
      <c r="AG158" s="91" t="str">
        <f t="shared" si="2"/>
        <v/>
      </c>
      <c r="AH158" s="92" t="str">
        <f t="shared" si="3"/>
        <v/>
      </c>
      <c r="AI158" s="93" t="str">
        <f t="shared" si="4"/>
        <v/>
      </c>
      <c r="AJ158" s="93" t="str">
        <f t="shared" si="5"/>
        <v/>
      </c>
      <c r="AK158" s="215" t="str">
        <f t="shared" si="6"/>
        <v/>
      </c>
      <c r="AL158" s="99" t="str">
        <f t="shared" si="7"/>
        <v/>
      </c>
      <c r="AN158" s="34" t="b">
        <f t="shared" si="8"/>
        <v>0</v>
      </c>
    </row>
    <row r="159" spans="1:40" ht="15.75" customHeight="1">
      <c r="A159" s="483"/>
      <c r="B159" s="486"/>
      <c r="C159" s="483"/>
      <c r="D159" s="487"/>
      <c r="E159" s="487"/>
      <c r="F159" s="486"/>
      <c r="G159" s="486" t="str">
        <f>+IFERROR(VLOOKUP(F159,Listas!$B:$C,2,0),"")</f>
        <v/>
      </c>
      <c r="H159" s="486"/>
      <c r="I159" s="486"/>
      <c r="J159" s="486"/>
      <c r="K159" s="483"/>
      <c r="L159" s="483"/>
      <c r="M159" s="547"/>
      <c r="N159" s="483"/>
      <c r="O159" s="487"/>
      <c r="P159" s="484"/>
      <c r="Q159" s="486"/>
      <c r="R159" s="486"/>
      <c r="S159" s="486"/>
      <c r="T159" s="486"/>
      <c r="U159" s="483"/>
      <c r="V159" s="486"/>
      <c r="W159" s="483"/>
      <c r="X159" s="86" t="str">
        <f t="shared" si="0"/>
        <v/>
      </c>
      <c r="Y159" s="465"/>
      <c r="Z159" s="466"/>
      <c r="AA159" s="223" t="str">
        <f>+IF(T159="UI",'Tasas por grupos escalonada'!$C$26,IF(T159="UYU",'Tasas por grupos escalonada'!$C$25,IF(T159="USD",'Tasas por grupos escalonada'!$C$27,"")))</f>
        <v/>
      </c>
      <c r="AB159" s="486"/>
      <c r="AC159" s="486"/>
      <c r="AD159" s="486"/>
      <c r="AE159" s="486"/>
      <c r="AF159" s="90" t="str">
        <f t="shared" si="1"/>
        <v/>
      </c>
      <c r="AG159" s="91" t="str">
        <f t="shared" si="2"/>
        <v/>
      </c>
      <c r="AH159" s="92" t="str">
        <f t="shared" si="3"/>
        <v/>
      </c>
      <c r="AI159" s="93" t="str">
        <f t="shared" si="4"/>
        <v/>
      </c>
      <c r="AJ159" s="93" t="str">
        <f t="shared" si="5"/>
        <v/>
      </c>
      <c r="AK159" s="215" t="str">
        <f t="shared" si="6"/>
        <v/>
      </c>
      <c r="AL159" s="99" t="str">
        <f t="shared" si="7"/>
        <v/>
      </c>
      <c r="AN159" s="34" t="b">
        <f t="shared" si="8"/>
        <v>0</v>
      </c>
    </row>
    <row r="160" spans="1:40" ht="15.75" customHeight="1">
      <c r="A160" s="483"/>
      <c r="B160" s="486"/>
      <c r="C160" s="483"/>
      <c r="D160" s="487"/>
      <c r="E160" s="487"/>
      <c r="F160" s="486"/>
      <c r="G160" s="486" t="str">
        <f>+IFERROR(VLOOKUP(F160,Listas!$B:$C,2,0),"")</f>
        <v/>
      </c>
      <c r="H160" s="486"/>
      <c r="I160" s="486"/>
      <c r="J160" s="486"/>
      <c r="K160" s="483"/>
      <c r="L160" s="483"/>
      <c r="M160" s="547"/>
      <c r="N160" s="483"/>
      <c r="O160" s="487"/>
      <c r="P160" s="484"/>
      <c r="Q160" s="486"/>
      <c r="R160" s="486"/>
      <c r="S160" s="486"/>
      <c r="T160" s="486"/>
      <c r="U160" s="483"/>
      <c r="V160" s="486"/>
      <c r="W160" s="483"/>
      <c r="X160" s="86" t="str">
        <f t="shared" si="0"/>
        <v/>
      </c>
      <c r="Y160" s="465"/>
      <c r="Z160" s="466"/>
      <c r="AA160" s="223" t="str">
        <f>+IF(T160="UI",'Tasas por grupos escalonada'!$C$26,IF(T160="UYU",'Tasas por grupos escalonada'!$C$25,IF(T160="USD",'Tasas por grupos escalonada'!$C$27,"")))</f>
        <v/>
      </c>
      <c r="AB160" s="486"/>
      <c r="AC160" s="486"/>
      <c r="AD160" s="486"/>
      <c r="AE160" s="486"/>
      <c r="AF160" s="90" t="str">
        <f t="shared" si="1"/>
        <v/>
      </c>
      <c r="AG160" s="91" t="str">
        <f t="shared" si="2"/>
        <v/>
      </c>
      <c r="AH160" s="92" t="str">
        <f t="shared" si="3"/>
        <v/>
      </c>
      <c r="AI160" s="93" t="str">
        <f t="shared" si="4"/>
        <v/>
      </c>
      <c r="AJ160" s="93" t="str">
        <f t="shared" si="5"/>
        <v/>
      </c>
      <c r="AK160" s="215" t="str">
        <f t="shared" si="6"/>
        <v/>
      </c>
      <c r="AL160" s="99" t="str">
        <f t="shared" si="7"/>
        <v/>
      </c>
      <c r="AN160" s="34" t="b">
        <f t="shared" si="8"/>
        <v>0</v>
      </c>
    </row>
    <row r="161" spans="1:40" ht="15.75" customHeight="1">
      <c r="A161" s="483"/>
      <c r="B161" s="486"/>
      <c r="C161" s="483"/>
      <c r="D161" s="487"/>
      <c r="E161" s="487"/>
      <c r="F161" s="486"/>
      <c r="G161" s="486" t="str">
        <f>+IFERROR(VLOOKUP(F161,Listas!$B:$C,2,0),"")</f>
        <v/>
      </c>
      <c r="H161" s="486"/>
      <c r="I161" s="486"/>
      <c r="J161" s="486"/>
      <c r="K161" s="483"/>
      <c r="L161" s="483"/>
      <c r="M161" s="547"/>
      <c r="N161" s="483"/>
      <c r="O161" s="487"/>
      <c r="P161" s="484"/>
      <c r="Q161" s="486"/>
      <c r="R161" s="486"/>
      <c r="S161" s="486"/>
      <c r="T161" s="486"/>
      <c r="U161" s="483"/>
      <c r="V161" s="486"/>
      <c r="W161" s="483"/>
      <c r="X161" s="86" t="str">
        <f t="shared" si="0"/>
        <v/>
      </c>
      <c r="Y161" s="465"/>
      <c r="Z161" s="466"/>
      <c r="AA161" s="223" t="str">
        <f>+IF(T161="UI",'Tasas por grupos escalonada'!$C$26,IF(T161="UYU",'Tasas por grupos escalonada'!$C$25,IF(T161="USD",'Tasas por grupos escalonada'!$C$27,"")))</f>
        <v/>
      </c>
      <c r="AB161" s="486"/>
      <c r="AC161" s="486"/>
      <c r="AD161" s="486"/>
      <c r="AE161" s="486"/>
      <c r="AF161" s="90" t="str">
        <f t="shared" si="1"/>
        <v/>
      </c>
      <c r="AG161" s="91" t="str">
        <f t="shared" si="2"/>
        <v/>
      </c>
      <c r="AH161" s="92" t="str">
        <f t="shared" si="3"/>
        <v/>
      </c>
      <c r="AI161" s="93" t="str">
        <f t="shared" si="4"/>
        <v/>
      </c>
      <c r="AJ161" s="93" t="str">
        <f t="shared" si="5"/>
        <v/>
      </c>
      <c r="AK161" s="215" t="str">
        <f t="shared" si="6"/>
        <v/>
      </c>
      <c r="AL161" s="99" t="str">
        <f t="shared" si="7"/>
        <v/>
      </c>
      <c r="AN161" s="34" t="b">
        <f t="shared" si="8"/>
        <v>0</v>
      </c>
    </row>
    <row r="162" spans="1:40" ht="15.75" customHeight="1">
      <c r="A162" s="483"/>
      <c r="B162" s="486"/>
      <c r="C162" s="483"/>
      <c r="D162" s="487"/>
      <c r="E162" s="487"/>
      <c r="F162" s="486"/>
      <c r="G162" s="486" t="str">
        <f>+IFERROR(VLOOKUP(F162,Listas!$B:$C,2,0),"")</f>
        <v/>
      </c>
      <c r="H162" s="486"/>
      <c r="I162" s="486"/>
      <c r="J162" s="486"/>
      <c r="K162" s="483"/>
      <c r="L162" s="483"/>
      <c r="M162" s="547"/>
      <c r="N162" s="483"/>
      <c r="O162" s="487"/>
      <c r="P162" s="484"/>
      <c r="Q162" s="486"/>
      <c r="R162" s="486"/>
      <c r="S162" s="486"/>
      <c r="T162" s="486"/>
      <c r="U162" s="483"/>
      <c r="V162" s="486"/>
      <c r="W162" s="483"/>
      <c r="X162" s="86" t="str">
        <f t="shared" si="0"/>
        <v/>
      </c>
      <c r="Y162" s="465"/>
      <c r="Z162" s="466"/>
      <c r="AA162" s="223" t="str">
        <f>+IF(T162="UI",'Tasas por grupos escalonada'!$C$26,IF(T162="UYU",'Tasas por grupos escalonada'!$C$25,IF(T162="USD",'Tasas por grupos escalonada'!$C$27,"")))</f>
        <v/>
      </c>
      <c r="AB162" s="486"/>
      <c r="AC162" s="486"/>
      <c r="AD162" s="486"/>
      <c r="AE162" s="486"/>
      <c r="AF162" s="90" t="str">
        <f t="shared" si="1"/>
        <v/>
      </c>
      <c r="AG162" s="91" t="str">
        <f t="shared" si="2"/>
        <v/>
      </c>
      <c r="AH162" s="92" t="str">
        <f t="shared" si="3"/>
        <v/>
      </c>
      <c r="AI162" s="93" t="str">
        <f t="shared" si="4"/>
        <v/>
      </c>
      <c r="AJ162" s="93" t="str">
        <f t="shared" si="5"/>
        <v/>
      </c>
      <c r="AK162" s="215" t="str">
        <f t="shared" si="6"/>
        <v/>
      </c>
      <c r="AL162" s="99" t="str">
        <f t="shared" si="7"/>
        <v/>
      </c>
      <c r="AN162" s="34" t="b">
        <f t="shared" si="8"/>
        <v>0</v>
      </c>
    </row>
    <row r="163" spans="1:40" ht="15.75" customHeight="1">
      <c r="A163" s="483"/>
      <c r="B163" s="486"/>
      <c r="C163" s="483"/>
      <c r="D163" s="487"/>
      <c r="E163" s="487"/>
      <c r="F163" s="486"/>
      <c r="G163" s="486" t="str">
        <f>+IFERROR(VLOOKUP(F163,Listas!$B:$C,2,0),"")</f>
        <v/>
      </c>
      <c r="H163" s="486"/>
      <c r="I163" s="486"/>
      <c r="J163" s="486"/>
      <c r="K163" s="483"/>
      <c r="L163" s="483"/>
      <c r="M163" s="547"/>
      <c r="N163" s="483"/>
      <c r="O163" s="487"/>
      <c r="P163" s="484"/>
      <c r="Q163" s="486"/>
      <c r="R163" s="486"/>
      <c r="S163" s="486"/>
      <c r="T163" s="486"/>
      <c r="U163" s="483"/>
      <c r="V163" s="486"/>
      <c r="W163" s="483"/>
      <c r="X163" s="86" t="str">
        <f t="shared" si="0"/>
        <v/>
      </c>
      <c r="Y163" s="465"/>
      <c r="Z163" s="466"/>
      <c r="AA163" s="223" t="str">
        <f>+IF(T163="UI",'Tasas por grupos escalonada'!$C$26,IF(T163="UYU",'Tasas por grupos escalonada'!$C$25,IF(T163="USD",'Tasas por grupos escalonada'!$C$27,"")))</f>
        <v/>
      </c>
      <c r="AB163" s="486"/>
      <c r="AC163" s="486"/>
      <c r="AD163" s="486"/>
      <c r="AE163" s="486"/>
      <c r="AF163" s="90" t="str">
        <f t="shared" si="1"/>
        <v/>
      </c>
      <c r="AG163" s="91" t="str">
        <f t="shared" si="2"/>
        <v/>
      </c>
      <c r="AH163" s="92" t="str">
        <f t="shared" si="3"/>
        <v/>
      </c>
      <c r="AI163" s="93" t="str">
        <f t="shared" si="4"/>
        <v/>
      </c>
      <c r="AJ163" s="93" t="str">
        <f t="shared" si="5"/>
        <v/>
      </c>
      <c r="AK163" s="215" t="str">
        <f t="shared" si="6"/>
        <v/>
      </c>
      <c r="AL163" s="99" t="str">
        <f t="shared" si="7"/>
        <v/>
      </c>
      <c r="AN163" s="34" t="b">
        <f t="shared" si="8"/>
        <v>0</v>
      </c>
    </row>
    <row r="164" spans="1:40" ht="15.75" customHeight="1">
      <c r="A164" s="483"/>
      <c r="B164" s="486"/>
      <c r="C164" s="483"/>
      <c r="D164" s="487"/>
      <c r="E164" s="487"/>
      <c r="F164" s="486"/>
      <c r="G164" s="486" t="str">
        <f>+IFERROR(VLOOKUP(F164,Listas!$B:$C,2,0),"")</f>
        <v/>
      </c>
      <c r="H164" s="486"/>
      <c r="I164" s="486"/>
      <c r="J164" s="486"/>
      <c r="K164" s="483"/>
      <c r="L164" s="483"/>
      <c r="M164" s="547"/>
      <c r="N164" s="483"/>
      <c r="O164" s="487"/>
      <c r="P164" s="484"/>
      <c r="Q164" s="486"/>
      <c r="R164" s="486"/>
      <c r="S164" s="486"/>
      <c r="T164" s="486"/>
      <c r="U164" s="483"/>
      <c r="V164" s="486"/>
      <c r="W164" s="483"/>
      <c r="X164" s="86" t="str">
        <f t="shared" si="0"/>
        <v/>
      </c>
      <c r="Y164" s="465"/>
      <c r="Z164" s="466"/>
      <c r="AA164" s="223" t="str">
        <f>+IF(T164="UI",'Tasas por grupos escalonada'!$C$26,IF(T164="UYU",'Tasas por grupos escalonada'!$C$25,IF(T164="USD",'Tasas por grupos escalonada'!$C$27,"")))</f>
        <v/>
      </c>
      <c r="AB164" s="486"/>
      <c r="AC164" s="486"/>
      <c r="AD164" s="486"/>
      <c r="AE164" s="486"/>
      <c r="AF164" s="90" t="str">
        <f t="shared" si="1"/>
        <v/>
      </c>
      <c r="AG164" s="91" t="str">
        <f t="shared" si="2"/>
        <v/>
      </c>
      <c r="AH164" s="92" t="str">
        <f t="shared" si="3"/>
        <v/>
      </c>
      <c r="AI164" s="93" t="str">
        <f t="shared" si="4"/>
        <v/>
      </c>
      <c r="AJ164" s="93" t="str">
        <f t="shared" si="5"/>
        <v/>
      </c>
      <c r="AK164" s="215" t="str">
        <f t="shared" si="6"/>
        <v/>
      </c>
      <c r="AL164" s="99" t="str">
        <f t="shared" si="7"/>
        <v/>
      </c>
      <c r="AN164" s="34" t="b">
        <f t="shared" si="8"/>
        <v>0</v>
      </c>
    </row>
    <row r="165" spans="1:40" ht="15.75" customHeight="1">
      <c r="A165" s="483"/>
      <c r="B165" s="486"/>
      <c r="C165" s="483"/>
      <c r="D165" s="487"/>
      <c r="E165" s="487"/>
      <c r="F165" s="486"/>
      <c r="G165" s="486" t="str">
        <f>+IFERROR(VLOOKUP(F165,Listas!$B:$C,2,0),"")</f>
        <v/>
      </c>
      <c r="H165" s="486"/>
      <c r="I165" s="486"/>
      <c r="J165" s="486"/>
      <c r="K165" s="483"/>
      <c r="L165" s="483"/>
      <c r="M165" s="547"/>
      <c r="N165" s="483"/>
      <c r="O165" s="487"/>
      <c r="P165" s="484"/>
      <c r="Q165" s="486"/>
      <c r="R165" s="486"/>
      <c r="S165" s="486"/>
      <c r="T165" s="486"/>
      <c r="U165" s="483"/>
      <c r="V165" s="486"/>
      <c r="W165" s="483"/>
      <c r="X165" s="86" t="str">
        <f t="shared" si="0"/>
        <v/>
      </c>
      <c r="Y165" s="465"/>
      <c r="Z165" s="466"/>
      <c r="AA165" s="223" t="str">
        <f>+IF(T165="UI",'Tasas por grupos escalonada'!$C$26,IF(T165="UYU",'Tasas por grupos escalonada'!$C$25,IF(T165="USD",'Tasas por grupos escalonada'!$C$27,"")))</f>
        <v/>
      </c>
      <c r="AB165" s="486"/>
      <c r="AC165" s="486"/>
      <c r="AD165" s="486"/>
      <c r="AE165" s="486"/>
      <c r="AF165" s="90" t="str">
        <f t="shared" si="1"/>
        <v/>
      </c>
      <c r="AG165" s="91" t="str">
        <f t="shared" si="2"/>
        <v/>
      </c>
      <c r="AH165" s="92" t="str">
        <f t="shared" si="3"/>
        <v/>
      </c>
      <c r="AI165" s="93" t="str">
        <f t="shared" si="4"/>
        <v/>
      </c>
      <c r="AJ165" s="93" t="str">
        <f t="shared" si="5"/>
        <v/>
      </c>
      <c r="AK165" s="215" t="str">
        <f t="shared" si="6"/>
        <v/>
      </c>
      <c r="AL165" s="99" t="str">
        <f t="shared" si="7"/>
        <v/>
      </c>
      <c r="AN165" s="34" t="b">
        <f t="shared" si="8"/>
        <v>0</v>
      </c>
    </row>
    <row r="166" spans="1:40" ht="15.75" customHeight="1">
      <c r="A166" s="483"/>
      <c r="B166" s="486"/>
      <c r="C166" s="483"/>
      <c r="D166" s="487"/>
      <c r="E166" s="487"/>
      <c r="F166" s="486"/>
      <c r="G166" s="486" t="str">
        <f>+IFERROR(VLOOKUP(F166,Listas!$B:$C,2,0),"")</f>
        <v/>
      </c>
      <c r="H166" s="486"/>
      <c r="I166" s="486"/>
      <c r="J166" s="486"/>
      <c r="K166" s="483"/>
      <c r="L166" s="483"/>
      <c r="M166" s="547"/>
      <c r="N166" s="483"/>
      <c r="O166" s="487"/>
      <c r="P166" s="484"/>
      <c r="Q166" s="486"/>
      <c r="R166" s="486"/>
      <c r="S166" s="486"/>
      <c r="T166" s="486"/>
      <c r="U166" s="483"/>
      <c r="V166" s="486"/>
      <c r="W166" s="483"/>
      <c r="X166" s="86" t="str">
        <f t="shared" si="0"/>
        <v/>
      </c>
      <c r="Y166" s="465"/>
      <c r="Z166" s="466"/>
      <c r="AA166" s="223" t="str">
        <f>+IF(T166="UI",'Tasas por grupos escalonada'!$C$26,IF(T166="UYU",'Tasas por grupos escalonada'!$C$25,IF(T166="USD",'Tasas por grupos escalonada'!$C$27,"")))</f>
        <v/>
      </c>
      <c r="AB166" s="486"/>
      <c r="AC166" s="486"/>
      <c r="AD166" s="486"/>
      <c r="AE166" s="486"/>
      <c r="AF166" s="90" t="str">
        <f t="shared" si="1"/>
        <v/>
      </c>
      <c r="AG166" s="91" t="str">
        <f t="shared" si="2"/>
        <v/>
      </c>
      <c r="AH166" s="92" t="str">
        <f t="shared" si="3"/>
        <v/>
      </c>
      <c r="AI166" s="93" t="str">
        <f t="shared" si="4"/>
        <v/>
      </c>
      <c r="AJ166" s="93" t="str">
        <f t="shared" si="5"/>
        <v/>
      </c>
      <c r="AK166" s="215" t="str">
        <f t="shared" si="6"/>
        <v/>
      </c>
      <c r="AL166" s="99" t="str">
        <f t="shared" si="7"/>
        <v/>
      </c>
      <c r="AN166" s="34" t="b">
        <f t="shared" si="8"/>
        <v>0</v>
      </c>
    </row>
    <row r="167" spans="1:40" ht="15.75" customHeight="1">
      <c r="A167" s="483"/>
      <c r="B167" s="486"/>
      <c r="C167" s="483"/>
      <c r="D167" s="487"/>
      <c r="E167" s="487"/>
      <c r="F167" s="486"/>
      <c r="G167" s="486" t="str">
        <f>+IFERROR(VLOOKUP(F167,Listas!$B:$C,2,0),"")</f>
        <v/>
      </c>
      <c r="H167" s="486"/>
      <c r="I167" s="486"/>
      <c r="J167" s="486"/>
      <c r="K167" s="483"/>
      <c r="L167" s="483"/>
      <c r="M167" s="547"/>
      <c r="N167" s="483"/>
      <c r="O167" s="487"/>
      <c r="P167" s="484"/>
      <c r="Q167" s="486"/>
      <c r="R167" s="486"/>
      <c r="S167" s="486"/>
      <c r="T167" s="486"/>
      <c r="U167" s="483"/>
      <c r="V167" s="486"/>
      <c r="W167" s="483"/>
      <c r="X167" s="86" t="str">
        <f t="shared" si="0"/>
        <v/>
      </c>
      <c r="Y167" s="465"/>
      <c r="Z167" s="466"/>
      <c r="AA167" s="223" t="str">
        <f>+IF(T167="UI",'Tasas por grupos escalonada'!$C$26,IF(T167="UYU",'Tasas por grupos escalonada'!$C$25,IF(T167="USD",'Tasas por grupos escalonada'!$C$27,"")))</f>
        <v/>
      </c>
      <c r="AB167" s="486"/>
      <c r="AC167" s="486"/>
      <c r="AD167" s="486"/>
      <c r="AE167" s="486"/>
      <c r="AF167" s="90" t="str">
        <f t="shared" si="1"/>
        <v/>
      </c>
      <c r="AG167" s="91" t="str">
        <f t="shared" si="2"/>
        <v/>
      </c>
      <c r="AH167" s="92" t="str">
        <f t="shared" si="3"/>
        <v/>
      </c>
      <c r="AI167" s="93" t="str">
        <f t="shared" si="4"/>
        <v/>
      </c>
      <c r="AJ167" s="93" t="str">
        <f t="shared" si="5"/>
        <v/>
      </c>
      <c r="AK167" s="215" t="str">
        <f t="shared" si="6"/>
        <v/>
      </c>
      <c r="AL167" s="99" t="str">
        <f t="shared" si="7"/>
        <v/>
      </c>
      <c r="AN167" s="34" t="b">
        <f t="shared" si="8"/>
        <v>0</v>
      </c>
    </row>
    <row r="168" spans="1:40" ht="15.75" customHeight="1">
      <c r="A168" s="483"/>
      <c r="B168" s="486"/>
      <c r="C168" s="483"/>
      <c r="D168" s="487"/>
      <c r="E168" s="487"/>
      <c r="F168" s="486"/>
      <c r="G168" s="486" t="str">
        <f>+IFERROR(VLOOKUP(F168,Listas!$B:$C,2,0),"")</f>
        <v/>
      </c>
      <c r="H168" s="486"/>
      <c r="I168" s="486"/>
      <c r="J168" s="486"/>
      <c r="K168" s="483"/>
      <c r="L168" s="483"/>
      <c r="M168" s="547"/>
      <c r="N168" s="483"/>
      <c r="O168" s="487"/>
      <c r="P168" s="484"/>
      <c r="Q168" s="486"/>
      <c r="R168" s="486"/>
      <c r="S168" s="486"/>
      <c r="T168" s="486"/>
      <c r="U168" s="483"/>
      <c r="V168" s="486"/>
      <c r="W168" s="483"/>
      <c r="X168" s="86" t="str">
        <f t="shared" si="0"/>
        <v/>
      </c>
      <c r="Y168" s="465"/>
      <c r="Z168" s="466"/>
      <c r="AA168" s="223" t="str">
        <f>+IF(T168="UI",'Tasas por grupos escalonada'!$C$26,IF(T168="UYU",'Tasas por grupos escalonada'!$C$25,IF(T168="USD",'Tasas por grupos escalonada'!$C$27,"")))</f>
        <v/>
      </c>
      <c r="AB168" s="486"/>
      <c r="AC168" s="486"/>
      <c r="AD168" s="486"/>
      <c r="AE168" s="486"/>
      <c r="AF168" s="90" t="str">
        <f t="shared" si="1"/>
        <v/>
      </c>
      <c r="AG168" s="91" t="str">
        <f t="shared" si="2"/>
        <v/>
      </c>
      <c r="AH168" s="92" t="str">
        <f t="shared" si="3"/>
        <v/>
      </c>
      <c r="AI168" s="93" t="str">
        <f t="shared" si="4"/>
        <v/>
      </c>
      <c r="AJ168" s="93" t="str">
        <f t="shared" si="5"/>
        <v/>
      </c>
      <c r="AK168" s="215" t="str">
        <f t="shared" si="6"/>
        <v/>
      </c>
      <c r="AL168" s="99" t="str">
        <f t="shared" si="7"/>
        <v/>
      </c>
      <c r="AN168" s="34" t="b">
        <f t="shared" si="8"/>
        <v>0</v>
      </c>
    </row>
    <row r="169" spans="1:40" ht="15.75" customHeight="1">
      <c r="A169" s="483"/>
      <c r="B169" s="486"/>
      <c r="C169" s="483"/>
      <c r="D169" s="487"/>
      <c r="E169" s="487"/>
      <c r="F169" s="486"/>
      <c r="G169" s="486" t="str">
        <f>+IFERROR(VLOOKUP(F169,Listas!$B:$C,2,0),"")</f>
        <v/>
      </c>
      <c r="H169" s="486"/>
      <c r="I169" s="486"/>
      <c r="J169" s="486"/>
      <c r="K169" s="483"/>
      <c r="L169" s="483"/>
      <c r="M169" s="547"/>
      <c r="N169" s="483"/>
      <c r="O169" s="487"/>
      <c r="P169" s="484"/>
      <c r="Q169" s="486"/>
      <c r="R169" s="486"/>
      <c r="S169" s="486"/>
      <c r="T169" s="486"/>
      <c r="U169" s="483"/>
      <c r="V169" s="486"/>
      <c r="W169" s="483"/>
      <c r="X169" s="86" t="str">
        <f t="shared" si="0"/>
        <v/>
      </c>
      <c r="Y169" s="465"/>
      <c r="Z169" s="466"/>
      <c r="AA169" s="223" t="str">
        <f>+IF(T169="UI",'Tasas por grupos escalonada'!$C$26,IF(T169="UYU",'Tasas por grupos escalonada'!$C$25,IF(T169="USD",'Tasas por grupos escalonada'!$C$27,"")))</f>
        <v/>
      </c>
      <c r="AB169" s="486"/>
      <c r="AC169" s="486"/>
      <c r="AD169" s="486"/>
      <c r="AE169" s="486"/>
      <c r="AF169" s="90" t="str">
        <f t="shared" si="1"/>
        <v/>
      </c>
      <c r="AG169" s="91" t="str">
        <f t="shared" si="2"/>
        <v/>
      </c>
      <c r="AH169" s="92" t="str">
        <f t="shared" si="3"/>
        <v/>
      </c>
      <c r="AI169" s="93" t="str">
        <f t="shared" si="4"/>
        <v/>
      </c>
      <c r="AJ169" s="93" t="str">
        <f t="shared" si="5"/>
        <v/>
      </c>
      <c r="AK169" s="215" t="str">
        <f t="shared" si="6"/>
        <v/>
      </c>
      <c r="AL169" s="99" t="str">
        <f t="shared" si="7"/>
        <v/>
      </c>
      <c r="AN169" s="34" t="b">
        <f t="shared" si="8"/>
        <v>0</v>
      </c>
    </row>
    <row r="170" spans="1:40" ht="15.75" customHeight="1">
      <c r="A170" s="483"/>
      <c r="B170" s="486"/>
      <c r="C170" s="483"/>
      <c r="D170" s="487"/>
      <c r="E170" s="487"/>
      <c r="F170" s="486"/>
      <c r="G170" s="486" t="str">
        <f>+IFERROR(VLOOKUP(F170,Listas!$B:$C,2,0),"")</f>
        <v/>
      </c>
      <c r="H170" s="486"/>
      <c r="I170" s="486"/>
      <c r="J170" s="486"/>
      <c r="K170" s="483"/>
      <c r="L170" s="483"/>
      <c r="M170" s="547"/>
      <c r="N170" s="483"/>
      <c r="O170" s="487"/>
      <c r="P170" s="484"/>
      <c r="Q170" s="486"/>
      <c r="R170" s="486"/>
      <c r="S170" s="486"/>
      <c r="T170" s="486"/>
      <c r="U170" s="483"/>
      <c r="V170" s="486"/>
      <c r="W170" s="483"/>
      <c r="X170" s="86" t="str">
        <f t="shared" si="0"/>
        <v/>
      </c>
      <c r="Y170" s="465"/>
      <c r="Z170" s="466"/>
      <c r="AA170" s="223" t="str">
        <f>+IF(T170="UI",'Tasas por grupos escalonada'!$C$26,IF(T170="UYU",'Tasas por grupos escalonada'!$C$25,IF(T170="USD",'Tasas por grupos escalonada'!$C$27,"")))</f>
        <v/>
      </c>
      <c r="AB170" s="486"/>
      <c r="AC170" s="486"/>
      <c r="AD170" s="486"/>
      <c r="AE170" s="486"/>
      <c r="AF170" s="90" t="str">
        <f t="shared" si="1"/>
        <v/>
      </c>
      <c r="AG170" s="91" t="str">
        <f t="shared" si="2"/>
        <v/>
      </c>
      <c r="AH170" s="92" t="str">
        <f t="shared" si="3"/>
        <v/>
      </c>
      <c r="AI170" s="93" t="str">
        <f t="shared" si="4"/>
        <v/>
      </c>
      <c r="AJ170" s="93" t="str">
        <f t="shared" si="5"/>
        <v/>
      </c>
      <c r="AK170" s="215" t="str">
        <f t="shared" si="6"/>
        <v/>
      </c>
      <c r="AL170" s="99" t="str">
        <f t="shared" si="7"/>
        <v/>
      </c>
      <c r="AN170" s="34" t="b">
        <f t="shared" si="8"/>
        <v>0</v>
      </c>
    </row>
    <row r="171" spans="1:40" ht="15.75" customHeight="1">
      <c r="A171" s="483"/>
      <c r="B171" s="486"/>
      <c r="C171" s="483"/>
      <c r="D171" s="487"/>
      <c r="E171" s="487"/>
      <c r="F171" s="486"/>
      <c r="G171" s="486" t="str">
        <f>+IFERROR(VLOOKUP(F171,Listas!$B:$C,2,0),"")</f>
        <v/>
      </c>
      <c r="H171" s="486"/>
      <c r="I171" s="486"/>
      <c r="J171" s="486"/>
      <c r="K171" s="483"/>
      <c r="L171" s="483"/>
      <c r="M171" s="547"/>
      <c r="N171" s="483"/>
      <c r="O171" s="487"/>
      <c r="P171" s="484"/>
      <c r="Q171" s="486"/>
      <c r="R171" s="486"/>
      <c r="S171" s="486"/>
      <c r="T171" s="486"/>
      <c r="U171" s="483"/>
      <c r="V171" s="486"/>
      <c r="W171" s="483"/>
      <c r="X171" s="86" t="str">
        <f t="shared" si="0"/>
        <v/>
      </c>
      <c r="Y171" s="465"/>
      <c r="Z171" s="466"/>
      <c r="AA171" s="223" t="str">
        <f>+IF(T171="UI",'Tasas por grupos escalonada'!$C$26,IF(T171="UYU",'Tasas por grupos escalonada'!$C$25,IF(T171="USD",'Tasas por grupos escalonada'!$C$27,"")))</f>
        <v/>
      </c>
      <c r="AB171" s="486"/>
      <c r="AC171" s="486"/>
      <c r="AD171" s="486"/>
      <c r="AE171" s="486"/>
      <c r="AF171" s="90" t="str">
        <f t="shared" si="1"/>
        <v/>
      </c>
      <c r="AG171" s="91" t="str">
        <f t="shared" si="2"/>
        <v/>
      </c>
      <c r="AH171" s="92" t="str">
        <f t="shared" si="3"/>
        <v/>
      </c>
      <c r="AI171" s="93" t="str">
        <f t="shared" si="4"/>
        <v/>
      </c>
      <c r="AJ171" s="93" t="str">
        <f t="shared" si="5"/>
        <v/>
      </c>
      <c r="AK171" s="215" t="str">
        <f t="shared" si="6"/>
        <v/>
      </c>
      <c r="AL171" s="99" t="str">
        <f t="shared" si="7"/>
        <v/>
      </c>
      <c r="AN171" s="34" t="b">
        <f t="shared" si="8"/>
        <v>0</v>
      </c>
    </row>
    <row r="172" spans="1:40" ht="15.75" customHeight="1">
      <c r="A172" s="483"/>
      <c r="B172" s="486"/>
      <c r="C172" s="483"/>
      <c r="D172" s="487"/>
      <c r="E172" s="487"/>
      <c r="F172" s="486"/>
      <c r="G172" s="486" t="str">
        <f>+IFERROR(VLOOKUP(F172,Listas!$B:$C,2,0),"")</f>
        <v/>
      </c>
      <c r="H172" s="486"/>
      <c r="I172" s="486"/>
      <c r="J172" s="486"/>
      <c r="K172" s="483"/>
      <c r="L172" s="483"/>
      <c r="M172" s="547"/>
      <c r="N172" s="483"/>
      <c r="O172" s="487"/>
      <c r="P172" s="484"/>
      <c r="Q172" s="486"/>
      <c r="R172" s="486"/>
      <c r="S172" s="486"/>
      <c r="T172" s="486"/>
      <c r="U172" s="483"/>
      <c r="V172" s="486"/>
      <c r="W172" s="483"/>
      <c r="X172" s="86" t="str">
        <f t="shared" si="0"/>
        <v/>
      </c>
      <c r="Y172" s="465"/>
      <c r="Z172" s="466"/>
      <c r="AA172" s="223" t="str">
        <f>+IF(T172="UI",'Tasas por grupos escalonada'!$C$26,IF(T172="UYU",'Tasas por grupos escalonada'!$C$25,IF(T172="USD",'Tasas por grupos escalonada'!$C$27,"")))</f>
        <v/>
      </c>
      <c r="AB172" s="486"/>
      <c r="AC172" s="486"/>
      <c r="AD172" s="486"/>
      <c r="AE172" s="486"/>
      <c r="AF172" s="90" t="str">
        <f t="shared" si="1"/>
        <v/>
      </c>
      <c r="AG172" s="91" t="str">
        <f t="shared" si="2"/>
        <v/>
      </c>
      <c r="AH172" s="92" t="str">
        <f t="shared" si="3"/>
        <v/>
      </c>
      <c r="AI172" s="93" t="str">
        <f t="shared" si="4"/>
        <v/>
      </c>
      <c r="AJ172" s="93" t="str">
        <f t="shared" si="5"/>
        <v/>
      </c>
      <c r="AK172" s="215" t="str">
        <f t="shared" si="6"/>
        <v/>
      </c>
      <c r="AL172" s="99" t="str">
        <f t="shared" si="7"/>
        <v/>
      </c>
      <c r="AN172" s="34" t="b">
        <f t="shared" si="8"/>
        <v>0</v>
      </c>
    </row>
    <row r="173" spans="1:40" ht="15.75" customHeight="1">
      <c r="A173" s="483"/>
      <c r="B173" s="486"/>
      <c r="C173" s="483"/>
      <c r="D173" s="487"/>
      <c r="E173" s="487"/>
      <c r="F173" s="486"/>
      <c r="G173" s="486" t="str">
        <f>+IFERROR(VLOOKUP(F173,Listas!$B:$C,2,0),"")</f>
        <v/>
      </c>
      <c r="H173" s="486"/>
      <c r="I173" s="486"/>
      <c r="J173" s="486"/>
      <c r="K173" s="483"/>
      <c r="L173" s="483"/>
      <c r="M173" s="547"/>
      <c r="N173" s="483"/>
      <c r="O173" s="487"/>
      <c r="P173" s="484"/>
      <c r="Q173" s="486"/>
      <c r="R173" s="486"/>
      <c r="S173" s="486"/>
      <c r="T173" s="486"/>
      <c r="U173" s="483"/>
      <c r="V173" s="486"/>
      <c r="W173" s="483"/>
      <c r="X173" s="86" t="str">
        <f t="shared" si="0"/>
        <v/>
      </c>
      <c r="Y173" s="465"/>
      <c r="Z173" s="466"/>
      <c r="AA173" s="223" t="str">
        <f>+IF(T173="UI",'Tasas por grupos escalonada'!$C$26,IF(T173="UYU",'Tasas por grupos escalonada'!$C$25,IF(T173="USD",'Tasas por grupos escalonada'!$C$27,"")))</f>
        <v/>
      </c>
      <c r="AB173" s="486"/>
      <c r="AC173" s="486"/>
      <c r="AD173" s="486"/>
      <c r="AE173" s="486"/>
      <c r="AF173" s="90" t="str">
        <f t="shared" si="1"/>
        <v/>
      </c>
      <c r="AG173" s="91" t="str">
        <f t="shared" si="2"/>
        <v/>
      </c>
      <c r="AH173" s="92" t="str">
        <f t="shared" si="3"/>
        <v/>
      </c>
      <c r="AI173" s="93" t="str">
        <f t="shared" si="4"/>
        <v/>
      </c>
      <c r="AJ173" s="93" t="str">
        <f t="shared" si="5"/>
        <v/>
      </c>
      <c r="AK173" s="215" t="str">
        <f t="shared" si="6"/>
        <v/>
      </c>
      <c r="AL173" s="99" t="str">
        <f t="shared" si="7"/>
        <v/>
      </c>
      <c r="AN173" s="34" t="b">
        <f t="shared" si="8"/>
        <v>0</v>
      </c>
    </row>
    <row r="174" spans="1:40" ht="15.75" customHeight="1">
      <c r="A174" s="483"/>
      <c r="B174" s="486"/>
      <c r="C174" s="483"/>
      <c r="D174" s="487"/>
      <c r="E174" s="487"/>
      <c r="F174" s="486"/>
      <c r="G174" s="486" t="str">
        <f>+IFERROR(VLOOKUP(F174,Listas!$B:$C,2,0),"")</f>
        <v/>
      </c>
      <c r="H174" s="486"/>
      <c r="I174" s="486"/>
      <c r="J174" s="486"/>
      <c r="K174" s="483"/>
      <c r="L174" s="483"/>
      <c r="M174" s="547"/>
      <c r="N174" s="483"/>
      <c r="O174" s="487"/>
      <c r="P174" s="484"/>
      <c r="Q174" s="486"/>
      <c r="R174" s="486"/>
      <c r="S174" s="486"/>
      <c r="T174" s="486"/>
      <c r="U174" s="483"/>
      <c r="V174" s="486"/>
      <c r="W174" s="483"/>
      <c r="X174" s="86" t="str">
        <f t="shared" si="0"/>
        <v/>
      </c>
      <c r="Y174" s="465"/>
      <c r="Z174" s="466"/>
      <c r="AA174" s="223" t="str">
        <f>+IF(T174="UI",'Tasas por grupos escalonada'!$C$26,IF(T174="UYU",'Tasas por grupos escalonada'!$C$25,IF(T174="USD",'Tasas por grupos escalonada'!$C$27,"")))</f>
        <v/>
      </c>
      <c r="AB174" s="486"/>
      <c r="AC174" s="486"/>
      <c r="AD174" s="486"/>
      <c r="AE174" s="486"/>
      <c r="AF174" s="90" t="str">
        <f t="shared" si="1"/>
        <v/>
      </c>
      <c r="AG174" s="91" t="str">
        <f t="shared" si="2"/>
        <v/>
      </c>
      <c r="AH174" s="92" t="str">
        <f t="shared" si="3"/>
        <v/>
      </c>
      <c r="AI174" s="93" t="str">
        <f t="shared" si="4"/>
        <v/>
      </c>
      <c r="AJ174" s="93" t="str">
        <f t="shared" si="5"/>
        <v/>
      </c>
      <c r="AK174" s="215" t="str">
        <f t="shared" si="6"/>
        <v/>
      </c>
      <c r="AL174" s="99" t="str">
        <f t="shared" si="7"/>
        <v/>
      </c>
      <c r="AN174" s="34" t="b">
        <f t="shared" si="8"/>
        <v>0</v>
      </c>
    </row>
    <row r="175" spans="1:40" ht="15.75" customHeight="1">
      <c r="A175" s="483"/>
      <c r="B175" s="486"/>
      <c r="C175" s="483"/>
      <c r="D175" s="487"/>
      <c r="E175" s="487"/>
      <c r="F175" s="486"/>
      <c r="G175" s="486" t="str">
        <f>+IFERROR(VLOOKUP(F175,Listas!$B:$C,2,0),"")</f>
        <v/>
      </c>
      <c r="H175" s="486"/>
      <c r="I175" s="486"/>
      <c r="J175" s="486"/>
      <c r="K175" s="483"/>
      <c r="L175" s="483"/>
      <c r="M175" s="547"/>
      <c r="N175" s="483"/>
      <c r="O175" s="487"/>
      <c r="P175" s="484"/>
      <c r="Q175" s="486"/>
      <c r="R175" s="486"/>
      <c r="S175" s="486"/>
      <c r="T175" s="486"/>
      <c r="U175" s="483"/>
      <c r="V175" s="486"/>
      <c r="W175" s="483"/>
      <c r="X175" s="86" t="str">
        <f t="shared" si="0"/>
        <v/>
      </c>
      <c r="Y175" s="465"/>
      <c r="Z175" s="466"/>
      <c r="AA175" s="223" t="str">
        <f>+IF(T175="UI",'Tasas por grupos escalonada'!$C$26,IF(T175="UYU",'Tasas por grupos escalonada'!$C$25,IF(T175="USD",'Tasas por grupos escalonada'!$C$27,"")))</f>
        <v/>
      </c>
      <c r="AB175" s="486"/>
      <c r="AC175" s="486"/>
      <c r="AD175" s="486"/>
      <c r="AE175" s="486"/>
      <c r="AF175" s="90" t="str">
        <f t="shared" si="1"/>
        <v/>
      </c>
      <c r="AG175" s="91" t="str">
        <f t="shared" si="2"/>
        <v/>
      </c>
      <c r="AH175" s="92" t="str">
        <f t="shared" si="3"/>
        <v/>
      </c>
      <c r="AI175" s="93" t="str">
        <f t="shared" si="4"/>
        <v/>
      </c>
      <c r="AJ175" s="93" t="str">
        <f t="shared" si="5"/>
        <v/>
      </c>
      <c r="AK175" s="215" t="str">
        <f t="shared" si="6"/>
        <v/>
      </c>
      <c r="AL175" s="99" t="str">
        <f t="shared" si="7"/>
        <v/>
      </c>
      <c r="AN175" s="34" t="b">
        <f t="shared" si="8"/>
        <v>0</v>
      </c>
    </row>
    <row r="176" spans="1:40" ht="15.75" customHeight="1">
      <c r="A176" s="483"/>
      <c r="B176" s="486"/>
      <c r="C176" s="483"/>
      <c r="D176" s="487"/>
      <c r="E176" s="487"/>
      <c r="F176" s="486"/>
      <c r="G176" s="486" t="str">
        <f>+IFERROR(VLOOKUP(F176,Listas!$B:$C,2,0),"")</f>
        <v/>
      </c>
      <c r="H176" s="486"/>
      <c r="I176" s="486"/>
      <c r="J176" s="486"/>
      <c r="K176" s="483"/>
      <c r="L176" s="483"/>
      <c r="M176" s="547"/>
      <c r="N176" s="483"/>
      <c r="O176" s="487"/>
      <c r="P176" s="484"/>
      <c r="Q176" s="486"/>
      <c r="R176" s="486"/>
      <c r="S176" s="486"/>
      <c r="T176" s="486"/>
      <c r="U176" s="483"/>
      <c r="V176" s="486"/>
      <c r="W176" s="483"/>
      <c r="X176" s="86" t="str">
        <f t="shared" si="0"/>
        <v/>
      </c>
      <c r="Y176" s="465"/>
      <c r="Z176" s="466"/>
      <c r="AA176" s="223" t="str">
        <f>+IF(T176="UI",'Tasas por grupos escalonada'!$C$26,IF(T176="UYU",'Tasas por grupos escalonada'!$C$25,IF(T176="USD",'Tasas por grupos escalonada'!$C$27,"")))</f>
        <v/>
      </c>
      <c r="AB176" s="486"/>
      <c r="AC176" s="486"/>
      <c r="AD176" s="486"/>
      <c r="AE176" s="486"/>
      <c r="AF176" s="90" t="str">
        <f t="shared" si="1"/>
        <v/>
      </c>
      <c r="AG176" s="91" t="str">
        <f t="shared" si="2"/>
        <v/>
      </c>
      <c r="AH176" s="92" t="str">
        <f t="shared" si="3"/>
        <v/>
      </c>
      <c r="AI176" s="93" t="str">
        <f t="shared" si="4"/>
        <v/>
      </c>
      <c r="AJ176" s="93" t="str">
        <f t="shared" si="5"/>
        <v/>
      </c>
      <c r="AK176" s="215" t="str">
        <f t="shared" si="6"/>
        <v/>
      </c>
      <c r="AL176" s="99" t="str">
        <f t="shared" si="7"/>
        <v/>
      </c>
      <c r="AN176" s="34" t="b">
        <f t="shared" si="8"/>
        <v>0</v>
      </c>
    </row>
    <row r="177" spans="1:40" ht="15.75" customHeight="1">
      <c r="A177" s="483"/>
      <c r="B177" s="486"/>
      <c r="C177" s="483"/>
      <c r="D177" s="487"/>
      <c r="E177" s="487"/>
      <c r="F177" s="486"/>
      <c r="G177" s="486" t="str">
        <f>+IFERROR(VLOOKUP(F177,Listas!$B:$C,2,0),"")</f>
        <v/>
      </c>
      <c r="H177" s="486"/>
      <c r="I177" s="486"/>
      <c r="J177" s="486"/>
      <c r="K177" s="483"/>
      <c r="L177" s="483"/>
      <c r="M177" s="547"/>
      <c r="N177" s="483"/>
      <c r="O177" s="487"/>
      <c r="P177" s="484"/>
      <c r="Q177" s="486"/>
      <c r="R177" s="486"/>
      <c r="S177" s="486"/>
      <c r="T177" s="486"/>
      <c r="U177" s="483"/>
      <c r="V177" s="486"/>
      <c r="W177" s="483"/>
      <c r="X177" s="86" t="str">
        <f t="shared" si="0"/>
        <v/>
      </c>
      <c r="Y177" s="465"/>
      <c r="Z177" s="466"/>
      <c r="AA177" s="223" t="str">
        <f>+IF(T177="UI",'Tasas por grupos escalonada'!$C$26,IF(T177="UYU",'Tasas por grupos escalonada'!$C$25,IF(T177="USD",'Tasas por grupos escalonada'!$C$27,"")))</f>
        <v/>
      </c>
      <c r="AB177" s="486"/>
      <c r="AC177" s="486"/>
      <c r="AD177" s="486"/>
      <c r="AE177" s="486"/>
      <c r="AF177" s="90" t="str">
        <f t="shared" si="1"/>
        <v/>
      </c>
      <c r="AG177" s="91" t="str">
        <f t="shared" si="2"/>
        <v/>
      </c>
      <c r="AH177" s="92" t="str">
        <f t="shared" si="3"/>
        <v/>
      </c>
      <c r="AI177" s="93" t="str">
        <f t="shared" si="4"/>
        <v/>
      </c>
      <c r="AJ177" s="93" t="str">
        <f t="shared" si="5"/>
        <v/>
      </c>
      <c r="AK177" s="215" t="str">
        <f t="shared" si="6"/>
        <v/>
      </c>
      <c r="AL177" s="99" t="str">
        <f t="shared" si="7"/>
        <v/>
      </c>
      <c r="AN177" s="34" t="b">
        <f t="shared" si="8"/>
        <v>0</v>
      </c>
    </row>
    <row r="178" spans="1:40" ht="15.75" customHeight="1">
      <c r="A178" s="483"/>
      <c r="B178" s="486"/>
      <c r="C178" s="483"/>
      <c r="D178" s="487"/>
      <c r="E178" s="487"/>
      <c r="F178" s="486"/>
      <c r="G178" s="486" t="str">
        <f>+IFERROR(VLOOKUP(F178,Listas!$B:$C,2,0),"")</f>
        <v/>
      </c>
      <c r="H178" s="486"/>
      <c r="I178" s="486"/>
      <c r="J178" s="486"/>
      <c r="K178" s="483"/>
      <c r="L178" s="483"/>
      <c r="M178" s="547"/>
      <c r="N178" s="483"/>
      <c r="O178" s="487"/>
      <c r="P178" s="484"/>
      <c r="Q178" s="486"/>
      <c r="R178" s="486"/>
      <c r="S178" s="486"/>
      <c r="T178" s="486"/>
      <c r="U178" s="483"/>
      <c r="V178" s="486"/>
      <c r="W178" s="483"/>
      <c r="X178" s="86" t="str">
        <f t="shared" si="0"/>
        <v/>
      </c>
      <c r="Y178" s="465"/>
      <c r="Z178" s="466"/>
      <c r="AA178" s="223" t="str">
        <f>+IF(T178="UI",'Tasas por grupos escalonada'!$C$26,IF(T178="UYU",'Tasas por grupos escalonada'!$C$25,IF(T178="USD",'Tasas por grupos escalonada'!$C$27,"")))</f>
        <v/>
      </c>
      <c r="AB178" s="486"/>
      <c r="AC178" s="486"/>
      <c r="AD178" s="486"/>
      <c r="AE178" s="486"/>
      <c r="AF178" s="90" t="str">
        <f t="shared" si="1"/>
        <v/>
      </c>
      <c r="AG178" s="91" t="str">
        <f t="shared" si="2"/>
        <v/>
      </c>
      <c r="AH178" s="92" t="str">
        <f t="shared" si="3"/>
        <v/>
      </c>
      <c r="AI178" s="93" t="str">
        <f t="shared" si="4"/>
        <v/>
      </c>
      <c r="AJ178" s="93" t="str">
        <f t="shared" si="5"/>
        <v/>
      </c>
      <c r="AK178" s="215" t="str">
        <f t="shared" si="6"/>
        <v/>
      </c>
      <c r="AL178" s="99" t="str">
        <f t="shared" si="7"/>
        <v/>
      </c>
      <c r="AN178" s="34" t="b">
        <f t="shared" si="8"/>
        <v>0</v>
      </c>
    </row>
    <row r="179" spans="1:40" ht="15.75" customHeight="1">
      <c r="A179" s="483"/>
      <c r="B179" s="486"/>
      <c r="C179" s="483"/>
      <c r="D179" s="487"/>
      <c r="E179" s="487"/>
      <c r="F179" s="486"/>
      <c r="G179" s="486" t="str">
        <f>+IFERROR(VLOOKUP(F179,Listas!$B:$C,2,0),"")</f>
        <v/>
      </c>
      <c r="H179" s="486"/>
      <c r="I179" s="486"/>
      <c r="J179" s="486"/>
      <c r="K179" s="483"/>
      <c r="L179" s="483"/>
      <c r="M179" s="547"/>
      <c r="N179" s="483"/>
      <c r="O179" s="487"/>
      <c r="P179" s="484"/>
      <c r="Q179" s="486"/>
      <c r="R179" s="486"/>
      <c r="S179" s="486"/>
      <c r="T179" s="486"/>
      <c r="U179" s="483"/>
      <c r="V179" s="486"/>
      <c r="W179" s="483"/>
      <c r="X179" s="86" t="str">
        <f t="shared" si="0"/>
        <v/>
      </c>
      <c r="Y179" s="465"/>
      <c r="Z179" s="466"/>
      <c r="AA179" s="223" t="str">
        <f>+IF(T179="UI",'Tasas por grupos escalonada'!$C$26,IF(T179="UYU",'Tasas por grupos escalonada'!$C$25,IF(T179="USD",'Tasas por grupos escalonada'!$C$27,"")))</f>
        <v/>
      </c>
      <c r="AB179" s="486"/>
      <c r="AC179" s="486"/>
      <c r="AD179" s="486"/>
      <c r="AE179" s="486"/>
      <c r="AF179" s="90" t="str">
        <f t="shared" si="1"/>
        <v/>
      </c>
      <c r="AG179" s="91" t="str">
        <f t="shared" si="2"/>
        <v/>
      </c>
      <c r="AH179" s="92" t="str">
        <f t="shared" si="3"/>
        <v/>
      </c>
      <c r="AI179" s="93" t="str">
        <f t="shared" si="4"/>
        <v/>
      </c>
      <c r="AJ179" s="93" t="str">
        <f t="shared" si="5"/>
        <v/>
      </c>
      <c r="AK179" s="215" t="str">
        <f t="shared" si="6"/>
        <v/>
      </c>
      <c r="AL179" s="99" t="str">
        <f t="shared" si="7"/>
        <v/>
      </c>
      <c r="AN179" s="34" t="b">
        <f t="shared" si="8"/>
        <v>0</v>
      </c>
    </row>
    <row r="180" spans="1:40" ht="15.75" customHeight="1">
      <c r="A180" s="483"/>
      <c r="B180" s="486"/>
      <c r="C180" s="483"/>
      <c r="D180" s="487"/>
      <c r="E180" s="487"/>
      <c r="F180" s="486"/>
      <c r="G180" s="486" t="str">
        <f>+IFERROR(VLOOKUP(F180,Listas!$B:$C,2,0),"")</f>
        <v/>
      </c>
      <c r="H180" s="486"/>
      <c r="I180" s="486"/>
      <c r="J180" s="486"/>
      <c r="K180" s="483"/>
      <c r="L180" s="483"/>
      <c r="M180" s="547"/>
      <c r="N180" s="483"/>
      <c r="O180" s="487"/>
      <c r="P180" s="484"/>
      <c r="Q180" s="486"/>
      <c r="R180" s="486"/>
      <c r="S180" s="486"/>
      <c r="T180" s="486"/>
      <c r="U180" s="483"/>
      <c r="V180" s="486"/>
      <c r="W180" s="483"/>
      <c r="X180" s="86" t="str">
        <f t="shared" si="0"/>
        <v/>
      </c>
      <c r="Y180" s="465"/>
      <c r="Z180" s="466"/>
      <c r="AA180" s="223" t="str">
        <f>+IF(T180="UI",'Tasas por grupos escalonada'!$C$26,IF(T180="UYU",'Tasas por grupos escalonada'!$C$25,IF(T180="USD",'Tasas por grupos escalonada'!$C$27,"")))</f>
        <v/>
      </c>
      <c r="AB180" s="486"/>
      <c r="AC180" s="486"/>
      <c r="AD180" s="486"/>
      <c r="AE180" s="486"/>
      <c r="AF180" s="90" t="str">
        <f t="shared" si="1"/>
        <v/>
      </c>
      <c r="AG180" s="91" t="str">
        <f t="shared" si="2"/>
        <v/>
      </c>
      <c r="AH180" s="92" t="str">
        <f t="shared" si="3"/>
        <v/>
      </c>
      <c r="AI180" s="93" t="str">
        <f t="shared" si="4"/>
        <v/>
      </c>
      <c r="AJ180" s="93" t="str">
        <f t="shared" si="5"/>
        <v/>
      </c>
      <c r="AK180" s="215" t="str">
        <f t="shared" si="6"/>
        <v/>
      </c>
      <c r="AL180" s="99" t="str">
        <f t="shared" si="7"/>
        <v/>
      </c>
      <c r="AN180" s="34" t="b">
        <f t="shared" si="8"/>
        <v>0</v>
      </c>
    </row>
    <row r="181" spans="1:40" ht="15.75" customHeight="1">
      <c r="A181" s="483"/>
      <c r="B181" s="486"/>
      <c r="C181" s="483"/>
      <c r="D181" s="487"/>
      <c r="E181" s="487"/>
      <c r="F181" s="486"/>
      <c r="G181" s="486" t="str">
        <f>+IFERROR(VLOOKUP(F181,Listas!$B:$C,2,0),"")</f>
        <v/>
      </c>
      <c r="H181" s="486"/>
      <c r="I181" s="486"/>
      <c r="J181" s="486"/>
      <c r="K181" s="483"/>
      <c r="L181" s="483"/>
      <c r="M181" s="547"/>
      <c r="N181" s="483"/>
      <c r="O181" s="487"/>
      <c r="P181" s="484"/>
      <c r="Q181" s="486"/>
      <c r="R181" s="486"/>
      <c r="S181" s="486"/>
      <c r="T181" s="486"/>
      <c r="U181" s="483"/>
      <c r="V181" s="486"/>
      <c r="W181" s="483"/>
      <c r="X181" s="86" t="str">
        <f t="shared" si="0"/>
        <v/>
      </c>
      <c r="Y181" s="465"/>
      <c r="Z181" s="466"/>
      <c r="AA181" s="223" t="str">
        <f>+IF(T181="UI",'Tasas por grupos escalonada'!$C$26,IF(T181="UYU",'Tasas por grupos escalonada'!$C$25,IF(T181="USD",'Tasas por grupos escalonada'!$C$27,"")))</f>
        <v/>
      </c>
      <c r="AB181" s="486"/>
      <c r="AC181" s="486"/>
      <c r="AD181" s="486"/>
      <c r="AE181" s="486"/>
      <c r="AF181" s="90" t="str">
        <f t="shared" si="1"/>
        <v/>
      </c>
      <c r="AG181" s="91" t="str">
        <f t="shared" si="2"/>
        <v/>
      </c>
      <c r="AH181" s="92" t="str">
        <f t="shared" si="3"/>
        <v/>
      </c>
      <c r="AI181" s="93" t="str">
        <f t="shared" si="4"/>
        <v/>
      </c>
      <c r="AJ181" s="93" t="str">
        <f t="shared" si="5"/>
        <v/>
      </c>
      <c r="AK181" s="215" t="str">
        <f t="shared" si="6"/>
        <v/>
      </c>
      <c r="AL181" s="99" t="str">
        <f t="shared" si="7"/>
        <v/>
      </c>
      <c r="AN181" s="34" t="b">
        <f t="shared" si="8"/>
        <v>0</v>
      </c>
    </row>
    <row r="182" spans="1:40" ht="15.75" customHeight="1">
      <c r="A182" s="483"/>
      <c r="B182" s="486"/>
      <c r="C182" s="483"/>
      <c r="D182" s="487"/>
      <c r="E182" s="487"/>
      <c r="F182" s="486"/>
      <c r="G182" s="486" t="str">
        <f>+IFERROR(VLOOKUP(F182,Listas!$B:$C,2,0),"")</f>
        <v/>
      </c>
      <c r="H182" s="486"/>
      <c r="I182" s="486"/>
      <c r="J182" s="486"/>
      <c r="K182" s="483"/>
      <c r="L182" s="483"/>
      <c r="M182" s="547"/>
      <c r="N182" s="483"/>
      <c r="O182" s="487"/>
      <c r="P182" s="484"/>
      <c r="Q182" s="486"/>
      <c r="R182" s="486"/>
      <c r="S182" s="486"/>
      <c r="T182" s="486"/>
      <c r="U182" s="483"/>
      <c r="V182" s="486"/>
      <c r="W182" s="483"/>
      <c r="X182" s="86" t="str">
        <f t="shared" si="0"/>
        <v/>
      </c>
      <c r="Y182" s="465"/>
      <c r="Z182" s="466"/>
      <c r="AA182" s="223" t="str">
        <f>+IF(T182="UI",'Tasas por grupos escalonada'!$C$26,IF(T182="UYU",'Tasas por grupos escalonada'!$C$25,IF(T182="USD",'Tasas por grupos escalonada'!$C$27,"")))</f>
        <v/>
      </c>
      <c r="AB182" s="486"/>
      <c r="AC182" s="486"/>
      <c r="AD182" s="486"/>
      <c r="AE182" s="486"/>
      <c r="AF182" s="90" t="str">
        <f t="shared" si="1"/>
        <v/>
      </c>
      <c r="AG182" s="91" t="str">
        <f t="shared" si="2"/>
        <v/>
      </c>
      <c r="AH182" s="92" t="str">
        <f t="shared" si="3"/>
        <v/>
      </c>
      <c r="AI182" s="93" t="str">
        <f t="shared" si="4"/>
        <v/>
      </c>
      <c r="AJ182" s="93" t="str">
        <f t="shared" si="5"/>
        <v/>
      </c>
      <c r="AK182" s="215" t="str">
        <f t="shared" si="6"/>
        <v/>
      </c>
      <c r="AL182" s="99" t="str">
        <f t="shared" si="7"/>
        <v/>
      </c>
      <c r="AN182" s="34" t="b">
        <f t="shared" si="8"/>
        <v>0</v>
      </c>
    </row>
    <row r="183" spans="1:40" ht="15.75" customHeight="1">
      <c r="A183" s="483"/>
      <c r="B183" s="486"/>
      <c r="C183" s="483"/>
      <c r="D183" s="487"/>
      <c r="E183" s="487"/>
      <c r="F183" s="486"/>
      <c r="G183" s="486" t="str">
        <f>+IFERROR(VLOOKUP(F183,Listas!$B:$C,2,0),"")</f>
        <v/>
      </c>
      <c r="H183" s="486"/>
      <c r="I183" s="486"/>
      <c r="J183" s="486"/>
      <c r="K183" s="483"/>
      <c r="L183" s="483"/>
      <c r="M183" s="547"/>
      <c r="N183" s="483"/>
      <c r="O183" s="487"/>
      <c r="P183" s="484"/>
      <c r="Q183" s="486"/>
      <c r="R183" s="486"/>
      <c r="S183" s="486"/>
      <c r="T183" s="486"/>
      <c r="U183" s="483"/>
      <c r="V183" s="486"/>
      <c r="W183" s="483"/>
      <c r="X183" s="86" t="str">
        <f t="shared" si="0"/>
        <v/>
      </c>
      <c r="Y183" s="465"/>
      <c r="Z183" s="466"/>
      <c r="AA183" s="223" t="str">
        <f>+IF(T183="UI",'Tasas por grupos escalonada'!$C$26,IF(T183="UYU",'Tasas por grupos escalonada'!$C$25,IF(T183="USD",'Tasas por grupos escalonada'!$C$27,"")))</f>
        <v/>
      </c>
      <c r="AB183" s="486"/>
      <c r="AC183" s="486"/>
      <c r="AD183" s="486"/>
      <c r="AE183" s="486"/>
      <c r="AF183" s="90" t="str">
        <f t="shared" si="1"/>
        <v/>
      </c>
      <c r="AG183" s="91" t="str">
        <f t="shared" si="2"/>
        <v/>
      </c>
      <c r="AH183" s="92" t="str">
        <f t="shared" si="3"/>
        <v/>
      </c>
      <c r="AI183" s="93" t="str">
        <f t="shared" si="4"/>
        <v/>
      </c>
      <c r="AJ183" s="93" t="str">
        <f t="shared" si="5"/>
        <v/>
      </c>
      <c r="AK183" s="215" t="str">
        <f t="shared" si="6"/>
        <v/>
      </c>
      <c r="AL183" s="99" t="str">
        <f t="shared" si="7"/>
        <v/>
      </c>
      <c r="AN183" s="34" t="b">
        <f t="shared" si="8"/>
        <v>0</v>
      </c>
    </row>
    <row r="184" spans="1:40" ht="15.75" customHeight="1">
      <c r="A184" s="483"/>
      <c r="B184" s="486"/>
      <c r="C184" s="483"/>
      <c r="D184" s="487"/>
      <c r="E184" s="487"/>
      <c r="F184" s="486"/>
      <c r="G184" s="486" t="str">
        <f>+IFERROR(VLOOKUP(F184,Listas!$B:$C,2,0),"")</f>
        <v/>
      </c>
      <c r="H184" s="486"/>
      <c r="I184" s="486"/>
      <c r="J184" s="486"/>
      <c r="K184" s="483"/>
      <c r="L184" s="483"/>
      <c r="M184" s="547"/>
      <c r="N184" s="483"/>
      <c r="O184" s="487"/>
      <c r="P184" s="484"/>
      <c r="Q184" s="486"/>
      <c r="R184" s="486"/>
      <c r="S184" s="486"/>
      <c r="T184" s="486"/>
      <c r="U184" s="483"/>
      <c r="V184" s="486"/>
      <c r="W184" s="483"/>
      <c r="X184" s="86" t="str">
        <f t="shared" si="0"/>
        <v/>
      </c>
      <c r="Y184" s="465"/>
      <c r="Z184" s="466"/>
      <c r="AA184" s="223" t="str">
        <f>+IF(T184="UI",'Tasas por grupos escalonada'!$C$26,IF(T184="UYU",'Tasas por grupos escalonada'!$C$25,IF(T184="USD",'Tasas por grupos escalonada'!$C$27,"")))</f>
        <v/>
      </c>
      <c r="AB184" s="486"/>
      <c r="AC184" s="486"/>
      <c r="AD184" s="486"/>
      <c r="AE184" s="486"/>
      <c r="AF184" s="90" t="str">
        <f t="shared" si="1"/>
        <v/>
      </c>
      <c r="AG184" s="91" t="str">
        <f t="shared" si="2"/>
        <v/>
      </c>
      <c r="AH184" s="92" t="str">
        <f t="shared" si="3"/>
        <v/>
      </c>
      <c r="AI184" s="93" t="str">
        <f t="shared" si="4"/>
        <v/>
      </c>
      <c r="AJ184" s="93" t="str">
        <f t="shared" si="5"/>
        <v/>
      </c>
      <c r="AK184" s="215" t="str">
        <f t="shared" si="6"/>
        <v/>
      </c>
      <c r="AL184" s="99" t="str">
        <f t="shared" si="7"/>
        <v/>
      </c>
      <c r="AN184" s="34" t="b">
        <f t="shared" si="8"/>
        <v>0</v>
      </c>
    </row>
    <row r="185" spans="1:40" ht="15.75" customHeight="1">
      <c r="A185" s="483"/>
      <c r="B185" s="486"/>
      <c r="C185" s="483"/>
      <c r="D185" s="487"/>
      <c r="E185" s="487"/>
      <c r="F185" s="486"/>
      <c r="G185" s="486" t="str">
        <f>+IFERROR(VLOOKUP(F185,Listas!$B:$C,2,0),"")</f>
        <v/>
      </c>
      <c r="H185" s="486"/>
      <c r="I185" s="486"/>
      <c r="J185" s="486"/>
      <c r="K185" s="483"/>
      <c r="L185" s="483"/>
      <c r="M185" s="547"/>
      <c r="N185" s="483"/>
      <c r="O185" s="487"/>
      <c r="P185" s="484"/>
      <c r="Q185" s="486"/>
      <c r="R185" s="486"/>
      <c r="S185" s="486"/>
      <c r="T185" s="486"/>
      <c r="U185" s="483"/>
      <c r="V185" s="486"/>
      <c r="W185" s="483"/>
      <c r="X185" s="86" t="str">
        <f t="shared" si="0"/>
        <v/>
      </c>
      <c r="Y185" s="465"/>
      <c r="Z185" s="466"/>
      <c r="AA185" s="223" t="str">
        <f>+IF(T185="UI",'Tasas por grupos escalonada'!$C$26,IF(T185="UYU",'Tasas por grupos escalonada'!$C$25,IF(T185="USD",'Tasas por grupos escalonada'!$C$27,"")))</f>
        <v/>
      </c>
      <c r="AB185" s="486"/>
      <c r="AC185" s="486"/>
      <c r="AD185" s="486"/>
      <c r="AE185" s="486"/>
      <c r="AF185" s="90" t="str">
        <f t="shared" si="1"/>
        <v/>
      </c>
      <c r="AG185" s="91" t="str">
        <f t="shared" si="2"/>
        <v/>
      </c>
      <c r="AH185" s="92" t="str">
        <f t="shared" si="3"/>
        <v/>
      </c>
      <c r="AI185" s="93" t="str">
        <f t="shared" si="4"/>
        <v/>
      </c>
      <c r="AJ185" s="93" t="str">
        <f t="shared" si="5"/>
        <v/>
      </c>
      <c r="AK185" s="215" t="str">
        <f t="shared" si="6"/>
        <v/>
      </c>
      <c r="AL185" s="99" t="str">
        <f t="shared" si="7"/>
        <v/>
      </c>
      <c r="AN185" s="34" t="b">
        <f t="shared" si="8"/>
        <v>0</v>
      </c>
    </row>
    <row r="186" spans="1:40" ht="15.75" customHeight="1">
      <c r="A186" s="483"/>
      <c r="B186" s="486"/>
      <c r="C186" s="483"/>
      <c r="D186" s="487"/>
      <c r="E186" s="487"/>
      <c r="F186" s="486"/>
      <c r="G186" s="486" t="str">
        <f>+IFERROR(VLOOKUP(F186,Listas!$B:$C,2,0),"")</f>
        <v/>
      </c>
      <c r="H186" s="486"/>
      <c r="I186" s="486"/>
      <c r="J186" s="486"/>
      <c r="K186" s="483"/>
      <c r="L186" s="483"/>
      <c r="M186" s="547"/>
      <c r="N186" s="483"/>
      <c r="O186" s="487"/>
      <c r="P186" s="484"/>
      <c r="Q186" s="486"/>
      <c r="R186" s="486"/>
      <c r="S186" s="486"/>
      <c r="T186" s="486"/>
      <c r="U186" s="483"/>
      <c r="V186" s="486"/>
      <c r="W186" s="483"/>
      <c r="X186" s="86" t="str">
        <f t="shared" si="0"/>
        <v/>
      </c>
      <c r="Y186" s="465"/>
      <c r="Z186" s="466"/>
      <c r="AA186" s="223" t="str">
        <f>+IF(T186="UI",'Tasas por grupos escalonada'!$C$26,IF(T186="UYU",'Tasas por grupos escalonada'!$C$25,IF(T186="USD",'Tasas por grupos escalonada'!$C$27,"")))</f>
        <v/>
      </c>
      <c r="AB186" s="486"/>
      <c r="AC186" s="486"/>
      <c r="AD186" s="486"/>
      <c r="AE186" s="486"/>
      <c r="AF186" s="90" t="str">
        <f t="shared" si="1"/>
        <v/>
      </c>
      <c r="AG186" s="91" t="str">
        <f t="shared" si="2"/>
        <v/>
      </c>
      <c r="AH186" s="92" t="str">
        <f t="shared" si="3"/>
        <v/>
      </c>
      <c r="AI186" s="93" t="str">
        <f t="shared" si="4"/>
        <v/>
      </c>
      <c r="AJ186" s="93" t="str">
        <f t="shared" si="5"/>
        <v/>
      </c>
      <c r="AK186" s="215" t="str">
        <f t="shared" si="6"/>
        <v/>
      </c>
      <c r="AL186" s="99" t="str">
        <f t="shared" si="7"/>
        <v/>
      </c>
      <c r="AN186" s="34" t="b">
        <f t="shared" si="8"/>
        <v>0</v>
      </c>
    </row>
    <row r="187" spans="1:40" ht="15.75" customHeight="1">
      <c r="A187" s="483"/>
      <c r="B187" s="486"/>
      <c r="C187" s="483"/>
      <c r="D187" s="487"/>
      <c r="E187" s="487"/>
      <c r="F187" s="486"/>
      <c r="G187" s="486" t="str">
        <f>+IFERROR(VLOOKUP(F187,Listas!$B:$C,2,0),"")</f>
        <v/>
      </c>
      <c r="H187" s="486"/>
      <c r="I187" s="486"/>
      <c r="J187" s="486"/>
      <c r="K187" s="483"/>
      <c r="L187" s="483"/>
      <c r="M187" s="547"/>
      <c r="N187" s="483"/>
      <c r="O187" s="487"/>
      <c r="P187" s="484"/>
      <c r="Q187" s="486"/>
      <c r="R187" s="486"/>
      <c r="S187" s="486"/>
      <c r="T187" s="486"/>
      <c r="U187" s="483"/>
      <c r="V187" s="486"/>
      <c r="W187" s="483"/>
      <c r="X187" s="86" t="str">
        <f t="shared" si="0"/>
        <v/>
      </c>
      <c r="Y187" s="465"/>
      <c r="Z187" s="466"/>
      <c r="AA187" s="223" t="str">
        <f>+IF(T187="UI",'Tasas por grupos escalonada'!$C$26,IF(T187="UYU",'Tasas por grupos escalonada'!$C$25,IF(T187="USD",'Tasas por grupos escalonada'!$C$27,"")))</f>
        <v/>
      </c>
      <c r="AB187" s="486"/>
      <c r="AC187" s="486"/>
      <c r="AD187" s="486"/>
      <c r="AE187" s="486"/>
      <c r="AF187" s="90" t="str">
        <f t="shared" si="1"/>
        <v/>
      </c>
      <c r="AG187" s="91" t="str">
        <f t="shared" si="2"/>
        <v/>
      </c>
      <c r="AH187" s="92" t="str">
        <f t="shared" si="3"/>
        <v/>
      </c>
      <c r="AI187" s="93" t="str">
        <f t="shared" si="4"/>
        <v/>
      </c>
      <c r="AJ187" s="93" t="str">
        <f t="shared" si="5"/>
        <v/>
      </c>
      <c r="AK187" s="215" t="str">
        <f t="shared" si="6"/>
        <v/>
      </c>
      <c r="AL187" s="99" t="str">
        <f t="shared" si="7"/>
        <v/>
      </c>
      <c r="AN187" s="34" t="b">
        <f t="shared" si="8"/>
        <v>0</v>
      </c>
    </row>
    <row r="188" spans="1:40" ht="15.75" customHeight="1">
      <c r="A188" s="483"/>
      <c r="B188" s="486"/>
      <c r="C188" s="483"/>
      <c r="D188" s="487"/>
      <c r="E188" s="487"/>
      <c r="F188" s="486"/>
      <c r="G188" s="486" t="str">
        <f>+IFERROR(VLOOKUP(F188,Listas!$B:$C,2,0),"")</f>
        <v/>
      </c>
      <c r="H188" s="486"/>
      <c r="I188" s="486"/>
      <c r="J188" s="486"/>
      <c r="K188" s="483"/>
      <c r="L188" s="483"/>
      <c r="M188" s="547"/>
      <c r="N188" s="483"/>
      <c r="O188" s="487"/>
      <c r="P188" s="484"/>
      <c r="Q188" s="486"/>
      <c r="R188" s="486"/>
      <c r="S188" s="486"/>
      <c r="T188" s="486"/>
      <c r="U188" s="483"/>
      <c r="V188" s="486"/>
      <c r="W188" s="483"/>
      <c r="X188" s="86" t="str">
        <f t="shared" si="0"/>
        <v/>
      </c>
      <c r="Y188" s="465"/>
      <c r="Z188" s="466"/>
      <c r="AA188" s="223" t="str">
        <f>+IF(T188="UI",'Tasas por grupos escalonada'!$C$26,IF(T188="UYU",'Tasas por grupos escalonada'!$C$25,IF(T188="USD",'Tasas por grupos escalonada'!$C$27,"")))</f>
        <v/>
      </c>
      <c r="AB188" s="486"/>
      <c r="AC188" s="486"/>
      <c r="AD188" s="486"/>
      <c r="AE188" s="486"/>
      <c r="AF188" s="90" t="str">
        <f t="shared" si="1"/>
        <v/>
      </c>
      <c r="AG188" s="91" t="str">
        <f t="shared" si="2"/>
        <v/>
      </c>
      <c r="AH188" s="92" t="str">
        <f t="shared" si="3"/>
        <v/>
      </c>
      <c r="AI188" s="93" t="str">
        <f t="shared" si="4"/>
        <v/>
      </c>
      <c r="AJ188" s="93" t="str">
        <f t="shared" si="5"/>
        <v/>
      </c>
      <c r="AK188" s="215" t="str">
        <f t="shared" si="6"/>
        <v/>
      </c>
      <c r="AL188" s="99" t="str">
        <f t="shared" si="7"/>
        <v/>
      </c>
      <c r="AN188" s="34" t="b">
        <f t="shared" si="8"/>
        <v>0</v>
      </c>
    </row>
    <row r="189" spans="1:40" ht="15.75" customHeight="1">
      <c r="A189" s="483"/>
      <c r="B189" s="486"/>
      <c r="C189" s="483"/>
      <c r="D189" s="487"/>
      <c r="E189" s="487"/>
      <c r="F189" s="486"/>
      <c r="G189" s="486" t="str">
        <f>+IFERROR(VLOOKUP(F189,Listas!$B:$C,2,0),"")</f>
        <v/>
      </c>
      <c r="H189" s="486"/>
      <c r="I189" s="486"/>
      <c r="J189" s="486"/>
      <c r="K189" s="483"/>
      <c r="L189" s="483"/>
      <c r="M189" s="547"/>
      <c r="N189" s="483"/>
      <c r="O189" s="487"/>
      <c r="P189" s="484"/>
      <c r="Q189" s="486"/>
      <c r="R189" s="486"/>
      <c r="S189" s="486"/>
      <c r="T189" s="486"/>
      <c r="U189" s="483"/>
      <c r="V189" s="486"/>
      <c r="W189" s="483"/>
      <c r="X189" s="86" t="str">
        <f t="shared" si="0"/>
        <v/>
      </c>
      <c r="Y189" s="465"/>
      <c r="Z189" s="466"/>
      <c r="AA189" s="223" t="str">
        <f>+IF(T189="UI",'Tasas por grupos escalonada'!$C$26,IF(T189="UYU",'Tasas por grupos escalonada'!$C$25,IF(T189="USD",'Tasas por grupos escalonada'!$C$27,"")))</f>
        <v/>
      </c>
      <c r="AB189" s="486"/>
      <c r="AC189" s="486"/>
      <c r="AD189" s="486"/>
      <c r="AE189" s="486"/>
      <c r="AF189" s="90" t="str">
        <f t="shared" si="1"/>
        <v/>
      </c>
      <c r="AG189" s="91" t="str">
        <f t="shared" si="2"/>
        <v/>
      </c>
      <c r="AH189" s="92" t="str">
        <f t="shared" si="3"/>
        <v/>
      </c>
      <c r="AI189" s="93" t="str">
        <f t="shared" si="4"/>
        <v/>
      </c>
      <c r="AJ189" s="93" t="str">
        <f t="shared" si="5"/>
        <v/>
      </c>
      <c r="AK189" s="215" t="str">
        <f t="shared" si="6"/>
        <v/>
      </c>
      <c r="AL189" s="99" t="str">
        <f t="shared" si="7"/>
        <v/>
      </c>
      <c r="AN189" s="34" t="b">
        <f t="shared" si="8"/>
        <v>0</v>
      </c>
    </row>
    <row r="190" spans="1:40" ht="15.75" customHeight="1">
      <c r="A190" s="483"/>
      <c r="B190" s="486"/>
      <c r="C190" s="483"/>
      <c r="D190" s="487"/>
      <c r="E190" s="487"/>
      <c r="F190" s="486"/>
      <c r="G190" s="486" t="str">
        <f>+IFERROR(VLOOKUP(F190,Listas!$B:$C,2,0),"")</f>
        <v/>
      </c>
      <c r="H190" s="486"/>
      <c r="I190" s="486"/>
      <c r="J190" s="486"/>
      <c r="K190" s="483"/>
      <c r="L190" s="483"/>
      <c r="M190" s="547"/>
      <c r="N190" s="483"/>
      <c r="O190" s="487"/>
      <c r="P190" s="484"/>
      <c r="Q190" s="486"/>
      <c r="R190" s="486"/>
      <c r="S190" s="486"/>
      <c r="T190" s="486"/>
      <c r="U190" s="483"/>
      <c r="V190" s="486"/>
      <c r="W190" s="483"/>
      <c r="X190" s="86" t="str">
        <f t="shared" si="0"/>
        <v/>
      </c>
      <c r="Y190" s="465"/>
      <c r="Z190" s="466"/>
      <c r="AA190" s="223" t="str">
        <f>+IF(T190="UI",'Tasas por grupos escalonada'!$C$26,IF(T190="UYU",'Tasas por grupos escalonada'!$C$25,IF(T190="USD",'Tasas por grupos escalonada'!$C$27,"")))</f>
        <v/>
      </c>
      <c r="AB190" s="486"/>
      <c r="AC190" s="486"/>
      <c r="AD190" s="486"/>
      <c r="AE190" s="486"/>
      <c r="AF190" s="90" t="str">
        <f t="shared" si="1"/>
        <v/>
      </c>
      <c r="AG190" s="91" t="str">
        <f t="shared" si="2"/>
        <v/>
      </c>
      <c r="AH190" s="92" t="str">
        <f t="shared" si="3"/>
        <v/>
      </c>
      <c r="AI190" s="93" t="str">
        <f t="shared" si="4"/>
        <v/>
      </c>
      <c r="AJ190" s="93" t="str">
        <f t="shared" si="5"/>
        <v/>
      </c>
      <c r="AK190" s="215" t="str">
        <f t="shared" si="6"/>
        <v/>
      </c>
      <c r="AL190" s="99" t="str">
        <f t="shared" si="7"/>
        <v/>
      </c>
      <c r="AN190" s="34" t="b">
        <f t="shared" si="8"/>
        <v>0</v>
      </c>
    </row>
    <row r="191" spans="1:40" ht="15.75" customHeight="1">
      <c r="A191" s="483"/>
      <c r="B191" s="486"/>
      <c r="C191" s="483"/>
      <c r="D191" s="487"/>
      <c r="E191" s="487"/>
      <c r="F191" s="486"/>
      <c r="G191" s="486" t="str">
        <f>+IFERROR(VLOOKUP(F191,Listas!$B:$C,2,0),"")</f>
        <v/>
      </c>
      <c r="H191" s="486"/>
      <c r="I191" s="486"/>
      <c r="J191" s="486"/>
      <c r="K191" s="483"/>
      <c r="L191" s="483"/>
      <c r="M191" s="547"/>
      <c r="N191" s="483"/>
      <c r="O191" s="487"/>
      <c r="P191" s="484"/>
      <c r="Q191" s="486"/>
      <c r="R191" s="486"/>
      <c r="S191" s="486"/>
      <c r="T191" s="486"/>
      <c r="U191" s="483"/>
      <c r="V191" s="486"/>
      <c r="W191" s="483"/>
      <c r="X191" s="86" t="str">
        <f t="shared" si="0"/>
        <v/>
      </c>
      <c r="Y191" s="465"/>
      <c r="Z191" s="466"/>
      <c r="AA191" s="223" t="str">
        <f>+IF(T191="UI",'Tasas por grupos escalonada'!$C$26,IF(T191="UYU",'Tasas por grupos escalonada'!$C$25,IF(T191="USD",'Tasas por grupos escalonada'!$C$27,"")))</f>
        <v/>
      </c>
      <c r="AB191" s="486"/>
      <c r="AC191" s="486"/>
      <c r="AD191" s="486"/>
      <c r="AE191" s="486"/>
      <c r="AF191" s="90" t="str">
        <f t="shared" si="1"/>
        <v/>
      </c>
      <c r="AG191" s="91" t="str">
        <f t="shared" si="2"/>
        <v/>
      </c>
      <c r="AH191" s="92" t="str">
        <f t="shared" si="3"/>
        <v/>
      </c>
      <c r="AI191" s="93" t="str">
        <f t="shared" si="4"/>
        <v/>
      </c>
      <c r="AJ191" s="93" t="str">
        <f t="shared" si="5"/>
        <v/>
      </c>
      <c r="AK191" s="215" t="str">
        <f t="shared" si="6"/>
        <v/>
      </c>
      <c r="AL191" s="99" t="str">
        <f t="shared" si="7"/>
        <v/>
      </c>
      <c r="AN191" s="34" t="b">
        <f t="shared" si="8"/>
        <v>0</v>
      </c>
    </row>
    <row r="192" spans="1:40" ht="15.75" customHeight="1">
      <c r="A192" s="483"/>
      <c r="B192" s="486"/>
      <c r="C192" s="483"/>
      <c r="D192" s="487"/>
      <c r="E192" s="487"/>
      <c r="F192" s="486"/>
      <c r="G192" s="486" t="str">
        <f>+IFERROR(VLOOKUP(F192,Listas!$B:$C,2,0),"")</f>
        <v/>
      </c>
      <c r="H192" s="486"/>
      <c r="I192" s="486"/>
      <c r="J192" s="486"/>
      <c r="K192" s="483"/>
      <c r="L192" s="483"/>
      <c r="M192" s="547"/>
      <c r="N192" s="483"/>
      <c r="O192" s="487"/>
      <c r="P192" s="484"/>
      <c r="Q192" s="486"/>
      <c r="R192" s="486"/>
      <c r="S192" s="486"/>
      <c r="T192" s="486"/>
      <c r="U192" s="483"/>
      <c r="V192" s="486"/>
      <c r="W192" s="483"/>
      <c r="X192" s="86" t="str">
        <f t="shared" si="0"/>
        <v/>
      </c>
      <c r="Y192" s="465"/>
      <c r="Z192" s="466"/>
      <c r="AA192" s="223" t="str">
        <f>+IF(T192="UI",'Tasas por grupos escalonada'!$C$26,IF(T192="UYU",'Tasas por grupos escalonada'!$C$25,IF(T192="USD",'Tasas por grupos escalonada'!$C$27,"")))</f>
        <v/>
      </c>
      <c r="AB192" s="486"/>
      <c r="AC192" s="486"/>
      <c r="AD192" s="486"/>
      <c r="AE192" s="486"/>
      <c r="AF192" s="90" t="str">
        <f t="shared" si="1"/>
        <v/>
      </c>
      <c r="AG192" s="91" t="str">
        <f t="shared" si="2"/>
        <v/>
      </c>
      <c r="AH192" s="92" t="str">
        <f t="shared" si="3"/>
        <v/>
      </c>
      <c r="AI192" s="93" t="str">
        <f t="shared" si="4"/>
        <v/>
      </c>
      <c r="AJ192" s="93" t="str">
        <f t="shared" si="5"/>
        <v/>
      </c>
      <c r="AK192" s="215" t="str">
        <f t="shared" si="6"/>
        <v/>
      </c>
      <c r="AL192" s="99" t="str">
        <f t="shared" si="7"/>
        <v/>
      </c>
      <c r="AN192" s="34" t="b">
        <f t="shared" si="8"/>
        <v>0</v>
      </c>
    </row>
    <row r="193" spans="1:40" ht="15.75" customHeight="1">
      <c r="A193" s="483"/>
      <c r="B193" s="486"/>
      <c r="C193" s="483"/>
      <c r="D193" s="487"/>
      <c r="E193" s="487"/>
      <c r="F193" s="486"/>
      <c r="G193" s="486" t="str">
        <f>+IFERROR(VLOOKUP(F193,Listas!$B:$C,2,0),"")</f>
        <v/>
      </c>
      <c r="H193" s="486"/>
      <c r="I193" s="486"/>
      <c r="J193" s="486"/>
      <c r="K193" s="483"/>
      <c r="L193" s="483"/>
      <c r="M193" s="547"/>
      <c r="N193" s="483"/>
      <c r="O193" s="487"/>
      <c r="P193" s="484"/>
      <c r="Q193" s="486"/>
      <c r="R193" s="486"/>
      <c r="S193" s="486"/>
      <c r="T193" s="486"/>
      <c r="U193" s="483"/>
      <c r="V193" s="486"/>
      <c r="W193" s="483"/>
      <c r="X193" s="86" t="str">
        <f t="shared" si="0"/>
        <v/>
      </c>
      <c r="Y193" s="465"/>
      <c r="Z193" s="466"/>
      <c r="AA193" s="223" t="str">
        <f>+IF(T193="UI",'Tasas por grupos escalonada'!$C$26,IF(T193="UYU",'Tasas por grupos escalonada'!$C$25,IF(T193="USD",'Tasas por grupos escalonada'!$C$27,"")))</f>
        <v/>
      </c>
      <c r="AB193" s="486"/>
      <c r="AC193" s="486"/>
      <c r="AD193" s="486"/>
      <c r="AE193" s="486"/>
      <c r="AF193" s="90" t="str">
        <f t="shared" si="1"/>
        <v/>
      </c>
      <c r="AG193" s="91" t="str">
        <f t="shared" si="2"/>
        <v/>
      </c>
      <c r="AH193" s="92" t="str">
        <f t="shared" si="3"/>
        <v/>
      </c>
      <c r="AI193" s="93" t="str">
        <f t="shared" si="4"/>
        <v/>
      </c>
      <c r="AJ193" s="93" t="str">
        <f t="shared" si="5"/>
        <v/>
      </c>
      <c r="AK193" s="215" t="str">
        <f t="shared" si="6"/>
        <v/>
      </c>
      <c r="AL193" s="99" t="str">
        <f t="shared" si="7"/>
        <v/>
      </c>
      <c r="AN193" s="34" t="b">
        <f t="shared" si="8"/>
        <v>0</v>
      </c>
    </row>
    <row r="194" spans="1:40" ht="15.75" customHeight="1">
      <c r="A194" s="483"/>
      <c r="B194" s="486"/>
      <c r="C194" s="483"/>
      <c r="D194" s="487"/>
      <c r="E194" s="487"/>
      <c r="F194" s="486"/>
      <c r="G194" s="486" t="str">
        <f>+IFERROR(VLOOKUP(F194,Listas!$B:$C,2,0),"")</f>
        <v/>
      </c>
      <c r="H194" s="486"/>
      <c r="I194" s="486"/>
      <c r="J194" s="486"/>
      <c r="K194" s="483"/>
      <c r="L194" s="483"/>
      <c r="M194" s="547"/>
      <c r="N194" s="483"/>
      <c r="O194" s="487"/>
      <c r="P194" s="484"/>
      <c r="Q194" s="486"/>
      <c r="R194" s="486"/>
      <c r="S194" s="486"/>
      <c r="T194" s="486"/>
      <c r="U194" s="483"/>
      <c r="V194" s="486"/>
      <c r="W194" s="483"/>
      <c r="X194" s="86" t="str">
        <f t="shared" si="0"/>
        <v/>
      </c>
      <c r="Y194" s="465"/>
      <c r="Z194" s="466"/>
      <c r="AA194" s="223" t="str">
        <f>+IF(T194="UI",'Tasas por grupos escalonada'!$C$26,IF(T194="UYU",'Tasas por grupos escalonada'!$C$25,IF(T194="USD",'Tasas por grupos escalonada'!$C$27,"")))</f>
        <v/>
      </c>
      <c r="AB194" s="486"/>
      <c r="AC194" s="486"/>
      <c r="AD194" s="486"/>
      <c r="AE194" s="486"/>
      <c r="AF194" s="90" t="str">
        <f t="shared" si="1"/>
        <v/>
      </c>
      <c r="AG194" s="91" t="str">
        <f t="shared" si="2"/>
        <v/>
      </c>
      <c r="AH194" s="92" t="str">
        <f t="shared" si="3"/>
        <v/>
      </c>
      <c r="AI194" s="93" t="str">
        <f t="shared" si="4"/>
        <v/>
      </c>
      <c r="AJ194" s="93" t="str">
        <f t="shared" si="5"/>
        <v/>
      </c>
      <c r="AK194" s="215" t="str">
        <f t="shared" si="6"/>
        <v/>
      </c>
      <c r="AL194" s="99" t="str">
        <f t="shared" si="7"/>
        <v/>
      </c>
      <c r="AN194" s="34" t="b">
        <f t="shared" si="8"/>
        <v>0</v>
      </c>
    </row>
    <row r="195" spans="1:40" ht="15.75" customHeight="1">
      <c r="A195" s="483"/>
      <c r="B195" s="486"/>
      <c r="C195" s="483"/>
      <c r="D195" s="487"/>
      <c r="E195" s="487"/>
      <c r="F195" s="486"/>
      <c r="G195" s="486" t="str">
        <f>+IFERROR(VLOOKUP(F195,Listas!$B:$C,2,0),"")</f>
        <v/>
      </c>
      <c r="H195" s="486"/>
      <c r="I195" s="486"/>
      <c r="J195" s="486"/>
      <c r="K195" s="483"/>
      <c r="L195" s="483"/>
      <c r="M195" s="547"/>
      <c r="N195" s="483"/>
      <c r="O195" s="487"/>
      <c r="P195" s="484"/>
      <c r="Q195" s="486"/>
      <c r="R195" s="486"/>
      <c r="S195" s="486"/>
      <c r="T195" s="486"/>
      <c r="U195" s="483"/>
      <c r="V195" s="486"/>
      <c r="W195" s="483"/>
      <c r="X195" s="86" t="str">
        <f t="shared" si="0"/>
        <v/>
      </c>
      <c r="Y195" s="465"/>
      <c r="Z195" s="466"/>
      <c r="AA195" s="223" t="str">
        <f>+IF(T195="UI",'Tasas por grupos escalonada'!$C$26,IF(T195="UYU",'Tasas por grupos escalonada'!$C$25,IF(T195="USD",'Tasas por grupos escalonada'!$C$27,"")))</f>
        <v/>
      </c>
      <c r="AB195" s="486"/>
      <c r="AC195" s="486"/>
      <c r="AD195" s="486"/>
      <c r="AE195" s="486"/>
      <c r="AF195" s="90" t="str">
        <f t="shared" si="1"/>
        <v/>
      </c>
      <c r="AG195" s="91" t="str">
        <f t="shared" si="2"/>
        <v/>
      </c>
      <c r="AH195" s="92" t="str">
        <f t="shared" si="3"/>
        <v/>
      </c>
      <c r="AI195" s="93" t="str">
        <f t="shared" si="4"/>
        <v/>
      </c>
      <c r="AJ195" s="93" t="str">
        <f t="shared" si="5"/>
        <v/>
      </c>
      <c r="AK195" s="215" t="str">
        <f t="shared" si="6"/>
        <v/>
      </c>
      <c r="AL195" s="99" t="str">
        <f t="shared" si="7"/>
        <v/>
      </c>
      <c r="AN195" s="34" t="b">
        <f t="shared" si="8"/>
        <v>0</v>
      </c>
    </row>
    <row r="196" spans="1:40" ht="15.75" customHeight="1">
      <c r="A196" s="483"/>
      <c r="B196" s="486"/>
      <c r="C196" s="483"/>
      <c r="D196" s="487"/>
      <c r="E196" s="487"/>
      <c r="F196" s="486"/>
      <c r="G196" s="486" t="str">
        <f>+IFERROR(VLOOKUP(F196,Listas!$B:$C,2,0),"")</f>
        <v/>
      </c>
      <c r="H196" s="486"/>
      <c r="I196" s="486"/>
      <c r="J196" s="486"/>
      <c r="K196" s="483"/>
      <c r="L196" s="483"/>
      <c r="M196" s="547"/>
      <c r="N196" s="483"/>
      <c r="O196" s="487"/>
      <c r="P196" s="484"/>
      <c r="Q196" s="486"/>
      <c r="R196" s="486"/>
      <c r="S196" s="486"/>
      <c r="T196" s="486"/>
      <c r="U196" s="483"/>
      <c r="V196" s="486"/>
      <c r="W196" s="483"/>
      <c r="X196" s="86" t="str">
        <f t="shared" si="0"/>
        <v/>
      </c>
      <c r="Y196" s="465"/>
      <c r="Z196" s="466"/>
      <c r="AA196" s="223" t="str">
        <f>+IF(T196="UI",'Tasas por grupos escalonada'!$C$26,IF(T196="UYU",'Tasas por grupos escalonada'!$C$25,IF(T196="USD",'Tasas por grupos escalonada'!$C$27,"")))</f>
        <v/>
      </c>
      <c r="AB196" s="486"/>
      <c r="AC196" s="486"/>
      <c r="AD196" s="486"/>
      <c r="AE196" s="486"/>
      <c r="AF196" s="90" t="str">
        <f t="shared" si="1"/>
        <v/>
      </c>
      <c r="AG196" s="91" t="str">
        <f t="shared" si="2"/>
        <v/>
      </c>
      <c r="AH196" s="92" t="str">
        <f t="shared" si="3"/>
        <v/>
      </c>
      <c r="AI196" s="93" t="str">
        <f t="shared" si="4"/>
        <v/>
      </c>
      <c r="AJ196" s="93" t="str">
        <f t="shared" si="5"/>
        <v/>
      </c>
      <c r="AK196" s="215" t="str">
        <f t="shared" si="6"/>
        <v/>
      </c>
      <c r="AL196" s="99" t="str">
        <f t="shared" si="7"/>
        <v/>
      </c>
      <c r="AN196" s="34" t="b">
        <f t="shared" si="8"/>
        <v>0</v>
      </c>
    </row>
    <row r="197" spans="1:40" ht="15.75" customHeight="1">
      <c r="A197" s="483"/>
      <c r="B197" s="486"/>
      <c r="C197" s="483"/>
      <c r="D197" s="487"/>
      <c r="E197" s="487"/>
      <c r="F197" s="486"/>
      <c r="G197" s="486" t="str">
        <f>+IFERROR(VLOOKUP(F197,Listas!$B:$C,2,0),"")</f>
        <v/>
      </c>
      <c r="H197" s="486"/>
      <c r="I197" s="486"/>
      <c r="J197" s="486"/>
      <c r="K197" s="483"/>
      <c r="L197" s="483"/>
      <c r="M197" s="547"/>
      <c r="N197" s="483"/>
      <c r="O197" s="487"/>
      <c r="P197" s="484"/>
      <c r="Q197" s="486"/>
      <c r="R197" s="486"/>
      <c r="S197" s="486"/>
      <c r="T197" s="486"/>
      <c r="U197" s="483"/>
      <c r="V197" s="486"/>
      <c r="W197" s="483"/>
      <c r="X197" s="86" t="str">
        <f t="shared" si="0"/>
        <v/>
      </c>
      <c r="Y197" s="465"/>
      <c r="Z197" s="466"/>
      <c r="AA197" s="223" t="str">
        <f>+IF(T197="UI",'Tasas por grupos escalonada'!$C$26,IF(T197="UYU",'Tasas por grupos escalonada'!$C$25,IF(T197="USD",'Tasas por grupos escalonada'!$C$27,"")))</f>
        <v/>
      </c>
      <c r="AB197" s="486"/>
      <c r="AC197" s="486"/>
      <c r="AD197" s="486"/>
      <c r="AE197" s="486"/>
      <c r="AF197" s="90" t="str">
        <f t="shared" si="1"/>
        <v/>
      </c>
      <c r="AG197" s="91" t="str">
        <f t="shared" si="2"/>
        <v/>
      </c>
      <c r="AH197" s="92" t="str">
        <f t="shared" si="3"/>
        <v/>
      </c>
      <c r="AI197" s="93" t="str">
        <f t="shared" si="4"/>
        <v/>
      </c>
      <c r="AJ197" s="93" t="str">
        <f t="shared" si="5"/>
        <v/>
      </c>
      <c r="AK197" s="215" t="str">
        <f t="shared" si="6"/>
        <v/>
      </c>
      <c r="AL197" s="99" t="str">
        <f t="shared" si="7"/>
        <v/>
      </c>
      <c r="AN197" s="34" t="b">
        <f t="shared" si="8"/>
        <v>0</v>
      </c>
    </row>
    <row r="198" spans="1:40" ht="15.75" customHeight="1">
      <c r="A198" s="483"/>
      <c r="B198" s="486"/>
      <c r="C198" s="483"/>
      <c r="D198" s="487"/>
      <c r="E198" s="487"/>
      <c r="F198" s="486"/>
      <c r="G198" s="486" t="str">
        <f>+IFERROR(VLOOKUP(F198,Listas!$B:$C,2,0),"")</f>
        <v/>
      </c>
      <c r="H198" s="486"/>
      <c r="I198" s="486"/>
      <c r="J198" s="486"/>
      <c r="K198" s="483"/>
      <c r="L198" s="483"/>
      <c r="M198" s="547"/>
      <c r="N198" s="483"/>
      <c r="O198" s="487"/>
      <c r="P198" s="484"/>
      <c r="Q198" s="486"/>
      <c r="R198" s="486"/>
      <c r="S198" s="486"/>
      <c r="T198" s="486"/>
      <c r="U198" s="483"/>
      <c r="V198" s="486"/>
      <c r="W198" s="483"/>
      <c r="X198" s="86" t="str">
        <f t="shared" si="0"/>
        <v/>
      </c>
      <c r="Y198" s="465"/>
      <c r="Z198" s="466"/>
      <c r="AA198" s="223" t="str">
        <f>+IF(T198="UI",'Tasas por grupos escalonada'!$C$26,IF(T198="UYU",'Tasas por grupos escalonada'!$C$25,IF(T198="USD",'Tasas por grupos escalonada'!$C$27,"")))</f>
        <v/>
      </c>
      <c r="AB198" s="486"/>
      <c r="AC198" s="486"/>
      <c r="AD198" s="486"/>
      <c r="AE198" s="486"/>
      <c r="AF198" s="90" t="str">
        <f t="shared" si="1"/>
        <v/>
      </c>
      <c r="AG198" s="91" t="str">
        <f t="shared" si="2"/>
        <v/>
      </c>
      <c r="AH198" s="92" t="str">
        <f t="shared" si="3"/>
        <v/>
      </c>
      <c r="AI198" s="93" t="str">
        <f t="shared" si="4"/>
        <v/>
      </c>
      <c r="AJ198" s="93" t="str">
        <f t="shared" si="5"/>
        <v/>
      </c>
      <c r="AK198" s="215" t="str">
        <f t="shared" si="6"/>
        <v/>
      </c>
      <c r="AL198" s="99" t="str">
        <f t="shared" si="7"/>
        <v/>
      </c>
      <c r="AN198" s="34" t="b">
        <f t="shared" si="8"/>
        <v>0</v>
      </c>
    </row>
    <row r="199" spans="1:40" ht="15.75" customHeight="1">
      <c r="A199" s="483"/>
      <c r="B199" s="486"/>
      <c r="C199" s="483"/>
      <c r="D199" s="487"/>
      <c r="E199" s="487"/>
      <c r="F199" s="486"/>
      <c r="G199" s="486" t="str">
        <f>+IFERROR(VLOOKUP(F199,Listas!$B:$C,2,0),"")</f>
        <v/>
      </c>
      <c r="H199" s="486"/>
      <c r="I199" s="486"/>
      <c r="J199" s="486"/>
      <c r="K199" s="483"/>
      <c r="L199" s="483"/>
      <c r="M199" s="547"/>
      <c r="N199" s="483"/>
      <c r="O199" s="487"/>
      <c r="P199" s="484"/>
      <c r="Q199" s="486"/>
      <c r="R199" s="486"/>
      <c r="S199" s="486"/>
      <c r="T199" s="486"/>
      <c r="U199" s="483"/>
      <c r="V199" s="486"/>
      <c r="W199" s="483"/>
      <c r="X199" s="86" t="str">
        <f t="shared" si="0"/>
        <v/>
      </c>
      <c r="Y199" s="465"/>
      <c r="Z199" s="466"/>
      <c r="AA199" s="223" t="str">
        <f>+IF(T199="UI",'Tasas por grupos escalonada'!$C$26,IF(T199="UYU",'Tasas por grupos escalonada'!$C$25,IF(T199="USD",'Tasas por grupos escalonada'!$C$27,"")))</f>
        <v/>
      </c>
      <c r="AB199" s="486"/>
      <c r="AC199" s="486"/>
      <c r="AD199" s="486"/>
      <c r="AE199" s="486"/>
      <c r="AF199" s="90" t="str">
        <f t="shared" si="1"/>
        <v/>
      </c>
      <c r="AG199" s="91" t="str">
        <f t="shared" si="2"/>
        <v/>
      </c>
      <c r="AH199" s="92" t="str">
        <f t="shared" si="3"/>
        <v/>
      </c>
      <c r="AI199" s="93" t="str">
        <f t="shared" si="4"/>
        <v/>
      </c>
      <c r="AJ199" s="93" t="str">
        <f t="shared" si="5"/>
        <v/>
      </c>
      <c r="AK199" s="215" t="str">
        <f t="shared" si="6"/>
        <v/>
      </c>
      <c r="AL199" s="99" t="str">
        <f t="shared" si="7"/>
        <v/>
      </c>
      <c r="AN199" s="34" t="b">
        <f t="shared" si="8"/>
        <v>0</v>
      </c>
    </row>
    <row r="200" spans="1:40" ht="15.75" customHeight="1">
      <c r="A200" s="483"/>
      <c r="B200" s="486"/>
      <c r="C200" s="483"/>
      <c r="D200" s="487"/>
      <c r="E200" s="487"/>
      <c r="F200" s="486"/>
      <c r="G200" s="486" t="str">
        <f>+IFERROR(VLOOKUP(F200,Listas!$B:$C,2,0),"")</f>
        <v/>
      </c>
      <c r="H200" s="486"/>
      <c r="I200" s="486"/>
      <c r="J200" s="486"/>
      <c r="K200" s="483"/>
      <c r="L200" s="483"/>
      <c r="M200" s="547"/>
      <c r="N200" s="483"/>
      <c r="O200" s="487"/>
      <c r="P200" s="484"/>
      <c r="Q200" s="486"/>
      <c r="R200" s="486"/>
      <c r="S200" s="486"/>
      <c r="T200" s="486"/>
      <c r="U200" s="483"/>
      <c r="V200" s="486"/>
      <c r="W200" s="483"/>
      <c r="X200" s="86" t="str">
        <f t="shared" si="0"/>
        <v/>
      </c>
      <c r="Y200" s="465"/>
      <c r="Z200" s="466"/>
      <c r="AA200" s="223" t="str">
        <f>+IF(T200="UI",'Tasas por grupos escalonada'!$C$26,IF(T200="UYU",'Tasas por grupos escalonada'!$C$25,IF(T200="USD",'Tasas por grupos escalonada'!$C$27,"")))</f>
        <v/>
      </c>
      <c r="AB200" s="486"/>
      <c r="AC200" s="486"/>
      <c r="AD200" s="486"/>
      <c r="AE200" s="486"/>
      <c r="AF200" s="90" t="str">
        <f t="shared" si="1"/>
        <v/>
      </c>
      <c r="AG200" s="91" t="str">
        <f t="shared" si="2"/>
        <v/>
      </c>
      <c r="AH200" s="92" t="str">
        <f t="shared" si="3"/>
        <v/>
      </c>
      <c r="AI200" s="93" t="str">
        <f t="shared" si="4"/>
        <v/>
      </c>
      <c r="AJ200" s="93" t="str">
        <f t="shared" si="5"/>
        <v/>
      </c>
      <c r="AK200" s="215" t="str">
        <f t="shared" si="6"/>
        <v/>
      </c>
      <c r="AL200" s="99" t="str">
        <f t="shared" si="7"/>
        <v/>
      </c>
      <c r="AN200" s="34" t="b">
        <f t="shared" si="8"/>
        <v>0</v>
      </c>
    </row>
    <row r="201" spans="1:40" ht="14.25" customHeight="1">
      <c r="A201" s="483"/>
      <c r="B201" s="486"/>
      <c r="C201" s="483"/>
      <c r="D201" s="487"/>
      <c r="E201" s="487"/>
      <c r="F201" s="486"/>
      <c r="G201" s="486" t="str">
        <f>+IFERROR(VLOOKUP(F201,Listas!$B:$C,2,0),"")</f>
        <v/>
      </c>
      <c r="H201" s="486"/>
      <c r="I201" s="486"/>
      <c r="J201" s="486"/>
      <c r="K201" s="483"/>
      <c r="L201" s="483"/>
      <c r="M201" s="547"/>
      <c r="N201" s="483"/>
      <c r="O201" s="487"/>
      <c r="P201" s="484"/>
      <c r="Q201" s="486"/>
      <c r="R201" s="486"/>
      <c r="S201" s="486"/>
      <c r="T201" s="486"/>
      <c r="U201" s="483"/>
      <c r="V201" s="486"/>
      <c r="W201" s="483"/>
      <c r="X201" s="86" t="str">
        <f t="shared" si="0"/>
        <v/>
      </c>
      <c r="Y201" s="465"/>
      <c r="Z201" s="466"/>
      <c r="AA201" s="223" t="str">
        <f>+IF(T201="UI",'Tasas por grupos escalonada'!$C$26,IF(T201="UYU",'Tasas por grupos escalonada'!$C$25,IF(T201="USD",'Tasas por grupos escalonada'!$C$27,"")))</f>
        <v/>
      </c>
      <c r="AB201" s="486"/>
      <c r="AC201" s="486"/>
      <c r="AD201" s="486"/>
      <c r="AE201" s="486"/>
      <c r="AF201" s="90" t="str">
        <f t="shared" si="1"/>
        <v/>
      </c>
      <c r="AG201" s="91" t="str">
        <f t="shared" si="2"/>
        <v/>
      </c>
      <c r="AH201" s="92" t="str">
        <f t="shared" si="3"/>
        <v/>
      </c>
      <c r="AI201" s="93" t="str">
        <f t="shared" si="4"/>
        <v/>
      </c>
      <c r="AJ201" s="93" t="str">
        <f t="shared" si="5"/>
        <v/>
      </c>
      <c r="AK201" s="215" t="str">
        <f t="shared" si="6"/>
        <v/>
      </c>
      <c r="AL201" s="99" t="str">
        <f t="shared" si="7"/>
        <v/>
      </c>
      <c r="AN201" s="34" t="b">
        <f t="shared" si="8"/>
        <v>0</v>
      </c>
    </row>
    <row r="202" spans="1:40" ht="14.25" customHeight="1">
      <c r="A202" s="483"/>
      <c r="B202" s="486"/>
      <c r="C202" s="483"/>
      <c r="D202" s="487"/>
      <c r="E202" s="487"/>
      <c r="F202" s="486"/>
      <c r="G202" s="486" t="str">
        <f>+IFERROR(VLOOKUP(F202,Listas!$B:$C,2,0),"")</f>
        <v/>
      </c>
      <c r="H202" s="486"/>
      <c r="I202" s="486"/>
      <c r="J202" s="486"/>
      <c r="K202" s="483"/>
      <c r="L202" s="483"/>
      <c r="M202" s="547"/>
      <c r="N202" s="483"/>
      <c r="O202" s="487"/>
      <c r="P202" s="484"/>
      <c r="Q202" s="486"/>
      <c r="R202" s="486"/>
      <c r="S202" s="486"/>
      <c r="T202" s="486"/>
      <c r="U202" s="483"/>
      <c r="V202" s="486"/>
      <c r="W202" s="483"/>
      <c r="X202" s="86" t="str">
        <f t="shared" si="0"/>
        <v/>
      </c>
      <c r="Y202" s="465"/>
      <c r="Z202" s="466"/>
      <c r="AA202" s="223" t="str">
        <f>+IF(T202="UI",'Tasas por grupos escalonada'!$C$26,IF(T202="UYU",'Tasas por grupos escalonada'!$C$25,IF(T202="USD",'Tasas por grupos escalonada'!$C$27,"")))</f>
        <v/>
      </c>
      <c r="AB202" s="486"/>
      <c r="AC202" s="486"/>
      <c r="AD202" s="486"/>
      <c r="AE202" s="486"/>
      <c r="AF202" s="90" t="str">
        <f t="shared" si="1"/>
        <v/>
      </c>
      <c r="AG202" s="91" t="str">
        <f t="shared" si="2"/>
        <v/>
      </c>
      <c r="AH202" s="92" t="str">
        <f t="shared" si="3"/>
        <v/>
      </c>
      <c r="AI202" s="93" t="str">
        <f t="shared" si="4"/>
        <v/>
      </c>
      <c r="AJ202" s="93" t="str">
        <f t="shared" si="5"/>
        <v/>
      </c>
      <c r="AK202" s="215" t="str">
        <f t="shared" si="6"/>
        <v/>
      </c>
      <c r="AL202" s="99" t="str">
        <f t="shared" si="7"/>
        <v/>
      </c>
      <c r="AN202" s="34" t="b">
        <f t="shared" si="8"/>
        <v>0</v>
      </c>
    </row>
    <row r="203" spans="1:40" ht="14.25" customHeight="1">
      <c r="A203" s="483"/>
      <c r="B203" s="486"/>
      <c r="C203" s="483"/>
      <c r="D203" s="487"/>
      <c r="E203" s="487"/>
      <c r="F203" s="486"/>
      <c r="G203" s="486" t="str">
        <f>+IFERROR(VLOOKUP(F203,Listas!$B:$C,2,0),"")</f>
        <v/>
      </c>
      <c r="H203" s="486"/>
      <c r="I203" s="486"/>
      <c r="J203" s="486"/>
      <c r="K203" s="483"/>
      <c r="L203" s="483"/>
      <c r="M203" s="547"/>
      <c r="N203" s="483"/>
      <c r="O203" s="487"/>
      <c r="P203" s="484"/>
      <c r="Q203" s="486"/>
      <c r="R203" s="486"/>
      <c r="S203" s="486"/>
      <c r="T203" s="486"/>
      <c r="U203" s="483"/>
      <c r="V203" s="486"/>
      <c r="W203" s="483"/>
      <c r="X203" s="86" t="str">
        <f t="shared" si="0"/>
        <v/>
      </c>
      <c r="Y203" s="465"/>
      <c r="Z203" s="466"/>
      <c r="AA203" s="223" t="str">
        <f>+IF(T203="UI",'Tasas por grupos escalonada'!$C$26,IF(T203="UYU",'Tasas por grupos escalonada'!$C$25,IF(T203="USD",'Tasas por grupos escalonada'!$C$27,"")))</f>
        <v/>
      </c>
      <c r="AB203" s="486"/>
      <c r="AC203" s="486"/>
      <c r="AD203" s="486"/>
      <c r="AE203" s="486"/>
      <c r="AF203" s="90" t="str">
        <f t="shared" si="1"/>
        <v/>
      </c>
      <c r="AG203" s="91" t="str">
        <f t="shared" si="2"/>
        <v/>
      </c>
      <c r="AH203" s="92" t="str">
        <f t="shared" si="3"/>
        <v/>
      </c>
      <c r="AI203" s="93" t="str">
        <f t="shared" si="4"/>
        <v/>
      </c>
      <c r="AJ203" s="93" t="str">
        <f t="shared" si="5"/>
        <v/>
      </c>
      <c r="AK203" s="215" t="str">
        <f t="shared" si="6"/>
        <v/>
      </c>
      <c r="AL203" s="99" t="str">
        <f t="shared" si="7"/>
        <v/>
      </c>
      <c r="AN203" s="34" t="b">
        <f t="shared" si="8"/>
        <v>0</v>
      </c>
    </row>
    <row r="204" spans="1:40" ht="14.25" customHeight="1">
      <c r="A204" s="483"/>
      <c r="B204" s="486"/>
      <c r="C204" s="483"/>
      <c r="D204" s="487"/>
      <c r="E204" s="487"/>
      <c r="F204" s="486"/>
      <c r="G204" s="486" t="str">
        <f>+IFERROR(VLOOKUP(F204,Listas!$B:$C,2,0),"")</f>
        <v/>
      </c>
      <c r="H204" s="486"/>
      <c r="I204" s="486"/>
      <c r="J204" s="486"/>
      <c r="K204" s="483"/>
      <c r="L204" s="483"/>
      <c r="M204" s="547"/>
      <c r="N204" s="483"/>
      <c r="O204" s="487"/>
      <c r="P204" s="484"/>
      <c r="Q204" s="486"/>
      <c r="R204" s="486"/>
      <c r="S204" s="486"/>
      <c r="T204" s="486"/>
      <c r="U204" s="483"/>
      <c r="V204" s="486"/>
      <c r="W204" s="483"/>
      <c r="X204" s="86" t="str">
        <f t="shared" si="0"/>
        <v/>
      </c>
      <c r="Y204" s="465"/>
      <c r="Z204" s="466"/>
      <c r="AA204" s="223" t="str">
        <f>+IF(T204="UI",'Tasas por grupos escalonada'!$C$26,IF(T204="UYU",'Tasas por grupos escalonada'!$C$25,IF(T204="USD",'Tasas por grupos escalonada'!$C$27,"")))</f>
        <v/>
      </c>
      <c r="AB204" s="486"/>
      <c r="AC204" s="486"/>
      <c r="AD204" s="486"/>
      <c r="AE204" s="486"/>
      <c r="AF204" s="90" t="str">
        <f t="shared" si="1"/>
        <v/>
      </c>
      <c r="AG204" s="91" t="str">
        <f t="shared" si="2"/>
        <v/>
      </c>
      <c r="AH204" s="92" t="str">
        <f t="shared" si="3"/>
        <v/>
      </c>
      <c r="AI204" s="93" t="str">
        <f t="shared" si="4"/>
        <v/>
      </c>
      <c r="AJ204" s="93" t="str">
        <f t="shared" si="5"/>
        <v/>
      </c>
      <c r="AK204" s="215" t="str">
        <f t="shared" si="6"/>
        <v/>
      </c>
      <c r="AL204" s="99" t="str">
        <f t="shared" si="7"/>
        <v/>
      </c>
      <c r="AN204" s="34" t="b">
        <f t="shared" si="8"/>
        <v>0</v>
      </c>
    </row>
    <row r="205" spans="1:40" ht="14.25" customHeight="1">
      <c r="A205" s="483"/>
      <c r="B205" s="486"/>
      <c r="C205" s="483"/>
      <c r="D205" s="487"/>
      <c r="E205" s="487"/>
      <c r="F205" s="486"/>
      <c r="G205" s="486" t="str">
        <f>+IFERROR(VLOOKUP(F205,Listas!$B:$C,2,0),"")</f>
        <v/>
      </c>
      <c r="H205" s="486"/>
      <c r="I205" s="486"/>
      <c r="J205" s="486"/>
      <c r="K205" s="483"/>
      <c r="L205" s="483"/>
      <c r="M205" s="547"/>
      <c r="N205" s="483"/>
      <c r="O205" s="487"/>
      <c r="P205" s="484"/>
      <c r="Q205" s="486"/>
      <c r="R205" s="486"/>
      <c r="S205" s="486"/>
      <c r="T205" s="486"/>
      <c r="U205" s="483"/>
      <c r="V205" s="486"/>
      <c r="W205" s="483"/>
      <c r="X205" s="86" t="str">
        <f t="shared" si="0"/>
        <v/>
      </c>
      <c r="Y205" s="465"/>
      <c r="Z205" s="466"/>
      <c r="AA205" s="223" t="str">
        <f>+IF(T205="UI",'Tasas por grupos escalonada'!$C$26,IF(T205="UYU",'Tasas por grupos escalonada'!$C$25,IF(T205="USD",'Tasas por grupos escalonada'!$C$27,"")))</f>
        <v/>
      </c>
      <c r="AB205" s="486"/>
      <c r="AC205" s="486"/>
      <c r="AD205" s="486"/>
      <c r="AE205" s="486"/>
      <c r="AF205" s="90" t="str">
        <f t="shared" si="1"/>
        <v/>
      </c>
      <c r="AG205" s="91" t="str">
        <f t="shared" si="2"/>
        <v/>
      </c>
      <c r="AH205" s="92" t="str">
        <f t="shared" si="3"/>
        <v/>
      </c>
      <c r="AI205" s="93" t="str">
        <f t="shared" si="4"/>
        <v/>
      </c>
      <c r="AJ205" s="93" t="str">
        <f t="shared" si="5"/>
        <v/>
      </c>
      <c r="AK205" s="215" t="str">
        <f t="shared" si="6"/>
        <v/>
      </c>
      <c r="AL205" s="99" t="str">
        <f t="shared" si="7"/>
        <v/>
      </c>
      <c r="AN205" s="34" t="b">
        <f t="shared" si="8"/>
        <v>0</v>
      </c>
    </row>
    <row r="206" spans="1:40" ht="14.25" customHeight="1">
      <c r="A206" s="483"/>
      <c r="B206" s="486"/>
      <c r="C206" s="483"/>
      <c r="D206" s="487"/>
      <c r="E206" s="487"/>
      <c r="F206" s="486"/>
      <c r="G206" s="486" t="str">
        <f>+IFERROR(VLOOKUP(F206,Listas!$B:$C,2,0),"")</f>
        <v/>
      </c>
      <c r="H206" s="486"/>
      <c r="I206" s="486"/>
      <c r="J206" s="486"/>
      <c r="K206" s="483"/>
      <c r="L206" s="483"/>
      <c r="M206" s="547"/>
      <c r="N206" s="483"/>
      <c r="O206" s="487"/>
      <c r="P206" s="484"/>
      <c r="Q206" s="486"/>
      <c r="R206" s="486"/>
      <c r="S206" s="486"/>
      <c r="T206" s="486"/>
      <c r="U206" s="483"/>
      <c r="V206" s="486"/>
      <c r="W206" s="483"/>
      <c r="X206" s="86" t="str">
        <f t="shared" si="0"/>
        <v/>
      </c>
      <c r="Y206" s="465"/>
      <c r="Z206" s="466"/>
      <c r="AA206" s="223" t="str">
        <f>+IF(T206="UI",'Tasas por grupos escalonada'!$C$26,IF(T206="UYU",'Tasas por grupos escalonada'!$C$25,IF(T206="USD",'Tasas por grupos escalonada'!$C$27,"")))</f>
        <v/>
      </c>
      <c r="AB206" s="486"/>
      <c r="AC206" s="486"/>
      <c r="AD206" s="486"/>
      <c r="AE206" s="486"/>
      <c r="AF206" s="90" t="str">
        <f t="shared" si="1"/>
        <v/>
      </c>
      <c r="AG206" s="91" t="str">
        <f t="shared" si="2"/>
        <v/>
      </c>
      <c r="AH206" s="92" t="str">
        <f t="shared" si="3"/>
        <v/>
      </c>
      <c r="AI206" s="93" t="str">
        <f t="shared" si="4"/>
        <v/>
      </c>
      <c r="AJ206" s="93" t="str">
        <f t="shared" si="5"/>
        <v/>
      </c>
      <c r="AK206" s="215" t="str">
        <f t="shared" si="6"/>
        <v/>
      </c>
      <c r="AL206" s="99" t="str">
        <f t="shared" si="7"/>
        <v/>
      </c>
      <c r="AN206" s="34" t="b">
        <f t="shared" si="8"/>
        <v>0</v>
      </c>
    </row>
    <row r="207" spans="1:40" ht="14.25" customHeight="1">
      <c r="A207" s="483"/>
      <c r="B207" s="486"/>
      <c r="C207" s="483"/>
      <c r="D207" s="487"/>
      <c r="E207" s="487"/>
      <c r="F207" s="486"/>
      <c r="G207" s="486" t="str">
        <f>+IFERROR(VLOOKUP(F207,Listas!$B:$C,2,0),"")</f>
        <v/>
      </c>
      <c r="H207" s="486"/>
      <c r="I207" s="486"/>
      <c r="J207" s="486"/>
      <c r="K207" s="483"/>
      <c r="L207" s="483"/>
      <c r="M207" s="547"/>
      <c r="N207" s="483"/>
      <c r="O207" s="487"/>
      <c r="P207" s="484"/>
      <c r="Q207" s="486"/>
      <c r="R207" s="486"/>
      <c r="S207" s="486"/>
      <c r="T207" s="486"/>
      <c r="U207" s="483"/>
      <c r="V207" s="486"/>
      <c r="W207" s="483"/>
      <c r="X207" s="86" t="str">
        <f t="shared" si="0"/>
        <v/>
      </c>
      <c r="Y207" s="465"/>
      <c r="Z207" s="466"/>
      <c r="AA207" s="223" t="str">
        <f>+IF(T207="UI",'Tasas por grupos escalonada'!$C$26,IF(T207="UYU",'Tasas por grupos escalonada'!$C$25,IF(T207="USD",'Tasas por grupos escalonada'!$C$27,"")))</f>
        <v/>
      </c>
      <c r="AB207" s="486"/>
      <c r="AC207" s="486"/>
      <c r="AD207" s="486"/>
      <c r="AE207" s="486"/>
      <c r="AF207" s="90" t="str">
        <f t="shared" si="1"/>
        <v/>
      </c>
      <c r="AG207" s="91" t="str">
        <f t="shared" si="2"/>
        <v/>
      </c>
      <c r="AH207" s="92" t="str">
        <f t="shared" si="3"/>
        <v/>
      </c>
      <c r="AI207" s="93" t="str">
        <f t="shared" si="4"/>
        <v/>
      </c>
      <c r="AJ207" s="93" t="str">
        <f t="shared" si="5"/>
        <v/>
      </c>
      <c r="AK207" s="215" t="str">
        <f t="shared" si="6"/>
        <v/>
      </c>
      <c r="AL207" s="99" t="str">
        <f t="shared" si="7"/>
        <v/>
      </c>
      <c r="AN207" s="34" t="b">
        <f t="shared" si="8"/>
        <v>0</v>
      </c>
    </row>
    <row r="208" spans="1:40" ht="14.25" customHeight="1">
      <c r="A208" s="483"/>
      <c r="B208" s="486"/>
      <c r="C208" s="483"/>
      <c r="D208" s="487"/>
      <c r="E208" s="487"/>
      <c r="F208" s="486"/>
      <c r="G208" s="486" t="str">
        <f>+IFERROR(VLOOKUP(F208,Listas!$B:$C,2,0),"")</f>
        <v/>
      </c>
      <c r="H208" s="486"/>
      <c r="I208" s="486"/>
      <c r="J208" s="486"/>
      <c r="K208" s="483"/>
      <c r="L208" s="483"/>
      <c r="M208" s="547"/>
      <c r="N208" s="483"/>
      <c r="O208" s="487"/>
      <c r="P208" s="484"/>
      <c r="Q208" s="486"/>
      <c r="R208" s="486"/>
      <c r="S208" s="486"/>
      <c r="T208" s="486"/>
      <c r="U208" s="483"/>
      <c r="V208" s="486"/>
      <c r="W208" s="483"/>
      <c r="X208" s="86" t="str">
        <f t="shared" si="0"/>
        <v/>
      </c>
      <c r="Y208" s="465"/>
      <c r="Z208" s="466"/>
      <c r="AA208" s="223" t="str">
        <f>+IF(T208="UI",'Tasas por grupos escalonada'!$C$26,IF(T208="UYU",'Tasas por grupos escalonada'!$C$25,IF(T208="USD",'Tasas por grupos escalonada'!$C$27,"")))</f>
        <v/>
      </c>
      <c r="AB208" s="486"/>
      <c r="AC208" s="486"/>
      <c r="AD208" s="486"/>
      <c r="AE208" s="486"/>
      <c r="AF208" s="90" t="str">
        <f t="shared" si="1"/>
        <v/>
      </c>
      <c r="AG208" s="91" t="str">
        <f t="shared" si="2"/>
        <v/>
      </c>
      <c r="AH208" s="92" t="str">
        <f t="shared" si="3"/>
        <v/>
      </c>
      <c r="AI208" s="93" t="str">
        <f t="shared" si="4"/>
        <v/>
      </c>
      <c r="AJ208" s="93" t="str">
        <f t="shared" si="5"/>
        <v/>
      </c>
      <c r="AK208" s="215" t="str">
        <f t="shared" si="6"/>
        <v/>
      </c>
      <c r="AL208" s="99" t="str">
        <f t="shared" si="7"/>
        <v/>
      </c>
      <c r="AN208" s="34" t="b">
        <f t="shared" si="8"/>
        <v>0</v>
      </c>
    </row>
    <row r="209" spans="1:40" ht="14.25" customHeight="1">
      <c r="A209" s="483"/>
      <c r="B209" s="486"/>
      <c r="C209" s="483"/>
      <c r="D209" s="487"/>
      <c r="E209" s="487"/>
      <c r="F209" s="486"/>
      <c r="G209" s="486" t="str">
        <f>+IFERROR(VLOOKUP(F209,Listas!$B:$C,2,0),"")</f>
        <v/>
      </c>
      <c r="H209" s="486"/>
      <c r="I209" s="486"/>
      <c r="J209" s="486"/>
      <c r="K209" s="483"/>
      <c r="L209" s="483"/>
      <c r="M209" s="547"/>
      <c r="N209" s="483"/>
      <c r="O209" s="487"/>
      <c r="P209" s="484"/>
      <c r="Q209" s="486"/>
      <c r="R209" s="486"/>
      <c r="S209" s="486"/>
      <c r="T209" s="486"/>
      <c r="U209" s="483"/>
      <c r="V209" s="486"/>
      <c r="W209" s="483"/>
      <c r="X209" s="86" t="str">
        <f t="shared" si="0"/>
        <v/>
      </c>
      <c r="Y209" s="465"/>
      <c r="Z209" s="466"/>
      <c r="AA209" s="223" t="str">
        <f>+IF(T209="UI",'Tasas por grupos escalonada'!$C$26,IF(T209="UYU",'Tasas por grupos escalonada'!$C$25,IF(T209="USD",'Tasas por grupos escalonada'!$C$27,"")))</f>
        <v/>
      </c>
      <c r="AB209" s="486"/>
      <c r="AC209" s="486"/>
      <c r="AD209" s="486"/>
      <c r="AE209" s="486"/>
      <c r="AF209" s="90" t="str">
        <f t="shared" si="1"/>
        <v/>
      </c>
      <c r="AG209" s="91" t="str">
        <f t="shared" si="2"/>
        <v/>
      </c>
      <c r="AH209" s="92" t="str">
        <f t="shared" si="3"/>
        <v/>
      </c>
      <c r="AI209" s="93" t="str">
        <f t="shared" si="4"/>
        <v/>
      </c>
      <c r="AJ209" s="93" t="str">
        <f t="shared" si="5"/>
        <v/>
      </c>
      <c r="AK209" s="215" t="str">
        <f t="shared" si="6"/>
        <v/>
      </c>
      <c r="AL209" s="99" t="str">
        <f t="shared" si="7"/>
        <v/>
      </c>
      <c r="AN209" s="34" t="b">
        <f t="shared" si="8"/>
        <v>0</v>
      </c>
    </row>
    <row r="210" spans="1:40" ht="14.25" customHeight="1">
      <c r="A210" s="483"/>
      <c r="B210" s="486"/>
      <c r="C210" s="483"/>
      <c r="D210" s="487"/>
      <c r="E210" s="487"/>
      <c r="F210" s="486"/>
      <c r="G210" s="486" t="str">
        <f>+IFERROR(VLOOKUP(F210,Listas!$B:$C,2,0),"")</f>
        <v/>
      </c>
      <c r="H210" s="486"/>
      <c r="I210" s="486"/>
      <c r="J210" s="486"/>
      <c r="K210" s="483"/>
      <c r="L210" s="483"/>
      <c r="M210" s="547"/>
      <c r="N210" s="483"/>
      <c r="O210" s="487"/>
      <c r="P210" s="484"/>
      <c r="Q210" s="486"/>
      <c r="R210" s="486"/>
      <c r="S210" s="486"/>
      <c r="T210" s="486"/>
      <c r="U210" s="483"/>
      <c r="V210" s="486"/>
      <c r="W210" s="483"/>
      <c r="X210" s="86" t="str">
        <f t="shared" si="0"/>
        <v/>
      </c>
      <c r="Y210" s="465"/>
      <c r="Z210" s="466"/>
      <c r="AA210" s="223" t="str">
        <f>+IF(T210="UI",'Tasas por grupos escalonada'!$C$26,IF(T210="UYU",'Tasas por grupos escalonada'!$C$25,IF(T210="USD",'Tasas por grupos escalonada'!$C$27,"")))</f>
        <v/>
      </c>
      <c r="AB210" s="486"/>
      <c r="AC210" s="486"/>
      <c r="AD210" s="486"/>
      <c r="AE210" s="486"/>
      <c r="AF210" s="90" t="str">
        <f t="shared" si="1"/>
        <v/>
      </c>
      <c r="AG210" s="91" t="str">
        <f t="shared" si="2"/>
        <v/>
      </c>
      <c r="AH210" s="92" t="str">
        <f t="shared" si="3"/>
        <v/>
      </c>
      <c r="AI210" s="93" t="str">
        <f t="shared" si="4"/>
        <v/>
      </c>
      <c r="AJ210" s="93" t="str">
        <f t="shared" si="5"/>
        <v/>
      </c>
      <c r="AK210" s="215" t="str">
        <f t="shared" si="6"/>
        <v/>
      </c>
      <c r="AL210" s="99" t="str">
        <f t="shared" si="7"/>
        <v/>
      </c>
      <c r="AN210" s="34" t="b">
        <f t="shared" si="8"/>
        <v>0</v>
      </c>
    </row>
    <row r="211" spans="1:40" ht="15" customHeight="1">
      <c r="A211" s="467"/>
      <c r="B211" s="454"/>
      <c r="C211" s="454"/>
      <c r="D211" s="488"/>
      <c r="E211" s="488"/>
      <c r="F211" s="454"/>
      <c r="G211" s="454"/>
      <c r="H211" s="454"/>
      <c r="I211" s="454"/>
      <c r="J211" s="454"/>
      <c r="K211" s="454"/>
      <c r="L211" s="454"/>
      <c r="M211" s="454"/>
      <c r="N211" s="454"/>
      <c r="O211" s="454"/>
      <c r="P211" s="454"/>
      <c r="Q211" s="454"/>
      <c r="R211" s="454"/>
      <c r="S211" s="454"/>
      <c r="T211" s="454"/>
      <c r="U211" s="467"/>
      <c r="V211" s="454"/>
      <c r="W211" s="467"/>
      <c r="Y211" s="459"/>
      <c r="Z211" s="454"/>
      <c r="AA211" s="224"/>
      <c r="AB211" s="454"/>
      <c r="AC211" s="454"/>
      <c r="AD211" s="454"/>
      <c r="AE211" s="454"/>
      <c r="AK211" s="137"/>
      <c r="AL211" s="102"/>
    </row>
    <row r="212" spans="1:40" ht="15" customHeight="1">
      <c r="A212" s="467"/>
      <c r="B212" s="454"/>
      <c r="C212" s="454"/>
      <c r="D212" s="488"/>
      <c r="E212" s="488"/>
      <c r="F212" s="454"/>
      <c r="G212" s="454"/>
      <c r="H212" s="454"/>
      <c r="I212" s="454"/>
      <c r="J212" s="454"/>
      <c r="K212" s="454"/>
      <c r="L212" s="454"/>
      <c r="M212" s="454"/>
      <c r="N212" s="454"/>
      <c r="O212" s="454"/>
      <c r="P212" s="454"/>
      <c r="Q212" s="454"/>
      <c r="R212" s="454"/>
      <c r="S212" s="454"/>
      <c r="T212" s="454"/>
      <c r="U212" s="467"/>
      <c r="V212" s="454"/>
      <c r="W212" s="454"/>
      <c r="Y212" s="459"/>
      <c r="Z212" s="454"/>
      <c r="AA212" s="224"/>
      <c r="AB212" s="454"/>
      <c r="AC212" s="454"/>
      <c r="AD212" s="454"/>
      <c r="AE212" s="454"/>
      <c r="AK212" s="137"/>
    </row>
    <row r="213" spans="1:40" ht="15" customHeight="1">
      <c r="A213" s="467"/>
      <c r="B213" s="454"/>
      <c r="C213" s="454"/>
      <c r="D213" s="454"/>
      <c r="E213" s="454"/>
      <c r="F213" s="454"/>
      <c r="G213" s="454"/>
      <c r="H213" s="454"/>
      <c r="I213" s="454"/>
      <c r="J213" s="454"/>
      <c r="K213" s="454"/>
      <c r="L213" s="454"/>
      <c r="M213" s="454"/>
      <c r="N213" s="454"/>
      <c r="O213" s="454"/>
      <c r="P213" s="454"/>
      <c r="Q213" s="454"/>
      <c r="R213" s="454"/>
      <c r="S213" s="454"/>
      <c r="T213" s="454"/>
      <c r="U213" s="467"/>
      <c r="V213" s="454"/>
      <c r="W213" s="454"/>
      <c r="Y213" s="459"/>
      <c r="Z213" s="454"/>
      <c r="AA213" s="224"/>
      <c r="AB213" s="454"/>
      <c r="AC213" s="454"/>
      <c r="AD213" s="454"/>
      <c r="AE213" s="454"/>
      <c r="AK213" s="137"/>
    </row>
    <row r="214" spans="1:40" ht="15" customHeight="1">
      <c r="A214" s="467"/>
      <c r="B214" s="454"/>
      <c r="C214" s="454"/>
      <c r="D214" s="454"/>
      <c r="E214" s="454"/>
      <c r="F214" s="454"/>
      <c r="G214" s="454"/>
      <c r="H214" s="454"/>
      <c r="I214" s="454"/>
      <c r="J214" s="454"/>
      <c r="K214" s="454"/>
      <c r="L214" s="454"/>
      <c r="M214" s="454"/>
      <c r="N214" s="454"/>
      <c r="O214" s="454"/>
      <c r="P214" s="454"/>
      <c r="Q214" s="454"/>
      <c r="R214" s="454"/>
      <c r="S214" s="454"/>
      <c r="T214" s="454"/>
      <c r="U214" s="467"/>
      <c r="V214" s="454"/>
      <c r="W214" s="454"/>
      <c r="Y214" s="459"/>
      <c r="Z214" s="454"/>
      <c r="AA214" s="224"/>
      <c r="AB214" s="454"/>
      <c r="AC214" s="454"/>
      <c r="AD214" s="454"/>
      <c r="AE214" s="454"/>
      <c r="AK214" s="137"/>
    </row>
    <row r="215" spans="1:40" ht="15" customHeight="1">
      <c r="A215" s="467"/>
      <c r="B215" s="454"/>
      <c r="C215" s="454"/>
      <c r="D215" s="454"/>
      <c r="E215" s="454"/>
      <c r="F215" s="454"/>
      <c r="G215" s="454"/>
      <c r="H215" s="454"/>
      <c r="I215" s="454"/>
      <c r="J215" s="454"/>
      <c r="K215" s="454"/>
      <c r="L215" s="454"/>
      <c r="M215" s="454"/>
      <c r="N215" s="454"/>
      <c r="O215" s="454"/>
      <c r="P215" s="454"/>
      <c r="Q215" s="454"/>
      <c r="R215" s="454"/>
      <c r="S215" s="454"/>
      <c r="T215" s="454"/>
      <c r="U215" s="467"/>
      <c r="V215" s="454"/>
      <c r="W215" s="454"/>
      <c r="Y215" s="459"/>
      <c r="Z215" s="454"/>
      <c r="AA215" s="224"/>
      <c r="AB215" s="454"/>
      <c r="AC215" s="454"/>
      <c r="AD215" s="454"/>
      <c r="AE215" s="454"/>
      <c r="AK215" s="137"/>
    </row>
    <row r="216" spans="1:40" ht="15" customHeight="1">
      <c r="A216" s="467"/>
      <c r="B216" s="454"/>
      <c r="C216" s="454"/>
      <c r="D216" s="454"/>
      <c r="E216" s="454"/>
      <c r="F216" s="454"/>
      <c r="G216" s="454"/>
      <c r="H216" s="454"/>
      <c r="I216" s="454"/>
      <c r="J216" s="454"/>
      <c r="K216" s="454"/>
      <c r="L216" s="454"/>
      <c r="M216" s="454"/>
      <c r="N216" s="454"/>
      <c r="O216" s="454"/>
      <c r="P216" s="454"/>
      <c r="Q216" s="454"/>
      <c r="R216" s="454"/>
      <c r="S216" s="454"/>
      <c r="T216" s="454"/>
      <c r="U216" s="467"/>
      <c r="V216" s="454"/>
      <c r="W216" s="454"/>
      <c r="Y216" s="459"/>
      <c r="Z216" s="454"/>
      <c r="AA216" s="224"/>
      <c r="AB216" s="454"/>
      <c r="AC216" s="454"/>
      <c r="AD216" s="454"/>
      <c r="AE216" s="454"/>
      <c r="AK216" s="137"/>
    </row>
    <row r="217" spans="1:40" ht="15" customHeight="1">
      <c r="A217" s="467"/>
      <c r="B217" s="454"/>
      <c r="C217" s="454"/>
      <c r="D217" s="454"/>
      <c r="E217" s="454"/>
      <c r="F217" s="454"/>
      <c r="G217" s="454"/>
      <c r="H217" s="454"/>
      <c r="I217" s="454"/>
      <c r="J217" s="454"/>
      <c r="K217" s="454"/>
      <c r="L217" s="454"/>
      <c r="M217" s="454"/>
      <c r="N217" s="454"/>
      <c r="O217" s="454"/>
      <c r="P217" s="454"/>
      <c r="Q217" s="454"/>
      <c r="R217" s="454"/>
      <c r="S217" s="454"/>
      <c r="T217" s="454"/>
      <c r="U217" s="467"/>
      <c r="V217" s="454"/>
      <c r="W217" s="454"/>
      <c r="Y217" s="459"/>
      <c r="Z217" s="454"/>
      <c r="AA217" s="224"/>
      <c r="AB217" s="454"/>
      <c r="AC217" s="454"/>
      <c r="AD217" s="454"/>
      <c r="AE217" s="454"/>
      <c r="AK217" s="137"/>
    </row>
    <row r="218" spans="1:40" ht="15" customHeight="1">
      <c r="A218" s="467"/>
      <c r="B218" s="454"/>
      <c r="C218" s="454"/>
      <c r="D218" s="454"/>
      <c r="E218" s="454"/>
      <c r="F218" s="454"/>
      <c r="G218" s="454"/>
      <c r="H218" s="454"/>
      <c r="I218" s="454"/>
      <c r="J218" s="454"/>
      <c r="K218" s="454"/>
      <c r="L218" s="454"/>
      <c r="M218" s="454"/>
      <c r="N218" s="454"/>
      <c r="O218" s="454"/>
      <c r="P218" s="454"/>
      <c r="Q218" s="454"/>
      <c r="R218" s="454"/>
      <c r="S218" s="454"/>
      <c r="T218" s="454"/>
      <c r="U218" s="467"/>
      <c r="V218" s="454"/>
      <c r="W218" s="454"/>
      <c r="Y218" s="459"/>
      <c r="Z218" s="454"/>
      <c r="AA218" s="224"/>
      <c r="AB218" s="454"/>
      <c r="AC218" s="454"/>
      <c r="AD218" s="454"/>
      <c r="AE218" s="454"/>
      <c r="AK218" s="137"/>
    </row>
    <row r="219" spans="1:40" ht="15" customHeight="1">
      <c r="A219" s="467"/>
      <c r="B219" s="454"/>
      <c r="C219" s="454"/>
      <c r="D219" s="454"/>
      <c r="E219" s="454"/>
      <c r="F219" s="454"/>
      <c r="G219" s="454"/>
      <c r="H219" s="454"/>
      <c r="I219" s="454"/>
      <c r="J219" s="454"/>
      <c r="K219" s="454"/>
      <c r="L219" s="454"/>
      <c r="M219" s="454"/>
      <c r="N219" s="454"/>
      <c r="O219" s="454"/>
      <c r="P219" s="454"/>
      <c r="Q219" s="454"/>
      <c r="R219" s="454"/>
      <c r="S219" s="454"/>
      <c r="T219" s="454"/>
      <c r="U219" s="467"/>
      <c r="V219" s="454"/>
      <c r="W219" s="454"/>
      <c r="Y219" s="459"/>
      <c r="Z219" s="454"/>
      <c r="AA219" s="224"/>
      <c r="AB219" s="454"/>
      <c r="AC219" s="454"/>
      <c r="AD219" s="454"/>
      <c r="AE219" s="454"/>
      <c r="AK219" s="137"/>
    </row>
    <row r="220" spans="1:40" ht="15" customHeight="1">
      <c r="A220" s="467"/>
      <c r="B220" s="454"/>
      <c r="C220" s="454"/>
      <c r="D220" s="454"/>
      <c r="E220" s="454"/>
      <c r="F220" s="454"/>
      <c r="G220" s="454"/>
      <c r="H220" s="454"/>
      <c r="I220" s="454"/>
      <c r="J220" s="454"/>
      <c r="K220" s="454"/>
      <c r="L220" s="454"/>
      <c r="M220" s="454"/>
      <c r="N220" s="454"/>
      <c r="O220" s="454"/>
      <c r="P220" s="454"/>
      <c r="Q220" s="454"/>
      <c r="R220" s="454"/>
      <c r="S220" s="454"/>
      <c r="T220" s="454"/>
      <c r="U220" s="467"/>
      <c r="V220" s="454"/>
      <c r="W220" s="454"/>
      <c r="Y220" s="459"/>
      <c r="Z220" s="454"/>
      <c r="AA220" s="224"/>
      <c r="AB220" s="454"/>
      <c r="AC220" s="454"/>
      <c r="AD220" s="454"/>
      <c r="AE220" s="454"/>
      <c r="AK220" s="137"/>
    </row>
    <row r="221" spans="1:40" ht="15" customHeight="1">
      <c r="A221" s="467"/>
      <c r="B221" s="454"/>
      <c r="C221" s="454"/>
      <c r="D221" s="454"/>
      <c r="E221" s="454"/>
      <c r="F221" s="454"/>
      <c r="G221" s="454"/>
      <c r="H221" s="454"/>
      <c r="I221" s="454"/>
      <c r="J221" s="454"/>
      <c r="K221" s="454"/>
      <c r="L221" s="454"/>
      <c r="M221" s="454"/>
      <c r="N221" s="454"/>
      <c r="O221" s="454"/>
      <c r="P221" s="454"/>
      <c r="Q221" s="454"/>
      <c r="R221" s="454"/>
      <c r="S221" s="454"/>
      <c r="T221" s="454"/>
      <c r="U221" s="467"/>
      <c r="V221" s="454"/>
      <c r="W221" s="454"/>
      <c r="Y221" s="459"/>
      <c r="Z221" s="454"/>
      <c r="AA221" s="224"/>
      <c r="AB221" s="454"/>
      <c r="AC221" s="454"/>
      <c r="AD221" s="454"/>
      <c r="AE221" s="454"/>
      <c r="AK221" s="137"/>
    </row>
    <row r="222" spans="1:40" ht="15" customHeight="1">
      <c r="A222" s="467"/>
      <c r="B222" s="454"/>
      <c r="C222" s="454"/>
      <c r="D222" s="454"/>
      <c r="E222" s="454"/>
      <c r="F222" s="454"/>
      <c r="G222" s="454"/>
      <c r="H222" s="454"/>
      <c r="I222" s="454"/>
      <c r="J222" s="454"/>
      <c r="K222" s="454"/>
      <c r="L222" s="454"/>
      <c r="M222" s="454"/>
      <c r="N222" s="454"/>
      <c r="O222" s="454"/>
      <c r="P222" s="454"/>
      <c r="Q222" s="454"/>
      <c r="R222" s="454"/>
      <c r="S222" s="454"/>
      <c r="T222" s="454"/>
      <c r="U222" s="467"/>
      <c r="V222" s="454"/>
      <c r="W222" s="454"/>
      <c r="Y222" s="459"/>
      <c r="Z222" s="454"/>
      <c r="AA222" s="224"/>
      <c r="AB222" s="454"/>
      <c r="AC222" s="454"/>
      <c r="AD222" s="454"/>
      <c r="AE222" s="454"/>
      <c r="AK222" s="137"/>
    </row>
    <row r="223" spans="1:40" ht="15" customHeight="1">
      <c r="A223" s="467"/>
      <c r="B223" s="454"/>
      <c r="C223" s="454"/>
      <c r="D223" s="454"/>
      <c r="E223" s="454"/>
      <c r="F223" s="454"/>
      <c r="G223" s="454"/>
      <c r="H223" s="454"/>
      <c r="I223" s="454"/>
      <c r="J223" s="454"/>
      <c r="K223" s="454"/>
      <c r="L223" s="454"/>
      <c r="M223" s="454"/>
      <c r="N223" s="454"/>
      <c r="O223" s="454"/>
      <c r="P223" s="454"/>
      <c r="Q223" s="454"/>
      <c r="R223" s="454"/>
      <c r="S223" s="454"/>
      <c r="T223" s="454"/>
      <c r="U223" s="467"/>
      <c r="V223" s="454"/>
      <c r="W223" s="454"/>
      <c r="Y223" s="459"/>
      <c r="Z223" s="454"/>
      <c r="AA223" s="224"/>
      <c r="AB223" s="454"/>
      <c r="AC223" s="454"/>
      <c r="AD223" s="454"/>
      <c r="AE223" s="454"/>
      <c r="AK223" s="137"/>
    </row>
    <row r="224" spans="1:40" ht="15" customHeight="1">
      <c r="A224" s="467"/>
      <c r="B224" s="454"/>
      <c r="C224" s="454"/>
      <c r="D224" s="454"/>
      <c r="E224" s="454"/>
      <c r="F224" s="454"/>
      <c r="G224" s="454"/>
      <c r="H224" s="454"/>
      <c r="I224" s="454"/>
      <c r="J224" s="454"/>
      <c r="K224" s="454"/>
      <c r="L224" s="454"/>
      <c r="M224" s="454"/>
      <c r="N224" s="454"/>
      <c r="O224" s="454"/>
      <c r="P224" s="454"/>
      <c r="Q224" s="454"/>
      <c r="R224" s="454"/>
      <c r="S224" s="454"/>
      <c r="T224" s="454"/>
      <c r="U224" s="467"/>
      <c r="V224" s="454"/>
      <c r="W224" s="454"/>
      <c r="Y224" s="459"/>
      <c r="Z224" s="454"/>
      <c r="AA224" s="224"/>
      <c r="AB224" s="454"/>
      <c r="AC224" s="454"/>
      <c r="AD224" s="454"/>
      <c r="AE224" s="454"/>
      <c r="AK224" s="137"/>
    </row>
    <row r="225" spans="1:37" ht="15" customHeight="1">
      <c r="A225" s="467"/>
      <c r="B225" s="454"/>
      <c r="C225" s="454"/>
      <c r="D225" s="454"/>
      <c r="E225" s="454"/>
      <c r="F225" s="454"/>
      <c r="G225" s="454"/>
      <c r="H225" s="454"/>
      <c r="I225" s="454"/>
      <c r="J225" s="454"/>
      <c r="K225" s="454"/>
      <c r="L225" s="454"/>
      <c r="M225" s="454"/>
      <c r="N225" s="454"/>
      <c r="O225" s="454"/>
      <c r="P225" s="454"/>
      <c r="Q225" s="454"/>
      <c r="R225" s="454"/>
      <c r="S225" s="454"/>
      <c r="T225" s="454"/>
      <c r="U225" s="467"/>
      <c r="V225" s="454"/>
      <c r="W225" s="454"/>
      <c r="Y225" s="459"/>
      <c r="Z225" s="454"/>
      <c r="AA225" s="224"/>
      <c r="AB225" s="454"/>
      <c r="AC225" s="454"/>
      <c r="AD225" s="454"/>
      <c r="AE225" s="454"/>
      <c r="AK225" s="137"/>
    </row>
    <row r="226" spans="1:37" ht="15" customHeight="1">
      <c r="A226" s="467"/>
      <c r="B226" s="454"/>
      <c r="C226" s="454"/>
      <c r="D226" s="454"/>
      <c r="E226" s="454"/>
      <c r="F226" s="454"/>
      <c r="G226" s="454"/>
      <c r="H226" s="454"/>
      <c r="I226" s="454"/>
      <c r="J226" s="454"/>
      <c r="K226" s="454"/>
      <c r="L226" s="454"/>
      <c r="M226" s="454"/>
      <c r="N226" s="454"/>
      <c r="O226" s="454"/>
      <c r="P226" s="454"/>
      <c r="Q226" s="454"/>
      <c r="R226" s="454"/>
      <c r="S226" s="454"/>
      <c r="T226" s="454"/>
      <c r="U226" s="467"/>
      <c r="V226" s="454"/>
      <c r="W226" s="454"/>
      <c r="Y226" s="459"/>
      <c r="Z226" s="454"/>
      <c r="AA226" s="224"/>
      <c r="AB226" s="454"/>
      <c r="AC226" s="454"/>
      <c r="AD226" s="454"/>
      <c r="AE226" s="454"/>
      <c r="AK226" s="137"/>
    </row>
    <row r="227" spans="1:37" ht="15" customHeight="1">
      <c r="A227" s="467"/>
      <c r="B227" s="454"/>
      <c r="C227" s="454"/>
      <c r="D227" s="454"/>
      <c r="E227" s="454"/>
      <c r="F227" s="454"/>
      <c r="G227" s="454"/>
      <c r="H227" s="454"/>
      <c r="I227" s="454"/>
      <c r="J227" s="454"/>
      <c r="K227" s="454"/>
      <c r="L227" s="454"/>
      <c r="M227" s="454"/>
      <c r="N227" s="454"/>
      <c r="O227" s="454"/>
      <c r="P227" s="454"/>
      <c r="Q227" s="454"/>
      <c r="R227" s="454"/>
      <c r="S227" s="454"/>
      <c r="T227" s="454"/>
      <c r="U227" s="467"/>
      <c r="V227" s="454"/>
      <c r="W227" s="454"/>
      <c r="Y227" s="459"/>
      <c r="Z227" s="454"/>
      <c r="AA227" s="224"/>
      <c r="AB227" s="454"/>
      <c r="AC227" s="454"/>
      <c r="AD227" s="454"/>
      <c r="AE227" s="454"/>
      <c r="AK227" s="137"/>
    </row>
    <row r="228" spans="1:37" ht="15" customHeight="1">
      <c r="A228" s="467"/>
      <c r="B228" s="454"/>
      <c r="C228" s="454"/>
      <c r="D228" s="454"/>
      <c r="E228" s="454"/>
      <c r="F228" s="454"/>
      <c r="G228" s="454"/>
      <c r="H228" s="454"/>
      <c r="I228" s="454"/>
      <c r="J228" s="454"/>
      <c r="K228" s="454"/>
      <c r="L228" s="454"/>
      <c r="M228" s="454"/>
      <c r="N228" s="454"/>
      <c r="O228" s="454"/>
      <c r="P228" s="454"/>
      <c r="Q228" s="454"/>
      <c r="R228" s="454"/>
      <c r="S228" s="454"/>
      <c r="T228" s="454"/>
      <c r="U228" s="467"/>
      <c r="V228" s="454"/>
      <c r="W228" s="454"/>
      <c r="Y228" s="459"/>
      <c r="Z228" s="454"/>
      <c r="AA228" s="224"/>
      <c r="AB228" s="454"/>
      <c r="AC228" s="454"/>
      <c r="AD228" s="454"/>
      <c r="AE228" s="454"/>
      <c r="AK228" s="137"/>
    </row>
    <row r="229" spans="1:37" ht="15" customHeight="1">
      <c r="A229" s="467"/>
      <c r="B229" s="454"/>
      <c r="C229" s="454"/>
      <c r="D229" s="454"/>
      <c r="E229" s="454"/>
      <c r="F229" s="454"/>
      <c r="G229" s="454"/>
      <c r="H229" s="454"/>
      <c r="I229" s="454"/>
      <c r="J229" s="454"/>
      <c r="K229" s="454"/>
      <c r="L229" s="454"/>
      <c r="M229" s="454"/>
      <c r="N229" s="454"/>
      <c r="O229" s="454"/>
      <c r="P229" s="454"/>
      <c r="Q229" s="454"/>
      <c r="R229" s="454"/>
      <c r="S229" s="454"/>
      <c r="T229" s="454"/>
      <c r="U229" s="467"/>
      <c r="V229" s="454"/>
      <c r="W229" s="454"/>
      <c r="Y229" s="459"/>
      <c r="Z229" s="454"/>
      <c r="AA229" s="224"/>
      <c r="AB229" s="454"/>
      <c r="AC229" s="454"/>
      <c r="AD229" s="454"/>
      <c r="AE229" s="454"/>
      <c r="AK229" s="137"/>
    </row>
    <row r="230" spans="1:37" ht="15.75" customHeight="1">
      <c r="A230" s="454"/>
      <c r="B230" s="454"/>
      <c r="C230" s="454"/>
      <c r="D230" s="454"/>
      <c r="E230" s="454"/>
      <c r="F230" s="454"/>
      <c r="G230" s="454"/>
      <c r="H230" s="454"/>
      <c r="I230" s="454"/>
      <c r="J230" s="454"/>
      <c r="K230" s="454"/>
      <c r="L230" s="454"/>
      <c r="M230" s="454"/>
      <c r="N230" s="454"/>
      <c r="O230" s="454"/>
      <c r="P230" s="454"/>
      <c r="Q230" s="454"/>
      <c r="R230" s="454"/>
      <c r="S230" s="454"/>
      <c r="T230" s="454"/>
      <c r="U230" s="454"/>
      <c r="V230" s="454"/>
      <c r="W230" s="454"/>
      <c r="Y230" s="459"/>
      <c r="Z230" s="454"/>
      <c r="AA230" s="224"/>
      <c r="AB230" s="454"/>
      <c r="AC230" s="454"/>
      <c r="AD230" s="454"/>
      <c r="AE230" s="454"/>
      <c r="AK230" s="137"/>
    </row>
    <row r="231" spans="1:37" ht="15.75" customHeight="1">
      <c r="A231" s="454"/>
      <c r="B231" s="454"/>
      <c r="C231" s="454"/>
      <c r="D231" s="454"/>
      <c r="E231" s="454"/>
      <c r="F231" s="454"/>
      <c r="G231" s="454"/>
      <c r="H231" s="454"/>
      <c r="I231" s="454"/>
      <c r="J231" s="454"/>
      <c r="K231" s="454"/>
      <c r="L231" s="454"/>
      <c r="M231" s="454"/>
      <c r="N231" s="454"/>
      <c r="O231" s="454"/>
      <c r="P231" s="454"/>
      <c r="Q231" s="454"/>
      <c r="R231" s="454"/>
      <c r="S231" s="454"/>
      <c r="T231" s="454"/>
      <c r="U231" s="454"/>
      <c r="V231" s="454"/>
      <c r="W231" s="454"/>
      <c r="Y231" s="459"/>
      <c r="Z231" s="454"/>
      <c r="AA231" s="224"/>
      <c r="AB231" s="454"/>
      <c r="AC231" s="454"/>
      <c r="AD231" s="454"/>
      <c r="AE231" s="454"/>
      <c r="AK231" s="137"/>
    </row>
    <row r="232" spans="1:37" ht="15.75" customHeight="1">
      <c r="A232" s="454"/>
      <c r="B232" s="454"/>
      <c r="C232" s="454"/>
      <c r="D232" s="454"/>
      <c r="E232" s="454"/>
      <c r="F232" s="454"/>
      <c r="G232" s="454"/>
      <c r="H232" s="454"/>
      <c r="I232" s="454"/>
      <c r="J232" s="454"/>
      <c r="K232" s="454"/>
      <c r="L232" s="454"/>
      <c r="M232" s="454"/>
      <c r="N232" s="454"/>
      <c r="O232" s="454"/>
      <c r="P232" s="454"/>
      <c r="Q232" s="454"/>
      <c r="R232" s="454"/>
      <c r="S232" s="454"/>
      <c r="T232" s="454"/>
      <c r="U232" s="454"/>
      <c r="V232" s="454"/>
      <c r="W232" s="454"/>
      <c r="Y232" s="459"/>
      <c r="Z232" s="454"/>
      <c r="AA232" s="224"/>
      <c r="AB232" s="454"/>
      <c r="AC232" s="454"/>
      <c r="AD232" s="454"/>
      <c r="AE232" s="454"/>
      <c r="AK232" s="137"/>
    </row>
    <row r="233" spans="1:37" ht="15.75" customHeight="1">
      <c r="A233" s="454"/>
      <c r="B233" s="454"/>
      <c r="C233" s="454"/>
      <c r="D233" s="454"/>
      <c r="E233" s="454"/>
      <c r="F233" s="454"/>
      <c r="G233" s="454"/>
      <c r="H233" s="454"/>
      <c r="I233" s="454"/>
      <c r="J233" s="454"/>
      <c r="K233" s="454"/>
      <c r="L233" s="454"/>
      <c r="M233" s="454"/>
      <c r="N233" s="454"/>
      <c r="O233" s="454"/>
      <c r="P233" s="454"/>
      <c r="Q233" s="454"/>
      <c r="R233" s="454"/>
      <c r="S233" s="454"/>
      <c r="T233" s="454"/>
      <c r="U233" s="454"/>
      <c r="V233" s="454"/>
      <c r="W233" s="454"/>
      <c r="Y233" s="459"/>
      <c r="Z233" s="454"/>
      <c r="AA233" s="224"/>
      <c r="AB233" s="454"/>
      <c r="AC233" s="454"/>
      <c r="AD233" s="454"/>
      <c r="AE233" s="454"/>
      <c r="AK233" s="137"/>
    </row>
    <row r="234" spans="1:37" ht="15.75" customHeight="1">
      <c r="A234" s="454"/>
      <c r="B234" s="454"/>
      <c r="C234" s="454"/>
      <c r="D234" s="454"/>
      <c r="E234" s="454"/>
      <c r="F234" s="454"/>
      <c r="G234" s="454"/>
      <c r="H234" s="454"/>
      <c r="I234" s="454"/>
      <c r="J234" s="454"/>
      <c r="K234" s="454"/>
      <c r="L234" s="454"/>
      <c r="M234" s="454"/>
      <c r="N234" s="454"/>
      <c r="O234" s="454"/>
      <c r="P234" s="454"/>
      <c r="Q234" s="454"/>
      <c r="R234" s="454"/>
      <c r="S234" s="454"/>
      <c r="T234" s="454"/>
      <c r="U234" s="454"/>
      <c r="V234" s="454"/>
      <c r="W234" s="454"/>
      <c r="Y234" s="459"/>
      <c r="Z234" s="454"/>
      <c r="AA234" s="224"/>
      <c r="AB234" s="454"/>
      <c r="AC234" s="454"/>
      <c r="AD234" s="454"/>
      <c r="AE234" s="454"/>
      <c r="AK234" s="137"/>
    </row>
    <row r="235" spans="1:37" ht="15.75" customHeight="1">
      <c r="A235" s="454"/>
      <c r="B235" s="454"/>
      <c r="C235" s="454"/>
      <c r="D235" s="454"/>
      <c r="E235" s="454"/>
      <c r="F235" s="454"/>
      <c r="G235" s="454"/>
      <c r="H235" s="454"/>
      <c r="I235" s="454"/>
      <c r="J235" s="454"/>
      <c r="K235" s="454"/>
      <c r="L235" s="454"/>
      <c r="M235" s="454"/>
      <c r="N235" s="454"/>
      <c r="O235" s="454"/>
      <c r="P235" s="454"/>
      <c r="Q235" s="454"/>
      <c r="R235" s="454"/>
      <c r="S235" s="454"/>
      <c r="T235" s="454"/>
      <c r="U235" s="454"/>
      <c r="V235" s="454"/>
      <c r="W235" s="454"/>
      <c r="Y235" s="459"/>
      <c r="Z235" s="454"/>
      <c r="AA235" s="224"/>
      <c r="AB235" s="454"/>
      <c r="AC235" s="454"/>
      <c r="AD235" s="454"/>
      <c r="AE235" s="454"/>
      <c r="AK235" s="137"/>
    </row>
    <row r="236" spans="1:37" ht="15.75" customHeight="1">
      <c r="A236" s="454"/>
      <c r="B236" s="454"/>
      <c r="C236" s="454"/>
      <c r="D236" s="454"/>
      <c r="E236" s="454"/>
      <c r="F236" s="454"/>
      <c r="G236" s="454"/>
      <c r="H236" s="454"/>
      <c r="I236" s="454"/>
      <c r="J236" s="454"/>
      <c r="K236" s="454"/>
      <c r="L236" s="454"/>
      <c r="M236" s="454"/>
      <c r="N236" s="454"/>
      <c r="O236" s="454"/>
      <c r="P236" s="454"/>
      <c r="Q236" s="454"/>
      <c r="R236" s="454"/>
      <c r="S236" s="454"/>
      <c r="T236" s="454"/>
      <c r="U236" s="454"/>
      <c r="V236" s="454"/>
      <c r="W236" s="454"/>
      <c r="Y236" s="459"/>
      <c r="Z236" s="454"/>
      <c r="AA236" s="224"/>
      <c r="AB236" s="454"/>
      <c r="AC236" s="454"/>
      <c r="AD236" s="454"/>
      <c r="AE236" s="454"/>
      <c r="AK236" s="137"/>
    </row>
    <row r="237" spans="1:37" ht="15.75" customHeight="1">
      <c r="A237" s="454"/>
      <c r="B237" s="454"/>
      <c r="C237" s="454"/>
      <c r="D237" s="454"/>
      <c r="E237" s="454"/>
      <c r="F237" s="454"/>
      <c r="G237" s="454"/>
      <c r="H237" s="454"/>
      <c r="I237" s="454"/>
      <c r="J237" s="454"/>
      <c r="K237" s="454"/>
      <c r="L237" s="454"/>
      <c r="M237" s="454"/>
      <c r="N237" s="454"/>
      <c r="O237" s="454"/>
      <c r="P237" s="454"/>
      <c r="Q237" s="454"/>
      <c r="R237" s="454"/>
      <c r="S237" s="454"/>
      <c r="T237" s="454"/>
      <c r="U237" s="454"/>
      <c r="V237" s="454"/>
      <c r="W237" s="454"/>
      <c r="Y237" s="459"/>
      <c r="Z237" s="454"/>
      <c r="AA237" s="224"/>
      <c r="AB237" s="454"/>
      <c r="AC237" s="454"/>
      <c r="AD237" s="454"/>
      <c r="AE237" s="454"/>
      <c r="AK237" s="137"/>
    </row>
    <row r="238" spans="1:37" ht="15.75" customHeight="1">
      <c r="A238" s="454"/>
      <c r="B238" s="454"/>
      <c r="C238" s="454"/>
      <c r="D238" s="454"/>
      <c r="E238" s="454"/>
      <c r="F238" s="454"/>
      <c r="G238" s="454"/>
      <c r="H238" s="454"/>
      <c r="I238" s="454"/>
      <c r="J238" s="454"/>
      <c r="K238" s="454"/>
      <c r="L238" s="454"/>
      <c r="M238" s="454"/>
      <c r="N238" s="454"/>
      <c r="O238" s="454"/>
      <c r="P238" s="454"/>
      <c r="Q238" s="454"/>
      <c r="R238" s="454"/>
      <c r="S238" s="454"/>
      <c r="T238" s="454"/>
      <c r="U238" s="454"/>
      <c r="V238" s="454"/>
      <c r="W238" s="454"/>
      <c r="Y238" s="459"/>
      <c r="Z238" s="454"/>
      <c r="AA238" s="224"/>
      <c r="AB238" s="454"/>
      <c r="AC238" s="454"/>
      <c r="AD238" s="454"/>
      <c r="AE238" s="454"/>
      <c r="AK238" s="137"/>
    </row>
    <row r="239" spans="1:37" ht="15.75" customHeight="1">
      <c r="A239" s="454"/>
      <c r="B239" s="454"/>
      <c r="C239" s="454"/>
      <c r="D239" s="454"/>
      <c r="E239" s="454"/>
      <c r="F239" s="454"/>
      <c r="G239" s="454"/>
      <c r="H239" s="454"/>
      <c r="I239" s="454"/>
      <c r="J239" s="454"/>
      <c r="K239" s="454"/>
      <c r="L239" s="454"/>
      <c r="M239" s="454"/>
      <c r="N239" s="454"/>
      <c r="O239" s="454"/>
      <c r="P239" s="454"/>
      <c r="Q239" s="454"/>
      <c r="R239" s="454"/>
      <c r="S239" s="454"/>
      <c r="T239" s="454"/>
      <c r="U239" s="454"/>
      <c r="V239" s="454"/>
      <c r="W239" s="454"/>
      <c r="Y239" s="459"/>
      <c r="Z239" s="454"/>
      <c r="AA239" s="224"/>
      <c r="AB239" s="454"/>
      <c r="AC239" s="454"/>
      <c r="AD239" s="454"/>
      <c r="AE239" s="454"/>
      <c r="AK239" s="137"/>
    </row>
    <row r="240" spans="1:37" ht="15.75" customHeight="1">
      <c r="A240" s="454"/>
      <c r="B240" s="454"/>
      <c r="C240" s="454"/>
      <c r="D240" s="454"/>
      <c r="E240" s="454"/>
      <c r="F240" s="454"/>
      <c r="G240" s="454"/>
      <c r="H240" s="454"/>
      <c r="I240" s="454"/>
      <c r="J240" s="454"/>
      <c r="K240" s="454"/>
      <c r="L240" s="454"/>
      <c r="M240" s="454"/>
      <c r="N240" s="454"/>
      <c r="O240" s="454"/>
      <c r="P240" s="454"/>
      <c r="Q240" s="454"/>
      <c r="R240" s="454"/>
      <c r="S240" s="454"/>
      <c r="T240" s="454"/>
      <c r="U240" s="454"/>
      <c r="V240" s="454"/>
      <c r="W240" s="454"/>
      <c r="Y240" s="459"/>
      <c r="Z240" s="454"/>
      <c r="AA240" s="224"/>
      <c r="AB240" s="454"/>
      <c r="AC240" s="454"/>
      <c r="AD240" s="454"/>
      <c r="AE240" s="454"/>
      <c r="AK240" s="137"/>
    </row>
    <row r="241" spans="1:37" ht="15.75" customHeight="1">
      <c r="A241" s="454"/>
      <c r="B241" s="454"/>
      <c r="C241" s="454"/>
      <c r="D241" s="454"/>
      <c r="E241" s="454"/>
      <c r="F241" s="454"/>
      <c r="G241" s="454"/>
      <c r="H241" s="454"/>
      <c r="I241" s="454"/>
      <c r="J241" s="454"/>
      <c r="K241" s="454"/>
      <c r="L241" s="454"/>
      <c r="M241" s="454"/>
      <c r="N241" s="454"/>
      <c r="O241" s="454"/>
      <c r="P241" s="454"/>
      <c r="Q241" s="454"/>
      <c r="R241" s="454"/>
      <c r="S241" s="454"/>
      <c r="T241" s="454"/>
      <c r="U241" s="454"/>
      <c r="V241" s="454"/>
      <c r="W241" s="454"/>
      <c r="Y241" s="459"/>
      <c r="Z241" s="454"/>
      <c r="AA241" s="224"/>
      <c r="AB241" s="454"/>
      <c r="AC241" s="454"/>
      <c r="AD241" s="454"/>
      <c r="AE241" s="454"/>
      <c r="AK241" s="137"/>
    </row>
    <row r="242" spans="1:37" ht="15.75" customHeight="1">
      <c r="A242" s="454"/>
      <c r="B242" s="454"/>
      <c r="C242" s="454"/>
      <c r="D242" s="454"/>
      <c r="E242" s="454"/>
      <c r="F242" s="454"/>
      <c r="G242" s="454"/>
      <c r="H242" s="454"/>
      <c r="I242" s="454"/>
      <c r="J242" s="454"/>
      <c r="K242" s="454"/>
      <c r="L242" s="454"/>
      <c r="M242" s="454"/>
      <c r="N242" s="454"/>
      <c r="O242" s="454"/>
      <c r="P242" s="454"/>
      <c r="Q242" s="454"/>
      <c r="R242" s="454"/>
      <c r="S242" s="454"/>
      <c r="T242" s="454"/>
      <c r="U242" s="454"/>
      <c r="V242" s="454"/>
      <c r="W242" s="454"/>
      <c r="Y242" s="459"/>
      <c r="Z242" s="454"/>
      <c r="AA242" s="224"/>
      <c r="AB242" s="454"/>
      <c r="AC242" s="454"/>
      <c r="AD242" s="454"/>
      <c r="AE242" s="454"/>
      <c r="AK242" s="137"/>
    </row>
    <row r="243" spans="1:37" ht="15.75" customHeight="1">
      <c r="A243" s="454"/>
      <c r="B243" s="454"/>
      <c r="C243" s="454"/>
      <c r="D243" s="454"/>
      <c r="E243" s="454"/>
      <c r="F243" s="454"/>
      <c r="G243" s="454"/>
      <c r="H243" s="454"/>
      <c r="I243" s="454"/>
      <c r="J243" s="454"/>
      <c r="K243" s="454"/>
      <c r="L243" s="454"/>
      <c r="M243" s="454"/>
      <c r="N243" s="454"/>
      <c r="O243" s="454"/>
      <c r="P243" s="454"/>
      <c r="Q243" s="454"/>
      <c r="R243" s="454"/>
      <c r="S243" s="454"/>
      <c r="T243" s="454"/>
      <c r="U243" s="454"/>
      <c r="V243" s="454"/>
      <c r="W243" s="454"/>
      <c r="Y243" s="459"/>
      <c r="Z243" s="454"/>
      <c r="AA243" s="224"/>
      <c r="AB243" s="454"/>
      <c r="AC243" s="454"/>
      <c r="AD243" s="454"/>
      <c r="AE243" s="454"/>
      <c r="AK243" s="137"/>
    </row>
    <row r="244" spans="1:37" ht="15.75" customHeight="1">
      <c r="A244" s="454"/>
      <c r="B244" s="454"/>
      <c r="C244" s="454"/>
      <c r="D244" s="454"/>
      <c r="E244" s="454"/>
      <c r="F244" s="454"/>
      <c r="G244" s="454"/>
      <c r="H244" s="454"/>
      <c r="I244" s="454"/>
      <c r="J244" s="454"/>
      <c r="K244" s="454"/>
      <c r="L244" s="454"/>
      <c r="M244" s="454"/>
      <c r="N244" s="454"/>
      <c r="O244" s="454"/>
      <c r="P244" s="454"/>
      <c r="Q244" s="454"/>
      <c r="R244" s="454"/>
      <c r="S244" s="454"/>
      <c r="T244" s="454"/>
      <c r="U244" s="454"/>
      <c r="V244" s="454"/>
      <c r="W244" s="454"/>
      <c r="Y244" s="459"/>
      <c r="Z244" s="454"/>
      <c r="AA244" s="224"/>
      <c r="AB244" s="454"/>
      <c r="AC244" s="454"/>
      <c r="AD244" s="454"/>
      <c r="AE244" s="454"/>
      <c r="AK244" s="137"/>
    </row>
    <row r="245" spans="1:37" ht="15.75" customHeight="1">
      <c r="A245" s="454"/>
      <c r="B245" s="454"/>
      <c r="C245" s="454"/>
      <c r="D245" s="454"/>
      <c r="E245" s="454"/>
      <c r="F245" s="454"/>
      <c r="G245" s="454"/>
      <c r="H245" s="454"/>
      <c r="I245" s="454"/>
      <c r="J245" s="454"/>
      <c r="K245" s="454"/>
      <c r="L245" s="454"/>
      <c r="M245" s="454"/>
      <c r="N245" s="454"/>
      <c r="O245" s="454"/>
      <c r="P245" s="454"/>
      <c r="Q245" s="454"/>
      <c r="R245" s="454"/>
      <c r="S245" s="454"/>
      <c r="T245" s="454"/>
      <c r="U245" s="454"/>
      <c r="V245" s="454"/>
      <c r="W245" s="454"/>
      <c r="Y245" s="459"/>
      <c r="Z245" s="454"/>
      <c r="AA245" s="224"/>
      <c r="AB245" s="454"/>
      <c r="AC245" s="454"/>
      <c r="AD245" s="454"/>
      <c r="AE245" s="454"/>
      <c r="AK245" s="137"/>
    </row>
    <row r="246" spans="1:37" ht="15.75" customHeight="1">
      <c r="A246" s="454"/>
      <c r="B246" s="454"/>
      <c r="C246" s="454"/>
      <c r="D246" s="454"/>
      <c r="E246" s="454"/>
      <c r="F246" s="454"/>
      <c r="G246" s="454"/>
      <c r="H246" s="454"/>
      <c r="I246" s="454"/>
      <c r="J246" s="454"/>
      <c r="K246" s="454"/>
      <c r="L246" s="454"/>
      <c r="M246" s="454"/>
      <c r="N246" s="454"/>
      <c r="O246" s="454"/>
      <c r="P246" s="454"/>
      <c r="Q246" s="454"/>
      <c r="R246" s="454"/>
      <c r="S246" s="454"/>
      <c r="T246" s="454"/>
      <c r="U246" s="454"/>
      <c r="V246" s="454"/>
      <c r="W246" s="454"/>
      <c r="Y246" s="459"/>
      <c r="Z246" s="454"/>
      <c r="AA246" s="224"/>
      <c r="AB246" s="454"/>
      <c r="AC246" s="454"/>
      <c r="AD246" s="454"/>
      <c r="AE246" s="454"/>
      <c r="AK246" s="137"/>
    </row>
    <row r="247" spans="1:37" ht="15.75" customHeight="1">
      <c r="A247" s="454"/>
      <c r="B247" s="454"/>
      <c r="C247" s="454"/>
      <c r="D247" s="454"/>
      <c r="E247" s="454"/>
      <c r="F247" s="454"/>
      <c r="G247" s="454"/>
      <c r="H247" s="454"/>
      <c r="I247" s="454"/>
      <c r="J247" s="454"/>
      <c r="K247" s="454"/>
      <c r="L247" s="454"/>
      <c r="M247" s="454"/>
      <c r="N247" s="454"/>
      <c r="O247" s="454"/>
      <c r="P247" s="454"/>
      <c r="Q247" s="454"/>
      <c r="R247" s="454"/>
      <c r="S247" s="454"/>
      <c r="T247" s="454"/>
      <c r="U247" s="454"/>
      <c r="V247" s="454"/>
      <c r="W247" s="454"/>
      <c r="Y247" s="459"/>
      <c r="Z247" s="454"/>
      <c r="AA247" s="224"/>
      <c r="AB247" s="454"/>
      <c r="AC247" s="454"/>
      <c r="AD247" s="454"/>
      <c r="AE247" s="454"/>
      <c r="AK247" s="137"/>
    </row>
    <row r="248" spans="1:37" ht="15.75" customHeight="1">
      <c r="A248" s="454"/>
      <c r="B248" s="454"/>
      <c r="C248" s="454"/>
      <c r="D248" s="454"/>
      <c r="E248" s="454"/>
      <c r="F248" s="454"/>
      <c r="G248" s="454"/>
      <c r="H248" s="454"/>
      <c r="I248" s="454"/>
      <c r="J248" s="454"/>
      <c r="K248" s="454"/>
      <c r="L248" s="454"/>
      <c r="M248" s="454"/>
      <c r="N248" s="454"/>
      <c r="O248" s="454"/>
      <c r="P248" s="454"/>
      <c r="Q248" s="454"/>
      <c r="R248" s="454"/>
      <c r="S248" s="454"/>
      <c r="T248" s="454"/>
      <c r="U248" s="454"/>
      <c r="V248" s="454"/>
      <c r="W248" s="454"/>
      <c r="Y248" s="459"/>
      <c r="Z248" s="454"/>
      <c r="AA248" s="224"/>
      <c r="AB248" s="454"/>
      <c r="AC248" s="454"/>
      <c r="AD248" s="454"/>
      <c r="AE248" s="454"/>
      <c r="AK248" s="137"/>
    </row>
    <row r="249" spans="1:37" ht="15.75" customHeight="1">
      <c r="A249" s="454"/>
      <c r="B249" s="454"/>
      <c r="C249" s="454"/>
      <c r="D249" s="454"/>
      <c r="E249" s="454"/>
      <c r="F249" s="454"/>
      <c r="G249" s="454"/>
      <c r="H249" s="454"/>
      <c r="I249" s="454"/>
      <c r="J249" s="454"/>
      <c r="K249" s="454"/>
      <c r="L249" s="454"/>
      <c r="M249" s="454"/>
      <c r="N249" s="454"/>
      <c r="O249" s="454"/>
      <c r="P249" s="454"/>
      <c r="Q249" s="454"/>
      <c r="R249" s="454"/>
      <c r="S249" s="454"/>
      <c r="T249" s="454"/>
      <c r="U249" s="454"/>
      <c r="V249" s="454"/>
      <c r="W249" s="454"/>
      <c r="Y249" s="459"/>
      <c r="Z249" s="454"/>
      <c r="AA249" s="224"/>
      <c r="AB249" s="454"/>
      <c r="AC249" s="454"/>
      <c r="AD249" s="454"/>
      <c r="AE249" s="454"/>
      <c r="AK249" s="137"/>
    </row>
    <row r="250" spans="1:37" ht="15.75" customHeight="1">
      <c r="A250" s="454"/>
      <c r="B250" s="454"/>
      <c r="C250" s="454"/>
      <c r="D250" s="454"/>
      <c r="E250" s="454"/>
      <c r="F250" s="454"/>
      <c r="G250" s="454"/>
      <c r="H250" s="454"/>
      <c r="I250" s="454"/>
      <c r="J250" s="454"/>
      <c r="K250" s="454"/>
      <c r="L250" s="454"/>
      <c r="M250" s="454"/>
      <c r="N250" s="454"/>
      <c r="O250" s="454"/>
      <c r="P250" s="454"/>
      <c r="Q250" s="454"/>
      <c r="R250" s="454"/>
      <c r="S250" s="454"/>
      <c r="T250" s="454"/>
      <c r="U250" s="454"/>
      <c r="V250" s="454"/>
      <c r="W250" s="454"/>
      <c r="Y250" s="459"/>
      <c r="Z250" s="454"/>
      <c r="AA250" s="224"/>
      <c r="AB250" s="454"/>
      <c r="AC250" s="454"/>
      <c r="AD250" s="454"/>
      <c r="AE250" s="454"/>
      <c r="AK250" s="137"/>
    </row>
    <row r="251" spans="1:37" ht="15.75" customHeight="1">
      <c r="A251" s="454"/>
      <c r="B251" s="454"/>
      <c r="C251" s="454"/>
      <c r="D251" s="454"/>
      <c r="E251" s="454"/>
      <c r="F251" s="454"/>
      <c r="G251" s="454"/>
      <c r="H251" s="454"/>
      <c r="I251" s="454"/>
      <c r="J251" s="454"/>
      <c r="K251" s="454"/>
      <c r="L251" s="454"/>
      <c r="M251" s="454"/>
      <c r="N251" s="454"/>
      <c r="O251" s="454"/>
      <c r="P251" s="454"/>
      <c r="Q251" s="454"/>
      <c r="R251" s="454"/>
      <c r="S251" s="454"/>
      <c r="T251" s="454"/>
      <c r="U251" s="454"/>
      <c r="V251" s="454"/>
      <c r="W251" s="454"/>
      <c r="Y251" s="459"/>
      <c r="Z251" s="454"/>
      <c r="AA251" s="224"/>
      <c r="AB251" s="454"/>
      <c r="AC251" s="454"/>
      <c r="AD251" s="454"/>
      <c r="AE251" s="454"/>
      <c r="AK251" s="137"/>
    </row>
    <row r="252" spans="1:37" ht="15.75" customHeight="1">
      <c r="A252" s="454"/>
      <c r="B252" s="454"/>
      <c r="C252" s="454"/>
      <c r="D252" s="454"/>
      <c r="E252" s="454"/>
      <c r="F252" s="454"/>
      <c r="G252" s="454"/>
      <c r="H252" s="454"/>
      <c r="I252" s="454"/>
      <c r="J252" s="454"/>
      <c r="K252" s="454"/>
      <c r="L252" s="454"/>
      <c r="M252" s="454"/>
      <c r="N252" s="454"/>
      <c r="O252" s="454"/>
      <c r="P252" s="454"/>
      <c r="Q252" s="454"/>
      <c r="R252" s="454"/>
      <c r="S252" s="454"/>
      <c r="T252" s="454"/>
      <c r="U252" s="454"/>
      <c r="V252" s="454"/>
      <c r="W252" s="454"/>
      <c r="Y252" s="459"/>
      <c r="Z252" s="454"/>
      <c r="AA252" s="224"/>
      <c r="AB252" s="454"/>
      <c r="AC252" s="454"/>
      <c r="AD252" s="454"/>
      <c r="AE252" s="454"/>
      <c r="AK252" s="137"/>
    </row>
    <row r="253" spans="1:37" ht="15.75" customHeight="1">
      <c r="A253" s="454"/>
      <c r="B253" s="454"/>
      <c r="C253" s="454"/>
      <c r="D253" s="454"/>
      <c r="E253" s="454"/>
      <c r="F253" s="454"/>
      <c r="G253" s="454"/>
      <c r="H253" s="454"/>
      <c r="I253" s="454"/>
      <c r="J253" s="454"/>
      <c r="K253" s="454"/>
      <c r="L253" s="454"/>
      <c r="M253" s="454"/>
      <c r="N253" s="454"/>
      <c r="O253" s="454"/>
      <c r="P253" s="454"/>
      <c r="Q253" s="454"/>
      <c r="R253" s="454"/>
      <c r="S253" s="454"/>
      <c r="T253" s="454"/>
      <c r="U253" s="454"/>
      <c r="V253" s="454"/>
      <c r="W253" s="454"/>
      <c r="Y253" s="459"/>
      <c r="Z253" s="454"/>
      <c r="AA253" s="224"/>
      <c r="AB253" s="454"/>
      <c r="AC253" s="454"/>
      <c r="AD253" s="454"/>
      <c r="AE253" s="454"/>
      <c r="AK253" s="137"/>
    </row>
    <row r="254" spans="1:37" ht="15.75" customHeight="1">
      <c r="A254" s="454"/>
      <c r="B254" s="454"/>
      <c r="C254" s="454"/>
      <c r="D254" s="454"/>
      <c r="E254" s="454"/>
      <c r="F254" s="454"/>
      <c r="G254" s="454"/>
      <c r="H254" s="454"/>
      <c r="I254" s="454"/>
      <c r="J254" s="454"/>
      <c r="K254" s="454"/>
      <c r="L254" s="454"/>
      <c r="M254" s="454"/>
      <c r="N254" s="454"/>
      <c r="O254" s="454"/>
      <c r="P254" s="454"/>
      <c r="Q254" s="454"/>
      <c r="R254" s="454"/>
      <c r="S254" s="454"/>
      <c r="T254" s="454"/>
      <c r="U254" s="454"/>
      <c r="V254" s="454"/>
      <c r="W254" s="454"/>
      <c r="Y254" s="459"/>
      <c r="Z254" s="454"/>
      <c r="AA254" s="224"/>
      <c r="AB254" s="454"/>
      <c r="AC254" s="454"/>
      <c r="AD254" s="454"/>
      <c r="AE254" s="454"/>
      <c r="AK254" s="137"/>
    </row>
    <row r="255" spans="1:37" ht="15.75" customHeight="1">
      <c r="A255" s="454"/>
      <c r="B255" s="454"/>
      <c r="C255" s="454"/>
      <c r="D255" s="454"/>
      <c r="E255" s="454"/>
      <c r="F255" s="454"/>
      <c r="G255" s="454"/>
      <c r="H255" s="454"/>
      <c r="I255" s="454"/>
      <c r="J255" s="454"/>
      <c r="K255" s="454"/>
      <c r="L255" s="454"/>
      <c r="M255" s="454"/>
      <c r="N255" s="454"/>
      <c r="O255" s="454"/>
      <c r="P255" s="454"/>
      <c r="Q255" s="454"/>
      <c r="R255" s="454"/>
      <c r="S255" s="454"/>
      <c r="T255" s="454"/>
      <c r="U255" s="454"/>
      <c r="V255" s="454"/>
      <c r="W255" s="454"/>
      <c r="Y255" s="459"/>
      <c r="Z255" s="454"/>
      <c r="AA255" s="224"/>
      <c r="AB255" s="454"/>
      <c r="AC255" s="454"/>
      <c r="AD255" s="454"/>
      <c r="AE255" s="454"/>
      <c r="AK255" s="137"/>
    </row>
    <row r="256" spans="1:37" ht="15.75" customHeight="1">
      <c r="A256" s="454"/>
      <c r="B256" s="454"/>
      <c r="C256" s="454"/>
      <c r="D256" s="454"/>
      <c r="E256" s="454"/>
      <c r="F256" s="454"/>
      <c r="G256" s="454"/>
      <c r="H256" s="454"/>
      <c r="I256" s="454"/>
      <c r="J256" s="454"/>
      <c r="K256" s="454"/>
      <c r="L256" s="454"/>
      <c r="M256" s="454"/>
      <c r="N256" s="454"/>
      <c r="O256" s="454"/>
      <c r="P256" s="454"/>
      <c r="Q256" s="454"/>
      <c r="R256" s="454"/>
      <c r="S256" s="454"/>
      <c r="T256" s="454"/>
      <c r="U256" s="454"/>
      <c r="V256" s="454"/>
      <c r="W256" s="454"/>
      <c r="Y256" s="459"/>
      <c r="Z256" s="454"/>
      <c r="AA256" s="224"/>
      <c r="AB256" s="454"/>
      <c r="AC256" s="454"/>
      <c r="AD256" s="454"/>
      <c r="AE256" s="454"/>
      <c r="AK256" s="137"/>
    </row>
    <row r="257" spans="1:37" ht="15.75" customHeight="1">
      <c r="A257" s="454"/>
      <c r="B257" s="454"/>
      <c r="C257" s="454"/>
      <c r="D257" s="454"/>
      <c r="E257" s="454"/>
      <c r="F257" s="454"/>
      <c r="G257" s="454"/>
      <c r="H257" s="454"/>
      <c r="I257" s="454"/>
      <c r="J257" s="454"/>
      <c r="K257" s="454"/>
      <c r="L257" s="454"/>
      <c r="M257" s="454"/>
      <c r="N257" s="454"/>
      <c r="O257" s="454"/>
      <c r="P257" s="454"/>
      <c r="Q257" s="454"/>
      <c r="R257" s="454"/>
      <c r="S257" s="454"/>
      <c r="T257" s="454"/>
      <c r="U257" s="454"/>
      <c r="V257" s="454"/>
      <c r="W257" s="454"/>
      <c r="Y257" s="459"/>
      <c r="Z257" s="454"/>
      <c r="AA257" s="224"/>
      <c r="AB257" s="454"/>
      <c r="AC257" s="454"/>
      <c r="AD257" s="454"/>
      <c r="AE257" s="454"/>
      <c r="AK257" s="137"/>
    </row>
    <row r="258" spans="1:37" ht="15.75" customHeight="1">
      <c r="A258" s="454"/>
      <c r="B258" s="454"/>
      <c r="C258" s="454"/>
      <c r="D258" s="454"/>
      <c r="E258" s="454"/>
      <c r="F258" s="454"/>
      <c r="G258" s="454"/>
      <c r="H258" s="454"/>
      <c r="I258" s="454"/>
      <c r="J258" s="454"/>
      <c r="K258" s="454"/>
      <c r="L258" s="454"/>
      <c r="M258" s="454"/>
      <c r="N258" s="454"/>
      <c r="O258" s="454"/>
      <c r="P258" s="454"/>
      <c r="Q258" s="454"/>
      <c r="R258" s="454"/>
      <c r="S258" s="454"/>
      <c r="T258" s="454"/>
      <c r="U258" s="454"/>
      <c r="V258" s="454"/>
      <c r="W258" s="454"/>
      <c r="Y258" s="459"/>
      <c r="Z258" s="454"/>
      <c r="AA258" s="224"/>
      <c r="AB258" s="454"/>
      <c r="AC258" s="454"/>
      <c r="AD258" s="454"/>
      <c r="AE258" s="454"/>
      <c r="AK258" s="137"/>
    </row>
    <row r="259" spans="1:37" ht="15.75" customHeight="1">
      <c r="A259" s="454"/>
      <c r="B259" s="454"/>
      <c r="C259" s="454"/>
      <c r="D259" s="454"/>
      <c r="E259" s="454"/>
      <c r="F259" s="454"/>
      <c r="G259" s="454"/>
      <c r="H259" s="454"/>
      <c r="I259" s="454"/>
      <c r="J259" s="454"/>
      <c r="K259" s="454"/>
      <c r="L259" s="454"/>
      <c r="M259" s="454"/>
      <c r="N259" s="454"/>
      <c r="O259" s="454"/>
      <c r="P259" s="454"/>
      <c r="Q259" s="454"/>
      <c r="R259" s="454"/>
      <c r="S259" s="454"/>
      <c r="T259" s="454"/>
      <c r="U259" s="454"/>
      <c r="V259" s="454"/>
      <c r="W259" s="454"/>
      <c r="Y259" s="459"/>
      <c r="Z259" s="454"/>
      <c r="AA259" s="224"/>
      <c r="AB259" s="454"/>
      <c r="AC259" s="454"/>
      <c r="AD259" s="454"/>
      <c r="AE259" s="454"/>
      <c r="AK259" s="137"/>
    </row>
    <row r="260" spans="1:37" ht="15.75" customHeight="1">
      <c r="A260" s="454"/>
      <c r="B260" s="454"/>
      <c r="C260" s="454"/>
      <c r="D260" s="454"/>
      <c r="E260" s="454"/>
      <c r="F260" s="454"/>
      <c r="G260" s="454"/>
      <c r="H260" s="454"/>
      <c r="I260" s="454"/>
      <c r="J260" s="454"/>
      <c r="K260" s="454"/>
      <c r="L260" s="454"/>
      <c r="M260" s="454"/>
      <c r="N260" s="454"/>
      <c r="O260" s="454"/>
      <c r="P260" s="454"/>
      <c r="Q260" s="454"/>
      <c r="R260" s="454"/>
      <c r="S260" s="454"/>
      <c r="T260" s="454"/>
      <c r="U260" s="454"/>
      <c r="V260" s="454"/>
      <c r="W260" s="454"/>
      <c r="Y260" s="459"/>
      <c r="Z260" s="454"/>
      <c r="AA260" s="224"/>
      <c r="AB260" s="454"/>
      <c r="AC260" s="454"/>
      <c r="AD260" s="454"/>
      <c r="AE260" s="454"/>
      <c r="AK260" s="137"/>
    </row>
    <row r="261" spans="1:37" ht="15.75" customHeight="1">
      <c r="A261" s="454"/>
      <c r="B261" s="454"/>
      <c r="C261" s="454"/>
      <c r="D261" s="454"/>
      <c r="E261" s="454"/>
      <c r="F261" s="454"/>
      <c r="G261" s="454"/>
      <c r="H261" s="454"/>
      <c r="I261" s="454"/>
      <c r="J261" s="454"/>
      <c r="K261" s="454"/>
      <c r="L261" s="454"/>
      <c r="M261" s="454"/>
      <c r="N261" s="454"/>
      <c r="O261" s="454"/>
      <c r="P261" s="454"/>
      <c r="Q261" s="454"/>
      <c r="R261" s="454"/>
      <c r="S261" s="454"/>
      <c r="T261" s="454"/>
      <c r="U261" s="454"/>
      <c r="V261" s="454"/>
      <c r="W261" s="454"/>
      <c r="Y261" s="459"/>
      <c r="Z261" s="454"/>
      <c r="AA261" s="224"/>
      <c r="AB261" s="454"/>
      <c r="AC261" s="454"/>
      <c r="AD261" s="454"/>
      <c r="AE261" s="454"/>
      <c r="AK261" s="137"/>
    </row>
    <row r="262" spans="1:37" ht="15.75" customHeight="1">
      <c r="A262" s="454"/>
      <c r="B262" s="454"/>
      <c r="C262" s="454"/>
      <c r="D262" s="454"/>
      <c r="E262" s="454"/>
      <c r="F262" s="454"/>
      <c r="G262" s="454"/>
      <c r="H262" s="454"/>
      <c r="I262" s="454"/>
      <c r="J262" s="454"/>
      <c r="K262" s="454"/>
      <c r="L262" s="454"/>
      <c r="M262" s="454"/>
      <c r="N262" s="454"/>
      <c r="O262" s="454"/>
      <c r="P262" s="454"/>
      <c r="Q262" s="454"/>
      <c r="R262" s="454"/>
      <c r="S262" s="454"/>
      <c r="T262" s="454"/>
      <c r="U262" s="454"/>
      <c r="V262" s="454"/>
      <c r="W262" s="454"/>
      <c r="Y262" s="459"/>
      <c r="Z262" s="454"/>
      <c r="AA262" s="224"/>
      <c r="AB262" s="454"/>
      <c r="AC262" s="454"/>
      <c r="AD262" s="454"/>
      <c r="AE262" s="454"/>
      <c r="AK262" s="137"/>
    </row>
    <row r="263" spans="1:37" ht="15.75" customHeight="1">
      <c r="A263" s="454"/>
      <c r="B263" s="454"/>
      <c r="C263" s="454"/>
      <c r="D263" s="454"/>
      <c r="E263" s="454"/>
      <c r="F263" s="454"/>
      <c r="G263" s="454"/>
      <c r="H263" s="454"/>
      <c r="I263" s="454"/>
      <c r="J263" s="454"/>
      <c r="K263" s="454"/>
      <c r="L263" s="454"/>
      <c r="M263" s="454"/>
      <c r="N263" s="454"/>
      <c r="O263" s="454"/>
      <c r="P263" s="454"/>
      <c r="Q263" s="454"/>
      <c r="R263" s="454"/>
      <c r="S263" s="454"/>
      <c r="T263" s="454"/>
      <c r="U263" s="454"/>
      <c r="V263" s="454"/>
      <c r="W263" s="454"/>
      <c r="Y263" s="459"/>
      <c r="Z263" s="454"/>
      <c r="AA263" s="224"/>
      <c r="AB263" s="454"/>
      <c r="AC263" s="454"/>
      <c r="AD263" s="454"/>
      <c r="AE263" s="454"/>
      <c r="AK263" s="137"/>
    </row>
    <row r="264" spans="1:37" ht="15.75" customHeight="1">
      <c r="A264" s="454"/>
      <c r="B264" s="454"/>
      <c r="C264" s="454"/>
      <c r="D264" s="454"/>
      <c r="E264" s="454"/>
      <c r="F264" s="454"/>
      <c r="G264" s="454"/>
      <c r="H264" s="454"/>
      <c r="I264" s="454"/>
      <c r="J264" s="454"/>
      <c r="K264" s="454"/>
      <c r="L264" s="454"/>
      <c r="M264" s="454"/>
      <c r="N264" s="454"/>
      <c r="O264" s="454"/>
      <c r="P264" s="454"/>
      <c r="Q264" s="454"/>
      <c r="R264" s="454"/>
      <c r="S264" s="454"/>
      <c r="T264" s="454"/>
      <c r="U264" s="454"/>
      <c r="V264" s="454"/>
      <c r="W264" s="454"/>
      <c r="Y264" s="459"/>
      <c r="Z264" s="454"/>
      <c r="AA264" s="224"/>
      <c r="AB264" s="454"/>
      <c r="AC264" s="454"/>
      <c r="AD264" s="454"/>
      <c r="AE264" s="454"/>
      <c r="AK264" s="137"/>
    </row>
    <row r="265" spans="1:37" ht="15.75" customHeight="1">
      <c r="A265" s="454"/>
      <c r="B265" s="454"/>
      <c r="C265" s="454"/>
      <c r="D265" s="454"/>
      <c r="E265" s="454"/>
      <c r="F265" s="454"/>
      <c r="G265" s="454"/>
      <c r="H265" s="454"/>
      <c r="I265" s="454"/>
      <c r="J265" s="454"/>
      <c r="K265" s="454"/>
      <c r="L265" s="454"/>
      <c r="M265" s="454"/>
      <c r="N265" s="454"/>
      <c r="O265" s="454"/>
      <c r="P265" s="454"/>
      <c r="Q265" s="454"/>
      <c r="R265" s="454"/>
      <c r="S265" s="454"/>
      <c r="T265" s="454"/>
      <c r="U265" s="454"/>
      <c r="V265" s="454"/>
      <c r="W265" s="454"/>
      <c r="Y265" s="459"/>
      <c r="Z265" s="454"/>
      <c r="AA265" s="224"/>
      <c r="AB265" s="454"/>
      <c r="AC265" s="454"/>
      <c r="AD265" s="454"/>
      <c r="AE265" s="454"/>
      <c r="AK265" s="137"/>
    </row>
    <row r="266" spans="1:37" ht="15.75" customHeight="1">
      <c r="A266" s="454"/>
      <c r="B266" s="454"/>
      <c r="C266" s="454"/>
      <c r="D266" s="454"/>
      <c r="E266" s="454"/>
      <c r="F266" s="454"/>
      <c r="G266" s="454"/>
      <c r="H266" s="454"/>
      <c r="I266" s="454"/>
      <c r="J266" s="454"/>
      <c r="K266" s="454"/>
      <c r="L266" s="454"/>
      <c r="M266" s="454"/>
      <c r="N266" s="454"/>
      <c r="O266" s="454"/>
      <c r="P266" s="454"/>
      <c r="Q266" s="454"/>
      <c r="R266" s="454"/>
      <c r="S266" s="454"/>
      <c r="T266" s="454"/>
      <c r="U266" s="454"/>
      <c r="V266" s="454"/>
      <c r="W266" s="454"/>
      <c r="Y266" s="459"/>
      <c r="Z266" s="454"/>
      <c r="AA266" s="224"/>
      <c r="AB266" s="454"/>
      <c r="AC266" s="454"/>
      <c r="AD266" s="454"/>
      <c r="AE266" s="454"/>
      <c r="AK266" s="137"/>
    </row>
    <row r="267" spans="1:37" ht="15.75" customHeight="1">
      <c r="A267" s="454"/>
      <c r="B267" s="454"/>
      <c r="C267" s="454"/>
      <c r="D267" s="454"/>
      <c r="E267" s="454"/>
      <c r="F267" s="454"/>
      <c r="G267" s="454"/>
      <c r="H267" s="454"/>
      <c r="I267" s="454"/>
      <c r="J267" s="454"/>
      <c r="K267" s="454"/>
      <c r="L267" s="454"/>
      <c r="M267" s="454"/>
      <c r="N267" s="454"/>
      <c r="O267" s="454"/>
      <c r="P267" s="454"/>
      <c r="Q267" s="454"/>
      <c r="R267" s="454"/>
      <c r="S267" s="454"/>
      <c r="T267" s="454"/>
      <c r="U267" s="454"/>
      <c r="V267" s="454"/>
      <c r="W267" s="454"/>
      <c r="Y267" s="459"/>
      <c r="Z267" s="454"/>
      <c r="AA267" s="224"/>
      <c r="AB267" s="454"/>
      <c r="AC267" s="454"/>
      <c r="AD267" s="454"/>
      <c r="AE267" s="454"/>
      <c r="AK267" s="137"/>
    </row>
    <row r="268" spans="1:37" ht="15.75" customHeight="1">
      <c r="A268" s="454"/>
      <c r="B268" s="454"/>
      <c r="C268" s="454"/>
      <c r="D268" s="454"/>
      <c r="E268" s="454"/>
      <c r="F268" s="454"/>
      <c r="G268" s="454"/>
      <c r="H268" s="454"/>
      <c r="I268" s="454"/>
      <c r="J268" s="454"/>
      <c r="K268" s="454"/>
      <c r="L268" s="454"/>
      <c r="M268" s="454"/>
      <c r="N268" s="454"/>
      <c r="O268" s="454"/>
      <c r="P268" s="454"/>
      <c r="Q268" s="454"/>
      <c r="R268" s="454"/>
      <c r="S268" s="454"/>
      <c r="T268" s="454"/>
      <c r="U268" s="454"/>
      <c r="V268" s="454"/>
      <c r="W268" s="454"/>
      <c r="Y268" s="459"/>
      <c r="Z268" s="454"/>
      <c r="AA268" s="224"/>
      <c r="AB268" s="454"/>
      <c r="AC268" s="454"/>
      <c r="AD268" s="454"/>
      <c r="AE268" s="454"/>
      <c r="AK268" s="137"/>
    </row>
    <row r="269" spans="1:37" ht="15.75" customHeight="1">
      <c r="A269" s="454"/>
      <c r="B269" s="454"/>
      <c r="C269" s="454"/>
      <c r="D269" s="454"/>
      <c r="E269" s="454"/>
      <c r="F269" s="454"/>
      <c r="G269" s="454"/>
      <c r="H269" s="454"/>
      <c r="I269" s="454"/>
      <c r="J269" s="454"/>
      <c r="K269" s="454"/>
      <c r="L269" s="454"/>
      <c r="M269" s="454"/>
      <c r="N269" s="454"/>
      <c r="O269" s="454"/>
      <c r="P269" s="454"/>
      <c r="Q269" s="454"/>
      <c r="R269" s="454"/>
      <c r="S269" s="454"/>
      <c r="T269" s="454"/>
      <c r="U269" s="454"/>
      <c r="V269" s="454"/>
      <c r="W269" s="454"/>
      <c r="Y269" s="459"/>
      <c r="Z269" s="454"/>
      <c r="AA269" s="224"/>
      <c r="AB269" s="454"/>
      <c r="AC269" s="454"/>
      <c r="AD269" s="454"/>
      <c r="AE269" s="454"/>
      <c r="AK269" s="137"/>
    </row>
    <row r="270" spans="1:37" ht="15.75" customHeight="1">
      <c r="A270" s="454"/>
      <c r="B270" s="454"/>
      <c r="C270" s="454"/>
      <c r="D270" s="454"/>
      <c r="E270" s="454"/>
      <c r="F270" s="454"/>
      <c r="G270" s="454"/>
      <c r="H270" s="454"/>
      <c r="I270" s="454"/>
      <c r="J270" s="454"/>
      <c r="K270" s="454"/>
      <c r="L270" s="454"/>
      <c r="M270" s="454"/>
      <c r="N270" s="454"/>
      <c r="O270" s="454"/>
      <c r="P270" s="454"/>
      <c r="Q270" s="454"/>
      <c r="R270" s="454"/>
      <c r="S270" s="454"/>
      <c r="T270" s="454"/>
      <c r="U270" s="454"/>
      <c r="V270" s="454"/>
      <c r="W270" s="454"/>
      <c r="Y270" s="459"/>
      <c r="Z270" s="454"/>
      <c r="AA270" s="224"/>
      <c r="AB270" s="454"/>
      <c r="AC270" s="454"/>
      <c r="AD270" s="454"/>
      <c r="AE270" s="454"/>
      <c r="AK270" s="137"/>
    </row>
    <row r="271" spans="1:37" ht="15.75" customHeight="1">
      <c r="A271" s="454"/>
      <c r="B271" s="454"/>
      <c r="C271" s="454"/>
      <c r="D271" s="454"/>
      <c r="E271" s="454"/>
      <c r="F271" s="454"/>
      <c r="G271" s="454"/>
      <c r="H271" s="454"/>
      <c r="I271" s="454"/>
      <c r="J271" s="454"/>
      <c r="K271" s="454"/>
      <c r="L271" s="454"/>
      <c r="M271" s="454"/>
      <c r="N271" s="454"/>
      <c r="O271" s="454"/>
      <c r="P271" s="454"/>
      <c r="Q271" s="454"/>
      <c r="R271" s="454"/>
      <c r="S271" s="454"/>
      <c r="T271" s="454"/>
      <c r="U271" s="454"/>
      <c r="V271" s="454"/>
      <c r="W271" s="454"/>
      <c r="Y271" s="459"/>
      <c r="Z271" s="454"/>
      <c r="AA271" s="224"/>
      <c r="AB271" s="454"/>
      <c r="AC271" s="454"/>
      <c r="AD271" s="454"/>
      <c r="AE271" s="454"/>
      <c r="AK271" s="137"/>
    </row>
    <row r="272" spans="1:37" ht="15.75" customHeight="1">
      <c r="A272" s="454"/>
      <c r="B272" s="454"/>
      <c r="C272" s="454"/>
      <c r="D272" s="454"/>
      <c r="E272" s="454"/>
      <c r="F272" s="454"/>
      <c r="G272" s="454"/>
      <c r="H272" s="454"/>
      <c r="I272" s="454"/>
      <c r="J272" s="454"/>
      <c r="K272" s="454"/>
      <c r="L272" s="454"/>
      <c r="M272" s="454"/>
      <c r="N272" s="454"/>
      <c r="O272" s="454"/>
      <c r="P272" s="454"/>
      <c r="Q272" s="454"/>
      <c r="R272" s="454"/>
      <c r="S272" s="454"/>
      <c r="T272" s="454"/>
      <c r="U272" s="454"/>
      <c r="V272" s="454"/>
      <c r="W272" s="454"/>
      <c r="Y272" s="459"/>
      <c r="Z272" s="454"/>
      <c r="AA272" s="224"/>
      <c r="AB272" s="454"/>
      <c r="AC272" s="454"/>
      <c r="AD272" s="454"/>
      <c r="AE272" s="454"/>
      <c r="AK272" s="137"/>
    </row>
    <row r="273" spans="1:37" ht="15.75" customHeight="1">
      <c r="A273" s="454"/>
      <c r="B273" s="454"/>
      <c r="C273" s="454"/>
      <c r="D273" s="454"/>
      <c r="E273" s="454"/>
      <c r="F273" s="454"/>
      <c r="G273" s="454"/>
      <c r="H273" s="454"/>
      <c r="I273" s="454"/>
      <c r="J273" s="454"/>
      <c r="K273" s="454"/>
      <c r="L273" s="454"/>
      <c r="M273" s="454"/>
      <c r="N273" s="454"/>
      <c r="O273" s="454"/>
      <c r="P273" s="454"/>
      <c r="Q273" s="454"/>
      <c r="R273" s="454"/>
      <c r="S273" s="454"/>
      <c r="T273" s="454"/>
      <c r="U273" s="454"/>
      <c r="V273" s="454"/>
      <c r="W273" s="454"/>
      <c r="Y273" s="459"/>
      <c r="Z273" s="454"/>
      <c r="AA273" s="224"/>
      <c r="AB273" s="454"/>
      <c r="AC273" s="454"/>
      <c r="AD273" s="454"/>
      <c r="AE273" s="454"/>
      <c r="AK273" s="137"/>
    </row>
    <row r="274" spans="1:37" ht="15.75" customHeight="1">
      <c r="A274" s="454"/>
      <c r="B274" s="454"/>
      <c r="C274" s="454"/>
      <c r="D274" s="454"/>
      <c r="E274" s="454"/>
      <c r="F274" s="454"/>
      <c r="G274" s="454"/>
      <c r="H274" s="454"/>
      <c r="I274" s="454"/>
      <c r="J274" s="454"/>
      <c r="K274" s="454"/>
      <c r="L274" s="454"/>
      <c r="M274" s="454"/>
      <c r="N274" s="454"/>
      <c r="O274" s="454"/>
      <c r="P274" s="454"/>
      <c r="Q274" s="454"/>
      <c r="R274" s="454"/>
      <c r="S274" s="454"/>
      <c r="T274" s="454"/>
      <c r="U274" s="454"/>
      <c r="V274" s="454"/>
      <c r="W274" s="454"/>
      <c r="Y274" s="459"/>
      <c r="Z274" s="454"/>
      <c r="AA274" s="224"/>
      <c r="AB274" s="454"/>
      <c r="AC274" s="454"/>
      <c r="AD274" s="454"/>
      <c r="AE274" s="454"/>
      <c r="AK274" s="137"/>
    </row>
    <row r="275" spans="1:37" ht="15.75" customHeight="1">
      <c r="A275" s="454"/>
      <c r="B275" s="454"/>
      <c r="C275" s="454"/>
      <c r="D275" s="454"/>
      <c r="E275" s="454"/>
      <c r="F275" s="454"/>
      <c r="G275" s="454"/>
      <c r="H275" s="454"/>
      <c r="I275" s="454"/>
      <c r="J275" s="454"/>
      <c r="K275" s="454"/>
      <c r="L275" s="454"/>
      <c r="M275" s="454"/>
      <c r="N275" s="454"/>
      <c r="O275" s="454"/>
      <c r="P275" s="454"/>
      <c r="Q275" s="454"/>
      <c r="R275" s="454"/>
      <c r="S275" s="454"/>
      <c r="T275" s="454"/>
      <c r="U275" s="454"/>
      <c r="V275" s="454"/>
      <c r="W275" s="454"/>
      <c r="Y275" s="459"/>
      <c r="Z275" s="454"/>
      <c r="AA275" s="224"/>
      <c r="AB275" s="454"/>
      <c r="AC275" s="454"/>
      <c r="AD275" s="454"/>
      <c r="AE275" s="454"/>
      <c r="AK275" s="137"/>
    </row>
    <row r="276" spans="1:37" ht="15.75" customHeight="1">
      <c r="A276" s="454"/>
      <c r="B276" s="454"/>
      <c r="C276" s="454"/>
      <c r="D276" s="454"/>
      <c r="E276" s="454"/>
      <c r="F276" s="454"/>
      <c r="G276" s="454"/>
      <c r="H276" s="454"/>
      <c r="I276" s="454"/>
      <c r="J276" s="454"/>
      <c r="K276" s="454"/>
      <c r="L276" s="454"/>
      <c r="M276" s="454"/>
      <c r="N276" s="454"/>
      <c r="O276" s="454"/>
      <c r="P276" s="454"/>
      <c r="Q276" s="454"/>
      <c r="R276" s="454"/>
      <c r="S276" s="454"/>
      <c r="T276" s="454"/>
      <c r="U276" s="454"/>
      <c r="V276" s="454"/>
      <c r="W276" s="454"/>
      <c r="Y276" s="459"/>
      <c r="Z276" s="454"/>
      <c r="AA276" s="224"/>
      <c r="AB276" s="454"/>
      <c r="AC276" s="454"/>
      <c r="AD276" s="454"/>
      <c r="AE276" s="454"/>
      <c r="AK276" s="137"/>
    </row>
    <row r="277" spans="1:37" ht="15.75" customHeight="1">
      <c r="A277" s="454"/>
      <c r="B277" s="454"/>
      <c r="C277" s="454"/>
      <c r="D277" s="454"/>
      <c r="E277" s="454"/>
      <c r="F277" s="454"/>
      <c r="G277" s="454"/>
      <c r="H277" s="454"/>
      <c r="I277" s="454"/>
      <c r="J277" s="454"/>
      <c r="K277" s="454"/>
      <c r="L277" s="454"/>
      <c r="M277" s="454"/>
      <c r="N277" s="454"/>
      <c r="O277" s="454"/>
      <c r="P277" s="454"/>
      <c r="Q277" s="454"/>
      <c r="R277" s="454"/>
      <c r="S277" s="454"/>
      <c r="T277" s="454"/>
      <c r="U277" s="454"/>
      <c r="V277" s="454"/>
      <c r="W277" s="454"/>
      <c r="Y277" s="459"/>
      <c r="Z277" s="454"/>
      <c r="AA277" s="224"/>
      <c r="AB277" s="454"/>
      <c r="AC277" s="454"/>
      <c r="AD277" s="454"/>
      <c r="AE277" s="454"/>
      <c r="AK277" s="137"/>
    </row>
    <row r="278" spans="1:37" ht="15.75" customHeight="1">
      <c r="A278" s="454"/>
      <c r="B278" s="454"/>
      <c r="C278" s="454"/>
      <c r="D278" s="454"/>
      <c r="E278" s="454"/>
      <c r="F278" s="454"/>
      <c r="G278" s="454"/>
      <c r="H278" s="454"/>
      <c r="I278" s="454"/>
      <c r="J278" s="454"/>
      <c r="K278" s="454"/>
      <c r="L278" s="454"/>
      <c r="M278" s="454"/>
      <c r="N278" s="454"/>
      <c r="O278" s="454"/>
      <c r="P278" s="454"/>
      <c r="Q278" s="454"/>
      <c r="R278" s="454"/>
      <c r="S278" s="454"/>
      <c r="T278" s="454"/>
      <c r="U278" s="454"/>
      <c r="V278" s="454"/>
      <c r="W278" s="454"/>
      <c r="Y278" s="459"/>
      <c r="Z278" s="454"/>
      <c r="AA278" s="224"/>
      <c r="AB278" s="454"/>
      <c r="AC278" s="454"/>
      <c r="AD278" s="454"/>
      <c r="AE278" s="454"/>
      <c r="AK278" s="137"/>
    </row>
    <row r="279" spans="1:37" ht="15.75" customHeight="1">
      <c r="A279" s="454"/>
      <c r="B279" s="454"/>
      <c r="C279" s="454"/>
      <c r="D279" s="454"/>
      <c r="E279" s="454"/>
      <c r="F279" s="454"/>
      <c r="G279" s="454"/>
      <c r="H279" s="454"/>
      <c r="I279" s="454"/>
      <c r="J279" s="454"/>
      <c r="K279" s="454"/>
      <c r="L279" s="454"/>
      <c r="M279" s="454"/>
      <c r="N279" s="454"/>
      <c r="O279" s="454"/>
      <c r="P279" s="454"/>
      <c r="Q279" s="454"/>
      <c r="R279" s="454"/>
      <c r="S279" s="454"/>
      <c r="T279" s="454"/>
      <c r="U279" s="454"/>
      <c r="V279" s="454"/>
      <c r="W279" s="454"/>
      <c r="Y279" s="459"/>
      <c r="Z279" s="454"/>
      <c r="AA279" s="224"/>
      <c r="AB279" s="454"/>
      <c r="AC279" s="454"/>
      <c r="AD279" s="454"/>
      <c r="AE279" s="454"/>
      <c r="AK279" s="137"/>
    </row>
    <row r="280" spans="1:37" ht="15.75" customHeight="1">
      <c r="A280" s="454"/>
      <c r="B280" s="454"/>
      <c r="C280" s="454"/>
      <c r="D280" s="454"/>
      <c r="E280" s="454"/>
      <c r="F280" s="454"/>
      <c r="G280" s="454"/>
      <c r="H280" s="454"/>
      <c r="I280" s="454"/>
      <c r="J280" s="454"/>
      <c r="K280" s="454"/>
      <c r="L280" s="454"/>
      <c r="M280" s="454"/>
      <c r="N280" s="454"/>
      <c r="O280" s="454"/>
      <c r="P280" s="454"/>
      <c r="Q280" s="454"/>
      <c r="R280" s="454"/>
      <c r="S280" s="454"/>
      <c r="T280" s="454"/>
      <c r="U280" s="454"/>
      <c r="V280" s="454"/>
      <c r="W280" s="454"/>
      <c r="Y280" s="459"/>
      <c r="Z280" s="454"/>
      <c r="AA280" s="224"/>
      <c r="AB280" s="454"/>
      <c r="AC280" s="454"/>
      <c r="AD280" s="454"/>
      <c r="AE280" s="454"/>
      <c r="AK280" s="137"/>
    </row>
    <row r="281" spans="1:37" ht="15.75" customHeight="1">
      <c r="A281" s="454"/>
      <c r="B281" s="454"/>
      <c r="C281" s="454"/>
      <c r="D281" s="454"/>
      <c r="E281" s="454"/>
      <c r="F281" s="454"/>
      <c r="G281" s="454"/>
      <c r="H281" s="454"/>
      <c r="I281" s="454"/>
      <c r="J281" s="454"/>
      <c r="K281" s="454"/>
      <c r="L281" s="454"/>
      <c r="M281" s="454"/>
      <c r="N281" s="454"/>
      <c r="O281" s="454"/>
      <c r="P281" s="454"/>
      <c r="Q281" s="454"/>
      <c r="R281" s="454"/>
      <c r="S281" s="454"/>
      <c r="T281" s="454"/>
      <c r="U281" s="454"/>
      <c r="V281" s="454"/>
      <c r="W281" s="454"/>
      <c r="Y281" s="459"/>
      <c r="Z281" s="454"/>
      <c r="AA281" s="224"/>
      <c r="AB281" s="454"/>
      <c r="AC281" s="454"/>
      <c r="AD281" s="454"/>
      <c r="AE281" s="454"/>
      <c r="AK281" s="137"/>
    </row>
    <row r="282" spans="1:37" ht="15.75" customHeight="1">
      <c r="A282" s="454"/>
      <c r="B282" s="454"/>
      <c r="C282" s="454"/>
      <c r="D282" s="454"/>
      <c r="E282" s="454"/>
      <c r="F282" s="454"/>
      <c r="G282" s="454"/>
      <c r="H282" s="454"/>
      <c r="I282" s="454"/>
      <c r="J282" s="454"/>
      <c r="K282" s="454"/>
      <c r="L282" s="454"/>
      <c r="M282" s="454"/>
      <c r="N282" s="454"/>
      <c r="O282" s="454"/>
      <c r="P282" s="454"/>
      <c r="Q282" s="454"/>
      <c r="R282" s="454"/>
      <c r="S282" s="454"/>
      <c r="T282" s="454"/>
      <c r="U282" s="454"/>
      <c r="V282" s="454"/>
      <c r="W282" s="454"/>
      <c r="Y282" s="459"/>
      <c r="Z282" s="454"/>
      <c r="AA282" s="224"/>
      <c r="AB282" s="454"/>
      <c r="AC282" s="454"/>
      <c r="AD282" s="454"/>
      <c r="AE282" s="454"/>
      <c r="AK282" s="137"/>
    </row>
    <row r="283" spans="1:37" ht="15.75" customHeight="1">
      <c r="A283" s="454"/>
      <c r="B283" s="454"/>
      <c r="C283" s="454"/>
      <c r="D283" s="454"/>
      <c r="E283" s="454"/>
      <c r="F283" s="454"/>
      <c r="G283" s="454"/>
      <c r="H283" s="454"/>
      <c r="I283" s="454"/>
      <c r="J283" s="454"/>
      <c r="K283" s="454"/>
      <c r="L283" s="454"/>
      <c r="M283" s="454"/>
      <c r="N283" s="454"/>
      <c r="O283" s="454"/>
      <c r="P283" s="454"/>
      <c r="Q283" s="454"/>
      <c r="R283" s="454"/>
      <c r="S283" s="454"/>
      <c r="T283" s="454"/>
      <c r="U283" s="454"/>
      <c r="V283" s="454"/>
      <c r="W283" s="454"/>
      <c r="Y283" s="459"/>
      <c r="Z283" s="454"/>
      <c r="AA283" s="224"/>
      <c r="AB283" s="454"/>
      <c r="AC283" s="454"/>
      <c r="AD283" s="454"/>
      <c r="AE283" s="454"/>
      <c r="AK283" s="137"/>
    </row>
    <row r="284" spans="1:37" ht="15.75" customHeight="1">
      <c r="A284" s="454"/>
      <c r="B284" s="454"/>
      <c r="C284" s="454"/>
      <c r="D284" s="454"/>
      <c r="E284" s="454"/>
      <c r="F284" s="454"/>
      <c r="G284" s="454"/>
      <c r="H284" s="454"/>
      <c r="I284" s="454"/>
      <c r="J284" s="454"/>
      <c r="K284" s="454"/>
      <c r="L284" s="454"/>
      <c r="M284" s="454"/>
      <c r="N284" s="454"/>
      <c r="O284" s="454"/>
      <c r="P284" s="454"/>
      <c r="Q284" s="454"/>
      <c r="R284" s="454"/>
      <c r="S284" s="454"/>
      <c r="T284" s="454"/>
      <c r="U284" s="454"/>
      <c r="V284" s="454"/>
      <c r="W284" s="454"/>
      <c r="Y284" s="459"/>
      <c r="Z284" s="454"/>
      <c r="AA284" s="224"/>
      <c r="AB284" s="454"/>
      <c r="AC284" s="454"/>
      <c r="AD284" s="454"/>
      <c r="AE284" s="454"/>
      <c r="AK284" s="137"/>
    </row>
    <row r="285" spans="1:37" ht="15.75" customHeight="1">
      <c r="A285" s="454"/>
      <c r="B285" s="454"/>
      <c r="C285" s="454"/>
      <c r="D285" s="454"/>
      <c r="E285" s="454"/>
      <c r="F285" s="454"/>
      <c r="G285" s="454"/>
      <c r="H285" s="454"/>
      <c r="I285" s="454"/>
      <c r="J285" s="454"/>
      <c r="K285" s="454"/>
      <c r="L285" s="454"/>
      <c r="M285" s="454"/>
      <c r="N285" s="454"/>
      <c r="O285" s="454"/>
      <c r="P285" s="454"/>
      <c r="Q285" s="454"/>
      <c r="R285" s="454"/>
      <c r="S285" s="454"/>
      <c r="T285" s="454"/>
      <c r="U285" s="454"/>
      <c r="V285" s="454"/>
      <c r="W285" s="454"/>
      <c r="Y285" s="459"/>
      <c r="Z285" s="454"/>
      <c r="AA285" s="224"/>
      <c r="AB285" s="454"/>
      <c r="AC285" s="454"/>
      <c r="AD285" s="454"/>
      <c r="AE285" s="454"/>
      <c r="AK285" s="137"/>
    </row>
    <row r="286" spans="1:37" ht="15.75" customHeight="1">
      <c r="A286" s="454"/>
      <c r="B286" s="454"/>
      <c r="C286" s="454"/>
      <c r="D286" s="454"/>
      <c r="E286" s="454"/>
      <c r="F286" s="454"/>
      <c r="G286" s="454"/>
      <c r="H286" s="454"/>
      <c r="I286" s="454"/>
      <c r="J286" s="454"/>
      <c r="K286" s="454"/>
      <c r="L286" s="454"/>
      <c r="M286" s="454"/>
      <c r="N286" s="454"/>
      <c r="O286" s="454"/>
      <c r="P286" s="454"/>
      <c r="Q286" s="454"/>
      <c r="R286" s="454"/>
      <c r="S286" s="454"/>
      <c r="T286" s="454"/>
      <c r="U286" s="454"/>
      <c r="V286" s="454"/>
      <c r="W286" s="454"/>
      <c r="Y286" s="459"/>
      <c r="Z286" s="454"/>
      <c r="AA286" s="224"/>
      <c r="AB286" s="454"/>
      <c r="AC286" s="454"/>
      <c r="AD286" s="454"/>
      <c r="AE286" s="454"/>
      <c r="AK286" s="137"/>
    </row>
    <row r="287" spans="1:37" ht="15.75" customHeight="1">
      <c r="A287" s="454"/>
      <c r="B287" s="454"/>
      <c r="C287" s="454"/>
      <c r="D287" s="454"/>
      <c r="E287" s="454"/>
      <c r="F287" s="454"/>
      <c r="G287" s="454"/>
      <c r="H287" s="454"/>
      <c r="I287" s="454"/>
      <c r="J287" s="454"/>
      <c r="K287" s="454"/>
      <c r="L287" s="454"/>
      <c r="M287" s="454"/>
      <c r="N287" s="454"/>
      <c r="O287" s="454"/>
      <c r="P287" s="454"/>
      <c r="Q287" s="454"/>
      <c r="R287" s="454"/>
      <c r="S287" s="454"/>
      <c r="T287" s="454"/>
      <c r="U287" s="454"/>
      <c r="V287" s="454"/>
      <c r="W287" s="454"/>
      <c r="Y287" s="459"/>
      <c r="Z287" s="454"/>
      <c r="AA287" s="224"/>
      <c r="AB287" s="454"/>
      <c r="AC287" s="454"/>
      <c r="AD287" s="454"/>
      <c r="AE287" s="454"/>
      <c r="AK287" s="137"/>
    </row>
    <row r="288" spans="1:37" ht="15.75" customHeight="1">
      <c r="A288" s="454"/>
      <c r="B288" s="454"/>
      <c r="C288" s="454"/>
      <c r="D288" s="454"/>
      <c r="E288" s="454"/>
      <c r="F288" s="454"/>
      <c r="G288" s="454"/>
      <c r="H288" s="454"/>
      <c r="I288" s="454"/>
      <c r="J288" s="454"/>
      <c r="K288" s="454"/>
      <c r="L288" s="454"/>
      <c r="M288" s="454"/>
      <c r="N288" s="454"/>
      <c r="O288" s="454"/>
      <c r="P288" s="454"/>
      <c r="Q288" s="454"/>
      <c r="R288" s="454"/>
      <c r="S288" s="454"/>
      <c r="T288" s="454"/>
      <c r="U288" s="454"/>
      <c r="V288" s="454"/>
      <c r="W288" s="454"/>
      <c r="Y288" s="459"/>
      <c r="Z288" s="454"/>
      <c r="AA288" s="224"/>
      <c r="AB288" s="454"/>
      <c r="AC288" s="454"/>
      <c r="AD288" s="454"/>
      <c r="AE288" s="454"/>
      <c r="AK288" s="137"/>
    </row>
    <row r="289" spans="1:37" ht="15.75" customHeight="1">
      <c r="A289" s="454"/>
      <c r="B289" s="454"/>
      <c r="C289" s="454"/>
      <c r="D289" s="454"/>
      <c r="E289" s="454"/>
      <c r="F289" s="454"/>
      <c r="G289" s="454"/>
      <c r="H289" s="454"/>
      <c r="I289" s="454"/>
      <c r="J289" s="454"/>
      <c r="K289" s="454"/>
      <c r="L289" s="454"/>
      <c r="M289" s="454"/>
      <c r="N289" s="454"/>
      <c r="O289" s="454"/>
      <c r="P289" s="454"/>
      <c r="Q289" s="454"/>
      <c r="R289" s="454"/>
      <c r="S289" s="454"/>
      <c r="T289" s="454"/>
      <c r="U289" s="454"/>
      <c r="V289" s="454"/>
      <c r="W289" s="454"/>
      <c r="Y289" s="459"/>
      <c r="Z289" s="454"/>
      <c r="AA289" s="224"/>
      <c r="AB289" s="454"/>
      <c r="AC289" s="454"/>
      <c r="AD289" s="454"/>
      <c r="AE289" s="454"/>
      <c r="AK289" s="137"/>
    </row>
    <row r="290" spans="1:37" ht="15.75" customHeight="1">
      <c r="A290" s="454"/>
      <c r="B290" s="454"/>
      <c r="C290" s="454"/>
      <c r="D290" s="454"/>
      <c r="E290" s="454"/>
      <c r="F290" s="454"/>
      <c r="G290" s="454"/>
      <c r="H290" s="454"/>
      <c r="I290" s="454"/>
      <c r="J290" s="454"/>
      <c r="K290" s="454"/>
      <c r="L290" s="454"/>
      <c r="M290" s="454"/>
      <c r="N290" s="454"/>
      <c r="O290" s="454"/>
      <c r="P290" s="454"/>
      <c r="Q290" s="454"/>
      <c r="R290" s="454"/>
      <c r="S290" s="454"/>
      <c r="T290" s="454"/>
      <c r="U290" s="454"/>
      <c r="V290" s="454"/>
      <c r="W290" s="454"/>
      <c r="Y290" s="459"/>
      <c r="Z290" s="454"/>
      <c r="AA290" s="224"/>
      <c r="AB290" s="454"/>
      <c r="AC290" s="454"/>
      <c r="AD290" s="454"/>
      <c r="AE290" s="454"/>
      <c r="AK290" s="137"/>
    </row>
    <row r="291" spans="1:37" ht="15.75" customHeight="1">
      <c r="A291" s="454"/>
      <c r="B291" s="454"/>
      <c r="C291" s="454"/>
      <c r="D291" s="454"/>
      <c r="E291" s="454"/>
      <c r="F291" s="454"/>
      <c r="G291" s="454"/>
      <c r="H291" s="454"/>
      <c r="I291" s="454"/>
      <c r="J291" s="454"/>
      <c r="K291" s="454"/>
      <c r="L291" s="454"/>
      <c r="M291" s="454"/>
      <c r="N291" s="454"/>
      <c r="O291" s="454"/>
      <c r="P291" s="454"/>
      <c r="Q291" s="454"/>
      <c r="R291" s="454"/>
      <c r="S291" s="454"/>
      <c r="T291" s="454"/>
      <c r="U291" s="454"/>
      <c r="V291" s="454"/>
      <c r="W291" s="454"/>
      <c r="Y291" s="459"/>
      <c r="Z291" s="454"/>
      <c r="AA291" s="224"/>
      <c r="AB291" s="454"/>
      <c r="AC291" s="454"/>
      <c r="AD291" s="454"/>
      <c r="AE291" s="454"/>
      <c r="AK291" s="137"/>
    </row>
    <row r="292" spans="1:37" ht="15.75" customHeight="1">
      <c r="A292" s="454"/>
      <c r="B292" s="454"/>
      <c r="C292" s="454"/>
      <c r="D292" s="454"/>
      <c r="E292" s="454"/>
      <c r="F292" s="454"/>
      <c r="G292" s="454"/>
      <c r="H292" s="454"/>
      <c r="I292" s="454"/>
      <c r="J292" s="454"/>
      <c r="K292" s="454"/>
      <c r="L292" s="454"/>
      <c r="M292" s="454"/>
      <c r="N292" s="454"/>
      <c r="O292" s="454"/>
      <c r="P292" s="454"/>
      <c r="Q292" s="454"/>
      <c r="R292" s="454"/>
      <c r="S292" s="454"/>
      <c r="T292" s="454"/>
      <c r="U292" s="454"/>
      <c r="V292" s="454"/>
      <c r="W292" s="454"/>
      <c r="Y292" s="459"/>
      <c r="Z292" s="454"/>
      <c r="AA292" s="224"/>
      <c r="AB292" s="454"/>
      <c r="AC292" s="454"/>
      <c r="AD292" s="454"/>
      <c r="AE292" s="454"/>
      <c r="AK292" s="137"/>
    </row>
    <row r="293" spans="1:37" ht="15.75" customHeight="1">
      <c r="A293" s="454"/>
      <c r="B293" s="454"/>
      <c r="C293" s="454"/>
      <c r="D293" s="454"/>
      <c r="E293" s="454"/>
      <c r="F293" s="454"/>
      <c r="G293" s="454"/>
      <c r="H293" s="454"/>
      <c r="I293" s="454"/>
      <c r="J293" s="454"/>
      <c r="K293" s="454"/>
      <c r="L293" s="454"/>
      <c r="M293" s="454"/>
      <c r="N293" s="454"/>
      <c r="O293" s="454"/>
      <c r="P293" s="454"/>
      <c r="Q293" s="454"/>
      <c r="R293" s="454"/>
      <c r="S293" s="454"/>
      <c r="T293" s="454"/>
      <c r="U293" s="454"/>
      <c r="V293" s="454"/>
      <c r="W293" s="454"/>
      <c r="Y293" s="459"/>
      <c r="Z293" s="454"/>
      <c r="AA293" s="224"/>
      <c r="AB293" s="454"/>
      <c r="AC293" s="454"/>
      <c r="AD293" s="454"/>
      <c r="AE293" s="454"/>
      <c r="AK293" s="137"/>
    </row>
    <row r="294" spans="1:37" ht="15.75" customHeight="1">
      <c r="A294" s="454"/>
      <c r="B294" s="454"/>
      <c r="C294" s="454"/>
      <c r="D294" s="454"/>
      <c r="E294" s="454"/>
      <c r="F294" s="454"/>
      <c r="G294" s="454"/>
      <c r="H294" s="454"/>
      <c r="I294" s="454"/>
      <c r="J294" s="454"/>
      <c r="K294" s="454"/>
      <c r="L294" s="454"/>
      <c r="M294" s="454"/>
      <c r="N294" s="454"/>
      <c r="O294" s="454"/>
      <c r="P294" s="454"/>
      <c r="Q294" s="454"/>
      <c r="R294" s="454"/>
      <c r="S294" s="454"/>
      <c r="T294" s="454"/>
      <c r="U294" s="454"/>
      <c r="V294" s="454"/>
      <c r="W294" s="454"/>
      <c r="Y294" s="459"/>
      <c r="Z294" s="454"/>
      <c r="AA294" s="224"/>
      <c r="AB294" s="454"/>
      <c r="AC294" s="454"/>
      <c r="AD294" s="454"/>
      <c r="AE294" s="454"/>
      <c r="AK294" s="137"/>
    </row>
    <row r="295" spans="1:37" ht="15.75" customHeight="1">
      <c r="A295" s="454"/>
      <c r="B295" s="454"/>
      <c r="C295" s="454"/>
      <c r="D295" s="454"/>
      <c r="E295" s="454"/>
      <c r="F295" s="454"/>
      <c r="G295" s="454"/>
      <c r="H295" s="454"/>
      <c r="I295" s="454"/>
      <c r="J295" s="454"/>
      <c r="K295" s="454"/>
      <c r="L295" s="454"/>
      <c r="M295" s="454"/>
      <c r="N295" s="454"/>
      <c r="O295" s="454"/>
      <c r="P295" s="454"/>
      <c r="Q295" s="454"/>
      <c r="R295" s="454"/>
      <c r="S295" s="454"/>
      <c r="T295" s="454"/>
      <c r="U295" s="454"/>
      <c r="V295" s="454"/>
      <c r="W295" s="454"/>
      <c r="Y295" s="459"/>
      <c r="Z295" s="454"/>
      <c r="AA295" s="224"/>
      <c r="AB295" s="454"/>
      <c r="AC295" s="454"/>
      <c r="AD295" s="454"/>
      <c r="AE295" s="454"/>
      <c r="AK295" s="137"/>
    </row>
    <row r="296" spans="1:37" ht="15.75" customHeight="1">
      <c r="A296" s="454"/>
      <c r="B296" s="454"/>
      <c r="C296" s="454"/>
      <c r="D296" s="454"/>
      <c r="E296" s="454"/>
      <c r="F296" s="454"/>
      <c r="G296" s="454"/>
      <c r="H296" s="454"/>
      <c r="I296" s="454"/>
      <c r="J296" s="454"/>
      <c r="K296" s="454"/>
      <c r="L296" s="454"/>
      <c r="M296" s="454"/>
      <c r="N296" s="454"/>
      <c r="O296" s="454"/>
      <c r="P296" s="454"/>
      <c r="Q296" s="454"/>
      <c r="R296" s="454"/>
      <c r="S296" s="454"/>
      <c r="T296" s="454"/>
      <c r="U296" s="454"/>
      <c r="V296" s="454"/>
      <c r="W296" s="454"/>
      <c r="Y296" s="459"/>
      <c r="Z296" s="454"/>
      <c r="AA296" s="224"/>
      <c r="AB296" s="454"/>
      <c r="AC296" s="454"/>
      <c r="AD296" s="454"/>
      <c r="AE296" s="454"/>
      <c r="AK296" s="137"/>
    </row>
    <row r="297" spans="1:37" ht="15.75" customHeight="1">
      <c r="A297" s="454"/>
      <c r="B297" s="454"/>
      <c r="C297" s="454"/>
      <c r="D297" s="454"/>
      <c r="E297" s="454"/>
      <c r="F297" s="454"/>
      <c r="G297" s="454"/>
      <c r="H297" s="454"/>
      <c r="I297" s="454"/>
      <c r="J297" s="454"/>
      <c r="K297" s="454"/>
      <c r="L297" s="454"/>
      <c r="M297" s="454"/>
      <c r="N297" s="454"/>
      <c r="O297" s="454"/>
      <c r="P297" s="454"/>
      <c r="Q297" s="454"/>
      <c r="R297" s="454"/>
      <c r="S297" s="454"/>
      <c r="T297" s="454"/>
      <c r="U297" s="454"/>
      <c r="V297" s="454"/>
      <c r="W297" s="454"/>
      <c r="Y297" s="459"/>
      <c r="Z297" s="454"/>
      <c r="AA297" s="224"/>
      <c r="AB297" s="454"/>
      <c r="AC297" s="454"/>
      <c r="AD297" s="454"/>
      <c r="AE297" s="454"/>
      <c r="AK297" s="137"/>
    </row>
    <row r="298" spans="1:37" ht="15.75" customHeight="1">
      <c r="A298" s="454"/>
      <c r="B298" s="454"/>
      <c r="C298" s="454"/>
      <c r="D298" s="454"/>
      <c r="E298" s="454"/>
      <c r="F298" s="454"/>
      <c r="G298" s="454"/>
      <c r="H298" s="454"/>
      <c r="I298" s="454"/>
      <c r="J298" s="454"/>
      <c r="K298" s="454"/>
      <c r="L298" s="454"/>
      <c r="M298" s="454"/>
      <c r="N298" s="454"/>
      <c r="O298" s="454"/>
      <c r="P298" s="454"/>
      <c r="Q298" s="454"/>
      <c r="R298" s="454"/>
      <c r="S298" s="454"/>
      <c r="T298" s="454"/>
      <c r="U298" s="454"/>
      <c r="V298" s="454"/>
      <c r="W298" s="454"/>
      <c r="Y298" s="459"/>
      <c r="Z298" s="454"/>
      <c r="AA298" s="224"/>
      <c r="AB298" s="454"/>
      <c r="AC298" s="454"/>
      <c r="AD298" s="454"/>
      <c r="AE298" s="454"/>
      <c r="AK298" s="137"/>
    </row>
    <row r="299" spans="1:37" ht="15.75" customHeight="1">
      <c r="A299" s="454"/>
      <c r="B299" s="454"/>
      <c r="C299" s="454"/>
      <c r="D299" s="454"/>
      <c r="E299" s="454"/>
      <c r="F299" s="454"/>
      <c r="G299" s="454"/>
      <c r="H299" s="454"/>
      <c r="I299" s="454"/>
      <c r="J299" s="454"/>
      <c r="K299" s="454"/>
      <c r="L299" s="454"/>
      <c r="M299" s="454"/>
      <c r="N299" s="454"/>
      <c r="O299" s="454"/>
      <c r="P299" s="454"/>
      <c r="Q299" s="454"/>
      <c r="R299" s="454"/>
      <c r="S299" s="454"/>
      <c r="T299" s="454"/>
      <c r="U299" s="454"/>
      <c r="V299" s="454"/>
      <c r="W299" s="454"/>
      <c r="Y299" s="459"/>
      <c r="Z299" s="454"/>
      <c r="AA299" s="224"/>
      <c r="AB299" s="454"/>
      <c r="AC299" s="454"/>
      <c r="AD299" s="454"/>
      <c r="AE299" s="454"/>
      <c r="AK299" s="137"/>
    </row>
    <row r="300" spans="1:37" ht="15.75" customHeight="1">
      <c r="A300" s="454"/>
      <c r="B300" s="454"/>
      <c r="C300" s="454"/>
      <c r="D300" s="454"/>
      <c r="E300" s="454"/>
      <c r="F300" s="454"/>
      <c r="G300" s="454"/>
      <c r="H300" s="454"/>
      <c r="I300" s="454"/>
      <c r="J300" s="454"/>
      <c r="K300" s="454"/>
      <c r="L300" s="454"/>
      <c r="M300" s="454"/>
      <c r="N300" s="454"/>
      <c r="O300" s="454"/>
      <c r="P300" s="454"/>
      <c r="Q300" s="454"/>
      <c r="R300" s="454"/>
      <c r="S300" s="454"/>
      <c r="T300" s="454"/>
      <c r="U300" s="454"/>
      <c r="V300" s="454"/>
      <c r="W300" s="454"/>
      <c r="Y300" s="459"/>
      <c r="Z300" s="454"/>
      <c r="AA300" s="224"/>
      <c r="AB300" s="454"/>
      <c r="AC300" s="454"/>
      <c r="AD300" s="454"/>
      <c r="AE300" s="454"/>
      <c r="AK300" s="137"/>
    </row>
    <row r="301" spans="1:37" ht="15.75" customHeight="1">
      <c r="A301" s="454"/>
      <c r="B301" s="454"/>
      <c r="C301" s="454"/>
      <c r="D301" s="454"/>
      <c r="E301" s="454"/>
      <c r="F301" s="454"/>
      <c r="G301" s="454"/>
      <c r="H301" s="454"/>
      <c r="I301" s="454"/>
      <c r="J301" s="454"/>
      <c r="K301" s="454"/>
      <c r="L301" s="454"/>
      <c r="M301" s="454"/>
      <c r="N301" s="454"/>
      <c r="O301" s="454"/>
      <c r="P301" s="454"/>
      <c r="Q301" s="454"/>
      <c r="R301" s="454"/>
      <c r="S301" s="454"/>
      <c r="T301" s="454"/>
      <c r="U301" s="454"/>
      <c r="V301" s="454"/>
      <c r="W301" s="454"/>
      <c r="Y301" s="459"/>
      <c r="Z301" s="454"/>
      <c r="AA301" s="224"/>
      <c r="AB301" s="454"/>
      <c r="AC301" s="454"/>
      <c r="AD301" s="454"/>
      <c r="AE301" s="454"/>
      <c r="AK301" s="137"/>
    </row>
    <row r="302" spans="1:37" ht="15.75" customHeight="1">
      <c r="A302" s="454"/>
      <c r="B302" s="454"/>
      <c r="C302" s="454"/>
      <c r="D302" s="454"/>
      <c r="E302" s="454"/>
      <c r="F302" s="454"/>
      <c r="G302" s="454"/>
      <c r="H302" s="454"/>
      <c r="I302" s="454"/>
      <c r="J302" s="454"/>
      <c r="K302" s="454"/>
      <c r="L302" s="454"/>
      <c r="M302" s="454"/>
      <c r="N302" s="454"/>
      <c r="O302" s="454"/>
      <c r="P302" s="454"/>
      <c r="Q302" s="454"/>
      <c r="R302" s="454"/>
      <c r="S302" s="454"/>
      <c r="T302" s="454"/>
      <c r="U302" s="454"/>
      <c r="V302" s="454"/>
      <c r="W302" s="454"/>
      <c r="Y302" s="459"/>
      <c r="Z302" s="454"/>
      <c r="AA302" s="224"/>
      <c r="AB302" s="454"/>
      <c r="AC302" s="454"/>
      <c r="AD302" s="454"/>
      <c r="AE302" s="454"/>
      <c r="AK302" s="137"/>
    </row>
    <row r="303" spans="1:37" ht="15.75" customHeight="1">
      <c r="A303" s="454"/>
      <c r="B303" s="454"/>
      <c r="C303" s="454"/>
      <c r="D303" s="454"/>
      <c r="E303" s="454"/>
      <c r="F303" s="454"/>
      <c r="G303" s="454"/>
      <c r="H303" s="454"/>
      <c r="I303" s="454"/>
      <c r="J303" s="454"/>
      <c r="K303" s="454"/>
      <c r="L303" s="454"/>
      <c r="M303" s="454"/>
      <c r="N303" s="454"/>
      <c r="O303" s="454"/>
      <c r="P303" s="454"/>
      <c r="Q303" s="454"/>
      <c r="R303" s="454"/>
      <c r="S303" s="454"/>
      <c r="T303" s="454"/>
      <c r="U303" s="454"/>
      <c r="V303" s="454"/>
      <c r="W303" s="454"/>
      <c r="Y303" s="459"/>
      <c r="Z303" s="454"/>
      <c r="AA303" s="224"/>
      <c r="AB303" s="454"/>
      <c r="AC303" s="454"/>
      <c r="AD303" s="454"/>
      <c r="AE303" s="454"/>
      <c r="AK303" s="137"/>
    </row>
    <row r="304" spans="1:37" ht="15.75" customHeight="1">
      <c r="A304" s="454"/>
      <c r="B304" s="454"/>
      <c r="C304" s="454"/>
      <c r="D304" s="454"/>
      <c r="E304" s="454"/>
      <c r="F304" s="454"/>
      <c r="G304" s="454"/>
      <c r="H304" s="454"/>
      <c r="I304" s="454"/>
      <c r="J304" s="454"/>
      <c r="K304" s="454"/>
      <c r="L304" s="454"/>
      <c r="M304" s="454"/>
      <c r="N304" s="454"/>
      <c r="O304" s="454"/>
      <c r="P304" s="454"/>
      <c r="Q304" s="454"/>
      <c r="R304" s="454"/>
      <c r="S304" s="454"/>
      <c r="T304" s="454"/>
      <c r="U304" s="454"/>
      <c r="V304" s="454"/>
      <c r="W304" s="454"/>
      <c r="Y304" s="459"/>
      <c r="Z304" s="454"/>
      <c r="AA304" s="224"/>
      <c r="AB304" s="454"/>
      <c r="AC304" s="454"/>
      <c r="AD304" s="454"/>
      <c r="AE304" s="454"/>
      <c r="AK304" s="137"/>
    </row>
    <row r="305" spans="1:37" ht="15.75" customHeight="1">
      <c r="A305" s="454"/>
      <c r="B305" s="454"/>
      <c r="C305" s="454"/>
      <c r="D305" s="454"/>
      <c r="E305" s="454"/>
      <c r="F305" s="454"/>
      <c r="G305" s="454"/>
      <c r="H305" s="454"/>
      <c r="I305" s="454"/>
      <c r="J305" s="454"/>
      <c r="K305" s="454"/>
      <c r="L305" s="454"/>
      <c r="M305" s="454"/>
      <c r="N305" s="454"/>
      <c r="O305" s="454"/>
      <c r="P305" s="454"/>
      <c r="Q305" s="454"/>
      <c r="R305" s="454"/>
      <c r="S305" s="454"/>
      <c r="T305" s="454"/>
      <c r="U305" s="454"/>
      <c r="V305" s="454"/>
      <c r="W305" s="454"/>
      <c r="Y305" s="459"/>
      <c r="Z305" s="454"/>
      <c r="AA305" s="224"/>
      <c r="AB305" s="454"/>
      <c r="AC305" s="454"/>
      <c r="AD305" s="454"/>
      <c r="AE305" s="454"/>
      <c r="AK305" s="137"/>
    </row>
    <row r="306" spans="1:37" ht="15.75" customHeight="1">
      <c r="A306" s="454"/>
      <c r="B306" s="454"/>
      <c r="C306" s="454"/>
      <c r="D306" s="454"/>
      <c r="E306" s="454"/>
      <c r="F306" s="454"/>
      <c r="G306" s="454"/>
      <c r="H306" s="454"/>
      <c r="I306" s="454"/>
      <c r="J306" s="454"/>
      <c r="K306" s="454"/>
      <c r="L306" s="454"/>
      <c r="M306" s="454"/>
      <c r="N306" s="454"/>
      <c r="O306" s="454"/>
      <c r="P306" s="454"/>
      <c r="Q306" s="454"/>
      <c r="R306" s="454"/>
      <c r="S306" s="454"/>
      <c r="T306" s="454"/>
      <c r="U306" s="454"/>
      <c r="V306" s="454"/>
      <c r="W306" s="454"/>
      <c r="Y306" s="459"/>
      <c r="Z306" s="454"/>
      <c r="AA306" s="224"/>
      <c r="AB306" s="454"/>
      <c r="AC306" s="454"/>
      <c r="AD306" s="454"/>
      <c r="AE306" s="454"/>
      <c r="AK306" s="137"/>
    </row>
    <row r="307" spans="1:37" ht="15.75" customHeight="1">
      <c r="A307" s="454"/>
      <c r="B307" s="454"/>
      <c r="C307" s="454"/>
      <c r="D307" s="454"/>
      <c r="E307" s="454"/>
      <c r="F307" s="454"/>
      <c r="G307" s="454"/>
      <c r="H307" s="454"/>
      <c r="I307" s="454"/>
      <c r="J307" s="454"/>
      <c r="K307" s="454"/>
      <c r="L307" s="454"/>
      <c r="M307" s="454"/>
      <c r="N307" s="454"/>
      <c r="O307" s="454"/>
      <c r="P307" s="454"/>
      <c r="Q307" s="454"/>
      <c r="R307" s="454"/>
      <c r="S307" s="454"/>
      <c r="T307" s="454"/>
      <c r="U307" s="454"/>
      <c r="V307" s="454"/>
      <c r="W307" s="454"/>
      <c r="Y307" s="459"/>
      <c r="Z307" s="454"/>
      <c r="AA307" s="224"/>
      <c r="AB307" s="454"/>
      <c r="AC307" s="454"/>
      <c r="AD307" s="454"/>
      <c r="AE307" s="454"/>
      <c r="AK307" s="137"/>
    </row>
    <row r="308" spans="1:37" ht="15.75" customHeight="1">
      <c r="A308" s="454"/>
      <c r="B308" s="454"/>
      <c r="C308" s="454"/>
      <c r="D308" s="454"/>
      <c r="E308" s="454"/>
      <c r="F308" s="454"/>
      <c r="G308" s="454"/>
      <c r="H308" s="454"/>
      <c r="I308" s="454"/>
      <c r="J308" s="454"/>
      <c r="K308" s="454"/>
      <c r="L308" s="454"/>
      <c r="M308" s="454"/>
      <c r="N308" s="454"/>
      <c r="O308" s="454"/>
      <c r="P308" s="454"/>
      <c r="Q308" s="454"/>
      <c r="R308" s="454"/>
      <c r="S308" s="454"/>
      <c r="T308" s="454"/>
      <c r="U308" s="454"/>
      <c r="V308" s="454"/>
      <c r="W308" s="454"/>
      <c r="Y308" s="459"/>
      <c r="Z308" s="454"/>
      <c r="AA308" s="224"/>
      <c r="AB308" s="454"/>
      <c r="AC308" s="454"/>
      <c r="AD308" s="454"/>
      <c r="AE308" s="454"/>
      <c r="AK308" s="137"/>
    </row>
    <row r="309" spans="1:37" ht="15.75" customHeight="1">
      <c r="A309" s="454"/>
      <c r="B309" s="454"/>
      <c r="C309" s="454"/>
      <c r="D309" s="454"/>
      <c r="E309" s="454"/>
      <c r="F309" s="454"/>
      <c r="G309" s="454"/>
      <c r="H309" s="454"/>
      <c r="I309" s="454"/>
      <c r="J309" s="454"/>
      <c r="K309" s="454"/>
      <c r="L309" s="454"/>
      <c r="M309" s="454"/>
      <c r="N309" s="454"/>
      <c r="O309" s="454"/>
      <c r="P309" s="454"/>
      <c r="Q309" s="454"/>
      <c r="R309" s="454"/>
      <c r="S309" s="454"/>
      <c r="T309" s="454"/>
      <c r="U309" s="454"/>
      <c r="V309" s="454"/>
      <c r="W309" s="454"/>
      <c r="Y309" s="459"/>
      <c r="Z309" s="454"/>
      <c r="AA309" s="224"/>
      <c r="AB309" s="454"/>
      <c r="AC309" s="454"/>
      <c r="AD309" s="454"/>
      <c r="AE309" s="454"/>
      <c r="AK309" s="137"/>
    </row>
    <row r="310" spans="1:37" ht="15.75" customHeight="1">
      <c r="A310" s="454"/>
      <c r="B310" s="454"/>
      <c r="C310" s="454"/>
      <c r="D310" s="454"/>
      <c r="E310" s="454"/>
      <c r="F310" s="454"/>
      <c r="G310" s="454"/>
      <c r="H310" s="454"/>
      <c r="I310" s="454"/>
      <c r="J310" s="454"/>
      <c r="K310" s="454"/>
      <c r="L310" s="454"/>
      <c r="M310" s="454"/>
      <c r="N310" s="454"/>
      <c r="O310" s="454"/>
      <c r="P310" s="454"/>
      <c r="Q310" s="454"/>
      <c r="R310" s="454"/>
      <c r="S310" s="454"/>
      <c r="T310" s="454"/>
      <c r="U310" s="454"/>
      <c r="V310" s="454"/>
      <c r="W310" s="454"/>
      <c r="Y310" s="459"/>
      <c r="Z310" s="454"/>
      <c r="AA310" s="224"/>
      <c r="AB310" s="454"/>
      <c r="AC310" s="454"/>
      <c r="AD310" s="454"/>
      <c r="AE310" s="454"/>
      <c r="AK310" s="137"/>
    </row>
    <row r="311" spans="1:37" ht="15.75" customHeight="1">
      <c r="A311" s="454"/>
      <c r="B311" s="454"/>
      <c r="C311" s="454"/>
      <c r="D311" s="454"/>
      <c r="E311" s="454"/>
      <c r="F311" s="454"/>
      <c r="G311" s="454"/>
      <c r="H311" s="454"/>
      <c r="I311" s="454"/>
      <c r="J311" s="454"/>
      <c r="K311" s="454"/>
      <c r="L311" s="454"/>
      <c r="M311" s="454"/>
      <c r="N311" s="454"/>
      <c r="O311" s="454"/>
      <c r="P311" s="454"/>
      <c r="Q311" s="454"/>
      <c r="R311" s="454"/>
      <c r="S311" s="454"/>
      <c r="T311" s="454"/>
      <c r="U311" s="454"/>
      <c r="V311" s="454"/>
      <c r="W311" s="454"/>
      <c r="Y311" s="459"/>
      <c r="Z311" s="454"/>
      <c r="AA311" s="224"/>
      <c r="AB311" s="454"/>
      <c r="AC311" s="454"/>
      <c r="AD311" s="454"/>
      <c r="AE311" s="454"/>
      <c r="AK311" s="137"/>
    </row>
    <row r="312" spans="1:37" ht="15.75" customHeight="1">
      <c r="A312" s="454"/>
      <c r="B312" s="454"/>
      <c r="C312" s="454"/>
      <c r="D312" s="454"/>
      <c r="E312" s="454"/>
      <c r="F312" s="454"/>
      <c r="G312" s="454"/>
      <c r="H312" s="454"/>
      <c r="I312" s="454"/>
      <c r="J312" s="454"/>
      <c r="K312" s="454"/>
      <c r="L312" s="454"/>
      <c r="M312" s="454"/>
      <c r="N312" s="454"/>
      <c r="O312" s="454"/>
      <c r="P312" s="454"/>
      <c r="Q312" s="454"/>
      <c r="R312" s="454"/>
      <c r="S312" s="454"/>
      <c r="T312" s="454"/>
      <c r="U312" s="454"/>
      <c r="V312" s="454"/>
      <c r="W312" s="454"/>
      <c r="Y312" s="459"/>
      <c r="Z312" s="454"/>
      <c r="AA312" s="224"/>
      <c r="AB312" s="454"/>
      <c r="AC312" s="454"/>
      <c r="AD312" s="454"/>
      <c r="AE312" s="454"/>
      <c r="AK312" s="137"/>
    </row>
    <row r="313" spans="1:37" ht="15.75" customHeight="1">
      <c r="A313" s="454"/>
      <c r="B313" s="454"/>
      <c r="C313" s="454"/>
      <c r="D313" s="454"/>
      <c r="E313" s="454"/>
      <c r="F313" s="454"/>
      <c r="G313" s="454"/>
      <c r="H313" s="454"/>
      <c r="I313" s="454"/>
      <c r="J313" s="454"/>
      <c r="K313" s="454"/>
      <c r="L313" s="454"/>
      <c r="M313" s="454"/>
      <c r="N313" s="454"/>
      <c r="O313" s="454"/>
      <c r="P313" s="454"/>
      <c r="Q313" s="454"/>
      <c r="R313" s="454"/>
      <c r="S313" s="454"/>
      <c r="T313" s="454"/>
      <c r="U313" s="454"/>
      <c r="V313" s="454"/>
      <c r="W313" s="454"/>
      <c r="Y313" s="459"/>
      <c r="Z313" s="454"/>
      <c r="AA313" s="224"/>
      <c r="AB313" s="454"/>
      <c r="AC313" s="454"/>
      <c r="AD313" s="454"/>
      <c r="AE313" s="454"/>
      <c r="AK313" s="137"/>
    </row>
    <row r="314" spans="1:37" ht="15.75" customHeight="1">
      <c r="A314" s="454"/>
      <c r="B314" s="454"/>
      <c r="C314" s="454"/>
      <c r="D314" s="454"/>
      <c r="E314" s="454"/>
      <c r="F314" s="454"/>
      <c r="G314" s="454"/>
      <c r="H314" s="454"/>
      <c r="I314" s="454"/>
      <c r="J314" s="454"/>
      <c r="K314" s="454"/>
      <c r="L314" s="454"/>
      <c r="M314" s="454"/>
      <c r="N314" s="454"/>
      <c r="O314" s="454"/>
      <c r="P314" s="454"/>
      <c r="Q314" s="454"/>
      <c r="R314" s="454"/>
      <c r="S314" s="454"/>
      <c r="T314" s="454"/>
      <c r="U314" s="454"/>
      <c r="V314" s="454"/>
      <c r="W314" s="454"/>
      <c r="Y314" s="459"/>
      <c r="Z314" s="454"/>
      <c r="AA314" s="224"/>
      <c r="AB314" s="454"/>
      <c r="AC314" s="454"/>
      <c r="AD314" s="454"/>
      <c r="AE314" s="454"/>
      <c r="AK314" s="137"/>
    </row>
    <row r="315" spans="1:37" ht="15.75" customHeight="1">
      <c r="A315" s="454"/>
      <c r="B315" s="454"/>
      <c r="C315" s="454"/>
      <c r="D315" s="454"/>
      <c r="E315" s="454"/>
      <c r="F315" s="454"/>
      <c r="G315" s="454"/>
      <c r="H315" s="454"/>
      <c r="I315" s="454"/>
      <c r="J315" s="454"/>
      <c r="K315" s="454"/>
      <c r="L315" s="454"/>
      <c r="M315" s="454"/>
      <c r="N315" s="454"/>
      <c r="O315" s="454"/>
      <c r="P315" s="454"/>
      <c r="Q315" s="454"/>
      <c r="R315" s="454"/>
      <c r="S315" s="454"/>
      <c r="T315" s="454"/>
      <c r="U315" s="454"/>
      <c r="V315" s="454"/>
      <c r="W315" s="454"/>
      <c r="Y315" s="459"/>
      <c r="Z315" s="454"/>
      <c r="AA315" s="224"/>
      <c r="AB315" s="454"/>
      <c r="AC315" s="454"/>
      <c r="AD315" s="454"/>
      <c r="AE315" s="454"/>
      <c r="AK315" s="137"/>
    </row>
    <row r="316" spans="1:37" ht="15.75" customHeight="1">
      <c r="A316" s="454"/>
      <c r="B316" s="454"/>
      <c r="C316" s="454"/>
      <c r="D316" s="454"/>
      <c r="E316" s="454"/>
      <c r="F316" s="454"/>
      <c r="G316" s="454"/>
      <c r="H316" s="454"/>
      <c r="I316" s="454"/>
      <c r="J316" s="454"/>
      <c r="K316" s="454"/>
      <c r="L316" s="454"/>
      <c r="M316" s="454"/>
      <c r="N316" s="454"/>
      <c r="O316" s="454"/>
      <c r="P316" s="454"/>
      <c r="Q316" s="454"/>
      <c r="R316" s="454"/>
      <c r="S316" s="454"/>
      <c r="T316" s="454"/>
      <c r="U316" s="454"/>
      <c r="V316" s="454"/>
      <c r="W316" s="454"/>
      <c r="Y316" s="459"/>
      <c r="Z316" s="454"/>
      <c r="AA316" s="224"/>
      <c r="AB316" s="454"/>
      <c r="AC316" s="454"/>
      <c r="AD316" s="454"/>
      <c r="AE316" s="454"/>
      <c r="AK316" s="137"/>
    </row>
    <row r="317" spans="1:37" ht="15.75" customHeight="1">
      <c r="A317" s="454"/>
      <c r="B317" s="454"/>
      <c r="C317" s="454"/>
      <c r="D317" s="454"/>
      <c r="E317" s="454"/>
      <c r="F317" s="454"/>
      <c r="G317" s="454"/>
      <c r="H317" s="454"/>
      <c r="I317" s="454"/>
      <c r="J317" s="454"/>
      <c r="K317" s="454"/>
      <c r="L317" s="454"/>
      <c r="M317" s="454"/>
      <c r="N317" s="454"/>
      <c r="O317" s="454"/>
      <c r="P317" s="454"/>
      <c r="Q317" s="454"/>
      <c r="R317" s="454"/>
      <c r="S317" s="454"/>
      <c r="T317" s="454"/>
      <c r="U317" s="454"/>
      <c r="V317" s="454"/>
      <c r="W317" s="454"/>
      <c r="Y317" s="459"/>
      <c r="Z317" s="454"/>
      <c r="AA317" s="224"/>
      <c r="AB317" s="454"/>
      <c r="AC317" s="454"/>
      <c r="AD317" s="454"/>
      <c r="AE317" s="454"/>
      <c r="AK317" s="137"/>
    </row>
    <row r="318" spans="1:37" ht="15.75" customHeight="1">
      <c r="A318" s="454"/>
      <c r="B318" s="454"/>
      <c r="C318" s="454"/>
      <c r="D318" s="454"/>
      <c r="E318" s="454"/>
      <c r="F318" s="454"/>
      <c r="G318" s="454"/>
      <c r="H318" s="454"/>
      <c r="I318" s="454"/>
      <c r="J318" s="454"/>
      <c r="K318" s="454"/>
      <c r="L318" s="454"/>
      <c r="M318" s="454"/>
      <c r="N318" s="454"/>
      <c r="O318" s="454"/>
      <c r="P318" s="454"/>
      <c r="Q318" s="454"/>
      <c r="R318" s="454"/>
      <c r="S318" s="454"/>
      <c r="T318" s="454"/>
      <c r="U318" s="454"/>
      <c r="V318" s="454"/>
      <c r="W318" s="454"/>
      <c r="Y318" s="459"/>
      <c r="Z318" s="454"/>
      <c r="AA318" s="224"/>
      <c r="AB318" s="454"/>
      <c r="AC318" s="454"/>
      <c r="AD318" s="454"/>
      <c r="AE318" s="454"/>
      <c r="AK318" s="137"/>
    </row>
    <row r="319" spans="1:37" ht="15.75" customHeight="1">
      <c r="A319" s="454"/>
      <c r="B319" s="454"/>
      <c r="C319" s="454"/>
      <c r="D319" s="454"/>
      <c r="E319" s="454"/>
      <c r="F319" s="454"/>
      <c r="G319" s="454"/>
      <c r="H319" s="454"/>
      <c r="I319" s="454"/>
      <c r="J319" s="454"/>
      <c r="K319" s="454"/>
      <c r="L319" s="454"/>
      <c r="M319" s="454"/>
      <c r="N319" s="454"/>
      <c r="O319" s="454"/>
      <c r="P319" s="454"/>
      <c r="Q319" s="454"/>
      <c r="R319" s="454"/>
      <c r="S319" s="454"/>
      <c r="T319" s="454"/>
      <c r="U319" s="454"/>
      <c r="V319" s="454"/>
      <c r="W319" s="454"/>
      <c r="Y319" s="459"/>
      <c r="Z319" s="454"/>
      <c r="AA319" s="224"/>
      <c r="AB319" s="454"/>
      <c r="AC319" s="454"/>
      <c r="AD319" s="454"/>
      <c r="AE319" s="454"/>
      <c r="AK319" s="137"/>
    </row>
    <row r="320" spans="1:37" ht="15.75" customHeight="1">
      <c r="A320" s="454"/>
      <c r="B320" s="454"/>
      <c r="C320" s="454"/>
      <c r="D320" s="454"/>
      <c r="E320" s="454"/>
      <c r="F320" s="454"/>
      <c r="G320" s="454"/>
      <c r="H320" s="454"/>
      <c r="I320" s="454"/>
      <c r="J320" s="454"/>
      <c r="K320" s="454"/>
      <c r="L320" s="454"/>
      <c r="M320" s="454"/>
      <c r="N320" s="454"/>
      <c r="O320" s="454"/>
      <c r="P320" s="454"/>
      <c r="Q320" s="454"/>
      <c r="R320" s="454"/>
      <c r="S320" s="454"/>
      <c r="T320" s="454"/>
      <c r="U320" s="454"/>
      <c r="V320" s="454"/>
      <c r="W320" s="454"/>
      <c r="Y320" s="459"/>
      <c r="Z320" s="454"/>
      <c r="AA320" s="224"/>
      <c r="AB320" s="454"/>
      <c r="AC320" s="454"/>
      <c r="AD320" s="454"/>
      <c r="AE320" s="454"/>
      <c r="AK320" s="137"/>
    </row>
    <row r="321" spans="1:37" ht="15.75" customHeight="1">
      <c r="A321" s="454"/>
      <c r="B321" s="454"/>
      <c r="C321" s="454"/>
      <c r="D321" s="454"/>
      <c r="E321" s="454"/>
      <c r="F321" s="454"/>
      <c r="G321" s="454"/>
      <c r="H321" s="454"/>
      <c r="I321" s="454"/>
      <c r="J321" s="454"/>
      <c r="K321" s="454"/>
      <c r="L321" s="454"/>
      <c r="M321" s="454"/>
      <c r="N321" s="454"/>
      <c r="O321" s="454"/>
      <c r="P321" s="454"/>
      <c r="Q321" s="454"/>
      <c r="R321" s="454"/>
      <c r="S321" s="454"/>
      <c r="T321" s="454"/>
      <c r="U321" s="454"/>
      <c r="V321" s="454"/>
      <c r="W321" s="454"/>
      <c r="Y321" s="459"/>
      <c r="Z321" s="454"/>
      <c r="AA321" s="224"/>
      <c r="AB321" s="454"/>
      <c r="AC321" s="454"/>
      <c r="AD321" s="454"/>
      <c r="AE321" s="454"/>
      <c r="AK321" s="137"/>
    </row>
    <row r="322" spans="1:37" ht="15.75" customHeight="1">
      <c r="A322" s="454"/>
      <c r="B322" s="454"/>
      <c r="C322" s="454"/>
      <c r="D322" s="454"/>
      <c r="E322" s="454"/>
      <c r="F322" s="454"/>
      <c r="G322" s="454"/>
      <c r="H322" s="454"/>
      <c r="I322" s="454"/>
      <c r="J322" s="454"/>
      <c r="K322" s="454"/>
      <c r="L322" s="454"/>
      <c r="M322" s="454"/>
      <c r="N322" s="454"/>
      <c r="O322" s="454"/>
      <c r="P322" s="454"/>
      <c r="Q322" s="454"/>
      <c r="R322" s="454"/>
      <c r="S322" s="454"/>
      <c r="T322" s="454"/>
      <c r="U322" s="454"/>
      <c r="V322" s="454"/>
      <c r="W322" s="454"/>
      <c r="Y322" s="459"/>
      <c r="Z322" s="454"/>
      <c r="AA322" s="224"/>
      <c r="AB322" s="454"/>
      <c r="AC322" s="454"/>
      <c r="AD322" s="454"/>
      <c r="AE322" s="454"/>
      <c r="AK322" s="137"/>
    </row>
    <row r="323" spans="1:37" ht="15.75" customHeight="1">
      <c r="A323" s="454"/>
      <c r="B323" s="454"/>
      <c r="C323" s="454"/>
      <c r="D323" s="454"/>
      <c r="E323" s="454"/>
      <c r="F323" s="454"/>
      <c r="G323" s="454"/>
      <c r="H323" s="454"/>
      <c r="I323" s="454"/>
      <c r="J323" s="454"/>
      <c r="K323" s="454"/>
      <c r="L323" s="454"/>
      <c r="M323" s="454"/>
      <c r="N323" s="454"/>
      <c r="O323" s="454"/>
      <c r="P323" s="454"/>
      <c r="Q323" s="454"/>
      <c r="R323" s="454"/>
      <c r="S323" s="454"/>
      <c r="T323" s="454"/>
      <c r="U323" s="454"/>
      <c r="V323" s="454"/>
      <c r="W323" s="454"/>
      <c r="Y323" s="459"/>
      <c r="Z323" s="454"/>
      <c r="AA323" s="224"/>
      <c r="AB323" s="454"/>
      <c r="AC323" s="454"/>
      <c r="AD323" s="454"/>
      <c r="AE323" s="454"/>
      <c r="AK323" s="137"/>
    </row>
    <row r="324" spans="1:37" ht="15.75" customHeight="1">
      <c r="A324" s="454"/>
      <c r="B324" s="454"/>
      <c r="C324" s="454"/>
      <c r="D324" s="454"/>
      <c r="E324" s="454"/>
      <c r="F324" s="454"/>
      <c r="G324" s="454"/>
      <c r="H324" s="454"/>
      <c r="I324" s="454"/>
      <c r="J324" s="454"/>
      <c r="K324" s="454"/>
      <c r="L324" s="454"/>
      <c r="M324" s="454"/>
      <c r="N324" s="454"/>
      <c r="O324" s="454"/>
      <c r="P324" s="454"/>
      <c r="Q324" s="454"/>
      <c r="R324" s="454"/>
      <c r="S324" s="454"/>
      <c r="T324" s="454"/>
      <c r="U324" s="454"/>
      <c r="V324" s="454"/>
      <c r="W324" s="454"/>
      <c r="Y324" s="459"/>
      <c r="Z324" s="454"/>
      <c r="AA324" s="224"/>
      <c r="AB324" s="454"/>
      <c r="AC324" s="454"/>
      <c r="AD324" s="454"/>
      <c r="AE324" s="454"/>
      <c r="AK324" s="137"/>
    </row>
    <row r="325" spans="1:37" ht="15.75" customHeight="1">
      <c r="A325" s="454"/>
      <c r="B325" s="454"/>
      <c r="C325" s="454"/>
      <c r="D325" s="454"/>
      <c r="E325" s="454"/>
      <c r="F325" s="454"/>
      <c r="G325" s="454"/>
      <c r="H325" s="454"/>
      <c r="I325" s="454"/>
      <c r="J325" s="454"/>
      <c r="K325" s="454"/>
      <c r="L325" s="454"/>
      <c r="M325" s="454"/>
      <c r="N325" s="454"/>
      <c r="O325" s="454"/>
      <c r="P325" s="454"/>
      <c r="Q325" s="454"/>
      <c r="R325" s="454"/>
      <c r="S325" s="454"/>
      <c r="T325" s="454"/>
      <c r="U325" s="454"/>
      <c r="V325" s="454"/>
      <c r="W325" s="454"/>
      <c r="Y325" s="459"/>
      <c r="Z325" s="454"/>
      <c r="AA325" s="224"/>
      <c r="AB325" s="454"/>
      <c r="AC325" s="454"/>
      <c r="AD325" s="454"/>
      <c r="AE325" s="454"/>
      <c r="AK325" s="137"/>
    </row>
    <row r="326" spans="1:37" ht="15.75" customHeight="1">
      <c r="A326" s="454"/>
      <c r="B326" s="454"/>
      <c r="C326" s="454"/>
      <c r="D326" s="454"/>
      <c r="E326" s="454"/>
      <c r="F326" s="454"/>
      <c r="G326" s="454"/>
      <c r="H326" s="454"/>
      <c r="I326" s="454"/>
      <c r="J326" s="454"/>
      <c r="K326" s="454"/>
      <c r="L326" s="454"/>
      <c r="M326" s="454"/>
      <c r="N326" s="454"/>
      <c r="O326" s="454"/>
      <c r="P326" s="454"/>
      <c r="Q326" s="454"/>
      <c r="R326" s="454"/>
      <c r="S326" s="454"/>
      <c r="T326" s="454"/>
      <c r="U326" s="454"/>
      <c r="V326" s="454"/>
      <c r="W326" s="454"/>
      <c r="Y326" s="459"/>
      <c r="Z326" s="454"/>
      <c r="AA326" s="224"/>
      <c r="AB326" s="454"/>
      <c r="AC326" s="454"/>
      <c r="AD326" s="454"/>
      <c r="AE326" s="454"/>
      <c r="AK326" s="137"/>
    </row>
    <row r="327" spans="1:37" ht="15.75" customHeight="1">
      <c r="A327" s="454"/>
      <c r="B327" s="454"/>
      <c r="C327" s="454"/>
      <c r="D327" s="454"/>
      <c r="E327" s="454"/>
      <c r="F327" s="454"/>
      <c r="G327" s="454"/>
      <c r="H327" s="454"/>
      <c r="I327" s="454"/>
      <c r="J327" s="454"/>
      <c r="K327" s="454"/>
      <c r="L327" s="454"/>
      <c r="M327" s="454"/>
      <c r="N327" s="454"/>
      <c r="O327" s="454"/>
      <c r="P327" s="454"/>
      <c r="Q327" s="454"/>
      <c r="R327" s="454"/>
      <c r="S327" s="454"/>
      <c r="T327" s="454"/>
      <c r="U327" s="454"/>
      <c r="V327" s="454"/>
      <c r="W327" s="454"/>
      <c r="Y327" s="459"/>
      <c r="Z327" s="454"/>
      <c r="AA327" s="224"/>
      <c r="AB327" s="454"/>
      <c r="AC327" s="454"/>
      <c r="AD327" s="454"/>
      <c r="AE327" s="454"/>
      <c r="AK327" s="137"/>
    </row>
    <row r="328" spans="1:37" ht="15.75" customHeight="1">
      <c r="A328" s="454"/>
      <c r="B328" s="454"/>
      <c r="C328" s="454"/>
      <c r="D328" s="454"/>
      <c r="E328" s="454"/>
      <c r="F328" s="454"/>
      <c r="G328" s="454"/>
      <c r="H328" s="454"/>
      <c r="I328" s="454"/>
      <c r="J328" s="454"/>
      <c r="K328" s="454"/>
      <c r="L328" s="454"/>
      <c r="M328" s="454"/>
      <c r="N328" s="454"/>
      <c r="O328" s="454"/>
      <c r="P328" s="454"/>
      <c r="Q328" s="454"/>
      <c r="R328" s="454"/>
      <c r="S328" s="454"/>
      <c r="T328" s="454"/>
      <c r="U328" s="454"/>
      <c r="V328" s="454"/>
      <c r="W328" s="454"/>
      <c r="Y328" s="459"/>
      <c r="Z328" s="454"/>
      <c r="AA328" s="224"/>
      <c r="AB328" s="454"/>
      <c r="AC328" s="454"/>
      <c r="AD328" s="454"/>
      <c r="AE328" s="454"/>
      <c r="AK328" s="137"/>
    </row>
    <row r="329" spans="1:37" ht="15.75" customHeight="1">
      <c r="A329" s="454"/>
      <c r="B329" s="454"/>
      <c r="C329" s="454"/>
      <c r="D329" s="454"/>
      <c r="E329" s="454"/>
      <c r="F329" s="454"/>
      <c r="G329" s="454"/>
      <c r="H329" s="454"/>
      <c r="I329" s="454"/>
      <c r="J329" s="454"/>
      <c r="K329" s="454"/>
      <c r="L329" s="454"/>
      <c r="M329" s="454"/>
      <c r="N329" s="454"/>
      <c r="O329" s="454"/>
      <c r="P329" s="454"/>
      <c r="Q329" s="454"/>
      <c r="R329" s="454"/>
      <c r="S329" s="454"/>
      <c r="T329" s="454"/>
      <c r="U329" s="454"/>
      <c r="V329" s="454"/>
      <c r="W329" s="454"/>
      <c r="Y329" s="459"/>
      <c r="Z329" s="454"/>
      <c r="AA329" s="224"/>
      <c r="AB329" s="454"/>
      <c r="AC329" s="454"/>
      <c r="AD329" s="454"/>
      <c r="AE329" s="454"/>
      <c r="AK329" s="137"/>
    </row>
    <row r="330" spans="1:37" ht="15.75" customHeight="1">
      <c r="A330" s="454"/>
      <c r="B330" s="454"/>
      <c r="C330" s="454"/>
      <c r="D330" s="454"/>
      <c r="E330" s="454"/>
      <c r="F330" s="454"/>
      <c r="G330" s="454"/>
      <c r="H330" s="454"/>
      <c r="I330" s="454"/>
      <c r="J330" s="454"/>
      <c r="K330" s="454"/>
      <c r="L330" s="454"/>
      <c r="M330" s="454"/>
      <c r="N330" s="454"/>
      <c r="O330" s="454"/>
      <c r="P330" s="454"/>
      <c r="Q330" s="454"/>
      <c r="R330" s="454"/>
      <c r="S330" s="454"/>
      <c r="T330" s="454"/>
      <c r="U330" s="454"/>
      <c r="V330" s="454"/>
      <c r="W330" s="454"/>
      <c r="Y330" s="459"/>
      <c r="Z330" s="454"/>
      <c r="AA330" s="224"/>
      <c r="AB330" s="454"/>
      <c r="AC330" s="454"/>
      <c r="AD330" s="454"/>
      <c r="AE330" s="454"/>
      <c r="AK330" s="137"/>
    </row>
    <row r="331" spans="1:37" ht="15.75" customHeight="1">
      <c r="A331" s="454"/>
      <c r="B331" s="454"/>
      <c r="C331" s="454"/>
      <c r="D331" s="454"/>
      <c r="E331" s="454"/>
      <c r="F331" s="454"/>
      <c r="G331" s="454"/>
      <c r="H331" s="454"/>
      <c r="I331" s="454"/>
      <c r="J331" s="454"/>
      <c r="K331" s="454"/>
      <c r="L331" s="454"/>
      <c r="M331" s="454"/>
      <c r="N331" s="454"/>
      <c r="O331" s="454"/>
      <c r="P331" s="454"/>
      <c r="Q331" s="454"/>
      <c r="R331" s="454"/>
      <c r="S331" s="454"/>
      <c r="T331" s="454"/>
      <c r="U331" s="454"/>
      <c r="V331" s="454"/>
      <c r="W331" s="454"/>
      <c r="Y331" s="459"/>
      <c r="Z331" s="454"/>
      <c r="AA331" s="224"/>
      <c r="AB331" s="454"/>
      <c r="AC331" s="454"/>
      <c r="AD331" s="454"/>
      <c r="AE331" s="454"/>
      <c r="AK331" s="137"/>
    </row>
    <row r="332" spans="1:37" ht="15.75" customHeight="1">
      <c r="A332" s="454"/>
      <c r="B332" s="454"/>
      <c r="C332" s="454"/>
      <c r="D332" s="454"/>
      <c r="E332" s="454"/>
      <c r="F332" s="454"/>
      <c r="G332" s="454"/>
      <c r="H332" s="454"/>
      <c r="I332" s="454"/>
      <c r="J332" s="454"/>
      <c r="K332" s="454"/>
      <c r="L332" s="454"/>
      <c r="M332" s="454"/>
      <c r="N332" s="454"/>
      <c r="O332" s="454"/>
      <c r="P332" s="454"/>
      <c r="Q332" s="454"/>
      <c r="R332" s="454"/>
      <c r="S332" s="454"/>
      <c r="T332" s="454"/>
      <c r="U332" s="454"/>
      <c r="V332" s="454"/>
      <c r="W332" s="454"/>
      <c r="Y332" s="459"/>
      <c r="Z332" s="454"/>
      <c r="AA332" s="224"/>
      <c r="AB332" s="454"/>
      <c r="AC332" s="454"/>
      <c r="AD332" s="454"/>
      <c r="AE332" s="454"/>
      <c r="AK332" s="137"/>
    </row>
    <row r="333" spans="1:37" ht="15.75" customHeight="1">
      <c r="A333" s="454"/>
      <c r="B333" s="454"/>
      <c r="C333" s="454"/>
      <c r="D333" s="454"/>
      <c r="E333" s="454"/>
      <c r="F333" s="454"/>
      <c r="G333" s="454"/>
      <c r="H333" s="454"/>
      <c r="I333" s="454"/>
      <c r="J333" s="454"/>
      <c r="K333" s="454"/>
      <c r="L333" s="454"/>
      <c r="M333" s="454"/>
      <c r="N333" s="454"/>
      <c r="O333" s="454"/>
      <c r="P333" s="454"/>
      <c r="Q333" s="454"/>
      <c r="R333" s="454"/>
      <c r="S333" s="454"/>
      <c r="T333" s="454"/>
      <c r="U333" s="454"/>
      <c r="V333" s="454"/>
      <c r="W333" s="454"/>
      <c r="Y333" s="459"/>
      <c r="Z333" s="454"/>
      <c r="AA333" s="224"/>
      <c r="AB333" s="454"/>
      <c r="AC333" s="454"/>
      <c r="AD333" s="454"/>
      <c r="AE333" s="454"/>
      <c r="AK333" s="137"/>
    </row>
    <row r="334" spans="1:37" ht="15.75" customHeight="1">
      <c r="A334" s="454"/>
      <c r="B334" s="454"/>
      <c r="C334" s="454"/>
      <c r="D334" s="454"/>
      <c r="E334" s="454"/>
      <c r="F334" s="454"/>
      <c r="G334" s="454"/>
      <c r="H334" s="454"/>
      <c r="I334" s="454"/>
      <c r="J334" s="454"/>
      <c r="K334" s="454"/>
      <c r="L334" s="454"/>
      <c r="M334" s="454"/>
      <c r="N334" s="454"/>
      <c r="O334" s="454"/>
      <c r="P334" s="454"/>
      <c r="Q334" s="454"/>
      <c r="R334" s="454"/>
      <c r="S334" s="454"/>
      <c r="T334" s="454"/>
      <c r="U334" s="454"/>
      <c r="V334" s="454"/>
      <c r="W334" s="454"/>
      <c r="Y334" s="459"/>
      <c r="Z334" s="454"/>
      <c r="AA334" s="224"/>
      <c r="AB334" s="454"/>
      <c r="AC334" s="454"/>
      <c r="AD334" s="454"/>
      <c r="AE334" s="454"/>
      <c r="AK334" s="137"/>
    </row>
    <row r="335" spans="1:37" ht="15.75" customHeight="1">
      <c r="A335" s="454"/>
      <c r="B335" s="454"/>
      <c r="C335" s="454"/>
      <c r="D335" s="454"/>
      <c r="E335" s="454"/>
      <c r="F335" s="454"/>
      <c r="G335" s="454"/>
      <c r="H335" s="454"/>
      <c r="I335" s="454"/>
      <c r="J335" s="454"/>
      <c r="K335" s="454"/>
      <c r="L335" s="454"/>
      <c r="M335" s="454"/>
      <c r="N335" s="454"/>
      <c r="O335" s="454"/>
      <c r="P335" s="454"/>
      <c r="Q335" s="454"/>
      <c r="R335" s="454"/>
      <c r="S335" s="454"/>
      <c r="T335" s="454"/>
      <c r="U335" s="454"/>
      <c r="V335" s="454"/>
      <c r="W335" s="454"/>
      <c r="Y335" s="459"/>
      <c r="Z335" s="454"/>
      <c r="AA335" s="224"/>
      <c r="AB335" s="454"/>
      <c r="AC335" s="454"/>
      <c r="AD335" s="454"/>
      <c r="AE335" s="454"/>
      <c r="AK335" s="137"/>
    </row>
    <row r="336" spans="1:37" ht="15.75" customHeight="1">
      <c r="A336" s="454"/>
      <c r="B336" s="454"/>
      <c r="C336" s="454"/>
      <c r="D336" s="454"/>
      <c r="E336" s="454"/>
      <c r="F336" s="454"/>
      <c r="G336" s="454"/>
      <c r="H336" s="454"/>
      <c r="I336" s="454"/>
      <c r="J336" s="454"/>
      <c r="K336" s="454"/>
      <c r="L336" s="454"/>
      <c r="M336" s="454"/>
      <c r="N336" s="454"/>
      <c r="O336" s="454"/>
      <c r="P336" s="454"/>
      <c r="Q336" s="454"/>
      <c r="R336" s="454"/>
      <c r="S336" s="454"/>
      <c r="T336" s="454"/>
      <c r="U336" s="454"/>
      <c r="V336" s="454"/>
      <c r="W336" s="454"/>
      <c r="Y336" s="459"/>
      <c r="Z336" s="454"/>
      <c r="AA336" s="224"/>
      <c r="AB336" s="454"/>
      <c r="AC336" s="454"/>
      <c r="AD336" s="454"/>
      <c r="AE336" s="454"/>
      <c r="AK336" s="137"/>
    </row>
    <row r="337" spans="1:37" ht="15.75" customHeight="1">
      <c r="A337" s="454"/>
      <c r="B337" s="454"/>
      <c r="C337" s="454"/>
      <c r="D337" s="454"/>
      <c r="E337" s="454"/>
      <c r="F337" s="454"/>
      <c r="G337" s="454"/>
      <c r="H337" s="454"/>
      <c r="I337" s="454"/>
      <c r="J337" s="454"/>
      <c r="K337" s="454"/>
      <c r="L337" s="454"/>
      <c r="M337" s="454"/>
      <c r="N337" s="454"/>
      <c r="O337" s="454"/>
      <c r="P337" s="454"/>
      <c r="Q337" s="454"/>
      <c r="R337" s="454"/>
      <c r="S337" s="454"/>
      <c r="T337" s="454"/>
      <c r="U337" s="454"/>
      <c r="V337" s="454"/>
      <c r="W337" s="454"/>
      <c r="Y337" s="459"/>
      <c r="Z337" s="454"/>
      <c r="AA337" s="224"/>
      <c r="AB337" s="454"/>
      <c r="AC337" s="454"/>
      <c r="AD337" s="454"/>
      <c r="AE337" s="454"/>
      <c r="AK337" s="137"/>
    </row>
    <row r="338" spans="1:37" ht="15.75" customHeight="1">
      <c r="A338" s="454"/>
      <c r="B338" s="454"/>
      <c r="C338" s="454"/>
      <c r="D338" s="454"/>
      <c r="E338" s="454"/>
      <c r="F338" s="454"/>
      <c r="G338" s="454"/>
      <c r="H338" s="454"/>
      <c r="I338" s="454"/>
      <c r="J338" s="454"/>
      <c r="K338" s="454"/>
      <c r="L338" s="454"/>
      <c r="M338" s="454"/>
      <c r="N338" s="454"/>
      <c r="O338" s="454"/>
      <c r="P338" s="454"/>
      <c r="Q338" s="454"/>
      <c r="R338" s="454"/>
      <c r="S338" s="454"/>
      <c r="T338" s="454"/>
      <c r="U338" s="454"/>
      <c r="V338" s="454"/>
      <c r="W338" s="454"/>
      <c r="Y338" s="459"/>
      <c r="Z338" s="454"/>
      <c r="AA338" s="224"/>
      <c r="AB338" s="454"/>
      <c r="AC338" s="454"/>
      <c r="AD338" s="454"/>
      <c r="AE338" s="454"/>
      <c r="AK338" s="137"/>
    </row>
    <row r="339" spans="1:37" ht="15.75" customHeight="1">
      <c r="A339" s="454"/>
      <c r="B339" s="454"/>
      <c r="C339" s="454"/>
      <c r="D339" s="454"/>
      <c r="E339" s="454"/>
      <c r="F339" s="454"/>
      <c r="G339" s="454"/>
      <c r="H339" s="454"/>
      <c r="I339" s="454"/>
      <c r="J339" s="454"/>
      <c r="K339" s="454"/>
      <c r="L339" s="454"/>
      <c r="M339" s="454"/>
      <c r="N339" s="454"/>
      <c r="O339" s="454"/>
      <c r="P339" s="454"/>
      <c r="Q339" s="454"/>
      <c r="R339" s="454"/>
      <c r="S339" s="454"/>
      <c r="T339" s="454"/>
      <c r="U339" s="454"/>
      <c r="V339" s="454"/>
      <c r="W339" s="454"/>
      <c r="Y339" s="459"/>
      <c r="Z339" s="454"/>
      <c r="AA339" s="224"/>
      <c r="AB339" s="454"/>
      <c r="AC339" s="454"/>
      <c r="AD339" s="454"/>
      <c r="AE339" s="454"/>
      <c r="AK339" s="137"/>
    </row>
    <row r="340" spans="1:37" ht="15.75" customHeight="1">
      <c r="A340" s="454"/>
      <c r="B340" s="454"/>
      <c r="C340" s="454"/>
      <c r="D340" s="454"/>
      <c r="E340" s="454"/>
      <c r="F340" s="454"/>
      <c r="G340" s="454"/>
      <c r="H340" s="454"/>
      <c r="I340" s="454"/>
      <c r="J340" s="454"/>
      <c r="K340" s="454"/>
      <c r="L340" s="454"/>
      <c r="M340" s="454"/>
      <c r="N340" s="454"/>
      <c r="O340" s="454"/>
      <c r="P340" s="454"/>
      <c r="Q340" s="454"/>
      <c r="R340" s="454"/>
      <c r="S340" s="454"/>
      <c r="T340" s="454"/>
      <c r="U340" s="454"/>
      <c r="V340" s="454"/>
      <c r="W340" s="454"/>
      <c r="Y340" s="459"/>
      <c r="Z340" s="454"/>
      <c r="AA340" s="224"/>
      <c r="AB340" s="454"/>
      <c r="AC340" s="454"/>
      <c r="AD340" s="454"/>
      <c r="AE340" s="454"/>
      <c r="AK340" s="137"/>
    </row>
    <row r="341" spans="1:37" ht="15.75" customHeight="1">
      <c r="A341" s="454"/>
      <c r="B341" s="454"/>
      <c r="C341" s="454"/>
      <c r="D341" s="454"/>
      <c r="E341" s="454"/>
      <c r="F341" s="454"/>
      <c r="G341" s="454"/>
      <c r="H341" s="454"/>
      <c r="I341" s="454"/>
      <c r="J341" s="454"/>
      <c r="K341" s="454"/>
      <c r="L341" s="454"/>
      <c r="M341" s="454"/>
      <c r="N341" s="454"/>
      <c r="O341" s="454"/>
      <c r="P341" s="454"/>
      <c r="Q341" s="454"/>
      <c r="R341" s="454"/>
      <c r="S341" s="454"/>
      <c r="T341" s="454"/>
      <c r="U341" s="454"/>
      <c r="V341" s="454"/>
      <c r="W341" s="454"/>
      <c r="Y341" s="459"/>
      <c r="Z341" s="454"/>
      <c r="AA341" s="224"/>
      <c r="AB341" s="454"/>
      <c r="AC341" s="454"/>
      <c r="AD341" s="454"/>
      <c r="AE341" s="454"/>
      <c r="AK341" s="137"/>
    </row>
    <row r="342" spans="1:37" ht="15.75" customHeight="1">
      <c r="A342" s="454"/>
      <c r="B342" s="454"/>
      <c r="C342" s="454"/>
      <c r="D342" s="454"/>
      <c r="E342" s="454"/>
      <c r="F342" s="454"/>
      <c r="G342" s="454"/>
      <c r="H342" s="454"/>
      <c r="I342" s="454"/>
      <c r="J342" s="454"/>
      <c r="K342" s="454"/>
      <c r="L342" s="454"/>
      <c r="M342" s="454"/>
      <c r="N342" s="454"/>
      <c r="O342" s="454"/>
      <c r="P342" s="454"/>
      <c r="Q342" s="454"/>
      <c r="R342" s="454"/>
      <c r="S342" s="454"/>
      <c r="T342" s="454"/>
      <c r="U342" s="454"/>
      <c r="V342" s="454"/>
      <c r="W342" s="454"/>
      <c r="Y342" s="459"/>
      <c r="Z342" s="454"/>
      <c r="AA342" s="224"/>
      <c r="AB342" s="454"/>
      <c r="AC342" s="454"/>
      <c r="AD342" s="454"/>
      <c r="AE342" s="454"/>
      <c r="AK342" s="137"/>
    </row>
    <row r="343" spans="1:37" ht="15.75" customHeight="1">
      <c r="A343" s="454"/>
      <c r="B343" s="454"/>
      <c r="C343" s="454"/>
      <c r="D343" s="454"/>
      <c r="E343" s="454"/>
      <c r="F343" s="454"/>
      <c r="G343" s="454"/>
      <c r="H343" s="454"/>
      <c r="I343" s="454"/>
      <c r="J343" s="454"/>
      <c r="K343" s="454"/>
      <c r="L343" s="454"/>
      <c r="M343" s="454"/>
      <c r="N343" s="454"/>
      <c r="O343" s="454"/>
      <c r="P343" s="454"/>
      <c r="Q343" s="454"/>
      <c r="R343" s="454"/>
      <c r="S343" s="454"/>
      <c r="T343" s="454"/>
      <c r="U343" s="454"/>
      <c r="V343" s="454"/>
      <c r="W343" s="454"/>
      <c r="Y343" s="459"/>
      <c r="Z343" s="454"/>
      <c r="AA343" s="224"/>
      <c r="AB343" s="454"/>
      <c r="AC343" s="454"/>
      <c r="AD343" s="454"/>
      <c r="AE343" s="454"/>
      <c r="AK343" s="137"/>
    </row>
    <row r="344" spans="1:37" ht="15.75" customHeight="1">
      <c r="A344" s="454"/>
      <c r="B344" s="454"/>
      <c r="C344" s="454"/>
      <c r="D344" s="454"/>
      <c r="E344" s="454"/>
      <c r="F344" s="454"/>
      <c r="G344" s="454"/>
      <c r="H344" s="454"/>
      <c r="I344" s="454"/>
      <c r="J344" s="454"/>
      <c r="K344" s="454"/>
      <c r="L344" s="454"/>
      <c r="M344" s="454"/>
      <c r="N344" s="454"/>
      <c r="O344" s="454"/>
      <c r="P344" s="454"/>
      <c r="Q344" s="454"/>
      <c r="R344" s="454"/>
      <c r="S344" s="454"/>
      <c r="T344" s="454"/>
      <c r="U344" s="454"/>
      <c r="V344" s="454"/>
      <c r="W344" s="454"/>
      <c r="Y344" s="459"/>
      <c r="Z344" s="454"/>
      <c r="AA344" s="224"/>
      <c r="AB344" s="454"/>
      <c r="AC344" s="454"/>
      <c r="AD344" s="454"/>
      <c r="AE344" s="454"/>
      <c r="AK344" s="137"/>
    </row>
    <row r="345" spans="1:37" ht="15.75" customHeight="1">
      <c r="A345" s="454"/>
      <c r="B345" s="454"/>
      <c r="C345" s="454"/>
      <c r="D345" s="454"/>
      <c r="E345" s="454"/>
      <c r="F345" s="454"/>
      <c r="G345" s="454"/>
      <c r="H345" s="454"/>
      <c r="I345" s="454"/>
      <c r="J345" s="454"/>
      <c r="K345" s="454"/>
      <c r="L345" s="454"/>
      <c r="M345" s="454"/>
      <c r="N345" s="454"/>
      <c r="O345" s="454"/>
      <c r="P345" s="454"/>
      <c r="Q345" s="454"/>
      <c r="R345" s="454"/>
      <c r="S345" s="454"/>
      <c r="T345" s="454"/>
      <c r="U345" s="454"/>
      <c r="V345" s="454"/>
      <c r="W345" s="454"/>
      <c r="Y345" s="459"/>
      <c r="Z345" s="454"/>
      <c r="AA345" s="224"/>
      <c r="AB345" s="454"/>
      <c r="AC345" s="454"/>
      <c r="AD345" s="454"/>
      <c r="AE345" s="454"/>
      <c r="AK345" s="137"/>
    </row>
    <row r="346" spans="1:37" ht="15.75" customHeight="1">
      <c r="A346" s="454"/>
      <c r="B346" s="454"/>
      <c r="C346" s="454"/>
      <c r="D346" s="454"/>
      <c r="E346" s="454"/>
      <c r="F346" s="454"/>
      <c r="G346" s="454"/>
      <c r="H346" s="454"/>
      <c r="I346" s="454"/>
      <c r="J346" s="454"/>
      <c r="K346" s="454"/>
      <c r="L346" s="454"/>
      <c r="M346" s="454"/>
      <c r="N346" s="454"/>
      <c r="O346" s="454"/>
      <c r="P346" s="454"/>
      <c r="Q346" s="454"/>
      <c r="R346" s="454"/>
      <c r="S346" s="454"/>
      <c r="T346" s="454"/>
      <c r="U346" s="454"/>
      <c r="V346" s="454"/>
      <c r="W346" s="454"/>
      <c r="Y346" s="459"/>
      <c r="Z346" s="454"/>
      <c r="AA346" s="224"/>
      <c r="AB346" s="454"/>
      <c r="AC346" s="454"/>
      <c r="AD346" s="454"/>
      <c r="AE346" s="454"/>
      <c r="AK346" s="137"/>
    </row>
    <row r="347" spans="1:37" ht="15.75" customHeight="1">
      <c r="A347" s="454"/>
      <c r="B347" s="454"/>
      <c r="C347" s="454"/>
      <c r="D347" s="454"/>
      <c r="E347" s="454"/>
      <c r="F347" s="454"/>
      <c r="G347" s="454"/>
      <c r="H347" s="454"/>
      <c r="I347" s="454"/>
      <c r="J347" s="454"/>
      <c r="K347" s="454"/>
      <c r="L347" s="454"/>
      <c r="M347" s="454"/>
      <c r="N347" s="454"/>
      <c r="O347" s="454"/>
      <c r="P347" s="454"/>
      <c r="Q347" s="454"/>
      <c r="R347" s="454"/>
      <c r="S347" s="454"/>
      <c r="T347" s="454"/>
      <c r="U347" s="454"/>
      <c r="V347" s="454"/>
      <c r="W347" s="454"/>
      <c r="Y347" s="459"/>
      <c r="Z347" s="454"/>
      <c r="AA347" s="224"/>
      <c r="AB347" s="454"/>
      <c r="AC347" s="454"/>
      <c r="AD347" s="454"/>
      <c r="AE347" s="454"/>
      <c r="AK347" s="137"/>
    </row>
    <row r="348" spans="1:37" ht="15.75" customHeight="1">
      <c r="A348" s="454"/>
      <c r="B348" s="454"/>
      <c r="C348" s="454"/>
      <c r="D348" s="454"/>
      <c r="E348" s="454"/>
      <c r="F348" s="454"/>
      <c r="G348" s="454"/>
      <c r="H348" s="454"/>
      <c r="I348" s="454"/>
      <c r="J348" s="454"/>
      <c r="K348" s="454"/>
      <c r="L348" s="454"/>
      <c r="M348" s="454"/>
      <c r="N348" s="454"/>
      <c r="O348" s="454"/>
      <c r="P348" s="454"/>
      <c r="Q348" s="454"/>
      <c r="R348" s="454"/>
      <c r="S348" s="454"/>
      <c r="T348" s="454"/>
      <c r="U348" s="454"/>
      <c r="V348" s="454"/>
      <c r="W348" s="454"/>
      <c r="Y348" s="459"/>
      <c r="Z348" s="454"/>
      <c r="AA348" s="224"/>
      <c r="AB348" s="454"/>
      <c r="AC348" s="454"/>
      <c r="AD348" s="454"/>
      <c r="AE348" s="454"/>
      <c r="AK348" s="137"/>
    </row>
    <row r="349" spans="1:37" ht="15.75" customHeight="1">
      <c r="A349" s="454"/>
      <c r="B349" s="454"/>
      <c r="C349" s="454"/>
      <c r="D349" s="454"/>
      <c r="E349" s="454"/>
      <c r="F349" s="454"/>
      <c r="G349" s="454"/>
      <c r="H349" s="454"/>
      <c r="I349" s="454"/>
      <c r="J349" s="454"/>
      <c r="K349" s="454"/>
      <c r="L349" s="454"/>
      <c r="M349" s="454"/>
      <c r="N349" s="454"/>
      <c r="O349" s="454"/>
      <c r="P349" s="454"/>
      <c r="Q349" s="454"/>
      <c r="R349" s="454"/>
      <c r="S349" s="454"/>
      <c r="T349" s="454"/>
      <c r="U349" s="454"/>
      <c r="V349" s="454"/>
      <c r="W349" s="454"/>
      <c r="Y349" s="459"/>
      <c r="Z349" s="454"/>
      <c r="AA349" s="224"/>
      <c r="AB349" s="454"/>
      <c r="AC349" s="454"/>
      <c r="AD349" s="454"/>
      <c r="AE349" s="454"/>
      <c r="AK349" s="137"/>
    </row>
    <row r="350" spans="1:37" ht="15.75" customHeight="1">
      <c r="A350" s="454"/>
      <c r="B350" s="454"/>
      <c r="C350" s="454"/>
      <c r="D350" s="454"/>
      <c r="E350" s="454"/>
      <c r="F350" s="454"/>
      <c r="G350" s="454"/>
      <c r="H350" s="454"/>
      <c r="I350" s="454"/>
      <c r="J350" s="454"/>
      <c r="K350" s="454"/>
      <c r="L350" s="454"/>
      <c r="M350" s="454"/>
      <c r="N350" s="454"/>
      <c r="O350" s="454"/>
      <c r="P350" s="454"/>
      <c r="Q350" s="454"/>
      <c r="R350" s="454"/>
      <c r="S350" s="454"/>
      <c r="T350" s="454"/>
      <c r="U350" s="454"/>
      <c r="V350" s="454"/>
      <c r="W350" s="454"/>
      <c r="Y350" s="459"/>
      <c r="Z350" s="454"/>
      <c r="AA350" s="224"/>
      <c r="AB350" s="454"/>
      <c r="AC350" s="454"/>
      <c r="AD350" s="454"/>
      <c r="AE350" s="454"/>
      <c r="AK350" s="137"/>
    </row>
    <row r="351" spans="1:37" ht="15.75" customHeight="1">
      <c r="A351" s="454"/>
      <c r="B351" s="454"/>
      <c r="C351" s="454"/>
      <c r="D351" s="454"/>
      <c r="E351" s="454"/>
      <c r="F351" s="454"/>
      <c r="G351" s="454"/>
      <c r="H351" s="454"/>
      <c r="I351" s="454"/>
      <c r="J351" s="454"/>
      <c r="K351" s="454"/>
      <c r="L351" s="454"/>
      <c r="M351" s="454"/>
      <c r="N351" s="454"/>
      <c r="O351" s="454"/>
      <c r="P351" s="454"/>
      <c r="Q351" s="454"/>
      <c r="R351" s="454"/>
      <c r="S351" s="454"/>
      <c r="T351" s="454"/>
      <c r="U351" s="454"/>
      <c r="V351" s="454"/>
      <c r="W351" s="454"/>
      <c r="Y351" s="459"/>
      <c r="Z351" s="454"/>
      <c r="AA351" s="224"/>
      <c r="AB351" s="454"/>
      <c r="AC351" s="454"/>
      <c r="AD351" s="454"/>
      <c r="AE351" s="454"/>
      <c r="AK351" s="137"/>
    </row>
    <row r="352" spans="1:37" ht="15.75" customHeight="1">
      <c r="A352" s="454"/>
      <c r="B352" s="454"/>
      <c r="C352" s="454"/>
      <c r="D352" s="454"/>
      <c r="E352" s="454"/>
      <c r="F352" s="454"/>
      <c r="G352" s="454"/>
      <c r="H352" s="454"/>
      <c r="I352" s="454"/>
      <c r="J352" s="454"/>
      <c r="K352" s="454"/>
      <c r="L352" s="454"/>
      <c r="M352" s="454"/>
      <c r="N352" s="454"/>
      <c r="O352" s="454"/>
      <c r="P352" s="454"/>
      <c r="Q352" s="454"/>
      <c r="R352" s="454"/>
      <c r="S352" s="454"/>
      <c r="T352" s="454"/>
      <c r="U352" s="454"/>
      <c r="V352" s="454"/>
      <c r="W352" s="454"/>
      <c r="Y352" s="459"/>
      <c r="Z352" s="454"/>
      <c r="AA352" s="224"/>
      <c r="AB352" s="454"/>
      <c r="AC352" s="454"/>
      <c r="AD352" s="454"/>
      <c r="AE352" s="454"/>
      <c r="AK352" s="137"/>
    </row>
    <row r="353" spans="1:37" ht="15.75" customHeight="1">
      <c r="A353" s="454"/>
      <c r="B353" s="454"/>
      <c r="C353" s="454"/>
      <c r="D353" s="454"/>
      <c r="E353" s="454"/>
      <c r="F353" s="454"/>
      <c r="G353" s="454"/>
      <c r="H353" s="454"/>
      <c r="I353" s="454"/>
      <c r="J353" s="454"/>
      <c r="K353" s="454"/>
      <c r="L353" s="454"/>
      <c r="M353" s="454"/>
      <c r="N353" s="454"/>
      <c r="O353" s="454"/>
      <c r="P353" s="454"/>
      <c r="Q353" s="454"/>
      <c r="R353" s="454"/>
      <c r="S353" s="454"/>
      <c r="T353" s="454"/>
      <c r="U353" s="454"/>
      <c r="V353" s="454"/>
      <c r="W353" s="454"/>
      <c r="Y353" s="459"/>
      <c r="Z353" s="454"/>
      <c r="AA353" s="224"/>
      <c r="AB353" s="454"/>
      <c r="AC353" s="454"/>
      <c r="AD353" s="454"/>
      <c r="AE353" s="454"/>
      <c r="AK353" s="137"/>
    </row>
    <row r="354" spans="1:37" ht="15.75" customHeight="1">
      <c r="A354" s="454"/>
      <c r="B354" s="454"/>
      <c r="C354" s="454"/>
      <c r="D354" s="454"/>
      <c r="E354" s="454"/>
      <c r="F354" s="454"/>
      <c r="G354" s="454"/>
      <c r="H354" s="454"/>
      <c r="I354" s="454"/>
      <c r="J354" s="454"/>
      <c r="K354" s="454"/>
      <c r="L354" s="454"/>
      <c r="M354" s="454"/>
      <c r="N354" s="454"/>
      <c r="O354" s="454"/>
      <c r="P354" s="454"/>
      <c r="Q354" s="454"/>
      <c r="R354" s="454"/>
      <c r="S354" s="454"/>
      <c r="T354" s="454"/>
      <c r="U354" s="454"/>
      <c r="V354" s="454"/>
      <c r="W354" s="454"/>
      <c r="Y354" s="459"/>
      <c r="Z354" s="454"/>
      <c r="AA354" s="224"/>
      <c r="AB354" s="454"/>
      <c r="AC354" s="454"/>
      <c r="AD354" s="454"/>
      <c r="AE354" s="454"/>
      <c r="AK354" s="137"/>
    </row>
    <row r="355" spans="1:37" ht="15.75" customHeight="1">
      <c r="A355" s="454"/>
      <c r="B355" s="454"/>
      <c r="C355" s="454"/>
      <c r="D355" s="454"/>
      <c r="E355" s="454"/>
      <c r="F355" s="454"/>
      <c r="G355" s="454"/>
      <c r="H355" s="454"/>
      <c r="I355" s="454"/>
      <c r="J355" s="454"/>
      <c r="K355" s="454"/>
      <c r="L355" s="454"/>
      <c r="M355" s="454"/>
      <c r="N355" s="454"/>
      <c r="O355" s="454"/>
      <c r="P355" s="454"/>
      <c r="Q355" s="454"/>
      <c r="R355" s="454"/>
      <c r="S355" s="454"/>
      <c r="T355" s="454"/>
      <c r="U355" s="454"/>
      <c r="V355" s="454"/>
      <c r="W355" s="454"/>
      <c r="Y355" s="459"/>
      <c r="Z355" s="454"/>
      <c r="AA355" s="224"/>
      <c r="AB355" s="454"/>
      <c r="AC355" s="454"/>
      <c r="AD355" s="454"/>
      <c r="AE355" s="454"/>
      <c r="AK355" s="137"/>
    </row>
    <row r="356" spans="1:37" ht="15.75" customHeight="1">
      <c r="A356" s="454"/>
      <c r="B356" s="454"/>
      <c r="C356" s="454"/>
      <c r="D356" s="454"/>
      <c r="E356" s="454"/>
      <c r="F356" s="454"/>
      <c r="G356" s="454"/>
      <c r="H356" s="454"/>
      <c r="I356" s="454"/>
      <c r="J356" s="454"/>
      <c r="K356" s="454"/>
      <c r="L356" s="454"/>
      <c r="M356" s="454"/>
      <c r="N356" s="454"/>
      <c r="O356" s="454"/>
      <c r="P356" s="454"/>
      <c r="Q356" s="454"/>
      <c r="R356" s="454"/>
      <c r="S356" s="454"/>
      <c r="T356" s="454"/>
      <c r="U356" s="454"/>
      <c r="V356" s="454"/>
      <c r="W356" s="454"/>
      <c r="Y356" s="459"/>
      <c r="Z356" s="454"/>
      <c r="AA356" s="224"/>
      <c r="AB356" s="454"/>
      <c r="AC356" s="454"/>
      <c r="AD356" s="454"/>
      <c r="AE356" s="454"/>
      <c r="AK356" s="137"/>
    </row>
    <row r="357" spans="1:37" ht="15.75" customHeight="1">
      <c r="A357" s="454"/>
      <c r="B357" s="454"/>
      <c r="C357" s="454"/>
      <c r="D357" s="454"/>
      <c r="E357" s="454"/>
      <c r="F357" s="454"/>
      <c r="G357" s="454"/>
      <c r="H357" s="454"/>
      <c r="I357" s="454"/>
      <c r="J357" s="454"/>
      <c r="K357" s="454"/>
      <c r="L357" s="454"/>
      <c r="M357" s="454"/>
      <c r="N357" s="454"/>
      <c r="O357" s="454"/>
      <c r="P357" s="454"/>
      <c r="Q357" s="454"/>
      <c r="R357" s="454"/>
      <c r="S357" s="454"/>
      <c r="T357" s="454"/>
      <c r="U357" s="454"/>
      <c r="V357" s="454"/>
      <c r="W357" s="454"/>
      <c r="Y357" s="459"/>
      <c r="Z357" s="454"/>
      <c r="AA357" s="224"/>
      <c r="AB357" s="454"/>
      <c r="AC357" s="454"/>
      <c r="AD357" s="454"/>
      <c r="AE357" s="454"/>
      <c r="AK357" s="137"/>
    </row>
    <row r="358" spans="1:37" ht="15.75" customHeight="1">
      <c r="A358" s="454"/>
      <c r="B358" s="454"/>
      <c r="C358" s="454"/>
      <c r="D358" s="454"/>
      <c r="E358" s="454"/>
      <c r="F358" s="454"/>
      <c r="G358" s="454"/>
      <c r="H358" s="454"/>
      <c r="I358" s="454"/>
      <c r="J358" s="454"/>
      <c r="K358" s="454"/>
      <c r="L358" s="454"/>
      <c r="M358" s="454"/>
      <c r="N358" s="454"/>
      <c r="O358" s="454"/>
      <c r="P358" s="454"/>
      <c r="Q358" s="454"/>
      <c r="R358" s="454"/>
      <c r="S358" s="454"/>
      <c r="T358" s="454"/>
      <c r="U358" s="454"/>
      <c r="V358" s="454"/>
      <c r="W358" s="454"/>
      <c r="Y358" s="459"/>
      <c r="Z358" s="454"/>
      <c r="AA358" s="224"/>
      <c r="AB358" s="454"/>
      <c r="AC358" s="454"/>
      <c r="AD358" s="454"/>
      <c r="AE358" s="454"/>
      <c r="AK358" s="137"/>
    </row>
    <row r="359" spans="1:37" ht="15.75" customHeight="1">
      <c r="A359" s="454"/>
      <c r="B359" s="454"/>
      <c r="C359" s="454"/>
      <c r="D359" s="454"/>
      <c r="E359" s="454"/>
      <c r="F359" s="454"/>
      <c r="G359" s="454"/>
      <c r="H359" s="454"/>
      <c r="I359" s="454"/>
      <c r="J359" s="454"/>
      <c r="K359" s="454"/>
      <c r="L359" s="454"/>
      <c r="M359" s="454"/>
      <c r="N359" s="454"/>
      <c r="O359" s="454"/>
      <c r="P359" s="454"/>
      <c r="Q359" s="454"/>
      <c r="R359" s="454"/>
      <c r="S359" s="454"/>
      <c r="T359" s="454"/>
      <c r="U359" s="454"/>
      <c r="V359" s="454"/>
      <c r="W359" s="454"/>
      <c r="Y359" s="459"/>
      <c r="Z359" s="454"/>
      <c r="AA359" s="224"/>
      <c r="AB359" s="454"/>
      <c r="AC359" s="454"/>
      <c r="AD359" s="454"/>
      <c r="AE359" s="454"/>
      <c r="AK359" s="137"/>
    </row>
    <row r="360" spans="1:37" ht="15.75" customHeight="1">
      <c r="A360" s="454"/>
      <c r="B360" s="454"/>
      <c r="C360" s="454"/>
      <c r="D360" s="454"/>
      <c r="E360" s="454"/>
      <c r="F360" s="454"/>
      <c r="G360" s="454"/>
      <c r="H360" s="454"/>
      <c r="I360" s="454"/>
      <c r="J360" s="454"/>
      <c r="K360" s="454"/>
      <c r="L360" s="454"/>
      <c r="M360" s="454"/>
      <c r="N360" s="454"/>
      <c r="O360" s="454"/>
      <c r="P360" s="454"/>
      <c r="Q360" s="454"/>
      <c r="R360" s="454"/>
      <c r="S360" s="454"/>
      <c r="T360" s="454"/>
      <c r="U360" s="454"/>
      <c r="V360" s="454"/>
      <c r="W360" s="454"/>
      <c r="Y360" s="459"/>
      <c r="Z360" s="454"/>
      <c r="AA360" s="224"/>
      <c r="AB360" s="454"/>
      <c r="AC360" s="454"/>
      <c r="AD360" s="454"/>
      <c r="AE360" s="454"/>
      <c r="AK360" s="137"/>
    </row>
    <row r="361" spans="1:37" ht="15.75" customHeight="1">
      <c r="A361" s="454"/>
      <c r="B361" s="454"/>
      <c r="C361" s="454"/>
      <c r="D361" s="454"/>
      <c r="E361" s="454"/>
      <c r="F361" s="454"/>
      <c r="G361" s="454"/>
      <c r="H361" s="454"/>
      <c r="I361" s="454"/>
      <c r="J361" s="454"/>
      <c r="K361" s="454"/>
      <c r="L361" s="454"/>
      <c r="M361" s="454"/>
      <c r="N361" s="454"/>
      <c r="O361" s="454"/>
      <c r="P361" s="454"/>
      <c r="Q361" s="454"/>
      <c r="R361" s="454"/>
      <c r="S361" s="454"/>
      <c r="T361" s="454"/>
      <c r="U361" s="454"/>
      <c r="V361" s="454"/>
      <c r="W361" s="454"/>
      <c r="Y361" s="459"/>
      <c r="Z361" s="454"/>
      <c r="AA361" s="224"/>
      <c r="AB361" s="454"/>
      <c r="AC361" s="454"/>
      <c r="AD361" s="454"/>
      <c r="AE361" s="454"/>
      <c r="AK361" s="137"/>
    </row>
    <row r="362" spans="1:37" ht="15.75" customHeight="1">
      <c r="A362" s="454"/>
      <c r="B362" s="454"/>
      <c r="C362" s="454"/>
      <c r="D362" s="454"/>
      <c r="E362" s="454"/>
      <c r="F362" s="454"/>
      <c r="G362" s="454"/>
      <c r="H362" s="454"/>
      <c r="I362" s="454"/>
      <c r="J362" s="454"/>
      <c r="K362" s="454"/>
      <c r="L362" s="454"/>
      <c r="M362" s="454"/>
      <c r="N362" s="454"/>
      <c r="O362" s="454"/>
      <c r="P362" s="454"/>
      <c r="Q362" s="454"/>
      <c r="R362" s="454"/>
      <c r="S362" s="454"/>
      <c r="T362" s="454"/>
      <c r="U362" s="454"/>
      <c r="V362" s="454"/>
      <c r="W362" s="454"/>
      <c r="Y362" s="459"/>
      <c r="Z362" s="454"/>
      <c r="AA362" s="224"/>
      <c r="AB362" s="454"/>
      <c r="AC362" s="454"/>
      <c r="AD362" s="454"/>
      <c r="AE362" s="454"/>
      <c r="AK362" s="137"/>
    </row>
    <row r="363" spans="1:37" ht="15.75" customHeight="1">
      <c r="A363" s="454"/>
      <c r="B363" s="454"/>
      <c r="C363" s="454"/>
      <c r="D363" s="454"/>
      <c r="E363" s="454"/>
      <c r="F363" s="454"/>
      <c r="G363" s="454"/>
      <c r="H363" s="454"/>
      <c r="I363" s="454"/>
      <c r="J363" s="454"/>
      <c r="K363" s="454"/>
      <c r="L363" s="454"/>
      <c r="M363" s="454"/>
      <c r="N363" s="454"/>
      <c r="O363" s="454"/>
      <c r="P363" s="454"/>
      <c r="Q363" s="454"/>
      <c r="R363" s="454"/>
      <c r="S363" s="454"/>
      <c r="T363" s="454"/>
      <c r="U363" s="454"/>
      <c r="V363" s="454"/>
      <c r="W363" s="454"/>
      <c r="Y363" s="459"/>
      <c r="Z363" s="454"/>
      <c r="AA363" s="224"/>
      <c r="AB363" s="454"/>
      <c r="AC363" s="454"/>
      <c r="AD363" s="454"/>
      <c r="AE363" s="454"/>
      <c r="AK363" s="137"/>
    </row>
    <row r="364" spans="1:37" ht="15.75" customHeight="1">
      <c r="A364" s="454"/>
      <c r="B364" s="454"/>
      <c r="C364" s="454"/>
      <c r="D364" s="454"/>
      <c r="E364" s="454"/>
      <c r="F364" s="454"/>
      <c r="G364" s="454"/>
      <c r="H364" s="454"/>
      <c r="I364" s="454"/>
      <c r="J364" s="454"/>
      <c r="K364" s="454"/>
      <c r="L364" s="454"/>
      <c r="M364" s="454"/>
      <c r="N364" s="454"/>
      <c r="O364" s="454"/>
      <c r="P364" s="454"/>
      <c r="Q364" s="454"/>
      <c r="R364" s="454"/>
      <c r="S364" s="454"/>
      <c r="T364" s="454"/>
      <c r="U364" s="454"/>
      <c r="V364" s="454"/>
      <c r="W364" s="454"/>
      <c r="Y364" s="459"/>
      <c r="Z364" s="454"/>
      <c r="AA364" s="224"/>
      <c r="AB364" s="454"/>
      <c r="AC364" s="454"/>
      <c r="AD364" s="454"/>
      <c r="AE364" s="454"/>
      <c r="AK364" s="137"/>
    </row>
    <row r="365" spans="1:37" ht="15.75" customHeight="1">
      <c r="A365" s="454"/>
      <c r="B365" s="454"/>
      <c r="C365" s="454"/>
      <c r="D365" s="454"/>
      <c r="E365" s="454"/>
      <c r="F365" s="454"/>
      <c r="G365" s="454"/>
      <c r="H365" s="454"/>
      <c r="I365" s="454"/>
      <c r="J365" s="454"/>
      <c r="K365" s="454"/>
      <c r="L365" s="454"/>
      <c r="M365" s="454"/>
      <c r="N365" s="454"/>
      <c r="O365" s="454"/>
      <c r="P365" s="454"/>
      <c r="Q365" s="454"/>
      <c r="R365" s="454"/>
      <c r="S365" s="454"/>
      <c r="T365" s="454"/>
      <c r="U365" s="454"/>
      <c r="V365" s="454"/>
      <c r="W365" s="454"/>
      <c r="Y365" s="459"/>
      <c r="Z365" s="454"/>
      <c r="AA365" s="224"/>
      <c r="AB365" s="454"/>
      <c r="AC365" s="454"/>
      <c r="AD365" s="454"/>
      <c r="AE365" s="454"/>
      <c r="AK365" s="137"/>
    </row>
    <row r="366" spans="1:37" ht="15.75" customHeight="1">
      <c r="A366" s="454"/>
      <c r="B366" s="454"/>
      <c r="C366" s="454"/>
      <c r="D366" s="454"/>
      <c r="E366" s="454"/>
      <c r="F366" s="454"/>
      <c r="G366" s="454"/>
      <c r="H366" s="454"/>
      <c r="I366" s="454"/>
      <c r="J366" s="454"/>
      <c r="K366" s="454"/>
      <c r="L366" s="454"/>
      <c r="M366" s="454"/>
      <c r="N366" s="454"/>
      <c r="O366" s="454"/>
      <c r="P366" s="454"/>
      <c r="Q366" s="454"/>
      <c r="R366" s="454"/>
      <c r="S366" s="454"/>
      <c r="T366" s="454"/>
      <c r="U366" s="454"/>
      <c r="V366" s="454"/>
      <c r="W366" s="454"/>
      <c r="Y366" s="459"/>
      <c r="Z366" s="454"/>
      <c r="AA366" s="224"/>
      <c r="AB366" s="454"/>
      <c r="AC366" s="454"/>
      <c r="AD366" s="454"/>
      <c r="AE366" s="454"/>
      <c r="AK366" s="137"/>
    </row>
    <row r="367" spans="1:37" ht="15.75" customHeight="1">
      <c r="A367" s="454"/>
      <c r="B367" s="454"/>
      <c r="C367" s="454"/>
      <c r="D367" s="454"/>
      <c r="E367" s="454"/>
      <c r="F367" s="454"/>
      <c r="G367" s="454"/>
      <c r="H367" s="454"/>
      <c r="I367" s="454"/>
      <c r="J367" s="454"/>
      <c r="K367" s="454"/>
      <c r="L367" s="454"/>
      <c r="M367" s="454"/>
      <c r="N367" s="454"/>
      <c r="O367" s="454"/>
      <c r="P367" s="454"/>
      <c r="Q367" s="454"/>
      <c r="R367" s="454"/>
      <c r="S367" s="454"/>
      <c r="T367" s="454"/>
      <c r="U367" s="454"/>
      <c r="V367" s="454"/>
      <c r="W367" s="454"/>
      <c r="Y367" s="459"/>
      <c r="Z367" s="454"/>
      <c r="AA367" s="224"/>
      <c r="AB367" s="454"/>
      <c r="AC367" s="454"/>
      <c r="AD367" s="454"/>
      <c r="AE367" s="454"/>
      <c r="AK367" s="137"/>
    </row>
    <row r="368" spans="1:37" ht="15.75" customHeight="1">
      <c r="A368" s="454"/>
      <c r="B368" s="454"/>
      <c r="C368" s="454"/>
      <c r="D368" s="454"/>
      <c r="E368" s="454"/>
      <c r="F368" s="454"/>
      <c r="G368" s="454"/>
      <c r="H368" s="454"/>
      <c r="I368" s="454"/>
      <c r="J368" s="454"/>
      <c r="K368" s="454"/>
      <c r="L368" s="454"/>
      <c r="M368" s="454"/>
      <c r="N368" s="454"/>
      <c r="O368" s="454"/>
      <c r="P368" s="454"/>
      <c r="Q368" s="454"/>
      <c r="R368" s="454"/>
      <c r="S368" s="454"/>
      <c r="T368" s="454"/>
      <c r="U368" s="454"/>
      <c r="V368" s="454"/>
      <c r="W368" s="454"/>
      <c r="Y368" s="459"/>
      <c r="Z368" s="454"/>
      <c r="AA368" s="224"/>
      <c r="AB368" s="454"/>
      <c r="AC368" s="454"/>
      <c r="AD368" s="454"/>
      <c r="AE368" s="454"/>
      <c r="AK368" s="137"/>
    </row>
    <row r="369" spans="1:37" ht="15.75" customHeight="1">
      <c r="A369" s="454"/>
      <c r="B369" s="454"/>
      <c r="C369" s="454"/>
      <c r="D369" s="454"/>
      <c r="E369" s="454"/>
      <c r="F369" s="454"/>
      <c r="G369" s="454"/>
      <c r="H369" s="454"/>
      <c r="I369" s="454"/>
      <c r="J369" s="454"/>
      <c r="K369" s="454"/>
      <c r="L369" s="454"/>
      <c r="M369" s="454"/>
      <c r="N369" s="454"/>
      <c r="O369" s="454"/>
      <c r="P369" s="454"/>
      <c r="Q369" s="454"/>
      <c r="R369" s="454"/>
      <c r="S369" s="454"/>
      <c r="T369" s="454"/>
      <c r="U369" s="454"/>
      <c r="V369" s="454"/>
      <c r="W369" s="454"/>
      <c r="Y369" s="459"/>
      <c r="Z369" s="454"/>
      <c r="AA369" s="224"/>
      <c r="AB369" s="454"/>
      <c r="AC369" s="454"/>
      <c r="AD369" s="454"/>
      <c r="AE369" s="454"/>
      <c r="AK369" s="137"/>
    </row>
    <row r="370" spans="1:37" ht="15.75" customHeight="1">
      <c r="A370" s="454"/>
      <c r="B370" s="454"/>
      <c r="C370" s="454"/>
      <c r="D370" s="454"/>
      <c r="E370" s="454"/>
      <c r="F370" s="454"/>
      <c r="G370" s="454"/>
      <c r="H370" s="454"/>
      <c r="I370" s="454"/>
      <c r="J370" s="454"/>
      <c r="K370" s="454"/>
      <c r="L370" s="454"/>
      <c r="M370" s="454"/>
      <c r="N370" s="454"/>
      <c r="O370" s="454"/>
      <c r="P370" s="454"/>
      <c r="Q370" s="454"/>
      <c r="R370" s="454"/>
      <c r="S370" s="454"/>
      <c r="T370" s="454"/>
      <c r="U370" s="454"/>
      <c r="V370" s="454"/>
      <c r="W370" s="454"/>
      <c r="Y370" s="459"/>
      <c r="Z370" s="454"/>
      <c r="AA370" s="224"/>
      <c r="AB370" s="454"/>
      <c r="AC370" s="454"/>
      <c r="AD370" s="454"/>
      <c r="AE370" s="454"/>
      <c r="AK370" s="137"/>
    </row>
    <row r="371" spans="1:37" ht="15.75" customHeight="1">
      <c r="A371" s="454"/>
      <c r="B371" s="454"/>
      <c r="C371" s="454"/>
      <c r="D371" s="454"/>
      <c r="E371" s="454"/>
      <c r="F371" s="454"/>
      <c r="G371" s="454"/>
      <c r="H371" s="454"/>
      <c r="I371" s="454"/>
      <c r="J371" s="454"/>
      <c r="K371" s="454"/>
      <c r="L371" s="454"/>
      <c r="M371" s="454"/>
      <c r="N371" s="454"/>
      <c r="O371" s="454"/>
      <c r="P371" s="454"/>
      <c r="Q371" s="454"/>
      <c r="R371" s="454"/>
      <c r="S371" s="454"/>
      <c r="T371" s="454"/>
      <c r="U371" s="454"/>
      <c r="V371" s="454"/>
      <c r="W371" s="454"/>
      <c r="Y371" s="459"/>
      <c r="Z371" s="454"/>
      <c r="AA371" s="224"/>
      <c r="AB371" s="454"/>
      <c r="AC371" s="454"/>
      <c r="AD371" s="454"/>
      <c r="AE371" s="454"/>
      <c r="AK371" s="137"/>
    </row>
    <row r="372" spans="1:37" ht="15.75" customHeight="1">
      <c r="A372" s="454"/>
      <c r="B372" s="454"/>
      <c r="C372" s="454"/>
      <c r="D372" s="454"/>
      <c r="E372" s="454"/>
      <c r="F372" s="454"/>
      <c r="G372" s="454"/>
      <c r="H372" s="454"/>
      <c r="I372" s="454"/>
      <c r="J372" s="454"/>
      <c r="K372" s="454"/>
      <c r="L372" s="454"/>
      <c r="M372" s="454"/>
      <c r="N372" s="454"/>
      <c r="O372" s="454"/>
      <c r="P372" s="454"/>
      <c r="Q372" s="454"/>
      <c r="R372" s="454"/>
      <c r="S372" s="454"/>
      <c r="T372" s="454"/>
      <c r="U372" s="454"/>
      <c r="V372" s="454"/>
      <c r="W372" s="454"/>
      <c r="Y372" s="459"/>
      <c r="Z372" s="454"/>
      <c r="AA372" s="224"/>
      <c r="AB372" s="454"/>
      <c r="AC372" s="454"/>
      <c r="AD372" s="454"/>
      <c r="AE372" s="454"/>
      <c r="AK372" s="137"/>
    </row>
    <row r="373" spans="1:37" ht="15.75" customHeight="1">
      <c r="A373" s="454"/>
      <c r="B373" s="454"/>
      <c r="C373" s="454"/>
      <c r="D373" s="454"/>
      <c r="E373" s="454"/>
      <c r="F373" s="454"/>
      <c r="G373" s="454"/>
      <c r="H373" s="454"/>
      <c r="I373" s="454"/>
      <c r="J373" s="454"/>
      <c r="K373" s="454"/>
      <c r="L373" s="454"/>
      <c r="M373" s="454"/>
      <c r="N373" s="454"/>
      <c r="O373" s="454"/>
      <c r="P373" s="454"/>
      <c r="Q373" s="454"/>
      <c r="R373" s="454"/>
      <c r="S373" s="454"/>
      <c r="T373" s="454"/>
      <c r="U373" s="454"/>
      <c r="V373" s="454"/>
      <c r="W373" s="454"/>
      <c r="Y373" s="459"/>
      <c r="Z373" s="454"/>
      <c r="AA373" s="224"/>
      <c r="AB373" s="454"/>
      <c r="AC373" s="454"/>
      <c r="AD373" s="454"/>
      <c r="AE373" s="454"/>
      <c r="AK373" s="137"/>
    </row>
    <row r="374" spans="1:37" ht="15.75" customHeight="1">
      <c r="A374" s="454"/>
      <c r="B374" s="454"/>
      <c r="C374" s="454"/>
      <c r="D374" s="454"/>
      <c r="E374" s="454"/>
      <c r="F374" s="454"/>
      <c r="G374" s="454"/>
      <c r="H374" s="454"/>
      <c r="I374" s="454"/>
      <c r="J374" s="454"/>
      <c r="K374" s="454"/>
      <c r="L374" s="454"/>
      <c r="M374" s="454"/>
      <c r="N374" s="454"/>
      <c r="O374" s="454"/>
      <c r="P374" s="454"/>
      <c r="Q374" s="454"/>
      <c r="R374" s="454"/>
      <c r="S374" s="454"/>
      <c r="T374" s="454"/>
      <c r="U374" s="454"/>
      <c r="V374" s="454"/>
      <c r="W374" s="454"/>
      <c r="Y374" s="459"/>
      <c r="Z374" s="454"/>
      <c r="AA374" s="224"/>
      <c r="AB374" s="454"/>
      <c r="AC374" s="454"/>
      <c r="AD374" s="454"/>
      <c r="AE374" s="454"/>
      <c r="AK374" s="137"/>
    </row>
    <row r="375" spans="1:37" ht="15.75" customHeight="1">
      <c r="A375" s="454"/>
      <c r="B375" s="454"/>
      <c r="C375" s="454"/>
      <c r="D375" s="454"/>
      <c r="E375" s="454"/>
      <c r="F375" s="454"/>
      <c r="G375" s="454"/>
      <c r="H375" s="454"/>
      <c r="I375" s="454"/>
      <c r="J375" s="454"/>
      <c r="K375" s="454"/>
      <c r="L375" s="454"/>
      <c r="M375" s="454"/>
      <c r="N375" s="454"/>
      <c r="O375" s="454"/>
      <c r="P375" s="454"/>
      <c r="Q375" s="454"/>
      <c r="R375" s="454"/>
      <c r="S375" s="454"/>
      <c r="T375" s="454"/>
      <c r="U375" s="454"/>
      <c r="V375" s="454"/>
      <c r="W375" s="454"/>
      <c r="Y375" s="459"/>
      <c r="Z375" s="454"/>
      <c r="AA375" s="224"/>
      <c r="AB375" s="454"/>
      <c r="AC375" s="454"/>
      <c r="AD375" s="454"/>
      <c r="AE375" s="454"/>
      <c r="AK375" s="137"/>
    </row>
    <row r="376" spans="1:37" ht="15.75" customHeight="1">
      <c r="A376" s="454"/>
      <c r="B376" s="454"/>
      <c r="C376" s="454"/>
      <c r="D376" s="454"/>
      <c r="E376" s="454"/>
      <c r="F376" s="454"/>
      <c r="G376" s="454"/>
      <c r="H376" s="454"/>
      <c r="I376" s="454"/>
      <c r="J376" s="454"/>
      <c r="K376" s="454"/>
      <c r="L376" s="454"/>
      <c r="M376" s="454"/>
      <c r="N376" s="454"/>
      <c r="O376" s="454"/>
      <c r="P376" s="454"/>
      <c r="Q376" s="454"/>
      <c r="R376" s="454"/>
      <c r="S376" s="454"/>
      <c r="T376" s="454"/>
      <c r="U376" s="454"/>
      <c r="V376" s="454"/>
      <c r="W376" s="454"/>
      <c r="Y376" s="459"/>
      <c r="Z376" s="454"/>
      <c r="AA376" s="224"/>
      <c r="AB376" s="454"/>
      <c r="AC376" s="454"/>
      <c r="AD376" s="454"/>
      <c r="AE376" s="454"/>
      <c r="AK376" s="137"/>
    </row>
    <row r="377" spans="1:37" ht="15.75" customHeight="1">
      <c r="A377" s="454"/>
      <c r="B377" s="454"/>
      <c r="C377" s="454"/>
      <c r="D377" s="454"/>
      <c r="E377" s="454"/>
      <c r="F377" s="454"/>
      <c r="G377" s="454"/>
      <c r="H377" s="454"/>
      <c r="I377" s="454"/>
      <c r="J377" s="454"/>
      <c r="K377" s="454"/>
      <c r="L377" s="454"/>
      <c r="M377" s="454"/>
      <c r="N377" s="454"/>
      <c r="O377" s="454"/>
      <c r="P377" s="454"/>
      <c r="Q377" s="454"/>
      <c r="R377" s="454"/>
      <c r="S377" s="454"/>
      <c r="T377" s="454"/>
      <c r="U377" s="454"/>
      <c r="V377" s="454"/>
      <c r="W377" s="454"/>
      <c r="Y377" s="459"/>
      <c r="Z377" s="454"/>
      <c r="AA377" s="224"/>
      <c r="AB377" s="454"/>
      <c r="AC377" s="454"/>
      <c r="AD377" s="454"/>
      <c r="AE377" s="454"/>
      <c r="AK377" s="137"/>
    </row>
    <row r="378" spans="1:37" ht="15.75" customHeight="1">
      <c r="A378" s="454"/>
      <c r="B378" s="454"/>
      <c r="C378" s="454"/>
      <c r="D378" s="454"/>
      <c r="E378" s="454"/>
      <c r="F378" s="454"/>
      <c r="G378" s="454"/>
      <c r="H378" s="454"/>
      <c r="I378" s="454"/>
      <c r="J378" s="454"/>
      <c r="K378" s="454"/>
      <c r="L378" s="454"/>
      <c r="M378" s="454"/>
      <c r="N378" s="454"/>
      <c r="O378" s="454"/>
      <c r="P378" s="454"/>
      <c r="Q378" s="454"/>
      <c r="R378" s="454"/>
      <c r="S378" s="454"/>
      <c r="T378" s="454"/>
      <c r="U378" s="454"/>
      <c r="V378" s="454"/>
      <c r="W378" s="454"/>
      <c r="Y378" s="459"/>
      <c r="Z378" s="454"/>
      <c r="AA378" s="224"/>
      <c r="AB378" s="454"/>
      <c r="AC378" s="454"/>
      <c r="AD378" s="454"/>
      <c r="AE378" s="454"/>
      <c r="AK378" s="137"/>
    </row>
    <row r="379" spans="1:37" ht="15.75" customHeight="1">
      <c r="A379" s="454"/>
      <c r="B379" s="454"/>
      <c r="C379" s="454"/>
      <c r="D379" s="454"/>
      <c r="E379" s="454"/>
      <c r="F379" s="454"/>
      <c r="G379" s="454"/>
      <c r="H379" s="454"/>
      <c r="I379" s="454"/>
      <c r="J379" s="454"/>
      <c r="K379" s="454"/>
      <c r="L379" s="454"/>
      <c r="M379" s="454"/>
      <c r="N379" s="454"/>
      <c r="O379" s="454"/>
      <c r="P379" s="454"/>
      <c r="Q379" s="454"/>
      <c r="R379" s="454"/>
      <c r="S379" s="454"/>
      <c r="T379" s="454"/>
      <c r="U379" s="454"/>
      <c r="V379" s="454"/>
      <c r="W379" s="454"/>
      <c r="Y379" s="459"/>
      <c r="Z379" s="454"/>
      <c r="AA379" s="224"/>
      <c r="AB379" s="454"/>
      <c r="AC379" s="454"/>
      <c r="AD379" s="454"/>
      <c r="AE379" s="454"/>
      <c r="AK379" s="137"/>
    </row>
    <row r="380" spans="1:37" ht="15.75" customHeight="1">
      <c r="A380" s="454"/>
      <c r="B380" s="454"/>
      <c r="C380" s="454"/>
      <c r="D380" s="454"/>
      <c r="E380" s="454"/>
      <c r="F380" s="454"/>
      <c r="G380" s="454"/>
      <c r="H380" s="454"/>
      <c r="I380" s="454"/>
      <c r="J380" s="454"/>
      <c r="K380" s="454"/>
      <c r="L380" s="454"/>
      <c r="M380" s="454"/>
      <c r="N380" s="454"/>
      <c r="O380" s="454"/>
      <c r="P380" s="454"/>
      <c r="Q380" s="454"/>
      <c r="R380" s="454"/>
      <c r="S380" s="454"/>
      <c r="T380" s="454"/>
      <c r="U380" s="454"/>
      <c r="V380" s="454"/>
      <c r="W380" s="454"/>
      <c r="Y380" s="459"/>
      <c r="Z380" s="454"/>
      <c r="AA380" s="224"/>
      <c r="AB380" s="454"/>
      <c r="AC380" s="454"/>
      <c r="AD380" s="454"/>
      <c r="AE380" s="454"/>
      <c r="AK380" s="137"/>
    </row>
    <row r="381" spans="1:37" ht="15.75" customHeight="1">
      <c r="A381" s="454"/>
      <c r="B381" s="454"/>
      <c r="C381" s="454"/>
      <c r="D381" s="454"/>
      <c r="E381" s="454"/>
      <c r="F381" s="454"/>
      <c r="G381" s="454"/>
      <c r="H381" s="454"/>
      <c r="I381" s="454"/>
      <c r="J381" s="454"/>
      <c r="K381" s="454"/>
      <c r="L381" s="454"/>
      <c r="M381" s="454"/>
      <c r="N381" s="454"/>
      <c r="O381" s="454"/>
      <c r="P381" s="454"/>
      <c r="Q381" s="454"/>
      <c r="R381" s="454"/>
      <c r="S381" s="454"/>
      <c r="T381" s="454"/>
      <c r="U381" s="454"/>
      <c r="V381" s="454"/>
      <c r="W381" s="454"/>
      <c r="Y381" s="459"/>
      <c r="Z381" s="454"/>
      <c r="AA381" s="224"/>
      <c r="AB381" s="454"/>
      <c r="AC381" s="454"/>
      <c r="AD381" s="454"/>
      <c r="AE381" s="454"/>
      <c r="AK381" s="137"/>
    </row>
    <row r="382" spans="1:37" ht="15.75" customHeight="1">
      <c r="A382" s="454"/>
      <c r="B382" s="454"/>
      <c r="C382" s="454"/>
      <c r="D382" s="454"/>
      <c r="E382" s="454"/>
      <c r="F382" s="454"/>
      <c r="G382" s="454"/>
      <c r="H382" s="454"/>
      <c r="I382" s="454"/>
      <c r="J382" s="454"/>
      <c r="K382" s="454"/>
      <c r="L382" s="454"/>
      <c r="M382" s="454"/>
      <c r="N382" s="454"/>
      <c r="O382" s="454"/>
      <c r="P382" s="454"/>
      <c r="Q382" s="454"/>
      <c r="R382" s="454"/>
      <c r="S382" s="454"/>
      <c r="T382" s="454"/>
      <c r="U382" s="454"/>
      <c r="V382" s="454"/>
      <c r="W382" s="454"/>
      <c r="Y382" s="459"/>
      <c r="Z382" s="454"/>
      <c r="AA382" s="224"/>
      <c r="AB382" s="454"/>
      <c r="AC382" s="454"/>
      <c r="AD382" s="454"/>
      <c r="AE382" s="454"/>
      <c r="AK382" s="137"/>
    </row>
    <row r="383" spans="1:37" ht="15.75" customHeight="1">
      <c r="A383" s="454"/>
      <c r="B383" s="454"/>
      <c r="C383" s="454"/>
      <c r="D383" s="454"/>
      <c r="E383" s="454"/>
      <c r="F383" s="454"/>
      <c r="G383" s="454"/>
      <c r="H383" s="454"/>
      <c r="I383" s="454"/>
      <c r="J383" s="454"/>
      <c r="K383" s="454"/>
      <c r="L383" s="454"/>
      <c r="M383" s="454"/>
      <c r="N383" s="454"/>
      <c r="O383" s="454"/>
      <c r="P383" s="454"/>
      <c r="Q383" s="454"/>
      <c r="R383" s="454"/>
      <c r="S383" s="454"/>
      <c r="T383" s="454"/>
      <c r="U383" s="454"/>
      <c r="V383" s="454"/>
      <c r="W383" s="454"/>
      <c r="Y383" s="459"/>
      <c r="Z383" s="454"/>
      <c r="AA383" s="224"/>
      <c r="AB383" s="454"/>
      <c r="AC383" s="454"/>
      <c r="AD383" s="454"/>
      <c r="AE383" s="454"/>
      <c r="AK383" s="137"/>
    </row>
    <row r="384" spans="1:37" ht="15.75" customHeight="1">
      <c r="A384" s="454"/>
      <c r="B384" s="454"/>
      <c r="C384" s="454"/>
      <c r="D384" s="454"/>
      <c r="E384" s="454"/>
      <c r="F384" s="454"/>
      <c r="G384" s="454"/>
      <c r="H384" s="454"/>
      <c r="I384" s="454"/>
      <c r="J384" s="454"/>
      <c r="K384" s="454"/>
      <c r="L384" s="454"/>
      <c r="M384" s="454"/>
      <c r="N384" s="454"/>
      <c r="O384" s="454"/>
      <c r="P384" s="454"/>
      <c r="Q384" s="454"/>
      <c r="R384" s="454"/>
      <c r="S384" s="454"/>
      <c r="T384" s="454"/>
      <c r="U384" s="454"/>
      <c r="V384" s="454"/>
      <c r="W384" s="454"/>
      <c r="Y384" s="459"/>
      <c r="Z384" s="454"/>
      <c r="AA384" s="224"/>
      <c r="AB384" s="454"/>
      <c r="AC384" s="454"/>
      <c r="AD384" s="454"/>
      <c r="AE384" s="454"/>
      <c r="AK384" s="137"/>
    </row>
    <row r="385" spans="1:37" ht="15.75" customHeight="1">
      <c r="A385" s="454"/>
      <c r="B385" s="454"/>
      <c r="C385" s="454"/>
      <c r="D385" s="454"/>
      <c r="E385" s="454"/>
      <c r="F385" s="454"/>
      <c r="G385" s="454"/>
      <c r="H385" s="454"/>
      <c r="I385" s="454"/>
      <c r="J385" s="454"/>
      <c r="K385" s="454"/>
      <c r="L385" s="454"/>
      <c r="M385" s="454"/>
      <c r="N385" s="454"/>
      <c r="O385" s="454"/>
      <c r="P385" s="454"/>
      <c r="Q385" s="454"/>
      <c r="R385" s="454"/>
      <c r="S385" s="454"/>
      <c r="T385" s="454"/>
      <c r="U385" s="454"/>
      <c r="V385" s="454"/>
      <c r="W385" s="454"/>
      <c r="Y385" s="459"/>
      <c r="Z385" s="454"/>
      <c r="AA385" s="224"/>
      <c r="AB385" s="454"/>
      <c r="AC385" s="454"/>
      <c r="AD385" s="454"/>
      <c r="AE385" s="454"/>
      <c r="AK385" s="137"/>
    </row>
    <row r="386" spans="1:37" ht="15.75" customHeight="1">
      <c r="A386" s="454"/>
      <c r="B386" s="454"/>
      <c r="C386" s="454"/>
      <c r="D386" s="454"/>
      <c r="E386" s="454"/>
      <c r="F386" s="454"/>
      <c r="G386" s="454"/>
      <c r="H386" s="454"/>
      <c r="I386" s="454"/>
      <c r="J386" s="454"/>
      <c r="K386" s="454"/>
      <c r="L386" s="454"/>
      <c r="M386" s="454"/>
      <c r="N386" s="454"/>
      <c r="O386" s="454"/>
      <c r="P386" s="454"/>
      <c r="Q386" s="454"/>
      <c r="R386" s="454"/>
      <c r="S386" s="454"/>
      <c r="T386" s="454"/>
      <c r="U386" s="454"/>
      <c r="V386" s="454"/>
      <c r="W386" s="454"/>
      <c r="Y386" s="459"/>
      <c r="Z386" s="454"/>
      <c r="AA386" s="224"/>
      <c r="AB386" s="454"/>
      <c r="AC386" s="454"/>
      <c r="AD386" s="454"/>
      <c r="AE386" s="454"/>
      <c r="AK386" s="137"/>
    </row>
    <row r="387" spans="1:37" ht="15.75" customHeight="1">
      <c r="A387" s="454"/>
      <c r="B387" s="454"/>
      <c r="C387" s="454"/>
      <c r="D387" s="454"/>
      <c r="E387" s="454"/>
      <c r="F387" s="454"/>
      <c r="G387" s="454"/>
      <c r="H387" s="454"/>
      <c r="I387" s="454"/>
      <c r="J387" s="454"/>
      <c r="K387" s="454"/>
      <c r="L387" s="454"/>
      <c r="M387" s="454"/>
      <c r="N387" s="454"/>
      <c r="O387" s="454"/>
      <c r="P387" s="454"/>
      <c r="Q387" s="454"/>
      <c r="R387" s="454"/>
      <c r="S387" s="454"/>
      <c r="T387" s="454"/>
      <c r="U387" s="454"/>
      <c r="V387" s="454"/>
      <c r="W387" s="454"/>
      <c r="Y387" s="459"/>
      <c r="Z387" s="454"/>
      <c r="AA387" s="224"/>
      <c r="AB387" s="454"/>
      <c r="AC387" s="454"/>
      <c r="AD387" s="454"/>
      <c r="AE387" s="454"/>
      <c r="AK387" s="137"/>
    </row>
    <row r="388" spans="1:37" ht="15.75" customHeight="1">
      <c r="A388" s="454"/>
      <c r="B388" s="454"/>
      <c r="C388" s="454"/>
      <c r="D388" s="454"/>
      <c r="E388" s="454"/>
      <c r="F388" s="454"/>
      <c r="G388" s="454"/>
      <c r="H388" s="454"/>
      <c r="I388" s="454"/>
      <c r="J388" s="454"/>
      <c r="K388" s="454"/>
      <c r="L388" s="454"/>
      <c r="M388" s="454"/>
      <c r="N388" s="454"/>
      <c r="O388" s="454"/>
      <c r="P388" s="454"/>
      <c r="Q388" s="454"/>
      <c r="R388" s="454"/>
      <c r="S388" s="454"/>
      <c r="T388" s="454"/>
      <c r="U388" s="454"/>
      <c r="V388" s="454"/>
      <c r="W388" s="454"/>
      <c r="Y388" s="459"/>
      <c r="Z388" s="454"/>
      <c r="AA388" s="224"/>
      <c r="AB388" s="454"/>
      <c r="AC388" s="454"/>
      <c r="AD388" s="454"/>
      <c r="AE388" s="454"/>
      <c r="AK388" s="137"/>
    </row>
    <row r="389" spans="1:37" ht="15.75" customHeight="1">
      <c r="A389" s="454"/>
      <c r="B389" s="454"/>
      <c r="C389" s="454"/>
      <c r="D389" s="454"/>
      <c r="E389" s="454"/>
      <c r="F389" s="454"/>
      <c r="G389" s="454"/>
      <c r="H389" s="454"/>
      <c r="I389" s="454"/>
      <c r="J389" s="454"/>
      <c r="K389" s="454"/>
      <c r="L389" s="454"/>
      <c r="M389" s="454"/>
      <c r="N389" s="454"/>
      <c r="O389" s="454"/>
      <c r="P389" s="454"/>
      <c r="Q389" s="454"/>
      <c r="R389" s="454"/>
      <c r="S389" s="454"/>
      <c r="T389" s="454"/>
      <c r="U389" s="454"/>
      <c r="V389" s="454"/>
      <c r="W389" s="454"/>
      <c r="Y389" s="459"/>
      <c r="Z389" s="454"/>
      <c r="AA389" s="224"/>
      <c r="AB389" s="454"/>
      <c r="AC389" s="454"/>
      <c r="AD389" s="454"/>
      <c r="AE389" s="454"/>
      <c r="AK389" s="137"/>
    </row>
    <row r="390" spans="1:37" ht="15.75" customHeight="1">
      <c r="A390" s="454"/>
      <c r="B390" s="454"/>
      <c r="C390" s="454"/>
      <c r="D390" s="454"/>
      <c r="E390" s="454"/>
      <c r="F390" s="454"/>
      <c r="G390" s="454"/>
      <c r="H390" s="454"/>
      <c r="I390" s="454"/>
      <c r="J390" s="454"/>
      <c r="K390" s="454"/>
      <c r="L390" s="454"/>
      <c r="M390" s="454"/>
      <c r="N390" s="454"/>
      <c r="O390" s="454"/>
      <c r="P390" s="454"/>
      <c r="Q390" s="454"/>
      <c r="R390" s="454"/>
      <c r="S390" s="454"/>
      <c r="T390" s="454"/>
      <c r="U390" s="454"/>
      <c r="V390" s="454"/>
      <c r="W390" s="454"/>
      <c r="Y390" s="459"/>
      <c r="Z390" s="454"/>
      <c r="AA390" s="224"/>
      <c r="AB390" s="454"/>
      <c r="AC390" s="454"/>
      <c r="AD390" s="454"/>
      <c r="AE390" s="454"/>
      <c r="AK390" s="137"/>
    </row>
    <row r="391" spans="1:37" ht="15.75" customHeight="1">
      <c r="A391" s="454"/>
      <c r="B391" s="454"/>
      <c r="C391" s="454"/>
      <c r="D391" s="454"/>
      <c r="E391" s="454"/>
      <c r="F391" s="454"/>
      <c r="G391" s="454"/>
      <c r="H391" s="454"/>
      <c r="I391" s="454"/>
      <c r="J391" s="454"/>
      <c r="K391" s="454"/>
      <c r="L391" s="454"/>
      <c r="M391" s="454"/>
      <c r="N391" s="454"/>
      <c r="O391" s="454"/>
      <c r="P391" s="454"/>
      <c r="Q391" s="454"/>
      <c r="R391" s="454"/>
      <c r="S391" s="454"/>
      <c r="T391" s="454"/>
      <c r="U391" s="454"/>
      <c r="V391" s="454"/>
      <c r="W391" s="454"/>
      <c r="Y391" s="459"/>
      <c r="Z391" s="454"/>
      <c r="AA391" s="224"/>
      <c r="AB391" s="454"/>
      <c r="AC391" s="454"/>
      <c r="AD391" s="454"/>
      <c r="AE391" s="454"/>
      <c r="AK391" s="137"/>
    </row>
    <row r="392" spans="1:37" ht="15.75" customHeight="1">
      <c r="A392" s="454"/>
      <c r="B392" s="454"/>
      <c r="C392" s="454"/>
      <c r="D392" s="454"/>
      <c r="E392" s="454"/>
      <c r="F392" s="454"/>
      <c r="G392" s="454"/>
      <c r="H392" s="454"/>
      <c r="I392" s="454"/>
      <c r="J392" s="454"/>
      <c r="K392" s="454"/>
      <c r="L392" s="454"/>
      <c r="M392" s="454"/>
      <c r="N392" s="454"/>
      <c r="O392" s="454"/>
      <c r="P392" s="454"/>
      <c r="Q392" s="454"/>
      <c r="R392" s="454"/>
      <c r="S392" s="454"/>
      <c r="T392" s="454"/>
      <c r="U392" s="454"/>
      <c r="V392" s="454"/>
      <c r="W392" s="454"/>
      <c r="Y392" s="459"/>
      <c r="Z392" s="454"/>
      <c r="AA392" s="224"/>
      <c r="AB392" s="454"/>
      <c r="AC392" s="454"/>
      <c r="AD392" s="454"/>
      <c r="AE392" s="454"/>
      <c r="AK392" s="137"/>
    </row>
    <row r="393" spans="1:37" ht="15.75" customHeight="1">
      <c r="A393" s="454"/>
      <c r="B393" s="454"/>
      <c r="C393" s="454"/>
      <c r="D393" s="454"/>
      <c r="E393" s="454"/>
      <c r="F393" s="454"/>
      <c r="G393" s="454"/>
      <c r="H393" s="454"/>
      <c r="I393" s="454"/>
      <c r="J393" s="454"/>
      <c r="K393" s="454"/>
      <c r="L393" s="454"/>
      <c r="M393" s="454"/>
      <c r="N393" s="454"/>
      <c r="O393" s="454"/>
      <c r="P393" s="454"/>
      <c r="Q393" s="454"/>
      <c r="R393" s="454"/>
      <c r="S393" s="454"/>
      <c r="T393" s="454"/>
      <c r="U393" s="454"/>
      <c r="V393" s="454"/>
      <c r="W393" s="454"/>
      <c r="Y393" s="459"/>
      <c r="Z393" s="454"/>
      <c r="AA393" s="224"/>
      <c r="AB393" s="454"/>
      <c r="AC393" s="454"/>
      <c r="AD393" s="454"/>
      <c r="AE393" s="454"/>
      <c r="AK393" s="137"/>
    </row>
    <row r="394" spans="1:37" ht="15.75" customHeight="1">
      <c r="A394" s="454"/>
      <c r="B394" s="454"/>
      <c r="C394" s="454"/>
      <c r="D394" s="454"/>
      <c r="E394" s="454"/>
      <c r="F394" s="454"/>
      <c r="G394" s="454"/>
      <c r="H394" s="454"/>
      <c r="I394" s="454"/>
      <c r="J394" s="454"/>
      <c r="K394" s="454"/>
      <c r="L394" s="454"/>
      <c r="M394" s="454"/>
      <c r="N394" s="454"/>
      <c r="O394" s="454"/>
      <c r="P394" s="454"/>
      <c r="Q394" s="454"/>
      <c r="R394" s="454"/>
      <c r="S394" s="454"/>
      <c r="T394" s="454"/>
      <c r="U394" s="454"/>
      <c r="V394" s="454"/>
      <c r="W394" s="454"/>
      <c r="Y394" s="459"/>
      <c r="Z394" s="454"/>
      <c r="AA394" s="224"/>
      <c r="AB394" s="454"/>
      <c r="AC394" s="454"/>
      <c r="AD394" s="454"/>
      <c r="AE394" s="454"/>
      <c r="AK394" s="137"/>
    </row>
    <row r="395" spans="1:37" ht="15.75" customHeight="1">
      <c r="A395" s="454"/>
      <c r="B395" s="454"/>
      <c r="C395" s="454"/>
      <c r="D395" s="454"/>
      <c r="E395" s="454"/>
      <c r="F395" s="454"/>
      <c r="G395" s="454"/>
      <c r="H395" s="454"/>
      <c r="I395" s="454"/>
      <c r="J395" s="454"/>
      <c r="K395" s="454"/>
      <c r="L395" s="454"/>
      <c r="M395" s="454"/>
      <c r="N395" s="454"/>
      <c r="O395" s="454"/>
      <c r="P395" s="454"/>
      <c r="Q395" s="454"/>
      <c r="R395" s="454"/>
      <c r="S395" s="454"/>
      <c r="T395" s="454"/>
      <c r="U395" s="454"/>
      <c r="V395" s="454"/>
      <c r="W395" s="454"/>
      <c r="Y395" s="459"/>
      <c r="Z395" s="454"/>
      <c r="AA395" s="224"/>
      <c r="AB395" s="454"/>
      <c r="AC395" s="454"/>
      <c r="AD395" s="454"/>
      <c r="AE395" s="454"/>
      <c r="AK395" s="137"/>
    </row>
    <row r="396" spans="1:37" ht="15.75" customHeight="1">
      <c r="A396" s="454"/>
      <c r="B396" s="454"/>
      <c r="C396" s="454"/>
      <c r="D396" s="454"/>
      <c r="E396" s="454"/>
      <c r="F396" s="454"/>
      <c r="G396" s="454"/>
      <c r="H396" s="454"/>
      <c r="I396" s="454"/>
      <c r="J396" s="454"/>
      <c r="K396" s="454"/>
      <c r="L396" s="454"/>
      <c r="M396" s="454"/>
      <c r="N396" s="454"/>
      <c r="O396" s="454"/>
      <c r="P396" s="454"/>
      <c r="Q396" s="454"/>
      <c r="R396" s="454"/>
      <c r="S396" s="454"/>
      <c r="T396" s="454"/>
      <c r="U396" s="454"/>
      <c r="V396" s="454"/>
      <c r="W396" s="454"/>
      <c r="Y396" s="459"/>
      <c r="Z396" s="454"/>
      <c r="AA396" s="224"/>
      <c r="AB396" s="454"/>
      <c r="AC396" s="454"/>
      <c r="AD396" s="454"/>
      <c r="AE396" s="454"/>
      <c r="AK396" s="137"/>
    </row>
    <row r="397" spans="1:37" ht="15.75" customHeight="1">
      <c r="A397" s="454"/>
      <c r="B397" s="454"/>
      <c r="C397" s="454"/>
      <c r="D397" s="454"/>
      <c r="E397" s="454"/>
      <c r="F397" s="454"/>
      <c r="G397" s="454"/>
      <c r="H397" s="454"/>
      <c r="I397" s="454"/>
      <c r="J397" s="454"/>
      <c r="K397" s="454"/>
      <c r="L397" s="454"/>
      <c r="M397" s="454"/>
      <c r="N397" s="454"/>
      <c r="O397" s="454"/>
      <c r="P397" s="454"/>
      <c r="Q397" s="454"/>
      <c r="R397" s="454"/>
      <c r="S397" s="454"/>
      <c r="T397" s="454"/>
      <c r="U397" s="454"/>
      <c r="V397" s="454"/>
      <c r="W397" s="454"/>
      <c r="Y397" s="459"/>
      <c r="Z397" s="454"/>
      <c r="AA397" s="224"/>
      <c r="AB397" s="454"/>
      <c r="AC397" s="454"/>
      <c r="AD397" s="454"/>
      <c r="AE397" s="454"/>
      <c r="AK397" s="137"/>
    </row>
    <row r="398" spans="1:37" ht="15.75" customHeight="1">
      <c r="A398" s="454"/>
      <c r="B398" s="454"/>
      <c r="C398" s="454"/>
      <c r="D398" s="454"/>
      <c r="E398" s="454"/>
      <c r="F398" s="454"/>
      <c r="G398" s="454"/>
      <c r="H398" s="454"/>
      <c r="I398" s="454"/>
      <c r="J398" s="454"/>
      <c r="K398" s="454"/>
      <c r="L398" s="454"/>
      <c r="M398" s="454"/>
      <c r="N398" s="454"/>
      <c r="O398" s="454"/>
      <c r="P398" s="454"/>
      <c r="Q398" s="454"/>
      <c r="R398" s="454"/>
      <c r="S398" s="454"/>
      <c r="T398" s="454"/>
      <c r="U398" s="454"/>
      <c r="V398" s="454"/>
      <c r="W398" s="454"/>
      <c r="Y398" s="459"/>
      <c r="Z398" s="454"/>
      <c r="AA398" s="224"/>
      <c r="AB398" s="454"/>
      <c r="AC398" s="454"/>
      <c r="AD398" s="454"/>
      <c r="AE398" s="454"/>
      <c r="AK398" s="137"/>
    </row>
    <row r="399" spans="1:37" ht="15.75" customHeight="1">
      <c r="A399" s="454"/>
      <c r="B399" s="454"/>
      <c r="C399" s="454"/>
      <c r="D399" s="454"/>
      <c r="E399" s="454"/>
      <c r="F399" s="454"/>
      <c r="G399" s="454"/>
      <c r="H399" s="454"/>
      <c r="I399" s="454"/>
      <c r="J399" s="454"/>
      <c r="K399" s="454"/>
      <c r="L399" s="454"/>
      <c r="M399" s="454"/>
      <c r="N399" s="454"/>
      <c r="O399" s="454"/>
      <c r="P399" s="454"/>
      <c r="Q399" s="454"/>
      <c r="R399" s="454"/>
      <c r="S399" s="454"/>
      <c r="T399" s="454"/>
      <c r="U399" s="454"/>
      <c r="V399" s="454"/>
      <c r="W399" s="454"/>
      <c r="Y399" s="459"/>
      <c r="Z399" s="454"/>
      <c r="AA399" s="224"/>
      <c r="AB399" s="454"/>
      <c r="AC399" s="454"/>
      <c r="AD399" s="454"/>
      <c r="AE399" s="454"/>
      <c r="AK399" s="137"/>
    </row>
    <row r="400" spans="1:37" ht="15.75" customHeight="1">
      <c r="A400" s="454"/>
      <c r="B400" s="454"/>
      <c r="C400" s="454"/>
      <c r="D400" s="454"/>
      <c r="E400" s="454"/>
      <c r="F400" s="454"/>
      <c r="G400" s="454"/>
      <c r="H400" s="454"/>
      <c r="I400" s="454"/>
      <c r="J400" s="454"/>
      <c r="K400" s="454"/>
      <c r="L400" s="454"/>
      <c r="M400" s="454"/>
      <c r="N400" s="454"/>
      <c r="O400" s="454"/>
      <c r="P400" s="454"/>
      <c r="Q400" s="454"/>
      <c r="R400" s="454"/>
      <c r="S400" s="454"/>
      <c r="T400" s="454"/>
      <c r="U400" s="454"/>
      <c r="V400" s="454"/>
      <c r="W400" s="454"/>
      <c r="Y400" s="459"/>
      <c r="Z400" s="454"/>
      <c r="AA400" s="224"/>
      <c r="AB400" s="454"/>
      <c r="AC400" s="454"/>
      <c r="AD400" s="454"/>
      <c r="AE400" s="454"/>
      <c r="AK400" s="137"/>
    </row>
    <row r="401" spans="1:37" ht="15.75" customHeight="1">
      <c r="A401" s="454"/>
      <c r="B401" s="454"/>
      <c r="C401" s="454"/>
      <c r="D401" s="454"/>
      <c r="E401" s="454"/>
      <c r="F401" s="454"/>
      <c r="G401" s="454"/>
      <c r="H401" s="454"/>
      <c r="I401" s="454"/>
      <c r="J401" s="454"/>
      <c r="K401" s="454"/>
      <c r="L401" s="454"/>
      <c r="M401" s="454"/>
      <c r="N401" s="454"/>
      <c r="O401" s="454"/>
      <c r="P401" s="454"/>
      <c r="Q401" s="454"/>
      <c r="R401" s="454"/>
      <c r="S401" s="454"/>
      <c r="T401" s="454"/>
      <c r="U401" s="454"/>
      <c r="V401" s="454"/>
      <c r="W401" s="454"/>
      <c r="Y401" s="459"/>
      <c r="Z401" s="454"/>
      <c r="AA401" s="224"/>
      <c r="AB401" s="454"/>
      <c r="AC401" s="454"/>
      <c r="AD401" s="454"/>
      <c r="AE401" s="454"/>
      <c r="AK401" s="137"/>
    </row>
    <row r="402" spans="1:37" ht="15.75" customHeight="1">
      <c r="A402" s="454"/>
      <c r="B402" s="454"/>
      <c r="C402" s="454"/>
      <c r="D402" s="454"/>
      <c r="E402" s="454"/>
      <c r="F402" s="454"/>
      <c r="G402" s="454"/>
      <c r="H402" s="454"/>
      <c r="I402" s="454"/>
      <c r="J402" s="454"/>
      <c r="K402" s="454"/>
      <c r="L402" s="454"/>
      <c r="M402" s="454"/>
      <c r="N402" s="454"/>
      <c r="O402" s="454"/>
      <c r="P402" s="454"/>
      <c r="Q402" s="454"/>
      <c r="R402" s="454"/>
      <c r="S402" s="454"/>
      <c r="T402" s="454"/>
      <c r="U402" s="454"/>
      <c r="V402" s="454"/>
      <c r="W402" s="454"/>
      <c r="Y402" s="459"/>
      <c r="Z402" s="454"/>
      <c r="AA402" s="224"/>
      <c r="AB402" s="454"/>
      <c r="AC402" s="454"/>
      <c r="AD402" s="454"/>
      <c r="AE402" s="454"/>
      <c r="AK402" s="137"/>
    </row>
    <row r="403" spans="1:37" ht="15.75" customHeight="1">
      <c r="A403" s="454"/>
      <c r="B403" s="454"/>
      <c r="C403" s="454"/>
      <c r="D403" s="454"/>
      <c r="E403" s="454"/>
      <c r="F403" s="454"/>
      <c r="G403" s="454"/>
      <c r="H403" s="454"/>
      <c r="I403" s="454"/>
      <c r="J403" s="454"/>
      <c r="K403" s="454"/>
      <c r="L403" s="454"/>
      <c r="M403" s="454"/>
      <c r="N403" s="454"/>
      <c r="O403" s="454"/>
      <c r="P403" s="454"/>
      <c r="Q403" s="454"/>
      <c r="R403" s="454"/>
      <c r="S403" s="454"/>
      <c r="T403" s="454"/>
      <c r="U403" s="454"/>
      <c r="V403" s="454"/>
      <c r="W403" s="454"/>
      <c r="Y403" s="459"/>
      <c r="Z403" s="454"/>
      <c r="AA403" s="224"/>
      <c r="AB403" s="454"/>
      <c r="AC403" s="454"/>
      <c r="AD403" s="454"/>
      <c r="AE403" s="454"/>
      <c r="AK403" s="137"/>
    </row>
    <row r="404" spans="1:37" ht="15.75" customHeight="1">
      <c r="A404" s="454"/>
      <c r="B404" s="454"/>
      <c r="C404" s="454"/>
      <c r="D404" s="454"/>
      <c r="E404" s="454"/>
      <c r="F404" s="454"/>
      <c r="G404" s="454"/>
      <c r="H404" s="454"/>
      <c r="I404" s="454"/>
      <c r="J404" s="454"/>
      <c r="K404" s="454"/>
      <c r="L404" s="454"/>
      <c r="M404" s="454"/>
      <c r="N404" s="454"/>
      <c r="O404" s="454"/>
      <c r="P404" s="454"/>
      <c r="Q404" s="454"/>
      <c r="R404" s="454"/>
      <c r="S404" s="454"/>
      <c r="T404" s="454"/>
      <c r="U404" s="454"/>
      <c r="V404" s="454"/>
      <c r="W404" s="454"/>
      <c r="Y404" s="459"/>
      <c r="Z404" s="454"/>
      <c r="AA404" s="224"/>
      <c r="AB404" s="454"/>
      <c r="AC404" s="454"/>
      <c r="AD404" s="454"/>
      <c r="AE404" s="454"/>
      <c r="AK404" s="137"/>
    </row>
    <row r="405" spans="1:37" ht="15.75" customHeight="1">
      <c r="A405" s="454"/>
      <c r="B405" s="454"/>
      <c r="C405" s="454"/>
      <c r="D405" s="454"/>
      <c r="E405" s="454"/>
      <c r="F405" s="454"/>
      <c r="G405" s="454"/>
      <c r="H405" s="454"/>
      <c r="I405" s="454"/>
      <c r="J405" s="454"/>
      <c r="K405" s="454"/>
      <c r="L405" s="454"/>
      <c r="M405" s="454"/>
      <c r="N405" s="454"/>
      <c r="O405" s="454"/>
      <c r="P405" s="454"/>
      <c r="Q405" s="454"/>
      <c r="R405" s="454"/>
      <c r="S405" s="454"/>
      <c r="T405" s="454"/>
      <c r="U405" s="454"/>
      <c r="V405" s="454"/>
      <c r="W405" s="454"/>
      <c r="Y405" s="459"/>
      <c r="Z405" s="454"/>
      <c r="AA405" s="224"/>
      <c r="AB405" s="454"/>
      <c r="AC405" s="454"/>
      <c r="AD405" s="454"/>
      <c r="AE405" s="454"/>
      <c r="AK405" s="137"/>
    </row>
    <row r="406" spans="1:37" ht="15.75" customHeight="1">
      <c r="A406" s="454"/>
      <c r="B406" s="454"/>
      <c r="C406" s="454"/>
      <c r="D406" s="454"/>
      <c r="E406" s="454"/>
      <c r="F406" s="454"/>
      <c r="G406" s="454"/>
      <c r="H406" s="454"/>
      <c r="I406" s="454"/>
      <c r="J406" s="454"/>
      <c r="K406" s="454"/>
      <c r="L406" s="454"/>
      <c r="M406" s="454"/>
      <c r="N406" s="454"/>
      <c r="O406" s="454"/>
      <c r="P406" s="454"/>
      <c r="Q406" s="454"/>
      <c r="R406" s="454"/>
      <c r="S406" s="454"/>
      <c r="T406" s="454"/>
      <c r="U406" s="454"/>
      <c r="V406" s="454"/>
      <c r="W406" s="454"/>
      <c r="Y406" s="459"/>
      <c r="Z406" s="454"/>
      <c r="AA406" s="224"/>
      <c r="AB406" s="454"/>
      <c r="AC406" s="454"/>
      <c r="AD406" s="454"/>
      <c r="AE406" s="454"/>
      <c r="AK406" s="137"/>
    </row>
    <row r="407" spans="1:37" ht="15.75" customHeight="1">
      <c r="A407" s="454"/>
      <c r="B407" s="454"/>
      <c r="C407" s="454"/>
      <c r="D407" s="454"/>
      <c r="E407" s="454"/>
      <c r="F407" s="454"/>
      <c r="G407" s="454"/>
      <c r="H407" s="454"/>
      <c r="I407" s="454"/>
      <c r="J407" s="454"/>
      <c r="K407" s="454"/>
      <c r="L407" s="454"/>
      <c r="M407" s="454"/>
      <c r="N407" s="454"/>
      <c r="O407" s="454"/>
      <c r="P407" s="454"/>
      <c r="Q407" s="454"/>
      <c r="R407" s="454"/>
      <c r="S407" s="454"/>
      <c r="T407" s="454"/>
      <c r="U407" s="454"/>
      <c r="V407" s="454"/>
      <c r="W407" s="454"/>
      <c r="Y407" s="459"/>
      <c r="Z407" s="454"/>
      <c r="AA407" s="224"/>
      <c r="AB407" s="454"/>
      <c r="AC407" s="454"/>
      <c r="AD407" s="454"/>
      <c r="AE407" s="454"/>
      <c r="AK407" s="137"/>
    </row>
    <row r="408" spans="1:37" ht="15.75" customHeight="1">
      <c r="A408" s="454"/>
      <c r="B408" s="454"/>
      <c r="C408" s="454"/>
      <c r="D408" s="454"/>
      <c r="E408" s="454"/>
      <c r="F408" s="454"/>
      <c r="G408" s="454"/>
      <c r="H408" s="454"/>
      <c r="I408" s="454"/>
      <c r="J408" s="454"/>
      <c r="K408" s="454"/>
      <c r="L408" s="454"/>
      <c r="M408" s="454"/>
      <c r="N408" s="454"/>
      <c r="O408" s="454"/>
      <c r="P408" s="454"/>
      <c r="Q408" s="454"/>
      <c r="R408" s="454"/>
      <c r="S408" s="454"/>
      <c r="T408" s="454"/>
      <c r="U408" s="454"/>
      <c r="V408" s="454"/>
      <c r="W408" s="454"/>
      <c r="Y408" s="459"/>
      <c r="Z408" s="454"/>
      <c r="AA408" s="224"/>
      <c r="AB408" s="454"/>
      <c r="AC408" s="454"/>
      <c r="AD408" s="454"/>
      <c r="AE408" s="454"/>
      <c r="AK408" s="137"/>
    </row>
    <row r="409" spans="1:37" ht="15.75" customHeight="1">
      <c r="A409" s="454"/>
      <c r="B409" s="454"/>
      <c r="C409" s="454"/>
      <c r="D409" s="454"/>
      <c r="E409" s="454"/>
      <c r="F409" s="454"/>
      <c r="G409" s="454"/>
      <c r="H409" s="454"/>
      <c r="I409" s="454"/>
      <c r="J409" s="454"/>
      <c r="K409" s="454"/>
      <c r="L409" s="454"/>
      <c r="M409" s="454"/>
      <c r="N409" s="454"/>
      <c r="O409" s="454"/>
      <c r="P409" s="454"/>
      <c r="Q409" s="454"/>
      <c r="R409" s="454"/>
      <c r="S409" s="454"/>
      <c r="T409" s="454"/>
      <c r="U409" s="454"/>
      <c r="V409" s="454"/>
      <c r="W409" s="454"/>
      <c r="Y409" s="459"/>
      <c r="Z409" s="454"/>
      <c r="AA409" s="224"/>
      <c r="AB409" s="454"/>
      <c r="AC409" s="454"/>
      <c r="AD409" s="454"/>
      <c r="AE409" s="454"/>
      <c r="AK409" s="137"/>
    </row>
    <row r="410" spans="1:37" ht="15.75" customHeight="1">
      <c r="A410" s="454"/>
      <c r="B410" s="454"/>
      <c r="C410" s="454"/>
      <c r="D410" s="454"/>
      <c r="E410" s="454"/>
      <c r="F410" s="454"/>
      <c r="G410" s="454"/>
      <c r="H410" s="454"/>
      <c r="I410" s="454"/>
      <c r="J410" s="454"/>
      <c r="K410" s="454"/>
      <c r="L410" s="454"/>
      <c r="M410" s="454"/>
      <c r="N410" s="454"/>
      <c r="O410" s="454"/>
      <c r="P410" s="454"/>
      <c r="Q410" s="454"/>
      <c r="R410" s="454"/>
      <c r="S410" s="454"/>
      <c r="T410" s="454"/>
      <c r="U410" s="454"/>
      <c r="V410" s="454"/>
      <c r="W410" s="454"/>
      <c r="Y410" s="459"/>
      <c r="Z410" s="454"/>
      <c r="AA410" s="224"/>
      <c r="AB410" s="454"/>
      <c r="AC410" s="454"/>
      <c r="AD410" s="454"/>
      <c r="AE410" s="454"/>
      <c r="AK410" s="137"/>
    </row>
    <row r="411" spans="1:37" ht="15.75" customHeight="1">
      <c r="A411" s="454"/>
      <c r="B411" s="454"/>
      <c r="C411" s="454"/>
      <c r="D411" s="454"/>
      <c r="E411" s="454"/>
      <c r="F411" s="454"/>
      <c r="G411" s="454"/>
      <c r="H411" s="454"/>
      <c r="I411" s="454"/>
      <c r="J411" s="454"/>
      <c r="K411" s="454"/>
      <c r="L411" s="454"/>
      <c r="M411" s="454"/>
      <c r="N411" s="454"/>
      <c r="O411" s="454"/>
      <c r="P411" s="454"/>
      <c r="Q411" s="454"/>
      <c r="R411" s="454"/>
      <c r="S411" s="454"/>
      <c r="T411" s="454"/>
      <c r="U411" s="454"/>
      <c r="V411" s="454"/>
      <c r="W411" s="454"/>
      <c r="Y411" s="459"/>
      <c r="Z411" s="454"/>
      <c r="AA411" s="224"/>
      <c r="AB411" s="454"/>
      <c r="AC411" s="454"/>
      <c r="AD411" s="454"/>
      <c r="AE411" s="454"/>
      <c r="AK411" s="137"/>
    </row>
    <row r="412" spans="1:37" ht="15.75" customHeight="1">
      <c r="A412" s="454"/>
      <c r="B412" s="454"/>
      <c r="C412" s="454"/>
      <c r="D412" s="454"/>
      <c r="E412" s="454"/>
      <c r="F412" s="454"/>
      <c r="G412" s="454"/>
      <c r="H412" s="454"/>
      <c r="I412" s="454"/>
      <c r="J412" s="454"/>
      <c r="K412" s="454"/>
      <c r="L412" s="454"/>
      <c r="M412" s="454"/>
      <c r="N412" s="454"/>
      <c r="O412" s="454"/>
      <c r="P412" s="454"/>
      <c r="Q412" s="454"/>
      <c r="R412" s="454"/>
      <c r="S412" s="454"/>
      <c r="T412" s="454"/>
      <c r="U412" s="454"/>
      <c r="V412" s="454"/>
      <c r="W412" s="454"/>
      <c r="Y412" s="459"/>
      <c r="Z412" s="454"/>
      <c r="AA412" s="224"/>
      <c r="AB412" s="454"/>
      <c r="AC412" s="454"/>
      <c r="AD412" s="454"/>
      <c r="AE412" s="454"/>
      <c r="AK412" s="137"/>
    </row>
    <row r="413" spans="1:37" ht="15.75" customHeight="1">
      <c r="A413" s="454"/>
      <c r="B413" s="454"/>
      <c r="C413" s="454"/>
      <c r="D413" s="454"/>
      <c r="E413" s="454"/>
      <c r="F413" s="454"/>
      <c r="G413" s="454"/>
      <c r="H413" s="454"/>
      <c r="I413" s="454"/>
      <c r="J413" s="454"/>
      <c r="K413" s="454"/>
      <c r="L413" s="454"/>
      <c r="M413" s="454"/>
      <c r="N413" s="454"/>
      <c r="O413" s="454"/>
      <c r="P413" s="454"/>
      <c r="Q413" s="454"/>
      <c r="R413" s="454"/>
      <c r="S413" s="454"/>
      <c r="T413" s="454"/>
      <c r="U413" s="454"/>
      <c r="V413" s="454"/>
      <c r="W413" s="454"/>
      <c r="Y413" s="459"/>
      <c r="Z413" s="454"/>
      <c r="AA413" s="224"/>
      <c r="AB413" s="454"/>
      <c r="AC413" s="454"/>
      <c r="AD413" s="454"/>
      <c r="AE413" s="454"/>
      <c r="AK413" s="137"/>
    </row>
    <row r="414" spans="1:37" ht="15.75" customHeight="1">
      <c r="A414" s="454"/>
      <c r="B414" s="454"/>
      <c r="C414" s="454"/>
      <c r="D414" s="454"/>
      <c r="E414" s="454"/>
      <c r="F414" s="454"/>
      <c r="G414" s="454"/>
      <c r="H414" s="454"/>
      <c r="I414" s="454"/>
      <c r="J414" s="454"/>
      <c r="K414" s="454"/>
      <c r="L414" s="454"/>
      <c r="M414" s="454"/>
      <c r="N414" s="454"/>
      <c r="O414" s="454"/>
      <c r="P414" s="454"/>
      <c r="Q414" s="454"/>
      <c r="R414" s="454"/>
      <c r="S414" s="454"/>
      <c r="T414" s="454"/>
      <c r="U414" s="454"/>
      <c r="V414" s="454"/>
      <c r="W414" s="454"/>
      <c r="Y414" s="459"/>
      <c r="Z414" s="454"/>
      <c r="AA414" s="224"/>
      <c r="AB414" s="454"/>
      <c r="AC414" s="454"/>
      <c r="AD414" s="454"/>
      <c r="AE414" s="454"/>
      <c r="AK414" s="137"/>
    </row>
    <row r="415" spans="1:37" ht="15.75" customHeight="1">
      <c r="A415" s="454"/>
      <c r="B415" s="454"/>
      <c r="C415" s="454"/>
      <c r="D415" s="454"/>
      <c r="E415" s="454"/>
      <c r="F415" s="454"/>
      <c r="G415" s="454"/>
      <c r="H415" s="454"/>
      <c r="I415" s="454"/>
      <c r="J415" s="454"/>
      <c r="K415" s="454"/>
      <c r="L415" s="454"/>
      <c r="M415" s="454"/>
      <c r="N415" s="454"/>
      <c r="O415" s="454"/>
      <c r="P415" s="454"/>
      <c r="Q415" s="454"/>
      <c r="R415" s="454"/>
      <c r="S415" s="454"/>
      <c r="T415" s="454"/>
      <c r="U415" s="454"/>
      <c r="V415" s="454"/>
      <c r="W415" s="454"/>
      <c r="Y415" s="459"/>
      <c r="Z415" s="454"/>
      <c r="AA415" s="224"/>
      <c r="AB415" s="454"/>
      <c r="AC415" s="454"/>
      <c r="AD415" s="454"/>
      <c r="AE415" s="454"/>
      <c r="AK415" s="137"/>
    </row>
    <row r="416" spans="1:37" ht="15.75" customHeight="1">
      <c r="A416" s="454"/>
      <c r="B416" s="454"/>
      <c r="C416" s="454"/>
      <c r="D416" s="454"/>
      <c r="E416" s="454"/>
      <c r="F416" s="454"/>
      <c r="G416" s="454"/>
      <c r="H416" s="454"/>
      <c r="I416" s="454"/>
      <c r="J416" s="454"/>
      <c r="K416" s="454"/>
      <c r="L416" s="454"/>
      <c r="M416" s="454"/>
      <c r="N416" s="454"/>
      <c r="O416" s="454"/>
      <c r="P416" s="454"/>
      <c r="Q416" s="454"/>
      <c r="R416" s="454"/>
      <c r="S416" s="454"/>
      <c r="T416" s="454"/>
      <c r="U416" s="454"/>
      <c r="V416" s="454"/>
      <c r="W416" s="454"/>
      <c r="Y416" s="459"/>
      <c r="Z416" s="454"/>
      <c r="AA416" s="224"/>
      <c r="AB416" s="454"/>
      <c r="AC416" s="454"/>
      <c r="AD416" s="454"/>
      <c r="AE416" s="454"/>
      <c r="AK416" s="137"/>
    </row>
    <row r="417" spans="1:37" ht="15.75" customHeight="1">
      <c r="A417" s="454"/>
      <c r="B417" s="454"/>
      <c r="C417" s="454"/>
      <c r="D417" s="454"/>
      <c r="E417" s="454"/>
      <c r="F417" s="454"/>
      <c r="G417" s="454"/>
      <c r="H417" s="454"/>
      <c r="I417" s="454"/>
      <c r="J417" s="454"/>
      <c r="K417" s="454"/>
      <c r="L417" s="454"/>
      <c r="M417" s="454"/>
      <c r="N417" s="454"/>
      <c r="O417" s="454"/>
      <c r="P417" s="454"/>
      <c r="Q417" s="454"/>
      <c r="R417" s="454"/>
      <c r="S417" s="454"/>
      <c r="T417" s="454"/>
      <c r="U417" s="454"/>
      <c r="V417" s="454"/>
      <c r="W417" s="454"/>
      <c r="Y417" s="459"/>
      <c r="Z417" s="454"/>
      <c r="AA417" s="224"/>
      <c r="AB417" s="454"/>
      <c r="AC417" s="454"/>
      <c r="AD417" s="454"/>
      <c r="AE417" s="454"/>
      <c r="AK417" s="137"/>
    </row>
    <row r="418" spans="1:37" ht="15.75" customHeight="1">
      <c r="A418" s="454"/>
      <c r="B418" s="454"/>
      <c r="C418" s="454"/>
      <c r="D418" s="454"/>
      <c r="E418" s="454"/>
      <c r="F418" s="454"/>
      <c r="G418" s="454"/>
      <c r="H418" s="454"/>
      <c r="I418" s="454"/>
      <c r="J418" s="454"/>
      <c r="K418" s="454"/>
      <c r="L418" s="454"/>
      <c r="M418" s="454"/>
      <c r="N418" s="454"/>
      <c r="O418" s="454"/>
      <c r="P418" s="454"/>
      <c r="Q418" s="454"/>
      <c r="R418" s="454"/>
      <c r="S418" s="454"/>
      <c r="T418" s="454"/>
      <c r="U418" s="454"/>
      <c r="V418" s="454"/>
      <c r="W418" s="454"/>
      <c r="Y418" s="459"/>
      <c r="Z418" s="454"/>
      <c r="AA418" s="224"/>
      <c r="AB418" s="454"/>
      <c r="AC418" s="454"/>
      <c r="AD418" s="454"/>
      <c r="AE418" s="454"/>
      <c r="AK418" s="137"/>
    </row>
    <row r="419" spans="1:37" ht="15.75" customHeight="1">
      <c r="A419" s="454"/>
      <c r="B419" s="454"/>
      <c r="C419" s="454"/>
      <c r="D419" s="454"/>
      <c r="E419" s="454"/>
      <c r="F419" s="454"/>
      <c r="G419" s="454"/>
      <c r="H419" s="454"/>
      <c r="I419" s="454"/>
      <c r="J419" s="454"/>
      <c r="K419" s="454"/>
      <c r="L419" s="454"/>
      <c r="M419" s="454"/>
      <c r="N419" s="454"/>
      <c r="O419" s="454"/>
      <c r="P419" s="454"/>
      <c r="Q419" s="454"/>
      <c r="R419" s="454"/>
      <c r="S419" s="454"/>
      <c r="T419" s="454"/>
      <c r="U419" s="454"/>
      <c r="V419" s="454"/>
      <c r="W419" s="454"/>
      <c r="Y419" s="459"/>
      <c r="Z419" s="454"/>
      <c r="AA419" s="224"/>
      <c r="AB419" s="454"/>
      <c r="AC419" s="454"/>
      <c r="AD419" s="454"/>
      <c r="AE419" s="454"/>
      <c r="AK419" s="137"/>
    </row>
    <row r="420" spans="1:37" ht="15.75" customHeight="1">
      <c r="A420" s="454"/>
      <c r="B420" s="454"/>
      <c r="C420" s="454"/>
      <c r="D420" s="454"/>
      <c r="E420" s="454"/>
      <c r="F420" s="454"/>
      <c r="G420" s="454"/>
      <c r="H420" s="454"/>
      <c r="I420" s="454"/>
      <c r="J420" s="454"/>
      <c r="K420" s="454"/>
      <c r="L420" s="454"/>
      <c r="M420" s="454"/>
      <c r="N420" s="454"/>
      <c r="O420" s="454"/>
      <c r="P420" s="454"/>
      <c r="Q420" s="454"/>
      <c r="R420" s="454"/>
      <c r="S420" s="454"/>
      <c r="T420" s="454"/>
      <c r="U420" s="454"/>
      <c r="V420" s="454"/>
      <c r="W420" s="454"/>
      <c r="Y420" s="459"/>
      <c r="Z420" s="454"/>
      <c r="AA420" s="224"/>
      <c r="AB420" s="454"/>
      <c r="AC420" s="454"/>
      <c r="AD420" s="454"/>
      <c r="AE420" s="454"/>
      <c r="AK420" s="137"/>
    </row>
    <row r="421" spans="1:37" ht="15.75" customHeight="1">
      <c r="A421" s="454"/>
      <c r="B421" s="454"/>
      <c r="C421" s="454"/>
      <c r="D421" s="454"/>
      <c r="E421" s="454"/>
      <c r="F421" s="454"/>
      <c r="G421" s="454"/>
      <c r="H421" s="454"/>
      <c r="I421" s="454"/>
      <c r="J421" s="454"/>
      <c r="K421" s="454"/>
      <c r="L421" s="454"/>
      <c r="M421" s="454"/>
      <c r="N421" s="454"/>
      <c r="O421" s="454"/>
      <c r="P421" s="454"/>
      <c r="Q421" s="454"/>
      <c r="R421" s="454"/>
      <c r="S421" s="454"/>
      <c r="T421" s="454"/>
      <c r="U421" s="454"/>
      <c r="V421" s="454"/>
      <c r="W421" s="454"/>
      <c r="Y421" s="459"/>
      <c r="Z421" s="454"/>
      <c r="AA421" s="224"/>
      <c r="AB421" s="454"/>
      <c r="AC421" s="454"/>
      <c r="AD421" s="454"/>
      <c r="AE421" s="454"/>
      <c r="AK421" s="137"/>
    </row>
    <row r="422" spans="1:37" ht="15.75" customHeight="1">
      <c r="A422" s="454"/>
      <c r="B422" s="454"/>
      <c r="C422" s="454"/>
      <c r="D422" s="454"/>
      <c r="E422" s="454"/>
      <c r="F422" s="454"/>
      <c r="G422" s="454"/>
      <c r="H422" s="454"/>
      <c r="I422" s="454"/>
      <c r="J422" s="454"/>
      <c r="K422" s="454"/>
      <c r="L422" s="454"/>
      <c r="M422" s="454"/>
      <c r="N422" s="454"/>
      <c r="O422" s="454"/>
      <c r="P422" s="454"/>
      <c r="Q422" s="454"/>
      <c r="R422" s="454"/>
      <c r="S422" s="454"/>
      <c r="T422" s="454"/>
      <c r="U422" s="454"/>
      <c r="V422" s="454"/>
      <c r="W422" s="454"/>
      <c r="Y422" s="459"/>
      <c r="Z422" s="454"/>
      <c r="AA422" s="224"/>
      <c r="AB422" s="454"/>
      <c r="AC422" s="454"/>
      <c r="AD422" s="454"/>
      <c r="AE422" s="454"/>
      <c r="AK422" s="137"/>
    </row>
    <row r="423" spans="1:37" ht="15.75" customHeight="1">
      <c r="A423" s="454"/>
      <c r="B423" s="454"/>
      <c r="C423" s="454"/>
      <c r="D423" s="454"/>
      <c r="E423" s="454"/>
      <c r="F423" s="454"/>
      <c r="G423" s="454"/>
      <c r="H423" s="454"/>
      <c r="I423" s="454"/>
      <c r="J423" s="454"/>
      <c r="K423" s="454"/>
      <c r="L423" s="454"/>
      <c r="M423" s="454"/>
      <c r="N423" s="454"/>
      <c r="O423" s="454"/>
      <c r="P423" s="454"/>
      <c r="Q423" s="454"/>
      <c r="R423" s="454"/>
      <c r="S423" s="454"/>
      <c r="T423" s="454"/>
      <c r="U423" s="454"/>
      <c r="V423" s="454"/>
      <c r="W423" s="454"/>
      <c r="Y423" s="459"/>
      <c r="Z423" s="454"/>
      <c r="AA423" s="224"/>
      <c r="AB423" s="454"/>
      <c r="AC423" s="454"/>
      <c r="AD423" s="454"/>
      <c r="AE423" s="454"/>
      <c r="AK423" s="137"/>
    </row>
    <row r="424" spans="1:37" ht="15.75" customHeight="1">
      <c r="A424" s="454"/>
      <c r="B424" s="454"/>
      <c r="C424" s="454"/>
      <c r="D424" s="454"/>
      <c r="E424" s="454"/>
      <c r="F424" s="454"/>
      <c r="G424" s="454"/>
      <c r="H424" s="454"/>
      <c r="I424" s="454"/>
      <c r="J424" s="454"/>
      <c r="K424" s="454"/>
      <c r="L424" s="454"/>
      <c r="M424" s="454"/>
      <c r="N424" s="454"/>
      <c r="O424" s="454"/>
      <c r="P424" s="454"/>
      <c r="Q424" s="454"/>
      <c r="R424" s="454"/>
      <c r="S424" s="454"/>
      <c r="T424" s="454"/>
      <c r="U424" s="454"/>
      <c r="V424" s="454"/>
      <c r="W424" s="454"/>
      <c r="Y424" s="459"/>
      <c r="Z424" s="454"/>
      <c r="AA424" s="224"/>
      <c r="AB424" s="454"/>
      <c r="AC424" s="454"/>
      <c r="AD424" s="454"/>
      <c r="AE424" s="454"/>
      <c r="AK424" s="137"/>
    </row>
    <row r="425" spans="1:37" ht="15.75" customHeight="1">
      <c r="A425" s="454"/>
      <c r="B425" s="454"/>
      <c r="C425" s="454"/>
      <c r="D425" s="454"/>
      <c r="E425" s="454"/>
      <c r="F425" s="454"/>
      <c r="G425" s="454"/>
      <c r="H425" s="454"/>
      <c r="I425" s="454"/>
      <c r="J425" s="454"/>
      <c r="K425" s="454"/>
      <c r="L425" s="454"/>
      <c r="M425" s="454"/>
      <c r="N425" s="454"/>
      <c r="O425" s="454"/>
      <c r="P425" s="454"/>
      <c r="Q425" s="454"/>
      <c r="R425" s="454"/>
      <c r="S425" s="454"/>
      <c r="T425" s="454"/>
      <c r="U425" s="454"/>
      <c r="V425" s="454"/>
      <c r="W425" s="454"/>
      <c r="Y425" s="459"/>
      <c r="Z425" s="454"/>
      <c r="AA425" s="224"/>
      <c r="AB425" s="454"/>
      <c r="AC425" s="454"/>
      <c r="AD425" s="454"/>
      <c r="AE425" s="454"/>
      <c r="AK425" s="137"/>
    </row>
    <row r="426" spans="1:37" ht="15.75" customHeight="1">
      <c r="A426" s="454"/>
      <c r="B426" s="454"/>
      <c r="C426" s="454"/>
      <c r="D426" s="454"/>
      <c r="E426" s="454"/>
      <c r="F426" s="454"/>
      <c r="G426" s="454"/>
      <c r="H426" s="454"/>
      <c r="I426" s="454"/>
      <c r="J426" s="454"/>
      <c r="K426" s="454"/>
      <c r="L426" s="454"/>
      <c r="M426" s="454"/>
      <c r="N426" s="454"/>
      <c r="O426" s="454"/>
      <c r="P426" s="454"/>
      <c r="Q426" s="454"/>
      <c r="R426" s="454"/>
      <c r="S426" s="454"/>
      <c r="T426" s="454"/>
      <c r="U426" s="454"/>
      <c r="V426" s="454"/>
      <c r="W426" s="454"/>
      <c r="Y426" s="459"/>
      <c r="Z426" s="454"/>
      <c r="AA426" s="224"/>
      <c r="AB426" s="454"/>
      <c r="AC426" s="454"/>
      <c r="AD426" s="454"/>
      <c r="AE426" s="454"/>
      <c r="AK426" s="137"/>
    </row>
    <row r="427" spans="1:37" ht="15.75" customHeight="1">
      <c r="A427" s="454"/>
      <c r="B427" s="454"/>
      <c r="C427" s="454"/>
      <c r="D427" s="454"/>
      <c r="E427" s="454"/>
      <c r="F427" s="454"/>
      <c r="G427" s="454"/>
      <c r="H427" s="454"/>
      <c r="I427" s="454"/>
      <c r="J427" s="454"/>
      <c r="K427" s="454"/>
      <c r="L427" s="454"/>
      <c r="M427" s="454"/>
      <c r="N427" s="454"/>
      <c r="O427" s="454"/>
      <c r="P427" s="454"/>
      <c r="Q427" s="454"/>
      <c r="R427" s="454"/>
      <c r="S427" s="454"/>
      <c r="T427" s="454"/>
      <c r="U427" s="454"/>
      <c r="V427" s="454"/>
      <c r="W427" s="454"/>
      <c r="Y427" s="459"/>
      <c r="Z427" s="454"/>
      <c r="AA427" s="224"/>
      <c r="AB427" s="454"/>
      <c r="AC427" s="454"/>
      <c r="AD427" s="454"/>
      <c r="AE427" s="454"/>
      <c r="AK427" s="137"/>
    </row>
    <row r="428" spans="1:37" ht="15.75" customHeight="1">
      <c r="A428" s="454"/>
      <c r="B428" s="454"/>
      <c r="C428" s="454"/>
      <c r="D428" s="454"/>
      <c r="E428" s="454"/>
      <c r="F428" s="454"/>
      <c r="G428" s="454"/>
      <c r="H428" s="454"/>
      <c r="I428" s="454"/>
      <c r="J428" s="454"/>
      <c r="K428" s="454"/>
      <c r="L428" s="454"/>
      <c r="M428" s="454"/>
      <c r="N428" s="454"/>
      <c r="O428" s="454"/>
      <c r="P428" s="454"/>
      <c r="Q428" s="454"/>
      <c r="R428" s="454"/>
      <c r="S428" s="454"/>
      <c r="T428" s="454"/>
      <c r="U428" s="454"/>
      <c r="V428" s="454"/>
      <c r="W428" s="454"/>
      <c r="Y428" s="459"/>
      <c r="Z428" s="454"/>
      <c r="AA428" s="224"/>
      <c r="AB428" s="454"/>
      <c r="AC428" s="454"/>
      <c r="AD428" s="454"/>
      <c r="AE428" s="454"/>
      <c r="AK428" s="137"/>
    </row>
    <row r="429" spans="1:37" ht="15.75" customHeight="1">
      <c r="A429" s="454"/>
      <c r="B429" s="454"/>
      <c r="C429" s="454"/>
      <c r="D429" s="454"/>
      <c r="E429" s="454"/>
      <c r="F429" s="454"/>
      <c r="G429" s="454"/>
      <c r="H429" s="454"/>
      <c r="I429" s="454"/>
      <c r="J429" s="454"/>
      <c r="K429" s="454"/>
      <c r="L429" s="454"/>
      <c r="M429" s="454"/>
      <c r="N429" s="454"/>
      <c r="O429" s="454"/>
      <c r="P429" s="454"/>
      <c r="Q429" s="454"/>
      <c r="R429" s="454"/>
      <c r="S429" s="454"/>
      <c r="T429" s="454"/>
      <c r="U429" s="454"/>
      <c r="V429" s="454"/>
      <c r="W429" s="454"/>
      <c r="Y429" s="459"/>
      <c r="Z429" s="454"/>
      <c r="AA429" s="224"/>
      <c r="AB429" s="454"/>
      <c r="AC429" s="454"/>
      <c r="AD429" s="454"/>
      <c r="AE429" s="454"/>
      <c r="AK429" s="137"/>
    </row>
    <row r="430" spans="1:37" ht="15.75" customHeight="1">
      <c r="A430" s="454"/>
      <c r="B430" s="454"/>
      <c r="C430" s="454"/>
      <c r="D430" s="454"/>
      <c r="E430" s="454"/>
      <c r="F430" s="454"/>
      <c r="G430" s="454"/>
      <c r="H430" s="454"/>
      <c r="I430" s="454"/>
      <c r="J430" s="454"/>
      <c r="K430" s="454"/>
      <c r="L430" s="454"/>
      <c r="M430" s="454"/>
      <c r="N430" s="454"/>
      <c r="O430" s="454"/>
      <c r="P430" s="454"/>
      <c r="Q430" s="454"/>
      <c r="R430" s="454"/>
      <c r="S430" s="454"/>
      <c r="T430" s="454"/>
      <c r="U430" s="454"/>
      <c r="V430" s="454"/>
      <c r="W430" s="454"/>
      <c r="Y430" s="459"/>
      <c r="Z430" s="454"/>
      <c r="AA430" s="224"/>
      <c r="AB430" s="454"/>
      <c r="AC430" s="454"/>
      <c r="AD430" s="454"/>
      <c r="AE430" s="454"/>
      <c r="AK430" s="137"/>
    </row>
    <row r="431" spans="1:37" ht="15.75" customHeight="1">
      <c r="A431" s="454"/>
      <c r="B431" s="454"/>
      <c r="C431" s="454"/>
      <c r="D431" s="454"/>
      <c r="E431" s="454"/>
      <c r="F431" s="454"/>
      <c r="G431" s="454"/>
      <c r="H431" s="454"/>
      <c r="I431" s="454"/>
      <c r="J431" s="454"/>
      <c r="K431" s="454"/>
      <c r="L431" s="454"/>
      <c r="M431" s="454"/>
      <c r="N431" s="454"/>
      <c r="O431" s="454"/>
      <c r="P431" s="454"/>
      <c r="Q431" s="454"/>
      <c r="R431" s="454"/>
      <c r="S431" s="454"/>
      <c r="T431" s="454"/>
      <c r="U431" s="454"/>
      <c r="V431" s="454"/>
      <c r="W431" s="454"/>
      <c r="Y431" s="459"/>
      <c r="Z431" s="454"/>
      <c r="AA431" s="224"/>
      <c r="AB431" s="454"/>
      <c r="AC431" s="454"/>
      <c r="AD431" s="454"/>
      <c r="AE431" s="454"/>
      <c r="AK431" s="137"/>
    </row>
    <row r="432" spans="1:37" ht="15.75" customHeight="1">
      <c r="A432" s="454"/>
      <c r="B432" s="454"/>
      <c r="C432" s="454"/>
      <c r="D432" s="454"/>
      <c r="E432" s="454"/>
      <c r="F432" s="454"/>
      <c r="G432" s="454"/>
      <c r="H432" s="454"/>
      <c r="I432" s="454"/>
      <c r="J432" s="454"/>
      <c r="K432" s="454"/>
      <c r="L432" s="454"/>
      <c r="M432" s="454"/>
      <c r="N432" s="454"/>
      <c r="O432" s="454"/>
      <c r="P432" s="454"/>
      <c r="Q432" s="454"/>
      <c r="R432" s="454"/>
      <c r="S432" s="454"/>
      <c r="T432" s="454"/>
      <c r="U432" s="454"/>
      <c r="V432" s="454"/>
      <c r="W432" s="454"/>
      <c r="Y432" s="459"/>
      <c r="Z432" s="454"/>
      <c r="AA432" s="224"/>
      <c r="AB432" s="454"/>
      <c r="AC432" s="454"/>
      <c r="AD432" s="454"/>
      <c r="AE432" s="454"/>
      <c r="AK432" s="137"/>
    </row>
    <row r="433" spans="1:37" ht="15.75" customHeight="1">
      <c r="A433" s="454"/>
      <c r="B433" s="454"/>
      <c r="C433" s="454"/>
      <c r="D433" s="454"/>
      <c r="E433" s="454"/>
      <c r="F433" s="454"/>
      <c r="G433" s="454"/>
      <c r="H433" s="454"/>
      <c r="I433" s="454"/>
      <c r="J433" s="454"/>
      <c r="K433" s="454"/>
      <c r="L433" s="454"/>
      <c r="M433" s="454"/>
      <c r="N433" s="454"/>
      <c r="O433" s="454"/>
      <c r="P433" s="454"/>
      <c r="Q433" s="454"/>
      <c r="R433" s="454"/>
      <c r="S433" s="454"/>
      <c r="T433" s="454"/>
      <c r="U433" s="454"/>
      <c r="V433" s="454"/>
      <c r="W433" s="454"/>
      <c r="Y433" s="459"/>
      <c r="Z433" s="454"/>
      <c r="AA433" s="224"/>
      <c r="AB433" s="454"/>
      <c r="AC433" s="454"/>
      <c r="AD433" s="454"/>
      <c r="AE433" s="454"/>
      <c r="AK433" s="137"/>
    </row>
    <row r="434" spans="1:37" ht="15.75" customHeight="1">
      <c r="A434" s="454"/>
      <c r="B434" s="454"/>
      <c r="C434" s="454"/>
      <c r="D434" s="454"/>
      <c r="E434" s="454"/>
      <c r="F434" s="454"/>
      <c r="G434" s="454"/>
      <c r="H434" s="454"/>
      <c r="I434" s="454"/>
      <c r="J434" s="454"/>
      <c r="K434" s="454"/>
      <c r="L434" s="454"/>
      <c r="M434" s="454"/>
      <c r="N434" s="454"/>
      <c r="O434" s="454"/>
      <c r="P434" s="454"/>
      <c r="Q434" s="454"/>
      <c r="R434" s="454"/>
      <c r="S434" s="454"/>
      <c r="T434" s="454"/>
      <c r="U434" s="454"/>
      <c r="V434" s="454"/>
      <c r="W434" s="454"/>
      <c r="Y434" s="459"/>
      <c r="Z434" s="454"/>
      <c r="AA434" s="224"/>
      <c r="AB434" s="454"/>
      <c r="AC434" s="454"/>
      <c r="AD434" s="454"/>
      <c r="AE434" s="454"/>
      <c r="AK434" s="137"/>
    </row>
    <row r="435" spans="1:37" ht="15.75" customHeight="1">
      <c r="A435" s="454"/>
      <c r="B435" s="454"/>
      <c r="C435" s="454"/>
      <c r="D435" s="454"/>
      <c r="E435" s="454"/>
      <c r="F435" s="454"/>
      <c r="G435" s="454"/>
      <c r="H435" s="454"/>
      <c r="I435" s="454"/>
      <c r="J435" s="454"/>
      <c r="K435" s="454"/>
      <c r="L435" s="454"/>
      <c r="M435" s="454"/>
      <c r="N435" s="454"/>
      <c r="O435" s="454"/>
      <c r="P435" s="454"/>
      <c r="Q435" s="454"/>
      <c r="R435" s="454"/>
      <c r="S435" s="454"/>
      <c r="T435" s="454"/>
      <c r="U435" s="454"/>
      <c r="V435" s="454"/>
      <c r="W435" s="454"/>
      <c r="Y435" s="459"/>
      <c r="Z435" s="454"/>
      <c r="AA435" s="224"/>
      <c r="AB435" s="454"/>
      <c r="AC435" s="454"/>
      <c r="AD435" s="454"/>
      <c r="AE435" s="454"/>
      <c r="AK435" s="137"/>
    </row>
    <row r="436" spans="1:37" ht="15.75" customHeight="1">
      <c r="A436" s="454"/>
      <c r="B436" s="454"/>
      <c r="C436" s="454"/>
      <c r="D436" s="454"/>
      <c r="E436" s="454"/>
      <c r="F436" s="454"/>
      <c r="G436" s="454"/>
      <c r="H436" s="454"/>
      <c r="I436" s="454"/>
      <c r="J436" s="454"/>
      <c r="K436" s="454"/>
      <c r="L436" s="454"/>
      <c r="M436" s="454"/>
      <c r="N436" s="454"/>
      <c r="O436" s="454"/>
      <c r="P436" s="454"/>
      <c r="Q436" s="454"/>
      <c r="R436" s="454"/>
      <c r="S436" s="454"/>
      <c r="T436" s="454"/>
      <c r="U436" s="454"/>
      <c r="V436" s="454"/>
      <c r="W436" s="454"/>
      <c r="Y436" s="459"/>
      <c r="Z436" s="454"/>
      <c r="AA436" s="224"/>
      <c r="AB436" s="454"/>
      <c r="AC436" s="454"/>
      <c r="AD436" s="454"/>
      <c r="AE436" s="454"/>
      <c r="AK436" s="137"/>
    </row>
    <row r="437" spans="1:37" ht="15.75" customHeight="1">
      <c r="A437" s="454"/>
      <c r="B437" s="454"/>
      <c r="C437" s="454"/>
      <c r="D437" s="454"/>
      <c r="E437" s="454"/>
      <c r="F437" s="454"/>
      <c r="G437" s="454"/>
      <c r="H437" s="454"/>
      <c r="I437" s="454"/>
      <c r="J437" s="454"/>
      <c r="K437" s="454"/>
      <c r="L437" s="454"/>
      <c r="M437" s="454"/>
      <c r="N437" s="454"/>
      <c r="O437" s="454"/>
      <c r="P437" s="454"/>
      <c r="Q437" s="454"/>
      <c r="R437" s="454"/>
      <c r="S437" s="454"/>
      <c r="T437" s="454"/>
      <c r="U437" s="454"/>
      <c r="V437" s="454"/>
      <c r="W437" s="454"/>
      <c r="Y437" s="459"/>
      <c r="Z437" s="454"/>
      <c r="AA437" s="224"/>
      <c r="AB437" s="454"/>
      <c r="AC437" s="454"/>
      <c r="AD437" s="454"/>
      <c r="AE437" s="454"/>
      <c r="AK437" s="137"/>
    </row>
    <row r="438" spans="1:37" ht="15.75" customHeight="1">
      <c r="A438" s="454"/>
      <c r="B438" s="454"/>
      <c r="C438" s="454"/>
      <c r="D438" s="454"/>
      <c r="E438" s="454"/>
      <c r="F438" s="454"/>
      <c r="G438" s="454"/>
      <c r="H438" s="454"/>
      <c r="I438" s="454"/>
      <c r="J438" s="454"/>
      <c r="K438" s="454"/>
      <c r="L438" s="454"/>
      <c r="M438" s="454"/>
      <c r="N438" s="454"/>
      <c r="O438" s="454"/>
      <c r="P438" s="454"/>
      <c r="Q438" s="454"/>
      <c r="R438" s="454"/>
      <c r="S438" s="454"/>
      <c r="T438" s="454"/>
      <c r="U438" s="454"/>
      <c r="V438" s="454"/>
      <c r="W438" s="454"/>
      <c r="Y438" s="459"/>
      <c r="Z438" s="454"/>
      <c r="AA438" s="224"/>
      <c r="AB438" s="454"/>
      <c r="AC438" s="454"/>
      <c r="AD438" s="454"/>
      <c r="AE438" s="454"/>
      <c r="AK438" s="137"/>
    </row>
    <row r="439" spans="1:37" ht="15.75" customHeight="1">
      <c r="A439" s="454"/>
      <c r="B439" s="454"/>
      <c r="C439" s="454"/>
      <c r="D439" s="454"/>
      <c r="E439" s="454"/>
      <c r="F439" s="454"/>
      <c r="G439" s="454"/>
      <c r="H439" s="454"/>
      <c r="I439" s="454"/>
      <c r="J439" s="454"/>
      <c r="K439" s="454"/>
      <c r="L439" s="454"/>
      <c r="M439" s="454"/>
      <c r="N439" s="454"/>
      <c r="O439" s="454"/>
      <c r="P439" s="454"/>
      <c r="Q439" s="454"/>
      <c r="R439" s="454"/>
      <c r="S439" s="454"/>
      <c r="T439" s="454"/>
      <c r="U439" s="454"/>
      <c r="V439" s="454"/>
      <c r="W439" s="454"/>
      <c r="Y439" s="459"/>
      <c r="Z439" s="454"/>
      <c r="AA439" s="224"/>
      <c r="AB439" s="454"/>
      <c r="AC439" s="454"/>
      <c r="AD439" s="454"/>
      <c r="AE439" s="454"/>
      <c r="AK439" s="137"/>
    </row>
    <row r="440" spans="1:37" ht="15.75" customHeight="1">
      <c r="A440" s="454"/>
      <c r="B440" s="454"/>
      <c r="C440" s="454"/>
      <c r="D440" s="454"/>
      <c r="E440" s="454"/>
      <c r="F440" s="454"/>
      <c r="G440" s="454"/>
      <c r="H440" s="454"/>
      <c r="I440" s="454"/>
      <c r="J440" s="454"/>
      <c r="K440" s="454"/>
      <c r="L440" s="454"/>
      <c r="M440" s="454"/>
      <c r="N440" s="454"/>
      <c r="O440" s="454"/>
      <c r="P440" s="454"/>
      <c r="Q440" s="454"/>
      <c r="R440" s="454"/>
      <c r="S440" s="454"/>
      <c r="T440" s="454"/>
      <c r="U440" s="454"/>
      <c r="V440" s="454"/>
      <c r="W440" s="454"/>
      <c r="Y440" s="459"/>
      <c r="Z440" s="454"/>
      <c r="AA440" s="224"/>
      <c r="AB440" s="454"/>
      <c r="AC440" s="454"/>
      <c r="AD440" s="454"/>
      <c r="AE440" s="454"/>
      <c r="AK440" s="137"/>
    </row>
    <row r="441" spans="1:37" ht="15.75" customHeight="1">
      <c r="A441" s="454"/>
      <c r="B441" s="454"/>
      <c r="C441" s="454"/>
      <c r="D441" s="454"/>
      <c r="E441" s="454"/>
      <c r="F441" s="454"/>
      <c r="G441" s="454"/>
      <c r="H441" s="454"/>
      <c r="I441" s="454"/>
      <c r="J441" s="454"/>
      <c r="K441" s="454"/>
      <c r="L441" s="454"/>
      <c r="M441" s="454"/>
      <c r="N441" s="454"/>
      <c r="O441" s="454"/>
      <c r="P441" s="454"/>
      <c r="Q441" s="454"/>
      <c r="R441" s="454"/>
      <c r="S441" s="454"/>
      <c r="T441" s="454"/>
      <c r="U441" s="454"/>
      <c r="V441" s="454"/>
      <c r="W441" s="454"/>
      <c r="Y441" s="459"/>
      <c r="Z441" s="454"/>
      <c r="AA441" s="224"/>
      <c r="AB441" s="454"/>
      <c r="AC441" s="454"/>
      <c r="AD441" s="454"/>
      <c r="AE441" s="454"/>
      <c r="AK441" s="137"/>
    </row>
    <row r="442" spans="1:37" ht="15.75" customHeight="1">
      <c r="A442" s="454"/>
      <c r="B442" s="454"/>
      <c r="C442" s="454"/>
      <c r="D442" s="454"/>
      <c r="E442" s="454"/>
      <c r="F442" s="454"/>
      <c r="G442" s="454"/>
      <c r="H442" s="454"/>
      <c r="I442" s="454"/>
      <c r="J442" s="454"/>
      <c r="K442" s="454"/>
      <c r="L442" s="454"/>
      <c r="M442" s="454"/>
      <c r="N442" s="454"/>
      <c r="O442" s="454"/>
      <c r="P442" s="454"/>
      <c r="Q442" s="454"/>
      <c r="R442" s="454"/>
      <c r="S442" s="454"/>
      <c r="T442" s="454"/>
      <c r="U442" s="454"/>
      <c r="V442" s="454"/>
      <c r="W442" s="454"/>
      <c r="Y442" s="459"/>
      <c r="Z442" s="454"/>
      <c r="AA442" s="224"/>
      <c r="AB442" s="454"/>
      <c r="AC442" s="454"/>
      <c r="AD442" s="454"/>
      <c r="AE442" s="454"/>
      <c r="AK442" s="137"/>
    </row>
    <row r="443" spans="1:37" ht="15.75" customHeight="1">
      <c r="A443" s="454"/>
      <c r="B443" s="454"/>
      <c r="C443" s="454"/>
      <c r="D443" s="454"/>
      <c r="E443" s="454"/>
      <c r="F443" s="454"/>
      <c r="G443" s="454"/>
      <c r="H443" s="454"/>
      <c r="I443" s="454"/>
      <c r="J443" s="454"/>
      <c r="K443" s="454"/>
      <c r="L443" s="454"/>
      <c r="M443" s="454"/>
      <c r="N443" s="454"/>
      <c r="O443" s="454"/>
      <c r="P443" s="454"/>
      <c r="Q443" s="454"/>
      <c r="R443" s="454"/>
      <c r="S443" s="454"/>
      <c r="T443" s="454"/>
      <c r="U443" s="454"/>
      <c r="V443" s="454"/>
      <c r="W443" s="454"/>
      <c r="Y443" s="459"/>
      <c r="Z443" s="454"/>
      <c r="AA443" s="224"/>
      <c r="AB443" s="454"/>
      <c r="AC443" s="454"/>
      <c r="AD443" s="454"/>
      <c r="AE443" s="454"/>
      <c r="AK443" s="137"/>
    </row>
    <row r="444" spans="1:37" ht="15.75" customHeight="1">
      <c r="A444" s="454"/>
      <c r="B444" s="454"/>
      <c r="C444" s="454"/>
      <c r="D444" s="454"/>
      <c r="E444" s="454"/>
      <c r="F444" s="454"/>
      <c r="G444" s="454"/>
      <c r="H444" s="454"/>
      <c r="I444" s="454"/>
      <c r="J444" s="454"/>
      <c r="K444" s="454"/>
      <c r="L444" s="454"/>
      <c r="M444" s="454"/>
      <c r="N444" s="454"/>
      <c r="O444" s="454"/>
      <c r="P444" s="454"/>
      <c r="Q444" s="454"/>
      <c r="R444" s="454"/>
      <c r="S444" s="454"/>
      <c r="T444" s="454"/>
      <c r="U444" s="454"/>
      <c r="V444" s="454"/>
      <c r="W444" s="454"/>
      <c r="Y444" s="459"/>
      <c r="Z444" s="454"/>
      <c r="AA444" s="224"/>
      <c r="AB444" s="454"/>
      <c r="AC444" s="454"/>
      <c r="AD444" s="454"/>
      <c r="AE444" s="454"/>
      <c r="AK444" s="137"/>
    </row>
    <row r="445" spans="1:37" ht="15.75" customHeight="1">
      <c r="A445" s="454"/>
      <c r="B445" s="454"/>
      <c r="C445" s="454"/>
      <c r="D445" s="454"/>
      <c r="E445" s="454"/>
      <c r="F445" s="454"/>
      <c r="G445" s="454"/>
      <c r="H445" s="454"/>
      <c r="I445" s="454"/>
      <c r="J445" s="454"/>
      <c r="K445" s="454"/>
      <c r="L445" s="454"/>
      <c r="M445" s="454"/>
      <c r="N445" s="454"/>
      <c r="O445" s="454"/>
      <c r="P445" s="454"/>
      <c r="Q445" s="454"/>
      <c r="R445" s="454"/>
      <c r="S445" s="454"/>
      <c r="T445" s="454"/>
      <c r="U445" s="454"/>
      <c r="V445" s="454"/>
      <c r="W445" s="454"/>
      <c r="Y445" s="459"/>
      <c r="Z445" s="454"/>
      <c r="AA445" s="224"/>
      <c r="AB445" s="454"/>
      <c r="AC445" s="454"/>
      <c r="AD445" s="454"/>
      <c r="AE445" s="454"/>
      <c r="AK445" s="137"/>
    </row>
    <row r="446" spans="1:37" ht="15.75" customHeight="1">
      <c r="A446" s="454"/>
      <c r="B446" s="454"/>
      <c r="C446" s="454"/>
      <c r="D446" s="454"/>
      <c r="E446" s="454"/>
      <c r="F446" s="454"/>
      <c r="G446" s="454"/>
      <c r="H446" s="454"/>
      <c r="I446" s="454"/>
      <c r="J446" s="454"/>
      <c r="K446" s="454"/>
      <c r="L446" s="454"/>
      <c r="M446" s="454"/>
      <c r="N446" s="454"/>
      <c r="O446" s="454"/>
      <c r="P446" s="454"/>
      <c r="Q446" s="454"/>
      <c r="R446" s="454"/>
      <c r="S446" s="454"/>
      <c r="T446" s="454"/>
      <c r="U446" s="454"/>
      <c r="V446" s="454"/>
      <c r="W446" s="454"/>
      <c r="Y446" s="459"/>
      <c r="Z446" s="454"/>
      <c r="AA446" s="224"/>
      <c r="AB446" s="454"/>
      <c r="AC446" s="454"/>
      <c r="AD446" s="454"/>
      <c r="AE446" s="454"/>
      <c r="AK446" s="137"/>
    </row>
    <row r="447" spans="1:37" ht="15.75" customHeight="1">
      <c r="A447" s="454"/>
      <c r="B447" s="454"/>
      <c r="C447" s="454"/>
      <c r="D447" s="454"/>
      <c r="E447" s="454"/>
      <c r="F447" s="454"/>
      <c r="G447" s="454"/>
      <c r="H447" s="454"/>
      <c r="I447" s="454"/>
      <c r="J447" s="454"/>
      <c r="K447" s="454"/>
      <c r="L447" s="454"/>
      <c r="M447" s="454"/>
      <c r="N447" s="454"/>
      <c r="O447" s="454"/>
      <c r="P447" s="454"/>
      <c r="Q447" s="454"/>
      <c r="R447" s="454"/>
      <c r="S447" s="454"/>
      <c r="T447" s="454"/>
      <c r="U447" s="454"/>
      <c r="V447" s="454"/>
      <c r="W447" s="454"/>
      <c r="Y447" s="459"/>
      <c r="Z447" s="454"/>
      <c r="AA447" s="224"/>
      <c r="AB447" s="454"/>
      <c r="AC447" s="454"/>
      <c r="AD447" s="454"/>
      <c r="AE447" s="454"/>
      <c r="AK447" s="137"/>
    </row>
    <row r="448" spans="1:37" ht="15.75" customHeight="1">
      <c r="A448" s="454"/>
      <c r="B448" s="454"/>
      <c r="C448" s="454"/>
      <c r="D448" s="454"/>
      <c r="E448" s="454"/>
      <c r="F448" s="454"/>
      <c r="G448" s="454"/>
      <c r="H448" s="454"/>
      <c r="I448" s="454"/>
      <c r="J448" s="454"/>
      <c r="K448" s="454"/>
      <c r="L448" s="454"/>
      <c r="M448" s="454"/>
      <c r="N448" s="454"/>
      <c r="O448" s="454"/>
      <c r="P448" s="454"/>
      <c r="Q448" s="454"/>
      <c r="R448" s="454"/>
      <c r="S448" s="454"/>
      <c r="T448" s="454"/>
      <c r="U448" s="454"/>
      <c r="V448" s="454"/>
      <c r="W448" s="454"/>
      <c r="Y448" s="459"/>
      <c r="Z448" s="454"/>
      <c r="AA448" s="224"/>
      <c r="AB448" s="454"/>
      <c r="AC448" s="454"/>
      <c r="AD448" s="454"/>
      <c r="AE448" s="454"/>
      <c r="AK448" s="137"/>
    </row>
    <row r="449" spans="1:37" ht="15.75" customHeight="1">
      <c r="A449" s="454"/>
      <c r="B449" s="454"/>
      <c r="C449" s="454"/>
      <c r="D449" s="454"/>
      <c r="E449" s="454"/>
      <c r="F449" s="454"/>
      <c r="G449" s="454"/>
      <c r="H449" s="454"/>
      <c r="I449" s="454"/>
      <c r="J449" s="454"/>
      <c r="K449" s="454"/>
      <c r="L449" s="454"/>
      <c r="M449" s="454"/>
      <c r="N449" s="454"/>
      <c r="O449" s="454"/>
      <c r="P449" s="454"/>
      <c r="Q449" s="454"/>
      <c r="R449" s="454"/>
      <c r="S449" s="454"/>
      <c r="T449" s="454"/>
      <c r="U449" s="454"/>
      <c r="V449" s="454"/>
      <c r="W449" s="454"/>
      <c r="Y449" s="459"/>
      <c r="Z449" s="454"/>
      <c r="AA449" s="224"/>
      <c r="AB449" s="454"/>
      <c r="AC449" s="454"/>
      <c r="AD449" s="454"/>
      <c r="AE449" s="454"/>
      <c r="AK449" s="137"/>
    </row>
    <row r="450" spans="1:37" ht="15.75" customHeight="1">
      <c r="A450" s="454"/>
      <c r="B450" s="454"/>
      <c r="C450" s="454"/>
      <c r="D450" s="454"/>
      <c r="E450" s="454"/>
      <c r="F450" s="454"/>
      <c r="G450" s="454"/>
      <c r="H450" s="454"/>
      <c r="I450" s="454"/>
      <c r="J450" s="454"/>
      <c r="K450" s="454"/>
      <c r="L450" s="454"/>
      <c r="M450" s="454"/>
      <c r="N450" s="454"/>
      <c r="O450" s="454"/>
      <c r="P450" s="454"/>
      <c r="Q450" s="454"/>
      <c r="R450" s="454"/>
      <c r="S450" s="454"/>
      <c r="T450" s="454"/>
      <c r="U450" s="454"/>
      <c r="V450" s="454"/>
      <c r="W450" s="454"/>
      <c r="Y450" s="459"/>
      <c r="Z450" s="454"/>
      <c r="AA450" s="224"/>
      <c r="AB450" s="454"/>
      <c r="AC450" s="454"/>
      <c r="AD450" s="454"/>
      <c r="AE450" s="454"/>
      <c r="AK450" s="137"/>
    </row>
    <row r="451" spans="1:37" ht="15.75" customHeight="1">
      <c r="A451" s="454"/>
      <c r="B451" s="454"/>
      <c r="C451" s="454"/>
      <c r="D451" s="454"/>
      <c r="E451" s="454"/>
      <c r="F451" s="454"/>
      <c r="G451" s="454"/>
      <c r="H451" s="454"/>
      <c r="I451" s="454"/>
      <c r="J451" s="454"/>
      <c r="K451" s="454"/>
      <c r="L451" s="454"/>
      <c r="M451" s="454"/>
      <c r="N451" s="454"/>
      <c r="O451" s="454"/>
      <c r="P451" s="454"/>
      <c r="Q451" s="454"/>
      <c r="R451" s="454"/>
      <c r="S451" s="454"/>
      <c r="T451" s="454"/>
      <c r="U451" s="454"/>
      <c r="V451" s="454"/>
      <c r="W451" s="454"/>
      <c r="Y451" s="459"/>
      <c r="Z451" s="454"/>
      <c r="AA451" s="224"/>
      <c r="AB451" s="454"/>
      <c r="AC451" s="454"/>
      <c r="AD451" s="454"/>
      <c r="AE451" s="454"/>
      <c r="AK451" s="137"/>
    </row>
    <row r="452" spans="1:37" ht="15.75" customHeight="1">
      <c r="A452" s="454"/>
      <c r="B452" s="454"/>
      <c r="C452" s="454"/>
      <c r="D452" s="454"/>
      <c r="E452" s="454"/>
      <c r="F452" s="454"/>
      <c r="G452" s="454"/>
      <c r="H452" s="454"/>
      <c r="I452" s="454"/>
      <c r="J452" s="454"/>
      <c r="K452" s="454"/>
      <c r="L452" s="454"/>
      <c r="M452" s="454"/>
      <c r="N452" s="454"/>
      <c r="O452" s="454"/>
      <c r="P452" s="454"/>
      <c r="Q452" s="454"/>
      <c r="R452" s="454"/>
      <c r="S452" s="454"/>
      <c r="T452" s="454"/>
      <c r="U452" s="454"/>
      <c r="V452" s="454"/>
      <c r="W452" s="454"/>
      <c r="Y452" s="459"/>
      <c r="Z452" s="454"/>
      <c r="AA452" s="224"/>
      <c r="AB452" s="454"/>
      <c r="AC452" s="454"/>
      <c r="AD452" s="454"/>
      <c r="AE452" s="454"/>
      <c r="AK452" s="137"/>
    </row>
    <row r="453" spans="1:37" ht="15.75" customHeight="1">
      <c r="A453" s="454"/>
      <c r="B453" s="454"/>
      <c r="C453" s="454"/>
      <c r="D453" s="454"/>
      <c r="E453" s="454"/>
      <c r="F453" s="454"/>
      <c r="G453" s="454"/>
      <c r="H453" s="454"/>
      <c r="I453" s="454"/>
      <c r="J453" s="454"/>
      <c r="K453" s="454"/>
      <c r="L453" s="454"/>
      <c r="M453" s="454"/>
      <c r="N453" s="454"/>
      <c r="O453" s="454"/>
      <c r="P453" s="454"/>
      <c r="Q453" s="454"/>
      <c r="R453" s="454"/>
      <c r="S453" s="454"/>
      <c r="T453" s="454"/>
      <c r="U453" s="454"/>
      <c r="V453" s="454"/>
      <c r="W453" s="454"/>
      <c r="Y453" s="459"/>
      <c r="Z453" s="454"/>
      <c r="AA453" s="224"/>
      <c r="AB453" s="454"/>
      <c r="AC453" s="454"/>
      <c r="AD453" s="454"/>
      <c r="AE453" s="454"/>
      <c r="AK453" s="137"/>
    </row>
    <row r="454" spans="1:37" ht="15.75" customHeight="1">
      <c r="A454" s="454"/>
      <c r="B454" s="454"/>
      <c r="C454" s="454"/>
      <c r="D454" s="454"/>
      <c r="E454" s="454"/>
      <c r="F454" s="454"/>
      <c r="G454" s="454"/>
      <c r="H454" s="454"/>
      <c r="I454" s="454"/>
      <c r="J454" s="454"/>
      <c r="K454" s="454"/>
      <c r="L454" s="454"/>
      <c r="M454" s="454"/>
      <c r="N454" s="454"/>
      <c r="O454" s="454"/>
      <c r="P454" s="454"/>
      <c r="Q454" s="454"/>
      <c r="R454" s="454"/>
      <c r="S454" s="454"/>
      <c r="T454" s="454"/>
      <c r="U454" s="454"/>
      <c r="V454" s="454"/>
      <c r="W454" s="454"/>
      <c r="Y454" s="459"/>
      <c r="Z454" s="454"/>
      <c r="AA454" s="224"/>
      <c r="AB454" s="454"/>
      <c r="AC454" s="454"/>
      <c r="AD454" s="454"/>
      <c r="AE454" s="454"/>
      <c r="AK454" s="137"/>
    </row>
    <row r="455" spans="1:37" ht="15.75" customHeight="1">
      <c r="A455" s="454"/>
      <c r="B455" s="454"/>
      <c r="C455" s="454"/>
      <c r="D455" s="454"/>
      <c r="E455" s="454"/>
      <c r="F455" s="454"/>
      <c r="G455" s="454"/>
      <c r="H455" s="454"/>
      <c r="I455" s="454"/>
      <c r="J455" s="454"/>
      <c r="K455" s="454"/>
      <c r="L455" s="454"/>
      <c r="M455" s="454"/>
      <c r="N455" s="454"/>
      <c r="O455" s="454"/>
      <c r="P455" s="454"/>
      <c r="Q455" s="454"/>
      <c r="R455" s="454"/>
      <c r="S455" s="454"/>
      <c r="T455" s="454"/>
      <c r="U455" s="454"/>
      <c r="V455" s="454"/>
      <c r="W455" s="454"/>
      <c r="Y455" s="459"/>
      <c r="Z455" s="454"/>
      <c r="AA455" s="224"/>
      <c r="AB455" s="454"/>
      <c r="AC455" s="454"/>
      <c r="AD455" s="454"/>
      <c r="AE455" s="454"/>
      <c r="AK455" s="137"/>
    </row>
    <row r="456" spans="1:37" ht="15.75" customHeight="1">
      <c r="A456" s="454"/>
      <c r="B456" s="454"/>
      <c r="C456" s="454"/>
      <c r="D456" s="454"/>
      <c r="E456" s="454"/>
      <c r="F456" s="454"/>
      <c r="G456" s="454"/>
      <c r="H456" s="454"/>
      <c r="I456" s="454"/>
      <c r="J456" s="454"/>
      <c r="K456" s="454"/>
      <c r="L456" s="454"/>
      <c r="M456" s="454"/>
      <c r="N456" s="454"/>
      <c r="O456" s="454"/>
      <c r="P456" s="454"/>
      <c r="Q456" s="454"/>
      <c r="R456" s="454"/>
      <c r="S456" s="454"/>
      <c r="T456" s="454"/>
      <c r="U456" s="454"/>
      <c r="V456" s="454"/>
      <c r="W456" s="454"/>
      <c r="Y456" s="459"/>
      <c r="Z456" s="454"/>
      <c r="AA456" s="224"/>
      <c r="AB456" s="454"/>
      <c r="AC456" s="454"/>
      <c r="AD456" s="454"/>
      <c r="AE456" s="454"/>
      <c r="AK456" s="137"/>
    </row>
    <row r="457" spans="1:37" ht="15.75" customHeight="1">
      <c r="A457" s="454"/>
      <c r="B457" s="454"/>
      <c r="C457" s="454"/>
      <c r="D457" s="454"/>
      <c r="E457" s="454"/>
      <c r="F457" s="454"/>
      <c r="G457" s="454"/>
      <c r="H457" s="454"/>
      <c r="I457" s="454"/>
      <c r="J457" s="454"/>
      <c r="K457" s="454"/>
      <c r="L457" s="454"/>
      <c r="M457" s="454"/>
      <c r="N457" s="454"/>
      <c r="O457" s="454"/>
      <c r="P457" s="454"/>
      <c r="Q457" s="454"/>
      <c r="R457" s="454"/>
      <c r="S457" s="454"/>
      <c r="T457" s="454"/>
      <c r="U457" s="454"/>
      <c r="V457" s="454"/>
      <c r="W457" s="454"/>
      <c r="Y457" s="459"/>
      <c r="Z457" s="454"/>
      <c r="AA457" s="224"/>
      <c r="AB457" s="454"/>
      <c r="AC457" s="454"/>
      <c r="AD457" s="454"/>
      <c r="AE457" s="454"/>
      <c r="AK457" s="137"/>
    </row>
    <row r="458" spans="1:37" ht="15.75" customHeight="1">
      <c r="A458" s="454"/>
      <c r="B458" s="454"/>
      <c r="C458" s="454"/>
      <c r="D458" s="454"/>
      <c r="E458" s="454"/>
      <c r="F458" s="454"/>
      <c r="G458" s="454"/>
      <c r="H458" s="454"/>
      <c r="I458" s="454"/>
      <c r="J458" s="454"/>
      <c r="K458" s="454"/>
      <c r="L458" s="454"/>
      <c r="M458" s="454"/>
      <c r="N458" s="454"/>
      <c r="O458" s="454"/>
      <c r="P458" s="454"/>
      <c r="Q458" s="454"/>
      <c r="R458" s="454"/>
      <c r="S458" s="454"/>
      <c r="T458" s="454"/>
      <c r="U458" s="454"/>
      <c r="V458" s="454"/>
      <c r="W458" s="454"/>
      <c r="Y458" s="459"/>
      <c r="Z458" s="454"/>
      <c r="AA458" s="224"/>
      <c r="AB458" s="454"/>
      <c r="AC458" s="454"/>
      <c r="AD458" s="454"/>
      <c r="AE458" s="454"/>
      <c r="AK458" s="137"/>
    </row>
    <row r="459" spans="1:37" ht="15.75" customHeight="1">
      <c r="A459" s="454"/>
      <c r="B459" s="454"/>
      <c r="C459" s="454"/>
      <c r="D459" s="454"/>
      <c r="E459" s="454"/>
      <c r="F459" s="454"/>
      <c r="G459" s="454"/>
      <c r="H459" s="454"/>
      <c r="I459" s="454"/>
      <c r="J459" s="454"/>
      <c r="K459" s="454"/>
      <c r="L459" s="454"/>
      <c r="M459" s="454"/>
      <c r="N459" s="454"/>
      <c r="O459" s="454"/>
      <c r="P459" s="454"/>
      <c r="Q459" s="454"/>
      <c r="R459" s="454"/>
      <c r="S459" s="454"/>
      <c r="T459" s="454"/>
      <c r="U459" s="454"/>
      <c r="V459" s="454"/>
      <c r="W459" s="454"/>
      <c r="Y459" s="459"/>
      <c r="Z459" s="454"/>
      <c r="AA459" s="224"/>
      <c r="AB459" s="454"/>
      <c r="AC459" s="454"/>
      <c r="AD459" s="454"/>
      <c r="AE459" s="454"/>
      <c r="AK459" s="137"/>
    </row>
    <row r="460" spans="1:37" ht="15.75" customHeight="1">
      <c r="A460" s="454"/>
      <c r="B460" s="454"/>
      <c r="C460" s="454"/>
      <c r="D460" s="454"/>
      <c r="E460" s="454"/>
      <c r="F460" s="454"/>
      <c r="G460" s="454"/>
      <c r="H460" s="454"/>
      <c r="I460" s="454"/>
      <c r="J460" s="454"/>
      <c r="K460" s="454"/>
      <c r="L460" s="454"/>
      <c r="M460" s="454"/>
      <c r="N460" s="454"/>
      <c r="O460" s="454"/>
      <c r="P460" s="454"/>
      <c r="Q460" s="454"/>
      <c r="R460" s="454"/>
      <c r="S460" s="454"/>
      <c r="T460" s="454"/>
      <c r="U460" s="454"/>
      <c r="V460" s="454"/>
      <c r="W460" s="454"/>
      <c r="Y460" s="459"/>
      <c r="Z460" s="454"/>
      <c r="AA460" s="224"/>
      <c r="AB460" s="454"/>
      <c r="AC460" s="454"/>
      <c r="AD460" s="454"/>
      <c r="AE460" s="454"/>
      <c r="AK460" s="137"/>
    </row>
    <row r="461" spans="1:37" ht="15.75" customHeight="1">
      <c r="A461" s="454"/>
      <c r="B461" s="454"/>
      <c r="C461" s="454"/>
      <c r="D461" s="454"/>
      <c r="E461" s="454"/>
      <c r="F461" s="454"/>
      <c r="G461" s="454"/>
      <c r="H461" s="454"/>
      <c r="I461" s="454"/>
      <c r="J461" s="454"/>
      <c r="K461" s="454"/>
      <c r="L461" s="454"/>
      <c r="M461" s="454"/>
      <c r="N461" s="454"/>
      <c r="O461" s="454"/>
      <c r="P461" s="454"/>
      <c r="Q461" s="454"/>
      <c r="R461" s="454"/>
      <c r="S461" s="454"/>
      <c r="T461" s="454"/>
      <c r="U461" s="454"/>
      <c r="V461" s="454"/>
      <c r="W461" s="454"/>
      <c r="Y461" s="459"/>
      <c r="Z461" s="454"/>
      <c r="AA461" s="224"/>
      <c r="AB461" s="454"/>
      <c r="AC461" s="454"/>
      <c r="AD461" s="454"/>
      <c r="AE461" s="454"/>
      <c r="AK461" s="137"/>
    </row>
    <row r="462" spans="1:37" ht="15.75" customHeight="1">
      <c r="A462" s="454"/>
      <c r="B462" s="454"/>
      <c r="C462" s="454"/>
      <c r="D462" s="454"/>
      <c r="E462" s="454"/>
      <c r="F462" s="454"/>
      <c r="G462" s="454"/>
      <c r="H462" s="454"/>
      <c r="I462" s="454"/>
      <c r="J462" s="454"/>
      <c r="K462" s="454"/>
      <c r="L462" s="454"/>
      <c r="M462" s="454"/>
      <c r="N462" s="454"/>
      <c r="O462" s="454"/>
      <c r="P462" s="454"/>
      <c r="Q462" s="454"/>
      <c r="R462" s="454"/>
      <c r="S462" s="454"/>
      <c r="T462" s="454"/>
      <c r="U462" s="454"/>
      <c r="V462" s="454"/>
      <c r="W462" s="454"/>
      <c r="Y462" s="459"/>
      <c r="Z462" s="454"/>
      <c r="AA462" s="224"/>
      <c r="AB462" s="454"/>
      <c r="AC462" s="454"/>
      <c r="AD462" s="454"/>
      <c r="AE462" s="454"/>
      <c r="AK462" s="137"/>
    </row>
    <row r="463" spans="1:37" ht="15.75" customHeight="1">
      <c r="A463" s="454"/>
      <c r="B463" s="454"/>
      <c r="C463" s="454"/>
      <c r="D463" s="454"/>
      <c r="E463" s="454"/>
      <c r="F463" s="454"/>
      <c r="G463" s="454"/>
      <c r="H463" s="454"/>
      <c r="I463" s="454"/>
      <c r="J463" s="454"/>
      <c r="K463" s="454"/>
      <c r="L463" s="454"/>
      <c r="M463" s="454"/>
      <c r="N463" s="454"/>
      <c r="O463" s="454"/>
      <c r="P463" s="454"/>
      <c r="Q463" s="454"/>
      <c r="R463" s="454"/>
      <c r="S463" s="454"/>
      <c r="T463" s="454"/>
      <c r="U463" s="454"/>
      <c r="V463" s="454"/>
      <c r="W463" s="454"/>
      <c r="Y463" s="459"/>
      <c r="Z463" s="454"/>
      <c r="AA463" s="224"/>
      <c r="AB463" s="454"/>
      <c r="AC463" s="454"/>
      <c r="AD463" s="454"/>
      <c r="AE463" s="454"/>
      <c r="AK463" s="137"/>
    </row>
    <row r="464" spans="1:37" ht="15.75" customHeight="1">
      <c r="A464" s="454"/>
      <c r="B464" s="454"/>
      <c r="C464" s="454"/>
      <c r="D464" s="454"/>
      <c r="E464" s="454"/>
      <c r="F464" s="454"/>
      <c r="G464" s="454"/>
      <c r="H464" s="454"/>
      <c r="I464" s="454"/>
      <c r="J464" s="454"/>
      <c r="K464" s="454"/>
      <c r="L464" s="454"/>
      <c r="M464" s="454"/>
      <c r="N464" s="454"/>
      <c r="O464" s="454"/>
      <c r="P464" s="454"/>
      <c r="Q464" s="454"/>
      <c r="R464" s="454"/>
      <c r="S464" s="454"/>
      <c r="T464" s="454"/>
      <c r="U464" s="454"/>
      <c r="V464" s="454"/>
      <c r="W464" s="454"/>
      <c r="Y464" s="459"/>
      <c r="Z464" s="454"/>
      <c r="AA464" s="224"/>
      <c r="AB464" s="454"/>
      <c r="AC464" s="454"/>
      <c r="AD464" s="454"/>
      <c r="AE464" s="454"/>
      <c r="AK464" s="137"/>
    </row>
    <row r="465" spans="1:37" ht="15.75" customHeight="1">
      <c r="A465" s="454"/>
      <c r="B465" s="454"/>
      <c r="C465" s="454"/>
      <c r="D465" s="454"/>
      <c r="E465" s="454"/>
      <c r="F465" s="454"/>
      <c r="G465" s="454"/>
      <c r="H465" s="454"/>
      <c r="I465" s="454"/>
      <c r="J465" s="454"/>
      <c r="K465" s="454"/>
      <c r="L465" s="454"/>
      <c r="M465" s="454"/>
      <c r="N465" s="454"/>
      <c r="O465" s="454"/>
      <c r="P465" s="454"/>
      <c r="Q465" s="454"/>
      <c r="R465" s="454"/>
      <c r="S465" s="454"/>
      <c r="T465" s="454"/>
      <c r="U465" s="454"/>
      <c r="V465" s="454"/>
      <c r="W465" s="454"/>
      <c r="Y465" s="459"/>
      <c r="Z465" s="454"/>
      <c r="AA465" s="224"/>
      <c r="AB465" s="454"/>
      <c r="AC465" s="454"/>
      <c r="AD465" s="454"/>
      <c r="AE465" s="454"/>
      <c r="AK465" s="137"/>
    </row>
    <row r="466" spans="1:37" ht="15.75" customHeight="1">
      <c r="A466" s="454"/>
      <c r="B466" s="454"/>
      <c r="C466" s="454"/>
      <c r="D466" s="454"/>
      <c r="E466" s="454"/>
      <c r="F466" s="454"/>
      <c r="G466" s="454"/>
      <c r="H466" s="454"/>
      <c r="I466" s="454"/>
      <c r="J466" s="454"/>
      <c r="K466" s="454"/>
      <c r="L466" s="454"/>
      <c r="M466" s="454"/>
      <c r="N466" s="454"/>
      <c r="O466" s="454"/>
      <c r="P466" s="454"/>
      <c r="Q466" s="454"/>
      <c r="R466" s="454"/>
      <c r="S466" s="454"/>
      <c r="T466" s="454"/>
      <c r="U466" s="454"/>
      <c r="V466" s="454"/>
      <c r="W466" s="454"/>
      <c r="Y466" s="459"/>
      <c r="Z466" s="454"/>
      <c r="AA466" s="224"/>
      <c r="AB466" s="454"/>
      <c r="AC466" s="454"/>
      <c r="AD466" s="454"/>
      <c r="AE466" s="454"/>
      <c r="AK466" s="137"/>
    </row>
    <row r="467" spans="1:37" ht="15.75" customHeight="1">
      <c r="A467" s="454"/>
      <c r="B467" s="454"/>
      <c r="C467" s="454"/>
      <c r="D467" s="454"/>
      <c r="E467" s="454"/>
      <c r="F467" s="454"/>
      <c r="G467" s="454"/>
      <c r="H467" s="454"/>
      <c r="I467" s="454"/>
      <c r="J467" s="454"/>
      <c r="K467" s="454"/>
      <c r="L467" s="454"/>
      <c r="M467" s="454"/>
      <c r="N467" s="454"/>
      <c r="O467" s="454"/>
      <c r="P467" s="454"/>
      <c r="Q467" s="454"/>
      <c r="R467" s="454"/>
      <c r="S467" s="454"/>
      <c r="T467" s="454"/>
      <c r="U467" s="454"/>
      <c r="V467" s="454"/>
      <c r="W467" s="454"/>
      <c r="Y467" s="459"/>
      <c r="Z467" s="454"/>
      <c r="AA467" s="224"/>
      <c r="AB467" s="454"/>
      <c r="AC467" s="454"/>
      <c r="AD467" s="454"/>
      <c r="AE467" s="454"/>
      <c r="AK467" s="137"/>
    </row>
    <row r="468" spans="1:37" ht="15.75" customHeight="1">
      <c r="A468" s="454"/>
      <c r="B468" s="454"/>
      <c r="C468" s="454"/>
      <c r="D468" s="454"/>
      <c r="E468" s="454"/>
      <c r="F468" s="454"/>
      <c r="G468" s="454"/>
      <c r="H468" s="454"/>
      <c r="I468" s="454"/>
      <c r="J468" s="454"/>
      <c r="K468" s="454"/>
      <c r="L468" s="454"/>
      <c r="M468" s="454"/>
      <c r="N468" s="454"/>
      <c r="O468" s="454"/>
      <c r="P468" s="454"/>
      <c r="Q468" s="454"/>
      <c r="R468" s="454"/>
      <c r="S468" s="454"/>
      <c r="T468" s="454"/>
      <c r="U468" s="454"/>
      <c r="V468" s="454"/>
      <c r="W468" s="454"/>
      <c r="Y468" s="459"/>
      <c r="Z468" s="454"/>
      <c r="AA468" s="224"/>
      <c r="AB468" s="454"/>
      <c r="AC468" s="454"/>
      <c r="AD468" s="454"/>
      <c r="AE468" s="454"/>
      <c r="AK468" s="137"/>
    </row>
    <row r="469" spans="1:37" ht="15.75" customHeight="1">
      <c r="A469" s="454"/>
      <c r="B469" s="454"/>
      <c r="C469" s="454"/>
      <c r="D469" s="454"/>
      <c r="E469" s="454"/>
      <c r="F469" s="454"/>
      <c r="G469" s="454"/>
      <c r="H469" s="454"/>
      <c r="I469" s="454"/>
      <c r="J469" s="454"/>
      <c r="K469" s="454"/>
      <c r="L469" s="454"/>
      <c r="M469" s="454"/>
      <c r="N469" s="454"/>
      <c r="O469" s="454"/>
      <c r="P469" s="454"/>
      <c r="Q469" s="454"/>
      <c r="R469" s="454"/>
      <c r="S469" s="454"/>
      <c r="T469" s="454"/>
      <c r="U469" s="454"/>
      <c r="V469" s="454"/>
      <c r="W469" s="454"/>
      <c r="Y469" s="459"/>
      <c r="Z469" s="454"/>
      <c r="AA469" s="224"/>
      <c r="AB469" s="454"/>
      <c r="AC469" s="454"/>
      <c r="AD469" s="454"/>
      <c r="AE469" s="454"/>
      <c r="AK469" s="137"/>
    </row>
    <row r="470" spans="1:37" ht="15.75" customHeight="1">
      <c r="A470" s="454"/>
      <c r="B470" s="454"/>
      <c r="C470" s="454"/>
      <c r="D470" s="454"/>
      <c r="E470" s="454"/>
      <c r="F470" s="454"/>
      <c r="G470" s="454"/>
      <c r="H470" s="454"/>
      <c r="I470" s="454"/>
      <c r="J470" s="454"/>
      <c r="K470" s="454"/>
      <c r="L470" s="454"/>
      <c r="M470" s="454"/>
      <c r="N470" s="454"/>
      <c r="O470" s="454"/>
      <c r="P470" s="454"/>
      <c r="Q470" s="454"/>
      <c r="R470" s="454"/>
      <c r="S470" s="454"/>
      <c r="T470" s="454"/>
      <c r="U470" s="454"/>
      <c r="V470" s="454"/>
      <c r="W470" s="454"/>
      <c r="Y470" s="459"/>
      <c r="Z470" s="454"/>
      <c r="AA470" s="224"/>
      <c r="AB470" s="454"/>
      <c r="AC470" s="454"/>
      <c r="AD470" s="454"/>
      <c r="AE470" s="454"/>
      <c r="AK470" s="137"/>
    </row>
    <row r="471" spans="1:37" ht="15.75" customHeight="1">
      <c r="A471" s="454"/>
      <c r="B471" s="454"/>
      <c r="C471" s="454"/>
      <c r="D471" s="454"/>
      <c r="E471" s="454"/>
      <c r="F471" s="454"/>
      <c r="G471" s="454"/>
      <c r="H471" s="454"/>
      <c r="I471" s="454"/>
      <c r="J471" s="454"/>
      <c r="K471" s="454"/>
      <c r="L471" s="454"/>
      <c r="M471" s="454"/>
      <c r="N471" s="454"/>
      <c r="O471" s="454"/>
      <c r="P471" s="454"/>
      <c r="Q471" s="454"/>
      <c r="R471" s="454"/>
      <c r="S471" s="454"/>
      <c r="T471" s="454"/>
      <c r="U471" s="454"/>
      <c r="V471" s="454"/>
      <c r="W471" s="454"/>
      <c r="Y471" s="459"/>
      <c r="Z471" s="454"/>
      <c r="AA471" s="224"/>
      <c r="AB471" s="454"/>
      <c r="AC471" s="454"/>
      <c r="AD471" s="454"/>
      <c r="AE471" s="454"/>
      <c r="AK471" s="137"/>
    </row>
    <row r="472" spans="1:37" ht="15.75" customHeight="1">
      <c r="A472" s="454"/>
      <c r="B472" s="454"/>
      <c r="C472" s="454"/>
      <c r="D472" s="454"/>
      <c r="E472" s="454"/>
      <c r="F472" s="454"/>
      <c r="G472" s="454"/>
      <c r="H472" s="454"/>
      <c r="I472" s="454"/>
      <c r="J472" s="454"/>
      <c r="K472" s="454"/>
      <c r="L472" s="454"/>
      <c r="M472" s="454"/>
      <c r="N472" s="454"/>
      <c r="O472" s="454"/>
      <c r="P472" s="454"/>
      <c r="Q472" s="454"/>
      <c r="R472" s="454"/>
      <c r="S472" s="454"/>
      <c r="T472" s="454"/>
      <c r="U472" s="454"/>
      <c r="V472" s="454"/>
      <c r="W472" s="454"/>
      <c r="Y472" s="459"/>
      <c r="Z472" s="454"/>
      <c r="AA472" s="224"/>
      <c r="AB472" s="454"/>
      <c r="AC472" s="454"/>
      <c r="AD472" s="454"/>
      <c r="AE472" s="454"/>
      <c r="AK472" s="137"/>
    </row>
    <row r="473" spans="1:37" ht="15.75" customHeight="1">
      <c r="A473" s="454"/>
      <c r="B473" s="454"/>
      <c r="C473" s="454"/>
      <c r="D473" s="454"/>
      <c r="E473" s="454"/>
      <c r="F473" s="454"/>
      <c r="G473" s="454"/>
      <c r="H473" s="454"/>
      <c r="I473" s="454"/>
      <c r="J473" s="454"/>
      <c r="K473" s="454"/>
      <c r="L473" s="454"/>
      <c r="M473" s="454"/>
      <c r="N473" s="454"/>
      <c r="O473" s="454"/>
      <c r="P473" s="454"/>
      <c r="Q473" s="454"/>
      <c r="R473" s="454"/>
      <c r="S473" s="454"/>
      <c r="T473" s="454"/>
      <c r="U473" s="454"/>
      <c r="V473" s="454"/>
      <c r="W473" s="454"/>
      <c r="Y473" s="459"/>
      <c r="Z473" s="454"/>
      <c r="AA473" s="224"/>
      <c r="AB473" s="454"/>
      <c r="AC473" s="454"/>
      <c r="AD473" s="454"/>
      <c r="AE473" s="454"/>
      <c r="AK473" s="137"/>
    </row>
    <row r="474" spans="1:37" ht="15.75" customHeight="1">
      <c r="A474" s="454"/>
      <c r="B474" s="454"/>
      <c r="C474" s="454"/>
      <c r="D474" s="454"/>
      <c r="E474" s="454"/>
      <c r="F474" s="454"/>
      <c r="G474" s="454"/>
      <c r="H474" s="454"/>
      <c r="I474" s="454"/>
      <c r="J474" s="454"/>
      <c r="K474" s="454"/>
      <c r="L474" s="454"/>
      <c r="M474" s="454"/>
      <c r="N474" s="454"/>
      <c r="O474" s="454"/>
      <c r="P474" s="454"/>
      <c r="Q474" s="454"/>
      <c r="R474" s="454"/>
      <c r="S474" s="454"/>
      <c r="T474" s="454"/>
      <c r="U474" s="454"/>
      <c r="V474" s="454"/>
      <c r="W474" s="454"/>
      <c r="Y474" s="459"/>
      <c r="Z474" s="454"/>
      <c r="AA474" s="224"/>
      <c r="AB474" s="454"/>
      <c r="AC474" s="454"/>
      <c r="AD474" s="454"/>
      <c r="AE474" s="454"/>
      <c r="AK474" s="137"/>
    </row>
    <row r="475" spans="1:37" ht="15.75" customHeight="1">
      <c r="A475" s="454"/>
      <c r="B475" s="454"/>
      <c r="C475" s="454"/>
      <c r="D475" s="454"/>
      <c r="E475" s="454"/>
      <c r="F475" s="454"/>
      <c r="G475" s="454"/>
      <c r="H475" s="454"/>
      <c r="I475" s="454"/>
      <c r="J475" s="454"/>
      <c r="K475" s="454"/>
      <c r="L475" s="454"/>
      <c r="M475" s="454"/>
      <c r="N475" s="454"/>
      <c r="O475" s="454"/>
      <c r="P475" s="454"/>
      <c r="Q475" s="454"/>
      <c r="R475" s="454"/>
      <c r="S475" s="454"/>
      <c r="T475" s="454"/>
      <c r="U475" s="454"/>
      <c r="V475" s="454"/>
      <c r="W475" s="454"/>
      <c r="Y475" s="459"/>
      <c r="Z475" s="454"/>
      <c r="AA475" s="224"/>
      <c r="AB475" s="454"/>
      <c r="AC475" s="454"/>
      <c r="AD475" s="454"/>
      <c r="AE475" s="454"/>
      <c r="AK475" s="137"/>
    </row>
    <row r="476" spans="1:37" ht="15.75" customHeight="1">
      <c r="A476" s="454"/>
      <c r="B476" s="454"/>
      <c r="C476" s="454"/>
      <c r="D476" s="454"/>
      <c r="E476" s="454"/>
      <c r="F476" s="454"/>
      <c r="G476" s="454"/>
      <c r="H476" s="454"/>
      <c r="I476" s="454"/>
      <c r="J476" s="454"/>
      <c r="K476" s="454"/>
      <c r="L476" s="454"/>
      <c r="M476" s="454"/>
      <c r="N476" s="454"/>
      <c r="O476" s="454"/>
      <c r="P476" s="454"/>
      <c r="Q476" s="454"/>
      <c r="R476" s="454"/>
      <c r="S476" s="454"/>
      <c r="T476" s="454"/>
      <c r="U476" s="454"/>
      <c r="V476" s="454"/>
      <c r="W476" s="454"/>
      <c r="Y476" s="459"/>
      <c r="Z476" s="454"/>
      <c r="AA476" s="224"/>
      <c r="AB476" s="454"/>
      <c r="AC476" s="454"/>
      <c r="AD476" s="454"/>
      <c r="AE476" s="454"/>
      <c r="AK476" s="137"/>
    </row>
    <row r="477" spans="1:37" ht="15.75" customHeight="1">
      <c r="A477" s="454"/>
      <c r="B477" s="454"/>
      <c r="C477" s="454"/>
      <c r="D477" s="454"/>
      <c r="E477" s="454"/>
      <c r="F477" s="454"/>
      <c r="G477" s="454"/>
      <c r="H477" s="454"/>
      <c r="I477" s="454"/>
      <c r="J477" s="454"/>
      <c r="K477" s="454"/>
      <c r="L477" s="454"/>
      <c r="M477" s="454"/>
      <c r="N477" s="454"/>
      <c r="O477" s="454"/>
      <c r="P477" s="454"/>
      <c r="Q477" s="454"/>
      <c r="R477" s="454"/>
      <c r="S477" s="454"/>
      <c r="T477" s="454"/>
      <c r="U477" s="454"/>
      <c r="V477" s="454"/>
      <c r="W477" s="454"/>
      <c r="Y477" s="459"/>
      <c r="Z477" s="454"/>
      <c r="AA477" s="224"/>
      <c r="AB477" s="454"/>
      <c r="AC477" s="454"/>
      <c r="AD477" s="454"/>
      <c r="AE477" s="454"/>
      <c r="AK477" s="137"/>
    </row>
    <row r="478" spans="1:37" ht="15.75" customHeight="1">
      <c r="A478" s="454"/>
      <c r="B478" s="454"/>
      <c r="C478" s="454"/>
      <c r="D478" s="454"/>
      <c r="E478" s="454"/>
      <c r="F478" s="454"/>
      <c r="G478" s="454"/>
      <c r="H478" s="454"/>
      <c r="I478" s="454"/>
      <c r="J478" s="454"/>
      <c r="K478" s="454"/>
      <c r="L478" s="454"/>
      <c r="M478" s="454"/>
      <c r="N478" s="454"/>
      <c r="O478" s="454"/>
      <c r="P478" s="454"/>
      <c r="Q478" s="454"/>
      <c r="R478" s="454"/>
      <c r="S478" s="454"/>
      <c r="T478" s="454"/>
      <c r="U478" s="454"/>
      <c r="V478" s="454"/>
      <c r="W478" s="454"/>
      <c r="Y478" s="459"/>
      <c r="Z478" s="454"/>
      <c r="AA478" s="224"/>
      <c r="AB478" s="454"/>
      <c r="AC478" s="454"/>
      <c r="AD478" s="454"/>
      <c r="AE478" s="454"/>
      <c r="AK478" s="137"/>
    </row>
    <row r="479" spans="1:37" ht="15.75" customHeight="1">
      <c r="A479" s="454"/>
      <c r="B479" s="454"/>
      <c r="C479" s="454"/>
      <c r="D479" s="454"/>
      <c r="E479" s="454"/>
      <c r="F479" s="454"/>
      <c r="G479" s="454"/>
      <c r="H479" s="454"/>
      <c r="I479" s="454"/>
      <c r="J479" s="454"/>
      <c r="K479" s="454"/>
      <c r="L479" s="454"/>
      <c r="M479" s="454"/>
      <c r="N479" s="454"/>
      <c r="O479" s="454"/>
      <c r="P479" s="454"/>
      <c r="Q479" s="454"/>
      <c r="R479" s="454"/>
      <c r="S479" s="454"/>
      <c r="T479" s="454"/>
      <c r="U479" s="454"/>
      <c r="V479" s="454"/>
      <c r="W479" s="454"/>
      <c r="Y479" s="459"/>
      <c r="Z479" s="454"/>
      <c r="AA479" s="224"/>
      <c r="AB479" s="454"/>
      <c r="AC479" s="454"/>
      <c r="AD479" s="454"/>
      <c r="AE479" s="454"/>
      <c r="AK479" s="137"/>
    </row>
    <row r="480" spans="1:37" ht="15.75" customHeight="1">
      <c r="A480" s="454"/>
      <c r="B480" s="454"/>
      <c r="C480" s="454"/>
      <c r="D480" s="454"/>
      <c r="E480" s="454"/>
      <c r="F480" s="454"/>
      <c r="G480" s="454"/>
      <c r="H480" s="454"/>
      <c r="I480" s="454"/>
      <c r="J480" s="454"/>
      <c r="K480" s="454"/>
      <c r="L480" s="454"/>
      <c r="M480" s="454"/>
      <c r="N480" s="454"/>
      <c r="O480" s="454"/>
      <c r="P480" s="454"/>
      <c r="Q480" s="454"/>
      <c r="R480" s="454"/>
      <c r="S480" s="454"/>
      <c r="T480" s="454"/>
      <c r="U480" s="454"/>
      <c r="V480" s="454"/>
      <c r="W480" s="454"/>
      <c r="Y480" s="459"/>
      <c r="Z480" s="454"/>
      <c r="AA480" s="224"/>
      <c r="AB480" s="454"/>
      <c r="AC480" s="454"/>
      <c r="AD480" s="454"/>
      <c r="AE480" s="454"/>
      <c r="AK480" s="137"/>
    </row>
    <row r="481" spans="1:37" ht="15.75" customHeight="1">
      <c r="A481" s="454"/>
      <c r="B481" s="454"/>
      <c r="C481" s="454"/>
      <c r="D481" s="454"/>
      <c r="E481" s="454"/>
      <c r="F481" s="454"/>
      <c r="G481" s="454"/>
      <c r="H481" s="454"/>
      <c r="I481" s="454"/>
      <c r="J481" s="454"/>
      <c r="K481" s="454"/>
      <c r="L481" s="454"/>
      <c r="M481" s="454"/>
      <c r="N481" s="454"/>
      <c r="O481" s="454"/>
      <c r="P481" s="454"/>
      <c r="Q481" s="454"/>
      <c r="R481" s="454"/>
      <c r="S481" s="454"/>
      <c r="T481" s="454"/>
      <c r="U481" s="454"/>
      <c r="V481" s="454"/>
      <c r="W481" s="454"/>
      <c r="Y481" s="459"/>
      <c r="Z481" s="454"/>
      <c r="AA481" s="224"/>
      <c r="AB481" s="454"/>
      <c r="AC481" s="454"/>
      <c r="AD481" s="454"/>
      <c r="AE481" s="454"/>
      <c r="AK481" s="137"/>
    </row>
    <row r="482" spans="1:37" ht="15.75" customHeight="1">
      <c r="A482" s="454"/>
      <c r="B482" s="454"/>
      <c r="C482" s="454"/>
      <c r="D482" s="454"/>
      <c r="E482" s="454"/>
      <c r="F482" s="454"/>
      <c r="G482" s="454"/>
      <c r="H482" s="454"/>
      <c r="I482" s="454"/>
      <c r="J482" s="454"/>
      <c r="K482" s="454"/>
      <c r="L482" s="454"/>
      <c r="M482" s="454"/>
      <c r="N482" s="454"/>
      <c r="O482" s="454"/>
      <c r="P482" s="454"/>
      <c r="Q482" s="454"/>
      <c r="R482" s="454"/>
      <c r="S482" s="454"/>
      <c r="T482" s="454"/>
      <c r="U482" s="454"/>
      <c r="V482" s="454"/>
      <c r="W482" s="454"/>
      <c r="Y482" s="459"/>
      <c r="Z482" s="454"/>
      <c r="AA482" s="224"/>
      <c r="AB482" s="454"/>
      <c r="AC482" s="454"/>
      <c r="AD482" s="454"/>
      <c r="AE482" s="454"/>
      <c r="AK482" s="137"/>
    </row>
    <row r="483" spans="1:37" ht="15.75" customHeight="1">
      <c r="A483" s="454"/>
      <c r="B483" s="454"/>
      <c r="C483" s="454"/>
      <c r="D483" s="454"/>
      <c r="E483" s="454"/>
      <c r="F483" s="454"/>
      <c r="G483" s="454"/>
      <c r="H483" s="454"/>
      <c r="I483" s="454"/>
      <c r="J483" s="454"/>
      <c r="K483" s="454"/>
      <c r="L483" s="454"/>
      <c r="M483" s="454"/>
      <c r="N483" s="454"/>
      <c r="O483" s="454"/>
      <c r="P483" s="454"/>
      <c r="Q483" s="454"/>
      <c r="R483" s="454"/>
      <c r="S483" s="454"/>
      <c r="T483" s="454"/>
      <c r="U483" s="454"/>
      <c r="V483" s="454"/>
      <c r="W483" s="454"/>
      <c r="Y483" s="459"/>
      <c r="Z483" s="454"/>
      <c r="AA483" s="224"/>
      <c r="AB483" s="454"/>
      <c r="AC483" s="454"/>
      <c r="AD483" s="454"/>
      <c r="AE483" s="454"/>
      <c r="AK483" s="137"/>
    </row>
    <row r="484" spans="1:37" ht="15.75" customHeight="1">
      <c r="A484" s="454"/>
      <c r="B484" s="454"/>
      <c r="C484" s="454"/>
      <c r="D484" s="454"/>
      <c r="E484" s="454"/>
      <c r="F484" s="454"/>
      <c r="G484" s="454"/>
      <c r="H484" s="454"/>
      <c r="I484" s="454"/>
      <c r="J484" s="454"/>
      <c r="K484" s="454"/>
      <c r="L484" s="454"/>
      <c r="M484" s="454"/>
      <c r="N484" s="454"/>
      <c r="O484" s="454"/>
      <c r="P484" s="454"/>
      <c r="Q484" s="454"/>
      <c r="R484" s="454"/>
      <c r="S484" s="454"/>
      <c r="T484" s="454"/>
      <c r="U484" s="454"/>
      <c r="V484" s="454"/>
      <c r="W484" s="454"/>
      <c r="Y484" s="459"/>
      <c r="Z484" s="454"/>
      <c r="AA484" s="224"/>
      <c r="AB484" s="454"/>
      <c r="AC484" s="454"/>
      <c r="AD484" s="454"/>
      <c r="AE484" s="454"/>
      <c r="AK484" s="137"/>
    </row>
    <row r="485" spans="1:37" ht="15.75" customHeight="1">
      <c r="A485" s="454"/>
      <c r="B485" s="454"/>
      <c r="C485" s="454"/>
      <c r="D485" s="454"/>
      <c r="E485" s="454"/>
      <c r="F485" s="454"/>
      <c r="G485" s="454"/>
      <c r="H485" s="454"/>
      <c r="I485" s="454"/>
      <c r="J485" s="454"/>
      <c r="K485" s="454"/>
      <c r="L485" s="454"/>
      <c r="M485" s="454"/>
      <c r="N485" s="454"/>
      <c r="O485" s="454"/>
      <c r="P485" s="454"/>
      <c r="Q485" s="454"/>
      <c r="R485" s="454"/>
      <c r="S485" s="454"/>
      <c r="T485" s="454"/>
      <c r="U485" s="454"/>
      <c r="V485" s="454"/>
      <c r="W485" s="454"/>
      <c r="Y485" s="459"/>
      <c r="Z485" s="454"/>
      <c r="AA485" s="224"/>
      <c r="AB485" s="454"/>
      <c r="AC485" s="454"/>
      <c r="AD485" s="454"/>
      <c r="AE485" s="454"/>
      <c r="AK485" s="137"/>
    </row>
    <row r="486" spans="1:37" ht="15.75" customHeight="1">
      <c r="A486" s="454"/>
      <c r="B486" s="454"/>
      <c r="C486" s="454"/>
      <c r="D486" s="454"/>
      <c r="E486" s="454"/>
      <c r="F486" s="454"/>
      <c r="G486" s="454"/>
      <c r="H486" s="454"/>
      <c r="I486" s="454"/>
      <c r="J486" s="454"/>
      <c r="K486" s="454"/>
      <c r="L486" s="454"/>
      <c r="M486" s="454"/>
      <c r="N486" s="454"/>
      <c r="O486" s="454"/>
      <c r="P486" s="454"/>
      <c r="Q486" s="454"/>
      <c r="R486" s="454"/>
      <c r="S486" s="454"/>
      <c r="T486" s="454"/>
      <c r="U486" s="454"/>
      <c r="V486" s="454"/>
      <c r="W486" s="454"/>
      <c r="Y486" s="459"/>
      <c r="Z486" s="454"/>
      <c r="AA486" s="224"/>
      <c r="AB486" s="454"/>
      <c r="AC486" s="454"/>
      <c r="AD486" s="454"/>
      <c r="AE486" s="454"/>
      <c r="AK486" s="137"/>
    </row>
    <row r="487" spans="1:37" ht="15.75" customHeight="1">
      <c r="A487" s="454"/>
      <c r="B487" s="454"/>
      <c r="C487" s="454"/>
      <c r="D487" s="454"/>
      <c r="E487" s="454"/>
      <c r="F487" s="454"/>
      <c r="G487" s="454"/>
      <c r="H487" s="454"/>
      <c r="I487" s="454"/>
      <c r="J487" s="454"/>
      <c r="K487" s="454"/>
      <c r="L487" s="454"/>
      <c r="M487" s="454"/>
      <c r="N487" s="454"/>
      <c r="O487" s="454"/>
      <c r="P487" s="454"/>
      <c r="Q487" s="454"/>
      <c r="R487" s="454"/>
      <c r="S487" s="454"/>
      <c r="T487" s="454"/>
      <c r="U487" s="454"/>
      <c r="V487" s="454"/>
      <c r="W487" s="454"/>
      <c r="Y487" s="459"/>
      <c r="Z487" s="454"/>
      <c r="AA487" s="224"/>
      <c r="AB487" s="454"/>
      <c r="AC487" s="454"/>
      <c r="AD487" s="454"/>
      <c r="AE487" s="454"/>
      <c r="AK487" s="137"/>
    </row>
    <row r="488" spans="1:37" ht="15.75" customHeight="1">
      <c r="A488" s="454"/>
      <c r="B488" s="454"/>
      <c r="C488" s="454"/>
      <c r="D488" s="454"/>
      <c r="E488" s="454"/>
      <c r="F488" s="454"/>
      <c r="G488" s="454"/>
      <c r="H488" s="454"/>
      <c r="I488" s="454"/>
      <c r="J488" s="454"/>
      <c r="K488" s="454"/>
      <c r="L488" s="454"/>
      <c r="M488" s="454"/>
      <c r="N488" s="454"/>
      <c r="O488" s="454"/>
      <c r="P488" s="454"/>
      <c r="Q488" s="454"/>
      <c r="R488" s="454"/>
      <c r="S488" s="454"/>
      <c r="T488" s="454"/>
      <c r="U488" s="454"/>
      <c r="V488" s="454"/>
      <c r="W488" s="454"/>
      <c r="Y488" s="459"/>
      <c r="Z488" s="454"/>
      <c r="AA488" s="224"/>
      <c r="AB488" s="454"/>
      <c r="AC488" s="454"/>
      <c r="AD488" s="454"/>
      <c r="AE488" s="454"/>
      <c r="AK488" s="137"/>
    </row>
    <row r="489" spans="1:37" ht="15.75" customHeight="1">
      <c r="A489" s="454"/>
      <c r="B489" s="454"/>
      <c r="C489" s="454"/>
      <c r="D489" s="454"/>
      <c r="E489" s="454"/>
      <c r="F489" s="454"/>
      <c r="G489" s="454"/>
      <c r="H489" s="454"/>
      <c r="I489" s="454"/>
      <c r="J489" s="454"/>
      <c r="K489" s="454"/>
      <c r="L489" s="454"/>
      <c r="M489" s="454"/>
      <c r="N489" s="454"/>
      <c r="O489" s="454"/>
      <c r="P489" s="454"/>
      <c r="Q489" s="454"/>
      <c r="R489" s="454"/>
      <c r="S489" s="454"/>
      <c r="T489" s="454"/>
      <c r="U489" s="454"/>
      <c r="V489" s="454"/>
      <c r="W489" s="454"/>
      <c r="Y489" s="459"/>
      <c r="Z489" s="454"/>
      <c r="AA489" s="224"/>
      <c r="AB489" s="454"/>
      <c r="AC489" s="454"/>
      <c r="AD489" s="454"/>
      <c r="AE489" s="454"/>
      <c r="AK489" s="137"/>
    </row>
    <row r="490" spans="1:37" ht="15.75" customHeight="1">
      <c r="A490" s="454"/>
      <c r="B490" s="454"/>
      <c r="C490" s="454"/>
      <c r="D490" s="454"/>
      <c r="E490" s="454"/>
      <c r="F490" s="454"/>
      <c r="G490" s="454"/>
      <c r="H490" s="454"/>
      <c r="I490" s="454"/>
      <c r="J490" s="454"/>
      <c r="K490" s="454"/>
      <c r="L490" s="454"/>
      <c r="M490" s="454"/>
      <c r="N490" s="454"/>
      <c r="O490" s="454"/>
      <c r="P490" s="454"/>
      <c r="Q490" s="454"/>
      <c r="R490" s="454"/>
      <c r="S490" s="454"/>
      <c r="T490" s="454"/>
      <c r="U490" s="454"/>
      <c r="V490" s="454"/>
      <c r="W490" s="454"/>
      <c r="Y490" s="459"/>
      <c r="Z490" s="454"/>
      <c r="AA490" s="224"/>
      <c r="AB490" s="454"/>
      <c r="AC490" s="454"/>
      <c r="AD490" s="454"/>
      <c r="AE490" s="454"/>
      <c r="AK490" s="137"/>
    </row>
    <row r="491" spans="1:37" ht="15.75" customHeight="1">
      <c r="A491" s="454"/>
      <c r="B491" s="454"/>
      <c r="C491" s="454"/>
      <c r="D491" s="454"/>
      <c r="E491" s="454"/>
      <c r="F491" s="454"/>
      <c r="G491" s="454"/>
      <c r="H491" s="454"/>
      <c r="I491" s="454"/>
      <c r="J491" s="454"/>
      <c r="K491" s="454"/>
      <c r="L491" s="454"/>
      <c r="M491" s="454"/>
      <c r="N491" s="454"/>
      <c r="O491" s="454"/>
      <c r="P491" s="454"/>
      <c r="Q491" s="454"/>
      <c r="R491" s="454"/>
      <c r="S491" s="454"/>
      <c r="T491" s="454"/>
      <c r="U491" s="454"/>
      <c r="V491" s="454"/>
      <c r="W491" s="454"/>
      <c r="Y491" s="459"/>
      <c r="Z491" s="454"/>
      <c r="AA491" s="224"/>
      <c r="AB491" s="454"/>
      <c r="AC491" s="454"/>
      <c r="AD491" s="454"/>
      <c r="AE491" s="454"/>
      <c r="AK491" s="137"/>
    </row>
    <row r="492" spans="1:37" ht="15.75" customHeight="1">
      <c r="A492" s="454"/>
      <c r="B492" s="454"/>
      <c r="C492" s="454"/>
      <c r="D492" s="454"/>
      <c r="E492" s="454"/>
      <c r="F492" s="454"/>
      <c r="G492" s="454"/>
      <c r="H492" s="454"/>
      <c r="I492" s="454"/>
      <c r="J492" s="454"/>
      <c r="K492" s="454"/>
      <c r="L492" s="454"/>
      <c r="M492" s="454"/>
      <c r="N492" s="454"/>
      <c r="O492" s="454"/>
      <c r="P492" s="454"/>
      <c r="Q492" s="454"/>
      <c r="R492" s="454"/>
      <c r="S492" s="454"/>
      <c r="T492" s="454"/>
      <c r="U492" s="454"/>
      <c r="V492" s="454"/>
      <c r="W492" s="454"/>
      <c r="Y492" s="459"/>
      <c r="Z492" s="454"/>
      <c r="AA492" s="224"/>
      <c r="AB492" s="454"/>
      <c r="AC492" s="454"/>
      <c r="AD492" s="454"/>
      <c r="AE492" s="454"/>
      <c r="AK492" s="137"/>
    </row>
    <row r="493" spans="1:37" ht="15.75" customHeight="1">
      <c r="A493" s="454"/>
      <c r="B493" s="454"/>
      <c r="C493" s="454"/>
      <c r="D493" s="454"/>
      <c r="E493" s="454"/>
      <c r="F493" s="454"/>
      <c r="G493" s="454"/>
      <c r="H493" s="454"/>
      <c r="I493" s="454"/>
      <c r="J493" s="454"/>
      <c r="K493" s="454"/>
      <c r="L493" s="454"/>
      <c r="M493" s="454"/>
      <c r="N493" s="454"/>
      <c r="O493" s="454"/>
      <c r="P493" s="454"/>
      <c r="Q493" s="454"/>
      <c r="R493" s="454"/>
      <c r="S493" s="454"/>
      <c r="T493" s="454"/>
      <c r="U493" s="454"/>
      <c r="V493" s="454"/>
      <c r="W493" s="454"/>
      <c r="Y493" s="459"/>
      <c r="Z493" s="454"/>
      <c r="AA493" s="224"/>
      <c r="AB493" s="454"/>
      <c r="AC493" s="454"/>
      <c r="AD493" s="454"/>
      <c r="AE493" s="454"/>
      <c r="AK493" s="137"/>
    </row>
    <row r="494" spans="1:37" ht="15.75" customHeight="1">
      <c r="A494" s="454"/>
      <c r="B494" s="454"/>
      <c r="C494" s="454"/>
      <c r="D494" s="454"/>
      <c r="E494" s="454"/>
      <c r="F494" s="454"/>
      <c r="G494" s="454"/>
      <c r="H494" s="454"/>
      <c r="I494" s="454"/>
      <c r="J494" s="454"/>
      <c r="K494" s="454"/>
      <c r="L494" s="454"/>
      <c r="M494" s="454"/>
      <c r="N494" s="454"/>
      <c r="O494" s="454"/>
      <c r="P494" s="454"/>
      <c r="Q494" s="454"/>
      <c r="R494" s="454"/>
      <c r="S494" s="454"/>
      <c r="T494" s="454"/>
      <c r="U494" s="454"/>
      <c r="V494" s="454"/>
      <c r="W494" s="454"/>
      <c r="Y494" s="459"/>
      <c r="Z494" s="454"/>
      <c r="AA494" s="224"/>
      <c r="AB494" s="454"/>
      <c r="AC494" s="454"/>
      <c r="AD494" s="454"/>
      <c r="AE494" s="454"/>
      <c r="AK494" s="137"/>
    </row>
    <row r="495" spans="1:37" ht="15.75" customHeight="1">
      <c r="A495" s="454"/>
      <c r="B495" s="454"/>
      <c r="C495" s="454"/>
      <c r="D495" s="454"/>
      <c r="E495" s="454"/>
      <c r="F495" s="454"/>
      <c r="G495" s="454"/>
      <c r="H495" s="454"/>
      <c r="I495" s="454"/>
      <c r="J495" s="454"/>
      <c r="K495" s="454"/>
      <c r="L495" s="454"/>
      <c r="M495" s="454"/>
      <c r="N495" s="454"/>
      <c r="O495" s="454"/>
      <c r="P495" s="454"/>
      <c r="Q495" s="454"/>
      <c r="R495" s="454"/>
      <c r="S495" s="454"/>
      <c r="T495" s="454"/>
      <c r="U495" s="454"/>
      <c r="V495" s="454"/>
      <c r="W495" s="454"/>
      <c r="Y495" s="459"/>
      <c r="Z495" s="454"/>
      <c r="AA495" s="224"/>
      <c r="AB495" s="454"/>
      <c r="AC495" s="454"/>
      <c r="AD495" s="454"/>
      <c r="AE495" s="454"/>
      <c r="AK495" s="137"/>
    </row>
    <row r="496" spans="1:37" ht="15.75" customHeight="1">
      <c r="A496" s="454"/>
      <c r="B496" s="454"/>
      <c r="C496" s="454"/>
      <c r="D496" s="454"/>
      <c r="E496" s="454"/>
      <c r="F496" s="454"/>
      <c r="G496" s="454"/>
      <c r="H496" s="454"/>
      <c r="I496" s="454"/>
      <c r="J496" s="454"/>
      <c r="K496" s="454"/>
      <c r="L496" s="454"/>
      <c r="M496" s="454"/>
      <c r="N496" s="454"/>
      <c r="O496" s="454"/>
      <c r="P496" s="454"/>
      <c r="Q496" s="454"/>
      <c r="R496" s="454"/>
      <c r="S496" s="454"/>
      <c r="T496" s="454"/>
      <c r="U496" s="454"/>
      <c r="V496" s="454"/>
      <c r="W496" s="454"/>
      <c r="Y496" s="459"/>
      <c r="Z496" s="454"/>
      <c r="AA496" s="224"/>
      <c r="AB496" s="454"/>
      <c r="AC496" s="454"/>
      <c r="AD496" s="454"/>
      <c r="AE496" s="454"/>
      <c r="AK496" s="137"/>
    </row>
    <row r="497" spans="1:37" ht="15.75" customHeight="1">
      <c r="A497" s="454"/>
      <c r="B497" s="454"/>
      <c r="C497" s="454"/>
      <c r="D497" s="454"/>
      <c r="E497" s="454"/>
      <c r="F497" s="454"/>
      <c r="G497" s="454"/>
      <c r="H497" s="454"/>
      <c r="I497" s="454"/>
      <c r="J497" s="454"/>
      <c r="K497" s="454"/>
      <c r="L497" s="454"/>
      <c r="M497" s="454"/>
      <c r="N497" s="454"/>
      <c r="O497" s="454"/>
      <c r="P497" s="454"/>
      <c r="Q497" s="454"/>
      <c r="R497" s="454"/>
      <c r="S497" s="454"/>
      <c r="T497" s="454"/>
      <c r="U497" s="454"/>
      <c r="V497" s="454"/>
      <c r="W497" s="454"/>
      <c r="Y497" s="459"/>
      <c r="Z497" s="454"/>
      <c r="AA497" s="224"/>
      <c r="AB497" s="454"/>
      <c r="AC497" s="454"/>
      <c r="AD497" s="454"/>
      <c r="AE497" s="454"/>
      <c r="AK497" s="137"/>
    </row>
    <row r="498" spans="1:37" ht="15.75" customHeight="1">
      <c r="A498" s="454"/>
      <c r="B498" s="454"/>
      <c r="C498" s="454"/>
      <c r="D498" s="454"/>
      <c r="E498" s="454"/>
      <c r="F498" s="454"/>
      <c r="G498" s="454"/>
      <c r="H498" s="454"/>
      <c r="I498" s="454"/>
      <c r="J498" s="454"/>
      <c r="K498" s="454"/>
      <c r="L498" s="454"/>
      <c r="M498" s="454"/>
      <c r="N498" s="454"/>
      <c r="O498" s="454"/>
      <c r="P498" s="454"/>
      <c r="Q498" s="454"/>
      <c r="R498" s="454"/>
      <c r="S498" s="454"/>
      <c r="T498" s="454"/>
      <c r="U498" s="454"/>
      <c r="V498" s="454"/>
      <c r="W498" s="454"/>
      <c r="Y498" s="459"/>
      <c r="Z498" s="454"/>
      <c r="AA498" s="224"/>
      <c r="AB498" s="454"/>
      <c r="AC498" s="454"/>
      <c r="AD498" s="454"/>
      <c r="AE498" s="454"/>
      <c r="AK498" s="137"/>
    </row>
    <row r="499" spans="1:37" ht="15.75" customHeight="1">
      <c r="A499" s="454"/>
      <c r="B499" s="454"/>
      <c r="C499" s="454"/>
      <c r="D499" s="454"/>
      <c r="E499" s="454"/>
      <c r="F499" s="454"/>
      <c r="G499" s="454"/>
      <c r="H499" s="454"/>
      <c r="I499" s="454"/>
      <c r="J499" s="454"/>
      <c r="K499" s="454"/>
      <c r="L499" s="454"/>
      <c r="M499" s="454"/>
      <c r="N499" s="454"/>
      <c r="O499" s="454"/>
      <c r="P499" s="454"/>
      <c r="Q499" s="454"/>
      <c r="R499" s="454"/>
      <c r="S499" s="454"/>
      <c r="T499" s="454"/>
      <c r="U499" s="454"/>
      <c r="V499" s="454"/>
      <c r="W499" s="454"/>
      <c r="Y499" s="459"/>
      <c r="Z499" s="454"/>
      <c r="AA499" s="224"/>
      <c r="AB499" s="454"/>
      <c r="AC499" s="454"/>
      <c r="AD499" s="454"/>
      <c r="AE499" s="454"/>
      <c r="AK499" s="137"/>
    </row>
    <row r="500" spans="1:37" ht="15.75" customHeight="1">
      <c r="A500" s="454"/>
      <c r="B500" s="454"/>
      <c r="C500" s="454"/>
      <c r="D500" s="454"/>
      <c r="E500" s="454"/>
      <c r="F500" s="454"/>
      <c r="G500" s="454"/>
      <c r="H500" s="454"/>
      <c r="I500" s="454"/>
      <c r="J500" s="454"/>
      <c r="K500" s="454"/>
      <c r="L500" s="454"/>
      <c r="M500" s="454"/>
      <c r="N500" s="454"/>
      <c r="O500" s="454"/>
      <c r="P500" s="454"/>
      <c r="Q500" s="454"/>
      <c r="R500" s="454"/>
      <c r="S500" s="454"/>
      <c r="T500" s="454"/>
      <c r="U500" s="454"/>
      <c r="V500" s="454"/>
      <c r="W500" s="454"/>
      <c r="Y500" s="459"/>
      <c r="Z500" s="454"/>
      <c r="AA500" s="224"/>
      <c r="AB500" s="454"/>
      <c r="AC500" s="454"/>
      <c r="AD500" s="454"/>
      <c r="AE500" s="454"/>
      <c r="AK500" s="137"/>
    </row>
    <row r="501" spans="1:37" ht="15.75" customHeight="1">
      <c r="A501" s="454"/>
      <c r="B501" s="454"/>
      <c r="C501" s="454"/>
      <c r="D501" s="454"/>
      <c r="E501" s="454"/>
      <c r="F501" s="454"/>
      <c r="G501" s="454"/>
      <c r="H501" s="454"/>
      <c r="I501" s="454"/>
      <c r="J501" s="454"/>
      <c r="K501" s="454"/>
      <c r="L501" s="454"/>
      <c r="M501" s="454"/>
      <c r="N501" s="454"/>
      <c r="O501" s="454"/>
      <c r="P501" s="454"/>
      <c r="Q501" s="454"/>
      <c r="R501" s="454"/>
      <c r="S501" s="454"/>
      <c r="T501" s="454"/>
      <c r="U501" s="454"/>
      <c r="V501" s="454"/>
      <c r="W501" s="454"/>
      <c r="Y501" s="459"/>
      <c r="Z501" s="454"/>
      <c r="AA501" s="224"/>
      <c r="AB501" s="454"/>
      <c r="AC501" s="454"/>
      <c r="AD501" s="454"/>
      <c r="AE501" s="454"/>
      <c r="AK501" s="137"/>
    </row>
    <row r="502" spans="1:37" ht="15.75" customHeight="1">
      <c r="A502" s="454"/>
      <c r="B502" s="454"/>
      <c r="C502" s="454"/>
      <c r="D502" s="454"/>
      <c r="E502" s="454"/>
      <c r="F502" s="454"/>
      <c r="G502" s="454"/>
      <c r="H502" s="454"/>
      <c r="I502" s="454"/>
      <c r="J502" s="454"/>
      <c r="K502" s="454"/>
      <c r="L502" s="454"/>
      <c r="M502" s="454"/>
      <c r="N502" s="454"/>
      <c r="O502" s="454"/>
      <c r="P502" s="454"/>
      <c r="Q502" s="454"/>
      <c r="R502" s="454"/>
      <c r="S502" s="454"/>
      <c r="T502" s="454"/>
      <c r="U502" s="454"/>
      <c r="V502" s="454"/>
      <c r="W502" s="454"/>
      <c r="Y502" s="459"/>
      <c r="Z502" s="454"/>
      <c r="AA502" s="224"/>
      <c r="AB502" s="454"/>
      <c r="AC502" s="454"/>
      <c r="AD502" s="454"/>
      <c r="AE502" s="454"/>
      <c r="AK502" s="137"/>
    </row>
    <row r="503" spans="1:37" ht="15.75" customHeight="1">
      <c r="A503" s="454"/>
      <c r="B503" s="454"/>
      <c r="C503" s="454"/>
      <c r="D503" s="454"/>
      <c r="E503" s="454"/>
      <c r="F503" s="454"/>
      <c r="G503" s="454"/>
      <c r="H503" s="454"/>
      <c r="I503" s="454"/>
      <c r="J503" s="454"/>
      <c r="K503" s="454"/>
      <c r="L503" s="454"/>
      <c r="M503" s="454"/>
      <c r="N503" s="454"/>
      <c r="O503" s="454"/>
      <c r="P503" s="454"/>
      <c r="Q503" s="454"/>
      <c r="R503" s="454"/>
      <c r="S503" s="454"/>
      <c r="T503" s="454"/>
      <c r="U503" s="454"/>
      <c r="V503" s="454"/>
      <c r="W503" s="454"/>
      <c r="Y503" s="459"/>
      <c r="Z503" s="454"/>
      <c r="AA503" s="224"/>
      <c r="AB503" s="454"/>
      <c r="AC503" s="454"/>
      <c r="AD503" s="454"/>
      <c r="AE503" s="454"/>
      <c r="AK503" s="137"/>
    </row>
    <row r="504" spans="1:37" ht="15.75" customHeight="1">
      <c r="A504" s="454"/>
      <c r="B504" s="454"/>
      <c r="C504" s="454"/>
      <c r="D504" s="454"/>
      <c r="E504" s="454"/>
      <c r="F504" s="454"/>
      <c r="G504" s="454"/>
      <c r="H504" s="454"/>
      <c r="I504" s="454"/>
      <c r="J504" s="454"/>
      <c r="K504" s="454"/>
      <c r="L504" s="454"/>
      <c r="M504" s="454"/>
      <c r="N504" s="454"/>
      <c r="O504" s="454"/>
      <c r="P504" s="454"/>
      <c r="Q504" s="454"/>
      <c r="R504" s="454"/>
      <c r="S504" s="454"/>
      <c r="T504" s="454"/>
      <c r="U504" s="454"/>
      <c r="V504" s="454"/>
      <c r="W504" s="454"/>
      <c r="Y504" s="459"/>
      <c r="Z504" s="454"/>
      <c r="AA504" s="224"/>
      <c r="AB504" s="454"/>
      <c r="AC504" s="454"/>
      <c r="AD504" s="454"/>
      <c r="AE504" s="454"/>
      <c r="AK504" s="137"/>
    </row>
    <row r="505" spans="1:37" ht="15.75" customHeight="1">
      <c r="A505" s="454"/>
      <c r="B505" s="454"/>
      <c r="C505" s="454"/>
      <c r="D505" s="454"/>
      <c r="E505" s="454"/>
      <c r="F505" s="454"/>
      <c r="G505" s="454"/>
      <c r="H505" s="454"/>
      <c r="I505" s="454"/>
      <c r="J505" s="454"/>
      <c r="K505" s="454"/>
      <c r="L505" s="454"/>
      <c r="M505" s="454"/>
      <c r="N505" s="454"/>
      <c r="O505" s="454"/>
      <c r="P505" s="454"/>
      <c r="Q505" s="454"/>
      <c r="R505" s="454"/>
      <c r="S505" s="454"/>
      <c r="T505" s="454"/>
      <c r="U505" s="454"/>
      <c r="V505" s="454"/>
      <c r="W505" s="454"/>
      <c r="Y505" s="459"/>
      <c r="Z505" s="454"/>
      <c r="AA505" s="224"/>
      <c r="AB505" s="454"/>
      <c r="AC505" s="454"/>
      <c r="AD505" s="454"/>
      <c r="AE505" s="454"/>
      <c r="AK505" s="137"/>
    </row>
    <row r="506" spans="1:37" ht="15.75" customHeight="1">
      <c r="A506" s="454"/>
      <c r="B506" s="454"/>
      <c r="C506" s="454"/>
      <c r="D506" s="454"/>
      <c r="E506" s="454"/>
      <c r="F506" s="454"/>
      <c r="G506" s="454"/>
      <c r="H506" s="454"/>
      <c r="I506" s="454"/>
      <c r="J506" s="454"/>
      <c r="K506" s="454"/>
      <c r="L506" s="454"/>
      <c r="M506" s="454"/>
      <c r="N506" s="454"/>
      <c r="O506" s="454"/>
      <c r="P506" s="454"/>
      <c r="Q506" s="454"/>
      <c r="R506" s="454"/>
      <c r="S506" s="454"/>
      <c r="T506" s="454"/>
      <c r="U506" s="454"/>
      <c r="V506" s="454"/>
      <c r="W506" s="454"/>
      <c r="Y506" s="459"/>
      <c r="Z506" s="454"/>
      <c r="AA506" s="224"/>
      <c r="AB506" s="454"/>
      <c r="AC506" s="454"/>
      <c r="AD506" s="454"/>
      <c r="AE506" s="454"/>
      <c r="AK506" s="137"/>
    </row>
    <row r="507" spans="1:37" ht="15.75" customHeight="1">
      <c r="A507" s="454"/>
      <c r="B507" s="454"/>
      <c r="C507" s="454"/>
      <c r="D507" s="454"/>
      <c r="E507" s="454"/>
      <c r="F507" s="454"/>
      <c r="G507" s="454"/>
      <c r="H507" s="454"/>
      <c r="I507" s="454"/>
      <c r="J507" s="454"/>
      <c r="K507" s="454"/>
      <c r="L507" s="454"/>
      <c r="M507" s="454"/>
      <c r="N507" s="454"/>
      <c r="O507" s="454"/>
      <c r="P507" s="454"/>
      <c r="Q507" s="454"/>
      <c r="R507" s="454"/>
      <c r="S507" s="454"/>
      <c r="T507" s="454"/>
      <c r="U507" s="454"/>
      <c r="V507" s="454"/>
      <c r="W507" s="454"/>
      <c r="Y507" s="459"/>
      <c r="Z507" s="454"/>
      <c r="AA507" s="224"/>
      <c r="AB507" s="454"/>
      <c r="AC507" s="454"/>
      <c r="AD507" s="454"/>
      <c r="AE507" s="454"/>
      <c r="AK507" s="137"/>
    </row>
    <row r="508" spans="1:37" ht="15.75" customHeight="1">
      <c r="A508" s="454"/>
      <c r="B508" s="454"/>
      <c r="C508" s="454"/>
      <c r="D508" s="454"/>
      <c r="E508" s="454"/>
      <c r="F508" s="454"/>
      <c r="G508" s="454"/>
      <c r="H508" s="454"/>
      <c r="I508" s="454"/>
      <c r="J508" s="454"/>
      <c r="K508" s="454"/>
      <c r="L508" s="454"/>
      <c r="M508" s="454"/>
      <c r="N508" s="454"/>
      <c r="O508" s="454"/>
      <c r="P508" s="454"/>
      <c r="Q508" s="454"/>
      <c r="R508" s="454"/>
      <c r="S508" s="454"/>
      <c r="T508" s="454"/>
      <c r="U508" s="454"/>
      <c r="V508" s="454"/>
      <c r="W508" s="454"/>
      <c r="Y508" s="459"/>
      <c r="Z508" s="454"/>
      <c r="AA508" s="224"/>
      <c r="AB508" s="454"/>
      <c r="AC508" s="454"/>
      <c r="AD508" s="454"/>
      <c r="AE508" s="454"/>
      <c r="AK508" s="137"/>
    </row>
    <row r="509" spans="1:37" ht="15.75" customHeight="1">
      <c r="A509" s="454"/>
      <c r="B509" s="454"/>
      <c r="C509" s="454"/>
      <c r="D509" s="454"/>
      <c r="E509" s="454"/>
      <c r="F509" s="454"/>
      <c r="G509" s="454"/>
      <c r="H509" s="454"/>
      <c r="I509" s="454"/>
      <c r="J509" s="454"/>
      <c r="K509" s="454"/>
      <c r="L509" s="454"/>
      <c r="M509" s="454"/>
      <c r="N509" s="454"/>
      <c r="O509" s="454"/>
      <c r="P509" s="454"/>
      <c r="Q509" s="454"/>
      <c r="R509" s="454"/>
      <c r="S509" s="454"/>
      <c r="T509" s="454"/>
      <c r="U509" s="454"/>
      <c r="V509" s="454"/>
      <c r="W509" s="454"/>
      <c r="Y509" s="459"/>
      <c r="Z509" s="454"/>
      <c r="AA509" s="224"/>
      <c r="AB509" s="454"/>
      <c r="AC509" s="454"/>
      <c r="AD509" s="454"/>
      <c r="AE509" s="454"/>
      <c r="AK509" s="137"/>
    </row>
    <row r="510" spans="1:37" ht="15.75" customHeight="1">
      <c r="A510" s="454"/>
      <c r="B510" s="454"/>
      <c r="C510" s="454"/>
      <c r="D510" s="454"/>
      <c r="E510" s="454"/>
      <c r="F510" s="454"/>
      <c r="G510" s="454"/>
      <c r="H510" s="454"/>
      <c r="I510" s="454"/>
      <c r="J510" s="454"/>
      <c r="K510" s="454"/>
      <c r="L510" s="454"/>
      <c r="M510" s="454"/>
      <c r="N510" s="454"/>
      <c r="O510" s="454"/>
      <c r="P510" s="454"/>
      <c r="Q510" s="454"/>
      <c r="R510" s="454"/>
      <c r="S510" s="454"/>
      <c r="T510" s="454"/>
      <c r="U510" s="454"/>
      <c r="V510" s="454"/>
      <c r="W510" s="454"/>
      <c r="Y510" s="459"/>
      <c r="Z510" s="454"/>
      <c r="AA510" s="224"/>
      <c r="AB510" s="454"/>
      <c r="AC510" s="454"/>
      <c r="AD510" s="454"/>
      <c r="AE510" s="454"/>
      <c r="AK510" s="137"/>
    </row>
    <row r="511" spans="1:37" ht="15.75" customHeight="1">
      <c r="A511" s="454"/>
      <c r="B511" s="454"/>
      <c r="C511" s="454"/>
      <c r="D511" s="454"/>
      <c r="E511" s="454"/>
      <c r="F511" s="454"/>
      <c r="G511" s="454"/>
      <c r="H511" s="454"/>
      <c r="I511" s="454"/>
      <c r="J511" s="454"/>
      <c r="K511" s="454"/>
      <c r="L511" s="454"/>
      <c r="M511" s="454"/>
      <c r="N511" s="454"/>
      <c r="O511" s="454"/>
      <c r="P511" s="454"/>
      <c r="Q511" s="454"/>
      <c r="R511" s="454"/>
      <c r="S511" s="454"/>
      <c r="T511" s="454"/>
      <c r="U511" s="454"/>
      <c r="V511" s="454"/>
      <c r="W511" s="454"/>
      <c r="Y511" s="459"/>
      <c r="Z511" s="454"/>
      <c r="AA511" s="224"/>
      <c r="AB511" s="454"/>
      <c r="AC511" s="454"/>
      <c r="AD511" s="454"/>
      <c r="AE511" s="454"/>
      <c r="AK511" s="137"/>
    </row>
    <row r="512" spans="1:37" ht="15.75" customHeight="1">
      <c r="A512" s="454"/>
      <c r="B512" s="454"/>
      <c r="C512" s="454"/>
      <c r="D512" s="454"/>
      <c r="E512" s="454"/>
      <c r="F512" s="454"/>
      <c r="G512" s="454"/>
      <c r="H512" s="454"/>
      <c r="I512" s="454"/>
      <c r="J512" s="454"/>
      <c r="K512" s="454"/>
      <c r="L512" s="454"/>
      <c r="M512" s="454"/>
      <c r="N512" s="454"/>
      <c r="O512" s="454"/>
      <c r="P512" s="454"/>
      <c r="Q512" s="454"/>
      <c r="R512" s="454"/>
      <c r="S512" s="454"/>
      <c r="T512" s="454"/>
      <c r="U512" s="454"/>
      <c r="V512" s="454"/>
      <c r="W512" s="454"/>
      <c r="Y512" s="459"/>
      <c r="Z512" s="454"/>
      <c r="AA512" s="224"/>
      <c r="AB512" s="454"/>
      <c r="AC512" s="454"/>
      <c r="AD512" s="454"/>
      <c r="AE512" s="454"/>
      <c r="AK512" s="137"/>
    </row>
    <row r="513" spans="1:37" ht="15.75" customHeight="1">
      <c r="A513" s="454"/>
      <c r="B513" s="454"/>
      <c r="C513" s="454"/>
      <c r="D513" s="454"/>
      <c r="E513" s="454"/>
      <c r="F513" s="454"/>
      <c r="G513" s="454"/>
      <c r="H513" s="454"/>
      <c r="I513" s="454"/>
      <c r="J513" s="454"/>
      <c r="K513" s="454"/>
      <c r="L513" s="454"/>
      <c r="M513" s="454"/>
      <c r="N513" s="454"/>
      <c r="O513" s="454"/>
      <c r="P513" s="454"/>
      <c r="Q513" s="454"/>
      <c r="R513" s="454"/>
      <c r="S513" s="454"/>
      <c r="T513" s="454"/>
      <c r="U513" s="454"/>
      <c r="V513" s="454"/>
      <c r="W513" s="454"/>
      <c r="Y513" s="459"/>
      <c r="Z513" s="454"/>
      <c r="AA513" s="224"/>
      <c r="AB513" s="454"/>
      <c r="AC513" s="454"/>
      <c r="AD513" s="454"/>
      <c r="AE513" s="454"/>
      <c r="AK513" s="137"/>
    </row>
    <row r="514" spans="1:37" ht="15.75" customHeight="1">
      <c r="A514" s="454"/>
      <c r="B514" s="454"/>
      <c r="C514" s="454"/>
      <c r="D514" s="454"/>
      <c r="E514" s="454"/>
      <c r="F514" s="454"/>
      <c r="G514" s="454"/>
      <c r="H514" s="454"/>
      <c r="I514" s="454"/>
      <c r="J514" s="454"/>
      <c r="K514" s="454"/>
      <c r="L514" s="454"/>
      <c r="M514" s="454"/>
      <c r="N514" s="454"/>
      <c r="O514" s="454"/>
      <c r="P514" s="454"/>
      <c r="Q514" s="454"/>
      <c r="R514" s="454"/>
      <c r="S514" s="454"/>
      <c r="T514" s="454"/>
      <c r="U514" s="454"/>
      <c r="V514" s="454"/>
      <c r="W514" s="454"/>
      <c r="Y514" s="459"/>
      <c r="Z514" s="454"/>
      <c r="AA514" s="224"/>
      <c r="AB514" s="454"/>
      <c r="AC514" s="454"/>
      <c r="AD514" s="454"/>
      <c r="AE514" s="454"/>
      <c r="AK514" s="137"/>
    </row>
    <row r="515" spans="1:37" ht="15.75" customHeight="1">
      <c r="A515" s="454"/>
      <c r="B515" s="454"/>
      <c r="C515" s="454"/>
      <c r="D515" s="454"/>
      <c r="E515" s="454"/>
      <c r="F515" s="454"/>
      <c r="G515" s="454"/>
      <c r="H515" s="454"/>
      <c r="I515" s="454"/>
      <c r="J515" s="454"/>
      <c r="K515" s="454"/>
      <c r="L515" s="454"/>
      <c r="M515" s="454"/>
      <c r="N515" s="454"/>
      <c r="O515" s="454"/>
      <c r="P515" s="454"/>
      <c r="Q515" s="454"/>
      <c r="R515" s="454"/>
      <c r="S515" s="454"/>
      <c r="T515" s="454"/>
      <c r="U515" s="454"/>
      <c r="V515" s="454"/>
      <c r="W515" s="454"/>
      <c r="Y515" s="459"/>
      <c r="Z515" s="454"/>
      <c r="AA515" s="224"/>
      <c r="AB515" s="454"/>
      <c r="AC515" s="454"/>
      <c r="AD515" s="454"/>
      <c r="AE515" s="454"/>
      <c r="AK515" s="137"/>
    </row>
    <row r="516" spans="1:37" ht="15.75" customHeight="1">
      <c r="A516" s="454"/>
      <c r="B516" s="454"/>
      <c r="C516" s="454"/>
      <c r="D516" s="454"/>
      <c r="E516" s="454"/>
      <c r="F516" s="454"/>
      <c r="G516" s="454"/>
      <c r="H516" s="454"/>
      <c r="I516" s="454"/>
      <c r="J516" s="454"/>
      <c r="K516" s="454"/>
      <c r="L516" s="454"/>
      <c r="M516" s="454"/>
      <c r="N516" s="454"/>
      <c r="O516" s="454"/>
      <c r="P516" s="454"/>
      <c r="Q516" s="454"/>
      <c r="R516" s="454"/>
      <c r="S516" s="454"/>
      <c r="T516" s="454"/>
      <c r="U516" s="454"/>
      <c r="V516" s="454"/>
      <c r="W516" s="454"/>
      <c r="Y516" s="459"/>
      <c r="Z516" s="454"/>
      <c r="AA516" s="224"/>
      <c r="AB516" s="454"/>
      <c r="AC516" s="454"/>
      <c r="AD516" s="454"/>
      <c r="AE516" s="454"/>
      <c r="AK516" s="137"/>
    </row>
    <row r="517" spans="1:37" ht="15.75" customHeight="1">
      <c r="A517" s="454"/>
      <c r="B517" s="454"/>
      <c r="C517" s="454"/>
      <c r="D517" s="454"/>
      <c r="E517" s="454"/>
      <c r="F517" s="454"/>
      <c r="G517" s="454"/>
      <c r="H517" s="454"/>
      <c r="I517" s="454"/>
      <c r="J517" s="454"/>
      <c r="K517" s="454"/>
      <c r="L517" s="454"/>
      <c r="M517" s="454"/>
      <c r="N517" s="454"/>
      <c r="O517" s="454"/>
      <c r="P517" s="454"/>
      <c r="Q517" s="454"/>
      <c r="R517" s="454"/>
      <c r="S517" s="454"/>
      <c r="T517" s="454"/>
      <c r="U517" s="454"/>
      <c r="V517" s="454"/>
      <c r="W517" s="454"/>
      <c r="Y517" s="459"/>
      <c r="Z517" s="454"/>
      <c r="AA517" s="224"/>
      <c r="AB517" s="454"/>
      <c r="AC517" s="454"/>
      <c r="AD517" s="454"/>
      <c r="AE517" s="454"/>
      <c r="AK517" s="137"/>
    </row>
    <row r="518" spans="1:37" ht="15.75" customHeight="1">
      <c r="A518" s="454"/>
      <c r="B518" s="454"/>
      <c r="C518" s="454"/>
      <c r="D518" s="454"/>
      <c r="E518" s="454"/>
      <c r="F518" s="454"/>
      <c r="G518" s="454"/>
      <c r="H518" s="454"/>
      <c r="I518" s="454"/>
      <c r="J518" s="454"/>
      <c r="K518" s="454"/>
      <c r="L518" s="454"/>
      <c r="M518" s="454"/>
      <c r="N518" s="454"/>
      <c r="O518" s="454"/>
      <c r="P518" s="454"/>
      <c r="Q518" s="454"/>
      <c r="R518" s="454"/>
      <c r="S518" s="454"/>
      <c r="T518" s="454"/>
      <c r="U518" s="454"/>
      <c r="V518" s="454"/>
      <c r="W518" s="454"/>
      <c r="Y518" s="459"/>
      <c r="Z518" s="454"/>
      <c r="AA518" s="224"/>
      <c r="AB518" s="454"/>
      <c r="AC518" s="454"/>
      <c r="AD518" s="454"/>
      <c r="AE518" s="454"/>
      <c r="AK518" s="137"/>
    </row>
    <row r="519" spans="1:37" ht="15.75" customHeight="1">
      <c r="A519" s="454"/>
      <c r="B519" s="454"/>
      <c r="C519" s="454"/>
      <c r="D519" s="454"/>
      <c r="E519" s="454"/>
      <c r="F519" s="454"/>
      <c r="G519" s="454"/>
      <c r="H519" s="454"/>
      <c r="I519" s="454"/>
      <c r="J519" s="454"/>
      <c r="K519" s="454"/>
      <c r="L519" s="454"/>
      <c r="M519" s="454"/>
      <c r="N519" s="454"/>
      <c r="O519" s="454"/>
      <c r="P519" s="454"/>
      <c r="Q519" s="454"/>
      <c r="R519" s="454"/>
      <c r="S519" s="454"/>
      <c r="T519" s="454"/>
      <c r="U519" s="454"/>
      <c r="V519" s="454"/>
      <c r="W519" s="454"/>
      <c r="Y519" s="459"/>
      <c r="Z519" s="454"/>
      <c r="AA519" s="224"/>
      <c r="AB519" s="454"/>
      <c r="AC519" s="454"/>
      <c r="AD519" s="454"/>
      <c r="AE519" s="454"/>
      <c r="AK519" s="137"/>
    </row>
    <row r="520" spans="1:37" ht="15.75" customHeight="1">
      <c r="A520" s="454"/>
      <c r="B520" s="454"/>
      <c r="C520" s="454"/>
      <c r="D520" s="454"/>
      <c r="E520" s="454"/>
      <c r="F520" s="454"/>
      <c r="G520" s="454"/>
      <c r="H520" s="454"/>
      <c r="I520" s="454"/>
      <c r="J520" s="454"/>
      <c r="K520" s="454"/>
      <c r="L520" s="454"/>
      <c r="M520" s="454"/>
      <c r="N520" s="454"/>
      <c r="O520" s="454"/>
      <c r="P520" s="454"/>
      <c r="Q520" s="454"/>
      <c r="R520" s="454"/>
      <c r="S520" s="454"/>
      <c r="T520" s="454"/>
      <c r="U520" s="454"/>
      <c r="V520" s="454"/>
      <c r="W520" s="454"/>
      <c r="Y520" s="459"/>
      <c r="Z520" s="454"/>
      <c r="AA520" s="224"/>
      <c r="AB520" s="454"/>
      <c r="AC520" s="454"/>
      <c r="AD520" s="454"/>
      <c r="AE520" s="454"/>
      <c r="AK520" s="137"/>
    </row>
    <row r="521" spans="1:37" ht="15.75" customHeight="1">
      <c r="A521" s="454"/>
      <c r="B521" s="454"/>
      <c r="C521" s="454"/>
      <c r="D521" s="454"/>
      <c r="E521" s="454"/>
      <c r="F521" s="454"/>
      <c r="G521" s="454"/>
      <c r="H521" s="454"/>
      <c r="I521" s="454"/>
      <c r="J521" s="454"/>
      <c r="K521" s="454"/>
      <c r="L521" s="454"/>
      <c r="M521" s="454"/>
      <c r="N521" s="454"/>
      <c r="O521" s="454"/>
      <c r="P521" s="454"/>
      <c r="Q521" s="454"/>
      <c r="R521" s="454"/>
      <c r="S521" s="454"/>
      <c r="T521" s="454"/>
      <c r="U521" s="454"/>
      <c r="V521" s="454"/>
      <c r="W521" s="454"/>
      <c r="Y521" s="459"/>
      <c r="Z521" s="454"/>
      <c r="AA521" s="224"/>
      <c r="AB521" s="454"/>
      <c r="AC521" s="454"/>
      <c r="AD521" s="454"/>
      <c r="AE521" s="454"/>
      <c r="AK521" s="137"/>
    </row>
    <row r="522" spans="1:37" ht="15.75" customHeight="1">
      <c r="A522" s="454"/>
      <c r="B522" s="454"/>
      <c r="C522" s="454"/>
      <c r="D522" s="454"/>
      <c r="E522" s="454"/>
      <c r="F522" s="454"/>
      <c r="G522" s="454"/>
      <c r="H522" s="454"/>
      <c r="I522" s="454"/>
      <c r="J522" s="454"/>
      <c r="K522" s="454"/>
      <c r="L522" s="454"/>
      <c r="M522" s="454"/>
      <c r="N522" s="454"/>
      <c r="O522" s="454"/>
      <c r="P522" s="454"/>
      <c r="Q522" s="454"/>
      <c r="R522" s="454"/>
      <c r="S522" s="454"/>
      <c r="T522" s="454"/>
      <c r="U522" s="454"/>
      <c r="V522" s="454"/>
      <c r="W522" s="454"/>
      <c r="Y522" s="459"/>
      <c r="Z522" s="454"/>
      <c r="AA522" s="224"/>
      <c r="AB522" s="454"/>
      <c r="AC522" s="454"/>
      <c r="AD522" s="454"/>
      <c r="AE522" s="454"/>
      <c r="AK522" s="137"/>
    </row>
    <row r="523" spans="1:37" ht="15.75" customHeight="1">
      <c r="A523" s="454"/>
      <c r="B523" s="454"/>
      <c r="C523" s="454"/>
      <c r="D523" s="454"/>
      <c r="E523" s="454"/>
      <c r="F523" s="454"/>
      <c r="G523" s="454"/>
      <c r="H523" s="454"/>
      <c r="I523" s="454"/>
      <c r="J523" s="454"/>
      <c r="K523" s="454"/>
      <c r="L523" s="454"/>
      <c r="M523" s="454"/>
      <c r="N523" s="454"/>
      <c r="O523" s="454"/>
      <c r="P523" s="454"/>
      <c r="Q523" s="454"/>
      <c r="R523" s="454"/>
      <c r="S523" s="454"/>
      <c r="T523" s="454"/>
      <c r="U523" s="454"/>
      <c r="V523" s="454"/>
      <c r="W523" s="454"/>
      <c r="Y523" s="459"/>
      <c r="Z523" s="454"/>
      <c r="AA523" s="224"/>
      <c r="AB523" s="454"/>
      <c r="AC523" s="454"/>
      <c r="AD523" s="454"/>
      <c r="AE523" s="454"/>
      <c r="AK523" s="137"/>
    </row>
    <row r="524" spans="1:37" ht="15.75" customHeight="1">
      <c r="A524" s="454"/>
      <c r="B524" s="454"/>
      <c r="C524" s="454"/>
      <c r="D524" s="454"/>
      <c r="E524" s="454"/>
      <c r="F524" s="454"/>
      <c r="G524" s="454"/>
      <c r="H524" s="454"/>
      <c r="I524" s="454"/>
      <c r="J524" s="454"/>
      <c r="K524" s="454"/>
      <c r="L524" s="454"/>
      <c r="M524" s="454"/>
      <c r="N524" s="454"/>
      <c r="O524" s="454"/>
      <c r="P524" s="454"/>
      <c r="Q524" s="454"/>
      <c r="R524" s="454"/>
      <c r="S524" s="454"/>
      <c r="T524" s="454"/>
      <c r="U524" s="454"/>
      <c r="V524" s="454"/>
      <c r="W524" s="454"/>
      <c r="Y524" s="459"/>
      <c r="Z524" s="454"/>
      <c r="AA524" s="224"/>
      <c r="AB524" s="454"/>
      <c r="AC524" s="454"/>
      <c r="AD524" s="454"/>
      <c r="AE524" s="454"/>
      <c r="AK524" s="137"/>
    </row>
    <row r="525" spans="1:37" ht="15.75" customHeight="1">
      <c r="A525" s="454"/>
      <c r="B525" s="454"/>
      <c r="C525" s="454"/>
      <c r="D525" s="454"/>
      <c r="E525" s="454"/>
      <c r="F525" s="454"/>
      <c r="G525" s="454"/>
      <c r="H525" s="454"/>
      <c r="I525" s="454"/>
      <c r="J525" s="454"/>
      <c r="K525" s="454"/>
      <c r="L525" s="454"/>
      <c r="M525" s="454"/>
      <c r="N525" s="454"/>
      <c r="O525" s="454"/>
      <c r="P525" s="454"/>
      <c r="Q525" s="454"/>
      <c r="R525" s="454"/>
      <c r="S525" s="454"/>
      <c r="T525" s="454"/>
      <c r="U525" s="454"/>
      <c r="V525" s="454"/>
      <c r="W525" s="454"/>
      <c r="Y525" s="459"/>
      <c r="Z525" s="454"/>
      <c r="AA525" s="224"/>
      <c r="AB525" s="454"/>
      <c r="AC525" s="454"/>
      <c r="AD525" s="454"/>
      <c r="AE525" s="454"/>
      <c r="AK525" s="137"/>
    </row>
    <row r="526" spans="1:37" ht="15.75" customHeight="1">
      <c r="A526" s="454"/>
      <c r="B526" s="454"/>
      <c r="C526" s="454"/>
      <c r="D526" s="454"/>
      <c r="E526" s="454"/>
      <c r="F526" s="454"/>
      <c r="G526" s="454"/>
      <c r="H526" s="454"/>
      <c r="I526" s="454"/>
      <c r="J526" s="454"/>
      <c r="K526" s="454"/>
      <c r="L526" s="454"/>
      <c r="M526" s="454"/>
      <c r="N526" s="454"/>
      <c r="O526" s="454"/>
      <c r="P526" s="454"/>
      <c r="Q526" s="454"/>
      <c r="R526" s="454"/>
      <c r="S526" s="454"/>
      <c r="T526" s="454"/>
      <c r="U526" s="454"/>
      <c r="V526" s="454"/>
      <c r="W526" s="454"/>
      <c r="Y526" s="459"/>
      <c r="Z526" s="454"/>
      <c r="AA526" s="224"/>
      <c r="AB526" s="454"/>
      <c r="AC526" s="454"/>
      <c r="AD526" s="454"/>
      <c r="AE526" s="454"/>
      <c r="AK526" s="137"/>
    </row>
    <row r="527" spans="1:37" ht="15.75" customHeight="1">
      <c r="A527" s="454"/>
      <c r="B527" s="454"/>
      <c r="C527" s="454"/>
      <c r="D527" s="454"/>
      <c r="E527" s="454"/>
      <c r="F527" s="454"/>
      <c r="G527" s="454"/>
      <c r="H527" s="454"/>
      <c r="I527" s="454"/>
      <c r="J527" s="454"/>
      <c r="K527" s="454"/>
      <c r="L527" s="454"/>
      <c r="M527" s="454"/>
      <c r="N527" s="454"/>
      <c r="O527" s="454"/>
      <c r="P527" s="454"/>
      <c r="Q527" s="454"/>
      <c r="R527" s="454"/>
      <c r="S527" s="454"/>
      <c r="T527" s="454"/>
      <c r="U527" s="454"/>
      <c r="V527" s="454"/>
      <c r="W527" s="454"/>
      <c r="Y527" s="459"/>
      <c r="Z527" s="454"/>
      <c r="AA527" s="224"/>
      <c r="AB527" s="454"/>
      <c r="AC527" s="454"/>
      <c r="AD527" s="454"/>
      <c r="AE527" s="454"/>
      <c r="AK527" s="137"/>
    </row>
    <row r="528" spans="1:37" ht="15.75" customHeight="1">
      <c r="A528" s="454"/>
      <c r="B528" s="454"/>
      <c r="C528" s="454"/>
      <c r="D528" s="454"/>
      <c r="E528" s="454"/>
      <c r="F528" s="454"/>
      <c r="G528" s="454"/>
      <c r="H528" s="454"/>
      <c r="I528" s="454"/>
      <c r="J528" s="454"/>
      <c r="K528" s="454"/>
      <c r="L528" s="454"/>
      <c r="M528" s="454"/>
      <c r="N528" s="454"/>
      <c r="O528" s="454"/>
      <c r="P528" s="454"/>
      <c r="Q528" s="454"/>
      <c r="R528" s="454"/>
      <c r="S528" s="454"/>
      <c r="T528" s="454"/>
      <c r="U528" s="454"/>
      <c r="V528" s="454"/>
      <c r="W528" s="454"/>
      <c r="Y528" s="459"/>
      <c r="Z528" s="454"/>
      <c r="AA528" s="224"/>
      <c r="AB528" s="454"/>
      <c r="AC528" s="454"/>
      <c r="AD528" s="454"/>
      <c r="AE528" s="454"/>
      <c r="AK528" s="137"/>
    </row>
    <row r="529" spans="1:37" ht="15.75" customHeight="1">
      <c r="A529" s="454"/>
      <c r="B529" s="454"/>
      <c r="C529" s="454"/>
      <c r="D529" s="454"/>
      <c r="E529" s="454"/>
      <c r="F529" s="454"/>
      <c r="G529" s="454"/>
      <c r="H529" s="454"/>
      <c r="I529" s="454"/>
      <c r="J529" s="454"/>
      <c r="K529" s="454"/>
      <c r="L529" s="454"/>
      <c r="M529" s="454"/>
      <c r="N529" s="454"/>
      <c r="O529" s="454"/>
      <c r="P529" s="454"/>
      <c r="Q529" s="454"/>
      <c r="R529" s="454"/>
      <c r="S529" s="454"/>
      <c r="T529" s="454"/>
      <c r="U529" s="454"/>
      <c r="V529" s="454"/>
      <c r="W529" s="454"/>
      <c r="Y529" s="459"/>
      <c r="Z529" s="454"/>
      <c r="AA529" s="224"/>
      <c r="AB529" s="454"/>
      <c r="AC529" s="454"/>
      <c r="AD529" s="454"/>
      <c r="AE529" s="454"/>
      <c r="AK529" s="137"/>
    </row>
    <row r="530" spans="1:37" ht="15.75" customHeight="1">
      <c r="A530" s="454"/>
      <c r="B530" s="454"/>
      <c r="C530" s="454"/>
      <c r="D530" s="454"/>
      <c r="E530" s="454"/>
      <c r="F530" s="454"/>
      <c r="G530" s="454"/>
      <c r="H530" s="454"/>
      <c r="I530" s="454"/>
      <c r="J530" s="454"/>
      <c r="K530" s="454"/>
      <c r="L530" s="454"/>
      <c r="M530" s="454"/>
      <c r="N530" s="454"/>
      <c r="O530" s="454"/>
      <c r="P530" s="454"/>
      <c r="Q530" s="454"/>
      <c r="R530" s="454"/>
      <c r="S530" s="454"/>
      <c r="T530" s="454"/>
      <c r="U530" s="454"/>
      <c r="V530" s="454"/>
      <c r="W530" s="454"/>
      <c r="Y530" s="459"/>
      <c r="Z530" s="454"/>
      <c r="AA530" s="224"/>
      <c r="AB530" s="454"/>
      <c r="AC530" s="454"/>
      <c r="AD530" s="454"/>
      <c r="AE530" s="454"/>
      <c r="AK530" s="137"/>
    </row>
    <row r="531" spans="1:37" ht="15.75" customHeight="1">
      <c r="A531" s="454"/>
      <c r="B531" s="454"/>
      <c r="C531" s="454"/>
      <c r="D531" s="454"/>
      <c r="E531" s="454"/>
      <c r="F531" s="454"/>
      <c r="G531" s="454"/>
      <c r="H531" s="454"/>
      <c r="I531" s="454"/>
      <c r="J531" s="454"/>
      <c r="K531" s="454"/>
      <c r="L531" s="454"/>
      <c r="M531" s="454"/>
      <c r="N531" s="454"/>
      <c r="O531" s="454"/>
      <c r="P531" s="454"/>
      <c r="Q531" s="454"/>
      <c r="R531" s="454"/>
      <c r="S531" s="454"/>
      <c r="T531" s="454"/>
      <c r="U531" s="454"/>
      <c r="V531" s="454"/>
      <c r="W531" s="454"/>
      <c r="Y531" s="459"/>
      <c r="Z531" s="454"/>
      <c r="AA531" s="224"/>
      <c r="AB531" s="454"/>
      <c r="AC531" s="454"/>
      <c r="AD531" s="454"/>
      <c r="AE531" s="454"/>
      <c r="AK531" s="137"/>
    </row>
    <row r="532" spans="1:37" ht="15.75" customHeight="1">
      <c r="A532" s="454"/>
      <c r="B532" s="454"/>
      <c r="C532" s="454"/>
      <c r="D532" s="454"/>
      <c r="E532" s="454"/>
      <c r="F532" s="454"/>
      <c r="G532" s="454"/>
      <c r="H532" s="454"/>
      <c r="I532" s="454"/>
      <c r="J532" s="454"/>
      <c r="K532" s="454"/>
      <c r="L532" s="454"/>
      <c r="M532" s="454"/>
      <c r="N532" s="454"/>
      <c r="O532" s="454"/>
      <c r="P532" s="454"/>
      <c r="Q532" s="454"/>
      <c r="R532" s="454"/>
      <c r="S532" s="454"/>
      <c r="T532" s="454"/>
      <c r="U532" s="454"/>
      <c r="V532" s="454"/>
      <c r="W532" s="454"/>
      <c r="Y532" s="459"/>
      <c r="Z532" s="454"/>
      <c r="AA532" s="224"/>
      <c r="AB532" s="454"/>
      <c r="AC532" s="454"/>
      <c r="AD532" s="454"/>
      <c r="AE532" s="454"/>
      <c r="AK532" s="137"/>
    </row>
    <row r="533" spans="1:37" ht="15.75" customHeight="1">
      <c r="A533" s="454"/>
      <c r="B533" s="454"/>
      <c r="C533" s="454"/>
      <c r="D533" s="454"/>
      <c r="E533" s="454"/>
      <c r="F533" s="454"/>
      <c r="G533" s="454"/>
      <c r="H533" s="454"/>
      <c r="I533" s="454"/>
      <c r="J533" s="454"/>
      <c r="K533" s="454"/>
      <c r="L533" s="454"/>
      <c r="M533" s="454"/>
      <c r="N533" s="454"/>
      <c r="O533" s="454"/>
      <c r="P533" s="454"/>
      <c r="Q533" s="454"/>
      <c r="R533" s="454"/>
      <c r="S533" s="454"/>
      <c r="T533" s="454"/>
      <c r="U533" s="454"/>
      <c r="V533" s="454"/>
      <c r="W533" s="454"/>
      <c r="Y533" s="459"/>
      <c r="Z533" s="454"/>
      <c r="AA533" s="224"/>
      <c r="AB533" s="454"/>
      <c r="AC533" s="454"/>
      <c r="AD533" s="454"/>
      <c r="AE533" s="454"/>
      <c r="AK533" s="137"/>
    </row>
    <row r="534" spans="1:37" ht="15.75" customHeight="1">
      <c r="A534" s="454"/>
      <c r="B534" s="454"/>
      <c r="C534" s="454"/>
      <c r="D534" s="454"/>
      <c r="E534" s="454"/>
      <c r="F534" s="454"/>
      <c r="G534" s="454"/>
      <c r="H534" s="454"/>
      <c r="I534" s="454"/>
      <c r="J534" s="454"/>
      <c r="K534" s="454"/>
      <c r="L534" s="454"/>
      <c r="M534" s="454"/>
      <c r="N534" s="454"/>
      <c r="O534" s="454"/>
      <c r="P534" s="454"/>
      <c r="Q534" s="454"/>
      <c r="R534" s="454"/>
      <c r="S534" s="454"/>
      <c r="T534" s="454"/>
      <c r="U534" s="454"/>
      <c r="V534" s="454"/>
      <c r="W534" s="454"/>
      <c r="Y534" s="459"/>
      <c r="Z534" s="454"/>
      <c r="AA534" s="224"/>
      <c r="AB534" s="454"/>
      <c r="AC534" s="454"/>
      <c r="AD534" s="454"/>
      <c r="AE534" s="454"/>
      <c r="AK534" s="137"/>
    </row>
    <row r="535" spans="1:37" ht="15.75" customHeight="1">
      <c r="A535" s="454"/>
      <c r="B535" s="454"/>
      <c r="C535" s="454"/>
      <c r="D535" s="454"/>
      <c r="E535" s="454"/>
      <c r="F535" s="454"/>
      <c r="G535" s="454"/>
      <c r="H535" s="454"/>
      <c r="I535" s="454"/>
      <c r="J535" s="454"/>
      <c r="K535" s="454"/>
      <c r="L535" s="454"/>
      <c r="M535" s="454"/>
      <c r="N535" s="454"/>
      <c r="O535" s="454"/>
      <c r="P535" s="454"/>
      <c r="Q535" s="454"/>
      <c r="R535" s="454"/>
      <c r="S535" s="454"/>
      <c r="T535" s="454"/>
      <c r="U535" s="454"/>
      <c r="V535" s="454"/>
      <c r="W535" s="454"/>
      <c r="Y535" s="459"/>
      <c r="Z535" s="454"/>
      <c r="AA535" s="224"/>
      <c r="AB535" s="454"/>
      <c r="AC535" s="454"/>
      <c r="AD535" s="454"/>
      <c r="AE535" s="454"/>
      <c r="AK535" s="137"/>
    </row>
    <row r="536" spans="1:37" ht="15.75" customHeight="1">
      <c r="A536" s="454"/>
      <c r="B536" s="454"/>
      <c r="C536" s="454"/>
      <c r="D536" s="454"/>
      <c r="E536" s="454"/>
      <c r="F536" s="454"/>
      <c r="G536" s="454"/>
      <c r="H536" s="454"/>
      <c r="I536" s="454"/>
      <c r="J536" s="454"/>
      <c r="K536" s="454"/>
      <c r="L536" s="454"/>
      <c r="M536" s="454"/>
      <c r="N536" s="454"/>
      <c r="O536" s="454"/>
      <c r="P536" s="454"/>
      <c r="Q536" s="454"/>
      <c r="R536" s="454"/>
      <c r="S536" s="454"/>
      <c r="T536" s="454"/>
      <c r="U536" s="454"/>
      <c r="V536" s="454"/>
      <c r="W536" s="454"/>
      <c r="Y536" s="459"/>
      <c r="Z536" s="454"/>
      <c r="AA536" s="224"/>
      <c r="AB536" s="454"/>
      <c r="AC536" s="454"/>
      <c r="AD536" s="454"/>
      <c r="AE536" s="454"/>
      <c r="AK536" s="137"/>
    </row>
    <row r="537" spans="1:37" ht="15.75" customHeight="1">
      <c r="A537" s="454"/>
      <c r="B537" s="454"/>
      <c r="C537" s="454"/>
      <c r="D537" s="454"/>
      <c r="E537" s="454"/>
      <c r="F537" s="454"/>
      <c r="G537" s="454"/>
      <c r="H537" s="454"/>
      <c r="I537" s="454"/>
      <c r="J537" s="454"/>
      <c r="K537" s="454"/>
      <c r="L537" s="454"/>
      <c r="M537" s="454"/>
      <c r="N537" s="454"/>
      <c r="O537" s="454"/>
      <c r="P537" s="454"/>
      <c r="Q537" s="454"/>
      <c r="R537" s="454"/>
      <c r="S537" s="454"/>
      <c r="T537" s="454"/>
      <c r="U537" s="454"/>
      <c r="V537" s="454"/>
      <c r="W537" s="454"/>
      <c r="Y537" s="459"/>
      <c r="Z537" s="454"/>
      <c r="AA537" s="224"/>
      <c r="AB537" s="454"/>
      <c r="AC537" s="454"/>
      <c r="AD537" s="454"/>
      <c r="AE537" s="454"/>
      <c r="AK537" s="137"/>
    </row>
    <row r="538" spans="1:37" ht="15.75" customHeight="1">
      <c r="A538" s="454"/>
      <c r="B538" s="454"/>
      <c r="C538" s="454"/>
      <c r="D538" s="454"/>
      <c r="E538" s="454"/>
      <c r="F538" s="454"/>
      <c r="G538" s="454"/>
      <c r="H538" s="454"/>
      <c r="I538" s="454"/>
      <c r="J538" s="454"/>
      <c r="K538" s="454"/>
      <c r="L538" s="454"/>
      <c r="M538" s="454"/>
      <c r="N538" s="454"/>
      <c r="O538" s="454"/>
      <c r="P538" s="454"/>
      <c r="Q538" s="454"/>
      <c r="R538" s="454"/>
      <c r="S538" s="454"/>
      <c r="T538" s="454"/>
      <c r="U538" s="454"/>
      <c r="V538" s="454"/>
      <c r="W538" s="454"/>
      <c r="Y538" s="459"/>
      <c r="Z538" s="454"/>
      <c r="AA538" s="224"/>
      <c r="AB538" s="454"/>
      <c r="AC538" s="454"/>
      <c r="AD538" s="454"/>
      <c r="AE538" s="454"/>
      <c r="AK538" s="137"/>
    </row>
    <row r="539" spans="1:37" ht="15.75" customHeight="1">
      <c r="A539" s="454"/>
      <c r="B539" s="454"/>
      <c r="C539" s="454"/>
      <c r="D539" s="454"/>
      <c r="E539" s="454"/>
      <c r="F539" s="454"/>
      <c r="G539" s="454"/>
      <c r="H539" s="454"/>
      <c r="I539" s="454"/>
      <c r="J539" s="454"/>
      <c r="K539" s="454"/>
      <c r="L539" s="454"/>
      <c r="M539" s="454"/>
      <c r="N539" s="454"/>
      <c r="O539" s="454"/>
      <c r="P539" s="454"/>
      <c r="Q539" s="454"/>
      <c r="R539" s="454"/>
      <c r="S539" s="454"/>
      <c r="T539" s="454"/>
      <c r="U539" s="454"/>
      <c r="V539" s="454"/>
      <c r="W539" s="454"/>
      <c r="Y539" s="459"/>
      <c r="Z539" s="454"/>
      <c r="AA539" s="224"/>
      <c r="AB539" s="454"/>
      <c r="AC539" s="454"/>
      <c r="AD539" s="454"/>
      <c r="AE539" s="454"/>
      <c r="AK539" s="137"/>
    </row>
    <row r="540" spans="1:37" ht="15.75" customHeight="1">
      <c r="A540" s="454"/>
      <c r="B540" s="454"/>
      <c r="C540" s="454"/>
      <c r="D540" s="454"/>
      <c r="E540" s="454"/>
      <c r="F540" s="454"/>
      <c r="G540" s="454"/>
      <c r="H540" s="454"/>
      <c r="I540" s="454"/>
      <c r="J540" s="454"/>
      <c r="K540" s="454"/>
      <c r="L540" s="454"/>
      <c r="M540" s="454"/>
      <c r="N540" s="454"/>
      <c r="O540" s="454"/>
      <c r="P540" s="454"/>
      <c r="Q540" s="454"/>
      <c r="R540" s="454"/>
      <c r="S540" s="454"/>
      <c r="T540" s="454"/>
      <c r="U540" s="454"/>
      <c r="V540" s="454"/>
      <c r="W540" s="454"/>
      <c r="Y540" s="459"/>
      <c r="Z540" s="454"/>
      <c r="AA540" s="224"/>
      <c r="AB540" s="454"/>
      <c r="AC540" s="454"/>
      <c r="AD540" s="454"/>
      <c r="AE540" s="454"/>
      <c r="AK540" s="137"/>
    </row>
    <row r="541" spans="1:37" ht="15.75" customHeight="1">
      <c r="A541" s="454"/>
      <c r="B541" s="454"/>
      <c r="C541" s="454"/>
      <c r="D541" s="454"/>
      <c r="E541" s="454"/>
      <c r="F541" s="454"/>
      <c r="G541" s="454"/>
      <c r="H541" s="454"/>
      <c r="I541" s="454"/>
      <c r="J541" s="454"/>
      <c r="K541" s="454"/>
      <c r="L541" s="454"/>
      <c r="M541" s="454"/>
      <c r="N541" s="454"/>
      <c r="O541" s="454"/>
      <c r="P541" s="454"/>
      <c r="Q541" s="454"/>
      <c r="R541" s="454"/>
      <c r="S541" s="454"/>
      <c r="T541" s="454"/>
      <c r="U541" s="454"/>
      <c r="V541" s="454"/>
      <c r="W541" s="454"/>
      <c r="Y541" s="459"/>
      <c r="Z541" s="454"/>
      <c r="AA541" s="224"/>
      <c r="AB541" s="454"/>
      <c r="AC541" s="454"/>
      <c r="AD541" s="454"/>
      <c r="AE541" s="454"/>
      <c r="AK541" s="137"/>
    </row>
    <row r="542" spans="1:37" ht="15.75" customHeight="1">
      <c r="A542" s="454"/>
      <c r="B542" s="454"/>
      <c r="C542" s="454"/>
      <c r="D542" s="454"/>
      <c r="E542" s="454"/>
      <c r="F542" s="454"/>
      <c r="G542" s="454"/>
      <c r="H542" s="454"/>
      <c r="I542" s="454"/>
      <c r="J542" s="454"/>
      <c r="K542" s="454"/>
      <c r="L542" s="454"/>
      <c r="M542" s="454"/>
      <c r="N542" s="454"/>
      <c r="O542" s="454"/>
      <c r="P542" s="454"/>
      <c r="Q542" s="454"/>
      <c r="R542" s="454"/>
      <c r="S542" s="454"/>
      <c r="T542" s="454"/>
      <c r="U542" s="454"/>
      <c r="V542" s="454"/>
      <c r="W542" s="454"/>
      <c r="Y542" s="459"/>
      <c r="Z542" s="454"/>
      <c r="AA542" s="224"/>
      <c r="AB542" s="454"/>
      <c r="AC542" s="454"/>
      <c r="AD542" s="454"/>
      <c r="AE542" s="454"/>
      <c r="AK542" s="137"/>
    </row>
    <row r="543" spans="1:37" ht="15.75" customHeight="1">
      <c r="A543" s="454"/>
      <c r="B543" s="454"/>
      <c r="C543" s="454"/>
      <c r="D543" s="454"/>
      <c r="E543" s="454"/>
      <c r="F543" s="454"/>
      <c r="G543" s="454"/>
      <c r="H543" s="454"/>
      <c r="I543" s="454"/>
      <c r="J543" s="454"/>
      <c r="K543" s="454"/>
      <c r="L543" s="454"/>
      <c r="M543" s="454"/>
      <c r="N543" s="454"/>
      <c r="O543" s="454"/>
      <c r="P543" s="454"/>
      <c r="Q543" s="454"/>
      <c r="R543" s="454"/>
      <c r="S543" s="454"/>
      <c r="T543" s="454"/>
      <c r="U543" s="454"/>
      <c r="V543" s="454"/>
      <c r="W543" s="454"/>
      <c r="Y543" s="459"/>
      <c r="Z543" s="454"/>
      <c r="AA543" s="224"/>
      <c r="AB543" s="454"/>
      <c r="AC543" s="454"/>
      <c r="AD543" s="454"/>
      <c r="AE543" s="454"/>
      <c r="AK543" s="137"/>
    </row>
    <row r="544" spans="1:37" ht="15.75" customHeight="1">
      <c r="A544" s="454"/>
      <c r="B544" s="454"/>
      <c r="C544" s="454"/>
      <c r="D544" s="454"/>
      <c r="E544" s="454"/>
      <c r="F544" s="454"/>
      <c r="G544" s="454"/>
      <c r="H544" s="454"/>
      <c r="I544" s="454"/>
      <c r="J544" s="454"/>
      <c r="K544" s="454"/>
      <c r="L544" s="454"/>
      <c r="M544" s="454"/>
      <c r="N544" s="454"/>
      <c r="O544" s="454"/>
      <c r="P544" s="454"/>
      <c r="Q544" s="454"/>
      <c r="R544" s="454"/>
      <c r="S544" s="454"/>
      <c r="T544" s="454"/>
      <c r="U544" s="454"/>
      <c r="V544" s="454"/>
      <c r="W544" s="454"/>
      <c r="Y544" s="459"/>
      <c r="Z544" s="454"/>
      <c r="AA544" s="224"/>
      <c r="AB544" s="454"/>
      <c r="AC544" s="454"/>
      <c r="AD544" s="454"/>
      <c r="AE544" s="454"/>
      <c r="AK544" s="137"/>
    </row>
    <row r="545" spans="1:37" ht="15.75" customHeight="1">
      <c r="A545" s="454"/>
      <c r="B545" s="454"/>
      <c r="C545" s="454"/>
      <c r="D545" s="454"/>
      <c r="E545" s="454"/>
      <c r="F545" s="454"/>
      <c r="G545" s="454"/>
      <c r="H545" s="454"/>
      <c r="I545" s="454"/>
      <c r="J545" s="454"/>
      <c r="K545" s="454"/>
      <c r="L545" s="454"/>
      <c r="M545" s="454"/>
      <c r="N545" s="454"/>
      <c r="O545" s="454"/>
      <c r="P545" s="454"/>
      <c r="Q545" s="454"/>
      <c r="R545" s="454"/>
      <c r="S545" s="454"/>
      <c r="T545" s="454"/>
      <c r="U545" s="454"/>
      <c r="V545" s="454"/>
      <c r="W545" s="454"/>
      <c r="Y545" s="459"/>
      <c r="Z545" s="454"/>
      <c r="AA545" s="224"/>
      <c r="AB545" s="454"/>
      <c r="AC545" s="454"/>
      <c r="AD545" s="454"/>
      <c r="AE545" s="454"/>
      <c r="AK545" s="137"/>
    </row>
    <row r="546" spans="1:37" ht="15.75" customHeight="1">
      <c r="A546" s="454"/>
      <c r="B546" s="454"/>
      <c r="C546" s="454"/>
      <c r="D546" s="454"/>
      <c r="E546" s="454"/>
      <c r="F546" s="454"/>
      <c r="G546" s="454"/>
      <c r="H546" s="454"/>
      <c r="I546" s="454"/>
      <c r="J546" s="454"/>
      <c r="K546" s="454"/>
      <c r="L546" s="454"/>
      <c r="M546" s="454"/>
      <c r="N546" s="454"/>
      <c r="O546" s="454"/>
      <c r="P546" s="454"/>
      <c r="Q546" s="454"/>
      <c r="R546" s="454"/>
      <c r="S546" s="454"/>
      <c r="T546" s="454"/>
      <c r="U546" s="454"/>
      <c r="V546" s="454"/>
      <c r="W546" s="454"/>
      <c r="Y546" s="459"/>
      <c r="Z546" s="454"/>
      <c r="AA546" s="224"/>
      <c r="AB546" s="454"/>
      <c r="AC546" s="454"/>
      <c r="AD546" s="454"/>
      <c r="AE546" s="454"/>
      <c r="AK546" s="137"/>
    </row>
    <row r="547" spans="1:37" ht="15.75" customHeight="1">
      <c r="A547" s="454"/>
      <c r="B547" s="454"/>
      <c r="C547" s="454"/>
      <c r="D547" s="454"/>
      <c r="E547" s="454"/>
      <c r="F547" s="454"/>
      <c r="G547" s="454"/>
      <c r="H547" s="454"/>
      <c r="I547" s="454"/>
      <c r="J547" s="454"/>
      <c r="K547" s="454"/>
      <c r="L547" s="454"/>
      <c r="M547" s="454"/>
      <c r="N547" s="454"/>
      <c r="O547" s="454"/>
      <c r="P547" s="454"/>
      <c r="Q547" s="454"/>
      <c r="R547" s="454"/>
      <c r="S547" s="454"/>
      <c r="T547" s="454"/>
      <c r="U547" s="454"/>
      <c r="V547" s="454"/>
      <c r="W547" s="454"/>
      <c r="Y547" s="459"/>
      <c r="Z547" s="454"/>
      <c r="AA547" s="224"/>
      <c r="AB547" s="454"/>
      <c r="AC547" s="454"/>
      <c r="AD547" s="454"/>
      <c r="AE547" s="454"/>
      <c r="AK547" s="137"/>
    </row>
    <row r="548" spans="1:37" ht="15.75" customHeight="1">
      <c r="A548" s="454"/>
      <c r="B548" s="454"/>
      <c r="C548" s="454"/>
      <c r="D548" s="454"/>
      <c r="E548" s="454"/>
      <c r="F548" s="454"/>
      <c r="G548" s="454"/>
      <c r="H548" s="454"/>
      <c r="I548" s="454"/>
      <c r="J548" s="454"/>
      <c r="K548" s="454"/>
      <c r="L548" s="454"/>
      <c r="M548" s="454"/>
      <c r="N548" s="454"/>
      <c r="O548" s="454"/>
      <c r="P548" s="454"/>
      <c r="Q548" s="454"/>
      <c r="R548" s="454"/>
      <c r="S548" s="454"/>
      <c r="T548" s="454"/>
      <c r="U548" s="454"/>
      <c r="V548" s="454"/>
      <c r="W548" s="454"/>
      <c r="Y548" s="459"/>
      <c r="Z548" s="454"/>
      <c r="AA548" s="224"/>
      <c r="AB548" s="454"/>
      <c r="AC548" s="454"/>
      <c r="AD548" s="454"/>
      <c r="AE548" s="454"/>
      <c r="AK548" s="137"/>
    </row>
    <row r="549" spans="1:37" ht="15.75" customHeight="1">
      <c r="A549" s="454"/>
      <c r="B549" s="454"/>
      <c r="C549" s="454"/>
      <c r="D549" s="454"/>
      <c r="E549" s="454"/>
      <c r="F549" s="454"/>
      <c r="G549" s="454"/>
      <c r="H549" s="454"/>
      <c r="I549" s="454"/>
      <c r="J549" s="454"/>
      <c r="K549" s="454"/>
      <c r="L549" s="454"/>
      <c r="M549" s="454"/>
      <c r="N549" s="454"/>
      <c r="O549" s="454"/>
      <c r="P549" s="454"/>
      <c r="Q549" s="454"/>
      <c r="R549" s="454"/>
      <c r="S549" s="454"/>
      <c r="T549" s="454"/>
      <c r="U549" s="454"/>
      <c r="V549" s="454"/>
      <c r="W549" s="454"/>
      <c r="Y549" s="459"/>
      <c r="Z549" s="454"/>
      <c r="AA549" s="224"/>
      <c r="AB549" s="454"/>
      <c r="AC549" s="454"/>
      <c r="AD549" s="454"/>
      <c r="AE549" s="454"/>
      <c r="AK549" s="137"/>
    </row>
    <row r="550" spans="1:37" ht="15.75" customHeight="1">
      <c r="A550" s="454"/>
      <c r="B550" s="454"/>
      <c r="C550" s="454"/>
      <c r="D550" s="454"/>
      <c r="E550" s="454"/>
      <c r="F550" s="454"/>
      <c r="G550" s="454"/>
      <c r="H550" s="454"/>
      <c r="I550" s="454"/>
      <c r="J550" s="454"/>
      <c r="K550" s="454"/>
      <c r="L550" s="454"/>
      <c r="M550" s="454"/>
      <c r="N550" s="454"/>
      <c r="O550" s="454"/>
      <c r="P550" s="454"/>
      <c r="Q550" s="454"/>
      <c r="R550" s="454"/>
      <c r="S550" s="454"/>
      <c r="T550" s="454"/>
      <c r="U550" s="454"/>
      <c r="V550" s="454"/>
      <c r="W550" s="454"/>
      <c r="Y550" s="459"/>
      <c r="Z550" s="454"/>
      <c r="AA550" s="224"/>
      <c r="AB550" s="454"/>
      <c r="AC550" s="454"/>
      <c r="AD550" s="454"/>
      <c r="AE550" s="454"/>
      <c r="AK550" s="137"/>
    </row>
    <row r="551" spans="1:37" ht="15.75" customHeight="1">
      <c r="A551" s="454"/>
      <c r="B551" s="454"/>
      <c r="C551" s="454"/>
      <c r="D551" s="454"/>
      <c r="E551" s="454"/>
      <c r="F551" s="454"/>
      <c r="G551" s="454"/>
      <c r="H551" s="454"/>
      <c r="I551" s="454"/>
      <c r="J551" s="454"/>
      <c r="K551" s="454"/>
      <c r="L551" s="454"/>
      <c r="M551" s="454"/>
      <c r="N551" s="454"/>
      <c r="O551" s="454"/>
      <c r="P551" s="454"/>
      <c r="Q551" s="454"/>
      <c r="R551" s="454"/>
      <c r="S551" s="454"/>
      <c r="T551" s="454"/>
      <c r="U551" s="454"/>
      <c r="V551" s="454"/>
      <c r="W551" s="454"/>
      <c r="Y551" s="459"/>
      <c r="Z551" s="454"/>
      <c r="AA551" s="224"/>
      <c r="AB551" s="454"/>
      <c r="AC551" s="454"/>
      <c r="AD551" s="454"/>
      <c r="AE551" s="454"/>
      <c r="AK551" s="137"/>
    </row>
    <row r="552" spans="1:37" ht="15.75" customHeight="1">
      <c r="A552" s="454"/>
      <c r="B552" s="454"/>
      <c r="C552" s="454"/>
      <c r="D552" s="454"/>
      <c r="E552" s="454"/>
      <c r="F552" s="454"/>
      <c r="G552" s="454"/>
      <c r="H552" s="454"/>
      <c r="I552" s="454"/>
      <c r="J552" s="454"/>
      <c r="K552" s="454"/>
      <c r="L552" s="454"/>
      <c r="M552" s="454"/>
      <c r="N552" s="454"/>
      <c r="O552" s="454"/>
      <c r="P552" s="454"/>
      <c r="Q552" s="454"/>
      <c r="R552" s="454"/>
      <c r="S552" s="454"/>
      <c r="T552" s="454"/>
      <c r="U552" s="454"/>
      <c r="V552" s="454"/>
      <c r="W552" s="454"/>
      <c r="Y552" s="459"/>
      <c r="Z552" s="454"/>
      <c r="AA552" s="224"/>
      <c r="AB552" s="454"/>
      <c r="AC552" s="454"/>
      <c r="AD552" s="454"/>
      <c r="AE552" s="454"/>
      <c r="AK552" s="137"/>
    </row>
    <row r="553" spans="1:37" ht="15.75" customHeight="1">
      <c r="A553" s="454"/>
      <c r="B553" s="454"/>
      <c r="C553" s="454"/>
      <c r="D553" s="454"/>
      <c r="E553" s="454"/>
      <c r="F553" s="454"/>
      <c r="G553" s="454"/>
      <c r="H553" s="454"/>
      <c r="I553" s="454"/>
      <c r="J553" s="454"/>
      <c r="K553" s="454"/>
      <c r="L553" s="454"/>
      <c r="M553" s="454"/>
      <c r="N553" s="454"/>
      <c r="O553" s="454"/>
      <c r="P553" s="454"/>
      <c r="Q553" s="454"/>
      <c r="R553" s="454"/>
      <c r="S553" s="454"/>
      <c r="T553" s="454"/>
      <c r="U553" s="454"/>
      <c r="V553" s="454"/>
      <c r="W553" s="454"/>
      <c r="Y553" s="459"/>
      <c r="Z553" s="454"/>
      <c r="AA553" s="224"/>
      <c r="AB553" s="454"/>
      <c r="AC553" s="454"/>
      <c r="AD553" s="454"/>
      <c r="AE553" s="454"/>
      <c r="AK553" s="137"/>
    </row>
    <row r="554" spans="1:37" ht="15.75" customHeight="1">
      <c r="A554" s="454"/>
      <c r="B554" s="454"/>
      <c r="C554" s="454"/>
      <c r="D554" s="454"/>
      <c r="E554" s="454"/>
      <c r="F554" s="454"/>
      <c r="G554" s="454"/>
      <c r="H554" s="454"/>
      <c r="I554" s="454"/>
      <c r="J554" s="454"/>
      <c r="K554" s="454"/>
      <c r="L554" s="454"/>
      <c r="M554" s="454"/>
      <c r="N554" s="454"/>
      <c r="O554" s="454"/>
      <c r="P554" s="454"/>
      <c r="Q554" s="454"/>
      <c r="R554" s="454"/>
      <c r="S554" s="454"/>
      <c r="T554" s="454"/>
      <c r="U554" s="454"/>
      <c r="V554" s="454"/>
      <c r="W554" s="454"/>
      <c r="Y554" s="459"/>
      <c r="Z554" s="454"/>
      <c r="AA554" s="224"/>
      <c r="AB554" s="454"/>
      <c r="AC554" s="454"/>
      <c r="AD554" s="454"/>
      <c r="AE554" s="454"/>
      <c r="AK554" s="137"/>
    </row>
    <row r="555" spans="1:37" ht="15.75" customHeight="1">
      <c r="A555" s="454"/>
      <c r="B555" s="454"/>
      <c r="C555" s="454"/>
      <c r="D555" s="454"/>
      <c r="E555" s="454"/>
      <c r="F555" s="454"/>
      <c r="G555" s="454"/>
      <c r="H555" s="454"/>
      <c r="I555" s="454"/>
      <c r="J555" s="454"/>
      <c r="K555" s="454"/>
      <c r="L555" s="454"/>
      <c r="M555" s="454"/>
      <c r="N555" s="454"/>
      <c r="O555" s="454"/>
      <c r="P555" s="454"/>
      <c r="Q555" s="454"/>
      <c r="R555" s="454"/>
      <c r="S555" s="454"/>
      <c r="T555" s="454"/>
      <c r="U555" s="454"/>
      <c r="V555" s="454"/>
      <c r="W555" s="454"/>
      <c r="Y555" s="459"/>
      <c r="Z555" s="454"/>
      <c r="AA555" s="224"/>
      <c r="AB555" s="454"/>
      <c r="AC555" s="454"/>
      <c r="AD555" s="454"/>
      <c r="AE555" s="454"/>
      <c r="AK555" s="137"/>
    </row>
    <row r="556" spans="1:37" ht="15.75" customHeight="1">
      <c r="A556" s="454"/>
      <c r="B556" s="454"/>
      <c r="C556" s="454"/>
      <c r="D556" s="454"/>
      <c r="E556" s="454"/>
      <c r="F556" s="454"/>
      <c r="G556" s="454"/>
      <c r="H556" s="454"/>
      <c r="I556" s="454"/>
      <c r="J556" s="454"/>
      <c r="K556" s="454"/>
      <c r="L556" s="454"/>
      <c r="M556" s="454"/>
      <c r="N556" s="454"/>
      <c r="O556" s="454"/>
      <c r="P556" s="454"/>
      <c r="Q556" s="454"/>
      <c r="R556" s="454"/>
      <c r="S556" s="454"/>
      <c r="T556" s="454"/>
      <c r="U556" s="454"/>
      <c r="V556" s="454"/>
      <c r="W556" s="454"/>
      <c r="Y556" s="459"/>
      <c r="Z556" s="454"/>
      <c r="AA556" s="224"/>
      <c r="AB556" s="454"/>
      <c r="AC556" s="454"/>
      <c r="AD556" s="454"/>
      <c r="AE556" s="454"/>
      <c r="AK556" s="137"/>
    </row>
    <row r="557" spans="1:37" ht="15.75" customHeight="1">
      <c r="A557" s="454"/>
      <c r="B557" s="454"/>
      <c r="C557" s="454"/>
      <c r="D557" s="454"/>
      <c r="E557" s="454"/>
      <c r="F557" s="454"/>
      <c r="G557" s="454"/>
      <c r="H557" s="454"/>
      <c r="I557" s="454"/>
      <c r="J557" s="454"/>
      <c r="K557" s="454"/>
      <c r="L557" s="454"/>
      <c r="M557" s="454"/>
      <c r="N557" s="454"/>
      <c r="O557" s="454"/>
      <c r="P557" s="454"/>
      <c r="Q557" s="454"/>
      <c r="R557" s="454"/>
      <c r="S557" s="454"/>
      <c r="T557" s="454"/>
      <c r="U557" s="454"/>
      <c r="V557" s="454"/>
      <c r="W557" s="454"/>
      <c r="Y557" s="459"/>
      <c r="Z557" s="454"/>
      <c r="AA557" s="224"/>
      <c r="AB557" s="454"/>
      <c r="AC557" s="454"/>
      <c r="AD557" s="454"/>
      <c r="AE557" s="454"/>
      <c r="AK557" s="137"/>
    </row>
    <row r="558" spans="1:37" ht="15.75" customHeight="1">
      <c r="A558" s="454"/>
      <c r="B558" s="454"/>
      <c r="C558" s="454"/>
      <c r="D558" s="454"/>
      <c r="E558" s="454"/>
      <c r="F558" s="454"/>
      <c r="G558" s="454"/>
      <c r="H558" s="454"/>
      <c r="I558" s="454"/>
      <c r="J558" s="454"/>
      <c r="K558" s="454"/>
      <c r="L558" s="454"/>
      <c r="M558" s="454"/>
      <c r="N558" s="454"/>
      <c r="O558" s="454"/>
      <c r="P558" s="454"/>
      <c r="Q558" s="454"/>
      <c r="R558" s="454"/>
      <c r="S558" s="454"/>
      <c r="T558" s="454"/>
      <c r="U558" s="454"/>
      <c r="V558" s="454"/>
      <c r="W558" s="454"/>
      <c r="Y558" s="459"/>
      <c r="Z558" s="454"/>
      <c r="AA558" s="224"/>
      <c r="AB558" s="454"/>
      <c r="AC558" s="454"/>
      <c r="AD558" s="454"/>
      <c r="AE558" s="454"/>
      <c r="AK558" s="137"/>
    </row>
    <row r="559" spans="1:37" ht="15.75" customHeight="1">
      <c r="A559" s="454"/>
      <c r="B559" s="454"/>
      <c r="C559" s="454"/>
      <c r="D559" s="454"/>
      <c r="E559" s="454"/>
      <c r="F559" s="454"/>
      <c r="G559" s="454"/>
      <c r="H559" s="454"/>
      <c r="I559" s="454"/>
      <c r="J559" s="454"/>
      <c r="K559" s="454"/>
      <c r="L559" s="454"/>
      <c r="M559" s="454"/>
      <c r="N559" s="454"/>
      <c r="O559" s="454"/>
      <c r="P559" s="454"/>
      <c r="Q559" s="454"/>
      <c r="R559" s="454"/>
      <c r="S559" s="454"/>
      <c r="T559" s="454"/>
      <c r="U559" s="454"/>
      <c r="V559" s="454"/>
      <c r="W559" s="454"/>
      <c r="Y559" s="459"/>
      <c r="Z559" s="454"/>
      <c r="AA559" s="224"/>
      <c r="AB559" s="454"/>
      <c r="AC559" s="454"/>
      <c r="AD559" s="454"/>
      <c r="AE559" s="454"/>
      <c r="AK559" s="137"/>
    </row>
    <row r="560" spans="1:37" ht="15.75" customHeight="1">
      <c r="A560" s="454"/>
      <c r="B560" s="454"/>
      <c r="C560" s="454"/>
      <c r="D560" s="454"/>
      <c r="E560" s="454"/>
      <c r="F560" s="454"/>
      <c r="G560" s="454"/>
      <c r="H560" s="454"/>
      <c r="I560" s="454"/>
      <c r="J560" s="454"/>
      <c r="K560" s="454"/>
      <c r="L560" s="454"/>
      <c r="M560" s="454"/>
      <c r="N560" s="454"/>
      <c r="O560" s="454"/>
      <c r="P560" s="454"/>
      <c r="Q560" s="454"/>
      <c r="R560" s="454"/>
      <c r="S560" s="454"/>
      <c r="T560" s="454"/>
      <c r="U560" s="454"/>
      <c r="V560" s="454"/>
      <c r="W560" s="454"/>
      <c r="Y560" s="459"/>
      <c r="Z560" s="454"/>
      <c r="AA560" s="224"/>
      <c r="AB560" s="454"/>
      <c r="AC560" s="454"/>
      <c r="AD560" s="454"/>
      <c r="AE560" s="454"/>
      <c r="AK560" s="137"/>
    </row>
    <row r="561" spans="1:37" ht="15.75" customHeight="1">
      <c r="A561" s="454"/>
      <c r="B561" s="454"/>
      <c r="C561" s="454"/>
      <c r="D561" s="454"/>
      <c r="E561" s="454"/>
      <c r="F561" s="454"/>
      <c r="G561" s="454"/>
      <c r="H561" s="454"/>
      <c r="I561" s="454"/>
      <c r="J561" s="454"/>
      <c r="K561" s="454"/>
      <c r="L561" s="454"/>
      <c r="M561" s="454"/>
      <c r="N561" s="454"/>
      <c r="O561" s="454"/>
      <c r="P561" s="454"/>
      <c r="Q561" s="454"/>
      <c r="R561" s="454"/>
      <c r="S561" s="454"/>
      <c r="T561" s="454"/>
      <c r="U561" s="454"/>
      <c r="V561" s="454"/>
      <c r="W561" s="454"/>
      <c r="Y561" s="459"/>
      <c r="Z561" s="454"/>
      <c r="AA561" s="224"/>
      <c r="AB561" s="454"/>
      <c r="AC561" s="454"/>
      <c r="AD561" s="454"/>
      <c r="AE561" s="454"/>
      <c r="AK561" s="137"/>
    </row>
    <row r="562" spans="1:37" ht="15.75" customHeight="1">
      <c r="A562" s="454"/>
      <c r="B562" s="454"/>
      <c r="C562" s="454"/>
      <c r="D562" s="454"/>
      <c r="E562" s="454"/>
      <c r="F562" s="454"/>
      <c r="G562" s="454"/>
      <c r="H562" s="454"/>
      <c r="I562" s="454"/>
      <c r="J562" s="454"/>
      <c r="K562" s="454"/>
      <c r="L562" s="454"/>
      <c r="M562" s="454"/>
      <c r="N562" s="454"/>
      <c r="O562" s="454"/>
      <c r="P562" s="454"/>
      <c r="Q562" s="454"/>
      <c r="R562" s="454"/>
      <c r="S562" s="454"/>
      <c r="T562" s="454"/>
      <c r="U562" s="454"/>
      <c r="V562" s="454"/>
      <c r="W562" s="454"/>
      <c r="Y562" s="459"/>
      <c r="Z562" s="454"/>
      <c r="AA562" s="224"/>
      <c r="AB562" s="454"/>
      <c r="AC562" s="454"/>
      <c r="AD562" s="454"/>
      <c r="AE562" s="454"/>
      <c r="AK562" s="137"/>
    </row>
    <row r="563" spans="1:37" ht="15.75" customHeight="1">
      <c r="A563" s="454"/>
      <c r="B563" s="454"/>
      <c r="C563" s="454"/>
      <c r="D563" s="454"/>
      <c r="E563" s="454"/>
      <c r="F563" s="454"/>
      <c r="G563" s="454"/>
      <c r="H563" s="454"/>
      <c r="I563" s="454"/>
      <c r="J563" s="454"/>
      <c r="K563" s="454"/>
      <c r="L563" s="454"/>
      <c r="M563" s="454"/>
      <c r="N563" s="454"/>
      <c r="O563" s="454"/>
      <c r="P563" s="454"/>
      <c r="Q563" s="454"/>
      <c r="R563" s="454"/>
      <c r="S563" s="454"/>
      <c r="T563" s="454"/>
      <c r="U563" s="454"/>
      <c r="V563" s="454"/>
      <c r="W563" s="454"/>
      <c r="Y563" s="459"/>
      <c r="Z563" s="454"/>
      <c r="AA563" s="224"/>
      <c r="AB563" s="454"/>
      <c r="AC563" s="454"/>
      <c r="AD563" s="454"/>
      <c r="AE563" s="454"/>
      <c r="AK563" s="137"/>
    </row>
    <row r="564" spans="1:37" ht="15.75" customHeight="1">
      <c r="A564" s="454"/>
      <c r="B564" s="454"/>
      <c r="C564" s="454"/>
      <c r="D564" s="454"/>
      <c r="E564" s="454"/>
      <c r="F564" s="454"/>
      <c r="G564" s="454"/>
      <c r="H564" s="454"/>
      <c r="I564" s="454"/>
      <c r="J564" s="454"/>
      <c r="K564" s="454"/>
      <c r="L564" s="454"/>
      <c r="M564" s="454"/>
      <c r="N564" s="454"/>
      <c r="O564" s="454"/>
      <c r="P564" s="454"/>
      <c r="Q564" s="454"/>
      <c r="R564" s="454"/>
      <c r="S564" s="454"/>
      <c r="T564" s="454"/>
      <c r="U564" s="454"/>
      <c r="V564" s="454"/>
      <c r="W564" s="454"/>
      <c r="Y564" s="459"/>
      <c r="Z564" s="454"/>
      <c r="AA564" s="224"/>
      <c r="AB564" s="454"/>
      <c r="AC564" s="454"/>
      <c r="AD564" s="454"/>
      <c r="AE564" s="454"/>
      <c r="AK564" s="137"/>
    </row>
    <row r="565" spans="1:37" ht="15.75" customHeight="1">
      <c r="A565" s="454"/>
      <c r="B565" s="454"/>
      <c r="C565" s="454"/>
      <c r="D565" s="454"/>
      <c r="E565" s="454"/>
      <c r="F565" s="454"/>
      <c r="G565" s="454"/>
      <c r="H565" s="454"/>
      <c r="I565" s="454"/>
      <c r="J565" s="454"/>
      <c r="K565" s="454"/>
      <c r="L565" s="454"/>
      <c r="M565" s="454"/>
      <c r="N565" s="454"/>
      <c r="O565" s="454"/>
      <c r="P565" s="454"/>
      <c r="Q565" s="454"/>
      <c r="R565" s="454"/>
      <c r="S565" s="454"/>
      <c r="T565" s="454"/>
      <c r="U565" s="454"/>
      <c r="V565" s="454"/>
      <c r="W565" s="454"/>
      <c r="Y565" s="459"/>
      <c r="Z565" s="454"/>
      <c r="AA565" s="224"/>
      <c r="AB565" s="454"/>
      <c r="AC565" s="454"/>
      <c r="AD565" s="454"/>
      <c r="AE565" s="454"/>
      <c r="AK565" s="137"/>
    </row>
    <row r="566" spans="1:37" ht="15.75" customHeight="1">
      <c r="A566" s="454"/>
      <c r="B566" s="454"/>
      <c r="C566" s="454"/>
      <c r="D566" s="454"/>
      <c r="E566" s="454"/>
      <c r="F566" s="454"/>
      <c r="G566" s="454"/>
      <c r="H566" s="454"/>
      <c r="I566" s="454"/>
      <c r="J566" s="454"/>
      <c r="K566" s="454"/>
      <c r="L566" s="454"/>
      <c r="M566" s="454"/>
      <c r="N566" s="454"/>
      <c r="O566" s="454"/>
      <c r="P566" s="454"/>
      <c r="Q566" s="454"/>
      <c r="R566" s="454"/>
      <c r="S566" s="454"/>
      <c r="T566" s="454"/>
      <c r="U566" s="454"/>
      <c r="V566" s="454"/>
      <c r="W566" s="454"/>
      <c r="Y566" s="459"/>
      <c r="Z566" s="454"/>
      <c r="AA566" s="224"/>
      <c r="AB566" s="454"/>
      <c r="AC566" s="454"/>
      <c r="AD566" s="454"/>
      <c r="AE566" s="454"/>
      <c r="AK566" s="137"/>
    </row>
    <row r="567" spans="1:37" ht="15.75" customHeight="1">
      <c r="A567" s="454"/>
      <c r="B567" s="454"/>
      <c r="C567" s="454"/>
      <c r="D567" s="454"/>
      <c r="E567" s="454"/>
      <c r="F567" s="454"/>
      <c r="G567" s="454"/>
      <c r="H567" s="454"/>
      <c r="I567" s="454"/>
      <c r="J567" s="454"/>
      <c r="K567" s="454"/>
      <c r="L567" s="454"/>
      <c r="M567" s="454"/>
      <c r="N567" s="454"/>
      <c r="O567" s="454"/>
      <c r="P567" s="454"/>
      <c r="Q567" s="454"/>
      <c r="R567" s="454"/>
      <c r="S567" s="454"/>
      <c r="T567" s="454"/>
      <c r="U567" s="454"/>
      <c r="V567" s="454"/>
      <c r="W567" s="454"/>
      <c r="Y567" s="459"/>
      <c r="Z567" s="454"/>
      <c r="AA567" s="224"/>
      <c r="AB567" s="454"/>
      <c r="AC567" s="454"/>
      <c r="AD567" s="454"/>
      <c r="AE567" s="454"/>
      <c r="AK567" s="137"/>
    </row>
    <row r="568" spans="1:37" ht="15.75" customHeight="1">
      <c r="A568" s="454"/>
      <c r="B568" s="454"/>
      <c r="C568" s="454"/>
      <c r="D568" s="454"/>
      <c r="E568" s="454"/>
      <c r="F568" s="454"/>
      <c r="G568" s="454"/>
      <c r="H568" s="454"/>
      <c r="I568" s="454"/>
      <c r="J568" s="454"/>
      <c r="K568" s="454"/>
      <c r="L568" s="454"/>
      <c r="M568" s="454"/>
      <c r="N568" s="454"/>
      <c r="O568" s="454"/>
      <c r="P568" s="454"/>
      <c r="Q568" s="454"/>
      <c r="R568" s="454"/>
      <c r="S568" s="454"/>
      <c r="T568" s="454"/>
      <c r="U568" s="454"/>
      <c r="V568" s="454"/>
      <c r="W568" s="454"/>
      <c r="Y568" s="459"/>
      <c r="Z568" s="454"/>
      <c r="AA568" s="224"/>
      <c r="AB568" s="454"/>
      <c r="AC568" s="454"/>
      <c r="AD568" s="454"/>
      <c r="AE568" s="454"/>
      <c r="AK568" s="137"/>
    </row>
    <row r="569" spans="1:37" ht="15.75" customHeight="1">
      <c r="A569" s="454"/>
      <c r="B569" s="454"/>
      <c r="C569" s="454"/>
      <c r="D569" s="454"/>
      <c r="E569" s="454"/>
      <c r="F569" s="454"/>
      <c r="G569" s="454"/>
      <c r="H569" s="454"/>
      <c r="I569" s="454"/>
      <c r="J569" s="454"/>
      <c r="K569" s="454"/>
      <c r="L569" s="454"/>
      <c r="M569" s="454"/>
      <c r="N569" s="454"/>
      <c r="O569" s="454"/>
      <c r="P569" s="454"/>
      <c r="Q569" s="454"/>
      <c r="R569" s="454"/>
      <c r="S569" s="454"/>
      <c r="T569" s="454"/>
      <c r="U569" s="454"/>
      <c r="V569" s="454"/>
      <c r="W569" s="454"/>
      <c r="Y569" s="459"/>
      <c r="Z569" s="454"/>
      <c r="AA569" s="224"/>
      <c r="AB569" s="454"/>
      <c r="AC569" s="454"/>
      <c r="AD569" s="454"/>
      <c r="AE569" s="454"/>
      <c r="AK569" s="137"/>
    </row>
    <row r="570" spans="1:37" ht="15.75" customHeight="1">
      <c r="A570" s="454"/>
      <c r="B570" s="454"/>
      <c r="C570" s="454"/>
      <c r="D570" s="454"/>
      <c r="E570" s="454"/>
      <c r="F570" s="454"/>
      <c r="G570" s="454"/>
      <c r="H570" s="454"/>
      <c r="I570" s="454"/>
      <c r="J570" s="454"/>
      <c r="K570" s="454"/>
      <c r="L570" s="454"/>
      <c r="M570" s="454"/>
      <c r="N570" s="454"/>
      <c r="O570" s="454"/>
      <c r="P570" s="454"/>
      <c r="Q570" s="454"/>
      <c r="R570" s="454"/>
      <c r="S570" s="454"/>
      <c r="T570" s="454"/>
      <c r="U570" s="454"/>
      <c r="V570" s="454"/>
      <c r="W570" s="454"/>
      <c r="Y570" s="459"/>
      <c r="Z570" s="454"/>
      <c r="AA570" s="224"/>
      <c r="AB570" s="454"/>
      <c r="AC570" s="454"/>
      <c r="AD570" s="454"/>
      <c r="AE570" s="454"/>
      <c r="AK570" s="137"/>
    </row>
    <row r="571" spans="1:37" ht="15.75" customHeight="1">
      <c r="A571" s="454"/>
      <c r="B571" s="454"/>
      <c r="C571" s="454"/>
      <c r="D571" s="454"/>
      <c r="E571" s="454"/>
      <c r="F571" s="454"/>
      <c r="G571" s="454"/>
      <c r="H571" s="454"/>
      <c r="I571" s="454"/>
      <c r="J571" s="454"/>
      <c r="K571" s="454"/>
      <c r="L571" s="454"/>
      <c r="M571" s="454"/>
      <c r="N571" s="454"/>
      <c r="O571" s="454"/>
      <c r="P571" s="454"/>
      <c r="Q571" s="454"/>
      <c r="R571" s="454"/>
      <c r="S571" s="454"/>
      <c r="T571" s="454"/>
      <c r="U571" s="454"/>
      <c r="V571" s="454"/>
      <c r="W571" s="454"/>
      <c r="Y571" s="459"/>
      <c r="Z571" s="454"/>
      <c r="AA571" s="224"/>
      <c r="AB571" s="454"/>
      <c r="AC571" s="454"/>
      <c r="AD571" s="454"/>
      <c r="AE571" s="454"/>
      <c r="AK571" s="137"/>
    </row>
    <row r="572" spans="1:37" ht="15.75" customHeight="1">
      <c r="A572" s="454"/>
      <c r="B572" s="454"/>
      <c r="C572" s="454"/>
      <c r="D572" s="454"/>
      <c r="E572" s="454"/>
      <c r="F572" s="454"/>
      <c r="G572" s="454"/>
      <c r="H572" s="454"/>
      <c r="I572" s="454"/>
      <c r="J572" s="454"/>
      <c r="K572" s="454"/>
      <c r="L572" s="454"/>
      <c r="M572" s="454"/>
      <c r="N572" s="454"/>
      <c r="O572" s="454"/>
      <c r="P572" s="454"/>
      <c r="Q572" s="454"/>
      <c r="R572" s="454"/>
      <c r="S572" s="454"/>
      <c r="T572" s="454"/>
      <c r="U572" s="454"/>
      <c r="V572" s="454"/>
      <c r="W572" s="454"/>
      <c r="Y572" s="459"/>
      <c r="Z572" s="454"/>
      <c r="AA572" s="224"/>
      <c r="AB572" s="454"/>
      <c r="AC572" s="454"/>
      <c r="AD572" s="454"/>
      <c r="AE572" s="454"/>
      <c r="AK572" s="137"/>
    </row>
    <row r="573" spans="1:37" ht="15.75" customHeight="1">
      <c r="A573" s="454"/>
      <c r="B573" s="454"/>
      <c r="C573" s="454"/>
      <c r="D573" s="454"/>
      <c r="E573" s="454"/>
      <c r="F573" s="454"/>
      <c r="G573" s="454"/>
      <c r="H573" s="454"/>
      <c r="I573" s="454"/>
      <c r="J573" s="454"/>
      <c r="K573" s="454"/>
      <c r="L573" s="454"/>
      <c r="M573" s="454"/>
      <c r="N573" s="454"/>
      <c r="O573" s="454"/>
      <c r="P573" s="454"/>
      <c r="Q573" s="454"/>
      <c r="R573" s="454"/>
      <c r="S573" s="454"/>
      <c r="T573" s="454"/>
      <c r="U573" s="454"/>
      <c r="V573" s="454"/>
      <c r="W573" s="454"/>
      <c r="Y573" s="459"/>
      <c r="Z573" s="454"/>
      <c r="AA573" s="224"/>
      <c r="AB573" s="454"/>
      <c r="AC573" s="454"/>
      <c r="AD573" s="454"/>
      <c r="AE573" s="454"/>
      <c r="AK573" s="137"/>
    </row>
    <row r="574" spans="1:37" ht="15.75" customHeight="1">
      <c r="A574" s="454"/>
      <c r="B574" s="454"/>
      <c r="C574" s="454"/>
      <c r="D574" s="454"/>
      <c r="E574" s="454"/>
      <c r="F574" s="454"/>
      <c r="G574" s="454"/>
      <c r="H574" s="454"/>
      <c r="I574" s="454"/>
      <c r="J574" s="454"/>
      <c r="K574" s="454"/>
      <c r="L574" s="454"/>
      <c r="M574" s="454"/>
      <c r="N574" s="454"/>
      <c r="O574" s="454"/>
      <c r="P574" s="454"/>
      <c r="Q574" s="454"/>
      <c r="R574" s="454"/>
      <c r="S574" s="454"/>
      <c r="T574" s="454"/>
      <c r="U574" s="454"/>
      <c r="V574" s="454"/>
      <c r="W574" s="454"/>
      <c r="Y574" s="459"/>
      <c r="Z574" s="454"/>
      <c r="AA574" s="224"/>
      <c r="AB574" s="454"/>
      <c r="AC574" s="454"/>
      <c r="AD574" s="454"/>
      <c r="AE574" s="454"/>
      <c r="AK574" s="137"/>
    </row>
    <row r="575" spans="1:37" ht="15.75" customHeight="1">
      <c r="A575" s="454"/>
      <c r="B575" s="454"/>
      <c r="C575" s="454"/>
      <c r="D575" s="454"/>
      <c r="E575" s="454"/>
      <c r="F575" s="454"/>
      <c r="G575" s="454"/>
      <c r="H575" s="454"/>
      <c r="I575" s="454"/>
      <c r="J575" s="454"/>
      <c r="K575" s="454"/>
      <c r="L575" s="454"/>
      <c r="M575" s="454"/>
      <c r="N575" s="454"/>
      <c r="O575" s="454"/>
      <c r="P575" s="454"/>
      <c r="Q575" s="454"/>
      <c r="R575" s="454"/>
      <c r="S575" s="454"/>
      <c r="T575" s="454"/>
      <c r="U575" s="454"/>
      <c r="V575" s="454"/>
      <c r="W575" s="454"/>
      <c r="Y575" s="459"/>
      <c r="Z575" s="454"/>
      <c r="AA575" s="224"/>
      <c r="AB575" s="454"/>
      <c r="AC575" s="454"/>
      <c r="AD575" s="454"/>
      <c r="AE575" s="454"/>
      <c r="AK575" s="137"/>
    </row>
    <row r="576" spans="1:37" ht="15.75" customHeight="1">
      <c r="A576" s="454"/>
      <c r="B576" s="454"/>
      <c r="C576" s="454"/>
      <c r="D576" s="454"/>
      <c r="E576" s="454"/>
      <c r="F576" s="454"/>
      <c r="G576" s="454"/>
      <c r="H576" s="454"/>
      <c r="I576" s="454"/>
      <c r="J576" s="454"/>
      <c r="K576" s="454"/>
      <c r="L576" s="454"/>
      <c r="M576" s="454"/>
      <c r="N576" s="454"/>
      <c r="O576" s="454"/>
      <c r="P576" s="454"/>
      <c r="Q576" s="454"/>
      <c r="R576" s="454"/>
      <c r="S576" s="454"/>
      <c r="T576" s="454"/>
      <c r="U576" s="454"/>
      <c r="V576" s="454"/>
      <c r="W576" s="454"/>
      <c r="Y576" s="459"/>
      <c r="Z576" s="454"/>
      <c r="AA576" s="224"/>
      <c r="AB576" s="454"/>
      <c r="AC576" s="454"/>
      <c r="AD576" s="454"/>
      <c r="AE576" s="454"/>
      <c r="AK576" s="137"/>
    </row>
    <row r="577" spans="1:37" ht="15.75" customHeight="1">
      <c r="A577" s="454"/>
      <c r="B577" s="454"/>
      <c r="C577" s="454"/>
      <c r="D577" s="454"/>
      <c r="E577" s="454"/>
      <c r="F577" s="454"/>
      <c r="G577" s="454"/>
      <c r="H577" s="454"/>
      <c r="I577" s="454"/>
      <c r="J577" s="454"/>
      <c r="K577" s="454"/>
      <c r="L577" s="454"/>
      <c r="M577" s="454"/>
      <c r="N577" s="454"/>
      <c r="O577" s="454"/>
      <c r="P577" s="454"/>
      <c r="Q577" s="454"/>
      <c r="R577" s="454"/>
      <c r="S577" s="454"/>
      <c r="T577" s="454"/>
      <c r="U577" s="454"/>
      <c r="V577" s="454"/>
      <c r="W577" s="454"/>
      <c r="Y577" s="459"/>
      <c r="Z577" s="454"/>
      <c r="AA577" s="224"/>
      <c r="AB577" s="454"/>
      <c r="AC577" s="454"/>
      <c r="AD577" s="454"/>
      <c r="AE577" s="454"/>
      <c r="AK577" s="137"/>
    </row>
    <row r="578" spans="1:37" ht="15.75" customHeight="1">
      <c r="A578" s="454"/>
      <c r="B578" s="454"/>
      <c r="C578" s="454"/>
      <c r="D578" s="454"/>
      <c r="E578" s="454"/>
      <c r="F578" s="454"/>
      <c r="G578" s="454"/>
      <c r="H578" s="454"/>
      <c r="I578" s="454"/>
      <c r="J578" s="454"/>
      <c r="K578" s="454"/>
      <c r="L578" s="454"/>
      <c r="M578" s="454"/>
      <c r="N578" s="454"/>
      <c r="O578" s="454"/>
      <c r="P578" s="454"/>
      <c r="Q578" s="454"/>
      <c r="R578" s="454"/>
      <c r="S578" s="454"/>
      <c r="T578" s="454"/>
      <c r="U578" s="454"/>
      <c r="V578" s="454"/>
      <c r="W578" s="454"/>
      <c r="Y578" s="459"/>
      <c r="Z578" s="454"/>
      <c r="AA578" s="224"/>
      <c r="AB578" s="454"/>
      <c r="AC578" s="454"/>
      <c r="AD578" s="454"/>
      <c r="AE578" s="454"/>
      <c r="AK578" s="137"/>
    </row>
    <row r="579" spans="1:37" ht="15.75" customHeight="1">
      <c r="A579" s="454"/>
      <c r="B579" s="454"/>
      <c r="C579" s="454"/>
      <c r="D579" s="454"/>
      <c r="E579" s="454"/>
      <c r="F579" s="454"/>
      <c r="G579" s="454"/>
      <c r="H579" s="454"/>
      <c r="I579" s="454"/>
      <c r="J579" s="454"/>
      <c r="K579" s="454"/>
      <c r="L579" s="454"/>
      <c r="M579" s="454"/>
      <c r="N579" s="454"/>
      <c r="O579" s="454"/>
      <c r="P579" s="454"/>
      <c r="Q579" s="454"/>
      <c r="R579" s="454"/>
      <c r="S579" s="454"/>
      <c r="T579" s="454"/>
      <c r="U579" s="454"/>
      <c r="V579" s="454"/>
      <c r="W579" s="454"/>
      <c r="Y579" s="459"/>
      <c r="Z579" s="454"/>
      <c r="AA579" s="224"/>
      <c r="AB579" s="454"/>
      <c r="AC579" s="454"/>
      <c r="AD579" s="454"/>
      <c r="AE579" s="454"/>
      <c r="AK579" s="137"/>
    </row>
    <row r="580" spans="1:37" ht="15.75" customHeight="1">
      <c r="A580" s="454"/>
      <c r="B580" s="454"/>
      <c r="C580" s="454"/>
      <c r="D580" s="454"/>
      <c r="E580" s="454"/>
      <c r="F580" s="454"/>
      <c r="G580" s="454"/>
      <c r="H580" s="454"/>
      <c r="I580" s="454"/>
      <c r="J580" s="454"/>
      <c r="K580" s="454"/>
      <c r="L580" s="454"/>
      <c r="M580" s="454"/>
      <c r="N580" s="454"/>
      <c r="O580" s="454"/>
      <c r="P580" s="454"/>
      <c r="Q580" s="454"/>
      <c r="R580" s="454"/>
      <c r="S580" s="454"/>
      <c r="T580" s="454"/>
      <c r="U580" s="454"/>
      <c r="V580" s="454"/>
      <c r="W580" s="454"/>
      <c r="Y580" s="459"/>
      <c r="Z580" s="454"/>
      <c r="AA580" s="224"/>
      <c r="AB580" s="454"/>
      <c r="AC580" s="454"/>
      <c r="AD580" s="454"/>
      <c r="AE580" s="454"/>
      <c r="AK580" s="137"/>
    </row>
    <row r="581" spans="1:37" ht="15.75" customHeight="1">
      <c r="A581" s="454"/>
      <c r="B581" s="454"/>
      <c r="C581" s="454"/>
      <c r="D581" s="454"/>
      <c r="E581" s="454"/>
      <c r="F581" s="454"/>
      <c r="G581" s="454"/>
      <c r="H581" s="454"/>
      <c r="I581" s="454"/>
      <c r="J581" s="454"/>
      <c r="K581" s="454"/>
      <c r="L581" s="454"/>
      <c r="M581" s="454"/>
      <c r="N581" s="454"/>
      <c r="O581" s="454"/>
      <c r="P581" s="454"/>
      <c r="Q581" s="454"/>
      <c r="R581" s="454"/>
      <c r="S581" s="454"/>
      <c r="T581" s="454"/>
      <c r="U581" s="454"/>
      <c r="V581" s="454"/>
      <c r="W581" s="454"/>
      <c r="Y581" s="459"/>
      <c r="Z581" s="454"/>
      <c r="AA581" s="224"/>
      <c r="AB581" s="454"/>
      <c r="AC581" s="454"/>
      <c r="AD581" s="454"/>
      <c r="AE581" s="454"/>
      <c r="AK581" s="137"/>
    </row>
    <row r="582" spans="1:37" ht="15.75" customHeight="1">
      <c r="A582" s="454"/>
      <c r="B582" s="454"/>
      <c r="C582" s="454"/>
      <c r="D582" s="454"/>
      <c r="E582" s="454"/>
      <c r="F582" s="454"/>
      <c r="G582" s="454"/>
      <c r="H582" s="454"/>
      <c r="I582" s="454"/>
      <c r="J582" s="454"/>
      <c r="K582" s="454"/>
      <c r="L582" s="454"/>
      <c r="M582" s="454"/>
      <c r="N582" s="454"/>
      <c r="O582" s="454"/>
      <c r="P582" s="454"/>
      <c r="Q582" s="454"/>
      <c r="R582" s="454"/>
      <c r="S582" s="454"/>
      <c r="T582" s="454"/>
      <c r="U582" s="454"/>
      <c r="V582" s="454"/>
      <c r="W582" s="454"/>
      <c r="Y582" s="459"/>
      <c r="Z582" s="454"/>
      <c r="AA582" s="224"/>
      <c r="AB582" s="454"/>
      <c r="AC582" s="454"/>
      <c r="AD582" s="454"/>
      <c r="AE582" s="454"/>
      <c r="AK582" s="137"/>
    </row>
    <row r="583" spans="1:37" ht="15.75" customHeight="1">
      <c r="A583" s="454"/>
      <c r="B583" s="454"/>
      <c r="C583" s="454"/>
      <c r="D583" s="454"/>
      <c r="E583" s="454"/>
      <c r="F583" s="454"/>
      <c r="G583" s="454"/>
      <c r="H583" s="454"/>
      <c r="I583" s="454"/>
      <c r="J583" s="454"/>
      <c r="K583" s="454"/>
      <c r="L583" s="454"/>
      <c r="M583" s="454"/>
      <c r="N583" s="454"/>
      <c r="O583" s="454"/>
      <c r="P583" s="454"/>
      <c r="Q583" s="454"/>
      <c r="R583" s="454"/>
      <c r="S583" s="454"/>
      <c r="T583" s="454"/>
      <c r="U583" s="454"/>
      <c r="V583" s="454"/>
      <c r="W583" s="454"/>
      <c r="Y583" s="459"/>
      <c r="Z583" s="454"/>
      <c r="AA583" s="224"/>
      <c r="AB583" s="454"/>
      <c r="AC583" s="454"/>
      <c r="AD583" s="454"/>
      <c r="AE583" s="454"/>
      <c r="AK583" s="137"/>
    </row>
    <row r="584" spans="1:37" ht="15.75" customHeight="1">
      <c r="A584" s="454"/>
      <c r="B584" s="454"/>
      <c r="C584" s="454"/>
      <c r="D584" s="454"/>
      <c r="E584" s="454"/>
      <c r="F584" s="454"/>
      <c r="G584" s="454"/>
      <c r="H584" s="454"/>
      <c r="I584" s="454"/>
      <c r="J584" s="454"/>
      <c r="K584" s="454"/>
      <c r="L584" s="454"/>
      <c r="M584" s="454"/>
      <c r="N584" s="454"/>
      <c r="O584" s="454"/>
      <c r="P584" s="454"/>
      <c r="Q584" s="454"/>
      <c r="R584" s="454"/>
      <c r="S584" s="454"/>
      <c r="T584" s="454"/>
      <c r="U584" s="454"/>
      <c r="V584" s="454"/>
      <c r="W584" s="454"/>
      <c r="Y584" s="459"/>
      <c r="Z584" s="454"/>
      <c r="AA584" s="224"/>
      <c r="AB584" s="454"/>
      <c r="AC584" s="454"/>
      <c r="AD584" s="454"/>
      <c r="AE584" s="454"/>
      <c r="AK584" s="137"/>
    </row>
    <row r="585" spans="1:37" ht="15.75" customHeight="1">
      <c r="A585" s="454"/>
      <c r="B585" s="454"/>
      <c r="C585" s="454"/>
      <c r="D585" s="454"/>
      <c r="E585" s="454"/>
      <c r="F585" s="454"/>
      <c r="G585" s="454"/>
      <c r="H585" s="454"/>
      <c r="I585" s="454"/>
      <c r="J585" s="454"/>
      <c r="K585" s="454"/>
      <c r="L585" s="454"/>
      <c r="M585" s="454"/>
      <c r="N585" s="454"/>
      <c r="O585" s="454"/>
      <c r="P585" s="454"/>
      <c r="Q585" s="454"/>
      <c r="R585" s="454"/>
      <c r="S585" s="454"/>
      <c r="T585" s="454"/>
      <c r="U585" s="454"/>
      <c r="V585" s="454"/>
      <c r="W585" s="454"/>
      <c r="Y585" s="459"/>
      <c r="Z585" s="454"/>
      <c r="AA585" s="224"/>
      <c r="AB585" s="454"/>
      <c r="AC585" s="454"/>
      <c r="AD585" s="454"/>
      <c r="AE585" s="454"/>
      <c r="AK585" s="137"/>
    </row>
    <row r="586" spans="1:37" ht="15.75" customHeight="1">
      <c r="A586" s="454"/>
      <c r="B586" s="454"/>
      <c r="C586" s="454"/>
      <c r="D586" s="454"/>
      <c r="E586" s="454"/>
      <c r="F586" s="454"/>
      <c r="G586" s="454"/>
      <c r="H586" s="454"/>
      <c r="I586" s="454"/>
      <c r="J586" s="454"/>
      <c r="K586" s="454"/>
      <c r="L586" s="454"/>
      <c r="M586" s="454"/>
      <c r="N586" s="454"/>
      <c r="O586" s="454"/>
      <c r="P586" s="454"/>
      <c r="Q586" s="454"/>
      <c r="R586" s="454"/>
      <c r="S586" s="454"/>
      <c r="T586" s="454"/>
      <c r="U586" s="454"/>
      <c r="V586" s="454"/>
      <c r="W586" s="454"/>
      <c r="Y586" s="459"/>
      <c r="Z586" s="454"/>
      <c r="AA586" s="224"/>
      <c r="AB586" s="454"/>
      <c r="AC586" s="454"/>
      <c r="AD586" s="454"/>
      <c r="AE586" s="454"/>
      <c r="AK586" s="137"/>
    </row>
    <row r="587" spans="1:37" ht="15.75" customHeight="1">
      <c r="A587" s="454"/>
      <c r="B587" s="454"/>
      <c r="C587" s="454"/>
      <c r="D587" s="454"/>
      <c r="E587" s="454"/>
      <c r="F587" s="454"/>
      <c r="G587" s="454"/>
      <c r="H587" s="454"/>
      <c r="I587" s="454"/>
      <c r="J587" s="454"/>
      <c r="K587" s="454"/>
      <c r="L587" s="454"/>
      <c r="M587" s="454"/>
      <c r="N587" s="454"/>
      <c r="O587" s="454"/>
      <c r="P587" s="454"/>
      <c r="Q587" s="454"/>
      <c r="R587" s="454"/>
      <c r="S587" s="454"/>
      <c r="T587" s="454"/>
      <c r="U587" s="454"/>
      <c r="V587" s="454"/>
      <c r="W587" s="454"/>
      <c r="Y587" s="459"/>
      <c r="Z587" s="454"/>
      <c r="AA587" s="224"/>
      <c r="AB587" s="454"/>
      <c r="AC587" s="454"/>
      <c r="AD587" s="454"/>
      <c r="AE587" s="454"/>
      <c r="AK587" s="137"/>
    </row>
    <row r="588" spans="1:37" ht="15.75" customHeight="1">
      <c r="A588" s="454"/>
      <c r="B588" s="454"/>
      <c r="C588" s="454"/>
      <c r="D588" s="454"/>
      <c r="E588" s="454"/>
      <c r="F588" s="454"/>
      <c r="G588" s="454"/>
      <c r="H588" s="454"/>
      <c r="I588" s="454"/>
      <c r="J588" s="454"/>
      <c r="K588" s="454"/>
      <c r="L588" s="454"/>
      <c r="M588" s="454"/>
      <c r="N588" s="454"/>
      <c r="O588" s="454"/>
      <c r="P588" s="454"/>
      <c r="Q588" s="454"/>
      <c r="R588" s="454"/>
      <c r="S588" s="454"/>
      <c r="T588" s="454"/>
      <c r="U588" s="454"/>
      <c r="V588" s="454"/>
      <c r="W588" s="454"/>
      <c r="Y588" s="459"/>
      <c r="Z588" s="454"/>
      <c r="AA588" s="224"/>
      <c r="AB588" s="454"/>
      <c r="AC588" s="454"/>
      <c r="AD588" s="454"/>
      <c r="AE588" s="454"/>
      <c r="AK588" s="137"/>
    </row>
    <row r="589" spans="1:37" ht="15.75" customHeight="1">
      <c r="A589" s="454"/>
      <c r="B589" s="454"/>
      <c r="C589" s="454"/>
      <c r="D589" s="454"/>
      <c r="E589" s="454"/>
      <c r="F589" s="454"/>
      <c r="G589" s="454"/>
      <c r="H589" s="454"/>
      <c r="I589" s="454"/>
      <c r="J589" s="454"/>
      <c r="K589" s="454"/>
      <c r="L589" s="454"/>
      <c r="M589" s="454"/>
      <c r="N589" s="454"/>
      <c r="O589" s="454"/>
      <c r="P589" s="454"/>
      <c r="Q589" s="454"/>
      <c r="R589" s="454"/>
      <c r="S589" s="454"/>
      <c r="T589" s="454"/>
      <c r="U589" s="454"/>
      <c r="V589" s="454"/>
      <c r="W589" s="454"/>
      <c r="Y589" s="459"/>
      <c r="Z589" s="454"/>
      <c r="AA589" s="224"/>
      <c r="AB589" s="454"/>
      <c r="AC589" s="454"/>
      <c r="AD589" s="454"/>
      <c r="AE589" s="454"/>
      <c r="AK589" s="137"/>
    </row>
    <row r="590" spans="1:37" ht="15.75" customHeight="1">
      <c r="A590" s="454"/>
      <c r="B590" s="454"/>
      <c r="C590" s="454"/>
      <c r="D590" s="454"/>
      <c r="E590" s="454"/>
      <c r="F590" s="454"/>
      <c r="G590" s="454"/>
      <c r="H590" s="454"/>
      <c r="I590" s="454"/>
      <c r="J590" s="454"/>
      <c r="K590" s="454"/>
      <c r="L590" s="454"/>
      <c r="M590" s="454"/>
      <c r="N590" s="454"/>
      <c r="O590" s="454"/>
      <c r="P590" s="454"/>
      <c r="Q590" s="454"/>
      <c r="R590" s="454"/>
      <c r="S590" s="454"/>
      <c r="T590" s="454"/>
      <c r="U590" s="454"/>
      <c r="V590" s="454"/>
      <c r="W590" s="454"/>
      <c r="Y590" s="459"/>
      <c r="Z590" s="454"/>
      <c r="AA590" s="224"/>
      <c r="AB590" s="454"/>
      <c r="AC590" s="454"/>
      <c r="AD590" s="454"/>
      <c r="AE590" s="454"/>
      <c r="AK590" s="137"/>
    </row>
    <row r="591" spans="1:37" ht="15.75" customHeight="1">
      <c r="A591" s="454"/>
      <c r="B591" s="454"/>
      <c r="C591" s="454"/>
      <c r="D591" s="454"/>
      <c r="E591" s="454"/>
      <c r="F591" s="454"/>
      <c r="G591" s="454"/>
      <c r="H591" s="454"/>
      <c r="I591" s="454"/>
      <c r="J591" s="454"/>
      <c r="K591" s="454"/>
      <c r="L591" s="454"/>
      <c r="M591" s="454"/>
      <c r="N591" s="454"/>
      <c r="O591" s="454"/>
      <c r="P591" s="454"/>
      <c r="Q591" s="454"/>
      <c r="R591" s="454"/>
      <c r="S591" s="454"/>
      <c r="T591" s="454"/>
      <c r="U591" s="454"/>
      <c r="V591" s="454"/>
      <c r="W591" s="454"/>
      <c r="Y591" s="459"/>
      <c r="Z591" s="454"/>
      <c r="AA591" s="224"/>
      <c r="AB591" s="454"/>
      <c r="AC591" s="454"/>
      <c r="AD591" s="454"/>
      <c r="AE591" s="454"/>
      <c r="AK591" s="137"/>
    </row>
    <row r="592" spans="1:37" ht="15.75" customHeight="1">
      <c r="A592" s="454"/>
      <c r="B592" s="454"/>
      <c r="C592" s="454"/>
      <c r="D592" s="454"/>
      <c r="E592" s="454"/>
      <c r="F592" s="454"/>
      <c r="G592" s="454"/>
      <c r="H592" s="454"/>
      <c r="I592" s="454"/>
      <c r="J592" s="454"/>
      <c r="K592" s="454"/>
      <c r="L592" s="454"/>
      <c r="M592" s="454"/>
      <c r="N592" s="454"/>
      <c r="O592" s="454"/>
      <c r="P592" s="454"/>
      <c r="Q592" s="454"/>
      <c r="R592" s="454"/>
      <c r="S592" s="454"/>
      <c r="T592" s="454"/>
      <c r="U592" s="454"/>
      <c r="V592" s="454"/>
      <c r="W592" s="454"/>
      <c r="Y592" s="459"/>
      <c r="Z592" s="454"/>
      <c r="AA592" s="224"/>
      <c r="AB592" s="454"/>
      <c r="AC592" s="454"/>
      <c r="AD592" s="454"/>
      <c r="AE592" s="454"/>
      <c r="AK592" s="137"/>
    </row>
    <row r="593" spans="1:37" ht="15.75" customHeight="1">
      <c r="A593" s="454"/>
      <c r="B593" s="454"/>
      <c r="C593" s="454"/>
      <c r="D593" s="454"/>
      <c r="E593" s="454"/>
      <c r="F593" s="454"/>
      <c r="G593" s="454"/>
      <c r="H593" s="454"/>
      <c r="I593" s="454"/>
      <c r="J593" s="454"/>
      <c r="K593" s="454"/>
      <c r="L593" s="454"/>
      <c r="M593" s="454"/>
      <c r="N593" s="454"/>
      <c r="O593" s="454"/>
      <c r="P593" s="454"/>
      <c r="Q593" s="454"/>
      <c r="R593" s="454"/>
      <c r="S593" s="454"/>
      <c r="T593" s="454"/>
      <c r="U593" s="454"/>
      <c r="V593" s="454"/>
      <c r="W593" s="454"/>
      <c r="Y593" s="459"/>
      <c r="Z593" s="454"/>
      <c r="AA593" s="224"/>
      <c r="AB593" s="454"/>
      <c r="AC593" s="454"/>
      <c r="AD593" s="454"/>
      <c r="AE593" s="454"/>
      <c r="AK593" s="137"/>
    </row>
    <row r="594" spans="1:37" ht="15.75" customHeight="1">
      <c r="A594" s="454"/>
      <c r="B594" s="454"/>
      <c r="C594" s="454"/>
      <c r="D594" s="454"/>
      <c r="E594" s="454"/>
      <c r="F594" s="454"/>
      <c r="G594" s="454"/>
      <c r="H594" s="454"/>
      <c r="I594" s="454"/>
      <c r="J594" s="454"/>
      <c r="K594" s="454"/>
      <c r="L594" s="454"/>
      <c r="M594" s="454"/>
      <c r="N594" s="454"/>
      <c r="O594" s="454"/>
      <c r="P594" s="454"/>
      <c r="Q594" s="454"/>
      <c r="R594" s="454"/>
      <c r="S594" s="454"/>
      <c r="T594" s="454"/>
      <c r="U594" s="454"/>
      <c r="V594" s="454"/>
      <c r="W594" s="454"/>
      <c r="Y594" s="459"/>
      <c r="Z594" s="454"/>
      <c r="AA594" s="224"/>
      <c r="AB594" s="454"/>
      <c r="AC594" s="454"/>
      <c r="AD594" s="454"/>
      <c r="AE594" s="454"/>
      <c r="AK594" s="137"/>
    </row>
    <row r="595" spans="1:37" ht="15.75" customHeight="1">
      <c r="A595" s="454"/>
      <c r="B595" s="454"/>
      <c r="C595" s="454"/>
      <c r="D595" s="454"/>
      <c r="E595" s="454"/>
      <c r="F595" s="454"/>
      <c r="G595" s="454"/>
      <c r="H595" s="454"/>
      <c r="I595" s="454"/>
      <c r="J595" s="454"/>
      <c r="K595" s="454"/>
      <c r="L595" s="454"/>
      <c r="M595" s="454"/>
      <c r="N595" s="454"/>
      <c r="O595" s="454"/>
      <c r="P595" s="454"/>
      <c r="Q595" s="454"/>
      <c r="R595" s="454"/>
      <c r="S595" s="454"/>
      <c r="T595" s="454"/>
      <c r="U595" s="454"/>
      <c r="V595" s="454"/>
      <c r="W595" s="454"/>
      <c r="Y595" s="459"/>
      <c r="Z595" s="454"/>
      <c r="AA595" s="224"/>
      <c r="AB595" s="454"/>
      <c r="AC595" s="454"/>
      <c r="AD595" s="454"/>
      <c r="AE595" s="454"/>
      <c r="AK595" s="137"/>
    </row>
    <row r="596" spans="1:37" ht="15.75" customHeight="1">
      <c r="A596" s="454"/>
      <c r="B596" s="454"/>
      <c r="C596" s="454"/>
      <c r="D596" s="454"/>
      <c r="E596" s="454"/>
      <c r="F596" s="454"/>
      <c r="G596" s="454"/>
      <c r="H596" s="454"/>
      <c r="I596" s="454"/>
      <c r="J596" s="454"/>
      <c r="K596" s="454"/>
      <c r="L596" s="454"/>
      <c r="M596" s="454"/>
      <c r="N596" s="454"/>
      <c r="O596" s="454"/>
      <c r="P596" s="454"/>
      <c r="Q596" s="454"/>
      <c r="R596" s="454"/>
      <c r="S596" s="454"/>
      <c r="T596" s="454"/>
      <c r="U596" s="454"/>
      <c r="V596" s="454"/>
      <c r="W596" s="454"/>
      <c r="Y596" s="459"/>
      <c r="Z596" s="454"/>
      <c r="AA596" s="224"/>
      <c r="AB596" s="454"/>
      <c r="AC596" s="454"/>
      <c r="AD596" s="454"/>
      <c r="AE596" s="454"/>
      <c r="AK596" s="137"/>
    </row>
    <row r="597" spans="1:37" ht="15.75" customHeight="1">
      <c r="A597" s="454"/>
      <c r="B597" s="454"/>
      <c r="C597" s="454"/>
      <c r="D597" s="454"/>
      <c r="E597" s="454"/>
      <c r="F597" s="454"/>
      <c r="G597" s="454"/>
      <c r="H597" s="454"/>
      <c r="I597" s="454"/>
      <c r="J597" s="454"/>
      <c r="K597" s="454"/>
      <c r="L597" s="454"/>
      <c r="M597" s="454"/>
      <c r="N597" s="454"/>
      <c r="O597" s="454"/>
      <c r="P597" s="454"/>
      <c r="Q597" s="454"/>
      <c r="R597" s="454"/>
      <c r="S597" s="454"/>
      <c r="T597" s="454"/>
      <c r="U597" s="454"/>
      <c r="V597" s="454"/>
      <c r="W597" s="454"/>
      <c r="Y597" s="459"/>
      <c r="Z597" s="454"/>
      <c r="AA597" s="224"/>
      <c r="AB597" s="454"/>
      <c r="AC597" s="454"/>
      <c r="AD597" s="454"/>
      <c r="AE597" s="454"/>
      <c r="AK597" s="137"/>
    </row>
    <row r="598" spans="1:37" ht="15.75" customHeight="1">
      <c r="A598" s="454"/>
      <c r="B598" s="454"/>
      <c r="C598" s="454"/>
      <c r="D598" s="454"/>
      <c r="E598" s="454"/>
      <c r="F598" s="454"/>
      <c r="G598" s="454"/>
      <c r="H598" s="454"/>
      <c r="I598" s="454"/>
      <c r="J598" s="454"/>
      <c r="K598" s="454"/>
      <c r="L598" s="454"/>
      <c r="M598" s="454"/>
      <c r="N598" s="454"/>
      <c r="O598" s="454"/>
      <c r="P598" s="454"/>
      <c r="Q598" s="454"/>
      <c r="R598" s="454"/>
      <c r="S598" s="454"/>
      <c r="T598" s="454"/>
      <c r="U598" s="454"/>
      <c r="V598" s="454"/>
      <c r="W598" s="454"/>
      <c r="Y598" s="459"/>
      <c r="Z598" s="454"/>
      <c r="AA598" s="224"/>
      <c r="AB598" s="454"/>
      <c r="AC598" s="454"/>
      <c r="AD598" s="454"/>
      <c r="AE598" s="454"/>
      <c r="AK598" s="137"/>
    </row>
    <row r="599" spans="1:37" ht="15.75" customHeight="1">
      <c r="A599" s="454"/>
      <c r="B599" s="454"/>
      <c r="C599" s="454"/>
      <c r="D599" s="454"/>
      <c r="E599" s="454"/>
      <c r="F599" s="454"/>
      <c r="G599" s="454"/>
      <c r="H599" s="454"/>
      <c r="I599" s="454"/>
      <c r="J599" s="454"/>
      <c r="K599" s="454"/>
      <c r="L599" s="454"/>
      <c r="M599" s="454"/>
      <c r="N599" s="454"/>
      <c r="O599" s="454"/>
      <c r="P599" s="454"/>
      <c r="Q599" s="454"/>
      <c r="R599" s="454"/>
      <c r="S599" s="454"/>
      <c r="T599" s="454"/>
      <c r="U599" s="454"/>
      <c r="V599" s="454"/>
      <c r="W599" s="454"/>
      <c r="Y599" s="459"/>
      <c r="Z599" s="454"/>
      <c r="AA599" s="224"/>
      <c r="AB599" s="454"/>
      <c r="AC599" s="454"/>
      <c r="AD599" s="454"/>
      <c r="AE599" s="454"/>
      <c r="AK599" s="137"/>
    </row>
    <row r="600" spans="1:37" ht="15.75" customHeight="1">
      <c r="A600" s="454"/>
      <c r="B600" s="454"/>
      <c r="C600" s="454"/>
      <c r="D600" s="454"/>
      <c r="E600" s="454"/>
      <c r="F600" s="454"/>
      <c r="G600" s="454"/>
      <c r="H600" s="454"/>
      <c r="I600" s="454"/>
      <c r="J600" s="454"/>
      <c r="K600" s="454"/>
      <c r="L600" s="454"/>
      <c r="M600" s="454"/>
      <c r="N600" s="454"/>
      <c r="O600" s="454"/>
      <c r="P600" s="454"/>
      <c r="Q600" s="454"/>
      <c r="R600" s="454"/>
      <c r="S600" s="454"/>
      <c r="T600" s="454"/>
      <c r="U600" s="454"/>
      <c r="V600" s="454"/>
      <c r="W600" s="454"/>
      <c r="Y600" s="459"/>
      <c r="Z600" s="454"/>
      <c r="AA600" s="224"/>
      <c r="AB600" s="454"/>
      <c r="AC600" s="454"/>
      <c r="AD600" s="454"/>
      <c r="AE600" s="454"/>
      <c r="AK600" s="137"/>
    </row>
    <row r="601" spans="1:37" ht="15.75" customHeight="1">
      <c r="A601" s="454"/>
      <c r="B601" s="454"/>
      <c r="C601" s="454"/>
      <c r="D601" s="454"/>
      <c r="E601" s="454"/>
      <c r="F601" s="454"/>
      <c r="G601" s="454"/>
      <c r="H601" s="454"/>
      <c r="I601" s="454"/>
      <c r="J601" s="454"/>
      <c r="K601" s="454"/>
      <c r="L601" s="454"/>
      <c r="M601" s="454"/>
      <c r="N601" s="454"/>
      <c r="O601" s="454"/>
      <c r="P601" s="454"/>
      <c r="Q601" s="454"/>
      <c r="R601" s="454"/>
      <c r="S601" s="454"/>
      <c r="T601" s="454"/>
      <c r="U601" s="454"/>
      <c r="V601" s="454"/>
      <c r="W601" s="454"/>
      <c r="Y601" s="459"/>
      <c r="Z601" s="454"/>
      <c r="AA601" s="224"/>
      <c r="AB601" s="454"/>
      <c r="AC601" s="454"/>
      <c r="AD601" s="454"/>
      <c r="AE601" s="454"/>
      <c r="AK601" s="137"/>
    </row>
    <row r="602" spans="1:37" ht="15.75" customHeight="1">
      <c r="A602" s="454"/>
      <c r="B602" s="454"/>
      <c r="C602" s="454"/>
      <c r="D602" s="454"/>
      <c r="E602" s="454"/>
      <c r="F602" s="454"/>
      <c r="G602" s="454"/>
      <c r="H602" s="454"/>
      <c r="I602" s="454"/>
      <c r="J602" s="454"/>
      <c r="K602" s="454"/>
      <c r="L602" s="454"/>
      <c r="M602" s="454"/>
      <c r="N602" s="454"/>
      <c r="O602" s="454"/>
      <c r="P602" s="454"/>
      <c r="Q602" s="454"/>
      <c r="R602" s="454"/>
      <c r="S602" s="454"/>
      <c r="T602" s="454"/>
      <c r="U602" s="454"/>
      <c r="V602" s="454"/>
      <c r="W602" s="454"/>
      <c r="Y602" s="459"/>
      <c r="Z602" s="454"/>
      <c r="AA602" s="224"/>
      <c r="AB602" s="454"/>
      <c r="AC602" s="454"/>
      <c r="AD602" s="454"/>
      <c r="AE602" s="454"/>
      <c r="AK602" s="137"/>
    </row>
    <row r="603" spans="1:37" ht="15.75" customHeight="1">
      <c r="A603" s="454"/>
      <c r="B603" s="454"/>
      <c r="C603" s="454"/>
      <c r="D603" s="454"/>
      <c r="E603" s="454"/>
      <c r="F603" s="454"/>
      <c r="G603" s="454"/>
      <c r="H603" s="454"/>
      <c r="I603" s="454"/>
      <c r="J603" s="454"/>
      <c r="K603" s="454"/>
      <c r="L603" s="454"/>
      <c r="M603" s="454"/>
      <c r="N603" s="454"/>
      <c r="O603" s="454"/>
      <c r="P603" s="454"/>
      <c r="Q603" s="454"/>
      <c r="R603" s="454"/>
      <c r="S603" s="454"/>
      <c r="T603" s="454"/>
      <c r="U603" s="454"/>
      <c r="V603" s="454"/>
      <c r="W603" s="454"/>
      <c r="Y603" s="459"/>
      <c r="Z603" s="454"/>
      <c r="AA603" s="224"/>
      <c r="AB603" s="454"/>
      <c r="AC603" s="454"/>
      <c r="AD603" s="454"/>
      <c r="AE603" s="454"/>
      <c r="AK603" s="137"/>
    </row>
    <row r="604" spans="1:37" ht="15.75" customHeight="1">
      <c r="A604" s="454"/>
      <c r="B604" s="454"/>
      <c r="C604" s="454"/>
      <c r="D604" s="454"/>
      <c r="E604" s="454"/>
      <c r="F604" s="454"/>
      <c r="G604" s="454"/>
      <c r="H604" s="454"/>
      <c r="I604" s="454"/>
      <c r="J604" s="454"/>
      <c r="K604" s="454"/>
      <c r="L604" s="454"/>
      <c r="M604" s="454"/>
      <c r="N604" s="454"/>
      <c r="O604" s="454"/>
      <c r="P604" s="454"/>
      <c r="Q604" s="454"/>
      <c r="R604" s="454"/>
      <c r="S604" s="454"/>
      <c r="T604" s="454"/>
      <c r="U604" s="454"/>
      <c r="V604" s="454"/>
      <c r="W604" s="454"/>
      <c r="Y604" s="459"/>
      <c r="Z604" s="454"/>
      <c r="AA604" s="224"/>
      <c r="AB604" s="454"/>
      <c r="AC604" s="454"/>
      <c r="AD604" s="454"/>
      <c r="AE604" s="454"/>
      <c r="AK604" s="137"/>
    </row>
    <row r="605" spans="1:37" ht="15.75" customHeight="1">
      <c r="A605" s="454"/>
      <c r="B605" s="454"/>
      <c r="C605" s="454"/>
      <c r="D605" s="454"/>
      <c r="E605" s="454"/>
      <c r="F605" s="454"/>
      <c r="G605" s="454"/>
      <c r="H605" s="454"/>
      <c r="I605" s="454"/>
      <c r="J605" s="454"/>
      <c r="K605" s="454"/>
      <c r="L605" s="454"/>
      <c r="M605" s="454"/>
      <c r="N605" s="454"/>
      <c r="O605" s="454"/>
      <c r="P605" s="454"/>
      <c r="Q605" s="454"/>
      <c r="R605" s="454"/>
      <c r="S605" s="454"/>
      <c r="T605" s="454"/>
      <c r="U605" s="454"/>
      <c r="V605" s="454"/>
      <c r="W605" s="454"/>
      <c r="Y605" s="459"/>
      <c r="Z605" s="454"/>
      <c r="AA605" s="224"/>
      <c r="AB605" s="454"/>
      <c r="AC605" s="454"/>
      <c r="AD605" s="454"/>
      <c r="AE605" s="454"/>
      <c r="AK605" s="137"/>
    </row>
    <row r="606" spans="1:37" ht="15.75" customHeight="1">
      <c r="A606" s="454"/>
      <c r="B606" s="454"/>
      <c r="C606" s="454"/>
      <c r="D606" s="454"/>
      <c r="E606" s="454"/>
      <c r="F606" s="454"/>
      <c r="G606" s="454"/>
      <c r="H606" s="454"/>
      <c r="I606" s="454"/>
      <c r="J606" s="454"/>
      <c r="K606" s="454"/>
      <c r="L606" s="454"/>
      <c r="M606" s="454"/>
      <c r="N606" s="454"/>
      <c r="O606" s="454"/>
      <c r="P606" s="454"/>
      <c r="Q606" s="454"/>
      <c r="R606" s="454"/>
      <c r="S606" s="454"/>
      <c r="T606" s="454"/>
      <c r="U606" s="454"/>
      <c r="V606" s="454"/>
      <c r="W606" s="454"/>
      <c r="Y606" s="459"/>
      <c r="Z606" s="454"/>
      <c r="AA606" s="224"/>
      <c r="AB606" s="454"/>
      <c r="AC606" s="454"/>
      <c r="AD606" s="454"/>
      <c r="AE606" s="454"/>
      <c r="AK606" s="137"/>
    </row>
    <row r="607" spans="1:37" ht="15.75" customHeight="1">
      <c r="A607" s="454"/>
      <c r="B607" s="454"/>
      <c r="C607" s="454"/>
      <c r="D607" s="454"/>
      <c r="E607" s="454"/>
      <c r="F607" s="454"/>
      <c r="G607" s="454"/>
      <c r="H607" s="454"/>
      <c r="I607" s="454"/>
      <c r="J607" s="454"/>
      <c r="K607" s="454"/>
      <c r="L607" s="454"/>
      <c r="M607" s="454"/>
      <c r="N607" s="454"/>
      <c r="O607" s="454"/>
      <c r="P607" s="454"/>
      <c r="Q607" s="454"/>
      <c r="R607" s="454"/>
      <c r="S607" s="454"/>
      <c r="T607" s="454"/>
      <c r="U607" s="454"/>
      <c r="V607" s="454"/>
      <c r="W607" s="454"/>
      <c r="Y607" s="459"/>
      <c r="Z607" s="454"/>
      <c r="AA607" s="224"/>
      <c r="AB607" s="454"/>
      <c r="AC607" s="454"/>
      <c r="AD607" s="454"/>
      <c r="AE607" s="454"/>
      <c r="AK607" s="137"/>
    </row>
    <row r="608" spans="1:37" ht="15.75" customHeight="1">
      <c r="A608" s="454"/>
      <c r="B608" s="454"/>
      <c r="C608" s="454"/>
      <c r="D608" s="454"/>
      <c r="E608" s="454"/>
      <c r="F608" s="454"/>
      <c r="G608" s="454"/>
      <c r="H608" s="454"/>
      <c r="I608" s="454"/>
      <c r="J608" s="454"/>
      <c r="K608" s="454"/>
      <c r="L608" s="454"/>
      <c r="M608" s="454"/>
      <c r="N608" s="454"/>
      <c r="O608" s="454"/>
      <c r="P608" s="454"/>
      <c r="Q608" s="454"/>
      <c r="R608" s="454"/>
      <c r="S608" s="454"/>
      <c r="T608" s="454"/>
      <c r="U608" s="454"/>
      <c r="V608" s="454"/>
      <c r="W608" s="454"/>
      <c r="Y608" s="459"/>
      <c r="Z608" s="454"/>
      <c r="AA608" s="224"/>
      <c r="AB608" s="454"/>
      <c r="AC608" s="454"/>
      <c r="AD608" s="454"/>
      <c r="AE608" s="454"/>
      <c r="AK608" s="137"/>
    </row>
    <row r="609" spans="1:37" ht="15.75" customHeight="1">
      <c r="A609" s="454"/>
      <c r="B609" s="454"/>
      <c r="C609" s="454"/>
      <c r="D609" s="454"/>
      <c r="E609" s="454"/>
      <c r="F609" s="454"/>
      <c r="G609" s="454"/>
      <c r="H609" s="454"/>
      <c r="I609" s="454"/>
      <c r="J609" s="454"/>
      <c r="K609" s="454"/>
      <c r="L609" s="454"/>
      <c r="M609" s="454"/>
      <c r="N609" s="454"/>
      <c r="O609" s="454"/>
      <c r="P609" s="454"/>
      <c r="Q609" s="454"/>
      <c r="R609" s="454"/>
      <c r="S609" s="454"/>
      <c r="T609" s="454"/>
      <c r="U609" s="454"/>
      <c r="V609" s="454"/>
      <c r="W609" s="454"/>
      <c r="Y609" s="459"/>
      <c r="Z609" s="454"/>
      <c r="AA609" s="224"/>
      <c r="AB609" s="454"/>
      <c r="AC609" s="454"/>
      <c r="AD609" s="454"/>
      <c r="AE609" s="454"/>
      <c r="AK609" s="137"/>
    </row>
    <row r="610" spans="1:37" ht="15.75" customHeight="1">
      <c r="A610" s="454"/>
      <c r="B610" s="454"/>
      <c r="C610" s="454"/>
      <c r="D610" s="454"/>
      <c r="E610" s="454"/>
      <c r="F610" s="454"/>
      <c r="G610" s="454"/>
      <c r="H610" s="454"/>
      <c r="I610" s="454"/>
      <c r="J610" s="454"/>
      <c r="K610" s="454"/>
      <c r="L610" s="454"/>
      <c r="M610" s="454"/>
      <c r="N610" s="454"/>
      <c r="O610" s="454"/>
      <c r="P610" s="454"/>
      <c r="Q610" s="454"/>
      <c r="R610" s="454"/>
      <c r="S610" s="454"/>
      <c r="T610" s="454"/>
      <c r="U610" s="454"/>
      <c r="V610" s="454"/>
      <c r="W610" s="454"/>
      <c r="Y610" s="459"/>
      <c r="Z610" s="454"/>
      <c r="AA610" s="224"/>
      <c r="AB610" s="454"/>
      <c r="AC610" s="454"/>
      <c r="AD610" s="454"/>
      <c r="AE610" s="454"/>
      <c r="AK610" s="137"/>
    </row>
    <row r="611" spans="1:37" ht="15.75" customHeight="1">
      <c r="A611" s="454"/>
      <c r="B611" s="454"/>
      <c r="C611" s="454"/>
      <c r="D611" s="454"/>
      <c r="E611" s="454"/>
      <c r="F611" s="454"/>
      <c r="G611" s="454"/>
      <c r="H611" s="454"/>
      <c r="I611" s="454"/>
      <c r="J611" s="454"/>
      <c r="K611" s="454"/>
      <c r="L611" s="454"/>
      <c r="M611" s="454"/>
      <c r="N611" s="454"/>
      <c r="O611" s="454"/>
      <c r="P611" s="454"/>
      <c r="Q611" s="454"/>
      <c r="R611" s="454"/>
      <c r="S611" s="454"/>
      <c r="T611" s="454"/>
      <c r="U611" s="454"/>
      <c r="V611" s="454"/>
      <c r="W611" s="454"/>
      <c r="Y611" s="459"/>
      <c r="Z611" s="454"/>
      <c r="AA611" s="224"/>
      <c r="AB611" s="454"/>
      <c r="AC611" s="454"/>
      <c r="AD611" s="454"/>
      <c r="AE611" s="454"/>
      <c r="AK611" s="137"/>
    </row>
    <row r="612" spans="1:37" ht="15.75" customHeight="1">
      <c r="A612" s="454"/>
      <c r="B612" s="454"/>
      <c r="C612" s="454"/>
      <c r="D612" s="454"/>
      <c r="E612" s="454"/>
      <c r="F612" s="454"/>
      <c r="G612" s="454"/>
      <c r="H612" s="454"/>
      <c r="I612" s="454"/>
      <c r="J612" s="454"/>
      <c r="K612" s="454"/>
      <c r="L612" s="454"/>
      <c r="M612" s="454"/>
      <c r="N612" s="454"/>
      <c r="O612" s="454"/>
      <c r="P612" s="454"/>
      <c r="Q612" s="454"/>
      <c r="R612" s="454"/>
      <c r="S612" s="454"/>
      <c r="T612" s="454"/>
      <c r="U612" s="454"/>
      <c r="V612" s="454"/>
      <c r="W612" s="454"/>
      <c r="Y612" s="459"/>
      <c r="Z612" s="454"/>
      <c r="AA612" s="224"/>
      <c r="AB612" s="454"/>
      <c r="AC612" s="454"/>
      <c r="AD612" s="454"/>
      <c r="AE612" s="454"/>
      <c r="AK612" s="137"/>
    </row>
    <row r="613" spans="1:37" ht="15.75" customHeight="1">
      <c r="A613" s="454"/>
      <c r="B613" s="454"/>
      <c r="C613" s="454"/>
      <c r="D613" s="454"/>
      <c r="E613" s="454"/>
      <c r="F613" s="454"/>
      <c r="G613" s="454"/>
      <c r="H613" s="454"/>
      <c r="I613" s="454"/>
      <c r="J613" s="454"/>
      <c r="K613" s="454"/>
      <c r="L613" s="454"/>
      <c r="M613" s="454"/>
      <c r="N613" s="454"/>
      <c r="O613" s="454"/>
      <c r="P613" s="454"/>
      <c r="Q613" s="454"/>
      <c r="R613" s="454"/>
      <c r="S613" s="454"/>
      <c r="T613" s="454"/>
      <c r="U613" s="454"/>
      <c r="V613" s="454"/>
      <c r="W613" s="454"/>
      <c r="Y613" s="459"/>
      <c r="Z613" s="454"/>
      <c r="AA613" s="224"/>
      <c r="AB613" s="454"/>
      <c r="AC613" s="454"/>
      <c r="AD613" s="454"/>
      <c r="AE613" s="454"/>
      <c r="AK613" s="137"/>
    </row>
    <row r="614" spans="1:37" ht="15.75" customHeight="1">
      <c r="A614" s="454"/>
      <c r="B614" s="454"/>
      <c r="C614" s="454"/>
      <c r="D614" s="454"/>
      <c r="E614" s="454"/>
      <c r="F614" s="454"/>
      <c r="G614" s="454"/>
      <c r="H614" s="454"/>
      <c r="I614" s="454"/>
      <c r="J614" s="454"/>
      <c r="K614" s="454"/>
      <c r="L614" s="454"/>
      <c r="M614" s="454"/>
      <c r="N614" s="454"/>
      <c r="O614" s="454"/>
      <c r="P614" s="454"/>
      <c r="Q614" s="454"/>
      <c r="R614" s="454"/>
      <c r="S614" s="454"/>
      <c r="T614" s="454"/>
      <c r="U614" s="454"/>
      <c r="V614" s="454"/>
      <c r="W614" s="454"/>
      <c r="Y614" s="459"/>
      <c r="Z614" s="454"/>
      <c r="AA614" s="224"/>
      <c r="AB614" s="454"/>
      <c r="AC614" s="454"/>
      <c r="AD614" s="454"/>
      <c r="AE614" s="454"/>
      <c r="AK614" s="137"/>
    </row>
    <row r="615" spans="1:37" ht="15.75" customHeight="1">
      <c r="A615" s="454"/>
      <c r="B615" s="454"/>
      <c r="C615" s="454"/>
      <c r="D615" s="454"/>
      <c r="E615" s="454"/>
      <c r="F615" s="454"/>
      <c r="G615" s="454"/>
      <c r="H615" s="454"/>
      <c r="I615" s="454"/>
      <c r="J615" s="454"/>
      <c r="K615" s="454"/>
      <c r="L615" s="454"/>
      <c r="M615" s="454"/>
      <c r="N615" s="454"/>
      <c r="O615" s="454"/>
      <c r="P615" s="454"/>
      <c r="Q615" s="454"/>
      <c r="R615" s="454"/>
      <c r="S615" s="454"/>
      <c r="T615" s="454"/>
      <c r="U615" s="454"/>
      <c r="V615" s="454"/>
      <c r="W615" s="454"/>
      <c r="Y615" s="459"/>
      <c r="Z615" s="454"/>
      <c r="AA615" s="224"/>
      <c r="AB615" s="454"/>
      <c r="AC615" s="454"/>
      <c r="AD615" s="454"/>
      <c r="AE615" s="454"/>
      <c r="AK615" s="137"/>
    </row>
    <row r="616" spans="1:37" ht="15.75" customHeight="1">
      <c r="A616" s="454"/>
      <c r="B616" s="454"/>
      <c r="C616" s="454"/>
      <c r="D616" s="454"/>
      <c r="E616" s="454"/>
      <c r="F616" s="454"/>
      <c r="G616" s="454"/>
      <c r="H616" s="454"/>
      <c r="I616" s="454"/>
      <c r="J616" s="454"/>
      <c r="K616" s="454"/>
      <c r="L616" s="454"/>
      <c r="M616" s="454"/>
      <c r="N616" s="454"/>
      <c r="O616" s="454"/>
      <c r="P616" s="454"/>
      <c r="Q616" s="454"/>
      <c r="R616" s="454"/>
      <c r="S616" s="454"/>
      <c r="T616" s="454"/>
      <c r="U616" s="454"/>
      <c r="V616" s="454"/>
      <c r="W616" s="454"/>
      <c r="Y616" s="459"/>
      <c r="Z616" s="454"/>
      <c r="AA616" s="224"/>
      <c r="AB616" s="454"/>
      <c r="AC616" s="454"/>
      <c r="AD616" s="454"/>
      <c r="AE616" s="454"/>
      <c r="AK616" s="137"/>
    </row>
    <row r="617" spans="1:37" ht="15.75" customHeight="1">
      <c r="A617" s="454"/>
      <c r="B617" s="454"/>
      <c r="C617" s="454"/>
      <c r="D617" s="454"/>
      <c r="E617" s="454"/>
      <c r="F617" s="454"/>
      <c r="G617" s="454"/>
      <c r="H617" s="454"/>
      <c r="I617" s="454"/>
      <c r="J617" s="454"/>
      <c r="K617" s="454"/>
      <c r="L617" s="454"/>
      <c r="M617" s="454"/>
      <c r="N617" s="454"/>
      <c r="O617" s="454"/>
      <c r="P617" s="454"/>
      <c r="Q617" s="454"/>
      <c r="R617" s="454"/>
      <c r="S617" s="454"/>
      <c r="T617" s="454"/>
      <c r="U617" s="454"/>
      <c r="V617" s="454"/>
      <c r="W617" s="454"/>
      <c r="Y617" s="459"/>
      <c r="Z617" s="454"/>
      <c r="AA617" s="224"/>
      <c r="AB617" s="454"/>
      <c r="AC617" s="454"/>
      <c r="AD617" s="454"/>
      <c r="AE617" s="454"/>
      <c r="AK617" s="137"/>
    </row>
    <row r="618" spans="1:37" ht="15.75" customHeight="1">
      <c r="A618" s="454"/>
      <c r="B618" s="454"/>
      <c r="C618" s="454"/>
      <c r="D618" s="454"/>
      <c r="E618" s="454"/>
      <c r="F618" s="454"/>
      <c r="G618" s="454"/>
      <c r="H618" s="454"/>
      <c r="I618" s="454"/>
      <c r="J618" s="454"/>
      <c r="K618" s="454"/>
      <c r="L618" s="454"/>
      <c r="M618" s="454"/>
      <c r="N618" s="454"/>
      <c r="O618" s="454"/>
      <c r="P618" s="454"/>
      <c r="Q618" s="454"/>
      <c r="R618" s="454"/>
      <c r="S618" s="454"/>
      <c r="T618" s="454"/>
      <c r="U618" s="454"/>
      <c r="V618" s="454"/>
      <c r="W618" s="454"/>
      <c r="Y618" s="459"/>
      <c r="Z618" s="454"/>
      <c r="AA618" s="224"/>
      <c r="AB618" s="454"/>
      <c r="AC618" s="454"/>
      <c r="AD618" s="454"/>
      <c r="AE618" s="454"/>
      <c r="AK618" s="137"/>
    </row>
    <row r="619" spans="1:37" ht="15.75" customHeight="1">
      <c r="A619" s="454"/>
      <c r="B619" s="454"/>
      <c r="C619" s="454"/>
      <c r="D619" s="454"/>
      <c r="E619" s="454"/>
      <c r="F619" s="454"/>
      <c r="G619" s="454"/>
      <c r="H619" s="454"/>
      <c r="I619" s="454"/>
      <c r="J619" s="454"/>
      <c r="K619" s="454"/>
      <c r="L619" s="454"/>
      <c r="M619" s="454"/>
      <c r="N619" s="454"/>
      <c r="O619" s="454"/>
      <c r="P619" s="454"/>
      <c r="Q619" s="454"/>
      <c r="R619" s="454"/>
      <c r="S619" s="454"/>
      <c r="T619" s="454"/>
      <c r="U619" s="454"/>
      <c r="V619" s="454"/>
      <c r="W619" s="454"/>
      <c r="Y619" s="459"/>
      <c r="Z619" s="454"/>
      <c r="AA619" s="224"/>
      <c r="AB619" s="454"/>
      <c r="AC619" s="454"/>
      <c r="AD619" s="454"/>
      <c r="AE619" s="454"/>
      <c r="AK619" s="137"/>
    </row>
    <row r="620" spans="1:37" ht="15.75" customHeight="1">
      <c r="A620" s="454"/>
      <c r="B620" s="454"/>
      <c r="C620" s="454"/>
      <c r="D620" s="454"/>
      <c r="E620" s="454"/>
      <c r="F620" s="454"/>
      <c r="G620" s="454"/>
      <c r="H620" s="454"/>
      <c r="I620" s="454"/>
      <c r="J620" s="454"/>
      <c r="K620" s="454"/>
      <c r="L620" s="454"/>
      <c r="M620" s="454"/>
      <c r="N620" s="454"/>
      <c r="O620" s="454"/>
      <c r="P620" s="454"/>
      <c r="Q620" s="454"/>
      <c r="R620" s="454"/>
      <c r="S620" s="454"/>
      <c r="T620" s="454"/>
      <c r="U620" s="454"/>
      <c r="V620" s="454"/>
      <c r="W620" s="454"/>
      <c r="Y620" s="459"/>
      <c r="Z620" s="454"/>
      <c r="AA620" s="224"/>
      <c r="AB620" s="454"/>
      <c r="AC620" s="454"/>
      <c r="AD620" s="454"/>
      <c r="AE620" s="454"/>
      <c r="AK620" s="137"/>
    </row>
    <row r="621" spans="1:37" ht="15.75" customHeight="1">
      <c r="A621" s="454"/>
      <c r="B621" s="454"/>
      <c r="C621" s="454"/>
      <c r="D621" s="454"/>
      <c r="E621" s="454"/>
      <c r="F621" s="454"/>
      <c r="G621" s="454"/>
      <c r="H621" s="454"/>
      <c r="I621" s="454"/>
      <c r="J621" s="454"/>
      <c r="K621" s="454"/>
      <c r="L621" s="454"/>
      <c r="M621" s="454"/>
      <c r="N621" s="454"/>
      <c r="O621" s="454"/>
      <c r="P621" s="454"/>
      <c r="Q621" s="454"/>
      <c r="R621" s="454"/>
      <c r="S621" s="454"/>
      <c r="T621" s="454"/>
      <c r="U621" s="454"/>
      <c r="V621" s="454"/>
      <c r="W621" s="454"/>
      <c r="Y621" s="459"/>
      <c r="Z621" s="454"/>
      <c r="AA621" s="224"/>
      <c r="AB621" s="454"/>
      <c r="AC621" s="454"/>
      <c r="AD621" s="454"/>
      <c r="AE621" s="454"/>
      <c r="AK621" s="137"/>
    </row>
    <row r="622" spans="1:37" ht="15.75" customHeight="1">
      <c r="A622" s="454"/>
      <c r="B622" s="454"/>
      <c r="C622" s="454"/>
      <c r="D622" s="454"/>
      <c r="E622" s="454"/>
      <c r="F622" s="454"/>
      <c r="G622" s="454"/>
      <c r="H622" s="454"/>
      <c r="I622" s="454"/>
      <c r="J622" s="454"/>
      <c r="K622" s="454"/>
      <c r="L622" s="454"/>
      <c r="M622" s="454"/>
      <c r="N622" s="454"/>
      <c r="O622" s="454"/>
      <c r="P622" s="454"/>
      <c r="Q622" s="454"/>
      <c r="R622" s="454"/>
      <c r="S622" s="454"/>
      <c r="T622" s="454"/>
      <c r="U622" s="454"/>
      <c r="V622" s="454"/>
      <c r="W622" s="454"/>
      <c r="Y622" s="459"/>
      <c r="Z622" s="454"/>
      <c r="AA622" s="224"/>
      <c r="AB622" s="454"/>
      <c r="AC622" s="454"/>
      <c r="AD622" s="454"/>
      <c r="AE622" s="454"/>
      <c r="AK622" s="137"/>
    </row>
    <row r="623" spans="1:37" ht="15.75" customHeight="1">
      <c r="A623" s="454"/>
      <c r="B623" s="454"/>
      <c r="C623" s="454"/>
      <c r="D623" s="454"/>
      <c r="E623" s="454"/>
      <c r="F623" s="454"/>
      <c r="G623" s="454"/>
      <c r="H623" s="454"/>
      <c r="I623" s="454"/>
      <c r="J623" s="454"/>
      <c r="K623" s="454"/>
      <c r="L623" s="454"/>
      <c r="M623" s="454"/>
      <c r="N623" s="454"/>
      <c r="O623" s="454"/>
      <c r="P623" s="454"/>
      <c r="Q623" s="454"/>
      <c r="R623" s="454"/>
      <c r="S623" s="454"/>
      <c r="T623" s="454"/>
      <c r="U623" s="454"/>
      <c r="V623" s="454"/>
      <c r="W623" s="454"/>
      <c r="Y623" s="459"/>
      <c r="Z623" s="454"/>
      <c r="AA623" s="224"/>
      <c r="AB623" s="454"/>
      <c r="AC623" s="454"/>
      <c r="AD623" s="454"/>
      <c r="AE623" s="454"/>
      <c r="AK623" s="137"/>
    </row>
    <row r="624" spans="1:37" ht="15.75" customHeight="1">
      <c r="A624" s="454"/>
      <c r="B624" s="454"/>
      <c r="C624" s="454"/>
      <c r="D624" s="454"/>
      <c r="E624" s="454"/>
      <c r="F624" s="454"/>
      <c r="G624" s="454"/>
      <c r="H624" s="454"/>
      <c r="I624" s="454"/>
      <c r="J624" s="454"/>
      <c r="K624" s="454"/>
      <c r="L624" s="454"/>
      <c r="M624" s="454"/>
      <c r="N624" s="454"/>
      <c r="O624" s="454"/>
      <c r="P624" s="454"/>
      <c r="Q624" s="454"/>
      <c r="R624" s="454"/>
      <c r="S624" s="454"/>
      <c r="T624" s="454"/>
      <c r="U624" s="454"/>
      <c r="V624" s="454"/>
      <c r="W624" s="454"/>
      <c r="Y624" s="459"/>
      <c r="Z624" s="454"/>
      <c r="AA624" s="224"/>
      <c r="AB624" s="454"/>
      <c r="AC624" s="454"/>
      <c r="AD624" s="454"/>
      <c r="AE624" s="454"/>
      <c r="AK624" s="137"/>
    </row>
    <row r="625" spans="1:37" ht="15.75" customHeight="1">
      <c r="A625" s="454"/>
      <c r="B625" s="454"/>
      <c r="C625" s="454"/>
      <c r="D625" s="454"/>
      <c r="E625" s="454"/>
      <c r="F625" s="454"/>
      <c r="G625" s="454"/>
      <c r="H625" s="454"/>
      <c r="I625" s="454"/>
      <c r="J625" s="454"/>
      <c r="K625" s="454"/>
      <c r="L625" s="454"/>
      <c r="M625" s="454"/>
      <c r="N625" s="454"/>
      <c r="O625" s="454"/>
      <c r="P625" s="454"/>
      <c r="Q625" s="454"/>
      <c r="R625" s="454"/>
      <c r="S625" s="454"/>
      <c r="T625" s="454"/>
      <c r="U625" s="454"/>
      <c r="V625" s="454"/>
      <c r="W625" s="454"/>
      <c r="Y625" s="459"/>
      <c r="Z625" s="454"/>
      <c r="AA625" s="224"/>
      <c r="AB625" s="454"/>
      <c r="AC625" s="454"/>
      <c r="AD625" s="454"/>
      <c r="AE625" s="454"/>
      <c r="AK625" s="137"/>
    </row>
    <row r="626" spans="1:37" ht="15.75" customHeight="1">
      <c r="A626" s="454"/>
      <c r="B626" s="454"/>
      <c r="C626" s="454"/>
      <c r="D626" s="454"/>
      <c r="E626" s="454"/>
      <c r="F626" s="454"/>
      <c r="G626" s="454"/>
      <c r="H626" s="454"/>
      <c r="I626" s="454"/>
      <c r="J626" s="454"/>
      <c r="K626" s="454"/>
      <c r="L626" s="454"/>
      <c r="M626" s="454"/>
      <c r="N626" s="454"/>
      <c r="O626" s="454"/>
      <c r="P626" s="454"/>
      <c r="Q626" s="454"/>
      <c r="R626" s="454"/>
      <c r="S626" s="454"/>
      <c r="T626" s="454"/>
      <c r="U626" s="454"/>
      <c r="V626" s="454"/>
      <c r="W626" s="454"/>
      <c r="Y626" s="459"/>
      <c r="Z626" s="454"/>
      <c r="AA626" s="224"/>
      <c r="AB626" s="454"/>
      <c r="AC626" s="454"/>
      <c r="AD626" s="454"/>
      <c r="AE626" s="454"/>
      <c r="AK626" s="137"/>
    </row>
    <row r="627" spans="1:37" ht="15.75" customHeight="1">
      <c r="A627" s="454"/>
      <c r="B627" s="454"/>
      <c r="C627" s="454"/>
      <c r="D627" s="454"/>
      <c r="E627" s="454"/>
      <c r="F627" s="454"/>
      <c r="G627" s="454"/>
      <c r="H627" s="454"/>
      <c r="I627" s="454"/>
      <c r="J627" s="454"/>
      <c r="K627" s="454"/>
      <c r="L627" s="454"/>
      <c r="M627" s="454"/>
      <c r="N627" s="454"/>
      <c r="O627" s="454"/>
      <c r="P627" s="454"/>
      <c r="Q627" s="454"/>
      <c r="R627" s="454"/>
      <c r="S627" s="454"/>
      <c r="T627" s="454"/>
      <c r="U627" s="454"/>
      <c r="V627" s="454"/>
      <c r="W627" s="454"/>
      <c r="Y627" s="459"/>
      <c r="Z627" s="454"/>
      <c r="AA627" s="224"/>
      <c r="AB627" s="454"/>
      <c r="AC627" s="454"/>
      <c r="AD627" s="454"/>
      <c r="AE627" s="454"/>
      <c r="AK627" s="137"/>
    </row>
    <row r="628" spans="1:37" ht="15.75" customHeight="1">
      <c r="A628" s="454"/>
      <c r="B628" s="454"/>
      <c r="C628" s="454"/>
      <c r="D628" s="454"/>
      <c r="E628" s="454"/>
      <c r="F628" s="454"/>
      <c r="G628" s="454"/>
      <c r="H628" s="454"/>
      <c r="I628" s="454"/>
      <c r="J628" s="454"/>
      <c r="K628" s="454"/>
      <c r="L628" s="454"/>
      <c r="M628" s="454"/>
      <c r="N628" s="454"/>
      <c r="O628" s="454"/>
      <c r="P628" s="454"/>
      <c r="Q628" s="454"/>
      <c r="R628" s="454"/>
      <c r="S628" s="454"/>
      <c r="T628" s="454"/>
      <c r="U628" s="454"/>
      <c r="V628" s="454"/>
      <c r="W628" s="454"/>
      <c r="Y628" s="459"/>
      <c r="Z628" s="454"/>
      <c r="AA628" s="224"/>
      <c r="AB628" s="454"/>
      <c r="AC628" s="454"/>
      <c r="AD628" s="454"/>
      <c r="AE628" s="454"/>
      <c r="AK628" s="137"/>
    </row>
    <row r="629" spans="1:37" ht="15.75" customHeight="1">
      <c r="A629" s="454"/>
      <c r="B629" s="454"/>
      <c r="C629" s="454"/>
      <c r="D629" s="454"/>
      <c r="E629" s="454"/>
      <c r="F629" s="454"/>
      <c r="G629" s="454"/>
      <c r="H629" s="454"/>
      <c r="I629" s="454"/>
      <c r="J629" s="454"/>
      <c r="K629" s="454"/>
      <c r="L629" s="454"/>
      <c r="M629" s="454"/>
      <c r="N629" s="454"/>
      <c r="O629" s="454"/>
      <c r="P629" s="454"/>
      <c r="Q629" s="454"/>
      <c r="R629" s="454"/>
      <c r="S629" s="454"/>
      <c r="T629" s="454"/>
      <c r="U629" s="454"/>
      <c r="V629" s="454"/>
      <c r="W629" s="454"/>
      <c r="Y629" s="459"/>
      <c r="Z629" s="454"/>
      <c r="AA629" s="224"/>
      <c r="AB629" s="454"/>
      <c r="AC629" s="454"/>
      <c r="AD629" s="454"/>
      <c r="AE629" s="454"/>
      <c r="AK629" s="137"/>
    </row>
    <row r="630" spans="1:37" ht="15.75" customHeight="1">
      <c r="A630" s="454"/>
      <c r="B630" s="454"/>
      <c r="C630" s="454"/>
      <c r="D630" s="454"/>
      <c r="E630" s="454"/>
      <c r="F630" s="454"/>
      <c r="G630" s="454"/>
      <c r="H630" s="454"/>
      <c r="I630" s="454"/>
      <c r="J630" s="454"/>
      <c r="K630" s="454"/>
      <c r="L630" s="454"/>
      <c r="M630" s="454"/>
      <c r="N630" s="454"/>
      <c r="O630" s="454"/>
      <c r="P630" s="454"/>
      <c r="Q630" s="454"/>
      <c r="R630" s="454"/>
      <c r="S630" s="454"/>
      <c r="T630" s="454"/>
      <c r="U630" s="454"/>
      <c r="V630" s="454"/>
      <c r="W630" s="454"/>
      <c r="Y630" s="459"/>
      <c r="Z630" s="454"/>
      <c r="AA630" s="224"/>
      <c r="AB630" s="454"/>
      <c r="AC630" s="454"/>
      <c r="AD630" s="454"/>
      <c r="AE630" s="454"/>
      <c r="AK630" s="137"/>
    </row>
    <row r="631" spans="1:37" ht="15.75" customHeight="1">
      <c r="A631" s="454"/>
      <c r="B631" s="454"/>
      <c r="C631" s="454"/>
      <c r="D631" s="454"/>
      <c r="E631" s="454"/>
      <c r="F631" s="454"/>
      <c r="G631" s="454"/>
      <c r="H631" s="454"/>
      <c r="I631" s="454"/>
      <c r="J631" s="454"/>
      <c r="K631" s="454"/>
      <c r="L631" s="454"/>
      <c r="M631" s="454"/>
      <c r="N631" s="454"/>
      <c r="O631" s="454"/>
      <c r="P631" s="454"/>
      <c r="Q631" s="454"/>
      <c r="R631" s="454"/>
      <c r="S631" s="454"/>
      <c r="T631" s="454"/>
      <c r="U631" s="454"/>
      <c r="V631" s="454"/>
      <c r="W631" s="454"/>
      <c r="Y631" s="459"/>
      <c r="Z631" s="454"/>
      <c r="AA631" s="224"/>
      <c r="AB631" s="454"/>
      <c r="AC631" s="454"/>
      <c r="AD631" s="454"/>
      <c r="AE631" s="454"/>
      <c r="AK631" s="137"/>
    </row>
    <row r="632" spans="1:37" ht="15.75" customHeight="1">
      <c r="A632" s="454"/>
      <c r="B632" s="454"/>
      <c r="C632" s="454"/>
      <c r="D632" s="454"/>
      <c r="E632" s="454"/>
      <c r="F632" s="454"/>
      <c r="G632" s="454"/>
      <c r="H632" s="454"/>
      <c r="I632" s="454"/>
      <c r="J632" s="454"/>
      <c r="K632" s="454"/>
      <c r="L632" s="454"/>
      <c r="M632" s="454"/>
      <c r="N632" s="454"/>
      <c r="O632" s="454"/>
      <c r="P632" s="454"/>
      <c r="Q632" s="454"/>
      <c r="R632" s="454"/>
      <c r="S632" s="454"/>
      <c r="T632" s="454"/>
      <c r="U632" s="454"/>
      <c r="V632" s="454"/>
      <c r="W632" s="454"/>
      <c r="Y632" s="459"/>
      <c r="Z632" s="454"/>
      <c r="AA632" s="224"/>
      <c r="AB632" s="454"/>
      <c r="AC632" s="454"/>
      <c r="AD632" s="454"/>
      <c r="AE632" s="454"/>
      <c r="AK632" s="137"/>
    </row>
    <row r="633" spans="1:37" ht="15.75" customHeight="1">
      <c r="A633" s="454"/>
      <c r="B633" s="454"/>
      <c r="C633" s="454"/>
      <c r="D633" s="454"/>
      <c r="E633" s="454"/>
      <c r="F633" s="454"/>
      <c r="G633" s="454"/>
      <c r="H633" s="454"/>
      <c r="I633" s="454"/>
      <c r="J633" s="454"/>
      <c r="K633" s="454"/>
      <c r="L633" s="454"/>
      <c r="M633" s="454"/>
      <c r="N633" s="454"/>
      <c r="O633" s="454"/>
      <c r="P633" s="454"/>
      <c r="Q633" s="454"/>
      <c r="R633" s="454"/>
      <c r="S633" s="454"/>
      <c r="T633" s="454"/>
      <c r="U633" s="454"/>
      <c r="V633" s="454"/>
      <c r="W633" s="454"/>
      <c r="Y633" s="459"/>
      <c r="Z633" s="454"/>
      <c r="AA633" s="224"/>
      <c r="AB633" s="454"/>
      <c r="AC633" s="454"/>
      <c r="AD633" s="454"/>
      <c r="AE633" s="454"/>
      <c r="AK633" s="137"/>
    </row>
    <row r="634" spans="1:37" ht="15.75" customHeight="1">
      <c r="A634" s="454"/>
      <c r="B634" s="454"/>
      <c r="C634" s="454"/>
      <c r="D634" s="454"/>
      <c r="E634" s="454"/>
      <c r="F634" s="454"/>
      <c r="G634" s="454"/>
      <c r="H634" s="454"/>
      <c r="I634" s="454"/>
      <c r="J634" s="454"/>
      <c r="K634" s="454"/>
      <c r="L634" s="454"/>
      <c r="M634" s="454"/>
      <c r="N634" s="454"/>
      <c r="O634" s="454"/>
      <c r="P634" s="454"/>
      <c r="Q634" s="454"/>
      <c r="R634" s="454"/>
      <c r="S634" s="454"/>
      <c r="T634" s="454"/>
      <c r="U634" s="454"/>
      <c r="V634" s="454"/>
      <c r="W634" s="454"/>
      <c r="Y634" s="459"/>
      <c r="Z634" s="454"/>
      <c r="AA634" s="224"/>
      <c r="AB634" s="454"/>
      <c r="AC634" s="454"/>
      <c r="AD634" s="454"/>
      <c r="AE634" s="454"/>
      <c r="AK634" s="137"/>
    </row>
    <row r="635" spans="1:37" ht="15.75" customHeight="1">
      <c r="A635" s="454"/>
      <c r="B635" s="454"/>
      <c r="C635" s="454"/>
      <c r="D635" s="454"/>
      <c r="E635" s="454"/>
      <c r="F635" s="454"/>
      <c r="G635" s="454"/>
      <c r="H635" s="454"/>
      <c r="I635" s="454"/>
      <c r="J635" s="454"/>
      <c r="K635" s="454"/>
      <c r="L635" s="454"/>
      <c r="M635" s="454"/>
      <c r="N635" s="454"/>
      <c r="O635" s="454"/>
      <c r="P635" s="454"/>
      <c r="Q635" s="454"/>
      <c r="R635" s="454"/>
      <c r="S635" s="454"/>
      <c r="T635" s="454"/>
      <c r="U635" s="454"/>
      <c r="V635" s="454"/>
      <c r="W635" s="454"/>
      <c r="Y635" s="459"/>
      <c r="Z635" s="454"/>
      <c r="AA635" s="224"/>
      <c r="AB635" s="454"/>
      <c r="AC635" s="454"/>
      <c r="AD635" s="454"/>
      <c r="AE635" s="454"/>
      <c r="AK635" s="137"/>
    </row>
    <row r="636" spans="1:37" ht="15.75" customHeight="1">
      <c r="A636" s="454"/>
      <c r="B636" s="454"/>
      <c r="C636" s="454"/>
      <c r="D636" s="454"/>
      <c r="E636" s="454"/>
      <c r="F636" s="454"/>
      <c r="G636" s="454"/>
      <c r="H636" s="454"/>
      <c r="I636" s="454"/>
      <c r="J636" s="454"/>
      <c r="K636" s="454"/>
      <c r="L636" s="454"/>
      <c r="M636" s="454"/>
      <c r="N636" s="454"/>
      <c r="O636" s="454"/>
      <c r="P636" s="454"/>
      <c r="Q636" s="454"/>
      <c r="R636" s="454"/>
      <c r="S636" s="454"/>
      <c r="T636" s="454"/>
      <c r="U636" s="454"/>
      <c r="V636" s="454"/>
      <c r="W636" s="454"/>
      <c r="Y636" s="459"/>
      <c r="Z636" s="454"/>
      <c r="AA636" s="224"/>
      <c r="AB636" s="454"/>
      <c r="AC636" s="454"/>
      <c r="AD636" s="454"/>
      <c r="AE636" s="454"/>
      <c r="AK636" s="137"/>
    </row>
    <row r="637" spans="1:37" ht="15.75" customHeight="1">
      <c r="A637" s="454"/>
      <c r="B637" s="454"/>
      <c r="C637" s="454"/>
      <c r="D637" s="454"/>
      <c r="E637" s="454"/>
      <c r="F637" s="454"/>
      <c r="G637" s="454"/>
      <c r="H637" s="454"/>
      <c r="I637" s="454"/>
      <c r="J637" s="454"/>
      <c r="K637" s="454"/>
      <c r="L637" s="454"/>
      <c r="M637" s="454"/>
      <c r="N637" s="454"/>
      <c r="O637" s="454"/>
      <c r="P637" s="454"/>
      <c r="Q637" s="454"/>
      <c r="R637" s="454"/>
      <c r="S637" s="454"/>
      <c r="T637" s="454"/>
      <c r="U637" s="454"/>
      <c r="V637" s="454"/>
      <c r="W637" s="454"/>
      <c r="Y637" s="459"/>
      <c r="Z637" s="454"/>
      <c r="AA637" s="224"/>
      <c r="AB637" s="454"/>
      <c r="AC637" s="454"/>
      <c r="AD637" s="454"/>
      <c r="AE637" s="454"/>
      <c r="AK637" s="137"/>
    </row>
    <row r="638" spans="1:37" ht="15.75" customHeight="1">
      <c r="A638" s="454"/>
      <c r="B638" s="454"/>
      <c r="C638" s="454"/>
      <c r="D638" s="454"/>
      <c r="E638" s="454"/>
      <c r="F638" s="454"/>
      <c r="G638" s="454"/>
      <c r="H638" s="454"/>
      <c r="I638" s="454"/>
      <c r="J638" s="454"/>
      <c r="K638" s="454"/>
      <c r="L638" s="454"/>
      <c r="M638" s="454"/>
      <c r="N638" s="454"/>
      <c r="O638" s="454"/>
      <c r="P638" s="454"/>
      <c r="Q638" s="454"/>
      <c r="R638" s="454"/>
      <c r="S638" s="454"/>
      <c r="T638" s="454"/>
      <c r="U638" s="454"/>
      <c r="V638" s="454"/>
      <c r="W638" s="454"/>
      <c r="Y638" s="459"/>
      <c r="Z638" s="454"/>
      <c r="AA638" s="224"/>
      <c r="AB638" s="454"/>
      <c r="AC638" s="454"/>
      <c r="AD638" s="454"/>
      <c r="AE638" s="454"/>
      <c r="AK638" s="137"/>
    </row>
    <row r="639" spans="1:37" ht="15.75" customHeight="1">
      <c r="A639" s="454"/>
      <c r="B639" s="454"/>
      <c r="C639" s="454"/>
      <c r="D639" s="454"/>
      <c r="E639" s="454"/>
      <c r="F639" s="454"/>
      <c r="G639" s="454"/>
      <c r="H639" s="454"/>
      <c r="I639" s="454"/>
      <c r="J639" s="454"/>
      <c r="K639" s="454"/>
      <c r="L639" s="454"/>
      <c r="M639" s="454"/>
      <c r="N639" s="454"/>
      <c r="O639" s="454"/>
      <c r="P639" s="454"/>
      <c r="Q639" s="454"/>
      <c r="R639" s="454"/>
      <c r="S639" s="454"/>
      <c r="T639" s="454"/>
      <c r="U639" s="454"/>
      <c r="V639" s="454"/>
      <c r="W639" s="454"/>
      <c r="Y639" s="459"/>
      <c r="Z639" s="454"/>
      <c r="AA639" s="224"/>
      <c r="AB639" s="454"/>
      <c r="AC639" s="454"/>
      <c r="AD639" s="454"/>
      <c r="AE639" s="454"/>
      <c r="AK639" s="137"/>
    </row>
    <row r="640" spans="1:37" ht="15.75" customHeight="1">
      <c r="A640" s="454"/>
      <c r="B640" s="454"/>
      <c r="C640" s="454"/>
      <c r="D640" s="454"/>
      <c r="E640" s="454"/>
      <c r="F640" s="454"/>
      <c r="G640" s="454"/>
      <c r="H640" s="454"/>
      <c r="I640" s="454"/>
      <c r="J640" s="454"/>
      <c r="K640" s="454"/>
      <c r="L640" s="454"/>
      <c r="M640" s="454"/>
      <c r="N640" s="454"/>
      <c r="O640" s="454"/>
      <c r="P640" s="454"/>
      <c r="Q640" s="454"/>
      <c r="R640" s="454"/>
      <c r="S640" s="454"/>
      <c r="T640" s="454"/>
      <c r="U640" s="454"/>
      <c r="V640" s="454"/>
      <c r="W640" s="454"/>
      <c r="Y640" s="459"/>
      <c r="Z640" s="454"/>
      <c r="AA640" s="224"/>
      <c r="AB640" s="454"/>
      <c r="AC640" s="454"/>
      <c r="AD640" s="454"/>
      <c r="AE640" s="454"/>
      <c r="AK640" s="137"/>
    </row>
    <row r="641" spans="1:37" ht="15.75" customHeight="1">
      <c r="A641" s="454"/>
      <c r="B641" s="454"/>
      <c r="C641" s="454"/>
      <c r="D641" s="454"/>
      <c r="E641" s="454"/>
      <c r="F641" s="454"/>
      <c r="G641" s="454"/>
      <c r="H641" s="454"/>
      <c r="I641" s="454"/>
      <c r="J641" s="454"/>
      <c r="K641" s="454"/>
      <c r="L641" s="454"/>
      <c r="M641" s="454"/>
      <c r="N641" s="454"/>
      <c r="O641" s="454"/>
      <c r="P641" s="454"/>
      <c r="Q641" s="454"/>
      <c r="R641" s="454"/>
      <c r="S641" s="454"/>
      <c r="T641" s="454"/>
      <c r="U641" s="454"/>
      <c r="V641" s="454"/>
      <c r="W641" s="454"/>
      <c r="Y641" s="459"/>
      <c r="Z641" s="454"/>
      <c r="AA641" s="224"/>
      <c r="AB641" s="454"/>
      <c r="AC641" s="454"/>
      <c r="AD641" s="454"/>
      <c r="AE641" s="454"/>
      <c r="AK641" s="137"/>
    </row>
    <row r="642" spans="1:37" ht="15.75" customHeight="1">
      <c r="A642" s="454"/>
      <c r="B642" s="454"/>
      <c r="C642" s="454"/>
      <c r="D642" s="454"/>
      <c r="E642" s="454"/>
      <c r="F642" s="454"/>
      <c r="G642" s="454"/>
      <c r="H642" s="454"/>
      <c r="I642" s="454"/>
      <c r="J642" s="454"/>
      <c r="K642" s="454"/>
      <c r="L642" s="454"/>
      <c r="M642" s="454"/>
      <c r="N642" s="454"/>
      <c r="O642" s="454"/>
      <c r="P642" s="454"/>
      <c r="Q642" s="454"/>
      <c r="R642" s="454"/>
      <c r="S642" s="454"/>
      <c r="T642" s="454"/>
      <c r="U642" s="454"/>
      <c r="V642" s="454"/>
      <c r="W642" s="454"/>
      <c r="Y642" s="459"/>
      <c r="Z642" s="454"/>
      <c r="AA642" s="224"/>
      <c r="AB642" s="454"/>
      <c r="AC642" s="454"/>
      <c r="AD642" s="454"/>
      <c r="AE642" s="454"/>
      <c r="AK642" s="137"/>
    </row>
    <row r="643" spans="1:37" ht="15.75" customHeight="1">
      <c r="A643" s="454"/>
      <c r="B643" s="454"/>
      <c r="C643" s="454"/>
      <c r="D643" s="454"/>
      <c r="E643" s="454"/>
      <c r="F643" s="454"/>
      <c r="G643" s="454"/>
      <c r="H643" s="454"/>
      <c r="I643" s="454"/>
      <c r="J643" s="454"/>
      <c r="K643" s="454"/>
      <c r="L643" s="454"/>
      <c r="M643" s="454"/>
      <c r="N643" s="454"/>
      <c r="O643" s="454"/>
      <c r="P643" s="454"/>
      <c r="Q643" s="454"/>
      <c r="R643" s="454"/>
      <c r="S643" s="454"/>
      <c r="T643" s="454"/>
      <c r="U643" s="454"/>
      <c r="V643" s="454"/>
      <c r="W643" s="454"/>
      <c r="Y643" s="459"/>
      <c r="Z643" s="454"/>
      <c r="AA643" s="224"/>
      <c r="AB643" s="454"/>
      <c r="AC643" s="454"/>
      <c r="AD643" s="454"/>
      <c r="AE643" s="454"/>
      <c r="AK643" s="137"/>
    </row>
    <row r="644" spans="1:37" ht="15.75" customHeight="1">
      <c r="A644" s="454"/>
      <c r="B644" s="454"/>
      <c r="C644" s="454"/>
      <c r="D644" s="454"/>
      <c r="E644" s="454"/>
      <c r="F644" s="454"/>
      <c r="G644" s="454"/>
      <c r="H644" s="454"/>
      <c r="I644" s="454"/>
      <c r="J644" s="454"/>
      <c r="K644" s="454"/>
      <c r="L644" s="454"/>
      <c r="M644" s="454"/>
      <c r="N644" s="454"/>
      <c r="O644" s="454"/>
      <c r="P644" s="454"/>
      <c r="Q644" s="454"/>
      <c r="R644" s="454"/>
      <c r="S644" s="454"/>
      <c r="T644" s="454"/>
      <c r="U644" s="454"/>
      <c r="V644" s="454"/>
      <c r="W644" s="454"/>
      <c r="Y644" s="459"/>
      <c r="Z644" s="454"/>
      <c r="AA644" s="224"/>
      <c r="AB644" s="454"/>
      <c r="AC644" s="454"/>
      <c r="AD644" s="454"/>
      <c r="AE644" s="454"/>
      <c r="AK644" s="137"/>
    </row>
    <row r="645" spans="1:37" ht="15.75" customHeight="1">
      <c r="A645" s="454"/>
      <c r="B645" s="454"/>
      <c r="C645" s="454"/>
      <c r="D645" s="454"/>
      <c r="E645" s="454"/>
      <c r="F645" s="454"/>
      <c r="G645" s="454"/>
      <c r="H645" s="454"/>
      <c r="I645" s="454"/>
      <c r="J645" s="454"/>
      <c r="K645" s="454"/>
      <c r="L645" s="454"/>
      <c r="M645" s="454"/>
      <c r="N645" s="454"/>
      <c r="O645" s="454"/>
      <c r="P645" s="454"/>
      <c r="Q645" s="454"/>
      <c r="R645" s="454"/>
      <c r="S645" s="454"/>
      <c r="T645" s="454"/>
      <c r="U645" s="454"/>
      <c r="V645" s="454"/>
      <c r="W645" s="454"/>
      <c r="Y645" s="459"/>
      <c r="Z645" s="454"/>
      <c r="AA645" s="224"/>
      <c r="AB645" s="454"/>
      <c r="AC645" s="454"/>
      <c r="AD645" s="454"/>
      <c r="AE645" s="454"/>
      <c r="AK645" s="137"/>
    </row>
    <row r="646" spans="1:37" ht="15.75" customHeight="1">
      <c r="A646" s="454"/>
      <c r="B646" s="454"/>
      <c r="C646" s="454"/>
      <c r="D646" s="454"/>
      <c r="E646" s="454"/>
      <c r="F646" s="454"/>
      <c r="G646" s="454"/>
      <c r="H646" s="454"/>
      <c r="I646" s="454"/>
      <c r="J646" s="454"/>
      <c r="K646" s="454"/>
      <c r="L646" s="454"/>
      <c r="M646" s="454"/>
      <c r="N646" s="454"/>
      <c r="O646" s="454"/>
      <c r="P646" s="454"/>
      <c r="Q646" s="454"/>
      <c r="R646" s="454"/>
      <c r="S646" s="454"/>
      <c r="T646" s="454"/>
      <c r="U646" s="454"/>
      <c r="V646" s="454"/>
      <c r="W646" s="454"/>
      <c r="Y646" s="459"/>
      <c r="Z646" s="454"/>
      <c r="AA646" s="224"/>
      <c r="AB646" s="454"/>
      <c r="AC646" s="454"/>
      <c r="AD646" s="454"/>
      <c r="AE646" s="454"/>
      <c r="AK646" s="137"/>
    </row>
    <row r="647" spans="1:37" ht="15.75" customHeight="1">
      <c r="A647" s="454"/>
      <c r="B647" s="454"/>
      <c r="C647" s="454"/>
      <c r="D647" s="454"/>
      <c r="E647" s="454"/>
      <c r="F647" s="454"/>
      <c r="G647" s="454"/>
      <c r="H647" s="454"/>
      <c r="I647" s="454"/>
      <c r="J647" s="454"/>
      <c r="K647" s="454"/>
      <c r="L647" s="454"/>
      <c r="M647" s="454"/>
      <c r="N647" s="454"/>
      <c r="O647" s="454"/>
      <c r="P647" s="454"/>
      <c r="Q647" s="454"/>
      <c r="R647" s="454"/>
      <c r="S647" s="454"/>
      <c r="T647" s="454"/>
      <c r="U647" s="454"/>
      <c r="V647" s="454"/>
      <c r="W647" s="454"/>
      <c r="Y647" s="459"/>
      <c r="Z647" s="454"/>
      <c r="AA647" s="224"/>
      <c r="AB647" s="454"/>
      <c r="AC647" s="454"/>
      <c r="AD647" s="454"/>
      <c r="AE647" s="454"/>
      <c r="AK647" s="137"/>
    </row>
    <row r="648" spans="1:37" ht="15.75" customHeight="1">
      <c r="A648" s="454"/>
      <c r="B648" s="454"/>
      <c r="C648" s="454"/>
      <c r="D648" s="454"/>
      <c r="E648" s="454"/>
      <c r="F648" s="454"/>
      <c r="G648" s="454"/>
      <c r="H648" s="454"/>
      <c r="I648" s="454"/>
      <c r="J648" s="454"/>
      <c r="K648" s="454"/>
      <c r="L648" s="454"/>
      <c r="M648" s="454"/>
      <c r="N648" s="454"/>
      <c r="O648" s="454"/>
      <c r="P648" s="454"/>
      <c r="Q648" s="454"/>
      <c r="R648" s="454"/>
      <c r="S648" s="454"/>
      <c r="T648" s="454"/>
      <c r="U648" s="454"/>
      <c r="V648" s="454"/>
      <c r="W648" s="454"/>
      <c r="Y648" s="459"/>
      <c r="Z648" s="454"/>
      <c r="AA648" s="224"/>
      <c r="AB648" s="454"/>
      <c r="AC648" s="454"/>
      <c r="AD648" s="454"/>
      <c r="AE648" s="454"/>
      <c r="AK648" s="137"/>
    </row>
    <row r="649" spans="1:37" ht="15.75" customHeight="1">
      <c r="A649" s="454"/>
      <c r="B649" s="454"/>
      <c r="C649" s="454"/>
      <c r="D649" s="454"/>
      <c r="E649" s="454"/>
      <c r="F649" s="454"/>
      <c r="G649" s="454"/>
      <c r="H649" s="454"/>
      <c r="I649" s="454"/>
      <c r="J649" s="454"/>
      <c r="K649" s="454"/>
      <c r="L649" s="454"/>
      <c r="M649" s="454"/>
      <c r="N649" s="454"/>
      <c r="O649" s="454"/>
      <c r="P649" s="454"/>
      <c r="Q649" s="454"/>
      <c r="R649" s="454"/>
      <c r="S649" s="454"/>
      <c r="T649" s="454"/>
      <c r="U649" s="454"/>
      <c r="V649" s="454"/>
      <c r="W649" s="454"/>
      <c r="Y649" s="459"/>
      <c r="Z649" s="454"/>
      <c r="AA649" s="224"/>
      <c r="AB649" s="454"/>
      <c r="AC649" s="454"/>
      <c r="AD649" s="454"/>
      <c r="AE649" s="454"/>
      <c r="AK649" s="137"/>
    </row>
    <row r="650" spans="1:37" ht="15.75" customHeight="1">
      <c r="A650" s="454"/>
      <c r="B650" s="454"/>
      <c r="C650" s="454"/>
      <c r="D650" s="454"/>
      <c r="E650" s="454"/>
      <c r="F650" s="454"/>
      <c r="G650" s="454"/>
      <c r="H650" s="454"/>
      <c r="I650" s="454"/>
      <c r="J650" s="454"/>
      <c r="K650" s="454"/>
      <c r="L650" s="454"/>
      <c r="M650" s="454"/>
      <c r="N650" s="454"/>
      <c r="O650" s="454"/>
      <c r="P650" s="454"/>
      <c r="Q650" s="454"/>
      <c r="R650" s="454"/>
      <c r="S650" s="454"/>
      <c r="T650" s="454"/>
      <c r="U650" s="454"/>
      <c r="V650" s="454"/>
      <c r="W650" s="454"/>
      <c r="Y650" s="459"/>
      <c r="Z650" s="454"/>
      <c r="AA650" s="224"/>
      <c r="AB650" s="454"/>
      <c r="AC650" s="454"/>
      <c r="AD650" s="454"/>
      <c r="AE650" s="454"/>
      <c r="AK650" s="137"/>
    </row>
    <row r="651" spans="1:37" ht="15.75" customHeight="1">
      <c r="A651" s="454"/>
      <c r="B651" s="454"/>
      <c r="C651" s="454"/>
      <c r="D651" s="454"/>
      <c r="E651" s="454"/>
      <c r="F651" s="454"/>
      <c r="G651" s="454"/>
      <c r="H651" s="454"/>
      <c r="I651" s="454"/>
      <c r="J651" s="454"/>
      <c r="K651" s="454"/>
      <c r="L651" s="454"/>
      <c r="M651" s="454"/>
      <c r="N651" s="454"/>
      <c r="O651" s="454"/>
      <c r="P651" s="454"/>
      <c r="Q651" s="454"/>
      <c r="R651" s="454"/>
      <c r="S651" s="454"/>
      <c r="T651" s="454"/>
      <c r="U651" s="454"/>
      <c r="V651" s="454"/>
      <c r="W651" s="454"/>
      <c r="Y651" s="459"/>
      <c r="Z651" s="454"/>
      <c r="AA651" s="224"/>
      <c r="AB651" s="454"/>
      <c r="AC651" s="454"/>
      <c r="AD651" s="454"/>
      <c r="AE651" s="454"/>
      <c r="AK651" s="137"/>
    </row>
    <row r="652" spans="1:37" ht="15.75" customHeight="1">
      <c r="A652" s="454"/>
      <c r="B652" s="454"/>
      <c r="C652" s="454"/>
      <c r="D652" s="454"/>
      <c r="E652" s="454"/>
      <c r="F652" s="454"/>
      <c r="G652" s="454"/>
      <c r="H652" s="454"/>
      <c r="I652" s="454"/>
      <c r="J652" s="454"/>
      <c r="K652" s="454"/>
      <c r="L652" s="454"/>
      <c r="M652" s="454"/>
      <c r="N652" s="454"/>
      <c r="O652" s="454"/>
      <c r="P652" s="454"/>
      <c r="Q652" s="454"/>
      <c r="R652" s="454"/>
      <c r="S652" s="454"/>
      <c r="T652" s="454"/>
      <c r="U652" s="454"/>
      <c r="V652" s="454"/>
      <c r="W652" s="454"/>
      <c r="Y652" s="459"/>
      <c r="Z652" s="454"/>
      <c r="AA652" s="224"/>
      <c r="AB652" s="454"/>
      <c r="AC652" s="454"/>
      <c r="AD652" s="454"/>
      <c r="AE652" s="454"/>
      <c r="AK652" s="137"/>
    </row>
    <row r="653" spans="1:37" ht="15.75" customHeight="1">
      <c r="A653" s="454"/>
      <c r="B653" s="454"/>
      <c r="C653" s="454"/>
      <c r="D653" s="454"/>
      <c r="E653" s="454"/>
      <c r="F653" s="454"/>
      <c r="G653" s="454"/>
      <c r="H653" s="454"/>
      <c r="I653" s="454"/>
      <c r="J653" s="454"/>
      <c r="K653" s="454"/>
      <c r="L653" s="454"/>
      <c r="M653" s="454"/>
      <c r="N653" s="454"/>
      <c r="O653" s="454"/>
      <c r="P653" s="454"/>
      <c r="Q653" s="454"/>
      <c r="R653" s="454"/>
      <c r="S653" s="454"/>
      <c r="T653" s="454"/>
      <c r="U653" s="454"/>
      <c r="V653" s="454"/>
      <c r="W653" s="454"/>
      <c r="Y653" s="459"/>
      <c r="Z653" s="454"/>
      <c r="AA653" s="224"/>
      <c r="AB653" s="454"/>
      <c r="AC653" s="454"/>
      <c r="AD653" s="454"/>
      <c r="AE653" s="454"/>
      <c r="AK653" s="137"/>
    </row>
    <row r="654" spans="1:37" ht="15.75" customHeight="1">
      <c r="A654" s="454"/>
      <c r="B654" s="454"/>
      <c r="C654" s="454"/>
      <c r="D654" s="454"/>
      <c r="E654" s="454"/>
      <c r="F654" s="454"/>
      <c r="G654" s="454"/>
      <c r="H654" s="454"/>
      <c r="I654" s="454"/>
      <c r="J654" s="454"/>
      <c r="K654" s="454"/>
      <c r="L654" s="454"/>
      <c r="M654" s="454"/>
      <c r="N654" s="454"/>
      <c r="O654" s="454"/>
      <c r="P654" s="454"/>
      <c r="Q654" s="454"/>
      <c r="R654" s="454"/>
      <c r="S654" s="454"/>
      <c r="T654" s="454"/>
      <c r="U654" s="454"/>
      <c r="V654" s="454"/>
      <c r="W654" s="454"/>
      <c r="Y654" s="459"/>
      <c r="Z654" s="454"/>
      <c r="AA654" s="224"/>
      <c r="AB654" s="454"/>
      <c r="AC654" s="454"/>
      <c r="AD654" s="454"/>
      <c r="AE654" s="454"/>
      <c r="AK654" s="137"/>
    </row>
    <row r="655" spans="1:37" ht="15.75" customHeight="1">
      <c r="A655" s="454"/>
      <c r="B655" s="454"/>
      <c r="C655" s="454"/>
      <c r="D655" s="454"/>
      <c r="E655" s="454"/>
      <c r="F655" s="454"/>
      <c r="G655" s="454"/>
      <c r="H655" s="454"/>
      <c r="I655" s="454"/>
      <c r="J655" s="454"/>
      <c r="K655" s="454"/>
      <c r="L655" s="454"/>
      <c r="M655" s="454"/>
      <c r="N655" s="454"/>
      <c r="O655" s="454"/>
      <c r="P655" s="454"/>
      <c r="Q655" s="454"/>
      <c r="R655" s="454"/>
      <c r="S655" s="454"/>
      <c r="T655" s="454"/>
      <c r="U655" s="454"/>
      <c r="V655" s="454"/>
      <c r="W655" s="454"/>
      <c r="Y655" s="459"/>
      <c r="Z655" s="454"/>
      <c r="AA655" s="224"/>
      <c r="AB655" s="454"/>
      <c r="AC655" s="454"/>
      <c r="AD655" s="454"/>
      <c r="AE655" s="454"/>
      <c r="AK655" s="137"/>
    </row>
    <row r="656" spans="1:37" ht="15.75" customHeight="1">
      <c r="A656" s="454"/>
      <c r="B656" s="454"/>
      <c r="C656" s="454"/>
      <c r="D656" s="454"/>
      <c r="E656" s="454"/>
      <c r="F656" s="454"/>
      <c r="G656" s="454"/>
      <c r="H656" s="454"/>
      <c r="I656" s="454"/>
      <c r="J656" s="454"/>
      <c r="K656" s="454"/>
      <c r="L656" s="454"/>
      <c r="M656" s="454"/>
      <c r="N656" s="454"/>
      <c r="O656" s="454"/>
      <c r="P656" s="454"/>
      <c r="Q656" s="454"/>
      <c r="R656" s="454"/>
      <c r="S656" s="454"/>
      <c r="T656" s="454"/>
      <c r="U656" s="454"/>
      <c r="V656" s="454"/>
      <c r="W656" s="454"/>
      <c r="Y656" s="459"/>
      <c r="Z656" s="454"/>
      <c r="AA656" s="224"/>
      <c r="AB656" s="454"/>
      <c r="AC656" s="454"/>
      <c r="AD656" s="454"/>
      <c r="AE656" s="454"/>
      <c r="AK656" s="137"/>
    </row>
    <row r="657" spans="1:37" ht="15.75" customHeight="1">
      <c r="A657" s="454"/>
      <c r="B657" s="454"/>
      <c r="C657" s="454"/>
      <c r="D657" s="454"/>
      <c r="E657" s="454"/>
      <c r="F657" s="454"/>
      <c r="G657" s="454"/>
      <c r="H657" s="454"/>
      <c r="I657" s="454"/>
      <c r="J657" s="454"/>
      <c r="K657" s="454"/>
      <c r="L657" s="454"/>
      <c r="M657" s="454"/>
      <c r="N657" s="454"/>
      <c r="O657" s="454"/>
      <c r="P657" s="454"/>
      <c r="Q657" s="454"/>
      <c r="R657" s="454"/>
      <c r="S657" s="454"/>
      <c r="T657" s="454"/>
      <c r="U657" s="454"/>
      <c r="V657" s="454"/>
      <c r="W657" s="454"/>
      <c r="Y657" s="459"/>
      <c r="Z657" s="454"/>
      <c r="AA657" s="224"/>
      <c r="AB657" s="454"/>
      <c r="AC657" s="454"/>
      <c r="AD657" s="454"/>
      <c r="AE657" s="454"/>
      <c r="AK657" s="137"/>
    </row>
    <row r="658" spans="1:37" ht="15.75" customHeight="1">
      <c r="A658" s="454"/>
      <c r="B658" s="454"/>
      <c r="C658" s="454"/>
      <c r="D658" s="454"/>
      <c r="E658" s="454"/>
      <c r="F658" s="454"/>
      <c r="G658" s="454"/>
      <c r="H658" s="454"/>
      <c r="I658" s="454"/>
      <c r="J658" s="454"/>
      <c r="K658" s="454"/>
      <c r="L658" s="454"/>
      <c r="M658" s="454"/>
      <c r="N658" s="454"/>
      <c r="O658" s="454"/>
      <c r="P658" s="454"/>
      <c r="Q658" s="454"/>
      <c r="R658" s="454"/>
      <c r="S658" s="454"/>
      <c r="T658" s="454"/>
      <c r="U658" s="454"/>
      <c r="V658" s="454"/>
      <c r="W658" s="454"/>
      <c r="Y658" s="459"/>
      <c r="Z658" s="454"/>
      <c r="AA658" s="224"/>
      <c r="AB658" s="454"/>
      <c r="AC658" s="454"/>
      <c r="AD658" s="454"/>
      <c r="AE658" s="454"/>
      <c r="AK658" s="137"/>
    </row>
    <row r="659" spans="1:37" ht="15.75" customHeight="1">
      <c r="A659" s="454"/>
      <c r="B659" s="454"/>
      <c r="C659" s="454"/>
      <c r="D659" s="454"/>
      <c r="E659" s="454"/>
      <c r="F659" s="454"/>
      <c r="G659" s="454"/>
      <c r="H659" s="454"/>
      <c r="I659" s="454"/>
      <c r="J659" s="454"/>
      <c r="K659" s="454"/>
      <c r="L659" s="454"/>
      <c r="M659" s="454"/>
      <c r="N659" s="454"/>
      <c r="O659" s="454"/>
      <c r="P659" s="454"/>
      <c r="Q659" s="454"/>
      <c r="R659" s="454"/>
      <c r="S659" s="454"/>
      <c r="T659" s="454"/>
      <c r="U659" s="454"/>
      <c r="V659" s="454"/>
      <c r="W659" s="454"/>
      <c r="Y659" s="459"/>
      <c r="Z659" s="454"/>
      <c r="AA659" s="224"/>
      <c r="AB659" s="454"/>
      <c r="AC659" s="454"/>
      <c r="AD659" s="454"/>
      <c r="AE659" s="454"/>
      <c r="AK659" s="137"/>
    </row>
    <row r="660" spans="1:37" ht="15.75" customHeight="1">
      <c r="A660" s="454"/>
      <c r="B660" s="454"/>
      <c r="C660" s="454"/>
      <c r="D660" s="454"/>
      <c r="E660" s="454"/>
      <c r="F660" s="454"/>
      <c r="G660" s="454"/>
      <c r="H660" s="454"/>
      <c r="I660" s="454"/>
      <c r="J660" s="454"/>
      <c r="K660" s="454"/>
      <c r="L660" s="454"/>
      <c r="M660" s="454"/>
      <c r="N660" s="454"/>
      <c r="O660" s="454"/>
      <c r="P660" s="454"/>
      <c r="Q660" s="454"/>
      <c r="R660" s="454"/>
      <c r="S660" s="454"/>
      <c r="T660" s="454"/>
      <c r="U660" s="454"/>
      <c r="V660" s="454"/>
      <c r="W660" s="454"/>
      <c r="Y660" s="459"/>
      <c r="Z660" s="454"/>
      <c r="AA660" s="224"/>
      <c r="AB660" s="454"/>
      <c r="AC660" s="454"/>
      <c r="AD660" s="454"/>
      <c r="AE660" s="454"/>
      <c r="AK660" s="137"/>
    </row>
    <row r="661" spans="1:37" ht="15.75" customHeight="1">
      <c r="A661" s="454"/>
      <c r="B661" s="454"/>
      <c r="C661" s="454"/>
      <c r="D661" s="454"/>
      <c r="E661" s="454"/>
      <c r="F661" s="454"/>
      <c r="G661" s="454"/>
      <c r="H661" s="454"/>
      <c r="I661" s="454"/>
      <c r="J661" s="454"/>
      <c r="K661" s="454"/>
      <c r="L661" s="454"/>
      <c r="M661" s="454"/>
      <c r="N661" s="454"/>
      <c r="O661" s="454"/>
      <c r="P661" s="454"/>
      <c r="Q661" s="454"/>
      <c r="R661" s="454"/>
      <c r="S661" s="454"/>
      <c r="T661" s="454"/>
      <c r="U661" s="454"/>
      <c r="V661" s="454"/>
      <c r="W661" s="454"/>
      <c r="Y661" s="459"/>
      <c r="Z661" s="454"/>
      <c r="AA661" s="224"/>
      <c r="AB661" s="454"/>
      <c r="AC661" s="454"/>
      <c r="AD661" s="454"/>
      <c r="AE661" s="454"/>
      <c r="AK661" s="137"/>
    </row>
    <row r="662" spans="1:37" ht="15.75" customHeight="1">
      <c r="A662" s="454"/>
      <c r="B662" s="454"/>
      <c r="C662" s="454"/>
      <c r="D662" s="454"/>
      <c r="E662" s="454"/>
      <c r="F662" s="454"/>
      <c r="G662" s="454"/>
      <c r="H662" s="454"/>
      <c r="I662" s="454"/>
      <c r="J662" s="454"/>
      <c r="K662" s="454"/>
      <c r="L662" s="454"/>
      <c r="M662" s="454"/>
      <c r="N662" s="454"/>
      <c r="O662" s="454"/>
      <c r="P662" s="454"/>
      <c r="Q662" s="454"/>
      <c r="R662" s="454"/>
      <c r="S662" s="454"/>
      <c r="T662" s="454"/>
      <c r="U662" s="454"/>
      <c r="V662" s="454"/>
      <c r="W662" s="454"/>
      <c r="Y662" s="459"/>
      <c r="Z662" s="454"/>
      <c r="AA662" s="224"/>
      <c r="AB662" s="454"/>
      <c r="AC662" s="454"/>
      <c r="AD662" s="454"/>
      <c r="AE662" s="454"/>
      <c r="AK662" s="137"/>
    </row>
    <row r="663" spans="1:37" ht="15.75" customHeight="1">
      <c r="A663" s="454"/>
      <c r="B663" s="454"/>
      <c r="C663" s="454"/>
      <c r="D663" s="454"/>
      <c r="E663" s="454"/>
      <c r="F663" s="454"/>
      <c r="G663" s="454"/>
      <c r="H663" s="454"/>
      <c r="I663" s="454"/>
      <c r="J663" s="454"/>
      <c r="K663" s="454"/>
      <c r="L663" s="454"/>
      <c r="M663" s="454"/>
      <c r="N663" s="454"/>
      <c r="O663" s="454"/>
      <c r="P663" s="454"/>
      <c r="Q663" s="454"/>
      <c r="R663" s="454"/>
      <c r="S663" s="454"/>
      <c r="T663" s="454"/>
      <c r="U663" s="454"/>
      <c r="V663" s="454"/>
      <c r="W663" s="454"/>
      <c r="Y663" s="459"/>
      <c r="Z663" s="454"/>
      <c r="AA663" s="224"/>
      <c r="AB663" s="454"/>
      <c r="AC663" s="454"/>
      <c r="AD663" s="454"/>
      <c r="AE663" s="454"/>
      <c r="AK663" s="137"/>
    </row>
    <row r="664" spans="1:37" ht="15.75" customHeight="1">
      <c r="A664" s="454"/>
      <c r="B664" s="454"/>
      <c r="C664" s="454"/>
      <c r="D664" s="454"/>
      <c r="E664" s="454"/>
      <c r="F664" s="454"/>
      <c r="G664" s="454"/>
      <c r="H664" s="454"/>
      <c r="I664" s="454"/>
      <c r="J664" s="454"/>
      <c r="K664" s="454"/>
      <c r="L664" s="454"/>
      <c r="M664" s="454"/>
      <c r="N664" s="454"/>
      <c r="O664" s="454"/>
      <c r="P664" s="454"/>
      <c r="Q664" s="454"/>
      <c r="R664" s="454"/>
      <c r="S664" s="454"/>
      <c r="T664" s="454"/>
      <c r="U664" s="454"/>
      <c r="V664" s="454"/>
      <c r="W664" s="454"/>
      <c r="Y664" s="459"/>
      <c r="Z664" s="454"/>
      <c r="AA664" s="224"/>
      <c r="AB664" s="454"/>
      <c r="AC664" s="454"/>
      <c r="AD664" s="454"/>
      <c r="AE664" s="454"/>
      <c r="AK664" s="137"/>
    </row>
    <row r="665" spans="1:37" ht="15.75" customHeight="1">
      <c r="A665" s="454"/>
      <c r="B665" s="454"/>
      <c r="C665" s="454"/>
      <c r="D665" s="454"/>
      <c r="E665" s="454"/>
      <c r="F665" s="454"/>
      <c r="G665" s="454"/>
      <c r="H665" s="454"/>
      <c r="I665" s="454"/>
      <c r="J665" s="454"/>
      <c r="K665" s="454"/>
      <c r="L665" s="454"/>
      <c r="M665" s="454"/>
      <c r="N665" s="454"/>
      <c r="O665" s="454"/>
      <c r="P665" s="454"/>
      <c r="Q665" s="454"/>
      <c r="R665" s="454"/>
      <c r="S665" s="454"/>
      <c r="T665" s="454"/>
      <c r="U665" s="454"/>
      <c r="V665" s="454"/>
      <c r="W665" s="454"/>
      <c r="Y665" s="459"/>
      <c r="Z665" s="454"/>
      <c r="AA665" s="224"/>
      <c r="AB665" s="454"/>
      <c r="AC665" s="454"/>
      <c r="AD665" s="454"/>
      <c r="AE665" s="454"/>
      <c r="AK665" s="137"/>
    </row>
    <row r="666" spans="1:37" ht="15.75" customHeight="1">
      <c r="A666" s="454"/>
      <c r="B666" s="454"/>
      <c r="C666" s="454"/>
      <c r="D666" s="454"/>
      <c r="E666" s="454"/>
      <c r="F666" s="454"/>
      <c r="G666" s="454"/>
      <c r="H666" s="454"/>
      <c r="I666" s="454"/>
      <c r="J666" s="454"/>
      <c r="K666" s="454"/>
      <c r="L666" s="454"/>
      <c r="M666" s="454"/>
      <c r="N666" s="454"/>
      <c r="O666" s="454"/>
      <c r="P666" s="454"/>
      <c r="Q666" s="454"/>
      <c r="R666" s="454"/>
      <c r="S666" s="454"/>
      <c r="T666" s="454"/>
      <c r="U666" s="454"/>
      <c r="V666" s="454"/>
      <c r="W666" s="454"/>
      <c r="Y666" s="459"/>
      <c r="Z666" s="454"/>
      <c r="AA666" s="224"/>
      <c r="AB666" s="454"/>
      <c r="AC666" s="454"/>
      <c r="AD666" s="454"/>
      <c r="AE666" s="454"/>
      <c r="AK666" s="137"/>
    </row>
    <row r="667" spans="1:37" ht="15.75" customHeight="1">
      <c r="A667" s="454"/>
      <c r="B667" s="454"/>
      <c r="C667" s="454"/>
      <c r="D667" s="454"/>
      <c r="E667" s="454"/>
      <c r="F667" s="454"/>
      <c r="G667" s="454"/>
      <c r="H667" s="454"/>
      <c r="I667" s="454"/>
      <c r="J667" s="454"/>
      <c r="K667" s="454"/>
      <c r="L667" s="454"/>
      <c r="M667" s="454"/>
      <c r="N667" s="454"/>
      <c r="O667" s="454"/>
      <c r="P667" s="454"/>
      <c r="Q667" s="454"/>
      <c r="R667" s="454"/>
      <c r="S667" s="454"/>
      <c r="T667" s="454"/>
      <c r="U667" s="454"/>
      <c r="V667" s="454"/>
      <c r="W667" s="454"/>
      <c r="Y667" s="459"/>
      <c r="Z667" s="454"/>
      <c r="AA667" s="224"/>
      <c r="AB667" s="454"/>
      <c r="AC667" s="454"/>
      <c r="AD667" s="454"/>
      <c r="AE667" s="454"/>
      <c r="AK667" s="137"/>
    </row>
    <row r="668" spans="1:37" ht="15.75" customHeight="1">
      <c r="A668" s="454"/>
      <c r="B668" s="454"/>
      <c r="C668" s="454"/>
      <c r="D668" s="454"/>
      <c r="E668" s="454"/>
      <c r="F668" s="454"/>
      <c r="G668" s="454"/>
      <c r="H668" s="454"/>
      <c r="I668" s="454"/>
      <c r="J668" s="454"/>
      <c r="K668" s="454"/>
      <c r="L668" s="454"/>
      <c r="M668" s="454"/>
      <c r="N668" s="454"/>
      <c r="O668" s="454"/>
      <c r="P668" s="454"/>
      <c r="Q668" s="454"/>
      <c r="R668" s="454"/>
      <c r="S668" s="454"/>
      <c r="T668" s="454"/>
      <c r="U668" s="454"/>
      <c r="V668" s="454"/>
      <c r="W668" s="454"/>
      <c r="Y668" s="459"/>
      <c r="Z668" s="454"/>
      <c r="AA668" s="224"/>
      <c r="AB668" s="454"/>
      <c r="AC668" s="454"/>
      <c r="AD668" s="454"/>
      <c r="AE668" s="454"/>
      <c r="AK668" s="137"/>
    </row>
    <row r="669" spans="1:37" ht="15.75" customHeight="1">
      <c r="A669" s="454"/>
      <c r="B669" s="454"/>
      <c r="C669" s="454"/>
      <c r="D669" s="454"/>
      <c r="E669" s="454"/>
      <c r="F669" s="454"/>
      <c r="G669" s="454"/>
      <c r="H669" s="454"/>
      <c r="I669" s="454"/>
      <c r="J669" s="454"/>
      <c r="K669" s="454"/>
      <c r="L669" s="454"/>
      <c r="M669" s="454"/>
      <c r="N669" s="454"/>
      <c r="O669" s="454"/>
      <c r="P669" s="454"/>
      <c r="Q669" s="454"/>
      <c r="R669" s="454"/>
      <c r="S669" s="454"/>
      <c r="T669" s="454"/>
      <c r="U669" s="454"/>
      <c r="V669" s="454"/>
      <c r="W669" s="454"/>
      <c r="Y669" s="459"/>
      <c r="Z669" s="454"/>
      <c r="AA669" s="224"/>
      <c r="AB669" s="454"/>
      <c r="AC669" s="454"/>
      <c r="AD669" s="454"/>
      <c r="AE669" s="454"/>
      <c r="AK669" s="137"/>
    </row>
    <row r="670" spans="1:37" ht="15.75" customHeight="1">
      <c r="A670" s="454"/>
      <c r="B670" s="454"/>
      <c r="C670" s="454"/>
      <c r="D670" s="454"/>
      <c r="E670" s="454"/>
      <c r="F670" s="454"/>
      <c r="G670" s="454"/>
      <c r="H670" s="454"/>
      <c r="I670" s="454"/>
      <c r="J670" s="454"/>
      <c r="K670" s="454"/>
      <c r="L670" s="454"/>
      <c r="M670" s="454"/>
      <c r="N670" s="454"/>
      <c r="O670" s="454"/>
      <c r="P670" s="454"/>
      <c r="Q670" s="454"/>
      <c r="R670" s="454"/>
      <c r="S670" s="454"/>
      <c r="T670" s="454"/>
      <c r="U670" s="454"/>
      <c r="V670" s="454"/>
      <c r="W670" s="454"/>
      <c r="Y670" s="459"/>
      <c r="Z670" s="454"/>
      <c r="AA670" s="224"/>
      <c r="AB670" s="454"/>
      <c r="AC670" s="454"/>
      <c r="AD670" s="454"/>
      <c r="AE670" s="454"/>
      <c r="AK670" s="137"/>
    </row>
    <row r="671" spans="1:37" ht="15.75" customHeight="1">
      <c r="A671" s="454"/>
      <c r="B671" s="454"/>
      <c r="C671" s="454"/>
      <c r="D671" s="454"/>
      <c r="E671" s="454"/>
      <c r="F671" s="454"/>
      <c r="G671" s="454"/>
      <c r="H671" s="454"/>
      <c r="I671" s="454"/>
      <c r="J671" s="454"/>
      <c r="K671" s="454"/>
      <c r="L671" s="454"/>
      <c r="M671" s="454"/>
      <c r="N671" s="454"/>
      <c r="O671" s="454"/>
      <c r="P671" s="454"/>
      <c r="Q671" s="454"/>
      <c r="R671" s="454"/>
      <c r="S671" s="454"/>
      <c r="T671" s="454"/>
      <c r="U671" s="454"/>
      <c r="V671" s="454"/>
      <c r="W671" s="454"/>
      <c r="Y671" s="459"/>
      <c r="Z671" s="454"/>
      <c r="AA671" s="224"/>
      <c r="AB671" s="454"/>
      <c r="AC671" s="454"/>
      <c r="AD671" s="454"/>
      <c r="AE671" s="454"/>
      <c r="AK671" s="137"/>
    </row>
    <row r="672" spans="1:37" ht="15.75" customHeight="1">
      <c r="A672" s="454"/>
      <c r="B672" s="454"/>
      <c r="C672" s="454"/>
      <c r="D672" s="454"/>
      <c r="E672" s="454"/>
      <c r="F672" s="454"/>
      <c r="G672" s="454"/>
      <c r="H672" s="454"/>
      <c r="I672" s="454"/>
      <c r="J672" s="454"/>
      <c r="K672" s="454"/>
      <c r="L672" s="454"/>
      <c r="M672" s="454"/>
      <c r="N672" s="454"/>
      <c r="O672" s="454"/>
      <c r="P672" s="454"/>
      <c r="Q672" s="454"/>
      <c r="R672" s="454"/>
      <c r="S672" s="454"/>
      <c r="T672" s="454"/>
      <c r="U672" s="454"/>
      <c r="V672" s="454"/>
      <c r="W672" s="454"/>
      <c r="Y672" s="459"/>
      <c r="Z672" s="454"/>
      <c r="AA672" s="224"/>
      <c r="AB672" s="454"/>
      <c r="AC672" s="454"/>
      <c r="AD672" s="454"/>
      <c r="AE672" s="454"/>
      <c r="AK672" s="137"/>
    </row>
    <row r="673" spans="1:37" ht="15.75" customHeight="1">
      <c r="A673" s="454"/>
      <c r="B673" s="454"/>
      <c r="C673" s="454"/>
      <c r="D673" s="454"/>
      <c r="E673" s="454"/>
      <c r="F673" s="454"/>
      <c r="G673" s="454"/>
      <c r="H673" s="454"/>
      <c r="I673" s="454"/>
      <c r="J673" s="454"/>
      <c r="K673" s="454"/>
      <c r="L673" s="454"/>
      <c r="M673" s="454"/>
      <c r="N673" s="454"/>
      <c r="O673" s="454"/>
      <c r="P673" s="454"/>
      <c r="Q673" s="454"/>
      <c r="R673" s="454"/>
      <c r="S673" s="454"/>
      <c r="T673" s="454"/>
      <c r="U673" s="454"/>
      <c r="V673" s="454"/>
      <c r="W673" s="454"/>
      <c r="Y673" s="459"/>
      <c r="Z673" s="454"/>
      <c r="AA673" s="224"/>
      <c r="AB673" s="454"/>
      <c r="AC673" s="454"/>
      <c r="AD673" s="454"/>
      <c r="AE673" s="454"/>
      <c r="AK673" s="137"/>
    </row>
    <row r="674" spans="1:37" ht="15.75" customHeight="1">
      <c r="A674" s="454"/>
      <c r="B674" s="454"/>
      <c r="C674" s="454"/>
      <c r="D674" s="454"/>
      <c r="E674" s="454"/>
      <c r="F674" s="454"/>
      <c r="G674" s="454"/>
      <c r="H674" s="454"/>
      <c r="I674" s="454"/>
      <c r="J674" s="454"/>
      <c r="K674" s="454"/>
      <c r="L674" s="454"/>
      <c r="M674" s="454"/>
      <c r="N674" s="454"/>
      <c r="O674" s="454"/>
      <c r="P674" s="454"/>
      <c r="Q674" s="454"/>
      <c r="R674" s="454"/>
      <c r="S674" s="454"/>
      <c r="T674" s="454"/>
      <c r="U674" s="454"/>
      <c r="V674" s="454"/>
      <c r="W674" s="454"/>
      <c r="Y674" s="459"/>
      <c r="Z674" s="454"/>
      <c r="AA674" s="224"/>
      <c r="AB674" s="454"/>
      <c r="AC674" s="454"/>
      <c r="AD674" s="454"/>
      <c r="AE674" s="454"/>
      <c r="AK674" s="137"/>
    </row>
    <row r="675" spans="1:37" ht="15.75" customHeight="1">
      <c r="A675" s="454"/>
      <c r="B675" s="454"/>
      <c r="C675" s="454"/>
      <c r="D675" s="454"/>
      <c r="E675" s="454"/>
      <c r="F675" s="454"/>
      <c r="G675" s="454"/>
      <c r="H675" s="454"/>
      <c r="I675" s="454"/>
      <c r="J675" s="454"/>
      <c r="K675" s="454"/>
      <c r="L675" s="454"/>
      <c r="M675" s="454"/>
      <c r="N675" s="454"/>
      <c r="O675" s="454"/>
      <c r="P675" s="454"/>
      <c r="Q675" s="454"/>
      <c r="R675" s="454"/>
      <c r="S675" s="454"/>
      <c r="T675" s="454"/>
      <c r="U675" s="454"/>
      <c r="V675" s="454"/>
      <c r="W675" s="454"/>
      <c r="Y675" s="459"/>
      <c r="Z675" s="454"/>
      <c r="AA675" s="224"/>
      <c r="AB675" s="454"/>
      <c r="AC675" s="454"/>
      <c r="AD675" s="454"/>
      <c r="AE675" s="454"/>
      <c r="AK675" s="137"/>
    </row>
    <row r="676" spans="1:37" ht="15.75" customHeight="1">
      <c r="A676" s="454"/>
      <c r="B676" s="454"/>
      <c r="C676" s="454"/>
      <c r="D676" s="454"/>
      <c r="E676" s="454"/>
      <c r="F676" s="454"/>
      <c r="G676" s="454"/>
      <c r="H676" s="454"/>
      <c r="I676" s="454"/>
      <c r="J676" s="454"/>
      <c r="K676" s="454"/>
      <c r="L676" s="454"/>
      <c r="M676" s="454"/>
      <c r="N676" s="454"/>
      <c r="O676" s="454"/>
      <c r="P676" s="454"/>
      <c r="Q676" s="454"/>
      <c r="R676" s="454"/>
      <c r="S676" s="454"/>
      <c r="T676" s="454"/>
      <c r="U676" s="454"/>
      <c r="V676" s="454"/>
      <c r="W676" s="454"/>
      <c r="Y676" s="459"/>
      <c r="Z676" s="454"/>
      <c r="AA676" s="224"/>
      <c r="AB676" s="454"/>
      <c r="AC676" s="454"/>
      <c r="AD676" s="454"/>
      <c r="AE676" s="454"/>
      <c r="AK676" s="137"/>
    </row>
    <row r="677" spans="1:37" ht="15.75" customHeight="1">
      <c r="A677" s="454"/>
      <c r="B677" s="454"/>
      <c r="C677" s="454"/>
      <c r="D677" s="454"/>
      <c r="E677" s="454"/>
      <c r="F677" s="454"/>
      <c r="G677" s="454"/>
      <c r="H677" s="454"/>
      <c r="I677" s="454"/>
      <c r="J677" s="454"/>
      <c r="K677" s="454"/>
      <c r="L677" s="454"/>
      <c r="M677" s="454"/>
      <c r="N677" s="454"/>
      <c r="O677" s="454"/>
      <c r="P677" s="454"/>
      <c r="Q677" s="454"/>
      <c r="R677" s="454"/>
      <c r="S677" s="454"/>
      <c r="T677" s="454"/>
      <c r="U677" s="454"/>
      <c r="V677" s="454"/>
      <c r="W677" s="454"/>
      <c r="Y677" s="459"/>
      <c r="Z677" s="454"/>
      <c r="AA677" s="224"/>
      <c r="AB677" s="454"/>
      <c r="AC677" s="454"/>
      <c r="AD677" s="454"/>
      <c r="AE677" s="454"/>
      <c r="AK677" s="137"/>
    </row>
    <row r="678" spans="1:37" ht="15.75" customHeight="1">
      <c r="A678" s="454"/>
      <c r="B678" s="454"/>
      <c r="C678" s="454"/>
      <c r="D678" s="454"/>
      <c r="E678" s="454"/>
      <c r="F678" s="454"/>
      <c r="G678" s="454"/>
      <c r="H678" s="454"/>
      <c r="I678" s="454"/>
      <c r="J678" s="454"/>
      <c r="K678" s="454"/>
      <c r="L678" s="454"/>
      <c r="M678" s="454"/>
      <c r="N678" s="454"/>
      <c r="O678" s="454"/>
      <c r="P678" s="454"/>
      <c r="Q678" s="454"/>
      <c r="R678" s="454"/>
      <c r="S678" s="454"/>
      <c r="T678" s="454"/>
      <c r="U678" s="454"/>
      <c r="V678" s="454"/>
      <c r="W678" s="454"/>
      <c r="Y678" s="459"/>
      <c r="Z678" s="454"/>
      <c r="AA678" s="224"/>
      <c r="AB678" s="454"/>
      <c r="AC678" s="454"/>
      <c r="AD678" s="454"/>
      <c r="AE678" s="454"/>
      <c r="AK678" s="137"/>
    </row>
    <row r="679" spans="1:37" ht="15.75" customHeight="1">
      <c r="A679" s="454"/>
      <c r="B679" s="454"/>
      <c r="C679" s="454"/>
      <c r="D679" s="454"/>
      <c r="E679" s="454"/>
      <c r="F679" s="454"/>
      <c r="G679" s="454"/>
      <c r="H679" s="454"/>
      <c r="I679" s="454"/>
      <c r="J679" s="454"/>
      <c r="K679" s="454"/>
      <c r="L679" s="454"/>
      <c r="M679" s="454"/>
      <c r="N679" s="454"/>
      <c r="O679" s="454"/>
      <c r="P679" s="454"/>
      <c r="Q679" s="454"/>
      <c r="R679" s="454"/>
      <c r="S679" s="454"/>
      <c r="T679" s="454"/>
      <c r="U679" s="454"/>
      <c r="V679" s="454"/>
      <c r="W679" s="454"/>
      <c r="Y679" s="459"/>
      <c r="Z679" s="454"/>
      <c r="AA679" s="224"/>
      <c r="AB679" s="454"/>
      <c r="AC679" s="454"/>
      <c r="AD679" s="454"/>
      <c r="AE679" s="454"/>
      <c r="AK679" s="137"/>
    </row>
    <row r="680" spans="1:37" ht="15.75" customHeight="1">
      <c r="A680" s="454"/>
      <c r="B680" s="454"/>
      <c r="C680" s="454"/>
      <c r="D680" s="454"/>
      <c r="E680" s="454"/>
      <c r="F680" s="454"/>
      <c r="G680" s="454"/>
      <c r="H680" s="454"/>
      <c r="I680" s="454"/>
      <c r="J680" s="454"/>
      <c r="K680" s="454"/>
      <c r="L680" s="454"/>
      <c r="M680" s="454"/>
      <c r="N680" s="454"/>
      <c r="O680" s="454"/>
      <c r="P680" s="454"/>
      <c r="Q680" s="454"/>
      <c r="R680" s="454"/>
      <c r="S680" s="454"/>
      <c r="T680" s="454"/>
      <c r="U680" s="454"/>
      <c r="V680" s="454"/>
      <c r="W680" s="454"/>
      <c r="Y680" s="459"/>
      <c r="Z680" s="454"/>
      <c r="AA680" s="224"/>
      <c r="AB680" s="454"/>
      <c r="AC680" s="454"/>
      <c r="AD680" s="454"/>
      <c r="AE680" s="454"/>
      <c r="AK680" s="137"/>
    </row>
    <row r="681" spans="1:37" ht="15.75" customHeight="1">
      <c r="A681" s="454"/>
      <c r="B681" s="454"/>
      <c r="C681" s="454"/>
      <c r="D681" s="454"/>
      <c r="E681" s="454"/>
      <c r="F681" s="454"/>
      <c r="G681" s="454"/>
      <c r="H681" s="454"/>
      <c r="I681" s="454"/>
      <c r="J681" s="454"/>
      <c r="K681" s="454"/>
      <c r="L681" s="454"/>
      <c r="M681" s="454"/>
      <c r="N681" s="454"/>
      <c r="O681" s="454"/>
      <c r="P681" s="454"/>
      <c r="Q681" s="454"/>
      <c r="R681" s="454"/>
      <c r="S681" s="454"/>
      <c r="T681" s="454"/>
      <c r="U681" s="454"/>
      <c r="V681" s="454"/>
      <c r="W681" s="454"/>
      <c r="Y681" s="459"/>
      <c r="Z681" s="454"/>
      <c r="AA681" s="224"/>
      <c r="AB681" s="454"/>
      <c r="AC681" s="454"/>
      <c r="AD681" s="454"/>
      <c r="AE681" s="454"/>
      <c r="AK681" s="137"/>
    </row>
    <row r="682" spans="1:37" ht="15.75" customHeight="1">
      <c r="A682" s="454"/>
      <c r="B682" s="454"/>
      <c r="C682" s="454"/>
      <c r="D682" s="454"/>
      <c r="E682" s="454"/>
      <c r="F682" s="454"/>
      <c r="G682" s="454"/>
      <c r="H682" s="454"/>
      <c r="I682" s="454"/>
      <c r="J682" s="454"/>
      <c r="K682" s="454"/>
      <c r="L682" s="454"/>
      <c r="M682" s="454"/>
      <c r="N682" s="454"/>
      <c r="O682" s="454"/>
      <c r="P682" s="454"/>
      <c r="Q682" s="454"/>
      <c r="R682" s="454"/>
      <c r="S682" s="454"/>
      <c r="T682" s="454"/>
      <c r="U682" s="454"/>
      <c r="V682" s="454"/>
      <c r="W682" s="454"/>
      <c r="Y682" s="459"/>
      <c r="Z682" s="454"/>
      <c r="AA682" s="224"/>
      <c r="AB682" s="454"/>
      <c r="AC682" s="454"/>
      <c r="AD682" s="454"/>
      <c r="AE682" s="454"/>
      <c r="AK682" s="137"/>
    </row>
    <row r="683" spans="1:37" ht="15.75" customHeight="1">
      <c r="A683" s="454"/>
      <c r="B683" s="454"/>
      <c r="C683" s="454"/>
      <c r="D683" s="454"/>
      <c r="E683" s="454"/>
      <c r="F683" s="454"/>
      <c r="G683" s="454"/>
      <c r="H683" s="454"/>
      <c r="I683" s="454"/>
      <c r="J683" s="454"/>
      <c r="K683" s="454"/>
      <c r="L683" s="454"/>
      <c r="M683" s="454"/>
      <c r="N683" s="454"/>
      <c r="O683" s="454"/>
      <c r="P683" s="454"/>
      <c r="Q683" s="454"/>
      <c r="R683" s="454"/>
      <c r="S683" s="454"/>
      <c r="T683" s="454"/>
      <c r="U683" s="454"/>
      <c r="V683" s="454"/>
      <c r="W683" s="454"/>
      <c r="Y683" s="459"/>
      <c r="Z683" s="454"/>
      <c r="AA683" s="224"/>
      <c r="AB683" s="454"/>
      <c r="AC683" s="454"/>
      <c r="AD683" s="454"/>
      <c r="AE683" s="454"/>
      <c r="AK683" s="137"/>
    </row>
    <row r="684" spans="1:37" ht="15.75" customHeight="1">
      <c r="A684" s="454"/>
      <c r="B684" s="454"/>
      <c r="C684" s="454"/>
      <c r="D684" s="454"/>
      <c r="E684" s="454"/>
      <c r="F684" s="454"/>
      <c r="G684" s="454"/>
      <c r="H684" s="454"/>
      <c r="I684" s="454"/>
      <c r="J684" s="454"/>
      <c r="K684" s="454"/>
      <c r="L684" s="454"/>
      <c r="M684" s="454"/>
      <c r="N684" s="454"/>
      <c r="O684" s="454"/>
      <c r="P684" s="454"/>
      <c r="Q684" s="454"/>
      <c r="R684" s="454"/>
      <c r="S684" s="454"/>
      <c r="T684" s="454"/>
      <c r="U684" s="454"/>
      <c r="V684" s="454"/>
      <c r="W684" s="454"/>
      <c r="Y684" s="459"/>
      <c r="Z684" s="454"/>
      <c r="AA684" s="224"/>
      <c r="AB684" s="454"/>
      <c r="AC684" s="454"/>
      <c r="AD684" s="454"/>
      <c r="AE684" s="454"/>
      <c r="AK684" s="137"/>
    </row>
    <row r="685" spans="1:37" ht="15.75" customHeight="1">
      <c r="A685" s="454"/>
      <c r="B685" s="454"/>
      <c r="C685" s="454"/>
      <c r="D685" s="454"/>
      <c r="E685" s="454"/>
      <c r="F685" s="454"/>
      <c r="G685" s="454"/>
      <c r="H685" s="454"/>
      <c r="I685" s="454"/>
      <c r="J685" s="454"/>
      <c r="K685" s="454"/>
      <c r="L685" s="454"/>
      <c r="M685" s="454"/>
      <c r="N685" s="454"/>
      <c r="O685" s="454"/>
      <c r="P685" s="454"/>
      <c r="Q685" s="454"/>
      <c r="R685" s="454"/>
      <c r="S685" s="454"/>
      <c r="T685" s="454"/>
      <c r="U685" s="454"/>
      <c r="V685" s="454"/>
      <c r="W685" s="454"/>
      <c r="Y685" s="459"/>
      <c r="Z685" s="454"/>
      <c r="AA685" s="224"/>
      <c r="AB685" s="454"/>
      <c r="AC685" s="454"/>
      <c r="AD685" s="454"/>
      <c r="AE685" s="454"/>
      <c r="AK685" s="137"/>
    </row>
    <row r="686" spans="1:37" ht="15.75" customHeight="1">
      <c r="A686" s="454"/>
      <c r="B686" s="454"/>
      <c r="C686" s="454"/>
      <c r="D686" s="454"/>
      <c r="E686" s="454"/>
      <c r="F686" s="454"/>
      <c r="G686" s="454"/>
      <c r="H686" s="454"/>
      <c r="I686" s="454"/>
      <c r="J686" s="454"/>
      <c r="K686" s="454"/>
      <c r="L686" s="454"/>
      <c r="M686" s="454"/>
      <c r="N686" s="454"/>
      <c r="O686" s="454"/>
      <c r="P686" s="454"/>
      <c r="Q686" s="454"/>
      <c r="R686" s="454"/>
      <c r="S686" s="454"/>
      <c r="T686" s="454"/>
      <c r="U686" s="454"/>
      <c r="V686" s="454"/>
      <c r="W686" s="454"/>
      <c r="Y686" s="459"/>
      <c r="Z686" s="454"/>
      <c r="AA686" s="224"/>
      <c r="AB686" s="454"/>
      <c r="AC686" s="454"/>
      <c r="AD686" s="454"/>
      <c r="AE686" s="454"/>
      <c r="AK686" s="137"/>
    </row>
    <row r="687" spans="1:37" ht="15.75" customHeight="1">
      <c r="A687" s="454"/>
      <c r="B687" s="454"/>
      <c r="C687" s="454"/>
      <c r="D687" s="454"/>
      <c r="E687" s="454"/>
      <c r="F687" s="454"/>
      <c r="G687" s="454"/>
      <c r="H687" s="454"/>
      <c r="I687" s="454"/>
      <c r="J687" s="454"/>
      <c r="K687" s="454"/>
      <c r="L687" s="454"/>
      <c r="M687" s="454"/>
      <c r="N687" s="454"/>
      <c r="O687" s="454"/>
      <c r="P687" s="454"/>
      <c r="Q687" s="454"/>
      <c r="R687" s="454"/>
      <c r="S687" s="454"/>
      <c r="T687" s="454"/>
      <c r="U687" s="454"/>
      <c r="V687" s="454"/>
      <c r="W687" s="454"/>
      <c r="Y687" s="459"/>
      <c r="Z687" s="454"/>
      <c r="AA687" s="224"/>
      <c r="AB687" s="454"/>
      <c r="AC687" s="454"/>
      <c r="AD687" s="454"/>
      <c r="AE687" s="454"/>
      <c r="AK687" s="137"/>
    </row>
    <row r="688" spans="1:37" ht="15.75" customHeight="1">
      <c r="A688" s="454"/>
      <c r="B688" s="454"/>
      <c r="C688" s="454"/>
      <c r="D688" s="454"/>
      <c r="E688" s="454"/>
      <c r="F688" s="454"/>
      <c r="G688" s="454"/>
      <c r="H688" s="454"/>
      <c r="I688" s="454"/>
      <c r="J688" s="454"/>
      <c r="K688" s="454"/>
      <c r="L688" s="454"/>
      <c r="M688" s="454"/>
      <c r="N688" s="454"/>
      <c r="O688" s="454"/>
      <c r="P688" s="454"/>
      <c r="Q688" s="454"/>
      <c r="R688" s="454"/>
      <c r="S688" s="454"/>
      <c r="T688" s="454"/>
      <c r="U688" s="454"/>
      <c r="V688" s="454"/>
      <c r="W688" s="454"/>
      <c r="Y688" s="459"/>
      <c r="Z688" s="454"/>
      <c r="AA688" s="224"/>
      <c r="AB688" s="454"/>
      <c r="AC688" s="454"/>
      <c r="AD688" s="454"/>
      <c r="AE688" s="454"/>
      <c r="AK688" s="137"/>
    </row>
    <row r="689" spans="1:37" ht="15.75" customHeight="1">
      <c r="A689" s="454"/>
      <c r="B689" s="454"/>
      <c r="C689" s="454"/>
      <c r="D689" s="454"/>
      <c r="E689" s="454"/>
      <c r="F689" s="454"/>
      <c r="G689" s="454"/>
      <c r="H689" s="454"/>
      <c r="I689" s="454"/>
      <c r="J689" s="454"/>
      <c r="K689" s="454"/>
      <c r="L689" s="454"/>
      <c r="M689" s="454"/>
      <c r="N689" s="454"/>
      <c r="O689" s="454"/>
      <c r="P689" s="454"/>
      <c r="Q689" s="454"/>
      <c r="R689" s="454"/>
      <c r="S689" s="454"/>
      <c r="T689" s="454"/>
      <c r="U689" s="454"/>
      <c r="V689" s="454"/>
      <c r="W689" s="454"/>
      <c r="Y689" s="459"/>
      <c r="Z689" s="454"/>
      <c r="AA689" s="224"/>
      <c r="AB689" s="454"/>
      <c r="AC689" s="454"/>
      <c r="AD689" s="454"/>
      <c r="AE689" s="454"/>
      <c r="AK689" s="137"/>
    </row>
    <row r="690" spans="1:37" ht="15.75" customHeight="1">
      <c r="A690" s="454"/>
      <c r="B690" s="454"/>
      <c r="C690" s="454"/>
      <c r="D690" s="454"/>
      <c r="E690" s="454"/>
      <c r="F690" s="454"/>
      <c r="G690" s="454"/>
      <c r="H690" s="454"/>
      <c r="I690" s="454"/>
      <c r="J690" s="454"/>
      <c r="K690" s="454"/>
      <c r="L690" s="454"/>
      <c r="M690" s="454"/>
      <c r="N690" s="454"/>
      <c r="O690" s="454"/>
      <c r="P690" s="454"/>
      <c r="Q690" s="454"/>
      <c r="R690" s="454"/>
      <c r="S690" s="454"/>
      <c r="T690" s="454"/>
      <c r="U690" s="454"/>
      <c r="V690" s="454"/>
      <c r="W690" s="454"/>
      <c r="Y690" s="459"/>
      <c r="Z690" s="454"/>
      <c r="AA690" s="224"/>
      <c r="AB690" s="454"/>
      <c r="AC690" s="454"/>
      <c r="AD690" s="454"/>
      <c r="AE690" s="454"/>
      <c r="AK690" s="137"/>
    </row>
    <row r="691" spans="1:37" ht="15.75" customHeight="1">
      <c r="A691" s="454"/>
      <c r="B691" s="454"/>
      <c r="C691" s="454"/>
      <c r="D691" s="454"/>
      <c r="E691" s="454"/>
      <c r="F691" s="454"/>
      <c r="G691" s="454"/>
      <c r="H691" s="454"/>
      <c r="I691" s="454"/>
      <c r="J691" s="454"/>
      <c r="K691" s="454"/>
      <c r="L691" s="454"/>
      <c r="M691" s="454"/>
      <c r="N691" s="454"/>
      <c r="O691" s="454"/>
      <c r="P691" s="454"/>
      <c r="Q691" s="454"/>
      <c r="R691" s="454"/>
      <c r="S691" s="454"/>
      <c r="T691" s="454"/>
      <c r="U691" s="454"/>
      <c r="V691" s="454"/>
      <c r="W691" s="454"/>
      <c r="Y691" s="459"/>
      <c r="Z691" s="454"/>
      <c r="AA691" s="224"/>
      <c r="AB691" s="454"/>
      <c r="AC691" s="454"/>
      <c r="AD691" s="454"/>
      <c r="AE691" s="454"/>
      <c r="AK691" s="137"/>
    </row>
    <row r="692" spans="1:37" ht="15.75" customHeight="1">
      <c r="A692" s="454"/>
      <c r="B692" s="454"/>
      <c r="C692" s="454"/>
      <c r="D692" s="454"/>
      <c r="E692" s="454"/>
      <c r="F692" s="454"/>
      <c r="G692" s="454"/>
      <c r="H692" s="454"/>
      <c r="I692" s="454"/>
      <c r="J692" s="454"/>
      <c r="K692" s="454"/>
      <c r="L692" s="454"/>
      <c r="M692" s="454"/>
      <c r="N692" s="454"/>
      <c r="O692" s="454"/>
      <c r="P692" s="454"/>
      <c r="Q692" s="454"/>
      <c r="R692" s="454"/>
      <c r="S692" s="454"/>
      <c r="T692" s="454"/>
      <c r="U692" s="454"/>
      <c r="V692" s="454"/>
      <c r="W692" s="454"/>
      <c r="Y692" s="459"/>
      <c r="Z692" s="454"/>
      <c r="AA692" s="224"/>
      <c r="AB692" s="454"/>
      <c r="AC692" s="454"/>
      <c r="AD692" s="454"/>
      <c r="AE692" s="454"/>
      <c r="AK692" s="137"/>
    </row>
    <row r="693" spans="1:37" ht="15.75" customHeight="1">
      <c r="A693" s="454"/>
      <c r="B693" s="454"/>
      <c r="C693" s="454"/>
      <c r="D693" s="454"/>
      <c r="E693" s="454"/>
      <c r="F693" s="454"/>
      <c r="G693" s="454"/>
      <c r="H693" s="454"/>
      <c r="I693" s="454"/>
      <c r="J693" s="454"/>
      <c r="K693" s="454"/>
      <c r="L693" s="454"/>
      <c r="M693" s="454"/>
      <c r="N693" s="454"/>
      <c r="O693" s="454"/>
      <c r="P693" s="454"/>
      <c r="Q693" s="454"/>
      <c r="R693" s="454"/>
      <c r="S693" s="454"/>
      <c r="T693" s="454"/>
      <c r="U693" s="454"/>
      <c r="V693" s="454"/>
      <c r="W693" s="454"/>
      <c r="Y693" s="459"/>
      <c r="Z693" s="454"/>
      <c r="AA693" s="224"/>
      <c r="AB693" s="454"/>
      <c r="AC693" s="454"/>
      <c r="AD693" s="454"/>
      <c r="AE693" s="454"/>
      <c r="AK693" s="137"/>
    </row>
    <row r="694" spans="1:37" ht="15.75" customHeight="1">
      <c r="A694" s="454"/>
      <c r="B694" s="454"/>
      <c r="C694" s="454"/>
      <c r="D694" s="454"/>
      <c r="E694" s="454"/>
      <c r="F694" s="454"/>
      <c r="G694" s="454"/>
      <c r="H694" s="454"/>
      <c r="I694" s="454"/>
      <c r="J694" s="454"/>
      <c r="K694" s="454"/>
      <c r="L694" s="454"/>
      <c r="M694" s="454"/>
      <c r="N694" s="454"/>
      <c r="O694" s="454"/>
      <c r="P694" s="454"/>
      <c r="Q694" s="454"/>
      <c r="R694" s="454"/>
      <c r="S694" s="454"/>
      <c r="T694" s="454"/>
      <c r="U694" s="454"/>
      <c r="V694" s="454"/>
      <c r="W694" s="454"/>
      <c r="Y694" s="459"/>
      <c r="Z694" s="454"/>
      <c r="AA694" s="224"/>
      <c r="AB694" s="454"/>
      <c r="AC694" s="454"/>
      <c r="AD694" s="454"/>
      <c r="AE694" s="454"/>
      <c r="AK694" s="137"/>
    </row>
    <row r="695" spans="1:37" ht="15.75" customHeight="1">
      <c r="A695" s="454"/>
      <c r="B695" s="454"/>
      <c r="C695" s="454"/>
      <c r="D695" s="454"/>
      <c r="E695" s="454"/>
      <c r="F695" s="454"/>
      <c r="G695" s="454"/>
      <c r="H695" s="454"/>
      <c r="I695" s="454"/>
      <c r="J695" s="454"/>
      <c r="K695" s="454"/>
      <c r="L695" s="454"/>
      <c r="M695" s="454"/>
      <c r="N695" s="454"/>
      <c r="O695" s="454"/>
      <c r="P695" s="454"/>
      <c r="Q695" s="454"/>
      <c r="R695" s="454"/>
      <c r="S695" s="454"/>
      <c r="T695" s="454"/>
      <c r="U695" s="454"/>
      <c r="V695" s="454"/>
      <c r="W695" s="454"/>
      <c r="Y695" s="459"/>
      <c r="Z695" s="454"/>
      <c r="AA695" s="224"/>
      <c r="AB695" s="454"/>
      <c r="AC695" s="454"/>
      <c r="AD695" s="454"/>
      <c r="AE695" s="454"/>
      <c r="AK695" s="137"/>
    </row>
    <row r="696" spans="1:37" ht="15.75" customHeight="1">
      <c r="A696" s="454"/>
      <c r="B696" s="454"/>
      <c r="C696" s="454"/>
      <c r="D696" s="454"/>
      <c r="E696" s="454"/>
      <c r="F696" s="454"/>
      <c r="G696" s="454"/>
      <c r="H696" s="454"/>
      <c r="I696" s="454"/>
      <c r="J696" s="454"/>
      <c r="K696" s="454"/>
      <c r="L696" s="454"/>
      <c r="M696" s="454"/>
      <c r="N696" s="454"/>
      <c r="O696" s="454"/>
      <c r="P696" s="454"/>
      <c r="Q696" s="454"/>
      <c r="R696" s="454"/>
      <c r="S696" s="454"/>
      <c r="T696" s="454"/>
      <c r="U696" s="454"/>
      <c r="V696" s="454"/>
      <c r="W696" s="454"/>
      <c r="Y696" s="459"/>
      <c r="Z696" s="454"/>
      <c r="AA696" s="224"/>
      <c r="AB696" s="454"/>
      <c r="AC696" s="454"/>
      <c r="AD696" s="454"/>
      <c r="AE696" s="454"/>
      <c r="AK696" s="137"/>
    </row>
    <row r="697" spans="1:37" ht="15.75" customHeight="1">
      <c r="A697" s="454"/>
      <c r="B697" s="454"/>
      <c r="C697" s="454"/>
      <c r="D697" s="454"/>
      <c r="E697" s="454"/>
      <c r="F697" s="454"/>
      <c r="G697" s="454"/>
      <c r="H697" s="454"/>
      <c r="I697" s="454"/>
      <c r="J697" s="454"/>
      <c r="K697" s="454"/>
      <c r="L697" s="454"/>
      <c r="M697" s="454"/>
      <c r="N697" s="454"/>
      <c r="O697" s="454"/>
      <c r="P697" s="454"/>
      <c r="Q697" s="454"/>
      <c r="R697" s="454"/>
      <c r="S697" s="454"/>
      <c r="T697" s="454"/>
      <c r="U697" s="454"/>
      <c r="V697" s="454"/>
      <c r="W697" s="454"/>
      <c r="Y697" s="459"/>
      <c r="Z697" s="454"/>
      <c r="AA697" s="224"/>
      <c r="AB697" s="454"/>
      <c r="AC697" s="454"/>
      <c r="AD697" s="454"/>
      <c r="AE697" s="454"/>
      <c r="AK697" s="137"/>
    </row>
    <row r="698" spans="1:37" ht="15.75" customHeight="1">
      <c r="A698" s="454"/>
      <c r="B698" s="454"/>
      <c r="C698" s="454"/>
      <c r="D698" s="454"/>
      <c r="E698" s="454"/>
      <c r="F698" s="454"/>
      <c r="G698" s="454"/>
      <c r="H698" s="454"/>
      <c r="I698" s="454"/>
      <c r="J698" s="454"/>
      <c r="K698" s="454"/>
      <c r="L698" s="454"/>
      <c r="M698" s="454"/>
      <c r="N698" s="454"/>
      <c r="O698" s="454"/>
      <c r="P698" s="454"/>
      <c r="Q698" s="454"/>
      <c r="R698" s="454"/>
      <c r="S698" s="454"/>
      <c r="T698" s="454"/>
      <c r="U698" s="454"/>
      <c r="V698" s="454"/>
      <c r="W698" s="454"/>
      <c r="Y698" s="459"/>
      <c r="Z698" s="454"/>
      <c r="AA698" s="224"/>
      <c r="AB698" s="454"/>
      <c r="AC698" s="454"/>
      <c r="AD698" s="454"/>
      <c r="AE698" s="454"/>
      <c r="AK698" s="137"/>
    </row>
    <row r="699" spans="1:37" ht="15.75" customHeight="1">
      <c r="A699" s="454"/>
      <c r="B699" s="454"/>
      <c r="C699" s="454"/>
      <c r="D699" s="454"/>
      <c r="E699" s="454"/>
      <c r="F699" s="454"/>
      <c r="G699" s="454"/>
      <c r="H699" s="454"/>
      <c r="I699" s="454"/>
      <c r="J699" s="454"/>
      <c r="K699" s="454"/>
      <c r="L699" s="454"/>
      <c r="M699" s="454"/>
      <c r="N699" s="454"/>
      <c r="O699" s="454"/>
      <c r="P699" s="454"/>
      <c r="Q699" s="454"/>
      <c r="R699" s="454"/>
      <c r="S699" s="454"/>
      <c r="T699" s="454"/>
      <c r="U699" s="454"/>
      <c r="V699" s="454"/>
      <c r="W699" s="454"/>
      <c r="Y699" s="459"/>
      <c r="Z699" s="454"/>
      <c r="AA699" s="224"/>
      <c r="AB699" s="454"/>
      <c r="AC699" s="454"/>
      <c r="AD699" s="454"/>
      <c r="AE699" s="454"/>
      <c r="AK699" s="137"/>
    </row>
    <row r="700" spans="1:37" ht="15.75" customHeight="1">
      <c r="A700" s="454"/>
      <c r="B700" s="454"/>
      <c r="C700" s="454"/>
      <c r="D700" s="454"/>
      <c r="E700" s="454"/>
      <c r="F700" s="454"/>
      <c r="G700" s="454"/>
      <c r="H700" s="454"/>
      <c r="I700" s="454"/>
      <c r="J700" s="454"/>
      <c r="K700" s="454"/>
      <c r="L700" s="454"/>
      <c r="M700" s="454"/>
      <c r="N700" s="454"/>
      <c r="O700" s="454"/>
      <c r="P700" s="454"/>
      <c r="Q700" s="454"/>
      <c r="R700" s="454"/>
      <c r="S700" s="454"/>
      <c r="T700" s="454"/>
      <c r="U700" s="454"/>
      <c r="V700" s="454"/>
      <c r="W700" s="454"/>
      <c r="Y700" s="459"/>
      <c r="Z700" s="454"/>
      <c r="AA700" s="224"/>
      <c r="AB700" s="454"/>
      <c r="AC700" s="454"/>
      <c r="AD700" s="454"/>
      <c r="AE700" s="454"/>
      <c r="AK700" s="137"/>
    </row>
    <row r="701" spans="1:37" ht="15.75" customHeight="1">
      <c r="A701" s="454"/>
      <c r="B701" s="454"/>
      <c r="C701" s="454"/>
      <c r="D701" s="454"/>
      <c r="E701" s="454"/>
      <c r="F701" s="454"/>
      <c r="G701" s="454"/>
      <c r="H701" s="454"/>
      <c r="I701" s="454"/>
      <c r="J701" s="454"/>
      <c r="K701" s="454"/>
      <c r="L701" s="454"/>
      <c r="M701" s="454"/>
      <c r="N701" s="454"/>
      <c r="O701" s="454"/>
      <c r="P701" s="454"/>
      <c r="Q701" s="454"/>
      <c r="R701" s="454"/>
      <c r="S701" s="454"/>
      <c r="T701" s="454"/>
      <c r="U701" s="454"/>
      <c r="V701" s="454"/>
      <c r="W701" s="454"/>
      <c r="Y701" s="459"/>
      <c r="Z701" s="454"/>
      <c r="AA701" s="224"/>
      <c r="AB701" s="454"/>
      <c r="AC701" s="454"/>
      <c r="AD701" s="454"/>
      <c r="AE701" s="454"/>
      <c r="AK701" s="137"/>
    </row>
    <row r="702" spans="1:37" ht="15.75" customHeight="1">
      <c r="A702" s="454"/>
      <c r="B702" s="454"/>
      <c r="C702" s="454"/>
      <c r="D702" s="454"/>
      <c r="E702" s="454"/>
      <c r="F702" s="454"/>
      <c r="G702" s="454"/>
      <c r="H702" s="454"/>
      <c r="I702" s="454"/>
      <c r="J702" s="454"/>
      <c r="K702" s="454"/>
      <c r="L702" s="454"/>
      <c r="M702" s="454"/>
      <c r="N702" s="454"/>
      <c r="O702" s="454"/>
      <c r="P702" s="454"/>
      <c r="Q702" s="454"/>
      <c r="R702" s="454"/>
      <c r="S702" s="454"/>
      <c r="T702" s="454"/>
      <c r="U702" s="454"/>
      <c r="V702" s="454"/>
      <c r="W702" s="454"/>
      <c r="Y702" s="459"/>
      <c r="Z702" s="454"/>
      <c r="AA702" s="224"/>
      <c r="AB702" s="454"/>
      <c r="AC702" s="454"/>
      <c r="AD702" s="454"/>
      <c r="AE702" s="454"/>
      <c r="AK702" s="137"/>
    </row>
    <row r="703" spans="1:37" ht="15.75" customHeight="1">
      <c r="A703" s="454"/>
      <c r="B703" s="454"/>
      <c r="C703" s="454"/>
      <c r="D703" s="454"/>
      <c r="E703" s="454"/>
      <c r="F703" s="454"/>
      <c r="G703" s="454"/>
      <c r="H703" s="454"/>
      <c r="I703" s="454"/>
      <c r="J703" s="454"/>
      <c r="K703" s="454"/>
      <c r="L703" s="454"/>
      <c r="M703" s="454"/>
      <c r="N703" s="454"/>
      <c r="O703" s="454"/>
      <c r="P703" s="454"/>
      <c r="Q703" s="454"/>
      <c r="R703" s="454"/>
      <c r="S703" s="454"/>
      <c r="T703" s="454"/>
      <c r="U703" s="454"/>
      <c r="V703" s="454"/>
      <c r="W703" s="454"/>
      <c r="Y703" s="459"/>
      <c r="Z703" s="454"/>
      <c r="AA703" s="224"/>
      <c r="AB703" s="454"/>
      <c r="AC703" s="454"/>
      <c r="AD703" s="454"/>
      <c r="AE703" s="454"/>
      <c r="AK703" s="137"/>
    </row>
    <row r="704" spans="1:37" ht="15.75" customHeight="1">
      <c r="A704" s="454"/>
      <c r="B704" s="454"/>
      <c r="C704" s="454"/>
      <c r="D704" s="454"/>
      <c r="E704" s="454"/>
      <c r="F704" s="454"/>
      <c r="G704" s="454"/>
      <c r="H704" s="454"/>
      <c r="I704" s="454"/>
      <c r="J704" s="454"/>
      <c r="K704" s="454"/>
      <c r="L704" s="454"/>
      <c r="M704" s="454"/>
      <c r="N704" s="454"/>
      <c r="O704" s="454"/>
      <c r="P704" s="454"/>
      <c r="Q704" s="454"/>
      <c r="R704" s="454"/>
      <c r="S704" s="454"/>
      <c r="T704" s="454"/>
      <c r="U704" s="454"/>
      <c r="V704" s="454"/>
      <c r="W704" s="454"/>
      <c r="Y704" s="459"/>
      <c r="Z704" s="454"/>
      <c r="AA704" s="224"/>
      <c r="AB704" s="454"/>
      <c r="AC704" s="454"/>
      <c r="AD704" s="454"/>
      <c r="AE704" s="454"/>
      <c r="AK704" s="137"/>
    </row>
    <row r="705" spans="1:37" ht="15.75" customHeight="1">
      <c r="A705" s="454"/>
      <c r="B705" s="454"/>
      <c r="C705" s="454"/>
      <c r="D705" s="454"/>
      <c r="E705" s="454"/>
      <c r="F705" s="454"/>
      <c r="G705" s="454"/>
      <c r="H705" s="454"/>
      <c r="I705" s="454"/>
      <c r="J705" s="454"/>
      <c r="K705" s="454"/>
      <c r="L705" s="454"/>
      <c r="M705" s="454"/>
      <c r="N705" s="454"/>
      <c r="O705" s="454"/>
      <c r="P705" s="454"/>
      <c r="Q705" s="454"/>
      <c r="R705" s="454"/>
      <c r="S705" s="454"/>
      <c r="T705" s="454"/>
      <c r="U705" s="454"/>
      <c r="V705" s="454"/>
      <c r="W705" s="454"/>
      <c r="Y705" s="459"/>
      <c r="Z705" s="454"/>
      <c r="AA705" s="224"/>
      <c r="AB705" s="454"/>
      <c r="AC705" s="454"/>
      <c r="AD705" s="454"/>
      <c r="AE705" s="454"/>
      <c r="AK705" s="137"/>
    </row>
    <row r="706" spans="1:37" ht="15.75" customHeight="1">
      <c r="A706" s="454"/>
      <c r="B706" s="454"/>
      <c r="C706" s="454"/>
      <c r="D706" s="454"/>
      <c r="E706" s="454"/>
      <c r="F706" s="454"/>
      <c r="G706" s="454"/>
      <c r="H706" s="454"/>
      <c r="I706" s="454"/>
      <c r="J706" s="454"/>
      <c r="K706" s="454"/>
      <c r="L706" s="454"/>
      <c r="M706" s="454"/>
      <c r="N706" s="454"/>
      <c r="O706" s="454"/>
      <c r="P706" s="454"/>
      <c r="Q706" s="454"/>
      <c r="R706" s="454"/>
      <c r="S706" s="454"/>
      <c r="T706" s="454"/>
      <c r="U706" s="454"/>
      <c r="V706" s="454"/>
      <c r="W706" s="454"/>
      <c r="Y706" s="459"/>
      <c r="Z706" s="454"/>
      <c r="AA706" s="224"/>
      <c r="AB706" s="454"/>
      <c r="AC706" s="454"/>
      <c r="AD706" s="454"/>
      <c r="AE706" s="454"/>
      <c r="AK706" s="137"/>
    </row>
    <row r="707" spans="1:37" ht="15.75" customHeight="1">
      <c r="A707" s="454"/>
      <c r="B707" s="454"/>
      <c r="C707" s="454"/>
      <c r="D707" s="454"/>
      <c r="E707" s="454"/>
      <c r="F707" s="454"/>
      <c r="G707" s="454"/>
      <c r="H707" s="454"/>
      <c r="I707" s="454"/>
      <c r="J707" s="454"/>
      <c r="K707" s="454"/>
      <c r="L707" s="454"/>
      <c r="M707" s="454"/>
      <c r="N707" s="454"/>
      <c r="O707" s="454"/>
      <c r="P707" s="454"/>
      <c r="Q707" s="454"/>
      <c r="R707" s="454"/>
      <c r="S707" s="454"/>
      <c r="T707" s="454"/>
      <c r="U707" s="454"/>
      <c r="V707" s="454"/>
      <c r="W707" s="454"/>
      <c r="Y707" s="459"/>
      <c r="Z707" s="454"/>
      <c r="AA707" s="224"/>
      <c r="AB707" s="454"/>
      <c r="AC707" s="454"/>
      <c r="AD707" s="454"/>
      <c r="AE707" s="454"/>
      <c r="AK707" s="137"/>
    </row>
    <row r="708" spans="1:37" ht="15.75" customHeight="1">
      <c r="A708" s="454"/>
      <c r="B708" s="454"/>
      <c r="C708" s="454"/>
      <c r="D708" s="454"/>
      <c r="E708" s="454"/>
      <c r="F708" s="454"/>
      <c r="G708" s="454"/>
      <c r="H708" s="454"/>
      <c r="I708" s="454"/>
      <c r="J708" s="454"/>
      <c r="K708" s="454"/>
      <c r="L708" s="454"/>
      <c r="M708" s="454"/>
      <c r="N708" s="454"/>
      <c r="O708" s="454"/>
      <c r="P708" s="454"/>
      <c r="Q708" s="454"/>
      <c r="R708" s="454"/>
      <c r="S708" s="454"/>
      <c r="T708" s="454"/>
      <c r="U708" s="454"/>
      <c r="V708" s="454"/>
      <c r="W708" s="454"/>
      <c r="Y708" s="459"/>
      <c r="Z708" s="454"/>
      <c r="AA708" s="224"/>
      <c r="AB708" s="454"/>
      <c r="AC708" s="454"/>
      <c r="AD708" s="454"/>
      <c r="AE708" s="454"/>
      <c r="AK708" s="137"/>
    </row>
    <row r="709" spans="1:37" ht="15.75" customHeight="1">
      <c r="A709" s="454"/>
      <c r="B709" s="454"/>
      <c r="C709" s="454"/>
      <c r="D709" s="454"/>
      <c r="E709" s="454"/>
      <c r="F709" s="454"/>
      <c r="G709" s="454"/>
      <c r="H709" s="454"/>
      <c r="I709" s="454"/>
      <c r="J709" s="454"/>
      <c r="K709" s="454"/>
      <c r="L709" s="454"/>
      <c r="M709" s="454"/>
      <c r="N709" s="454"/>
      <c r="O709" s="454"/>
      <c r="P709" s="454"/>
      <c r="Q709" s="454"/>
      <c r="R709" s="454"/>
      <c r="S709" s="454"/>
      <c r="T709" s="454"/>
      <c r="U709" s="454"/>
      <c r="V709" s="454"/>
      <c r="W709" s="454"/>
      <c r="Y709" s="459"/>
      <c r="Z709" s="454"/>
      <c r="AA709" s="224"/>
      <c r="AB709" s="454"/>
      <c r="AC709" s="454"/>
      <c r="AD709" s="454"/>
      <c r="AE709" s="454"/>
      <c r="AK709" s="137"/>
    </row>
    <row r="710" spans="1:37" ht="15.75" customHeight="1">
      <c r="A710" s="454"/>
      <c r="B710" s="454"/>
      <c r="C710" s="454"/>
      <c r="D710" s="454"/>
      <c r="E710" s="454"/>
      <c r="F710" s="454"/>
      <c r="G710" s="454"/>
      <c r="H710" s="454"/>
      <c r="I710" s="454"/>
      <c r="J710" s="454"/>
      <c r="K710" s="454"/>
      <c r="L710" s="454"/>
      <c r="M710" s="454"/>
      <c r="N710" s="454"/>
      <c r="O710" s="454"/>
      <c r="P710" s="454"/>
      <c r="Q710" s="454"/>
      <c r="R710" s="454"/>
      <c r="S710" s="454"/>
      <c r="T710" s="454"/>
      <c r="U710" s="454"/>
      <c r="V710" s="454"/>
      <c r="W710" s="454"/>
      <c r="Y710" s="459"/>
      <c r="Z710" s="454"/>
      <c r="AA710" s="224"/>
      <c r="AB710" s="454"/>
      <c r="AC710" s="454"/>
      <c r="AD710" s="454"/>
      <c r="AE710" s="454"/>
      <c r="AK710" s="137"/>
    </row>
    <row r="711" spans="1:37" ht="15.75" customHeight="1">
      <c r="A711" s="454"/>
      <c r="B711" s="454"/>
      <c r="C711" s="454"/>
      <c r="D711" s="454"/>
      <c r="E711" s="454"/>
      <c r="F711" s="454"/>
      <c r="G711" s="454"/>
      <c r="H711" s="454"/>
      <c r="I711" s="454"/>
      <c r="J711" s="454"/>
      <c r="K711" s="454"/>
      <c r="L711" s="454"/>
      <c r="M711" s="454"/>
      <c r="N711" s="454"/>
      <c r="O711" s="454"/>
      <c r="P711" s="454"/>
      <c r="Q711" s="454"/>
      <c r="R711" s="454"/>
      <c r="S711" s="454"/>
      <c r="T711" s="454"/>
      <c r="U711" s="454"/>
      <c r="V711" s="454"/>
      <c r="W711" s="454"/>
      <c r="Y711" s="459"/>
      <c r="Z711" s="454"/>
      <c r="AA711" s="224"/>
      <c r="AB711" s="454"/>
      <c r="AC711" s="454"/>
      <c r="AD711" s="454"/>
      <c r="AE711" s="454"/>
      <c r="AK711" s="137"/>
    </row>
    <row r="712" spans="1:37" ht="15.75" customHeight="1">
      <c r="A712" s="454"/>
      <c r="B712" s="454"/>
      <c r="C712" s="454"/>
      <c r="D712" s="454"/>
      <c r="E712" s="454"/>
      <c r="F712" s="454"/>
      <c r="G712" s="454"/>
      <c r="H712" s="454"/>
      <c r="I712" s="454"/>
      <c r="J712" s="454"/>
      <c r="K712" s="454"/>
      <c r="L712" s="454"/>
      <c r="M712" s="454"/>
      <c r="N712" s="454"/>
      <c r="O712" s="454"/>
      <c r="P712" s="454"/>
      <c r="Q712" s="454"/>
      <c r="R712" s="454"/>
      <c r="S712" s="454"/>
      <c r="T712" s="454"/>
      <c r="U712" s="454"/>
      <c r="V712" s="454"/>
      <c r="W712" s="454"/>
      <c r="Y712" s="459"/>
      <c r="Z712" s="454"/>
      <c r="AA712" s="224"/>
      <c r="AB712" s="454"/>
      <c r="AC712" s="454"/>
      <c r="AD712" s="454"/>
      <c r="AE712" s="454"/>
      <c r="AK712" s="137"/>
    </row>
    <row r="713" spans="1:37" ht="15.75" customHeight="1">
      <c r="A713" s="454"/>
      <c r="B713" s="454"/>
      <c r="C713" s="454"/>
      <c r="D713" s="454"/>
      <c r="E713" s="454"/>
      <c r="F713" s="454"/>
      <c r="G713" s="454"/>
      <c r="H713" s="454"/>
      <c r="I713" s="454"/>
      <c r="J713" s="454"/>
      <c r="K713" s="454"/>
      <c r="L713" s="454"/>
      <c r="M713" s="454"/>
      <c r="N713" s="454"/>
      <c r="O713" s="454"/>
      <c r="P713" s="454"/>
      <c r="Q713" s="454"/>
      <c r="R713" s="454"/>
      <c r="S713" s="454"/>
      <c r="T713" s="454"/>
      <c r="U713" s="454"/>
      <c r="V713" s="454"/>
      <c r="W713" s="454"/>
      <c r="Y713" s="459"/>
      <c r="Z713" s="454"/>
      <c r="AA713" s="224"/>
      <c r="AB713" s="454"/>
      <c r="AC713" s="454"/>
      <c r="AD713" s="454"/>
      <c r="AE713" s="454"/>
      <c r="AK713" s="137"/>
    </row>
    <row r="714" spans="1:37" ht="15.75" customHeight="1">
      <c r="A714" s="454"/>
      <c r="B714" s="454"/>
      <c r="C714" s="454"/>
      <c r="D714" s="454"/>
      <c r="E714" s="454"/>
      <c r="F714" s="454"/>
      <c r="G714" s="454"/>
      <c r="H714" s="454"/>
      <c r="I714" s="454"/>
      <c r="J714" s="454"/>
      <c r="K714" s="454"/>
      <c r="L714" s="454"/>
      <c r="M714" s="454"/>
      <c r="N714" s="454"/>
      <c r="O714" s="454"/>
      <c r="P714" s="454"/>
      <c r="Q714" s="454"/>
      <c r="R714" s="454"/>
      <c r="S714" s="454"/>
      <c r="T714" s="454"/>
      <c r="U714" s="454"/>
      <c r="V714" s="454"/>
      <c r="W714" s="454"/>
      <c r="Y714" s="459"/>
      <c r="Z714" s="454"/>
      <c r="AA714" s="224"/>
      <c r="AB714" s="454"/>
      <c r="AC714" s="454"/>
      <c r="AD714" s="454"/>
      <c r="AE714" s="454"/>
      <c r="AK714" s="137"/>
    </row>
    <row r="715" spans="1:37" ht="15.75" customHeight="1">
      <c r="A715" s="454"/>
      <c r="B715" s="454"/>
      <c r="C715" s="454"/>
      <c r="D715" s="454"/>
      <c r="E715" s="454"/>
      <c r="F715" s="454"/>
      <c r="G715" s="454"/>
      <c r="H715" s="454"/>
      <c r="I715" s="454"/>
      <c r="J715" s="454"/>
      <c r="K715" s="454"/>
      <c r="L715" s="454"/>
      <c r="M715" s="454"/>
      <c r="N715" s="454"/>
      <c r="O715" s="454"/>
      <c r="P715" s="454"/>
      <c r="Q715" s="454"/>
      <c r="R715" s="454"/>
      <c r="S715" s="454"/>
      <c r="T715" s="454"/>
      <c r="U715" s="454"/>
      <c r="V715" s="454"/>
      <c r="W715" s="454"/>
      <c r="Y715" s="459"/>
      <c r="Z715" s="454"/>
      <c r="AA715" s="224"/>
      <c r="AB715" s="454"/>
      <c r="AC715" s="454"/>
      <c r="AD715" s="454"/>
      <c r="AE715" s="454"/>
      <c r="AK715" s="137"/>
    </row>
    <row r="716" spans="1:37" ht="15.75" customHeight="1">
      <c r="A716" s="454"/>
      <c r="B716" s="454"/>
      <c r="C716" s="454"/>
      <c r="D716" s="454"/>
      <c r="E716" s="454"/>
      <c r="F716" s="454"/>
      <c r="G716" s="454"/>
      <c r="H716" s="454"/>
      <c r="I716" s="454"/>
      <c r="J716" s="454"/>
      <c r="K716" s="454"/>
      <c r="L716" s="454"/>
      <c r="M716" s="454"/>
      <c r="N716" s="454"/>
      <c r="O716" s="454"/>
      <c r="P716" s="454"/>
      <c r="Q716" s="454"/>
      <c r="R716" s="454"/>
      <c r="S716" s="454"/>
      <c r="T716" s="454"/>
      <c r="U716" s="454"/>
      <c r="V716" s="454"/>
      <c r="W716" s="454"/>
      <c r="Y716" s="459"/>
      <c r="Z716" s="454"/>
      <c r="AA716" s="224"/>
      <c r="AB716" s="454"/>
      <c r="AC716" s="454"/>
      <c r="AD716" s="454"/>
      <c r="AE716" s="454"/>
      <c r="AK716" s="137"/>
    </row>
    <row r="717" spans="1:37" ht="15.75" customHeight="1">
      <c r="A717" s="454"/>
      <c r="B717" s="454"/>
      <c r="C717" s="454"/>
      <c r="D717" s="454"/>
      <c r="E717" s="454"/>
      <c r="F717" s="454"/>
      <c r="G717" s="454"/>
      <c r="H717" s="454"/>
      <c r="I717" s="454"/>
      <c r="J717" s="454"/>
      <c r="K717" s="454"/>
      <c r="L717" s="454"/>
      <c r="M717" s="454"/>
      <c r="N717" s="454"/>
      <c r="O717" s="454"/>
      <c r="P717" s="454"/>
      <c r="Q717" s="454"/>
      <c r="R717" s="454"/>
      <c r="S717" s="454"/>
      <c r="T717" s="454"/>
      <c r="U717" s="454"/>
      <c r="V717" s="454"/>
      <c r="W717" s="454"/>
      <c r="Y717" s="459"/>
      <c r="Z717" s="454"/>
      <c r="AA717" s="224"/>
      <c r="AB717" s="454"/>
      <c r="AC717" s="454"/>
      <c r="AD717" s="454"/>
      <c r="AE717" s="454"/>
      <c r="AK717" s="137"/>
    </row>
    <row r="718" spans="1:37" ht="15.75" customHeight="1">
      <c r="A718" s="454"/>
      <c r="B718" s="454"/>
      <c r="C718" s="454"/>
      <c r="D718" s="454"/>
      <c r="E718" s="454"/>
      <c r="F718" s="454"/>
      <c r="G718" s="454"/>
      <c r="H718" s="454"/>
      <c r="I718" s="454"/>
      <c r="J718" s="454"/>
      <c r="K718" s="454"/>
      <c r="L718" s="454"/>
      <c r="M718" s="454"/>
      <c r="N718" s="454"/>
      <c r="O718" s="454"/>
      <c r="P718" s="454"/>
      <c r="Q718" s="454"/>
      <c r="R718" s="454"/>
      <c r="S718" s="454"/>
      <c r="T718" s="454"/>
      <c r="U718" s="454"/>
      <c r="V718" s="454"/>
      <c r="W718" s="454"/>
      <c r="Y718" s="459"/>
      <c r="Z718" s="454"/>
      <c r="AA718" s="224"/>
      <c r="AB718" s="454"/>
      <c r="AC718" s="454"/>
      <c r="AD718" s="454"/>
      <c r="AE718" s="454"/>
      <c r="AK718" s="137"/>
    </row>
    <row r="719" spans="1:37" ht="15.75" customHeight="1">
      <c r="A719" s="454"/>
      <c r="B719" s="454"/>
      <c r="C719" s="454"/>
      <c r="D719" s="454"/>
      <c r="E719" s="454"/>
      <c r="F719" s="454"/>
      <c r="G719" s="454"/>
      <c r="H719" s="454"/>
      <c r="I719" s="454"/>
      <c r="J719" s="454"/>
      <c r="K719" s="454"/>
      <c r="L719" s="454"/>
      <c r="M719" s="454"/>
      <c r="N719" s="454"/>
      <c r="O719" s="454"/>
      <c r="P719" s="454"/>
      <c r="Q719" s="454"/>
      <c r="R719" s="454"/>
      <c r="S719" s="454"/>
      <c r="T719" s="454"/>
      <c r="U719" s="454"/>
      <c r="V719" s="454"/>
      <c r="W719" s="454"/>
      <c r="Y719" s="459"/>
      <c r="Z719" s="454"/>
      <c r="AA719" s="224"/>
      <c r="AB719" s="454"/>
      <c r="AC719" s="454"/>
      <c r="AD719" s="454"/>
      <c r="AE719" s="454"/>
      <c r="AK719" s="137"/>
    </row>
    <row r="720" spans="1:37" ht="15.75" customHeight="1">
      <c r="A720" s="454"/>
      <c r="B720" s="454"/>
      <c r="C720" s="454"/>
      <c r="D720" s="454"/>
      <c r="E720" s="454"/>
      <c r="F720" s="454"/>
      <c r="G720" s="454"/>
      <c r="H720" s="454"/>
      <c r="I720" s="454"/>
      <c r="J720" s="454"/>
      <c r="K720" s="454"/>
      <c r="L720" s="454"/>
      <c r="M720" s="454"/>
      <c r="N720" s="454"/>
      <c r="O720" s="454"/>
      <c r="P720" s="454"/>
      <c r="Q720" s="454"/>
      <c r="R720" s="454"/>
      <c r="S720" s="454"/>
      <c r="T720" s="454"/>
      <c r="U720" s="454"/>
      <c r="V720" s="454"/>
      <c r="W720" s="454"/>
      <c r="Y720" s="459"/>
      <c r="Z720" s="454"/>
      <c r="AA720" s="224"/>
      <c r="AB720" s="454"/>
      <c r="AC720" s="454"/>
      <c r="AD720" s="454"/>
      <c r="AE720" s="454"/>
      <c r="AK720" s="137"/>
    </row>
    <row r="721" spans="1:37" ht="15.75" customHeight="1">
      <c r="A721" s="454"/>
      <c r="B721" s="454"/>
      <c r="C721" s="454"/>
      <c r="D721" s="454"/>
      <c r="E721" s="454"/>
      <c r="F721" s="454"/>
      <c r="G721" s="454"/>
      <c r="H721" s="454"/>
      <c r="I721" s="454"/>
      <c r="J721" s="454"/>
      <c r="K721" s="454"/>
      <c r="L721" s="454"/>
      <c r="M721" s="454"/>
      <c r="N721" s="454"/>
      <c r="O721" s="454"/>
      <c r="P721" s="454"/>
      <c r="Q721" s="454"/>
      <c r="R721" s="454"/>
      <c r="S721" s="454"/>
      <c r="T721" s="454"/>
      <c r="U721" s="454"/>
      <c r="V721" s="454"/>
      <c r="W721" s="454"/>
      <c r="Y721" s="459"/>
      <c r="Z721" s="454"/>
      <c r="AA721" s="224"/>
      <c r="AB721" s="454"/>
      <c r="AC721" s="454"/>
      <c r="AD721" s="454"/>
      <c r="AE721" s="454"/>
      <c r="AK721" s="137"/>
    </row>
    <row r="722" spans="1:37" ht="15.75" customHeight="1">
      <c r="A722" s="454"/>
      <c r="B722" s="454"/>
      <c r="C722" s="454"/>
      <c r="D722" s="454"/>
      <c r="E722" s="454"/>
      <c r="F722" s="454"/>
      <c r="G722" s="454"/>
      <c r="H722" s="454"/>
      <c r="I722" s="454"/>
      <c r="J722" s="454"/>
      <c r="K722" s="454"/>
      <c r="L722" s="454"/>
      <c r="M722" s="454"/>
      <c r="N722" s="454"/>
      <c r="O722" s="454"/>
      <c r="P722" s="454"/>
      <c r="Q722" s="454"/>
      <c r="R722" s="454"/>
      <c r="S722" s="454"/>
      <c r="T722" s="454"/>
      <c r="U722" s="454"/>
      <c r="V722" s="454"/>
      <c r="W722" s="454"/>
      <c r="Y722" s="459"/>
      <c r="Z722" s="454"/>
      <c r="AA722" s="224"/>
      <c r="AB722" s="454"/>
      <c r="AC722" s="454"/>
      <c r="AD722" s="454"/>
      <c r="AE722" s="454"/>
      <c r="AK722" s="137"/>
    </row>
    <row r="723" spans="1:37" ht="15.75" customHeight="1">
      <c r="A723" s="454"/>
      <c r="B723" s="454"/>
      <c r="C723" s="454"/>
      <c r="D723" s="454"/>
      <c r="E723" s="454"/>
      <c r="F723" s="454"/>
      <c r="G723" s="454"/>
      <c r="H723" s="454"/>
      <c r="I723" s="454"/>
      <c r="J723" s="454"/>
      <c r="K723" s="454"/>
      <c r="L723" s="454"/>
      <c r="M723" s="454"/>
      <c r="N723" s="454"/>
      <c r="O723" s="454"/>
      <c r="P723" s="454"/>
      <c r="Q723" s="454"/>
      <c r="R723" s="454"/>
      <c r="S723" s="454"/>
      <c r="T723" s="454"/>
      <c r="U723" s="454"/>
      <c r="V723" s="454"/>
      <c r="W723" s="454"/>
      <c r="Y723" s="459"/>
      <c r="Z723" s="454"/>
      <c r="AA723" s="224"/>
      <c r="AB723" s="454"/>
      <c r="AC723" s="454"/>
      <c r="AD723" s="454"/>
      <c r="AE723" s="454"/>
      <c r="AK723" s="137"/>
    </row>
    <row r="724" spans="1:37" ht="15.75" customHeight="1">
      <c r="A724" s="454"/>
      <c r="B724" s="454"/>
      <c r="C724" s="454"/>
      <c r="D724" s="454"/>
      <c r="E724" s="454"/>
      <c r="F724" s="454"/>
      <c r="G724" s="454"/>
      <c r="H724" s="454"/>
      <c r="I724" s="454"/>
      <c r="J724" s="454"/>
      <c r="K724" s="454"/>
      <c r="L724" s="454"/>
      <c r="M724" s="454"/>
      <c r="N724" s="454"/>
      <c r="O724" s="454"/>
      <c r="P724" s="454"/>
      <c r="Q724" s="454"/>
      <c r="R724" s="454"/>
      <c r="S724" s="454"/>
      <c r="T724" s="454"/>
      <c r="U724" s="454"/>
      <c r="V724" s="454"/>
      <c r="W724" s="454"/>
      <c r="Y724" s="459"/>
      <c r="Z724" s="454"/>
      <c r="AA724" s="224"/>
      <c r="AB724" s="454"/>
      <c r="AC724" s="454"/>
      <c r="AD724" s="454"/>
      <c r="AE724" s="454"/>
      <c r="AK724" s="137"/>
    </row>
    <row r="725" spans="1:37" ht="15.75" customHeight="1">
      <c r="A725" s="454"/>
      <c r="B725" s="454"/>
      <c r="C725" s="454"/>
      <c r="D725" s="454"/>
      <c r="E725" s="454"/>
      <c r="F725" s="454"/>
      <c r="G725" s="454"/>
      <c r="H725" s="454"/>
      <c r="I725" s="454"/>
      <c r="J725" s="454"/>
      <c r="K725" s="454"/>
      <c r="L725" s="454"/>
      <c r="M725" s="454"/>
      <c r="N725" s="454"/>
      <c r="O725" s="454"/>
      <c r="P725" s="454"/>
      <c r="Q725" s="454"/>
      <c r="R725" s="454"/>
      <c r="S725" s="454"/>
      <c r="T725" s="454"/>
      <c r="U725" s="454"/>
      <c r="V725" s="454"/>
      <c r="W725" s="454"/>
      <c r="Y725" s="459"/>
      <c r="Z725" s="454"/>
      <c r="AA725" s="224"/>
      <c r="AB725" s="454"/>
      <c r="AC725" s="454"/>
      <c r="AD725" s="454"/>
      <c r="AE725" s="454"/>
      <c r="AK725" s="137"/>
    </row>
    <row r="726" spans="1:37" ht="15.75" customHeight="1">
      <c r="A726" s="454"/>
      <c r="B726" s="454"/>
      <c r="C726" s="454"/>
      <c r="D726" s="454"/>
      <c r="E726" s="454"/>
      <c r="F726" s="454"/>
      <c r="G726" s="454"/>
      <c r="H726" s="454"/>
      <c r="I726" s="454"/>
      <c r="J726" s="454"/>
      <c r="K726" s="454"/>
      <c r="L726" s="454"/>
      <c r="M726" s="454"/>
      <c r="N726" s="454"/>
      <c r="O726" s="454"/>
      <c r="P726" s="454"/>
      <c r="Q726" s="454"/>
      <c r="R726" s="454"/>
      <c r="S726" s="454"/>
      <c r="T726" s="454"/>
      <c r="U726" s="454"/>
      <c r="V726" s="454"/>
      <c r="W726" s="454"/>
      <c r="Y726" s="459"/>
      <c r="Z726" s="454"/>
      <c r="AA726" s="224"/>
      <c r="AB726" s="454"/>
      <c r="AC726" s="454"/>
      <c r="AD726" s="454"/>
      <c r="AE726" s="454"/>
      <c r="AK726" s="137"/>
    </row>
    <row r="727" spans="1:37" ht="15.75" customHeight="1">
      <c r="A727" s="454"/>
      <c r="B727" s="454"/>
      <c r="C727" s="454"/>
      <c r="D727" s="454"/>
      <c r="E727" s="454"/>
      <c r="F727" s="454"/>
      <c r="G727" s="454"/>
      <c r="H727" s="454"/>
      <c r="I727" s="454"/>
      <c r="J727" s="454"/>
      <c r="K727" s="454"/>
      <c r="L727" s="454"/>
      <c r="M727" s="454"/>
      <c r="N727" s="454"/>
      <c r="O727" s="454"/>
      <c r="P727" s="454"/>
      <c r="Q727" s="454"/>
      <c r="R727" s="454"/>
      <c r="S727" s="454"/>
      <c r="T727" s="454"/>
      <c r="U727" s="454"/>
      <c r="V727" s="454"/>
      <c r="W727" s="454"/>
      <c r="Y727" s="459"/>
      <c r="Z727" s="454"/>
      <c r="AA727" s="224"/>
      <c r="AB727" s="454"/>
      <c r="AC727" s="454"/>
      <c r="AD727" s="454"/>
      <c r="AE727" s="454"/>
      <c r="AK727" s="137"/>
    </row>
    <row r="728" spans="1:37" ht="15.75" customHeight="1">
      <c r="A728" s="454"/>
      <c r="B728" s="454"/>
      <c r="C728" s="454"/>
      <c r="D728" s="454"/>
      <c r="E728" s="454"/>
      <c r="F728" s="454"/>
      <c r="G728" s="454"/>
      <c r="H728" s="454"/>
      <c r="I728" s="454"/>
      <c r="J728" s="454"/>
      <c r="K728" s="454"/>
      <c r="L728" s="454"/>
      <c r="M728" s="454"/>
      <c r="N728" s="454"/>
      <c r="O728" s="454"/>
      <c r="P728" s="454"/>
      <c r="Q728" s="454"/>
      <c r="R728" s="454"/>
      <c r="S728" s="454"/>
      <c r="T728" s="454"/>
      <c r="U728" s="454"/>
      <c r="V728" s="454"/>
      <c r="W728" s="454"/>
      <c r="Y728" s="459"/>
      <c r="Z728" s="454"/>
      <c r="AA728" s="224"/>
      <c r="AB728" s="454"/>
      <c r="AC728" s="454"/>
      <c r="AD728" s="454"/>
      <c r="AE728" s="454"/>
      <c r="AK728" s="137"/>
    </row>
    <row r="729" spans="1:37" ht="15.75" customHeight="1">
      <c r="A729" s="454"/>
      <c r="B729" s="454"/>
      <c r="C729" s="454"/>
      <c r="D729" s="454"/>
      <c r="E729" s="454"/>
      <c r="F729" s="454"/>
      <c r="G729" s="454"/>
      <c r="H729" s="454"/>
      <c r="I729" s="454"/>
      <c r="J729" s="454"/>
      <c r="K729" s="454"/>
      <c r="L729" s="454"/>
      <c r="M729" s="454"/>
      <c r="N729" s="454"/>
      <c r="O729" s="454"/>
      <c r="P729" s="454"/>
      <c r="Q729" s="454"/>
      <c r="R729" s="454"/>
      <c r="S729" s="454"/>
      <c r="T729" s="454"/>
      <c r="U729" s="454"/>
      <c r="V729" s="454"/>
      <c r="W729" s="454"/>
      <c r="Y729" s="459"/>
      <c r="Z729" s="454"/>
      <c r="AA729" s="224"/>
      <c r="AB729" s="454"/>
      <c r="AC729" s="454"/>
      <c r="AD729" s="454"/>
      <c r="AE729" s="454"/>
      <c r="AK729" s="137"/>
    </row>
    <row r="730" spans="1:37" ht="15.75" customHeight="1">
      <c r="A730" s="454"/>
      <c r="B730" s="454"/>
      <c r="C730" s="454"/>
      <c r="D730" s="454"/>
      <c r="E730" s="454"/>
      <c r="F730" s="454"/>
      <c r="G730" s="454"/>
      <c r="H730" s="454"/>
      <c r="I730" s="454"/>
      <c r="J730" s="454"/>
      <c r="K730" s="454"/>
      <c r="L730" s="454"/>
      <c r="M730" s="454"/>
      <c r="N730" s="454"/>
      <c r="O730" s="454"/>
      <c r="P730" s="454"/>
      <c r="Q730" s="454"/>
      <c r="R730" s="454"/>
      <c r="S730" s="454"/>
      <c r="T730" s="454"/>
      <c r="U730" s="454"/>
      <c r="V730" s="454"/>
      <c r="W730" s="454"/>
      <c r="Y730" s="459"/>
      <c r="Z730" s="454"/>
      <c r="AA730" s="224"/>
      <c r="AB730" s="454"/>
      <c r="AC730" s="454"/>
      <c r="AD730" s="454"/>
      <c r="AE730" s="454"/>
      <c r="AK730" s="137"/>
    </row>
    <row r="731" spans="1:37" ht="15.75" customHeight="1">
      <c r="A731" s="454"/>
      <c r="B731" s="454"/>
      <c r="C731" s="454"/>
      <c r="D731" s="454"/>
      <c r="E731" s="454"/>
      <c r="F731" s="454"/>
      <c r="G731" s="454"/>
      <c r="H731" s="454"/>
      <c r="I731" s="454"/>
      <c r="J731" s="454"/>
      <c r="K731" s="454"/>
      <c r="L731" s="454"/>
      <c r="M731" s="454"/>
      <c r="N731" s="454"/>
      <c r="O731" s="454"/>
      <c r="P731" s="454"/>
      <c r="Q731" s="454"/>
      <c r="R731" s="454"/>
      <c r="S731" s="454"/>
      <c r="T731" s="454"/>
      <c r="U731" s="454"/>
      <c r="V731" s="454"/>
      <c r="W731" s="454"/>
      <c r="Y731" s="459"/>
      <c r="Z731" s="454"/>
      <c r="AA731" s="224"/>
      <c r="AB731" s="454"/>
      <c r="AC731" s="454"/>
      <c r="AD731" s="454"/>
      <c r="AE731" s="454"/>
      <c r="AK731" s="137"/>
    </row>
    <row r="732" spans="1:37" ht="15.75" customHeight="1">
      <c r="A732" s="454"/>
      <c r="B732" s="454"/>
      <c r="C732" s="454"/>
      <c r="D732" s="454"/>
      <c r="E732" s="454"/>
      <c r="F732" s="454"/>
      <c r="G732" s="454"/>
      <c r="H732" s="454"/>
      <c r="I732" s="454"/>
      <c r="J732" s="454"/>
      <c r="K732" s="454"/>
      <c r="L732" s="454"/>
      <c r="M732" s="454"/>
      <c r="N732" s="454"/>
      <c r="O732" s="454"/>
      <c r="P732" s="454"/>
      <c r="Q732" s="454"/>
      <c r="R732" s="454"/>
      <c r="S732" s="454"/>
      <c r="T732" s="454"/>
      <c r="U732" s="454"/>
      <c r="V732" s="454"/>
      <c r="W732" s="454"/>
      <c r="Y732" s="459"/>
      <c r="Z732" s="454"/>
      <c r="AA732" s="224"/>
      <c r="AB732" s="454"/>
      <c r="AC732" s="454"/>
      <c r="AD732" s="454"/>
      <c r="AE732" s="454"/>
      <c r="AK732" s="137"/>
    </row>
    <row r="733" spans="1:37" ht="15.75" customHeight="1">
      <c r="A733" s="454"/>
      <c r="B733" s="454"/>
      <c r="C733" s="454"/>
      <c r="D733" s="454"/>
      <c r="E733" s="454"/>
      <c r="F733" s="454"/>
      <c r="G733" s="454"/>
      <c r="H733" s="454"/>
      <c r="I733" s="454"/>
      <c r="J733" s="454"/>
      <c r="K733" s="454"/>
      <c r="L733" s="454"/>
      <c r="M733" s="454"/>
      <c r="N733" s="454"/>
      <c r="O733" s="454"/>
      <c r="P733" s="454"/>
      <c r="Q733" s="454"/>
      <c r="R733" s="454"/>
      <c r="S733" s="454"/>
      <c r="T733" s="454"/>
      <c r="U733" s="454"/>
      <c r="V733" s="454"/>
      <c r="W733" s="454"/>
      <c r="Y733" s="459"/>
      <c r="Z733" s="454"/>
      <c r="AA733" s="224"/>
      <c r="AB733" s="454"/>
      <c r="AC733" s="454"/>
      <c r="AD733" s="454"/>
      <c r="AE733" s="454"/>
      <c r="AK733" s="137"/>
    </row>
    <row r="734" spans="1:37" ht="15.75" customHeight="1">
      <c r="A734" s="454"/>
      <c r="B734" s="454"/>
      <c r="C734" s="454"/>
      <c r="D734" s="454"/>
      <c r="E734" s="454"/>
      <c r="F734" s="454"/>
      <c r="G734" s="454"/>
      <c r="H734" s="454"/>
      <c r="I734" s="454"/>
      <c r="J734" s="454"/>
      <c r="K734" s="454"/>
      <c r="L734" s="454"/>
      <c r="M734" s="454"/>
      <c r="N734" s="454"/>
      <c r="O734" s="454"/>
      <c r="P734" s="454"/>
      <c r="Q734" s="454"/>
      <c r="R734" s="454"/>
      <c r="S734" s="454"/>
      <c r="T734" s="454"/>
      <c r="U734" s="454"/>
      <c r="V734" s="454"/>
      <c r="W734" s="454"/>
      <c r="Y734" s="459"/>
      <c r="Z734" s="454"/>
      <c r="AA734" s="224"/>
      <c r="AB734" s="454"/>
      <c r="AC734" s="454"/>
      <c r="AD734" s="454"/>
      <c r="AE734" s="454"/>
      <c r="AK734" s="137"/>
    </row>
    <row r="735" spans="1:37" ht="15.75" customHeight="1">
      <c r="A735" s="454"/>
      <c r="B735" s="454"/>
      <c r="C735" s="454"/>
      <c r="D735" s="454"/>
      <c r="E735" s="454"/>
      <c r="F735" s="454"/>
      <c r="G735" s="454"/>
      <c r="H735" s="454"/>
      <c r="I735" s="454"/>
      <c r="J735" s="454"/>
      <c r="K735" s="454"/>
      <c r="L735" s="454"/>
      <c r="M735" s="454"/>
      <c r="N735" s="454"/>
      <c r="O735" s="454"/>
      <c r="P735" s="454"/>
      <c r="Q735" s="454"/>
      <c r="R735" s="454"/>
      <c r="S735" s="454"/>
      <c r="T735" s="454"/>
      <c r="U735" s="454"/>
      <c r="V735" s="454"/>
      <c r="W735" s="454"/>
      <c r="Y735" s="459"/>
      <c r="Z735" s="454"/>
      <c r="AA735" s="224"/>
      <c r="AB735" s="454"/>
      <c r="AC735" s="454"/>
      <c r="AD735" s="454"/>
      <c r="AE735" s="454"/>
      <c r="AK735" s="137"/>
    </row>
    <row r="736" spans="1:37" ht="15.75" customHeight="1">
      <c r="A736" s="454"/>
      <c r="B736" s="454"/>
      <c r="C736" s="454"/>
      <c r="D736" s="454"/>
      <c r="E736" s="454"/>
      <c r="F736" s="454"/>
      <c r="G736" s="454"/>
      <c r="H736" s="454"/>
      <c r="I736" s="454"/>
      <c r="J736" s="454"/>
      <c r="K736" s="454"/>
      <c r="L736" s="454"/>
      <c r="M736" s="454"/>
      <c r="N736" s="454"/>
      <c r="O736" s="454"/>
      <c r="P736" s="454"/>
      <c r="Q736" s="454"/>
      <c r="R736" s="454"/>
      <c r="S736" s="454"/>
      <c r="T736" s="454"/>
      <c r="U736" s="454"/>
      <c r="V736" s="454"/>
      <c r="W736" s="454"/>
      <c r="Y736" s="459"/>
      <c r="Z736" s="454"/>
      <c r="AA736" s="224"/>
      <c r="AB736" s="454"/>
      <c r="AC736" s="454"/>
      <c r="AD736" s="454"/>
      <c r="AE736" s="454"/>
      <c r="AK736" s="137"/>
    </row>
    <row r="737" spans="1:37" ht="15.75" customHeight="1">
      <c r="A737" s="454"/>
      <c r="B737" s="454"/>
      <c r="C737" s="454"/>
      <c r="D737" s="454"/>
      <c r="E737" s="454"/>
      <c r="F737" s="454"/>
      <c r="G737" s="454"/>
      <c r="H737" s="454"/>
      <c r="I737" s="454"/>
      <c r="J737" s="454"/>
      <c r="K737" s="454"/>
      <c r="L737" s="454"/>
      <c r="M737" s="454"/>
      <c r="N737" s="454"/>
      <c r="O737" s="454"/>
      <c r="P737" s="454"/>
      <c r="Q737" s="454"/>
      <c r="R737" s="454"/>
      <c r="S737" s="454"/>
      <c r="T737" s="454"/>
      <c r="U737" s="454"/>
      <c r="V737" s="454"/>
      <c r="W737" s="454"/>
      <c r="Y737" s="459"/>
      <c r="Z737" s="454"/>
      <c r="AA737" s="224"/>
      <c r="AB737" s="454"/>
      <c r="AC737" s="454"/>
      <c r="AD737" s="454"/>
      <c r="AE737" s="454"/>
      <c r="AK737" s="137"/>
    </row>
    <row r="738" spans="1:37" ht="15.75" customHeight="1">
      <c r="A738" s="454"/>
      <c r="B738" s="454"/>
      <c r="C738" s="454"/>
      <c r="D738" s="454"/>
      <c r="E738" s="454"/>
      <c r="F738" s="454"/>
      <c r="G738" s="454"/>
      <c r="H738" s="454"/>
      <c r="I738" s="454"/>
      <c r="J738" s="454"/>
      <c r="K738" s="454"/>
      <c r="L738" s="454"/>
      <c r="M738" s="454"/>
      <c r="N738" s="454"/>
      <c r="O738" s="454"/>
      <c r="P738" s="454"/>
      <c r="Q738" s="454"/>
      <c r="R738" s="454"/>
      <c r="S738" s="454"/>
      <c r="T738" s="454"/>
      <c r="U738" s="454"/>
      <c r="V738" s="454"/>
      <c r="W738" s="454"/>
      <c r="Y738" s="459"/>
      <c r="Z738" s="454"/>
      <c r="AA738" s="224"/>
      <c r="AB738" s="454"/>
      <c r="AC738" s="454"/>
      <c r="AD738" s="454"/>
      <c r="AE738" s="454"/>
      <c r="AK738" s="137"/>
    </row>
    <row r="739" spans="1:37" ht="15.75" customHeight="1">
      <c r="A739" s="454"/>
      <c r="B739" s="454"/>
      <c r="C739" s="454"/>
      <c r="D739" s="454"/>
      <c r="E739" s="454"/>
      <c r="F739" s="454"/>
      <c r="G739" s="454"/>
      <c r="H739" s="454"/>
      <c r="I739" s="454"/>
      <c r="J739" s="454"/>
      <c r="K739" s="454"/>
      <c r="L739" s="454"/>
      <c r="M739" s="454"/>
      <c r="N739" s="454"/>
      <c r="O739" s="454"/>
      <c r="P739" s="454"/>
      <c r="Q739" s="454"/>
      <c r="R739" s="454"/>
      <c r="S739" s="454"/>
      <c r="T739" s="454"/>
      <c r="U739" s="454"/>
      <c r="V739" s="454"/>
      <c r="W739" s="454"/>
      <c r="Y739" s="459"/>
      <c r="Z739" s="454"/>
      <c r="AA739" s="224"/>
      <c r="AB739" s="454"/>
      <c r="AC739" s="454"/>
      <c r="AD739" s="454"/>
      <c r="AE739" s="454"/>
      <c r="AK739" s="137"/>
    </row>
    <row r="740" spans="1:37" ht="15.75" customHeight="1">
      <c r="A740" s="454"/>
      <c r="B740" s="454"/>
      <c r="C740" s="454"/>
      <c r="D740" s="454"/>
      <c r="E740" s="454"/>
      <c r="F740" s="454"/>
      <c r="G740" s="454"/>
      <c r="H740" s="454"/>
      <c r="I740" s="454"/>
      <c r="J740" s="454"/>
      <c r="K740" s="454"/>
      <c r="L740" s="454"/>
      <c r="M740" s="454"/>
      <c r="N740" s="454"/>
      <c r="O740" s="454"/>
      <c r="P740" s="454"/>
      <c r="Q740" s="454"/>
      <c r="R740" s="454"/>
      <c r="S740" s="454"/>
      <c r="T740" s="454"/>
      <c r="U740" s="454"/>
      <c r="V740" s="454"/>
      <c r="W740" s="454"/>
      <c r="Y740" s="459"/>
      <c r="Z740" s="454"/>
      <c r="AA740" s="224"/>
      <c r="AB740" s="454"/>
      <c r="AC740" s="454"/>
      <c r="AD740" s="454"/>
      <c r="AE740" s="454"/>
      <c r="AK740" s="137"/>
    </row>
    <row r="741" spans="1:37" ht="15.75" customHeight="1">
      <c r="A741" s="454"/>
      <c r="B741" s="454"/>
      <c r="C741" s="454"/>
      <c r="D741" s="454"/>
      <c r="E741" s="454"/>
      <c r="F741" s="454"/>
      <c r="G741" s="454"/>
      <c r="H741" s="454"/>
      <c r="I741" s="454"/>
      <c r="J741" s="454"/>
      <c r="K741" s="454"/>
      <c r="L741" s="454"/>
      <c r="M741" s="454"/>
      <c r="N741" s="454"/>
      <c r="O741" s="454"/>
      <c r="P741" s="454"/>
      <c r="Q741" s="454"/>
      <c r="R741" s="454"/>
      <c r="S741" s="454"/>
      <c r="T741" s="454"/>
      <c r="U741" s="454"/>
      <c r="V741" s="454"/>
      <c r="W741" s="454"/>
      <c r="Y741" s="459"/>
      <c r="Z741" s="454"/>
      <c r="AA741" s="224"/>
      <c r="AB741" s="454"/>
      <c r="AC741" s="454"/>
      <c r="AD741" s="454"/>
      <c r="AE741" s="454"/>
      <c r="AK741" s="137"/>
    </row>
    <row r="742" spans="1:37" ht="15.75" customHeight="1">
      <c r="A742" s="454"/>
      <c r="B742" s="454"/>
      <c r="C742" s="454"/>
      <c r="D742" s="454"/>
      <c r="E742" s="454"/>
      <c r="F742" s="454"/>
      <c r="G742" s="454"/>
      <c r="H742" s="454"/>
      <c r="I742" s="454"/>
      <c r="J742" s="454"/>
      <c r="K742" s="454"/>
      <c r="L742" s="454"/>
      <c r="M742" s="454"/>
      <c r="N742" s="454"/>
      <c r="O742" s="454"/>
      <c r="P742" s="454"/>
      <c r="Q742" s="454"/>
      <c r="R742" s="454"/>
      <c r="S742" s="454"/>
      <c r="T742" s="454"/>
      <c r="U742" s="454"/>
      <c r="V742" s="454"/>
      <c r="W742" s="454"/>
      <c r="Y742" s="459"/>
      <c r="Z742" s="454"/>
      <c r="AA742" s="224"/>
      <c r="AB742" s="454"/>
      <c r="AC742" s="454"/>
      <c r="AD742" s="454"/>
      <c r="AE742" s="454"/>
      <c r="AK742" s="137"/>
    </row>
    <row r="743" spans="1:37" ht="15.75" customHeight="1">
      <c r="A743" s="454"/>
      <c r="B743" s="454"/>
      <c r="C743" s="454"/>
      <c r="D743" s="454"/>
      <c r="E743" s="454"/>
      <c r="F743" s="454"/>
      <c r="G743" s="454"/>
      <c r="H743" s="454"/>
      <c r="I743" s="454"/>
      <c r="J743" s="454"/>
      <c r="K743" s="454"/>
      <c r="L743" s="454"/>
      <c r="M743" s="454"/>
      <c r="N743" s="454"/>
      <c r="O743" s="454"/>
      <c r="P743" s="454"/>
      <c r="Q743" s="454"/>
      <c r="R743" s="454"/>
      <c r="S743" s="454"/>
      <c r="T743" s="454"/>
      <c r="U743" s="454"/>
      <c r="V743" s="454"/>
      <c r="W743" s="454"/>
      <c r="Y743" s="459"/>
      <c r="Z743" s="454"/>
      <c r="AA743" s="224"/>
      <c r="AB743" s="454"/>
      <c r="AC743" s="454"/>
      <c r="AD743" s="454"/>
      <c r="AE743" s="454"/>
      <c r="AK743" s="137"/>
    </row>
    <row r="744" spans="1:37" ht="15.75" customHeight="1">
      <c r="A744" s="454"/>
      <c r="B744" s="454"/>
      <c r="C744" s="454"/>
      <c r="D744" s="454"/>
      <c r="E744" s="454"/>
      <c r="F744" s="454"/>
      <c r="G744" s="454"/>
      <c r="H744" s="454"/>
      <c r="I744" s="454"/>
      <c r="J744" s="454"/>
      <c r="K744" s="454"/>
      <c r="L744" s="454"/>
      <c r="M744" s="454"/>
      <c r="N744" s="454"/>
      <c r="O744" s="454"/>
      <c r="P744" s="454"/>
      <c r="Q744" s="454"/>
      <c r="R744" s="454"/>
      <c r="S744" s="454"/>
      <c r="T744" s="454"/>
      <c r="U744" s="454"/>
      <c r="V744" s="454"/>
      <c r="W744" s="454"/>
      <c r="Y744" s="459"/>
      <c r="Z744" s="454"/>
      <c r="AA744" s="224"/>
      <c r="AB744" s="454"/>
      <c r="AC744" s="454"/>
      <c r="AD744" s="454"/>
      <c r="AE744" s="454"/>
      <c r="AK744" s="137"/>
    </row>
    <row r="745" spans="1:37" ht="15.75" customHeight="1">
      <c r="A745" s="454"/>
      <c r="B745" s="454"/>
      <c r="C745" s="454"/>
      <c r="D745" s="454"/>
      <c r="E745" s="454"/>
      <c r="F745" s="454"/>
      <c r="G745" s="454"/>
      <c r="H745" s="454"/>
      <c r="I745" s="454"/>
      <c r="J745" s="454"/>
      <c r="K745" s="454"/>
      <c r="L745" s="454"/>
      <c r="M745" s="454"/>
      <c r="N745" s="454"/>
      <c r="O745" s="454"/>
      <c r="P745" s="454"/>
      <c r="Q745" s="454"/>
      <c r="R745" s="454"/>
      <c r="S745" s="454"/>
      <c r="T745" s="454"/>
      <c r="U745" s="454"/>
      <c r="V745" s="454"/>
      <c r="W745" s="454"/>
      <c r="Y745" s="459"/>
      <c r="Z745" s="454"/>
      <c r="AA745" s="224"/>
      <c r="AB745" s="454"/>
      <c r="AC745" s="454"/>
      <c r="AD745" s="454"/>
      <c r="AE745" s="454"/>
      <c r="AK745" s="137"/>
    </row>
    <row r="746" spans="1:37" ht="15.75" customHeight="1">
      <c r="A746" s="454"/>
      <c r="B746" s="454"/>
      <c r="C746" s="454"/>
      <c r="D746" s="454"/>
      <c r="E746" s="454"/>
      <c r="F746" s="454"/>
      <c r="G746" s="454"/>
      <c r="H746" s="454"/>
      <c r="I746" s="454"/>
      <c r="J746" s="454"/>
      <c r="K746" s="454"/>
      <c r="L746" s="454"/>
      <c r="M746" s="454"/>
      <c r="N746" s="454"/>
      <c r="O746" s="454"/>
      <c r="P746" s="454"/>
      <c r="Q746" s="454"/>
      <c r="R746" s="454"/>
      <c r="S746" s="454"/>
      <c r="T746" s="454"/>
      <c r="U746" s="454"/>
      <c r="V746" s="454"/>
      <c r="W746" s="454"/>
      <c r="Y746" s="459"/>
      <c r="Z746" s="454"/>
      <c r="AA746" s="224"/>
      <c r="AB746" s="454"/>
      <c r="AC746" s="454"/>
      <c r="AD746" s="454"/>
      <c r="AE746" s="454"/>
      <c r="AK746" s="137"/>
    </row>
    <row r="747" spans="1:37" ht="15.75" customHeight="1">
      <c r="A747" s="454"/>
      <c r="B747" s="454"/>
      <c r="C747" s="454"/>
      <c r="D747" s="454"/>
      <c r="E747" s="454"/>
      <c r="F747" s="454"/>
      <c r="G747" s="454"/>
      <c r="H747" s="454"/>
      <c r="I747" s="454"/>
      <c r="J747" s="454"/>
      <c r="K747" s="454"/>
      <c r="L747" s="454"/>
      <c r="M747" s="454"/>
      <c r="N747" s="454"/>
      <c r="O747" s="454"/>
      <c r="P747" s="454"/>
      <c r="Q747" s="454"/>
      <c r="R747" s="454"/>
      <c r="S747" s="454"/>
      <c r="T747" s="454"/>
      <c r="U747" s="454"/>
      <c r="V747" s="454"/>
      <c r="W747" s="454"/>
      <c r="Y747" s="459"/>
      <c r="Z747" s="454"/>
      <c r="AA747" s="224"/>
      <c r="AB747" s="454"/>
      <c r="AC747" s="454"/>
      <c r="AD747" s="454"/>
      <c r="AE747" s="454"/>
      <c r="AK747" s="137"/>
    </row>
    <row r="748" spans="1:37" ht="15.75" customHeight="1">
      <c r="A748" s="454"/>
      <c r="B748" s="454"/>
      <c r="C748" s="454"/>
      <c r="D748" s="454"/>
      <c r="E748" s="454"/>
      <c r="F748" s="454"/>
      <c r="G748" s="454"/>
      <c r="H748" s="454"/>
      <c r="I748" s="454"/>
      <c r="J748" s="454"/>
      <c r="K748" s="454"/>
      <c r="L748" s="454"/>
      <c r="M748" s="454"/>
      <c r="N748" s="454"/>
      <c r="O748" s="454"/>
      <c r="P748" s="454"/>
      <c r="Q748" s="454"/>
      <c r="R748" s="454"/>
      <c r="S748" s="454"/>
      <c r="T748" s="454"/>
      <c r="U748" s="454"/>
      <c r="V748" s="454"/>
      <c r="W748" s="454"/>
      <c r="Y748" s="459"/>
      <c r="Z748" s="454"/>
      <c r="AA748" s="224"/>
      <c r="AB748" s="454"/>
      <c r="AC748" s="454"/>
      <c r="AD748" s="454"/>
      <c r="AE748" s="454"/>
      <c r="AK748" s="137"/>
    </row>
    <row r="749" spans="1:37" ht="15.75" customHeight="1">
      <c r="A749" s="454"/>
      <c r="B749" s="454"/>
      <c r="C749" s="454"/>
      <c r="D749" s="454"/>
      <c r="E749" s="454"/>
      <c r="F749" s="454"/>
      <c r="G749" s="454"/>
      <c r="H749" s="454"/>
      <c r="I749" s="454"/>
      <c r="J749" s="454"/>
      <c r="K749" s="454"/>
      <c r="L749" s="454"/>
      <c r="M749" s="454"/>
      <c r="N749" s="454"/>
      <c r="O749" s="454"/>
      <c r="P749" s="454"/>
      <c r="Q749" s="454"/>
      <c r="R749" s="454"/>
      <c r="S749" s="454"/>
      <c r="T749" s="454"/>
      <c r="U749" s="454"/>
      <c r="V749" s="454"/>
      <c r="W749" s="454"/>
      <c r="Y749" s="459"/>
      <c r="Z749" s="454"/>
      <c r="AA749" s="224"/>
      <c r="AB749" s="454"/>
      <c r="AC749" s="454"/>
      <c r="AD749" s="454"/>
      <c r="AE749" s="454"/>
      <c r="AK749" s="137"/>
    </row>
    <row r="750" spans="1:37" ht="15.75" customHeight="1">
      <c r="A750" s="454"/>
      <c r="B750" s="454"/>
      <c r="C750" s="454"/>
      <c r="D750" s="454"/>
      <c r="E750" s="454"/>
      <c r="F750" s="454"/>
      <c r="G750" s="454"/>
      <c r="H750" s="454"/>
      <c r="I750" s="454"/>
      <c r="J750" s="454"/>
      <c r="K750" s="454"/>
      <c r="L750" s="454"/>
      <c r="M750" s="454"/>
      <c r="N750" s="454"/>
      <c r="O750" s="454"/>
      <c r="P750" s="454"/>
      <c r="Q750" s="454"/>
      <c r="R750" s="454"/>
      <c r="S750" s="454"/>
      <c r="T750" s="454"/>
      <c r="U750" s="454"/>
      <c r="V750" s="454"/>
      <c r="W750" s="454"/>
      <c r="Y750" s="459"/>
      <c r="Z750" s="454"/>
      <c r="AA750" s="224"/>
      <c r="AB750" s="454"/>
      <c r="AC750" s="454"/>
      <c r="AD750" s="454"/>
      <c r="AE750" s="454"/>
      <c r="AK750" s="137"/>
    </row>
    <row r="751" spans="1:37" ht="15.75" customHeight="1">
      <c r="A751" s="454"/>
      <c r="B751" s="454"/>
      <c r="C751" s="454"/>
      <c r="D751" s="454"/>
      <c r="E751" s="454"/>
      <c r="F751" s="454"/>
      <c r="G751" s="454"/>
      <c r="H751" s="454"/>
      <c r="I751" s="454"/>
      <c r="J751" s="454"/>
      <c r="K751" s="454"/>
      <c r="L751" s="454"/>
      <c r="M751" s="454"/>
      <c r="N751" s="454"/>
      <c r="O751" s="454"/>
      <c r="P751" s="454"/>
      <c r="Q751" s="454"/>
      <c r="R751" s="454"/>
      <c r="S751" s="454"/>
      <c r="T751" s="454"/>
      <c r="U751" s="454"/>
      <c r="V751" s="454"/>
      <c r="W751" s="454"/>
      <c r="Y751" s="459"/>
      <c r="Z751" s="454"/>
      <c r="AA751" s="224"/>
      <c r="AB751" s="454"/>
      <c r="AC751" s="454"/>
      <c r="AD751" s="454"/>
      <c r="AE751" s="454"/>
      <c r="AK751" s="137"/>
    </row>
    <row r="752" spans="1:37" ht="15.75" customHeight="1">
      <c r="A752" s="454"/>
      <c r="B752" s="454"/>
      <c r="C752" s="454"/>
      <c r="D752" s="454"/>
      <c r="E752" s="454"/>
      <c r="F752" s="454"/>
      <c r="G752" s="454"/>
      <c r="H752" s="454"/>
      <c r="I752" s="454"/>
      <c r="J752" s="454"/>
      <c r="K752" s="454"/>
      <c r="L752" s="454"/>
      <c r="M752" s="454"/>
      <c r="N752" s="454"/>
      <c r="O752" s="454"/>
      <c r="P752" s="454"/>
      <c r="Q752" s="454"/>
      <c r="R752" s="454"/>
      <c r="S752" s="454"/>
      <c r="T752" s="454"/>
      <c r="U752" s="454"/>
      <c r="V752" s="454"/>
      <c r="W752" s="454"/>
      <c r="Y752" s="459"/>
      <c r="Z752" s="454"/>
      <c r="AA752" s="224"/>
      <c r="AB752" s="454"/>
      <c r="AC752" s="454"/>
      <c r="AD752" s="454"/>
      <c r="AE752" s="454"/>
      <c r="AK752" s="137"/>
    </row>
    <row r="753" spans="1:37" ht="15.75" customHeight="1">
      <c r="A753" s="454"/>
      <c r="B753" s="454"/>
      <c r="C753" s="454"/>
      <c r="D753" s="454"/>
      <c r="E753" s="454"/>
      <c r="F753" s="454"/>
      <c r="G753" s="454"/>
      <c r="H753" s="454"/>
      <c r="I753" s="454"/>
      <c r="J753" s="454"/>
      <c r="K753" s="454"/>
      <c r="L753" s="454"/>
      <c r="M753" s="454"/>
      <c r="N753" s="454"/>
      <c r="O753" s="454"/>
      <c r="P753" s="454"/>
      <c r="Q753" s="454"/>
      <c r="R753" s="454"/>
      <c r="S753" s="454"/>
      <c r="T753" s="454"/>
      <c r="U753" s="454"/>
      <c r="V753" s="454"/>
      <c r="W753" s="454"/>
      <c r="Y753" s="459"/>
      <c r="Z753" s="454"/>
      <c r="AA753" s="224"/>
      <c r="AB753" s="454"/>
      <c r="AC753" s="454"/>
      <c r="AD753" s="454"/>
      <c r="AE753" s="454"/>
      <c r="AK753" s="137"/>
    </row>
    <row r="754" spans="1:37" ht="15.75" customHeight="1">
      <c r="A754" s="454"/>
      <c r="B754" s="454"/>
      <c r="C754" s="454"/>
      <c r="D754" s="454"/>
      <c r="E754" s="454"/>
      <c r="F754" s="454"/>
      <c r="G754" s="454"/>
      <c r="H754" s="454"/>
      <c r="I754" s="454"/>
      <c r="J754" s="454"/>
      <c r="K754" s="454"/>
      <c r="L754" s="454"/>
      <c r="M754" s="454"/>
      <c r="N754" s="454"/>
      <c r="O754" s="454"/>
      <c r="P754" s="454"/>
      <c r="Q754" s="454"/>
      <c r="R754" s="454"/>
      <c r="S754" s="454"/>
      <c r="T754" s="454"/>
      <c r="U754" s="454"/>
      <c r="V754" s="454"/>
      <c r="W754" s="454"/>
      <c r="Y754" s="459"/>
      <c r="Z754" s="454"/>
      <c r="AA754" s="224"/>
      <c r="AB754" s="454"/>
      <c r="AC754" s="454"/>
      <c r="AD754" s="454"/>
      <c r="AE754" s="454"/>
      <c r="AK754" s="137"/>
    </row>
    <row r="755" spans="1:37" ht="15.75" customHeight="1">
      <c r="A755" s="454"/>
      <c r="B755" s="454"/>
      <c r="C755" s="454"/>
      <c r="D755" s="454"/>
      <c r="E755" s="454"/>
      <c r="F755" s="454"/>
      <c r="G755" s="454"/>
      <c r="H755" s="454"/>
      <c r="I755" s="454"/>
      <c r="J755" s="454"/>
      <c r="K755" s="454"/>
      <c r="L755" s="454"/>
      <c r="M755" s="454"/>
      <c r="N755" s="454"/>
      <c r="O755" s="454"/>
      <c r="P755" s="454"/>
      <c r="Q755" s="454"/>
      <c r="R755" s="454"/>
      <c r="S755" s="454"/>
      <c r="T755" s="454"/>
      <c r="U755" s="454"/>
      <c r="V755" s="454"/>
      <c r="W755" s="454"/>
      <c r="Y755" s="459"/>
      <c r="Z755" s="454"/>
      <c r="AA755" s="224"/>
      <c r="AB755" s="454"/>
      <c r="AC755" s="454"/>
      <c r="AD755" s="454"/>
      <c r="AE755" s="454"/>
      <c r="AK755" s="137"/>
    </row>
    <row r="756" spans="1:37" ht="15.75" customHeight="1">
      <c r="A756" s="454"/>
      <c r="B756" s="454"/>
      <c r="C756" s="454"/>
      <c r="D756" s="454"/>
      <c r="E756" s="454"/>
      <c r="F756" s="454"/>
      <c r="G756" s="454"/>
      <c r="H756" s="454"/>
      <c r="I756" s="454"/>
      <c r="J756" s="454"/>
      <c r="K756" s="454"/>
      <c r="L756" s="454"/>
      <c r="M756" s="454"/>
      <c r="N756" s="454"/>
      <c r="O756" s="454"/>
      <c r="P756" s="454"/>
      <c r="Q756" s="454"/>
      <c r="R756" s="454"/>
      <c r="S756" s="454"/>
      <c r="T756" s="454"/>
      <c r="U756" s="454"/>
      <c r="V756" s="454"/>
      <c r="W756" s="454"/>
      <c r="Y756" s="459"/>
      <c r="Z756" s="454"/>
      <c r="AA756" s="224"/>
      <c r="AB756" s="454"/>
      <c r="AC756" s="454"/>
      <c r="AD756" s="454"/>
      <c r="AE756" s="454"/>
      <c r="AK756" s="137"/>
    </row>
    <row r="757" spans="1:37" ht="15.75" customHeight="1">
      <c r="A757" s="454"/>
      <c r="B757" s="454"/>
      <c r="C757" s="454"/>
      <c r="D757" s="454"/>
      <c r="E757" s="454"/>
      <c r="F757" s="454"/>
      <c r="G757" s="454"/>
      <c r="H757" s="454"/>
      <c r="I757" s="454"/>
      <c r="J757" s="454"/>
      <c r="K757" s="454"/>
      <c r="L757" s="454"/>
      <c r="M757" s="454"/>
      <c r="N757" s="454"/>
      <c r="O757" s="454"/>
      <c r="P757" s="454"/>
      <c r="Q757" s="454"/>
      <c r="R757" s="454"/>
      <c r="S757" s="454"/>
      <c r="T757" s="454"/>
      <c r="U757" s="454"/>
      <c r="V757" s="454"/>
      <c r="W757" s="454"/>
      <c r="Y757" s="459"/>
      <c r="Z757" s="454"/>
      <c r="AA757" s="224"/>
      <c r="AB757" s="454"/>
      <c r="AC757" s="454"/>
      <c r="AD757" s="454"/>
      <c r="AE757" s="454"/>
      <c r="AK757" s="137"/>
    </row>
    <row r="758" spans="1:37" ht="15.75" customHeight="1">
      <c r="A758" s="454"/>
      <c r="B758" s="454"/>
      <c r="C758" s="454"/>
      <c r="D758" s="454"/>
      <c r="E758" s="454"/>
      <c r="F758" s="454"/>
      <c r="G758" s="454"/>
      <c r="H758" s="454"/>
      <c r="I758" s="454"/>
      <c r="J758" s="454"/>
      <c r="K758" s="454"/>
      <c r="L758" s="454"/>
      <c r="M758" s="454"/>
      <c r="N758" s="454"/>
      <c r="O758" s="454"/>
      <c r="P758" s="454"/>
      <c r="Q758" s="454"/>
      <c r="R758" s="454"/>
      <c r="S758" s="454"/>
      <c r="T758" s="454"/>
      <c r="U758" s="454"/>
      <c r="V758" s="454"/>
      <c r="W758" s="454"/>
      <c r="Y758" s="459"/>
      <c r="Z758" s="454"/>
      <c r="AA758" s="224"/>
      <c r="AB758" s="454"/>
      <c r="AC758" s="454"/>
      <c r="AD758" s="454"/>
      <c r="AE758" s="454"/>
      <c r="AK758" s="137"/>
    </row>
    <row r="759" spans="1:37" ht="15.75" customHeight="1">
      <c r="A759" s="454"/>
      <c r="B759" s="454"/>
      <c r="C759" s="454"/>
      <c r="D759" s="454"/>
      <c r="E759" s="454"/>
      <c r="F759" s="454"/>
      <c r="G759" s="454"/>
      <c r="H759" s="454"/>
      <c r="I759" s="454"/>
      <c r="J759" s="454"/>
      <c r="K759" s="454"/>
      <c r="L759" s="454"/>
      <c r="M759" s="454"/>
      <c r="N759" s="454"/>
      <c r="O759" s="454"/>
      <c r="P759" s="454"/>
      <c r="Q759" s="454"/>
      <c r="R759" s="454"/>
      <c r="S759" s="454"/>
      <c r="T759" s="454"/>
      <c r="U759" s="454"/>
      <c r="V759" s="454"/>
      <c r="W759" s="454"/>
      <c r="Y759" s="459"/>
      <c r="Z759" s="454"/>
      <c r="AA759" s="224"/>
      <c r="AB759" s="454"/>
      <c r="AC759" s="454"/>
      <c r="AD759" s="454"/>
      <c r="AE759" s="454"/>
      <c r="AK759" s="137"/>
    </row>
    <row r="760" spans="1:37" ht="15.75" customHeight="1">
      <c r="A760" s="454"/>
      <c r="B760" s="454"/>
      <c r="C760" s="454"/>
      <c r="D760" s="454"/>
      <c r="E760" s="454"/>
      <c r="F760" s="454"/>
      <c r="G760" s="454"/>
      <c r="H760" s="454"/>
      <c r="I760" s="454"/>
      <c r="J760" s="454"/>
      <c r="K760" s="454"/>
      <c r="L760" s="454"/>
      <c r="M760" s="454"/>
      <c r="N760" s="454"/>
      <c r="O760" s="454"/>
      <c r="P760" s="454"/>
      <c r="Q760" s="454"/>
      <c r="R760" s="454"/>
      <c r="S760" s="454"/>
      <c r="T760" s="454"/>
      <c r="U760" s="454"/>
      <c r="V760" s="454"/>
      <c r="W760" s="454"/>
      <c r="Y760" s="459"/>
      <c r="Z760" s="454"/>
      <c r="AA760" s="224"/>
      <c r="AB760" s="454"/>
      <c r="AC760" s="454"/>
      <c r="AD760" s="454"/>
      <c r="AE760" s="454"/>
      <c r="AK760" s="137"/>
    </row>
    <row r="761" spans="1:37" ht="15.75" customHeight="1">
      <c r="A761" s="454"/>
      <c r="B761" s="454"/>
      <c r="C761" s="454"/>
      <c r="D761" s="454"/>
      <c r="E761" s="454"/>
      <c r="F761" s="454"/>
      <c r="G761" s="454"/>
      <c r="H761" s="454"/>
      <c r="I761" s="454"/>
      <c r="J761" s="454"/>
      <c r="K761" s="454"/>
      <c r="L761" s="454"/>
      <c r="M761" s="454"/>
      <c r="N761" s="454"/>
      <c r="O761" s="454"/>
      <c r="P761" s="454"/>
      <c r="Q761" s="454"/>
      <c r="R761" s="454"/>
      <c r="S761" s="454"/>
      <c r="T761" s="454"/>
      <c r="U761" s="454"/>
      <c r="V761" s="454"/>
      <c r="W761" s="454"/>
      <c r="Y761" s="459"/>
      <c r="Z761" s="454"/>
      <c r="AA761" s="224"/>
      <c r="AB761" s="454"/>
      <c r="AC761" s="454"/>
      <c r="AD761" s="454"/>
      <c r="AE761" s="454"/>
      <c r="AK761" s="137"/>
    </row>
    <row r="762" spans="1:37" ht="15.75" customHeight="1">
      <c r="A762" s="454"/>
      <c r="B762" s="454"/>
      <c r="C762" s="454"/>
      <c r="D762" s="454"/>
      <c r="E762" s="454"/>
      <c r="F762" s="454"/>
      <c r="G762" s="454"/>
      <c r="H762" s="454"/>
      <c r="I762" s="454"/>
      <c r="J762" s="454"/>
      <c r="K762" s="454"/>
      <c r="L762" s="454"/>
      <c r="M762" s="454"/>
      <c r="N762" s="454"/>
      <c r="O762" s="454"/>
      <c r="P762" s="454"/>
      <c r="Q762" s="454"/>
      <c r="R762" s="454"/>
      <c r="S762" s="454"/>
      <c r="T762" s="454"/>
      <c r="U762" s="454"/>
      <c r="V762" s="454"/>
      <c r="W762" s="454"/>
      <c r="Y762" s="459"/>
      <c r="Z762" s="454"/>
      <c r="AA762" s="224"/>
      <c r="AB762" s="454"/>
      <c r="AC762" s="454"/>
      <c r="AD762" s="454"/>
      <c r="AE762" s="454"/>
      <c r="AK762" s="137"/>
    </row>
    <row r="763" spans="1:37" ht="15.75" customHeight="1">
      <c r="A763" s="454"/>
      <c r="B763" s="454"/>
      <c r="C763" s="454"/>
      <c r="D763" s="454"/>
      <c r="E763" s="454"/>
      <c r="F763" s="454"/>
      <c r="G763" s="454"/>
      <c r="H763" s="454"/>
      <c r="I763" s="454"/>
      <c r="J763" s="454"/>
      <c r="K763" s="454"/>
      <c r="L763" s="454"/>
      <c r="M763" s="454"/>
      <c r="N763" s="454"/>
      <c r="O763" s="454"/>
      <c r="P763" s="454"/>
      <c r="Q763" s="454"/>
      <c r="R763" s="454"/>
      <c r="S763" s="454"/>
      <c r="T763" s="454"/>
      <c r="U763" s="454"/>
      <c r="V763" s="454"/>
      <c r="W763" s="454"/>
      <c r="Y763" s="459"/>
      <c r="Z763" s="454"/>
      <c r="AA763" s="224"/>
      <c r="AB763" s="454"/>
      <c r="AC763" s="454"/>
      <c r="AD763" s="454"/>
      <c r="AE763" s="454"/>
      <c r="AK763" s="137"/>
    </row>
    <row r="764" spans="1:37" ht="15.75" customHeight="1">
      <c r="A764" s="454"/>
      <c r="B764" s="454"/>
      <c r="C764" s="454"/>
      <c r="D764" s="454"/>
      <c r="E764" s="454"/>
      <c r="F764" s="454"/>
      <c r="G764" s="454"/>
      <c r="H764" s="454"/>
      <c r="I764" s="454"/>
      <c r="J764" s="454"/>
      <c r="K764" s="454"/>
      <c r="L764" s="454"/>
      <c r="M764" s="454"/>
      <c r="N764" s="454"/>
      <c r="O764" s="454"/>
      <c r="P764" s="454"/>
      <c r="Q764" s="454"/>
      <c r="R764" s="454"/>
      <c r="S764" s="454"/>
      <c r="T764" s="454"/>
      <c r="U764" s="454"/>
      <c r="V764" s="454"/>
      <c r="W764" s="454"/>
      <c r="Y764" s="459"/>
      <c r="Z764" s="454"/>
      <c r="AA764" s="224"/>
      <c r="AB764" s="454"/>
      <c r="AC764" s="454"/>
      <c r="AD764" s="454"/>
      <c r="AE764" s="454"/>
      <c r="AK764" s="137"/>
    </row>
    <row r="765" spans="1:37" ht="15.75" customHeight="1">
      <c r="A765" s="454"/>
      <c r="B765" s="454"/>
      <c r="C765" s="454"/>
      <c r="D765" s="454"/>
      <c r="E765" s="454"/>
      <c r="F765" s="454"/>
      <c r="G765" s="454"/>
      <c r="H765" s="454"/>
      <c r="I765" s="454"/>
      <c r="J765" s="454"/>
      <c r="K765" s="454"/>
      <c r="L765" s="454"/>
      <c r="M765" s="454"/>
      <c r="N765" s="454"/>
      <c r="O765" s="454"/>
      <c r="P765" s="454"/>
      <c r="Q765" s="454"/>
      <c r="R765" s="454"/>
      <c r="S765" s="454"/>
      <c r="T765" s="454"/>
      <c r="U765" s="454"/>
      <c r="V765" s="454"/>
      <c r="W765" s="454"/>
      <c r="Y765" s="459"/>
      <c r="Z765" s="454"/>
      <c r="AA765" s="224"/>
      <c r="AB765" s="454"/>
      <c r="AC765" s="454"/>
      <c r="AD765" s="454"/>
      <c r="AE765" s="454"/>
      <c r="AK765" s="137"/>
    </row>
    <row r="766" spans="1:37" ht="15.75" customHeight="1">
      <c r="A766" s="454"/>
      <c r="B766" s="454"/>
      <c r="C766" s="454"/>
      <c r="D766" s="454"/>
      <c r="E766" s="454"/>
      <c r="F766" s="454"/>
      <c r="G766" s="454"/>
      <c r="H766" s="454"/>
      <c r="I766" s="454"/>
      <c r="J766" s="454"/>
      <c r="K766" s="454"/>
      <c r="L766" s="454"/>
      <c r="M766" s="454"/>
      <c r="N766" s="454"/>
      <c r="O766" s="454"/>
      <c r="P766" s="454"/>
      <c r="Q766" s="454"/>
      <c r="R766" s="454"/>
      <c r="S766" s="454"/>
      <c r="T766" s="454"/>
      <c r="U766" s="454"/>
      <c r="V766" s="454"/>
      <c r="W766" s="454"/>
      <c r="Y766" s="459"/>
      <c r="Z766" s="454"/>
      <c r="AA766" s="224"/>
      <c r="AB766" s="454"/>
      <c r="AC766" s="454"/>
      <c r="AD766" s="454"/>
      <c r="AE766" s="454"/>
      <c r="AK766" s="137"/>
    </row>
    <row r="767" spans="1:37" ht="15.75" customHeight="1">
      <c r="A767" s="454"/>
      <c r="B767" s="454"/>
      <c r="C767" s="454"/>
      <c r="D767" s="454"/>
      <c r="E767" s="454"/>
      <c r="F767" s="454"/>
      <c r="G767" s="454"/>
      <c r="H767" s="454"/>
      <c r="I767" s="454"/>
      <c r="J767" s="454"/>
      <c r="K767" s="454"/>
      <c r="L767" s="454"/>
      <c r="M767" s="454"/>
      <c r="N767" s="454"/>
      <c r="O767" s="454"/>
      <c r="P767" s="454"/>
      <c r="Q767" s="454"/>
      <c r="R767" s="454"/>
      <c r="S767" s="454"/>
      <c r="T767" s="454"/>
      <c r="U767" s="454"/>
      <c r="V767" s="454"/>
      <c r="W767" s="454"/>
      <c r="Y767" s="459"/>
      <c r="Z767" s="454"/>
      <c r="AA767" s="224"/>
      <c r="AB767" s="454"/>
      <c r="AC767" s="454"/>
      <c r="AD767" s="454"/>
      <c r="AE767" s="454"/>
      <c r="AK767" s="137"/>
    </row>
    <row r="768" spans="1:37" ht="15.75" customHeight="1">
      <c r="A768" s="454"/>
      <c r="B768" s="454"/>
      <c r="C768" s="454"/>
      <c r="D768" s="454"/>
      <c r="E768" s="454"/>
      <c r="F768" s="454"/>
      <c r="G768" s="454"/>
      <c r="H768" s="454"/>
      <c r="I768" s="454"/>
      <c r="J768" s="454"/>
      <c r="K768" s="454"/>
      <c r="L768" s="454"/>
      <c r="M768" s="454"/>
      <c r="N768" s="454"/>
      <c r="O768" s="454"/>
      <c r="P768" s="454"/>
      <c r="Q768" s="454"/>
      <c r="R768" s="454"/>
      <c r="S768" s="454"/>
      <c r="T768" s="454"/>
      <c r="U768" s="454"/>
      <c r="V768" s="454"/>
      <c r="W768" s="454"/>
      <c r="Y768" s="459"/>
      <c r="Z768" s="454"/>
      <c r="AA768" s="224"/>
      <c r="AB768" s="454"/>
      <c r="AC768" s="454"/>
      <c r="AD768" s="454"/>
      <c r="AE768" s="454"/>
      <c r="AK768" s="137"/>
    </row>
    <row r="769" spans="1:37" ht="15.75" customHeight="1">
      <c r="A769" s="454"/>
      <c r="B769" s="454"/>
      <c r="C769" s="454"/>
      <c r="D769" s="454"/>
      <c r="E769" s="454"/>
      <c r="F769" s="454"/>
      <c r="G769" s="454"/>
      <c r="H769" s="454"/>
      <c r="I769" s="454"/>
      <c r="J769" s="454"/>
      <c r="K769" s="454"/>
      <c r="L769" s="454"/>
      <c r="M769" s="454"/>
      <c r="N769" s="454"/>
      <c r="O769" s="454"/>
      <c r="P769" s="454"/>
      <c r="Q769" s="454"/>
      <c r="R769" s="454"/>
      <c r="S769" s="454"/>
      <c r="T769" s="454"/>
      <c r="U769" s="454"/>
      <c r="V769" s="454"/>
      <c r="W769" s="454"/>
      <c r="Y769" s="459"/>
      <c r="Z769" s="454"/>
      <c r="AA769" s="224"/>
      <c r="AB769" s="454"/>
      <c r="AC769" s="454"/>
      <c r="AD769" s="454"/>
      <c r="AE769" s="454"/>
      <c r="AK769" s="137"/>
    </row>
    <row r="770" spans="1:37" ht="15.75" customHeight="1">
      <c r="A770" s="454"/>
      <c r="B770" s="454"/>
      <c r="C770" s="454"/>
      <c r="D770" s="454"/>
      <c r="E770" s="454"/>
      <c r="F770" s="454"/>
      <c r="G770" s="454"/>
      <c r="H770" s="454"/>
      <c r="I770" s="454"/>
      <c r="J770" s="454"/>
      <c r="K770" s="454"/>
      <c r="L770" s="454"/>
      <c r="M770" s="454"/>
      <c r="N770" s="454"/>
      <c r="O770" s="454"/>
      <c r="P770" s="454"/>
      <c r="Q770" s="454"/>
      <c r="R770" s="454"/>
      <c r="S770" s="454"/>
      <c r="T770" s="454"/>
      <c r="U770" s="454"/>
      <c r="V770" s="454"/>
      <c r="W770" s="454"/>
      <c r="Y770" s="459"/>
      <c r="Z770" s="454"/>
      <c r="AA770" s="224"/>
      <c r="AB770" s="454"/>
      <c r="AC770" s="454"/>
      <c r="AD770" s="454"/>
      <c r="AE770" s="454"/>
      <c r="AK770" s="137"/>
    </row>
    <row r="771" spans="1:37" ht="15.75" customHeight="1">
      <c r="A771" s="454"/>
      <c r="B771" s="454"/>
      <c r="C771" s="454"/>
      <c r="D771" s="454"/>
      <c r="E771" s="454"/>
      <c r="F771" s="454"/>
      <c r="G771" s="454"/>
      <c r="H771" s="454"/>
      <c r="I771" s="454"/>
      <c r="J771" s="454"/>
      <c r="K771" s="454"/>
      <c r="L771" s="454"/>
      <c r="M771" s="454"/>
      <c r="N771" s="454"/>
      <c r="O771" s="454"/>
      <c r="P771" s="454"/>
      <c r="Q771" s="454"/>
      <c r="R771" s="454"/>
      <c r="S771" s="454"/>
      <c r="T771" s="454"/>
      <c r="U771" s="454"/>
      <c r="V771" s="454"/>
      <c r="W771" s="454"/>
      <c r="Y771" s="459"/>
      <c r="Z771" s="454"/>
      <c r="AA771" s="224"/>
      <c r="AB771" s="454"/>
      <c r="AC771" s="454"/>
      <c r="AD771" s="454"/>
      <c r="AE771" s="454"/>
      <c r="AK771" s="137"/>
    </row>
    <row r="772" spans="1:37" ht="15.75" customHeight="1">
      <c r="A772" s="454"/>
      <c r="B772" s="454"/>
      <c r="C772" s="454"/>
      <c r="D772" s="454"/>
      <c r="E772" s="454"/>
      <c r="F772" s="454"/>
      <c r="G772" s="454"/>
      <c r="H772" s="454"/>
      <c r="I772" s="454"/>
      <c r="J772" s="454"/>
      <c r="K772" s="454"/>
      <c r="L772" s="454"/>
      <c r="M772" s="454"/>
      <c r="N772" s="454"/>
      <c r="O772" s="454"/>
      <c r="P772" s="454"/>
      <c r="Q772" s="454"/>
      <c r="R772" s="454"/>
      <c r="S772" s="454"/>
      <c r="T772" s="454"/>
      <c r="U772" s="454"/>
      <c r="V772" s="454"/>
      <c r="W772" s="454"/>
      <c r="Y772" s="459"/>
      <c r="Z772" s="454"/>
      <c r="AA772" s="224"/>
      <c r="AB772" s="454"/>
      <c r="AC772" s="454"/>
      <c r="AD772" s="454"/>
      <c r="AE772" s="454"/>
      <c r="AK772" s="137"/>
    </row>
    <row r="773" spans="1:37" ht="15.75" customHeight="1">
      <c r="A773" s="454"/>
      <c r="B773" s="454"/>
      <c r="C773" s="454"/>
      <c r="D773" s="454"/>
      <c r="E773" s="454"/>
      <c r="F773" s="454"/>
      <c r="G773" s="454"/>
      <c r="H773" s="454"/>
      <c r="I773" s="454"/>
      <c r="J773" s="454"/>
      <c r="K773" s="454"/>
      <c r="L773" s="454"/>
      <c r="M773" s="454"/>
      <c r="N773" s="454"/>
      <c r="O773" s="454"/>
      <c r="P773" s="454"/>
      <c r="Q773" s="454"/>
      <c r="R773" s="454"/>
      <c r="S773" s="454"/>
      <c r="T773" s="454"/>
      <c r="U773" s="454"/>
      <c r="V773" s="454"/>
      <c r="W773" s="454"/>
      <c r="Y773" s="459"/>
      <c r="Z773" s="454"/>
      <c r="AA773" s="224"/>
      <c r="AB773" s="454"/>
      <c r="AC773" s="454"/>
      <c r="AD773" s="454"/>
      <c r="AE773" s="454"/>
      <c r="AK773" s="137"/>
    </row>
    <row r="774" spans="1:37" ht="15.75" customHeight="1">
      <c r="A774" s="454"/>
      <c r="B774" s="454"/>
      <c r="C774" s="454"/>
      <c r="D774" s="454"/>
      <c r="E774" s="454"/>
      <c r="F774" s="454"/>
      <c r="G774" s="454"/>
      <c r="H774" s="454"/>
      <c r="I774" s="454"/>
      <c r="J774" s="454"/>
      <c r="K774" s="454"/>
      <c r="L774" s="454"/>
      <c r="M774" s="454"/>
      <c r="N774" s="454"/>
      <c r="O774" s="454"/>
      <c r="P774" s="454"/>
      <c r="Q774" s="454"/>
      <c r="R774" s="454"/>
      <c r="S774" s="454"/>
      <c r="T774" s="454"/>
      <c r="U774" s="454"/>
      <c r="V774" s="454"/>
      <c r="W774" s="454"/>
      <c r="Y774" s="459"/>
      <c r="Z774" s="454"/>
      <c r="AA774" s="224"/>
      <c r="AB774" s="454"/>
      <c r="AC774" s="454"/>
      <c r="AD774" s="454"/>
      <c r="AE774" s="454"/>
      <c r="AK774" s="137"/>
    </row>
    <row r="775" spans="1:37" ht="15.75" customHeight="1">
      <c r="A775" s="454"/>
      <c r="B775" s="454"/>
      <c r="C775" s="454"/>
      <c r="D775" s="454"/>
      <c r="E775" s="454"/>
      <c r="F775" s="454"/>
      <c r="G775" s="454"/>
      <c r="H775" s="454"/>
      <c r="I775" s="454"/>
      <c r="J775" s="454"/>
      <c r="K775" s="454"/>
      <c r="L775" s="454"/>
      <c r="M775" s="454"/>
      <c r="N775" s="454"/>
      <c r="O775" s="454"/>
      <c r="P775" s="454"/>
      <c r="Q775" s="454"/>
      <c r="R775" s="454"/>
      <c r="S775" s="454"/>
      <c r="T775" s="454"/>
      <c r="U775" s="454"/>
      <c r="V775" s="454"/>
      <c r="W775" s="454"/>
      <c r="Y775" s="459"/>
      <c r="Z775" s="454"/>
      <c r="AA775" s="224"/>
      <c r="AB775" s="454"/>
      <c r="AC775" s="454"/>
      <c r="AD775" s="454"/>
      <c r="AE775" s="454"/>
      <c r="AK775" s="137"/>
    </row>
    <row r="776" spans="1:37" ht="15.75" customHeight="1">
      <c r="A776" s="454"/>
      <c r="B776" s="454"/>
      <c r="C776" s="454"/>
      <c r="D776" s="454"/>
      <c r="E776" s="454"/>
      <c r="F776" s="454"/>
      <c r="G776" s="454"/>
      <c r="H776" s="454"/>
      <c r="I776" s="454"/>
      <c r="J776" s="454"/>
      <c r="K776" s="454"/>
      <c r="L776" s="454"/>
      <c r="M776" s="454"/>
      <c r="N776" s="454"/>
      <c r="O776" s="454"/>
      <c r="P776" s="454"/>
      <c r="Q776" s="454"/>
      <c r="R776" s="454"/>
      <c r="S776" s="454"/>
      <c r="T776" s="454"/>
      <c r="U776" s="454"/>
      <c r="V776" s="454"/>
      <c r="W776" s="454"/>
      <c r="Y776" s="459"/>
      <c r="Z776" s="454"/>
      <c r="AA776" s="224"/>
      <c r="AB776" s="454"/>
      <c r="AC776" s="454"/>
      <c r="AD776" s="454"/>
      <c r="AE776" s="454"/>
      <c r="AK776" s="137"/>
    </row>
    <row r="777" spans="1:37" ht="15.75" customHeight="1">
      <c r="A777" s="454"/>
      <c r="B777" s="454"/>
      <c r="C777" s="454"/>
      <c r="D777" s="454"/>
      <c r="E777" s="454"/>
      <c r="F777" s="454"/>
      <c r="G777" s="454"/>
      <c r="H777" s="454"/>
      <c r="I777" s="454"/>
      <c r="J777" s="454"/>
      <c r="K777" s="454"/>
      <c r="L777" s="454"/>
      <c r="M777" s="454"/>
      <c r="N777" s="454"/>
      <c r="O777" s="454"/>
      <c r="P777" s="454"/>
      <c r="Q777" s="454"/>
      <c r="R777" s="454"/>
      <c r="S777" s="454"/>
      <c r="T777" s="454"/>
      <c r="U777" s="454"/>
      <c r="V777" s="454"/>
      <c r="W777" s="454"/>
      <c r="Y777" s="459"/>
      <c r="Z777" s="454"/>
      <c r="AA777" s="224"/>
      <c r="AB777" s="454"/>
      <c r="AC777" s="454"/>
      <c r="AD777" s="454"/>
      <c r="AE777" s="454"/>
      <c r="AK777" s="137"/>
    </row>
    <row r="778" spans="1:37" ht="15.75" customHeight="1">
      <c r="A778" s="454"/>
      <c r="B778" s="454"/>
      <c r="C778" s="454"/>
      <c r="D778" s="454"/>
      <c r="E778" s="454"/>
      <c r="F778" s="454"/>
      <c r="G778" s="454"/>
      <c r="H778" s="454"/>
      <c r="I778" s="454"/>
      <c r="J778" s="454"/>
      <c r="K778" s="454"/>
      <c r="L778" s="454"/>
      <c r="M778" s="454"/>
      <c r="N778" s="454"/>
      <c r="O778" s="454"/>
      <c r="P778" s="454"/>
      <c r="Q778" s="454"/>
      <c r="R778" s="454"/>
      <c r="S778" s="454"/>
      <c r="T778" s="454"/>
      <c r="U778" s="454"/>
      <c r="V778" s="454"/>
      <c r="W778" s="454"/>
      <c r="Y778" s="459"/>
      <c r="Z778" s="454"/>
      <c r="AA778" s="224"/>
      <c r="AB778" s="454"/>
      <c r="AC778" s="454"/>
      <c r="AD778" s="454"/>
      <c r="AE778" s="454"/>
      <c r="AK778" s="137"/>
    </row>
    <row r="779" spans="1:37" ht="15.75" customHeight="1">
      <c r="A779" s="454"/>
      <c r="B779" s="454"/>
      <c r="C779" s="454"/>
      <c r="D779" s="454"/>
      <c r="E779" s="454"/>
      <c r="F779" s="454"/>
      <c r="G779" s="454"/>
      <c r="H779" s="454"/>
      <c r="I779" s="454"/>
      <c r="J779" s="454"/>
      <c r="K779" s="454"/>
      <c r="L779" s="454"/>
      <c r="M779" s="454"/>
      <c r="N779" s="454"/>
      <c r="O779" s="454"/>
      <c r="P779" s="454"/>
      <c r="Q779" s="454"/>
      <c r="R779" s="454"/>
      <c r="S779" s="454"/>
      <c r="T779" s="454"/>
      <c r="U779" s="454"/>
      <c r="V779" s="454"/>
      <c r="W779" s="454"/>
      <c r="Y779" s="459"/>
      <c r="Z779" s="454"/>
      <c r="AA779" s="224"/>
      <c r="AB779" s="454"/>
      <c r="AC779" s="454"/>
      <c r="AD779" s="454"/>
      <c r="AE779" s="454"/>
      <c r="AK779" s="137"/>
    </row>
    <row r="780" spans="1:37" ht="15.75" customHeight="1">
      <c r="A780" s="454"/>
      <c r="B780" s="454"/>
      <c r="C780" s="454"/>
      <c r="D780" s="454"/>
      <c r="E780" s="454"/>
      <c r="F780" s="454"/>
      <c r="G780" s="454"/>
      <c r="H780" s="454"/>
      <c r="I780" s="454"/>
      <c r="J780" s="454"/>
      <c r="K780" s="454"/>
      <c r="L780" s="454"/>
      <c r="M780" s="454"/>
      <c r="N780" s="454"/>
      <c r="O780" s="454"/>
      <c r="P780" s="454"/>
      <c r="Q780" s="454"/>
      <c r="R780" s="454"/>
      <c r="S780" s="454"/>
      <c r="T780" s="454"/>
      <c r="U780" s="454"/>
      <c r="V780" s="454"/>
      <c r="W780" s="454"/>
      <c r="Y780" s="459"/>
      <c r="Z780" s="454"/>
      <c r="AA780" s="224"/>
      <c r="AB780" s="454"/>
      <c r="AC780" s="454"/>
      <c r="AD780" s="454"/>
      <c r="AE780" s="454"/>
      <c r="AK780" s="137"/>
    </row>
    <row r="781" spans="1:37" ht="15.75" customHeight="1">
      <c r="A781" s="454"/>
      <c r="B781" s="454"/>
      <c r="C781" s="454"/>
      <c r="D781" s="454"/>
      <c r="E781" s="454"/>
      <c r="F781" s="454"/>
      <c r="G781" s="454"/>
      <c r="H781" s="454"/>
      <c r="I781" s="454"/>
      <c r="J781" s="454"/>
      <c r="K781" s="454"/>
      <c r="L781" s="454"/>
      <c r="M781" s="454"/>
      <c r="N781" s="454"/>
      <c r="O781" s="454"/>
      <c r="P781" s="454"/>
      <c r="Q781" s="454"/>
      <c r="R781" s="454"/>
      <c r="S781" s="454"/>
      <c r="T781" s="454"/>
      <c r="U781" s="454"/>
      <c r="V781" s="454"/>
      <c r="W781" s="454"/>
      <c r="Y781" s="459"/>
      <c r="Z781" s="454"/>
      <c r="AA781" s="224"/>
      <c r="AB781" s="454"/>
      <c r="AC781" s="454"/>
      <c r="AD781" s="454"/>
      <c r="AE781" s="454"/>
      <c r="AK781" s="137"/>
    </row>
    <row r="782" spans="1:37" ht="15.75" customHeight="1">
      <c r="A782" s="454"/>
      <c r="B782" s="454"/>
      <c r="C782" s="454"/>
      <c r="D782" s="454"/>
      <c r="E782" s="454"/>
      <c r="F782" s="454"/>
      <c r="G782" s="454"/>
      <c r="H782" s="454"/>
      <c r="I782" s="454"/>
      <c r="J782" s="454"/>
      <c r="K782" s="454"/>
      <c r="L782" s="454"/>
      <c r="M782" s="454"/>
      <c r="N782" s="454"/>
      <c r="O782" s="454"/>
      <c r="P782" s="454"/>
      <c r="Q782" s="454"/>
      <c r="R782" s="454"/>
      <c r="S782" s="454"/>
      <c r="T782" s="454"/>
      <c r="U782" s="454"/>
      <c r="V782" s="454"/>
      <c r="W782" s="454"/>
      <c r="Y782" s="459"/>
      <c r="Z782" s="454"/>
      <c r="AA782" s="224"/>
      <c r="AB782" s="454"/>
      <c r="AC782" s="454"/>
      <c r="AD782" s="454"/>
      <c r="AE782" s="454"/>
      <c r="AK782" s="137"/>
    </row>
    <row r="783" spans="1:37" ht="15.75" customHeight="1">
      <c r="A783" s="454"/>
      <c r="B783" s="454"/>
      <c r="C783" s="454"/>
      <c r="D783" s="454"/>
      <c r="E783" s="454"/>
      <c r="F783" s="454"/>
      <c r="G783" s="454"/>
      <c r="H783" s="454"/>
      <c r="I783" s="454"/>
      <c r="J783" s="454"/>
      <c r="K783" s="454"/>
      <c r="L783" s="454"/>
      <c r="M783" s="454"/>
      <c r="N783" s="454"/>
      <c r="O783" s="454"/>
      <c r="P783" s="454"/>
      <c r="Q783" s="454"/>
      <c r="R783" s="454"/>
      <c r="S783" s="454"/>
      <c r="T783" s="454"/>
      <c r="U783" s="454"/>
      <c r="V783" s="454"/>
      <c r="W783" s="454"/>
      <c r="Y783" s="459"/>
      <c r="Z783" s="454"/>
      <c r="AA783" s="224"/>
      <c r="AB783" s="454"/>
      <c r="AC783" s="454"/>
      <c r="AD783" s="454"/>
      <c r="AE783" s="454"/>
      <c r="AK783" s="137"/>
    </row>
    <row r="784" spans="1:37" ht="15.75" customHeight="1">
      <c r="A784" s="454"/>
      <c r="B784" s="454"/>
      <c r="C784" s="454"/>
      <c r="D784" s="454"/>
      <c r="E784" s="454"/>
      <c r="F784" s="454"/>
      <c r="G784" s="454"/>
      <c r="H784" s="454"/>
      <c r="I784" s="454"/>
      <c r="J784" s="454"/>
      <c r="K784" s="454"/>
      <c r="L784" s="454"/>
      <c r="M784" s="454"/>
      <c r="N784" s="454"/>
      <c r="O784" s="454"/>
      <c r="P784" s="454"/>
      <c r="Q784" s="454"/>
      <c r="R784" s="454"/>
      <c r="S784" s="454"/>
      <c r="T784" s="454"/>
      <c r="U784" s="454"/>
      <c r="V784" s="454"/>
      <c r="W784" s="454"/>
      <c r="Y784" s="459"/>
      <c r="Z784" s="454"/>
      <c r="AA784" s="224"/>
      <c r="AB784" s="454"/>
      <c r="AC784" s="454"/>
      <c r="AD784" s="454"/>
      <c r="AE784" s="454"/>
      <c r="AK784" s="137"/>
    </row>
    <row r="785" spans="1:37" ht="15.75" customHeight="1">
      <c r="A785" s="454"/>
      <c r="B785" s="454"/>
      <c r="C785" s="454"/>
      <c r="D785" s="454"/>
      <c r="E785" s="454"/>
      <c r="F785" s="454"/>
      <c r="G785" s="454"/>
      <c r="H785" s="454"/>
      <c r="I785" s="454"/>
      <c r="J785" s="454"/>
      <c r="K785" s="454"/>
      <c r="L785" s="454"/>
      <c r="M785" s="454"/>
      <c r="N785" s="454"/>
      <c r="O785" s="454"/>
      <c r="P785" s="454"/>
      <c r="Q785" s="454"/>
      <c r="R785" s="454"/>
      <c r="S785" s="454"/>
      <c r="T785" s="454"/>
      <c r="U785" s="454"/>
      <c r="V785" s="454"/>
      <c r="W785" s="454"/>
      <c r="Y785" s="459"/>
      <c r="Z785" s="454"/>
      <c r="AA785" s="224"/>
      <c r="AB785" s="454"/>
      <c r="AC785" s="454"/>
      <c r="AD785" s="454"/>
      <c r="AE785" s="454"/>
      <c r="AK785" s="137"/>
    </row>
    <row r="786" spans="1:37" ht="15.75" customHeight="1">
      <c r="A786" s="454"/>
      <c r="B786" s="454"/>
      <c r="C786" s="454"/>
      <c r="D786" s="454"/>
      <c r="E786" s="454"/>
      <c r="F786" s="454"/>
      <c r="G786" s="454"/>
      <c r="H786" s="454"/>
      <c r="I786" s="454"/>
      <c r="J786" s="454"/>
      <c r="K786" s="454"/>
      <c r="L786" s="454"/>
      <c r="M786" s="454"/>
      <c r="N786" s="454"/>
      <c r="O786" s="454"/>
      <c r="P786" s="454"/>
      <c r="Q786" s="454"/>
      <c r="R786" s="454"/>
      <c r="S786" s="454"/>
      <c r="T786" s="454"/>
      <c r="U786" s="454"/>
      <c r="V786" s="454"/>
      <c r="W786" s="454"/>
      <c r="Y786" s="459"/>
      <c r="Z786" s="454"/>
      <c r="AA786" s="224"/>
      <c r="AB786" s="454"/>
      <c r="AC786" s="454"/>
      <c r="AD786" s="454"/>
      <c r="AE786" s="454"/>
      <c r="AK786" s="137"/>
    </row>
    <row r="787" spans="1:37" ht="15.75" customHeight="1">
      <c r="A787" s="454"/>
      <c r="B787" s="454"/>
      <c r="C787" s="454"/>
      <c r="D787" s="454"/>
      <c r="E787" s="454"/>
      <c r="F787" s="454"/>
      <c r="G787" s="454"/>
      <c r="H787" s="454"/>
      <c r="I787" s="454"/>
      <c r="J787" s="454"/>
      <c r="K787" s="454"/>
      <c r="L787" s="454"/>
      <c r="M787" s="454"/>
      <c r="N787" s="454"/>
      <c r="O787" s="454"/>
      <c r="P787" s="454"/>
      <c r="Q787" s="454"/>
      <c r="R787" s="454"/>
      <c r="S787" s="454"/>
      <c r="T787" s="454"/>
      <c r="U787" s="454"/>
      <c r="V787" s="454"/>
      <c r="W787" s="454"/>
      <c r="Y787" s="459"/>
      <c r="Z787" s="454"/>
      <c r="AA787" s="224"/>
      <c r="AB787" s="454"/>
      <c r="AC787" s="454"/>
      <c r="AD787" s="454"/>
      <c r="AE787" s="454"/>
      <c r="AK787" s="137"/>
    </row>
    <row r="788" spans="1:37" ht="15.75" customHeight="1">
      <c r="A788" s="454"/>
      <c r="B788" s="454"/>
      <c r="C788" s="454"/>
      <c r="D788" s="454"/>
      <c r="E788" s="454"/>
      <c r="F788" s="454"/>
      <c r="G788" s="454"/>
      <c r="H788" s="454"/>
      <c r="I788" s="454"/>
      <c r="J788" s="454"/>
      <c r="K788" s="454"/>
      <c r="L788" s="454"/>
      <c r="M788" s="454"/>
      <c r="N788" s="454"/>
      <c r="O788" s="454"/>
      <c r="P788" s="454"/>
      <c r="Q788" s="454"/>
      <c r="R788" s="454"/>
      <c r="S788" s="454"/>
      <c r="T788" s="454"/>
      <c r="U788" s="454"/>
      <c r="V788" s="454"/>
      <c r="W788" s="454"/>
      <c r="Y788" s="459"/>
      <c r="Z788" s="454"/>
      <c r="AA788" s="224"/>
      <c r="AB788" s="454"/>
      <c r="AC788" s="454"/>
      <c r="AD788" s="454"/>
      <c r="AE788" s="454"/>
      <c r="AK788" s="137"/>
    </row>
    <row r="789" spans="1:37" ht="15.75" customHeight="1">
      <c r="A789" s="454"/>
      <c r="B789" s="454"/>
      <c r="C789" s="454"/>
      <c r="D789" s="454"/>
      <c r="E789" s="454"/>
      <c r="F789" s="454"/>
      <c r="G789" s="454"/>
      <c r="H789" s="454"/>
      <c r="I789" s="454"/>
      <c r="J789" s="454"/>
      <c r="K789" s="454"/>
      <c r="L789" s="454"/>
      <c r="M789" s="454"/>
      <c r="N789" s="454"/>
      <c r="O789" s="454"/>
      <c r="P789" s="454"/>
      <c r="Q789" s="454"/>
      <c r="R789" s="454"/>
      <c r="S789" s="454"/>
      <c r="T789" s="454"/>
      <c r="U789" s="454"/>
      <c r="V789" s="454"/>
      <c r="W789" s="454"/>
      <c r="Y789" s="459"/>
      <c r="Z789" s="454"/>
      <c r="AA789" s="224"/>
      <c r="AB789" s="454"/>
      <c r="AC789" s="454"/>
      <c r="AD789" s="454"/>
      <c r="AE789" s="454"/>
      <c r="AK789" s="137"/>
    </row>
    <row r="790" spans="1:37" ht="15.75" customHeight="1">
      <c r="A790" s="454"/>
      <c r="B790" s="454"/>
      <c r="C790" s="454"/>
      <c r="D790" s="454"/>
      <c r="E790" s="454"/>
      <c r="F790" s="454"/>
      <c r="G790" s="454"/>
      <c r="H790" s="454"/>
      <c r="I790" s="454"/>
      <c r="J790" s="454"/>
      <c r="K790" s="454"/>
      <c r="L790" s="454"/>
      <c r="M790" s="454"/>
      <c r="N790" s="454"/>
      <c r="O790" s="454"/>
      <c r="P790" s="454"/>
      <c r="Q790" s="454"/>
      <c r="R790" s="454"/>
      <c r="S790" s="454"/>
      <c r="T790" s="454"/>
      <c r="U790" s="454"/>
      <c r="V790" s="454"/>
      <c r="W790" s="454"/>
      <c r="Y790" s="459"/>
      <c r="Z790" s="454"/>
      <c r="AA790" s="224"/>
      <c r="AB790" s="454"/>
      <c r="AC790" s="454"/>
      <c r="AD790" s="454"/>
      <c r="AE790" s="454"/>
      <c r="AK790" s="137"/>
    </row>
    <row r="791" spans="1:37" ht="15.75" customHeight="1">
      <c r="A791" s="454"/>
      <c r="B791" s="454"/>
      <c r="C791" s="454"/>
      <c r="D791" s="454"/>
      <c r="E791" s="454"/>
      <c r="F791" s="454"/>
      <c r="G791" s="454"/>
      <c r="H791" s="454"/>
      <c r="I791" s="454"/>
      <c r="J791" s="454"/>
      <c r="K791" s="454"/>
      <c r="L791" s="454"/>
      <c r="M791" s="454"/>
      <c r="N791" s="454"/>
      <c r="O791" s="454"/>
      <c r="P791" s="454"/>
      <c r="Q791" s="454"/>
      <c r="R791" s="454"/>
      <c r="S791" s="454"/>
      <c r="T791" s="454"/>
      <c r="U791" s="454"/>
      <c r="V791" s="454"/>
      <c r="W791" s="454"/>
      <c r="Y791" s="459"/>
      <c r="Z791" s="454"/>
      <c r="AA791" s="224"/>
      <c r="AB791" s="454"/>
      <c r="AC791" s="454"/>
      <c r="AD791" s="454"/>
      <c r="AE791" s="454"/>
      <c r="AK791" s="137"/>
    </row>
    <row r="792" spans="1:37" ht="15.75" customHeight="1">
      <c r="A792" s="454"/>
      <c r="B792" s="454"/>
      <c r="C792" s="454"/>
      <c r="D792" s="454"/>
      <c r="E792" s="454"/>
      <c r="F792" s="454"/>
      <c r="G792" s="454"/>
      <c r="H792" s="454"/>
      <c r="I792" s="454"/>
      <c r="J792" s="454"/>
      <c r="K792" s="454"/>
      <c r="L792" s="454"/>
      <c r="M792" s="454"/>
      <c r="N792" s="454"/>
      <c r="O792" s="454"/>
      <c r="P792" s="454"/>
      <c r="Q792" s="454"/>
      <c r="R792" s="454"/>
      <c r="S792" s="454"/>
      <c r="T792" s="454"/>
      <c r="U792" s="454"/>
      <c r="V792" s="454"/>
      <c r="W792" s="454"/>
      <c r="Y792" s="459"/>
      <c r="Z792" s="454"/>
      <c r="AA792" s="224"/>
      <c r="AB792" s="454"/>
      <c r="AC792" s="454"/>
      <c r="AD792" s="454"/>
      <c r="AE792" s="454"/>
      <c r="AK792" s="137"/>
    </row>
    <row r="793" spans="1:37" ht="15.75" customHeight="1">
      <c r="A793" s="454"/>
      <c r="B793" s="454"/>
      <c r="C793" s="454"/>
      <c r="D793" s="454"/>
      <c r="E793" s="454"/>
      <c r="F793" s="454"/>
      <c r="G793" s="454"/>
      <c r="H793" s="454"/>
      <c r="I793" s="454"/>
      <c r="J793" s="454"/>
      <c r="K793" s="454"/>
      <c r="L793" s="454"/>
      <c r="M793" s="454"/>
      <c r="N793" s="454"/>
      <c r="O793" s="454"/>
      <c r="P793" s="454"/>
      <c r="Q793" s="454"/>
      <c r="R793" s="454"/>
      <c r="S793" s="454"/>
      <c r="T793" s="454"/>
      <c r="U793" s="454"/>
      <c r="V793" s="454"/>
      <c r="W793" s="454"/>
      <c r="Y793" s="459"/>
      <c r="Z793" s="454"/>
      <c r="AA793" s="224"/>
      <c r="AB793" s="454"/>
      <c r="AC793" s="454"/>
      <c r="AD793" s="454"/>
      <c r="AE793" s="454"/>
      <c r="AK793" s="137"/>
    </row>
    <row r="794" spans="1:37" ht="15.75" customHeight="1">
      <c r="A794" s="454"/>
      <c r="B794" s="454"/>
      <c r="C794" s="454"/>
      <c r="D794" s="454"/>
      <c r="E794" s="454"/>
      <c r="F794" s="454"/>
      <c r="G794" s="454"/>
      <c r="H794" s="454"/>
      <c r="I794" s="454"/>
      <c r="J794" s="454"/>
      <c r="K794" s="454"/>
      <c r="L794" s="454"/>
      <c r="M794" s="454"/>
      <c r="N794" s="454"/>
      <c r="O794" s="454"/>
      <c r="P794" s="454"/>
      <c r="Q794" s="454"/>
      <c r="R794" s="454"/>
      <c r="S794" s="454"/>
      <c r="T794" s="454"/>
      <c r="U794" s="454"/>
      <c r="V794" s="454"/>
      <c r="W794" s="454"/>
      <c r="Y794" s="459"/>
      <c r="Z794" s="454"/>
      <c r="AA794" s="224"/>
      <c r="AB794" s="454"/>
      <c r="AC794" s="454"/>
      <c r="AD794" s="454"/>
      <c r="AE794" s="454"/>
      <c r="AK794" s="137"/>
    </row>
    <row r="795" spans="1:37" ht="15.75" customHeight="1">
      <c r="A795" s="454"/>
      <c r="B795" s="454"/>
      <c r="C795" s="454"/>
      <c r="D795" s="454"/>
      <c r="E795" s="454"/>
      <c r="F795" s="454"/>
      <c r="G795" s="454"/>
      <c r="H795" s="454"/>
      <c r="I795" s="454"/>
      <c r="J795" s="454"/>
      <c r="K795" s="454"/>
      <c r="L795" s="454"/>
      <c r="M795" s="454"/>
      <c r="N795" s="454"/>
      <c r="O795" s="454"/>
      <c r="P795" s="454"/>
      <c r="Q795" s="454"/>
      <c r="R795" s="454"/>
      <c r="S795" s="454"/>
      <c r="T795" s="454"/>
      <c r="U795" s="454"/>
      <c r="V795" s="454"/>
      <c r="W795" s="454"/>
      <c r="Y795" s="459"/>
      <c r="Z795" s="454"/>
      <c r="AA795" s="224"/>
      <c r="AB795" s="454"/>
      <c r="AC795" s="454"/>
      <c r="AD795" s="454"/>
      <c r="AE795" s="454"/>
      <c r="AK795" s="137"/>
    </row>
    <row r="796" spans="1:37" ht="15.75" customHeight="1">
      <c r="A796" s="454"/>
      <c r="B796" s="454"/>
      <c r="C796" s="454"/>
      <c r="D796" s="454"/>
      <c r="E796" s="454"/>
      <c r="F796" s="454"/>
      <c r="G796" s="454"/>
      <c r="H796" s="454"/>
      <c r="I796" s="454"/>
      <c r="J796" s="454"/>
      <c r="K796" s="454"/>
      <c r="L796" s="454"/>
      <c r="M796" s="454"/>
      <c r="N796" s="454"/>
      <c r="O796" s="454"/>
      <c r="P796" s="454"/>
      <c r="Q796" s="454"/>
      <c r="R796" s="454"/>
      <c r="S796" s="454"/>
      <c r="T796" s="454"/>
      <c r="U796" s="454"/>
      <c r="V796" s="454"/>
      <c r="W796" s="454"/>
      <c r="Y796" s="459"/>
      <c r="Z796" s="454"/>
      <c r="AA796" s="224"/>
      <c r="AB796" s="454"/>
      <c r="AC796" s="454"/>
      <c r="AD796" s="454"/>
      <c r="AE796" s="454"/>
      <c r="AK796" s="137"/>
    </row>
    <row r="797" spans="1:37" ht="15.75" customHeight="1">
      <c r="A797" s="454"/>
      <c r="B797" s="454"/>
      <c r="C797" s="454"/>
      <c r="D797" s="454"/>
      <c r="E797" s="454"/>
      <c r="F797" s="454"/>
      <c r="G797" s="454"/>
      <c r="H797" s="454"/>
      <c r="I797" s="454"/>
      <c r="J797" s="454"/>
      <c r="K797" s="454"/>
      <c r="L797" s="454"/>
      <c r="M797" s="454"/>
      <c r="N797" s="454"/>
      <c r="O797" s="454"/>
      <c r="P797" s="454"/>
      <c r="Q797" s="454"/>
      <c r="R797" s="454"/>
      <c r="S797" s="454"/>
      <c r="T797" s="454"/>
      <c r="U797" s="454"/>
      <c r="V797" s="454"/>
      <c r="W797" s="454"/>
      <c r="Y797" s="459"/>
      <c r="Z797" s="454"/>
      <c r="AA797" s="224"/>
      <c r="AB797" s="454"/>
      <c r="AC797" s="454"/>
      <c r="AD797" s="454"/>
      <c r="AE797" s="454"/>
      <c r="AK797" s="137"/>
    </row>
    <row r="798" spans="1:37" ht="15.75" customHeight="1">
      <c r="A798" s="454"/>
      <c r="B798" s="454"/>
      <c r="C798" s="454"/>
      <c r="D798" s="454"/>
      <c r="E798" s="454"/>
      <c r="F798" s="454"/>
      <c r="G798" s="454"/>
      <c r="H798" s="454"/>
      <c r="I798" s="454"/>
      <c r="J798" s="454"/>
      <c r="K798" s="454"/>
      <c r="L798" s="454"/>
      <c r="M798" s="454"/>
      <c r="N798" s="454"/>
      <c r="O798" s="454"/>
      <c r="P798" s="454"/>
      <c r="Q798" s="454"/>
      <c r="R798" s="454"/>
      <c r="S798" s="454"/>
      <c r="T798" s="454"/>
      <c r="U798" s="454"/>
      <c r="V798" s="454"/>
      <c r="W798" s="454"/>
      <c r="Y798" s="459"/>
      <c r="Z798" s="454"/>
      <c r="AA798" s="224"/>
      <c r="AB798" s="454"/>
      <c r="AC798" s="454"/>
      <c r="AD798" s="454"/>
      <c r="AE798" s="454"/>
      <c r="AK798" s="137"/>
    </row>
    <row r="799" spans="1:37" ht="15.75" customHeight="1">
      <c r="A799" s="454"/>
      <c r="B799" s="454"/>
      <c r="C799" s="454"/>
      <c r="D799" s="454"/>
      <c r="E799" s="454"/>
      <c r="F799" s="454"/>
      <c r="G799" s="454"/>
      <c r="H799" s="454"/>
      <c r="I799" s="454"/>
      <c r="J799" s="454"/>
      <c r="K799" s="454"/>
      <c r="L799" s="454"/>
      <c r="M799" s="454"/>
      <c r="N799" s="454"/>
      <c r="O799" s="454"/>
      <c r="P799" s="454"/>
      <c r="Q799" s="454"/>
      <c r="R799" s="454"/>
      <c r="S799" s="454"/>
      <c r="T799" s="454"/>
      <c r="U799" s="454"/>
      <c r="V799" s="454"/>
      <c r="W799" s="454"/>
      <c r="Y799" s="459"/>
      <c r="Z799" s="454"/>
      <c r="AA799" s="224"/>
      <c r="AB799" s="454"/>
      <c r="AC799" s="454"/>
      <c r="AD799" s="454"/>
      <c r="AE799" s="454"/>
      <c r="AK799" s="137"/>
    </row>
    <row r="800" spans="1:37" ht="15.75" customHeight="1">
      <c r="A800" s="454"/>
      <c r="B800" s="454"/>
      <c r="C800" s="454"/>
      <c r="D800" s="454"/>
      <c r="E800" s="454"/>
      <c r="F800" s="454"/>
      <c r="G800" s="454"/>
      <c r="H800" s="454"/>
      <c r="I800" s="454"/>
      <c r="J800" s="454"/>
      <c r="K800" s="454"/>
      <c r="L800" s="454"/>
      <c r="M800" s="454"/>
      <c r="N800" s="454"/>
      <c r="O800" s="454"/>
      <c r="P800" s="454"/>
      <c r="Q800" s="454"/>
      <c r="R800" s="454"/>
      <c r="S800" s="454"/>
      <c r="T800" s="454"/>
      <c r="U800" s="454"/>
      <c r="V800" s="454"/>
      <c r="W800" s="454"/>
      <c r="Y800" s="459"/>
      <c r="Z800" s="454"/>
      <c r="AA800" s="224"/>
      <c r="AB800" s="454"/>
      <c r="AC800" s="454"/>
      <c r="AD800" s="454"/>
      <c r="AE800" s="454"/>
      <c r="AK800" s="137"/>
    </row>
    <row r="801" spans="1:37" ht="15.75" customHeight="1">
      <c r="A801" s="454"/>
      <c r="B801" s="454"/>
      <c r="C801" s="454"/>
      <c r="D801" s="454"/>
      <c r="E801" s="454"/>
      <c r="F801" s="454"/>
      <c r="G801" s="454"/>
      <c r="H801" s="454"/>
      <c r="I801" s="454"/>
      <c r="J801" s="454"/>
      <c r="K801" s="454"/>
      <c r="L801" s="454"/>
      <c r="M801" s="454"/>
      <c r="N801" s="454"/>
      <c r="O801" s="454"/>
      <c r="P801" s="454"/>
      <c r="Q801" s="454"/>
      <c r="R801" s="454"/>
      <c r="S801" s="454"/>
      <c r="T801" s="454"/>
      <c r="U801" s="454"/>
      <c r="V801" s="454"/>
      <c r="W801" s="454"/>
      <c r="Y801" s="459"/>
      <c r="Z801" s="454"/>
      <c r="AA801" s="224"/>
      <c r="AB801" s="454"/>
      <c r="AC801" s="454"/>
      <c r="AD801" s="454"/>
      <c r="AE801" s="454"/>
      <c r="AK801" s="137"/>
    </row>
    <row r="802" spans="1:37" ht="15.75" customHeight="1">
      <c r="A802" s="454"/>
      <c r="B802" s="454"/>
      <c r="C802" s="454"/>
      <c r="D802" s="454"/>
      <c r="E802" s="454"/>
      <c r="F802" s="454"/>
      <c r="G802" s="454"/>
      <c r="H802" s="454"/>
      <c r="I802" s="454"/>
      <c r="J802" s="454"/>
      <c r="K802" s="454"/>
      <c r="L802" s="454"/>
      <c r="M802" s="454"/>
      <c r="N802" s="454"/>
      <c r="O802" s="454"/>
      <c r="P802" s="454"/>
      <c r="Q802" s="454"/>
      <c r="R802" s="454"/>
      <c r="S802" s="454"/>
      <c r="T802" s="454"/>
      <c r="U802" s="454"/>
      <c r="V802" s="454"/>
      <c r="W802" s="454"/>
      <c r="Y802" s="459"/>
      <c r="Z802" s="454"/>
      <c r="AA802" s="224"/>
      <c r="AB802" s="454"/>
      <c r="AC802" s="454"/>
      <c r="AD802" s="454"/>
      <c r="AE802" s="454"/>
      <c r="AK802" s="137"/>
    </row>
    <row r="803" spans="1:37" ht="15.75" customHeight="1">
      <c r="A803" s="454"/>
      <c r="B803" s="454"/>
      <c r="C803" s="454"/>
      <c r="D803" s="454"/>
      <c r="E803" s="454"/>
      <c r="F803" s="454"/>
      <c r="G803" s="454"/>
      <c r="H803" s="454"/>
      <c r="I803" s="454"/>
      <c r="J803" s="454"/>
      <c r="K803" s="454"/>
      <c r="L803" s="454"/>
      <c r="M803" s="454"/>
      <c r="N803" s="454"/>
      <c r="O803" s="454"/>
      <c r="P803" s="454"/>
      <c r="Q803" s="454"/>
      <c r="R803" s="454"/>
      <c r="S803" s="454"/>
      <c r="T803" s="454"/>
      <c r="U803" s="454"/>
      <c r="V803" s="454"/>
      <c r="W803" s="454"/>
      <c r="Y803" s="459"/>
      <c r="Z803" s="454"/>
      <c r="AA803" s="224"/>
      <c r="AB803" s="454"/>
      <c r="AC803" s="454"/>
      <c r="AD803" s="454"/>
      <c r="AE803" s="454"/>
      <c r="AK803" s="137"/>
    </row>
    <row r="804" spans="1:37" ht="15.75" customHeight="1">
      <c r="A804" s="454"/>
      <c r="B804" s="454"/>
      <c r="C804" s="454"/>
      <c r="D804" s="454"/>
      <c r="E804" s="454"/>
      <c r="F804" s="454"/>
      <c r="G804" s="454"/>
      <c r="H804" s="454"/>
      <c r="I804" s="454"/>
      <c r="J804" s="454"/>
      <c r="K804" s="454"/>
      <c r="L804" s="454"/>
      <c r="M804" s="454"/>
      <c r="N804" s="454"/>
      <c r="O804" s="454"/>
      <c r="P804" s="454"/>
      <c r="Q804" s="454"/>
      <c r="R804" s="454"/>
      <c r="S804" s="454"/>
      <c r="T804" s="454"/>
      <c r="U804" s="454"/>
      <c r="V804" s="454"/>
      <c r="W804" s="454"/>
      <c r="Y804" s="459"/>
      <c r="Z804" s="454"/>
      <c r="AA804" s="224"/>
      <c r="AB804" s="454"/>
      <c r="AC804" s="454"/>
      <c r="AD804" s="454"/>
      <c r="AE804" s="454"/>
      <c r="AK804" s="137"/>
    </row>
    <row r="805" spans="1:37" ht="15.75" customHeight="1">
      <c r="A805" s="454"/>
      <c r="B805" s="454"/>
      <c r="C805" s="454"/>
      <c r="D805" s="454"/>
      <c r="E805" s="454"/>
      <c r="F805" s="454"/>
      <c r="G805" s="454"/>
      <c r="H805" s="454"/>
      <c r="I805" s="454"/>
      <c r="J805" s="454"/>
      <c r="K805" s="454"/>
      <c r="L805" s="454"/>
      <c r="M805" s="454"/>
      <c r="N805" s="454"/>
      <c r="O805" s="454"/>
      <c r="P805" s="454"/>
      <c r="Q805" s="454"/>
      <c r="R805" s="454"/>
      <c r="S805" s="454"/>
      <c r="T805" s="454"/>
      <c r="U805" s="454"/>
      <c r="V805" s="454"/>
      <c r="W805" s="454"/>
      <c r="Y805" s="459"/>
      <c r="Z805" s="454"/>
      <c r="AA805" s="224"/>
      <c r="AB805" s="454"/>
      <c r="AC805" s="454"/>
      <c r="AD805" s="454"/>
      <c r="AE805" s="454"/>
      <c r="AK805" s="137"/>
    </row>
    <row r="806" spans="1:37" ht="15.75" customHeight="1">
      <c r="A806" s="454"/>
      <c r="B806" s="454"/>
      <c r="C806" s="454"/>
      <c r="D806" s="454"/>
      <c r="E806" s="454"/>
      <c r="F806" s="454"/>
      <c r="G806" s="454"/>
      <c r="H806" s="454"/>
      <c r="I806" s="454"/>
      <c r="J806" s="454"/>
      <c r="K806" s="454"/>
      <c r="L806" s="454"/>
      <c r="M806" s="454"/>
      <c r="N806" s="454"/>
      <c r="O806" s="454"/>
      <c r="P806" s="454"/>
      <c r="Q806" s="454"/>
      <c r="R806" s="454"/>
      <c r="S806" s="454"/>
      <c r="T806" s="454"/>
      <c r="U806" s="454"/>
      <c r="V806" s="454"/>
      <c r="W806" s="454"/>
      <c r="Y806" s="459"/>
      <c r="Z806" s="454"/>
      <c r="AA806" s="224"/>
      <c r="AB806" s="454"/>
      <c r="AC806" s="454"/>
      <c r="AD806" s="454"/>
      <c r="AE806" s="454"/>
      <c r="AK806" s="137"/>
    </row>
    <row r="807" spans="1:37" ht="15.75" customHeight="1">
      <c r="A807" s="454"/>
      <c r="B807" s="454"/>
      <c r="C807" s="454"/>
      <c r="D807" s="454"/>
      <c r="E807" s="454"/>
      <c r="F807" s="454"/>
      <c r="G807" s="454"/>
      <c r="H807" s="454"/>
      <c r="I807" s="454"/>
      <c r="J807" s="454"/>
      <c r="K807" s="454"/>
      <c r="L807" s="454"/>
      <c r="M807" s="454"/>
      <c r="N807" s="454"/>
      <c r="O807" s="454"/>
      <c r="P807" s="454"/>
      <c r="Q807" s="454"/>
      <c r="R807" s="454"/>
      <c r="S807" s="454"/>
      <c r="T807" s="454"/>
      <c r="U807" s="454"/>
      <c r="V807" s="454"/>
      <c r="W807" s="454"/>
      <c r="Y807" s="459"/>
      <c r="Z807" s="454"/>
      <c r="AA807" s="224"/>
      <c r="AB807" s="454"/>
      <c r="AC807" s="454"/>
      <c r="AD807" s="454"/>
      <c r="AE807" s="454"/>
      <c r="AK807" s="137"/>
    </row>
    <row r="808" spans="1:37" ht="15.75" customHeight="1">
      <c r="A808" s="454"/>
      <c r="B808" s="454"/>
      <c r="C808" s="454"/>
      <c r="D808" s="454"/>
      <c r="E808" s="454"/>
      <c r="F808" s="454"/>
      <c r="G808" s="454"/>
      <c r="H808" s="454"/>
      <c r="I808" s="454"/>
      <c r="J808" s="454"/>
      <c r="K808" s="454"/>
      <c r="L808" s="454"/>
      <c r="M808" s="454"/>
      <c r="N808" s="454"/>
      <c r="O808" s="454"/>
      <c r="P808" s="454"/>
      <c r="Q808" s="454"/>
      <c r="R808" s="454"/>
      <c r="S808" s="454"/>
      <c r="T808" s="454"/>
      <c r="U808" s="454"/>
      <c r="V808" s="454"/>
      <c r="W808" s="454"/>
      <c r="Y808" s="459"/>
      <c r="Z808" s="454"/>
      <c r="AA808" s="224"/>
      <c r="AB808" s="454"/>
      <c r="AC808" s="454"/>
      <c r="AD808" s="454"/>
      <c r="AE808" s="454"/>
      <c r="AK808" s="137"/>
    </row>
    <row r="809" spans="1:37" ht="15.75" customHeight="1">
      <c r="A809" s="454"/>
      <c r="B809" s="454"/>
      <c r="C809" s="454"/>
      <c r="D809" s="454"/>
      <c r="E809" s="454"/>
      <c r="F809" s="454"/>
      <c r="G809" s="454"/>
      <c r="H809" s="454"/>
      <c r="I809" s="454"/>
      <c r="J809" s="454"/>
      <c r="K809" s="454"/>
      <c r="L809" s="454"/>
      <c r="M809" s="454"/>
      <c r="N809" s="454"/>
      <c r="O809" s="454"/>
      <c r="P809" s="454"/>
      <c r="Q809" s="454"/>
      <c r="R809" s="454"/>
      <c r="S809" s="454"/>
      <c r="T809" s="454"/>
      <c r="U809" s="454"/>
      <c r="V809" s="454"/>
      <c r="W809" s="454"/>
      <c r="Y809" s="459"/>
      <c r="Z809" s="454"/>
      <c r="AA809" s="224"/>
      <c r="AB809" s="454"/>
      <c r="AC809" s="454"/>
      <c r="AD809" s="454"/>
      <c r="AE809" s="454"/>
      <c r="AK809" s="137"/>
    </row>
    <row r="810" spans="1:37" ht="15.75" customHeight="1">
      <c r="A810" s="454"/>
      <c r="B810" s="454"/>
      <c r="C810" s="454"/>
      <c r="D810" s="454"/>
      <c r="E810" s="454"/>
      <c r="F810" s="454"/>
      <c r="G810" s="454"/>
      <c r="H810" s="454"/>
      <c r="I810" s="454"/>
      <c r="J810" s="454"/>
      <c r="K810" s="454"/>
      <c r="L810" s="454"/>
      <c r="M810" s="454"/>
      <c r="N810" s="454"/>
      <c r="O810" s="454"/>
      <c r="P810" s="454"/>
      <c r="Q810" s="454"/>
      <c r="R810" s="454"/>
      <c r="S810" s="454"/>
      <c r="T810" s="454"/>
      <c r="U810" s="454"/>
      <c r="V810" s="454"/>
      <c r="W810" s="454"/>
      <c r="Y810" s="459"/>
      <c r="Z810" s="454"/>
      <c r="AA810" s="224"/>
      <c r="AB810" s="454"/>
      <c r="AC810" s="454"/>
      <c r="AD810" s="454"/>
      <c r="AE810" s="454"/>
      <c r="AK810" s="137"/>
    </row>
    <row r="811" spans="1:37" ht="15.75" customHeight="1">
      <c r="A811" s="454"/>
      <c r="B811" s="454"/>
      <c r="C811" s="454"/>
      <c r="D811" s="454"/>
      <c r="E811" s="454"/>
      <c r="F811" s="454"/>
      <c r="G811" s="454"/>
      <c r="H811" s="454"/>
      <c r="I811" s="454"/>
      <c r="J811" s="454"/>
      <c r="K811" s="454"/>
      <c r="L811" s="454"/>
      <c r="M811" s="454"/>
      <c r="N811" s="454"/>
      <c r="O811" s="454"/>
      <c r="P811" s="454"/>
      <c r="Q811" s="454"/>
      <c r="R811" s="454"/>
      <c r="S811" s="454"/>
      <c r="T811" s="454"/>
      <c r="U811" s="454"/>
      <c r="V811" s="454"/>
      <c r="W811" s="454"/>
      <c r="Y811" s="459"/>
      <c r="Z811" s="454"/>
      <c r="AA811" s="224"/>
      <c r="AB811" s="454"/>
      <c r="AC811" s="454"/>
      <c r="AD811" s="454"/>
      <c r="AE811" s="454"/>
      <c r="AK811" s="137"/>
    </row>
    <row r="812" spans="1:37" ht="15.75" customHeight="1">
      <c r="A812" s="454"/>
      <c r="B812" s="454"/>
      <c r="C812" s="454"/>
      <c r="D812" s="454"/>
      <c r="E812" s="454"/>
      <c r="F812" s="454"/>
      <c r="G812" s="454"/>
      <c r="H812" s="454"/>
      <c r="I812" s="454"/>
      <c r="J812" s="454"/>
      <c r="K812" s="454"/>
      <c r="L812" s="454"/>
      <c r="M812" s="454"/>
      <c r="N812" s="454"/>
      <c r="O812" s="454"/>
      <c r="P812" s="454"/>
      <c r="Q812" s="454"/>
      <c r="R812" s="454"/>
      <c r="S812" s="454"/>
      <c r="T812" s="454"/>
      <c r="U812" s="454"/>
      <c r="V812" s="454"/>
      <c r="W812" s="454"/>
      <c r="Y812" s="459"/>
      <c r="Z812" s="454"/>
      <c r="AA812" s="224"/>
      <c r="AB812" s="454"/>
      <c r="AC812" s="454"/>
      <c r="AD812" s="454"/>
      <c r="AE812" s="454"/>
      <c r="AK812" s="137"/>
    </row>
    <row r="813" spans="1:37" ht="15.75" customHeight="1">
      <c r="A813" s="454"/>
      <c r="B813" s="454"/>
      <c r="C813" s="454"/>
      <c r="D813" s="454"/>
      <c r="E813" s="454"/>
      <c r="F813" s="454"/>
      <c r="G813" s="454"/>
      <c r="H813" s="454"/>
      <c r="I813" s="454"/>
      <c r="J813" s="454"/>
      <c r="K813" s="454"/>
      <c r="L813" s="454"/>
      <c r="M813" s="454"/>
      <c r="N813" s="454"/>
      <c r="O813" s="454"/>
      <c r="P813" s="454"/>
      <c r="Q813" s="454"/>
      <c r="R813" s="454"/>
      <c r="S813" s="454"/>
      <c r="T813" s="454"/>
      <c r="U813" s="454"/>
      <c r="V813" s="454"/>
      <c r="W813" s="454"/>
      <c r="Y813" s="459"/>
      <c r="Z813" s="454"/>
      <c r="AA813" s="224"/>
      <c r="AB813" s="454"/>
      <c r="AC813" s="454"/>
      <c r="AD813" s="454"/>
      <c r="AE813" s="454"/>
      <c r="AK813" s="137"/>
    </row>
    <row r="814" spans="1:37" ht="15.75" customHeight="1">
      <c r="A814" s="454"/>
      <c r="B814" s="454"/>
      <c r="C814" s="454"/>
      <c r="D814" s="454"/>
      <c r="E814" s="454"/>
      <c r="F814" s="454"/>
      <c r="G814" s="454"/>
      <c r="H814" s="454"/>
      <c r="I814" s="454"/>
      <c r="J814" s="454"/>
      <c r="K814" s="454"/>
      <c r="L814" s="454"/>
      <c r="M814" s="454"/>
      <c r="N814" s="454"/>
      <c r="O814" s="454"/>
      <c r="P814" s="454"/>
      <c r="Q814" s="454"/>
      <c r="R814" s="454"/>
      <c r="S814" s="454"/>
      <c r="T814" s="454"/>
      <c r="U814" s="454"/>
      <c r="V814" s="454"/>
      <c r="W814" s="454"/>
      <c r="Y814" s="459"/>
      <c r="Z814" s="454"/>
      <c r="AA814" s="224"/>
      <c r="AB814" s="454"/>
      <c r="AC814" s="454"/>
      <c r="AD814" s="454"/>
      <c r="AE814" s="454"/>
      <c r="AK814" s="137"/>
    </row>
    <row r="815" spans="1:37" ht="15.75" customHeight="1">
      <c r="A815" s="454"/>
      <c r="B815" s="454"/>
      <c r="C815" s="454"/>
      <c r="D815" s="454"/>
      <c r="E815" s="454"/>
      <c r="F815" s="454"/>
      <c r="G815" s="454"/>
      <c r="H815" s="454"/>
      <c r="I815" s="454"/>
      <c r="J815" s="454"/>
      <c r="K815" s="454"/>
      <c r="L815" s="454"/>
      <c r="M815" s="454"/>
      <c r="N815" s="454"/>
      <c r="O815" s="454"/>
      <c r="P815" s="454"/>
      <c r="Q815" s="454"/>
      <c r="R815" s="454"/>
      <c r="S815" s="454"/>
      <c r="T815" s="454"/>
      <c r="U815" s="454"/>
      <c r="V815" s="454"/>
      <c r="W815" s="454"/>
      <c r="Y815" s="459"/>
      <c r="Z815" s="454"/>
      <c r="AA815" s="224"/>
      <c r="AB815" s="454"/>
      <c r="AC815" s="454"/>
      <c r="AD815" s="454"/>
      <c r="AE815" s="454"/>
      <c r="AK815" s="137"/>
    </row>
    <row r="816" spans="1:37" ht="15.75" customHeight="1">
      <c r="A816" s="454"/>
      <c r="B816" s="454"/>
      <c r="C816" s="454"/>
      <c r="D816" s="454"/>
      <c r="E816" s="454"/>
      <c r="F816" s="454"/>
      <c r="G816" s="454"/>
      <c r="H816" s="454"/>
      <c r="I816" s="454"/>
      <c r="J816" s="454"/>
      <c r="K816" s="454"/>
      <c r="L816" s="454"/>
      <c r="M816" s="454"/>
      <c r="N816" s="454"/>
      <c r="O816" s="454"/>
      <c r="P816" s="454"/>
      <c r="Q816" s="454"/>
      <c r="R816" s="454"/>
      <c r="S816" s="454"/>
      <c r="T816" s="454"/>
      <c r="U816" s="454"/>
      <c r="V816" s="454"/>
      <c r="W816" s="454"/>
      <c r="Y816" s="459"/>
      <c r="Z816" s="454"/>
      <c r="AA816" s="224"/>
      <c r="AB816" s="454"/>
      <c r="AC816" s="454"/>
      <c r="AD816" s="454"/>
      <c r="AE816" s="454"/>
      <c r="AK816" s="137"/>
    </row>
    <row r="817" spans="1:37" ht="15.75" customHeight="1">
      <c r="A817" s="454"/>
      <c r="B817" s="454"/>
      <c r="C817" s="454"/>
      <c r="D817" s="454"/>
      <c r="E817" s="454"/>
      <c r="F817" s="454"/>
      <c r="G817" s="454"/>
      <c r="H817" s="454"/>
      <c r="I817" s="454"/>
      <c r="J817" s="454"/>
      <c r="K817" s="454"/>
      <c r="L817" s="454"/>
      <c r="M817" s="454"/>
      <c r="N817" s="454"/>
      <c r="O817" s="454"/>
      <c r="P817" s="454"/>
      <c r="Q817" s="454"/>
      <c r="R817" s="454"/>
      <c r="S817" s="454"/>
      <c r="T817" s="454"/>
      <c r="U817" s="454"/>
      <c r="V817" s="454"/>
      <c r="W817" s="454"/>
      <c r="Y817" s="459"/>
      <c r="Z817" s="454"/>
      <c r="AA817" s="224"/>
      <c r="AB817" s="454"/>
      <c r="AC817" s="454"/>
      <c r="AD817" s="454"/>
      <c r="AE817" s="454"/>
      <c r="AK817" s="137"/>
    </row>
    <row r="818" spans="1:37" ht="15.75" customHeight="1">
      <c r="A818" s="454"/>
      <c r="B818" s="454"/>
      <c r="C818" s="454"/>
      <c r="D818" s="454"/>
      <c r="E818" s="454"/>
      <c r="F818" s="454"/>
      <c r="G818" s="454"/>
      <c r="H818" s="454"/>
      <c r="I818" s="454"/>
      <c r="J818" s="454"/>
      <c r="K818" s="454"/>
      <c r="L818" s="454"/>
      <c r="M818" s="454"/>
      <c r="N818" s="454"/>
      <c r="O818" s="454"/>
      <c r="P818" s="454"/>
      <c r="Q818" s="454"/>
      <c r="R818" s="454"/>
      <c r="S818" s="454"/>
      <c r="T818" s="454"/>
      <c r="U818" s="454"/>
      <c r="V818" s="454"/>
      <c r="W818" s="454"/>
      <c r="Y818" s="459"/>
      <c r="Z818" s="454"/>
      <c r="AA818" s="224"/>
      <c r="AB818" s="454"/>
      <c r="AC818" s="454"/>
      <c r="AD818" s="454"/>
      <c r="AE818" s="454"/>
      <c r="AK818" s="137"/>
    </row>
    <row r="819" spans="1:37" ht="15.75" customHeight="1">
      <c r="A819" s="454"/>
      <c r="B819" s="454"/>
      <c r="C819" s="454"/>
      <c r="D819" s="454"/>
      <c r="E819" s="454"/>
      <c r="F819" s="454"/>
      <c r="G819" s="454"/>
      <c r="H819" s="454"/>
      <c r="I819" s="454"/>
      <c r="J819" s="454"/>
      <c r="K819" s="454"/>
      <c r="L819" s="454"/>
      <c r="M819" s="454"/>
      <c r="N819" s="454"/>
      <c r="O819" s="454"/>
      <c r="P819" s="454"/>
      <c r="Q819" s="454"/>
      <c r="R819" s="454"/>
      <c r="S819" s="454"/>
      <c r="T819" s="454"/>
      <c r="U819" s="454"/>
      <c r="V819" s="454"/>
      <c r="W819" s="454"/>
      <c r="Y819" s="459"/>
      <c r="Z819" s="454"/>
      <c r="AA819" s="224"/>
      <c r="AB819" s="454"/>
      <c r="AC819" s="454"/>
      <c r="AD819" s="454"/>
      <c r="AE819" s="454"/>
      <c r="AK819" s="137"/>
    </row>
    <row r="820" spans="1:37" ht="15.75" customHeight="1">
      <c r="A820" s="454"/>
      <c r="B820" s="454"/>
      <c r="C820" s="454"/>
      <c r="D820" s="454"/>
      <c r="E820" s="454"/>
      <c r="F820" s="454"/>
      <c r="G820" s="454"/>
      <c r="H820" s="454"/>
      <c r="I820" s="454"/>
      <c r="J820" s="454"/>
      <c r="K820" s="454"/>
      <c r="L820" s="454"/>
      <c r="M820" s="454"/>
      <c r="N820" s="454"/>
      <c r="O820" s="454"/>
      <c r="P820" s="454"/>
      <c r="Q820" s="454"/>
      <c r="R820" s="454"/>
      <c r="S820" s="454"/>
      <c r="T820" s="454"/>
      <c r="U820" s="454"/>
      <c r="V820" s="454"/>
      <c r="W820" s="454"/>
      <c r="Y820" s="459"/>
      <c r="Z820" s="454"/>
      <c r="AA820" s="224"/>
      <c r="AB820" s="454"/>
      <c r="AC820" s="454"/>
      <c r="AD820" s="454"/>
      <c r="AE820" s="454"/>
      <c r="AK820" s="137"/>
    </row>
    <row r="821" spans="1:37" ht="15.75" customHeight="1">
      <c r="A821" s="454"/>
      <c r="B821" s="454"/>
      <c r="C821" s="454"/>
      <c r="D821" s="454"/>
      <c r="E821" s="454"/>
      <c r="F821" s="454"/>
      <c r="G821" s="454"/>
      <c r="H821" s="454"/>
      <c r="I821" s="454"/>
      <c r="J821" s="454"/>
      <c r="K821" s="454"/>
      <c r="L821" s="454"/>
      <c r="M821" s="454"/>
      <c r="N821" s="454"/>
      <c r="O821" s="454"/>
      <c r="P821" s="454"/>
      <c r="Q821" s="454"/>
      <c r="R821" s="454"/>
      <c r="S821" s="454"/>
      <c r="T821" s="454"/>
      <c r="U821" s="454"/>
      <c r="V821" s="454"/>
      <c r="W821" s="454"/>
      <c r="Y821" s="459"/>
      <c r="Z821" s="454"/>
      <c r="AA821" s="224"/>
      <c r="AB821" s="454"/>
      <c r="AC821" s="454"/>
      <c r="AD821" s="454"/>
      <c r="AE821" s="454"/>
      <c r="AK821" s="137"/>
    </row>
    <row r="822" spans="1:37" ht="15.75" customHeight="1">
      <c r="A822" s="454"/>
      <c r="B822" s="454"/>
      <c r="C822" s="454"/>
      <c r="D822" s="454"/>
      <c r="E822" s="454"/>
      <c r="F822" s="454"/>
      <c r="G822" s="454"/>
      <c r="H822" s="454"/>
      <c r="I822" s="454"/>
      <c r="J822" s="454"/>
      <c r="K822" s="454"/>
      <c r="L822" s="454"/>
      <c r="M822" s="454"/>
      <c r="N822" s="454"/>
      <c r="O822" s="454"/>
      <c r="P822" s="454"/>
      <c r="Q822" s="454"/>
      <c r="R822" s="454"/>
      <c r="S822" s="454"/>
      <c r="T822" s="454"/>
      <c r="U822" s="454"/>
      <c r="V822" s="454"/>
      <c r="W822" s="454"/>
      <c r="Y822" s="459"/>
      <c r="Z822" s="454"/>
      <c r="AA822" s="224"/>
      <c r="AB822" s="454"/>
      <c r="AC822" s="454"/>
      <c r="AD822" s="454"/>
      <c r="AE822" s="454"/>
      <c r="AK822" s="137"/>
    </row>
    <row r="823" spans="1:37" ht="15.75" customHeight="1">
      <c r="A823" s="454"/>
      <c r="B823" s="454"/>
      <c r="C823" s="454"/>
      <c r="D823" s="454"/>
      <c r="E823" s="454"/>
      <c r="F823" s="454"/>
      <c r="G823" s="454"/>
      <c r="H823" s="454"/>
      <c r="I823" s="454"/>
      <c r="J823" s="454"/>
      <c r="K823" s="454"/>
      <c r="L823" s="454"/>
      <c r="M823" s="454"/>
      <c r="N823" s="454"/>
      <c r="O823" s="454"/>
      <c r="P823" s="454"/>
      <c r="Q823" s="454"/>
      <c r="R823" s="454"/>
      <c r="S823" s="454"/>
      <c r="T823" s="454"/>
      <c r="U823" s="454"/>
      <c r="V823" s="454"/>
      <c r="W823" s="454"/>
      <c r="Y823" s="459"/>
      <c r="Z823" s="454"/>
      <c r="AA823" s="224"/>
      <c r="AB823" s="454"/>
      <c r="AC823" s="454"/>
      <c r="AD823" s="454"/>
      <c r="AE823" s="454"/>
      <c r="AK823" s="137"/>
    </row>
    <row r="824" spans="1:37" ht="15.75" customHeight="1">
      <c r="A824" s="454"/>
      <c r="B824" s="454"/>
      <c r="C824" s="454"/>
      <c r="D824" s="454"/>
      <c r="E824" s="454"/>
      <c r="F824" s="454"/>
      <c r="G824" s="454"/>
      <c r="H824" s="454"/>
      <c r="I824" s="454"/>
      <c r="J824" s="454"/>
      <c r="K824" s="454"/>
      <c r="L824" s="454"/>
      <c r="M824" s="454"/>
      <c r="N824" s="454"/>
      <c r="O824" s="454"/>
      <c r="P824" s="454"/>
      <c r="Q824" s="454"/>
      <c r="R824" s="454"/>
      <c r="S824" s="454"/>
      <c r="T824" s="454"/>
      <c r="U824" s="454"/>
      <c r="V824" s="454"/>
      <c r="W824" s="454"/>
      <c r="Y824" s="459"/>
      <c r="Z824" s="454"/>
      <c r="AA824" s="224"/>
      <c r="AB824" s="454"/>
      <c r="AC824" s="454"/>
      <c r="AD824" s="454"/>
      <c r="AE824" s="454"/>
      <c r="AK824" s="137"/>
    </row>
    <row r="825" spans="1:37" ht="15.75" customHeight="1">
      <c r="A825" s="454"/>
      <c r="B825" s="454"/>
      <c r="C825" s="454"/>
      <c r="D825" s="454"/>
      <c r="E825" s="454"/>
      <c r="F825" s="454"/>
      <c r="G825" s="454"/>
      <c r="H825" s="454"/>
      <c r="I825" s="454"/>
      <c r="J825" s="454"/>
      <c r="K825" s="454"/>
      <c r="L825" s="454"/>
      <c r="M825" s="454"/>
      <c r="N825" s="454"/>
      <c r="O825" s="454"/>
      <c r="P825" s="454"/>
      <c r="Q825" s="454"/>
      <c r="R825" s="454"/>
      <c r="S825" s="454"/>
      <c r="T825" s="454"/>
      <c r="U825" s="454"/>
      <c r="V825" s="454"/>
      <c r="W825" s="454"/>
      <c r="Y825" s="459"/>
      <c r="Z825" s="454"/>
      <c r="AA825" s="224"/>
      <c r="AB825" s="454"/>
      <c r="AC825" s="454"/>
      <c r="AD825" s="454"/>
      <c r="AE825" s="454"/>
      <c r="AK825" s="137"/>
    </row>
    <row r="826" spans="1:37" ht="15.75" customHeight="1">
      <c r="A826" s="454"/>
      <c r="B826" s="454"/>
      <c r="C826" s="454"/>
      <c r="D826" s="454"/>
      <c r="E826" s="454"/>
      <c r="F826" s="454"/>
      <c r="G826" s="454"/>
      <c r="H826" s="454"/>
      <c r="I826" s="454"/>
      <c r="J826" s="454"/>
      <c r="K826" s="454"/>
      <c r="L826" s="454"/>
      <c r="M826" s="454"/>
      <c r="N826" s="454"/>
      <c r="O826" s="454"/>
      <c r="P826" s="454"/>
      <c r="Q826" s="454"/>
      <c r="R826" s="454"/>
      <c r="S826" s="454"/>
      <c r="T826" s="454"/>
      <c r="U826" s="454"/>
      <c r="V826" s="454"/>
      <c r="W826" s="454"/>
      <c r="Y826" s="459"/>
      <c r="Z826" s="454"/>
      <c r="AA826" s="224"/>
      <c r="AB826" s="454"/>
      <c r="AC826" s="454"/>
      <c r="AD826" s="454"/>
      <c r="AE826" s="454"/>
      <c r="AK826" s="137"/>
    </row>
    <row r="827" spans="1:37" ht="15.75" customHeight="1">
      <c r="A827" s="454"/>
      <c r="B827" s="454"/>
      <c r="C827" s="454"/>
      <c r="D827" s="454"/>
      <c r="E827" s="454"/>
      <c r="F827" s="454"/>
      <c r="G827" s="454"/>
      <c r="H827" s="454"/>
      <c r="I827" s="454"/>
      <c r="J827" s="454"/>
      <c r="K827" s="454"/>
      <c r="L827" s="454"/>
      <c r="M827" s="454"/>
      <c r="N827" s="454"/>
      <c r="O827" s="454"/>
      <c r="P827" s="454"/>
      <c r="Q827" s="454"/>
      <c r="R827" s="454"/>
      <c r="S827" s="454"/>
      <c r="T827" s="454"/>
      <c r="U827" s="454"/>
      <c r="V827" s="454"/>
      <c r="W827" s="454"/>
      <c r="Y827" s="459"/>
      <c r="Z827" s="454"/>
      <c r="AA827" s="224"/>
      <c r="AB827" s="454"/>
      <c r="AC827" s="454"/>
      <c r="AD827" s="454"/>
      <c r="AE827" s="454"/>
      <c r="AK827" s="137"/>
    </row>
    <row r="828" spans="1:37" ht="15.75" customHeight="1">
      <c r="A828" s="454"/>
      <c r="B828" s="454"/>
      <c r="C828" s="454"/>
      <c r="D828" s="454"/>
      <c r="E828" s="454"/>
      <c r="F828" s="454"/>
      <c r="G828" s="454"/>
      <c r="H828" s="454"/>
      <c r="I828" s="454"/>
      <c r="J828" s="454"/>
      <c r="K828" s="454"/>
      <c r="L828" s="454"/>
      <c r="M828" s="454"/>
      <c r="N828" s="454"/>
      <c r="O828" s="454"/>
      <c r="P828" s="454"/>
      <c r="Q828" s="454"/>
      <c r="R828" s="454"/>
      <c r="S828" s="454"/>
      <c r="T828" s="454"/>
      <c r="U828" s="454"/>
      <c r="V828" s="454"/>
      <c r="W828" s="454"/>
      <c r="Y828" s="459"/>
      <c r="Z828" s="454"/>
      <c r="AA828" s="224"/>
      <c r="AB828" s="454"/>
      <c r="AC828" s="454"/>
      <c r="AD828" s="454"/>
      <c r="AE828" s="454"/>
      <c r="AK828" s="137"/>
    </row>
    <row r="829" spans="1:37" ht="15.75" customHeight="1">
      <c r="A829" s="454"/>
      <c r="B829" s="454"/>
      <c r="C829" s="454"/>
      <c r="D829" s="454"/>
      <c r="E829" s="454"/>
      <c r="F829" s="454"/>
      <c r="G829" s="454"/>
      <c r="H829" s="454"/>
      <c r="I829" s="454"/>
      <c r="J829" s="454"/>
      <c r="K829" s="454"/>
      <c r="L829" s="454"/>
      <c r="M829" s="454"/>
      <c r="N829" s="454"/>
      <c r="O829" s="454"/>
      <c r="P829" s="454"/>
      <c r="Q829" s="454"/>
      <c r="R829" s="454"/>
      <c r="S829" s="454"/>
      <c r="T829" s="454"/>
      <c r="U829" s="454"/>
      <c r="V829" s="454"/>
      <c r="W829" s="454"/>
      <c r="Y829" s="459"/>
      <c r="Z829" s="454"/>
      <c r="AA829" s="224"/>
      <c r="AB829" s="454"/>
      <c r="AC829" s="454"/>
      <c r="AD829" s="454"/>
      <c r="AE829" s="454"/>
      <c r="AK829" s="137"/>
    </row>
    <row r="830" spans="1:37" ht="15.75" customHeight="1">
      <c r="A830" s="454"/>
      <c r="B830" s="454"/>
      <c r="C830" s="454"/>
      <c r="D830" s="454"/>
      <c r="E830" s="454"/>
      <c r="F830" s="454"/>
      <c r="G830" s="454"/>
      <c r="H830" s="454"/>
      <c r="I830" s="454"/>
      <c r="J830" s="454"/>
      <c r="K830" s="454"/>
      <c r="L830" s="454"/>
      <c r="M830" s="454"/>
      <c r="N830" s="454"/>
      <c r="O830" s="454"/>
      <c r="P830" s="454"/>
      <c r="Q830" s="454"/>
      <c r="R830" s="454"/>
      <c r="S830" s="454"/>
      <c r="T830" s="454"/>
      <c r="U830" s="454"/>
      <c r="V830" s="454"/>
      <c r="W830" s="454"/>
      <c r="Y830" s="459"/>
      <c r="Z830" s="454"/>
      <c r="AA830" s="224"/>
      <c r="AB830" s="454"/>
      <c r="AC830" s="454"/>
      <c r="AD830" s="454"/>
      <c r="AE830" s="454"/>
      <c r="AK830" s="137"/>
    </row>
    <row r="831" spans="1:37" ht="15.75" customHeight="1">
      <c r="A831" s="454"/>
      <c r="B831" s="454"/>
      <c r="C831" s="454"/>
      <c r="D831" s="454"/>
      <c r="E831" s="454"/>
      <c r="F831" s="454"/>
      <c r="G831" s="454"/>
      <c r="H831" s="454"/>
      <c r="I831" s="454"/>
      <c r="J831" s="454"/>
      <c r="K831" s="454"/>
      <c r="L831" s="454"/>
      <c r="M831" s="454"/>
      <c r="N831" s="454"/>
      <c r="O831" s="454"/>
      <c r="P831" s="454"/>
      <c r="Q831" s="454"/>
      <c r="R831" s="454"/>
      <c r="S831" s="454"/>
      <c r="T831" s="454"/>
      <c r="U831" s="454"/>
      <c r="V831" s="454"/>
      <c r="W831" s="454"/>
      <c r="Y831" s="459"/>
      <c r="Z831" s="454"/>
      <c r="AA831" s="224"/>
      <c r="AB831" s="454"/>
      <c r="AC831" s="454"/>
      <c r="AD831" s="454"/>
      <c r="AE831" s="454"/>
      <c r="AK831" s="137"/>
    </row>
    <row r="832" spans="1:37" ht="15.75" customHeight="1">
      <c r="A832" s="454"/>
      <c r="B832" s="454"/>
      <c r="C832" s="454"/>
      <c r="D832" s="454"/>
      <c r="E832" s="454"/>
      <c r="F832" s="454"/>
      <c r="G832" s="454"/>
      <c r="H832" s="454"/>
      <c r="I832" s="454"/>
      <c r="J832" s="454"/>
      <c r="K832" s="454"/>
      <c r="L832" s="454"/>
      <c r="M832" s="454"/>
      <c r="N832" s="454"/>
      <c r="O832" s="454"/>
      <c r="P832" s="454"/>
      <c r="Q832" s="454"/>
      <c r="R832" s="454"/>
      <c r="S832" s="454"/>
      <c r="T832" s="454"/>
      <c r="U832" s="454"/>
      <c r="V832" s="454"/>
      <c r="W832" s="454"/>
      <c r="Y832" s="459"/>
      <c r="Z832" s="454"/>
      <c r="AA832" s="224"/>
      <c r="AB832" s="454"/>
      <c r="AC832" s="454"/>
      <c r="AD832" s="454"/>
      <c r="AE832" s="454"/>
      <c r="AK832" s="137"/>
    </row>
    <row r="833" spans="1:37" ht="15.75" customHeight="1">
      <c r="A833" s="454"/>
      <c r="B833" s="454"/>
      <c r="C833" s="454"/>
      <c r="D833" s="454"/>
      <c r="E833" s="454"/>
      <c r="F833" s="454"/>
      <c r="G833" s="454"/>
      <c r="H833" s="454"/>
      <c r="I833" s="454"/>
      <c r="J833" s="454"/>
      <c r="K833" s="454"/>
      <c r="L833" s="454"/>
      <c r="M833" s="454"/>
      <c r="N833" s="454"/>
      <c r="O833" s="454"/>
      <c r="P833" s="454"/>
      <c r="Q833" s="454"/>
      <c r="R833" s="454"/>
      <c r="S833" s="454"/>
      <c r="T833" s="454"/>
      <c r="U833" s="454"/>
      <c r="V833" s="454"/>
      <c r="W833" s="454"/>
      <c r="Y833" s="459"/>
      <c r="Z833" s="454"/>
      <c r="AA833" s="224"/>
      <c r="AB833" s="454"/>
      <c r="AC833" s="454"/>
      <c r="AD833" s="454"/>
      <c r="AE833" s="454"/>
      <c r="AK833" s="137"/>
    </row>
    <row r="834" spans="1:37" ht="15.75" customHeight="1">
      <c r="A834" s="454"/>
      <c r="B834" s="454"/>
      <c r="C834" s="454"/>
      <c r="D834" s="454"/>
      <c r="E834" s="454"/>
      <c r="F834" s="454"/>
      <c r="G834" s="454"/>
      <c r="H834" s="454"/>
      <c r="I834" s="454"/>
      <c r="J834" s="454"/>
      <c r="K834" s="454"/>
      <c r="L834" s="454"/>
      <c r="M834" s="454"/>
      <c r="N834" s="454"/>
      <c r="O834" s="454"/>
      <c r="P834" s="454"/>
      <c r="Q834" s="454"/>
      <c r="R834" s="454"/>
      <c r="S834" s="454"/>
      <c r="T834" s="454"/>
      <c r="U834" s="454"/>
      <c r="V834" s="454"/>
      <c r="W834" s="454"/>
      <c r="Y834" s="459"/>
      <c r="Z834" s="454"/>
      <c r="AA834" s="224"/>
      <c r="AB834" s="454"/>
      <c r="AC834" s="454"/>
      <c r="AD834" s="454"/>
      <c r="AE834" s="454"/>
      <c r="AK834" s="137"/>
    </row>
    <row r="835" spans="1:37" ht="15.75" customHeight="1">
      <c r="A835" s="454"/>
      <c r="B835" s="454"/>
      <c r="C835" s="454"/>
      <c r="D835" s="454"/>
      <c r="E835" s="454"/>
      <c r="F835" s="454"/>
      <c r="G835" s="454"/>
      <c r="H835" s="454"/>
      <c r="I835" s="454"/>
      <c r="J835" s="454"/>
      <c r="K835" s="454"/>
      <c r="L835" s="454"/>
      <c r="M835" s="454"/>
      <c r="N835" s="454"/>
      <c r="O835" s="454"/>
      <c r="P835" s="454"/>
      <c r="Q835" s="454"/>
      <c r="R835" s="454"/>
      <c r="S835" s="454"/>
      <c r="T835" s="454"/>
      <c r="U835" s="454"/>
      <c r="V835" s="454"/>
      <c r="W835" s="454"/>
      <c r="Y835" s="459"/>
      <c r="Z835" s="454"/>
      <c r="AA835" s="224"/>
      <c r="AB835" s="454"/>
      <c r="AC835" s="454"/>
      <c r="AD835" s="454"/>
      <c r="AE835" s="454"/>
      <c r="AK835" s="137"/>
    </row>
    <row r="836" spans="1:37" ht="15.75" customHeight="1">
      <c r="A836" s="454"/>
      <c r="B836" s="454"/>
      <c r="C836" s="454"/>
      <c r="D836" s="454"/>
      <c r="E836" s="454"/>
      <c r="F836" s="454"/>
      <c r="G836" s="454"/>
      <c r="H836" s="454"/>
      <c r="I836" s="454"/>
      <c r="J836" s="454"/>
      <c r="K836" s="454"/>
      <c r="L836" s="454"/>
      <c r="M836" s="454"/>
      <c r="N836" s="454"/>
      <c r="O836" s="454"/>
      <c r="P836" s="454"/>
      <c r="Q836" s="454"/>
      <c r="R836" s="454"/>
      <c r="S836" s="454"/>
      <c r="T836" s="454"/>
      <c r="U836" s="454"/>
      <c r="V836" s="454"/>
      <c r="W836" s="454"/>
      <c r="Y836" s="459"/>
      <c r="Z836" s="454"/>
      <c r="AA836" s="224"/>
      <c r="AB836" s="454"/>
      <c r="AC836" s="454"/>
      <c r="AD836" s="454"/>
      <c r="AE836" s="454"/>
      <c r="AK836" s="137"/>
    </row>
    <row r="837" spans="1:37" ht="15.75" customHeight="1">
      <c r="A837" s="454"/>
      <c r="B837" s="454"/>
      <c r="C837" s="454"/>
      <c r="D837" s="454"/>
      <c r="E837" s="454"/>
      <c r="F837" s="454"/>
      <c r="G837" s="454"/>
      <c r="H837" s="454"/>
      <c r="I837" s="454"/>
      <c r="J837" s="454"/>
      <c r="K837" s="454"/>
      <c r="L837" s="454"/>
      <c r="M837" s="454"/>
      <c r="N837" s="454"/>
      <c r="O837" s="454"/>
      <c r="P837" s="454"/>
      <c r="Q837" s="454"/>
      <c r="R837" s="454"/>
      <c r="S837" s="454"/>
      <c r="T837" s="454"/>
      <c r="U837" s="454"/>
      <c r="V837" s="454"/>
      <c r="W837" s="454"/>
      <c r="Y837" s="459"/>
      <c r="Z837" s="454"/>
      <c r="AA837" s="224"/>
      <c r="AB837" s="454"/>
      <c r="AC837" s="454"/>
      <c r="AD837" s="454"/>
      <c r="AE837" s="454"/>
      <c r="AK837" s="137"/>
    </row>
    <row r="838" spans="1:37" ht="15.75" customHeight="1">
      <c r="A838" s="454"/>
      <c r="B838" s="454"/>
      <c r="C838" s="454"/>
      <c r="D838" s="454"/>
      <c r="E838" s="454"/>
      <c r="F838" s="454"/>
      <c r="G838" s="454"/>
      <c r="H838" s="454"/>
      <c r="I838" s="454"/>
      <c r="J838" s="454"/>
      <c r="K838" s="454"/>
      <c r="L838" s="454"/>
      <c r="M838" s="454"/>
      <c r="N838" s="454"/>
      <c r="O838" s="454"/>
      <c r="P838" s="454"/>
      <c r="Q838" s="454"/>
      <c r="R838" s="454"/>
      <c r="S838" s="454"/>
      <c r="T838" s="454"/>
      <c r="U838" s="454"/>
      <c r="V838" s="454"/>
      <c r="W838" s="454"/>
      <c r="Y838" s="459"/>
      <c r="Z838" s="454"/>
      <c r="AA838" s="224"/>
      <c r="AB838" s="454"/>
      <c r="AC838" s="454"/>
      <c r="AD838" s="454"/>
      <c r="AE838" s="454"/>
      <c r="AK838" s="137"/>
    </row>
    <row r="839" spans="1:37" ht="15.75" customHeight="1">
      <c r="A839" s="454"/>
      <c r="B839" s="454"/>
      <c r="C839" s="454"/>
      <c r="D839" s="454"/>
      <c r="E839" s="454"/>
      <c r="F839" s="454"/>
      <c r="G839" s="454"/>
      <c r="H839" s="454"/>
      <c r="I839" s="454"/>
      <c r="J839" s="454"/>
      <c r="K839" s="454"/>
      <c r="L839" s="454"/>
      <c r="M839" s="454"/>
      <c r="N839" s="454"/>
      <c r="O839" s="454"/>
      <c r="P839" s="454"/>
      <c r="Q839" s="454"/>
      <c r="R839" s="454"/>
      <c r="S839" s="454"/>
      <c r="T839" s="454"/>
      <c r="U839" s="454"/>
      <c r="V839" s="454"/>
      <c r="W839" s="454"/>
      <c r="Y839" s="459"/>
      <c r="Z839" s="454"/>
      <c r="AA839" s="224"/>
      <c r="AB839" s="454"/>
      <c r="AC839" s="454"/>
      <c r="AD839" s="454"/>
      <c r="AE839" s="454"/>
      <c r="AK839" s="137"/>
    </row>
    <row r="840" spans="1:37" ht="15.75" customHeight="1">
      <c r="A840" s="454"/>
      <c r="B840" s="454"/>
      <c r="C840" s="454"/>
      <c r="D840" s="454"/>
      <c r="E840" s="454"/>
      <c r="F840" s="454"/>
      <c r="G840" s="454"/>
      <c r="H840" s="454"/>
      <c r="I840" s="454"/>
      <c r="J840" s="454"/>
      <c r="K840" s="454"/>
      <c r="L840" s="454"/>
      <c r="M840" s="454"/>
      <c r="N840" s="454"/>
      <c r="O840" s="454"/>
      <c r="P840" s="454"/>
      <c r="Q840" s="454"/>
      <c r="R840" s="454"/>
      <c r="S840" s="454"/>
      <c r="T840" s="454"/>
      <c r="U840" s="454"/>
      <c r="V840" s="454"/>
      <c r="W840" s="454"/>
      <c r="Y840" s="459"/>
      <c r="Z840" s="454"/>
      <c r="AA840" s="224"/>
      <c r="AB840" s="454"/>
      <c r="AC840" s="454"/>
      <c r="AD840" s="454"/>
      <c r="AE840" s="454"/>
      <c r="AK840" s="137"/>
    </row>
    <row r="841" spans="1:37" ht="15.75" customHeight="1">
      <c r="A841" s="454"/>
      <c r="B841" s="454"/>
      <c r="C841" s="454"/>
      <c r="D841" s="454"/>
      <c r="E841" s="454"/>
      <c r="F841" s="454"/>
      <c r="G841" s="454"/>
      <c r="H841" s="454"/>
      <c r="I841" s="454"/>
      <c r="J841" s="454"/>
      <c r="K841" s="454"/>
      <c r="L841" s="454"/>
      <c r="M841" s="454"/>
      <c r="N841" s="454"/>
      <c r="O841" s="454"/>
      <c r="P841" s="454"/>
      <c r="Q841" s="454"/>
      <c r="R841" s="454"/>
      <c r="S841" s="454"/>
      <c r="T841" s="454"/>
      <c r="U841" s="454"/>
      <c r="V841" s="454"/>
      <c r="W841" s="454"/>
      <c r="Y841" s="459"/>
      <c r="Z841" s="454"/>
      <c r="AA841" s="224"/>
      <c r="AB841" s="454"/>
      <c r="AC841" s="454"/>
      <c r="AD841" s="454"/>
      <c r="AE841" s="454"/>
      <c r="AK841" s="137"/>
    </row>
    <row r="842" spans="1:37" ht="15.75" customHeight="1">
      <c r="A842" s="454"/>
      <c r="B842" s="454"/>
      <c r="C842" s="454"/>
      <c r="D842" s="454"/>
      <c r="E842" s="454"/>
      <c r="F842" s="454"/>
      <c r="G842" s="454"/>
      <c r="H842" s="454"/>
      <c r="I842" s="454"/>
      <c r="J842" s="454"/>
      <c r="K842" s="454"/>
      <c r="L842" s="454"/>
      <c r="M842" s="454"/>
      <c r="N842" s="454"/>
      <c r="O842" s="454"/>
      <c r="P842" s="454"/>
      <c r="Q842" s="454"/>
      <c r="R842" s="454"/>
      <c r="S842" s="454"/>
      <c r="T842" s="454"/>
      <c r="U842" s="454"/>
      <c r="V842" s="454"/>
      <c r="W842" s="454"/>
      <c r="Y842" s="459"/>
      <c r="Z842" s="454"/>
      <c r="AA842" s="224"/>
      <c r="AB842" s="454"/>
      <c r="AC842" s="454"/>
      <c r="AD842" s="454"/>
      <c r="AE842" s="454"/>
      <c r="AK842" s="137"/>
    </row>
    <row r="843" spans="1:37" ht="15.75" customHeight="1">
      <c r="A843" s="454"/>
      <c r="B843" s="454"/>
      <c r="C843" s="454"/>
      <c r="D843" s="454"/>
      <c r="E843" s="454"/>
      <c r="F843" s="454"/>
      <c r="G843" s="454"/>
      <c r="H843" s="454"/>
      <c r="I843" s="454"/>
      <c r="J843" s="454"/>
      <c r="K843" s="454"/>
      <c r="L843" s="454"/>
      <c r="M843" s="454"/>
      <c r="N843" s="454"/>
      <c r="O843" s="454"/>
      <c r="P843" s="454"/>
      <c r="Q843" s="454"/>
      <c r="R843" s="454"/>
      <c r="S843" s="454"/>
      <c r="T843" s="454"/>
      <c r="U843" s="454"/>
      <c r="V843" s="454"/>
      <c r="W843" s="454"/>
      <c r="Y843" s="459"/>
      <c r="Z843" s="454"/>
      <c r="AA843" s="224"/>
      <c r="AB843" s="454"/>
      <c r="AC843" s="454"/>
      <c r="AD843" s="454"/>
      <c r="AE843" s="454"/>
      <c r="AK843" s="137"/>
    </row>
    <row r="844" spans="1:37" ht="15.75" customHeight="1">
      <c r="A844" s="454"/>
      <c r="B844" s="454"/>
      <c r="C844" s="454"/>
      <c r="D844" s="454"/>
      <c r="E844" s="454"/>
      <c r="F844" s="454"/>
      <c r="G844" s="454"/>
      <c r="H844" s="454"/>
      <c r="I844" s="454"/>
      <c r="J844" s="454"/>
      <c r="K844" s="454"/>
      <c r="L844" s="454"/>
      <c r="M844" s="454"/>
      <c r="N844" s="454"/>
      <c r="O844" s="454"/>
      <c r="P844" s="454"/>
      <c r="Q844" s="454"/>
      <c r="R844" s="454"/>
      <c r="S844" s="454"/>
      <c r="T844" s="454"/>
      <c r="U844" s="454"/>
      <c r="V844" s="454"/>
      <c r="W844" s="454"/>
      <c r="Y844" s="459"/>
      <c r="Z844" s="454"/>
      <c r="AA844" s="224"/>
      <c r="AB844" s="454"/>
      <c r="AC844" s="454"/>
      <c r="AD844" s="454"/>
      <c r="AE844" s="454"/>
      <c r="AK844" s="137"/>
    </row>
    <row r="845" spans="1:37" ht="15.75" customHeight="1">
      <c r="A845" s="454"/>
      <c r="B845" s="454"/>
      <c r="C845" s="454"/>
      <c r="D845" s="454"/>
      <c r="E845" s="454"/>
      <c r="F845" s="454"/>
      <c r="G845" s="454"/>
      <c r="H845" s="454"/>
      <c r="I845" s="454"/>
      <c r="J845" s="454"/>
      <c r="K845" s="454"/>
      <c r="L845" s="454"/>
      <c r="M845" s="454"/>
      <c r="N845" s="454"/>
      <c r="O845" s="454"/>
      <c r="P845" s="454"/>
      <c r="Q845" s="454"/>
      <c r="R845" s="454"/>
      <c r="S845" s="454"/>
      <c r="T845" s="454"/>
      <c r="U845" s="454"/>
      <c r="V845" s="454"/>
      <c r="W845" s="454"/>
      <c r="Y845" s="459"/>
      <c r="Z845" s="454"/>
      <c r="AA845" s="224"/>
      <c r="AB845" s="454"/>
      <c r="AC845" s="454"/>
      <c r="AD845" s="454"/>
      <c r="AE845" s="454"/>
      <c r="AK845" s="137"/>
    </row>
    <row r="846" spans="1:37" ht="15.75" customHeight="1">
      <c r="A846" s="454"/>
      <c r="B846" s="454"/>
      <c r="C846" s="454"/>
      <c r="D846" s="454"/>
      <c r="E846" s="454"/>
      <c r="F846" s="454"/>
      <c r="G846" s="454"/>
      <c r="H846" s="454"/>
      <c r="I846" s="454"/>
      <c r="J846" s="454"/>
      <c r="K846" s="454"/>
      <c r="L846" s="454"/>
      <c r="M846" s="454"/>
      <c r="N846" s="454"/>
      <c r="O846" s="454"/>
      <c r="P846" s="454"/>
      <c r="Q846" s="454"/>
      <c r="R846" s="454"/>
      <c r="S846" s="454"/>
      <c r="T846" s="454"/>
      <c r="U846" s="454"/>
      <c r="V846" s="454"/>
      <c r="W846" s="454"/>
      <c r="Y846" s="459"/>
      <c r="Z846" s="454"/>
      <c r="AA846" s="224"/>
      <c r="AB846" s="454"/>
      <c r="AC846" s="454"/>
      <c r="AD846" s="454"/>
      <c r="AE846" s="454"/>
      <c r="AK846" s="137"/>
    </row>
    <row r="847" spans="1:37" ht="15.75" customHeight="1">
      <c r="A847" s="454"/>
      <c r="B847" s="454"/>
      <c r="C847" s="454"/>
      <c r="D847" s="454"/>
      <c r="E847" s="454"/>
      <c r="F847" s="454"/>
      <c r="G847" s="454"/>
      <c r="H847" s="454"/>
      <c r="I847" s="454"/>
      <c r="J847" s="454"/>
      <c r="K847" s="454"/>
      <c r="L847" s="454"/>
      <c r="M847" s="454"/>
      <c r="N847" s="454"/>
      <c r="O847" s="454"/>
      <c r="P847" s="454"/>
      <c r="Q847" s="454"/>
      <c r="R847" s="454"/>
      <c r="S847" s="454"/>
      <c r="T847" s="454"/>
      <c r="U847" s="454"/>
      <c r="V847" s="454"/>
      <c r="W847" s="454"/>
      <c r="Y847" s="459"/>
      <c r="Z847" s="454"/>
      <c r="AA847" s="224"/>
      <c r="AB847" s="454"/>
      <c r="AC847" s="454"/>
      <c r="AD847" s="454"/>
      <c r="AE847" s="454"/>
      <c r="AK847" s="137"/>
    </row>
    <row r="848" spans="1:37" ht="15.75" customHeight="1">
      <c r="A848" s="454"/>
      <c r="B848" s="454"/>
      <c r="C848" s="454"/>
      <c r="D848" s="454"/>
      <c r="E848" s="454"/>
      <c r="F848" s="454"/>
      <c r="G848" s="454"/>
      <c r="H848" s="454"/>
      <c r="I848" s="454"/>
      <c r="J848" s="454"/>
      <c r="K848" s="454"/>
      <c r="L848" s="454"/>
      <c r="M848" s="454"/>
      <c r="N848" s="454"/>
      <c r="O848" s="454"/>
      <c r="P848" s="454"/>
      <c r="Q848" s="454"/>
      <c r="R848" s="454"/>
      <c r="S848" s="454"/>
      <c r="T848" s="454"/>
      <c r="U848" s="454"/>
      <c r="V848" s="454"/>
      <c r="W848" s="454"/>
      <c r="Y848" s="459"/>
      <c r="Z848" s="454"/>
      <c r="AA848" s="224"/>
      <c r="AB848" s="454"/>
      <c r="AC848" s="454"/>
      <c r="AD848" s="454"/>
      <c r="AE848" s="454"/>
      <c r="AK848" s="137"/>
    </row>
    <row r="849" spans="1:37" ht="15.75" customHeight="1">
      <c r="A849" s="454"/>
      <c r="B849" s="454"/>
      <c r="C849" s="454"/>
      <c r="D849" s="454"/>
      <c r="E849" s="454"/>
      <c r="F849" s="454"/>
      <c r="G849" s="454"/>
      <c r="H849" s="454"/>
      <c r="I849" s="454"/>
      <c r="J849" s="454"/>
      <c r="K849" s="454"/>
      <c r="L849" s="454"/>
      <c r="M849" s="454"/>
      <c r="N849" s="454"/>
      <c r="O849" s="454"/>
      <c r="P849" s="454"/>
      <c r="Q849" s="454"/>
      <c r="R849" s="454"/>
      <c r="S849" s="454"/>
      <c r="T849" s="454"/>
      <c r="U849" s="454"/>
      <c r="V849" s="454"/>
      <c r="W849" s="454"/>
      <c r="Y849" s="459"/>
      <c r="Z849" s="454"/>
      <c r="AA849" s="224"/>
      <c r="AB849" s="454"/>
      <c r="AC849" s="454"/>
      <c r="AD849" s="454"/>
      <c r="AE849" s="454"/>
      <c r="AK849" s="137"/>
    </row>
    <row r="850" spans="1:37" ht="15.75" customHeight="1">
      <c r="A850" s="454"/>
      <c r="B850" s="454"/>
      <c r="C850" s="454"/>
      <c r="D850" s="454"/>
      <c r="E850" s="454"/>
      <c r="F850" s="454"/>
      <c r="G850" s="454"/>
      <c r="H850" s="454"/>
      <c r="I850" s="454"/>
      <c r="J850" s="454"/>
      <c r="K850" s="454"/>
      <c r="L850" s="454"/>
      <c r="M850" s="454"/>
      <c r="N850" s="454"/>
      <c r="O850" s="454"/>
      <c r="P850" s="454"/>
      <c r="Q850" s="454"/>
      <c r="R850" s="454"/>
      <c r="S850" s="454"/>
      <c r="T850" s="454"/>
      <c r="U850" s="454"/>
      <c r="V850" s="454"/>
      <c r="W850" s="454"/>
      <c r="Y850" s="459"/>
      <c r="Z850" s="454"/>
      <c r="AA850" s="224"/>
      <c r="AB850" s="454"/>
      <c r="AC850" s="454"/>
      <c r="AD850" s="454"/>
      <c r="AE850" s="454"/>
      <c r="AK850" s="137"/>
    </row>
    <row r="851" spans="1:37" ht="15.75" customHeight="1">
      <c r="A851" s="454"/>
      <c r="B851" s="454"/>
      <c r="C851" s="454"/>
      <c r="D851" s="454"/>
      <c r="E851" s="454"/>
      <c r="F851" s="454"/>
      <c r="G851" s="454"/>
      <c r="H851" s="454"/>
      <c r="I851" s="454"/>
      <c r="J851" s="454"/>
      <c r="K851" s="454"/>
      <c r="L851" s="454"/>
      <c r="M851" s="454"/>
      <c r="N851" s="454"/>
      <c r="O851" s="454"/>
      <c r="P851" s="454"/>
      <c r="Q851" s="454"/>
      <c r="R851" s="454"/>
      <c r="S851" s="454"/>
      <c r="T851" s="454"/>
      <c r="U851" s="454"/>
      <c r="V851" s="454"/>
      <c r="W851" s="454"/>
      <c r="Y851" s="459"/>
      <c r="Z851" s="454"/>
      <c r="AA851" s="224"/>
      <c r="AB851" s="454"/>
      <c r="AC851" s="454"/>
      <c r="AD851" s="454"/>
      <c r="AE851" s="454"/>
      <c r="AK851" s="137"/>
    </row>
    <row r="852" spans="1:37" ht="15.75" customHeight="1">
      <c r="A852" s="454"/>
      <c r="B852" s="454"/>
      <c r="C852" s="454"/>
      <c r="D852" s="454"/>
      <c r="E852" s="454"/>
      <c r="F852" s="454"/>
      <c r="G852" s="454"/>
      <c r="H852" s="454"/>
      <c r="I852" s="454"/>
      <c r="J852" s="454"/>
      <c r="K852" s="454"/>
      <c r="L852" s="454"/>
      <c r="M852" s="454"/>
      <c r="N852" s="454"/>
      <c r="O852" s="454"/>
      <c r="P852" s="454"/>
      <c r="Q852" s="454"/>
      <c r="R852" s="454"/>
      <c r="S852" s="454"/>
      <c r="T852" s="454"/>
      <c r="U852" s="454"/>
      <c r="V852" s="454"/>
      <c r="W852" s="454"/>
      <c r="Y852" s="459"/>
      <c r="Z852" s="454"/>
      <c r="AA852" s="224"/>
      <c r="AB852" s="454"/>
      <c r="AC852" s="454"/>
      <c r="AD852" s="454"/>
      <c r="AE852" s="454"/>
      <c r="AK852" s="137"/>
    </row>
    <row r="853" spans="1:37" ht="15.75" customHeight="1">
      <c r="A853" s="454"/>
      <c r="B853" s="454"/>
      <c r="C853" s="454"/>
      <c r="D853" s="454"/>
      <c r="E853" s="454"/>
      <c r="F853" s="454"/>
      <c r="G853" s="454"/>
      <c r="H853" s="454"/>
      <c r="I853" s="454"/>
      <c r="J853" s="454"/>
      <c r="K853" s="454"/>
      <c r="L853" s="454"/>
      <c r="M853" s="454"/>
      <c r="N853" s="454"/>
      <c r="O853" s="454"/>
      <c r="P853" s="454"/>
      <c r="Q853" s="454"/>
      <c r="R853" s="454"/>
      <c r="S853" s="454"/>
      <c r="T853" s="454"/>
      <c r="U853" s="454"/>
      <c r="V853" s="454"/>
      <c r="W853" s="454"/>
      <c r="Y853" s="459"/>
      <c r="Z853" s="454"/>
      <c r="AA853" s="224"/>
      <c r="AB853" s="454"/>
      <c r="AC853" s="454"/>
      <c r="AD853" s="454"/>
      <c r="AE853" s="454"/>
      <c r="AK853" s="137"/>
    </row>
    <row r="854" spans="1:37" ht="15.75" customHeight="1">
      <c r="A854" s="454"/>
      <c r="B854" s="454"/>
      <c r="C854" s="454"/>
      <c r="D854" s="454"/>
      <c r="E854" s="454"/>
      <c r="F854" s="454"/>
      <c r="G854" s="454"/>
      <c r="H854" s="454"/>
      <c r="I854" s="454"/>
      <c r="J854" s="454"/>
      <c r="K854" s="454"/>
      <c r="L854" s="454"/>
      <c r="M854" s="454"/>
      <c r="N854" s="454"/>
      <c r="O854" s="454"/>
      <c r="P854" s="454"/>
      <c r="Q854" s="454"/>
      <c r="R854" s="454"/>
      <c r="S854" s="454"/>
      <c r="T854" s="454"/>
      <c r="U854" s="454"/>
      <c r="V854" s="454"/>
      <c r="W854" s="454"/>
      <c r="Y854" s="459"/>
      <c r="Z854" s="454"/>
      <c r="AA854" s="224"/>
      <c r="AB854" s="454"/>
      <c r="AC854" s="454"/>
      <c r="AD854" s="454"/>
      <c r="AE854" s="454"/>
      <c r="AK854" s="137"/>
    </row>
    <row r="855" spans="1:37" ht="15.75" customHeight="1">
      <c r="A855" s="454"/>
      <c r="B855" s="454"/>
      <c r="C855" s="454"/>
      <c r="D855" s="454"/>
      <c r="E855" s="454"/>
      <c r="F855" s="454"/>
      <c r="G855" s="454"/>
      <c r="H855" s="454"/>
      <c r="I855" s="454"/>
      <c r="J855" s="454"/>
      <c r="K855" s="454"/>
      <c r="L855" s="454"/>
      <c r="M855" s="454"/>
      <c r="N855" s="454"/>
      <c r="O855" s="454"/>
      <c r="P855" s="454"/>
      <c r="Q855" s="454"/>
      <c r="R855" s="454"/>
      <c r="S855" s="454"/>
      <c r="T855" s="454"/>
      <c r="U855" s="454"/>
      <c r="V855" s="454"/>
      <c r="W855" s="454"/>
      <c r="Y855" s="459"/>
      <c r="Z855" s="454"/>
      <c r="AA855" s="224"/>
      <c r="AB855" s="454"/>
      <c r="AC855" s="454"/>
      <c r="AD855" s="454"/>
      <c r="AE855" s="454"/>
      <c r="AK855" s="137"/>
    </row>
    <row r="856" spans="1:37" ht="15.75" customHeight="1">
      <c r="A856" s="454"/>
      <c r="B856" s="454"/>
      <c r="C856" s="454"/>
      <c r="D856" s="454"/>
      <c r="E856" s="454"/>
      <c r="F856" s="454"/>
      <c r="G856" s="454"/>
      <c r="H856" s="454"/>
      <c r="I856" s="454"/>
      <c r="J856" s="454"/>
      <c r="K856" s="454"/>
      <c r="L856" s="454"/>
      <c r="M856" s="454"/>
      <c r="N856" s="454"/>
      <c r="O856" s="454"/>
      <c r="P856" s="454"/>
      <c r="Q856" s="454"/>
      <c r="R856" s="454"/>
      <c r="S856" s="454"/>
      <c r="T856" s="454"/>
      <c r="U856" s="454"/>
      <c r="V856" s="454"/>
      <c r="W856" s="454"/>
      <c r="Y856" s="459"/>
      <c r="Z856" s="454"/>
      <c r="AA856" s="224"/>
      <c r="AB856" s="454"/>
      <c r="AC856" s="454"/>
      <c r="AD856" s="454"/>
      <c r="AE856" s="454"/>
      <c r="AK856" s="137"/>
    </row>
    <row r="857" spans="1:37" ht="15.75" customHeight="1">
      <c r="A857" s="454"/>
      <c r="B857" s="454"/>
      <c r="C857" s="454"/>
      <c r="D857" s="454"/>
      <c r="E857" s="454"/>
      <c r="F857" s="454"/>
      <c r="G857" s="454"/>
      <c r="H857" s="454"/>
      <c r="I857" s="454"/>
      <c r="J857" s="454"/>
      <c r="K857" s="454"/>
      <c r="L857" s="454"/>
      <c r="M857" s="454"/>
      <c r="N857" s="454"/>
      <c r="O857" s="454"/>
      <c r="P857" s="454"/>
      <c r="Q857" s="454"/>
      <c r="R857" s="454"/>
      <c r="S857" s="454"/>
      <c r="T857" s="454"/>
      <c r="U857" s="454"/>
      <c r="V857" s="454"/>
      <c r="W857" s="454"/>
      <c r="Y857" s="459"/>
      <c r="Z857" s="454"/>
      <c r="AA857" s="224"/>
      <c r="AB857" s="454"/>
      <c r="AC857" s="454"/>
      <c r="AD857" s="454"/>
      <c r="AE857" s="454"/>
      <c r="AK857" s="137"/>
    </row>
    <row r="858" spans="1:37" ht="15.75" customHeight="1">
      <c r="A858" s="454"/>
      <c r="B858" s="454"/>
      <c r="C858" s="454"/>
      <c r="D858" s="454"/>
      <c r="E858" s="454"/>
      <c r="F858" s="454"/>
      <c r="G858" s="454"/>
      <c r="H858" s="454"/>
      <c r="I858" s="454"/>
      <c r="J858" s="454"/>
      <c r="K858" s="454"/>
      <c r="L858" s="454"/>
      <c r="M858" s="454"/>
      <c r="N858" s="454"/>
      <c r="O858" s="454"/>
      <c r="P858" s="454"/>
      <c r="Q858" s="454"/>
      <c r="R858" s="454"/>
      <c r="S858" s="454"/>
      <c r="T858" s="454"/>
      <c r="U858" s="454"/>
      <c r="V858" s="454"/>
      <c r="W858" s="454"/>
      <c r="Y858" s="459"/>
      <c r="Z858" s="454"/>
      <c r="AA858" s="224"/>
      <c r="AB858" s="454"/>
      <c r="AC858" s="454"/>
      <c r="AD858" s="454"/>
      <c r="AE858" s="454"/>
      <c r="AK858" s="137"/>
    </row>
    <row r="859" spans="1:37" ht="15.75" customHeight="1">
      <c r="A859" s="454"/>
      <c r="B859" s="454"/>
      <c r="C859" s="454"/>
      <c r="D859" s="454"/>
      <c r="E859" s="454"/>
      <c r="F859" s="454"/>
      <c r="G859" s="454"/>
      <c r="H859" s="454"/>
      <c r="I859" s="454"/>
      <c r="J859" s="454"/>
      <c r="K859" s="454"/>
      <c r="L859" s="454"/>
      <c r="M859" s="454"/>
      <c r="N859" s="454"/>
      <c r="O859" s="454"/>
      <c r="P859" s="454"/>
      <c r="Q859" s="454"/>
      <c r="R859" s="454"/>
      <c r="S859" s="454"/>
      <c r="T859" s="454"/>
      <c r="U859" s="454"/>
      <c r="V859" s="454"/>
      <c r="W859" s="454"/>
      <c r="Y859" s="459"/>
      <c r="Z859" s="454"/>
      <c r="AA859" s="224"/>
      <c r="AB859" s="454"/>
      <c r="AC859" s="454"/>
      <c r="AD859" s="454"/>
      <c r="AE859" s="454"/>
      <c r="AK859" s="137"/>
    </row>
    <row r="860" spans="1:37" ht="15.75" customHeight="1">
      <c r="A860" s="454"/>
      <c r="B860" s="454"/>
      <c r="C860" s="454"/>
      <c r="D860" s="454"/>
      <c r="E860" s="454"/>
      <c r="F860" s="454"/>
      <c r="G860" s="454"/>
      <c r="H860" s="454"/>
      <c r="I860" s="454"/>
      <c r="J860" s="454"/>
      <c r="K860" s="454"/>
      <c r="L860" s="454"/>
      <c r="M860" s="454"/>
      <c r="N860" s="454"/>
      <c r="O860" s="454"/>
      <c r="P860" s="454"/>
      <c r="Q860" s="454"/>
      <c r="R860" s="454"/>
      <c r="S860" s="454"/>
      <c r="T860" s="454"/>
      <c r="U860" s="454"/>
      <c r="V860" s="454"/>
      <c r="W860" s="454"/>
      <c r="Y860" s="459"/>
      <c r="Z860" s="454"/>
      <c r="AA860" s="224"/>
      <c r="AB860" s="454"/>
      <c r="AC860" s="454"/>
      <c r="AD860" s="454"/>
      <c r="AE860" s="454"/>
      <c r="AK860" s="137"/>
    </row>
    <row r="861" spans="1:37" ht="15.75" customHeight="1">
      <c r="A861" s="454"/>
      <c r="B861" s="454"/>
      <c r="C861" s="454"/>
      <c r="D861" s="454"/>
      <c r="E861" s="454"/>
      <c r="F861" s="454"/>
      <c r="G861" s="454"/>
      <c r="H861" s="454"/>
      <c r="I861" s="454"/>
      <c r="J861" s="454"/>
      <c r="K861" s="454"/>
      <c r="L861" s="454"/>
      <c r="M861" s="454"/>
      <c r="N861" s="454"/>
      <c r="O861" s="454"/>
      <c r="P861" s="454"/>
      <c r="Q861" s="454"/>
      <c r="R861" s="454"/>
      <c r="S861" s="454"/>
      <c r="T861" s="454"/>
      <c r="U861" s="454"/>
      <c r="V861" s="454"/>
      <c r="W861" s="454"/>
      <c r="Y861" s="459"/>
      <c r="Z861" s="454"/>
      <c r="AA861" s="224"/>
      <c r="AB861" s="454"/>
      <c r="AC861" s="454"/>
      <c r="AD861" s="454"/>
      <c r="AE861" s="454"/>
      <c r="AK861" s="137"/>
    </row>
    <row r="862" spans="1:37" ht="15.75" customHeight="1">
      <c r="A862" s="454"/>
      <c r="B862" s="454"/>
      <c r="C862" s="454"/>
      <c r="D862" s="454"/>
      <c r="E862" s="454"/>
      <c r="F862" s="454"/>
      <c r="G862" s="454"/>
      <c r="H862" s="454"/>
      <c r="I862" s="454"/>
      <c r="J862" s="454"/>
      <c r="K862" s="454"/>
      <c r="L862" s="454"/>
      <c r="M862" s="454"/>
      <c r="N862" s="454"/>
      <c r="O862" s="454"/>
      <c r="P862" s="454"/>
      <c r="Q862" s="454"/>
      <c r="R862" s="454"/>
      <c r="S862" s="454"/>
      <c r="T862" s="454"/>
      <c r="U862" s="454"/>
      <c r="V862" s="454"/>
      <c r="W862" s="454"/>
      <c r="Y862" s="459"/>
      <c r="Z862" s="454"/>
      <c r="AA862" s="224"/>
      <c r="AB862" s="454"/>
      <c r="AC862" s="454"/>
      <c r="AD862" s="454"/>
      <c r="AE862" s="454"/>
      <c r="AK862" s="137"/>
    </row>
    <row r="863" spans="1:37" ht="15.75" customHeight="1">
      <c r="A863" s="454"/>
      <c r="B863" s="454"/>
      <c r="C863" s="454"/>
      <c r="D863" s="454"/>
      <c r="E863" s="454"/>
      <c r="F863" s="454"/>
      <c r="G863" s="454"/>
      <c r="H863" s="454"/>
      <c r="I863" s="454"/>
      <c r="J863" s="454"/>
      <c r="K863" s="454"/>
      <c r="L863" s="454"/>
      <c r="M863" s="454"/>
      <c r="N863" s="454"/>
      <c r="O863" s="454"/>
      <c r="P863" s="454"/>
      <c r="Q863" s="454"/>
      <c r="R863" s="454"/>
      <c r="S863" s="454"/>
      <c r="T863" s="454"/>
      <c r="U863" s="454"/>
      <c r="V863" s="454"/>
      <c r="W863" s="454"/>
      <c r="Y863" s="459"/>
      <c r="Z863" s="454"/>
      <c r="AA863" s="224"/>
      <c r="AB863" s="454"/>
      <c r="AC863" s="454"/>
      <c r="AD863" s="454"/>
      <c r="AE863" s="454"/>
      <c r="AK863" s="137"/>
    </row>
    <row r="864" spans="1:37" ht="15.75" customHeight="1">
      <c r="A864" s="454"/>
      <c r="B864" s="454"/>
      <c r="C864" s="454"/>
      <c r="D864" s="454"/>
      <c r="E864" s="454"/>
      <c r="F864" s="454"/>
      <c r="G864" s="454"/>
      <c r="H864" s="454"/>
      <c r="I864" s="454"/>
      <c r="J864" s="454"/>
      <c r="K864" s="454"/>
      <c r="L864" s="454"/>
      <c r="M864" s="454"/>
      <c r="N864" s="454"/>
      <c r="O864" s="454"/>
      <c r="P864" s="454"/>
      <c r="Q864" s="454"/>
      <c r="R864" s="454"/>
      <c r="S864" s="454"/>
      <c r="T864" s="454"/>
      <c r="U864" s="454"/>
      <c r="V864" s="454"/>
      <c r="W864" s="454"/>
      <c r="Y864" s="459"/>
      <c r="Z864" s="454"/>
      <c r="AA864" s="224"/>
      <c r="AB864" s="454"/>
      <c r="AC864" s="454"/>
      <c r="AD864" s="454"/>
      <c r="AE864" s="454"/>
      <c r="AK864" s="137"/>
    </row>
    <row r="865" spans="1:37" ht="15.75" customHeight="1">
      <c r="A865" s="454"/>
      <c r="B865" s="454"/>
      <c r="C865" s="454"/>
      <c r="D865" s="454"/>
      <c r="E865" s="454"/>
      <c r="F865" s="454"/>
      <c r="G865" s="454"/>
      <c r="H865" s="454"/>
      <c r="I865" s="454"/>
      <c r="J865" s="454"/>
      <c r="K865" s="454"/>
      <c r="L865" s="454"/>
      <c r="M865" s="454"/>
      <c r="N865" s="454"/>
      <c r="O865" s="454"/>
      <c r="P865" s="454"/>
      <c r="Q865" s="454"/>
      <c r="R865" s="454"/>
      <c r="S865" s="454"/>
      <c r="T865" s="454"/>
      <c r="U865" s="454"/>
      <c r="V865" s="454"/>
      <c r="W865" s="454"/>
      <c r="Y865" s="459"/>
      <c r="Z865" s="454"/>
      <c r="AA865" s="224"/>
      <c r="AB865" s="454"/>
      <c r="AC865" s="454"/>
      <c r="AD865" s="454"/>
      <c r="AE865" s="454"/>
      <c r="AK865" s="137"/>
    </row>
    <row r="866" spans="1:37" ht="15.75" customHeight="1">
      <c r="A866" s="454"/>
      <c r="B866" s="454"/>
      <c r="C866" s="454"/>
      <c r="D866" s="454"/>
      <c r="E866" s="454"/>
      <c r="F866" s="454"/>
      <c r="G866" s="454"/>
      <c r="H866" s="454"/>
      <c r="I866" s="454"/>
      <c r="J866" s="454"/>
      <c r="K866" s="454"/>
      <c r="L866" s="454"/>
      <c r="M866" s="454"/>
      <c r="N866" s="454"/>
      <c r="O866" s="454"/>
      <c r="P866" s="454"/>
      <c r="Q866" s="454"/>
      <c r="R866" s="454"/>
      <c r="S866" s="454"/>
      <c r="T866" s="454"/>
      <c r="U866" s="454"/>
      <c r="V866" s="454"/>
      <c r="W866" s="454"/>
      <c r="Y866" s="459"/>
      <c r="Z866" s="454"/>
      <c r="AA866" s="224"/>
      <c r="AB866" s="454"/>
      <c r="AC866" s="454"/>
      <c r="AD866" s="454"/>
      <c r="AE866" s="454"/>
      <c r="AK866" s="137"/>
    </row>
    <row r="867" spans="1:37" ht="15.75" customHeight="1">
      <c r="A867" s="454"/>
      <c r="B867" s="454"/>
      <c r="C867" s="454"/>
      <c r="D867" s="454"/>
      <c r="E867" s="454"/>
      <c r="F867" s="454"/>
      <c r="G867" s="454"/>
      <c r="H867" s="454"/>
      <c r="I867" s="454"/>
      <c r="J867" s="454"/>
      <c r="K867" s="454"/>
      <c r="L867" s="454"/>
      <c r="M867" s="454"/>
      <c r="N867" s="454"/>
      <c r="O867" s="454"/>
      <c r="P867" s="454"/>
      <c r="Q867" s="454"/>
      <c r="R867" s="454"/>
      <c r="S867" s="454"/>
      <c r="T867" s="454"/>
      <c r="U867" s="454"/>
      <c r="V867" s="454"/>
      <c r="W867" s="454"/>
      <c r="Y867" s="459"/>
      <c r="Z867" s="454"/>
      <c r="AA867" s="224"/>
      <c r="AB867" s="454"/>
      <c r="AC867" s="454"/>
      <c r="AD867" s="454"/>
      <c r="AE867" s="454"/>
      <c r="AK867" s="137"/>
    </row>
    <row r="868" spans="1:37" ht="15.75" customHeight="1">
      <c r="A868" s="454"/>
      <c r="B868" s="454"/>
      <c r="C868" s="454"/>
      <c r="D868" s="454"/>
      <c r="E868" s="454"/>
      <c r="F868" s="454"/>
      <c r="G868" s="454"/>
      <c r="H868" s="454"/>
      <c r="I868" s="454"/>
      <c r="J868" s="454"/>
      <c r="K868" s="454"/>
      <c r="L868" s="454"/>
      <c r="M868" s="454"/>
      <c r="N868" s="454"/>
      <c r="O868" s="454"/>
      <c r="P868" s="454"/>
      <c r="Q868" s="454"/>
      <c r="R868" s="454"/>
      <c r="S868" s="454"/>
      <c r="T868" s="454"/>
      <c r="U868" s="454"/>
      <c r="V868" s="454"/>
      <c r="W868" s="454"/>
      <c r="Y868" s="459"/>
      <c r="Z868" s="454"/>
      <c r="AA868" s="224"/>
      <c r="AB868" s="454"/>
      <c r="AC868" s="454"/>
      <c r="AD868" s="454"/>
      <c r="AE868" s="454"/>
      <c r="AK868" s="137"/>
    </row>
    <row r="869" spans="1:37" ht="15.75" customHeight="1">
      <c r="A869" s="454"/>
      <c r="B869" s="454"/>
      <c r="C869" s="454"/>
      <c r="D869" s="454"/>
      <c r="E869" s="454"/>
      <c r="F869" s="454"/>
      <c r="G869" s="454"/>
      <c r="H869" s="454"/>
      <c r="I869" s="454"/>
      <c r="J869" s="454"/>
      <c r="K869" s="454"/>
      <c r="L869" s="454"/>
      <c r="M869" s="454"/>
      <c r="N869" s="454"/>
      <c r="O869" s="454"/>
      <c r="P869" s="454"/>
      <c r="Q869" s="454"/>
      <c r="R869" s="454"/>
      <c r="S869" s="454"/>
      <c r="T869" s="454"/>
      <c r="U869" s="454"/>
      <c r="V869" s="454"/>
      <c r="W869" s="454"/>
      <c r="Y869" s="459"/>
      <c r="Z869" s="454"/>
      <c r="AA869" s="224"/>
      <c r="AB869" s="454"/>
      <c r="AC869" s="454"/>
      <c r="AD869" s="454"/>
      <c r="AE869" s="454"/>
      <c r="AK869" s="137"/>
    </row>
    <row r="870" spans="1:37" ht="15.75" customHeight="1">
      <c r="A870" s="454"/>
      <c r="B870" s="454"/>
      <c r="C870" s="454"/>
      <c r="D870" s="454"/>
      <c r="E870" s="454"/>
      <c r="F870" s="454"/>
      <c r="G870" s="454"/>
      <c r="H870" s="454"/>
      <c r="I870" s="454"/>
      <c r="J870" s="454"/>
      <c r="K870" s="454"/>
      <c r="L870" s="454"/>
      <c r="M870" s="454"/>
      <c r="N870" s="454"/>
      <c r="O870" s="454"/>
      <c r="P870" s="454"/>
      <c r="Q870" s="454"/>
      <c r="R870" s="454"/>
      <c r="S870" s="454"/>
      <c r="T870" s="454"/>
      <c r="U870" s="454"/>
      <c r="V870" s="454"/>
      <c r="W870" s="454"/>
      <c r="Y870" s="459"/>
      <c r="Z870" s="454"/>
      <c r="AA870" s="224"/>
      <c r="AB870" s="454"/>
      <c r="AC870" s="454"/>
      <c r="AD870" s="454"/>
      <c r="AE870" s="454"/>
      <c r="AK870" s="137"/>
    </row>
    <row r="871" spans="1:37" ht="15.75" customHeight="1">
      <c r="A871" s="454"/>
      <c r="B871" s="454"/>
      <c r="C871" s="454"/>
      <c r="D871" s="454"/>
      <c r="E871" s="454"/>
      <c r="F871" s="454"/>
      <c r="G871" s="454"/>
      <c r="H871" s="454"/>
      <c r="I871" s="454"/>
      <c r="J871" s="454"/>
      <c r="K871" s="454"/>
      <c r="L871" s="454"/>
      <c r="M871" s="454"/>
      <c r="N871" s="454"/>
      <c r="O871" s="454"/>
      <c r="P871" s="454"/>
      <c r="Q871" s="454"/>
      <c r="R871" s="454"/>
      <c r="S871" s="454"/>
      <c r="T871" s="454"/>
      <c r="U871" s="454"/>
      <c r="V871" s="454"/>
      <c r="W871" s="454"/>
      <c r="Y871" s="459"/>
      <c r="Z871" s="454"/>
      <c r="AA871" s="224"/>
      <c r="AB871" s="454"/>
      <c r="AC871" s="454"/>
      <c r="AD871" s="454"/>
      <c r="AE871" s="454"/>
      <c r="AK871" s="137"/>
    </row>
    <row r="872" spans="1:37" ht="15.75" customHeight="1">
      <c r="A872" s="454"/>
      <c r="B872" s="454"/>
      <c r="C872" s="454"/>
      <c r="D872" s="454"/>
      <c r="E872" s="454"/>
      <c r="F872" s="454"/>
      <c r="G872" s="454"/>
      <c r="H872" s="454"/>
      <c r="I872" s="454"/>
      <c r="J872" s="454"/>
      <c r="K872" s="454"/>
      <c r="L872" s="454"/>
      <c r="M872" s="454"/>
      <c r="N872" s="454"/>
      <c r="O872" s="454"/>
      <c r="P872" s="454"/>
      <c r="Q872" s="454"/>
      <c r="R872" s="454"/>
      <c r="S872" s="454"/>
      <c r="T872" s="454"/>
      <c r="U872" s="454"/>
      <c r="V872" s="454"/>
      <c r="W872" s="454"/>
      <c r="Y872" s="459"/>
      <c r="Z872" s="454"/>
      <c r="AA872" s="224"/>
      <c r="AB872" s="454"/>
      <c r="AC872" s="454"/>
      <c r="AD872" s="454"/>
      <c r="AE872" s="454"/>
      <c r="AK872" s="137"/>
    </row>
    <row r="873" spans="1:37" ht="15.75" customHeight="1">
      <c r="A873" s="454"/>
      <c r="B873" s="454"/>
      <c r="C873" s="454"/>
      <c r="D873" s="454"/>
      <c r="E873" s="454"/>
      <c r="F873" s="454"/>
      <c r="G873" s="454"/>
      <c r="H873" s="454"/>
      <c r="I873" s="454"/>
      <c r="J873" s="454"/>
      <c r="K873" s="454"/>
      <c r="L873" s="454"/>
      <c r="M873" s="454"/>
      <c r="N873" s="454"/>
      <c r="O873" s="454"/>
      <c r="P873" s="454"/>
      <c r="Q873" s="454"/>
      <c r="R873" s="454"/>
      <c r="S873" s="454"/>
      <c r="T873" s="454"/>
      <c r="U873" s="454"/>
      <c r="V873" s="454"/>
      <c r="W873" s="454"/>
      <c r="Y873" s="459"/>
      <c r="Z873" s="454"/>
      <c r="AA873" s="224"/>
      <c r="AB873" s="454"/>
      <c r="AC873" s="454"/>
      <c r="AD873" s="454"/>
      <c r="AE873" s="454"/>
      <c r="AK873" s="137"/>
    </row>
    <row r="874" spans="1:37" ht="15.75" customHeight="1">
      <c r="A874" s="454"/>
      <c r="B874" s="454"/>
      <c r="C874" s="454"/>
      <c r="D874" s="454"/>
      <c r="E874" s="454"/>
      <c r="F874" s="454"/>
      <c r="G874" s="454"/>
      <c r="H874" s="454"/>
      <c r="I874" s="454"/>
      <c r="J874" s="454"/>
      <c r="K874" s="454"/>
      <c r="L874" s="454"/>
      <c r="M874" s="454"/>
      <c r="N874" s="454"/>
      <c r="O874" s="454"/>
      <c r="P874" s="454"/>
      <c r="Q874" s="454"/>
      <c r="R874" s="454"/>
      <c r="S874" s="454"/>
      <c r="T874" s="454"/>
      <c r="U874" s="454"/>
      <c r="V874" s="454"/>
      <c r="W874" s="454"/>
      <c r="Y874" s="459"/>
      <c r="Z874" s="454"/>
      <c r="AA874" s="224"/>
      <c r="AB874" s="454"/>
      <c r="AC874" s="454"/>
      <c r="AD874" s="454"/>
      <c r="AE874" s="454"/>
      <c r="AK874" s="137"/>
    </row>
    <row r="875" spans="1:37" ht="15.75" customHeight="1">
      <c r="A875" s="454"/>
      <c r="B875" s="454"/>
      <c r="C875" s="454"/>
      <c r="D875" s="454"/>
      <c r="E875" s="454"/>
      <c r="F875" s="454"/>
      <c r="G875" s="454"/>
      <c r="H875" s="454"/>
      <c r="I875" s="454"/>
      <c r="J875" s="454"/>
      <c r="K875" s="454"/>
      <c r="L875" s="454"/>
      <c r="M875" s="454"/>
      <c r="N875" s="454"/>
      <c r="O875" s="454"/>
      <c r="P875" s="454"/>
      <c r="Q875" s="454"/>
      <c r="R875" s="454"/>
      <c r="S875" s="454"/>
      <c r="T875" s="454"/>
      <c r="U875" s="454"/>
      <c r="V875" s="454"/>
      <c r="W875" s="454"/>
      <c r="Y875" s="459"/>
      <c r="Z875" s="454"/>
      <c r="AA875" s="224"/>
      <c r="AB875" s="454"/>
      <c r="AC875" s="454"/>
      <c r="AD875" s="454"/>
      <c r="AE875" s="454"/>
      <c r="AK875" s="137"/>
    </row>
    <row r="876" spans="1:37" ht="15.75" customHeight="1">
      <c r="A876" s="454"/>
      <c r="B876" s="454"/>
      <c r="C876" s="454"/>
      <c r="D876" s="454"/>
      <c r="E876" s="454"/>
      <c r="F876" s="454"/>
      <c r="G876" s="454"/>
      <c r="H876" s="454"/>
      <c r="I876" s="454"/>
      <c r="J876" s="454"/>
      <c r="K876" s="454"/>
      <c r="L876" s="454"/>
      <c r="M876" s="454"/>
      <c r="N876" s="454"/>
      <c r="O876" s="454"/>
      <c r="P876" s="454"/>
      <c r="Q876" s="454"/>
      <c r="R876" s="454"/>
      <c r="S876" s="454"/>
      <c r="T876" s="454"/>
      <c r="U876" s="454"/>
      <c r="V876" s="454"/>
      <c r="W876" s="454"/>
      <c r="Y876" s="459"/>
      <c r="Z876" s="454"/>
      <c r="AA876" s="224"/>
      <c r="AB876" s="454"/>
      <c r="AC876" s="454"/>
      <c r="AD876" s="454"/>
      <c r="AE876" s="454"/>
      <c r="AK876" s="137"/>
    </row>
    <row r="877" spans="1:37" ht="15.75" customHeight="1">
      <c r="A877" s="454"/>
      <c r="B877" s="454"/>
      <c r="C877" s="454"/>
      <c r="D877" s="454"/>
      <c r="E877" s="454"/>
      <c r="F877" s="454"/>
      <c r="G877" s="454"/>
      <c r="H877" s="454"/>
      <c r="I877" s="454"/>
      <c r="J877" s="454"/>
      <c r="K877" s="454"/>
      <c r="L877" s="454"/>
      <c r="M877" s="454"/>
      <c r="N877" s="454"/>
      <c r="O877" s="454"/>
      <c r="P877" s="454"/>
      <c r="Q877" s="454"/>
      <c r="R877" s="454"/>
      <c r="S877" s="454"/>
      <c r="T877" s="454"/>
      <c r="U877" s="454"/>
      <c r="V877" s="454"/>
      <c r="W877" s="454"/>
      <c r="Y877" s="459"/>
      <c r="Z877" s="454"/>
      <c r="AA877" s="224"/>
      <c r="AB877" s="454"/>
      <c r="AC877" s="454"/>
      <c r="AD877" s="454"/>
      <c r="AE877" s="454"/>
      <c r="AK877" s="137"/>
    </row>
    <row r="878" spans="1:37" ht="15.75" customHeight="1">
      <c r="A878" s="454"/>
      <c r="B878" s="454"/>
      <c r="C878" s="454"/>
      <c r="D878" s="454"/>
      <c r="E878" s="454"/>
      <c r="F878" s="454"/>
      <c r="G878" s="454"/>
      <c r="H878" s="454"/>
      <c r="I878" s="454"/>
      <c r="J878" s="454"/>
      <c r="K878" s="454"/>
      <c r="L878" s="454"/>
      <c r="M878" s="454"/>
      <c r="N878" s="454"/>
      <c r="O878" s="454"/>
      <c r="P878" s="454"/>
      <c r="Q878" s="454"/>
      <c r="R878" s="454"/>
      <c r="S878" s="454"/>
      <c r="T878" s="454"/>
      <c r="U878" s="454"/>
      <c r="V878" s="454"/>
      <c r="W878" s="454"/>
      <c r="Y878" s="459"/>
      <c r="Z878" s="454"/>
      <c r="AA878" s="224"/>
      <c r="AB878" s="454"/>
      <c r="AC878" s="454"/>
      <c r="AD878" s="454"/>
      <c r="AE878" s="454"/>
      <c r="AK878" s="137"/>
    </row>
    <row r="879" spans="1:37" ht="15.75" customHeight="1">
      <c r="A879" s="454"/>
      <c r="B879" s="454"/>
      <c r="C879" s="454"/>
      <c r="D879" s="454"/>
      <c r="E879" s="454"/>
      <c r="F879" s="454"/>
      <c r="G879" s="454"/>
      <c r="H879" s="454"/>
      <c r="I879" s="454"/>
      <c r="J879" s="454"/>
      <c r="K879" s="454"/>
      <c r="L879" s="454"/>
      <c r="M879" s="454"/>
      <c r="N879" s="454"/>
      <c r="O879" s="454"/>
      <c r="P879" s="454"/>
      <c r="Q879" s="454"/>
      <c r="R879" s="454"/>
      <c r="S879" s="454"/>
      <c r="T879" s="454"/>
      <c r="U879" s="454"/>
      <c r="V879" s="454"/>
      <c r="W879" s="454"/>
      <c r="Y879" s="459"/>
      <c r="Z879" s="454"/>
      <c r="AA879" s="224"/>
      <c r="AB879" s="454"/>
      <c r="AC879" s="454"/>
      <c r="AD879" s="454"/>
      <c r="AE879" s="454"/>
      <c r="AK879" s="137"/>
    </row>
    <row r="880" spans="1:37" ht="15.75" customHeight="1">
      <c r="A880" s="454"/>
      <c r="B880" s="454"/>
      <c r="C880" s="454"/>
      <c r="D880" s="454"/>
      <c r="E880" s="454"/>
      <c r="F880" s="454"/>
      <c r="G880" s="454"/>
      <c r="H880" s="454"/>
      <c r="I880" s="454"/>
      <c r="J880" s="454"/>
      <c r="K880" s="454"/>
      <c r="L880" s="454"/>
      <c r="M880" s="454"/>
      <c r="N880" s="454"/>
      <c r="O880" s="454"/>
      <c r="P880" s="454"/>
      <c r="Q880" s="454"/>
      <c r="R880" s="454"/>
      <c r="S880" s="454"/>
      <c r="T880" s="454"/>
      <c r="U880" s="454"/>
      <c r="V880" s="454"/>
      <c r="W880" s="454"/>
      <c r="Y880" s="459"/>
      <c r="Z880" s="454"/>
      <c r="AA880" s="224"/>
      <c r="AB880" s="454"/>
      <c r="AC880" s="454"/>
      <c r="AD880" s="454"/>
      <c r="AE880" s="454"/>
      <c r="AK880" s="137"/>
    </row>
    <row r="881" spans="1:37" ht="15.75" customHeight="1">
      <c r="A881" s="454"/>
      <c r="B881" s="454"/>
      <c r="C881" s="454"/>
      <c r="D881" s="454"/>
      <c r="E881" s="454"/>
      <c r="F881" s="454"/>
      <c r="G881" s="454"/>
      <c r="H881" s="454"/>
      <c r="I881" s="454"/>
      <c r="J881" s="454"/>
      <c r="K881" s="454"/>
      <c r="L881" s="454"/>
      <c r="M881" s="454"/>
      <c r="N881" s="454"/>
      <c r="O881" s="454"/>
      <c r="P881" s="454"/>
      <c r="Q881" s="454"/>
      <c r="R881" s="454"/>
      <c r="S881" s="454"/>
      <c r="T881" s="454"/>
      <c r="U881" s="454"/>
      <c r="V881" s="454"/>
      <c r="W881" s="454"/>
      <c r="Y881" s="459"/>
      <c r="Z881" s="454"/>
      <c r="AA881" s="224"/>
      <c r="AB881" s="454"/>
      <c r="AC881" s="454"/>
      <c r="AD881" s="454"/>
      <c r="AE881" s="454"/>
      <c r="AK881" s="137"/>
    </row>
    <row r="882" spans="1:37" ht="15.75" customHeight="1">
      <c r="A882" s="454"/>
      <c r="B882" s="454"/>
      <c r="C882" s="454"/>
      <c r="D882" s="454"/>
      <c r="E882" s="454"/>
      <c r="F882" s="454"/>
      <c r="G882" s="454"/>
      <c r="H882" s="454"/>
      <c r="I882" s="454"/>
      <c r="J882" s="454"/>
      <c r="K882" s="454"/>
      <c r="L882" s="454"/>
      <c r="M882" s="454"/>
      <c r="N882" s="454"/>
      <c r="O882" s="454"/>
      <c r="P882" s="454"/>
      <c r="Q882" s="454"/>
      <c r="R882" s="454"/>
      <c r="S882" s="454"/>
      <c r="T882" s="454"/>
      <c r="U882" s="454"/>
      <c r="V882" s="454"/>
      <c r="W882" s="454"/>
      <c r="Y882" s="459"/>
      <c r="Z882" s="454"/>
      <c r="AA882" s="224"/>
      <c r="AB882" s="454"/>
      <c r="AC882" s="454"/>
      <c r="AD882" s="454"/>
      <c r="AE882" s="454"/>
      <c r="AK882" s="137"/>
    </row>
    <row r="883" spans="1:37" ht="15.75" customHeight="1">
      <c r="A883" s="454"/>
      <c r="B883" s="454"/>
      <c r="C883" s="454"/>
      <c r="D883" s="454"/>
      <c r="E883" s="454"/>
      <c r="F883" s="454"/>
      <c r="G883" s="454"/>
      <c r="H883" s="454"/>
      <c r="I883" s="454"/>
      <c r="J883" s="454"/>
      <c r="K883" s="454"/>
      <c r="L883" s="454"/>
      <c r="M883" s="454"/>
      <c r="N883" s="454"/>
      <c r="O883" s="454"/>
      <c r="P883" s="454"/>
      <c r="Q883" s="454"/>
      <c r="R883" s="454"/>
      <c r="S883" s="454"/>
      <c r="T883" s="454"/>
      <c r="U883" s="454"/>
      <c r="V883" s="454"/>
      <c r="W883" s="454"/>
      <c r="Y883" s="459"/>
      <c r="Z883" s="454"/>
      <c r="AA883" s="224"/>
      <c r="AB883" s="454"/>
      <c r="AC883" s="454"/>
      <c r="AD883" s="454"/>
      <c r="AE883" s="454"/>
      <c r="AK883" s="137"/>
    </row>
    <row r="884" spans="1:37" ht="15.75" customHeight="1">
      <c r="A884" s="454"/>
      <c r="B884" s="454"/>
      <c r="C884" s="454"/>
      <c r="D884" s="454"/>
      <c r="E884" s="454"/>
      <c r="F884" s="454"/>
      <c r="G884" s="454"/>
      <c r="H884" s="454"/>
      <c r="I884" s="454"/>
      <c r="J884" s="454"/>
      <c r="K884" s="454"/>
      <c r="L884" s="454"/>
      <c r="M884" s="454"/>
      <c r="N884" s="454"/>
      <c r="O884" s="454"/>
      <c r="P884" s="454"/>
      <c r="Q884" s="454"/>
      <c r="R884" s="454"/>
      <c r="S884" s="454"/>
      <c r="T884" s="454"/>
      <c r="U884" s="454"/>
      <c r="V884" s="454"/>
      <c r="W884" s="454"/>
      <c r="Y884" s="459"/>
      <c r="Z884" s="454"/>
      <c r="AA884" s="224"/>
      <c r="AB884" s="454"/>
      <c r="AC884" s="454"/>
      <c r="AD884" s="454"/>
      <c r="AE884" s="454"/>
      <c r="AK884" s="137"/>
    </row>
    <row r="885" spans="1:37" ht="15.75" customHeight="1">
      <c r="A885" s="454"/>
      <c r="B885" s="454"/>
      <c r="C885" s="454"/>
      <c r="D885" s="454"/>
      <c r="E885" s="454"/>
      <c r="F885" s="454"/>
      <c r="G885" s="454"/>
      <c r="H885" s="454"/>
      <c r="I885" s="454"/>
      <c r="J885" s="454"/>
      <c r="K885" s="454"/>
      <c r="L885" s="454"/>
      <c r="M885" s="454"/>
      <c r="N885" s="454"/>
      <c r="O885" s="454"/>
      <c r="P885" s="454"/>
      <c r="Q885" s="454"/>
      <c r="R885" s="454"/>
      <c r="S885" s="454"/>
      <c r="T885" s="454"/>
      <c r="U885" s="454"/>
      <c r="V885" s="454"/>
      <c r="W885" s="454"/>
      <c r="Y885" s="459"/>
      <c r="Z885" s="454"/>
      <c r="AA885" s="224"/>
      <c r="AB885" s="454"/>
      <c r="AC885" s="454"/>
      <c r="AD885" s="454"/>
      <c r="AE885" s="454"/>
      <c r="AK885" s="137"/>
    </row>
    <row r="886" spans="1:37" ht="15.75" customHeight="1">
      <c r="A886" s="454"/>
      <c r="B886" s="454"/>
      <c r="C886" s="454"/>
      <c r="D886" s="454"/>
      <c r="E886" s="454"/>
      <c r="F886" s="454"/>
      <c r="G886" s="454"/>
      <c r="H886" s="454"/>
      <c r="I886" s="454"/>
      <c r="J886" s="454"/>
      <c r="K886" s="454"/>
      <c r="L886" s="454"/>
      <c r="M886" s="454"/>
      <c r="N886" s="454"/>
      <c r="O886" s="454"/>
      <c r="P886" s="454"/>
      <c r="Q886" s="454"/>
      <c r="R886" s="454"/>
      <c r="S886" s="454"/>
      <c r="T886" s="454"/>
      <c r="U886" s="454"/>
      <c r="V886" s="454"/>
      <c r="W886" s="454"/>
      <c r="Y886" s="459"/>
      <c r="Z886" s="454"/>
      <c r="AA886" s="224"/>
      <c r="AB886" s="454"/>
      <c r="AC886" s="454"/>
      <c r="AD886" s="454"/>
      <c r="AE886" s="454"/>
      <c r="AK886" s="137"/>
    </row>
    <row r="887" spans="1:37" ht="15.75" customHeight="1">
      <c r="A887" s="454"/>
      <c r="B887" s="454"/>
      <c r="C887" s="454"/>
      <c r="D887" s="454"/>
      <c r="E887" s="454"/>
      <c r="F887" s="454"/>
      <c r="G887" s="454"/>
      <c r="H887" s="454"/>
      <c r="I887" s="454"/>
      <c r="J887" s="454"/>
      <c r="K887" s="454"/>
      <c r="L887" s="454"/>
      <c r="M887" s="454"/>
      <c r="N887" s="454"/>
      <c r="O887" s="454"/>
      <c r="P887" s="454"/>
      <c r="Q887" s="454"/>
      <c r="R887" s="454"/>
      <c r="S887" s="454"/>
      <c r="T887" s="454"/>
      <c r="U887" s="454"/>
      <c r="V887" s="454"/>
      <c r="W887" s="454"/>
      <c r="Y887" s="459"/>
      <c r="Z887" s="454"/>
      <c r="AA887" s="224"/>
      <c r="AB887" s="454"/>
      <c r="AC887" s="454"/>
      <c r="AD887" s="454"/>
      <c r="AE887" s="454"/>
      <c r="AK887" s="137"/>
    </row>
    <row r="888" spans="1:37" ht="15.75" customHeight="1">
      <c r="A888" s="454"/>
      <c r="B888" s="454"/>
      <c r="C888" s="454"/>
      <c r="D888" s="454"/>
      <c r="E888" s="454"/>
      <c r="F888" s="454"/>
      <c r="G888" s="454"/>
      <c r="H888" s="454"/>
      <c r="I888" s="454"/>
      <c r="J888" s="454"/>
      <c r="K888" s="454"/>
      <c r="L888" s="454"/>
      <c r="M888" s="454"/>
      <c r="N888" s="454"/>
      <c r="O888" s="454"/>
      <c r="P888" s="454"/>
      <c r="Q888" s="454"/>
      <c r="R888" s="454"/>
      <c r="S888" s="454"/>
      <c r="T888" s="454"/>
      <c r="U888" s="454"/>
      <c r="V888" s="454"/>
      <c r="W888" s="454"/>
      <c r="Y888" s="459"/>
      <c r="Z888" s="454"/>
      <c r="AA888" s="224"/>
      <c r="AB888" s="454"/>
      <c r="AC888" s="454"/>
      <c r="AD888" s="454"/>
      <c r="AE888" s="454"/>
      <c r="AK888" s="137"/>
    </row>
    <row r="889" spans="1:37" ht="15.75" customHeight="1">
      <c r="A889" s="454"/>
      <c r="B889" s="454"/>
      <c r="C889" s="454"/>
      <c r="D889" s="454"/>
      <c r="E889" s="454"/>
      <c r="F889" s="454"/>
      <c r="G889" s="454"/>
      <c r="H889" s="454"/>
      <c r="I889" s="454"/>
      <c r="J889" s="454"/>
      <c r="K889" s="454"/>
      <c r="L889" s="454"/>
      <c r="M889" s="454"/>
      <c r="N889" s="454"/>
      <c r="O889" s="454"/>
      <c r="P889" s="454"/>
      <c r="Q889" s="454"/>
      <c r="R889" s="454"/>
      <c r="S889" s="454"/>
      <c r="T889" s="454"/>
      <c r="U889" s="454"/>
      <c r="V889" s="454"/>
      <c r="W889" s="454"/>
      <c r="Y889" s="459"/>
      <c r="Z889" s="454"/>
      <c r="AA889" s="224"/>
      <c r="AB889" s="454"/>
      <c r="AC889" s="454"/>
      <c r="AD889" s="454"/>
      <c r="AE889" s="454"/>
      <c r="AK889" s="137"/>
    </row>
    <row r="890" spans="1:37" ht="15.75" customHeight="1">
      <c r="A890" s="454"/>
      <c r="B890" s="454"/>
      <c r="C890" s="454"/>
      <c r="D890" s="454"/>
      <c r="E890" s="454"/>
      <c r="F890" s="454"/>
      <c r="G890" s="454"/>
      <c r="H890" s="454"/>
      <c r="I890" s="454"/>
      <c r="J890" s="454"/>
      <c r="K890" s="454"/>
      <c r="L890" s="454"/>
      <c r="M890" s="454"/>
      <c r="N890" s="454"/>
      <c r="O890" s="454"/>
      <c r="P890" s="454"/>
      <c r="Q890" s="454"/>
      <c r="R890" s="454"/>
      <c r="S890" s="454"/>
      <c r="T890" s="454"/>
      <c r="U890" s="454"/>
      <c r="V890" s="454"/>
      <c r="W890" s="454"/>
      <c r="Y890" s="459"/>
      <c r="Z890" s="454"/>
      <c r="AA890" s="224"/>
      <c r="AB890" s="454"/>
      <c r="AC890" s="454"/>
      <c r="AD890" s="454"/>
      <c r="AE890" s="454"/>
      <c r="AK890" s="137"/>
    </row>
    <row r="891" spans="1:37" ht="15.75" customHeight="1">
      <c r="A891" s="454"/>
      <c r="B891" s="454"/>
      <c r="C891" s="454"/>
      <c r="D891" s="454"/>
      <c r="E891" s="454"/>
      <c r="F891" s="454"/>
      <c r="G891" s="454"/>
      <c r="H891" s="454"/>
      <c r="I891" s="454"/>
      <c r="J891" s="454"/>
      <c r="K891" s="454"/>
      <c r="L891" s="454"/>
      <c r="M891" s="454"/>
      <c r="N891" s="454"/>
      <c r="O891" s="454"/>
      <c r="P891" s="454"/>
      <c r="Q891" s="454"/>
      <c r="R891" s="454"/>
      <c r="S891" s="454"/>
      <c r="T891" s="454"/>
      <c r="U891" s="454"/>
      <c r="V891" s="454"/>
      <c r="W891" s="454"/>
      <c r="Y891" s="459"/>
      <c r="Z891" s="454"/>
      <c r="AA891" s="224"/>
      <c r="AB891" s="454"/>
      <c r="AC891" s="454"/>
      <c r="AD891" s="454"/>
      <c r="AE891" s="454"/>
      <c r="AK891" s="137"/>
    </row>
    <row r="892" spans="1:37" ht="15.75" customHeight="1">
      <c r="A892" s="454"/>
      <c r="B892" s="454"/>
      <c r="C892" s="454"/>
      <c r="D892" s="454"/>
      <c r="E892" s="454"/>
      <c r="F892" s="454"/>
      <c r="G892" s="454"/>
      <c r="H892" s="454"/>
      <c r="I892" s="454"/>
      <c r="J892" s="454"/>
      <c r="K892" s="454"/>
      <c r="L892" s="454"/>
      <c r="M892" s="454"/>
      <c r="N892" s="454"/>
      <c r="O892" s="454"/>
      <c r="P892" s="454"/>
      <c r="Q892" s="454"/>
      <c r="R892" s="454"/>
      <c r="S892" s="454"/>
      <c r="T892" s="454"/>
      <c r="U892" s="454"/>
      <c r="V892" s="454"/>
      <c r="W892" s="454"/>
      <c r="Y892" s="459"/>
      <c r="Z892" s="454"/>
      <c r="AA892" s="224"/>
      <c r="AB892" s="454"/>
      <c r="AC892" s="454"/>
      <c r="AD892" s="454"/>
      <c r="AE892" s="454"/>
      <c r="AK892" s="137"/>
    </row>
    <row r="893" spans="1:37" ht="15.75" customHeight="1">
      <c r="A893" s="454"/>
      <c r="B893" s="454"/>
      <c r="C893" s="454"/>
      <c r="D893" s="454"/>
      <c r="E893" s="454"/>
      <c r="F893" s="454"/>
      <c r="G893" s="454"/>
      <c r="H893" s="454"/>
      <c r="I893" s="454"/>
      <c r="J893" s="454"/>
      <c r="K893" s="454"/>
      <c r="L893" s="454"/>
      <c r="M893" s="454"/>
      <c r="N893" s="454"/>
      <c r="O893" s="454"/>
      <c r="P893" s="454"/>
      <c r="Q893" s="454"/>
      <c r="R893" s="454"/>
      <c r="S893" s="454"/>
      <c r="T893" s="454"/>
      <c r="U893" s="454"/>
      <c r="V893" s="454"/>
      <c r="W893" s="454"/>
      <c r="Y893" s="459"/>
      <c r="Z893" s="454"/>
      <c r="AA893" s="224"/>
      <c r="AB893" s="454"/>
      <c r="AC893" s="454"/>
      <c r="AD893" s="454"/>
      <c r="AE893" s="454"/>
      <c r="AK893" s="137"/>
    </row>
    <row r="894" spans="1:37" ht="15.75" customHeight="1">
      <c r="A894" s="454"/>
      <c r="B894" s="454"/>
      <c r="C894" s="454"/>
      <c r="D894" s="454"/>
      <c r="E894" s="454"/>
      <c r="F894" s="454"/>
      <c r="G894" s="454"/>
      <c r="H894" s="454"/>
      <c r="I894" s="454"/>
      <c r="J894" s="454"/>
      <c r="K894" s="454"/>
      <c r="L894" s="454"/>
      <c r="M894" s="454"/>
      <c r="N894" s="454"/>
      <c r="O894" s="454"/>
      <c r="P894" s="454"/>
      <c r="Q894" s="454"/>
      <c r="R894" s="454"/>
      <c r="S894" s="454"/>
      <c r="T894" s="454"/>
      <c r="U894" s="454"/>
      <c r="V894" s="454"/>
      <c r="W894" s="454"/>
      <c r="Y894" s="459"/>
      <c r="Z894" s="454"/>
      <c r="AA894" s="224"/>
      <c r="AB894" s="454"/>
      <c r="AC894" s="454"/>
      <c r="AD894" s="454"/>
      <c r="AE894" s="454"/>
      <c r="AK894" s="137"/>
    </row>
    <row r="895" spans="1:37" ht="15.75" customHeight="1">
      <c r="A895" s="454"/>
      <c r="B895" s="454"/>
      <c r="C895" s="454"/>
      <c r="D895" s="454"/>
      <c r="E895" s="454"/>
      <c r="F895" s="454"/>
      <c r="G895" s="454"/>
      <c r="H895" s="454"/>
      <c r="I895" s="454"/>
      <c r="J895" s="454"/>
      <c r="K895" s="454"/>
      <c r="L895" s="454"/>
      <c r="M895" s="454"/>
      <c r="N895" s="454"/>
      <c r="O895" s="454"/>
      <c r="P895" s="454"/>
      <c r="Q895" s="454"/>
      <c r="R895" s="454"/>
      <c r="S895" s="454"/>
      <c r="T895" s="454"/>
      <c r="U895" s="454"/>
      <c r="V895" s="454"/>
      <c r="W895" s="454"/>
      <c r="Y895" s="459"/>
      <c r="Z895" s="454"/>
      <c r="AA895" s="224"/>
      <c r="AB895" s="454"/>
      <c r="AC895" s="454"/>
      <c r="AD895" s="454"/>
      <c r="AE895" s="454"/>
      <c r="AK895" s="137"/>
    </row>
    <row r="896" spans="1:37" ht="15.75" customHeight="1">
      <c r="A896" s="454"/>
      <c r="B896" s="454"/>
      <c r="C896" s="454"/>
      <c r="D896" s="454"/>
      <c r="E896" s="454"/>
      <c r="F896" s="454"/>
      <c r="G896" s="454"/>
      <c r="H896" s="454"/>
      <c r="I896" s="454"/>
      <c r="J896" s="454"/>
      <c r="K896" s="454"/>
      <c r="L896" s="454"/>
      <c r="M896" s="454"/>
      <c r="N896" s="454"/>
      <c r="O896" s="454"/>
      <c r="P896" s="454"/>
      <c r="Q896" s="454"/>
      <c r="R896" s="454"/>
      <c r="S896" s="454"/>
      <c r="T896" s="454"/>
      <c r="U896" s="454"/>
      <c r="V896" s="454"/>
      <c r="W896" s="454"/>
      <c r="Y896" s="459"/>
      <c r="Z896" s="454"/>
      <c r="AA896" s="224"/>
      <c r="AB896" s="454"/>
      <c r="AC896" s="454"/>
      <c r="AD896" s="454"/>
      <c r="AE896" s="454"/>
      <c r="AK896" s="137"/>
    </row>
    <row r="897" spans="1:37" ht="15.75" customHeight="1">
      <c r="A897" s="454"/>
      <c r="B897" s="454"/>
      <c r="C897" s="454"/>
      <c r="D897" s="454"/>
      <c r="E897" s="454"/>
      <c r="F897" s="454"/>
      <c r="G897" s="454"/>
      <c r="H897" s="454"/>
      <c r="I897" s="454"/>
      <c r="J897" s="454"/>
      <c r="K897" s="454"/>
      <c r="L897" s="454"/>
      <c r="M897" s="454"/>
      <c r="N897" s="454"/>
      <c r="O897" s="454"/>
      <c r="P897" s="454"/>
      <c r="Q897" s="454"/>
      <c r="R897" s="454"/>
      <c r="S897" s="454"/>
      <c r="T897" s="454"/>
      <c r="U897" s="454"/>
      <c r="V897" s="454"/>
      <c r="W897" s="454"/>
      <c r="Y897" s="459"/>
      <c r="Z897" s="454"/>
      <c r="AA897" s="224"/>
      <c r="AB897" s="454"/>
      <c r="AC897" s="454"/>
      <c r="AD897" s="454"/>
      <c r="AE897" s="454"/>
      <c r="AK897" s="137"/>
    </row>
    <row r="898" spans="1:37" ht="15.75" customHeight="1">
      <c r="A898" s="454"/>
      <c r="B898" s="454"/>
      <c r="C898" s="454"/>
      <c r="D898" s="454"/>
      <c r="E898" s="454"/>
      <c r="F898" s="454"/>
      <c r="G898" s="454"/>
      <c r="H898" s="454"/>
      <c r="I898" s="454"/>
      <c r="J898" s="454"/>
      <c r="K898" s="454"/>
      <c r="L898" s="454"/>
      <c r="M898" s="454"/>
      <c r="N898" s="454"/>
      <c r="O898" s="454"/>
      <c r="P898" s="454"/>
      <c r="Q898" s="454"/>
      <c r="R898" s="454"/>
      <c r="S898" s="454"/>
      <c r="T898" s="454"/>
      <c r="U898" s="454"/>
      <c r="V898" s="454"/>
      <c r="W898" s="454"/>
      <c r="Y898" s="459"/>
      <c r="Z898" s="454"/>
      <c r="AA898" s="224"/>
      <c r="AB898" s="454"/>
      <c r="AC898" s="454"/>
      <c r="AD898" s="454"/>
      <c r="AE898" s="454"/>
      <c r="AK898" s="137"/>
    </row>
    <row r="899" spans="1:37" ht="15.75" customHeight="1">
      <c r="A899" s="454"/>
      <c r="B899" s="454"/>
      <c r="C899" s="454"/>
      <c r="D899" s="454"/>
      <c r="E899" s="454"/>
      <c r="F899" s="454"/>
      <c r="G899" s="454"/>
      <c r="H899" s="454"/>
      <c r="I899" s="454"/>
      <c r="J899" s="454"/>
      <c r="K899" s="454"/>
      <c r="L899" s="454"/>
      <c r="M899" s="454"/>
      <c r="N899" s="454"/>
      <c r="O899" s="454"/>
      <c r="P899" s="454"/>
      <c r="Q899" s="454"/>
      <c r="R899" s="454"/>
      <c r="S899" s="454"/>
      <c r="T899" s="454"/>
      <c r="U899" s="454"/>
      <c r="V899" s="454"/>
      <c r="W899" s="454"/>
      <c r="Y899" s="459"/>
      <c r="Z899" s="454"/>
      <c r="AA899" s="224"/>
      <c r="AB899" s="454"/>
      <c r="AC899" s="454"/>
      <c r="AD899" s="454"/>
      <c r="AE899" s="454"/>
      <c r="AK899" s="137"/>
    </row>
    <row r="900" spans="1:37" ht="15.75" customHeight="1">
      <c r="A900" s="454"/>
      <c r="B900" s="454"/>
      <c r="C900" s="454"/>
      <c r="D900" s="454"/>
      <c r="E900" s="454"/>
      <c r="F900" s="454"/>
      <c r="G900" s="454"/>
      <c r="H900" s="454"/>
      <c r="I900" s="454"/>
      <c r="J900" s="454"/>
      <c r="K900" s="454"/>
      <c r="L900" s="454"/>
      <c r="M900" s="454"/>
      <c r="N900" s="454"/>
      <c r="O900" s="454"/>
      <c r="P900" s="454"/>
      <c r="Q900" s="454"/>
      <c r="R900" s="454"/>
      <c r="S900" s="454"/>
      <c r="T900" s="454"/>
      <c r="U900" s="454"/>
      <c r="V900" s="454"/>
      <c r="W900" s="454"/>
      <c r="Y900" s="459"/>
      <c r="Z900" s="454"/>
      <c r="AA900" s="224"/>
      <c r="AB900" s="454"/>
      <c r="AC900" s="454"/>
      <c r="AD900" s="454"/>
      <c r="AE900" s="454"/>
      <c r="AK900" s="137"/>
    </row>
    <row r="901" spans="1:37" ht="15.75" customHeight="1">
      <c r="A901" s="454"/>
      <c r="B901" s="454"/>
      <c r="C901" s="454"/>
      <c r="D901" s="454"/>
      <c r="E901" s="454"/>
      <c r="F901" s="454"/>
      <c r="G901" s="454"/>
      <c r="H901" s="454"/>
      <c r="I901" s="454"/>
      <c r="J901" s="454"/>
      <c r="K901" s="454"/>
      <c r="L901" s="454"/>
      <c r="M901" s="454"/>
      <c r="N901" s="454"/>
      <c r="O901" s="454"/>
      <c r="P901" s="454"/>
      <c r="Q901" s="454"/>
      <c r="R901" s="454"/>
      <c r="S901" s="454"/>
      <c r="T901" s="454"/>
      <c r="U901" s="454"/>
      <c r="V901" s="454"/>
      <c r="W901" s="454"/>
      <c r="Y901" s="459"/>
      <c r="Z901" s="454"/>
      <c r="AA901" s="224"/>
      <c r="AB901" s="454"/>
      <c r="AC901" s="454"/>
      <c r="AD901" s="454"/>
      <c r="AE901" s="454"/>
      <c r="AK901" s="137"/>
    </row>
    <row r="902" spans="1:37" ht="15.75" customHeight="1">
      <c r="A902" s="454"/>
      <c r="B902" s="454"/>
      <c r="C902" s="454"/>
      <c r="D902" s="454"/>
      <c r="E902" s="454"/>
      <c r="F902" s="454"/>
      <c r="G902" s="454"/>
      <c r="H902" s="454"/>
      <c r="I902" s="454"/>
      <c r="J902" s="454"/>
      <c r="K902" s="454"/>
      <c r="L902" s="454"/>
      <c r="M902" s="454"/>
      <c r="N902" s="454"/>
      <c r="O902" s="454"/>
      <c r="P902" s="454"/>
      <c r="Q902" s="454"/>
      <c r="R902" s="454"/>
      <c r="S902" s="454"/>
      <c r="T902" s="454"/>
      <c r="U902" s="454"/>
      <c r="V902" s="454"/>
      <c r="W902" s="454"/>
      <c r="Y902" s="459"/>
      <c r="Z902" s="454"/>
      <c r="AA902" s="224"/>
      <c r="AB902" s="454"/>
      <c r="AC902" s="454"/>
      <c r="AD902" s="454"/>
      <c r="AE902" s="454"/>
      <c r="AK902" s="137"/>
    </row>
    <row r="903" spans="1:37" ht="15.75" customHeight="1">
      <c r="A903" s="454"/>
      <c r="B903" s="454"/>
      <c r="C903" s="454"/>
      <c r="D903" s="454"/>
      <c r="E903" s="454"/>
      <c r="F903" s="454"/>
      <c r="G903" s="454"/>
      <c r="H903" s="454"/>
      <c r="I903" s="454"/>
      <c r="J903" s="454"/>
      <c r="K903" s="454"/>
      <c r="L903" s="454"/>
      <c r="M903" s="454"/>
      <c r="N903" s="454"/>
      <c r="O903" s="454"/>
      <c r="P903" s="454"/>
      <c r="Q903" s="454"/>
      <c r="R903" s="454"/>
      <c r="S903" s="454"/>
      <c r="T903" s="454"/>
      <c r="U903" s="454"/>
      <c r="V903" s="454"/>
      <c r="W903" s="454"/>
      <c r="Y903" s="459"/>
      <c r="Z903" s="454"/>
      <c r="AA903" s="224"/>
      <c r="AB903" s="454"/>
      <c r="AC903" s="454"/>
      <c r="AD903" s="454"/>
      <c r="AE903" s="454"/>
      <c r="AK903" s="137"/>
    </row>
    <row r="904" spans="1:37" ht="15.75" customHeight="1">
      <c r="A904" s="454"/>
      <c r="B904" s="454"/>
      <c r="C904" s="454"/>
      <c r="D904" s="454"/>
      <c r="E904" s="454"/>
      <c r="F904" s="454"/>
      <c r="G904" s="454"/>
      <c r="H904" s="454"/>
      <c r="I904" s="454"/>
      <c r="J904" s="454"/>
      <c r="K904" s="454"/>
      <c r="L904" s="454"/>
      <c r="M904" s="454"/>
      <c r="N904" s="454"/>
      <c r="O904" s="454"/>
      <c r="P904" s="454"/>
      <c r="Q904" s="454"/>
      <c r="R904" s="454"/>
      <c r="S904" s="454"/>
      <c r="T904" s="454"/>
      <c r="U904" s="454"/>
      <c r="V904" s="454"/>
      <c r="W904" s="454"/>
      <c r="Y904" s="459"/>
      <c r="Z904" s="454"/>
      <c r="AA904" s="224"/>
      <c r="AB904" s="454"/>
      <c r="AC904" s="454"/>
      <c r="AD904" s="454"/>
      <c r="AE904" s="454"/>
      <c r="AK904" s="137"/>
    </row>
    <row r="905" spans="1:37" ht="15.75" customHeight="1">
      <c r="A905" s="454"/>
      <c r="B905" s="454"/>
      <c r="C905" s="454"/>
      <c r="D905" s="454"/>
      <c r="E905" s="454"/>
      <c r="F905" s="454"/>
      <c r="G905" s="454"/>
      <c r="H905" s="454"/>
      <c r="I905" s="454"/>
      <c r="J905" s="454"/>
      <c r="K905" s="454"/>
      <c r="L905" s="454"/>
      <c r="M905" s="454"/>
      <c r="N905" s="454"/>
      <c r="O905" s="454"/>
      <c r="P905" s="454"/>
      <c r="Q905" s="454"/>
      <c r="R905" s="454"/>
      <c r="S905" s="454"/>
      <c r="T905" s="454"/>
      <c r="U905" s="454"/>
      <c r="V905" s="454"/>
      <c r="W905" s="454"/>
      <c r="Y905" s="459"/>
      <c r="Z905" s="454"/>
      <c r="AA905" s="224"/>
      <c r="AB905" s="454"/>
      <c r="AC905" s="454"/>
      <c r="AD905" s="454"/>
      <c r="AE905" s="454"/>
      <c r="AK905" s="137"/>
    </row>
    <row r="906" spans="1:37" ht="15.75" customHeight="1">
      <c r="A906" s="454"/>
      <c r="B906" s="454"/>
      <c r="C906" s="454"/>
      <c r="D906" s="454"/>
      <c r="E906" s="454"/>
      <c r="F906" s="454"/>
      <c r="G906" s="454"/>
      <c r="H906" s="454"/>
      <c r="I906" s="454"/>
      <c r="J906" s="454"/>
      <c r="K906" s="454"/>
      <c r="L906" s="454"/>
      <c r="M906" s="454"/>
      <c r="N906" s="454"/>
      <c r="O906" s="454"/>
      <c r="P906" s="454"/>
      <c r="Q906" s="454"/>
      <c r="R906" s="454"/>
      <c r="S906" s="454"/>
      <c r="T906" s="454"/>
      <c r="U906" s="454"/>
      <c r="V906" s="454"/>
      <c r="W906" s="454"/>
      <c r="Y906" s="459"/>
      <c r="Z906" s="454"/>
      <c r="AA906" s="224"/>
      <c r="AB906" s="454"/>
      <c r="AC906" s="454"/>
      <c r="AD906" s="454"/>
      <c r="AE906" s="454"/>
      <c r="AK906" s="137"/>
    </row>
    <row r="907" spans="1:37" ht="15.75" customHeight="1">
      <c r="A907" s="454"/>
      <c r="B907" s="454"/>
      <c r="C907" s="454"/>
      <c r="D907" s="454"/>
      <c r="E907" s="454"/>
      <c r="F907" s="454"/>
      <c r="G907" s="454"/>
      <c r="H907" s="454"/>
      <c r="I907" s="454"/>
      <c r="J907" s="454"/>
      <c r="K907" s="454"/>
      <c r="L907" s="454"/>
      <c r="M907" s="454"/>
      <c r="N907" s="454"/>
      <c r="O907" s="454"/>
      <c r="P907" s="454"/>
      <c r="Q907" s="454"/>
      <c r="R907" s="454"/>
      <c r="S907" s="454"/>
      <c r="T907" s="454"/>
      <c r="U907" s="454"/>
      <c r="V907" s="454"/>
      <c r="W907" s="454"/>
      <c r="Y907" s="459"/>
      <c r="Z907" s="454"/>
      <c r="AA907" s="224"/>
      <c r="AB907" s="454"/>
      <c r="AC907" s="454"/>
      <c r="AD907" s="454"/>
      <c r="AE907" s="454"/>
      <c r="AK907" s="137"/>
    </row>
    <row r="908" spans="1:37" ht="15.75" customHeight="1">
      <c r="A908" s="454"/>
      <c r="B908" s="454"/>
      <c r="C908" s="454"/>
      <c r="D908" s="454"/>
      <c r="E908" s="454"/>
      <c r="F908" s="454"/>
      <c r="G908" s="454"/>
      <c r="H908" s="454"/>
      <c r="I908" s="454"/>
      <c r="J908" s="454"/>
      <c r="K908" s="454"/>
      <c r="L908" s="454"/>
      <c r="M908" s="454"/>
      <c r="N908" s="454"/>
      <c r="O908" s="454"/>
      <c r="P908" s="454"/>
      <c r="Q908" s="454"/>
      <c r="R908" s="454"/>
      <c r="S908" s="454"/>
      <c r="T908" s="454"/>
      <c r="U908" s="454"/>
      <c r="V908" s="454"/>
      <c r="W908" s="454"/>
      <c r="Y908" s="459"/>
      <c r="Z908" s="454"/>
      <c r="AA908" s="224"/>
      <c r="AB908" s="454"/>
      <c r="AC908" s="454"/>
      <c r="AD908" s="454"/>
      <c r="AE908" s="454"/>
      <c r="AK908" s="137"/>
    </row>
    <row r="909" spans="1:37" ht="15.75" customHeight="1">
      <c r="A909" s="454"/>
      <c r="B909" s="454"/>
      <c r="C909" s="454"/>
      <c r="D909" s="454"/>
      <c r="E909" s="454"/>
      <c r="F909" s="454"/>
      <c r="G909" s="454"/>
      <c r="H909" s="454"/>
      <c r="I909" s="454"/>
      <c r="J909" s="454"/>
      <c r="K909" s="454"/>
      <c r="L909" s="454"/>
      <c r="M909" s="454"/>
      <c r="N909" s="454"/>
      <c r="O909" s="454"/>
      <c r="P909" s="454"/>
      <c r="Q909" s="454"/>
      <c r="R909" s="454"/>
      <c r="S909" s="454"/>
      <c r="T909" s="454"/>
      <c r="U909" s="454"/>
      <c r="V909" s="454"/>
      <c r="W909" s="454"/>
      <c r="Y909" s="459"/>
      <c r="Z909" s="454"/>
      <c r="AA909" s="224"/>
      <c r="AB909" s="454"/>
      <c r="AC909" s="454"/>
      <c r="AD909" s="454"/>
      <c r="AE909" s="454"/>
      <c r="AK909" s="137"/>
    </row>
    <row r="910" spans="1:37" ht="15.75" customHeight="1">
      <c r="A910" s="454"/>
      <c r="B910" s="454"/>
      <c r="C910" s="454"/>
      <c r="D910" s="454"/>
      <c r="E910" s="454"/>
      <c r="F910" s="454"/>
      <c r="G910" s="454"/>
      <c r="H910" s="454"/>
      <c r="I910" s="454"/>
      <c r="J910" s="454"/>
      <c r="K910" s="454"/>
      <c r="L910" s="454"/>
      <c r="M910" s="454"/>
      <c r="N910" s="454"/>
      <c r="O910" s="454"/>
      <c r="P910" s="454"/>
      <c r="Q910" s="454"/>
      <c r="R910" s="454"/>
      <c r="S910" s="454"/>
      <c r="T910" s="454"/>
      <c r="U910" s="454"/>
      <c r="V910" s="454"/>
      <c r="W910" s="454"/>
      <c r="Y910" s="459"/>
      <c r="Z910" s="454"/>
      <c r="AA910" s="224"/>
      <c r="AB910" s="454"/>
      <c r="AC910" s="454"/>
      <c r="AD910" s="454"/>
      <c r="AE910" s="454"/>
      <c r="AK910" s="137"/>
    </row>
    <row r="911" spans="1:37" ht="15.75" customHeight="1">
      <c r="A911" s="454"/>
      <c r="B911" s="454"/>
      <c r="C911" s="454"/>
      <c r="D911" s="454"/>
      <c r="E911" s="454"/>
      <c r="F911" s="454"/>
      <c r="G911" s="454"/>
      <c r="H911" s="454"/>
      <c r="I911" s="454"/>
      <c r="J911" s="454"/>
      <c r="K911" s="454"/>
      <c r="L911" s="454"/>
      <c r="M911" s="454"/>
      <c r="N911" s="454"/>
      <c r="O911" s="454"/>
      <c r="P911" s="454"/>
      <c r="Q911" s="454"/>
      <c r="R911" s="454"/>
      <c r="S911" s="454"/>
      <c r="T911" s="454"/>
      <c r="U911" s="454"/>
      <c r="V911" s="454"/>
      <c r="W911" s="454"/>
      <c r="Y911" s="459"/>
      <c r="Z911" s="454"/>
      <c r="AA911" s="224"/>
      <c r="AB911" s="454"/>
      <c r="AC911" s="454"/>
      <c r="AD911" s="454"/>
      <c r="AE911" s="454"/>
      <c r="AK911" s="137"/>
    </row>
    <row r="912" spans="1:37" ht="15.75" customHeight="1">
      <c r="A912" s="454"/>
      <c r="B912" s="454"/>
      <c r="C912" s="454"/>
      <c r="D912" s="454"/>
      <c r="E912" s="454"/>
      <c r="F912" s="454"/>
      <c r="G912" s="454"/>
      <c r="H912" s="454"/>
      <c r="I912" s="454"/>
      <c r="J912" s="454"/>
      <c r="K912" s="454"/>
      <c r="L912" s="454"/>
      <c r="M912" s="454"/>
      <c r="N912" s="454"/>
      <c r="O912" s="454"/>
      <c r="P912" s="454"/>
      <c r="Q912" s="454"/>
      <c r="R912" s="454"/>
      <c r="S912" s="454"/>
      <c r="T912" s="454"/>
      <c r="U912" s="454"/>
      <c r="V912" s="454"/>
      <c r="W912" s="454"/>
      <c r="Y912" s="459"/>
      <c r="Z912" s="454"/>
      <c r="AA912" s="224"/>
      <c r="AB912" s="454"/>
      <c r="AC912" s="454"/>
      <c r="AD912" s="454"/>
      <c r="AE912" s="454"/>
      <c r="AK912" s="137"/>
    </row>
    <row r="913" spans="1:37" ht="15.75" customHeight="1">
      <c r="A913" s="454"/>
      <c r="B913" s="454"/>
      <c r="C913" s="454"/>
      <c r="D913" s="454"/>
      <c r="E913" s="454"/>
      <c r="F913" s="454"/>
      <c r="G913" s="454"/>
      <c r="H913" s="454"/>
      <c r="I913" s="454"/>
      <c r="J913" s="454"/>
      <c r="K913" s="454"/>
      <c r="L913" s="454"/>
      <c r="M913" s="454"/>
      <c r="N913" s="454"/>
      <c r="O913" s="454"/>
      <c r="P913" s="454"/>
      <c r="Q913" s="454"/>
      <c r="R913" s="454"/>
      <c r="S913" s="454"/>
      <c r="T913" s="454"/>
      <c r="U913" s="454"/>
      <c r="V913" s="454"/>
      <c r="W913" s="454"/>
      <c r="Y913" s="459"/>
      <c r="Z913" s="454"/>
      <c r="AA913" s="224"/>
      <c r="AB913" s="454"/>
      <c r="AC913" s="454"/>
      <c r="AD913" s="454"/>
      <c r="AE913" s="454"/>
      <c r="AK913" s="137"/>
    </row>
    <row r="914" spans="1:37" ht="15.75" customHeight="1">
      <c r="A914" s="454"/>
      <c r="B914" s="454"/>
      <c r="C914" s="454"/>
      <c r="D914" s="454"/>
      <c r="E914" s="454"/>
      <c r="F914" s="454"/>
      <c r="G914" s="454"/>
      <c r="H914" s="454"/>
      <c r="I914" s="454"/>
      <c r="J914" s="454"/>
      <c r="K914" s="454"/>
      <c r="L914" s="454"/>
      <c r="M914" s="454"/>
      <c r="N914" s="454"/>
      <c r="O914" s="454"/>
      <c r="P914" s="454"/>
      <c r="Q914" s="454"/>
      <c r="R914" s="454"/>
      <c r="S914" s="454"/>
      <c r="T914" s="454"/>
      <c r="U914" s="454"/>
      <c r="V914" s="454"/>
      <c r="W914" s="454"/>
      <c r="Y914" s="459"/>
      <c r="Z914" s="454"/>
      <c r="AA914" s="224"/>
      <c r="AB914" s="454"/>
      <c r="AC914" s="454"/>
      <c r="AD914" s="454"/>
      <c r="AE914" s="454"/>
      <c r="AK914" s="137"/>
    </row>
    <row r="915" spans="1:37" ht="15.75" customHeight="1">
      <c r="A915" s="454"/>
      <c r="B915" s="454"/>
      <c r="C915" s="454"/>
      <c r="D915" s="454"/>
      <c r="E915" s="454"/>
      <c r="F915" s="454"/>
      <c r="G915" s="454"/>
      <c r="H915" s="454"/>
      <c r="I915" s="454"/>
      <c r="J915" s="454"/>
      <c r="K915" s="454"/>
      <c r="L915" s="454"/>
      <c r="M915" s="454"/>
      <c r="N915" s="454"/>
      <c r="O915" s="454"/>
      <c r="P915" s="454"/>
      <c r="Q915" s="454"/>
      <c r="R915" s="454"/>
      <c r="S915" s="454"/>
      <c r="T915" s="454"/>
      <c r="U915" s="454"/>
      <c r="V915" s="454"/>
      <c r="W915" s="454"/>
      <c r="Y915" s="459"/>
      <c r="Z915" s="454"/>
      <c r="AA915" s="224"/>
      <c r="AB915" s="454"/>
      <c r="AC915" s="454"/>
      <c r="AD915" s="454"/>
      <c r="AE915" s="454"/>
      <c r="AK915" s="137"/>
    </row>
    <row r="916" spans="1:37" ht="15.75" customHeight="1">
      <c r="A916" s="454"/>
      <c r="B916" s="454"/>
      <c r="C916" s="454"/>
      <c r="D916" s="454"/>
      <c r="E916" s="454"/>
      <c r="F916" s="454"/>
      <c r="G916" s="454"/>
      <c r="H916" s="454"/>
      <c r="I916" s="454"/>
      <c r="J916" s="454"/>
      <c r="K916" s="454"/>
      <c r="L916" s="454"/>
      <c r="M916" s="454"/>
      <c r="N916" s="454"/>
      <c r="O916" s="454"/>
      <c r="P916" s="454"/>
      <c r="Q916" s="454"/>
      <c r="R916" s="454"/>
      <c r="S916" s="454"/>
      <c r="T916" s="454"/>
      <c r="U916" s="454"/>
      <c r="V916" s="454"/>
      <c r="W916" s="454"/>
      <c r="Y916" s="459"/>
      <c r="Z916" s="454"/>
      <c r="AA916" s="224"/>
      <c r="AB916" s="454"/>
      <c r="AC916" s="454"/>
      <c r="AD916" s="454"/>
      <c r="AE916" s="454"/>
      <c r="AK916" s="137"/>
    </row>
    <row r="917" spans="1:37" ht="15.75" customHeight="1">
      <c r="A917" s="454"/>
      <c r="B917" s="454"/>
      <c r="C917" s="454"/>
      <c r="D917" s="454"/>
      <c r="E917" s="454"/>
      <c r="F917" s="454"/>
      <c r="G917" s="454"/>
      <c r="H917" s="454"/>
      <c r="I917" s="454"/>
      <c r="J917" s="454"/>
      <c r="K917" s="454"/>
      <c r="L917" s="454"/>
      <c r="M917" s="454"/>
      <c r="N917" s="454"/>
      <c r="O917" s="454"/>
      <c r="P917" s="454"/>
      <c r="Q917" s="454"/>
      <c r="R917" s="454"/>
      <c r="S917" s="454"/>
      <c r="T917" s="454"/>
      <c r="U917" s="454"/>
      <c r="V917" s="454"/>
      <c r="W917" s="454"/>
      <c r="Y917" s="459"/>
      <c r="Z917" s="454"/>
      <c r="AA917" s="224"/>
      <c r="AB917" s="454"/>
      <c r="AC917" s="454"/>
      <c r="AD917" s="454"/>
      <c r="AE917" s="454"/>
      <c r="AK917" s="137"/>
    </row>
    <row r="918" spans="1:37" ht="15.75" customHeight="1">
      <c r="A918" s="454"/>
      <c r="B918" s="454"/>
      <c r="C918" s="454"/>
      <c r="D918" s="454"/>
      <c r="E918" s="454"/>
      <c r="F918" s="454"/>
      <c r="G918" s="454"/>
      <c r="H918" s="454"/>
      <c r="I918" s="454"/>
      <c r="J918" s="454"/>
      <c r="K918" s="454"/>
      <c r="L918" s="454"/>
      <c r="M918" s="454"/>
      <c r="N918" s="454"/>
      <c r="O918" s="454"/>
      <c r="P918" s="454"/>
      <c r="Q918" s="454"/>
      <c r="R918" s="454"/>
      <c r="S918" s="454"/>
      <c r="T918" s="454"/>
      <c r="U918" s="454"/>
      <c r="V918" s="454"/>
      <c r="W918" s="454"/>
      <c r="Y918" s="459"/>
      <c r="Z918" s="454"/>
      <c r="AA918" s="224"/>
      <c r="AB918" s="454"/>
      <c r="AC918" s="454"/>
      <c r="AD918" s="454"/>
      <c r="AE918" s="454"/>
      <c r="AK918" s="137"/>
    </row>
    <row r="919" spans="1:37" ht="15.75" customHeight="1">
      <c r="A919" s="454"/>
      <c r="B919" s="454"/>
      <c r="C919" s="454"/>
      <c r="D919" s="454"/>
      <c r="E919" s="454"/>
      <c r="F919" s="454"/>
      <c r="G919" s="454"/>
      <c r="H919" s="454"/>
      <c r="I919" s="454"/>
      <c r="J919" s="454"/>
      <c r="K919" s="454"/>
      <c r="L919" s="454"/>
      <c r="M919" s="454"/>
      <c r="N919" s="454"/>
      <c r="O919" s="454"/>
      <c r="P919" s="454"/>
      <c r="Q919" s="454"/>
      <c r="R919" s="454"/>
      <c r="S919" s="454"/>
      <c r="T919" s="454"/>
      <c r="U919" s="454"/>
      <c r="V919" s="454"/>
      <c r="W919" s="454"/>
      <c r="Y919" s="459"/>
      <c r="Z919" s="454"/>
      <c r="AA919" s="224"/>
      <c r="AB919" s="454"/>
      <c r="AC919" s="454"/>
      <c r="AD919" s="454"/>
      <c r="AE919" s="454"/>
      <c r="AK919" s="137"/>
    </row>
    <row r="920" spans="1:37" ht="15.75" customHeight="1">
      <c r="A920" s="454"/>
      <c r="B920" s="454"/>
      <c r="C920" s="454"/>
      <c r="D920" s="454"/>
      <c r="E920" s="454"/>
      <c r="F920" s="454"/>
      <c r="G920" s="454"/>
      <c r="H920" s="454"/>
      <c r="I920" s="454"/>
      <c r="J920" s="454"/>
      <c r="K920" s="454"/>
      <c r="L920" s="454"/>
      <c r="M920" s="454"/>
      <c r="N920" s="454"/>
      <c r="O920" s="454"/>
      <c r="P920" s="454"/>
      <c r="Q920" s="454"/>
      <c r="R920" s="454"/>
      <c r="S920" s="454"/>
      <c r="T920" s="454"/>
      <c r="U920" s="454"/>
      <c r="V920" s="454"/>
      <c r="W920" s="454"/>
      <c r="Y920" s="459"/>
      <c r="Z920" s="454"/>
      <c r="AA920" s="224"/>
      <c r="AB920" s="454"/>
      <c r="AC920" s="454"/>
      <c r="AD920" s="454"/>
      <c r="AE920" s="454"/>
      <c r="AK920" s="137"/>
    </row>
    <row r="921" spans="1:37" ht="15.75" customHeight="1">
      <c r="A921" s="454"/>
      <c r="B921" s="454"/>
      <c r="C921" s="454"/>
      <c r="D921" s="454"/>
      <c r="E921" s="454"/>
      <c r="F921" s="454"/>
      <c r="G921" s="454"/>
      <c r="H921" s="454"/>
      <c r="I921" s="454"/>
      <c r="J921" s="454"/>
      <c r="K921" s="454"/>
      <c r="L921" s="454"/>
      <c r="M921" s="454"/>
      <c r="N921" s="454"/>
      <c r="O921" s="454"/>
      <c r="P921" s="454"/>
      <c r="Q921" s="454"/>
      <c r="R921" s="454"/>
      <c r="S921" s="454"/>
      <c r="T921" s="454"/>
      <c r="U921" s="454"/>
      <c r="V921" s="454"/>
      <c r="W921" s="454"/>
      <c r="Y921" s="459"/>
      <c r="Z921" s="454"/>
      <c r="AA921" s="224"/>
      <c r="AB921" s="454"/>
      <c r="AC921" s="454"/>
      <c r="AD921" s="454"/>
      <c r="AE921" s="454"/>
      <c r="AK921" s="137"/>
    </row>
    <row r="922" spans="1:37" ht="15.75" customHeight="1">
      <c r="A922" s="454"/>
      <c r="B922" s="454"/>
      <c r="C922" s="454"/>
      <c r="D922" s="454"/>
      <c r="E922" s="454"/>
      <c r="F922" s="454"/>
      <c r="G922" s="454"/>
      <c r="H922" s="454"/>
      <c r="I922" s="454"/>
      <c r="J922" s="454"/>
      <c r="K922" s="454"/>
      <c r="L922" s="454"/>
      <c r="M922" s="454"/>
      <c r="N922" s="454"/>
      <c r="O922" s="454"/>
      <c r="P922" s="454"/>
      <c r="Q922" s="454"/>
      <c r="R922" s="454"/>
      <c r="S922" s="454"/>
      <c r="T922" s="454"/>
      <c r="U922" s="454"/>
      <c r="V922" s="454"/>
      <c r="W922" s="454"/>
      <c r="Y922" s="459"/>
      <c r="Z922" s="454"/>
      <c r="AA922" s="224"/>
      <c r="AB922" s="454"/>
      <c r="AC922" s="454"/>
      <c r="AD922" s="454"/>
      <c r="AE922" s="454"/>
      <c r="AK922" s="137"/>
    </row>
    <row r="923" spans="1:37" ht="15.75" customHeight="1">
      <c r="A923" s="454"/>
      <c r="B923" s="454"/>
      <c r="C923" s="454"/>
      <c r="D923" s="454"/>
      <c r="E923" s="454"/>
      <c r="F923" s="454"/>
      <c r="G923" s="454"/>
      <c r="H923" s="454"/>
      <c r="I923" s="454"/>
      <c r="J923" s="454"/>
      <c r="K923" s="454"/>
      <c r="L923" s="454"/>
      <c r="M923" s="454"/>
      <c r="N923" s="454"/>
      <c r="O923" s="454"/>
      <c r="P923" s="454"/>
      <c r="Q923" s="454"/>
      <c r="R923" s="454"/>
      <c r="S923" s="454"/>
      <c r="T923" s="454"/>
      <c r="U923" s="454"/>
      <c r="V923" s="454"/>
      <c r="W923" s="454"/>
      <c r="Y923" s="459"/>
      <c r="Z923" s="454"/>
      <c r="AA923" s="224"/>
      <c r="AB923" s="454"/>
      <c r="AC923" s="454"/>
      <c r="AD923" s="454"/>
      <c r="AE923" s="454"/>
      <c r="AK923" s="137"/>
    </row>
    <row r="924" spans="1:37" ht="15.75" customHeight="1">
      <c r="A924" s="454"/>
      <c r="B924" s="454"/>
      <c r="C924" s="454"/>
      <c r="D924" s="454"/>
      <c r="E924" s="454"/>
      <c r="F924" s="454"/>
      <c r="G924" s="454"/>
      <c r="H924" s="454"/>
      <c r="I924" s="454"/>
      <c r="J924" s="454"/>
      <c r="K924" s="454"/>
      <c r="L924" s="454"/>
      <c r="M924" s="454"/>
      <c r="N924" s="454"/>
      <c r="O924" s="454"/>
      <c r="P924" s="454"/>
      <c r="Q924" s="454"/>
      <c r="R924" s="454"/>
      <c r="S924" s="454"/>
      <c r="T924" s="454"/>
      <c r="U924" s="454"/>
      <c r="V924" s="454"/>
      <c r="W924" s="454"/>
      <c r="Y924" s="459"/>
      <c r="Z924" s="454"/>
      <c r="AA924" s="224"/>
      <c r="AB924" s="454"/>
      <c r="AC924" s="454"/>
      <c r="AD924" s="454"/>
      <c r="AE924" s="454"/>
      <c r="AK924" s="137"/>
    </row>
    <row r="925" spans="1:37" ht="15.75" customHeight="1">
      <c r="A925" s="454"/>
      <c r="B925" s="454"/>
      <c r="C925" s="454"/>
      <c r="D925" s="454"/>
      <c r="E925" s="454"/>
      <c r="F925" s="454"/>
      <c r="G925" s="454"/>
      <c r="H925" s="454"/>
      <c r="I925" s="454"/>
      <c r="J925" s="454"/>
      <c r="K925" s="454"/>
      <c r="L925" s="454"/>
      <c r="M925" s="454"/>
      <c r="N925" s="454"/>
      <c r="O925" s="454"/>
      <c r="P925" s="454"/>
      <c r="Q925" s="454"/>
      <c r="R925" s="454"/>
      <c r="S925" s="454"/>
      <c r="T925" s="454"/>
      <c r="U925" s="454"/>
      <c r="V925" s="454"/>
      <c r="W925" s="454"/>
      <c r="Y925" s="459"/>
      <c r="Z925" s="454"/>
      <c r="AA925" s="224"/>
      <c r="AB925" s="454"/>
      <c r="AC925" s="454"/>
      <c r="AD925" s="454"/>
      <c r="AE925" s="454"/>
      <c r="AK925" s="137"/>
    </row>
    <row r="926" spans="1:37" ht="15.75" customHeight="1">
      <c r="A926" s="454"/>
      <c r="B926" s="454"/>
      <c r="C926" s="454"/>
      <c r="D926" s="454"/>
      <c r="E926" s="454"/>
      <c r="F926" s="454"/>
      <c r="G926" s="454"/>
      <c r="H926" s="454"/>
      <c r="I926" s="454"/>
      <c r="J926" s="454"/>
      <c r="K926" s="454"/>
      <c r="L926" s="454"/>
      <c r="M926" s="454"/>
      <c r="N926" s="454"/>
      <c r="O926" s="454"/>
      <c r="P926" s="454"/>
      <c r="Q926" s="454"/>
      <c r="R926" s="454"/>
      <c r="S926" s="454"/>
      <c r="T926" s="454"/>
      <c r="U926" s="454"/>
      <c r="V926" s="454"/>
      <c r="W926" s="454"/>
      <c r="Y926" s="459"/>
      <c r="Z926" s="454"/>
      <c r="AA926" s="224"/>
      <c r="AB926" s="454"/>
      <c r="AC926" s="454"/>
      <c r="AD926" s="454"/>
      <c r="AE926" s="454"/>
      <c r="AK926" s="137"/>
    </row>
    <row r="927" spans="1:37" ht="15.75" customHeight="1">
      <c r="A927" s="454"/>
      <c r="B927" s="454"/>
      <c r="C927" s="454"/>
      <c r="D927" s="454"/>
      <c r="E927" s="454"/>
      <c r="F927" s="454"/>
      <c r="G927" s="454"/>
      <c r="H927" s="454"/>
      <c r="I927" s="454"/>
      <c r="J927" s="454"/>
      <c r="K927" s="454"/>
      <c r="L927" s="454"/>
      <c r="M927" s="454"/>
      <c r="N927" s="454"/>
      <c r="O927" s="454"/>
      <c r="P927" s="454"/>
      <c r="Q927" s="454"/>
      <c r="R927" s="454"/>
      <c r="S927" s="454"/>
      <c r="T927" s="454"/>
      <c r="U927" s="454"/>
      <c r="V927" s="454"/>
      <c r="W927" s="454"/>
      <c r="Y927" s="459"/>
      <c r="Z927" s="454"/>
      <c r="AA927" s="224"/>
      <c r="AB927" s="454"/>
      <c r="AC927" s="454"/>
      <c r="AD927" s="454"/>
      <c r="AE927" s="454"/>
      <c r="AK927" s="137"/>
    </row>
    <row r="928" spans="1:37" ht="15.75" customHeight="1">
      <c r="A928" s="454"/>
      <c r="B928" s="454"/>
      <c r="C928" s="454"/>
      <c r="D928" s="454"/>
      <c r="E928" s="454"/>
      <c r="F928" s="454"/>
      <c r="G928" s="454"/>
      <c r="H928" s="454"/>
      <c r="I928" s="454"/>
      <c r="J928" s="454"/>
      <c r="K928" s="454"/>
      <c r="L928" s="454"/>
      <c r="M928" s="454"/>
      <c r="N928" s="454"/>
      <c r="O928" s="454"/>
      <c r="P928" s="454"/>
      <c r="Q928" s="454"/>
      <c r="R928" s="454"/>
      <c r="S928" s="454"/>
      <c r="T928" s="454"/>
      <c r="U928" s="454"/>
      <c r="V928" s="454"/>
      <c r="W928" s="454"/>
      <c r="Y928" s="459"/>
      <c r="Z928" s="454"/>
      <c r="AA928" s="224"/>
      <c r="AB928" s="454"/>
      <c r="AC928" s="454"/>
      <c r="AD928" s="454"/>
      <c r="AE928" s="454"/>
      <c r="AK928" s="137"/>
    </row>
    <row r="929" spans="1:37" ht="15.75" customHeight="1">
      <c r="A929" s="454"/>
      <c r="B929" s="454"/>
      <c r="C929" s="454"/>
      <c r="D929" s="454"/>
      <c r="E929" s="454"/>
      <c r="F929" s="454"/>
      <c r="G929" s="454"/>
      <c r="H929" s="454"/>
      <c r="I929" s="454"/>
      <c r="J929" s="454"/>
      <c r="K929" s="454"/>
      <c r="L929" s="454"/>
      <c r="M929" s="454"/>
      <c r="N929" s="454"/>
      <c r="O929" s="454"/>
      <c r="P929" s="454"/>
      <c r="Q929" s="454"/>
      <c r="R929" s="454"/>
      <c r="S929" s="454"/>
      <c r="T929" s="454"/>
      <c r="U929" s="454"/>
      <c r="V929" s="454"/>
      <c r="W929" s="454"/>
      <c r="Y929" s="459"/>
      <c r="Z929" s="454"/>
      <c r="AA929" s="224"/>
      <c r="AB929" s="454"/>
      <c r="AC929" s="454"/>
      <c r="AD929" s="454"/>
      <c r="AE929" s="454"/>
      <c r="AK929" s="137"/>
    </row>
    <row r="930" spans="1:37" ht="15.75" customHeight="1">
      <c r="A930" s="454"/>
      <c r="B930" s="454"/>
      <c r="C930" s="454"/>
      <c r="D930" s="454"/>
      <c r="E930" s="454"/>
      <c r="F930" s="454"/>
      <c r="G930" s="454"/>
      <c r="H930" s="454"/>
      <c r="I930" s="454"/>
      <c r="J930" s="454"/>
      <c r="K930" s="454"/>
      <c r="L930" s="454"/>
      <c r="M930" s="454"/>
      <c r="N930" s="454"/>
      <c r="O930" s="454"/>
      <c r="P930" s="454"/>
      <c r="Q930" s="454"/>
      <c r="R930" s="454"/>
      <c r="S930" s="454"/>
      <c r="T930" s="454"/>
      <c r="U930" s="454"/>
      <c r="V930" s="454"/>
      <c r="W930" s="454"/>
      <c r="Y930" s="459"/>
      <c r="Z930" s="454"/>
      <c r="AA930" s="224"/>
      <c r="AB930" s="454"/>
      <c r="AC930" s="454"/>
      <c r="AD930" s="454"/>
      <c r="AE930" s="454"/>
      <c r="AK930" s="137"/>
    </row>
    <row r="931" spans="1:37" ht="15.75" customHeight="1">
      <c r="A931" s="454"/>
      <c r="B931" s="454"/>
      <c r="C931" s="454"/>
      <c r="D931" s="454"/>
      <c r="E931" s="454"/>
      <c r="F931" s="454"/>
      <c r="G931" s="454"/>
      <c r="H931" s="454"/>
      <c r="I931" s="454"/>
      <c r="J931" s="454"/>
      <c r="K931" s="454"/>
      <c r="L931" s="454"/>
      <c r="M931" s="454"/>
      <c r="N931" s="454"/>
      <c r="O931" s="454"/>
      <c r="P931" s="454"/>
      <c r="Q931" s="454"/>
      <c r="R931" s="454"/>
      <c r="S931" s="454"/>
      <c r="T931" s="454"/>
      <c r="U931" s="454"/>
      <c r="V931" s="454"/>
      <c r="W931" s="454"/>
      <c r="Y931" s="459"/>
      <c r="Z931" s="454"/>
      <c r="AA931" s="224"/>
      <c r="AB931" s="454"/>
      <c r="AC931" s="454"/>
      <c r="AD931" s="454"/>
      <c r="AE931" s="454"/>
      <c r="AK931" s="137"/>
    </row>
    <row r="932" spans="1:37" ht="15.75" customHeight="1">
      <c r="A932" s="454"/>
      <c r="B932" s="454"/>
      <c r="C932" s="454"/>
      <c r="D932" s="454"/>
      <c r="E932" s="454"/>
      <c r="F932" s="454"/>
      <c r="G932" s="454"/>
      <c r="H932" s="454"/>
      <c r="I932" s="454"/>
      <c r="J932" s="454"/>
      <c r="K932" s="454"/>
      <c r="L932" s="454"/>
      <c r="M932" s="454"/>
      <c r="N932" s="454"/>
      <c r="O932" s="454"/>
      <c r="P932" s="454"/>
      <c r="Q932" s="454"/>
      <c r="R932" s="454"/>
      <c r="S932" s="454"/>
      <c r="T932" s="454"/>
      <c r="U932" s="454"/>
      <c r="V932" s="454"/>
      <c r="W932" s="454"/>
      <c r="Y932" s="459"/>
      <c r="Z932" s="454"/>
      <c r="AA932" s="224"/>
      <c r="AB932" s="454"/>
      <c r="AC932" s="454"/>
      <c r="AD932" s="454"/>
      <c r="AE932" s="454"/>
      <c r="AK932" s="137"/>
    </row>
    <row r="933" spans="1:37" ht="15.75" customHeight="1">
      <c r="A933" s="454"/>
      <c r="B933" s="454"/>
      <c r="C933" s="454"/>
      <c r="D933" s="454"/>
      <c r="E933" s="454"/>
      <c r="F933" s="454"/>
      <c r="G933" s="454"/>
      <c r="H933" s="454"/>
      <c r="I933" s="454"/>
      <c r="J933" s="454"/>
      <c r="K933" s="454"/>
      <c r="L933" s="454"/>
      <c r="M933" s="454"/>
      <c r="N933" s="454"/>
      <c r="O933" s="454"/>
      <c r="P933" s="454"/>
      <c r="Q933" s="454"/>
      <c r="R933" s="454"/>
      <c r="S933" s="454"/>
      <c r="T933" s="454"/>
      <c r="U933" s="454"/>
      <c r="V933" s="454"/>
      <c r="W933" s="454"/>
      <c r="Y933" s="459"/>
      <c r="Z933" s="454"/>
      <c r="AA933" s="224"/>
      <c r="AB933" s="454"/>
      <c r="AC933" s="454"/>
      <c r="AD933" s="454"/>
      <c r="AE933" s="454"/>
      <c r="AK933" s="137"/>
    </row>
    <row r="934" spans="1:37" ht="15.75" customHeight="1">
      <c r="A934" s="454"/>
      <c r="B934" s="454"/>
      <c r="C934" s="454"/>
      <c r="D934" s="454"/>
      <c r="E934" s="454"/>
      <c r="F934" s="454"/>
      <c r="G934" s="454"/>
      <c r="H934" s="454"/>
      <c r="I934" s="454"/>
      <c r="J934" s="454"/>
      <c r="K934" s="454"/>
      <c r="L934" s="454"/>
      <c r="M934" s="454"/>
      <c r="N934" s="454"/>
      <c r="O934" s="454"/>
      <c r="P934" s="454"/>
      <c r="Q934" s="454"/>
      <c r="R934" s="454"/>
      <c r="S934" s="454"/>
      <c r="T934" s="454"/>
      <c r="U934" s="454"/>
      <c r="V934" s="454"/>
      <c r="W934" s="454"/>
      <c r="Y934" s="459"/>
      <c r="Z934" s="454"/>
      <c r="AA934" s="224"/>
      <c r="AB934" s="454"/>
      <c r="AC934" s="454"/>
      <c r="AD934" s="454"/>
      <c r="AE934" s="454"/>
      <c r="AK934" s="137"/>
    </row>
    <row r="935" spans="1:37" ht="15.75" customHeight="1">
      <c r="A935" s="454"/>
      <c r="B935" s="454"/>
      <c r="C935" s="454"/>
      <c r="D935" s="454"/>
      <c r="E935" s="454"/>
      <c r="F935" s="454"/>
      <c r="G935" s="454"/>
      <c r="H935" s="454"/>
      <c r="I935" s="454"/>
      <c r="J935" s="454"/>
      <c r="K935" s="454"/>
      <c r="L935" s="454"/>
      <c r="M935" s="454"/>
      <c r="N935" s="454"/>
      <c r="O935" s="454"/>
      <c r="P935" s="454"/>
      <c r="Q935" s="454"/>
      <c r="R935" s="454"/>
      <c r="S935" s="454"/>
      <c r="T935" s="454"/>
      <c r="U935" s="454"/>
      <c r="V935" s="454"/>
      <c r="W935" s="454"/>
      <c r="Y935" s="459"/>
      <c r="Z935" s="454"/>
      <c r="AA935" s="224"/>
      <c r="AB935" s="454"/>
      <c r="AC935" s="454"/>
      <c r="AD935" s="454"/>
      <c r="AE935" s="454"/>
      <c r="AK935" s="137"/>
    </row>
    <row r="936" spans="1:37" ht="15.75" customHeight="1">
      <c r="A936" s="454"/>
      <c r="B936" s="454"/>
      <c r="C936" s="454"/>
      <c r="D936" s="454"/>
      <c r="E936" s="454"/>
      <c r="F936" s="454"/>
      <c r="G936" s="454"/>
      <c r="H936" s="454"/>
      <c r="I936" s="454"/>
      <c r="J936" s="454"/>
      <c r="K936" s="454"/>
      <c r="L936" s="454"/>
      <c r="M936" s="454"/>
      <c r="N936" s="454"/>
      <c r="O936" s="454"/>
      <c r="P936" s="454"/>
      <c r="Q936" s="454"/>
      <c r="R936" s="454"/>
      <c r="S936" s="454"/>
      <c r="T936" s="454"/>
      <c r="U936" s="454"/>
      <c r="V936" s="454"/>
      <c r="W936" s="454"/>
      <c r="Y936" s="459"/>
      <c r="Z936" s="454"/>
      <c r="AA936" s="224"/>
      <c r="AB936" s="454"/>
      <c r="AC936" s="454"/>
      <c r="AD936" s="454"/>
      <c r="AE936" s="454"/>
      <c r="AK936" s="137"/>
    </row>
    <row r="937" spans="1:37" ht="15.75" customHeight="1">
      <c r="A937" s="454"/>
      <c r="B937" s="454"/>
      <c r="C937" s="454"/>
      <c r="D937" s="454"/>
      <c r="E937" s="454"/>
      <c r="F937" s="454"/>
      <c r="G937" s="454"/>
      <c r="H937" s="454"/>
      <c r="I937" s="454"/>
      <c r="J937" s="454"/>
      <c r="K937" s="454"/>
      <c r="L937" s="454"/>
      <c r="M937" s="454"/>
      <c r="N937" s="454"/>
      <c r="O937" s="454"/>
      <c r="P937" s="454"/>
      <c r="Q937" s="454"/>
      <c r="R937" s="454"/>
      <c r="S937" s="454"/>
      <c r="T937" s="454"/>
      <c r="U937" s="454"/>
      <c r="V937" s="454"/>
      <c r="W937" s="454"/>
      <c r="Y937" s="459"/>
      <c r="Z937" s="454"/>
      <c r="AA937" s="224"/>
      <c r="AB937" s="454"/>
      <c r="AC937" s="454"/>
      <c r="AD937" s="454"/>
      <c r="AE937" s="454"/>
      <c r="AK937" s="137"/>
    </row>
    <row r="938" spans="1:37" ht="15.75" customHeight="1">
      <c r="A938" s="454"/>
      <c r="B938" s="454"/>
      <c r="C938" s="454"/>
      <c r="D938" s="454"/>
      <c r="E938" s="454"/>
      <c r="F938" s="454"/>
      <c r="G938" s="454"/>
      <c r="H938" s="454"/>
      <c r="I938" s="454"/>
      <c r="J938" s="454"/>
      <c r="K938" s="454"/>
      <c r="L938" s="454"/>
      <c r="M938" s="454"/>
      <c r="N938" s="454"/>
      <c r="O938" s="454"/>
      <c r="P938" s="454"/>
      <c r="Q938" s="454"/>
      <c r="R938" s="454"/>
      <c r="S938" s="454"/>
      <c r="T938" s="454"/>
      <c r="U938" s="454"/>
      <c r="V938" s="454"/>
      <c r="W938" s="454"/>
      <c r="Y938" s="459"/>
      <c r="Z938" s="454"/>
      <c r="AA938" s="224"/>
      <c r="AB938" s="454"/>
      <c r="AC938" s="454"/>
      <c r="AD938" s="454"/>
      <c r="AE938" s="454"/>
      <c r="AK938" s="137"/>
    </row>
    <row r="939" spans="1:37" ht="15.75" customHeight="1">
      <c r="A939" s="454"/>
      <c r="B939" s="454"/>
      <c r="C939" s="454"/>
      <c r="D939" s="454"/>
      <c r="E939" s="454"/>
      <c r="F939" s="454"/>
      <c r="G939" s="454"/>
      <c r="H939" s="454"/>
      <c r="I939" s="454"/>
      <c r="J939" s="454"/>
      <c r="K939" s="454"/>
      <c r="L939" s="454"/>
      <c r="M939" s="454"/>
      <c r="N939" s="454"/>
      <c r="O939" s="454"/>
      <c r="P939" s="454"/>
      <c r="Q939" s="454"/>
      <c r="R939" s="454"/>
      <c r="S939" s="454"/>
      <c r="T939" s="454"/>
      <c r="U939" s="454"/>
      <c r="V939" s="454"/>
      <c r="W939" s="454"/>
      <c r="Y939" s="459"/>
      <c r="Z939" s="454"/>
      <c r="AA939" s="224"/>
      <c r="AB939" s="454"/>
      <c r="AC939" s="454"/>
      <c r="AD939" s="454"/>
      <c r="AE939" s="454"/>
      <c r="AK939" s="137"/>
    </row>
    <row r="940" spans="1:37" ht="15.75" customHeight="1">
      <c r="A940" s="454"/>
      <c r="B940" s="454"/>
      <c r="C940" s="454"/>
      <c r="D940" s="454"/>
      <c r="E940" s="454"/>
      <c r="F940" s="454"/>
      <c r="G940" s="454"/>
      <c r="H940" s="454"/>
      <c r="I940" s="454"/>
      <c r="J940" s="454"/>
      <c r="K940" s="454"/>
      <c r="L940" s="454"/>
      <c r="M940" s="454"/>
      <c r="N940" s="454"/>
      <c r="O940" s="454"/>
      <c r="P940" s="454"/>
      <c r="Q940" s="454"/>
      <c r="R940" s="454"/>
      <c r="S940" s="454"/>
      <c r="T940" s="454"/>
      <c r="U940" s="454"/>
      <c r="V940" s="454"/>
      <c r="W940" s="454"/>
      <c r="Y940" s="459"/>
      <c r="Z940" s="454"/>
      <c r="AA940" s="224"/>
      <c r="AB940" s="454"/>
      <c r="AC940" s="454"/>
      <c r="AD940" s="454"/>
      <c r="AE940" s="454"/>
      <c r="AK940" s="137"/>
    </row>
    <row r="941" spans="1:37" ht="15.75" customHeight="1">
      <c r="A941" s="454"/>
      <c r="B941" s="454"/>
      <c r="C941" s="454"/>
      <c r="D941" s="454"/>
      <c r="E941" s="454"/>
      <c r="F941" s="454"/>
      <c r="G941" s="454"/>
      <c r="H941" s="454"/>
      <c r="I941" s="454"/>
      <c r="J941" s="454"/>
      <c r="K941" s="454"/>
      <c r="L941" s="454"/>
      <c r="M941" s="454"/>
      <c r="N941" s="454"/>
      <c r="O941" s="454"/>
      <c r="P941" s="454"/>
      <c r="Q941" s="454"/>
      <c r="R941" s="454"/>
      <c r="S941" s="454"/>
      <c r="T941" s="454"/>
      <c r="U941" s="454"/>
      <c r="V941" s="454"/>
      <c r="W941" s="454"/>
      <c r="Y941" s="459"/>
      <c r="Z941" s="454"/>
      <c r="AA941" s="224"/>
      <c r="AB941" s="454"/>
      <c r="AC941" s="454"/>
      <c r="AD941" s="454"/>
      <c r="AE941" s="454"/>
      <c r="AK941" s="137"/>
    </row>
    <row r="942" spans="1:37" ht="15.75" customHeight="1">
      <c r="A942" s="454"/>
      <c r="B942" s="454"/>
      <c r="C942" s="454"/>
      <c r="D942" s="454"/>
      <c r="E942" s="454"/>
      <c r="F942" s="454"/>
      <c r="G942" s="454"/>
      <c r="H942" s="454"/>
      <c r="I942" s="454"/>
      <c r="J942" s="454"/>
      <c r="K942" s="454"/>
      <c r="L942" s="454"/>
      <c r="M942" s="454"/>
      <c r="N942" s="454"/>
      <c r="O942" s="454"/>
      <c r="P942" s="454"/>
      <c r="Q942" s="454"/>
      <c r="R942" s="454"/>
      <c r="S942" s="454"/>
      <c r="T942" s="454"/>
      <c r="U942" s="454"/>
      <c r="V942" s="454"/>
      <c r="W942" s="454"/>
      <c r="Y942" s="459"/>
      <c r="Z942" s="454"/>
      <c r="AA942" s="224"/>
      <c r="AB942" s="454"/>
      <c r="AC942" s="454"/>
      <c r="AD942" s="454"/>
      <c r="AE942" s="454"/>
      <c r="AK942" s="137"/>
    </row>
    <row r="943" spans="1:37" ht="15.75" customHeight="1">
      <c r="A943" s="454"/>
      <c r="B943" s="454"/>
      <c r="C943" s="454"/>
      <c r="D943" s="454"/>
      <c r="E943" s="454"/>
      <c r="F943" s="454"/>
      <c r="G943" s="454"/>
      <c r="H943" s="454"/>
      <c r="I943" s="454"/>
      <c r="J943" s="454"/>
      <c r="K943" s="454"/>
      <c r="L943" s="454"/>
      <c r="M943" s="454"/>
      <c r="N943" s="454"/>
      <c r="O943" s="454"/>
      <c r="P943" s="454"/>
      <c r="Q943" s="454"/>
      <c r="R943" s="454"/>
      <c r="S943" s="454"/>
      <c r="T943" s="454"/>
      <c r="U943" s="454"/>
      <c r="V943" s="454"/>
      <c r="W943" s="454"/>
      <c r="Y943" s="459"/>
      <c r="Z943" s="454"/>
      <c r="AA943" s="224"/>
      <c r="AB943" s="454"/>
      <c r="AC943" s="454"/>
      <c r="AD943" s="454"/>
      <c r="AE943" s="454"/>
      <c r="AK943" s="137"/>
    </row>
    <row r="944" spans="1:37" ht="15.75" customHeight="1">
      <c r="A944" s="454"/>
      <c r="B944" s="454"/>
      <c r="C944" s="454"/>
      <c r="D944" s="454"/>
      <c r="E944" s="454"/>
      <c r="F944" s="454"/>
      <c r="G944" s="454"/>
      <c r="H944" s="454"/>
      <c r="I944" s="454"/>
      <c r="J944" s="454"/>
      <c r="K944" s="454"/>
      <c r="L944" s="454"/>
      <c r="M944" s="454"/>
      <c r="N944" s="454"/>
      <c r="O944" s="454"/>
      <c r="P944" s="454"/>
      <c r="Q944" s="454"/>
      <c r="R944" s="454"/>
      <c r="S944" s="454"/>
      <c r="T944" s="454"/>
      <c r="U944" s="454"/>
      <c r="V944" s="454"/>
      <c r="W944" s="454"/>
      <c r="Y944" s="459"/>
      <c r="Z944" s="454"/>
      <c r="AA944" s="224"/>
      <c r="AB944" s="454"/>
      <c r="AC944" s="454"/>
      <c r="AD944" s="454"/>
      <c r="AE944" s="454"/>
      <c r="AK944" s="137"/>
    </row>
    <row r="945" spans="1:37" ht="15.75" customHeight="1">
      <c r="A945" s="454"/>
      <c r="B945" s="454"/>
      <c r="C945" s="454"/>
      <c r="D945" s="454"/>
      <c r="E945" s="454"/>
      <c r="F945" s="454"/>
      <c r="G945" s="454"/>
      <c r="H945" s="454"/>
      <c r="I945" s="454"/>
      <c r="J945" s="454"/>
      <c r="K945" s="454"/>
      <c r="L945" s="454"/>
      <c r="M945" s="454"/>
      <c r="N945" s="454"/>
      <c r="O945" s="454"/>
      <c r="P945" s="454"/>
      <c r="Q945" s="454"/>
      <c r="R945" s="454"/>
      <c r="S945" s="454"/>
      <c r="T945" s="454"/>
      <c r="U945" s="454"/>
      <c r="V945" s="454"/>
      <c r="W945" s="454"/>
      <c r="Y945" s="459"/>
      <c r="Z945" s="454"/>
      <c r="AA945" s="224"/>
      <c r="AB945" s="454"/>
      <c r="AC945" s="454"/>
      <c r="AD945" s="454"/>
      <c r="AE945" s="454"/>
      <c r="AK945" s="137"/>
    </row>
    <row r="946" spans="1:37" ht="15.75" customHeight="1">
      <c r="A946" s="454"/>
      <c r="B946" s="454"/>
      <c r="C946" s="454"/>
      <c r="D946" s="454"/>
      <c r="E946" s="454"/>
      <c r="F946" s="454"/>
      <c r="G946" s="454"/>
      <c r="H946" s="454"/>
      <c r="I946" s="454"/>
      <c r="J946" s="454"/>
      <c r="K946" s="454"/>
      <c r="L946" s="454"/>
      <c r="M946" s="454"/>
      <c r="N946" s="454"/>
      <c r="O946" s="454"/>
      <c r="P946" s="454"/>
      <c r="Q946" s="454"/>
      <c r="R946" s="454"/>
      <c r="S946" s="454"/>
      <c r="T946" s="454"/>
      <c r="U946" s="454"/>
      <c r="V946" s="454"/>
      <c r="W946" s="454"/>
      <c r="Y946" s="459"/>
      <c r="Z946" s="454"/>
      <c r="AA946" s="224"/>
      <c r="AB946" s="454"/>
      <c r="AC946" s="454"/>
      <c r="AD946" s="454"/>
      <c r="AE946" s="454"/>
      <c r="AK946" s="137"/>
    </row>
    <row r="947" spans="1:37" ht="15.75" customHeight="1">
      <c r="A947" s="454"/>
      <c r="B947" s="454"/>
      <c r="C947" s="454"/>
      <c r="D947" s="454"/>
      <c r="E947" s="454"/>
      <c r="F947" s="454"/>
      <c r="G947" s="454"/>
      <c r="H947" s="454"/>
      <c r="I947" s="454"/>
      <c r="J947" s="454"/>
      <c r="K947" s="454"/>
      <c r="L947" s="454"/>
      <c r="M947" s="454"/>
      <c r="N947" s="454"/>
      <c r="O947" s="454"/>
      <c r="P947" s="454"/>
      <c r="Q947" s="454"/>
      <c r="R947" s="454"/>
      <c r="S947" s="454"/>
      <c r="T947" s="454"/>
      <c r="U947" s="454"/>
      <c r="V947" s="454"/>
      <c r="W947" s="454"/>
      <c r="Y947" s="459"/>
      <c r="Z947" s="454"/>
      <c r="AA947" s="224"/>
      <c r="AB947" s="454"/>
      <c r="AC947" s="454"/>
      <c r="AD947" s="454"/>
      <c r="AE947" s="454"/>
      <c r="AK947" s="137"/>
    </row>
    <row r="948" spans="1:37" ht="15.75" customHeight="1">
      <c r="A948" s="454"/>
      <c r="B948" s="454"/>
      <c r="C948" s="454"/>
      <c r="D948" s="454"/>
      <c r="E948" s="454"/>
      <c r="F948" s="454"/>
      <c r="G948" s="454"/>
      <c r="H948" s="454"/>
      <c r="I948" s="454"/>
      <c r="J948" s="454"/>
      <c r="K948" s="454"/>
      <c r="L948" s="454"/>
      <c r="M948" s="454"/>
      <c r="N948" s="454"/>
      <c r="O948" s="454"/>
      <c r="P948" s="454"/>
      <c r="Q948" s="454"/>
      <c r="R948" s="454"/>
      <c r="S948" s="454"/>
      <c r="T948" s="454"/>
      <c r="U948" s="454"/>
      <c r="V948" s="454"/>
      <c r="W948" s="454"/>
      <c r="Y948" s="459"/>
      <c r="Z948" s="454"/>
      <c r="AA948" s="224"/>
      <c r="AB948" s="454"/>
      <c r="AC948" s="454"/>
      <c r="AD948" s="454"/>
      <c r="AE948" s="454"/>
      <c r="AK948" s="137"/>
    </row>
    <row r="949" spans="1:37" ht="15.75" customHeight="1">
      <c r="A949" s="454"/>
      <c r="B949" s="454"/>
      <c r="C949" s="454"/>
      <c r="D949" s="454"/>
      <c r="E949" s="454"/>
      <c r="F949" s="454"/>
      <c r="G949" s="454"/>
      <c r="H949" s="454"/>
      <c r="I949" s="454"/>
      <c r="J949" s="454"/>
      <c r="K949" s="454"/>
      <c r="L949" s="454"/>
      <c r="M949" s="454"/>
      <c r="N949" s="454"/>
      <c r="O949" s="454"/>
      <c r="P949" s="454"/>
      <c r="Q949" s="454"/>
      <c r="R949" s="454"/>
      <c r="S949" s="454"/>
      <c r="T949" s="454"/>
      <c r="U949" s="454"/>
      <c r="V949" s="454"/>
      <c r="W949" s="454"/>
      <c r="Y949" s="459"/>
      <c r="Z949" s="454"/>
      <c r="AA949" s="224"/>
      <c r="AB949" s="454"/>
      <c r="AC949" s="454"/>
      <c r="AD949" s="454"/>
      <c r="AE949" s="454"/>
      <c r="AK949" s="137"/>
    </row>
    <row r="950" spans="1:37" ht="15.75" customHeight="1">
      <c r="A950" s="454"/>
      <c r="B950" s="454"/>
      <c r="C950" s="454"/>
      <c r="D950" s="454"/>
      <c r="E950" s="454"/>
      <c r="F950" s="454"/>
      <c r="G950" s="454"/>
      <c r="H950" s="454"/>
      <c r="I950" s="454"/>
      <c r="J950" s="454"/>
      <c r="K950" s="454"/>
      <c r="L950" s="454"/>
      <c r="M950" s="454"/>
      <c r="N950" s="454"/>
      <c r="O950" s="454"/>
      <c r="P950" s="454"/>
      <c r="Q950" s="454"/>
      <c r="R950" s="454"/>
      <c r="S950" s="454"/>
      <c r="T950" s="454"/>
      <c r="U950" s="454"/>
      <c r="V950" s="454"/>
      <c r="W950" s="454"/>
      <c r="Y950" s="459"/>
      <c r="Z950" s="454"/>
      <c r="AA950" s="224"/>
      <c r="AB950" s="454"/>
      <c r="AC950" s="454"/>
      <c r="AD950" s="454"/>
      <c r="AE950" s="454"/>
      <c r="AK950" s="137"/>
    </row>
    <row r="951" spans="1:37" ht="15.75" customHeight="1">
      <c r="A951" s="454"/>
      <c r="B951" s="454"/>
      <c r="C951" s="454"/>
      <c r="D951" s="454"/>
      <c r="E951" s="454"/>
      <c r="F951" s="454"/>
      <c r="G951" s="454"/>
      <c r="H951" s="454"/>
      <c r="I951" s="454"/>
      <c r="J951" s="454"/>
      <c r="K951" s="454"/>
      <c r="L951" s="454"/>
      <c r="M951" s="454"/>
      <c r="N951" s="454"/>
      <c r="O951" s="454"/>
      <c r="P951" s="454"/>
      <c r="Q951" s="454"/>
      <c r="R951" s="454"/>
      <c r="S951" s="454"/>
      <c r="T951" s="454"/>
      <c r="U951" s="454"/>
      <c r="V951" s="454"/>
      <c r="W951" s="454"/>
      <c r="Y951" s="459"/>
      <c r="Z951" s="454"/>
      <c r="AA951" s="224"/>
      <c r="AB951" s="454"/>
      <c r="AC951" s="454"/>
      <c r="AD951" s="454"/>
      <c r="AE951" s="454"/>
      <c r="AK951" s="137"/>
    </row>
    <row r="952" spans="1:37" ht="15.75" customHeight="1">
      <c r="A952" s="454"/>
      <c r="B952" s="454"/>
      <c r="C952" s="454"/>
      <c r="D952" s="454"/>
      <c r="E952" s="454"/>
      <c r="F952" s="454"/>
      <c r="G952" s="454"/>
      <c r="H952" s="454"/>
      <c r="I952" s="454"/>
      <c r="J952" s="454"/>
      <c r="K952" s="454"/>
      <c r="L952" s="454"/>
      <c r="M952" s="454"/>
      <c r="N952" s="454"/>
      <c r="O952" s="454"/>
      <c r="P952" s="454"/>
      <c r="Q952" s="454"/>
      <c r="R952" s="454"/>
      <c r="S952" s="454"/>
      <c r="T952" s="454"/>
      <c r="U952" s="454"/>
      <c r="V952" s="454"/>
      <c r="W952" s="454"/>
      <c r="Y952" s="459"/>
      <c r="Z952" s="454"/>
      <c r="AA952" s="224"/>
      <c r="AB952" s="454"/>
      <c r="AC952" s="454"/>
      <c r="AD952" s="454"/>
      <c r="AE952" s="454"/>
      <c r="AK952" s="137"/>
    </row>
    <row r="953" spans="1:37" ht="15.75" customHeight="1">
      <c r="A953" s="454"/>
      <c r="B953" s="454"/>
      <c r="C953" s="454"/>
      <c r="D953" s="454"/>
      <c r="E953" s="454"/>
      <c r="F953" s="454"/>
      <c r="G953" s="454"/>
      <c r="H953" s="454"/>
      <c r="I953" s="454"/>
      <c r="J953" s="454"/>
      <c r="K953" s="454"/>
      <c r="L953" s="454"/>
      <c r="M953" s="454"/>
      <c r="N953" s="454"/>
      <c r="O953" s="454"/>
      <c r="P953" s="454"/>
      <c r="Q953" s="454"/>
      <c r="R953" s="454"/>
      <c r="S953" s="454"/>
      <c r="T953" s="454"/>
      <c r="U953" s="454"/>
      <c r="V953" s="454"/>
      <c r="W953" s="454"/>
      <c r="Y953" s="459"/>
      <c r="Z953" s="454"/>
      <c r="AA953" s="224"/>
      <c r="AB953" s="454"/>
      <c r="AC953" s="454"/>
      <c r="AD953" s="454"/>
      <c r="AE953" s="454"/>
      <c r="AK953" s="137"/>
    </row>
    <row r="954" spans="1:37" ht="15.75" customHeight="1">
      <c r="A954" s="454"/>
      <c r="B954" s="454"/>
      <c r="C954" s="454"/>
      <c r="D954" s="454"/>
      <c r="E954" s="454"/>
      <c r="F954" s="454"/>
      <c r="G954" s="454"/>
      <c r="H954" s="454"/>
      <c r="I954" s="454"/>
      <c r="J954" s="454"/>
      <c r="K954" s="454"/>
      <c r="L954" s="454"/>
      <c r="M954" s="454"/>
      <c r="N954" s="454"/>
      <c r="O954" s="454"/>
      <c r="P954" s="454"/>
      <c r="Q954" s="454"/>
      <c r="R954" s="454"/>
      <c r="S954" s="454"/>
      <c r="T954" s="454"/>
      <c r="U954" s="454"/>
      <c r="V954" s="454"/>
      <c r="W954" s="454"/>
      <c r="Y954" s="459"/>
      <c r="Z954" s="454"/>
      <c r="AA954" s="224"/>
      <c r="AB954" s="454"/>
      <c r="AC954" s="454"/>
      <c r="AD954" s="454"/>
      <c r="AE954" s="454"/>
      <c r="AK954" s="137"/>
    </row>
    <row r="955" spans="1:37" ht="15.75" customHeight="1">
      <c r="A955" s="454"/>
      <c r="B955" s="454"/>
      <c r="C955" s="454"/>
      <c r="D955" s="454"/>
      <c r="E955" s="454"/>
      <c r="F955" s="454"/>
      <c r="G955" s="454"/>
      <c r="H955" s="454"/>
      <c r="I955" s="454"/>
      <c r="J955" s="454"/>
      <c r="K955" s="454"/>
      <c r="L955" s="454"/>
      <c r="M955" s="454"/>
      <c r="N955" s="454"/>
      <c r="O955" s="454"/>
      <c r="P955" s="454"/>
      <c r="Q955" s="454"/>
      <c r="R955" s="454"/>
      <c r="S955" s="454"/>
      <c r="T955" s="454"/>
      <c r="U955" s="454"/>
      <c r="V955" s="454"/>
      <c r="W955" s="454"/>
      <c r="Y955" s="459"/>
      <c r="Z955" s="454"/>
      <c r="AA955" s="224"/>
      <c r="AB955" s="454"/>
      <c r="AC955" s="454"/>
      <c r="AD955" s="454"/>
      <c r="AE955" s="454"/>
      <c r="AK955" s="137"/>
    </row>
    <row r="956" spans="1:37" ht="15.75" customHeight="1">
      <c r="A956" s="454"/>
      <c r="B956" s="454"/>
      <c r="C956" s="454"/>
      <c r="D956" s="454"/>
      <c r="E956" s="454"/>
      <c r="F956" s="454"/>
      <c r="G956" s="454"/>
      <c r="H956" s="454"/>
      <c r="I956" s="454"/>
      <c r="J956" s="454"/>
      <c r="K956" s="454"/>
      <c r="L956" s="454"/>
      <c r="M956" s="454"/>
      <c r="N956" s="454"/>
      <c r="O956" s="454"/>
      <c r="P956" s="454"/>
      <c r="Q956" s="454"/>
      <c r="R956" s="454"/>
      <c r="S956" s="454"/>
      <c r="T956" s="454"/>
      <c r="U956" s="454"/>
      <c r="V956" s="454"/>
      <c r="W956" s="454"/>
      <c r="Y956" s="459"/>
      <c r="Z956" s="454"/>
      <c r="AA956" s="224"/>
      <c r="AB956" s="454"/>
      <c r="AC956" s="454"/>
      <c r="AD956" s="454"/>
      <c r="AE956" s="454"/>
      <c r="AK956" s="137"/>
    </row>
    <row r="957" spans="1:37" ht="15.75" customHeight="1">
      <c r="A957" s="454"/>
      <c r="B957" s="454"/>
      <c r="C957" s="454"/>
      <c r="D957" s="454"/>
      <c r="E957" s="454"/>
      <c r="F957" s="454"/>
      <c r="G957" s="454"/>
      <c r="H957" s="454"/>
      <c r="I957" s="454"/>
      <c r="J957" s="454"/>
      <c r="K957" s="454"/>
      <c r="L957" s="454"/>
      <c r="M957" s="454"/>
      <c r="N957" s="454"/>
      <c r="O957" s="454"/>
      <c r="P957" s="454"/>
      <c r="Q957" s="454"/>
      <c r="R957" s="454"/>
      <c r="S957" s="454"/>
      <c r="T957" s="454"/>
      <c r="U957" s="454"/>
      <c r="V957" s="454"/>
      <c r="W957" s="454"/>
      <c r="Y957" s="459"/>
      <c r="Z957" s="454"/>
      <c r="AA957" s="224"/>
      <c r="AB957" s="454"/>
      <c r="AC957" s="454"/>
      <c r="AD957" s="454"/>
      <c r="AE957" s="454"/>
      <c r="AK957" s="137"/>
    </row>
    <row r="958" spans="1:37" ht="15.75" customHeight="1">
      <c r="A958" s="454"/>
      <c r="B958" s="454"/>
      <c r="C958" s="454"/>
      <c r="D958" s="454"/>
      <c r="E958" s="454"/>
      <c r="F958" s="454"/>
      <c r="G958" s="454"/>
      <c r="H958" s="454"/>
      <c r="I958" s="454"/>
      <c r="J958" s="454"/>
      <c r="K958" s="454"/>
      <c r="L958" s="454"/>
      <c r="M958" s="454"/>
      <c r="N958" s="454"/>
      <c r="O958" s="454"/>
      <c r="P958" s="454"/>
      <c r="Q958" s="454"/>
      <c r="R958" s="454"/>
      <c r="S958" s="454"/>
      <c r="T958" s="454"/>
      <c r="U958" s="454"/>
      <c r="V958" s="454"/>
      <c r="W958" s="454"/>
      <c r="Y958" s="459"/>
      <c r="Z958" s="454"/>
      <c r="AA958" s="224"/>
      <c r="AB958" s="454"/>
      <c r="AC958" s="454"/>
      <c r="AD958" s="454"/>
      <c r="AE958" s="454"/>
      <c r="AK958" s="137"/>
    </row>
    <row r="959" spans="1:37" ht="15.75" customHeight="1">
      <c r="A959" s="454"/>
      <c r="B959" s="454"/>
      <c r="C959" s="454"/>
      <c r="D959" s="454"/>
      <c r="E959" s="454"/>
      <c r="F959" s="454"/>
      <c r="G959" s="454"/>
      <c r="H959" s="454"/>
      <c r="I959" s="454"/>
      <c r="J959" s="454"/>
      <c r="K959" s="454"/>
      <c r="L959" s="454"/>
      <c r="M959" s="454"/>
      <c r="N959" s="454"/>
      <c r="O959" s="454"/>
      <c r="P959" s="454"/>
      <c r="Q959" s="454"/>
      <c r="R959" s="454"/>
      <c r="S959" s="454"/>
      <c r="T959" s="454"/>
      <c r="U959" s="454"/>
      <c r="V959" s="454"/>
      <c r="W959" s="454"/>
      <c r="Y959" s="459"/>
      <c r="Z959" s="454"/>
      <c r="AA959" s="224"/>
      <c r="AB959" s="454"/>
      <c r="AC959" s="454"/>
      <c r="AD959" s="454"/>
      <c r="AE959" s="454"/>
      <c r="AK959" s="137"/>
    </row>
    <row r="960" spans="1:37" ht="15.75" customHeight="1">
      <c r="A960" s="454"/>
      <c r="B960" s="454"/>
      <c r="C960" s="454"/>
      <c r="D960" s="454"/>
      <c r="E960" s="454"/>
      <c r="F960" s="454"/>
      <c r="G960" s="454"/>
      <c r="H960" s="454"/>
      <c r="I960" s="454"/>
      <c r="J960" s="454"/>
      <c r="K960" s="454"/>
      <c r="L960" s="454"/>
      <c r="M960" s="454"/>
      <c r="N960" s="454"/>
      <c r="O960" s="454"/>
      <c r="P960" s="454"/>
      <c r="Q960" s="454"/>
      <c r="R960" s="454"/>
      <c r="S960" s="454"/>
      <c r="T960" s="454"/>
      <c r="U960" s="454"/>
      <c r="V960" s="454"/>
      <c r="W960" s="454"/>
      <c r="Y960" s="459"/>
      <c r="Z960" s="454"/>
      <c r="AA960" s="224"/>
      <c r="AB960" s="454"/>
      <c r="AC960" s="454"/>
      <c r="AD960" s="454"/>
      <c r="AE960" s="454"/>
      <c r="AK960" s="137"/>
    </row>
    <row r="961" spans="1:37" ht="15.75" customHeight="1">
      <c r="A961" s="454"/>
      <c r="B961" s="454"/>
      <c r="C961" s="454"/>
      <c r="D961" s="454"/>
      <c r="E961" s="454"/>
      <c r="F961" s="454"/>
      <c r="G961" s="454"/>
      <c r="H961" s="454"/>
      <c r="I961" s="454"/>
      <c r="J961" s="454"/>
      <c r="K961" s="454"/>
      <c r="L961" s="454"/>
      <c r="M961" s="454"/>
      <c r="N961" s="454"/>
      <c r="O961" s="454"/>
      <c r="P961" s="454"/>
      <c r="Q961" s="454"/>
      <c r="R961" s="454"/>
      <c r="S961" s="454"/>
      <c r="T961" s="454"/>
      <c r="U961" s="454"/>
      <c r="V961" s="454"/>
      <c r="W961" s="454"/>
      <c r="Y961" s="459"/>
      <c r="Z961" s="454"/>
      <c r="AA961" s="224"/>
      <c r="AB961" s="454"/>
      <c r="AC961" s="454"/>
      <c r="AD961" s="454"/>
      <c r="AE961" s="454"/>
      <c r="AK961" s="137"/>
    </row>
    <row r="962" spans="1:37" ht="15.75" customHeight="1">
      <c r="A962" s="454"/>
      <c r="B962" s="454"/>
      <c r="C962" s="454"/>
      <c r="D962" s="454"/>
      <c r="E962" s="454"/>
      <c r="F962" s="454"/>
      <c r="G962" s="454"/>
      <c r="H962" s="454"/>
      <c r="I962" s="454"/>
      <c r="J962" s="454"/>
      <c r="K962" s="454"/>
      <c r="L962" s="454"/>
      <c r="M962" s="454"/>
      <c r="N962" s="454"/>
      <c r="O962" s="454"/>
      <c r="P962" s="454"/>
      <c r="Q962" s="454"/>
      <c r="R962" s="454"/>
      <c r="S962" s="454"/>
      <c r="T962" s="454"/>
      <c r="U962" s="454"/>
      <c r="V962" s="454"/>
      <c r="W962" s="454"/>
      <c r="Y962" s="459"/>
      <c r="Z962" s="454"/>
      <c r="AA962" s="224"/>
      <c r="AB962" s="454"/>
      <c r="AC962" s="454"/>
      <c r="AD962" s="454"/>
      <c r="AE962" s="454"/>
      <c r="AK962" s="137"/>
    </row>
    <row r="963" spans="1:37" ht="15.75" customHeight="1">
      <c r="A963" s="454"/>
      <c r="B963" s="454"/>
      <c r="C963" s="454"/>
      <c r="D963" s="454"/>
      <c r="E963" s="454"/>
      <c r="F963" s="454"/>
      <c r="G963" s="454"/>
      <c r="H963" s="454"/>
      <c r="I963" s="454"/>
      <c r="J963" s="454"/>
      <c r="K963" s="454"/>
      <c r="L963" s="454"/>
      <c r="M963" s="454"/>
      <c r="N963" s="454"/>
      <c r="O963" s="454"/>
      <c r="P963" s="454"/>
      <c r="Q963" s="454"/>
      <c r="R963" s="454"/>
      <c r="S963" s="454"/>
      <c r="T963" s="454"/>
      <c r="U963" s="454"/>
      <c r="V963" s="454"/>
      <c r="W963" s="454"/>
      <c r="Y963" s="459"/>
      <c r="Z963" s="454"/>
      <c r="AA963" s="224"/>
      <c r="AB963" s="454"/>
      <c r="AC963" s="454"/>
      <c r="AD963" s="454"/>
      <c r="AE963" s="454"/>
      <c r="AK963" s="137"/>
    </row>
    <row r="964" spans="1:37" ht="15.75" customHeight="1">
      <c r="A964" s="454"/>
      <c r="B964" s="454"/>
      <c r="C964" s="454"/>
      <c r="D964" s="454"/>
      <c r="E964" s="454"/>
      <c r="F964" s="454"/>
      <c r="G964" s="454"/>
      <c r="H964" s="454"/>
      <c r="I964" s="454"/>
      <c r="J964" s="454"/>
      <c r="K964" s="454"/>
      <c r="L964" s="454"/>
      <c r="M964" s="454"/>
      <c r="N964" s="454"/>
      <c r="O964" s="454"/>
      <c r="P964" s="454"/>
      <c r="Q964" s="454"/>
      <c r="R964" s="454"/>
      <c r="S964" s="454"/>
      <c r="T964" s="454"/>
      <c r="U964" s="454"/>
      <c r="V964" s="454"/>
      <c r="W964" s="454"/>
      <c r="Y964" s="459"/>
      <c r="Z964" s="454"/>
      <c r="AA964" s="224"/>
      <c r="AB964" s="454"/>
      <c r="AC964" s="454"/>
      <c r="AD964" s="454"/>
      <c r="AE964" s="454"/>
      <c r="AK964" s="137"/>
    </row>
    <row r="965" spans="1:37" ht="15.75" customHeight="1">
      <c r="A965" s="454"/>
      <c r="B965" s="454"/>
      <c r="C965" s="454"/>
      <c r="D965" s="454"/>
      <c r="E965" s="454"/>
      <c r="F965" s="454"/>
      <c r="G965" s="454"/>
      <c r="H965" s="454"/>
      <c r="I965" s="454"/>
      <c r="J965" s="454"/>
      <c r="K965" s="454"/>
      <c r="L965" s="454"/>
      <c r="M965" s="454"/>
      <c r="N965" s="454"/>
      <c r="O965" s="454"/>
      <c r="P965" s="454"/>
      <c r="Q965" s="454"/>
      <c r="R965" s="454"/>
      <c r="S965" s="454"/>
      <c r="T965" s="454"/>
      <c r="U965" s="454"/>
      <c r="V965" s="454"/>
      <c r="W965" s="454"/>
      <c r="Y965" s="459"/>
      <c r="Z965" s="454"/>
      <c r="AA965" s="224"/>
      <c r="AB965" s="454"/>
      <c r="AC965" s="454"/>
      <c r="AD965" s="454"/>
      <c r="AE965" s="454"/>
      <c r="AK965" s="137"/>
    </row>
    <row r="966" spans="1:37" ht="15.75" customHeight="1">
      <c r="A966" s="454"/>
      <c r="B966" s="454"/>
      <c r="C966" s="454"/>
      <c r="D966" s="454"/>
      <c r="E966" s="454"/>
      <c r="F966" s="454"/>
      <c r="G966" s="454"/>
      <c r="H966" s="454"/>
      <c r="I966" s="454"/>
      <c r="J966" s="454"/>
      <c r="K966" s="454"/>
      <c r="L966" s="454"/>
      <c r="M966" s="454"/>
      <c r="N966" s="454"/>
      <c r="O966" s="454"/>
      <c r="P966" s="454"/>
      <c r="Q966" s="454"/>
      <c r="R966" s="454"/>
      <c r="S966" s="454"/>
      <c r="T966" s="454"/>
      <c r="U966" s="454"/>
      <c r="V966" s="454"/>
      <c r="W966" s="454"/>
      <c r="Y966" s="459"/>
      <c r="Z966" s="454"/>
      <c r="AA966" s="224"/>
      <c r="AB966" s="454"/>
      <c r="AC966" s="454"/>
      <c r="AD966" s="454"/>
      <c r="AE966" s="454"/>
      <c r="AK966" s="137"/>
    </row>
    <row r="967" spans="1:37" ht="15.75" customHeight="1">
      <c r="A967" s="454"/>
      <c r="B967" s="454"/>
      <c r="C967" s="454"/>
      <c r="D967" s="454"/>
      <c r="E967" s="454"/>
      <c r="F967" s="454"/>
      <c r="G967" s="454"/>
      <c r="H967" s="454"/>
      <c r="I967" s="454"/>
      <c r="J967" s="454"/>
      <c r="K967" s="454"/>
      <c r="L967" s="454"/>
      <c r="M967" s="454"/>
      <c r="N967" s="454"/>
      <c r="O967" s="454"/>
      <c r="P967" s="454"/>
      <c r="Q967" s="454"/>
      <c r="R967" s="454"/>
      <c r="S967" s="454"/>
      <c r="T967" s="454"/>
      <c r="U967" s="454"/>
      <c r="V967" s="454"/>
      <c r="W967" s="454"/>
      <c r="Y967" s="459"/>
      <c r="Z967" s="454"/>
      <c r="AA967" s="224"/>
      <c r="AB967" s="454"/>
      <c r="AC967" s="454"/>
      <c r="AD967" s="454"/>
      <c r="AE967" s="454"/>
      <c r="AK967" s="137"/>
    </row>
    <row r="968" spans="1:37" ht="15.75" customHeight="1">
      <c r="A968" s="454"/>
      <c r="B968" s="454"/>
      <c r="C968" s="454"/>
      <c r="D968" s="454"/>
      <c r="E968" s="454"/>
      <c r="F968" s="454"/>
      <c r="G968" s="454"/>
      <c r="H968" s="454"/>
      <c r="I968" s="454"/>
      <c r="J968" s="454"/>
      <c r="K968" s="454"/>
      <c r="L968" s="454"/>
      <c r="M968" s="454"/>
      <c r="N968" s="454"/>
      <c r="O968" s="454"/>
      <c r="P968" s="454"/>
      <c r="Q968" s="454"/>
      <c r="R968" s="454"/>
      <c r="S968" s="454"/>
      <c r="T968" s="454"/>
      <c r="U968" s="454"/>
      <c r="V968" s="454"/>
      <c r="W968" s="454"/>
      <c r="Y968" s="459"/>
      <c r="Z968" s="454"/>
      <c r="AA968" s="224"/>
      <c r="AB968" s="454"/>
      <c r="AC968" s="454"/>
      <c r="AD968" s="454"/>
      <c r="AE968" s="454"/>
      <c r="AK968" s="137"/>
    </row>
    <row r="969" spans="1:37" ht="15.75" customHeight="1">
      <c r="A969" s="454"/>
      <c r="B969" s="454"/>
      <c r="C969" s="454"/>
      <c r="D969" s="454"/>
      <c r="E969" s="454"/>
      <c r="F969" s="454"/>
      <c r="G969" s="454"/>
      <c r="H969" s="454"/>
      <c r="I969" s="454"/>
      <c r="J969" s="454"/>
      <c r="K969" s="454"/>
      <c r="L969" s="454"/>
      <c r="M969" s="454"/>
      <c r="N969" s="454"/>
      <c r="O969" s="454"/>
      <c r="P969" s="454"/>
      <c r="Q969" s="454"/>
      <c r="R969" s="454"/>
      <c r="S969" s="454"/>
      <c r="T969" s="454"/>
      <c r="U969" s="454"/>
      <c r="V969" s="454"/>
      <c r="W969" s="454"/>
      <c r="Y969" s="459"/>
      <c r="Z969" s="454"/>
      <c r="AA969" s="224"/>
      <c r="AB969" s="454"/>
      <c r="AC969" s="454"/>
      <c r="AD969" s="454"/>
      <c r="AE969" s="454"/>
      <c r="AK969" s="137"/>
    </row>
    <row r="970" spans="1:37" ht="15.75" customHeight="1">
      <c r="A970" s="454"/>
      <c r="B970" s="454"/>
      <c r="C970" s="454"/>
      <c r="D970" s="454"/>
      <c r="E970" s="454"/>
      <c r="F970" s="454"/>
      <c r="G970" s="454"/>
      <c r="H970" s="454"/>
      <c r="I970" s="454"/>
      <c r="J970" s="454"/>
      <c r="K970" s="454"/>
      <c r="L970" s="454"/>
      <c r="M970" s="454"/>
      <c r="N970" s="454"/>
      <c r="O970" s="454"/>
      <c r="P970" s="454"/>
      <c r="Q970" s="454"/>
      <c r="R970" s="454"/>
      <c r="S970" s="454"/>
      <c r="T970" s="454"/>
      <c r="U970" s="454"/>
      <c r="V970" s="454"/>
      <c r="W970" s="454"/>
      <c r="Y970" s="459"/>
      <c r="Z970" s="454"/>
      <c r="AA970" s="224"/>
      <c r="AB970" s="454"/>
      <c r="AC970" s="454"/>
      <c r="AD970" s="454"/>
      <c r="AE970" s="454"/>
      <c r="AK970" s="137"/>
    </row>
    <row r="971" spans="1:37" ht="15.75" customHeight="1">
      <c r="A971" s="454"/>
      <c r="B971" s="454"/>
      <c r="C971" s="454"/>
      <c r="D971" s="454"/>
      <c r="E971" s="454"/>
      <c r="F971" s="454"/>
      <c r="G971" s="454"/>
      <c r="H971" s="454"/>
      <c r="I971" s="454"/>
      <c r="J971" s="454"/>
      <c r="K971" s="454"/>
      <c r="L971" s="454"/>
      <c r="M971" s="454"/>
      <c r="N971" s="454"/>
      <c r="O971" s="454"/>
      <c r="P971" s="454"/>
      <c r="Q971" s="454"/>
      <c r="R971" s="454"/>
      <c r="S971" s="454"/>
      <c r="T971" s="454"/>
      <c r="U971" s="454"/>
      <c r="V971" s="454"/>
      <c r="W971" s="454"/>
      <c r="Y971" s="459"/>
      <c r="Z971" s="454"/>
      <c r="AA971" s="224"/>
      <c r="AB971" s="454"/>
      <c r="AC971" s="454"/>
      <c r="AD971" s="454"/>
      <c r="AE971" s="454"/>
      <c r="AK971" s="137"/>
    </row>
    <row r="972" spans="1:37" ht="15.75" customHeight="1">
      <c r="A972" s="454"/>
      <c r="B972" s="454"/>
      <c r="C972" s="454"/>
      <c r="D972" s="454"/>
      <c r="E972" s="454"/>
      <c r="F972" s="454"/>
      <c r="G972" s="454"/>
      <c r="H972" s="454"/>
      <c r="I972" s="454"/>
      <c r="J972" s="454"/>
      <c r="K972" s="454"/>
      <c r="L972" s="454"/>
      <c r="M972" s="454"/>
      <c r="N972" s="454"/>
      <c r="O972" s="454"/>
      <c r="P972" s="454"/>
      <c r="Q972" s="454"/>
      <c r="R972" s="454"/>
      <c r="S972" s="454"/>
      <c r="T972" s="454"/>
      <c r="U972" s="454"/>
      <c r="V972" s="454"/>
      <c r="W972" s="454"/>
      <c r="Y972" s="459"/>
      <c r="Z972" s="454"/>
      <c r="AA972" s="224"/>
      <c r="AB972" s="454"/>
      <c r="AC972" s="454"/>
      <c r="AD972" s="454"/>
      <c r="AE972" s="454"/>
      <c r="AK972" s="137"/>
    </row>
    <row r="973" spans="1:37" ht="15.75" customHeight="1">
      <c r="A973" s="454"/>
      <c r="B973" s="454"/>
      <c r="C973" s="454"/>
      <c r="D973" s="454"/>
      <c r="E973" s="454"/>
      <c r="F973" s="454"/>
      <c r="G973" s="454"/>
      <c r="H973" s="454"/>
      <c r="I973" s="454"/>
      <c r="J973" s="454"/>
      <c r="K973" s="454"/>
      <c r="L973" s="454"/>
      <c r="M973" s="454"/>
      <c r="N973" s="454"/>
      <c r="O973" s="454"/>
      <c r="P973" s="454"/>
      <c r="Q973" s="454"/>
      <c r="R973" s="454"/>
      <c r="S973" s="454"/>
      <c r="T973" s="454"/>
      <c r="U973" s="454"/>
      <c r="V973" s="454"/>
      <c r="W973" s="454"/>
      <c r="Y973" s="459"/>
      <c r="Z973" s="454"/>
      <c r="AA973" s="224"/>
      <c r="AB973" s="454"/>
      <c r="AC973" s="454"/>
      <c r="AD973" s="454"/>
      <c r="AE973" s="454"/>
      <c r="AK973" s="137"/>
    </row>
    <row r="974" spans="1:37" ht="15.75" customHeight="1">
      <c r="A974" s="454"/>
      <c r="B974" s="454"/>
      <c r="C974" s="454"/>
      <c r="D974" s="454"/>
      <c r="E974" s="454"/>
      <c r="F974" s="454"/>
      <c r="G974" s="454"/>
      <c r="H974" s="454"/>
      <c r="I974" s="454"/>
      <c r="J974" s="454"/>
      <c r="K974" s="454"/>
      <c r="L974" s="454"/>
      <c r="M974" s="454"/>
      <c r="N974" s="454"/>
      <c r="O974" s="454"/>
      <c r="P974" s="454"/>
      <c r="Q974" s="454"/>
      <c r="R974" s="454"/>
      <c r="S974" s="454"/>
      <c r="T974" s="454"/>
      <c r="U974" s="454"/>
      <c r="V974" s="454"/>
      <c r="W974" s="454"/>
      <c r="Y974" s="459"/>
      <c r="Z974" s="454"/>
      <c r="AA974" s="224"/>
      <c r="AB974" s="454"/>
      <c r="AC974" s="454"/>
      <c r="AD974" s="454"/>
      <c r="AE974" s="454"/>
      <c r="AK974" s="137"/>
    </row>
    <row r="975" spans="1:37" ht="15.75" customHeight="1">
      <c r="A975" s="454"/>
      <c r="B975" s="454"/>
      <c r="C975" s="454"/>
      <c r="D975" s="454"/>
      <c r="E975" s="454"/>
      <c r="F975" s="454"/>
      <c r="G975" s="454"/>
      <c r="H975" s="454"/>
      <c r="I975" s="454"/>
      <c r="J975" s="454"/>
      <c r="K975" s="454"/>
      <c r="L975" s="454"/>
      <c r="M975" s="454"/>
      <c r="N975" s="454"/>
      <c r="O975" s="454"/>
      <c r="P975" s="454"/>
      <c r="Q975" s="454"/>
      <c r="R975" s="454"/>
      <c r="S975" s="454"/>
      <c r="T975" s="454"/>
      <c r="U975" s="454"/>
      <c r="V975" s="454"/>
      <c r="W975" s="454"/>
      <c r="Y975" s="459"/>
      <c r="Z975" s="454"/>
      <c r="AA975" s="224"/>
      <c r="AB975" s="454"/>
      <c r="AC975" s="454"/>
      <c r="AD975" s="454"/>
      <c r="AE975" s="454"/>
      <c r="AK975" s="137"/>
    </row>
    <row r="976" spans="1:37" ht="15.75" customHeight="1">
      <c r="A976" s="454"/>
      <c r="B976" s="454"/>
      <c r="C976" s="454"/>
      <c r="D976" s="454"/>
      <c r="E976" s="454"/>
      <c r="F976" s="454"/>
      <c r="G976" s="454"/>
      <c r="H976" s="454"/>
      <c r="I976" s="454"/>
      <c r="J976" s="454"/>
      <c r="K976" s="454"/>
      <c r="L976" s="454"/>
      <c r="M976" s="454"/>
      <c r="N976" s="454"/>
      <c r="O976" s="454"/>
      <c r="P976" s="454"/>
      <c r="Q976" s="454"/>
      <c r="R976" s="454"/>
      <c r="S976" s="454"/>
      <c r="T976" s="454"/>
      <c r="U976" s="454"/>
      <c r="V976" s="454"/>
      <c r="W976" s="454"/>
      <c r="Y976" s="459"/>
      <c r="Z976" s="454"/>
      <c r="AA976" s="224"/>
      <c r="AB976" s="454"/>
      <c r="AC976" s="454"/>
      <c r="AD976" s="454"/>
      <c r="AE976" s="454"/>
      <c r="AK976" s="137"/>
    </row>
    <row r="977" spans="1:37" ht="15.75" customHeight="1">
      <c r="A977" s="454"/>
      <c r="B977" s="454"/>
      <c r="C977" s="454"/>
      <c r="D977" s="454"/>
      <c r="E977" s="454"/>
      <c r="F977" s="454"/>
      <c r="G977" s="454"/>
      <c r="H977" s="454"/>
      <c r="I977" s="454"/>
      <c r="J977" s="454"/>
      <c r="K977" s="454"/>
      <c r="L977" s="454"/>
      <c r="M977" s="454"/>
      <c r="N977" s="454"/>
      <c r="O977" s="454"/>
      <c r="P977" s="454"/>
      <c r="Q977" s="454"/>
      <c r="R977" s="454"/>
      <c r="S977" s="454"/>
      <c r="T977" s="454"/>
      <c r="U977" s="454"/>
      <c r="V977" s="454"/>
      <c r="W977" s="454"/>
      <c r="Y977" s="459"/>
      <c r="Z977" s="454"/>
      <c r="AA977" s="224"/>
      <c r="AB977" s="454"/>
      <c r="AC977" s="454"/>
      <c r="AD977" s="454"/>
      <c r="AE977" s="454"/>
      <c r="AK977" s="137"/>
    </row>
    <row r="978" spans="1:37" ht="15.75" customHeight="1">
      <c r="A978" s="454"/>
      <c r="B978" s="454"/>
      <c r="C978" s="454"/>
      <c r="D978" s="454"/>
      <c r="E978" s="454"/>
      <c r="F978" s="454"/>
      <c r="G978" s="454"/>
      <c r="H978" s="454"/>
      <c r="I978" s="454"/>
      <c r="J978" s="454"/>
      <c r="K978" s="454"/>
      <c r="L978" s="454"/>
      <c r="M978" s="454"/>
      <c r="N978" s="454"/>
      <c r="O978" s="454"/>
      <c r="P978" s="454"/>
      <c r="Q978" s="454"/>
      <c r="R978" s="454"/>
      <c r="S978" s="454"/>
      <c r="T978" s="454"/>
      <c r="U978" s="454"/>
      <c r="V978" s="454"/>
      <c r="W978" s="454"/>
      <c r="Y978" s="459"/>
      <c r="Z978" s="454"/>
      <c r="AA978" s="224"/>
      <c r="AB978" s="454"/>
      <c r="AC978" s="454"/>
      <c r="AD978" s="454"/>
      <c r="AE978" s="454"/>
      <c r="AK978" s="137"/>
    </row>
    <row r="979" spans="1:37" ht="15.75" customHeight="1">
      <c r="A979" s="454"/>
      <c r="B979" s="454"/>
      <c r="C979" s="454"/>
      <c r="D979" s="454"/>
      <c r="E979" s="454"/>
      <c r="F979" s="454"/>
      <c r="G979" s="454"/>
      <c r="H979" s="454"/>
      <c r="I979" s="454"/>
      <c r="J979" s="454"/>
      <c r="K979" s="454"/>
      <c r="L979" s="454"/>
      <c r="M979" s="454"/>
      <c r="N979" s="454"/>
      <c r="O979" s="454"/>
      <c r="P979" s="454"/>
      <c r="Q979" s="454"/>
      <c r="R979" s="454"/>
      <c r="S979" s="454"/>
      <c r="T979" s="454"/>
      <c r="U979" s="454"/>
      <c r="V979" s="454"/>
      <c r="W979" s="454"/>
      <c r="Y979" s="459"/>
      <c r="Z979" s="454"/>
      <c r="AA979" s="224"/>
      <c r="AB979" s="454"/>
      <c r="AC979" s="454"/>
      <c r="AD979" s="454"/>
      <c r="AE979" s="454"/>
      <c r="AK979" s="137"/>
    </row>
    <row r="980" spans="1:37" ht="15.75" customHeight="1">
      <c r="A980" s="454"/>
      <c r="B980" s="454"/>
      <c r="C980" s="454"/>
      <c r="D980" s="454"/>
      <c r="E980" s="454"/>
      <c r="F980" s="454"/>
      <c r="G980" s="454"/>
      <c r="H980" s="454"/>
      <c r="I980" s="454"/>
      <c r="J980" s="454"/>
      <c r="K980" s="454"/>
      <c r="L980" s="454"/>
      <c r="M980" s="454"/>
      <c r="N980" s="454"/>
      <c r="O980" s="454"/>
      <c r="P980" s="454"/>
      <c r="Q980" s="454"/>
      <c r="R980" s="454"/>
      <c r="S980" s="454"/>
      <c r="T980" s="454"/>
      <c r="U980" s="454"/>
      <c r="V980" s="454"/>
      <c r="W980" s="454"/>
      <c r="Y980" s="459"/>
      <c r="Z980" s="454"/>
      <c r="AA980" s="224"/>
      <c r="AB980" s="454"/>
      <c r="AC980" s="454"/>
      <c r="AD980" s="454"/>
      <c r="AE980" s="454"/>
      <c r="AK980" s="137"/>
    </row>
    <row r="981" spans="1:37" ht="15.75" customHeight="1">
      <c r="A981" s="454"/>
      <c r="B981" s="454"/>
      <c r="C981" s="454"/>
      <c r="D981" s="454"/>
      <c r="E981" s="454"/>
      <c r="F981" s="454"/>
      <c r="G981" s="454"/>
      <c r="H981" s="454"/>
      <c r="I981" s="454"/>
      <c r="J981" s="454"/>
      <c r="K981" s="454"/>
      <c r="L981" s="454"/>
      <c r="M981" s="454"/>
      <c r="N981" s="454"/>
      <c r="O981" s="454"/>
      <c r="P981" s="454"/>
      <c r="Q981" s="454"/>
      <c r="R981" s="454"/>
      <c r="S981" s="454"/>
      <c r="T981" s="454"/>
      <c r="U981" s="454"/>
      <c r="V981" s="454"/>
      <c r="W981" s="454"/>
      <c r="Y981" s="459"/>
      <c r="Z981" s="454"/>
      <c r="AA981" s="224"/>
      <c r="AB981" s="454"/>
      <c r="AC981" s="454"/>
      <c r="AD981" s="454"/>
      <c r="AE981" s="454"/>
      <c r="AK981" s="137"/>
    </row>
    <row r="982" spans="1:37" ht="15.75" customHeight="1">
      <c r="A982" s="454"/>
      <c r="B982" s="454"/>
      <c r="C982" s="454"/>
      <c r="D982" s="454"/>
      <c r="E982" s="454"/>
      <c r="F982" s="454"/>
      <c r="G982" s="454"/>
      <c r="H982" s="454"/>
      <c r="I982" s="454"/>
      <c r="J982" s="454"/>
      <c r="K982" s="454"/>
      <c r="L982" s="454"/>
      <c r="M982" s="454"/>
      <c r="N982" s="454"/>
      <c r="O982" s="454"/>
      <c r="P982" s="454"/>
      <c r="Q982" s="454"/>
      <c r="R982" s="454"/>
      <c r="S982" s="454"/>
      <c r="T982" s="454"/>
      <c r="U982" s="454"/>
      <c r="V982" s="454"/>
      <c r="W982" s="454"/>
      <c r="Y982" s="459"/>
      <c r="Z982" s="454"/>
      <c r="AA982" s="224"/>
      <c r="AB982" s="454"/>
      <c r="AC982" s="454"/>
      <c r="AD982" s="454"/>
      <c r="AE982" s="454"/>
      <c r="AK982" s="137"/>
    </row>
    <row r="983" spans="1:37" ht="15.75" customHeight="1">
      <c r="A983" s="454"/>
      <c r="B983" s="454"/>
      <c r="C983" s="454"/>
      <c r="D983" s="454"/>
      <c r="E983" s="454"/>
      <c r="F983" s="454"/>
      <c r="G983" s="454"/>
      <c r="H983" s="454"/>
      <c r="I983" s="454"/>
      <c r="J983" s="454"/>
      <c r="K983" s="454"/>
      <c r="L983" s="454"/>
      <c r="M983" s="454"/>
      <c r="N983" s="454"/>
      <c r="O983" s="454"/>
      <c r="P983" s="454"/>
      <c r="Q983" s="454"/>
      <c r="R983" s="454"/>
      <c r="S983" s="454"/>
      <c r="T983" s="454"/>
      <c r="U983" s="454"/>
      <c r="V983" s="454"/>
      <c r="W983" s="454"/>
      <c r="Y983" s="459"/>
      <c r="Z983" s="454"/>
      <c r="AA983" s="224"/>
      <c r="AB983" s="454"/>
      <c r="AC983" s="454"/>
      <c r="AD983" s="454"/>
      <c r="AE983" s="454"/>
      <c r="AK983" s="137"/>
    </row>
    <row r="984" spans="1:37" ht="15.75" customHeight="1">
      <c r="A984" s="454"/>
      <c r="B984" s="454"/>
      <c r="C984" s="454"/>
      <c r="D984" s="454"/>
      <c r="E984" s="454"/>
      <c r="F984" s="454"/>
      <c r="G984" s="454"/>
      <c r="H984" s="454"/>
      <c r="I984" s="454"/>
      <c r="J984" s="454"/>
      <c r="K984" s="454"/>
      <c r="L984" s="454"/>
      <c r="M984" s="454"/>
      <c r="N984" s="454"/>
      <c r="O984" s="454"/>
      <c r="P984" s="454"/>
      <c r="Q984" s="454"/>
      <c r="R984" s="454"/>
      <c r="S984" s="454"/>
      <c r="T984" s="454"/>
      <c r="U984" s="454"/>
      <c r="V984" s="454"/>
      <c r="W984" s="454"/>
      <c r="Y984" s="459"/>
      <c r="Z984" s="454"/>
      <c r="AA984" s="224"/>
      <c r="AB984" s="454"/>
      <c r="AC984" s="454"/>
      <c r="AD984" s="454"/>
      <c r="AE984" s="454"/>
      <c r="AK984" s="137"/>
    </row>
    <row r="985" spans="1:37" ht="15.75" customHeight="1">
      <c r="A985" s="454"/>
      <c r="B985" s="454"/>
      <c r="C985" s="454"/>
      <c r="D985" s="454"/>
      <c r="E985" s="454"/>
      <c r="F985" s="454"/>
      <c r="G985" s="454"/>
      <c r="H985" s="454"/>
      <c r="I985" s="454"/>
      <c r="J985" s="454"/>
      <c r="K985" s="454"/>
      <c r="L985" s="454"/>
      <c r="M985" s="454"/>
      <c r="N985" s="454"/>
      <c r="O985" s="454"/>
      <c r="P985" s="454"/>
      <c r="Q985" s="454"/>
      <c r="R985" s="454"/>
      <c r="S985" s="454"/>
      <c r="T985" s="454"/>
      <c r="U985" s="454"/>
      <c r="V985" s="454"/>
      <c r="W985" s="454"/>
      <c r="Y985" s="459"/>
      <c r="Z985" s="454"/>
      <c r="AA985" s="224"/>
      <c r="AB985" s="454"/>
      <c r="AC985" s="454"/>
      <c r="AD985" s="454"/>
      <c r="AE985" s="454"/>
      <c r="AK985" s="137"/>
    </row>
    <row r="986" spans="1:37" ht="15.75" customHeight="1">
      <c r="A986" s="454"/>
      <c r="B986" s="454"/>
      <c r="C986" s="454"/>
      <c r="D986" s="454"/>
      <c r="E986" s="454"/>
      <c r="F986" s="454"/>
      <c r="G986" s="454"/>
      <c r="H986" s="454"/>
      <c r="I986" s="454"/>
      <c r="J986" s="454"/>
      <c r="K986" s="454"/>
      <c r="L986" s="454"/>
      <c r="M986" s="454"/>
      <c r="N986" s="454"/>
      <c r="O986" s="454"/>
      <c r="P986" s="454"/>
      <c r="Q986" s="454"/>
      <c r="R986" s="454"/>
      <c r="S986" s="454"/>
      <c r="T986" s="454"/>
      <c r="U986" s="454"/>
      <c r="V986" s="454"/>
      <c r="W986" s="454"/>
      <c r="Y986" s="459"/>
      <c r="Z986" s="454"/>
      <c r="AA986" s="224"/>
      <c r="AB986" s="454"/>
      <c r="AC986" s="454"/>
      <c r="AD986" s="454"/>
      <c r="AE986" s="454"/>
      <c r="AK986" s="137"/>
    </row>
    <row r="987" spans="1:37" ht="15.75" customHeight="1">
      <c r="A987" s="454"/>
      <c r="B987" s="454"/>
      <c r="C987" s="454"/>
      <c r="D987" s="454"/>
      <c r="E987" s="454"/>
      <c r="F987" s="454"/>
      <c r="G987" s="454"/>
      <c r="H987" s="454"/>
      <c r="I987" s="454"/>
      <c r="J987" s="454"/>
      <c r="K987" s="454"/>
      <c r="L987" s="454"/>
      <c r="M987" s="454"/>
      <c r="N987" s="454"/>
      <c r="O987" s="454"/>
      <c r="P987" s="454"/>
      <c r="Q987" s="454"/>
      <c r="R987" s="454"/>
      <c r="S987" s="454"/>
      <c r="T987" s="454"/>
      <c r="U987" s="454"/>
      <c r="V987" s="454"/>
      <c r="W987" s="454"/>
      <c r="Y987" s="459"/>
      <c r="Z987" s="454"/>
      <c r="AA987" s="224"/>
      <c r="AB987" s="454"/>
      <c r="AC987" s="454"/>
      <c r="AD987" s="454"/>
      <c r="AE987" s="454"/>
      <c r="AK987" s="137"/>
    </row>
    <row r="988" spans="1:37" ht="15.75" customHeight="1">
      <c r="A988" s="454"/>
      <c r="B988" s="454"/>
      <c r="C988" s="454"/>
      <c r="D988" s="454"/>
      <c r="E988" s="454"/>
      <c r="F988" s="454"/>
      <c r="G988" s="454"/>
      <c r="H988" s="454"/>
      <c r="I988" s="454"/>
      <c r="J988" s="454"/>
      <c r="K988" s="454"/>
      <c r="L988" s="454"/>
      <c r="M988" s="454"/>
      <c r="N988" s="454"/>
      <c r="O988" s="454"/>
      <c r="P988" s="454"/>
      <c r="Q988" s="454"/>
      <c r="R988" s="454"/>
      <c r="S988" s="454"/>
      <c r="T988" s="454"/>
      <c r="U988" s="454"/>
      <c r="V988" s="454"/>
      <c r="W988" s="454"/>
      <c r="Y988" s="459"/>
      <c r="Z988" s="454"/>
      <c r="AA988" s="224"/>
      <c r="AB988" s="454"/>
      <c r="AC988" s="454"/>
      <c r="AD988" s="454"/>
      <c r="AE988" s="454"/>
      <c r="AK988" s="137"/>
    </row>
    <row r="989" spans="1:37" ht="15.75" customHeight="1">
      <c r="A989" s="454"/>
      <c r="B989" s="454"/>
      <c r="C989" s="454"/>
      <c r="D989" s="454"/>
      <c r="E989" s="454"/>
      <c r="F989" s="454"/>
      <c r="G989" s="454"/>
      <c r="H989" s="454"/>
      <c r="I989" s="454"/>
      <c r="J989" s="454"/>
      <c r="K989" s="454"/>
      <c r="L989" s="454"/>
      <c r="M989" s="454"/>
      <c r="N989" s="454"/>
      <c r="O989" s="454"/>
      <c r="P989" s="454"/>
      <c r="Q989" s="454"/>
      <c r="R989" s="454"/>
      <c r="S989" s="454"/>
      <c r="T989" s="454"/>
      <c r="U989" s="454"/>
      <c r="V989" s="454"/>
      <c r="W989" s="454"/>
      <c r="Y989" s="459"/>
      <c r="Z989" s="454"/>
      <c r="AA989" s="224"/>
      <c r="AB989" s="454"/>
      <c r="AC989" s="454"/>
      <c r="AD989" s="454"/>
      <c r="AE989" s="454"/>
      <c r="AK989" s="137"/>
    </row>
    <row r="990" spans="1:37" ht="15.75" customHeight="1">
      <c r="A990" s="454"/>
      <c r="B990" s="454"/>
      <c r="C990" s="454"/>
      <c r="D990" s="454"/>
      <c r="E990" s="454"/>
      <c r="F990" s="454"/>
      <c r="G990" s="454"/>
      <c r="H990" s="454"/>
      <c r="I990" s="454"/>
      <c r="J990" s="454"/>
      <c r="K990" s="454"/>
      <c r="L990" s="454"/>
      <c r="M990" s="454"/>
      <c r="N990" s="454"/>
      <c r="O990" s="454"/>
      <c r="P990" s="454"/>
      <c r="Q990" s="454"/>
      <c r="R990" s="454"/>
      <c r="S990" s="454"/>
      <c r="T990" s="454"/>
      <c r="U990" s="454"/>
      <c r="V990" s="454"/>
      <c r="W990" s="454"/>
      <c r="Y990" s="459"/>
      <c r="Z990" s="454"/>
      <c r="AA990" s="224"/>
      <c r="AB990" s="454"/>
      <c r="AC990" s="454"/>
      <c r="AD990" s="454"/>
      <c r="AE990" s="454"/>
      <c r="AK990" s="137"/>
    </row>
    <row r="991" spans="1:37" ht="15.75" customHeight="1">
      <c r="A991" s="454"/>
      <c r="B991" s="454"/>
      <c r="C991" s="454"/>
      <c r="D991" s="454"/>
      <c r="E991" s="454"/>
      <c r="F991" s="454"/>
      <c r="G991" s="454"/>
      <c r="H991" s="454"/>
      <c r="I991" s="454"/>
      <c r="J991" s="454"/>
      <c r="K991" s="454"/>
      <c r="L991" s="454"/>
      <c r="M991" s="454"/>
      <c r="N991" s="454"/>
      <c r="O991" s="454"/>
      <c r="P991" s="454"/>
      <c r="Q991" s="454"/>
      <c r="R991" s="454"/>
      <c r="S991" s="454"/>
      <c r="T991" s="454"/>
      <c r="U991" s="454"/>
      <c r="V991" s="454"/>
      <c r="W991" s="454"/>
      <c r="Y991" s="459"/>
      <c r="Z991" s="454"/>
      <c r="AA991" s="224"/>
      <c r="AB991" s="454"/>
      <c r="AC991" s="454"/>
      <c r="AD991" s="454"/>
      <c r="AE991" s="454"/>
      <c r="AK991" s="137"/>
    </row>
    <row r="992" spans="1:37" ht="15.75" customHeight="1">
      <c r="A992" s="454"/>
      <c r="B992" s="454"/>
      <c r="C992" s="454"/>
      <c r="D992" s="454"/>
      <c r="E992" s="454"/>
      <c r="F992" s="454"/>
      <c r="G992" s="454"/>
      <c r="H992" s="454"/>
      <c r="I992" s="454"/>
      <c r="J992" s="454"/>
      <c r="K992" s="454"/>
      <c r="L992" s="454"/>
      <c r="M992" s="454"/>
      <c r="N992" s="454"/>
      <c r="O992" s="454"/>
      <c r="P992" s="454"/>
      <c r="Q992" s="454"/>
      <c r="R992" s="454"/>
      <c r="S992" s="454"/>
      <c r="T992" s="454"/>
      <c r="U992" s="454"/>
      <c r="V992" s="454"/>
      <c r="W992" s="454"/>
      <c r="Y992" s="459"/>
      <c r="Z992" s="454"/>
      <c r="AA992" s="224"/>
      <c r="AB992" s="454"/>
      <c r="AC992" s="454"/>
      <c r="AD992" s="454"/>
      <c r="AE992" s="454"/>
      <c r="AK992" s="137"/>
    </row>
    <row r="993" spans="1:37" ht="15.75" customHeight="1">
      <c r="A993" s="454"/>
      <c r="B993" s="454"/>
      <c r="C993" s="454"/>
      <c r="D993" s="454"/>
      <c r="E993" s="454"/>
      <c r="F993" s="454"/>
      <c r="G993" s="454"/>
      <c r="H993" s="454"/>
      <c r="I993" s="454"/>
      <c r="J993" s="454"/>
      <c r="K993" s="454"/>
      <c r="L993" s="454"/>
      <c r="M993" s="454"/>
      <c r="N993" s="454"/>
      <c r="O993" s="454"/>
      <c r="P993" s="454"/>
      <c r="Q993" s="454"/>
      <c r="R993" s="454"/>
      <c r="S993" s="454"/>
      <c r="T993" s="454"/>
      <c r="U993" s="454"/>
      <c r="V993" s="454"/>
      <c r="W993" s="454"/>
      <c r="Y993" s="459"/>
      <c r="Z993" s="454"/>
      <c r="AA993" s="224"/>
      <c r="AB993" s="454"/>
      <c r="AC993" s="454"/>
      <c r="AD993" s="454"/>
      <c r="AE993" s="454"/>
      <c r="AK993" s="137"/>
    </row>
    <row r="994" spans="1:37" ht="15.75" customHeight="1">
      <c r="A994" s="454"/>
      <c r="B994" s="454"/>
      <c r="C994" s="454"/>
      <c r="D994" s="454"/>
      <c r="E994" s="454"/>
      <c r="F994" s="454"/>
      <c r="G994" s="454"/>
      <c r="H994" s="454"/>
      <c r="I994" s="454"/>
      <c r="J994" s="454"/>
      <c r="K994" s="454"/>
      <c r="L994" s="454"/>
      <c r="M994" s="454"/>
      <c r="N994" s="454"/>
      <c r="O994" s="454"/>
      <c r="P994" s="454"/>
      <c r="Q994" s="454"/>
      <c r="R994" s="454"/>
      <c r="S994" s="454"/>
      <c r="T994" s="454"/>
      <c r="U994" s="454"/>
      <c r="V994" s="454"/>
      <c r="W994" s="454"/>
      <c r="Y994" s="459"/>
      <c r="Z994" s="454"/>
      <c r="AA994" s="224"/>
      <c r="AB994" s="454"/>
      <c r="AC994" s="454"/>
      <c r="AD994" s="454"/>
      <c r="AE994" s="454"/>
      <c r="AK994" s="137"/>
    </row>
    <row r="995" spans="1:37" ht="15.75" customHeight="1">
      <c r="A995" s="454"/>
      <c r="B995" s="454"/>
      <c r="C995" s="454"/>
      <c r="D995" s="454"/>
      <c r="E995" s="454"/>
      <c r="F995" s="454"/>
      <c r="G995" s="454"/>
      <c r="H995" s="454"/>
      <c r="I995" s="454"/>
      <c r="J995" s="454"/>
      <c r="K995" s="454"/>
      <c r="L995" s="454"/>
      <c r="M995" s="454"/>
      <c r="N995" s="454"/>
      <c r="O995" s="454"/>
      <c r="P995" s="454"/>
      <c r="Q995" s="454"/>
      <c r="R995" s="454"/>
      <c r="S995" s="454"/>
      <c r="T995" s="454"/>
      <c r="U995" s="454"/>
      <c r="V995" s="454"/>
      <c r="W995" s="454"/>
      <c r="Y995" s="459"/>
      <c r="Z995" s="454"/>
      <c r="AA995" s="224"/>
      <c r="AB995" s="454"/>
      <c r="AC995" s="454"/>
      <c r="AD995" s="454"/>
      <c r="AE995" s="454"/>
      <c r="AK995" s="137"/>
    </row>
    <row r="996" spans="1:37" ht="15.75" customHeight="1">
      <c r="A996" s="454"/>
      <c r="B996" s="454"/>
      <c r="C996" s="454"/>
      <c r="D996" s="454"/>
      <c r="E996" s="454"/>
      <c r="F996" s="454"/>
      <c r="G996" s="454"/>
      <c r="H996" s="454"/>
      <c r="I996" s="454"/>
      <c r="J996" s="454"/>
      <c r="K996" s="454"/>
      <c r="L996" s="454"/>
      <c r="M996" s="454"/>
      <c r="N996" s="454"/>
      <c r="O996" s="454"/>
      <c r="P996" s="454"/>
      <c r="Q996" s="454"/>
      <c r="R996" s="454"/>
      <c r="S996" s="454"/>
      <c r="T996" s="454"/>
      <c r="U996" s="454"/>
      <c r="V996" s="454"/>
      <c r="W996" s="454"/>
      <c r="Y996" s="459"/>
      <c r="Z996" s="454"/>
      <c r="AA996" s="224"/>
      <c r="AB996" s="454"/>
      <c r="AC996" s="454"/>
      <c r="AD996" s="454"/>
      <c r="AE996" s="454"/>
      <c r="AK996" s="137"/>
    </row>
    <row r="997" spans="1:37" ht="15.75" customHeight="1">
      <c r="A997" s="454"/>
      <c r="B997" s="454"/>
      <c r="C997" s="454"/>
      <c r="D997" s="454"/>
      <c r="E997" s="454"/>
      <c r="F997" s="454"/>
      <c r="G997" s="454"/>
      <c r="H997" s="454"/>
      <c r="I997" s="454"/>
      <c r="J997" s="454"/>
      <c r="K997" s="454"/>
      <c r="L997" s="454"/>
      <c r="M997" s="454"/>
      <c r="N997" s="454"/>
      <c r="O997" s="454"/>
      <c r="P997" s="454"/>
      <c r="Q997" s="454"/>
      <c r="R997" s="454"/>
      <c r="S997" s="454"/>
      <c r="T997" s="454"/>
      <c r="U997" s="454"/>
      <c r="V997" s="454"/>
      <c r="W997" s="454"/>
      <c r="Y997" s="459"/>
      <c r="Z997" s="454"/>
      <c r="AA997" s="224"/>
      <c r="AB997" s="454"/>
      <c r="AC997" s="454"/>
      <c r="AD997" s="454"/>
      <c r="AE997" s="454"/>
      <c r="AK997" s="137"/>
    </row>
    <row r="998" spans="1:37" ht="15.75" customHeight="1">
      <c r="A998" s="454"/>
      <c r="B998" s="454"/>
      <c r="C998" s="454"/>
      <c r="D998" s="454"/>
      <c r="E998" s="454"/>
      <c r="F998" s="454"/>
      <c r="G998" s="454"/>
      <c r="H998" s="454"/>
      <c r="I998" s="454"/>
      <c r="J998" s="454"/>
      <c r="K998" s="454"/>
      <c r="L998" s="454"/>
      <c r="M998" s="454"/>
      <c r="N998" s="454"/>
      <c r="O998" s="454"/>
      <c r="P998" s="454"/>
      <c r="Q998" s="454"/>
      <c r="R998" s="454"/>
      <c r="S998" s="454"/>
      <c r="T998" s="454"/>
      <c r="U998" s="454"/>
      <c r="V998" s="454"/>
      <c r="W998" s="454"/>
      <c r="Y998" s="459"/>
      <c r="Z998" s="454"/>
      <c r="AA998" s="224"/>
      <c r="AB998" s="454"/>
      <c r="AC998" s="454"/>
      <c r="AD998" s="454"/>
      <c r="AE998" s="454"/>
      <c r="AK998" s="137"/>
    </row>
    <row r="999" spans="1:37" ht="15.75" customHeight="1">
      <c r="A999" s="454"/>
      <c r="B999" s="454"/>
      <c r="C999" s="454"/>
      <c r="D999" s="454"/>
      <c r="E999" s="454"/>
      <c r="F999" s="454"/>
      <c r="G999" s="454"/>
      <c r="H999" s="454"/>
      <c r="I999" s="454"/>
      <c r="J999" s="454"/>
      <c r="K999" s="454"/>
      <c r="L999" s="454"/>
      <c r="M999" s="454"/>
      <c r="N999" s="454"/>
      <c r="O999" s="454"/>
      <c r="P999" s="454"/>
      <c r="Q999" s="454"/>
      <c r="R999" s="454"/>
      <c r="S999" s="454"/>
      <c r="T999" s="454"/>
      <c r="U999" s="454"/>
      <c r="V999" s="454"/>
      <c r="W999" s="454"/>
      <c r="Y999" s="459"/>
      <c r="Z999" s="454"/>
      <c r="AA999" s="224"/>
      <c r="AB999" s="454"/>
      <c r="AC999" s="454"/>
      <c r="AD999" s="454"/>
      <c r="AE999" s="454"/>
      <c r="AK999" s="137"/>
    </row>
    <row r="1000" spans="1:37" ht="15.75" customHeight="1">
      <c r="A1000" s="454"/>
      <c r="B1000" s="454"/>
      <c r="C1000" s="454"/>
      <c r="D1000" s="454"/>
      <c r="E1000" s="454"/>
      <c r="F1000" s="454"/>
      <c r="G1000" s="454"/>
      <c r="H1000" s="454"/>
      <c r="I1000" s="454"/>
      <c r="J1000" s="454"/>
      <c r="K1000" s="454"/>
      <c r="L1000" s="454"/>
      <c r="M1000" s="454"/>
      <c r="N1000" s="454"/>
      <c r="O1000" s="454"/>
      <c r="P1000" s="454"/>
      <c r="Q1000" s="454"/>
      <c r="R1000" s="454"/>
      <c r="S1000" s="454"/>
      <c r="T1000" s="454"/>
      <c r="U1000" s="454"/>
      <c r="V1000" s="454"/>
      <c r="W1000" s="454"/>
      <c r="Y1000" s="459"/>
      <c r="Z1000" s="454"/>
      <c r="AA1000" s="224"/>
      <c r="AB1000" s="454"/>
      <c r="AC1000" s="454"/>
      <c r="AD1000" s="454"/>
      <c r="AE1000" s="454"/>
      <c r="AK1000" s="137"/>
    </row>
  </sheetData>
  <sheetProtection algorithmName="SHA-512" hashValue="RgW2XTy1ZvuYKwmeO5OPdI18kuvIX2lbZ84UHxFtNWAxgEqQFCAhkYgY14IbGmtzQo861NxgeuaUUpXZloZgZw==" saltValue="K5taQ28/eNbYEZDQ9EjWEA==" spinCount="100000" sheet="1" formatCells="0" formatColumns="0" formatRows="0" insertColumns="0" insertRows="0" insertHyperlinks="0" deleteColumns="0" deleteRows="0" sort="0" autoFilter="0" pivotTables="0"/>
  <autoFilter ref="A7:AK7" xr:uid="{00000000-0009-0000-0000-00000A000000}"/>
  <mergeCells count="1">
    <mergeCell ref="C1:D2"/>
  </mergeCells>
  <dataValidations count="11">
    <dataValidation type="decimal" allowBlank="1" showErrorMessage="1" sqref="N9:N19" xr:uid="{00000000-0002-0000-0A00-000001000000}">
      <formula1>1000000</formula1>
      <formula2>99999999</formula2>
    </dataValidation>
    <dataValidation type="decimal" allowBlank="1" showErrorMessage="1" sqref="M1:M1000" xr:uid="{00000000-0002-0000-0A00-000003000000}">
      <formula1>0</formula1>
      <formula2>1000000000</formula2>
    </dataValidation>
    <dataValidation type="date" allowBlank="1" showErrorMessage="1" sqref="B9:B19" xr:uid="{00000000-0002-0000-0A00-000006000000}">
      <formula1>43831</formula1>
      <formula2>73415</formula2>
    </dataValidation>
    <dataValidation type="decimal" allowBlank="1" showErrorMessage="1" sqref="U1:U210" xr:uid="{00000000-0002-0000-0A00-000007000000}">
      <formula1>0</formula1>
      <formula2>48</formula2>
    </dataValidation>
    <dataValidation type="decimal" allowBlank="1" showErrorMessage="1" sqref="C9:C210" xr:uid="{00000000-0002-0000-0A00-00000A000000}">
      <formula1>10000000000</formula1>
      <formula2>999999999999</formula2>
    </dataValidation>
    <dataValidation type="list" allowBlank="1" showErrorMessage="1" sqref="H9:H210" xr:uid="{00000000-0002-0000-0A00-00000C000000}">
      <formula1>INDIRECT(G9)</formula1>
    </dataValidation>
    <dataValidation type="list" allowBlank="1" showErrorMessage="1" sqref="G9:G210" xr:uid="{00000000-0002-0000-0A00-00000F000000}">
      <formula1>Departamento</formula1>
    </dataValidation>
    <dataValidation type="date" allowBlank="1" showErrorMessage="1" sqref="P9:P210" xr:uid="{00000000-0002-0000-0A00-000010000000}">
      <formula1>1</formula1>
      <formula2>43831</formula2>
    </dataValidation>
    <dataValidation type="decimal" allowBlank="1" showErrorMessage="1" sqref="K1:K1000" xr:uid="{00000000-0002-0000-0A00-000012000000}">
      <formula1>1900</formula1>
      <formula2>2040</formula2>
    </dataValidation>
    <dataValidation type="date" allowBlank="1" showErrorMessage="1" sqref="P1:P7" xr:uid="{00000000-0002-0000-0A00-000013000000}">
      <formula1>32874</formula1>
      <formula2>43831</formula2>
    </dataValidation>
    <dataValidation type="decimal" allowBlank="1" showErrorMessage="1" sqref="W1:W210" xr:uid="{00000000-0002-0000-0A00-000014000000}">
      <formula1>0</formula1>
      <formula2>6</formula2>
    </dataValidation>
  </dataValidations>
  <hyperlinks>
    <hyperlink ref="I8" location="'Códigos'!D1" display="Ver código" xr:uid="{00000000-0004-0000-0A00-000000000000}"/>
    <hyperlink ref="J8" location="Google_Sheet_Link_1564227769" display="Ver código" xr:uid="{00000000-0004-0000-0A00-000001000000}"/>
    <hyperlink ref="Q8" location="Google_Sheet_Link_333972972" display="Ver código" xr:uid="{00000000-0004-0000-0A00-000002000000}"/>
    <hyperlink ref="R8" location="Google_Sheet_Link_399682168" display="Ver código" xr:uid="{00000000-0004-0000-0A00-000003000000}"/>
    <hyperlink ref="T8" location="Google_Sheet_Link_13806761" display="Ver código" xr:uid="{00000000-0004-0000-0A00-000004000000}"/>
    <hyperlink ref="AD8" location="Google_Sheet_Link_49178865" display="Ver código" xr:uid="{00000000-0004-0000-0A00-000005000000}"/>
    <hyperlink ref="AE8" location="Google_Sheet_Link_896579828" display="Ver código" xr:uid="{00000000-0004-0000-0A00-000006000000}"/>
  </hyperlink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xr:uid="{00000000-0002-0000-0A00-000000000000}">
          <x14:formula1>
            <xm:f>destinos!$A$1:$A$4</xm:f>
          </x14:formula1>
          <xm:sqref>AC9:AC210</xm:sqref>
        </x14:dataValidation>
        <x14:dataValidation type="list" allowBlank="1" showErrorMessage="1" xr:uid="{00000000-0002-0000-0A00-000002000000}">
          <x14:formula1>
            <xm:f>Códigos!$G:$G</xm:f>
          </x14:formula1>
          <xm:sqref>J7:J210</xm:sqref>
        </x14:dataValidation>
        <x14:dataValidation type="list" allowBlank="1" showErrorMessage="1" xr:uid="{00000000-0002-0000-0A00-000004000000}">
          <x14:formula1>
            <xm:f>Códigos!$B$8:$B$12</xm:f>
          </x14:formula1>
          <xm:sqref>Q1:Q210</xm:sqref>
        </x14:dataValidation>
        <x14:dataValidation type="list" allowBlank="1" showErrorMessage="1" xr:uid="{00000000-0002-0000-0A00-000005000000}">
          <x14:formula1>
            <xm:f>A!$A$17:$A$21</xm:f>
          </x14:formula1>
          <xm:sqref>V1:V1000</xm:sqref>
        </x14:dataValidation>
        <x14:dataValidation type="list" allowBlank="1" showErrorMessage="1" xr:uid="{00000000-0002-0000-0A00-000008000000}">
          <x14:formula1>
            <xm:f>Códigos!$D$2:$D$22</xm:f>
          </x14:formula1>
          <xm:sqref>I7:I210</xm:sqref>
        </x14:dataValidation>
        <x14:dataValidation type="list" allowBlank="1" showErrorMessage="1" xr:uid="{00000000-0002-0000-0A00-000009000000}">
          <x14:formula1>
            <xm:f>A!$A$39</xm:f>
          </x14:formula1>
          <xm:sqref>Z1:Z1000</xm:sqref>
        </x14:dataValidation>
        <x14:dataValidation type="list" allowBlank="1" showErrorMessage="1" xr:uid="{00000000-0002-0000-0A00-00000B000000}">
          <x14:formula1>
            <xm:f>Códigos!$A$27:$A$28</xm:f>
          </x14:formula1>
          <xm:sqref>AE9:AE210</xm:sqref>
        </x14:dataValidation>
        <x14:dataValidation type="list" allowBlank="1" showErrorMessage="1" xr:uid="{00000000-0002-0000-0A00-00000D000000}">
          <x14:formula1>
            <xm:f>Listas!$B$2:$B$20</xm:f>
          </x14:formula1>
          <xm:sqref>F9:F210</xm:sqref>
        </x14:dataValidation>
        <x14:dataValidation type="list" allowBlank="1" showErrorMessage="1" xr:uid="{00000000-0002-0000-0A00-00000E000000}">
          <x14:formula1>
            <xm:f>Códigos!$A$15:$A$16</xm:f>
          </x14:formula1>
          <xm:sqref>R1:R210</xm:sqref>
        </x14:dataValidation>
        <x14:dataValidation type="list" allowBlank="1" showErrorMessage="1" xr:uid="{00000000-0002-0000-0A00-000011000000}">
          <x14:formula1>
            <xm:f>'Tasas por grupo'!$B$5:$B$7</xm:f>
          </x14:formula1>
          <xm:sqref>T9:T210</xm:sqref>
        </x14:dataValidation>
        <x14:dataValidation type="list" allowBlank="1" showErrorMessage="1" xr:uid="{00000000-0002-0000-0A00-000015000000}">
          <x14:formula1>
            <xm:f>'Tasas por grupo'!$E$13:$E$14</xm:f>
          </x14:formula1>
          <xm:sqref>AB1:AB210</xm:sqref>
        </x14:dataValidation>
        <x14:dataValidation type="list" allowBlank="1" showErrorMessage="1" xr:uid="{00000000-0002-0000-0A00-000016000000}">
          <x14:formula1>
            <xm:f>Códigos!$A$32:$A$33</xm:f>
          </x14:formula1>
          <xm:sqref>AD9:AD210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N1000"/>
  <sheetViews>
    <sheetView topLeftCell="W1" workbookViewId="0">
      <selection activeCell="AC11" sqref="AC11"/>
    </sheetView>
  </sheetViews>
  <sheetFormatPr baseColWidth="10" defaultColWidth="12.625" defaultRowHeight="15" customHeight="1"/>
  <cols>
    <col min="1" max="1" width="17.625" style="457" customWidth="1"/>
    <col min="2" max="2" width="21.875" style="457" customWidth="1"/>
    <col min="3" max="3" width="20" style="457" customWidth="1"/>
    <col min="4" max="4" width="33.125" style="457" customWidth="1"/>
    <col min="5" max="5" width="23.125" style="457" customWidth="1"/>
    <col min="6" max="6" width="16.5" style="457" customWidth="1"/>
    <col min="7" max="7" width="16.625" style="457" hidden="1" customWidth="1"/>
    <col min="8" max="8" width="18.875" style="457" customWidth="1"/>
    <col min="9" max="9" width="19.125" style="457" customWidth="1"/>
    <col min="10" max="10" width="21.625" style="457" customWidth="1"/>
    <col min="11" max="11" width="20.875" style="457" customWidth="1"/>
    <col min="12" max="12" width="17" style="457" customWidth="1"/>
    <col min="13" max="13" width="17.875" style="457" customWidth="1"/>
    <col min="14" max="14" width="25.625" style="457" customWidth="1"/>
    <col min="15" max="15" width="29.625" style="457" customWidth="1"/>
    <col min="16" max="16" width="24.375" style="457" customWidth="1"/>
    <col min="17" max="17" width="22.625" style="457" customWidth="1"/>
    <col min="18" max="18" width="20" style="457" customWidth="1"/>
    <col min="19" max="19" width="28.875" style="457" customWidth="1"/>
    <col min="20" max="20" width="18.5" style="457" customWidth="1"/>
    <col min="21" max="21" width="23.125" style="457" customWidth="1"/>
    <col min="22" max="22" width="15.625" style="457" customWidth="1"/>
    <col min="23" max="23" width="16.125" style="457" customWidth="1"/>
    <col min="24" max="24" width="16.125" customWidth="1"/>
    <col min="25" max="25" width="15" style="457" customWidth="1"/>
    <col min="26" max="26" width="24" style="457" customWidth="1"/>
    <col min="27" max="27" width="21" customWidth="1"/>
    <col min="28" max="28" width="13.125" style="457" customWidth="1"/>
    <col min="29" max="29" width="19.5" style="457" customWidth="1"/>
    <col min="30" max="30" width="13" style="457" customWidth="1"/>
    <col min="31" max="31" width="17.5" style="457" customWidth="1"/>
    <col min="32" max="32" width="8.375" hidden="1" customWidth="1"/>
    <col min="33" max="33" width="17" hidden="1" customWidth="1"/>
    <col min="34" max="34" width="13.75" hidden="1" customWidth="1"/>
    <col min="35" max="35" width="12.75" hidden="1" customWidth="1"/>
    <col min="36" max="36" width="9.75" hidden="1" customWidth="1"/>
    <col min="37" max="37" width="21.125" customWidth="1"/>
    <col min="38" max="38" width="12.5" hidden="1" customWidth="1"/>
    <col min="40" max="40" width="6.75" hidden="1" customWidth="1"/>
  </cols>
  <sheetData>
    <row r="1" spans="1:40" ht="15" customHeight="1">
      <c r="A1" s="527"/>
      <c r="B1" s="527"/>
      <c r="C1" s="528" t="s">
        <v>239</v>
      </c>
      <c r="D1" s="516"/>
      <c r="E1" s="529"/>
      <c r="F1" s="529"/>
      <c r="G1" s="529"/>
      <c r="H1" s="529"/>
      <c r="I1" s="527"/>
      <c r="J1" s="527"/>
      <c r="K1" s="527"/>
      <c r="L1" s="527"/>
      <c r="M1" s="527"/>
      <c r="N1" s="527"/>
      <c r="O1" s="527"/>
      <c r="P1" s="527"/>
      <c r="Q1" s="527"/>
      <c r="R1" s="527"/>
      <c r="S1" s="527"/>
      <c r="T1" s="543"/>
      <c r="U1" s="527"/>
      <c r="V1" s="527"/>
      <c r="W1" s="527"/>
      <c r="X1" s="3"/>
      <c r="Y1" s="548"/>
      <c r="Z1" s="527"/>
      <c r="AA1" s="217"/>
      <c r="AB1" s="527"/>
      <c r="AC1" s="527"/>
      <c r="AD1" s="527"/>
      <c r="AE1" s="527"/>
      <c r="AF1" s="83"/>
      <c r="AG1" s="83"/>
      <c r="AH1" s="83"/>
      <c r="AI1" s="83"/>
      <c r="AJ1" s="83"/>
      <c r="AK1" s="286"/>
      <c r="AN1" s="34"/>
    </row>
    <row r="2" spans="1:40" ht="14.25" customHeight="1">
      <c r="A2" s="527"/>
      <c r="B2" s="527"/>
      <c r="C2" s="517"/>
      <c r="D2" s="518"/>
      <c r="E2" s="529"/>
      <c r="F2" s="529"/>
      <c r="G2" s="529"/>
      <c r="H2" s="529"/>
      <c r="I2" s="527"/>
      <c r="J2" s="527"/>
      <c r="K2" s="527"/>
      <c r="L2" s="527"/>
      <c r="M2" s="527"/>
      <c r="N2" s="527"/>
      <c r="O2" s="527"/>
      <c r="P2" s="527"/>
      <c r="Q2" s="527"/>
      <c r="R2" s="527"/>
      <c r="S2" s="527"/>
      <c r="T2" s="527"/>
      <c r="U2" s="527"/>
      <c r="V2" s="527"/>
      <c r="W2" s="527"/>
      <c r="X2" s="3"/>
      <c r="Y2" s="548"/>
      <c r="Z2" s="527"/>
      <c r="AA2" s="217"/>
      <c r="AB2" s="527"/>
      <c r="AC2" s="527"/>
      <c r="AD2" s="527"/>
      <c r="AE2" s="527"/>
      <c r="AF2" s="83"/>
      <c r="AG2" s="83"/>
      <c r="AH2" s="83"/>
      <c r="AI2" s="83"/>
      <c r="AJ2" s="83"/>
      <c r="AK2" s="286"/>
      <c r="AN2" s="34"/>
    </row>
    <row r="3" spans="1:40" ht="14.25" customHeight="1">
      <c r="A3" s="527"/>
      <c r="B3" s="527"/>
      <c r="C3" s="530" t="s">
        <v>33</v>
      </c>
      <c r="D3" s="531"/>
      <c r="E3" s="527"/>
      <c r="F3" s="527"/>
      <c r="G3" s="527"/>
      <c r="H3" s="527"/>
      <c r="I3" s="527"/>
      <c r="J3" s="527"/>
      <c r="K3" s="527"/>
      <c r="L3" s="527"/>
      <c r="M3" s="527"/>
      <c r="N3" s="527"/>
      <c r="O3" s="527"/>
      <c r="P3" s="527"/>
      <c r="Q3" s="527"/>
      <c r="R3" s="527"/>
      <c r="S3" s="544"/>
      <c r="T3" s="544"/>
      <c r="U3" s="527"/>
      <c r="V3" s="527"/>
      <c r="W3" s="527"/>
      <c r="X3" s="3"/>
      <c r="Y3" s="548"/>
      <c r="Z3" s="527"/>
      <c r="AA3" s="217"/>
      <c r="AB3" s="527"/>
      <c r="AC3" s="527"/>
      <c r="AD3" s="527"/>
      <c r="AE3" s="527"/>
      <c r="AF3" s="83"/>
      <c r="AG3" s="83"/>
      <c r="AH3" s="83"/>
      <c r="AI3" s="83"/>
      <c r="AJ3" s="83"/>
      <c r="AK3" s="286"/>
      <c r="AN3" s="34"/>
    </row>
    <row r="4" spans="1:40" ht="14.25" customHeight="1">
      <c r="A4" s="532" t="s">
        <v>240</v>
      </c>
      <c r="B4" s="527"/>
      <c r="C4" s="533" t="s">
        <v>35</v>
      </c>
      <c r="D4" s="534"/>
      <c r="E4" s="527"/>
      <c r="F4" s="527"/>
      <c r="G4" s="527"/>
      <c r="H4" s="527"/>
      <c r="I4" s="527"/>
      <c r="J4" s="527"/>
      <c r="K4" s="527"/>
      <c r="L4" s="527"/>
      <c r="M4" s="527"/>
      <c r="N4" s="527"/>
      <c r="O4" s="527"/>
      <c r="P4" s="527"/>
      <c r="Q4" s="527"/>
      <c r="R4" s="527"/>
      <c r="S4" s="544"/>
      <c r="T4" s="544"/>
      <c r="U4" s="527"/>
      <c r="V4" s="527"/>
      <c r="W4" s="527"/>
      <c r="X4" s="3"/>
      <c r="Y4" s="548"/>
      <c r="Z4" s="527"/>
      <c r="AA4" s="217"/>
      <c r="AB4" s="527"/>
      <c r="AC4" s="527"/>
      <c r="AD4" s="527"/>
      <c r="AE4" s="527"/>
      <c r="AF4" s="83"/>
      <c r="AG4" s="83"/>
      <c r="AH4" s="83"/>
      <c r="AI4" s="83"/>
      <c r="AJ4" s="83"/>
      <c r="AK4" s="286"/>
      <c r="AN4" s="34"/>
    </row>
    <row r="5" spans="1:40" ht="14.25" customHeight="1">
      <c r="A5" s="527"/>
      <c r="B5" s="527"/>
      <c r="C5" s="535" t="s">
        <v>37</v>
      </c>
      <c r="D5" s="534"/>
      <c r="E5" s="527"/>
      <c r="F5" s="527"/>
      <c r="G5" s="527"/>
      <c r="H5" s="527"/>
      <c r="I5" s="527"/>
      <c r="J5" s="527"/>
      <c r="K5" s="527"/>
      <c r="L5" s="527"/>
      <c r="M5" s="527"/>
      <c r="N5" s="527"/>
      <c r="O5" s="527"/>
      <c r="P5" s="527"/>
      <c r="Q5" s="527"/>
      <c r="R5" s="527"/>
      <c r="S5" s="544"/>
      <c r="T5" s="544"/>
      <c r="U5" s="527"/>
      <c r="V5" s="527"/>
      <c r="W5" s="527"/>
      <c r="X5" s="3"/>
      <c r="Y5" s="548"/>
      <c r="Z5" s="527"/>
      <c r="AA5" s="217"/>
      <c r="AB5" s="527"/>
      <c r="AC5" s="527"/>
      <c r="AD5" s="527"/>
      <c r="AE5" s="527"/>
      <c r="AF5" s="83"/>
      <c r="AG5" s="83"/>
      <c r="AH5" s="83"/>
      <c r="AI5" s="83"/>
      <c r="AJ5" s="83"/>
      <c r="AK5" s="286"/>
      <c r="AN5" s="34"/>
    </row>
    <row r="6" spans="1:40" ht="14.25" customHeight="1">
      <c r="A6" s="527"/>
      <c r="B6" s="527"/>
      <c r="C6" s="536" t="s">
        <v>39</v>
      </c>
      <c r="D6" s="537"/>
      <c r="E6" s="527"/>
      <c r="F6" s="527"/>
      <c r="G6" s="527"/>
      <c r="H6" s="527"/>
      <c r="I6" s="527"/>
      <c r="J6" s="527"/>
      <c r="K6" s="527"/>
      <c r="L6" s="527"/>
      <c r="M6" s="527"/>
      <c r="N6" s="527"/>
      <c r="O6" s="527"/>
      <c r="P6" s="527"/>
      <c r="Q6" s="527"/>
      <c r="R6" s="527"/>
      <c r="S6" s="544"/>
      <c r="T6" s="527"/>
      <c r="U6" s="527"/>
      <c r="V6" s="527"/>
      <c r="W6" s="527"/>
      <c r="X6" s="3"/>
      <c r="Y6" s="548"/>
      <c r="Z6" s="527"/>
      <c r="AA6" s="217"/>
      <c r="AB6" s="527"/>
      <c r="AC6" s="527"/>
      <c r="AD6" s="527"/>
      <c r="AE6" s="527"/>
      <c r="AF6" s="3"/>
      <c r="AG6" s="3"/>
      <c r="AH6" s="3"/>
      <c r="AI6" s="3"/>
      <c r="AJ6" s="3"/>
      <c r="AK6" s="286"/>
      <c r="AN6" s="34"/>
    </row>
    <row r="7" spans="1:40" ht="44.25" customHeight="1">
      <c r="A7" s="553" t="s">
        <v>214</v>
      </c>
      <c r="B7" s="553" t="s">
        <v>215</v>
      </c>
      <c r="C7" s="554" t="s">
        <v>94</v>
      </c>
      <c r="D7" s="555" t="s">
        <v>136</v>
      </c>
      <c r="E7" s="553" t="s">
        <v>137</v>
      </c>
      <c r="F7" s="553" t="s">
        <v>138</v>
      </c>
      <c r="G7" s="553" t="s">
        <v>139</v>
      </c>
      <c r="H7" s="553" t="s">
        <v>140</v>
      </c>
      <c r="I7" s="553" t="s">
        <v>99</v>
      </c>
      <c r="J7" s="553" t="s">
        <v>141</v>
      </c>
      <c r="K7" s="553" t="s">
        <v>142</v>
      </c>
      <c r="L7" s="553" t="s">
        <v>143</v>
      </c>
      <c r="M7" s="553" t="s">
        <v>144</v>
      </c>
      <c r="N7" s="553" t="s">
        <v>145</v>
      </c>
      <c r="O7" s="553" t="s">
        <v>146</v>
      </c>
      <c r="P7" s="553" t="s">
        <v>147</v>
      </c>
      <c r="Q7" s="553" t="s">
        <v>148</v>
      </c>
      <c r="R7" s="553" t="s">
        <v>149</v>
      </c>
      <c r="S7" s="478" t="s">
        <v>150</v>
      </c>
      <c r="T7" s="478" t="s">
        <v>101</v>
      </c>
      <c r="U7" s="478" t="s">
        <v>102</v>
      </c>
      <c r="V7" s="478" t="s">
        <v>103</v>
      </c>
      <c r="W7" s="478" t="s">
        <v>224</v>
      </c>
      <c r="X7" s="206" t="s">
        <v>105</v>
      </c>
      <c r="Y7" s="478" t="s">
        <v>106</v>
      </c>
      <c r="Z7" s="478" t="s">
        <v>122</v>
      </c>
      <c r="AA7" s="206" t="s">
        <v>111</v>
      </c>
      <c r="AB7" s="478" t="s">
        <v>166</v>
      </c>
      <c r="AC7" s="478" t="s">
        <v>241</v>
      </c>
      <c r="AD7" s="478" t="s">
        <v>216</v>
      </c>
      <c r="AE7" s="553" t="s">
        <v>217</v>
      </c>
      <c r="AF7" s="124" t="s">
        <v>112</v>
      </c>
      <c r="AG7" s="124" t="s">
        <v>113</v>
      </c>
      <c r="AH7" s="124" t="s">
        <v>114</v>
      </c>
      <c r="AI7" s="124" t="s">
        <v>115</v>
      </c>
      <c r="AJ7" s="124" t="s">
        <v>116</v>
      </c>
      <c r="AK7" s="287" t="s">
        <v>218</v>
      </c>
      <c r="AL7" s="71" t="s">
        <v>124</v>
      </c>
      <c r="AN7" s="34"/>
    </row>
    <row r="8" spans="1:40" ht="14.25" customHeight="1">
      <c r="A8" s="541" t="s">
        <v>125</v>
      </c>
      <c r="B8" s="541" t="s">
        <v>126</v>
      </c>
      <c r="C8" s="542" t="s">
        <v>127</v>
      </c>
      <c r="D8" s="541" t="s">
        <v>129</v>
      </c>
      <c r="E8" s="541" t="s">
        <v>129</v>
      </c>
      <c r="F8" s="541" t="s">
        <v>154</v>
      </c>
      <c r="G8" s="541" t="s">
        <v>154</v>
      </c>
      <c r="H8" s="541" t="s">
        <v>154</v>
      </c>
      <c r="I8" s="545" t="s">
        <v>128</v>
      </c>
      <c r="J8" s="545" t="s">
        <v>128</v>
      </c>
      <c r="K8" s="541" t="s">
        <v>125</v>
      </c>
      <c r="L8" s="541" t="s">
        <v>125</v>
      </c>
      <c r="M8" s="541" t="s">
        <v>125</v>
      </c>
      <c r="N8" s="541" t="s">
        <v>127</v>
      </c>
      <c r="O8" s="541" t="s">
        <v>129</v>
      </c>
      <c r="P8" s="541" t="s">
        <v>155</v>
      </c>
      <c r="Q8" s="545" t="s">
        <v>128</v>
      </c>
      <c r="R8" s="545" t="s">
        <v>128</v>
      </c>
      <c r="S8" s="541" t="s">
        <v>125</v>
      </c>
      <c r="T8" s="545" t="s">
        <v>128</v>
      </c>
      <c r="U8" s="541" t="s">
        <v>125</v>
      </c>
      <c r="V8" s="541"/>
      <c r="W8" s="541" t="s">
        <v>125</v>
      </c>
      <c r="X8" s="126" t="s">
        <v>125</v>
      </c>
      <c r="Y8" s="549" t="s">
        <v>156</v>
      </c>
      <c r="Z8" s="550"/>
      <c r="AA8" s="285" t="s">
        <v>156</v>
      </c>
      <c r="AB8" s="545" t="s">
        <v>128</v>
      </c>
      <c r="AC8" s="545"/>
      <c r="AD8" s="545" t="s">
        <v>128</v>
      </c>
      <c r="AE8" s="545" t="s">
        <v>128</v>
      </c>
      <c r="AF8" s="127"/>
      <c r="AG8" s="127"/>
      <c r="AH8" s="127"/>
      <c r="AI8" s="127"/>
      <c r="AJ8" s="127"/>
      <c r="AK8" s="288"/>
      <c r="AL8" s="78"/>
      <c r="AN8" s="34"/>
    </row>
    <row r="9" spans="1:40">
      <c r="A9" s="483"/>
      <c r="B9" s="484"/>
      <c r="C9" s="483"/>
      <c r="D9" s="487"/>
      <c r="E9" s="487"/>
      <c r="F9" s="486"/>
      <c r="G9" s="486" t="str">
        <f>+IFERROR(VLOOKUP(F9,Listas!$B:$C,2,0),"")</f>
        <v/>
      </c>
      <c r="H9" s="486"/>
      <c r="I9" s="546"/>
      <c r="J9" s="486"/>
      <c r="K9" s="483"/>
      <c r="L9" s="483"/>
      <c r="M9" s="547"/>
      <c r="N9" s="483"/>
      <c r="O9" s="487"/>
      <c r="P9" s="484"/>
      <c r="Q9" s="486"/>
      <c r="R9" s="486"/>
      <c r="S9" s="485"/>
      <c r="T9" s="486"/>
      <c r="U9" s="483"/>
      <c r="V9" s="486"/>
      <c r="W9" s="483"/>
      <c r="X9" s="86" t="str">
        <f t="shared" ref="X9:X210" si="0">IF(U9+W9=0,"",U9+W9)</f>
        <v/>
      </c>
      <c r="Y9" s="465"/>
      <c r="Z9" s="466"/>
      <c r="AA9" s="223" t="str">
        <f>+IF(T9="UI",'Tasas por grupos escalonada'!$C$32,IF(T9="UYU",'Tasas por grupos escalonada'!$C$31,IF(T9="USD",'Tasas por grupos escalonada'!$C$33,"")))</f>
        <v/>
      </c>
      <c r="AB9" s="551"/>
      <c r="AC9" s="486"/>
      <c r="AD9" s="486"/>
      <c r="AE9" s="486"/>
      <c r="AF9" s="90" t="str">
        <f t="shared" ref="AF9:AF210" si="1">IFERROR(((1+AA9)^(IF(V9="Mensual",1,IF(V9="Bimestral",2,IF(V9="trimestral",3,IF(V9="semestral",6,IF(V9="Anual",12,"error")))))/12)-1),"")</f>
        <v/>
      </c>
      <c r="AG9" s="91" t="str">
        <f t="shared" ref="AG9:AG210" si="2">IFERROR(((1-(1/((1+AF9)^(U9))))/AF9),"")</f>
        <v/>
      </c>
      <c r="AH9" s="92" t="str">
        <f t="shared" ref="AH9:AH210" si="3">+IFERROR((AN9/AG9),"")</f>
        <v/>
      </c>
      <c r="AI9" s="93" t="str">
        <f t="shared" ref="AI9:AI210" si="4">+IFERROR((AH9*U9),"")</f>
        <v/>
      </c>
      <c r="AJ9" s="93" t="str">
        <f t="shared" ref="AJ9:AJ210" si="5">IFERROR((AN9*((1+AA9)^((365/((IF(V9="Mensual",12,IF(V9="Bimestral",6,IF(V9="trimestral",4,IF(V9="semestral",2,IF(V9="anual",1,"error"))))))))/365)-1)*W9),"")</f>
        <v/>
      </c>
      <c r="AK9" s="289" t="str">
        <f t="shared" ref="AK9:AK210" si="6">+IFERROR(IF(W9&gt;0,(AJ9+(AI9-AN9)),(AI9-AN9)),"")</f>
        <v/>
      </c>
      <c r="AL9" s="99" t="str">
        <f t="shared" ref="AL9:AL210" si="7">+IF(A9="","",70)</f>
        <v/>
      </c>
      <c r="AN9" s="34" t="b">
        <f t="shared" ref="AN9:AN210" si="8">+IF(T9="UYU",IF(S9&gt;300000,300000,S9),IF(T9="UI",IF(S9&gt;200000,200000,S9),IF(T9="USD",IF(S9&gt;20000,20000,S9))))</f>
        <v>0</v>
      </c>
    </row>
    <row r="10" spans="1:40">
      <c r="A10" s="483"/>
      <c r="B10" s="484"/>
      <c r="C10" s="483"/>
      <c r="D10" s="487"/>
      <c r="E10" s="487"/>
      <c r="F10" s="486"/>
      <c r="G10" s="486" t="str">
        <f>+IFERROR(VLOOKUP(F10,Listas!$B:$C,2,0),"")</f>
        <v/>
      </c>
      <c r="H10" s="486"/>
      <c r="I10" s="486"/>
      <c r="J10" s="486"/>
      <c r="K10" s="483"/>
      <c r="L10" s="483"/>
      <c r="M10" s="547"/>
      <c r="N10" s="483"/>
      <c r="O10" s="487"/>
      <c r="P10" s="484"/>
      <c r="Q10" s="486"/>
      <c r="R10" s="486"/>
      <c r="S10" s="485"/>
      <c r="T10" s="486"/>
      <c r="U10" s="483"/>
      <c r="V10" s="486"/>
      <c r="W10" s="483"/>
      <c r="X10" s="86" t="str">
        <f t="shared" si="0"/>
        <v/>
      </c>
      <c r="Y10" s="465"/>
      <c r="Z10" s="454"/>
      <c r="AA10" s="223" t="str">
        <f>+IF(T10="UI",'Tasas por grupos escalonada'!$C$32,IF(T10="UYU",'Tasas por grupos escalonada'!$C$31,IF(T10="USD",'Tasas por grupos escalonada'!$C$33,"")))</f>
        <v/>
      </c>
      <c r="AB10" s="486"/>
      <c r="AC10" s="486"/>
      <c r="AD10" s="486"/>
      <c r="AE10" s="486"/>
      <c r="AF10" s="90" t="str">
        <f t="shared" si="1"/>
        <v/>
      </c>
      <c r="AG10" s="91" t="str">
        <f t="shared" si="2"/>
        <v/>
      </c>
      <c r="AH10" s="92" t="str">
        <f t="shared" si="3"/>
        <v/>
      </c>
      <c r="AI10" s="93" t="str">
        <f t="shared" si="4"/>
        <v/>
      </c>
      <c r="AJ10" s="93" t="str">
        <f t="shared" si="5"/>
        <v/>
      </c>
      <c r="AK10" s="289" t="str">
        <f t="shared" si="6"/>
        <v/>
      </c>
      <c r="AL10" s="99" t="str">
        <f t="shared" si="7"/>
        <v/>
      </c>
      <c r="AN10" s="34" t="b">
        <f t="shared" si="8"/>
        <v>0</v>
      </c>
    </row>
    <row r="11" spans="1:40">
      <c r="A11" s="483"/>
      <c r="B11" s="486"/>
      <c r="C11" s="483"/>
      <c r="D11" s="487"/>
      <c r="E11" s="487"/>
      <c r="F11" s="486"/>
      <c r="G11" s="486" t="str">
        <f>+IFERROR(VLOOKUP(F11,Listas!$B:$C,2,0),"")</f>
        <v/>
      </c>
      <c r="H11" s="486"/>
      <c r="I11" s="486"/>
      <c r="J11" s="486"/>
      <c r="K11" s="483"/>
      <c r="L11" s="483"/>
      <c r="M11" s="547"/>
      <c r="N11" s="483"/>
      <c r="O11" s="487"/>
      <c r="P11" s="484"/>
      <c r="Q11" s="486"/>
      <c r="R11" s="486"/>
      <c r="S11" s="485"/>
      <c r="T11" s="486"/>
      <c r="U11" s="483"/>
      <c r="V11" s="486"/>
      <c r="W11" s="483"/>
      <c r="X11" s="86" t="str">
        <f t="shared" si="0"/>
        <v/>
      </c>
      <c r="Y11" s="465"/>
      <c r="Z11" s="466"/>
      <c r="AA11" s="223" t="str">
        <f>+IF(T11="UI",'Tasas por grupos escalonada'!$C$32,IF(T11="UYU",'Tasas por grupos escalonada'!$C$31,IF(T11="USD",'Tasas por grupos escalonada'!$C$33,"")))</f>
        <v/>
      </c>
      <c r="AB11" s="486"/>
      <c r="AC11" s="486"/>
      <c r="AD11" s="486"/>
      <c r="AE11" s="486"/>
      <c r="AF11" s="90" t="str">
        <f t="shared" si="1"/>
        <v/>
      </c>
      <c r="AG11" s="91" t="str">
        <f t="shared" si="2"/>
        <v/>
      </c>
      <c r="AH11" s="92" t="str">
        <f t="shared" si="3"/>
        <v/>
      </c>
      <c r="AI11" s="93" t="str">
        <f t="shared" si="4"/>
        <v/>
      </c>
      <c r="AJ11" s="93" t="str">
        <f t="shared" si="5"/>
        <v/>
      </c>
      <c r="AK11" s="289" t="str">
        <f t="shared" si="6"/>
        <v/>
      </c>
      <c r="AL11" s="99" t="str">
        <f t="shared" si="7"/>
        <v/>
      </c>
      <c r="AN11" s="34" t="b">
        <f t="shared" si="8"/>
        <v>0</v>
      </c>
    </row>
    <row r="12" spans="1:40">
      <c r="A12" s="483"/>
      <c r="B12" s="486"/>
      <c r="C12" s="483"/>
      <c r="D12" s="487"/>
      <c r="E12" s="487"/>
      <c r="F12" s="486"/>
      <c r="G12" s="486" t="str">
        <f>+IFERROR(VLOOKUP(F12,Listas!$B:$C,2,0),"")</f>
        <v/>
      </c>
      <c r="H12" s="486"/>
      <c r="I12" s="486"/>
      <c r="J12" s="486"/>
      <c r="K12" s="483"/>
      <c r="L12" s="483"/>
      <c r="M12" s="547"/>
      <c r="N12" s="483"/>
      <c r="O12" s="487"/>
      <c r="P12" s="484"/>
      <c r="Q12" s="486"/>
      <c r="R12" s="486"/>
      <c r="S12" s="485"/>
      <c r="T12" s="486"/>
      <c r="U12" s="483"/>
      <c r="V12" s="486"/>
      <c r="W12" s="483"/>
      <c r="X12" s="86" t="str">
        <f t="shared" si="0"/>
        <v/>
      </c>
      <c r="Y12" s="465"/>
      <c r="Z12" s="466"/>
      <c r="AA12" s="223" t="str">
        <f>+IF(T12="UI",'Tasas por grupos escalonada'!$C$32,IF(T12="UYU",'Tasas por grupos escalonada'!$C$31,IF(T12="USD",'Tasas por grupos escalonada'!$C$33,"")))</f>
        <v/>
      </c>
      <c r="AB12" s="486"/>
      <c r="AC12" s="486"/>
      <c r="AD12" s="486"/>
      <c r="AE12" s="486"/>
      <c r="AF12" s="90" t="str">
        <f t="shared" si="1"/>
        <v/>
      </c>
      <c r="AG12" s="91" t="str">
        <f t="shared" si="2"/>
        <v/>
      </c>
      <c r="AH12" s="92" t="str">
        <f t="shared" si="3"/>
        <v/>
      </c>
      <c r="AI12" s="93" t="str">
        <f t="shared" si="4"/>
        <v/>
      </c>
      <c r="AJ12" s="93" t="str">
        <f t="shared" si="5"/>
        <v/>
      </c>
      <c r="AK12" s="289" t="str">
        <f t="shared" si="6"/>
        <v/>
      </c>
      <c r="AL12" s="99" t="str">
        <f t="shared" si="7"/>
        <v/>
      </c>
      <c r="AN12" s="34" t="b">
        <f t="shared" si="8"/>
        <v>0</v>
      </c>
    </row>
    <row r="13" spans="1:40">
      <c r="A13" s="483"/>
      <c r="B13" s="486"/>
      <c r="C13" s="483"/>
      <c r="D13" s="487"/>
      <c r="E13" s="487"/>
      <c r="F13" s="486"/>
      <c r="G13" s="486" t="str">
        <f>+IFERROR(VLOOKUP(F13,Listas!$B:$C,2,0),"")</f>
        <v/>
      </c>
      <c r="H13" s="486"/>
      <c r="I13" s="486"/>
      <c r="J13" s="486"/>
      <c r="K13" s="483"/>
      <c r="L13" s="483"/>
      <c r="M13" s="547"/>
      <c r="N13" s="483"/>
      <c r="O13" s="487"/>
      <c r="P13" s="484"/>
      <c r="Q13" s="486"/>
      <c r="R13" s="486"/>
      <c r="S13" s="485"/>
      <c r="T13" s="486"/>
      <c r="U13" s="483"/>
      <c r="V13" s="486"/>
      <c r="W13" s="483"/>
      <c r="X13" s="86" t="str">
        <f t="shared" si="0"/>
        <v/>
      </c>
      <c r="Y13" s="465"/>
      <c r="Z13" s="466"/>
      <c r="AA13" s="223" t="str">
        <f>+IF(T13="UI",'Tasas por grupos escalonada'!$C$32,IF(T13="UYU",'Tasas por grupos escalonada'!$C$31,IF(T13="USD",'Tasas por grupos escalonada'!$C$33,"")))</f>
        <v/>
      </c>
      <c r="AB13" s="486"/>
      <c r="AC13" s="486"/>
      <c r="AD13" s="486"/>
      <c r="AE13" s="486"/>
      <c r="AF13" s="90" t="str">
        <f t="shared" si="1"/>
        <v/>
      </c>
      <c r="AG13" s="91" t="str">
        <f t="shared" si="2"/>
        <v/>
      </c>
      <c r="AH13" s="92" t="str">
        <f t="shared" si="3"/>
        <v/>
      </c>
      <c r="AI13" s="93" t="str">
        <f t="shared" si="4"/>
        <v/>
      </c>
      <c r="AJ13" s="93" t="str">
        <f t="shared" si="5"/>
        <v/>
      </c>
      <c r="AK13" s="289" t="str">
        <f t="shared" si="6"/>
        <v/>
      </c>
      <c r="AL13" s="99" t="str">
        <f t="shared" si="7"/>
        <v/>
      </c>
      <c r="AN13" s="34" t="b">
        <f t="shared" si="8"/>
        <v>0</v>
      </c>
    </row>
    <row r="14" spans="1:40">
      <c r="A14" s="483"/>
      <c r="B14" s="486"/>
      <c r="C14" s="483"/>
      <c r="D14" s="487"/>
      <c r="E14" s="487"/>
      <c r="F14" s="486"/>
      <c r="G14" s="486" t="str">
        <f>+IFERROR(VLOOKUP(F14,Listas!$B:$C,2,0),"")</f>
        <v/>
      </c>
      <c r="H14" s="486"/>
      <c r="I14" s="486"/>
      <c r="J14" s="486"/>
      <c r="K14" s="483"/>
      <c r="L14" s="483"/>
      <c r="M14" s="547"/>
      <c r="N14" s="483"/>
      <c r="O14" s="487"/>
      <c r="P14" s="484"/>
      <c r="Q14" s="486"/>
      <c r="R14" s="486"/>
      <c r="S14" s="485"/>
      <c r="T14" s="486"/>
      <c r="U14" s="483"/>
      <c r="V14" s="486"/>
      <c r="W14" s="483"/>
      <c r="X14" s="86" t="str">
        <f t="shared" si="0"/>
        <v/>
      </c>
      <c r="Y14" s="465"/>
      <c r="Z14" s="466"/>
      <c r="AA14" s="223" t="str">
        <f>+IF(T14="UI",'Tasas por grupos escalonada'!$C$32,IF(T14="UYU",'Tasas por grupos escalonada'!$C$31,IF(T14="USD",'Tasas por grupos escalonada'!$C$33,"")))</f>
        <v/>
      </c>
      <c r="AB14" s="486"/>
      <c r="AC14" s="486"/>
      <c r="AD14" s="486"/>
      <c r="AE14" s="486"/>
      <c r="AF14" s="90" t="str">
        <f t="shared" si="1"/>
        <v/>
      </c>
      <c r="AG14" s="91" t="str">
        <f t="shared" si="2"/>
        <v/>
      </c>
      <c r="AH14" s="92" t="str">
        <f t="shared" si="3"/>
        <v/>
      </c>
      <c r="AI14" s="93" t="str">
        <f t="shared" si="4"/>
        <v/>
      </c>
      <c r="AJ14" s="93" t="str">
        <f t="shared" si="5"/>
        <v/>
      </c>
      <c r="AK14" s="289" t="str">
        <f t="shared" si="6"/>
        <v/>
      </c>
      <c r="AL14" s="99" t="str">
        <f t="shared" si="7"/>
        <v/>
      </c>
      <c r="AN14" s="34" t="b">
        <f t="shared" si="8"/>
        <v>0</v>
      </c>
    </row>
    <row r="15" spans="1:40">
      <c r="A15" s="483"/>
      <c r="B15" s="486"/>
      <c r="C15" s="483"/>
      <c r="D15" s="487"/>
      <c r="E15" s="487"/>
      <c r="F15" s="486"/>
      <c r="G15" s="486" t="str">
        <f>+IFERROR(VLOOKUP(F15,Listas!$B:$C,2,0),"")</f>
        <v/>
      </c>
      <c r="H15" s="486"/>
      <c r="I15" s="486"/>
      <c r="J15" s="486"/>
      <c r="K15" s="483"/>
      <c r="L15" s="483"/>
      <c r="M15" s="547"/>
      <c r="N15" s="483"/>
      <c r="O15" s="487"/>
      <c r="P15" s="484"/>
      <c r="Q15" s="486"/>
      <c r="R15" s="486"/>
      <c r="S15" s="485"/>
      <c r="T15" s="486"/>
      <c r="U15" s="483"/>
      <c r="V15" s="486"/>
      <c r="W15" s="483"/>
      <c r="X15" s="86" t="str">
        <f t="shared" si="0"/>
        <v/>
      </c>
      <c r="Y15" s="465"/>
      <c r="Z15" s="466"/>
      <c r="AA15" s="223" t="str">
        <f>+IF(T15="UI",'Tasas por grupos escalonada'!$C$32,IF(T15="UYU",'Tasas por grupos escalonada'!$C$31,IF(T15="USD",'Tasas por grupos escalonada'!$C$33,"")))</f>
        <v/>
      </c>
      <c r="AB15" s="486"/>
      <c r="AC15" s="552"/>
      <c r="AD15" s="486"/>
      <c r="AE15" s="486"/>
      <c r="AF15" s="90" t="str">
        <f t="shared" si="1"/>
        <v/>
      </c>
      <c r="AG15" s="91" t="str">
        <f t="shared" si="2"/>
        <v/>
      </c>
      <c r="AH15" s="92" t="str">
        <f t="shared" si="3"/>
        <v/>
      </c>
      <c r="AI15" s="93" t="str">
        <f t="shared" si="4"/>
        <v/>
      </c>
      <c r="AJ15" s="93" t="str">
        <f t="shared" si="5"/>
        <v/>
      </c>
      <c r="AK15" s="289" t="str">
        <f t="shared" si="6"/>
        <v/>
      </c>
      <c r="AL15" s="99" t="str">
        <f t="shared" si="7"/>
        <v/>
      </c>
      <c r="AN15" s="34" t="b">
        <f t="shared" si="8"/>
        <v>0</v>
      </c>
    </row>
    <row r="16" spans="1:40">
      <c r="A16" s="483"/>
      <c r="B16" s="486"/>
      <c r="C16" s="483"/>
      <c r="D16" s="487"/>
      <c r="E16" s="487"/>
      <c r="F16" s="486"/>
      <c r="G16" s="486" t="str">
        <f>+IFERROR(VLOOKUP(F16,Listas!$B:$C,2,0),"")</f>
        <v/>
      </c>
      <c r="H16" s="486"/>
      <c r="I16" s="486"/>
      <c r="J16" s="486"/>
      <c r="K16" s="483"/>
      <c r="L16" s="483"/>
      <c r="M16" s="547"/>
      <c r="N16" s="483"/>
      <c r="O16" s="487"/>
      <c r="P16" s="484"/>
      <c r="Q16" s="486"/>
      <c r="R16" s="486"/>
      <c r="S16" s="485"/>
      <c r="T16" s="486"/>
      <c r="U16" s="483"/>
      <c r="V16" s="486"/>
      <c r="W16" s="483"/>
      <c r="X16" s="86" t="str">
        <f t="shared" si="0"/>
        <v/>
      </c>
      <c r="Y16" s="465"/>
      <c r="Z16" s="466"/>
      <c r="AA16" s="223" t="str">
        <f>+IF(T16="UI",'Tasas por grupos escalonada'!$C$32,IF(T16="UYU",'Tasas por grupos escalonada'!$C$31,IF(T16="USD",'Tasas por grupos escalonada'!$C$33,"")))</f>
        <v/>
      </c>
      <c r="AB16" s="486"/>
      <c r="AC16" s="486"/>
      <c r="AD16" s="486"/>
      <c r="AE16" s="486"/>
      <c r="AF16" s="90" t="str">
        <f t="shared" si="1"/>
        <v/>
      </c>
      <c r="AG16" s="91" t="str">
        <f t="shared" si="2"/>
        <v/>
      </c>
      <c r="AH16" s="92" t="str">
        <f t="shared" si="3"/>
        <v/>
      </c>
      <c r="AI16" s="93" t="str">
        <f t="shared" si="4"/>
        <v/>
      </c>
      <c r="AJ16" s="93" t="str">
        <f t="shared" si="5"/>
        <v/>
      </c>
      <c r="AK16" s="289" t="str">
        <f t="shared" si="6"/>
        <v/>
      </c>
      <c r="AL16" s="99" t="str">
        <f t="shared" si="7"/>
        <v/>
      </c>
      <c r="AN16" s="34" t="b">
        <f t="shared" si="8"/>
        <v>0</v>
      </c>
    </row>
    <row r="17" spans="1:40">
      <c r="A17" s="483"/>
      <c r="B17" s="486"/>
      <c r="C17" s="483"/>
      <c r="D17" s="487"/>
      <c r="E17" s="487"/>
      <c r="F17" s="486"/>
      <c r="G17" s="486" t="str">
        <f>+IFERROR(VLOOKUP(F17,Listas!$B:$C,2,0),"")</f>
        <v/>
      </c>
      <c r="H17" s="486"/>
      <c r="I17" s="486"/>
      <c r="J17" s="486"/>
      <c r="K17" s="483"/>
      <c r="L17" s="483"/>
      <c r="M17" s="547"/>
      <c r="N17" s="483"/>
      <c r="O17" s="487"/>
      <c r="P17" s="484"/>
      <c r="Q17" s="486"/>
      <c r="R17" s="486"/>
      <c r="S17" s="485"/>
      <c r="T17" s="486"/>
      <c r="U17" s="483"/>
      <c r="V17" s="486"/>
      <c r="W17" s="483"/>
      <c r="X17" s="86" t="str">
        <f t="shared" si="0"/>
        <v/>
      </c>
      <c r="Y17" s="465"/>
      <c r="Z17" s="466"/>
      <c r="AA17" s="223" t="str">
        <f>+IF(T17="UI",'Tasas por grupos escalonada'!$C$32,IF(T17="UYU",'Tasas por grupos escalonada'!$C$31,IF(T17="USD",'Tasas por grupos escalonada'!$C$33,"")))</f>
        <v/>
      </c>
      <c r="AB17" s="486"/>
      <c r="AC17" s="486"/>
      <c r="AD17" s="486"/>
      <c r="AE17" s="486"/>
      <c r="AF17" s="90" t="str">
        <f t="shared" si="1"/>
        <v/>
      </c>
      <c r="AG17" s="91" t="str">
        <f t="shared" si="2"/>
        <v/>
      </c>
      <c r="AH17" s="92" t="str">
        <f t="shared" si="3"/>
        <v/>
      </c>
      <c r="AI17" s="93" t="str">
        <f t="shared" si="4"/>
        <v/>
      </c>
      <c r="AJ17" s="93" t="str">
        <f t="shared" si="5"/>
        <v/>
      </c>
      <c r="AK17" s="289" t="str">
        <f t="shared" si="6"/>
        <v/>
      </c>
      <c r="AL17" s="99" t="str">
        <f t="shared" si="7"/>
        <v/>
      </c>
      <c r="AN17" s="34" t="b">
        <f t="shared" si="8"/>
        <v>0</v>
      </c>
    </row>
    <row r="18" spans="1:40">
      <c r="A18" s="483"/>
      <c r="B18" s="486"/>
      <c r="C18" s="483"/>
      <c r="D18" s="487"/>
      <c r="E18" s="487"/>
      <c r="F18" s="486"/>
      <c r="G18" s="486" t="str">
        <f>+IFERROR(VLOOKUP(F18,Listas!$B:$C,2,0),"")</f>
        <v/>
      </c>
      <c r="H18" s="486"/>
      <c r="I18" s="486"/>
      <c r="J18" s="486"/>
      <c r="K18" s="483"/>
      <c r="L18" s="483"/>
      <c r="M18" s="547"/>
      <c r="N18" s="483"/>
      <c r="O18" s="487"/>
      <c r="P18" s="484"/>
      <c r="Q18" s="486"/>
      <c r="R18" s="486"/>
      <c r="S18" s="485"/>
      <c r="T18" s="486"/>
      <c r="U18" s="483"/>
      <c r="V18" s="486"/>
      <c r="W18" s="483"/>
      <c r="X18" s="86" t="str">
        <f t="shared" si="0"/>
        <v/>
      </c>
      <c r="Y18" s="465"/>
      <c r="Z18" s="466"/>
      <c r="AA18" s="223" t="str">
        <f>+IF(T18="UI",'Tasas por grupos escalonada'!$C$32,IF(T18="UYU",'Tasas por grupos escalonada'!$C$31,IF(T18="USD",'Tasas por grupos escalonada'!$C$33,"")))</f>
        <v/>
      </c>
      <c r="AB18" s="486"/>
      <c r="AC18" s="486"/>
      <c r="AD18" s="486"/>
      <c r="AE18" s="486"/>
      <c r="AF18" s="90" t="str">
        <f t="shared" si="1"/>
        <v/>
      </c>
      <c r="AG18" s="91" t="str">
        <f t="shared" si="2"/>
        <v/>
      </c>
      <c r="AH18" s="92" t="str">
        <f t="shared" si="3"/>
        <v/>
      </c>
      <c r="AI18" s="93" t="str">
        <f t="shared" si="4"/>
        <v/>
      </c>
      <c r="AJ18" s="93" t="str">
        <f t="shared" si="5"/>
        <v/>
      </c>
      <c r="AK18" s="289" t="str">
        <f t="shared" si="6"/>
        <v/>
      </c>
      <c r="AL18" s="99" t="str">
        <f t="shared" si="7"/>
        <v/>
      </c>
      <c r="AN18" s="34" t="b">
        <f t="shared" si="8"/>
        <v>0</v>
      </c>
    </row>
    <row r="19" spans="1:40">
      <c r="A19" s="483"/>
      <c r="B19" s="486"/>
      <c r="C19" s="483"/>
      <c r="D19" s="487"/>
      <c r="E19" s="487"/>
      <c r="F19" s="486"/>
      <c r="G19" s="486" t="str">
        <f>+IFERROR(VLOOKUP(F19,Listas!$B:$C,2,0),"")</f>
        <v/>
      </c>
      <c r="H19" s="486"/>
      <c r="I19" s="486"/>
      <c r="J19" s="486"/>
      <c r="K19" s="483"/>
      <c r="L19" s="483"/>
      <c r="M19" s="547"/>
      <c r="N19" s="483"/>
      <c r="O19" s="487"/>
      <c r="P19" s="484"/>
      <c r="Q19" s="486"/>
      <c r="R19" s="486"/>
      <c r="S19" s="485"/>
      <c r="T19" s="486"/>
      <c r="U19" s="483"/>
      <c r="V19" s="486"/>
      <c r="W19" s="483"/>
      <c r="X19" s="86" t="str">
        <f t="shared" si="0"/>
        <v/>
      </c>
      <c r="Y19" s="465"/>
      <c r="Z19" s="466"/>
      <c r="AA19" s="223" t="str">
        <f>+IF(T19="UI",'Tasas por grupos escalonada'!$C$32,IF(T19="UYU",'Tasas por grupos escalonada'!$C$31,IF(T19="USD",'Tasas por grupos escalonada'!$C$33,"")))</f>
        <v/>
      </c>
      <c r="AB19" s="486"/>
      <c r="AC19" s="486"/>
      <c r="AD19" s="486"/>
      <c r="AE19" s="486"/>
      <c r="AF19" s="90" t="str">
        <f t="shared" si="1"/>
        <v/>
      </c>
      <c r="AG19" s="91" t="str">
        <f t="shared" si="2"/>
        <v/>
      </c>
      <c r="AH19" s="92" t="str">
        <f t="shared" si="3"/>
        <v/>
      </c>
      <c r="AI19" s="93" t="str">
        <f t="shared" si="4"/>
        <v/>
      </c>
      <c r="AJ19" s="93" t="str">
        <f t="shared" si="5"/>
        <v/>
      </c>
      <c r="AK19" s="289" t="str">
        <f t="shared" si="6"/>
        <v/>
      </c>
      <c r="AL19" s="99" t="str">
        <f t="shared" si="7"/>
        <v/>
      </c>
      <c r="AN19" s="34" t="b">
        <f t="shared" si="8"/>
        <v>0</v>
      </c>
    </row>
    <row r="20" spans="1:40">
      <c r="A20" s="483"/>
      <c r="B20" s="486"/>
      <c r="C20" s="483"/>
      <c r="D20" s="487"/>
      <c r="E20" s="487"/>
      <c r="F20" s="486"/>
      <c r="G20" s="486" t="str">
        <f>+IFERROR(VLOOKUP(F20,Listas!$B:$C,2,0),"")</f>
        <v/>
      </c>
      <c r="H20" s="486"/>
      <c r="I20" s="486"/>
      <c r="J20" s="486"/>
      <c r="K20" s="483"/>
      <c r="L20" s="483"/>
      <c r="M20" s="547"/>
      <c r="N20" s="483"/>
      <c r="O20" s="487"/>
      <c r="P20" s="484"/>
      <c r="Q20" s="486"/>
      <c r="R20" s="486"/>
      <c r="S20" s="486"/>
      <c r="T20" s="486"/>
      <c r="U20" s="483"/>
      <c r="V20" s="486"/>
      <c r="W20" s="483"/>
      <c r="X20" s="86" t="str">
        <f t="shared" si="0"/>
        <v/>
      </c>
      <c r="Y20" s="465"/>
      <c r="Z20" s="466"/>
      <c r="AA20" s="223" t="str">
        <f>+IF(T20="UI",'Tasas por grupos escalonada'!$C$32,IF(T20="UYU",'Tasas por grupos escalonada'!$C$31,IF(T20="USD",'Tasas por grupos escalonada'!$C$33,"")))</f>
        <v/>
      </c>
      <c r="AB20" s="486"/>
      <c r="AC20" s="486"/>
      <c r="AD20" s="486"/>
      <c r="AE20" s="486"/>
      <c r="AF20" s="90" t="str">
        <f t="shared" si="1"/>
        <v/>
      </c>
      <c r="AG20" s="91" t="str">
        <f t="shared" si="2"/>
        <v/>
      </c>
      <c r="AH20" s="92" t="str">
        <f t="shared" si="3"/>
        <v/>
      </c>
      <c r="AI20" s="93" t="str">
        <f t="shared" si="4"/>
        <v/>
      </c>
      <c r="AJ20" s="93" t="str">
        <f t="shared" si="5"/>
        <v/>
      </c>
      <c r="AK20" s="289" t="str">
        <f t="shared" si="6"/>
        <v/>
      </c>
      <c r="AL20" s="99" t="str">
        <f t="shared" si="7"/>
        <v/>
      </c>
      <c r="AN20" s="34" t="b">
        <f t="shared" si="8"/>
        <v>0</v>
      </c>
    </row>
    <row r="21" spans="1:40" ht="15.75" customHeight="1">
      <c r="A21" s="483"/>
      <c r="B21" s="486"/>
      <c r="C21" s="483"/>
      <c r="D21" s="487"/>
      <c r="E21" s="487"/>
      <c r="F21" s="486"/>
      <c r="G21" s="486" t="str">
        <f>+IFERROR(VLOOKUP(F21,Listas!$B:$C,2,0),"")</f>
        <v/>
      </c>
      <c r="H21" s="486"/>
      <c r="I21" s="486"/>
      <c r="J21" s="486"/>
      <c r="K21" s="483"/>
      <c r="L21" s="483"/>
      <c r="M21" s="547"/>
      <c r="N21" s="483"/>
      <c r="O21" s="487"/>
      <c r="P21" s="484"/>
      <c r="Q21" s="486"/>
      <c r="R21" s="486"/>
      <c r="S21" s="486"/>
      <c r="T21" s="486"/>
      <c r="U21" s="483"/>
      <c r="V21" s="486"/>
      <c r="W21" s="483"/>
      <c r="X21" s="86" t="str">
        <f t="shared" si="0"/>
        <v/>
      </c>
      <c r="Y21" s="465"/>
      <c r="Z21" s="466"/>
      <c r="AA21" s="223" t="str">
        <f>+IF(T21="UI",'Tasas por grupos escalonada'!$C$32,IF(T21="UYU",'Tasas por grupos escalonada'!$C$31,IF(T21="USD",'Tasas por grupos escalonada'!$C$33,"")))</f>
        <v/>
      </c>
      <c r="AB21" s="486"/>
      <c r="AC21" s="486"/>
      <c r="AD21" s="486"/>
      <c r="AE21" s="486"/>
      <c r="AF21" s="90" t="str">
        <f t="shared" si="1"/>
        <v/>
      </c>
      <c r="AG21" s="91" t="str">
        <f t="shared" si="2"/>
        <v/>
      </c>
      <c r="AH21" s="92" t="str">
        <f t="shared" si="3"/>
        <v/>
      </c>
      <c r="AI21" s="93" t="str">
        <f t="shared" si="4"/>
        <v/>
      </c>
      <c r="AJ21" s="93" t="str">
        <f t="shared" si="5"/>
        <v/>
      </c>
      <c r="AK21" s="289" t="str">
        <f t="shared" si="6"/>
        <v/>
      </c>
      <c r="AL21" s="99" t="str">
        <f t="shared" si="7"/>
        <v/>
      </c>
      <c r="AN21" s="34" t="b">
        <f t="shared" si="8"/>
        <v>0</v>
      </c>
    </row>
    <row r="22" spans="1:40" ht="15.75" customHeight="1">
      <c r="A22" s="483"/>
      <c r="B22" s="486"/>
      <c r="C22" s="483"/>
      <c r="D22" s="487"/>
      <c r="E22" s="487"/>
      <c r="F22" s="486"/>
      <c r="G22" s="486" t="str">
        <f>+IFERROR(VLOOKUP(F22,Listas!$B:$C,2,0),"")</f>
        <v/>
      </c>
      <c r="H22" s="486"/>
      <c r="I22" s="486"/>
      <c r="J22" s="486"/>
      <c r="K22" s="483"/>
      <c r="L22" s="483"/>
      <c r="M22" s="547"/>
      <c r="N22" s="483"/>
      <c r="O22" s="487"/>
      <c r="P22" s="484"/>
      <c r="Q22" s="486"/>
      <c r="R22" s="486"/>
      <c r="S22" s="486"/>
      <c r="T22" s="486"/>
      <c r="U22" s="483"/>
      <c r="V22" s="486"/>
      <c r="W22" s="483"/>
      <c r="X22" s="86" t="str">
        <f t="shared" si="0"/>
        <v/>
      </c>
      <c r="Y22" s="465"/>
      <c r="Z22" s="466"/>
      <c r="AA22" s="223" t="str">
        <f>+IF(T22="UI",'Tasas por grupos escalonada'!$C$32,IF(T22="UYU",'Tasas por grupos escalonada'!$C$31,IF(T22="USD",'Tasas por grupos escalonada'!$C$33,"")))</f>
        <v/>
      </c>
      <c r="AB22" s="486"/>
      <c r="AC22" s="486"/>
      <c r="AD22" s="486"/>
      <c r="AE22" s="486"/>
      <c r="AF22" s="90" t="str">
        <f t="shared" si="1"/>
        <v/>
      </c>
      <c r="AG22" s="91" t="str">
        <f t="shared" si="2"/>
        <v/>
      </c>
      <c r="AH22" s="92" t="str">
        <f t="shared" si="3"/>
        <v/>
      </c>
      <c r="AI22" s="93" t="str">
        <f t="shared" si="4"/>
        <v/>
      </c>
      <c r="AJ22" s="93" t="str">
        <f t="shared" si="5"/>
        <v/>
      </c>
      <c r="AK22" s="289" t="str">
        <f t="shared" si="6"/>
        <v/>
      </c>
      <c r="AL22" s="99" t="str">
        <f t="shared" si="7"/>
        <v/>
      </c>
      <c r="AN22" s="34" t="b">
        <f t="shared" si="8"/>
        <v>0</v>
      </c>
    </row>
    <row r="23" spans="1:40" ht="15.75" customHeight="1">
      <c r="A23" s="483"/>
      <c r="B23" s="486"/>
      <c r="C23" s="483"/>
      <c r="D23" s="487"/>
      <c r="E23" s="487"/>
      <c r="F23" s="486"/>
      <c r="G23" s="486" t="str">
        <f>+IFERROR(VLOOKUP(F23,Listas!$B:$C,2,0),"")</f>
        <v/>
      </c>
      <c r="H23" s="486"/>
      <c r="I23" s="486"/>
      <c r="J23" s="486"/>
      <c r="K23" s="483"/>
      <c r="L23" s="483"/>
      <c r="M23" s="547"/>
      <c r="N23" s="483"/>
      <c r="O23" s="487"/>
      <c r="P23" s="484"/>
      <c r="Q23" s="486"/>
      <c r="R23" s="486"/>
      <c r="S23" s="486"/>
      <c r="T23" s="486"/>
      <c r="U23" s="483"/>
      <c r="V23" s="486"/>
      <c r="W23" s="483"/>
      <c r="X23" s="86" t="str">
        <f t="shared" si="0"/>
        <v/>
      </c>
      <c r="Y23" s="465"/>
      <c r="Z23" s="466"/>
      <c r="AA23" s="223" t="str">
        <f>+IF(T23="UI",'Tasas por grupos escalonada'!$C$32,IF(T23="UYU",'Tasas por grupos escalonada'!$C$31,IF(T23="USD",'Tasas por grupos escalonada'!$C$33,"")))</f>
        <v/>
      </c>
      <c r="AB23" s="486"/>
      <c r="AC23" s="486"/>
      <c r="AD23" s="486"/>
      <c r="AE23" s="486"/>
      <c r="AF23" s="90" t="str">
        <f t="shared" si="1"/>
        <v/>
      </c>
      <c r="AG23" s="91" t="str">
        <f t="shared" si="2"/>
        <v/>
      </c>
      <c r="AH23" s="92" t="str">
        <f t="shared" si="3"/>
        <v/>
      </c>
      <c r="AI23" s="93" t="str">
        <f t="shared" si="4"/>
        <v/>
      </c>
      <c r="AJ23" s="93" t="str">
        <f t="shared" si="5"/>
        <v/>
      </c>
      <c r="AK23" s="289" t="str">
        <f t="shared" si="6"/>
        <v/>
      </c>
      <c r="AL23" s="99" t="str">
        <f t="shared" si="7"/>
        <v/>
      </c>
      <c r="AN23" s="34" t="b">
        <f t="shared" si="8"/>
        <v>0</v>
      </c>
    </row>
    <row r="24" spans="1:40" ht="15.75" customHeight="1">
      <c r="A24" s="483"/>
      <c r="B24" s="486"/>
      <c r="C24" s="483"/>
      <c r="D24" s="487"/>
      <c r="E24" s="487"/>
      <c r="F24" s="486"/>
      <c r="G24" s="486" t="str">
        <f>+IFERROR(VLOOKUP(F24,Listas!$B:$C,2,0),"")</f>
        <v/>
      </c>
      <c r="H24" s="486"/>
      <c r="I24" s="486"/>
      <c r="J24" s="486"/>
      <c r="K24" s="483"/>
      <c r="L24" s="483"/>
      <c r="M24" s="547"/>
      <c r="N24" s="483"/>
      <c r="O24" s="487"/>
      <c r="P24" s="484"/>
      <c r="Q24" s="486"/>
      <c r="R24" s="486"/>
      <c r="S24" s="486"/>
      <c r="T24" s="486"/>
      <c r="U24" s="483"/>
      <c r="V24" s="486"/>
      <c r="W24" s="483"/>
      <c r="X24" s="86" t="str">
        <f t="shared" si="0"/>
        <v/>
      </c>
      <c r="Y24" s="465"/>
      <c r="Z24" s="466"/>
      <c r="AA24" s="223" t="str">
        <f>+IF(T24="UI",'Tasas por grupos escalonada'!$C$32,IF(T24="UYU",'Tasas por grupos escalonada'!$C$31,IF(T24="USD",'Tasas por grupos escalonada'!$C$33,"")))</f>
        <v/>
      </c>
      <c r="AB24" s="486"/>
      <c r="AC24" s="486"/>
      <c r="AD24" s="486"/>
      <c r="AE24" s="486"/>
      <c r="AF24" s="90" t="str">
        <f t="shared" si="1"/>
        <v/>
      </c>
      <c r="AG24" s="91" t="str">
        <f t="shared" si="2"/>
        <v/>
      </c>
      <c r="AH24" s="92" t="str">
        <f t="shared" si="3"/>
        <v/>
      </c>
      <c r="AI24" s="93" t="str">
        <f t="shared" si="4"/>
        <v/>
      </c>
      <c r="AJ24" s="93" t="str">
        <f t="shared" si="5"/>
        <v/>
      </c>
      <c r="AK24" s="289" t="str">
        <f t="shared" si="6"/>
        <v/>
      </c>
      <c r="AL24" s="99" t="str">
        <f t="shared" si="7"/>
        <v/>
      </c>
      <c r="AN24" s="34" t="b">
        <f t="shared" si="8"/>
        <v>0</v>
      </c>
    </row>
    <row r="25" spans="1:40" ht="15.75" customHeight="1">
      <c r="A25" s="483"/>
      <c r="B25" s="486"/>
      <c r="C25" s="483"/>
      <c r="D25" s="487"/>
      <c r="E25" s="487"/>
      <c r="F25" s="486"/>
      <c r="G25" s="486" t="str">
        <f>+IFERROR(VLOOKUP(F25,Listas!$B:$C,2,0),"")</f>
        <v/>
      </c>
      <c r="H25" s="486"/>
      <c r="I25" s="486"/>
      <c r="J25" s="486"/>
      <c r="K25" s="483"/>
      <c r="L25" s="483"/>
      <c r="M25" s="547"/>
      <c r="N25" s="483"/>
      <c r="O25" s="487"/>
      <c r="P25" s="484"/>
      <c r="Q25" s="486"/>
      <c r="R25" s="486"/>
      <c r="S25" s="486"/>
      <c r="T25" s="486"/>
      <c r="U25" s="483"/>
      <c r="V25" s="486"/>
      <c r="W25" s="483"/>
      <c r="X25" s="86" t="str">
        <f t="shared" si="0"/>
        <v/>
      </c>
      <c r="Y25" s="465"/>
      <c r="Z25" s="466"/>
      <c r="AA25" s="223" t="str">
        <f>+IF(T25="UI",'Tasas por grupos escalonada'!$C$32,IF(T25="UYU",'Tasas por grupos escalonada'!$C$31,IF(T25="USD",'Tasas por grupos escalonada'!$C$33,"")))</f>
        <v/>
      </c>
      <c r="AB25" s="486"/>
      <c r="AC25" s="486"/>
      <c r="AD25" s="486"/>
      <c r="AE25" s="486"/>
      <c r="AF25" s="90" t="str">
        <f t="shared" si="1"/>
        <v/>
      </c>
      <c r="AG25" s="91" t="str">
        <f t="shared" si="2"/>
        <v/>
      </c>
      <c r="AH25" s="92" t="str">
        <f t="shared" si="3"/>
        <v/>
      </c>
      <c r="AI25" s="93" t="str">
        <f t="shared" si="4"/>
        <v/>
      </c>
      <c r="AJ25" s="93" t="str">
        <f t="shared" si="5"/>
        <v/>
      </c>
      <c r="AK25" s="289" t="str">
        <f t="shared" si="6"/>
        <v/>
      </c>
      <c r="AL25" s="99" t="str">
        <f t="shared" si="7"/>
        <v/>
      </c>
      <c r="AN25" s="34" t="b">
        <f t="shared" si="8"/>
        <v>0</v>
      </c>
    </row>
    <row r="26" spans="1:40" ht="15.75" customHeight="1">
      <c r="A26" s="483"/>
      <c r="B26" s="486"/>
      <c r="C26" s="483"/>
      <c r="D26" s="487"/>
      <c r="E26" s="487"/>
      <c r="F26" s="486"/>
      <c r="G26" s="486" t="str">
        <f>+IFERROR(VLOOKUP(F26,Listas!$B:$C,2,0),"")</f>
        <v/>
      </c>
      <c r="H26" s="486"/>
      <c r="I26" s="486"/>
      <c r="J26" s="486"/>
      <c r="K26" s="483"/>
      <c r="L26" s="483"/>
      <c r="M26" s="547"/>
      <c r="N26" s="483"/>
      <c r="O26" s="487"/>
      <c r="P26" s="484"/>
      <c r="Q26" s="486"/>
      <c r="R26" s="486"/>
      <c r="S26" s="486"/>
      <c r="T26" s="486"/>
      <c r="U26" s="483"/>
      <c r="V26" s="486"/>
      <c r="W26" s="483"/>
      <c r="X26" s="86" t="str">
        <f t="shared" si="0"/>
        <v/>
      </c>
      <c r="Y26" s="465"/>
      <c r="Z26" s="466"/>
      <c r="AA26" s="223" t="str">
        <f>+IF(T26="UI",'Tasas por grupos escalonada'!$C$32,IF(T26="UYU",'Tasas por grupos escalonada'!$C$31,IF(T26="USD",'Tasas por grupos escalonada'!$C$33,"")))</f>
        <v/>
      </c>
      <c r="AB26" s="486"/>
      <c r="AC26" s="486"/>
      <c r="AD26" s="486"/>
      <c r="AE26" s="486"/>
      <c r="AF26" s="90" t="str">
        <f t="shared" si="1"/>
        <v/>
      </c>
      <c r="AG26" s="91" t="str">
        <f t="shared" si="2"/>
        <v/>
      </c>
      <c r="AH26" s="92" t="str">
        <f t="shared" si="3"/>
        <v/>
      </c>
      <c r="AI26" s="93" t="str">
        <f t="shared" si="4"/>
        <v/>
      </c>
      <c r="AJ26" s="93" t="str">
        <f t="shared" si="5"/>
        <v/>
      </c>
      <c r="AK26" s="289" t="str">
        <f t="shared" si="6"/>
        <v/>
      </c>
      <c r="AL26" s="99" t="str">
        <f t="shared" si="7"/>
        <v/>
      </c>
      <c r="AN26" s="34" t="b">
        <f t="shared" si="8"/>
        <v>0</v>
      </c>
    </row>
    <row r="27" spans="1:40" ht="15.75" customHeight="1">
      <c r="A27" s="483"/>
      <c r="B27" s="486"/>
      <c r="C27" s="483"/>
      <c r="D27" s="487"/>
      <c r="E27" s="487"/>
      <c r="F27" s="486"/>
      <c r="G27" s="486" t="str">
        <f>+IFERROR(VLOOKUP(F27,Listas!$B:$C,2,0),"")</f>
        <v/>
      </c>
      <c r="H27" s="486"/>
      <c r="I27" s="486"/>
      <c r="J27" s="486"/>
      <c r="K27" s="483"/>
      <c r="L27" s="483"/>
      <c r="M27" s="547"/>
      <c r="N27" s="483"/>
      <c r="O27" s="487"/>
      <c r="P27" s="484"/>
      <c r="Q27" s="486"/>
      <c r="R27" s="486"/>
      <c r="S27" s="486"/>
      <c r="T27" s="486"/>
      <c r="U27" s="483"/>
      <c r="V27" s="486"/>
      <c r="W27" s="483"/>
      <c r="X27" s="86" t="str">
        <f t="shared" si="0"/>
        <v/>
      </c>
      <c r="Y27" s="465"/>
      <c r="Z27" s="466"/>
      <c r="AA27" s="223" t="str">
        <f>+IF(T27="UI",'Tasas por grupos escalonada'!$C$32,IF(T27="UYU",'Tasas por grupos escalonada'!$C$31,IF(T27="USD",'Tasas por grupos escalonada'!$C$33,"")))</f>
        <v/>
      </c>
      <c r="AB27" s="486"/>
      <c r="AC27" s="486"/>
      <c r="AD27" s="486"/>
      <c r="AE27" s="486"/>
      <c r="AF27" s="90" t="str">
        <f t="shared" si="1"/>
        <v/>
      </c>
      <c r="AG27" s="91" t="str">
        <f t="shared" si="2"/>
        <v/>
      </c>
      <c r="AH27" s="92" t="str">
        <f t="shared" si="3"/>
        <v/>
      </c>
      <c r="AI27" s="93" t="str">
        <f t="shared" si="4"/>
        <v/>
      </c>
      <c r="AJ27" s="93" t="str">
        <f t="shared" si="5"/>
        <v/>
      </c>
      <c r="AK27" s="289" t="str">
        <f t="shared" si="6"/>
        <v/>
      </c>
      <c r="AL27" s="99" t="str">
        <f t="shared" si="7"/>
        <v/>
      </c>
      <c r="AN27" s="34" t="b">
        <f t="shared" si="8"/>
        <v>0</v>
      </c>
    </row>
    <row r="28" spans="1:40" ht="15.75" customHeight="1">
      <c r="A28" s="483"/>
      <c r="B28" s="486"/>
      <c r="C28" s="483"/>
      <c r="D28" s="487"/>
      <c r="E28" s="487"/>
      <c r="F28" s="486"/>
      <c r="G28" s="486" t="str">
        <f>+IFERROR(VLOOKUP(F28,Listas!$B:$C,2,0),"")</f>
        <v/>
      </c>
      <c r="H28" s="486"/>
      <c r="I28" s="486"/>
      <c r="J28" s="486"/>
      <c r="K28" s="483"/>
      <c r="L28" s="483"/>
      <c r="M28" s="547"/>
      <c r="N28" s="483"/>
      <c r="O28" s="487"/>
      <c r="P28" s="484"/>
      <c r="Q28" s="486"/>
      <c r="R28" s="486"/>
      <c r="S28" s="486"/>
      <c r="T28" s="486"/>
      <c r="U28" s="483"/>
      <c r="V28" s="486"/>
      <c r="W28" s="483"/>
      <c r="X28" s="86" t="str">
        <f t="shared" si="0"/>
        <v/>
      </c>
      <c r="Y28" s="465"/>
      <c r="Z28" s="466"/>
      <c r="AA28" s="223" t="str">
        <f>+IF(T28="UI",'Tasas por grupos escalonada'!$C$32,IF(T28="UYU",'Tasas por grupos escalonada'!$C$31,IF(T28="USD",'Tasas por grupos escalonada'!$C$33,"")))</f>
        <v/>
      </c>
      <c r="AB28" s="486"/>
      <c r="AC28" s="486"/>
      <c r="AD28" s="486"/>
      <c r="AE28" s="486"/>
      <c r="AF28" s="90" t="str">
        <f t="shared" si="1"/>
        <v/>
      </c>
      <c r="AG28" s="91" t="str">
        <f t="shared" si="2"/>
        <v/>
      </c>
      <c r="AH28" s="92" t="str">
        <f t="shared" si="3"/>
        <v/>
      </c>
      <c r="AI28" s="93" t="str">
        <f t="shared" si="4"/>
        <v/>
      </c>
      <c r="AJ28" s="93" t="str">
        <f t="shared" si="5"/>
        <v/>
      </c>
      <c r="AK28" s="289" t="str">
        <f t="shared" si="6"/>
        <v/>
      </c>
      <c r="AL28" s="99" t="str">
        <f t="shared" si="7"/>
        <v/>
      </c>
      <c r="AN28" s="34" t="b">
        <f t="shared" si="8"/>
        <v>0</v>
      </c>
    </row>
    <row r="29" spans="1:40" ht="15.75" customHeight="1">
      <c r="A29" s="483"/>
      <c r="B29" s="486"/>
      <c r="C29" s="483"/>
      <c r="D29" s="487"/>
      <c r="E29" s="487"/>
      <c r="F29" s="486"/>
      <c r="G29" s="486" t="str">
        <f>+IFERROR(VLOOKUP(F29,Listas!$B:$C,2,0),"")</f>
        <v/>
      </c>
      <c r="H29" s="486"/>
      <c r="I29" s="486"/>
      <c r="J29" s="486"/>
      <c r="K29" s="483"/>
      <c r="L29" s="483"/>
      <c r="M29" s="547"/>
      <c r="N29" s="483"/>
      <c r="O29" s="487"/>
      <c r="P29" s="484"/>
      <c r="Q29" s="486"/>
      <c r="R29" s="486"/>
      <c r="S29" s="486"/>
      <c r="T29" s="486"/>
      <c r="U29" s="483"/>
      <c r="V29" s="486"/>
      <c r="W29" s="483"/>
      <c r="X29" s="86" t="str">
        <f t="shared" si="0"/>
        <v/>
      </c>
      <c r="Y29" s="465"/>
      <c r="Z29" s="466"/>
      <c r="AA29" s="223" t="str">
        <f>+IF(T29="UI",'Tasas por grupos escalonada'!$C$32,IF(T29="UYU",'Tasas por grupos escalonada'!$C$31,IF(T29="USD",'Tasas por grupos escalonada'!$C$33,"")))</f>
        <v/>
      </c>
      <c r="AB29" s="486"/>
      <c r="AC29" s="486"/>
      <c r="AD29" s="486"/>
      <c r="AE29" s="486"/>
      <c r="AF29" s="90" t="str">
        <f t="shared" si="1"/>
        <v/>
      </c>
      <c r="AG29" s="91" t="str">
        <f t="shared" si="2"/>
        <v/>
      </c>
      <c r="AH29" s="92" t="str">
        <f t="shared" si="3"/>
        <v/>
      </c>
      <c r="AI29" s="93" t="str">
        <f t="shared" si="4"/>
        <v/>
      </c>
      <c r="AJ29" s="93" t="str">
        <f t="shared" si="5"/>
        <v/>
      </c>
      <c r="AK29" s="289" t="str">
        <f t="shared" si="6"/>
        <v/>
      </c>
      <c r="AL29" s="99" t="str">
        <f t="shared" si="7"/>
        <v/>
      </c>
      <c r="AN29" s="34" t="b">
        <f t="shared" si="8"/>
        <v>0</v>
      </c>
    </row>
    <row r="30" spans="1:40" ht="15.75" customHeight="1">
      <c r="A30" s="483"/>
      <c r="B30" s="486"/>
      <c r="C30" s="483"/>
      <c r="D30" s="487"/>
      <c r="E30" s="487"/>
      <c r="F30" s="486"/>
      <c r="G30" s="486" t="str">
        <f>+IFERROR(VLOOKUP(F30,Listas!$B:$C,2,0),"")</f>
        <v/>
      </c>
      <c r="H30" s="486"/>
      <c r="I30" s="486"/>
      <c r="J30" s="486"/>
      <c r="K30" s="483"/>
      <c r="L30" s="483"/>
      <c r="M30" s="547"/>
      <c r="N30" s="483"/>
      <c r="O30" s="487"/>
      <c r="P30" s="484"/>
      <c r="Q30" s="486"/>
      <c r="R30" s="486"/>
      <c r="S30" s="486"/>
      <c r="T30" s="486"/>
      <c r="U30" s="483"/>
      <c r="V30" s="486"/>
      <c r="W30" s="483"/>
      <c r="X30" s="86" t="str">
        <f t="shared" si="0"/>
        <v/>
      </c>
      <c r="Y30" s="465"/>
      <c r="Z30" s="466"/>
      <c r="AA30" s="223" t="str">
        <f>+IF(T30="UI",'Tasas por grupos escalonada'!$C$32,IF(T30="UYU",'Tasas por grupos escalonada'!$C$31,IF(T30="USD",'Tasas por grupos escalonada'!$C$33,"")))</f>
        <v/>
      </c>
      <c r="AB30" s="486"/>
      <c r="AC30" s="486"/>
      <c r="AD30" s="486"/>
      <c r="AE30" s="486"/>
      <c r="AF30" s="90" t="str">
        <f t="shared" si="1"/>
        <v/>
      </c>
      <c r="AG30" s="91" t="str">
        <f t="shared" si="2"/>
        <v/>
      </c>
      <c r="AH30" s="92" t="str">
        <f t="shared" si="3"/>
        <v/>
      </c>
      <c r="AI30" s="93" t="str">
        <f t="shared" si="4"/>
        <v/>
      </c>
      <c r="AJ30" s="93" t="str">
        <f t="shared" si="5"/>
        <v/>
      </c>
      <c r="AK30" s="289" t="str">
        <f t="shared" si="6"/>
        <v/>
      </c>
      <c r="AL30" s="99" t="str">
        <f t="shared" si="7"/>
        <v/>
      </c>
      <c r="AN30" s="34" t="b">
        <f t="shared" si="8"/>
        <v>0</v>
      </c>
    </row>
    <row r="31" spans="1:40" ht="15.75" customHeight="1">
      <c r="A31" s="483"/>
      <c r="B31" s="486"/>
      <c r="C31" s="483"/>
      <c r="D31" s="487"/>
      <c r="E31" s="487"/>
      <c r="F31" s="486"/>
      <c r="G31" s="486" t="str">
        <f>+IFERROR(VLOOKUP(F31,Listas!$B:$C,2,0),"")</f>
        <v/>
      </c>
      <c r="H31" s="486"/>
      <c r="I31" s="486"/>
      <c r="J31" s="486"/>
      <c r="K31" s="483"/>
      <c r="L31" s="483"/>
      <c r="M31" s="547"/>
      <c r="N31" s="483"/>
      <c r="O31" s="487"/>
      <c r="P31" s="484"/>
      <c r="Q31" s="486"/>
      <c r="R31" s="486"/>
      <c r="S31" s="486"/>
      <c r="T31" s="486"/>
      <c r="U31" s="483"/>
      <c r="V31" s="486"/>
      <c r="W31" s="483"/>
      <c r="X31" s="86" t="str">
        <f t="shared" si="0"/>
        <v/>
      </c>
      <c r="Y31" s="465"/>
      <c r="Z31" s="466"/>
      <c r="AA31" s="223" t="str">
        <f>+IF(T31="UI",'Tasas por grupos escalonada'!$C$32,IF(T31="UYU",'Tasas por grupos escalonada'!$C$31,IF(T31="USD",'Tasas por grupos escalonada'!$C$33,"")))</f>
        <v/>
      </c>
      <c r="AB31" s="486"/>
      <c r="AC31" s="486"/>
      <c r="AD31" s="486"/>
      <c r="AE31" s="486"/>
      <c r="AF31" s="90" t="str">
        <f t="shared" si="1"/>
        <v/>
      </c>
      <c r="AG31" s="91" t="str">
        <f t="shared" si="2"/>
        <v/>
      </c>
      <c r="AH31" s="92" t="str">
        <f t="shared" si="3"/>
        <v/>
      </c>
      <c r="AI31" s="93" t="str">
        <f t="shared" si="4"/>
        <v/>
      </c>
      <c r="AJ31" s="93" t="str">
        <f t="shared" si="5"/>
        <v/>
      </c>
      <c r="AK31" s="289" t="str">
        <f t="shared" si="6"/>
        <v/>
      </c>
      <c r="AL31" s="99" t="str">
        <f t="shared" si="7"/>
        <v/>
      </c>
      <c r="AN31" s="34" t="b">
        <f t="shared" si="8"/>
        <v>0</v>
      </c>
    </row>
    <row r="32" spans="1:40" ht="15.75" customHeight="1">
      <c r="A32" s="483"/>
      <c r="B32" s="486"/>
      <c r="C32" s="483"/>
      <c r="D32" s="487"/>
      <c r="E32" s="487"/>
      <c r="F32" s="486"/>
      <c r="G32" s="486" t="str">
        <f>+IFERROR(VLOOKUP(F32,Listas!$B:$C,2,0),"")</f>
        <v/>
      </c>
      <c r="H32" s="486"/>
      <c r="I32" s="486"/>
      <c r="J32" s="486"/>
      <c r="K32" s="483"/>
      <c r="L32" s="483"/>
      <c r="M32" s="547"/>
      <c r="N32" s="483"/>
      <c r="O32" s="487"/>
      <c r="P32" s="484"/>
      <c r="Q32" s="486"/>
      <c r="R32" s="486"/>
      <c r="S32" s="486"/>
      <c r="T32" s="486"/>
      <c r="U32" s="483"/>
      <c r="V32" s="486"/>
      <c r="W32" s="483"/>
      <c r="X32" s="86" t="str">
        <f t="shared" si="0"/>
        <v/>
      </c>
      <c r="Y32" s="465"/>
      <c r="Z32" s="466"/>
      <c r="AA32" s="223" t="str">
        <f>+IF(T32="UI",'Tasas por grupos escalonada'!$C$32,IF(T32="UYU",'Tasas por grupos escalonada'!$C$31,IF(T32="USD",'Tasas por grupos escalonada'!$C$33,"")))</f>
        <v/>
      </c>
      <c r="AB32" s="486"/>
      <c r="AC32" s="486"/>
      <c r="AD32" s="486"/>
      <c r="AE32" s="486"/>
      <c r="AF32" s="90" t="str">
        <f t="shared" si="1"/>
        <v/>
      </c>
      <c r="AG32" s="91" t="str">
        <f t="shared" si="2"/>
        <v/>
      </c>
      <c r="AH32" s="92" t="str">
        <f t="shared" si="3"/>
        <v/>
      </c>
      <c r="AI32" s="93" t="str">
        <f t="shared" si="4"/>
        <v/>
      </c>
      <c r="AJ32" s="93" t="str">
        <f t="shared" si="5"/>
        <v/>
      </c>
      <c r="AK32" s="289" t="str">
        <f t="shared" si="6"/>
        <v/>
      </c>
      <c r="AL32" s="99" t="str">
        <f t="shared" si="7"/>
        <v/>
      </c>
      <c r="AN32" s="34" t="b">
        <f t="shared" si="8"/>
        <v>0</v>
      </c>
    </row>
    <row r="33" spans="1:40" ht="15.75" customHeight="1">
      <c r="A33" s="483"/>
      <c r="B33" s="486"/>
      <c r="C33" s="483"/>
      <c r="D33" s="487"/>
      <c r="E33" s="487"/>
      <c r="F33" s="486"/>
      <c r="G33" s="486" t="str">
        <f>+IFERROR(VLOOKUP(F33,Listas!$B:$C,2,0),"")</f>
        <v/>
      </c>
      <c r="H33" s="486"/>
      <c r="I33" s="486"/>
      <c r="J33" s="486"/>
      <c r="K33" s="483"/>
      <c r="L33" s="483"/>
      <c r="M33" s="547"/>
      <c r="N33" s="483"/>
      <c r="O33" s="487"/>
      <c r="P33" s="484"/>
      <c r="Q33" s="486"/>
      <c r="R33" s="486"/>
      <c r="S33" s="486"/>
      <c r="T33" s="486"/>
      <c r="U33" s="483"/>
      <c r="V33" s="486"/>
      <c r="W33" s="483"/>
      <c r="X33" s="86" t="str">
        <f t="shared" si="0"/>
        <v/>
      </c>
      <c r="Y33" s="465"/>
      <c r="Z33" s="466"/>
      <c r="AA33" s="223" t="str">
        <f>+IF(T33="UI",'Tasas por grupos escalonada'!$C$32,IF(T33="UYU",'Tasas por grupos escalonada'!$C$31,IF(T33="USD",'Tasas por grupos escalonada'!$C$33,"")))</f>
        <v/>
      </c>
      <c r="AB33" s="486"/>
      <c r="AC33" s="486"/>
      <c r="AD33" s="486"/>
      <c r="AE33" s="486"/>
      <c r="AF33" s="90" t="str">
        <f t="shared" si="1"/>
        <v/>
      </c>
      <c r="AG33" s="91" t="str">
        <f t="shared" si="2"/>
        <v/>
      </c>
      <c r="AH33" s="92" t="str">
        <f t="shared" si="3"/>
        <v/>
      </c>
      <c r="AI33" s="93" t="str">
        <f t="shared" si="4"/>
        <v/>
      </c>
      <c r="AJ33" s="93" t="str">
        <f t="shared" si="5"/>
        <v/>
      </c>
      <c r="AK33" s="289" t="str">
        <f t="shared" si="6"/>
        <v/>
      </c>
      <c r="AL33" s="99" t="str">
        <f t="shared" si="7"/>
        <v/>
      </c>
      <c r="AN33" s="34" t="b">
        <f t="shared" si="8"/>
        <v>0</v>
      </c>
    </row>
    <row r="34" spans="1:40" ht="15.75" customHeight="1">
      <c r="A34" s="483"/>
      <c r="B34" s="486"/>
      <c r="C34" s="483"/>
      <c r="D34" s="487"/>
      <c r="E34" s="487"/>
      <c r="F34" s="486"/>
      <c r="G34" s="486" t="str">
        <f>+IFERROR(VLOOKUP(F34,Listas!$B:$C,2,0),"")</f>
        <v/>
      </c>
      <c r="H34" s="486"/>
      <c r="I34" s="486"/>
      <c r="J34" s="486"/>
      <c r="K34" s="483"/>
      <c r="L34" s="483"/>
      <c r="M34" s="547"/>
      <c r="N34" s="483"/>
      <c r="O34" s="487"/>
      <c r="P34" s="484"/>
      <c r="Q34" s="486"/>
      <c r="R34" s="486"/>
      <c r="S34" s="486"/>
      <c r="T34" s="486"/>
      <c r="U34" s="483"/>
      <c r="V34" s="486"/>
      <c r="W34" s="483"/>
      <c r="X34" s="86" t="str">
        <f t="shared" si="0"/>
        <v/>
      </c>
      <c r="Y34" s="465"/>
      <c r="Z34" s="466"/>
      <c r="AA34" s="223" t="str">
        <f>+IF(T34="UI",'Tasas por grupos escalonada'!$C$32,IF(T34="UYU",'Tasas por grupos escalonada'!$C$31,IF(T34="USD",'Tasas por grupos escalonada'!$C$33,"")))</f>
        <v/>
      </c>
      <c r="AB34" s="486"/>
      <c r="AC34" s="486"/>
      <c r="AD34" s="486"/>
      <c r="AE34" s="486"/>
      <c r="AF34" s="90" t="str">
        <f t="shared" si="1"/>
        <v/>
      </c>
      <c r="AG34" s="91" t="str">
        <f t="shared" si="2"/>
        <v/>
      </c>
      <c r="AH34" s="92" t="str">
        <f t="shared" si="3"/>
        <v/>
      </c>
      <c r="AI34" s="93" t="str">
        <f t="shared" si="4"/>
        <v/>
      </c>
      <c r="AJ34" s="93" t="str">
        <f t="shared" si="5"/>
        <v/>
      </c>
      <c r="AK34" s="289" t="str">
        <f t="shared" si="6"/>
        <v/>
      </c>
      <c r="AL34" s="99" t="str">
        <f t="shared" si="7"/>
        <v/>
      </c>
      <c r="AN34" s="34" t="b">
        <f t="shared" si="8"/>
        <v>0</v>
      </c>
    </row>
    <row r="35" spans="1:40" ht="15.75" customHeight="1">
      <c r="A35" s="483"/>
      <c r="B35" s="486"/>
      <c r="C35" s="483"/>
      <c r="D35" s="487"/>
      <c r="E35" s="487"/>
      <c r="F35" s="486"/>
      <c r="G35" s="486" t="str">
        <f>+IFERROR(VLOOKUP(F35,Listas!$B:$C,2,0),"")</f>
        <v/>
      </c>
      <c r="H35" s="486"/>
      <c r="I35" s="486"/>
      <c r="J35" s="486"/>
      <c r="K35" s="483"/>
      <c r="L35" s="483"/>
      <c r="M35" s="547"/>
      <c r="N35" s="483"/>
      <c r="O35" s="487"/>
      <c r="P35" s="484"/>
      <c r="Q35" s="486"/>
      <c r="R35" s="486"/>
      <c r="S35" s="486"/>
      <c r="T35" s="486"/>
      <c r="U35" s="483"/>
      <c r="V35" s="486"/>
      <c r="W35" s="483"/>
      <c r="X35" s="86" t="str">
        <f t="shared" si="0"/>
        <v/>
      </c>
      <c r="Y35" s="465"/>
      <c r="Z35" s="466"/>
      <c r="AA35" s="223" t="str">
        <f>+IF(T35="UI",'Tasas por grupos escalonada'!$C$32,IF(T35="UYU",'Tasas por grupos escalonada'!$C$31,IF(T35="USD",'Tasas por grupos escalonada'!$C$33,"")))</f>
        <v/>
      </c>
      <c r="AB35" s="486"/>
      <c r="AC35" s="486"/>
      <c r="AD35" s="486"/>
      <c r="AE35" s="486"/>
      <c r="AF35" s="90" t="str">
        <f t="shared" si="1"/>
        <v/>
      </c>
      <c r="AG35" s="91" t="str">
        <f t="shared" si="2"/>
        <v/>
      </c>
      <c r="AH35" s="92" t="str">
        <f t="shared" si="3"/>
        <v/>
      </c>
      <c r="AI35" s="93" t="str">
        <f t="shared" si="4"/>
        <v/>
      </c>
      <c r="AJ35" s="93" t="str">
        <f t="shared" si="5"/>
        <v/>
      </c>
      <c r="AK35" s="289" t="str">
        <f t="shared" si="6"/>
        <v/>
      </c>
      <c r="AL35" s="99" t="str">
        <f t="shared" si="7"/>
        <v/>
      </c>
      <c r="AN35" s="34" t="b">
        <f t="shared" si="8"/>
        <v>0</v>
      </c>
    </row>
    <row r="36" spans="1:40" ht="15.75" customHeight="1">
      <c r="A36" s="483"/>
      <c r="B36" s="486"/>
      <c r="C36" s="483"/>
      <c r="D36" s="487"/>
      <c r="E36" s="487"/>
      <c r="F36" s="486"/>
      <c r="G36" s="486" t="str">
        <f>+IFERROR(VLOOKUP(F36,Listas!$B:$C,2,0),"")</f>
        <v/>
      </c>
      <c r="H36" s="486"/>
      <c r="I36" s="486"/>
      <c r="J36" s="486"/>
      <c r="K36" s="483"/>
      <c r="L36" s="483"/>
      <c r="M36" s="547"/>
      <c r="N36" s="483"/>
      <c r="O36" s="487"/>
      <c r="P36" s="484"/>
      <c r="Q36" s="486"/>
      <c r="R36" s="486"/>
      <c r="S36" s="486"/>
      <c r="T36" s="486"/>
      <c r="U36" s="483"/>
      <c r="V36" s="486"/>
      <c r="W36" s="483"/>
      <c r="X36" s="86" t="str">
        <f t="shared" si="0"/>
        <v/>
      </c>
      <c r="Y36" s="465"/>
      <c r="Z36" s="466"/>
      <c r="AA36" s="223" t="str">
        <f>+IF(T36="UI",'Tasas por grupos escalonada'!$C$32,IF(T36="UYU",'Tasas por grupos escalonada'!$C$31,IF(T36="USD",'Tasas por grupos escalonada'!$C$33,"")))</f>
        <v/>
      </c>
      <c r="AB36" s="486"/>
      <c r="AC36" s="486"/>
      <c r="AD36" s="486"/>
      <c r="AE36" s="486"/>
      <c r="AF36" s="90" t="str">
        <f t="shared" si="1"/>
        <v/>
      </c>
      <c r="AG36" s="91" t="str">
        <f t="shared" si="2"/>
        <v/>
      </c>
      <c r="AH36" s="92" t="str">
        <f t="shared" si="3"/>
        <v/>
      </c>
      <c r="AI36" s="93" t="str">
        <f t="shared" si="4"/>
        <v/>
      </c>
      <c r="AJ36" s="93" t="str">
        <f t="shared" si="5"/>
        <v/>
      </c>
      <c r="AK36" s="289" t="str">
        <f t="shared" si="6"/>
        <v/>
      </c>
      <c r="AL36" s="99" t="str">
        <f t="shared" si="7"/>
        <v/>
      </c>
      <c r="AN36" s="34" t="b">
        <f t="shared" si="8"/>
        <v>0</v>
      </c>
    </row>
    <row r="37" spans="1:40" ht="15.75" customHeight="1">
      <c r="A37" s="483"/>
      <c r="B37" s="486"/>
      <c r="C37" s="483"/>
      <c r="D37" s="487"/>
      <c r="E37" s="487"/>
      <c r="F37" s="486"/>
      <c r="G37" s="486" t="str">
        <f>+IFERROR(VLOOKUP(F37,Listas!$B:$C,2,0),"")</f>
        <v/>
      </c>
      <c r="H37" s="486"/>
      <c r="I37" s="486"/>
      <c r="J37" s="486"/>
      <c r="K37" s="483"/>
      <c r="L37" s="483"/>
      <c r="M37" s="547"/>
      <c r="N37" s="483"/>
      <c r="O37" s="487"/>
      <c r="P37" s="484"/>
      <c r="Q37" s="486"/>
      <c r="R37" s="486"/>
      <c r="S37" s="486"/>
      <c r="T37" s="486"/>
      <c r="U37" s="483"/>
      <c r="V37" s="486"/>
      <c r="W37" s="483"/>
      <c r="X37" s="86" t="str">
        <f t="shared" si="0"/>
        <v/>
      </c>
      <c r="Y37" s="465"/>
      <c r="Z37" s="466"/>
      <c r="AA37" s="223" t="str">
        <f>+IF(T37="UI",'Tasas por grupos escalonada'!$C$32,IF(T37="UYU",'Tasas por grupos escalonada'!$C$31,IF(T37="USD",'Tasas por grupos escalonada'!$C$33,"")))</f>
        <v/>
      </c>
      <c r="AB37" s="486"/>
      <c r="AC37" s="486"/>
      <c r="AD37" s="486"/>
      <c r="AE37" s="486"/>
      <c r="AF37" s="90" t="str">
        <f t="shared" si="1"/>
        <v/>
      </c>
      <c r="AG37" s="91" t="str">
        <f t="shared" si="2"/>
        <v/>
      </c>
      <c r="AH37" s="92" t="str">
        <f t="shared" si="3"/>
        <v/>
      </c>
      <c r="AI37" s="93" t="str">
        <f t="shared" si="4"/>
        <v/>
      </c>
      <c r="AJ37" s="93" t="str">
        <f t="shared" si="5"/>
        <v/>
      </c>
      <c r="AK37" s="289" t="str">
        <f t="shared" si="6"/>
        <v/>
      </c>
      <c r="AL37" s="99" t="str">
        <f t="shared" si="7"/>
        <v/>
      </c>
      <c r="AN37" s="34" t="b">
        <f t="shared" si="8"/>
        <v>0</v>
      </c>
    </row>
    <row r="38" spans="1:40" ht="15.75" customHeight="1">
      <c r="A38" s="483"/>
      <c r="B38" s="486"/>
      <c r="C38" s="483"/>
      <c r="D38" s="487"/>
      <c r="E38" s="487"/>
      <c r="F38" s="486"/>
      <c r="G38" s="486" t="str">
        <f>+IFERROR(VLOOKUP(F38,Listas!$B:$C,2,0),"")</f>
        <v/>
      </c>
      <c r="H38" s="486"/>
      <c r="I38" s="486"/>
      <c r="J38" s="486"/>
      <c r="K38" s="483"/>
      <c r="L38" s="483"/>
      <c r="M38" s="547"/>
      <c r="N38" s="483"/>
      <c r="O38" s="487"/>
      <c r="P38" s="484"/>
      <c r="Q38" s="486"/>
      <c r="R38" s="486"/>
      <c r="S38" s="486"/>
      <c r="T38" s="486"/>
      <c r="U38" s="483"/>
      <c r="V38" s="486"/>
      <c r="W38" s="483"/>
      <c r="X38" s="86" t="str">
        <f t="shared" si="0"/>
        <v/>
      </c>
      <c r="Y38" s="465"/>
      <c r="Z38" s="466"/>
      <c r="AA38" s="223" t="str">
        <f>+IF(T38="UI",'Tasas por grupos escalonada'!$C$32,IF(T38="UYU",'Tasas por grupos escalonada'!$C$31,IF(T38="USD",'Tasas por grupos escalonada'!$C$33,"")))</f>
        <v/>
      </c>
      <c r="AB38" s="486"/>
      <c r="AC38" s="486"/>
      <c r="AD38" s="486"/>
      <c r="AE38" s="486"/>
      <c r="AF38" s="90" t="str">
        <f t="shared" si="1"/>
        <v/>
      </c>
      <c r="AG38" s="91" t="str">
        <f t="shared" si="2"/>
        <v/>
      </c>
      <c r="AH38" s="92" t="str">
        <f t="shared" si="3"/>
        <v/>
      </c>
      <c r="AI38" s="93" t="str">
        <f t="shared" si="4"/>
        <v/>
      </c>
      <c r="AJ38" s="93" t="str">
        <f t="shared" si="5"/>
        <v/>
      </c>
      <c r="AK38" s="289" t="str">
        <f t="shared" si="6"/>
        <v/>
      </c>
      <c r="AL38" s="99" t="str">
        <f t="shared" si="7"/>
        <v/>
      </c>
      <c r="AN38" s="34" t="b">
        <f t="shared" si="8"/>
        <v>0</v>
      </c>
    </row>
    <row r="39" spans="1:40" ht="15.75" customHeight="1">
      <c r="A39" s="483"/>
      <c r="B39" s="486"/>
      <c r="C39" s="483"/>
      <c r="D39" s="487"/>
      <c r="E39" s="487"/>
      <c r="F39" s="486"/>
      <c r="G39" s="486" t="str">
        <f>+IFERROR(VLOOKUP(F39,Listas!$B:$C,2,0),"")</f>
        <v/>
      </c>
      <c r="H39" s="486"/>
      <c r="I39" s="486"/>
      <c r="J39" s="486"/>
      <c r="K39" s="483"/>
      <c r="L39" s="483"/>
      <c r="M39" s="547"/>
      <c r="N39" s="483"/>
      <c r="O39" s="487"/>
      <c r="P39" s="484"/>
      <c r="Q39" s="486"/>
      <c r="R39" s="486"/>
      <c r="S39" s="486"/>
      <c r="T39" s="486"/>
      <c r="U39" s="483"/>
      <c r="V39" s="486"/>
      <c r="W39" s="483"/>
      <c r="X39" s="86" t="str">
        <f t="shared" si="0"/>
        <v/>
      </c>
      <c r="Y39" s="465"/>
      <c r="Z39" s="466"/>
      <c r="AA39" s="223" t="str">
        <f>+IF(T39="UI",'Tasas por grupos escalonada'!$C$32,IF(T39="UYU",'Tasas por grupos escalonada'!$C$31,IF(T39="USD",'Tasas por grupos escalonada'!$C$33,"")))</f>
        <v/>
      </c>
      <c r="AB39" s="486"/>
      <c r="AC39" s="486"/>
      <c r="AD39" s="486"/>
      <c r="AE39" s="486"/>
      <c r="AF39" s="90" t="str">
        <f t="shared" si="1"/>
        <v/>
      </c>
      <c r="AG39" s="91" t="str">
        <f t="shared" si="2"/>
        <v/>
      </c>
      <c r="AH39" s="92" t="str">
        <f t="shared" si="3"/>
        <v/>
      </c>
      <c r="AI39" s="93" t="str">
        <f t="shared" si="4"/>
        <v/>
      </c>
      <c r="AJ39" s="93" t="str">
        <f t="shared" si="5"/>
        <v/>
      </c>
      <c r="AK39" s="289" t="str">
        <f t="shared" si="6"/>
        <v/>
      </c>
      <c r="AL39" s="99" t="str">
        <f t="shared" si="7"/>
        <v/>
      </c>
      <c r="AN39" s="34" t="b">
        <f t="shared" si="8"/>
        <v>0</v>
      </c>
    </row>
    <row r="40" spans="1:40" ht="15.75" customHeight="1">
      <c r="A40" s="483"/>
      <c r="B40" s="486"/>
      <c r="C40" s="483"/>
      <c r="D40" s="487"/>
      <c r="E40" s="487"/>
      <c r="F40" s="486"/>
      <c r="G40" s="486" t="str">
        <f>+IFERROR(VLOOKUP(F40,Listas!$B:$C,2,0),"")</f>
        <v/>
      </c>
      <c r="H40" s="486"/>
      <c r="I40" s="486"/>
      <c r="J40" s="486"/>
      <c r="K40" s="483"/>
      <c r="L40" s="483"/>
      <c r="M40" s="547"/>
      <c r="N40" s="483"/>
      <c r="O40" s="487"/>
      <c r="P40" s="484"/>
      <c r="Q40" s="486"/>
      <c r="R40" s="486"/>
      <c r="S40" s="486"/>
      <c r="T40" s="486"/>
      <c r="U40" s="483"/>
      <c r="V40" s="486"/>
      <c r="W40" s="483"/>
      <c r="X40" s="86" t="str">
        <f t="shared" si="0"/>
        <v/>
      </c>
      <c r="Y40" s="465"/>
      <c r="Z40" s="466"/>
      <c r="AA40" s="223" t="str">
        <f>+IF(T40="UI",'Tasas por grupos escalonada'!$C$32,IF(T40="UYU",'Tasas por grupos escalonada'!$C$31,IF(T40="USD",'Tasas por grupos escalonada'!$C$33,"")))</f>
        <v/>
      </c>
      <c r="AB40" s="486"/>
      <c r="AC40" s="486"/>
      <c r="AD40" s="486"/>
      <c r="AE40" s="486"/>
      <c r="AF40" s="90" t="str">
        <f t="shared" si="1"/>
        <v/>
      </c>
      <c r="AG40" s="91" t="str">
        <f t="shared" si="2"/>
        <v/>
      </c>
      <c r="AH40" s="92" t="str">
        <f t="shared" si="3"/>
        <v/>
      </c>
      <c r="AI40" s="93" t="str">
        <f t="shared" si="4"/>
        <v/>
      </c>
      <c r="AJ40" s="93" t="str">
        <f t="shared" si="5"/>
        <v/>
      </c>
      <c r="AK40" s="289" t="str">
        <f t="shared" si="6"/>
        <v/>
      </c>
      <c r="AL40" s="99" t="str">
        <f t="shared" si="7"/>
        <v/>
      </c>
      <c r="AN40" s="34" t="b">
        <f t="shared" si="8"/>
        <v>0</v>
      </c>
    </row>
    <row r="41" spans="1:40" ht="15.75" customHeight="1">
      <c r="A41" s="483"/>
      <c r="B41" s="486"/>
      <c r="C41" s="483"/>
      <c r="D41" s="487"/>
      <c r="E41" s="487"/>
      <c r="F41" s="486"/>
      <c r="G41" s="486" t="str">
        <f>+IFERROR(VLOOKUP(F41,Listas!$B:$C,2,0),"")</f>
        <v/>
      </c>
      <c r="H41" s="486"/>
      <c r="I41" s="486"/>
      <c r="J41" s="486"/>
      <c r="K41" s="483"/>
      <c r="L41" s="483"/>
      <c r="M41" s="547"/>
      <c r="N41" s="483"/>
      <c r="O41" s="487"/>
      <c r="P41" s="484"/>
      <c r="Q41" s="486"/>
      <c r="R41" s="486"/>
      <c r="S41" s="486"/>
      <c r="T41" s="486"/>
      <c r="U41" s="483"/>
      <c r="V41" s="486"/>
      <c r="W41" s="483"/>
      <c r="X41" s="86" t="str">
        <f t="shared" si="0"/>
        <v/>
      </c>
      <c r="Y41" s="465"/>
      <c r="Z41" s="466"/>
      <c r="AA41" s="223" t="str">
        <f>+IF(T41="UI",'Tasas por grupos escalonada'!$C$32,IF(T41="UYU",'Tasas por grupos escalonada'!$C$31,IF(T41="USD",'Tasas por grupos escalonada'!$C$33,"")))</f>
        <v/>
      </c>
      <c r="AB41" s="486"/>
      <c r="AC41" s="486"/>
      <c r="AD41" s="486"/>
      <c r="AE41" s="486"/>
      <c r="AF41" s="90" t="str">
        <f t="shared" si="1"/>
        <v/>
      </c>
      <c r="AG41" s="91" t="str">
        <f t="shared" si="2"/>
        <v/>
      </c>
      <c r="AH41" s="92" t="str">
        <f t="shared" si="3"/>
        <v/>
      </c>
      <c r="AI41" s="93" t="str">
        <f t="shared" si="4"/>
        <v/>
      </c>
      <c r="AJ41" s="93" t="str">
        <f t="shared" si="5"/>
        <v/>
      </c>
      <c r="AK41" s="289" t="str">
        <f t="shared" si="6"/>
        <v/>
      </c>
      <c r="AL41" s="99" t="str">
        <f t="shared" si="7"/>
        <v/>
      </c>
      <c r="AN41" s="34" t="b">
        <f t="shared" si="8"/>
        <v>0</v>
      </c>
    </row>
    <row r="42" spans="1:40" ht="15.75" customHeight="1">
      <c r="A42" s="483"/>
      <c r="B42" s="486"/>
      <c r="C42" s="483"/>
      <c r="D42" s="487"/>
      <c r="E42" s="487"/>
      <c r="F42" s="486"/>
      <c r="G42" s="486" t="str">
        <f>+IFERROR(VLOOKUP(F42,Listas!$B:$C,2,0),"")</f>
        <v/>
      </c>
      <c r="H42" s="486"/>
      <c r="I42" s="486"/>
      <c r="J42" s="486"/>
      <c r="K42" s="483"/>
      <c r="L42" s="483"/>
      <c r="M42" s="547"/>
      <c r="N42" s="483"/>
      <c r="O42" s="487"/>
      <c r="P42" s="484"/>
      <c r="Q42" s="486"/>
      <c r="R42" s="486"/>
      <c r="S42" s="486"/>
      <c r="T42" s="486"/>
      <c r="U42" s="483"/>
      <c r="V42" s="486"/>
      <c r="W42" s="483"/>
      <c r="X42" s="86" t="str">
        <f t="shared" si="0"/>
        <v/>
      </c>
      <c r="Y42" s="465"/>
      <c r="Z42" s="466"/>
      <c r="AA42" s="223" t="str">
        <f>+IF(T42="UI",'Tasas por grupos escalonada'!$C$32,IF(T42="UYU",'Tasas por grupos escalonada'!$C$31,IF(T42="USD",'Tasas por grupos escalonada'!$C$33,"")))</f>
        <v/>
      </c>
      <c r="AB42" s="486"/>
      <c r="AC42" s="486"/>
      <c r="AD42" s="486"/>
      <c r="AE42" s="486"/>
      <c r="AF42" s="90" t="str">
        <f t="shared" si="1"/>
        <v/>
      </c>
      <c r="AG42" s="91" t="str">
        <f t="shared" si="2"/>
        <v/>
      </c>
      <c r="AH42" s="92" t="str">
        <f t="shared" si="3"/>
        <v/>
      </c>
      <c r="AI42" s="93" t="str">
        <f t="shared" si="4"/>
        <v/>
      </c>
      <c r="AJ42" s="93" t="str">
        <f t="shared" si="5"/>
        <v/>
      </c>
      <c r="AK42" s="289" t="str">
        <f t="shared" si="6"/>
        <v/>
      </c>
      <c r="AL42" s="99" t="str">
        <f t="shared" si="7"/>
        <v/>
      </c>
      <c r="AN42" s="34" t="b">
        <f t="shared" si="8"/>
        <v>0</v>
      </c>
    </row>
    <row r="43" spans="1:40" ht="15.75" customHeight="1">
      <c r="A43" s="483"/>
      <c r="B43" s="486"/>
      <c r="C43" s="483"/>
      <c r="D43" s="487"/>
      <c r="E43" s="487"/>
      <c r="F43" s="486"/>
      <c r="G43" s="486" t="str">
        <f>+IFERROR(VLOOKUP(F43,Listas!$B:$C,2,0),"")</f>
        <v/>
      </c>
      <c r="H43" s="486"/>
      <c r="I43" s="486"/>
      <c r="J43" s="486"/>
      <c r="K43" s="483"/>
      <c r="L43" s="483"/>
      <c r="M43" s="547"/>
      <c r="N43" s="483"/>
      <c r="O43" s="487"/>
      <c r="P43" s="484"/>
      <c r="Q43" s="486"/>
      <c r="R43" s="486"/>
      <c r="S43" s="486"/>
      <c r="T43" s="486"/>
      <c r="U43" s="483"/>
      <c r="V43" s="486"/>
      <c r="W43" s="483"/>
      <c r="X43" s="86" t="str">
        <f t="shared" si="0"/>
        <v/>
      </c>
      <c r="Y43" s="465"/>
      <c r="Z43" s="466"/>
      <c r="AA43" s="223" t="str">
        <f>+IF(T43="UI",'Tasas por grupos escalonada'!$C$32,IF(T43="UYU",'Tasas por grupos escalonada'!$C$31,IF(T43="USD",'Tasas por grupos escalonada'!$C$33,"")))</f>
        <v/>
      </c>
      <c r="AB43" s="486"/>
      <c r="AC43" s="486"/>
      <c r="AD43" s="486"/>
      <c r="AE43" s="486"/>
      <c r="AF43" s="90" t="str">
        <f t="shared" si="1"/>
        <v/>
      </c>
      <c r="AG43" s="91" t="str">
        <f t="shared" si="2"/>
        <v/>
      </c>
      <c r="AH43" s="92" t="str">
        <f t="shared" si="3"/>
        <v/>
      </c>
      <c r="AI43" s="93" t="str">
        <f t="shared" si="4"/>
        <v/>
      </c>
      <c r="AJ43" s="93" t="str">
        <f t="shared" si="5"/>
        <v/>
      </c>
      <c r="AK43" s="289" t="str">
        <f t="shared" si="6"/>
        <v/>
      </c>
      <c r="AL43" s="99" t="str">
        <f t="shared" si="7"/>
        <v/>
      </c>
      <c r="AN43" s="34" t="b">
        <f t="shared" si="8"/>
        <v>0</v>
      </c>
    </row>
    <row r="44" spans="1:40" ht="15.75" customHeight="1">
      <c r="A44" s="483"/>
      <c r="B44" s="486"/>
      <c r="C44" s="483"/>
      <c r="D44" s="487"/>
      <c r="E44" s="487"/>
      <c r="F44" s="486"/>
      <c r="G44" s="486" t="str">
        <f>+IFERROR(VLOOKUP(F44,Listas!$B:$C,2,0),"")</f>
        <v/>
      </c>
      <c r="H44" s="486"/>
      <c r="I44" s="486"/>
      <c r="J44" s="486"/>
      <c r="K44" s="483"/>
      <c r="L44" s="483"/>
      <c r="M44" s="547"/>
      <c r="N44" s="483"/>
      <c r="O44" s="487"/>
      <c r="P44" s="484"/>
      <c r="Q44" s="486"/>
      <c r="R44" s="486"/>
      <c r="S44" s="486"/>
      <c r="T44" s="486"/>
      <c r="U44" s="483"/>
      <c r="V44" s="486"/>
      <c r="W44" s="483"/>
      <c r="X44" s="86" t="str">
        <f t="shared" si="0"/>
        <v/>
      </c>
      <c r="Y44" s="465"/>
      <c r="Z44" s="466"/>
      <c r="AA44" s="223" t="str">
        <f>+IF(T44="UI",'Tasas por grupos escalonada'!$C$32,IF(T44="UYU",'Tasas por grupos escalonada'!$C$31,IF(T44="USD",'Tasas por grupos escalonada'!$C$33,"")))</f>
        <v/>
      </c>
      <c r="AB44" s="486"/>
      <c r="AC44" s="486"/>
      <c r="AD44" s="486"/>
      <c r="AE44" s="486"/>
      <c r="AF44" s="90" t="str">
        <f t="shared" si="1"/>
        <v/>
      </c>
      <c r="AG44" s="91" t="str">
        <f t="shared" si="2"/>
        <v/>
      </c>
      <c r="AH44" s="92" t="str">
        <f t="shared" si="3"/>
        <v/>
      </c>
      <c r="AI44" s="93" t="str">
        <f t="shared" si="4"/>
        <v/>
      </c>
      <c r="AJ44" s="93" t="str">
        <f t="shared" si="5"/>
        <v/>
      </c>
      <c r="AK44" s="289" t="str">
        <f t="shared" si="6"/>
        <v/>
      </c>
      <c r="AL44" s="99" t="str">
        <f t="shared" si="7"/>
        <v/>
      </c>
      <c r="AN44" s="34" t="b">
        <f t="shared" si="8"/>
        <v>0</v>
      </c>
    </row>
    <row r="45" spans="1:40" ht="15.75" customHeight="1">
      <c r="A45" s="483"/>
      <c r="B45" s="486"/>
      <c r="C45" s="483"/>
      <c r="D45" s="487"/>
      <c r="E45" s="487"/>
      <c r="F45" s="486"/>
      <c r="G45" s="486" t="str">
        <f>+IFERROR(VLOOKUP(F45,Listas!$B:$C,2,0),"")</f>
        <v/>
      </c>
      <c r="H45" s="486"/>
      <c r="I45" s="486"/>
      <c r="J45" s="486"/>
      <c r="K45" s="483"/>
      <c r="L45" s="483"/>
      <c r="M45" s="547"/>
      <c r="N45" s="483"/>
      <c r="O45" s="487"/>
      <c r="P45" s="484"/>
      <c r="Q45" s="486"/>
      <c r="R45" s="486"/>
      <c r="S45" s="486"/>
      <c r="T45" s="486"/>
      <c r="U45" s="483"/>
      <c r="V45" s="486"/>
      <c r="W45" s="483"/>
      <c r="X45" s="86" t="str">
        <f t="shared" si="0"/>
        <v/>
      </c>
      <c r="Y45" s="465"/>
      <c r="Z45" s="466"/>
      <c r="AA45" s="223" t="str">
        <f>+IF(T45="UI",'Tasas por grupos escalonada'!$C$32,IF(T45="UYU",'Tasas por grupos escalonada'!$C$31,IF(T45="USD",'Tasas por grupos escalonada'!$C$33,"")))</f>
        <v/>
      </c>
      <c r="AB45" s="486"/>
      <c r="AC45" s="486"/>
      <c r="AD45" s="486"/>
      <c r="AE45" s="486"/>
      <c r="AF45" s="90" t="str">
        <f t="shared" si="1"/>
        <v/>
      </c>
      <c r="AG45" s="91" t="str">
        <f t="shared" si="2"/>
        <v/>
      </c>
      <c r="AH45" s="92" t="str">
        <f t="shared" si="3"/>
        <v/>
      </c>
      <c r="AI45" s="93" t="str">
        <f t="shared" si="4"/>
        <v/>
      </c>
      <c r="AJ45" s="93" t="str">
        <f t="shared" si="5"/>
        <v/>
      </c>
      <c r="AK45" s="289" t="str">
        <f t="shared" si="6"/>
        <v/>
      </c>
      <c r="AL45" s="99" t="str">
        <f t="shared" si="7"/>
        <v/>
      </c>
      <c r="AN45" s="34" t="b">
        <f t="shared" si="8"/>
        <v>0</v>
      </c>
    </row>
    <row r="46" spans="1:40" ht="15.75" customHeight="1">
      <c r="A46" s="483"/>
      <c r="B46" s="486"/>
      <c r="C46" s="483"/>
      <c r="D46" s="487"/>
      <c r="E46" s="487"/>
      <c r="F46" s="486"/>
      <c r="G46" s="486" t="str">
        <f>+IFERROR(VLOOKUP(F46,Listas!$B:$C,2,0),"")</f>
        <v/>
      </c>
      <c r="H46" s="486"/>
      <c r="I46" s="486"/>
      <c r="J46" s="486"/>
      <c r="K46" s="483"/>
      <c r="L46" s="483"/>
      <c r="M46" s="547"/>
      <c r="N46" s="483"/>
      <c r="O46" s="487"/>
      <c r="P46" s="484"/>
      <c r="Q46" s="486"/>
      <c r="R46" s="486"/>
      <c r="S46" s="486"/>
      <c r="T46" s="486"/>
      <c r="U46" s="483"/>
      <c r="V46" s="486"/>
      <c r="W46" s="483"/>
      <c r="X46" s="86" t="str">
        <f t="shared" si="0"/>
        <v/>
      </c>
      <c r="Y46" s="465"/>
      <c r="Z46" s="466"/>
      <c r="AA46" s="223" t="str">
        <f>+IF(T46="UI",'Tasas por grupos escalonada'!$C$32,IF(T46="UYU",'Tasas por grupos escalonada'!$C$31,IF(T46="USD",'Tasas por grupos escalonada'!$C$33,"")))</f>
        <v/>
      </c>
      <c r="AB46" s="486"/>
      <c r="AC46" s="486"/>
      <c r="AD46" s="486"/>
      <c r="AE46" s="486"/>
      <c r="AF46" s="90" t="str">
        <f t="shared" si="1"/>
        <v/>
      </c>
      <c r="AG46" s="91" t="str">
        <f t="shared" si="2"/>
        <v/>
      </c>
      <c r="AH46" s="92" t="str">
        <f t="shared" si="3"/>
        <v/>
      </c>
      <c r="AI46" s="93" t="str">
        <f t="shared" si="4"/>
        <v/>
      </c>
      <c r="AJ46" s="93" t="str">
        <f t="shared" si="5"/>
        <v/>
      </c>
      <c r="AK46" s="289" t="str">
        <f t="shared" si="6"/>
        <v/>
      </c>
      <c r="AL46" s="99" t="str">
        <f t="shared" si="7"/>
        <v/>
      </c>
      <c r="AN46" s="34" t="b">
        <f t="shared" si="8"/>
        <v>0</v>
      </c>
    </row>
    <row r="47" spans="1:40" ht="15.75" customHeight="1">
      <c r="A47" s="483"/>
      <c r="B47" s="486"/>
      <c r="C47" s="483"/>
      <c r="D47" s="487"/>
      <c r="E47" s="487"/>
      <c r="F47" s="486"/>
      <c r="G47" s="486" t="str">
        <f>+IFERROR(VLOOKUP(F47,Listas!$B:$C,2,0),"")</f>
        <v/>
      </c>
      <c r="H47" s="486"/>
      <c r="I47" s="486"/>
      <c r="J47" s="486"/>
      <c r="K47" s="483"/>
      <c r="L47" s="483"/>
      <c r="M47" s="547"/>
      <c r="N47" s="483"/>
      <c r="O47" s="487"/>
      <c r="P47" s="484"/>
      <c r="Q47" s="486"/>
      <c r="R47" s="486"/>
      <c r="S47" s="486"/>
      <c r="T47" s="486"/>
      <c r="U47" s="483"/>
      <c r="V47" s="486"/>
      <c r="W47" s="483"/>
      <c r="X47" s="86" t="str">
        <f t="shared" si="0"/>
        <v/>
      </c>
      <c r="Y47" s="465"/>
      <c r="Z47" s="466"/>
      <c r="AA47" s="223" t="str">
        <f>+IF(T47="UI",'Tasas por grupos escalonada'!$C$32,IF(T47="UYU",'Tasas por grupos escalonada'!$C$31,IF(T47="USD",'Tasas por grupos escalonada'!$C$33,"")))</f>
        <v/>
      </c>
      <c r="AB47" s="486"/>
      <c r="AC47" s="486"/>
      <c r="AD47" s="486"/>
      <c r="AE47" s="486"/>
      <c r="AF47" s="90" t="str">
        <f t="shared" si="1"/>
        <v/>
      </c>
      <c r="AG47" s="91" t="str">
        <f t="shared" si="2"/>
        <v/>
      </c>
      <c r="AH47" s="92" t="str">
        <f t="shared" si="3"/>
        <v/>
      </c>
      <c r="AI47" s="93" t="str">
        <f t="shared" si="4"/>
        <v/>
      </c>
      <c r="AJ47" s="93" t="str">
        <f t="shared" si="5"/>
        <v/>
      </c>
      <c r="AK47" s="289" t="str">
        <f t="shared" si="6"/>
        <v/>
      </c>
      <c r="AL47" s="99" t="str">
        <f t="shared" si="7"/>
        <v/>
      </c>
      <c r="AN47" s="34" t="b">
        <f t="shared" si="8"/>
        <v>0</v>
      </c>
    </row>
    <row r="48" spans="1:40" ht="15.75" customHeight="1">
      <c r="A48" s="483"/>
      <c r="B48" s="486"/>
      <c r="C48" s="483"/>
      <c r="D48" s="487"/>
      <c r="E48" s="487"/>
      <c r="F48" s="486"/>
      <c r="G48" s="486" t="str">
        <f>+IFERROR(VLOOKUP(F48,Listas!$B:$C,2,0),"")</f>
        <v/>
      </c>
      <c r="H48" s="486"/>
      <c r="I48" s="486"/>
      <c r="J48" s="486"/>
      <c r="K48" s="483"/>
      <c r="L48" s="483"/>
      <c r="M48" s="547"/>
      <c r="N48" s="483"/>
      <c r="O48" s="487"/>
      <c r="P48" s="484"/>
      <c r="Q48" s="486"/>
      <c r="R48" s="486"/>
      <c r="S48" s="486"/>
      <c r="T48" s="486"/>
      <c r="U48" s="483"/>
      <c r="V48" s="486"/>
      <c r="W48" s="483"/>
      <c r="X48" s="86" t="str">
        <f t="shared" si="0"/>
        <v/>
      </c>
      <c r="Y48" s="465"/>
      <c r="Z48" s="466"/>
      <c r="AA48" s="223" t="str">
        <f>+IF(T48="UI",'Tasas por grupos escalonada'!$C$32,IF(T48="UYU",'Tasas por grupos escalonada'!$C$31,IF(T48="USD",'Tasas por grupos escalonada'!$C$33,"")))</f>
        <v/>
      </c>
      <c r="AB48" s="486"/>
      <c r="AC48" s="486"/>
      <c r="AD48" s="486"/>
      <c r="AE48" s="486"/>
      <c r="AF48" s="90" t="str">
        <f t="shared" si="1"/>
        <v/>
      </c>
      <c r="AG48" s="91" t="str">
        <f t="shared" si="2"/>
        <v/>
      </c>
      <c r="AH48" s="92" t="str">
        <f t="shared" si="3"/>
        <v/>
      </c>
      <c r="AI48" s="93" t="str">
        <f t="shared" si="4"/>
        <v/>
      </c>
      <c r="AJ48" s="93" t="str">
        <f t="shared" si="5"/>
        <v/>
      </c>
      <c r="AK48" s="289" t="str">
        <f t="shared" si="6"/>
        <v/>
      </c>
      <c r="AL48" s="99" t="str">
        <f t="shared" si="7"/>
        <v/>
      </c>
      <c r="AN48" s="34" t="b">
        <f t="shared" si="8"/>
        <v>0</v>
      </c>
    </row>
    <row r="49" spans="1:40" ht="15.75" customHeight="1">
      <c r="A49" s="483"/>
      <c r="B49" s="486"/>
      <c r="C49" s="483"/>
      <c r="D49" s="487"/>
      <c r="E49" s="487"/>
      <c r="F49" s="486"/>
      <c r="G49" s="486" t="str">
        <f>+IFERROR(VLOOKUP(F49,Listas!$B:$C,2,0),"")</f>
        <v/>
      </c>
      <c r="H49" s="486"/>
      <c r="I49" s="486"/>
      <c r="J49" s="486"/>
      <c r="K49" s="483"/>
      <c r="L49" s="483"/>
      <c r="M49" s="547"/>
      <c r="N49" s="483"/>
      <c r="O49" s="487"/>
      <c r="P49" s="484"/>
      <c r="Q49" s="486"/>
      <c r="R49" s="486"/>
      <c r="S49" s="486"/>
      <c r="T49" s="486"/>
      <c r="U49" s="483"/>
      <c r="V49" s="486"/>
      <c r="W49" s="483"/>
      <c r="X49" s="86" t="str">
        <f t="shared" si="0"/>
        <v/>
      </c>
      <c r="Y49" s="465"/>
      <c r="Z49" s="466"/>
      <c r="AA49" s="223" t="str">
        <f>+IF(T49="UI",'Tasas por grupos escalonada'!$C$32,IF(T49="UYU",'Tasas por grupos escalonada'!$C$31,IF(T49="USD",'Tasas por grupos escalonada'!$C$33,"")))</f>
        <v/>
      </c>
      <c r="AB49" s="486"/>
      <c r="AC49" s="486"/>
      <c r="AD49" s="486"/>
      <c r="AE49" s="486"/>
      <c r="AF49" s="90" t="str">
        <f t="shared" si="1"/>
        <v/>
      </c>
      <c r="AG49" s="91" t="str">
        <f t="shared" si="2"/>
        <v/>
      </c>
      <c r="AH49" s="92" t="str">
        <f t="shared" si="3"/>
        <v/>
      </c>
      <c r="AI49" s="93" t="str">
        <f t="shared" si="4"/>
        <v/>
      </c>
      <c r="AJ49" s="93" t="str">
        <f t="shared" si="5"/>
        <v/>
      </c>
      <c r="AK49" s="289" t="str">
        <f t="shared" si="6"/>
        <v/>
      </c>
      <c r="AL49" s="99" t="str">
        <f t="shared" si="7"/>
        <v/>
      </c>
      <c r="AN49" s="34" t="b">
        <f t="shared" si="8"/>
        <v>0</v>
      </c>
    </row>
    <row r="50" spans="1:40" ht="15.75" customHeight="1">
      <c r="A50" s="483"/>
      <c r="B50" s="486"/>
      <c r="C50" s="483"/>
      <c r="D50" s="487"/>
      <c r="E50" s="487"/>
      <c r="F50" s="486"/>
      <c r="G50" s="486" t="str">
        <f>+IFERROR(VLOOKUP(F50,Listas!$B:$C,2,0),"")</f>
        <v/>
      </c>
      <c r="H50" s="486"/>
      <c r="I50" s="486"/>
      <c r="J50" s="486"/>
      <c r="K50" s="483"/>
      <c r="L50" s="483"/>
      <c r="M50" s="547"/>
      <c r="N50" s="483"/>
      <c r="O50" s="487"/>
      <c r="P50" s="484"/>
      <c r="Q50" s="486"/>
      <c r="R50" s="486"/>
      <c r="S50" s="486"/>
      <c r="T50" s="486"/>
      <c r="U50" s="483"/>
      <c r="V50" s="486"/>
      <c r="W50" s="483"/>
      <c r="X50" s="86" t="str">
        <f t="shared" si="0"/>
        <v/>
      </c>
      <c r="Y50" s="465"/>
      <c r="Z50" s="466"/>
      <c r="AA50" s="223" t="str">
        <f>+IF(T50="UI",'Tasas por grupos escalonada'!$C$32,IF(T50="UYU",'Tasas por grupos escalonada'!$C$31,IF(T50="USD",'Tasas por grupos escalonada'!$C$33,"")))</f>
        <v/>
      </c>
      <c r="AB50" s="486"/>
      <c r="AC50" s="486"/>
      <c r="AD50" s="486"/>
      <c r="AE50" s="486"/>
      <c r="AF50" s="90" t="str">
        <f t="shared" si="1"/>
        <v/>
      </c>
      <c r="AG50" s="91" t="str">
        <f t="shared" si="2"/>
        <v/>
      </c>
      <c r="AH50" s="92" t="str">
        <f t="shared" si="3"/>
        <v/>
      </c>
      <c r="AI50" s="93" t="str">
        <f t="shared" si="4"/>
        <v/>
      </c>
      <c r="AJ50" s="93" t="str">
        <f t="shared" si="5"/>
        <v/>
      </c>
      <c r="AK50" s="289" t="str">
        <f t="shared" si="6"/>
        <v/>
      </c>
      <c r="AL50" s="99" t="str">
        <f t="shared" si="7"/>
        <v/>
      </c>
      <c r="AN50" s="34" t="b">
        <f t="shared" si="8"/>
        <v>0</v>
      </c>
    </row>
    <row r="51" spans="1:40" ht="15.75" customHeight="1">
      <c r="A51" s="483"/>
      <c r="B51" s="486"/>
      <c r="C51" s="483"/>
      <c r="D51" s="487"/>
      <c r="E51" s="487"/>
      <c r="F51" s="486"/>
      <c r="G51" s="486" t="str">
        <f>+IFERROR(VLOOKUP(F51,Listas!$B:$C,2,0),"")</f>
        <v/>
      </c>
      <c r="H51" s="486"/>
      <c r="I51" s="486"/>
      <c r="J51" s="486"/>
      <c r="K51" s="483"/>
      <c r="L51" s="483"/>
      <c r="M51" s="547"/>
      <c r="N51" s="483"/>
      <c r="O51" s="487"/>
      <c r="P51" s="484"/>
      <c r="Q51" s="486"/>
      <c r="R51" s="486"/>
      <c r="S51" s="486"/>
      <c r="T51" s="486"/>
      <c r="U51" s="483"/>
      <c r="V51" s="486"/>
      <c r="W51" s="483"/>
      <c r="X51" s="86" t="str">
        <f t="shared" si="0"/>
        <v/>
      </c>
      <c r="Y51" s="465"/>
      <c r="Z51" s="466"/>
      <c r="AA51" s="223" t="str">
        <f>+IF(T51="UI",'Tasas por grupos escalonada'!$C$32,IF(T51="UYU",'Tasas por grupos escalonada'!$C$31,IF(T51="USD",'Tasas por grupos escalonada'!$C$33,"")))</f>
        <v/>
      </c>
      <c r="AB51" s="486"/>
      <c r="AC51" s="486"/>
      <c r="AD51" s="486"/>
      <c r="AE51" s="486"/>
      <c r="AF51" s="90" t="str">
        <f t="shared" si="1"/>
        <v/>
      </c>
      <c r="AG51" s="91" t="str">
        <f t="shared" si="2"/>
        <v/>
      </c>
      <c r="AH51" s="92" t="str">
        <f t="shared" si="3"/>
        <v/>
      </c>
      <c r="AI51" s="93" t="str">
        <f t="shared" si="4"/>
        <v/>
      </c>
      <c r="AJ51" s="93" t="str">
        <f t="shared" si="5"/>
        <v/>
      </c>
      <c r="AK51" s="289" t="str">
        <f t="shared" si="6"/>
        <v/>
      </c>
      <c r="AL51" s="99" t="str">
        <f t="shared" si="7"/>
        <v/>
      </c>
      <c r="AN51" s="34" t="b">
        <f t="shared" si="8"/>
        <v>0</v>
      </c>
    </row>
    <row r="52" spans="1:40" ht="15.75" customHeight="1">
      <c r="A52" s="483"/>
      <c r="B52" s="486"/>
      <c r="C52" s="483"/>
      <c r="D52" s="487"/>
      <c r="E52" s="487"/>
      <c r="F52" s="486"/>
      <c r="G52" s="486" t="str">
        <f>+IFERROR(VLOOKUP(F52,Listas!$B:$C,2,0),"")</f>
        <v/>
      </c>
      <c r="H52" s="486"/>
      <c r="I52" s="486"/>
      <c r="J52" s="486"/>
      <c r="K52" s="483"/>
      <c r="L52" s="483"/>
      <c r="M52" s="547"/>
      <c r="N52" s="483"/>
      <c r="O52" s="487"/>
      <c r="P52" s="484"/>
      <c r="Q52" s="486"/>
      <c r="R52" s="486"/>
      <c r="S52" s="486"/>
      <c r="T52" s="486"/>
      <c r="U52" s="483"/>
      <c r="V52" s="486"/>
      <c r="W52" s="483"/>
      <c r="X52" s="86" t="str">
        <f t="shared" si="0"/>
        <v/>
      </c>
      <c r="Y52" s="465"/>
      <c r="Z52" s="466"/>
      <c r="AA52" s="223" t="str">
        <f>+IF(T52="UI",'Tasas por grupos escalonada'!$C$32,IF(T52="UYU",'Tasas por grupos escalonada'!$C$31,IF(T52="USD",'Tasas por grupos escalonada'!$C$33,"")))</f>
        <v/>
      </c>
      <c r="AB52" s="486"/>
      <c r="AC52" s="486"/>
      <c r="AD52" s="486"/>
      <c r="AE52" s="486"/>
      <c r="AF52" s="90" t="str">
        <f t="shared" si="1"/>
        <v/>
      </c>
      <c r="AG52" s="91" t="str">
        <f t="shared" si="2"/>
        <v/>
      </c>
      <c r="AH52" s="92" t="str">
        <f t="shared" si="3"/>
        <v/>
      </c>
      <c r="AI52" s="93" t="str">
        <f t="shared" si="4"/>
        <v/>
      </c>
      <c r="AJ52" s="93" t="str">
        <f t="shared" si="5"/>
        <v/>
      </c>
      <c r="AK52" s="289" t="str">
        <f t="shared" si="6"/>
        <v/>
      </c>
      <c r="AL52" s="99" t="str">
        <f t="shared" si="7"/>
        <v/>
      </c>
      <c r="AN52" s="34" t="b">
        <f t="shared" si="8"/>
        <v>0</v>
      </c>
    </row>
    <row r="53" spans="1:40" ht="15.75" customHeight="1">
      <c r="A53" s="483"/>
      <c r="B53" s="486"/>
      <c r="C53" s="483"/>
      <c r="D53" s="487"/>
      <c r="E53" s="487"/>
      <c r="F53" s="486"/>
      <c r="G53" s="486" t="str">
        <f>+IFERROR(VLOOKUP(F53,Listas!$B:$C,2,0),"")</f>
        <v/>
      </c>
      <c r="H53" s="486"/>
      <c r="I53" s="486"/>
      <c r="J53" s="486"/>
      <c r="K53" s="483"/>
      <c r="L53" s="483"/>
      <c r="M53" s="547"/>
      <c r="N53" s="483"/>
      <c r="O53" s="487"/>
      <c r="P53" s="484"/>
      <c r="Q53" s="486"/>
      <c r="R53" s="486"/>
      <c r="S53" s="486"/>
      <c r="T53" s="486"/>
      <c r="U53" s="483"/>
      <c r="V53" s="486"/>
      <c r="W53" s="483"/>
      <c r="X53" s="86" t="str">
        <f t="shared" si="0"/>
        <v/>
      </c>
      <c r="Y53" s="465"/>
      <c r="Z53" s="466"/>
      <c r="AA53" s="223" t="str">
        <f>+IF(T53="UI",'Tasas por grupos escalonada'!$C$32,IF(T53="UYU",'Tasas por grupos escalonada'!$C$31,IF(T53="USD",'Tasas por grupos escalonada'!$C$33,"")))</f>
        <v/>
      </c>
      <c r="AB53" s="486"/>
      <c r="AC53" s="486"/>
      <c r="AD53" s="486"/>
      <c r="AE53" s="486"/>
      <c r="AF53" s="90" t="str">
        <f t="shared" si="1"/>
        <v/>
      </c>
      <c r="AG53" s="91" t="str">
        <f t="shared" si="2"/>
        <v/>
      </c>
      <c r="AH53" s="92" t="str">
        <f t="shared" si="3"/>
        <v/>
      </c>
      <c r="AI53" s="93" t="str">
        <f t="shared" si="4"/>
        <v/>
      </c>
      <c r="AJ53" s="93" t="str">
        <f t="shared" si="5"/>
        <v/>
      </c>
      <c r="AK53" s="289" t="str">
        <f t="shared" si="6"/>
        <v/>
      </c>
      <c r="AL53" s="99" t="str">
        <f t="shared" si="7"/>
        <v/>
      </c>
      <c r="AN53" s="34" t="b">
        <f t="shared" si="8"/>
        <v>0</v>
      </c>
    </row>
    <row r="54" spans="1:40" ht="15.75" customHeight="1">
      <c r="A54" s="483"/>
      <c r="B54" s="486"/>
      <c r="C54" s="483"/>
      <c r="D54" s="487"/>
      <c r="E54" s="487"/>
      <c r="F54" s="486"/>
      <c r="G54" s="486" t="str">
        <f>+IFERROR(VLOOKUP(F54,Listas!$B:$C,2,0),"")</f>
        <v/>
      </c>
      <c r="H54" s="486"/>
      <c r="I54" s="486"/>
      <c r="J54" s="486"/>
      <c r="K54" s="483"/>
      <c r="L54" s="483"/>
      <c r="M54" s="547"/>
      <c r="N54" s="483"/>
      <c r="O54" s="487"/>
      <c r="P54" s="484"/>
      <c r="Q54" s="486"/>
      <c r="R54" s="486"/>
      <c r="S54" s="486"/>
      <c r="T54" s="486"/>
      <c r="U54" s="483"/>
      <c r="V54" s="486"/>
      <c r="W54" s="483"/>
      <c r="X54" s="86" t="str">
        <f t="shared" si="0"/>
        <v/>
      </c>
      <c r="Y54" s="465"/>
      <c r="Z54" s="466"/>
      <c r="AA54" s="223" t="str">
        <f>+IF(T54="UI",'Tasas por grupos escalonada'!$C$32,IF(T54="UYU",'Tasas por grupos escalonada'!$C$31,IF(T54="USD",'Tasas por grupos escalonada'!$C$33,"")))</f>
        <v/>
      </c>
      <c r="AB54" s="486"/>
      <c r="AC54" s="486"/>
      <c r="AD54" s="486"/>
      <c r="AE54" s="486"/>
      <c r="AF54" s="90" t="str">
        <f t="shared" si="1"/>
        <v/>
      </c>
      <c r="AG54" s="91" t="str">
        <f t="shared" si="2"/>
        <v/>
      </c>
      <c r="AH54" s="92" t="str">
        <f t="shared" si="3"/>
        <v/>
      </c>
      <c r="AI54" s="93" t="str">
        <f t="shared" si="4"/>
        <v/>
      </c>
      <c r="AJ54" s="93" t="str">
        <f t="shared" si="5"/>
        <v/>
      </c>
      <c r="AK54" s="289" t="str">
        <f t="shared" si="6"/>
        <v/>
      </c>
      <c r="AL54" s="99" t="str">
        <f t="shared" si="7"/>
        <v/>
      </c>
      <c r="AN54" s="34" t="b">
        <f t="shared" si="8"/>
        <v>0</v>
      </c>
    </row>
    <row r="55" spans="1:40" ht="15.75" customHeight="1">
      <c r="A55" s="483"/>
      <c r="B55" s="486"/>
      <c r="C55" s="483"/>
      <c r="D55" s="487"/>
      <c r="E55" s="487"/>
      <c r="F55" s="486"/>
      <c r="G55" s="486" t="str">
        <f>+IFERROR(VLOOKUP(F55,Listas!$B:$C,2,0),"")</f>
        <v/>
      </c>
      <c r="H55" s="486"/>
      <c r="I55" s="486"/>
      <c r="J55" s="486"/>
      <c r="K55" s="483"/>
      <c r="L55" s="483"/>
      <c r="M55" s="547"/>
      <c r="N55" s="483"/>
      <c r="O55" s="487"/>
      <c r="P55" s="484"/>
      <c r="Q55" s="486"/>
      <c r="R55" s="486"/>
      <c r="S55" s="486"/>
      <c r="T55" s="486"/>
      <c r="U55" s="483"/>
      <c r="V55" s="486"/>
      <c r="W55" s="483"/>
      <c r="X55" s="86" t="str">
        <f t="shared" si="0"/>
        <v/>
      </c>
      <c r="Y55" s="465"/>
      <c r="Z55" s="466"/>
      <c r="AA55" s="223" t="str">
        <f>+IF(T55="UI",'Tasas por grupos escalonada'!$C$32,IF(T55="UYU",'Tasas por grupos escalonada'!$C$31,IF(T55="USD",'Tasas por grupos escalonada'!$C$33,"")))</f>
        <v/>
      </c>
      <c r="AB55" s="486"/>
      <c r="AC55" s="486"/>
      <c r="AD55" s="486"/>
      <c r="AE55" s="486"/>
      <c r="AF55" s="90" t="str">
        <f t="shared" si="1"/>
        <v/>
      </c>
      <c r="AG55" s="91" t="str">
        <f t="shared" si="2"/>
        <v/>
      </c>
      <c r="AH55" s="92" t="str">
        <f t="shared" si="3"/>
        <v/>
      </c>
      <c r="AI55" s="93" t="str">
        <f t="shared" si="4"/>
        <v/>
      </c>
      <c r="AJ55" s="93" t="str">
        <f t="shared" si="5"/>
        <v/>
      </c>
      <c r="AK55" s="289" t="str">
        <f t="shared" si="6"/>
        <v/>
      </c>
      <c r="AL55" s="99" t="str">
        <f t="shared" si="7"/>
        <v/>
      </c>
      <c r="AN55" s="34" t="b">
        <f t="shared" si="8"/>
        <v>0</v>
      </c>
    </row>
    <row r="56" spans="1:40" ht="15.75" customHeight="1">
      <c r="A56" s="483"/>
      <c r="B56" s="486"/>
      <c r="C56" s="483"/>
      <c r="D56" s="487"/>
      <c r="E56" s="487"/>
      <c r="F56" s="486"/>
      <c r="G56" s="486" t="str">
        <f>+IFERROR(VLOOKUP(F56,Listas!$B:$C,2,0),"")</f>
        <v/>
      </c>
      <c r="H56" s="486"/>
      <c r="I56" s="486"/>
      <c r="J56" s="486"/>
      <c r="K56" s="483"/>
      <c r="L56" s="483"/>
      <c r="M56" s="547"/>
      <c r="N56" s="483"/>
      <c r="O56" s="487"/>
      <c r="P56" s="484"/>
      <c r="Q56" s="486"/>
      <c r="R56" s="486"/>
      <c r="S56" s="486"/>
      <c r="T56" s="486"/>
      <c r="U56" s="483"/>
      <c r="V56" s="486"/>
      <c r="W56" s="483"/>
      <c r="X56" s="86" t="str">
        <f t="shared" si="0"/>
        <v/>
      </c>
      <c r="Y56" s="465"/>
      <c r="Z56" s="466"/>
      <c r="AA56" s="223" t="str">
        <f>+IF(T56="UI",'Tasas por grupos escalonada'!$C$32,IF(T56="UYU",'Tasas por grupos escalonada'!$C$31,IF(T56="USD",'Tasas por grupos escalonada'!$C$33,"")))</f>
        <v/>
      </c>
      <c r="AB56" s="486"/>
      <c r="AC56" s="486"/>
      <c r="AD56" s="486"/>
      <c r="AE56" s="486"/>
      <c r="AF56" s="90" t="str">
        <f t="shared" si="1"/>
        <v/>
      </c>
      <c r="AG56" s="91" t="str">
        <f t="shared" si="2"/>
        <v/>
      </c>
      <c r="AH56" s="92" t="str">
        <f t="shared" si="3"/>
        <v/>
      </c>
      <c r="AI56" s="93" t="str">
        <f t="shared" si="4"/>
        <v/>
      </c>
      <c r="AJ56" s="93" t="str">
        <f t="shared" si="5"/>
        <v/>
      </c>
      <c r="AK56" s="289" t="str">
        <f t="shared" si="6"/>
        <v/>
      </c>
      <c r="AL56" s="99" t="str">
        <f t="shared" si="7"/>
        <v/>
      </c>
      <c r="AN56" s="34" t="b">
        <f t="shared" si="8"/>
        <v>0</v>
      </c>
    </row>
    <row r="57" spans="1:40" ht="15.75" customHeight="1">
      <c r="A57" s="483"/>
      <c r="B57" s="486"/>
      <c r="C57" s="483"/>
      <c r="D57" s="487"/>
      <c r="E57" s="487"/>
      <c r="F57" s="486"/>
      <c r="G57" s="486" t="str">
        <f>+IFERROR(VLOOKUP(F57,Listas!$B:$C,2,0),"")</f>
        <v/>
      </c>
      <c r="H57" s="486"/>
      <c r="I57" s="486"/>
      <c r="J57" s="486"/>
      <c r="K57" s="483"/>
      <c r="L57" s="483"/>
      <c r="M57" s="547"/>
      <c r="N57" s="483"/>
      <c r="O57" s="487"/>
      <c r="P57" s="484"/>
      <c r="Q57" s="486"/>
      <c r="R57" s="486"/>
      <c r="S57" s="486"/>
      <c r="T57" s="486"/>
      <c r="U57" s="483"/>
      <c r="V57" s="486"/>
      <c r="W57" s="483"/>
      <c r="X57" s="86" t="str">
        <f t="shared" si="0"/>
        <v/>
      </c>
      <c r="Y57" s="465"/>
      <c r="Z57" s="466"/>
      <c r="AA57" s="223" t="str">
        <f>+IF(T57="UI",'Tasas por grupos escalonada'!$C$32,IF(T57="UYU",'Tasas por grupos escalonada'!$C$31,IF(T57="USD",'Tasas por grupos escalonada'!$C$33,"")))</f>
        <v/>
      </c>
      <c r="AB57" s="486"/>
      <c r="AC57" s="486"/>
      <c r="AD57" s="486"/>
      <c r="AE57" s="486"/>
      <c r="AF57" s="90" t="str">
        <f t="shared" si="1"/>
        <v/>
      </c>
      <c r="AG57" s="91" t="str">
        <f t="shared" si="2"/>
        <v/>
      </c>
      <c r="AH57" s="92" t="str">
        <f t="shared" si="3"/>
        <v/>
      </c>
      <c r="AI57" s="93" t="str">
        <f t="shared" si="4"/>
        <v/>
      </c>
      <c r="AJ57" s="93" t="str">
        <f t="shared" si="5"/>
        <v/>
      </c>
      <c r="AK57" s="289" t="str">
        <f t="shared" si="6"/>
        <v/>
      </c>
      <c r="AL57" s="99" t="str">
        <f t="shared" si="7"/>
        <v/>
      </c>
      <c r="AN57" s="34" t="b">
        <f t="shared" si="8"/>
        <v>0</v>
      </c>
    </row>
    <row r="58" spans="1:40" ht="15.75" customHeight="1">
      <c r="A58" s="483"/>
      <c r="B58" s="486"/>
      <c r="C58" s="483"/>
      <c r="D58" s="487"/>
      <c r="E58" s="487"/>
      <c r="F58" s="486"/>
      <c r="G58" s="486" t="str">
        <f>+IFERROR(VLOOKUP(F58,Listas!$B:$C,2,0),"")</f>
        <v/>
      </c>
      <c r="H58" s="486"/>
      <c r="I58" s="486"/>
      <c r="J58" s="486"/>
      <c r="K58" s="483"/>
      <c r="L58" s="483"/>
      <c r="M58" s="547"/>
      <c r="N58" s="483"/>
      <c r="O58" s="487"/>
      <c r="P58" s="484"/>
      <c r="Q58" s="486"/>
      <c r="R58" s="486"/>
      <c r="S58" s="486"/>
      <c r="T58" s="486"/>
      <c r="U58" s="483"/>
      <c r="V58" s="486"/>
      <c r="W58" s="483"/>
      <c r="X58" s="86" t="str">
        <f t="shared" si="0"/>
        <v/>
      </c>
      <c r="Y58" s="465"/>
      <c r="Z58" s="466"/>
      <c r="AA58" s="223" t="str">
        <f>+IF(T58="UI",'Tasas por grupos escalonada'!$C$32,IF(T58="UYU",'Tasas por grupos escalonada'!$C$31,IF(T58="USD",'Tasas por grupos escalonada'!$C$33,"")))</f>
        <v/>
      </c>
      <c r="AB58" s="486"/>
      <c r="AC58" s="486"/>
      <c r="AD58" s="486"/>
      <c r="AE58" s="486"/>
      <c r="AF58" s="90" t="str">
        <f t="shared" si="1"/>
        <v/>
      </c>
      <c r="AG58" s="91" t="str">
        <f t="shared" si="2"/>
        <v/>
      </c>
      <c r="AH58" s="92" t="str">
        <f t="shared" si="3"/>
        <v/>
      </c>
      <c r="AI58" s="93" t="str">
        <f t="shared" si="4"/>
        <v/>
      </c>
      <c r="AJ58" s="93" t="str">
        <f t="shared" si="5"/>
        <v/>
      </c>
      <c r="AK58" s="289" t="str">
        <f t="shared" si="6"/>
        <v/>
      </c>
      <c r="AL58" s="99" t="str">
        <f t="shared" si="7"/>
        <v/>
      </c>
      <c r="AN58" s="34" t="b">
        <f t="shared" si="8"/>
        <v>0</v>
      </c>
    </row>
    <row r="59" spans="1:40" ht="15.75" customHeight="1">
      <c r="A59" s="483"/>
      <c r="B59" s="486"/>
      <c r="C59" s="483"/>
      <c r="D59" s="487"/>
      <c r="E59" s="487"/>
      <c r="F59" s="486"/>
      <c r="G59" s="486" t="str">
        <f>+IFERROR(VLOOKUP(F59,Listas!$B:$C,2,0),"")</f>
        <v/>
      </c>
      <c r="H59" s="486"/>
      <c r="I59" s="486"/>
      <c r="J59" s="486"/>
      <c r="K59" s="483"/>
      <c r="L59" s="483"/>
      <c r="M59" s="547"/>
      <c r="N59" s="483"/>
      <c r="O59" s="487"/>
      <c r="P59" s="484"/>
      <c r="Q59" s="486"/>
      <c r="R59" s="486"/>
      <c r="S59" s="486"/>
      <c r="T59" s="486"/>
      <c r="U59" s="483"/>
      <c r="V59" s="486"/>
      <c r="W59" s="483"/>
      <c r="X59" s="86" t="str">
        <f t="shared" si="0"/>
        <v/>
      </c>
      <c r="Y59" s="465"/>
      <c r="Z59" s="466"/>
      <c r="AA59" s="223" t="str">
        <f>+IF(T59="UI",'Tasas por grupos escalonada'!$C$32,IF(T59="UYU",'Tasas por grupos escalonada'!$C$31,IF(T59="USD",'Tasas por grupos escalonada'!$C$33,"")))</f>
        <v/>
      </c>
      <c r="AB59" s="486"/>
      <c r="AC59" s="486"/>
      <c r="AD59" s="486"/>
      <c r="AE59" s="486"/>
      <c r="AF59" s="90" t="str">
        <f t="shared" si="1"/>
        <v/>
      </c>
      <c r="AG59" s="91" t="str">
        <f t="shared" si="2"/>
        <v/>
      </c>
      <c r="AH59" s="92" t="str">
        <f t="shared" si="3"/>
        <v/>
      </c>
      <c r="AI59" s="93" t="str">
        <f t="shared" si="4"/>
        <v/>
      </c>
      <c r="AJ59" s="93" t="str">
        <f t="shared" si="5"/>
        <v/>
      </c>
      <c r="AK59" s="289" t="str">
        <f t="shared" si="6"/>
        <v/>
      </c>
      <c r="AL59" s="99" t="str">
        <f t="shared" si="7"/>
        <v/>
      </c>
      <c r="AN59" s="34" t="b">
        <f t="shared" si="8"/>
        <v>0</v>
      </c>
    </row>
    <row r="60" spans="1:40" ht="15.75" customHeight="1">
      <c r="A60" s="483"/>
      <c r="B60" s="486"/>
      <c r="C60" s="483"/>
      <c r="D60" s="487"/>
      <c r="E60" s="487"/>
      <c r="F60" s="486"/>
      <c r="G60" s="486" t="str">
        <f>+IFERROR(VLOOKUP(F60,Listas!$B:$C,2,0),"")</f>
        <v/>
      </c>
      <c r="H60" s="486"/>
      <c r="I60" s="486"/>
      <c r="J60" s="486"/>
      <c r="K60" s="483"/>
      <c r="L60" s="483"/>
      <c r="M60" s="547"/>
      <c r="N60" s="483"/>
      <c r="O60" s="487"/>
      <c r="P60" s="484"/>
      <c r="Q60" s="486"/>
      <c r="R60" s="486"/>
      <c r="S60" s="486"/>
      <c r="T60" s="486"/>
      <c r="U60" s="483"/>
      <c r="V60" s="486"/>
      <c r="W60" s="483"/>
      <c r="X60" s="86" t="str">
        <f t="shared" si="0"/>
        <v/>
      </c>
      <c r="Y60" s="465"/>
      <c r="Z60" s="466"/>
      <c r="AA60" s="223" t="str">
        <f>+IF(T60="UI",'Tasas por grupos escalonada'!$C$32,IF(T60="UYU",'Tasas por grupos escalonada'!$C$31,IF(T60="USD",'Tasas por grupos escalonada'!$C$33,"")))</f>
        <v/>
      </c>
      <c r="AB60" s="486"/>
      <c r="AC60" s="486"/>
      <c r="AD60" s="486"/>
      <c r="AE60" s="486"/>
      <c r="AF60" s="90" t="str">
        <f t="shared" si="1"/>
        <v/>
      </c>
      <c r="AG60" s="91" t="str">
        <f t="shared" si="2"/>
        <v/>
      </c>
      <c r="AH60" s="92" t="str">
        <f t="shared" si="3"/>
        <v/>
      </c>
      <c r="AI60" s="93" t="str">
        <f t="shared" si="4"/>
        <v/>
      </c>
      <c r="AJ60" s="93" t="str">
        <f t="shared" si="5"/>
        <v/>
      </c>
      <c r="AK60" s="289" t="str">
        <f t="shared" si="6"/>
        <v/>
      </c>
      <c r="AL60" s="99" t="str">
        <f t="shared" si="7"/>
        <v/>
      </c>
      <c r="AN60" s="34" t="b">
        <f t="shared" si="8"/>
        <v>0</v>
      </c>
    </row>
    <row r="61" spans="1:40" ht="15.75" customHeight="1">
      <c r="A61" s="483"/>
      <c r="B61" s="486"/>
      <c r="C61" s="483"/>
      <c r="D61" s="487"/>
      <c r="E61" s="487"/>
      <c r="F61" s="486"/>
      <c r="G61" s="486" t="str">
        <f>+IFERROR(VLOOKUP(F61,Listas!$B:$C,2,0),"")</f>
        <v/>
      </c>
      <c r="H61" s="486"/>
      <c r="I61" s="486"/>
      <c r="J61" s="486"/>
      <c r="K61" s="483"/>
      <c r="L61" s="483"/>
      <c r="M61" s="547"/>
      <c r="N61" s="483"/>
      <c r="O61" s="487"/>
      <c r="P61" s="484"/>
      <c r="Q61" s="486"/>
      <c r="R61" s="486"/>
      <c r="S61" s="486"/>
      <c r="T61" s="486"/>
      <c r="U61" s="483"/>
      <c r="V61" s="486"/>
      <c r="W61" s="483"/>
      <c r="X61" s="86" t="str">
        <f t="shared" si="0"/>
        <v/>
      </c>
      <c r="Y61" s="465"/>
      <c r="Z61" s="466"/>
      <c r="AA61" s="223" t="str">
        <f>+IF(T61="UI",'Tasas por grupos escalonada'!$C$32,IF(T61="UYU",'Tasas por grupos escalonada'!$C$31,IF(T61="USD",'Tasas por grupos escalonada'!$C$33,"")))</f>
        <v/>
      </c>
      <c r="AB61" s="486"/>
      <c r="AC61" s="486"/>
      <c r="AD61" s="486"/>
      <c r="AE61" s="486"/>
      <c r="AF61" s="90" t="str">
        <f t="shared" si="1"/>
        <v/>
      </c>
      <c r="AG61" s="91" t="str">
        <f t="shared" si="2"/>
        <v/>
      </c>
      <c r="AH61" s="92" t="str">
        <f t="shared" si="3"/>
        <v/>
      </c>
      <c r="AI61" s="93" t="str">
        <f t="shared" si="4"/>
        <v/>
      </c>
      <c r="AJ61" s="93" t="str">
        <f t="shared" si="5"/>
        <v/>
      </c>
      <c r="AK61" s="289" t="str">
        <f t="shared" si="6"/>
        <v/>
      </c>
      <c r="AL61" s="99" t="str">
        <f t="shared" si="7"/>
        <v/>
      </c>
      <c r="AN61" s="34" t="b">
        <f t="shared" si="8"/>
        <v>0</v>
      </c>
    </row>
    <row r="62" spans="1:40" ht="15.75" customHeight="1">
      <c r="A62" s="483"/>
      <c r="B62" s="486"/>
      <c r="C62" s="483"/>
      <c r="D62" s="487"/>
      <c r="E62" s="487"/>
      <c r="F62" s="486"/>
      <c r="G62" s="486" t="str">
        <f>+IFERROR(VLOOKUP(F62,Listas!$B:$C,2,0),"")</f>
        <v/>
      </c>
      <c r="H62" s="486"/>
      <c r="I62" s="486"/>
      <c r="J62" s="486"/>
      <c r="K62" s="483"/>
      <c r="L62" s="483"/>
      <c r="M62" s="547"/>
      <c r="N62" s="483"/>
      <c r="O62" s="487"/>
      <c r="P62" s="484"/>
      <c r="Q62" s="486"/>
      <c r="R62" s="486"/>
      <c r="S62" s="486"/>
      <c r="T62" s="486"/>
      <c r="U62" s="483"/>
      <c r="V62" s="486"/>
      <c r="W62" s="483"/>
      <c r="X62" s="86" t="str">
        <f t="shared" si="0"/>
        <v/>
      </c>
      <c r="Y62" s="465"/>
      <c r="Z62" s="466"/>
      <c r="AA62" s="223" t="str">
        <f>+IF(T62="UI",'Tasas por grupos escalonada'!$C$32,IF(T62="UYU",'Tasas por grupos escalonada'!$C$31,IF(T62="USD",'Tasas por grupos escalonada'!$C$33,"")))</f>
        <v/>
      </c>
      <c r="AB62" s="486"/>
      <c r="AC62" s="486"/>
      <c r="AD62" s="486"/>
      <c r="AE62" s="486"/>
      <c r="AF62" s="90" t="str">
        <f t="shared" si="1"/>
        <v/>
      </c>
      <c r="AG62" s="91" t="str">
        <f t="shared" si="2"/>
        <v/>
      </c>
      <c r="AH62" s="92" t="str">
        <f t="shared" si="3"/>
        <v/>
      </c>
      <c r="AI62" s="93" t="str">
        <f t="shared" si="4"/>
        <v/>
      </c>
      <c r="AJ62" s="93" t="str">
        <f t="shared" si="5"/>
        <v/>
      </c>
      <c r="AK62" s="289" t="str">
        <f t="shared" si="6"/>
        <v/>
      </c>
      <c r="AL62" s="99" t="str">
        <f t="shared" si="7"/>
        <v/>
      </c>
      <c r="AN62" s="34" t="b">
        <f t="shared" si="8"/>
        <v>0</v>
      </c>
    </row>
    <row r="63" spans="1:40" ht="15.75" customHeight="1">
      <c r="A63" s="483"/>
      <c r="B63" s="486"/>
      <c r="C63" s="483"/>
      <c r="D63" s="487"/>
      <c r="E63" s="487"/>
      <c r="F63" s="486"/>
      <c r="G63" s="486" t="str">
        <f>+IFERROR(VLOOKUP(F63,Listas!$B:$C,2,0),"")</f>
        <v/>
      </c>
      <c r="H63" s="486"/>
      <c r="I63" s="486"/>
      <c r="J63" s="486"/>
      <c r="K63" s="483"/>
      <c r="L63" s="483"/>
      <c r="M63" s="547"/>
      <c r="N63" s="483"/>
      <c r="O63" s="487"/>
      <c r="P63" s="484"/>
      <c r="Q63" s="486"/>
      <c r="R63" s="486"/>
      <c r="S63" s="486"/>
      <c r="T63" s="486"/>
      <c r="U63" s="483"/>
      <c r="V63" s="486"/>
      <c r="W63" s="483"/>
      <c r="X63" s="86" t="str">
        <f t="shared" si="0"/>
        <v/>
      </c>
      <c r="Y63" s="465"/>
      <c r="Z63" s="466"/>
      <c r="AA63" s="223" t="str">
        <f>+IF(T63="UI",'Tasas por grupos escalonada'!$C$32,IF(T63="UYU",'Tasas por grupos escalonada'!$C$31,IF(T63="USD",'Tasas por grupos escalonada'!$C$33,"")))</f>
        <v/>
      </c>
      <c r="AB63" s="486"/>
      <c r="AC63" s="486"/>
      <c r="AD63" s="486"/>
      <c r="AE63" s="486"/>
      <c r="AF63" s="90" t="str">
        <f t="shared" si="1"/>
        <v/>
      </c>
      <c r="AG63" s="91" t="str">
        <f t="shared" si="2"/>
        <v/>
      </c>
      <c r="AH63" s="92" t="str">
        <f t="shared" si="3"/>
        <v/>
      </c>
      <c r="AI63" s="93" t="str">
        <f t="shared" si="4"/>
        <v/>
      </c>
      <c r="AJ63" s="93" t="str">
        <f t="shared" si="5"/>
        <v/>
      </c>
      <c r="AK63" s="289" t="str">
        <f t="shared" si="6"/>
        <v/>
      </c>
      <c r="AL63" s="99" t="str">
        <f t="shared" si="7"/>
        <v/>
      </c>
      <c r="AN63" s="34" t="b">
        <f t="shared" si="8"/>
        <v>0</v>
      </c>
    </row>
    <row r="64" spans="1:40" ht="15.75" customHeight="1">
      <c r="A64" s="483"/>
      <c r="B64" s="486"/>
      <c r="C64" s="483"/>
      <c r="D64" s="487"/>
      <c r="E64" s="487"/>
      <c r="F64" s="486"/>
      <c r="G64" s="486" t="str">
        <f>+IFERROR(VLOOKUP(F64,Listas!$B:$C,2,0),"")</f>
        <v/>
      </c>
      <c r="H64" s="486"/>
      <c r="I64" s="486"/>
      <c r="J64" s="486"/>
      <c r="K64" s="483"/>
      <c r="L64" s="483"/>
      <c r="M64" s="547"/>
      <c r="N64" s="483"/>
      <c r="O64" s="487"/>
      <c r="P64" s="484"/>
      <c r="Q64" s="486"/>
      <c r="R64" s="486"/>
      <c r="S64" s="486"/>
      <c r="T64" s="486"/>
      <c r="U64" s="483"/>
      <c r="V64" s="486"/>
      <c r="W64" s="483"/>
      <c r="X64" s="86" t="str">
        <f t="shared" si="0"/>
        <v/>
      </c>
      <c r="Y64" s="465"/>
      <c r="Z64" s="466"/>
      <c r="AA64" s="223" t="str">
        <f>+IF(T64="UI",'Tasas por grupos escalonada'!$C$32,IF(T64="UYU",'Tasas por grupos escalonada'!$C$31,IF(T64="USD",'Tasas por grupos escalonada'!$C$33,"")))</f>
        <v/>
      </c>
      <c r="AB64" s="486"/>
      <c r="AC64" s="486"/>
      <c r="AD64" s="486"/>
      <c r="AE64" s="486"/>
      <c r="AF64" s="90" t="str">
        <f t="shared" si="1"/>
        <v/>
      </c>
      <c r="AG64" s="91" t="str">
        <f t="shared" si="2"/>
        <v/>
      </c>
      <c r="AH64" s="92" t="str">
        <f t="shared" si="3"/>
        <v/>
      </c>
      <c r="AI64" s="93" t="str">
        <f t="shared" si="4"/>
        <v/>
      </c>
      <c r="AJ64" s="93" t="str">
        <f t="shared" si="5"/>
        <v/>
      </c>
      <c r="AK64" s="289" t="str">
        <f t="shared" si="6"/>
        <v/>
      </c>
      <c r="AL64" s="99" t="str">
        <f t="shared" si="7"/>
        <v/>
      </c>
      <c r="AN64" s="34" t="b">
        <f t="shared" si="8"/>
        <v>0</v>
      </c>
    </row>
    <row r="65" spans="1:40" ht="15.75" customHeight="1">
      <c r="A65" s="483"/>
      <c r="B65" s="486"/>
      <c r="C65" s="483"/>
      <c r="D65" s="487"/>
      <c r="E65" s="487"/>
      <c r="F65" s="486"/>
      <c r="G65" s="486" t="str">
        <f>+IFERROR(VLOOKUP(F65,Listas!$B:$C,2,0),"")</f>
        <v/>
      </c>
      <c r="H65" s="486"/>
      <c r="I65" s="486"/>
      <c r="J65" s="486"/>
      <c r="K65" s="483"/>
      <c r="L65" s="483"/>
      <c r="M65" s="547"/>
      <c r="N65" s="483"/>
      <c r="O65" s="487"/>
      <c r="P65" s="484"/>
      <c r="Q65" s="486"/>
      <c r="R65" s="486"/>
      <c r="S65" s="486"/>
      <c r="T65" s="486"/>
      <c r="U65" s="483"/>
      <c r="V65" s="486"/>
      <c r="W65" s="483"/>
      <c r="X65" s="86" t="str">
        <f t="shared" si="0"/>
        <v/>
      </c>
      <c r="Y65" s="465"/>
      <c r="Z65" s="466"/>
      <c r="AA65" s="223" t="str">
        <f>+IF(T65="UI",'Tasas por grupos escalonada'!$C$32,IF(T65="UYU",'Tasas por grupos escalonada'!$C$31,IF(T65="USD",'Tasas por grupos escalonada'!$C$33,"")))</f>
        <v/>
      </c>
      <c r="AB65" s="486"/>
      <c r="AC65" s="486"/>
      <c r="AD65" s="486"/>
      <c r="AE65" s="486"/>
      <c r="AF65" s="90" t="str">
        <f t="shared" si="1"/>
        <v/>
      </c>
      <c r="AG65" s="91" t="str">
        <f t="shared" si="2"/>
        <v/>
      </c>
      <c r="AH65" s="92" t="str">
        <f t="shared" si="3"/>
        <v/>
      </c>
      <c r="AI65" s="93" t="str">
        <f t="shared" si="4"/>
        <v/>
      </c>
      <c r="AJ65" s="93" t="str">
        <f t="shared" si="5"/>
        <v/>
      </c>
      <c r="AK65" s="289" t="str">
        <f t="shared" si="6"/>
        <v/>
      </c>
      <c r="AL65" s="99" t="str">
        <f t="shared" si="7"/>
        <v/>
      </c>
      <c r="AN65" s="34" t="b">
        <f t="shared" si="8"/>
        <v>0</v>
      </c>
    </row>
    <row r="66" spans="1:40" ht="15.75" customHeight="1">
      <c r="A66" s="483"/>
      <c r="B66" s="486"/>
      <c r="C66" s="483"/>
      <c r="D66" s="487"/>
      <c r="E66" s="487"/>
      <c r="F66" s="486"/>
      <c r="G66" s="486" t="str">
        <f>+IFERROR(VLOOKUP(F66,Listas!$B:$C,2,0),"")</f>
        <v/>
      </c>
      <c r="H66" s="486"/>
      <c r="I66" s="486"/>
      <c r="J66" s="486"/>
      <c r="K66" s="483"/>
      <c r="L66" s="483"/>
      <c r="M66" s="547"/>
      <c r="N66" s="483"/>
      <c r="O66" s="487"/>
      <c r="P66" s="484"/>
      <c r="Q66" s="486"/>
      <c r="R66" s="486"/>
      <c r="S66" s="486"/>
      <c r="T66" s="486"/>
      <c r="U66" s="483"/>
      <c r="V66" s="486"/>
      <c r="W66" s="483"/>
      <c r="X66" s="86" t="str">
        <f t="shared" si="0"/>
        <v/>
      </c>
      <c r="Y66" s="465"/>
      <c r="Z66" s="466"/>
      <c r="AA66" s="223" t="str">
        <f>+IF(T66="UI",'Tasas por grupos escalonada'!$C$32,IF(T66="UYU",'Tasas por grupos escalonada'!$C$31,IF(T66="USD",'Tasas por grupos escalonada'!$C$33,"")))</f>
        <v/>
      </c>
      <c r="AB66" s="486"/>
      <c r="AC66" s="486"/>
      <c r="AD66" s="486"/>
      <c r="AE66" s="486"/>
      <c r="AF66" s="90" t="str">
        <f t="shared" si="1"/>
        <v/>
      </c>
      <c r="AG66" s="91" t="str">
        <f t="shared" si="2"/>
        <v/>
      </c>
      <c r="AH66" s="92" t="str">
        <f t="shared" si="3"/>
        <v/>
      </c>
      <c r="AI66" s="93" t="str">
        <f t="shared" si="4"/>
        <v/>
      </c>
      <c r="AJ66" s="93" t="str">
        <f t="shared" si="5"/>
        <v/>
      </c>
      <c r="AK66" s="289" t="str">
        <f t="shared" si="6"/>
        <v/>
      </c>
      <c r="AL66" s="99" t="str">
        <f t="shared" si="7"/>
        <v/>
      </c>
      <c r="AN66" s="34" t="b">
        <f t="shared" si="8"/>
        <v>0</v>
      </c>
    </row>
    <row r="67" spans="1:40" ht="15.75" customHeight="1">
      <c r="A67" s="483"/>
      <c r="B67" s="486"/>
      <c r="C67" s="483"/>
      <c r="D67" s="487"/>
      <c r="E67" s="487"/>
      <c r="F67" s="486"/>
      <c r="G67" s="486" t="str">
        <f>+IFERROR(VLOOKUP(F67,Listas!$B:$C,2,0),"")</f>
        <v/>
      </c>
      <c r="H67" s="486"/>
      <c r="I67" s="486"/>
      <c r="J67" s="486"/>
      <c r="K67" s="483"/>
      <c r="L67" s="483"/>
      <c r="M67" s="547"/>
      <c r="N67" s="483"/>
      <c r="O67" s="487"/>
      <c r="P67" s="484"/>
      <c r="Q67" s="486"/>
      <c r="R67" s="486"/>
      <c r="S67" s="486"/>
      <c r="T67" s="486"/>
      <c r="U67" s="483"/>
      <c r="V67" s="486"/>
      <c r="W67" s="483"/>
      <c r="X67" s="86" t="str">
        <f t="shared" si="0"/>
        <v/>
      </c>
      <c r="Y67" s="465"/>
      <c r="Z67" s="466"/>
      <c r="AA67" s="223" t="str">
        <f>+IF(T67="UI",'Tasas por grupos escalonada'!$C$32,IF(T67="UYU",'Tasas por grupos escalonada'!$C$31,IF(T67="USD",'Tasas por grupos escalonada'!$C$33,"")))</f>
        <v/>
      </c>
      <c r="AB67" s="486"/>
      <c r="AC67" s="486"/>
      <c r="AD67" s="486"/>
      <c r="AE67" s="486"/>
      <c r="AF67" s="90" t="str">
        <f t="shared" si="1"/>
        <v/>
      </c>
      <c r="AG67" s="91" t="str">
        <f t="shared" si="2"/>
        <v/>
      </c>
      <c r="AH67" s="92" t="str">
        <f t="shared" si="3"/>
        <v/>
      </c>
      <c r="AI67" s="93" t="str">
        <f t="shared" si="4"/>
        <v/>
      </c>
      <c r="AJ67" s="93" t="str">
        <f t="shared" si="5"/>
        <v/>
      </c>
      <c r="AK67" s="289" t="str">
        <f t="shared" si="6"/>
        <v/>
      </c>
      <c r="AL67" s="99" t="str">
        <f t="shared" si="7"/>
        <v/>
      </c>
      <c r="AN67" s="34" t="b">
        <f t="shared" si="8"/>
        <v>0</v>
      </c>
    </row>
    <row r="68" spans="1:40" ht="15.75" customHeight="1">
      <c r="A68" s="483"/>
      <c r="B68" s="486"/>
      <c r="C68" s="483"/>
      <c r="D68" s="487"/>
      <c r="E68" s="487"/>
      <c r="F68" s="486"/>
      <c r="G68" s="486" t="str">
        <f>+IFERROR(VLOOKUP(F68,Listas!$B:$C,2,0),"")</f>
        <v/>
      </c>
      <c r="H68" s="486"/>
      <c r="I68" s="486"/>
      <c r="J68" s="486"/>
      <c r="K68" s="483"/>
      <c r="L68" s="483"/>
      <c r="M68" s="547"/>
      <c r="N68" s="483"/>
      <c r="O68" s="487"/>
      <c r="P68" s="484"/>
      <c r="Q68" s="486"/>
      <c r="R68" s="486"/>
      <c r="S68" s="486"/>
      <c r="T68" s="486"/>
      <c r="U68" s="483"/>
      <c r="V68" s="486"/>
      <c r="W68" s="483"/>
      <c r="X68" s="86" t="str">
        <f t="shared" si="0"/>
        <v/>
      </c>
      <c r="Y68" s="465"/>
      <c r="Z68" s="466"/>
      <c r="AA68" s="223" t="str">
        <f>+IF(T68="UI",'Tasas por grupos escalonada'!$C$32,IF(T68="UYU",'Tasas por grupos escalonada'!$C$31,IF(T68="USD",'Tasas por grupos escalonada'!$C$33,"")))</f>
        <v/>
      </c>
      <c r="AB68" s="486"/>
      <c r="AC68" s="486"/>
      <c r="AD68" s="486"/>
      <c r="AE68" s="486"/>
      <c r="AF68" s="90" t="str">
        <f t="shared" si="1"/>
        <v/>
      </c>
      <c r="AG68" s="91" t="str">
        <f t="shared" si="2"/>
        <v/>
      </c>
      <c r="AH68" s="92" t="str">
        <f t="shared" si="3"/>
        <v/>
      </c>
      <c r="AI68" s="93" t="str">
        <f t="shared" si="4"/>
        <v/>
      </c>
      <c r="AJ68" s="93" t="str">
        <f t="shared" si="5"/>
        <v/>
      </c>
      <c r="AK68" s="289" t="str">
        <f t="shared" si="6"/>
        <v/>
      </c>
      <c r="AL68" s="99" t="str">
        <f t="shared" si="7"/>
        <v/>
      </c>
      <c r="AN68" s="34" t="b">
        <f t="shared" si="8"/>
        <v>0</v>
      </c>
    </row>
    <row r="69" spans="1:40" ht="15.75" customHeight="1">
      <c r="A69" s="483"/>
      <c r="B69" s="486"/>
      <c r="C69" s="483"/>
      <c r="D69" s="487"/>
      <c r="E69" s="487"/>
      <c r="F69" s="486"/>
      <c r="G69" s="486" t="str">
        <f>+IFERROR(VLOOKUP(F69,Listas!$B:$C,2,0),"")</f>
        <v/>
      </c>
      <c r="H69" s="486"/>
      <c r="I69" s="486"/>
      <c r="J69" s="486"/>
      <c r="K69" s="483"/>
      <c r="L69" s="483"/>
      <c r="M69" s="547"/>
      <c r="N69" s="483"/>
      <c r="O69" s="487"/>
      <c r="P69" s="484"/>
      <c r="Q69" s="486"/>
      <c r="R69" s="486"/>
      <c r="S69" s="486"/>
      <c r="T69" s="486"/>
      <c r="U69" s="483"/>
      <c r="V69" s="486"/>
      <c r="W69" s="483"/>
      <c r="X69" s="86" t="str">
        <f t="shared" si="0"/>
        <v/>
      </c>
      <c r="Y69" s="465"/>
      <c r="Z69" s="466"/>
      <c r="AA69" s="223" t="str">
        <f>+IF(T69="UI",'Tasas por grupos escalonada'!$C$32,IF(T69="UYU",'Tasas por grupos escalonada'!$C$31,IF(T69="USD",'Tasas por grupos escalonada'!$C$33,"")))</f>
        <v/>
      </c>
      <c r="AB69" s="486"/>
      <c r="AC69" s="486"/>
      <c r="AD69" s="486"/>
      <c r="AE69" s="486"/>
      <c r="AF69" s="90" t="str">
        <f t="shared" si="1"/>
        <v/>
      </c>
      <c r="AG69" s="91" t="str">
        <f t="shared" si="2"/>
        <v/>
      </c>
      <c r="AH69" s="92" t="str">
        <f t="shared" si="3"/>
        <v/>
      </c>
      <c r="AI69" s="93" t="str">
        <f t="shared" si="4"/>
        <v/>
      </c>
      <c r="AJ69" s="93" t="str">
        <f t="shared" si="5"/>
        <v/>
      </c>
      <c r="AK69" s="289" t="str">
        <f t="shared" si="6"/>
        <v/>
      </c>
      <c r="AL69" s="99" t="str">
        <f t="shared" si="7"/>
        <v/>
      </c>
      <c r="AN69" s="34" t="b">
        <f t="shared" si="8"/>
        <v>0</v>
      </c>
    </row>
    <row r="70" spans="1:40" ht="15.75" customHeight="1">
      <c r="A70" s="483"/>
      <c r="B70" s="486"/>
      <c r="C70" s="483"/>
      <c r="D70" s="487"/>
      <c r="E70" s="487"/>
      <c r="F70" s="486"/>
      <c r="G70" s="486" t="str">
        <f>+IFERROR(VLOOKUP(F70,Listas!$B:$C,2,0),"")</f>
        <v/>
      </c>
      <c r="H70" s="486"/>
      <c r="I70" s="486"/>
      <c r="J70" s="486"/>
      <c r="K70" s="483"/>
      <c r="L70" s="483"/>
      <c r="M70" s="547"/>
      <c r="N70" s="483"/>
      <c r="O70" s="487"/>
      <c r="P70" s="484"/>
      <c r="Q70" s="486"/>
      <c r="R70" s="486"/>
      <c r="S70" s="486"/>
      <c r="T70" s="486"/>
      <c r="U70" s="483"/>
      <c r="V70" s="486"/>
      <c r="W70" s="483"/>
      <c r="X70" s="86" t="str">
        <f t="shared" si="0"/>
        <v/>
      </c>
      <c r="Y70" s="465"/>
      <c r="Z70" s="466"/>
      <c r="AA70" s="223" t="str">
        <f>+IF(T70="UI",'Tasas por grupos escalonada'!$C$32,IF(T70="UYU",'Tasas por grupos escalonada'!$C$31,IF(T70="USD",'Tasas por grupos escalonada'!$C$33,"")))</f>
        <v/>
      </c>
      <c r="AB70" s="486"/>
      <c r="AC70" s="486"/>
      <c r="AD70" s="486"/>
      <c r="AE70" s="486"/>
      <c r="AF70" s="90" t="str">
        <f t="shared" si="1"/>
        <v/>
      </c>
      <c r="AG70" s="91" t="str">
        <f t="shared" si="2"/>
        <v/>
      </c>
      <c r="AH70" s="92" t="str">
        <f t="shared" si="3"/>
        <v/>
      </c>
      <c r="AI70" s="93" t="str">
        <f t="shared" si="4"/>
        <v/>
      </c>
      <c r="AJ70" s="93" t="str">
        <f t="shared" si="5"/>
        <v/>
      </c>
      <c r="AK70" s="289" t="str">
        <f t="shared" si="6"/>
        <v/>
      </c>
      <c r="AL70" s="99" t="str">
        <f t="shared" si="7"/>
        <v/>
      </c>
      <c r="AN70" s="34" t="b">
        <f t="shared" si="8"/>
        <v>0</v>
      </c>
    </row>
    <row r="71" spans="1:40" ht="15.75" customHeight="1">
      <c r="A71" s="483"/>
      <c r="B71" s="486"/>
      <c r="C71" s="483"/>
      <c r="D71" s="487"/>
      <c r="E71" s="487"/>
      <c r="F71" s="486"/>
      <c r="G71" s="486" t="str">
        <f>+IFERROR(VLOOKUP(F71,Listas!$B:$C,2,0),"")</f>
        <v/>
      </c>
      <c r="H71" s="486"/>
      <c r="I71" s="486"/>
      <c r="J71" s="486"/>
      <c r="K71" s="483"/>
      <c r="L71" s="483"/>
      <c r="M71" s="547"/>
      <c r="N71" s="483"/>
      <c r="O71" s="487"/>
      <c r="P71" s="484"/>
      <c r="Q71" s="486"/>
      <c r="R71" s="486"/>
      <c r="S71" s="486"/>
      <c r="T71" s="486"/>
      <c r="U71" s="483"/>
      <c r="V71" s="486"/>
      <c r="W71" s="483"/>
      <c r="X71" s="86" t="str">
        <f t="shared" si="0"/>
        <v/>
      </c>
      <c r="Y71" s="465"/>
      <c r="Z71" s="466"/>
      <c r="AA71" s="223" t="str">
        <f>+IF(T71="UI",'Tasas por grupos escalonada'!$C$32,IF(T71="UYU",'Tasas por grupos escalonada'!$C$31,IF(T71="USD",'Tasas por grupos escalonada'!$C$33,"")))</f>
        <v/>
      </c>
      <c r="AB71" s="486"/>
      <c r="AC71" s="486"/>
      <c r="AD71" s="486"/>
      <c r="AE71" s="486"/>
      <c r="AF71" s="90" t="str">
        <f t="shared" si="1"/>
        <v/>
      </c>
      <c r="AG71" s="91" t="str">
        <f t="shared" si="2"/>
        <v/>
      </c>
      <c r="AH71" s="92" t="str">
        <f t="shared" si="3"/>
        <v/>
      </c>
      <c r="AI71" s="93" t="str">
        <f t="shared" si="4"/>
        <v/>
      </c>
      <c r="AJ71" s="93" t="str">
        <f t="shared" si="5"/>
        <v/>
      </c>
      <c r="AK71" s="289" t="str">
        <f t="shared" si="6"/>
        <v/>
      </c>
      <c r="AL71" s="99" t="str">
        <f t="shared" si="7"/>
        <v/>
      </c>
      <c r="AN71" s="34" t="b">
        <f t="shared" si="8"/>
        <v>0</v>
      </c>
    </row>
    <row r="72" spans="1:40" ht="15.75" customHeight="1">
      <c r="A72" s="483"/>
      <c r="B72" s="486"/>
      <c r="C72" s="483"/>
      <c r="D72" s="487"/>
      <c r="E72" s="487"/>
      <c r="F72" s="486"/>
      <c r="G72" s="486" t="str">
        <f>+IFERROR(VLOOKUP(F72,Listas!$B:$C,2,0),"")</f>
        <v/>
      </c>
      <c r="H72" s="486"/>
      <c r="I72" s="486"/>
      <c r="J72" s="486"/>
      <c r="K72" s="483"/>
      <c r="L72" s="483"/>
      <c r="M72" s="547"/>
      <c r="N72" s="483"/>
      <c r="O72" s="487"/>
      <c r="P72" s="484"/>
      <c r="Q72" s="486"/>
      <c r="R72" s="486"/>
      <c r="S72" s="486"/>
      <c r="T72" s="486"/>
      <c r="U72" s="483"/>
      <c r="V72" s="486"/>
      <c r="W72" s="483"/>
      <c r="X72" s="86" t="str">
        <f t="shared" si="0"/>
        <v/>
      </c>
      <c r="Y72" s="465"/>
      <c r="Z72" s="466"/>
      <c r="AA72" s="223" t="str">
        <f>+IF(T72="UI",'Tasas por grupos escalonada'!$C$32,IF(T72="UYU",'Tasas por grupos escalonada'!$C$31,IF(T72="USD",'Tasas por grupos escalonada'!$C$33,"")))</f>
        <v/>
      </c>
      <c r="AB72" s="486"/>
      <c r="AC72" s="486"/>
      <c r="AD72" s="486"/>
      <c r="AE72" s="486"/>
      <c r="AF72" s="90" t="str">
        <f t="shared" si="1"/>
        <v/>
      </c>
      <c r="AG72" s="91" t="str">
        <f t="shared" si="2"/>
        <v/>
      </c>
      <c r="AH72" s="92" t="str">
        <f t="shared" si="3"/>
        <v/>
      </c>
      <c r="AI72" s="93" t="str">
        <f t="shared" si="4"/>
        <v/>
      </c>
      <c r="AJ72" s="93" t="str">
        <f t="shared" si="5"/>
        <v/>
      </c>
      <c r="AK72" s="289" t="str">
        <f t="shared" si="6"/>
        <v/>
      </c>
      <c r="AL72" s="99" t="str">
        <f t="shared" si="7"/>
        <v/>
      </c>
      <c r="AN72" s="34" t="b">
        <f t="shared" si="8"/>
        <v>0</v>
      </c>
    </row>
    <row r="73" spans="1:40" ht="15.75" customHeight="1">
      <c r="A73" s="483"/>
      <c r="B73" s="486"/>
      <c r="C73" s="483"/>
      <c r="D73" s="487"/>
      <c r="E73" s="487"/>
      <c r="F73" s="486"/>
      <c r="G73" s="486" t="str">
        <f>+IFERROR(VLOOKUP(F73,Listas!$B:$C,2,0),"")</f>
        <v/>
      </c>
      <c r="H73" s="486"/>
      <c r="I73" s="486"/>
      <c r="J73" s="486"/>
      <c r="K73" s="483"/>
      <c r="L73" s="483"/>
      <c r="M73" s="547"/>
      <c r="N73" s="483"/>
      <c r="O73" s="487"/>
      <c r="P73" s="484"/>
      <c r="Q73" s="486"/>
      <c r="R73" s="486"/>
      <c r="S73" s="486"/>
      <c r="T73" s="486"/>
      <c r="U73" s="483"/>
      <c r="V73" s="486"/>
      <c r="W73" s="483"/>
      <c r="X73" s="86" t="str">
        <f t="shared" si="0"/>
        <v/>
      </c>
      <c r="Y73" s="465"/>
      <c r="Z73" s="466"/>
      <c r="AA73" s="223" t="str">
        <f>+IF(T73="UI",'Tasas por grupos escalonada'!$C$32,IF(T73="UYU",'Tasas por grupos escalonada'!$C$31,IF(T73="USD",'Tasas por grupos escalonada'!$C$33,"")))</f>
        <v/>
      </c>
      <c r="AB73" s="486"/>
      <c r="AC73" s="486"/>
      <c r="AD73" s="486"/>
      <c r="AE73" s="486"/>
      <c r="AF73" s="90" t="str">
        <f t="shared" si="1"/>
        <v/>
      </c>
      <c r="AG73" s="91" t="str">
        <f t="shared" si="2"/>
        <v/>
      </c>
      <c r="AH73" s="92" t="str">
        <f t="shared" si="3"/>
        <v/>
      </c>
      <c r="AI73" s="93" t="str">
        <f t="shared" si="4"/>
        <v/>
      </c>
      <c r="AJ73" s="93" t="str">
        <f t="shared" si="5"/>
        <v/>
      </c>
      <c r="AK73" s="289" t="str">
        <f t="shared" si="6"/>
        <v/>
      </c>
      <c r="AL73" s="99" t="str">
        <f t="shared" si="7"/>
        <v/>
      </c>
      <c r="AN73" s="34" t="b">
        <f t="shared" si="8"/>
        <v>0</v>
      </c>
    </row>
    <row r="74" spans="1:40" ht="15.75" customHeight="1">
      <c r="A74" s="483"/>
      <c r="B74" s="486"/>
      <c r="C74" s="483"/>
      <c r="D74" s="487"/>
      <c r="E74" s="487"/>
      <c r="F74" s="486"/>
      <c r="G74" s="486" t="str">
        <f>+IFERROR(VLOOKUP(F74,Listas!$B:$C,2,0),"")</f>
        <v/>
      </c>
      <c r="H74" s="486"/>
      <c r="I74" s="486"/>
      <c r="J74" s="486"/>
      <c r="K74" s="483"/>
      <c r="L74" s="483"/>
      <c r="M74" s="547"/>
      <c r="N74" s="483"/>
      <c r="O74" s="487"/>
      <c r="P74" s="484"/>
      <c r="Q74" s="486"/>
      <c r="R74" s="486"/>
      <c r="S74" s="486"/>
      <c r="T74" s="486"/>
      <c r="U74" s="483"/>
      <c r="V74" s="486"/>
      <c r="W74" s="483"/>
      <c r="X74" s="86" t="str">
        <f t="shared" si="0"/>
        <v/>
      </c>
      <c r="Y74" s="465"/>
      <c r="Z74" s="466"/>
      <c r="AA74" s="223" t="str">
        <f>+IF(T74="UI",'Tasas por grupos escalonada'!$C$32,IF(T74="UYU",'Tasas por grupos escalonada'!$C$31,IF(T74="USD",'Tasas por grupos escalonada'!$C$33,"")))</f>
        <v/>
      </c>
      <c r="AB74" s="486"/>
      <c r="AC74" s="486"/>
      <c r="AD74" s="486"/>
      <c r="AE74" s="486"/>
      <c r="AF74" s="90" t="str">
        <f t="shared" si="1"/>
        <v/>
      </c>
      <c r="AG74" s="91" t="str">
        <f t="shared" si="2"/>
        <v/>
      </c>
      <c r="AH74" s="92" t="str">
        <f t="shared" si="3"/>
        <v/>
      </c>
      <c r="AI74" s="93" t="str">
        <f t="shared" si="4"/>
        <v/>
      </c>
      <c r="AJ74" s="93" t="str">
        <f t="shared" si="5"/>
        <v/>
      </c>
      <c r="AK74" s="289" t="str">
        <f t="shared" si="6"/>
        <v/>
      </c>
      <c r="AL74" s="99" t="str">
        <f t="shared" si="7"/>
        <v/>
      </c>
      <c r="AN74" s="34" t="b">
        <f t="shared" si="8"/>
        <v>0</v>
      </c>
    </row>
    <row r="75" spans="1:40" ht="15.75" customHeight="1">
      <c r="A75" s="483"/>
      <c r="B75" s="486"/>
      <c r="C75" s="483"/>
      <c r="D75" s="487"/>
      <c r="E75" s="487"/>
      <c r="F75" s="486"/>
      <c r="G75" s="486" t="str">
        <f>+IFERROR(VLOOKUP(F75,Listas!$B:$C,2,0),"")</f>
        <v/>
      </c>
      <c r="H75" s="486"/>
      <c r="I75" s="486"/>
      <c r="J75" s="486"/>
      <c r="K75" s="483"/>
      <c r="L75" s="483"/>
      <c r="M75" s="547"/>
      <c r="N75" s="483"/>
      <c r="O75" s="487"/>
      <c r="P75" s="484"/>
      <c r="Q75" s="486"/>
      <c r="R75" s="486"/>
      <c r="S75" s="486"/>
      <c r="T75" s="486"/>
      <c r="U75" s="483"/>
      <c r="V75" s="486"/>
      <c r="W75" s="483"/>
      <c r="X75" s="86" t="str">
        <f t="shared" si="0"/>
        <v/>
      </c>
      <c r="Y75" s="465"/>
      <c r="Z75" s="466"/>
      <c r="AA75" s="223" t="str">
        <f>+IF(T75="UI",'Tasas por grupos escalonada'!$C$32,IF(T75="UYU",'Tasas por grupos escalonada'!$C$31,IF(T75="USD",'Tasas por grupos escalonada'!$C$33,"")))</f>
        <v/>
      </c>
      <c r="AB75" s="486"/>
      <c r="AC75" s="486"/>
      <c r="AD75" s="486"/>
      <c r="AE75" s="486"/>
      <c r="AF75" s="90" t="str">
        <f t="shared" si="1"/>
        <v/>
      </c>
      <c r="AG75" s="91" t="str">
        <f t="shared" si="2"/>
        <v/>
      </c>
      <c r="AH75" s="92" t="str">
        <f t="shared" si="3"/>
        <v/>
      </c>
      <c r="AI75" s="93" t="str">
        <f t="shared" si="4"/>
        <v/>
      </c>
      <c r="AJ75" s="93" t="str">
        <f t="shared" si="5"/>
        <v/>
      </c>
      <c r="AK75" s="289" t="str">
        <f t="shared" si="6"/>
        <v/>
      </c>
      <c r="AL75" s="99" t="str">
        <f t="shared" si="7"/>
        <v/>
      </c>
      <c r="AN75" s="34" t="b">
        <f t="shared" si="8"/>
        <v>0</v>
      </c>
    </row>
    <row r="76" spans="1:40" ht="15.75" customHeight="1">
      <c r="A76" s="483"/>
      <c r="B76" s="486"/>
      <c r="C76" s="483"/>
      <c r="D76" s="487"/>
      <c r="E76" s="487"/>
      <c r="F76" s="486"/>
      <c r="G76" s="486" t="str">
        <f>+IFERROR(VLOOKUP(F76,Listas!$B:$C,2,0),"")</f>
        <v/>
      </c>
      <c r="H76" s="486"/>
      <c r="I76" s="486"/>
      <c r="J76" s="486"/>
      <c r="K76" s="483"/>
      <c r="L76" s="483"/>
      <c r="M76" s="547"/>
      <c r="N76" s="483"/>
      <c r="O76" s="487"/>
      <c r="P76" s="484"/>
      <c r="Q76" s="486"/>
      <c r="R76" s="486"/>
      <c r="S76" s="486"/>
      <c r="T76" s="486"/>
      <c r="U76" s="483"/>
      <c r="V76" s="486"/>
      <c r="W76" s="483"/>
      <c r="X76" s="86" t="str">
        <f t="shared" si="0"/>
        <v/>
      </c>
      <c r="Y76" s="465"/>
      <c r="Z76" s="466"/>
      <c r="AA76" s="223" t="str">
        <f>+IF(T76="UI",'Tasas por grupos escalonada'!$C$32,IF(T76="UYU",'Tasas por grupos escalonada'!$C$31,IF(T76="USD",'Tasas por grupos escalonada'!$C$33,"")))</f>
        <v/>
      </c>
      <c r="AB76" s="486"/>
      <c r="AC76" s="486"/>
      <c r="AD76" s="486"/>
      <c r="AE76" s="486"/>
      <c r="AF76" s="90" t="str">
        <f t="shared" si="1"/>
        <v/>
      </c>
      <c r="AG76" s="91" t="str">
        <f t="shared" si="2"/>
        <v/>
      </c>
      <c r="AH76" s="92" t="str">
        <f t="shared" si="3"/>
        <v/>
      </c>
      <c r="AI76" s="93" t="str">
        <f t="shared" si="4"/>
        <v/>
      </c>
      <c r="AJ76" s="93" t="str">
        <f t="shared" si="5"/>
        <v/>
      </c>
      <c r="AK76" s="289" t="str">
        <f t="shared" si="6"/>
        <v/>
      </c>
      <c r="AL76" s="99" t="str">
        <f t="shared" si="7"/>
        <v/>
      </c>
      <c r="AN76" s="34" t="b">
        <f t="shared" si="8"/>
        <v>0</v>
      </c>
    </row>
    <row r="77" spans="1:40" ht="15.75" customHeight="1">
      <c r="A77" s="483"/>
      <c r="B77" s="486"/>
      <c r="C77" s="483"/>
      <c r="D77" s="487"/>
      <c r="E77" s="487"/>
      <c r="F77" s="486"/>
      <c r="G77" s="486" t="str">
        <f>+IFERROR(VLOOKUP(F77,Listas!$B:$C,2,0),"")</f>
        <v/>
      </c>
      <c r="H77" s="486"/>
      <c r="I77" s="486"/>
      <c r="J77" s="486"/>
      <c r="K77" s="483"/>
      <c r="L77" s="483"/>
      <c r="M77" s="547"/>
      <c r="N77" s="483"/>
      <c r="O77" s="487"/>
      <c r="P77" s="484"/>
      <c r="Q77" s="486"/>
      <c r="R77" s="486"/>
      <c r="S77" s="486"/>
      <c r="T77" s="486"/>
      <c r="U77" s="483"/>
      <c r="V77" s="486"/>
      <c r="W77" s="483"/>
      <c r="X77" s="86" t="str">
        <f t="shared" si="0"/>
        <v/>
      </c>
      <c r="Y77" s="465"/>
      <c r="Z77" s="466"/>
      <c r="AA77" s="223" t="str">
        <f>+IF(T77="UI",'Tasas por grupos escalonada'!$C$32,IF(T77="UYU",'Tasas por grupos escalonada'!$C$31,IF(T77="USD",'Tasas por grupos escalonada'!$C$33,"")))</f>
        <v/>
      </c>
      <c r="AB77" s="486"/>
      <c r="AC77" s="486"/>
      <c r="AD77" s="486"/>
      <c r="AE77" s="486"/>
      <c r="AF77" s="90" t="str">
        <f t="shared" si="1"/>
        <v/>
      </c>
      <c r="AG77" s="91" t="str">
        <f t="shared" si="2"/>
        <v/>
      </c>
      <c r="AH77" s="92" t="str">
        <f t="shared" si="3"/>
        <v/>
      </c>
      <c r="AI77" s="93" t="str">
        <f t="shared" si="4"/>
        <v/>
      </c>
      <c r="AJ77" s="93" t="str">
        <f t="shared" si="5"/>
        <v/>
      </c>
      <c r="AK77" s="289" t="str">
        <f t="shared" si="6"/>
        <v/>
      </c>
      <c r="AL77" s="99" t="str">
        <f t="shared" si="7"/>
        <v/>
      </c>
      <c r="AN77" s="34" t="b">
        <f t="shared" si="8"/>
        <v>0</v>
      </c>
    </row>
    <row r="78" spans="1:40" ht="15.75" customHeight="1">
      <c r="A78" s="483"/>
      <c r="B78" s="486"/>
      <c r="C78" s="483"/>
      <c r="D78" s="487"/>
      <c r="E78" s="487"/>
      <c r="F78" s="486"/>
      <c r="G78" s="486" t="str">
        <f>+IFERROR(VLOOKUP(F78,Listas!$B:$C,2,0),"")</f>
        <v/>
      </c>
      <c r="H78" s="486"/>
      <c r="I78" s="486"/>
      <c r="J78" s="486"/>
      <c r="K78" s="483"/>
      <c r="L78" s="483"/>
      <c r="M78" s="547"/>
      <c r="N78" s="483"/>
      <c r="O78" s="487"/>
      <c r="P78" s="484"/>
      <c r="Q78" s="486"/>
      <c r="R78" s="486"/>
      <c r="S78" s="486"/>
      <c r="T78" s="486"/>
      <c r="U78" s="483"/>
      <c r="V78" s="486"/>
      <c r="W78" s="483"/>
      <c r="X78" s="86" t="str">
        <f t="shared" si="0"/>
        <v/>
      </c>
      <c r="Y78" s="465"/>
      <c r="Z78" s="466"/>
      <c r="AA78" s="223" t="str">
        <f>+IF(T78="UI",'Tasas por grupos escalonada'!$C$32,IF(T78="UYU",'Tasas por grupos escalonada'!$C$31,IF(T78="USD",'Tasas por grupos escalonada'!$C$33,"")))</f>
        <v/>
      </c>
      <c r="AB78" s="486"/>
      <c r="AC78" s="486"/>
      <c r="AD78" s="486"/>
      <c r="AE78" s="486"/>
      <c r="AF78" s="90" t="str">
        <f t="shared" si="1"/>
        <v/>
      </c>
      <c r="AG78" s="91" t="str">
        <f t="shared" si="2"/>
        <v/>
      </c>
      <c r="AH78" s="92" t="str">
        <f t="shared" si="3"/>
        <v/>
      </c>
      <c r="AI78" s="93" t="str">
        <f t="shared" si="4"/>
        <v/>
      </c>
      <c r="AJ78" s="93" t="str">
        <f t="shared" si="5"/>
        <v/>
      </c>
      <c r="AK78" s="289" t="str">
        <f t="shared" si="6"/>
        <v/>
      </c>
      <c r="AL78" s="99" t="str">
        <f t="shared" si="7"/>
        <v/>
      </c>
      <c r="AN78" s="34" t="b">
        <f t="shared" si="8"/>
        <v>0</v>
      </c>
    </row>
    <row r="79" spans="1:40" ht="15.75" customHeight="1">
      <c r="A79" s="483"/>
      <c r="B79" s="486"/>
      <c r="C79" s="483"/>
      <c r="D79" s="487"/>
      <c r="E79" s="487"/>
      <c r="F79" s="486"/>
      <c r="G79" s="486" t="str">
        <f>+IFERROR(VLOOKUP(F79,Listas!$B:$C,2,0),"")</f>
        <v/>
      </c>
      <c r="H79" s="486"/>
      <c r="I79" s="486"/>
      <c r="J79" s="486"/>
      <c r="K79" s="483"/>
      <c r="L79" s="483"/>
      <c r="M79" s="547"/>
      <c r="N79" s="483"/>
      <c r="O79" s="487"/>
      <c r="P79" s="484"/>
      <c r="Q79" s="486"/>
      <c r="R79" s="486"/>
      <c r="S79" s="486"/>
      <c r="T79" s="486"/>
      <c r="U79" s="483"/>
      <c r="V79" s="486"/>
      <c r="W79" s="483"/>
      <c r="X79" s="86" t="str">
        <f t="shared" si="0"/>
        <v/>
      </c>
      <c r="Y79" s="465"/>
      <c r="Z79" s="466"/>
      <c r="AA79" s="223" t="str">
        <f>+IF(T79="UI",'Tasas por grupos escalonada'!$C$32,IF(T79="UYU",'Tasas por grupos escalonada'!$C$31,IF(T79="USD",'Tasas por grupos escalonada'!$C$33,"")))</f>
        <v/>
      </c>
      <c r="AB79" s="486"/>
      <c r="AC79" s="486"/>
      <c r="AD79" s="486"/>
      <c r="AE79" s="486"/>
      <c r="AF79" s="90" t="str">
        <f t="shared" si="1"/>
        <v/>
      </c>
      <c r="AG79" s="91" t="str">
        <f t="shared" si="2"/>
        <v/>
      </c>
      <c r="AH79" s="92" t="str">
        <f t="shared" si="3"/>
        <v/>
      </c>
      <c r="AI79" s="93" t="str">
        <f t="shared" si="4"/>
        <v/>
      </c>
      <c r="AJ79" s="93" t="str">
        <f t="shared" si="5"/>
        <v/>
      </c>
      <c r="AK79" s="289" t="str">
        <f t="shared" si="6"/>
        <v/>
      </c>
      <c r="AL79" s="99" t="str">
        <f t="shared" si="7"/>
        <v/>
      </c>
      <c r="AN79" s="34" t="b">
        <f t="shared" si="8"/>
        <v>0</v>
      </c>
    </row>
    <row r="80" spans="1:40" ht="15.75" customHeight="1">
      <c r="A80" s="483"/>
      <c r="B80" s="486"/>
      <c r="C80" s="483"/>
      <c r="D80" s="487"/>
      <c r="E80" s="487"/>
      <c r="F80" s="486"/>
      <c r="G80" s="486" t="str">
        <f>+IFERROR(VLOOKUP(F80,Listas!$B:$C,2,0),"")</f>
        <v/>
      </c>
      <c r="H80" s="486"/>
      <c r="I80" s="486"/>
      <c r="J80" s="486"/>
      <c r="K80" s="483"/>
      <c r="L80" s="483"/>
      <c r="M80" s="547"/>
      <c r="N80" s="483"/>
      <c r="O80" s="487"/>
      <c r="P80" s="484"/>
      <c r="Q80" s="486"/>
      <c r="R80" s="486"/>
      <c r="S80" s="486"/>
      <c r="T80" s="486"/>
      <c r="U80" s="483"/>
      <c r="V80" s="486"/>
      <c r="W80" s="483"/>
      <c r="X80" s="86" t="str">
        <f t="shared" si="0"/>
        <v/>
      </c>
      <c r="Y80" s="465"/>
      <c r="Z80" s="466"/>
      <c r="AA80" s="223" t="str">
        <f>+IF(T80="UI",'Tasas por grupos escalonada'!$C$32,IF(T80="UYU",'Tasas por grupos escalonada'!$C$31,IF(T80="USD",'Tasas por grupos escalonada'!$C$33,"")))</f>
        <v/>
      </c>
      <c r="AB80" s="486"/>
      <c r="AC80" s="486"/>
      <c r="AD80" s="486"/>
      <c r="AE80" s="486"/>
      <c r="AF80" s="90" t="str">
        <f t="shared" si="1"/>
        <v/>
      </c>
      <c r="AG80" s="91" t="str">
        <f t="shared" si="2"/>
        <v/>
      </c>
      <c r="AH80" s="92" t="str">
        <f t="shared" si="3"/>
        <v/>
      </c>
      <c r="AI80" s="93" t="str">
        <f t="shared" si="4"/>
        <v/>
      </c>
      <c r="AJ80" s="93" t="str">
        <f t="shared" si="5"/>
        <v/>
      </c>
      <c r="AK80" s="289" t="str">
        <f t="shared" si="6"/>
        <v/>
      </c>
      <c r="AL80" s="99" t="str">
        <f t="shared" si="7"/>
        <v/>
      </c>
      <c r="AN80" s="34" t="b">
        <f t="shared" si="8"/>
        <v>0</v>
      </c>
    </row>
    <row r="81" spans="1:40" ht="15.75" customHeight="1">
      <c r="A81" s="483"/>
      <c r="B81" s="486"/>
      <c r="C81" s="483"/>
      <c r="D81" s="487"/>
      <c r="E81" s="487"/>
      <c r="F81" s="486"/>
      <c r="G81" s="486" t="str">
        <f>+IFERROR(VLOOKUP(F81,Listas!$B:$C,2,0),"")</f>
        <v/>
      </c>
      <c r="H81" s="486"/>
      <c r="I81" s="486"/>
      <c r="J81" s="486"/>
      <c r="K81" s="483"/>
      <c r="L81" s="483"/>
      <c r="M81" s="547"/>
      <c r="N81" s="483"/>
      <c r="O81" s="487"/>
      <c r="P81" s="484"/>
      <c r="Q81" s="486"/>
      <c r="R81" s="486"/>
      <c r="S81" s="486"/>
      <c r="T81" s="486"/>
      <c r="U81" s="483"/>
      <c r="V81" s="486"/>
      <c r="W81" s="483"/>
      <c r="X81" s="86" t="str">
        <f t="shared" si="0"/>
        <v/>
      </c>
      <c r="Y81" s="465"/>
      <c r="Z81" s="466"/>
      <c r="AA81" s="223" t="str">
        <f>+IF(T81="UI",'Tasas por grupos escalonada'!$C$32,IF(T81="UYU",'Tasas por grupos escalonada'!$C$31,IF(T81="USD",'Tasas por grupos escalonada'!$C$33,"")))</f>
        <v/>
      </c>
      <c r="AB81" s="486"/>
      <c r="AC81" s="486"/>
      <c r="AD81" s="486"/>
      <c r="AE81" s="486"/>
      <c r="AF81" s="90" t="str">
        <f t="shared" si="1"/>
        <v/>
      </c>
      <c r="AG81" s="91" t="str">
        <f t="shared" si="2"/>
        <v/>
      </c>
      <c r="AH81" s="92" t="str">
        <f t="shared" si="3"/>
        <v/>
      </c>
      <c r="AI81" s="93" t="str">
        <f t="shared" si="4"/>
        <v/>
      </c>
      <c r="AJ81" s="93" t="str">
        <f t="shared" si="5"/>
        <v/>
      </c>
      <c r="AK81" s="289" t="str">
        <f t="shared" si="6"/>
        <v/>
      </c>
      <c r="AL81" s="99" t="str">
        <f t="shared" si="7"/>
        <v/>
      </c>
      <c r="AN81" s="34" t="b">
        <f t="shared" si="8"/>
        <v>0</v>
      </c>
    </row>
    <row r="82" spans="1:40" ht="15.75" customHeight="1">
      <c r="A82" s="483"/>
      <c r="B82" s="486"/>
      <c r="C82" s="483"/>
      <c r="D82" s="487"/>
      <c r="E82" s="487"/>
      <c r="F82" s="486"/>
      <c r="G82" s="486" t="str">
        <f>+IFERROR(VLOOKUP(F82,Listas!$B:$C,2,0),"")</f>
        <v/>
      </c>
      <c r="H82" s="486"/>
      <c r="I82" s="486"/>
      <c r="J82" s="486"/>
      <c r="K82" s="483"/>
      <c r="L82" s="483"/>
      <c r="M82" s="547"/>
      <c r="N82" s="483"/>
      <c r="O82" s="487"/>
      <c r="P82" s="484"/>
      <c r="Q82" s="486"/>
      <c r="R82" s="486"/>
      <c r="S82" s="486"/>
      <c r="T82" s="486"/>
      <c r="U82" s="483"/>
      <c r="V82" s="486"/>
      <c r="W82" s="483"/>
      <c r="X82" s="86" t="str">
        <f t="shared" si="0"/>
        <v/>
      </c>
      <c r="Y82" s="465"/>
      <c r="Z82" s="466"/>
      <c r="AA82" s="223" t="str">
        <f>+IF(T82="UI",'Tasas por grupos escalonada'!$C$32,IF(T82="UYU",'Tasas por grupos escalonada'!$C$31,IF(T82="USD",'Tasas por grupos escalonada'!$C$33,"")))</f>
        <v/>
      </c>
      <c r="AB82" s="486"/>
      <c r="AC82" s="486"/>
      <c r="AD82" s="486"/>
      <c r="AE82" s="486"/>
      <c r="AF82" s="90" t="str">
        <f t="shared" si="1"/>
        <v/>
      </c>
      <c r="AG82" s="91" t="str">
        <f t="shared" si="2"/>
        <v/>
      </c>
      <c r="AH82" s="92" t="str">
        <f t="shared" si="3"/>
        <v/>
      </c>
      <c r="AI82" s="93" t="str">
        <f t="shared" si="4"/>
        <v/>
      </c>
      <c r="AJ82" s="93" t="str">
        <f t="shared" si="5"/>
        <v/>
      </c>
      <c r="AK82" s="289" t="str">
        <f t="shared" si="6"/>
        <v/>
      </c>
      <c r="AL82" s="99" t="str">
        <f t="shared" si="7"/>
        <v/>
      </c>
      <c r="AN82" s="34" t="b">
        <f t="shared" si="8"/>
        <v>0</v>
      </c>
    </row>
    <row r="83" spans="1:40" ht="15.75" customHeight="1">
      <c r="A83" s="483"/>
      <c r="B83" s="486"/>
      <c r="C83" s="483"/>
      <c r="D83" s="487"/>
      <c r="E83" s="487"/>
      <c r="F83" s="486"/>
      <c r="G83" s="486" t="str">
        <f>+IFERROR(VLOOKUP(F83,Listas!$B:$C,2,0),"")</f>
        <v/>
      </c>
      <c r="H83" s="486"/>
      <c r="I83" s="486"/>
      <c r="J83" s="486"/>
      <c r="K83" s="483"/>
      <c r="L83" s="483"/>
      <c r="M83" s="547"/>
      <c r="N83" s="483"/>
      <c r="O83" s="487"/>
      <c r="P83" s="484"/>
      <c r="Q83" s="486"/>
      <c r="R83" s="486"/>
      <c r="S83" s="486"/>
      <c r="T83" s="486"/>
      <c r="U83" s="483"/>
      <c r="V83" s="486"/>
      <c r="W83" s="483"/>
      <c r="X83" s="86" t="str">
        <f t="shared" si="0"/>
        <v/>
      </c>
      <c r="Y83" s="465"/>
      <c r="Z83" s="466"/>
      <c r="AA83" s="223" t="str">
        <f>+IF(T83="UI",'Tasas por grupos escalonada'!$C$32,IF(T83="UYU",'Tasas por grupos escalonada'!$C$31,IF(T83="USD",'Tasas por grupos escalonada'!$C$33,"")))</f>
        <v/>
      </c>
      <c r="AB83" s="486"/>
      <c r="AC83" s="486"/>
      <c r="AD83" s="486"/>
      <c r="AE83" s="486"/>
      <c r="AF83" s="90" t="str">
        <f t="shared" si="1"/>
        <v/>
      </c>
      <c r="AG83" s="91" t="str">
        <f t="shared" si="2"/>
        <v/>
      </c>
      <c r="AH83" s="92" t="str">
        <f t="shared" si="3"/>
        <v/>
      </c>
      <c r="AI83" s="93" t="str">
        <f t="shared" si="4"/>
        <v/>
      </c>
      <c r="AJ83" s="93" t="str">
        <f t="shared" si="5"/>
        <v/>
      </c>
      <c r="AK83" s="289" t="str">
        <f t="shared" si="6"/>
        <v/>
      </c>
      <c r="AL83" s="99" t="str">
        <f t="shared" si="7"/>
        <v/>
      </c>
      <c r="AN83" s="34" t="b">
        <f t="shared" si="8"/>
        <v>0</v>
      </c>
    </row>
    <row r="84" spans="1:40" ht="15.75" customHeight="1">
      <c r="A84" s="483"/>
      <c r="B84" s="486"/>
      <c r="C84" s="483"/>
      <c r="D84" s="487"/>
      <c r="E84" s="487"/>
      <c r="F84" s="486"/>
      <c r="G84" s="486" t="str">
        <f>+IFERROR(VLOOKUP(F84,Listas!$B:$C,2,0),"")</f>
        <v/>
      </c>
      <c r="H84" s="486"/>
      <c r="I84" s="486"/>
      <c r="J84" s="486"/>
      <c r="K84" s="483"/>
      <c r="L84" s="483"/>
      <c r="M84" s="547"/>
      <c r="N84" s="483"/>
      <c r="O84" s="487"/>
      <c r="P84" s="484"/>
      <c r="Q84" s="486"/>
      <c r="R84" s="486"/>
      <c r="S84" s="486"/>
      <c r="T84" s="486"/>
      <c r="U84" s="483"/>
      <c r="V84" s="486"/>
      <c r="W84" s="483"/>
      <c r="X84" s="86" t="str">
        <f t="shared" si="0"/>
        <v/>
      </c>
      <c r="Y84" s="465"/>
      <c r="Z84" s="466"/>
      <c r="AA84" s="223" t="str">
        <f>+IF(T84="UI",'Tasas por grupos escalonada'!$C$32,IF(T84="UYU",'Tasas por grupos escalonada'!$C$31,IF(T84="USD",'Tasas por grupos escalonada'!$C$33,"")))</f>
        <v/>
      </c>
      <c r="AB84" s="486"/>
      <c r="AC84" s="486"/>
      <c r="AD84" s="486"/>
      <c r="AE84" s="486"/>
      <c r="AF84" s="90" t="str">
        <f t="shared" si="1"/>
        <v/>
      </c>
      <c r="AG84" s="91" t="str">
        <f t="shared" si="2"/>
        <v/>
      </c>
      <c r="AH84" s="92" t="str">
        <f t="shared" si="3"/>
        <v/>
      </c>
      <c r="AI84" s="93" t="str">
        <f t="shared" si="4"/>
        <v/>
      </c>
      <c r="AJ84" s="93" t="str">
        <f t="shared" si="5"/>
        <v/>
      </c>
      <c r="AK84" s="289" t="str">
        <f t="shared" si="6"/>
        <v/>
      </c>
      <c r="AL84" s="99" t="str">
        <f t="shared" si="7"/>
        <v/>
      </c>
      <c r="AN84" s="34" t="b">
        <f t="shared" si="8"/>
        <v>0</v>
      </c>
    </row>
    <row r="85" spans="1:40" ht="15.75" customHeight="1">
      <c r="A85" s="483"/>
      <c r="B85" s="486"/>
      <c r="C85" s="483"/>
      <c r="D85" s="487"/>
      <c r="E85" s="487"/>
      <c r="F85" s="486"/>
      <c r="G85" s="486" t="str">
        <f>+IFERROR(VLOOKUP(F85,Listas!$B:$C,2,0),"")</f>
        <v/>
      </c>
      <c r="H85" s="486"/>
      <c r="I85" s="486"/>
      <c r="J85" s="486"/>
      <c r="K85" s="483"/>
      <c r="L85" s="483"/>
      <c r="M85" s="547"/>
      <c r="N85" s="483"/>
      <c r="O85" s="487"/>
      <c r="P85" s="484"/>
      <c r="Q85" s="486"/>
      <c r="R85" s="486"/>
      <c r="S85" s="486"/>
      <c r="T85" s="486"/>
      <c r="U85" s="483"/>
      <c r="V85" s="486"/>
      <c r="W85" s="483"/>
      <c r="X85" s="86" t="str">
        <f t="shared" si="0"/>
        <v/>
      </c>
      <c r="Y85" s="465"/>
      <c r="Z85" s="466"/>
      <c r="AA85" s="223" t="str">
        <f>+IF(T85="UI",'Tasas por grupos escalonada'!$C$32,IF(T85="UYU",'Tasas por grupos escalonada'!$C$31,IF(T85="USD",'Tasas por grupos escalonada'!$C$33,"")))</f>
        <v/>
      </c>
      <c r="AB85" s="486"/>
      <c r="AC85" s="486"/>
      <c r="AD85" s="486"/>
      <c r="AE85" s="486"/>
      <c r="AF85" s="90" t="str">
        <f t="shared" si="1"/>
        <v/>
      </c>
      <c r="AG85" s="91" t="str">
        <f t="shared" si="2"/>
        <v/>
      </c>
      <c r="AH85" s="92" t="str">
        <f t="shared" si="3"/>
        <v/>
      </c>
      <c r="AI85" s="93" t="str">
        <f t="shared" si="4"/>
        <v/>
      </c>
      <c r="AJ85" s="93" t="str">
        <f t="shared" si="5"/>
        <v/>
      </c>
      <c r="AK85" s="289" t="str">
        <f t="shared" si="6"/>
        <v/>
      </c>
      <c r="AL85" s="99" t="str">
        <f t="shared" si="7"/>
        <v/>
      </c>
      <c r="AN85" s="34" t="b">
        <f t="shared" si="8"/>
        <v>0</v>
      </c>
    </row>
    <row r="86" spans="1:40" ht="15.75" customHeight="1">
      <c r="A86" s="483"/>
      <c r="B86" s="486"/>
      <c r="C86" s="483"/>
      <c r="D86" s="487"/>
      <c r="E86" s="487"/>
      <c r="F86" s="486"/>
      <c r="G86" s="486" t="str">
        <f>+IFERROR(VLOOKUP(F86,Listas!$B:$C,2,0),"")</f>
        <v/>
      </c>
      <c r="H86" s="486"/>
      <c r="I86" s="486"/>
      <c r="J86" s="486"/>
      <c r="K86" s="483"/>
      <c r="L86" s="483"/>
      <c r="M86" s="547"/>
      <c r="N86" s="483"/>
      <c r="O86" s="487"/>
      <c r="P86" s="484"/>
      <c r="Q86" s="486"/>
      <c r="R86" s="486"/>
      <c r="S86" s="486"/>
      <c r="T86" s="486"/>
      <c r="U86" s="483"/>
      <c r="V86" s="486"/>
      <c r="W86" s="483"/>
      <c r="X86" s="86" t="str">
        <f t="shared" si="0"/>
        <v/>
      </c>
      <c r="Y86" s="465"/>
      <c r="Z86" s="466"/>
      <c r="AA86" s="223" t="str">
        <f>+IF(T86="UI",'Tasas por grupos escalonada'!$C$32,IF(T86="UYU",'Tasas por grupos escalonada'!$C$31,IF(T86="USD",'Tasas por grupos escalonada'!$C$33,"")))</f>
        <v/>
      </c>
      <c r="AB86" s="486"/>
      <c r="AC86" s="486"/>
      <c r="AD86" s="486"/>
      <c r="AE86" s="486"/>
      <c r="AF86" s="90" t="str">
        <f t="shared" si="1"/>
        <v/>
      </c>
      <c r="AG86" s="91" t="str">
        <f t="shared" si="2"/>
        <v/>
      </c>
      <c r="AH86" s="92" t="str">
        <f t="shared" si="3"/>
        <v/>
      </c>
      <c r="AI86" s="93" t="str">
        <f t="shared" si="4"/>
        <v/>
      </c>
      <c r="AJ86" s="93" t="str">
        <f t="shared" si="5"/>
        <v/>
      </c>
      <c r="AK86" s="289" t="str">
        <f t="shared" si="6"/>
        <v/>
      </c>
      <c r="AL86" s="99" t="str">
        <f t="shared" si="7"/>
        <v/>
      </c>
      <c r="AN86" s="34" t="b">
        <f t="shared" si="8"/>
        <v>0</v>
      </c>
    </row>
    <row r="87" spans="1:40" ht="15.75" customHeight="1">
      <c r="A87" s="483"/>
      <c r="B87" s="486"/>
      <c r="C87" s="483"/>
      <c r="D87" s="487"/>
      <c r="E87" s="487"/>
      <c r="F87" s="486"/>
      <c r="G87" s="486" t="str">
        <f>+IFERROR(VLOOKUP(F87,Listas!$B:$C,2,0),"")</f>
        <v/>
      </c>
      <c r="H87" s="486"/>
      <c r="I87" s="486"/>
      <c r="J87" s="486"/>
      <c r="K87" s="483"/>
      <c r="L87" s="483"/>
      <c r="M87" s="547"/>
      <c r="N87" s="483"/>
      <c r="O87" s="487"/>
      <c r="P87" s="484"/>
      <c r="Q87" s="486"/>
      <c r="R87" s="486"/>
      <c r="S87" s="486"/>
      <c r="T87" s="486"/>
      <c r="U87" s="483"/>
      <c r="V87" s="486"/>
      <c r="W87" s="483"/>
      <c r="X87" s="86" t="str">
        <f t="shared" si="0"/>
        <v/>
      </c>
      <c r="Y87" s="465"/>
      <c r="Z87" s="466"/>
      <c r="AA87" s="223" t="str">
        <f>+IF(T87="UI",'Tasas por grupos escalonada'!$C$32,IF(T87="UYU",'Tasas por grupos escalonada'!$C$31,IF(T87="USD",'Tasas por grupos escalonada'!$C$33,"")))</f>
        <v/>
      </c>
      <c r="AB87" s="486"/>
      <c r="AC87" s="486"/>
      <c r="AD87" s="486"/>
      <c r="AE87" s="486"/>
      <c r="AF87" s="90" t="str">
        <f t="shared" si="1"/>
        <v/>
      </c>
      <c r="AG87" s="91" t="str">
        <f t="shared" si="2"/>
        <v/>
      </c>
      <c r="AH87" s="92" t="str">
        <f t="shared" si="3"/>
        <v/>
      </c>
      <c r="AI87" s="93" t="str">
        <f t="shared" si="4"/>
        <v/>
      </c>
      <c r="AJ87" s="93" t="str">
        <f t="shared" si="5"/>
        <v/>
      </c>
      <c r="AK87" s="289" t="str">
        <f t="shared" si="6"/>
        <v/>
      </c>
      <c r="AL87" s="99" t="str">
        <f t="shared" si="7"/>
        <v/>
      </c>
      <c r="AN87" s="34" t="b">
        <f t="shared" si="8"/>
        <v>0</v>
      </c>
    </row>
    <row r="88" spans="1:40" ht="15.75" customHeight="1">
      <c r="A88" s="483"/>
      <c r="B88" s="486"/>
      <c r="C88" s="483"/>
      <c r="D88" s="487"/>
      <c r="E88" s="487"/>
      <c r="F88" s="486"/>
      <c r="G88" s="486" t="str">
        <f>+IFERROR(VLOOKUP(F88,Listas!$B:$C,2,0),"")</f>
        <v/>
      </c>
      <c r="H88" s="486"/>
      <c r="I88" s="486"/>
      <c r="J88" s="486"/>
      <c r="K88" s="483"/>
      <c r="L88" s="483"/>
      <c r="M88" s="547"/>
      <c r="N88" s="483"/>
      <c r="O88" s="487"/>
      <c r="P88" s="484"/>
      <c r="Q88" s="486"/>
      <c r="R88" s="486"/>
      <c r="S88" s="486"/>
      <c r="T88" s="486"/>
      <c r="U88" s="483"/>
      <c r="V88" s="486"/>
      <c r="W88" s="483"/>
      <c r="X88" s="86" t="str">
        <f t="shared" si="0"/>
        <v/>
      </c>
      <c r="Y88" s="465"/>
      <c r="Z88" s="466"/>
      <c r="AA88" s="223" t="str">
        <f>+IF(T88="UI",'Tasas por grupos escalonada'!$C$32,IF(T88="UYU",'Tasas por grupos escalonada'!$C$31,IF(T88="USD",'Tasas por grupos escalonada'!$C$33,"")))</f>
        <v/>
      </c>
      <c r="AB88" s="486"/>
      <c r="AC88" s="486"/>
      <c r="AD88" s="486"/>
      <c r="AE88" s="486"/>
      <c r="AF88" s="90" t="str">
        <f t="shared" si="1"/>
        <v/>
      </c>
      <c r="AG88" s="91" t="str">
        <f t="shared" si="2"/>
        <v/>
      </c>
      <c r="AH88" s="92" t="str">
        <f t="shared" si="3"/>
        <v/>
      </c>
      <c r="AI88" s="93" t="str">
        <f t="shared" si="4"/>
        <v/>
      </c>
      <c r="AJ88" s="93" t="str">
        <f t="shared" si="5"/>
        <v/>
      </c>
      <c r="AK88" s="289" t="str">
        <f t="shared" si="6"/>
        <v/>
      </c>
      <c r="AL88" s="99" t="str">
        <f t="shared" si="7"/>
        <v/>
      </c>
      <c r="AN88" s="34" t="b">
        <f t="shared" si="8"/>
        <v>0</v>
      </c>
    </row>
    <row r="89" spans="1:40" ht="15.75" customHeight="1">
      <c r="A89" s="483"/>
      <c r="B89" s="486"/>
      <c r="C89" s="483"/>
      <c r="D89" s="487"/>
      <c r="E89" s="487"/>
      <c r="F89" s="486"/>
      <c r="G89" s="486" t="str">
        <f>+IFERROR(VLOOKUP(F89,Listas!$B:$C,2,0),"")</f>
        <v/>
      </c>
      <c r="H89" s="486"/>
      <c r="I89" s="486"/>
      <c r="J89" s="486"/>
      <c r="K89" s="483"/>
      <c r="L89" s="483"/>
      <c r="M89" s="547"/>
      <c r="N89" s="483"/>
      <c r="O89" s="487"/>
      <c r="P89" s="484"/>
      <c r="Q89" s="486"/>
      <c r="R89" s="486"/>
      <c r="S89" s="486"/>
      <c r="T89" s="486"/>
      <c r="U89" s="483"/>
      <c r="V89" s="486"/>
      <c r="W89" s="483"/>
      <c r="X89" s="86" t="str">
        <f t="shared" si="0"/>
        <v/>
      </c>
      <c r="Y89" s="465"/>
      <c r="Z89" s="466"/>
      <c r="AA89" s="223" t="str">
        <f>+IF(T89="UI",'Tasas por grupos escalonada'!$C$32,IF(T89="UYU",'Tasas por grupos escalonada'!$C$31,IF(T89="USD",'Tasas por grupos escalonada'!$C$33,"")))</f>
        <v/>
      </c>
      <c r="AB89" s="486"/>
      <c r="AC89" s="486"/>
      <c r="AD89" s="486"/>
      <c r="AE89" s="486"/>
      <c r="AF89" s="90" t="str">
        <f t="shared" si="1"/>
        <v/>
      </c>
      <c r="AG89" s="91" t="str">
        <f t="shared" si="2"/>
        <v/>
      </c>
      <c r="AH89" s="92" t="str">
        <f t="shared" si="3"/>
        <v/>
      </c>
      <c r="AI89" s="93" t="str">
        <f t="shared" si="4"/>
        <v/>
      </c>
      <c r="AJ89" s="93" t="str">
        <f t="shared" si="5"/>
        <v/>
      </c>
      <c r="AK89" s="289" t="str">
        <f t="shared" si="6"/>
        <v/>
      </c>
      <c r="AL89" s="99" t="str">
        <f t="shared" si="7"/>
        <v/>
      </c>
      <c r="AN89" s="34" t="b">
        <f t="shared" si="8"/>
        <v>0</v>
      </c>
    </row>
    <row r="90" spans="1:40" ht="15.75" customHeight="1">
      <c r="A90" s="483"/>
      <c r="B90" s="486"/>
      <c r="C90" s="483"/>
      <c r="D90" s="487"/>
      <c r="E90" s="487"/>
      <c r="F90" s="486"/>
      <c r="G90" s="486" t="str">
        <f>+IFERROR(VLOOKUP(F90,Listas!$B:$C,2,0),"")</f>
        <v/>
      </c>
      <c r="H90" s="486"/>
      <c r="I90" s="486"/>
      <c r="J90" s="486"/>
      <c r="K90" s="483"/>
      <c r="L90" s="483"/>
      <c r="M90" s="547"/>
      <c r="N90" s="483"/>
      <c r="O90" s="487"/>
      <c r="P90" s="484"/>
      <c r="Q90" s="486"/>
      <c r="R90" s="486"/>
      <c r="S90" s="486"/>
      <c r="T90" s="486"/>
      <c r="U90" s="483"/>
      <c r="V90" s="486"/>
      <c r="W90" s="483"/>
      <c r="X90" s="86" t="str">
        <f t="shared" si="0"/>
        <v/>
      </c>
      <c r="Y90" s="465"/>
      <c r="Z90" s="466"/>
      <c r="AA90" s="223" t="str">
        <f>+IF(T90="UI",'Tasas por grupos escalonada'!$C$32,IF(T90="UYU",'Tasas por grupos escalonada'!$C$31,IF(T90="USD",'Tasas por grupos escalonada'!$C$33,"")))</f>
        <v/>
      </c>
      <c r="AB90" s="486"/>
      <c r="AC90" s="486"/>
      <c r="AD90" s="486"/>
      <c r="AE90" s="486"/>
      <c r="AF90" s="90" t="str">
        <f t="shared" si="1"/>
        <v/>
      </c>
      <c r="AG90" s="91" t="str">
        <f t="shared" si="2"/>
        <v/>
      </c>
      <c r="AH90" s="92" t="str">
        <f t="shared" si="3"/>
        <v/>
      </c>
      <c r="AI90" s="93" t="str">
        <f t="shared" si="4"/>
        <v/>
      </c>
      <c r="AJ90" s="93" t="str">
        <f t="shared" si="5"/>
        <v/>
      </c>
      <c r="AK90" s="289" t="str">
        <f t="shared" si="6"/>
        <v/>
      </c>
      <c r="AL90" s="99" t="str">
        <f t="shared" si="7"/>
        <v/>
      </c>
      <c r="AN90" s="34" t="b">
        <f t="shared" si="8"/>
        <v>0</v>
      </c>
    </row>
    <row r="91" spans="1:40" ht="15.75" customHeight="1">
      <c r="A91" s="483"/>
      <c r="B91" s="486"/>
      <c r="C91" s="483"/>
      <c r="D91" s="487"/>
      <c r="E91" s="487"/>
      <c r="F91" s="486"/>
      <c r="G91" s="486" t="str">
        <f>+IFERROR(VLOOKUP(F91,Listas!$B:$C,2,0),"")</f>
        <v/>
      </c>
      <c r="H91" s="486"/>
      <c r="I91" s="486"/>
      <c r="J91" s="486"/>
      <c r="K91" s="483"/>
      <c r="L91" s="483"/>
      <c r="M91" s="547"/>
      <c r="N91" s="483"/>
      <c r="O91" s="487"/>
      <c r="P91" s="484"/>
      <c r="Q91" s="486"/>
      <c r="R91" s="486"/>
      <c r="S91" s="486"/>
      <c r="T91" s="486"/>
      <c r="U91" s="483"/>
      <c r="V91" s="486"/>
      <c r="W91" s="483"/>
      <c r="X91" s="86" t="str">
        <f t="shared" si="0"/>
        <v/>
      </c>
      <c r="Y91" s="465"/>
      <c r="Z91" s="466"/>
      <c r="AA91" s="223" t="str">
        <f>+IF(T91="UI",'Tasas por grupos escalonada'!$C$32,IF(T91="UYU",'Tasas por grupos escalonada'!$C$31,IF(T91="USD",'Tasas por grupos escalonada'!$C$33,"")))</f>
        <v/>
      </c>
      <c r="AB91" s="486"/>
      <c r="AC91" s="486"/>
      <c r="AD91" s="486"/>
      <c r="AE91" s="486"/>
      <c r="AF91" s="90" t="str">
        <f t="shared" si="1"/>
        <v/>
      </c>
      <c r="AG91" s="91" t="str">
        <f t="shared" si="2"/>
        <v/>
      </c>
      <c r="AH91" s="92" t="str">
        <f t="shared" si="3"/>
        <v/>
      </c>
      <c r="AI91" s="93" t="str">
        <f t="shared" si="4"/>
        <v/>
      </c>
      <c r="AJ91" s="93" t="str">
        <f t="shared" si="5"/>
        <v/>
      </c>
      <c r="AK91" s="289" t="str">
        <f t="shared" si="6"/>
        <v/>
      </c>
      <c r="AL91" s="99" t="str">
        <f t="shared" si="7"/>
        <v/>
      </c>
      <c r="AN91" s="34" t="b">
        <f t="shared" si="8"/>
        <v>0</v>
      </c>
    </row>
    <row r="92" spans="1:40" ht="15.75" customHeight="1">
      <c r="A92" s="483"/>
      <c r="B92" s="486"/>
      <c r="C92" s="483"/>
      <c r="D92" s="487"/>
      <c r="E92" s="487"/>
      <c r="F92" s="486"/>
      <c r="G92" s="486" t="str">
        <f>+IFERROR(VLOOKUP(F92,Listas!$B:$C,2,0),"")</f>
        <v/>
      </c>
      <c r="H92" s="486"/>
      <c r="I92" s="486"/>
      <c r="J92" s="486"/>
      <c r="K92" s="483"/>
      <c r="L92" s="483"/>
      <c r="M92" s="547"/>
      <c r="N92" s="483"/>
      <c r="O92" s="487"/>
      <c r="P92" s="484"/>
      <c r="Q92" s="486"/>
      <c r="R92" s="486"/>
      <c r="S92" s="486"/>
      <c r="T92" s="486"/>
      <c r="U92" s="483"/>
      <c r="V92" s="486"/>
      <c r="W92" s="483"/>
      <c r="X92" s="86" t="str">
        <f t="shared" si="0"/>
        <v/>
      </c>
      <c r="Y92" s="465"/>
      <c r="Z92" s="466"/>
      <c r="AA92" s="223" t="str">
        <f>+IF(T92="UI",'Tasas por grupos escalonada'!$C$32,IF(T92="UYU",'Tasas por grupos escalonada'!$C$31,IF(T92="USD",'Tasas por grupos escalonada'!$C$33,"")))</f>
        <v/>
      </c>
      <c r="AB92" s="486"/>
      <c r="AC92" s="486"/>
      <c r="AD92" s="486"/>
      <c r="AE92" s="486"/>
      <c r="AF92" s="90" t="str">
        <f t="shared" si="1"/>
        <v/>
      </c>
      <c r="AG92" s="91" t="str">
        <f t="shared" si="2"/>
        <v/>
      </c>
      <c r="AH92" s="92" t="str">
        <f t="shared" si="3"/>
        <v/>
      </c>
      <c r="AI92" s="93" t="str">
        <f t="shared" si="4"/>
        <v/>
      </c>
      <c r="AJ92" s="93" t="str">
        <f t="shared" si="5"/>
        <v/>
      </c>
      <c r="AK92" s="289" t="str">
        <f t="shared" si="6"/>
        <v/>
      </c>
      <c r="AL92" s="99" t="str">
        <f t="shared" si="7"/>
        <v/>
      </c>
      <c r="AN92" s="34" t="b">
        <f t="shared" si="8"/>
        <v>0</v>
      </c>
    </row>
    <row r="93" spans="1:40" ht="15.75" customHeight="1">
      <c r="A93" s="483"/>
      <c r="B93" s="486"/>
      <c r="C93" s="483"/>
      <c r="D93" s="487"/>
      <c r="E93" s="487"/>
      <c r="F93" s="486"/>
      <c r="G93" s="486" t="str">
        <f>+IFERROR(VLOOKUP(F93,Listas!$B:$C,2,0),"")</f>
        <v/>
      </c>
      <c r="H93" s="486"/>
      <c r="I93" s="486"/>
      <c r="J93" s="486"/>
      <c r="K93" s="483"/>
      <c r="L93" s="483"/>
      <c r="M93" s="547"/>
      <c r="N93" s="483"/>
      <c r="O93" s="487"/>
      <c r="P93" s="484"/>
      <c r="Q93" s="486"/>
      <c r="R93" s="486"/>
      <c r="S93" s="486"/>
      <c r="T93" s="486"/>
      <c r="U93" s="483"/>
      <c r="V93" s="486"/>
      <c r="W93" s="483"/>
      <c r="X93" s="86" t="str">
        <f t="shared" si="0"/>
        <v/>
      </c>
      <c r="Y93" s="465"/>
      <c r="Z93" s="466"/>
      <c r="AA93" s="223" t="str">
        <f>+IF(T93="UI",'Tasas por grupos escalonada'!$C$32,IF(T93="UYU",'Tasas por grupos escalonada'!$C$31,IF(T93="USD",'Tasas por grupos escalonada'!$C$33,"")))</f>
        <v/>
      </c>
      <c r="AB93" s="486"/>
      <c r="AC93" s="486"/>
      <c r="AD93" s="486"/>
      <c r="AE93" s="486"/>
      <c r="AF93" s="90" t="str">
        <f t="shared" si="1"/>
        <v/>
      </c>
      <c r="AG93" s="91" t="str">
        <f t="shared" si="2"/>
        <v/>
      </c>
      <c r="AH93" s="92" t="str">
        <f t="shared" si="3"/>
        <v/>
      </c>
      <c r="AI93" s="93" t="str">
        <f t="shared" si="4"/>
        <v/>
      </c>
      <c r="AJ93" s="93" t="str">
        <f t="shared" si="5"/>
        <v/>
      </c>
      <c r="AK93" s="289" t="str">
        <f t="shared" si="6"/>
        <v/>
      </c>
      <c r="AL93" s="99" t="str">
        <f t="shared" si="7"/>
        <v/>
      </c>
      <c r="AN93" s="34" t="b">
        <f t="shared" si="8"/>
        <v>0</v>
      </c>
    </row>
    <row r="94" spans="1:40" ht="15.75" customHeight="1">
      <c r="A94" s="483"/>
      <c r="B94" s="486"/>
      <c r="C94" s="483"/>
      <c r="D94" s="487"/>
      <c r="E94" s="487"/>
      <c r="F94" s="486"/>
      <c r="G94" s="486" t="str">
        <f>+IFERROR(VLOOKUP(F94,Listas!$B:$C,2,0),"")</f>
        <v/>
      </c>
      <c r="H94" s="486"/>
      <c r="I94" s="486"/>
      <c r="J94" s="486"/>
      <c r="K94" s="483"/>
      <c r="L94" s="483"/>
      <c r="M94" s="547"/>
      <c r="N94" s="483"/>
      <c r="O94" s="487"/>
      <c r="P94" s="484"/>
      <c r="Q94" s="486"/>
      <c r="R94" s="486"/>
      <c r="S94" s="486"/>
      <c r="T94" s="486"/>
      <c r="U94" s="483"/>
      <c r="V94" s="486"/>
      <c r="W94" s="483"/>
      <c r="X94" s="86" t="str">
        <f t="shared" si="0"/>
        <v/>
      </c>
      <c r="Y94" s="465"/>
      <c r="Z94" s="466"/>
      <c r="AA94" s="223" t="str">
        <f>+IF(T94="UI",'Tasas por grupos escalonada'!$C$32,IF(T94="UYU",'Tasas por grupos escalonada'!$C$31,IF(T94="USD",'Tasas por grupos escalonada'!$C$33,"")))</f>
        <v/>
      </c>
      <c r="AB94" s="486"/>
      <c r="AC94" s="486"/>
      <c r="AD94" s="486"/>
      <c r="AE94" s="486"/>
      <c r="AF94" s="90" t="str">
        <f t="shared" si="1"/>
        <v/>
      </c>
      <c r="AG94" s="91" t="str">
        <f t="shared" si="2"/>
        <v/>
      </c>
      <c r="AH94" s="92" t="str">
        <f t="shared" si="3"/>
        <v/>
      </c>
      <c r="AI94" s="93" t="str">
        <f t="shared" si="4"/>
        <v/>
      </c>
      <c r="AJ94" s="93" t="str">
        <f t="shared" si="5"/>
        <v/>
      </c>
      <c r="AK94" s="289" t="str">
        <f t="shared" si="6"/>
        <v/>
      </c>
      <c r="AL94" s="99" t="str">
        <f t="shared" si="7"/>
        <v/>
      </c>
      <c r="AN94" s="34" t="b">
        <f t="shared" si="8"/>
        <v>0</v>
      </c>
    </row>
    <row r="95" spans="1:40" ht="15.75" customHeight="1">
      <c r="A95" s="483"/>
      <c r="B95" s="486"/>
      <c r="C95" s="483"/>
      <c r="D95" s="487"/>
      <c r="E95" s="487"/>
      <c r="F95" s="486"/>
      <c r="G95" s="486" t="str">
        <f>+IFERROR(VLOOKUP(F95,Listas!$B:$C,2,0),"")</f>
        <v/>
      </c>
      <c r="H95" s="486"/>
      <c r="I95" s="486"/>
      <c r="J95" s="486"/>
      <c r="K95" s="483"/>
      <c r="L95" s="483"/>
      <c r="M95" s="547"/>
      <c r="N95" s="483"/>
      <c r="O95" s="487"/>
      <c r="P95" s="484"/>
      <c r="Q95" s="486"/>
      <c r="R95" s="486"/>
      <c r="S95" s="486"/>
      <c r="T95" s="486"/>
      <c r="U95" s="483"/>
      <c r="V95" s="486"/>
      <c r="W95" s="483"/>
      <c r="X95" s="86" t="str">
        <f t="shared" si="0"/>
        <v/>
      </c>
      <c r="Y95" s="465"/>
      <c r="Z95" s="466"/>
      <c r="AA95" s="223" t="str">
        <f>+IF(T95="UI",'Tasas por grupos escalonada'!$C$32,IF(T95="UYU",'Tasas por grupos escalonada'!$C$31,IF(T95="USD",'Tasas por grupos escalonada'!$C$33,"")))</f>
        <v/>
      </c>
      <c r="AB95" s="486"/>
      <c r="AC95" s="486"/>
      <c r="AD95" s="486"/>
      <c r="AE95" s="486"/>
      <c r="AF95" s="90" t="str">
        <f t="shared" si="1"/>
        <v/>
      </c>
      <c r="AG95" s="91" t="str">
        <f t="shared" si="2"/>
        <v/>
      </c>
      <c r="AH95" s="92" t="str">
        <f t="shared" si="3"/>
        <v/>
      </c>
      <c r="AI95" s="93" t="str">
        <f t="shared" si="4"/>
        <v/>
      </c>
      <c r="AJ95" s="93" t="str">
        <f t="shared" si="5"/>
        <v/>
      </c>
      <c r="AK95" s="289" t="str">
        <f t="shared" si="6"/>
        <v/>
      </c>
      <c r="AL95" s="99" t="str">
        <f t="shared" si="7"/>
        <v/>
      </c>
      <c r="AN95" s="34" t="b">
        <f t="shared" si="8"/>
        <v>0</v>
      </c>
    </row>
    <row r="96" spans="1:40" ht="15.75" customHeight="1">
      <c r="A96" s="483"/>
      <c r="B96" s="486"/>
      <c r="C96" s="483"/>
      <c r="D96" s="487"/>
      <c r="E96" s="487"/>
      <c r="F96" s="486"/>
      <c r="G96" s="486" t="str">
        <f>+IFERROR(VLOOKUP(F96,Listas!$B:$C,2,0),"")</f>
        <v/>
      </c>
      <c r="H96" s="486"/>
      <c r="I96" s="486"/>
      <c r="J96" s="486"/>
      <c r="K96" s="483"/>
      <c r="L96" s="483"/>
      <c r="M96" s="547"/>
      <c r="N96" s="483"/>
      <c r="O96" s="487"/>
      <c r="P96" s="484"/>
      <c r="Q96" s="486"/>
      <c r="R96" s="486"/>
      <c r="S96" s="486"/>
      <c r="T96" s="486"/>
      <c r="U96" s="483"/>
      <c r="V96" s="486"/>
      <c r="W96" s="483"/>
      <c r="X96" s="86" t="str">
        <f t="shared" si="0"/>
        <v/>
      </c>
      <c r="Y96" s="465"/>
      <c r="Z96" s="466"/>
      <c r="AA96" s="223" t="str">
        <f>+IF(T96="UI",'Tasas por grupos escalonada'!$C$32,IF(T96="UYU",'Tasas por grupos escalonada'!$C$31,IF(T96="USD",'Tasas por grupos escalonada'!$C$33,"")))</f>
        <v/>
      </c>
      <c r="AB96" s="486"/>
      <c r="AC96" s="486"/>
      <c r="AD96" s="486"/>
      <c r="AE96" s="486"/>
      <c r="AF96" s="90" t="str">
        <f t="shared" si="1"/>
        <v/>
      </c>
      <c r="AG96" s="91" t="str">
        <f t="shared" si="2"/>
        <v/>
      </c>
      <c r="AH96" s="92" t="str">
        <f t="shared" si="3"/>
        <v/>
      </c>
      <c r="AI96" s="93" t="str">
        <f t="shared" si="4"/>
        <v/>
      </c>
      <c r="AJ96" s="93" t="str">
        <f t="shared" si="5"/>
        <v/>
      </c>
      <c r="AK96" s="289" t="str">
        <f t="shared" si="6"/>
        <v/>
      </c>
      <c r="AL96" s="99" t="str">
        <f t="shared" si="7"/>
        <v/>
      </c>
      <c r="AN96" s="34" t="b">
        <f t="shared" si="8"/>
        <v>0</v>
      </c>
    </row>
    <row r="97" spans="1:40" ht="15.75" customHeight="1">
      <c r="A97" s="483"/>
      <c r="B97" s="486"/>
      <c r="C97" s="483"/>
      <c r="D97" s="487"/>
      <c r="E97" s="487"/>
      <c r="F97" s="486"/>
      <c r="G97" s="486" t="str">
        <f>+IFERROR(VLOOKUP(F97,Listas!$B:$C,2,0),"")</f>
        <v/>
      </c>
      <c r="H97" s="486"/>
      <c r="I97" s="486"/>
      <c r="J97" s="486"/>
      <c r="K97" s="483"/>
      <c r="L97" s="483"/>
      <c r="M97" s="547"/>
      <c r="N97" s="483"/>
      <c r="O97" s="487"/>
      <c r="P97" s="484"/>
      <c r="Q97" s="486"/>
      <c r="R97" s="486"/>
      <c r="S97" s="486"/>
      <c r="T97" s="486"/>
      <c r="U97" s="483"/>
      <c r="V97" s="486"/>
      <c r="W97" s="483"/>
      <c r="X97" s="86" t="str">
        <f t="shared" si="0"/>
        <v/>
      </c>
      <c r="Y97" s="465"/>
      <c r="Z97" s="466"/>
      <c r="AA97" s="223" t="str">
        <f>+IF(T97="UI",'Tasas por grupos escalonada'!$C$32,IF(T97="UYU",'Tasas por grupos escalonada'!$C$31,IF(T97="USD",'Tasas por grupos escalonada'!$C$33,"")))</f>
        <v/>
      </c>
      <c r="AB97" s="486"/>
      <c r="AC97" s="486"/>
      <c r="AD97" s="486"/>
      <c r="AE97" s="486"/>
      <c r="AF97" s="90" t="str">
        <f t="shared" si="1"/>
        <v/>
      </c>
      <c r="AG97" s="91" t="str">
        <f t="shared" si="2"/>
        <v/>
      </c>
      <c r="AH97" s="92" t="str">
        <f t="shared" si="3"/>
        <v/>
      </c>
      <c r="AI97" s="93" t="str">
        <f t="shared" si="4"/>
        <v/>
      </c>
      <c r="AJ97" s="93" t="str">
        <f t="shared" si="5"/>
        <v/>
      </c>
      <c r="AK97" s="289" t="str">
        <f t="shared" si="6"/>
        <v/>
      </c>
      <c r="AL97" s="99" t="str">
        <f t="shared" si="7"/>
        <v/>
      </c>
      <c r="AN97" s="34" t="b">
        <f t="shared" si="8"/>
        <v>0</v>
      </c>
    </row>
    <row r="98" spans="1:40" ht="15.75" customHeight="1">
      <c r="A98" s="483"/>
      <c r="B98" s="486"/>
      <c r="C98" s="483"/>
      <c r="D98" s="487"/>
      <c r="E98" s="487"/>
      <c r="F98" s="486"/>
      <c r="G98" s="486" t="str">
        <f>+IFERROR(VLOOKUP(F98,Listas!$B:$C,2,0),"")</f>
        <v/>
      </c>
      <c r="H98" s="486"/>
      <c r="I98" s="486"/>
      <c r="J98" s="486"/>
      <c r="K98" s="483"/>
      <c r="L98" s="483"/>
      <c r="M98" s="547"/>
      <c r="N98" s="483"/>
      <c r="O98" s="487"/>
      <c r="P98" s="484"/>
      <c r="Q98" s="486"/>
      <c r="R98" s="486"/>
      <c r="S98" s="486"/>
      <c r="T98" s="486"/>
      <c r="U98" s="483"/>
      <c r="V98" s="486"/>
      <c r="W98" s="483"/>
      <c r="X98" s="86" t="str">
        <f t="shared" si="0"/>
        <v/>
      </c>
      <c r="Y98" s="465"/>
      <c r="Z98" s="466"/>
      <c r="AA98" s="223" t="str">
        <f>+IF(T98="UI",'Tasas por grupos escalonada'!$C$32,IF(T98="UYU",'Tasas por grupos escalonada'!$C$31,IF(T98="USD",'Tasas por grupos escalonada'!$C$33,"")))</f>
        <v/>
      </c>
      <c r="AB98" s="486"/>
      <c r="AC98" s="486"/>
      <c r="AD98" s="486"/>
      <c r="AE98" s="486"/>
      <c r="AF98" s="90" t="str">
        <f t="shared" si="1"/>
        <v/>
      </c>
      <c r="AG98" s="91" t="str">
        <f t="shared" si="2"/>
        <v/>
      </c>
      <c r="AH98" s="92" t="str">
        <f t="shared" si="3"/>
        <v/>
      </c>
      <c r="AI98" s="93" t="str">
        <f t="shared" si="4"/>
        <v/>
      </c>
      <c r="AJ98" s="93" t="str">
        <f t="shared" si="5"/>
        <v/>
      </c>
      <c r="AK98" s="289" t="str">
        <f t="shared" si="6"/>
        <v/>
      </c>
      <c r="AL98" s="99" t="str">
        <f t="shared" si="7"/>
        <v/>
      </c>
      <c r="AN98" s="34" t="b">
        <f t="shared" si="8"/>
        <v>0</v>
      </c>
    </row>
    <row r="99" spans="1:40" ht="15.75" customHeight="1">
      <c r="A99" s="483"/>
      <c r="B99" s="486"/>
      <c r="C99" s="483"/>
      <c r="D99" s="487"/>
      <c r="E99" s="487"/>
      <c r="F99" s="486"/>
      <c r="G99" s="486" t="str">
        <f>+IFERROR(VLOOKUP(F99,Listas!$B:$C,2,0),"")</f>
        <v/>
      </c>
      <c r="H99" s="486"/>
      <c r="I99" s="486"/>
      <c r="J99" s="486"/>
      <c r="K99" s="483"/>
      <c r="L99" s="483"/>
      <c r="M99" s="547"/>
      <c r="N99" s="483"/>
      <c r="O99" s="487"/>
      <c r="P99" s="484"/>
      <c r="Q99" s="486"/>
      <c r="R99" s="486"/>
      <c r="S99" s="486"/>
      <c r="T99" s="486"/>
      <c r="U99" s="483"/>
      <c r="V99" s="486"/>
      <c r="W99" s="483"/>
      <c r="X99" s="86" t="str">
        <f t="shared" si="0"/>
        <v/>
      </c>
      <c r="Y99" s="465"/>
      <c r="Z99" s="466"/>
      <c r="AA99" s="223" t="str">
        <f>+IF(T99="UI",'Tasas por grupos escalonada'!$C$32,IF(T99="UYU",'Tasas por grupos escalonada'!$C$31,IF(T99="USD",'Tasas por grupos escalonada'!$C$33,"")))</f>
        <v/>
      </c>
      <c r="AB99" s="486"/>
      <c r="AC99" s="486"/>
      <c r="AD99" s="486"/>
      <c r="AE99" s="486"/>
      <c r="AF99" s="90" t="str">
        <f t="shared" si="1"/>
        <v/>
      </c>
      <c r="AG99" s="91" t="str">
        <f t="shared" si="2"/>
        <v/>
      </c>
      <c r="AH99" s="92" t="str">
        <f t="shared" si="3"/>
        <v/>
      </c>
      <c r="AI99" s="93" t="str">
        <f t="shared" si="4"/>
        <v/>
      </c>
      <c r="AJ99" s="93" t="str">
        <f t="shared" si="5"/>
        <v/>
      </c>
      <c r="AK99" s="289" t="str">
        <f t="shared" si="6"/>
        <v/>
      </c>
      <c r="AL99" s="99" t="str">
        <f t="shared" si="7"/>
        <v/>
      </c>
      <c r="AN99" s="34" t="b">
        <f t="shared" si="8"/>
        <v>0</v>
      </c>
    </row>
    <row r="100" spans="1:40" ht="15.75" customHeight="1">
      <c r="A100" s="483"/>
      <c r="B100" s="486"/>
      <c r="C100" s="483"/>
      <c r="D100" s="487"/>
      <c r="E100" s="487"/>
      <c r="F100" s="486"/>
      <c r="G100" s="486" t="str">
        <f>+IFERROR(VLOOKUP(F100,Listas!$B:$C,2,0),"")</f>
        <v/>
      </c>
      <c r="H100" s="486"/>
      <c r="I100" s="486"/>
      <c r="J100" s="486"/>
      <c r="K100" s="483"/>
      <c r="L100" s="483"/>
      <c r="M100" s="547"/>
      <c r="N100" s="483"/>
      <c r="O100" s="487"/>
      <c r="P100" s="484"/>
      <c r="Q100" s="486"/>
      <c r="R100" s="486"/>
      <c r="S100" s="486"/>
      <c r="T100" s="486"/>
      <c r="U100" s="483"/>
      <c r="V100" s="486"/>
      <c r="W100" s="483"/>
      <c r="X100" s="86" t="str">
        <f t="shared" si="0"/>
        <v/>
      </c>
      <c r="Y100" s="465"/>
      <c r="Z100" s="466"/>
      <c r="AA100" s="223" t="str">
        <f>+IF(T100="UI",'Tasas por grupos escalonada'!$C$32,IF(T100="UYU",'Tasas por grupos escalonada'!$C$31,IF(T100="USD",'Tasas por grupos escalonada'!$C$33,"")))</f>
        <v/>
      </c>
      <c r="AB100" s="486"/>
      <c r="AC100" s="486"/>
      <c r="AD100" s="486"/>
      <c r="AE100" s="486"/>
      <c r="AF100" s="90" t="str">
        <f t="shared" si="1"/>
        <v/>
      </c>
      <c r="AG100" s="91" t="str">
        <f t="shared" si="2"/>
        <v/>
      </c>
      <c r="AH100" s="92" t="str">
        <f t="shared" si="3"/>
        <v/>
      </c>
      <c r="AI100" s="93" t="str">
        <f t="shared" si="4"/>
        <v/>
      </c>
      <c r="AJ100" s="93" t="str">
        <f t="shared" si="5"/>
        <v/>
      </c>
      <c r="AK100" s="289" t="str">
        <f t="shared" si="6"/>
        <v/>
      </c>
      <c r="AL100" s="99" t="str">
        <f t="shared" si="7"/>
        <v/>
      </c>
      <c r="AN100" s="34" t="b">
        <f t="shared" si="8"/>
        <v>0</v>
      </c>
    </row>
    <row r="101" spans="1:40" ht="15.75" customHeight="1">
      <c r="A101" s="483"/>
      <c r="B101" s="486"/>
      <c r="C101" s="483"/>
      <c r="D101" s="487"/>
      <c r="E101" s="487"/>
      <c r="F101" s="486"/>
      <c r="G101" s="486" t="str">
        <f>+IFERROR(VLOOKUP(F101,Listas!$B:$C,2,0),"")</f>
        <v/>
      </c>
      <c r="H101" s="486"/>
      <c r="I101" s="486"/>
      <c r="J101" s="486"/>
      <c r="K101" s="483"/>
      <c r="L101" s="483"/>
      <c r="M101" s="547"/>
      <c r="N101" s="483"/>
      <c r="O101" s="487"/>
      <c r="P101" s="484"/>
      <c r="Q101" s="486"/>
      <c r="R101" s="486"/>
      <c r="S101" s="486"/>
      <c r="T101" s="486"/>
      <c r="U101" s="483"/>
      <c r="V101" s="486"/>
      <c r="W101" s="483"/>
      <c r="X101" s="86" t="str">
        <f t="shared" si="0"/>
        <v/>
      </c>
      <c r="Y101" s="465"/>
      <c r="Z101" s="466"/>
      <c r="AA101" s="223" t="str">
        <f>+IF(T101="UI",'Tasas por grupos escalonada'!$C$32,IF(T101="UYU",'Tasas por grupos escalonada'!$C$31,IF(T101="USD",'Tasas por grupos escalonada'!$C$33,"")))</f>
        <v/>
      </c>
      <c r="AB101" s="486"/>
      <c r="AC101" s="486"/>
      <c r="AD101" s="486"/>
      <c r="AE101" s="486"/>
      <c r="AF101" s="90" t="str">
        <f t="shared" si="1"/>
        <v/>
      </c>
      <c r="AG101" s="91" t="str">
        <f t="shared" si="2"/>
        <v/>
      </c>
      <c r="AH101" s="92" t="str">
        <f t="shared" si="3"/>
        <v/>
      </c>
      <c r="AI101" s="93" t="str">
        <f t="shared" si="4"/>
        <v/>
      </c>
      <c r="AJ101" s="93" t="str">
        <f t="shared" si="5"/>
        <v/>
      </c>
      <c r="AK101" s="289" t="str">
        <f t="shared" si="6"/>
        <v/>
      </c>
      <c r="AL101" s="99" t="str">
        <f t="shared" si="7"/>
        <v/>
      </c>
      <c r="AN101" s="34" t="b">
        <f t="shared" si="8"/>
        <v>0</v>
      </c>
    </row>
    <row r="102" spans="1:40" ht="15.75" customHeight="1">
      <c r="A102" s="483"/>
      <c r="B102" s="486"/>
      <c r="C102" s="483"/>
      <c r="D102" s="487"/>
      <c r="E102" s="487"/>
      <c r="F102" s="486"/>
      <c r="G102" s="486" t="str">
        <f>+IFERROR(VLOOKUP(F102,Listas!$B:$C,2,0),"")</f>
        <v/>
      </c>
      <c r="H102" s="486"/>
      <c r="I102" s="486"/>
      <c r="J102" s="486"/>
      <c r="K102" s="483"/>
      <c r="L102" s="483"/>
      <c r="M102" s="547"/>
      <c r="N102" s="483"/>
      <c r="O102" s="487"/>
      <c r="P102" s="484"/>
      <c r="Q102" s="486"/>
      <c r="R102" s="486"/>
      <c r="S102" s="486"/>
      <c r="T102" s="486"/>
      <c r="U102" s="483"/>
      <c r="V102" s="486"/>
      <c r="W102" s="483"/>
      <c r="X102" s="86" t="str">
        <f t="shared" si="0"/>
        <v/>
      </c>
      <c r="Y102" s="465"/>
      <c r="Z102" s="466"/>
      <c r="AA102" s="223" t="str">
        <f>+IF(T102="UI",'Tasas por grupos escalonada'!$C$32,IF(T102="UYU",'Tasas por grupos escalonada'!$C$31,IF(T102="USD",'Tasas por grupos escalonada'!$C$33,"")))</f>
        <v/>
      </c>
      <c r="AB102" s="486"/>
      <c r="AC102" s="486"/>
      <c r="AD102" s="486"/>
      <c r="AE102" s="486"/>
      <c r="AF102" s="90" t="str">
        <f t="shared" si="1"/>
        <v/>
      </c>
      <c r="AG102" s="91" t="str">
        <f t="shared" si="2"/>
        <v/>
      </c>
      <c r="AH102" s="92" t="str">
        <f t="shared" si="3"/>
        <v/>
      </c>
      <c r="AI102" s="93" t="str">
        <f t="shared" si="4"/>
        <v/>
      </c>
      <c r="AJ102" s="93" t="str">
        <f t="shared" si="5"/>
        <v/>
      </c>
      <c r="AK102" s="289" t="str">
        <f t="shared" si="6"/>
        <v/>
      </c>
      <c r="AL102" s="99" t="str">
        <f t="shared" si="7"/>
        <v/>
      </c>
      <c r="AN102" s="34" t="b">
        <f t="shared" si="8"/>
        <v>0</v>
      </c>
    </row>
    <row r="103" spans="1:40" ht="15.75" customHeight="1">
      <c r="A103" s="483"/>
      <c r="B103" s="486"/>
      <c r="C103" s="483"/>
      <c r="D103" s="487"/>
      <c r="E103" s="487"/>
      <c r="F103" s="486"/>
      <c r="G103" s="486" t="str">
        <f>+IFERROR(VLOOKUP(F103,Listas!$B:$C,2,0),"")</f>
        <v/>
      </c>
      <c r="H103" s="486"/>
      <c r="I103" s="486"/>
      <c r="J103" s="486"/>
      <c r="K103" s="483"/>
      <c r="L103" s="483"/>
      <c r="M103" s="547"/>
      <c r="N103" s="483"/>
      <c r="O103" s="487"/>
      <c r="P103" s="484"/>
      <c r="Q103" s="486"/>
      <c r="R103" s="486"/>
      <c r="S103" s="486"/>
      <c r="T103" s="486"/>
      <c r="U103" s="483"/>
      <c r="V103" s="486"/>
      <c r="W103" s="483"/>
      <c r="X103" s="86" t="str">
        <f t="shared" si="0"/>
        <v/>
      </c>
      <c r="Y103" s="465"/>
      <c r="Z103" s="466"/>
      <c r="AA103" s="223" t="str">
        <f>+IF(T103="UI",'Tasas por grupos escalonada'!$C$32,IF(T103="UYU",'Tasas por grupos escalonada'!$C$31,IF(T103="USD",'Tasas por grupos escalonada'!$C$33,"")))</f>
        <v/>
      </c>
      <c r="AB103" s="486"/>
      <c r="AC103" s="486"/>
      <c r="AD103" s="486"/>
      <c r="AE103" s="486"/>
      <c r="AF103" s="90" t="str">
        <f t="shared" si="1"/>
        <v/>
      </c>
      <c r="AG103" s="91" t="str">
        <f t="shared" si="2"/>
        <v/>
      </c>
      <c r="AH103" s="92" t="str">
        <f t="shared" si="3"/>
        <v/>
      </c>
      <c r="AI103" s="93" t="str">
        <f t="shared" si="4"/>
        <v/>
      </c>
      <c r="AJ103" s="93" t="str">
        <f t="shared" si="5"/>
        <v/>
      </c>
      <c r="AK103" s="289" t="str">
        <f t="shared" si="6"/>
        <v/>
      </c>
      <c r="AL103" s="99" t="str">
        <f t="shared" si="7"/>
        <v/>
      </c>
      <c r="AN103" s="34" t="b">
        <f t="shared" si="8"/>
        <v>0</v>
      </c>
    </row>
    <row r="104" spans="1:40" ht="15.75" customHeight="1">
      <c r="A104" s="483"/>
      <c r="B104" s="486"/>
      <c r="C104" s="483"/>
      <c r="D104" s="487"/>
      <c r="E104" s="487"/>
      <c r="F104" s="486"/>
      <c r="G104" s="486" t="str">
        <f>+IFERROR(VLOOKUP(F104,Listas!$B:$C,2,0),"")</f>
        <v/>
      </c>
      <c r="H104" s="486"/>
      <c r="I104" s="486"/>
      <c r="J104" s="486"/>
      <c r="K104" s="483"/>
      <c r="L104" s="483"/>
      <c r="M104" s="547"/>
      <c r="N104" s="483"/>
      <c r="O104" s="487"/>
      <c r="P104" s="484"/>
      <c r="Q104" s="486"/>
      <c r="R104" s="486"/>
      <c r="S104" s="486"/>
      <c r="T104" s="486"/>
      <c r="U104" s="483"/>
      <c r="V104" s="486"/>
      <c r="W104" s="483"/>
      <c r="X104" s="86" t="str">
        <f t="shared" si="0"/>
        <v/>
      </c>
      <c r="Y104" s="465"/>
      <c r="Z104" s="466"/>
      <c r="AA104" s="223" t="str">
        <f>+IF(T104="UI",'Tasas por grupos escalonada'!$C$32,IF(T104="UYU",'Tasas por grupos escalonada'!$C$31,IF(T104="USD",'Tasas por grupos escalonada'!$C$33,"")))</f>
        <v/>
      </c>
      <c r="AB104" s="486"/>
      <c r="AC104" s="486"/>
      <c r="AD104" s="486"/>
      <c r="AE104" s="486"/>
      <c r="AF104" s="90" t="str">
        <f t="shared" si="1"/>
        <v/>
      </c>
      <c r="AG104" s="91" t="str">
        <f t="shared" si="2"/>
        <v/>
      </c>
      <c r="AH104" s="92" t="str">
        <f t="shared" si="3"/>
        <v/>
      </c>
      <c r="AI104" s="93" t="str">
        <f t="shared" si="4"/>
        <v/>
      </c>
      <c r="AJ104" s="93" t="str">
        <f t="shared" si="5"/>
        <v/>
      </c>
      <c r="AK104" s="289" t="str">
        <f t="shared" si="6"/>
        <v/>
      </c>
      <c r="AL104" s="99" t="str">
        <f t="shared" si="7"/>
        <v/>
      </c>
      <c r="AN104" s="34" t="b">
        <f t="shared" si="8"/>
        <v>0</v>
      </c>
    </row>
    <row r="105" spans="1:40" ht="15.75" customHeight="1">
      <c r="A105" s="483"/>
      <c r="B105" s="486"/>
      <c r="C105" s="483"/>
      <c r="D105" s="487"/>
      <c r="E105" s="487"/>
      <c r="F105" s="486"/>
      <c r="G105" s="486" t="str">
        <f>+IFERROR(VLOOKUP(F105,Listas!$B:$C,2,0),"")</f>
        <v/>
      </c>
      <c r="H105" s="486"/>
      <c r="I105" s="486"/>
      <c r="J105" s="486"/>
      <c r="K105" s="483"/>
      <c r="L105" s="483"/>
      <c r="M105" s="547"/>
      <c r="N105" s="483"/>
      <c r="O105" s="487"/>
      <c r="P105" s="484"/>
      <c r="Q105" s="486"/>
      <c r="R105" s="486"/>
      <c r="S105" s="486"/>
      <c r="T105" s="486"/>
      <c r="U105" s="483"/>
      <c r="V105" s="486"/>
      <c r="W105" s="483"/>
      <c r="X105" s="86" t="str">
        <f t="shared" si="0"/>
        <v/>
      </c>
      <c r="Y105" s="465"/>
      <c r="Z105" s="466"/>
      <c r="AA105" s="223" t="str">
        <f>+IF(T105="UI",'Tasas por grupos escalonada'!$C$32,IF(T105="UYU",'Tasas por grupos escalonada'!$C$31,IF(T105="USD",'Tasas por grupos escalonada'!$C$33,"")))</f>
        <v/>
      </c>
      <c r="AB105" s="486"/>
      <c r="AC105" s="486"/>
      <c r="AD105" s="486"/>
      <c r="AE105" s="486"/>
      <c r="AF105" s="90" t="str">
        <f t="shared" si="1"/>
        <v/>
      </c>
      <c r="AG105" s="91" t="str">
        <f t="shared" si="2"/>
        <v/>
      </c>
      <c r="AH105" s="92" t="str">
        <f t="shared" si="3"/>
        <v/>
      </c>
      <c r="AI105" s="93" t="str">
        <f t="shared" si="4"/>
        <v/>
      </c>
      <c r="AJ105" s="93" t="str">
        <f t="shared" si="5"/>
        <v/>
      </c>
      <c r="AK105" s="289" t="str">
        <f t="shared" si="6"/>
        <v/>
      </c>
      <c r="AL105" s="99" t="str">
        <f t="shared" si="7"/>
        <v/>
      </c>
      <c r="AN105" s="34" t="b">
        <f t="shared" si="8"/>
        <v>0</v>
      </c>
    </row>
    <row r="106" spans="1:40" ht="15.75" customHeight="1">
      <c r="A106" s="483"/>
      <c r="B106" s="486"/>
      <c r="C106" s="483"/>
      <c r="D106" s="487"/>
      <c r="E106" s="487"/>
      <c r="F106" s="486"/>
      <c r="G106" s="486" t="str">
        <f>+IFERROR(VLOOKUP(F106,Listas!$B:$C,2,0),"")</f>
        <v/>
      </c>
      <c r="H106" s="486"/>
      <c r="I106" s="486"/>
      <c r="J106" s="486"/>
      <c r="K106" s="483"/>
      <c r="L106" s="483"/>
      <c r="M106" s="547"/>
      <c r="N106" s="483"/>
      <c r="O106" s="487"/>
      <c r="P106" s="484"/>
      <c r="Q106" s="486"/>
      <c r="R106" s="486"/>
      <c r="S106" s="486"/>
      <c r="T106" s="486"/>
      <c r="U106" s="483"/>
      <c r="V106" s="486"/>
      <c r="W106" s="483"/>
      <c r="X106" s="86" t="str">
        <f t="shared" si="0"/>
        <v/>
      </c>
      <c r="Y106" s="465"/>
      <c r="Z106" s="466"/>
      <c r="AA106" s="223" t="str">
        <f>+IF(T106="UI",'Tasas por grupos escalonada'!$C$32,IF(T106="UYU",'Tasas por grupos escalonada'!$C$31,IF(T106="USD",'Tasas por grupos escalonada'!$C$33,"")))</f>
        <v/>
      </c>
      <c r="AB106" s="486"/>
      <c r="AC106" s="486"/>
      <c r="AD106" s="486"/>
      <c r="AE106" s="486"/>
      <c r="AF106" s="90" t="str">
        <f t="shared" si="1"/>
        <v/>
      </c>
      <c r="AG106" s="91" t="str">
        <f t="shared" si="2"/>
        <v/>
      </c>
      <c r="AH106" s="92" t="str">
        <f t="shared" si="3"/>
        <v/>
      </c>
      <c r="AI106" s="93" t="str">
        <f t="shared" si="4"/>
        <v/>
      </c>
      <c r="AJ106" s="93" t="str">
        <f t="shared" si="5"/>
        <v/>
      </c>
      <c r="AK106" s="289" t="str">
        <f t="shared" si="6"/>
        <v/>
      </c>
      <c r="AL106" s="99" t="str">
        <f t="shared" si="7"/>
        <v/>
      </c>
      <c r="AN106" s="34" t="b">
        <f t="shared" si="8"/>
        <v>0</v>
      </c>
    </row>
    <row r="107" spans="1:40" ht="15.75" customHeight="1">
      <c r="A107" s="483"/>
      <c r="B107" s="486"/>
      <c r="C107" s="483"/>
      <c r="D107" s="487"/>
      <c r="E107" s="487"/>
      <c r="F107" s="486"/>
      <c r="G107" s="486" t="str">
        <f>+IFERROR(VLOOKUP(F107,Listas!$B:$C,2,0),"")</f>
        <v/>
      </c>
      <c r="H107" s="486"/>
      <c r="I107" s="486"/>
      <c r="J107" s="486"/>
      <c r="K107" s="483"/>
      <c r="L107" s="483"/>
      <c r="M107" s="547"/>
      <c r="N107" s="483"/>
      <c r="O107" s="487"/>
      <c r="P107" s="484"/>
      <c r="Q107" s="486"/>
      <c r="R107" s="486"/>
      <c r="S107" s="486"/>
      <c r="T107" s="486"/>
      <c r="U107" s="483"/>
      <c r="V107" s="486"/>
      <c r="W107" s="483"/>
      <c r="X107" s="86" t="str">
        <f t="shared" si="0"/>
        <v/>
      </c>
      <c r="Y107" s="465"/>
      <c r="Z107" s="466"/>
      <c r="AA107" s="223" t="str">
        <f>+IF(T107="UI",'Tasas por grupos escalonada'!$C$32,IF(T107="UYU",'Tasas por grupos escalonada'!$C$31,IF(T107="USD",'Tasas por grupos escalonada'!$C$33,"")))</f>
        <v/>
      </c>
      <c r="AB107" s="486"/>
      <c r="AC107" s="486"/>
      <c r="AD107" s="486"/>
      <c r="AE107" s="486"/>
      <c r="AF107" s="90" t="str">
        <f t="shared" si="1"/>
        <v/>
      </c>
      <c r="AG107" s="91" t="str">
        <f t="shared" si="2"/>
        <v/>
      </c>
      <c r="AH107" s="92" t="str">
        <f t="shared" si="3"/>
        <v/>
      </c>
      <c r="AI107" s="93" t="str">
        <f t="shared" si="4"/>
        <v/>
      </c>
      <c r="AJ107" s="93" t="str">
        <f t="shared" si="5"/>
        <v/>
      </c>
      <c r="AK107" s="289" t="str">
        <f t="shared" si="6"/>
        <v/>
      </c>
      <c r="AL107" s="99" t="str">
        <f t="shared" si="7"/>
        <v/>
      </c>
      <c r="AN107" s="34" t="b">
        <f t="shared" si="8"/>
        <v>0</v>
      </c>
    </row>
    <row r="108" spans="1:40" ht="15.75" customHeight="1">
      <c r="A108" s="483"/>
      <c r="B108" s="486"/>
      <c r="C108" s="483"/>
      <c r="D108" s="487"/>
      <c r="E108" s="487"/>
      <c r="F108" s="486"/>
      <c r="G108" s="486" t="str">
        <f>+IFERROR(VLOOKUP(F108,Listas!$B:$C,2,0),"")</f>
        <v/>
      </c>
      <c r="H108" s="486"/>
      <c r="I108" s="486"/>
      <c r="J108" s="486"/>
      <c r="K108" s="483"/>
      <c r="L108" s="483"/>
      <c r="M108" s="547"/>
      <c r="N108" s="483"/>
      <c r="O108" s="487"/>
      <c r="P108" s="484"/>
      <c r="Q108" s="486"/>
      <c r="R108" s="486"/>
      <c r="S108" s="486"/>
      <c r="T108" s="486"/>
      <c r="U108" s="483"/>
      <c r="V108" s="486"/>
      <c r="W108" s="483"/>
      <c r="X108" s="86" t="str">
        <f t="shared" si="0"/>
        <v/>
      </c>
      <c r="Y108" s="465"/>
      <c r="Z108" s="466"/>
      <c r="AA108" s="223" t="str">
        <f>+IF(T108="UI",'Tasas por grupos escalonada'!$C$32,IF(T108="UYU",'Tasas por grupos escalonada'!$C$31,IF(T108="USD",'Tasas por grupos escalonada'!$C$33,"")))</f>
        <v/>
      </c>
      <c r="AB108" s="486"/>
      <c r="AC108" s="486"/>
      <c r="AD108" s="486"/>
      <c r="AE108" s="486"/>
      <c r="AF108" s="90" t="str">
        <f t="shared" si="1"/>
        <v/>
      </c>
      <c r="AG108" s="91" t="str">
        <f t="shared" si="2"/>
        <v/>
      </c>
      <c r="AH108" s="92" t="str">
        <f t="shared" si="3"/>
        <v/>
      </c>
      <c r="AI108" s="93" t="str">
        <f t="shared" si="4"/>
        <v/>
      </c>
      <c r="AJ108" s="93" t="str">
        <f t="shared" si="5"/>
        <v/>
      </c>
      <c r="AK108" s="289" t="str">
        <f t="shared" si="6"/>
        <v/>
      </c>
      <c r="AL108" s="99" t="str">
        <f t="shared" si="7"/>
        <v/>
      </c>
      <c r="AN108" s="34" t="b">
        <f t="shared" si="8"/>
        <v>0</v>
      </c>
    </row>
    <row r="109" spans="1:40" ht="15.75" customHeight="1">
      <c r="A109" s="483"/>
      <c r="B109" s="486"/>
      <c r="C109" s="483"/>
      <c r="D109" s="487"/>
      <c r="E109" s="487"/>
      <c r="F109" s="486"/>
      <c r="G109" s="486" t="str">
        <f>+IFERROR(VLOOKUP(F109,Listas!$B:$C,2,0),"")</f>
        <v/>
      </c>
      <c r="H109" s="486"/>
      <c r="I109" s="486"/>
      <c r="J109" s="486"/>
      <c r="K109" s="483"/>
      <c r="L109" s="483"/>
      <c r="M109" s="547"/>
      <c r="N109" s="483"/>
      <c r="O109" s="487"/>
      <c r="P109" s="484"/>
      <c r="Q109" s="486"/>
      <c r="R109" s="486"/>
      <c r="S109" s="486"/>
      <c r="T109" s="486"/>
      <c r="U109" s="483"/>
      <c r="V109" s="486"/>
      <c r="W109" s="483"/>
      <c r="X109" s="86" t="str">
        <f t="shared" si="0"/>
        <v/>
      </c>
      <c r="Y109" s="465"/>
      <c r="Z109" s="466"/>
      <c r="AA109" s="223" t="str">
        <f>+IF(T109="UI",'Tasas por grupos escalonada'!$C$32,IF(T109="UYU",'Tasas por grupos escalonada'!$C$31,IF(T109="USD",'Tasas por grupos escalonada'!$C$33,"")))</f>
        <v/>
      </c>
      <c r="AB109" s="486"/>
      <c r="AC109" s="486"/>
      <c r="AD109" s="486"/>
      <c r="AE109" s="486"/>
      <c r="AF109" s="90" t="str">
        <f t="shared" si="1"/>
        <v/>
      </c>
      <c r="AG109" s="91" t="str">
        <f t="shared" si="2"/>
        <v/>
      </c>
      <c r="AH109" s="92" t="str">
        <f t="shared" si="3"/>
        <v/>
      </c>
      <c r="AI109" s="93" t="str">
        <f t="shared" si="4"/>
        <v/>
      </c>
      <c r="AJ109" s="93" t="str">
        <f t="shared" si="5"/>
        <v/>
      </c>
      <c r="AK109" s="289" t="str">
        <f t="shared" si="6"/>
        <v/>
      </c>
      <c r="AL109" s="99" t="str">
        <f t="shared" si="7"/>
        <v/>
      </c>
      <c r="AN109" s="34" t="b">
        <f t="shared" si="8"/>
        <v>0</v>
      </c>
    </row>
    <row r="110" spans="1:40" ht="15.75" customHeight="1">
      <c r="A110" s="483"/>
      <c r="B110" s="486"/>
      <c r="C110" s="483"/>
      <c r="D110" s="487"/>
      <c r="E110" s="487"/>
      <c r="F110" s="486"/>
      <c r="G110" s="486" t="str">
        <f>+IFERROR(VLOOKUP(F110,Listas!$B:$C,2,0),"")</f>
        <v/>
      </c>
      <c r="H110" s="486"/>
      <c r="I110" s="486"/>
      <c r="J110" s="486"/>
      <c r="K110" s="483"/>
      <c r="L110" s="483"/>
      <c r="M110" s="547"/>
      <c r="N110" s="483"/>
      <c r="O110" s="487"/>
      <c r="P110" s="484"/>
      <c r="Q110" s="486"/>
      <c r="R110" s="486"/>
      <c r="S110" s="486"/>
      <c r="T110" s="486"/>
      <c r="U110" s="483"/>
      <c r="V110" s="486"/>
      <c r="W110" s="483"/>
      <c r="X110" s="86" t="str">
        <f t="shared" si="0"/>
        <v/>
      </c>
      <c r="Y110" s="465"/>
      <c r="Z110" s="466"/>
      <c r="AA110" s="223" t="str">
        <f>+IF(T110="UI",'Tasas por grupos escalonada'!$C$32,IF(T110="UYU",'Tasas por grupos escalonada'!$C$31,IF(T110="USD",'Tasas por grupos escalonada'!$C$33,"")))</f>
        <v/>
      </c>
      <c r="AB110" s="486"/>
      <c r="AC110" s="486"/>
      <c r="AD110" s="486"/>
      <c r="AE110" s="486"/>
      <c r="AF110" s="90" t="str">
        <f t="shared" si="1"/>
        <v/>
      </c>
      <c r="AG110" s="91" t="str">
        <f t="shared" si="2"/>
        <v/>
      </c>
      <c r="AH110" s="92" t="str">
        <f t="shared" si="3"/>
        <v/>
      </c>
      <c r="AI110" s="93" t="str">
        <f t="shared" si="4"/>
        <v/>
      </c>
      <c r="AJ110" s="93" t="str">
        <f t="shared" si="5"/>
        <v/>
      </c>
      <c r="AK110" s="289" t="str">
        <f t="shared" si="6"/>
        <v/>
      </c>
      <c r="AL110" s="99" t="str">
        <f t="shared" si="7"/>
        <v/>
      </c>
      <c r="AN110" s="34" t="b">
        <f t="shared" si="8"/>
        <v>0</v>
      </c>
    </row>
    <row r="111" spans="1:40" ht="15.75" customHeight="1">
      <c r="A111" s="483"/>
      <c r="B111" s="486"/>
      <c r="C111" s="483"/>
      <c r="D111" s="487"/>
      <c r="E111" s="487"/>
      <c r="F111" s="486"/>
      <c r="G111" s="486" t="str">
        <f>+IFERROR(VLOOKUP(F111,Listas!$B:$C,2,0),"")</f>
        <v/>
      </c>
      <c r="H111" s="486"/>
      <c r="I111" s="486"/>
      <c r="J111" s="486"/>
      <c r="K111" s="483"/>
      <c r="L111" s="483"/>
      <c r="M111" s="547"/>
      <c r="N111" s="483"/>
      <c r="O111" s="487"/>
      <c r="P111" s="484"/>
      <c r="Q111" s="486"/>
      <c r="R111" s="486"/>
      <c r="S111" s="486"/>
      <c r="T111" s="486"/>
      <c r="U111" s="483"/>
      <c r="V111" s="486"/>
      <c r="W111" s="483"/>
      <c r="X111" s="86" t="str">
        <f t="shared" si="0"/>
        <v/>
      </c>
      <c r="Y111" s="465"/>
      <c r="Z111" s="466"/>
      <c r="AA111" s="223" t="str">
        <f>+IF(T111="UI",'Tasas por grupos escalonada'!$C$32,IF(T111="UYU",'Tasas por grupos escalonada'!$C$31,IF(T111="USD",'Tasas por grupos escalonada'!$C$33,"")))</f>
        <v/>
      </c>
      <c r="AB111" s="486"/>
      <c r="AC111" s="486"/>
      <c r="AD111" s="486"/>
      <c r="AE111" s="486"/>
      <c r="AF111" s="90" t="str">
        <f t="shared" si="1"/>
        <v/>
      </c>
      <c r="AG111" s="91" t="str">
        <f t="shared" si="2"/>
        <v/>
      </c>
      <c r="AH111" s="92" t="str">
        <f t="shared" si="3"/>
        <v/>
      </c>
      <c r="AI111" s="93" t="str">
        <f t="shared" si="4"/>
        <v/>
      </c>
      <c r="AJ111" s="93" t="str">
        <f t="shared" si="5"/>
        <v/>
      </c>
      <c r="AK111" s="289" t="str">
        <f t="shared" si="6"/>
        <v/>
      </c>
      <c r="AL111" s="99" t="str">
        <f t="shared" si="7"/>
        <v/>
      </c>
      <c r="AN111" s="34" t="b">
        <f t="shared" si="8"/>
        <v>0</v>
      </c>
    </row>
    <row r="112" spans="1:40" ht="15.75" customHeight="1">
      <c r="A112" s="483"/>
      <c r="B112" s="486"/>
      <c r="C112" s="483"/>
      <c r="D112" s="487"/>
      <c r="E112" s="487"/>
      <c r="F112" s="486"/>
      <c r="G112" s="486" t="str">
        <f>+IFERROR(VLOOKUP(F112,Listas!$B:$C,2,0),"")</f>
        <v/>
      </c>
      <c r="H112" s="486"/>
      <c r="I112" s="486"/>
      <c r="J112" s="486"/>
      <c r="K112" s="483"/>
      <c r="L112" s="483"/>
      <c r="M112" s="547"/>
      <c r="N112" s="483"/>
      <c r="O112" s="487"/>
      <c r="P112" s="484"/>
      <c r="Q112" s="486"/>
      <c r="R112" s="486"/>
      <c r="S112" s="486"/>
      <c r="T112" s="486"/>
      <c r="U112" s="483"/>
      <c r="V112" s="486"/>
      <c r="W112" s="483"/>
      <c r="X112" s="86" t="str">
        <f t="shared" si="0"/>
        <v/>
      </c>
      <c r="Y112" s="465"/>
      <c r="Z112" s="466"/>
      <c r="AA112" s="223" t="str">
        <f>+IF(T112="UI",'Tasas por grupos escalonada'!$C$32,IF(T112="UYU",'Tasas por grupos escalonada'!$C$31,IF(T112="USD",'Tasas por grupos escalonada'!$C$33,"")))</f>
        <v/>
      </c>
      <c r="AB112" s="486"/>
      <c r="AC112" s="486"/>
      <c r="AD112" s="486"/>
      <c r="AE112" s="486"/>
      <c r="AF112" s="90" t="str">
        <f t="shared" si="1"/>
        <v/>
      </c>
      <c r="AG112" s="91" t="str">
        <f t="shared" si="2"/>
        <v/>
      </c>
      <c r="AH112" s="92" t="str">
        <f t="shared" si="3"/>
        <v/>
      </c>
      <c r="AI112" s="93" t="str">
        <f t="shared" si="4"/>
        <v/>
      </c>
      <c r="AJ112" s="93" t="str">
        <f t="shared" si="5"/>
        <v/>
      </c>
      <c r="AK112" s="289" t="str">
        <f t="shared" si="6"/>
        <v/>
      </c>
      <c r="AL112" s="99" t="str">
        <f t="shared" si="7"/>
        <v/>
      </c>
      <c r="AN112" s="34" t="b">
        <f t="shared" si="8"/>
        <v>0</v>
      </c>
    </row>
    <row r="113" spans="1:40" ht="15.75" customHeight="1">
      <c r="A113" s="483"/>
      <c r="B113" s="486"/>
      <c r="C113" s="483"/>
      <c r="D113" s="487"/>
      <c r="E113" s="487"/>
      <c r="F113" s="486"/>
      <c r="G113" s="486" t="str">
        <f>+IFERROR(VLOOKUP(F113,Listas!$B:$C,2,0),"")</f>
        <v/>
      </c>
      <c r="H113" s="486"/>
      <c r="I113" s="486"/>
      <c r="J113" s="486"/>
      <c r="K113" s="483"/>
      <c r="L113" s="483"/>
      <c r="M113" s="547"/>
      <c r="N113" s="483"/>
      <c r="O113" s="487"/>
      <c r="P113" s="484"/>
      <c r="Q113" s="486"/>
      <c r="R113" s="486"/>
      <c r="S113" s="486"/>
      <c r="T113" s="486"/>
      <c r="U113" s="483"/>
      <c r="V113" s="486"/>
      <c r="W113" s="483"/>
      <c r="X113" s="86" t="str">
        <f t="shared" si="0"/>
        <v/>
      </c>
      <c r="Y113" s="465"/>
      <c r="Z113" s="466"/>
      <c r="AA113" s="223" t="str">
        <f>+IF(T113="UI",'Tasas por grupos escalonada'!$C$32,IF(T113="UYU",'Tasas por grupos escalonada'!$C$31,IF(T113="USD",'Tasas por grupos escalonada'!$C$33,"")))</f>
        <v/>
      </c>
      <c r="AB113" s="486"/>
      <c r="AC113" s="486"/>
      <c r="AD113" s="486"/>
      <c r="AE113" s="486"/>
      <c r="AF113" s="90" t="str">
        <f t="shared" si="1"/>
        <v/>
      </c>
      <c r="AG113" s="91" t="str">
        <f t="shared" si="2"/>
        <v/>
      </c>
      <c r="AH113" s="92" t="str">
        <f t="shared" si="3"/>
        <v/>
      </c>
      <c r="AI113" s="93" t="str">
        <f t="shared" si="4"/>
        <v/>
      </c>
      <c r="AJ113" s="93" t="str">
        <f t="shared" si="5"/>
        <v/>
      </c>
      <c r="AK113" s="289" t="str">
        <f t="shared" si="6"/>
        <v/>
      </c>
      <c r="AL113" s="99" t="str">
        <f t="shared" si="7"/>
        <v/>
      </c>
      <c r="AN113" s="34" t="b">
        <f t="shared" si="8"/>
        <v>0</v>
      </c>
    </row>
    <row r="114" spans="1:40" ht="15.75" customHeight="1">
      <c r="A114" s="483"/>
      <c r="B114" s="486"/>
      <c r="C114" s="483"/>
      <c r="D114" s="487"/>
      <c r="E114" s="487"/>
      <c r="F114" s="486"/>
      <c r="G114" s="486" t="str">
        <f>+IFERROR(VLOOKUP(F114,Listas!$B:$C,2,0),"")</f>
        <v/>
      </c>
      <c r="H114" s="486"/>
      <c r="I114" s="486"/>
      <c r="J114" s="486"/>
      <c r="K114" s="483"/>
      <c r="L114" s="483"/>
      <c r="M114" s="547"/>
      <c r="N114" s="483"/>
      <c r="O114" s="487"/>
      <c r="P114" s="484"/>
      <c r="Q114" s="486"/>
      <c r="R114" s="486"/>
      <c r="S114" s="486"/>
      <c r="T114" s="486"/>
      <c r="U114" s="483"/>
      <c r="V114" s="486"/>
      <c r="W114" s="483"/>
      <c r="X114" s="86" t="str">
        <f t="shared" si="0"/>
        <v/>
      </c>
      <c r="Y114" s="465"/>
      <c r="Z114" s="466"/>
      <c r="AA114" s="223" t="str">
        <f>+IF(T114="UI",'Tasas por grupos escalonada'!$C$32,IF(T114="UYU",'Tasas por grupos escalonada'!$C$31,IF(T114="USD",'Tasas por grupos escalonada'!$C$33,"")))</f>
        <v/>
      </c>
      <c r="AB114" s="486"/>
      <c r="AC114" s="486"/>
      <c r="AD114" s="486"/>
      <c r="AE114" s="486"/>
      <c r="AF114" s="90" t="str">
        <f t="shared" si="1"/>
        <v/>
      </c>
      <c r="AG114" s="91" t="str">
        <f t="shared" si="2"/>
        <v/>
      </c>
      <c r="AH114" s="92" t="str">
        <f t="shared" si="3"/>
        <v/>
      </c>
      <c r="AI114" s="93" t="str">
        <f t="shared" si="4"/>
        <v/>
      </c>
      <c r="AJ114" s="93" t="str">
        <f t="shared" si="5"/>
        <v/>
      </c>
      <c r="AK114" s="289" t="str">
        <f t="shared" si="6"/>
        <v/>
      </c>
      <c r="AL114" s="99" t="str">
        <f t="shared" si="7"/>
        <v/>
      </c>
      <c r="AN114" s="34" t="b">
        <f t="shared" si="8"/>
        <v>0</v>
      </c>
    </row>
    <row r="115" spans="1:40" ht="15.75" customHeight="1">
      <c r="A115" s="483"/>
      <c r="B115" s="486"/>
      <c r="C115" s="483"/>
      <c r="D115" s="487"/>
      <c r="E115" s="487"/>
      <c r="F115" s="486"/>
      <c r="G115" s="486" t="str">
        <f>+IFERROR(VLOOKUP(F115,Listas!$B:$C,2,0),"")</f>
        <v/>
      </c>
      <c r="H115" s="486"/>
      <c r="I115" s="486"/>
      <c r="J115" s="486"/>
      <c r="K115" s="483"/>
      <c r="L115" s="483"/>
      <c r="M115" s="547"/>
      <c r="N115" s="483"/>
      <c r="O115" s="487"/>
      <c r="P115" s="484"/>
      <c r="Q115" s="486"/>
      <c r="R115" s="486"/>
      <c r="S115" s="486"/>
      <c r="T115" s="486"/>
      <c r="U115" s="483"/>
      <c r="V115" s="486"/>
      <c r="W115" s="483"/>
      <c r="X115" s="86" t="str">
        <f t="shared" si="0"/>
        <v/>
      </c>
      <c r="Y115" s="465"/>
      <c r="Z115" s="466"/>
      <c r="AA115" s="223" t="str">
        <f>+IF(T115="UI",'Tasas por grupos escalonada'!$C$32,IF(T115="UYU",'Tasas por grupos escalonada'!$C$31,IF(T115="USD",'Tasas por grupos escalonada'!$C$33,"")))</f>
        <v/>
      </c>
      <c r="AB115" s="486"/>
      <c r="AC115" s="486"/>
      <c r="AD115" s="486"/>
      <c r="AE115" s="486"/>
      <c r="AF115" s="90" t="str">
        <f t="shared" si="1"/>
        <v/>
      </c>
      <c r="AG115" s="91" t="str">
        <f t="shared" si="2"/>
        <v/>
      </c>
      <c r="AH115" s="92" t="str">
        <f t="shared" si="3"/>
        <v/>
      </c>
      <c r="AI115" s="93" t="str">
        <f t="shared" si="4"/>
        <v/>
      </c>
      <c r="AJ115" s="93" t="str">
        <f t="shared" si="5"/>
        <v/>
      </c>
      <c r="AK115" s="289" t="str">
        <f t="shared" si="6"/>
        <v/>
      </c>
      <c r="AL115" s="99" t="str">
        <f t="shared" si="7"/>
        <v/>
      </c>
      <c r="AN115" s="34" t="b">
        <f t="shared" si="8"/>
        <v>0</v>
      </c>
    </row>
    <row r="116" spans="1:40" ht="15.75" customHeight="1">
      <c r="A116" s="483"/>
      <c r="B116" s="486"/>
      <c r="C116" s="483"/>
      <c r="D116" s="487"/>
      <c r="E116" s="487"/>
      <c r="F116" s="486"/>
      <c r="G116" s="486" t="str">
        <f>+IFERROR(VLOOKUP(F116,Listas!$B:$C,2,0),"")</f>
        <v/>
      </c>
      <c r="H116" s="486"/>
      <c r="I116" s="486"/>
      <c r="J116" s="486"/>
      <c r="K116" s="483"/>
      <c r="L116" s="483"/>
      <c r="M116" s="547"/>
      <c r="N116" s="483"/>
      <c r="O116" s="487"/>
      <c r="P116" s="484"/>
      <c r="Q116" s="486"/>
      <c r="R116" s="486"/>
      <c r="S116" s="486"/>
      <c r="T116" s="486"/>
      <c r="U116" s="483"/>
      <c r="V116" s="486"/>
      <c r="W116" s="483"/>
      <c r="X116" s="86" t="str">
        <f t="shared" si="0"/>
        <v/>
      </c>
      <c r="Y116" s="465"/>
      <c r="Z116" s="466"/>
      <c r="AA116" s="223" t="str">
        <f>+IF(T116="UI",'Tasas por grupos escalonada'!$C$32,IF(T116="UYU",'Tasas por grupos escalonada'!$C$31,IF(T116="USD",'Tasas por grupos escalonada'!$C$33,"")))</f>
        <v/>
      </c>
      <c r="AB116" s="486"/>
      <c r="AC116" s="486"/>
      <c r="AD116" s="486"/>
      <c r="AE116" s="486"/>
      <c r="AF116" s="90" t="str">
        <f t="shared" si="1"/>
        <v/>
      </c>
      <c r="AG116" s="91" t="str">
        <f t="shared" si="2"/>
        <v/>
      </c>
      <c r="AH116" s="92" t="str">
        <f t="shared" si="3"/>
        <v/>
      </c>
      <c r="AI116" s="93" t="str">
        <f t="shared" si="4"/>
        <v/>
      </c>
      <c r="AJ116" s="93" t="str">
        <f t="shared" si="5"/>
        <v/>
      </c>
      <c r="AK116" s="289" t="str">
        <f t="shared" si="6"/>
        <v/>
      </c>
      <c r="AL116" s="99" t="str">
        <f t="shared" si="7"/>
        <v/>
      </c>
      <c r="AN116" s="34" t="b">
        <f t="shared" si="8"/>
        <v>0</v>
      </c>
    </row>
    <row r="117" spans="1:40" ht="15.75" customHeight="1">
      <c r="A117" s="483"/>
      <c r="B117" s="486"/>
      <c r="C117" s="483"/>
      <c r="D117" s="487"/>
      <c r="E117" s="487"/>
      <c r="F117" s="486"/>
      <c r="G117" s="486" t="str">
        <f>+IFERROR(VLOOKUP(F117,Listas!$B:$C,2,0),"")</f>
        <v/>
      </c>
      <c r="H117" s="486"/>
      <c r="I117" s="486"/>
      <c r="J117" s="486"/>
      <c r="K117" s="483"/>
      <c r="L117" s="483"/>
      <c r="M117" s="547"/>
      <c r="N117" s="483"/>
      <c r="O117" s="487"/>
      <c r="P117" s="484"/>
      <c r="Q117" s="486"/>
      <c r="R117" s="486"/>
      <c r="S117" s="486"/>
      <c r="T117" s="486"/>
      <c r="U117" s="483"/>
      <c r="V117" s="486"/>
      <c r="W117" s="483"/>
      <c r="X117" s="86" t="str">
        <f t="shared" si="0"/>
        <v/>
      </c>
      <c r="Y117" s="465"/>
      <c r="Z117" s="466"/>
      <c r="AA117" s="223" t="str">
        <f>+IF(T117="UI",'Tasas por grupos escalonada'!$C$32,IF(T117="UYU",'Tasas por grupos escalonada'!$C$31,IF(T117="USD",'Tasas por grupos escalonada'!$C$33,"")))</f>
        <v/>
      </c>
      <c r="AB117" s="486"/>
      <c r="AC117" s="486"/>
      <c r="AD117" s="486"/>
      <c r="AE117" s="486"/>
      <c r="AF117" s="90" t="str">
        <f t="shared" si="1"/>
        <v/>
      </c>
      <c r="AG117" s="91" t="str">
        <f t="shared" si="2"/>
        <v/>
      </c>
      <c r="AH117" s="92" t="str">
        <f t="shared" si="3"/>
        <v/>
      </c>
      <c r="AI117" s="93" t="str">
        <f t="shared" si="4"/>
        <v/>
      </c>
      <c r="AJ117" s="93" t="str">
        <f t="shared" si="5"/>
        <v/>
      </c>
      <c r="AK117" s="289" t="str">
        <f t="shared" si="6"/>
        <v/>
      </c>
      <c r="AL117" s="99" t="str">
        <f t="shared" si="7"/>
        <v/>
      </c>
      <c r="AN117" s="34" t="b">
        <f t="shared" si="8"/>
        <v>0</v>
      </c>
    </row>
    <row r="118" spans="1:40" ht="15.75" customHeight="1">
      <c r="A118" s="483"/>
      <c r="B118" s="486"/>
      <c r="C118" s="483"/>
      <c r="D118" s="487"/>
      <c r="E118" s="487"/>
      <c r="F118" s="486"/>
      <c r="G118" s="486" t="str">
        <f>+IFERROR(VLOOKUP(F118,Listas!$B:$C,2,0),"")</f>
        <v/>
      </c>
      <c r="H118" s="486"/>
      <c r="I118" s="486"/>
      <c r="J118" s="486"/>
      <c r="K118" s="483"/>
      <c r="L118" s="483"/>
      <c r="M118" s="547"/>
      <c r="N118" s="483"/>
      <c r="O118" s="487"/>
      <c r="P118" s="484"/>
      <c r="Q118" s="486"/>
      <c r="R118" s="486"/>
      <c r="S118" s="486"/>
      <c r="T118" s="486"/>
      <c r="U118" s="483"/>
      <c r="V118" s="486"/>
      <c r="W118" s="483"/>
      <c r="X118" s="86" t="str">
        <f t="shared" si="0"/>
        <v/>
      </c>
      <c r="Y118" s="465"/>
      <c r="Z118" s="466"/>
      <c r="AA118" s="223" t="str">
        <f>+IF(T118="UI",'Tasas por grupos escalonada'!$C$32,IF(T118="UYU",'Tasas por grupos escalonada'!$C$31,IF(T118="USD",'Tasas por grupos escalonada'!$C$33,"")))</f>
        <v/>
      </c>
      <c r="AB118" s="486"/>
      <c r="AC118" s="486"/>
      <c r="AD118" s="486"/>
      <c r="AE118" s="486"/>
      <c r="AF118" s="90" t="str">
        <f t="shared" si="1"/>
        <v/>
      </c>
      <c r="AG118" s="91" t="str">
        <f t="shared" si="2"/>
        <v/>
      </c>
      <c r="AH118" s="92" t="str">
        <f t="shared" si="3"/>
        <v/>
      </c>
      <c r="AI118" s="93" t="str">
        <f t="shared" si="4"/>
        <v/>
      </c>
      <c r="AJ118" s="93" t="str">
        <f t="shared" si="5"/>
        <v/>
      </c>
      <c r="AK118" s="289" t="str">
        <f t="shared" si="6"/>
        <v/>
      </c>
      <c r="AL118" s="99" t="str">
        <f t="shared" si="7"/>
        <v/>
      </c>
      <c r="AN118" s="34" t="b">
        <f t="shared" si="8"/>
        <v>0</v>
      </c>
    </row>
    <row r="119" spans="1:40" ht="15.75" customHeight="1">
      <c r="A119" s="483"/>
      <c r="B119" s="486"/>
      <c r="C119" s="483"/>
      <c r="D119" s="487"/>
      <c r="E119" s="487"/>
      <c r="F119" s="486"/>
      <c r="G119" s="486" t="str">
        <f>+IFERROR(VLOOKUP(F119,Listas!$B:$C,2,0),"")</f>
        <v/>
      </c>
      <c r="H119" s="486"/>
      <c r="I119" s="486"/>
      <c r="J119" s="486"/>
      <c r="K119" s="483"/>
      <c r="L119" s="483"/>
      <c r="M119" s="547"/>
      <c r="N119" s="483"/>
      <c r="O119" s="487"/>
      <c r="P119" s="484"/>
      <c r="Q119" s="486"/>
      <c r="R119" s="486"/>
      <c r="S119" s="486"/>
      <c r="T119" s="486"/>
      <c r="U119" s="483"/>
      <c r="V119" s="486"/>
      <c r="W119" s="483"/>
      <c r="X119" s="86" t="str">
        <f t="shared" si="0"/>
        <v/>
      </c>
      <c r="Y119" s="465"/>
      <c r="Z119" s="466"/>
      <c r="AA119" s="223" t="str">
        <f>+IF(T119="UI",'Tasas por grupos escalonada'!$C$32,IF(T119="UYU",'Tasas por grupos escalonada'!$C$31,IF(T119="USD",'Tasas por grupos escalonada'!$C$33,"")))</f>
        <v/>
      </c>
      <c r="AB119" s="486"/>
      <c r="AC119" s="486"/>
      <c r="AD119" s="486"/>
      <c r="AE119" s="486"/>
      <c r="AF119" s="90" t="str">
        <f t="shared" si="1"/>
        <v/>
      </c>
      <c r="AG119" s="91" t="str">
        <f t="shared" si="2"/>
        <v/>
      </c>
      <c r="AH119" s="92" t="str">
        <f t="shared" si="3"/>
        <v/>
      </c>
      <c r="AI119" s="93" t="str">
        <f t="shared" si="4"/>
        <v/>
      </c>
      <c r="AJ119" s="93" t="str">
        <f t="shared" si="5"/>
        <v/>
      </c>
      <c r="AK119" s="289" t="str">
        <f t="shared" si="6"/>
        <v/>
      </c>
      <c r="AL119" s="99" t="str">
        <f t="shared" si="7"/>
        <v/>
      </c>
      <c r="AN119" s="34" t="b">
        <f t="shared" si="8"/>
        <v>0</v>
      </c>
    </row>
    <row r="120" spans="1:40" ht="15.75" customHeight="1">
      <c r="A120" s="483"/>
      <c r="B120" s="486"/>
      <c r="C120" s="483"/>
      <c r="D120" s="487"/>
      <c r="E120" s="487"/>
      <c r="F120" s="486"/>
      <c r="G120" s="486" t="str">
        <f>+IFERROR(VLOOKUP(F120,Listas!$B:$C,2,0),"")</f>
        <v/>
      </c>
      <c r="H120" s="486"/>
      <c r="I120" s="486"/>
      <c r="J120" s="486"/>
      <c r="K120" s="483"/>
      <c r="L120" s="483"/>
      <c r="M120" s="547"/>
      <c r="N120" s="483"/>
      <c r="O120" s="487"/>
      <c r="P120" s="484"/>
      <c r="Q120" s="486"/>
      <c r="R120" s="486"/>
      <c r="S120" s="486"/>
      <c r="T120" s="486"/>
      <c r="U120" s="483"/>
      <c r="V120" s="486"/>
      <c r="W120" s="483"/>
      <c r="X120" s="86" t="str">
        <f t="shared" si="0"/>
        <v/>
      </c>
      <c r="Y120" s="465"/>
      <c r="Z120" s="466"/>
      <c r="AA120" s="223" t="str">
        <f>+IF(T120="UI",'Tasas por grupos escalonada'!$C$32,IF(T120="UYU",'Tasas por grupos escalonada'!$C$31,IF(T120="USD",'Tasas por grupos escalonada'!$C$33,"")))</f>
        <v/>
      </c>
      <c r="AB120" s="486"/>
      <c r="AC120" s="486"/>
      <c r="AD120" s="486"/>
      <c r="AE120" s="486"/>
      <c r="AF120" s="90" t="str">
        <f t="shared" si="1"/>
        <v/>
      </c>
      <c r="AG120" s="91" t="str">
        <f t="shared" si="2"/>
        <v/>
      </c>
      <c r="AH120" s="92" t="str">
        <f t="shared" si="3"/>
        <v/>
      </c>
      <c r="AI120" s="93" t="str">
        <f t="shared" si="4"/>
        <v/>
      </c>
      <c r="AJ120" s="93" t="str">
        <f t="shared" si="5"/>
        <v/>
      </c>
      <c r="AK120" s="289" t="str">
        <f t="shared" si="6"/>
        <v/>
      </c>
      <c r="AL120" s="99" t="str">
        <f t="shared" si="7"/>
        <v/>
      </c>
      <c r="AN120" s="34" t="b">
        <f t="shared" si="8"/>
        <v>0</v>
      </c>
    </row>
    <row r="121" spans="1:40" ht="15.75" customHeight="1">
      <c r="A121" s="483"/>
      <c r="B121" s="486"/>
      <c r="C121" s="483"/>
      <c r="D121" s="487"/>
      <c r="E121" s="487"/>
      <c r="F121" s="486"/>
      <c r="G121" s="486" t="str">
        <f>+IFERROR(VLOOKUP(F121,Listas!$B:$C,2,0),"")</f>
        <v/>
      </c>
      <c r="H121" s="486"/>
      <c r="I121" s="486"/>
      <c r="J121" s="486"/>
      <c r="K121" s="483"/>
      <c r="L121" s="483"/>
      <c r="M121" s="547"/>
      <c r="N121" s="483"/>
      <c r="O121" s="487"/>
      <c r="P121" s="484"/>
      <c r="Q121" s="486"/>
      <c r="R121" s="486"/>
      <c r="S121" s="486"/>
      <c r="T121" s="486"/>
      <c r="U121" s="483"/>
      <c r="V121" s="486"/>
      <c r="W121" s="483"/>
      <c r="X121" s="86" t="str">
        <f t="shared" si="0"/>
        <v/>
      </c>
      <c r="Y121" s="465"/>
      <c r="Z121" s="466"/>
      <c r="AA121" s="223" t="str">
        <f>+IF(T121="UI",'Tasas por grupos escalonada'!$C$32,IF(T121="UYU",'Tasas por grupos escalonada'!$C$31,IF(T121="USD",'Tasas por grupos escalonada'!$C$33,"")))</f>
        <v/>
      </c>
      <c r="AB121" s="486"/>
      <c r="AC121" s="486"/>
      <c r="AD121" s="486"/>
      <c r="AE121" s="486"/>
      <c r="AF121" s="90" t="str">
        <f t="shared" si="1"/>
        <v/>
      </c>
      <c r="AG121" s="91" t="str">
        <f t="shared" si="2"/>
        <v/>
      </c>
      <c r="AH121" s="92" t="str">
        <f t="shared" si="3"/>
        <v/>
      </c>
      <c r="AI121" s="93" t="str">
        <f t="shared" si="4"/>
        <v/>
      </c>
      <c r="AJ121" s="93" t="str">
        <f t="shared" si="5"/>
        <v/>
      </c>
      <c r="AK121" s="289" t="str">
        <f t="shared" si="6"/>
        <v/>
      </c>
      <c r="AL121" s="99" t="str">
        <f t="shared" si="7"/>
        <v/>
      </c>
      <c r="AN121" s="34" t="b">
        <f t="shared" si="8"/>
        <v>0</v>
      </c>
    </row>
    <row r="122" spans="1:40" ht="15.75" customHeight="1">
      <c r="A122" s="483"/>
      <c r="B122" s="486"/>
      <c r="C122" s="483"/>
      <c r="D122" s="487"/>
      <c r="E122" s="487"/>
      <c r="F122" s="486"/>
      <c r="G122" s="486" t="str">
        <f>+IFERROR(VLOOKUP(F122,Listas!$B:$C,2,0),"")</f>
        <v/>
      </c>
      <c r="H122" s="486"/>
      <c r="I122" s="486"/>
      <c r="J122" s="486"/>
      <c r="K122" s="483"/>
      <c r="L122" s="483"/>
      <c r="M122" s="547"/>
      <c r="N122" s="483"/>
      <c r="O122" s="487"/>
      <c r="P122" s="484"/>
      <c r="Q122" s="486"/>
      <c r="R122" s="486"/>
      <c r="S122" s="486"/>
      <c r="T122" s="486"/>
      <c r="U122" s="483"/>
      <c r="V122" s="486"/>
      <c r="W122" s="483"/>
      <c r="X122" s="86" t="str">
        <f t="shared" si="0"/>
        <v/>
      </c>
      <c r="Y122" s="465"/>
      <c r="Z122" s="466"/>
      <c r="AA122" s="223" t="str">
        <f>+IF(T122="UI",'Tasas por grupos escalonada'!$C$32,IF(T122="UYU",'Tasas por grupos escalonada'!$C$31,IF(T122="USD",'Tasas por grupos escalonada'!$C$33,"")))</f>
        <v/>
      </c>
      <c r="AB122" s="486"/>
      <c r="AC122" s="486"/>
      <c r="AD122" s="486"/>
      <c r="AE122" s="486"/>
      <c r="AF122" s="90" t="str">
        <f t="shared" si="1"/>
        <v/>
      </c>
      <c r="AG122" s="91" t="str">
        <f t="shared" si="2"/>
        <v/>
      </c>
      <c r="AH122" s="92" t="str">
        <f t="shared" si="3"/>
        <v/>
      </c>
      <c r="AI122" s="93" t="str">
        <f t="shared" si="4"/>
        <v/>
      </c>
      <c r="AJ122" s="93" t="str">
        <f t="shared" si="5"/>
        <v/>
      </c>
      <c r="AK122" s="289" t="str">
        <f t="shared" si="6"/>
        <v/>
      </c>
      <c r="AL122" s="99" t="str">
        <f t="shared" si="7"/>
        <v/>
      </c>
      <c r="AN122" s="34" t="b">
        <f t="shared" si="8"/>
        <v>0</v>
      </c>
    </row>
    <row r="123" spans="1:40" ht="15.75" customHeight="1">
      <c r="A123" s="483"/>
      <c r="B123" s="486"/>
      <c r="C123" s="483"/>
      <c r="D123" s="487"/>
      <c r="E123" s="487"/>
      <c r="F123" s="486"/>
      <c r="G123" s="486" t="str">
        <f>+IFERROR(VLOOKUP(F123,Listas!$B:$C,2,0),"")</f>
        <v/>
      </c>
      <c r="H123" s="486"/>
      <c r="I123" s="486"/>
      <c r="J123" s="486"/>
      <c r="K123" s="483"/>
      <c r="L123" s="483"/>
      <c r="M123" s="547"/>
      <c r="N123" s="483"/>
      <c r="O123" s="487"/>
      <c r="P123" s="484"/>
      <c r="Q123" s="486"/>
      <c r="R123" s="486"/>
      <c r="S123" s="486"/>
      <c r="T123" s="486"/>
      <c r="U123" s="483"/>
      <c r="V123" s="486"/>
      <c r="W123" s="483"/>
      <c r="X123" s="86" t="str">
        <f t="shared" si="0"/>
        <v/>
      </c>
      <c r="Y123" s="465"/>
      <c r="Z123" s="466"/>
      <c r="AA123" s="223" t="str">
        <f>+IF(T123="UI",'Tasas por grupos escalonada'!$C$32,IF(T123="UYU",'Tasas por grupos escalonada'!$C$31,IF(T123="USD",'Tasas por grupos escalonada'!$C$33,"")))</f>
        <v/>
      </c>
      <c r="AB123" s="486"/>
      <c r="AC123" s="486"/>
      <c r="AD123" s="486"/>
      <c r="AE123" s="486"/>
      <c r="AF123" s="90" t="str">
        <f t="shared" si="1"/>
        <v/>
      </c>
      <c r="AG123" s="91" t="str">
        <f t="shared" si="2"/>
        <v/>
      </c>
      <c r="AH123" s="92" t="str">
        <f t="shared" si="3"/>
        <v/>
      </c>
      <c r="AI123" s="93" t="str">
        <f t="shared" si="4"/>
        <v/>
      </c>
      <c r="AJ123" s="93" t="str">
        <f t="shared" si="5"/>
        <v/>
      </c>
      <c r="AK123" s="289" t="str">
        <f t="shared" si="6"/>
        <v/>
      </c>
      <c r="AL123" s="99" t="str">
        <f t="shared" si="7"/>
        <v/>
      </c>
      <c r="AN123" s="34" t="b">
        <f t="shared" si="8"/>
        <v>0</v>
      </c>
    </row>
    <row r="124" spans="1:40" ht="15.75" customHeight="1">
      <c r="A124" s="483"/>
      <c r="B124" s="486"/>
      <c r="C124" s="483"/>
      <c r="D124" s="487"/>
      <c r="E124" s="487"/>
      <c r="F124" s="486"/>
      <c r="G124" s="486" t="str">
        <f>+IFERROR(VLOOKUP(F124,Listas!$B:$C,2,0),"")</f>
        <v/>
      </c>
      <c r="H124" s="486"/>
      <c r="I124" s="486"/>
      <c r="J124" s="486"/>
      <c r="K124" s="483"/>
      <c r="L124" s="483"/>
      <c r="M124" s="547"/>
      <c r="N124" s="483"/>
      <c r="O124" s="487"/>
      <c r="P124" s="484"/>
      <c r="Q124" s="486"/>
      <c r="R124" s="486"/>
      <c r="S124" s="486"/>
      <c r="T124" s="486"/>
      <c r="U124" s="483"/>
      <c r="V124" s="486"/>
      <c r="W124" s="483"/>
      <c r="X124" s="86" t="str">
        <f t="shared" si="0"/>
        <v/>
      </c>
      <c r="Y124" s="465"/>
      <c r="Z124" s="466"/>
      <c r="AA124" s="223" t="str">
        <f>+IF(T124="UI",'Tasas por grupos escalonada'!$C$32,IF(T124="UYU",'Tasas por grupos escalonada'!$C$31,IF(T124="USD",'Tasas por grupos escalonada'!$C$33,"")))</f>
        <v/>
      </c>
      <c r="AB124" s="486"/>
      <c r="AC124" s="486"/>
      <c r="AD124" s="486"/>
      <c r="AE124" s="486"/>
      <c r="AF124" s="90" t="str">
        <f t="shared" si="1"/>
        <v/>
      </c>
      <c r="AG124" s="91" t="str">
        <f t="shared" si="2"/>
        <v/>
      </c>
      <c r="AH124" s="92" t="str">
        <f t="shared" si="3"/>
        <v/>
      </c>
      <c r="AI124" s="93" t="str">
        <f t="shared" si="4"/>
        <v/>
      </c>
      <c r="AJ124" s="93" t="str">
        <f t="shared" si="5"/>
        <v/>
      </c>
      <c r="AK124" s="289" t="str">
        <f t="shared" si="6"/>
        <v/>
      </c>
      <c r="AL124" s="99" t="str">
        <f t="shared" si="7"/>
        <v/>
      </c>
      <c r="AN124" s="34" t="b">
        <f t="shared" si="8"/>
        <v>0</v>
      </c>
    </row>
    <row r="125" spans="1:40" ht="15.75" customHeight="1">
      <c r="A125" s="483"/>
      <c r="B125" s="486"/>
      <c r="C125" s="483"/>
      <c r="D125" s="487"/>
      <c r="E125" s="487"/>
      <c r="F125" s="486"/>
      <c r="G125" s="486" t="str">
        <f>+IFERROR(VLOOKUP(F125,Listas!$B:$C,2,0),"")</f>
        <v/>
      </c>
      <c r="H125" s="486"/>
      <c r="I125" s="486"/>
      <c r="J125" s="486"/>
      <c r="K125" s="483"/>
      <c r="L125" s="483"/>
      <c r="M125" s="547"/>
      <c r="N125" s="483"/>
      <c r="O125" s="487"/>
      <c r="P125" s="484"/>
      <c r="Q125" s="486"/>
      <c r="R125" s="486"/>
      <c r="S125" s="486"/>
      <c r="T125" s="486"/>
      <c r="U125" s="483"/>
      <c r="V125" s="486"/>
      <c r="W125" s="483"/>
      <c r="X125" s="86" t="str">
        <f t="shared" si="0"/>
        <v/>
      </c>
      <c r="Y125" s="465"/>
      <c r="Z125" s="466"/>
      <c r="AA125" s="223" t="str">
        <f>+IF(T125="UI",'Tasas por grupos escalonada'!$C$32,IF(T125="UYU",'Tasas por grupos escalonada'!$C$31,IF(T125="USD",'Tasas por grupos escalonada'!$C$33,"")))</f>
        <v/>
      </c>
      <c r="AB125" s="486"/>
      <c r="AC125" s="486"/>
      <c r="AD125" s="486"/>
      <c r="AE125" s="486"/>
      <c r="AF125" s="90" t="str">
        <f t="shared" si="1"/>
        <v/>
      </c>
      <c r="AG125" s="91" t="str">
        <f t="shared" si="2"/>
        <v/>
      </c>
      <c r="AH125" s="92" t="str">
        <f t="shared" si="3"/>
        <v/>
      </c>
      <c r="AI125" s="93" t="str">
        <f t="shared" si="4"/>
        <v/>
      </c>
      <c r="AJ125" s="93" t="str">
        <f t="shared" si="5"/>
        <v/>
      </c>
      <c r="AK125" s="289" t="str">
        <f t="shared" si="6"/>
        <v/>
      </c>
      <c r="AL125" s="99" t="str">
        <f t="shared" si="7"/>
        <v/>
      </c>
      <c r="AN125" s="34" t="b">
        <f t="shared" si="8"/>
        <v>0</v>
      </c>
    </row>
    <row r="126" spans="1:40" ht="15.75" customHeight="1">
      <c r="A126" s="483"/>
      <c r="B126" s="486"/>
      <c r="C126" s="483"/>
      <c r="D126" s="487"/>
      <c r="E126" s="487"/>
      <c r="F126" s="486"/>
      <c r="G126" s="486" t="str">
        <f>+IFERROR(VLOOKUP(F126,Listas!$B:$C,2,0),"")</f>
        <v/>
      </c>
      <c r="H126" s="486"/>
      <c r="I126" s="486"/>
      <c r="J126" s="486"/>
      <c r="K126" s="483"/>
      <c r="L126" s="483"/>
      <c r="M126" s="547"/>
      <c r="N126" s="483"/>
      <c r="O126" s="487"/>
      <c r="P126" s="484"/>
      <c r="Q126" s="486"/>
      <c r="R126" s="486"/>
      <c r="S126" s="486"/>
      <c r="T126" s="486"/>
      <c r="U126" s="483"/>
      <c r="V126" s="486"/>
      <c r="W126" s="483"/>
      <c r="X126" s="86" t="str">
        <f t="shared" si="0"/>
        <v/>
      </c>
      <c r="Y126" s="465"/>
      <c r="Z126" s="466"/>
      <c r="AA126" s="223" t="str">
        <f>+IF(T126="UI",'Tasas por grupos escalonada'!$C$32,IF(T126="UYU",'Tasas por grupos escalonada'!$C$31,IF(T126="USD",'Tasas por grupos escalonada'!$C$33,"")))</f>
        <v/>
      </c>
      <c r="AB126" s="486"/>
      <c r="AC126" s="486"/>
      <c r="AD126" s="486"/>
      <c r="AE126" s="486"/>
      <c r="AF126" s="90" t="str">
        <f t="shared" si="1"/>
        <v/>
      </c>
      <c r="AG126" s="91" t="str">
        <f t="shared" si="2"/>
        <v/>
      </c>
      <c r="AH126" s="92" t="str">
        <f t="shared" si="3"/>
        <v/>
      </c>
      <c r="AI126" s="93" t="str">
        <f t="shared" si="4"/>
        <v/>
      </c>
      <c r="AJ126" s="93" t="str">
        <f t="shared" si="5"/>
        <v/>
      </c>
      <c r="AK126" s="289" t="str">
        <f t="shared" si="6"/>
        <v/>
      </c>
      <c r="AL126" s="99" t="str">
        <f t="shared" si="7"/>
        <v/>
      </c>
      <c r="AN126" s="34" t="b">
        <f t="shared" si="8"/>
        <v>0</v>
      </c>
    </row>
    <row r="127" spans="1:40" ht="15.75" customHeight="1">
      <c r="A127" s="483"/>
      <c r="B127" s="486"/>
      <c r="C127" s="483"/>
      <c r="D127" s="487"/>
      <c r="E127" s="487"/>
      <c r="F127" s="486"/>
      <c r="G127" s="486" t="str">
        <f>+IFERROR(VLOOKUP(F127,Listas!$B:$C,2,0),"")</f>
        <v/>
      </c>
      <c r="H127" s="486"/>
      <c r="I127" s="486"/>
      <c r="J127" s="486"/>
      <c r="K127" s="483"/>
      <c r="L127" s="483"/>
      <c r="M127" s="547"/>
      <c r="N127" s="483"/>
      <c r="O127" s="487"/>
      <c r="P127" s="484"/>
      <c r="Q127" s="486"/>
      <c r="R127" s="486"/>
      <c r="S127" s="486"/>
      <c r="T127" s="486"/>
      <c r="U127" s="483"/>
      <c r="V127" s="486"/>
      <c r="W127" s="483"/>
      <c r="X127" s="86" t="str">
        <f t="shared" si="0"/>
        <v/>
      </c>
      <c r="Y127" s="465"/>
      <c r="Z127" s="466"/>
      <c r="AA127" s="223" t="str">
        <f>+IF(T127="UI",'Tasas por grupos escalonada'!$C$32,IF(T127="UYU",'Tasas por grupos escalonada'!$C$31,IF(T127="USD",'Tasas por grupos escalonada'!$C$33,"")))</f>
        <v/>
      </c>
      <c r="AB127" s="486"/>
      <c r="AC127" s="486"/>
      <c r="AD127" s="486"/>
      <c r="AE127" s="486"/>
      <c r="AF127" s="90" t="str">
        <f t="shared" si="1"/>
        <v/>
      </c>
      <c r="AG127" s="91" t="str">
        <f t="shared" si="2"/>
        <v/>
      </c>
      <c r="AH127" s="92" t="str">
        <f t="shared" si="3"/>
        <v/>
      </c>
      <c r="AI127" s="93" t="str">
        <f t="shared" si="4"/>
        <v/>
      </c>
      <c r="AJ127" s="93" t="str">
        <f t="shared" si="5"/>
        <v/>
      </c>
      <c r="AK127" s="289" t="str">
        <f t="shared" si="6"/>
        <v/>
      </c>
      <c r="AL127" s="99" t="str">
        <f t="shared" si="7"/>
        <v/>
      </c>
      <c r="AN127" s="34" t="b">
        <f t="shared" si="8"/>
        <v>0</v>
      </c>
    </row>
    <row r="128" spans="1:40" ht="15.75" customHeight="1">
      <c r="A128" s="483"/>
      <c r="B128" s="486"/>
      <c r="C128" s="483"/>
      <c r="D128" s="487"/>
      <c r="E128" s="487"/>
      <c r="F128" s="486"/>
      <c r="G128" s="486" t="str">
        <f>+IFERROR(VLOOKUP(F128,Listas!$B:$C,2,0),"")</f>
        <v/>
      </c>
      <c r="H128" s="486"/>
      <c r="I128" s="486"/>
      <c r="J128" s="486"/>
      <c r="K128" s="483"/>
      <c r="L128" s="483"/>
      <c r="M128" s="547"/>
      <c r="N128" s="483"/>
      <c r="O128" s="487"/>
      <c r="P128" s="484"/>
      <c r="Q128" s="486"/>
      <c r="R128" s="486"/>
      <c r="S128" s="486"/>
      <c r="T128" s="486"/>
      <c r="U128" s="483"/>
      <c r="V128" s="486"/>
      <c r="W128" s="483"/>
      <c r="X128" s="86" t="str">
        <f t="shared" si="0"/>
        <v/>
      </c>
      <c r="Y128" s="465"/>
      <c r="Z128" s="466"/>
      <c r="AA128" s="223" t="str">
        <f>+IF(T128="UI",'Tasas por grupos escalonada'!$C$32,IF(T128="UYU",'Tasas por grupos escalonada'!$C$31,IF(T128="USD",'Tasas por grupos escalonada'!$C$33,"")))</f>
        <v/>
      </c>
      <c r="AB128" s="486"/>
      <c r="AC128" s="486"/>
      <c r="AD128" s="486"/>
      <c r="AE128" s="486"/>
      <c r="AF128" s="90" t="str">
        <f t="shared" si="1"/>
        <v/>
      </c>
      <c r="AG128" s="91" t="str">
        <f t="shared" si="2"/>
        <v/>
      </c>
      <c r="AH128" s="92" t="str">
        <f t="shared" si="3"/>
        <v/>
      </c>
      <c r="AI128" s="93" t="str">
        <f t="shared" si="4"/>
        <v/>
      </c>
      <c r="AJ128" s="93" t="str">
        <f t="shared" si="5"/>
        <v/>
      </c>
      <c r="AK128" s="289" t="str">
        <f t="shared" si="6"/>
        <v/>
      </c>
      <c r="AL128" s="99" t="str">
        <f t="shared" si="7"/>
        <v/>
      </c>
      <c r="AN128" s="34" t="b">
        <f t="shared" si="8"/>
        <v>0</v>
      </c>
    </row>
    <row r="129" spans="1:40" ht="15.75" customHeight="1">
      <c r="A129" s="483"/>
      <c r="B129" s="486"/>
      <c r="C129" s="483"/>
      <c r="D129" s="487"/>
      <c r="E129" s="487"/>
      <c r="F129" s="486"/>
      <c r="G129" s="486" t="str">
        <f>+IFERROR(VLOOKUP(F129,Listas!$B:$C,2,0),"")</f>
        <v/>
      </c>
      <c r="H129" s="486"/>
      <c r="I129" s="486"/>
      <c r="J129" s="486"/>
      <c r="K129" s="483"/>
      <c r="L129" s="483"/>
      <c r="M129" s="547"/>
      <c r="N129" s="483"/>
      <c r="O129" s="487"/>
      <c r="P129" s="484"/>
      <c r="Q129" s="486"/>
      <c r="R129" s="486"/>
      <c r="S129" s="486"/>
      <c r="T129" s="486"/>
      <c r="U129" s="483"/>
      <c r="V129" s="486"/>
      <c r="W129" s="483"/>
      <c r="X129" s="86" t="str">
        <f t="shared" si="0"/>
        <v/>
      </c>
      <c r="Y129" s="465"/>
      <c r="Z129" s="466"/>
      <c r="AA129" s="223" t="str">
        <f>+IF(T129="UI",'Tasas por grupos escalonada'!$C$32,IF(T129="UYU",'Tasas por grupos escalonada'!$C$31,IF(T129="USD",'Tasas por grupos escalonada'!$C$33,"")))</f>
        <v/>
      </c>
      <c r="AB129" s="486"/>
      <c r="AC129" s="486"/>
      <c r="AD129" s="486"/>
      <c r="AE129" s="486"/>
      <c r="AF129" s="90" t="str">
        <f t="shared" si="1"/>
        <v/>
      </c>
      <c r="AG129" s="91" t="str">
        <f t="shared" si="2"/>
        <v/>
      </c>
      <c r="AH129" s="92" t="str">
        <f t="shared" si="3"/>
        <v/>
      </c>
      <c r="AI129" s="93" t="str">
        <f t="shared" si="4"/>
        <v/>
      </c>
      <c r="AJ129" s="93" t="str">
        <f t="shared" si="5"/>
        <v/>
      </c>
      <c r="AK129" s="289" t="str">
        <f t="shared" si="6"/>
        <v/>
      </c>
      <c r="AL129" s="99" t="str">
        <f t="shared" si="7"/>
        <v/>
      </c>
      <c r="AN129" s="34" t="b">
        <f t="shared" si="8"/>
        <v>0</v>
      </c>
    </row>
    <row r="130" spans="1:40" ht="15.75" customHeight="1">
      <c r="A130" s="483"/>
      <c r="B130" s="486"/>
      <c r="C130" s="483"/>
      <c r="D130" s="487"/>
      <c r="E130" s="487"/>
      <c r="F130" s="486"/>
      <c r="G130" s="486" t="str">
        <f>+IFERROR(VLOOKUP(F130,Listas!$B:$C,2,0),"")</f>
        <v/>
      </c>
      <c r="H130" s="486"/>
      <c r="I130" s="486"/>
      <c r="J130" s="486"/>
      <c r="K130" s="483"/>
      <c r="L130" s="483"/>
      <c r="M130" s="547"/>
      <c r="N130" s="483"/>
      <c r="O130" s="487"/>
      <c r="P130" s="484"/>
      <c r="Q130" s="486"/>
      <c r="R130" s="486"/>
      <c r="S130" s="486"/>
      <c r="T130" s="486"/>
      <c r="U130" s="483"/>
      <c r="V130" s="486"/>
      <c r="W130" s="483"/>
      <c r="X130" s="86" t="str">
        <f t="shared" si="0"/>
        <v/>
      </c>
      <c r="Y130" s="465"/>
      <c r="Z130" s="466"/>
      <c r="AA130" s="223" t="str">
        <f>+IF(T130="UI",'Tasas por grupos escalonada'!$C$32,IF(T130="UYU",'Tasas por grupos escalonada'!$C$31,IF(T130="USD",'Tasas por grupos escalonada'!$C$33,"")))</f>
        <v/>
      </c>
      <c r="AB130" s="486"/>
      <c r="AC130" s="486"/>
      <c r="AD130" s="486"/>
      <c r="AE130" s="486"/>
      <c r="AF130" s="90" t="str">
        <f t="shared" si="1"/>
        <v/>
      </c>
      <c r="AG130" s="91" t="str">
        <f t="shared" si="2"/>
        <v/>
      </c>
      <c r="AH130" s="92" t="str">
        <f t="shared" si="3"/>
        <v/>
      </c>
      <c r="AI130" s="93" t="str">
        <f t="shared" si="4"/>
        <v/>
      </c>
      <c r="AJ130" s="93" t="str">
        <f t="shared" si="5"/>
        <v/>
      </c>
      <c r="AK130" s="289" t="str">
        <f t="shared" si="6"/>
        <v/>
      </c>
      <c r="AL130" s="99" t="str">
        <f t="shared" si="7"/>
        <v/>
      </c>
      <c r="AN130" s="34" t="b">
        <f t="shared" si="8"/>
        <v>0</v>
      </c>
    </row>
    <row r="131" spans="1:40" ht="15.75" customHeight="1">
      <c r="A131" s="483"/>
      <c r="B131" s="486"/>
      <c r="C131" s="483"/>
      <c r="D131" s="487"/>
      <c r="E131" s="487"/>
      <c r="F131" s="486"/>
      <c r="G131" s="486" t="str">
        <f>+IFERROR(VLOOKUP(F131,Listas!$B:$C,2,0),"")</f>
        <v/>
      </c>
      <c r="H131" s="486"/>
      <c r="I131" s="486"/>
      <c r="J131" s="486"/>
      <c r="K131" s="483"/>
      <c r="L131" s="483"/>
      <c r="M131" s="547"/>
      <c r="N131" s="483"/>
      <c r="O131" s="487"/>
      <c r="P131" s="484"/>
      <c r="Q131" s="486"/>
      <c r="R131" s="486"/>
      <c r="S131" s="486"/>
      <c r="T131" s="486"/>
      <c r="U131" s="483"/>
      <c r="V131" s="486"/>
      <c r="W131" s="483"/>
      <c r="X131" s="86" t="str">
        <f t="shared" si="0"/>
        <v/>
      </c>
      <c r="Y131" s="465"/>
      <c r="Z131" s="466"/>
      <c r="AA131" s="223" t="str">
        <f>+IF(T131="UI",'Tasas por grupos escalonada'!$C$32,IF(T131="UYU",'Tasas por grupos escalonada'!$C$31,IF(T131="USD",'Tasas por grupos escalonada'!$C$33,"")))</f>
        <v/>
      </c>
      <c r="AB131" s="486"/>
      <c r="AC131" s="486"/>
      <c r="AD131" s="486"/>
      <c r="AE131" s="486"/>
      <c r="AF131" s="90" t="str">
        <f t="shared" si="1"/>
        <v/>
      </c>
      <c r="AG131" s="91" t="str">
        <f t="shared" si="2"/>
        <v/>
      </c>
      <c r="AH131" s="92" t="str">
        <f t="shared" si="3"/>
        <v/>
      </c>
      <c r="AI131" s="93" t="str">
        <f t="shared" si="4"/>
        <v/>
      </c>
      <c r="AJ131" s="93" t="str">
        <f t="shared" si="5"/>
        <v/>
      </c>
      <c r="AK131" s="289" t="str">
        <f t="shared" si="6"/>
        <v/>
      </c>
      <c r="AL131" s="99" t="str">
        <f t="shared" si="7"/>
        <v/>
      </c>
      <c r="AN131" s="34" t="b">
        <f t="shared" si="8"/>
        <v>0</v>
      </c>
    </row>
    <row r="132" spans="1:40" ht="15.75" customHeight="1">
      <c r="A132" s="483"/>
      <c r="B132" s="486"/>
      <c r="C132" s="483"/>
      <c r="D132" s="487"/>
      <c r="E132" s="487"/>
      <c r="F132" s="486"/>
      <c r="G132" s="486" t="str">
        <f>+IFERROR(VLOOKUP(F132,Listas!$B:$C,2,0),"")</f>
        <v/>
      </c>
      <c r="H132" s="486"/>
      <c r="I132" s="486"/>
      <c r="J132" s="486"/>
      <c r="K132" s="483"/>
      <c r="L132" s="483"/>
      <c r="M132" s="547"/>
      <c r="N132" s="483"/>
      <c r="O132" s="487"/>
      <c r="P132" s="484"/>
      <c r="Q132" s="486"/>
      <c r="R132" s="486"/>
      <c r="S132" s="486"/>
      <c r="T132" s="486"/>
      <c r="U132" s="483"/>
      <c r="V132" s="486"/>
      <c r="W132" s="483"/>
      <c r="X132" s="86" t="str">
        <f t="shared" si="0"/>
        <v/>
      </c>
      <c r="Y132" s="465"/>
      <c r="Z132" s="466"/>
      <c r="AA132" s="223" t="str">
        <f>+IF(T132="UI",'Tasas por grupos escalonada'!$C$32,IF(T132="UYU",'Tasas por grupos escalonada'!$C$31,IF(T132="USD",'Tasas por grupos escalonada'!$C$33,"")))</f>
        <v/>
      </c>
      <c r="AB132" s="486"/>
      <c r="AC132" s="486"/>
      <c r="AD132" s="486"/>
      <c r="AE132" s="486"/>
      <c r="AF132" s="90" t="str">
        <f t="shared" si="1"/>
        <v/>
      </c>
      <c r="AG132" s="91" t="str">
        <f t="shared" si="2"/>
        <v/>
      </c>
      <c r="AH132" s="92" t="str">
        <f t="shared" si="3"/>
        <v/>
      </c>
      <c r="AI132" s="93" t="str">
        <f t="shared" si="4"/>
        <v/>
      </c>
      <c r="AJ132" s="93" t="str">
        <f t="shared" si="5"/>
        <v/>
      </c>
      <c r="AK132" s="289" t="str">
        <f t="shared" si="6"/>
        <v/>
      </c>
      <c r="AL132" s="99" t="str">
        <f t="shared" si="7"/>
        <v/>
      </c>
      <c r="AN132" s="34" t="b">
        <f t="shared" si="8"/>
        <v>0</v>
      </c>
    </row>
    <row r="133" spans="1:40" ht="15.75" customHeight="1">
      <c r="A133" s="483"/>
      <c r="B133" s="486"/>
      <c r="C133" s="483"/>
      <c r="D133" s="487"/>
      <c r="E133" s="487"/>
      <c r="F133" s="486"/>
      <c r="G133" s="486" t="str">
        <f>+IFERROR(VLOOKUP(F133,Listas!$B:$C,2,0),"")</f>
        <v/>
      </c>
      <c r="H133" s="486"/>
      <c r="I133" s="486"/>
      <c r="J133" s="486"/>
      <c r="K133" s="483"/>
      <c r="L133" s="483"/>
      <c r="M133" s="547"/>
      <c r="N133" s="483"/>
      <c r="O133" s="487"/>
      <c r="P133" s="484"/>
      <c r="Q133" s="486"/>
      <c r="R133" s="486"/>
      <c r="S133" s="486"/>
      <c r="T133" s="486"/>
      <c r="U133" s="483"/>
      <c r="V133" s="486"/>
      <c r="W133" s="483"/>
      <c r="X133" s="86" t="str">
        <f t="shared" si="0"/>
        <v/>
      </c>
      <c r="Y133" s="465"/>
      <c r="Z133" s="466"/>
      <c r="AA133" s="223" t="str">
        <f>+IF(T133="UI",'Tasas por grupos escalonada'!$C$32,IF(T133="UYU",'Tasas por grupos escalonada'!$C$31,IF(T133="USD",'Tasas por grupos escalonada'!$C$33,"")))</f>
        <v/>
      </c>
      <c r="AB133" s="486"/>
      <c r="AC133" s="486"/>
      <c r="AD133" s="486"/>
      <c r="AE133" s="486"/>
      <c r="AF133" s="90" t="str">
        <f t="shared" si="1"/>
        <v/>
      </c>
      <c r="AG133" s="91" t="str">
        <f t="shared" si="2"/>
        <v/>
      </c>
      <c r="AH133" s="92" t="str">
        <f t="shared" si="3"/>
        <v/>
      </c>
      <c r="AI133" s="93" t="str">
        <f t="shared" si="4"/>
        <v/>
      </c>
      <c r="AJ133" s="93" t="str">
        <f t="shared" si="5"/>
        <v/>
      </c>
      <c r="AK133" s="289" t="str">
        <f t="shared" si="6"/>
        <v/>
      </c>
      <c r="AL133" s="99" t="str">
        <f t="shared" si="7"/>
        <v/>
      </c>
      <c r="AN133" s="34" t="b">
        <f t="shared" si="8"/>
        <v>0</v>
      </c>
    </row>
    <row r="134" spans="1:40" ht="15.75" customHeight="1">
      <c r="A134" s="483"/>
      <c r="B134" s="486"/>
      <c r="C134" s="483"/>
      <c r="D134" s="487"/>
      <c r="E134" s="487"/>
      <c r="F134" s="486"/>
      <c r="G134" s="486" t="str">
        <f>+IFERROR(VLOOKUP(F134,Listas!$B:$C,2,0),"")</f>
        <v/>
      </c>
      <c r="H134" s="486"/>
      <c r="I134" s="486"/>
      <c r="J134" s="486"/>
      <c r="K134" s="483"/>
      <c r="L134" s="483"/>
      <c r="M134" s="547"/>
      <c r="N134" s="483"/>
      <c r="O134" s="487"/>
      <c r="P134" s="484"/>
      <c r="Q134" s="486"/>
      <c r="R134" s="486"/>
      <c r="S134" s="486"/>
      <c r="T134" s="486"/>
      <c r="U134" s="483"/>
      <c r="V134" s="486"/>
      <c r="W134" s="483"/>
      <c r="X134" s="86" t="str">
        <f t="shared" si="0"/>
        <v/>
      </c>
      <c r="Y134" s="465"/>
      <c r="Z134" s="466"/>
      <c r="AA134" s="223" t="str">
        <f>+IF(T134="UI",'Tasas por grupos escalonada'!$C$32,IF(T134="UYU",'Tasas por grupos escalonada'!$C$31,IF(T134="USD",'Tasas por grupos escalonada'!$C$33,"")))</f>
        <v/>
      </c>
      <c r="AB134" s="486"/>
      <c r="AC134" s="486"/>
      <c r="AD134" s="486"/>
      <c r="AE134" s="486"/>
      <c r="AF134" s="90" t="str">
        <f t="shared" si="1"/>
        <v/>
      </c>
      <c r="AG134" s="91" t="str">
        <f t="shared" si="2"/>
        <v/>
      </c>
      <c r="AH134" s="92" t="str">
        <f t="shared" si="3"/>
        <v/>
      </c>
      <c r="AI134" s="93" t="str">
        <f t="shared" si="4"/>
        <v/>
      </c>
      <c r="AJ134" s="93" t="str">
        <f t="shared" si="5"/>
        <v/>
      </c>
      <c r="AK134" s="289" t="str">
        <f t="shared" si="6"/>
        <v/>
      </c>
      <c r="AL134" s="99" t="str">
        <f t="shared" si="7"/>
        <v/>
      </c>
      <c r="AN134" s="34" t="b">
        <f t="shared" si="8"/>
        <v>0</v>
      </c>
    </row>
    <row r="135" spans="1:40" ht="15.75" customHeight="1">
      <c r="A135" s="483"/>
      <c r="B135" s="486"/>
      <c r="C135" s="483"/>
      <c r="D135" s="487"/>
      <c r="E135" s="487"/>
      <c r="F135" s="486"/>
      <c r="G135" s="486" t="str">
        <f>+IFERROR(VLOOKUP(F135,Listas!$B:$C,2,0),"")</f>
        <v/>
      </c>
      <c r="H135" s="486"/>
      <c r="I135" s="486"/>
      <c r="J135" s="486"/>
      <c r="K135" s="483"/>
      <c r="L135" s="483"/>
      <c r="M135" s="547"/>
      <c r="N135" s="483"/>
      <c r="O135" s="487"/>
      <c r="P135" s="484"/>
      <c r="Q135" s="486"/>
      <c r="R135" s="486"/>
      <c r="S135" s="486"/>
      <c r="T135" s="486"/>
      <c r="U135" s="483"/>
      <c r="V135" s="486"/>
      <c r="W135" s="483"/>
      <c r="X135" s="86" t="str">
        <f t="shared" si="0"/>
        <v/>
      </c>
      <c r="Y135" s="465"/>
      <c r="Z135" s="466"/>
      <c r="AA135" s="223" t="str">
        <f>+IF(T135="UI",'Tasas por grupos escalonada'!$C$32,IF(T135="UYU",'Tasas por grupos escalonada'!$C$31,IF(T135="USD",'Tasas por grupos escalonada'!$C$33,"")))</f>
        <v/>
      </c>
      <c r="AB135" s="486"/>
      <c r="AC135" s="486"/>
      <c r="AD135" s="486"/>
      <c r="AE135" s="486"/>
      <c r="AF135" s="90" t="str">
        <f t="shared" si="1"/>
        <v/>
      </c>
      <c r="AG135" s="91" t="str">
        <f t="shared" si="2"/>
        <v/>
      </c>
      <c r="AH135" s="92" t="str">
        <f t="shared" si="3"/>
        <v/>
      </c>
      <c r="AI135" s="93" t="str">
        <f t="shared" si="4"/>
        <v/>
      </c>
      <c r="AJ135" s="93" t="str">
        <f t="shared" si="5"/>
        <v/>
      </c>
      <c r="AK135" s="289" t="str">
        <f t="shared" si="6"/>
        <v/>
      </c>
      <c r="AL135" s="99" t="str">
        <f t="shared" si="7"/>
        <v/>
      </c>
      <c r="AN135" s="34" t="b">
        <f t="shared" si="8"/>
        <v>0</v>
      </c>
    </row>
    <row r="136" spans="1:40" ht="15.75" customHeight="1">
      <c r="A136" s="483"/>
      <c r="B136" s="486"/>
      <c r="C136" s="483"/>
      <c r="D136" s="487"/>
      <c r="E136" s="487"/>
      <c r="F136" s="486"/>
      <c r="G136" s="486" t="str">
        <f>+IFERROR(VLOOKUP(F136,Listas!$B:$C,2,0),"")</f>
        <v/>
      </c>
      <c r="H136" s="486"/>
      <c r="I136" s="486"/>
      <c r="J136" s="486"/>
      <c r="K136" s="483"/>
      <c r="L136" s="483"/>
      <c r="M136" s="547"/>
      <c r="N136" s="483"/>
      <c r="O136" s="487"/>
      <c r="P136" s="484"/>
      <c r="Q136" s="486"/>
      <c r="R136" s="486"/>
      <c r="S136" s="486"/>
      <c r="T136" s="486"/>
      <c r="U136" s="483"/>
      <c r="V136" s="486"/>
      <c r="W136" s="483"/>
      <c r="X136" s="86" t="str">
        <f t="shared" si="0"/>
        <v/>
      </c>
      <c r="Y136" s="465"/>
      <c r="Z136" s="466"/>
      <c r="AA136" s="223" t="str">
        <f>+IF(T136="UI",'Tasas por grupos escalonada'!$C$32,IF(T136="UYU",'Tasas por grupos escalonada'!$C$31,IF(T136="USD",'Tasas por grupos escalonada'!$C$33,"")))</f>
        <v/>
      </c>
      <c r="AB136" s="486"/>
      <c r="AC136" s="486"/>
      <c r="AD136" s="486"/>
      <c r="AE136" s="486"/>
      <c r="AF136" s="90" t="str">
        <f t="shared" si="1"/>
        <v/>
      </c>
      <c r="AG136" s="91" t="str">
        <f t="shared" si="2"/>
        <v/>
      </c>
      <c r="AH136" s="92" t="str">
        <f t="shared" si="3"/>
        <v/>
      </c>
      <c r="AI136" s="93" t="str">
        <f t="shared" si="4"/>
        <v/>
      </c>
      <c r="AJ136" s="93" t="str">
        <f t="shared" si="5"/>
        <v/>
      </c>
      <c r="AK136" s="289" t="str">
        <f t="shared" si="6"/>
        <v/>
      </c>
      <c r="AL136" s="99" t="str">
        <f t="shared" si="7"/>
        <v/>
      </c>
      <c r="AN136" s="34" t="b">
        <f t="shared" si="8"/>
        <v>0</v>
      </c>
    </row>
    <row r="137" spans="1:40" ht="15.75" customHeight="1">
      <c r="A137" s="483"/>
      <c r="B137" s="486"/>
      <c r="C137" s="483"/>
      <c r="D137" s="487"/>
      <c r="E137" s="487"/>
      <c r="F137" s="486"/>
      <c r="G137" s="486" t="str">
        <f>+IFERROR(VLOOKUP(F137,Listas!$B:$C,2,0),"")</f>
        <v/>
      </c>
      <c r="H137" s="486"/>
      <c r="I137" s="486"/>
      <c r="J137" s="486"/>
      <c r="K137" s="483"/>
      <c r="L137" s="483"/>
      <c r="M137" s="547"/>
      <c r="N137" s="483"/>
      <c r="O137" s="487"/>
      <c r="P137" s="484"/>
      <c r="Q137" s="486"/>
      <c r="R137" s="486"/>
      <c r="S137" s="486"/>
      <c r="T137" s="486"/>
      <c r="U137" s="483"/>
      <c r="V137" s="486"/>
      <c r="W137" s="483"/>
      <c r="X137" s="86" t="str">
        <f t="shared" si="0"/>
        <v/>
      </c>
      <c r="Y137" s="465"/>
      <c r="Z137" s="466"/>
      <c r="AA137" s="223" t="str">
        <f>+IF(T137="UI",'Tasas por grupos escalonada'!$C$32,IF(T137="UYU",'Tasas por grupos escalonada'!$C$31,IF(T137="USD",'Tasas por grupos escalonada'!$C$33,"")))</f>
        <v/>
      </c>
      <c r="AB137" s="486"/>
      <c r="AC137" s="486"/>
      <c r="AD137" s="486"/>
      <c r="AE137" s="486"/>
      <c r="AF137" s="90" t="str">
        <f t="shared" si="1"/>
        <v/>
      </c>
      <c r="AG137" s="91" t="str">
        <f t="shared" si="2"/>
        <v/>
      </c>
      <c r="AH137" s="92" t="str">
        <f t="shared" si="3"/>
        <v/>
      </c>
      <c r="AI137" s="93" t="str">
        <f t="shared" si="4"/>
        <v/>
      </c>
      <c r="AJ137" s="93" t="str">
        <f t="shared" si="5"/>
        <v/>
      </c>
      <c r="AK137" s="289" t="str">
        <f t="shared" si="6"/>
        <v/>
      </c>
      <c r="AL137" s="99" t="str">
        <f t="shared" si="7"/>
        <v/>
      </c>
      <c r="AN137" s="34" t="b">
        <f t="shared" si="8"/>
        <v>0</v>
      </c>
    </row>
    <row r="138" spans="1:40" ht="15.75" customHeight="1">
      <c r="A138" s="483"/>
      <c r="B138" s="486"/>
      <c r="C138" s="483"/>
      <c r="D138" s="487"/>
      <c r="E138" s="487"/>
      <c r="F138" s="486"/>
      <c r="G138" s="486" t="str">
        <f>+IFERROR(VLOOKUP(F138,Listas!$B:$C,2,0),"")</f>
        <v/>
      </c>
      <c r="H138" s="486"/>
      <c r="I138" s="486"/>
      <c r="J138" s="486"/>
      <c r="K138" s="483"/>
      <c r="L138" s="483"/>
      <c r="M138" s="547"/>
      <c r="N138" s="483"/>
      <c r="O138" s="487"/>
      <c r="P138" s="484"/>
      <c r="Q138" s="486"/>
      <c r="R138" s="486"/>
      <c r="S138" s="486"/>
      <c r="T138" s="486"/>
      <c r="U138" s="483"/>
      <c r="V138" s="486"/>
      <c r="W138" s="483"/>
      <c r="X138" s="86" t="str">
        <f t="shared" si="0"/>
        <v/>
      </c>
      <c r="Y138" s="465"/>
      <c r="Z138" s="466"/>
      <c r="AA138" s="223" t="str">
        <f>+IF(T138="UI",'Tasas por grupos escalonada'!$C$32,IF(T138="UYU",'Tasas por grupos escalonada'!$C$31,IF(T138="USD",'Tasas por grupos escalonada'!$C$33,"")))</f>
        <v/>
      </c>
      <c r="AB138" s="486"/>
      <c r="AC138" s="486"/>
      <c r="AD138" s="486"/>
      <c r="AE138" s="486"/>
      <c r="AF138" s="90" t="str">
        <f t="shared" si="1"/>
        <v/>
      </c>
      <c r="AG138" s="91" t="str">
        <f t="shared" si="2"/>
        <v/>
      </c>
      <c r="AH138" s="92" t="str">
        <f t="shared" si="3"/>
        <v/>
      </c>
      <c r="AI138" s="93" t="str">
        <f t="shared" si="4"/>
        <v/>
      </c>
      <c r="AJ138" s="93" t="str">
        <f t="shared" si="5"/>
        <v/>
      </c>
      <c r="AK138" s="289" t="str">
        <f t="shared" si="6"/>
        <v/>
      </c>
      <c r="AL138" s="99" t="str">
        <f t="shared" si="7"/>
        <v/>
      </c>
      <c r="AN138" s="34" t="b">
        <f t="shared" si="8"/>
        <v>0</v>
      </c>
    </row>
    <row r="139" spans="1:40" ht="15.75" customHeight="1">
      <c r="A139" s="483"/>
      <c r="B139" s="486"/>
      <c r="C139" s="483"/>
      <c r="D139" s="487"/>
      <c r="E139" s="487"/>
      <c r="F139" s="486"/>
      <c r="G139" s="486" t="str">
        <f>+IFERROR(VLOOKUP(F139,Listas!$B:$C,2,0),"")</f>
        <v/>
      </c>
      <c r="H139" s="486"/>
      <c r="I139" s="486"/>
      <c r="J139" s="486"/>
      <c r="K139" s="483"/>
      <c r="L139" s="483"/>
      <c r="M139" s="547"/>
      <c r="N139" s="483"/>
      <c r="O139" s="487"/>
      <c r="P139" s="484"/>
      <c r="Q139" s="486"/>
      <c r="R139" s="486"/>
      <c r="S139" s="486"/>
      <c r="T139" s="486"/>
      <c r="U139" s="483"/>
      <c r="V139" s="486"/>
      <c r="W139" s="483"/>
      <c r="X139" s="86" t="str">
        <f t="shared" si="0"/>
        <v/>
      </c>
      <c r="Y139" s="465"/>
      <c r="Z139" s="466"/>
      <c r="AA139" s="223" t="str">
        <f>+IF(T139="UI",'Tasas por grupos escalonada'!$C$32,IF(T139="UYU",'Tasas por grupos escalonada'!$C$31,IF(T139="USD",'Tasas por grupos escalonada'!$C$33,"")))</f>
        <v/>
      </c>
      <c r="AB139" s="486"/>
      <c r="AC139" s="486"/>
      <c r="AD139" s="486"/>
      <c r="AE139" s="486"/>
      <c r="AF139" s="90" t="str">
        <f t="shared" si="1"/>
        <v/>
      </c>
      <c r="AG139" s="91" t="str">
        <f t="shared" si="2"/>
        <v/>
      </c>
      <c r="AH139" s="92" t="str">
        <f t="shared" si="3"/>
        <v/>
      </c>
      <c r="AI139" s="93" t="str">
        <f t="shared" si="4"/>
        <v/>
      </c>
      <c r="AJ139" s="93" t="str">
        <f t="shared" si="5"/>
        <v/>
      </c>
      <c r="AK139" s="289" t="str">
        <f t="shared" si="6"/>
        <v/>
      </c>
      <c r="AL139" s="99" t="str">
        <f t="shared" si="7"/>
        <v/>
      </c>
      <c r="AN139" s="34" t="b">
        <f t="shared" si="8"/>
        <v>0</v>
      </c>
    </row>
    <row r="140" spans="1:40" ht="15.75" customHeight="1">
      <c r="A140" s="483"/>
      <c r="B140" s="486"/>
      <c r="C140" s="483"/>
      <c r="D140" s="487"/>
      <c r="E140" s="487"/>
      <c r="F140" s="486"/>
      <c r="G140" s="486" t="str">
        <f>+IFERROR(VLOOKUP(F140,Listas!$B:$C,2,0),"")</f>
        <v/>
      </c>
      <c r="H140" s="486"/>
      <c r="I140" s="486"/>
      <c r="J140" s="486"/>
      <c r="K140" s="483"/>
      <c r="L140" s="483"/>
      <c r="M140" s="547"/>
      <c r="N140" s="483"/>
      <c r="O140" s="487"/>
      <c r="P140" s="484"/>
      <c r="Q140" s="486"/>
      <c r="R140" s="486"/>
      <c r="S140" s="486"/>
      <c r="T140" s="486"/>
      <c r="U140" s="483"/>
      <c r="V140" s="486"/>
      <c r="W140" s="483"/>
      <c r="X140" s="86" t="str">
        <f t="shared" si="0"/>
        <v/>
      </c>
      <c r="Y140" s="465"/>
      <c r="Z140" s="466"/>
      <c r="AA140" s="223" t="str">
        <f>+IF(T140="UI",'Tasas por grupos escalonada'!$C$32,IF(T140="UYU",'Tasas por grupos escalonada'!$C$31,IF(T140="USD",'Tasas por grupos escalonada'!$C$33,"")))</f>
        <v/>
      </c>
      <c r="AB140" s="486"/>
      <c r="AC140" s="486"/>
      <c r="AD140" s="486"/>
      <c r="AE140" s="486"/>
      <c r="AF140" s="90" t="str">
        <f t="shared" si="1"/>
        <v/>
      </c>
      <c r="AG140" s="91" t="str">
        <f t="shared" si="2"/>
        <v/>
      </c>
      <c r="AH140" s="92" t="str">
        <f t="shared" si="3"/>
        <v/>
      </c>
      <c r="AI140" s="93" t="str">
        <f t="shared" si="4"/>
        <v/>
      </c>
      <c r="AJ140" s="93" t="str">
        <f t="shared" si="5"/>
        <v/>
      </c>
      <c r="AK140" s="289" t="str">
        <f t="shared" si="6"/>
        <v/>
      </c>
      <c r="AL140" s="99" t="str">
        <f t="shared" si="7"/>
        <v/>
      </c>
      <c r="AN140" s="34" t="b">
        <f t="shared" si="8"/>
        <v>0</v>
      </c>
    </row>
    <row r="141" spans="1:40" ht="15.75" customHeight="1">
      <c r="A141" s="483"/>
      <c r="B141" s="486"/>
      <c r="C141" s="483"/>
      <c r="D141" s="487"/>
      <c r="E141" s="487"/>
      <c r="F141" s="486"/>
      <c r="G141" s="486" t="str">
        <f>+IFERROR(VLOOKUP(F141,Listas!$B:$C,2,0),"")</f>
        <v/>
      </c>
      <c r="H141" s="486"/>
      <c r="I141" s="486"/>
      <c r="J141" s="486"/>
      <c r="K141" s="483"/>
      <c r="L141" s="483"/>
      <c r="M141" s="547"/>
      <c r="N141" s="483"/>
      <c r="O141" s="487"/>
      <c r="P141" s="484"/>
      <c r="Q141" s="486"/>
      <c r="R141" s="486"/>
      <c r="S141" s="486"/>
      <c r="T141" s="486"/>
      <c r="U141" s="483"/>
      <c r="V141" s="486"/>
      <c r="W141" s="483"/>
      <c r="X141" s="86" t="str">
        <f t="shared" si="0"/>
        <v/>
      </c>
      <c r="Y141" s="465"/>
      <c r="Z141" s="466"/>
      <c r="AA141" s="223" t="str">
        <f>+IF(T141="UI",'Tasas por grupos escalonada'!$C$32,IF(T141="UYU",'Tasas por grupos escalonada'!$C$31,IF(T141="USD",'Tasas por grupos escalonada'!$C$33,"")))</f>
        <v/>
      </c>
      <c r="AB141" s="486"/>
      <c r="AC141" s="486"/>
      <c r="AD141" s="486"/>
      <c r="AE141" s="486"/>
      <c r="AF141" s="90" t="str">
        <f t="shared" si="1"/>
        <v/>
      </c>
      <c r="AG141" s="91" t="str">
        <f t="shared" si="2"/>
        <v/>
      </c>
      <c r="AH141" s="92" t="str">
        <f t="shared" si="3"/>
        <v/>
      </c>
      <c r="AI141" s="93" t="str">
        <f t="shared" si="4"/>
        <v/>
      </c>
      <c r="AJ141" s="93" t="str">
        <f t="shared" si="5"/>
        <v/>
      </c>
      <c r="AK141" s="289" t="str">
        <f t="shared" si="6"/>
        <v/>
      </c>
      <c r="AL141" s="99" t="str">
        <f t="shared" si="7"/>
        <v/>
      </c>
      <c r="AN141" s="34" t="b">
        <f t="shared" si="8"/>
        <v>0</v>
      </c>
    </row>
    <row r="142" spans="1:40" ht="15.75" customHeight="1">
      <c r="A142" s="483"/>
      <c r="B142" s="486"/>
      <c r="C142" s="483"/>
      <c r="D142" s="487"/>
      <c r="E142" s="487"/>
      <c r="F142" s="486"/>
      <c r="G142" s="486" t="str">
        <f>+IFERROR(VLOOKUP(F142,Listas!$B:$C,2,0),"")</f>
        <v/>
      </c>
      <c r="H142" s="486"/>
      <c r="I142" s="486"/>
      <c r="J142" s="486"/>
      <c r="K142" s="483"/>
      <c r="L142" s="483"/>
      <c r="M142" s="547"/>
      <c r="N142" s="483"/>
      <c r="O142" s="487"/>
      <c r="P142" s="484"/>
      <c r="Q142" s="486"/>
      <c r="R142" s="486"/>
      <c r="S142" s="486"/>
      <c r="T142" s="486"/>
      <c r="U142" s="483"/>
      <c r="V142" s="486"/>
      <c r="W142" s="483"/>
      <c r="X142" s="86" t="str">
        <f t="shared" si="0"/>
        <v/>
      </c>
      <c r="Y142" s="465"/>
      <c r="Z142" s="466"/>
      <c r="AA142" s="223" t="str">
        <f>+IF(T142="UI",'Tasas por grupos escalonada'!$C$32,IF(T142="UYU",'Tasas por grupos escalonada'!$C$31,IF(T142="USD",'Tasas por grupos escalonada'!$C$33,"")))</f>
        <v/>
      </c>
      <c r="AB142" s="486"/>
      <c r="AC142" s="486"/>
      <c r="AD142" s="486"/>
      <c r="AE142" s="486"/>
      <c r="AF142" s="90" t="str">
        <f t="shared" si="1"/>
        <v/>
      </c>
      <c r="AG142" s="91" t="str">
        <f t="shared" si="2"/>
        <v/>
      </c>
      <c r="AH142" s="92" t="str">
        <f t="shared" si="3"/>
        <v/>
      </c>
      <c r="AI142" s="93" t="str">
        <f t="shared" si="4"/>
        <v/>
      </c>
      <c r="AJ142" s="93" t="str">
        <f t="shared" si="5"/>
        <v/>
      </c>
      <c r="AK142" s="289" t="str">
        <f t="shared" si="6"/>
        <v/>
      </c>
      <c r="AL142" s="99" t="str">
        <f t="shared" si="7"/>
        <v/>
      </c>
      <c r="AN142" s="34" t="b">
        <f t="shared" si="8"/>
        <v>0</v>
      </c>
    </row>
    <row r="143" spans="1:40" ht="15.75" customHeight="1">
      <c r="A143" s="483"/>
      <c r="B143" s="486"/>
      <c r="C143" s="483"/>
      <c r="D143" s="487"/>
      <c r="E143" s="487"/>
      <c r="F143" s="486"/>
      <c r="G143" s="486" t="str">
        <f>+IFERROR(VLOOKUP(F143,Listas!$B:$C,2,0),"")</f>
        <v/>
      </c>
      <c r="H143" s="486"/>
      <c r="I143" s="486"/>
      <c r="J143" s="486"/>
      <c r="K143" s="483"/>
      <c r="L143" s="483"/>
      <c r="M143" s="547"/>
      <c r="N143" s="483"/>
      <c r="O143" s="487"/>
      <c r="P143" s="484"/>
      <c r="Q143" s="486"/>
      <c r="R143" s="486"/>
      <c r="S143" s="486"/>
      <c r="T143" s="486"/>
      <c r="U143" s="483"/>
      <c r="V143" s="486"/>
      <c r="W143" s="483"/>
      <c r="X143" s="86" t="str">
        <f t="shared" si="0"/>
        <v/>
      </c>
      <c r="Y143" s="465"/>
      <c r="Z143" s="466"/>
      <c r="AA143" s="223" t="str">
        <f>+IF(T143="UI",'Tasas por grupos escalonada'!$C$32,IF(T143="UYU",'Tasas por grupos escalonada'!$C$31,IF(T143="USD",'Tasas por grupos escalonada'!$C$33,"")))</f>
        <v/>
      </c>
      <c r="AB143" s="486"/>
      <c r="AC143" s="486"/>
      <c r="AD143" s="486"/>
      <c r="AE143" s="486"/>
      <c r="AF143" s="90" t="str">
        <f t="shared" si="1"/>
        <v/>
      </c>
      <c r="AG143" s="91" t="str">
        <f t="shared" si="2"/>
        <v/>
      </c>
      <c r="AH143" s="92" t="str">
        <f t="shared" si="3"/>
        <v/>
      </c>
      <c r="AI143" s="93" t="str">
        <f t="shared" si="4"/>
        <v/>
      </c>
      <c r="AJ143" s="93" t="str">
        <f t="shared" si="5"/>
        <v/>
      </c>
      <c r="AK143" s="289" t="str">
        <f t="shared" si="6"/>
        <v/>
      </c>
      <c r="AL143" s="99" t="str">
        <f t="shared" si="7"/>
        <v/>
      </c>
      <c r="AN143" s="34" t="b">
        <f t="shared" si="8"/>
        <v>0</v>
      </c>
    </row>
    <row r="144" spans="1:40" ht="15.75" customHeight="1">
      <c r="A144" s="483"/>
      <c r="B144" s="486"/>
      <c r="C144" s="483"/>
      <c r="D144" s="487"/>
      <c r="E144" s="487"/>
      <c r="F144" s="486"/>
      <c r="G144" s="486" t="str">
        <f>+IFERROR(VLOOKUP(F144,Listas!$B:$C,2,0),"")</f>
        <v/>
      </c>
      <c r="H144" s="486"/>
      <c r="I144" s="486"/>
      <c r="J144" s="486"/>
      <c r="K144" s="483"/>
      <c r="L144" s="483"/>
      <c r="M144" s="547"/>
      <c r="N144" s="483"/>
      <c r="O144" s="487"/>
      <c r="P144" s="484"/>
      <c r="Q144" s="486"/>
      <c r="R144" s="486"/>
      <c r="S144" s="486"/>
      <c r="T144" s="486"/>
      <c r="U144" s="483"/>
      <c r="V144" s="486"/>
      <c r="W144" s="483"/>
      <c r="X144" s="86" t="str">
        <f t="shared" si="0"/>
        <v/>
      </c>
      <c r="Y144" s="465"/>
      <c r="Z144" s="466"/>
      <c r="AA144" s="223" t="str">
        <f>+IF(T144="UI",'Tasas por grupos escalonada'!$C$32,IF(T144="UYU",'Tasas por grupos escalonada'!$C$31,IF(T144="USD",'Tasas por grupos escalonada'!$C$33,"")))</f>
        <v/>
      </c>
      <c r="AB144" s="486"/>
      <c r="AC144" s="486"/>
      <c r="AD144" s="486"/>
      <c r="AE144" s="486"/>
      <c r="AF144" s="90" t="str">
        <f t="shared" si="1"/>
        <v/>
      </c>
      <c r="AG144" s="91" t="str">
        <f t="shared" si="2"/>
        <v/>
      </c>
      <c r="AH144" s="92" t="str">
        <f t="shared" si="3"/>
        <v/>
      </c>
      <c r="AI144" s="93" t="str">
        <f t="shared" si="4"/>
        <v/>
      </c>
      <c r="AJ144" s="93" t="str">
        <f t="shared" si="5"/>
        <v/>
      </c>
      <c r="AK144" s="289" t="str">
        <f t="shared" si="6"/>
        <v/>
      </c>
      <c r="AL144" s="99" t="str">
        <f t="shared" si="7"/>
        <v/>
      </c>
      <c r="AN144" s="34" t="b">
        <f t="shared" si="8"/>
        <v>0</v>
      </c>
    </row>
    <row r="145" spans="1:40" ht="15.75" customHeight="1">
      <c r="A145" s="483"/>
      <c r="B145" s="486"/>
      <c r="C145" s="483"/>
      <c r="D145" s="487"/>
      <c r="E145" s="487"/>
      <c r="F145" s="486"/>
      <c r="G145" s="486" t="str">
        <f>+IFERROR(VLOOKUP(F145,Listas!$B:$C,2,0),"")</f>
        <v/>
      </c>
      <c r="H145" s="486"/>
      <c r="I145" s="486"/>
      <c r="J145" s="486"/>
      <c r="K145" s="483"/>
      <c r="L145" s="483"/>
      <c r="M145" s="547"/>
      <c r="N145" s="483"/>
      <c r="O145" s="487"/>
      <c r="P145" s="484"/>
      <c r="Q145" s="486"/>
      <c r="R145" s="486"/>
      <c r="S145" s="486"/>
      <c r="T145" s="486"/>
      <c r="U145" s="483"/>
      <c r="V145" s="486"/>
      <c r="W145" s="483"/>
      <c r="X145" s="86" t="str">
        <f t="shared" si="0"/>
        <v/>
      </c>
      <c r="Y145" s="465"/>
      <c r="Z145" s="466"/>
      <c r="AA145" s="223" t="str">
        <f>+IF(T145="UI",'Tasas por grupos escalonada'!$C$32,IF(T145="UYU",'Tasas por grupos escalonada'!$C$31,IF(T145="USD",'Tasas por grupos escalonada'!$C$33,"")))</f>
        <v/>
      </c>
      <c r="AB145" s="486"/>
      <c r="AC145" s="486"/>
      <c r="AD145" s="486"/>
      <c r="AE145" s="486"/>
      <c r="AF145" s="90" t="str">
        <f t="shared" si="1"/>
        <v/>
      </c>
      <c r="AG145" s="91" t="str">
        <f t="shared" si="2"/>
        <v/>
      </c>
      <c r="AH145" s="92" t="str">
        <f t="shared" si="3"/>
        <v/>
      </c>
      <c r="AI145" s="93" t="str">
        <f t="shared" si="4"/>
        <v/>
      </c>
      <c r="AJ145" s="93" t="str">
        <f t="shared" si="5"/>
        <v/>
      </c>
      <c r="AK145" s="289" t="str">
        <f t="shared" si="6"/>
        <v/>
      </c>
      <c r="AL145" s="99" t="str">
        <f t="shared" si="7"/>
        <v/>
      </c>
      <c r="AN145" s="34" t="b">
        <f t="shared" si="8"/>
        <v>0</v>
      </c>
    </row>
    <row r="146" spans="1:40" ht="15.75" customHeight="1">
      <c r="A146" s="483"/>
      <c r="B146" s="486"/>
      <c r="C146" s="483"/>
      <c r="D146" s="487"/>
      <c r="E146" s="487"/>
      <c r="F146" s="486"/>
      <c r="G146" s="486" t="str">
        <f>+IFERROR(VLOOKUP(F146,Listas!$B:$C,2,0),"")</f>
        <v/>
      </c>
      <c r="H146" s="486"/>
      <c r="I146" s="486"/>
      <c r="J146" s="486"/>
      <c r="K146" s="483"/>
      <c r="L146" s="483"/>
      <c r="M146" s="547"/>
      <c r="N146" s="483"/>
      <c r="O146" s="487"/>
      <c r="P146" s="484"/>
      <c r="Q146" s="486"/>
      <c r="R146" s="486"/>
      <c r="S146" s="486"/>
      <c r="T146" s="486"/>
      <c r="U146" s="483"/>
      <c r="V146" s="486"/>
      <c r="W146" s="483"/>
      <c r="X146" s="86" t="str">
        <f t="shared" si="0"/>
        <v/>
      </c>
      <c r="Y146" s="465"/>
      <c r="Z146" s="466"/>
      <c r="AA146" s="223" t="str">
        <f>+IF(T146="UI",'Tasas por grupos escalonada'!$C$32,IF(T146="UYU",'Tasas por grupos escalonada'!$C$31,IF(T146="USD",'Tasas por grupos escalonada'!$C$33,"")))</f>
        <v/>
      </c>
      <c r="AB146" s="486"/>
      <c r="AC146" s="486"/>
      <c r="AD146" s="486"/>
      <c r="AE146" s="486"/>
      <c r="AF146" s="90" t="str">
        <f t="shared" si="1"/>
        <v/>
      </c>
      <c r="AG146" s="91" t="str">
        <f t="shared" si="2"/>
        <v/>
      </c>
      <c r="AH146" s="92" t="str">
        <f t="shared" si="3"/>
        <v/>
      </c>
      <c r="AI146" s="93" t="str">
        <f t="shared" si="4"/>
        <v/>
      </c>
      <c r="AJ146" s="93" t="str">
        <f t="shared" si="5"/>
        <v/>
      </c>
      <c r="AK146" s="289" t="str">
        <f t="shared" si="6"/>
        <v/>
      </c>
      <c r="AL146" s="99" t="str">
        <f t="shared" si="7"/>
        <v/>
      </c>
      <c r="AN146" s="34" t="b">
        <f t="shared" si="8"/>
        <v>0</v>
      </c>
    </row>
    <row r="147" spans="1:40" ht="15.75" customHeight="1">
      <c r="A147" s="483"/>
      <c r="B147" s="486"/>
      <c r="C147" s="483"/>
      <c r="D147" s="487"/>
      <c r="E147" s="487"/>
      <c r="F147" s="486"/>
      <c r="G147" s="486" t="str">
        <f>+IFERROR(VLOOKUP(F147,Listas!$B:$C,2,0),"")</f>
        <v/>
      </c>
      <c r="H147" s="486"/>
      <c r="I147" s="486"/>
      <c r="J147" s="486"/>
      <c r="K147" s="483"/>
      <c r="L147" s="483"/>
      <c r="M147" s="547"/>
      <c r="N147" s="483"/>
      <c r="O147" s="487"/>
      <c r="P147" s="484"/>
      <c r="Q147" s="486"/>
      <c r="R147" s="486"/>
      <c r="S147" s="486"/>
      <c r="T147" s="486"/>
      <c r="U147" s="483"/>
      <c r="V147" s="486"/>
      <c r="W147" s="483"/>
      <c r="X147" s="86" t="str">
        <f t="shared" si="0"/>
        <v/>
      </c>
      <c r="Y147" s="465"/>
      <c r="Z147" s="466"/>
      <c r="AA147" s="223" t="str">
        <f>+IF(T147="UI",'Tasas por grupos escalonada'!$C$32,IF(T147="UYU",'Tasas por grupos escalonada'!$C$31,IF(T147="USD",'Tasas por grupos escalonada'!$C$33,"")))</f>
        <v/>
      </c>
      <c r="AB147" s="486"/>
      <c r="AC147" s="486"/>
      <c r="AD147" s="486"/>
      <c r="AE147" s="486"/>
      <c r="AF147" s="90" t="str">
        <f t="shared" si="1"/>
        <v/>
      </c>
      <c r="AG147" s="91" t="str">
        <f t="shared" si="2"/>
        <v/>
      </c>
      <c r="AH147" s="92" t="str">
        <f t="shared" si="3"/>
        <v/>
      </c>
      <c r="AI147" s="93" t="str">
        <f t="shared" si="4"/>
        <v/>
      </c>
      <c r="AJ147" s="93" t="str">
        <f t="shared" si="5"/>
        <v/>
      </c>
      <c r="AK147" s="289" t="str">
        <f t="shared" si="6"/>
        <v/>
      </c>
      <c r="AL147" s="99" t="str">
        <f t="shared" si="7"/>
        <v/>
      </c>
      <c r="AN147" s="34" t="b">
        <f t="shared" si="8"/>
        <v>0</v>
      </c>
    </row>
    <row r="148" spans="1:40" ht="15.75" customHeight="1">
      <c r="A148" s="483"/>
      <c r="B148" s="486"/>
      <c r="C148" s="483"/>
      <c r="D148" s="487"/>
      <c r="E148" s="487"/>
      <c r="F148" s="486"/>
      <c r="G148" s="486" t="str">
        <f>+IFERROR(VLOOKUP(F148,Listas!$B:$C,2,0),"")</f>
        <v/>
      </c>
      <c r="H148" s="486"/>
      <c r="I148" s="486"/>
      <c r="J148" s="486"/>
      <c r="K148" s="483"/>
      <c r="L148" s="483"/>
      <c r="M148" s="547"/>
      <c r="N148" s="483"/>
      <c r="O148" s="487"/>
      <c r="P148" s="484"/>
      <c r="Q148" s="486"/>
      <c r="R148" s="486"/>
      <c r="S148" s="486"/>
      <c r="T148" s="486"/>
      <c r="U148" s="483"/>
      <c r="V148" s="486"/>
      <c r="W148" s="483"/>
      <c r="X148" s="86" t="str">
        <f t="shared" si="0"/>
        <v/>
      </c>
      <c r="Y148" s="465"/>
      <c r="Z148" s="466"/>
      <c r="AA148" s="223" t="str">
        <f>+IF(T148="UI",'Tasas por grupos escalonada'!$C$32,IF(T148="UYU",'Tasas por grupos escalonada'!$C$31,IF(T148="USD",'Tasas por grupos escalonada'!$C$33,"")))</f>
        <v/>
      </c>
      <c r="AB148" s="486"/>
      <c r="AC148" s="486"/>
      <c r="AD148" s="486"/>
      <c r="AE148" s="486"/>
      <c r="AF148" s="90" t="str">
        <f t="shared" si="1"/>
        <v/>
      </c>
      <c r="AG148" s="91" t="str">
        <f t="shared" si="2"/>
        <v/>
      </c>
      <c r="AH148" s="92" t="str">
        <f t="shared" si="3"/>
        <v/>
      </c>
      <c r="AI148" s="93" t="str">
        <f t="shared" si="4"/>
        <v/>
      </c>
      <c r="AJ148" s="93" t="str">
        <f t="shared" si="5"/>
        <v/>
      </c>
      <c r="AK148" s="289" t="str">
        <f t="shared" si="6"/>
        <v/>
      </c>
      <c r="AL148" s="99" t="str">
        <f t="shared" si="7"/>
        <v/>
      </c>
      <c r="AN148" s="34" t="b">
        <f t="shared" si="8"/>
        <v>0</v>
      </c>
    </row>
    <row r="149" spans="1:40" ht="15.75" customHeight="1">
      <c r="A149" s="483"/>
      <c r="B149" s="486"/>
      <c r="C149" s="483"/>
      <c r="D149" s="487"/>
      <c r="E149" s="487"/>
      <c r="F149" s="486"/>
      <c r="G149" s="486" t="str">
        <f>+IFERROR(VLOOKUP(F149,Listas!$B:$C,2,0),"")</f>
        <v/>
      </c>
      <c r="H149" s="486"/>
      <c r="I149" s="486"/>
      <c r="J149" s="486"/>
      <c r="K149" s="483"/>
      <c r="L149" s="483"/>
      <c r="M149" s="547"/>
      <c r="N149" s="483"/>
      <c r="O149" s="487"/>
      <c r="P149" s="484"/>
      <c r="Q149" s="486"/>
      <c r="R149" s="486"/>
      <c r="S149" s="486"/>
      <c r="T149" s="486"/>
      <c r="U149" s="483"/>
      <c r="V149" s="486"/>
      <c r="W149" s="483"/>
      <c r="X149" s="86" t="str">
        <f t="shared" si="0"/>
        <v/>
      </c>
      <c r="Y149" s="465"/>
      <c r="Z149" s="466"/>
      <c r="AA149" s="223" t="str">
        <f>+IF(T149="UI",'Tasas por grupos escalonada'!$C$32,IF(T149="UYU",'Tasas por grupos escalonada'!$C$31,IF(T149="USD",'Tasas por grupos escalonada'!$C$33,"")))</f>
        <v/>
      </c>
      <c r="AB149" s="486"/>
      <c r="AC149" s="486"/>
      <c r="AD149" s="486"/>
      <c r="AE149" s="486"/>
      <c r="AF149" s="90" t="str">
        <f t="shared" si="1"/>
        <v/>
      </c>
      <c r="AG149" s="91" t="str">
        <f t="shared" si="2"/>
        <v/>
      </c>
      <c r="AH149" s="92" t="str">
        <f t="shared" si="3"/>
        <v/>
      </c>
      <c r="AI149" s="93" t="str">
        <f t="shared" si="4"/>
        <v/>
      </c>
      <c r="AJ149" s="93" t="str">
        <f t="shared" si="5"/>
        <v/>
      </c>
      <c r="AK149" s="289" t="str">
        <f t="shared" si="6"/>
        <v/>
      </c>
      <c r="AL149" s="99" t="str">
        <f t="shared" si="7"/>
        <v/>
      </c>
      <c r="AN149" s="34" t="b">
        <f t="shared" si="8"/>
        <v>0</v>
      </c>
    </row>
    <row r="150" spans="1:40" ht="15.75" customHeight="1">
      <c r="A150" s="483"/>
      <c r="B150" s="486"/>
      <c r="C150" s="483"/>
      <c r="D150" s="487"/>
      <c r="E150" s="487"/>
      <c r="F150" s="486"/>
      <c r="G150" s="486" t="str">
        <f>+IFERROR(VLOOKUP(F150,Listas!$B:$C,2,0),"")</f>
        <v/>
      </c>
      <c r="H150" s="486"/>
      <c r="I150" s="486"/>
      <c r="J150" s="486"/>
      <c r="K150" s="483"/>
      <c r="L150" s="483"/>
      <c r="M150" s="547"/>
      <c r="N150" s="483"/>
      <c r="O150" s="487"/>
      <c r="P150" s="484"/>
      <c r="Q150" s="486"/>
      <c r="R150" s="486"/>
      <c r="S150" s="486"/>
      <c r="T150" s="486"/>
      <c r="U150" s="483"/>
      <c r="V150" s="486"/>
      <c r="W150" s="483"/>
      <c r="X150" s="86" t="str">
        <f t="shared" si="0"/>
        <v/>
      </c>
      <c r="Y150" s="465"/>
      <c r="Z150" s="466"/>
      <c r="AA150" s="223" t="str">
        <f>+IF(T150="UI",'Tasas por grupos escalonada'!$C$32,IF(T150="UYU",'Tasas por grupos escalonada'!$C$31,IF(T150="USD",'Tasas por grupos escalonada'!$C$33,"")))</f>
        <v/>
      </c>
      <c r="AB150" s="486"/>
      <c r="AC150" s="486"/>
      <c r="AD150" s="486"/>
      <c r="AE150" s="486"/>
      <c r="AF150" s="90" t="str">
        <f t="shared" si="1"/>
        <v/>
      </c>
      <c r="AG150" s="91" t="str">
        <f t="shared" si="2"/>
        <v/>
      </c>
      <c r="AH150" s="92" t="str">
        <f t="shared" si="3"/>
        <v/>
      </c>
      <c r="AI150" s="93" t="str">
        <f t="shared" si="4"/>
        <v/>
      </c>
      <c r="AJ150" s="93" t="str">
        <f t="shared" si="5"/>
        <v/>
      </c>
      <c r="AK150" s="289" t="str">
        <f t="shared" si="6"/>
        <v/>
      </c>
      <c r="AL150" s="99" t="str">
        <f t="shared" si="7"/>
        <v/>
      </c>
      <c r="AN150" s="34" t="b">
        <f t="shared" si="8"/>
        <v>0</v>
      </c>
    </row>
    <row r="151" spans="1:40" ht="15.75" customHeight="1">
      <c r="A151" s="483"/>
      <c r="B151" s="486"/>
      <c r="C151" s="483"/>
      <c r="D151" s="487"/>
      <c r="E151" s="487"/>
      <c r="F151" s="486"/>
      <c r="G151" s="486" t="str">
        <f>+IFERROR(VLOOKUP(F151,Listas!$B:$C,2,0),"")</f>
        <v/>
      </c>
      <c r="H151" s="486"/>
      <c r="I151" s="486"/>
      <c r="J151" s="486"/>
      <c r="K151" s="483"/>
      <c r="L151" s="483"/>
      <c r="M151" s="547"/>
      <c r="N151" s="483"/>
      <c r="O151" s="487"/>
      <c r="P151" s="484"/>
      <c r="Q151" s="486"/>
      <c r="R151" s="486"/>
      <c r="S151" s="486"/>
      <c r="T151" s="486"/>
      <c r="U151" s="483"/>
      <c r="V151" s="486"/>
      <c r="W151" s="483"/>
      <c r="X151" s="86" t="str">
        <f t="shared" si="0"/>
        <v/>
      </c>
      <c r="Y151" s="465"/>
      <c r="Z151" s="466"/>
      <c r="AA151" s="223" t="str">
        <f>+IF(T151="UI",'Tasas por grupos escalonada'!$C$32,IF(T151="UYU",'Tasas por grupos escalonada'!$C$31,IF(T151="USD",'Tasas por grupos escalonada'!$C$33,"")))</f>
        <v/>
      </c>
      <c r="AB151" s="486"/>
      <c r="AC151" s="486"/>
      <c r="AD151" s="486"/>
      <c r="AE151" s="486"/>
      <c r="AF151" s="90" t="str">
        <f t="shared" si="1"/>
        <v/>
      </c>
      <c r="AG151" s="91" t="str">
        <f t="shared" si="2"/>
        <v/>
      </c>
      <c r="AH151" s="92" t="str">
        <f t="shared" si="3"/>
        <v/>
      </c>
      <c r="AI151" s="93" t="str">
        <f t="shared" si="4"/>
        <v/>
      </c>
      <c r="AJ151" s="93" t="str">
        <f t="shared" si="5"/>
        <v/>
      </c>
      <c r="AK151" s="289" t="str">
        <f t="shared" si="6"/>
        <v/>
      </c>
      <c r="AL151" s="99" t="str">
        <f t="shared" si="7"/>
        <v/>
      </c>
      <c r="AN151" s="34" t="b">
        <f t="shared" si="8"/>
        <v>0</v>
      </c>
    </row>
    <row r="152" spans="1:40" ht="15.75" customHeight="1">
      <c r="A152" s="483"/>
      <c r="B152" s="486"/>
      <c r="C152" s="483"/>
      <c r="D152" s="487"/>
      <c r="E152" s="487"/>
      <c r="F152" s="486"/>
      <c r="G152" s="486" t="str">
        <f>+IFERROR(VLOOKUP(F152,Listas!$B:$C,2,0),"")</f>
        <v/>
      </c>
      <c r="H152" s="486"/>
      <c r="I152" s="486"/>
      <c r="J152" s="486"/>
      <c r="K152" s="483"/>
      <c r="L152" s="483"/>
      <c r="M152" s="547"/>
      <c r="N152" s="483"/>
      <c r="O152" s="487"/>
      <c r="P152" s="484"/>
      <c r="Q152" s="486"/>
      <c r="R152" s="486"/>
      <c r="S152" s="486"/>
      <c r="T152" s="486"/>
      <c r="U152" s="483"/>
      <c r="V152" s="486"/>
      <c r="W152" s="483"/>
      <c r="X152" s="86" t="str">
        <f t="shared" si="0"/>
        <v/>
      </c>
      <c r="Y152" s="465"/>
      <c r="Z152" s="466"/>
      <c r="AA152" s="223" t="str">
        <f>+IF(T152="UI",'Tasas por grupos escalonada'!$C$32,IF(T152="UYU",'Tasas por grupos escalonada'!$C$31,IF(T152="USD",'Tasas por grupos escalonada'!$C$33,"")))</f>
        <v/>
      </c>
      <c r="AB152" s="486"/>
      <c r="AC152" s="486"/>
      <c r="AD152" s="486"/>
      <c r="AE152" s="486"/>
      <c r="AF152" s="90" t="str">
        <f t="shared" si="1"/>
        <v/>
      </c>
      <c r="AG152" s="91" t="str">
        <f t="shared" si="2"/>
        <v/>
      </c>
      <c r="AH152" s="92" t="str">
        <f t="shared" si="3"/>
        <v/>
      </c>
      <c r="AI152" s="93" t="str">
        <f t="shared" si="4"/>
        <v/>
      </c>
      <c r="AJ152" s="93" t="str">
        <f t="shared" si="5"/>
        <v/>
      </c>
      <c r="AK152" s="289" t="str">
        <f t="shared" si="6"/>
        <v/>
      </c>
      <c r="AL152" s="99" t="str">
        <f t="shared" si="7"/>
        <v/>
      </c>
      <c r="AN152" s="34" t="b">
        <f t="shared" si="8"/>
        <v>0</v>
      </c>
    </row>
    <row r="153" spans="1:40" ht="15.75" customHeight="1">
      <c r="A153" s="483"/>
      <c r="B153" s="486"/>
      <c r="C153" s="483"/>
      <c r="D153" s="487"/>
      <c r="E153" s="487"/>
      <c r="F153" s="486"/>
      <c r="G153" s="486" t="str">
        <f>+IFERROR(VLOOKUP(F153,Listas!$B:$C,2,0),"")</f>
        <v/>
      </c>
      <c r="H153" s="486"/>
      <c r="I153" s="486"/>
      <c r="J153" s="486"/>
      <c r="K153" s="483"/>
      <c r="L153" s="483"/>
      <c r="M153" s="547"/>
      <c r="N153" s="483"/>
      <c r="O153" s="487"/>
      <c r="P153" s="484"/>
      <c r="Q153" s="486"/>
      <c r="R153" s="486"/>
      <c r="S153" s="486"/>
      <c r="T153" s="486"/>
      <c r="U153" s="483"/>
      <c r="V153" s="486"/>
      <c r="W153" s="483"/>
      <c r="X153" s="86" t="str">
        <f t="shared" si="0"/>
        <v/>
      </c>
      <c r="Y153" s="465"/>
      <c r="Z153" s="466"/>
      <c r="AA153" s="223" t="str">
        <f>+IF(T153="UI",'Tasas por grupos escalonada'!$C$32,IF(T153="UYU",'Tasas por grupos escalonada'!$C$31,IF(T153="USD",'Tasas por grupos escalonada'!$C$33,"")))</f>
        <v/>
      </c>
      <c r="AB153" s="486"/>
      <c r="AC153" s="486"/>
      <c r="AD153" s="486"/>
      <c r="AE153" s="486"/>
      <c r="AF153" s="90" t="str">
        <f t="shared" si="1"/>
        <v/>
      </c>
      <c r="AG153" s="91" t="str">
        <f t="shared" si="2"/>
        <v/>
      </c>
      <c r="AH153" s="92" t="str">
        <f t="shared" si="3"/>
        <v/>
      </c>
      <c r="AI153" s="93" t="str">
        <f t="shared" si="4"/>
        <v/>
      </c>
      <c r="AJ153" s="93" t="str">
        <f t="shared" si="5"/>
        <v/>
      </c>
      <c r="AK153" s="289" t="str">
        <f t="shared" si="6"/>
        <v/>
      </c>
      <c r="AL153" s="99" t="str">
        <f t="shared" si="7"/>
        <v/>
      </c>
      <c r="AN153" s="34" t="b">
        <f t="shared" si="8"/>
        <v>0</v>
      </c>
    </row>
    <row r="154" spans="1:40" ht="15.75" customHeight="1">
      <c r="A154" s="483"/>
      <c r="B154" s="486"/>
      <c r="C154" s="483"/>
      <c r="D154" s="487"/>
      <c r="E154" s="487"/>
      <c r="F154" s="486"/>
      <c r="G154" s="486" t="str">
        <f>+IFERROR(VLOOKUP(F154,Listas!$B:$C,2,0),"")</f>
        <v/>
      </c>
      <c r="H154" s="486"/>
      <c r="I154" s="486"/>
      <c r="J154" s="486"/>
      <c r="K154" s="483"/>
      <c r="L154" s="483"/>
      <c r="M154" s="547"/>
      <c r="N154" s="483"/>
      <c r="O154" s="487"/>
      <c r="P154" s="484"/>
      <c r="Q154" s="486"/>
      <c r="R154" s="486"/>
      <c r="S154" s="486"/>
      <c r="T154" s="486"/>
      <c r="U154" s="483"/>
      <c r="V154" s="486"/>
      <c r="W154" s="483"/>
      <c r="X154" s="86" t="str">
        <f t="shared" si="0"/>
        <v/>
      </c>
      <c r="Y154" s="465"/>
      <c r="Z154" s="466"/>
      <c r="AA154" s="223" t="str">
        <f>+IF(T154="UI",'Tasas por grupos escalonada'!$C$32,IF(T154="UYU",'Tasas por grupos escalonada'!$C$31,IF(T154="USD",'Tasas por grupos escalonada'!$C$33,"")))</f>
        <v/>
      </c>
      <c r="AB154" s="486"/>
      <c r="AC154" s="486"/>
      <c r="AD154" s="486"/>
      <c r="AE154" s="486"/>
      <c r="AF154" s="90" t="str">
        <f t="shared" si="1"/>
        <v/>
      </c>
      <c r="AG154" s="91" t="str">
        <f t="shared" si="2"/>
        <v/>
      </c>
      <c r="AH154" s="92" t="str">
        <f t="shared" si="3"/>
        <v/>
      </c>
      <c r="AI154" s="93" t="str">
        <f t="shared" si="4"/>
        <v/>
      </c>
      <c r="AJ154" s="93" t="str">
        <f t="shared" si="5"/>
        <v/>
      </c>
      <c r="AK154" s="289" t="str">
        <f t="shared" si="6"/>
        <v/>
      </c>
      <c r="AL154" s="99" t="str">
        <f t="shared" si="7"/>
        <v/>
      </c>
      <c r="AN154" s="34" t="b">
        <f t="shared" si="8"/>
        <v>0</v>
      </c>
    </row>
    <row r="155" spans="1:40" ht="15.75" customHeight="1">
      <c r="A155" s="483"/>
      <c r="B155" s="486"/>
      <c r="C155" s="483"/>
      <c r="D155" s="487"/>
      <c r="E155" s="487"/>
      <c r="F155" s="486"/>
      <c r="G155" s="486" t="str">
        <f>+IFERROR(VLOOKUP(F155,Listas!$B:$C,2,0),"")</f>
        <v/>
      </c>
      <c r="H155" s="486"/>
      <c r="I155" s="486"/>
      <c r="J155" s="486"/>
      <c r="K155" s="483"/>
      <c r="L155" s="483"/>
      <c r="M155" s="547"/>
      <c r="N155" s="483"/>
      <c r="O155" s="487"/>
      <c r="P155" s="484"/>
      <c r="Q155" s="486"/>
      <c r="R155" s="486"/>
      <c r="S155" s="486"/>
      <c r="T155" s="486"/>
      <c r="U155" s="483"/>
      <c r="V155" s="486"/>
      <c r="W155" s="483"/>
      <c r="X155" s="86" t="str">
        <f t="shared" si="0"/>
        <v/>
      </c>
      <c r="Y155" s="465"/>
      <c r="Z155" s="466"/>
      <c r="AA155" s="223" t="str">
        <f>+IF(T155="UI",'Tasas por grupos escalonada'!$C$32,IF(T155="UYU",'Tasas por grupos escalonada'!$C$31,IF(T155="USD",'Tasas por grupos escalonada'!$C$33,"")))</f>
        <v/>
      </c>
      <c r="AB155" s="486"/>
      <c r="AC155" s="486"/>
      <c r="AD155" s="486"/>
      <c r="AE155" s="486"/>
      <c r="AF155" s="90" t="str">
        <f t="shared" si="1"/>
        <v/>
      </c>
      <c r="AG155" s="91" t="str">
        <f t="shared" si="2"/>
        <v/>
      </c>
      <c r="AH155" s="92" t="str">
        <f t="shared" si="3"/>
        <v/>
      </c>
      <c r="AI155" s="93" t="str">
        <f t="shared" si="4"/>
        <v/>
      </c>
      <c r="AJ155" s="93" t="str">
        <f t="shared" si="5"/>
        <v/>
      </c>
      <c r="AK155" s="289" t="str">
        <f t="shared" si="6"/>
        <v/>
      </c>
      <c r="AL155" s="99" t="str">
        <f t="shared" si="7"/>
        <v/>
      </c>
      <c r="AN155" s="34" t="b">
        <f t="shared" si="8"/>
        <v>0</v>
      </c>
    </row>
    <row r="156" spans="1:40" ht="15.75" customHeight="1">
      <c r="A156" s="483"/>
      <c r="B156" s="486"/>
      <c r="C156" s="483"/>
      <c r="D156" s="487"/>
      <c r="E156" s="487"/>
      <c r="F156" s="486"/>
      <c r="G156" s="486" t="str">
        <f>+IFERROR(VLOOKUP(F156,Listas!$B:$C,2,0),"")</f>
        <v/>
      </c>
      <c r="H156" s="486"/>
      <c r="I156" s="486"/>
      <c r="J156" s="486"/>
      <c r="K156" s="483"/>
      <c r="L156" s="483"/>
      <c r="M156" s="547"/>
      <c r="N156" s="483"/>
      <c r="O156" s="487"/>
      <c r="P156" s="484"/>
      <c r="Q156" s="486"/>
      <c r="R156" s="486"/>
      <c r="S156" s="486"/>
      <c r="T156" s="486"/>
      <c r="U156" s="483"/>
      <c r="V156" s="486"/>
      <c r="W156" s="483"/>
      <c r="X156" s="86" t="str">
        <f t="shared" si="0"/>
        <v/>
      </c>
      <c r="Y156" s="465"/>
      <c r="Z156" s="466"/>
      <c r="AA156" s="223" t="str">
        <f>+IF(T156="UI",'Tasas por grupos escalonada'!$C$32,IF(T156="UYU",'Tasas por grupos escalonada'!$C$31,IF(T156="USD",'Tasas por grupos escalonada'!$C$33,"")))</f>
        <v/>
      </c>
      <c r="AB156" s="486"/>
      <c r="AC156" s="486"/>
      <c r="AD156" s="486"/>
      <c r="AE156" s="486"/>
      <c r="AF156" s="90" t="str">
        <f t="shared" si="1"/>
        <v/>
      </c>
      <c r="AG156" s="91" t="str">
        <f t="shared" si="2"/>
        <v/>
      </c>
      <c r="AH156" s="92" t="str">
        <f t="shared" si="3"/>
        <v/>
      </c>
      <c r="AI156" s="93" t="str">
        <f t="shared" si="4"/>
        <v/>
      </c>
      <c r="AJ156" s="93" t="str">
        <f t="shared" si="5"/>
        <v/>
      </c>
      <c r="AK156" s="289" t="str">
        <f t="shared" si="6"/>
        <v/>
      </c>
      <c r="AL156" s="99" t="str">
        <f t="shared" si="7"/>
        <v/>
      </c>
      <c r="AN156" s="34" t="b">
        <f t="shared" si="8"/>
        <v>0</v>
      </c>
    </row>
    <row r="157" spans="1:40" ht="15.75" customHeight="1">
      <c r="A157" s="483"/>
      <c r="B157" s="486"/>
      <c r="C157" s="483"/>
      <c r="D157" s="487"/>
      <c r="E157" s="487"/>
      <c r="F157" s="486"/>
      <c r="G157" s="486" t="str">
        <f>+IFERROR(VLOOKUP(F157,Listas!$B:$C,2,0),"")</f>
        <v/>
      </c>
      <c r="H157" s="486"/>
      <c r="I157" s="486"/>
      <c r="J157" s="486"/>
      <c r="K157" s="483"/>
      <c r="L157" s="483"/>
      <c r="M157" s="547"/>
      <c r="N157" s="483"/>
      <c r="O157" s="487"/>
      <c r="P157" s="484"/>
      <c r="Q157" s="486"/>
      <c r="R157" s="486"/>
      <c r="S157" s="486"/>
      <c r="T157" s="486"/>
      <c r="U157" s="483"/>
      <c r="V157" s="486"/>
      <c r="W157" s="483"/>
      <c r="X157" s="86" t="str">
        <f t="shared" si="0"/>
        <v/>
      </c>
      <c r="Y157" s="465"/>
      <c r="Z157" s="466"/>
      <c r="AA157" s="223" t="str">
        <f>+IF(T157="UI",'Tasas por grupos escalonada'!$C$32,IF(T157="UYU",'Tasas por grupos escalonada'!$C$31,IF(T157="USD",'Tasas por grupos escalonada'!$C$33,"")))</f>
        <v/>
      </c>
      <c r="AB157" s="486"/>
      <c r="AC157" s="486"/>
      <c r="AD157" s="486"/>
      <c r="AE157" s="486"/>
      <c r="AF157" s="90" t="str">
        <f t="shared" si="1"/>
        <v/>
      </c>
      <c r="AG157" s="91" t="str">
        <f t="shared" si="2"/>
        <v/>
      </c>
      <c r="AH157" s="92" t="str">
        <f t="shared" si="3"/>
        <v/>
      </c>
      <c r="AI157" s="93" t="str">
        <f t="shared" si="4"/>
        <v/>
      </c>
      <c r="AJ157" s="93" t="str">
        <f t="shared" si="5"/>
        <v/>
      </c>
      <c r="AK157" s="289" t="str">
        <f t="shared" si="6"/>
        <v/>
      </c>
      <c r="AL157" s="99" t="str">
        <f t="shared" si="7"/>
        <v/>
      </c>
      <c r="AN157" s="34" t="b">
        <f t="shared" si="8"/>
        <v>0</v>
      </c>
    </row>
    <row r="158" spans="1:40" ht="15.75" customHeight="1">
      <c r="A158" s="483"/>
      <c r="B158" s="486"/>
      <c r="C158" s="483"/>
      <c r="D158" s="487"/>
      <c r="E158" s="487"/>
      <c r="F158" s="486"/>
      <c r="G158" s="486" t="str">
        <f>+IFERROR(VLOOKUP(F158,Listas!$B:$C,2,0),"")</f>
        <v/>
      </c>
      <c r="H158" s="486"/>
      <c r="I158" s="486"/>
      <c r="J158" s="486"/>
      <c r="K158" s="483"/>
      <c r="L158" s="483"/>
      <c r="M158" s="547"/>
      <c r="N158" s="483"/>
      <c r="O158" s="487"/>
      <c r="P158" s="484"/>
      <c r="Q158" s="486"/>
      <c r="R158" s="486"/>
      <c r="S158" s="486"/>
      <c r="T158" s="486"/>
      <c r="U158" s="483"/>
      <c r="V158" s="486"/>
      <c r="W158" s="483"/>
      <c r="X158" s="86" t="str">
        <f t="shared" si="0"/>
        <v/>
      </c>
      <c r="Y158" s="465"/>
      <c r="Z158" s="466"/>
      <c r="AA158" s="223" t="str">
        <f>+IF(T158="UI",'Tasas por grupos escalonada'!$C$32,IF(T158="UYU",'Tasas por grupos escalonada'!$C$31,IF(T158="USD",'Tasas por grupos escalonada'!$C$33,"")))</f>
        <v/>
      </c>
      <c r="AB158" s="486"/>
      <c r="AC158" s="486"/>
      <c r="AD158" s="486"/>
      <c r="AE158" s="486"/>
      <c r="AF158" s="90" t="str">
        <f t="shared" si="1"/>
        <v/>
      </c>
      <c r="AG158" s="91" t="str">
        <f t="shared" si="2"/>
        <v/>
      </c>
      <c r="AH158" s="92" t="str">
        <f t="shared" si="3"/>
        <v/>
      </c>
      <c r="AI158" s="93" t="str">
        <f t="shared" si="4"/>
        <v/>
      </c>
      <c r="AJ158" s="93" t="str">
        <f t="shared" si="5"/>
        <v/>
      </c>
      <c r="AK158" s="289" t="str">
        <f t="shared" si="6"/>
        <v/>
      </c>
      <c r="AL158" s="99" t="str">
        <f t="shared" si="7"/>
        <v/>
      </c>
      <c r="AN158" s="34" t="b">
        <f t="shared" si="8"/>
        <v>0</v>
      </c>
    </row>
    <row r="159" spans="1:40" ht="15.75" customHeight="1">
      <c r="A159" s="483"/>
      <c r="B159" s="486"/>
      <c r="C159" s="483"/>
      <c r="D159" s="487"/>
      <c r="E159" s="487"/>
      <c r="F159" s="486"/>
      <c r="G159" s="486" t="str">
        <f>+IFERROR(VLOOKUP(F159,Listas!$B:$C,2,0),"")</f>
        <v/>
      </c>
      <c r="H159" s="486"/>
      <c r="I159" s="486"/>
      <c r="J159" s="486"/>
      <c r="K159" s="483"/>
      <c r="L159" s="483"/>
      <c r="M159" s="547"/>
      <c r="N159" s="483"/>
      <c r="O159" s="487"/>
      <c r="P159" s="484"/>
      <c r="Q159" s="486"/>
      <c r="R159" s="486"/>
      <c r="S159" s="486"/>
      <c r="T159" s="486"/>
      <c r="U159" s="483"/>
      <c r="V159" s="486"/>
      <c r="W159" s="483"/>
      <c r="X159" s="86" t="str">
        <f t="shared" si="0"/>
        <v/>
      </c>
      <c r="Y159" s="465"/>
      <c r="Z159" s="466"/>
      <c r="AA159" s="223" t="str">
        <f>+IF(T159="UI",'Tasas por grupos escalonada'!$C$32,IF(T159="UYU",'Tasas por grupos escalonada'!$C$31,IF(T159="USD",'Tasas por grupos escalonada'!$C$33,"")))</f>
        <v/>
      </c>
      <c r="AB159" s="486"/>
      <c r="AC159" s="486"/>
      <c r="AD159" s="486"/>
      <c r="AE159" s="486"/>
      <c r="AF159" s="90" t="str">
        <f t="shared" si="1"/>
        <v/>
      </c>
      <c r="AG159" s="91" t="str">
        <f t="shared" si="2"/>
        <v/>
      </c>
      <c r="AH159" s="92" t="str">
        <f t="shared" si="3"/>
        <v/>
      </c>
      <c r="AI159" s="93" t="str">
        <f t="shared" si="4"/>
        <v/>
      </c>
      <c r="AJ159" s="93" t="str">
        <f t="shared" si="5"/>
        <v/>
      </c>
      <c r="AK159" s="289" t="str">
        <f t="shared" si="6"/>
        <v/>
      </c>
      <c r="AL159" s="99" t="str">
        <f t="shared" si="7"/>
        <v/>
      </c>
      <c r="AN159" s="34" t="b">
        <f t="shared" si="8"/>
        <v>0</v>
      </c>
    </row>
    <row r="160" spans="1:40" ht="15.75" customHeight="1">
      <c r="A160" s="483"/>
      <c r="B160" s="486"/>
      <c r="C160" s="483"/>
      <c r="D160" s="487"/>
      <c r="E160" s="487"/>
      <c r="F160" s="486"/>
      <c r="G160" s="486" t="str">
        <f>+IFERROR(VLOOKUP(F160,Listas!$B:$C,2,0),"")</f>
        <v/>
      </c>
      <c r="H160" s="486"/>
      <c r="I160" s="486"/>
      <c r="J160" s="486"/>
      <c r="K160" s="483"/>
      <c r="L160" s="483"/>
      <c r="M160" s="547"/>
      <c r="N160" s="483"/>
      <c r="O160" s="487"/>
      <c r="P160" s="484"/>
      <c r="Q160" s="486"/>
      <c r="R160" s="486"/>
      <c r="S160" s="486"/>
      <c r="T160" s="486"/>
      <c r="U160" s="483"/>
      <c r="V160" s="486"/>
      <c r="W160" s="483"/>
      <c r="X160" s="86" t="str">
        <f t="shared" si="0"/>
        <v/>
      </c>
      <c r="Y160" s="465"/>
      <c r="Z160" s="466"/>
      <c r="AA160" s="223" t="str">
        <f>+IF(T160="UI",'Tasas por grupos escalonada'!$C$32,IF(T160="UYU",'Tasas por grupos escalonada'!$C$31,IF(T160="USD",'Tasas por grupos escalonada'!$C$33,"")))</f>
        <v/>
      </c>
      <c r="AB160" s="486"/>
      <c r="AC160" s="486"/>
      <c r="AD160" s="486"/>
      <c r="AE160" s="486"/>
      <c r="AF160" s="90" t="str">
        <f t="shared" si="1"/>
        <v/>
      </c>
      <c r="AG160" s="91" t="str">
        <f t="shared" si="2"/>
        <v/>
      </c>
      <c r="AH160" s="92" t="str">
        <f t="shared" si="3"/>
        <v/>
      </c>
      <c r="AI160" s="93" t="str">
        <f t="shared" si="4"/>
        <v/>
      </c>
      <c r="AJ160" s="93" t="str">
        <f t="shared" si="5"/>
        <v/>
      </c>
      <c r="AK160" s="289" t="str">
        <f t="shared" si="6"/>
        <v/>
      </c>
      <c r="AL160" s="99" t="str">
        <f t="shared" si="7"/>
        <v/>
      </c>
      <c r="AN160" s="34" t="b">
        <f t="shared" si="8"/>
        <v>0</v>
      </c>
    </row>
    <row r="161" spans="1:40" ht="15.75" customHeight="1">
      <c r="A161" s="483"/>
      <c r="B161" s="486"/>
      <c r="C161" s="483"/>
      <c r="D161" s="487"/>
      <c r="E161" s="487"/>
      <c r="F161" s="486"/>
      <c r="G161" s="486" t="str">
        <f>+IFERROR(VLOOKUP(F161,Listas!$B:$C,2,0),"")</f>
        <v/>
      </c>
      <c r="H161" s="486"/>
      <c r="I161" s="486"/>
      <c r="J161" s="486"/>
      <c r="K161" s="483"/>
      <c r="L161" s="483"/>
      <c r="M161" s="547"/>
      <c r="N161" s="483"/>
      <c r="O161" s="487"/>
      <c r="P161" s="484"/>
      <c r="Q161" s="486"/>
      <c r="R161" s="486"/>
      <c r="S161" s="486"/>
      <c r="T161" s="486"/>
      <c r="U161" s="483"/>
      <c r="V161" s="486"/>
      <c r="W161" s="483"/>
      <c r="X161" s="86" t="str">
        <f t="shared" si="0"/>
        <v/>
      </c>
      <c r="Y161" s="465"/>
      <c r="Z161" s="466"/>
      <c r="AA161" s="223" t="str">
        <f>+IF(T161="UI",'Tasas por grupos escalonada'!$C$32,IF(T161="UYU",'Tasas por grupos escalonada'!$C$31,IF(T161="USD",'Tasas por grupos escalonada'!$C$33,"")))</f>
        <v/>
      </c>
      <c r="AB161" s="486"/>
      <c r="AC161" s="486"/>
      <c r="AD161" s="486"/>
      <c r="AE161" s="486"/>
      <c r="AF161" s="90" t="str">
        <f t="shared" si="1"/>
        <v/>
      </c>
      <c r="AG161" s="91" t="str">
        <f t="shared" si="2"/>
        <v/>
      </c>
      <c r="AH161" s="92" t="str">
        <f t="shared" si="3"/>
        <v/>
      </c>
      <c r="AI161" s="93" t="str">
        <f t="shared" si="4"/>
        <v/>
      </c>
      <c r="AJ161" s="93" t="str">
        <f t="shared" si="5"/>
        <v/>
      </c>
      <c r="AK161" s="289" t="str">
        <f t="shared" si="6"/>
        <v/>
      </c>
      <c r="AL161" s="99" t="str">
        <f t="shared" si="7"/>
        <v/>
      </c>
      <c r="AN161" s="34" t="b">
        <f t="shared" si="8"/>
        <v>0</v>
      </c>
    </row>
    <row r="162" spans="1:40" ht="15.75" customHeight="1">
      <c r="A162" s="483"/>
      <c r="B162" s="486"/>
      <c r="C162" s="483"/>
      <c r="D162" s="487"/>
      <c r="E162" s="487"/>
      <c r="F162" s="486"/>
      <c r="G162" s="486" t="str">
        <f>+IFERROR(VLOOKUP(F162,Listas!$B:$C,2,0),"")</f>
        <v/>
      </c>
      <c r="H162" s="486"/>
      <c r="I162" s="486"/>
      <c r="J162" s="486"/>
      <c r="K162" s="483"/>
      <c r="L162" s="483"/>
      <c r="M162" s="547"/>
      <c r="N162" s="483"/>
      <c r="O162" s="487"/>
      <c r="P162" s="484"/>
      <c r="Q162" s="486"/>
      <c r="R162" s="486"/>
      <c r="S162" s="486"/>
      <c r="T162" s="486"/>
      <c r="U162" s="483"/>
      <c r="V162" s="486"/>
      <c r="W162" s="483"/>
      <c r="X162" s="86" t="str">
        <f t="shared" si="0"/>
        <v/>
      </c>
      <c r="Y162" s="465"/>
      <c r="Z162" s="466"/>
      <c r="AA162" s="223" t="str">
        <f>+IF(T162="UI",'Tasas por grupos escalonada'!$C$32,IF(T162="UYU",'Tasas por grupos escalonada'!$C$31,IF(T162="USD",'Tasas por grupos escalonada'!$C$33,"")))</f>
        <v/>
      </c>
      <c r="AB162" s="486"/>
      <c r="AC162" s="486"/>
      <c r="AD162" s="486"/>
      <c r="AE162" s="486"/>
      <c r="AF162" s="90" t="str">
        <f t="shared" si="1"/>
        <v/>
      </c>
      <c r="AG162" s="91" t="str">
        <f t="shared" si="2"/>
        <v/>
      </c>
      <c r="AH162" s="92" t="str">
        <f t="shared" si="3"/>
        <v/>
      </c>
      <c r="AI162" s="93" t="str">
        <f t="shared" si="4"/>
        <v/>
      </c>
      <c r="AJ162" s="93" t="str">
        <f t="shared" si="5"/>
        <v/>
      </c>
      <c r="AK162" s="289" t="str">
        <f t="shared" si="6"/>
        <v/>
      </c>
      <c r="AL162" s="99" t="str">
        <f t="shared" si="7"/>
        <v/>
      </c>
      <c r="AN162" s="34" t="b">
        <f t="shared" si="8"/>
        <v>0</v>
      </c>
    </row>
    <row r="163" spans="1:40" ht="15.75" customHeight="1">
      <c r="A163" s="483"/>
      <c r="B163" s="486"/>
      <c r="C163" s="483"/>
      <c r="D163" s="487"/>
      <c r="E163" s="487"/>
      <c r="F163" s="486"/>
      <c r="G163" s="486" t="str">
        <f>+IFERROR(VLOOKUP(F163,Listas!$B:$C,2,0),"")</f>
        <v/>
      </c>
      <c r="H163" s="486"/>
      <c r="I163" s="486"/>
      <c r="J163" s="486"/>
      <c r="K163" s="483"/>
      <c r="L163" s="483"/>
      <c r="M163" s="547"/>
      <c r="N163" s="483"/>
      <c r="O163" s="487"/>
      <c r="P163" s="484"/>
      <c r="Q163" s="486"/>
      <c r="R163" s="486"/>
      <c r="S163" s="486"/>
      <c r="T163" s="486"/>
      <c r="U163" s="483"/>
      <c r="V163" s="486"/>
      <c r="W163" s="483"/>
      <c r="X163" s="86" t="str">
        <f t="shared" si="0"/>
        <v/>
      </c>
      <c r="Y163" s="465"/>
      <c r="Z163" s="466"/>
      <c r="AA163" s="223" t="str">
        <f>+IF(T163="UI",'Tasas por grupos escalonada'!$C$32,IF(T163="UYU",'Tasas por grupos escalonada'!$C$31,IF(T163="USD",'Tasas por grupos escalonada'!$C$33,"")))</f>
        <v/>
      </c>
      <c r="AB163" s="486"/>
      <c r="AC163" s="486"/>
      <c r="AD163" s="486"/>
      <c r="AE163" s="486"/>
      <c r="AF163" s="90" t="str">
        <f t="shared" si="1"/>
        <v/>
      </c>
      <c r="AG163" s="91" t="str">
        <f t="shared" si="2"/>
        <v/>
      </c>
      <c r="AH163" s="92" t="str">
        <f t="shared" si="3"/>
        <v/>
      </c>
      <c r="AI163" s="93" t="str">
        <f t="shared" si="4"/>
        <v/>
      </c>
      <c r="AJ163" s="93" t="str">
        <f t="shared" si="5"/>
        <v/>
      </c>
      <c r="AK163" s="289" t="str">
        <f t="shared" si="6"/>
        <v/>
      </c>
      <c r="AL163" s="99" t="str">
        <f t="shared" si="7"/>
        <v/>
      </c>
      <c r="AN163" s="34" t="b">
        <f t="shared" si="8"/>
        <v>0</v>
      </c>
    </row>
    <row r="164" spans="1:40" ht="15.75" customHeight="1">
      <c r="A164" s="483"/>
      <c r="B164" s="486"/>
      <c r="C164" s="483"/>
      <c r="D164" s="487"/>
      <c r="E164" s="487"/>
      <c r="F164" s="486"/>
      <c r="G164" s="486" t="str">
        <f>+IFERROR(VLOOKUP(F164,Listas!$B:$C,2,0),"")</f>
        <v/>
      </c>
      <c r="H164" s="486"/>
      <c r="I164" s="486"/>
      <c r="J164" s="486"/>
      <c r="K164" s="483"/>
      <c r="L164" s="483"/>
      <c r="M164" s="547"/>
      <c r="N164" s="483"/>
      <c r="O164" s="487"/>
      <c r="P164" s="484"/>
      <c r="Q164" s="486"/>
      <c r="R164" s="486"/>
      <c r="S164" s="486"/>
      <c r="T164" s="486"/>
      <c r="U164" s="483"/>
      <c r="V164" s="486"/>
      <c r="W164" s="483"/>
      <c r="X164" s="86" t="str">
        <f t="shared" si="0"/>
        <v/>
      </c>
      <c r="Y164" s="465"/>
      <c r="Z164" s="466"/>
      <c r="AA164" s="223" t="str">
        <f>+IF(T164="UI",'Tasas por grupos escalonada'!$C$32,IF(T164="UYU",'Tasas por grupos escalonada'!$C$31,IF(T164="USD",'Tasas por grupos escalonada'!$C$33,"")))</f>
        <v/>
      </c>
      <c r="AB164" s="486"/>
      <c r="AC164" s="486"/>
      <c r="AD164" s="486"/>
      <c r="AE164" s="486"/>
      <c r="AF164" s="90" t="str">
        <f t="shared" si="1"/>
        <v/>
      </c>
      <c r="AG164" s="91" t="str">
        <f t="shared" si="2"/>
        <v/>
      </c>
      <c r="AH164" s="92" t="str">
        <f t="shared" si="3"/>
        <v/>
      </c>
      <c r="AI164" s="93" t="str">
        <f t="shared" si="4"/>
        <v/>
      </c>
      <c r="AJ164" s="93" t="str">
        <f t="shared" si="5"/>
        <v/>
      </c>
      <c r="AK164" s="289" t="str">
        <f t="shared" si="6"/>
        <v/>
      </c>
      <c r="AL164" s="99" t="str">
        <f t="shared" si="7"/>
        <v/>
      </c>
      <c r="AN164" s="34" t="b">
        <f t="shared" si="8"/>
        <v>0</v>
      </c>
    </row>
    <row r="165" spans="1:40" ht="15.75" customHeight="1">
      <c r="A165" s="483"/>
      <c r="B165" s="486"/>
      <c r="C165" s="483"/>
      <c r="D165" s="487"/>
      <c r="E165" s="487"/>
      <c r="F165" s="486"/>
      <c r="G165" s="486" t="str">
        <f>+IFERROR(VLOOKUP(F165,Listas!$B:$C,2,0),"")</f>
        <v/>
      </c>
      <c r="H165" s="486"/>
      <c r="I165" s="486"/>
      <c r="J165" s="486"/>
      <c r="K165" s="483"/>
      <c r="L165" s="483"/>
      <c r="M165" s="547"/>
      <c r="N165" s="483"/>
      <c r="O165" s="487"/>
      <c r="P165" s="484"/>
      <c r="Q165" s="486"/>
      <c r="R165" s="486"/>
      <c r="S165" s="486"/>
      <c r="T165" s="486"/>
      <c r="U165" s="483"/>
      <c r="V165" s="486"/>
      <c r="W165" s="483"/>
      <c r="X165" s="86" t="str">
        <f t="shared" si="0"/>
        <v/>
      </c>
      <c r="Y165" s="465"/>
      <c r="Z165" s="466"/>
      <c r="AA165" s="223" t="str">
        <f>+IF(T165="UI",'Tasas por grupos escalonada'!$C$32,IF(T165="UYU",'Tasas por grupos escalonada'!$C$31,IF(T165="USD",'Tasas por grupos escalonada'!$C$33,"")))</f>
        <v/>
      </c>
      <c r="AB165" s="486"/>
      <c r="AC165" s="486"/>
      <c r="AD165" s="486"/>
      <c r="AE165" s="486"/>
      <c r="AF165" s="90" t="str">
        <f t="shared" si="1"/>
        <v/>
      </c>
      <c r="AG165" s="91" t="str">
        <f t="shared" si="2"/>
        <v/>
      </c>
      <c r="AH165" s="92" t="str">
        <f t="shared" si="3"/>
        <v/>
      </c>
      <c r="AI165" s="93" t="str">
        <f t="shared" si="4"/>
        <v/>
      </c>
      <c r="AJ165" s="93" t="str">
        <f t="shared" si="5"/>
        <v/>
      </c>
      <c r="AK165" s="289" t="str">
        <f t="shared" si="6"/>
        <v/>
      </c>
      <c r="AL165" s="99" t="str">
        <f t="shared" si="7"/>
        <v/>
      </c>
      <c r="AN165" s="34" t="b">
        <f t="shared" si="8"/>
        <v>0</v>
      </c>
    </row>
    <row r="166" spans="1:40" ht="15.75" customHeight="1">
      <c r="A166" s="483"/>
      <c r="B166" s="486"/>
      <c r="C166" s="483"/>
      <c r="D166" s="487"/>
      <c r="E166" s="487"/>
      <c r="F166" s="486"/>
      <c r="G166" s="486" t="str">
        <f>+IFERROR(VLOOKUP(F166,Listas!$B:$C,2,0),"")</f>
        <v/>
      </c>
      <c r="H166" s="486"/>
      <c r="I166" s="486"/>
      <c r="J166" s="486"/>
      <c r="K166" s="483"/>
      <c r="L166" s="483"/>
      <c r="M166" s="547"/>
      <c r="N166" s="483"/>
      <c r="O166" s="487"/>
      <c r="P166" s="484"/>
      <c r="Q166" s="486"/>
      <c r="R166" s="486"/>
      <c r="S166" s="486"/>
      <c r="T166" s="486"/>
      <c r="U166" s="483"/>
      <c r="V166" s="486"/>
      <c r="W166" s="483"/>
      <c r="X166" s="86" t="str">
        <f t="shared" si="0"/>
        <v/>
      </c>
      <c r="Y166" s="465"/>
      <c r="Z166" s="466"/>
      <c r="AA166" s="223" t="str">
        <f>+IF(T166="UI",'Tasas por grupos escalonada'!$C$32,IF(T166="UYU",'Tasas por grupos escalonada'!$C$31,IF(T166="USD",'Tasas por grupos escalonada'!$C$33,"")))</f>
        <v/>
      </c>
      <c r="AB166" s="486"/>
      <c r="AC166" s="486"/>
      <c r="AD166" s="486"/>
      <c r="AE166" s="486"/>
      <c r="AF166" s="90" t="str">
        <f t="shared" si="1"/>
        <v/>
      </c>
      <c r="AG166" s="91" t="str">
        <f t="shared" si="2"/>
        <v/>
      </c>
      <c r="AH166" s="92" t="str">
        <f t="shared" si="3"/>
        <v/>
      </c>
      <c r="AI166" s="93" t="str">
        <f t="shared" si="4"/>
        <v/>
      </c>
      <c r="AJ166" s="93" t="str">
        <f t="shared" si="5"/>
        <v/>
      </c>
      <c r="AK166" s="289" t="str">
        <f t="shared" si="6"/>
        <v/>
      </c>
      <c r="AL166" s="99" t="str">
        <f t="shared" si="7"/>
        <v/>
      </c>
      <c r="AN166" s="34" t="b">
        <f t="shared" si="8"/>
        <v>0</v>
      </c>
    </row>
    <row r="167" spans="1:40" ht="15.75" customHeight="1">
      <c r="A167" s="483"/>
      <c r="B167" s="486"/>
      <c r="C167" s="483"/>
      <c r="D167" s="487"/>
      <c r="E167" s="487"/>
      <c r="F167" s="486"/>
      <c r="G167" s="486" t="str">
        <f>+IFERROR(VLOOKUP(F167,Listas!$B:$C,2,0),"")</f>
        <v/>
      </c>
      <c r="H167" s="486"/>
      <c r="I167" s="486"/>
      <c r="J167" s="486"/>
      <c r="K167" s="483"/>
      <c r="L167" s="483"/>
      <c r="M167" s="547"/>
      <c r="N167" s="483"/>
      <c r="O167" s="487"/>
      <c r="P167" s="484"/>
      <c r="Q167" s="486"/>
      <c r="R167" s="486"/>
      <c r="S167" s="486"/>
      <c r="T167" s="486"/>
      <c r="U167" s="483"/>
      <c r="V167" s="486"/>
      <c r="W167" s="483"/>
      <c r="X167" s="86" t="str">
        <f t="shared" si="0"/>
        <v/>
      </c>
      <c r="Y167" s="465"/>
      <c r="Z167" s="466"/>
      <c r="AA167" s="223" t="str">
        <f>+IF(T167="UI",'Tasas por grupos escalonada'!$C$32,IF(T167="UYU",'Tasas por grupos escalonada'!$C$31,IF(T167="USD",'Tasas por grupos escalonada'!$C$33,"")))</f>
        <v/>
      </c>
      <c r="AB167" s="486"/>
      <c r="AC167" s="486"/>
      <c r="AD167" s="486"/>
      <c r="AE167" s="486"/>
      <c r="AF167" s="90" t="str">
        <f t="shared" si="1"/>
        <v/>
      </c>
      <c r="AG167" s="91" t="str">
        <f t="shared" si="2"/>
        <v/>
      </c>
      <c r="AH167" s="92" t="str">
        <f t="shared" si="3"/>
        <v/>
      </c>
      <c r="AI167" s="93" t="str">
        <f t="shared" si="4"/>
        <v/>
      </c>
      <c r="AJ167" s="93" t="str">
        <f t="shared" si="5"/>
        <v/>
      </c>
      <c r="AK167" s="289" t="str">
        <f t="shared" si="6"/>
        <v/>
      </c>
      <c r="AL167" s="99" t="str">
        <f t="shared" si="7"/>
        <v/>
      </c>
      <c r="AN167" s="34" t="b">
        <f t="shared" si="8"/>
        <v>0</v>
      </c>
    </row>
    <row r="168" spans="1:40" ht="15.75" customHeight="1">
      <c r="A168" s="483"/>
      <c r="B168" s="486"/>
      <c r="C168" s="483"/>
      <c r="D168" s="487"/>
      <c r="E168" s="487"/>
      <c r="F168" s="486"/>
      <c r="G168" s="486" t="str">
        <f>+IFERROR(VLOOKUP(F168,Listas!$B:$C,2,0),"")</f>
        <v/>
      </c>
      <c r="H168" s="486"/>
      <c r="I168" s="486"/>
      <c r="J168" s="486"/>
      <c r="K168" s="483"/>
      <c r="L168" s="483"/>
      <c r="M168" s="547"/>
      <c r="N168" s="483"/>
      <c r="O168" s="487"/>
      <c r="P168" s="484"/>
      <c r="Q168" s="486"/>
      <c r="R168" s="486"/>
      <c r="S168" s="486"/>
      <c r="T168" s="486"/>
      <c r="U168" s="483"/>
      <c r="V168" s="486"/>
      <c r="W168" s="483"/>
      <c r="X168" s="86" t="str">
        <f t="shared" si="0"/>
        <v/>
      </c>
      <c r="Y168" s="465"/>
      <c r="Z168" s="466"/>
      <c r="AA168" s="223" t="str">
        <f>+IF(T168="UI",'Tasas por grupos escalonada'!$C$32,IF(T168="UYU",'Tasas por grupos escalonada'!$C$31,IF(T168="USD",'Tasas por grupos escalonada'!$C$33,"")))</f>
        <v/>
      </c>
      <c r="AB168" s="486"/>
      <c r="AC168" s="486"/>
      <c r="AD168" s="486"/>
      <c r="AE168" s="486"/>
      <c r="AF168" s="90" t="str">
        <f t="shared" si="1"/>
        <v/>
      </c>
      <c r="AG168" s="91" t="str">
        <f t="shared" si="2"/>
        <v/>
      </c>
      <c r="AH168" s="92" t="str">
        <f t="shared" si="3"/>
        <v/>
      </c>
      <c r="AI168" s="93" t="str">
        <f t="shared" si="4"/>
        <v/>
      </c>
      <c r="AJ168" s="93" t="str">
        <f t="shared" si="5"/>
        <v/>
      </c>
      <c r="AK168" s="289" t="str">
        <f t="shared" si="6"/>
        <v/>
      </c>
      <c r="AL168" s="99" t="str">
        <f t="shared" si="7"/>
        <v/>
      </c>
      <c r="AN168" s="34" t="b">
        <f t="shared" si="8"/>
        <v>0</v>
      </c>
    </row>
    <row r="169" spans="1:40" ht="15.75" customHeight="1">
      <c r="A169" s="483"/>
      <c r="B169" s="486"/>
      <c r="C169" s="483"/>
      <c r="D169" s="487"/>
      <c r="E169" s="487"/>
      <c r="F169" s="486"/>
      <c r="G169" s="486" t="str">
        <f>+IFERROR(VLOOKUP(F169,Listas!$B:$C,2,0),"")</f>
        <v/>
      </c>
      <c r="H169" s="486"/>
      <c r="I169" s="486"/>
      <c r="J169" s="486"/>
      <c r="K169" s="483"/>
      <c r="L169" s="483"/>
      <c r="M169" s="547"/>
      <c r="N169" s="483"/>
      <c r="O169" s="487"/>
      <c r="P169" s="484"/>
      <c r="Q169" s="486"/>
      <c r="R169" s="486"/>
      <c r="S169" s="486"/>
      <c r="T169" s="486"/>
      <c r="U169" s="483"/>
      <c r="V169" s="486"/>
      <c r="W169" s="483"/>
      <c r="X169" s="86" t="str">
        <f t="shared" si="0"/>
        <v/>
      </c>
      <c r="Y169" s="465"/>
      <c r="Z169" s="466"/>
      <c r="AA169" s="223" t="str">
        <f>+IF(T169="UI",'Tasas por grupos escalonada'!$C$32,IF(T169="UYU",'Tasas por grupos escalonada'!$C$31,IF(T169="USD",'Tasas por grupos escalonada'!$C$33,"")))</f>
        <v/>
      </c>
      <c r="AB169" s="486"/>
      <c r="AC169" s="486"/>
      <c r="AD169" s="486"/>
      <c r="AE169" s="486"/>
      <c r="AF169" s="90" t="str">
        <f t="shared" si="1"/>
        <v/>
      </c>
      <c r="AG169" s="91" t="str">
        <f t="shared" si="2"/>
        <v/>
      </c>
      <c r="AH169" s="92" t="str">
        <f t="shared" si="3"/>
        <v/>
      </c>
      <c r="AI169" s="93" t="str">
        <f t="shared" si="4"/>
        <v/>
      </c>
      <c r="AJ169" s="93" t="str">
        <f t="shared" si="5"/>
        <v/>
      </c>
      <c r="AK169" s="289" t="str">
        <f t="shared" si="6"/>
        <v/>
      </c>
      <c r="AL169" s="99" t="str">
        <f t="shared" si="7"/>
        <v/>
      </c>
      <c r="AN169" s="34" t="b">
        <f t="shared" si="8"/>
        <v>0</v>
      </c>
    </row>
    <row r="170" spans="1:40" ht="15.75" customHeight="1">
      <c r="A170" s="483"/>
      <c r="B170" s="486"/>
      <c r="C170" s="483"/>
      <c r="D170" s="487"/>
      <c r="E170" s="487"/>
      <c r="F170" s="486"/>
      <c r="G170" s="486" t="str">
        <f>+IFERROR(VLOOKUP(F170,Listas!$B:$C,2,0),"")</f>
        <v/>
      </c>
      <c r="H170" s="486"/>
      <c r="I170" s="486"/>
      <c r="J170" s="486"/>
      <c r="K170" s="483"/>
      <c r="L170" s="483"/>
      <c r="M170" s="547"/>
      <c r="N170" s="483"/>
      <c r="O170" s="487"/>
      <c r="P170" s="484"/>
      <c r="Q170" s="486"/>
      <c r="R170" s="486"/>
      <c r="S170" s="486"/>
      <c r="T170" s="486"/>
      <c r="U170" s="483"/>
      <c r="V170" s="486"/>
      <c r="W170" s="483"/>
      <c r="X170" s="86" t="str">
        <f t="shared" si="0"/>
        <v/>
      </c>
      <c r="Y170" s="465"/>
      <c r="Z170" s="466"/>
      <c r="AA170" s="223" t="str">
        <f>+IF(T170="UI",'Tasas por grupos escalonada'!$C$32,IF(T170="UYU",'Tasas por grupos escalonada'!$C$31,IF(T170="USD",'Tasas por grupos escalonada'!$C$33,"")))</f>
        <v/>
      </c>
      <c r="AB170" s="486"/>
      <c r="AC170" s="486"/>
      <c r="AD170" s="486"/>
      <c r="AE170" s="486"/>
      <c r="AF170" s="90" t="str">
        <f t="shared" si="1"/>
        <v/>
      </c>
      <c r="AG170" s="91" t="str">
        <f t="shared" si="2"/>
        <v/>
      </c>
      <c r="AH170" s="92" t="str">
        <f t="shared" si="3"/>
        <v/>
      </c>
      <c r="AI170" s="93" t="str">
        <f t="shared" si="4"/>
        <v/>
      </c>
      <c r="AJ170" s="93" t="str">
        <f t="shared" si="5"/>
        <v/>
      </c>
      <c r="AK170" s="289" t="str">
        <f t="shared" si="6"/>
        <v/>
      </c>
      <c r="AL170" s="99" t="str">
        <f t="shared" si="7"/>
        <v/>
      </c>
      <c r="AN170" s="34" t="b">
        <f t="shared" si="8"/>
        <v>0</v>
      </c>
    </row>
    <row r="171" spans="1:40" ht="15.75" customHeight="1">
      <c r="A171" s="483"/>
      <c r="B171" s="486"/>
      <c r="C171" s="483"/>
      <c r="D171" s="487"/>
      <c r="E171" s="487"/>
      <c r="F171" s="486"/>
      <c r="G171" s="486" t="str">
        <f>+IFERROR(VLOOKUP(F171,Listas!$B:$C,2,0),"")</f>
        <v/>
      </c>
      <c r="H171" s="486"/>
      <c r="I171" s="486"/>
      <c r="J171" s="486"/>
      <c r="K171" s="483"/>
      <c r="L171" s="483"/>
      <c r="M171" s="547"/>
      <c r="N171" s="483"/>
      <c r="O171" s="487"/>
      <c r="P171" s="484"/>
      <c r="Q171" s="486"/>
      <c r="R171" s="486"/>
      <c r="S171" s="486"/>
      <c r="T171" s="486"/>
      <c r="U171" s="483"/>
      <c r="V171" s="486"/>
      <c r="W171" s="483"/>
      <c r="X171" s="86" t="str">
        <f t="shared" si="0"/>
        <v/>
      </c>
      <c r="Y171" s="465"/>
      <c r="Z171" s="466"/>
      <c r="AA171" s="223" t="str">
        <f>+IF(T171="UI",'Tasas por grupos escalonada'!$C$32,IF(T171="UYU",'Tasas por grupos escalonada'!$C$31,IF(T171="USD",'Tasas por grupos escalonada'!$C$33,"")))</f>
        <v/>
      </c>
      <c r="AB171" s="486"/>
      <c r="AC171" s="486"/>
      <c r="AD171" s="486"/>
      <c r="AE171" s="486"/>
      <c r="AF171" s="90" t="str">
        <f t="shared" si="1"/>
        <v/>
      </c>
      <c r="AG171" s="91" t="str">
        <f t="shared" si="2"/>
        <v/>
      </c>
      <c r="AH171" s="92" t="str">
        <f t="shared" si="3"/>
        <v/>
      </c>
      <c r="AI171" s="93" t="str">
        <f t="shared" si="4"/>
        <v/>
      </c>
      <c r="AJ171" s="93" t="str">
        <f t="shared" si="5"/>
        <v/>
      </c>
      <c r="AK171" s="289" t="str">
        <f t="shared" si="6"/>
        <v/>
      </c>
      <c r="AL171" s="99" t="str">
        <f t="shared" si="7"/>
        <v/>
      </c>
      <c r="AN171" s="34" t="b">
        <f t="shared" si="8"/>
        <v>0</v>
      </c>
    </row>
    <row r="172" spans="1:40" ht="15.75" customHeight="1">
      <c r="A172" s="483"/>
      <c r="B172" s="486"/>
      <c r="C172" s="483"/>
      <c r="D172" s="487"/>
      <c r="E172" s="487"/>
      <c r="F172" s="486"/>
      <c r="G172" s="486" t="str">
        <f>+IFERROR(VLOOKUP(F172,Listas!$B:$C,2,0),"")</f>
        <v/>
      </c>
      <c r="H172" s="486"/>
      <c r="I172" s="486"/>
      <c r="J172" s="486"/>
      <c r="K172" s="483"/>
      <c r="L172" s="483"/>
      <c r="M172" s="547"/>
      <c r="N172" s="483"/>
      <c r="O172" s="487"/>
      <c r="P172" s="484"/>
      <c r="Q172" s="486"/>
      <c r="R172" s="486"/>
      <c r="S172" s="486"/>
      <c r="T172" s="486"/>
      <c r="U172" s="483"/>
      <c r="V172" s="486"/>
      <c r="W172" s="483"/>
      <c r="X172" s="86" t="str">
        <f t="shared" si="0"/>
        <v/>
      </c>
      <c r="Y172" s="465"/>
      <c r="Z172" s="466"/>
      <c r="AA172" s="223" t="str">
        <f>+IF(T172="UI",'Tasas por grupos escalonada'!$C$32,IF(T172="UYU",'Tasas por grupos escalonada'!$C$31,IF(T172="USD",'Tasas por grupos escalonada'!$C$33,"")))</f>
        <v/>
      </c>
      <c r="AB172" s="486"/>
      <c r="AC172" s="486"/>
      <c r="AD172" s="486"/>
      <c r="AE172" s="486"/>
      <c r="AF172" s="90" t="str">
        <f t="shared" si="1"/>
        <v/>
      </c>
      <c r="AG172" s="91" t="str">
        <f t="shared" si="2"/>
        <v/>
      </c>
      <c r="AH172" s="92" t="str">
        <f t="shared" si="3"/>
        <v/>
      </c>
      <c r="AI172" s="93" t="str">
        <f t="shared" si="4"/>
        <v/>
      </c>
      <c r="AJ172" s="93" t="str">
        <f t="shared" si="5"/>
        <v/>
      </c>
      <c r="AK172" s="289" t="str">
        <f t="shared" si="6"/>
        <v/>
      </c>
      <c r="AL172" s="99" t="str">
        <f t="shared" si="7"/>
        <v/>
      </c>
      <c r="AN172" s="34" t="b">
        <f t="shared" si="8"/>
        <v>0</v>
      </c>
    </row>
    <row r="173" spans="1:40" ht="15.75" customHeight="1">
      <c r="A173" s="483"/>
      <c r="B173" s="486"/>
      <c r="C173" s="483"/>
      <c r="D173" s="487"/>
      <c r="E173" s="487"/>
      <c r="F173" s="486"/>
      <c r="G173" s="486" t="str">
        <f>+IFERROR(VLOOKUP(F173,Listas!$B:$C,2,0),"")</f>
        <v/>
      </c>
      <c r="H173" s="486"/>
      <c r="I173" s="486"/>
      <c r="J173" s="486"/>
      <c r="K173" s="483"/>
      <c r="L173" s="483"/>
      <c r="M173" s="547"/>
      <c r="N173" s="483"/>
      <c r="O173" s="487"/>
      <c r="P173" s="484"/>
      <c r="Q173" s="486"/>
      <c r="R173" s="486"/>
      <c r="S173" s="486"/>
      <c r="T173" s="486"/>
      <c r="U173" s="483"/>
      <c r="V173" s="486"/>
      <c r="W173" s="483"/>
      <c r="X173" s="86" t="str">
        <f t="shared" si="0"/>
        <v/>
      </c>
      <c r="Y173" s="465"/>
      <c r="Z173" s="466"/>
      <c r="AA173" s="223" t="str">
        <f>+IF(T173="UI",'Tasas por grupos escalonada'!$C$32,IF(T173="UYU",'Tasas por grupos escalonada'!$C$31,IF(T173="USD",'Tasas por grupos escalonada'!$C$33,"")))</f>
        <v/>
      </c>
      <c r="AB173" s="486"/>
      <c r="AC173" s="486"/>
      <c r="AD173" s="486"/>
      <c r="AE173" s="486"/>
      <c r="AF173" s="90" t="str">
        <f t="shared" si="1"/>
        <v/>
      </c>
      <c r="AG173" s="91" t="str">
        <f t="shared" si="2"/>
        <v/>
      </c>
      <c r="AH173" s="92" t="str">
        <f t="shared" si="3"/>
        <v/>
      </c>
      <c r="AI173" s="93" t="str">
        <f t="shared" si="4"/>
        <v/>
      </c>
      <c r="AJ173" s="93" t="str">
        <f t="shared" si="5"/>
        <v/>
      </c>
      <c r="AK173" s="289" t="str">
        <f t="shared" si="6"/>
        <v/>
      </c>
      <c r="AL173" s="99" t="str">
        <f t="shared" si="7"/>
        <v/>
      </c>
      <c r="AN173" s="34" t="b">
        <f t="shared" si="8"/>
        <v>0</v>
      </c>
    </row>
    <row r="174" spans="1:40" ht="15.75" customHeight="1">
      <c r="A174" s="483"/>
      <c r="B174" s="486"/>
      <c r="C174" s="483"/>
      <c r="D174" s="487"/>
      <c r="E174" s="487"/>
      <c r="F174" s="486"/>
      <c r="G174" s="486" t="str">
        <f>+IFERROR(VLOOKUP(F174,Listas!$B:$C,2,0),"")</f>
        <v/>
      </c>
      <c r="H174" s="486"/>
      <c r="I174" s="486"/>
      <c r="J174" s="486"/>
      <c r="K174" s="483"/>
      <c r="L174" s="483"/>
      <c r="M174" s="547"/>
      <c r="N174" s="483"/>
      <c r="O174" s="487"/>
      <c r="P174" s="484"/>
      <c r="Q174" s="486"/>
      <c r="R174" s="486"/>
      <c r="S174" s="486"/>
      <c r="T174" s="486"/>
      <c r="U174" s="483"/>
      <c r="V174" s="486"/>
      <c r="W174" s="483"/>
      <c r="X174" s="86" t="str">
        <f t="shared" si="0"/>
        <v/>
      </c>
      <c r="Y174" s="465"/>
      <c r="Z174" s="466"/>
      <c r="AA174" s="223" t="str">
        <f>+IF(T174="UI",'Tasas por grupos escalonada'!$C$32,IF(T174="UYU",'Tasas por grupos escalonada'!$C$31,IF(T174="USD",'Tasas por grupos escalonada'!$C$33,"")))</f>
        <v/>
      </c>
      <c r="AB174" s="486"/>
      <c r="AC174" s="486"/>
      <c r="AD174" s="486"/>
      <c r="AE174" s="486"/>
      <c r="AF174" s="90" t="str">
        <f t="shared" si="1"/>
        <v/>
      </c>
      <c r="AG174" s="91" t="str">
        <f t="shared" si="2"/>
        <v/>
      </c>
      <c r="AH174" s="92" t="str">
        <f t="shared" si="3"/>
        <v/>
      </c>
      <c r="AI174" s="93" t="str">
        <f t="shared" si="4"/>
        <v/>
      </c>
      <c r="AJ174" s="93" t="str">
        <f t="shared" si="5"/>
        <v/>
      </c>
      <c r="AK174" s="289" t="str">
        <f t="shared" si="6"/>
        <v/>
      </c>
      <c r="AL174" s="99" t="str">
        <f t="shared" si="7"/>
        <v/>
      </c>
      <c r="AN174" s="34" t="b">
        <f t="shared" si="8"/>
        <v>0</v>
      </c>
    </row>
    <row r="175" spans="1:40" ht="15.75" customHeight="1">
      <c r="A175" s="483"/>
      <c r="B175" s="486"/>
      <c r="C175" s="483"/>
      <c r="D175" s="487"/>
      <c r="E175" s="487"/>
      <c r="F175" s="486"/>
      <c r="G175" s="486" t="str">
        <f>+IFERROR(VLOOKUP(F175,Listas!$B:$C,2,0),"")</f>
        <v/>
      </c>
      <c r="H175" s="486"/>
      <c r="I175" s="486"/>
      <c r="J175" s="486"/>
      <c r="K175" s="483"/>
      <c r="L175" s="483"/>
      <c r="M175" s="547"/>
      <c r="N175" s="483"/>
      <c r="O175" s="487"/>
      <c r="P175" s="484"/>
      <c r="Q175" s="486"/>
      <c r="R175" s="486"/>
      <c r="S175" s="486"/>
      <c r="T175" s="486"/>
      <c r="U175" s="483"/>
      <c r="V175" s="486"/>
      <c r="W175" s="483"/>
      <c r="X175" s="86" t="str">
        <f t="shared" si="0"/>
        <v/>
      </c>
      <c r="Y175" s="465"/>
      <c r="Z175" s="466"/>
      <c r="AA175" s="223" t="str">
        <f>+IF(T175="UI",'Tasas por grupos escalonada'!$C$32,IF(T175="UYU",'Tasas por grupos escalonada'!$C$31,IF(T175="USD",'Tasas por grupos escalonada'!$C$33,"")))</f>
        <v/>
      </c>
      <c r="AB175" s="486"/>
      <c r="AC175" s="486"/>
      <c r="AD175" s="486"/>
      <c r="AE175" s="486"/>
      <c r="AF175" s="90" t="str">
        <f t="shared" si="1"/>
        <v/>
      </c>
      <c r="AG175" s="91" t="str">
        <f t="shared" si="2"/>
        <v/>
      </c>
      <c r="AH175" s="92" t="str">
        <f t="shared" si="3"/>
        <v/>
      </c>
      <c r="AI175" s="93" t="str">
        <f t="shared" si="4"/>
        <v/>
      </c>
      <c r="AJ175" s="93" t="str">
        <f t="shared" si="5"/>
        <v/>
      </c>
      <c r="AK175" s="289" t="str">
        <f t="shared" si="6"/>
        <v/>
      </c>
      <c r="AL175" s="99" t="str">
        <f t="shared" si="7"/>
        <v/>
      </c>
      <c r="AN175" s="34" t="b">
        <f t="shared" si="8"/>
        <v>0</v>
      </c>
    </row>
    <row r="176" spans="1:40" ht="15.75" customHeight="1">
      <c r="A176" s="483"/>
      <c r="B176" s="486"/>
      <c r="C176" s="483"/>
      <c r="D176" s="487"/>
      <c r="E176" s="487"/>
      <c r="F176" s="486"/>
      <c r="G176" s="486" t="str">
        <f>+IFERROR(VLOOKUP(F176,Listas!$B:$C,2,0),"")</f>
        <v/>
      </c>
      <c r="H176" s="486"/>
      <c r="I176" s="486"/>
      <c r="J176" s="486"/>
      <c r="K176" s="483"/>
      <c r="L176" s="483"/>
      <c r="M176" s="547"/>
      <c r="N176" s="483"/>
      <c r="O176" s="487"/>
      <c r="P176" s="484"/>
      <c r="Q176" s="486"/>
      <c r="R176" s="486"/>
      <c r="S176" s="486"/>
      <c r="T176" s="486"/>
      <c r="U176" s="483"/>
      <c r="V176" s="486"/>
      <c r="W176" s="483"/>
      <c r="X176" s="86" t="str">
        <f t="shared" si="0"/>
        <v/>
      </c>
      <c r="Y176" s="465"/>
      <c r="Z176" s="466"/>
      <c r="AA176" s="223" t="str">
        <f>+IF(T176="UI",'Tasas por grupos escalonada'!$C$32,IF(T176="UYU",'Tasas por grupos escalonada'!$C$31,IF(T176="USD",'Tasas por grupos escalonada'!$C$33,"")))</f>
        <v/>
      </c>
      <c r="AB176" s="486"/>
      <c r="AC176" s="486"/>
      <c r="AD176" s="486"/>
      <c r="AE176" s="486"/>
      <c r="AF176" s="90" t="str">
        <f t="shared" si="1"/>
        <v/>
      </c>
      <c r="AG176" s="91" t="str">
        <f t="shared" si="2"/>
        <v/>
      </c>
      <c r="AH176" s="92" t="str">
        <f t="shared" si="3"/>
        <v/>
      </c>
      <c r="AI176" s="93" t="str">
        <f t="shared" si="4"/>
        <v/>
      </c>
      <c r="AJ176" s="93" t="str">
        <f t="shared" si="5"/>
        <v/>
      </c>
      <c r="AK176" s="289" t="str">
        <f t="shared" si="6"/>
        <v/>
      </c>
      <c r="AL176" s="99" t="str">
        <f t="shared" si="7"/>
        <v/>
      </c>
      <c r="AN176" s="34" t="b">
        <f t="shared" si="8"/>
        <v>0</v>
      </c>
    </row>
    <row r="177" spans="1:40" ht="15.75" customHeight="1">
      <c r="A177" s="483"/>
      <c r="B177" s="486"/>
      <c r="C177" s="483"/>
      <c r="D177" s="487"/>
      <c r="E177" s="487"/>
      <c r="F177" s="486"/>
      <c r="G177" s="486" t="str">
        <f>+IFERROR(VLOOKUP(F177,Listas!$B:$C,2,0),"")</f>
        <v/>
      </c>
      <c r="H177" s="486"/>
      <c r="I177" s="486"/>
      <c r="J177" s="486"/>
      <c r="K177" s="483"/>
      <c r="L177" s="483"/>
      <c r="M177" s="547"/>
      <c r="N177" s="483"/>
      <c r="O177" s="487"/>
      <c r="P177" s="484"/>
      <c r="Q177" s="486"/>
      <c r="R177" s="486"/>
      <c r="S177" s="486"/>
      <c r="T177" s="486"/>
      <c r="U177" s="483"/>
      <c r="V177" s="486"/>
      <c r="W177" s="483"/>
      <c r="X177" s="86" t="str">
        <f t="shared" si="0"/>
        <v/>
      </c>
      <c r="Y177" s="465"/>
      <c r="Z177" s="466"/>
      <c r="AA177" s="223" t="str">
        <f>+IF(T177="UI",'Tasas por grupos escalonada'!$C$32,IF(T177="UYU",'Tasas por grupos escalonada'!$C$31,IF(T177="USD",'Tasas por grupos escalonada'!$C$33,"")))</f>
        <v/>
      </c>
      <c r="AB177" s="486"/>
      <c r="AC177" s="486"/>
      <c r="AD177" s="486"/>
      <c r="AE177" s="486"/>
      <c r="AF177" s="90" t="str">
        <f t="shared" si="1"/>
        <v/>
      </c>
      <c r="AG177" s="91" t="str">
        <f t="shared" si="2"/>
        <v/>
      </c>
      <c r="AH177" s="92" t="str">
        <f t="shared" si="3"/>
        <v/>
      </c>
      <c r="AI177" s="93" t="str">
        <f t="shared" si="4"/>
        <v/>
      </c>
      <c r="AJ177" s="93" t="str">
        <f t="shared" si="5"/>
        <v/>
      </c>
      <c r="AK177" s="289" t="str">
        <f t="shared" si="6"/>
        <v/>
      </c>
      <c r="AL177" s="99" t="str">
        <f t="shared" si="7"/>
        <v/>
      </c>
      <c r="AN177" s="34" t="b">
        <f t="shared" si="8"/>
        <v>0</v>
      </c>
    </row>
    <row r="178" spans="1:40" ht="15.75" customHeight="1">
      <c r="A178" s="483"/>
      <c r="B178" s="486"/>
      <c r="C178" s="483"/>
      <c r="D178" s="487"/>
      <c r="E178" s="487"/>
      <c r="F178" s="486"/>
      <c r="G178" s="486" t="str">
        <f>+IFERROR(VLOOKUP(F178,Listas!$B:$C,2,0),"")</f>
        <v/>
      </c>
      <c r="H178" s="486"/>
      <c r="I178" s="486"/>
      <c r="J178" s="486"/>
      <c r="K178" s="483"/>
      <c r="L178" s="483"/>
      <c r="M178" s="547"/>
      <c r="N178" s="483"/>
      <c r="O178" s="487"/>
      <c r="P178" s="484"/>
      <c r="Q178" s="486"/>
      <c r="R178" s="486"/>
      <c r="S178" s="486"/>
      <c r="T178" s="486"/>
      <c r="U178" s="483"/>
      <c r="V178" s="486"/>
      <c r="W178" s="483"/>
      <c r="X178" s="86" t="str">
        <f t="shared" si="0"/>
        <v/>
      </c>
      <c r="Y178" s="465"/>
      <c r="Z178" s="466"/>
      <c r="AA178" s="223" t="str">
        <f>+IF(T178="UI",'Tasas por grupos escalonada'!$C$32,IF(T178="UYU",'Tasas por grupos escalonada'!$C$31,IF(T178="USD",'Tasas por grupos escalonada'!$C$33,"")))</f>
        <v/>
      </c>
      <c r="AB178" s="486"/>
      <c r="AC178" s="486"/>
      <c r="AD178" s="486"/>
      <c r="AE178" s="486"/>
      <c r="AF178" s="90" t="str">
        <f t="shared" si="1"/>
        <v/>
      </c>
      <c r="AG178" s="91" t="str">
        <f t="shared" si="2"/>
        <v/>
      </c>
      <c r="AH178" s="92" t="str">
        <f t="shared" si="3"/>
        <v/>
      </c>
      <c r="AI178" s="93" t="str">
        <f t="shared" si="4"/>
        <v/>
      </c>
      <c r="AJ178" s="93" t="str">
        <f t="shared" si="5"/>
        <v/>
      </c>
      <c r="AK178" s="289" t="str">
        <f t="shared" si="6"/>
        <v/>
      </c>
      <c r="AL178" s="99" t="str">
        <f t="shared" si="7"/>
        <v/>
      </c>
      <c r="AN178" s="34" t="b">
        <f t="shared" si="8"/>
        <v>0</v>
      </c>
    </row>
    <row r="179" spans="1:40" ht="15.75" customHeight="1">
      <c r="A179" s="483"/>
      <c r="B179" s="486"/>
      <c r="C179" s="483"/>
      <c r="D179" s="487"/>
      <c r="E179" s="487"/>
      <c r="F179" s="486"/>
      <c r="G179" s="486" t="str">
        <f>+IFERROR(VLOOKUP(F179,Listas!$B:$C,2,0),"")</f>
        <v/>
      </c>
      <c r="H179" s="486"/>
      <c r="I179" s="486"/>
      <c r="J179" s="486"/>
      <c r="K179" s="483"/>
      <c r="L179" s="483"/>
      <c r="M179" s="547"/>
      <c r="N179" s="483"/>
      <c r="O179" s="487"/>
      <c r="P179" s="484"/>
      <c r="Q179" s="486"/>
      <c r="R179" s="486"/>
      <c r="S179" s="486"/>
      <c r="T179" s="486"/>
      <c r="U179" s="483"/>
      <c r="V179" s="486"/>
      <c r="W179" s="483"/>
      <c r="X179" s="86" t="str">
        <f t="shared" si="0"/>
        <v/>
      </c>
      <c r="Y179" s="465"/>
      <c r="Z179" s="466"/>
      <c r="AA179" s="223" t="str">
        <f>+IF(T179="UI",'Tasas por grupos escalonada'!$C$32,IF(T179="UYU",'Tasas por grupos escalonada'!$C$31,IF(T179="USD",'Tasas por grupos escalonada'!$C$33,"")))</f>
        <v/>
      </c>
      <c r="AB179" s="486"/>
      <c r="AC179" s="486"/>
      <c r="AD179" s="486"/>
      <c r="AE179" s="486"/>
      <c r="AF179" s="90" t="str">
        <f t="shared" si="1"/>
        <v/>
      </c>
      <c r="AG179" s="91" t="str">
        <f t="shared" si="2"/>
        <v/>
      </c>
      <c r="AH179" s="92" t="str">
        <f t="shared" si="3"/>
        <v/>
      </c>
      <c r="AI179" s="93" t="str">
        <f t="shared" si="4"/>
        <v/>
      </c>
      <c r="AJ179" s="93" t="str">
        <f t="shared" si="5"/>
        <v/>
      </c>
      <c r="AK179" s="289" t="str">
        <f t="shared" si="6"/>
        <v/>
      </c>
      <c r="AL179" s="99" t="str">
        <f t="shared" si="7"/>
        <v/>
      </c>
      <c r="AN179" s="34" t="b">
        <f t="shared" si="8"/>
        <v>0</v>
      </c>
    </row>
    <row r="180" spans="1:40" ht="15.75" customHeight="1">
      <c r="A180" s="483"/>
      <c r="B180" s="486"/>
      <c r="C180" s="483"/>
      <c r="D180" s="487"/>
      <c r="E180" s="487"/>
      <c r="F180" s="486"/>
      <c r="G180" s="486" t="str">
        <f>+IFERROR(VLOOKUP(F180,Listas!$B:$C,2,0),"")</f>
        <v/>
      </c>
      <c r="H180" s="486"/>
      <c r="I180" s="486"/>
      <c r="J180" s="486"/>
      <c r="K180" s="483"/>
      <c r="L180" s="483"/>
      <c r="M180" s="547"/>
      <c r="N180" s="483"/>
      <c r="O180" s="487"/>
      <c r="P180" s="484"/>
      <c r="Q180" s="486"/>
      <c r="R180" s="486"/>
      <c r="S180" s="486"/>
      <c r="T180" s="486"/>
      <c r="U180" s="483"/>
      <c r="V180" s="486"/>
      <c r="W180" s="483"/>
      <c r="X180" s="86" t="str">
        <f t="shared" si="0"/>
        <v/>
      </c>
      <c r="Y180" s="465"/>
      <c r="Z180" s="466"/>
      <c r="AA180" s="223" t="str">
        <f>+IF(T180="UI",'Tasas por grupos escalonada'!$C$32,IF(T180="UYU",'Tasas por grupos escalonada'!$C$31,IF(T180="USD",'Tasas por grupos escalonada'!$C$33,"")))</f>
        <v/>
      </c>
      <c r="AB180" s="486"/>
      <c r="AC180" s="486"/>
      <c r="AD180" s="486"/>
      <c r="AE180" s="486"/>
      <c r="AF180" s="90" t="str">
        <f t="shared" si="1"/>
        <v/>
      </c>
      <c r="AG180" s="91" t="str">
        <f t="shared" si="2"/>
        <v/>
      </c>
      <c r="AH180" s="92" t="str">
        <f t="shared" si="3"/>
        <v/>
      </c>
      <c r="AI180" s="93" t="str">
        <f t="shared" si="4"/>
        <v/>
      </c>
      <c r="AJ180" s="93" t="str">
        <f t="shared" si="5"/>
        <v/>
      </c>
      <c r="AK180" s="289" t="str">
        <f t="shared" si="6"/>
        <v/>
      </c>
      <c r="AL180" s="99" t="str">
        <f t="shared" si="7"/>
        <v/>
      </c>
      <c r="AN180" s="34" t="b">
        <f t="shared" si="8"/>
        <v>0</v>
      </c>
    </row>
    <row r="181" spans="1:40" ht="15.75" customHeight="1">
      <c r="A181" s="483"/>
      <c r="B181" s="486"/>
      <c r="C181" s="483"/>
      <c r="D181" s="487"/>
      <c r="E181" s="487"/>
      <c r="F181" s="486"/>
      <c r="G181" s="486" t="str">
        <f>+IFERROR(VLOOKUP(F181,Listas!$B:$C,2,0),"")</f>
        <v/>
      </c>
      <c r="H181" s="486"/>
      <c r="I181" s="486"/>
      <c r="J181" s="486"/>
      <c r="K181" s="483"/>
      <c r="L181" s="483"/>
      <c r="M181" s="547"/>
      <c r="N181" s="483"/>
      <c r="O181" s="487"/>
      <c r="P181" s="484"/>
      <c r="Q181" s="486"/>
      <c r="R181" s="486"/>
      <c r="S181" s="486"/>
      <c r="T181" s="486"/>
      <c r="U181" s="483"/>
      <c r="V181" s="486"/>
      <c r="W181" s="483"/>
      <c r="X181" s="86" t="str">
        <f t="shared" si="0"/>
        <v/>
      </c>
      <c r="Y181" s="465"/>
      <c r="Z181" s="466"/>
      <c r="AA181" s="223" t="str">
        <f>+IF(T181="UI",'Tasas por grupos escalonada'!$C$32,IF(T181="UYU",'Tasas por grupos escalonada'!$C$31,IF(T181="USD",'Tasas por grupos escalonada'!$C$33,"")))</f>
        <v/>
      </c>
      <c r="AB181" s="486"/>
      <c r="AC181" s="486"/>
      <c r="AD181" s="486"/>
      <c r="AE181" s="486"/>
      <c r="AF181" s="90" t="str">
        <f t="shared" si="1"/>
        <v/>
      </c>
      <c r="AG181" s="91" t="str">
        <f t="shared" si="2"/>
        <v/>
      </c>
      <c r="AH181" s="92" t="str">
        <f t="shared" si="3"/>
        <v/>
      </c>
      <c r="AI181" s="93" t="str">
        <f t="shared" si="4"/>
        <v/>
      </c>
      <c r="AJ181" s="93" t="str">
        <f t="shared" si="5"/>
        <v/>
      </c>
      <c r="AK181" s="289" t="str">
        <f t="shared" si="6"/>
        <v/>
      </c>
      <c r="AL181" s="99" t="str">
        <f t="shared" si="7"/>
        <v/>
      </c>
      <c r="AN181" s="34" t="b">
        <f t="shared" si="8"/>
        <v>0</v>
      </c>
    </row>
    <row r="182" spans="1:40" ht="15.75" customHeight="1">
      <c r="A182" s="483"/>
      <c r="B182" s="486"/>
      <c r="C182" s="483"/>
      <c r="D182" s="487"/>
      <c r="E182" s="487"/>
      <c r="F182" s="486"/>
      <c r="G182" s="486" t="str">
        <f>+IFERROR(VLOOKUP(F182,Listas!$B:$C,2,0),"")</f>
        <v/>
      </c>
      <c r="H182" s="486"/>
      <c r="I182" s="486"/>
      <c r="J182" s="486"/>
      <c r="K182" s="483"/>
      <c r="L182" s="483"/>
      <c r="M182" s="547"/>
      <c r="N182" s="483"/>
      <c r="O182" s="487"/>
      <c r="P182" s="484"/>
      <c r="Q182" s="486"/>
      <c r="R182" s="486"/>
      <c r="S182" s="486"/>
      <c r="T182" s="486"/>
      <c r="U182" s="483"/>
      <c r="V182" s="486"/>
      <c r="W182" s="483"/>
      <c r="X182" s="86" t="str">
        <f t="shared" si="0"/>
        <v/>
      </c>
      <c r="Y182" s="465"/>
      <c r="Z182" s="466"/>
      <c r="AA182" s="223" t="str">
        <f>+IF(T182="UI",'Tasas por grupos escalonada'!$C$32,IF(T182="UYU",'Tasas por grupos escalonada'!$C$31,IF(T182="USD",'Tasas por grupos escalonada'!$C$33,"")))</f>
        <v/>
      </c>
      <c r="AB182" s="486"/>
      <c r="AC182" s="486"/>
      <c r="AD182" s="486"/>
      <c r="AE182" s="486"/>
      <c r="AF182" s="90" t="str">
        <f t="shared" si="1"/>
        <v/>
      </c>
      <c r="AG182" s="91" t="str">
        <f t="shared" si="2"/>
        <v/>
      </c>
      <c r="AH182" s="92" t="str">
        <f t="shared" si="3"/>
        <v/>
      </c>
      <c r="AI182" s="93" t="str">
        <f t="shared" si="4"/>
        <v/>
      </c>
      <c r="AJ182" s="93" t="str">
        <f t="shared" si="5"/>
        <v/>
      </c>
      <c r="AK182" s="289" t="str">
        <f t="shared" si="6"/>
        <v/>
      </c>
      <c r="AL182" s="99" t="str">
        <f t="shared" si="7"/>
        <v/>
      </c>
      <c r="AN182" s="34" t="b">
        <f t="shared" si="8"/>
        <v>0</v>
      </c>
    </row>
    <row r="183" spans="1:40" ht="15.75" customHeight="1">
      <c r="A183" s="483"/>
      <c r="B183" s="486"/>
      <c r="C183" s="483"/>
      <c r="D183" s="487"/>
      <c r="E183" s="487"/>
      <c r="F183" s="486"/>
      <c r="G183" s="486" t="str">
        <f>+IFERROR(VLOOKUP(F183,Listas!$B:$C,2,0),"")</f>
        <v/>
      </c>
      <c r="H183" s="486"/>
      <c r="I183" s="486"/>
      <c r="J183" s="486"/>
      <c r="K183" s="483"/>
      <c r="L183" s="483"/>
      <c r="M183" s="547"/>
      <c r="N183" s="483"/>
      <c r="O183" s="487"/>
      <c r="P183" s="484"/>
      <c r="Q183" s="486"/>
      <c r="R183" s="486"/>
      <c r="S183" s="486"/>
      <c r="T183" s="486"/>
      <c r="U183" s="483"/>
      <c r="V183" s="486"/>
      <c r="W183" s="483"/>
      <c r="X183" s="86" t="str">
        <f t="shared" si="0"/>
        <v/>
      </c>
      <c r="Y183" s="465"/>
      <c r="Z183" s="466"/>
      <c r="AA183" s="223" t="str">
        <f>+IF(T183="UI",'Tasas por grupos escalonada'!$C$32,IF(T183="UYU",'Tasas por grupos escalonada'!$C$31,IF(T183="USD",'Tasas por grupos escalonada'!$C$33,"")))</f>
        <v/>
      </c>
      <c r="AB183" s="486"/>
      <c r="AC183" s="486"/>
      <c r="AD183" s="486"/>
      <c r="AE183" s="486"/>
      <c r="AF183" s="90" t="str">
        <f t="shared" si="1"/>
        <v/>
      </c>
      <c r="AG183" s="91" t="str">
        <f t="shared" si="2"/>
        <v/>
      </c>
      <c r="AH183" s="92" t="str">
        <f t="shared" si="3"/>
        <v/>
      </c>
      <c r="AI183" s="93" t="str">
        <f t="shared" si="4"/>
        <v/>
      </c>
      <c r="AJ183" s="93" t="str">
        <f t="shared" si="5"/>
        <v/>
      </c>
      <c r="AK183" s="289" t="str">
        <f t="shared" si="6"/>
        <v/>
      </c>
      <c r="AL183" s="99" t="str">
        <f t="shared" si="7"/>
        <v/>
      </c>
      <c r="AN183" s="34" t="b">
        <f t="shared" si="8"/>
        <v>0</v>
      </c>
    </row>
    <row r="184" spans="1:40" ht="15.75" customHeight="1">
      <c r="A184" s="483"/>
      <c r="B184" s="486"/>
      <c r="C184" s="483"/>
      <c r="D184" s="487"/>
      <c r="E184" s="487"/>
      <c r="F184" s="486"/>
      <c r="G184" s="486" t="str">
        <f>+IFERROR(VLOOKUP(F184,Listas!$B:$C,2,0),"")</f>
        <v/>
      </c>
      <c r="H184" s="486"/>
      <c r="I184" s="486"/>
      <c r="J184" s="486"/>
      <c r="K184" s="483"/>
      <c r="L184" s="483"/>
      <c r="M184" s="547"/>
      <c r="N184" s="483"/>
      <c r="O184" s="487"/>
      <c r="P184" s="484"/>
      <c r="Q184" s="486"/>
      <c r="R184" s="486"/>
      <c r="S184" s="486"/>
      <c r="T184" s="486"/>
      <c r="U184" s="483"/>
      <c r="V184" s="486"/>
      <c r="W184" s="483"/>
      <c r="X184" s="86" t="str">
        <f t="shared" si="0"/>
        <v/>
      </c>
      <c r="Y184" s="465"/>
      <c r="Z184" s="466"/>
      <c r="AA184" s="223" t="str">
        <f>+IF(T184="UI",'Tasas por grupos escalonada'!$C$32,IF(T184="UYU",'Tasas por grupos escalonada'!$C$31,IF(T184="USD",'Tasas por grupos escalonada'!$C$33,"")))</f>
        <v/>
      </c>
      <c r="AB184" s="486"/>
      <c r="AC184" s="486"/>
      <c r="AD184" s="486"/>
      <c r="AE184" s="486"/>
      <c r="AF184" s="90" t="str">
        <f t="shared" si="1"/>
        <v/>
      </c>
      <c r="AG184" s="91" t="str">
        <f t="shared" si="2"/>
        <v/>
      </c>
      <c r="AH184" s="92" t="str">
        <f t="shared" si="3"/>
        <v/>
      </c>
      <c r="AI184" s="93" t="str">
        <f t="shared" si="4"/>
        <v/>
      </c>
      <c r="AJ184" s="93" t="str">
        <f t="shared" si="5"/>
        <v/>
      </c>
      <c r="AK184" s="289" t="str">
        <f t="shared" si="6"/>
        <v/>
      </c>
      <c r="AL184" s="99" t="str">
        <f t="shared" si="7"/>
        <v/>
      </c>
      <c r="AN184" s="34" t="b">
        <f t="shared" si="8"/>
        <v>0</v>
      </c>
    </row>
    <row r="185" spans="1:40" ht="15.75" customHeight="1">
      <c r="A185" s="483"/>
      <c r="B185" s="486"/>
      <c r="C185" s="483"/>
      <c r="D185" s="487"/>
      <c r="E185" s="487"/>
      <c r="F185" s="486"/>
      <c r="G185" s="486" t="str">
        <f>+IFERROR(VLOOKUP(F185,Listas!$B:$C,2,0),"")</f>
        <v/>
      </c>
      <c r="H185" s="486"/>
      <c r="I185" s="486"/>
      <c r="J185" s="486"/>
      <c r="K185" s="483"/>
      <c r="L185" s="483"/>
      <c r="M185" s="547"/>
      <c r="N185" s="483"/>
      <c r="O185" s="487"/>
      <c r="P185" s="484"/>
      <c r="Q185" s="486"/>
      <c r="R185" s="486"/>
      <c r="S185" s="486"/>
      <c r="T185" s="486"/>
      <c r="U185" s="483"/>
      <c r="V185" s="486"/>
      <c r="W185" s="483"/>
      <c r="X185" s="86" t="str">
        <f t="shared" si="0"/>
        <v/>
      </c>
      <c r="Y185" s="465"/>
      <c r="Z185" s="466"/>
      <c r="AA185" s="223" t="str">
        <f>+IF(T185="UI",'Tasas por grupos escalonada'!$C$32,IF(T185="UYU",'Tasas por grupos escalonada'!$C$31,IF(T185="USD",'Tasas por grupos escalonada'!$C$33,"")))</f>
        <v/>
      </c>
      <c r="AB185" s="486"/>
      <c r="AC185" s="486"/>
      <c r="AD185" s="486"/>
      <c r="AE185" s="486"/>
      <c r="AF185" s="90" t="str">
        <f t="shared" si="1"/>
        <v/>
      </c>
      <c r="AG185" s="91" t="str">
        <f t="shared" si="2"/>
        <v/>
      </c>
      <c r="AH185" s="92" t="str">
        <f t="shared" si="3"/>
        <v/>
      </c>
      <c r="AI185" s="93" t="str">
        <f t="shared" si="4"/>
        <v/>
      </c>
      <c r="AJ185" s="93" t="str">
        <f t="shared" si="5"/>
        <v/>
      </c>
      <c r="AK185" s="289" t="str">
        <f t="shared" si="6"/>
        <v/>
      </c>
      <c r="AL185" s="99" t="str">
        <f t="shared" si="7"/>
        <v/>
      </c>
      <c r="AN185" s="34" t="b">
        <f t="shared" si="8"/>
        <v>0</v>
      </c>
    </row>
    <row r="186" spans="1:40" ht="15.75" customHeight="1">
      <c r="A186" s="483"/>
      <c r="B186" s="486"/>
      <c r="C186" s="483"/>
      <c r="D186" s="487"/>
      <c r="E186" s="487"/>
      <c r="F186" s="486"/>
      <c r="G186" s="486" t="str">
        <f>+IFERROR(VLOOKUP(F186,Listas!$B:$C,2,0),"")</f>
        <v/>
      </c>
      <c r="H186" s="486"/>
      <c r="I186" s="486"/>
      <c r="J186" s="486"/>
      <c r="K186" s="483"/>
      <c r="L186" s="483"/>
      <c r="M186" s="547"/>
      <c r="N186" s="483"/>
      <c r="O186" s="487"/>
      <c r="P186" s="484"/>
      <c r="Q186" s="486"/>
      <c r="R186" s="486"/>
      <c r="S186" s="486"/>
      <c r="T186" s="486"/>
      <c r="U186" s="483"/>
      <c r="V186" s="486"/>
      <c r="W186" s="483"/>
      <c r="X186" s="86" t="str">
        <f t="shared" si="0"/>
        <v/>
      </c>
      <c r="Y186" s="465"/>
      <c r="Z186" s="466"/>
      <c r="AA186" s="223" t="str">
        <f>+IF(T186="UI",'Tasas por grupos escalonada'!$C$32,IF(T186="UYU",'Tasas por grupos escalonada'!$C$31,IF(T186="USD",'Tasas por grupos escalonada'!$C$33,"")))</f>
        <v/>
      </c>
      <c r="AB186" s="486"/>
      <c r="AC186" s="486"/>
      <c r="AD186" s="486"/>
      <c r="AE186" s="486"/>
      <c r="AF186" s="90" t="str">
        <f t="shared" si="1"/>
        <v/>
      </c>
      <c r="AG186" s="91" t="str">
        <f t="shared" si="2"/>
        <v/>
      </c>
      <c r="AH186" s="92" t="str">
        <f t="shared" si="3"/>
        <v/>
      </c>
      <c r="AI186" s="93" t="str">
        <f t="shared" si="4"/>
        <v/>
      </c>
      <c r="AJ186" s="93" t="str">
        <f t="shared" si="5"/>
        <v/>
      </c>
      <c r="AK186" s="289" t="str">
        <f t="shared" si="6"/>
        <v/>
      </c>
      <c r="AL186" s="99" t="str">
        <f t="shared" si="7"/>
        <v/>
      </c>
      <c r="AN186" s="34" t="b">
        <f t="shared" si="8"/>
        <v>0</v>
      </c>
    </row>
    <row r="187" spans="1:40" ht="15.75" customHeight="1">
      <c r="A187" s="483"/>
      <c r="B187" s="486"/>
      <c r="C187" s="483"/>
      <c r="D187" s="487"/>
      <c r="E187" s="487"/>
      <c r="F187" s="486"/>
      <c r="G187" s="486" t="str">
        <f>+IFERROR(VLOOKUP(F187,Listas!$B:$C,2,0),"")</f>
        <v/>
      </c>
      <c r="H187" s="486"/>
      <c r="I187" s="486"/>
      <c r="J187" s="486"/>
      <c r="K187" s="483"/>
      <c r="L187" s="483"/>
      <c r="M187" s="547"/>
      <c r="N187" s="483"/>
      <c r="O187" s="487"/>
      <c r="P187" s="484"/>
      <c r="Q187" s="486"/>
      <c r="R187" s="486"/>
      <c r="S187" s="486"/>
      <c r="T187" s="486"/>
      <c r="U187" s="483"/>
      <c r="V187" s="486"/>
      <c r="W187" s="483"/>
      <c r="X187" s="86" t="str">
        <f t="shared" si="0"/>
        <v/>
      </c>
      <c r="Y187" s="465"/>
      <c r="Z187" s="466"/>
      <c r="AA187" s="223" t="str">
        <f>+IF(T187="UI",'Tasas por grupos escalonada'!$C$32,IF(T187="UYU",'Tasas por grupos escalonada'!$C$31,IF(T187="USD",'Tasas por grupos escalonada'!$C$33,"")))</f>
        <v/>
      </c>
      <c r="AB187" s="486"/>
      <c r="AC187" s="486"/>
      <c r="AD187" s="486"/>
      <c r="AE187" s="486"/>
      <c r="AF187" s="90" t="str">
        <f t="shared" si="1"/>
        <v/>
      </c>
      <c r="AG187" s="91" t="str">
        <f t="shared" si="2"/>
        <v/>
      </c>
      <c r="AH187" s="92" t="str">
        <f t="shared" si="3"/>
        <v/>
      </c>
      <c r="AI187" s="93" t="str">
        <f t="shared" si="4"/>
        <v/>
      </c>
      <c r="AJ187" s="93" t="str">
        <f t="shared" si="5"/>
        <v/>
      </c>
      <c r="AK187" s="289" t="str">
        <f t="shared" si="6"/>
        <v/>
      </c>
      <c r="AL187" s="99" t="str">
        <f t="shared" si="7"/>
        <v/>
      </c>
      <c r="AN187" s="34" t="b">
        <f t="shared" si="8"/>
        <v>0</v>
      </c>
    </row>
    <row r="188" spans="1:40" ht="15.75" customHeight="1">
      <c r="A188" s="483"/>
      <c r="B188" s="486"/>
      <c r="C188" s="483"/>
      <c r="D188" s="487"/>
      <c r="E188" s="487"/>
      <c r="F188" s="486"/>
      <c r="G188" s="486" t="str">
        <f>+IFERROR(VLOOKUP(F188,Listas!$B:$C,2,0),"")</f>
        <v/>
      </c>
      <c r="H188" s="486"/>
      <c r="I188" s="486"/>
      <c r="J188" s="486"/>
      <c r="K188" s="483"/>
      <c r="L188" s="483"/>
      <c r="M188" s="547"/>
      <c r="N188" s="483"/>
      <c r="O188" s="487"/>
      <c r="P188" s="484"/>
      <c r="Q188" s="486"/>
      <c r="R188" s="486"/>
      <c r="S188" s="486"/>
      <c r="T188" s="486"/>
      <c r="U188" s="483"/>
      <c r="V188" s="486"/>
      <c r="W188" s="483"/>
      <c r="X188" s="86" t="str">
        <f t="shared" si="0"/>
        <v/>
      </c>
      <c r="Y188" s="465"/>
      <c r="Z188" s="466"/>
      <c r="AA188" s="223" t="str">
        <f>+IF(T188="UI",'Tasas por grupos escalonada'!$C$32,IF(T188="UYU",'Tasas por grupos escalonada'!$C$31,IF(T188="USD",'Tasas por grupos escalonada'!$C$33,"")))</f>
        <v/>
      </c>
      <c r="AB188" s="486"/>
      <c r="AC188" s="486"/>
      <c r="AD188" s="486"/>
      <c r="AE188" s="486"/>
      <c r="AF188" s="90" t="str">
        <f t="shared" si="1"/>
        <v/>
      </c>
      <c r="AG188" s="91" t="str">
        <f t="shared" si="2"/>
        <v/>
      </c>
      <c r="AH188" s="92" t="str">
        <f t="shared" si="3"/>
        <v/>
      </c>
      <c r="AI188" s="93" t="str">
        <f t="shared" si="4"/>
        <v/>
      </c>
      <c r="AJ188" s="93" t="str">
        <f t="shared" si="5"/>
        <v/>
      </c>
      <c r="AK188" s="289" t="str">
        <f t="shared" si="6"/>
        <v/>
      </c>
      <c r="AL188" s="99" t="str">
        <f t="shared" si="7"/>
        <v/>
      </c>
      <c r="AN188" s="34" t="b">
        <f t="shared" si="8"/>
        <v>0</v>
      </c>
    </row>
    <row r="189" spans="1:40" ht="15.75" customHeight="1">
      <c r="A189" s="483"/>
      <c r="B189" s="486"/>
      <c r="C189" s="483"/>
      <c r="D189" s="487"/>
      <c r="E189" s="487"/>
      <c r="F189" s="486"/>
      <c r="G189" s="486" t="str">
        <f>+IFERROR(VLOOKUP(F189,Listas!$B:$C,2,0),"")</f>
        <v/>
      </c>
      <c r="H189" s="486"/>
      <c r="I189" s="486"/>
      <c r="J189" s="486"/>
      <c r="K189" s="483"/>
      <c r="L189" s="483"/>
      <c r="M189" s="547"/>
      <c r="N189" s="483"/>
      <c r="O189" s="487"/>
      <c r="P189" s="484"/>
      <c r="Q189" s="486"/>
      <c r="R189" s="486"/>
      <c r="S189" s="486"/>
      <c r="T189" s="486"/>
      <c r="U189" s="483"/>
      <c r="V189" s="486"/>
      <c r="W189" s="483"/>
      <c r="X189" s="86" t="str">
        <f t="shared" si="0"/>
        <v/>
      </c>
      <c r="Y189" s="465"/>
      <c r="Z189" s="466"/>
      <c r="AA189" s="223" t="str">
        <f>+IF(T189="UI",'Tasas por grupos escalonada'!$C$32,IF(T189="UYU",'Tasas por grupos escalonada'!$C$31,IF(T189="USD",'Tasas por grupos escalonada'!$C$33,"")))</f>
        <v/>
      </c>
      <c r="AB189" s="486"/>
      <c r="AC189" s="486"/>
      <c r="AD189" s="486"/>
      <c r="AE189" s="486"/>
      <c r="AF189" s="90" t="str">
        <f t="shared" si="1"/>
        <v/>
      </c>
      <c r="AG189" s="91" t="str">
        <f t="shared" si="2"/>
        <v/>
      </c>
      <c r="AH189" s="92" t="str">
        <f t="shared" si="3"/>
        <v/>
      </c>
      <c r="AI189" s="93" t="str">
        <f t="shared" si="4"/>
        <v/>
      </c>
      <c r="AJ189" s="93" t="str">
        <f t="shared" si="5"/>
        <v/>
      </c>
      <c r="AK189" s="289" t="str">
        <f t="shared" si="6"/>
        <v/>
      </c>
      <c r="AL189" s="99" t="str">
        <f t="shared" si="7"/>
        <v/>
      </c>
      <c r="AN189" s="34" t="b">
        <f t="shared" si="8"/>
        <v>0</v>
      </c>
    </row>
    <row r="190" spans="1:40" ht="15.75" customHeight="1">
      <c r="A190" s="483"/>
      <c r="B190" s="486"/>
      <c r="C190" s="483"/>
      <c r="D190" s="487"/>
      <c r="E190" s="487"/>
      <c r="F190" s="486"/>
      <c r="G190" s="486" t="str">
        <f>+IFERROR(VLOOKUP(F190,Listas!$B:$C,2,0),"")</f>
        <v/>
      </c>
      <c r="H190" s="486"/>
      <c r="I190" s="486"/>
      <c r="J190" s="486"/>
      <c r="K190" s="483"/>
      <c r="L190" s="483"/>
      <c r="M190" s="547"/>
      <c r="N190" s="483"/>
      <c r="O190" s="487"/>
      <c r="P190" s="484"/>
      <c r="Q190" s="486"/>
      <c r="R190" s="486"/>
      <c r="S190" s="486"/>
      <c r="T190" s="486"/>
      <c r="U190" s="483"/>
      <c r="V190" s="486"/>
      <c r="W190" s="483"/>
      <c r="X190" s="86" t="str">
        <f t="shared" si="0"/>
        <v/>
      </c>
      <c r="Y190" s="465"/>
      <c r="Z190" s="466"/>
      <c r="AA190" s="223" t="str">
        <f>+IF(T190="UI",'Tasas por grupos escalonada'!$C$32,IF(T190="UYU",'Tasas por grupos escalonada'!$C$31,IF(T190="USD",'Tasas por grupos escalonada'!$C$33,"")))</f>
        <v/>
      </c>
      <c r="AB190" s="486"/>
      <c r="AC190" s="486"/>
      <c r="AD190" s="486"/>
      <c r="AE190" s="486"/>
      <c r="AF190" s="90" t="str">
        <f t="shared" si="1"/>
        <v/>
      </c>
      <c r="AG190" s="91" t="str">
        <f t="shared" si="2"/>
        <v/>
      </c>
      <c r="AH190" s="92" t="str">
        <f t="shared" si="3"/>
        <v/>
      </c>
      <c r="AI190" s="93" t="str">
        <f t="shared" si="4"/>
        <v/>
      </c>
      <c r="AJ190" s="93" t="str">
        <f t="shared" si="5"/>
        <v/>
      </c>
      <c r="AK190" s="289" t="str">
        <f t="shared" si="6"/>
        <v/>
      </c>
      <c r="AL190" s="99" t="str">
        <f t="shared" si="7"/>
        <v/>
      </c>
      <c r="AN190" s="34" t="b">
        <f t="shared" si="8"/>
        <v>0</v>
      </c>
    </row>
    <row r="191" spans="1:40" ht="15.75" customHeight="1">
      <c r="A191" s="483"/>
      <c r="B191" s="486"/>
      <c r="C191" s="483"/>
      <c r="D191" s="487"/>
      <c r="E191" s="487"/>
      <c r="F191" s="486"/>
      <c r="G191" s="486" t="str">
        <f>+IFERROR(VLOOKUP(F191,Listas!$B:$C,2,0),"")</f>
        <v/>
      </c>
      <c r="H191" s="486"/>
      <c r="I191" s="486"/>
      <c r="J191" s="486"/>
      <c r="K191" s="483"/>
      <c r="L191" s="483"/>
      <c r="M191" s="547"/>
      <c r="N191" s="483"/>
      <c r="O191" s="487"/>
      <c r="P191" s="484"/>
      <c r="Q191" s="486"/>
      <c r="R191" s="486"/>
      <c r="S191" s="486"/>
      <c r="T191" s="486"/>
      <c r="U191" s="483"/>
      <c r="V191" s="486"/>
      <c r="W191" s="483"/>
      <c r="X191" s="86" t="str">
        <f t="shared" si="0"/>
        <v/>
      </c>
      <c r="Y191" s="465"/>
      <c r="Z191" s="466"/>
      <c r="AA191" s="223" t="str">
        <f>+IF(T191="UI",'Tasas por grupos escalonada'!$C$32,IF(T191="UYU",'Tasas por grupos escalonada'!$C$31,IF(T191="USD",'Tasas por grupos escalonada'!$C$33,"")))</f>
        <v/>
      </c>
      <c r="AB191" s="486"/>
      <c r="AC191" s="486"/>
      <c r="AD191" s="486"/>
      <c r="AE191" s="486"/>
      <c r="AF191" s="90" t="str">
        <f t="shared" si="1"/>
        <v/>
      </c>
      <c r="AG191" s="91" t="str">
        <f t="shared" si="2"/>
        <v/>
      </c>
      <c r="AH191" s="92" t="str">
        <f t="shared" si="3"/>
        <v/>
      </c>
      <c r="AI191" s="93" t="str">
        <f t="shared" si="4"/>
        <v/>
      </c>
      <c r="AJ191" s="93" t="str">
        <f t="shared" si="5"/>
        <v/>
      </c>
      <c r="AK191" s="289" t="str">
        <f t="shared" si="6"/>
        <v/>
      </c>
      <c r="AL191" s="99" t="str">
        <f t="shared" si="7"/>
        <v/>
      </c>
      <c r="AN191" s="34" t="b">
        <f t="shared" si="8"/>
        <v>0</v>
      </c>
    </row>
    <row r="192" spans="1:40" ht="15.75" customHeight="1">
      <c r="A192" s="483"/>
      <c r="B192" s="486"/>
      <c r="C192" s="483"/>
      <c r="D192" s="487"/>
      <c r="E192" s="487"/>
      <c r="F192" s="486"/>
      <c r="G192" s="486" t="str">
        <f>+IFERROR(VLOOKUP(F192,Listas!$B:$C,2,0),"")</f>
        <v/>
      </c>
      <c r="H192" s="486"/>
      <c r="I192" s="486"/>
      <c r="J192" s="486"/>
      <c r="K192" s="483"/>
      <c r="L192" s="483"/>
      <c r="M192" s="547"/>
      <c r="N192" s="483"/>
      <c r="O192" s="487"/>
      <c r="P192" s="484"/>
      <c r="Q192" s="486"/>
      <c r="R192" s="486"/>
      <c r="S192" s="486"/>
      <c r="T192" s="486"/>
      <c r="U192" s="483"/>
      <c r="V192" s="486"/>
      <c r="W192" s="483"/>
      <c r="X192" s="86" t="str">
        <f t="shared" si="0"/>
        <v/>
      </c>
      <c r="Y192" s="465"/>
      <c r="Z192" s="466"/>
      <c r="AA192" s="223" t="str">
        <f>+IF(T192="UI",'Tasas por grupos escalonada'!$C$32,IF(T192="UYU",'Tasas por grupos escalonada'!$C$31,IF(T192="USD",'Tasas por grupos escalonada'!$C$33,"")))</f>
        <v/>
      </c>
      <c r="AB192" s="486"/>
      <c r="AC192" s="486"/>
      <c r="AD192" s="486"/>
      <c r="AE192" s="486"/>
      <c r="AF192" s="90" t="str">
        <f t="shared" si="1"/>
        <v/>
      </c>
      <c r="AG192" s="91" t="str">
        <f t="shared" si="2"/>
        <v/>
      </c>
      <c r="AH192" s="92" t="str">
        <f t="shared" si="3"/>
        <v/>
      </c>
      <c r="AI192" s="93" t="str">
        <f t="shared" si="4"/>
        <v/>
      </c>
      <c r="AJ192" s="93" t="str">
        <f t="shared" si="5"/>
        <v/>
      </c>
      <c r="AK192" s="289" t="str">
        <f t="shared" si="6"/>
        <v/>
      </c>
      <c r="AL192" s="99" t="str">
        <f t="shared" si="7"/>
        <v/>
      </c>
      <c r="AN192" s="34" t="b">
        <f t="shared" si="8"/>
        <v>0</v>
      </c>
    </row>
    <row r="193" spans="1:40" ht="15.75" customHeight="1">
      <c r="A193" s="483"/>
      <c r="B193" s="486"/>
      <c r="C193" s="483"/>
      <c r="D193" s="487"/>
      <c r="E193" s="487"/>
      <c r="F193" s="486"/>
      <c r="G193" s="486" t="str">
        <f>+IFERROR(VLOOKUP(F193,Listas!$B:$C,2,0),"")</f>
        <v/>
      </c>
      <c r="H193" s="486"/>
      <c r="I193" s="486"/>
      <c r="J193" s="486"/>
      <c r="K193" s="483"/>
      <c r="L193" s="483"/>
      <c r="M193" s="547"/>
      <c r="N193" s="483"/>
      <c r="O193" s="487"/>
      <c r="P193" s="484"/>
      <c r="Q193" s="486"/>
      <c r="R193" s="486"/>
      <c r="S193" s="486"/>
      <c r="T193" s="486"/>
      <c r="U193" s="483"/>
      <c r="V193" s="486"/>
      <c r="W193" s="483"/>
      <c r="X193" s="86" t="str">
        <f t="shared" si="0"/>
        <v/>
      </c>
      <c r="Y193" s="465"/>
      <c r="Z193" s="466"/>
      <c r="AA193" s="223" t="str">
        <f>+IF(T193="UI",'Tasas por grupos escalonada'!$C$32,IF(T193="UYU",'Tasas por grupos escalonada'!$C$31,IF(T193="USD",'Tasas por grupos escalonada'!$C$33,"")))</f>
        <v/>
      </c>
      <c r="AB193" s="486"/>
      <c r="AC193" s="486"/>
      <c r="AD193" s="486"/>
      <c r="AE193" s="486"/>
      <c r="AF193" s="90" t="str">
        <f t="shared" si="1"/>
        <v/>
      </c>
      <c r="AG193" s="91" t="str">
        <f t="shared" si="2"/>
        <v/>
      </c>
      <c r="AH193" s="92" t="str">
        <f t="shared" si="3"/>
        <v/>
      </c>
      <c r="AI193" s="93" t="str">
        <f t="shared" si="4"/>
        <v/>
      </c>
      <c r="AJ193" s="93" t="str">
        <f t="shared" si="5"/>
        <v/>
      </c>
      <c r="AK193" s="289" t="str">
        <f t="shared" si="6"/>
        <v/>
      </c>
      <c r="AL193" s="99" t="str">
        <f t="shared" si="7"/>
        <v/>
      </c>
      <c r="AN193" s="34" t="b">
        <f t="shared" si="8"/>
        <v>0</v>
      </c>
    </row>
    <row r="194" spans="1:40" ht="15.75" customHeight="1">
      <c r="A194" s="483"/>
      <c r="B194" s="486"/>
      <c r="C194" s="483"/>
      <c r="D194" s="487"/>
      <c r="E194" s="487"/>
      <c r="F194" s="486"/>
      <c r="G194" s="486" t="str">
        <f>+IFERROR(VLOOKUP(F194,Listas!$B:$C,2,0),"")</f>
        <v/>
      </c>
      <c r="H194" s="486"/>
      <c r="I194" s="486"/>
      <c r="J194" s="486"/>
      <c r="K194" s="483"/>
      <c r="L194" s="483"/>
      <c r="M194" s="547"/>
      <c r="N194" s="483"/>
      <c r="O194" s="487"/>
      <c r="P194" s="484"/>
      <c r="Q194" s="486"/>
      <c r="R194" s="486"/>
      <c r="S194" s="486"/>
      <c r="T194" s="486"/>
      <c r="U194" s="483"/>
      <c r="V194" s="486"/>
      <c r="W194" s="483"/>
      <c r="X194" s="86" t="str">
        <f t="shared" si="0"/>
        <v/>
      </c>
      <c r="Y194" s="465"/>
      <c r="Z194" s="466"/>
      <c r="AA194" s="223" t="str">
        <f>+IF(T194="UI",'Tasas por grupos escalonada'!$C$32,IF(T194="UYU",'Tasas por grupos escalonada'!$C$31,IF(T194="USD",'Tasas por grupos escalonada'!$C$33,"")))</f>
        <v/>
      </c>
      <c r="AB194" s="486"/>
      <c r="AC194" s="486"/>
      <c r="AD194" s="486"/>
      <c r="AE194" s="486"/>
      <c r="AF194" s="90" t="str">
        <f t="shared" si="1"/>
        <v/>
      </c>
      <c r="AG194" s="91" t="str">
        <f t="shared" si="2"/>
        <v/>
      </c>
      <c r="AH194" s="92" t="str">
        <f t="shared" si="3"/>
        <v/>
      </c>
      <c r="AI194" s="93" t="str">
        <f t="shared" si="4"/>
        <v/>
      </c>
      <c r="AJ194" s="93" t="str">
        <f t="shared" si="5"/>
        <v/>
      </c>
      <c r="AK194" s="289" t="str">
        <f t="shared" si="6"/>
        <v/>
      </c>
      <c r="AL194" s="99" t="str">
        <f t="shared" si="7"/>
        <v/>
      </c>
      <c r="AN194" s="34" t="b">
        <f t="shared" si="8"/>
        <v>0</v>
      </c>
    </row>
    <row r="195" spans="1:40" ht="15.75" customHeight="1">
      <c r="A195" s="483"/>
      <c r="B195" s="486"/>
      <c r="C195" s="483"/>
      <c r="D195" s="487"/>
      <c r="E195" s="487"/>
      <c r="F195" s="486"/>
      <c r="G195" s="486" t="str">
        <f>+IFERROR(VLOOKUP(F195,Listas!$B:$C,2,0),"")</f>
        <v/>
      </c>
      <c r="H195" s="486"/>
      <c r="I195" s="486"/>
      <c r="J195" s="486"/>
      <c r="K195" s="483"/>
      <c r="L195" s="483"/>
      <c r="M195" s="547"/>
      <c r="N195" s="483"/>
      <c r="O195" s="487"/>
      <c r="P195" s="484"/>
      <c r="Q195" s="486"/>
      <c r="R195" s="486"/>
      <c r="S195" s="486"/>
      <c r="T195" s="486"/>
      <c r="U195" s="483"/>
      <c r="V195" s="486"/>
      <c r="W195" s="483"/>
      <c r="X195" s="86" t="str">
        <f t="shared" si="0"/>
        <v/>
      </c>
      <c r="Y195" s="465"/>
      <c r="Z195" s="466"/>
      <c r="AA195" s="223" t="str">
        <f>+IF(T195="UI",'Tasas por grupos escalonada'!$C$32,IF(T195="UYU",'Tasas por grupos escalonada'!$C$31,IF(T195="USD",'Tasas por grupos escalonada'!$C$33,"")))</f>
        <v/>
      </c>
      <c r="AB195" s="486"/>
      <c r="AC195" s="486"/>
      <c r="AD195" s="486"/>
      <c r="AE195" s="486"/>
      <c r="AF195" s="90" t="str">
        <f t="shared" si="1"/>
        <v/>
      </c>
      <c r="AG195" s="91" t="str">
        <f t="shared" si="2"/>
        <v/>
      </c>
      <c r="AH195" s="92" t="str">
        <f t="shared" si="3"/>
        <v/>
      </c>
      <c r="AI195" s="93" t="str">
        <f t="shared" si="4"/>
        <v/>
      </c>
      <c r="AJ195" s="93" t="str">
        <f t="shared" si="5"/>
        <v/>
      </c>
      <c r="AK195" s="289" t="str">
        <f t="shared" si="6"/>
        <v/>
      </c>
      <c r="AL195" s="99" t="str">
        <f t="shared" si="7"/>
        <v/>
      </c>
      <c r="AN195" s="34" t="b">
        <f t="shared" si="8"/>
        <v>0</v>
      </c>
    </row>
    <row r="196" spans="1:40" ht="15.75" customHeight="1">
      <c r="A196" s="483"/>
      <c r="B196" s="486"/>
      <c r="C196" s="483"/>
      <c r="D196" s="487"/>
      <c r="E196" s="487"/>
      <c r="F196" s="486"/>
      <c r="G196" s="486" t="str">
        <f>+IFERROR(VLOOKUP(F196,Listas!$B:$C,2,0),"")</f>
        <v/>
      </c>
      <c r="H196" s="486"/>
      <c r="I196" s="486"/>
      <c r="J196" s="486"/>
      <c r="K196" s="483"/>
      <c r="L196" s="483"/>
      <c r="M196" s="547"/>
      <c r="N196" s="483"/>
      <c r="O196" s="487"/>
      <c r="P196" s="484"/>
      <c r="Q196" s="486"/>
      <c r="R196" s="486"/>
      <c r="S196" s="486"/>
      <c r="T196" s="486"/>
      <c r="U196" s="483"/>
      <c r="V196" s="486"/>
      <c r="W196" s="483"/>
      <c r="X196" s="86" t="str">
        <f t="shared" si="0"/>
        <v/>
      </c>
      <c r="Y196" s="465"/>
      <c r="Z196" s="466"/>
      <c r="AA196" s="223" t="str">
        <f>+IF(T196="UI",'Tasas por grupos escalonada'!$C$32,IF(T196="UYU",'Tasas por grupos escalonada'!$C$31,IF(T196="USD",'Tasas por grupos escalonada'!$C$33,"")))</f>
        <v/>
      </c>
      <c r="AB196" s="486"/>
      <c r="AC196" s="486"/>
      <c r="AD196" s="486"/>
      <c r="AE196" s="486"/>
      <c r="AF196" s="90" t="str">
        <f t="shared" si="1"/>
        <v/>
      </c>
      <c r="AG196" s="91" t="str">
        <f t="shared" si="2"/>
        <v/>
      </c>
      <c r="AH196" s="92" t="str">
        <f t="shared" si="3"/>
        <v/>
      </c>
      <c r="AI196" s="93" t="str">
        <f t="shared" si="4"/>
        <v/>
      </c>
      <c r="AJ196" s="93" t="str">
        <f t="shared" si="5"/>
        <v/>
      </c>
      <c r="AK196" s="289" t="str">
        <f t="shared" si="6"/>
        <v/>
      </c>
      <c r="AL196" s="99" t="str">
        <f t="shared" si="7"/>
        <v/>
      </c>
      <c r="AN196" s="34" t="b">
        <f t="shared" si="8"/>
        <v>0</v>
      </c>
    </row>
    <row r="197" spans="1:40" ht="15.75" customHeight="1">
      <c r="A197" s="483"/>
      <c r="B197" s="486"/>
      <c r="C197" s="483"/>
      <c r="D197" s="487"/>
      <c r="E197" s="487"/>
      <c r="F197" s="486"/>
      <c r="G197" s="486" t="str">
        <f>+IFERROR(VLOOKUP(F197,Listas!$B:$C,2,0),"")</f>
        <v/>
      </c>
      <c r="H197" s="486"/>
      <c r="I197" s="486"/>
      <c r="J197" s="486"/>
      <c r="K197" s="483"/>
      <c r="L197" s="483"/>
      <c r="M197" s="547"/>
      <c r="N197" s="483"/>
      <c r="O197" s="487"/>
      <c r="P197" s="484"/>
      <c r="Q197" s="486"/>
      <c r="R197" s="486"/>
      <c r="S197" s="486"/>
      <c r="T197" s="486"/>
      <c r="U197" s="483"/>
      <c r="V197" s="486"/>
      <c r="W197" s="483"/>
      <c r="X197" s="86" t="str">
        <f t="shared" si="0"/>
        <v/>
      </c>
      <c r="Y197" s="465"/>
      <c r="Z197" s="466"/>
      <c r="AA197" s="223" t="str">
        <f>+IF(T197="UI",'Tasas por grupos escalonada'!$C$32,IF(T197="UYU",'Tasas por grupos escalonada'!$C$31,IF(T197="USD",'Tasas por grupos escalonada'!$C$33,"")))</f>
        <v/>
      </c>
      <c r="AB197" s="486"/>
      <c r="AC197" s="486"/>
      <c r="AD197" s="486"/>
      <c r="AE197" s="486"/>
      <c r="AF197" s="90" t="str">
        <f t="shared" si="1"/>
        <v/>
      </c>
      <c r="AG197" s="91" t="str">
        <f t="shared" si="2"/>
        <v/>
      </c>
      <c r="AH197" s="92" t="str">
        <f t="shared" si="3"/>
        <v/>
      </c>
      <c r="AI197" s="93" t="str">
        <f t="shared" si="4"/>
        <v/>
      </c>
      <c r="AJ197" s="93" t="str">
        <f t="shared" si="5"/>
        <v/>
      </c>
      <c r="AK197" s="289" t="str">
        <f t="shared" si="6"/>
        <v/>
      </c>
      <c r="AL197" s="99" t="str">
        <f t="shared" si="7"/>
        <v/>
      </c>
      <c r="AN197" s="34" t="b">
        <f t="shared" si="8"/>
        <v>0</v>
      </c>
    </row>
    <row r="198" spans="1:40" ht="15.75" customHeight="1">
      <c r="A198" s="483"/>
      <c r="B198" s="486"/>
      <c r="C198" s="483"/>
      <c r="D198" s="487"/>
      <c r="E198" s="487"/>
      <c r="F198" s="486"/>
      <c r="G198" s="486" t="str">
        <f>+IFERROR(VLOOKUP(F198,Listas!$B:$C,2,0),"")</f>
        <v/>
      </c>
      <c r="H198" s="486"/>
      <c r="I198" s="486"/>
      <c r="J198" s="486"/>
      <c r="K198" s="483"/>
      <c r="L198" s="483"/>
      <c r="M198" s="547"/>
      <c r="N198" s="483"/>
      <c r="O198" s="487"/>
      <c r="P198" s="484"/>
      <c r="Q198" s="486"/>
      <c r="R198" s="486"/>
      <c r="S198" s="486"/>
      <c r="T198" s="486"/>
      <c r="U198" s="483"/>
      <c r="V198" s="486"/>
      <c r="W198" s="483"/>
      <c r="X198" s="86" t="str">
        <f t="shared" si="0"/>
        <v/>
      </c>
      <c r="Y198" s="465"/>
      <c r="Z198" s="466"/>
      <c r="AA198" s="223" t="str">
        <f>+IF(T198="UI",'Tasas por grupos escalonada'!$C$32,IF(T198="UYU",'Tasas por grupos escalonada'!$C$31,IF(T198="USD",'Tasas por grupos escalonada'!$C$33,"")))</f>
        <v/>
      </c>
      <c r="AB198" s="486"/>
      <c r="AC198" s="486"/>
      <c r="AD198" s="486"/>
      <c r="AE198" s="486"/>
      <c r="AF198" s="90" t="str">
        <f t="shared" si="1"/>
        <v/>
      </c>
      <c r="AG198" s="91" t="str">
        <f t="shared" si="2"/>
        <v/>
      </c>
      <c r="AH198" s="92" t="str">
        <f t="shared" si="3"/>
        <v/>
      </c>
      <c r="AI198" s="93" t="str">
        <f t="shared" si="4"/>
        <v/>
      </c>
      <c r="AJ198" s="93" t="str">
        <f t="shared" si="5"/>
        <v/>
      </c>
      <c r="AK198" s="289" t="str">
        <f t="shared" si="6"/>
        <v/>
      </c>
      <c r="AL198" s="99" t="str">
        <f t="shared" si="7"/>
        <v/>
      </c>
      <c r="AN198" s="34" t="b">
        <f t="shared" si="8"/>
        <v>0</v>
      </c>
    </row>
    <row r="199" spans="1:40" ht="15.75" customHeight="1">
      <c r="A199" s="483"/>
      <c r="B199" s="486"/>
      <c r="C199" s="483"/>
      <c r="D199" s="487"/>
      <c r="E199" s="487"/>
      <c r="F199" s="486"/>
      <c r="G199" s="486" t="str">
        <f>+IFERROR(VLOOKUP(F199,Listas!$B:$C,2,0),"")</f>
        <v/>
      </c>
      <c r="H199" s="486"/>
      <c r="I199" s="486"/>
      <c r="J199" s="486"/>
      <c r="K199" s="483"/>
      <c r="L199" s="483"/>
      <c r="M199" s="547"/>
      <c r="N199" s="483"/>
      <c r="O199" s="487"/>
      <c r="P199" s="484"/>
      <c r="Q199" s="486"/>
      <c r="R199" s="486"/>
      <c r="S199" s="486"/>
      <c r="T199" s="486"/>
      <c r="U199" s="483"/>
      <c r="V199" s="486"/>
      <c r="W199" s="483"/>
      <c r="X199" s="86" t="str">
        <f t="shared" si="0"/>
        <v/>
      </c>
      <c r="Y199" s="465"/>
      <c r="Z199" s="466"/>
      <c r="AA199" s="223" t="str">
        <f>+IF(T199="UI",'Tasas por grupos escalonada'!$C$32,IF(T199="UYU",'Tasas por grupos escalonada'!$C$31,IF(T199="USD",'Tasas por grupos escalonada'!$C$33,"")))</f>
        <v/>
      </c>
      <c r="AB199" s="486"/>
      <c r="AC199" s="486"/>
      <c r="AD199" s="486"/>
      <c r="AE199" s="486"/>
      <c r="AF199" s="90" t="str">
        <f t="shared" si="1"/>
        <v/>
      </c>
      <c r="AG199" s="91" t="str">
        <f t="shared" si="2"/>
        <v/>
      </c>
      <c r="AH199" s="92" t="str">
        <f t="shared" si="3"/>
        <v/>
      </c>
      <c r="AI199" s="93" t="str">
        <f t="shared" si="4"/>
        <v/>
      </c>
      <c r="AJ199" s="93" t="str">
        <f t="shared" si="5"/>
        <v/>
      </c>
      <c r="AK199" s="289" t="str">
        <f t="shared" si="6"/>
        <v/>
      </c>
      <c r="AL199" s="99" t="str">
        <f t="shared" si="7"/>
        <v/>
      </c>
      <c r="AN199" s="34" t="b">
        <f t="shared" si="8"/>
        <v>0</v>
      </c>
    </row>
    <row r="200" spans="1:40" ht="15.75" customHeight="1">
      <c r="A200" s="483"/>
      <c r="B200" s="486"/>
      <c r="C200" s="483"/>
      <c r="D200" s="487"/>
      <c r="E200" s="487"/>
      <c r="F200" s="486"/>
      <c r="G200" s="486" t="str">
        <f>+IFERROR(VLOOKUP(F200,Listas!$B:$C,2,0),"")</f>
        <v/>
      </c>
      <c r="H200" s="486"/>
      <c r="I200" s="486"/>
      <c r="J200" s="486"/>
      <c r="K200" s="483"/>
      <c r="L200" s="483"/>
      <c r="M200" s="547"/>
      <c r="N200" s="483"/>
      <c r="O200" s="487"/>
      <c r="P200" s="484"/>
      <c r="Q200" s="486"/>
      <c r="R200" s="486"/>
      <c r="S200" s="486"/>
      <c r="T200" s="486"/>
      <c r="U200" s="483"/>
      <c r="V200" s="486"/>
      <c r="W200" s="483"/>
      <c r="X200" s="86" t="str">
        <f t="shared" si="0"/>
        <v/>
      </c>
      <c r="Y200" s="465"/>
      <c r="Z200" s="466"/>
      <c r="AA200" s="223" t="str">
        <f>+IF(T200="UI",'Tasas por grupos escalonada'!$C$32,IF(T200="UYU",'Tasas por grupos escalonada'!$C$31,IF(T200="USD",'Tasas por grupos escalonada'!$C$33,"")))</f>
        <v/>
      </c>
      <c r="AB200" s="486"/>
      <c r="AC200" s="486"/>
      <c r="AD200" s="486"/>
      <c r="AE200" s="486"/>
      <c r="AF200" s="90" t="str">
        <f t="shared" si="1"/>
        <v/>
      </c>
      <c r="AG200" s="91" t="str">
        <f t="shared" si="2"/>
        <v/>
      </c>
      <c r="AH200" s="92" t="str">
        <f t="shared" si="3"/>
        <v/>
      </c>
      <c r="AI200" s="93" t="str">
        <f t="shared" si="4"/>
        <v/>
      </c>
      <c r="AJ200" s="93" t="str">
        <f t="shared" si="5"/>
        <v/>
      </c>
      <c r="AK200" s="289" t="str">
        <f t="shared" si="6"/>
        <v/>
      </c>
      <c r="AL200" s="99" t="str">
        <f t="shared" si="7"/>
        <v/>
      </c>
      <c r="AN200" s="34" t="b">
        <f t="shared" si="8"/>
        <v>0</v>
      </c>
    </row>
    <row r="201" spans="1:40" ht="14.25" customHeight="1">
      <c r="A201" s="483"/>
      <c r="B201" s="486"/>
      <c r="C201" s="483"/>
      <c r="D201" s="487"/>
      <c r="E201" s="487"/>
      <c r="F201" s="486"/>
      <c r="G201" s="486" t="str">
        <f>+IFERROR(VLOOKUP(F201,Listas!$B:$C,2,0),"")</f>
        <v/>
      </c>
      <c r="H201" s="486"/>
      <c r="I201" s="486"/>
      <c r="J201" s="486"/>
      <c r="K201" s="483"/>
      <c r="L201" s="483"/>
      <c r="M201" s="547"/>
      <c r="N201" s="483"/>
      <c r="O201" s="487"/>
      <c r="P201" s="484"/>
      <c r="Q201" s="486"/>
      <c r="R201" s="486"/>
      <c r="S201" s="486"/>
      <c r="T201" s="486"/>
      <c r="U201" s="483"/>
      <c r="V201" s="486"/>
      <c r="W201" s="483"/>
      <c r="X201" s="86" t="str">
        <f t="shared" si="0"/>
        <v/>
      </c>
      <c r="Y201" s="465"/>
      <c r="Z201" s="466"/>
      <c r="AA201" s="223" t="str">
        <f>+IF(T201="UI",'Tasas por grupos escalonada'!$C$32,IF(T201="UYU",'Tasas por grupos escalonada'!$C$31,IF(T201="USD",'Tasas por grupos escalonada'!$C$33,"")))</f>
        <v/>
      </c>
      <c r="AB201" s="486"/>
      <c r="AC201" s="486"/>
      <c r="AD201" s="486"/>
      <c r="AE201" s="486"/>
      <c r="AF201" s="90" t="str">
        <f t="shared" si="1"/>
        <v/>
      </c>
      <c r="AG201" s="91" t="str">
        <f t="shared" si="2"/>
        <v/>
      </c>
      <c r="AH201" s="92" t="str">
        <f t="shared" si="3"/>
        <v/>
      </c>
      <c r="AI201" s="93" t="str">
        <f t="shared" si="4"/>
        <v/>
      </c>
      <c r="AJ201" s="93" t="str">
        <f t="shared" si="5"/>
        <v/>
      </c>
      <c r="AK201" s="289" t="str">
        <f t="shared" si="6"/>
        <v/>
      </c>
      <c r="AL201" s="99" t="str">
        <f t="shared" si="7"/>
        <v/>
      </c>
      <c r="AN201" s="34" t="b">
        <f t="shared" si="8"/>
        <v>0</v>
      </c>
    </row>
    <row r="202" spans="1:40" ht="14.25" customHeight="1">
      <c r="A202" s="483"/>
      <c r="B202" s="486"/>
      <c r="C202" s="483"/>
      <c r="D202" s="487"/>
      <c r="E202" s="487"/>
      <c r="F202" s="486"/>
      <c r="G202" s="486" t="str">
        <f>+IFERROR(VLOOKUP(F202,Listas!$B:$C,2,0),"")</f>
        <v/>
      </c>
      <c r="H202" s="486"/>
      <c r="I202" s="486"/>
      <c r="J202" s="486"/>
      <c r="K202" s="483"/>
      <c r="L202" s="483"/>
      <c r="M202" s="547"/>
      <c r="N202" s="483"/>
      <c r="O202" s="487"/>
      <c r="P202" s="484"/>
      <c r="Q202" s="486"/>
      <c r="R202" s="486"/>
      <c r="S202" s="486"/>
      <c r="T202" s="486"/>
      <c r="U202" s="483"/>
      <c r="V202" s="486"/>
      <c r="W202" s="483"/>
      <c r="X202" s="86" t="str">
        <f t="shared" si="0"/>
        <v/>
      </c>
      <c r="Y202" s="465"/>
      <c r="Z202" s="466"/>
      <c r="AA202" s="223" t="str">
        <f>+IF(T202="UI",'Tasas por grupos escalonada'!$C$32,IF(T202="UYU",'Tasas por grupos escalonada'!$C$31,IF(T202="USD",'Tasas por grupos escalonada'!$C$33,"")))</f>
        <v/>
      </c>
      <c r="AB202" s="486"/>
      <c r="AC202" s="486"/>
      <c r="AD202" s="486"/>
      <c r="AE202" s="486"/>
      <c r="AF202" s="90" t="str">
        <f t="shared" si="1"/>
        <v/>
      </c>
      <c r="AG202" s="91" t="str">
        <f t="shared" si="2"/>
        <v/>
      </c>
      <c r="AH202" s="92" t="str">
        <f t="shared" si="3"/>
        <v/>
      </c>
      <c r="AI202" s="93" t="str">
        <f t="shared" si="4"/>
        <v/>
      </c>
      <c r="AJ202" s="93" t="str">
        <f t="shared" si="5"/>
        <v/>
      </c>
      <c r="AK202" s="289" t="str">
        <f t="shared" si="6"/>
        <v/>
      </c>
      <c r="AL202" s="99" t="str">
        <f t="shared" si="7"/>
        <v/>
      </c>
      <c r="AN202" s="34" t="b">
        <f t="shared" si="8"/>
        <v>0</v>
      </c>
    </row>
    <row r="203" spans="1:40" ht="14.25" customHeight="1">
      <c r="A203" s="483"/>
      <c r="B203" s="486"/>
      <c r="C203" s="483"/>
      <c r="D203" s="487"/>
      <c r="E203" s="487"/>
      <c r="F203" s="486"/>
      <c r="G203" s="486" t="str">
        <f>+IFERROR(VLOOKUP(F203,Listas!$B:$C,2,0),"")</f>
        <v/>
      </c>
      <c r="H203" s="486"/>
      <c r="I203" s="486"/>
      <c r="J203" s="486"/>
      <c r="K203" s="483"/>
      <c r="L203" s="483"/>
      <c r="M203" s="547"/>
      <c r="N203" s="483"/>
      <c r="O203" s="487"/>
      <c r="P203" s="484"/>
      <c r="Q203" s="486"/>
      <c r="R203" s="486"/>
      <c r="S203" s="486"/>
      <c r="T203" s="486"/>
      <c r="U203" s="483"/>
      <c r="V203" s="486"/>
      <c r="W203" s="483"/>
      <c r="X203" s="86" t="str">
        <f t="shared" si="0"/>
        <v/>
      </c>
      <c r="Y203" s="465"/>
      <c r="Z203" s="466"/>
      <c r="AA203" s="223" t="str">
        <f>+IF(T203="UI",'Tasas por grupos escalonada'!$C$32,IF(T203="UYU",'Tasas por grupos escalonada'!$C$31,IF(T203="USD",'Tasas por grupos escalonada'!$C$33,"")))</f>
        <v/>
      </c>
      <c r="AB203" s="486"/>
      <c r="AC203" s="486"/>
      <c r="AD203" s="486"/>
      <c r="AE203" s="486"/>
      <c r="AF203" s="90" t="str">
        <f t="shared" si="1"/>
        <v/>
      </c>
      <c r="AG203" s="91" t="str">
        <f t="shared" si="2"/>
        <v/>
      </c>
      <c r="AH203" s="92" t="str">
        <f t="shared" si="3"/>
        <v/>
      </c>
      <c r="AI203" s="93" t="str">
        <f t="shared" si="4"/>
        <v/>
      </c>
      <c r="AJ203" s="93" t="str">
        <f t="shared" si="5"/>
        <v/>
      </c>
      <c r="AK203" s="289" t="str">
        <f t="shared" si="6"/>
        <v/>
      </c>
      <c r="AL203" s="99" t="str">
        <f t="shared" si="7"/>
        <v/>
      </c>
      <c r="AN203" s="34" t="b">
        <f t="shared" si="8"/>
        <v>0</v>
      </c>
    </row>
    <row r="204" spans="1:40" ht="14.25" customHeight="1">
      <c r="A204" s="483"/>
      <c r="B204" s="486"/>
      <c r="C204" s="483"/>
      <c r="D204" s="487"/>
      <c r="E204" s="487"/>
      <c r="F204" s="486"/>
      <c r="G204" s="486" t="str">
        <f>+IFERROR(VLOOKUP(F204,Listas!$B:$C,2,0),"")</f>
        <v/>
      </c>
      <c r="H204" s="486"/>
      <c r="I204" s="486"/>
      <c r="J204" s="486"/>
      <c r="K204" s="483"/>
      <c r="L204" s="483"/>
      <c r="M204" s="547"/>
      <c r="N204" s="483"/>
      <c r="O204" s="487"/>
      <c r="P204" s="484"/>
      <c r="Q204" s="486"/>
      <c r="R204" s="486"/>
      <c r="S204" s="486"/>
      <c r="T204" s="486"/>
      <c r="U204" s="483"/>
      <c r="V204" s="486"/>
      <c r="W204" s="483"/>
      <c r="X204" s="86" t="str">
        <f t="shared" si="0"/>
        <v/>
      </c>
      <c r="Y204" s="465"/>
      <c r="Z204" s="466"/>
      <c r="AA204" s="223" t="str">
        <f>+IF(T204="UI",'Tasas por grupos escalonada'!$C$32,IF(T204="UYU",'Tasas por grupos escalonada'!$C$31,IF(T204="USD",'Tasas por grupos escalonada'!$C$33,"")))</f>
        <v/>
      </c>
      <c r="AB204" s="486"/>
      <c r="AC204" s="486"/>
      <c r="AD204" s="486"/>
      <c r="AE204" s="486"/>
      <c r="AF204" s="90" t="str">
        <f t="shared" si="1"/>
        <v/>
      </c>
      <c r="AG204" s="91" t="str">
        <f t="shared" si="2"/>
        <v/>
      </c>
      <c r="AH204" s="92" t="str">
        <f t="shared" si="3"/>
        <v/>
      </c>
      <c r="AI204" s="93" t="str">
        <f t="shared" si="4"/>
        <v/>
      </c>
      <c r="AJ204" s="93" t="str">
        <f t="shared" si="5"/>
        <v/>
      </c>
      <c r="AK204" s="289" t="str">
        <f t="shared" si="6"/>
        <v/>
      </c>
      <c r="AL204" s="99" t="str">
        <f t="shared" si="7"/>
        <v/>
      </c>
      <c r="AN204" s="34" t="b">
        <f t="shared" si="8"/>
        <v>0</v>
      </c>
    </row>
    <row r="205" spans="1:40" ht="14.25" customHeight="1">
      <c r="A205" s="483"/>
      <c r="B205" s="486"/>
      <c r="C205" s="483"/>
      <c r="D205" s="487"/>
      <c r="E205" s="487"/>
      <c r="F205" s="486"/>
      <c r="G205" s="486" t="str">
        <f>+IFERROR(VLOOKUP(F205,Listas!$B:$C,2,0),"")</f>
        <v/>
      </c>
      <c r="H205" s="486"/>
      <c r="I205" s="486"/>
      <c r="J205" s="486"/>
      <c r="K205" s="483"/>
      <c r="L205" s="483"/>
      <c r="M205" s="547"/>
      <c r="N205" s="483"/>
      <c r="O205" s="487"/>
      <c r="P205" s="484"/>
      <c r="Q205" s="486"/>
      <c r="R205" s="486"/>
      <c r="S205" s="486"/>
      <c r="T205" s="486"/>
      <c r="U205" s="483"/>
      <c r="V205" s="486"/>
      <c r="W205" s="483"/>
      <c r="X205" s="86" t="str">
        <f t="shared" si="0"/>
        <v/>
      </c>
      <c r="Y205" s="465"/>
      <c r="Z205" s="466"/>
      <c r="AA205" s="223" t="str">
        <f>+IF(T205="UI",'Tasas por grupos escalonada'!$C$32,IF(T205="UYU",'Tasas por grupos escalonada'!$C$31,IF(T205="USD",'Tasas por grupos escalonada'!$C$33,"")))</f>
        <v/>
      </c>
      <c r="AB205" s="486"/>
      <c r="AC205" s="486"/>
      <c r="AD205" s="486"/>
      <c r="AE205" s="486"/>
      <c r="AF205" s="90" t="str">
        <f t="shared" si="1"/>
        <v/>
      </c>
      <c r="AG205" s="91" t="str">
        <f t="shared" si="2"/>
        <v/>
      </c>
      <c r="AH205" s="92" t="str">
        <f t="shared" si="3"/>
        <v/>
      </c>
      <c r="AI205" s="93" t="str">
        <f t="shared" si="4"/>
        <v/>
      </c>
      <c r="AJ205" s="93" t="str">
        <f t="shared" si="5"/>
        <v/>
      </c>
      <c r="AK205" s="289" t="str">
        <f t="shared" si="6"/>
        <v/>
      </c>
      <c r="AL205" s="99" t="str">
        <f t="shared" si="7"/>
        <v/>
      </c>
      <c r="AN205" s="34" t="b">
        <f t="shared" si="8"/>
        <v>0</v>
      </c>
    </row>
    <row r="206" spans="1:40" ht="14.25" customHeight="1">
      <c r="A206" s="483"/>
      <c r="B206" s="486"/>
      <c r="C206" s="483"/>
      <c r="D206" s="487"/>
      <c r="E206" s="487"/>
      <c r="F206" s="486"/>
      <c r="G206" s="486" t="str">
        <f>+IFERROR(VLOOKUP(F206,Listas!$B:$C,2,0),"")</f>
        <v/>
      </c>
      <c r="H206" s="486"/>
      <c r="I206" s="486"/>
      <c r="J206" s="486"/>
      <c r="K206" s="483"/>
      <c r="L206" s="483"/>
      <c r="M206" s="547"/>
      <c r="N206" s="483"/>
      <c r="O206" s="487"/>
      <c r="P206" s="484"/>
      <c r="Q206" s="486"/>
      <c r="R206" s="486"/>
      <c r="S206" s="486"/>
      <c r="T206" s="486"/>
      <c r="U206" s="483"/>
      <c r="V206" s="486"/>
      <c r="W206" s="483"/>
      <c r="X206" s="86" t="str">
        <f t="shared" si="0"/>
        <v/>
      </c>
      <c r="Y206" s="465"/>
      <c r="Z206" s="466"/>
      <c r="AA206" s="223" t="str">
        <f>+IF(T206="UI",'Tasas por grupos escalonada'!$C$32,IF(T206="UYU",'Tasas por grupos escalonada'!$C$31,IF(T206="USD",'Tasas por grupos escalonada'!$C$33,"")))</f>
        <v/>
      </c>
      <c r="AB206" s="486"/>
      <c r="AC206" s="486"/>
      <c r="AD206" s="486"/>
      <c r="AE206" s="486"/>
      <c r="AF206" s="90" t="str">
        <f t="shared" si="1"/>
        <v/>
      </c>
      <c r="AG206" s="91" t="str">
        <f t="shared" si="2"/>
        <v/>
      </c>
      <c r="AH206" s="92" t="str">
        <f t="shared" si="3"/>
        <v/>
      </c>
      <c r="AI206" s="93" t="str">
        <f t="shared" si="4"/>
        <v/>
      </c>
      <c r="AJ206" s="93" t="str">
        <f t="shared" si="5"/>
        <v/>
      </c>
      <c r="AK206" s="289" t="str">
        <f t="shared" si="6"/>
        <v/>
      </c>
      <c r="AL206" s="99" t="str">
        <f t="shared" si="7"/>
        <v/>
      </c>
      <c r="AN206" s="34" t="b">
        <f t="shared" si="8"/>
        <v>0</v>
      </c>
    </row>
    <row r="207" spans="1:40" ht="14.25" customHeight="1">
      <c r="A207" s="483"/>
      <c r="B207" s="486"/>
      <c r="C207" s="483"/>
      <c r="D207" s="487"/>
      <c r="E207" s="487"/>
      <c r="F207" s="486"/>
      <c r="G207" s="486" t="str">
        <f>+IFERROR(VLOOKUP(F207,Listas!$B:$C,2,0),"")</f>
        <v/>
      </c>
      <c r="H207" s="486"/>
      <c r="I207" s="486"/>
      <c r="J207" s="486"/>
      <c r="K207" s="483"/>
      <c r="L207" s="483"/>
      <c r="M207" s="547"/>
      <c r="N207" s="483"/>
      <c r="O207" s="487"/>
      <c r="P207" s="484"/>
      <c r="Q207" s="486"/>
      <c r="R207" s="486"/>
      <c r="S207" s="486"/>
      <c r="T207" s="486"/>
      <c r="U207" s="483"/>
      <c r="V207" s="486"/>
      <c r="W207" s="483"/>
      <c r="X207" s="86" t="str">
        <f t="shared" si="0"/>
        <v/>
      </c>
      <c r="Y207" s="465"/>
      <c r="Z207" s="466"/>
      <c r="AA207" s="223" t="str">
        <f>+IF(T207="UI",'Tasas por grupos escalonada'!$C$32,IF(T207="UYU",'Tasas por grupos escalonada'!$C$31,IF(T207="USD",'Tasas por grupos escalonada'!$C$33,"")))</f>
        <v/>
      </c>
      <c r="AB207" s="486"/>
      <c r="AC207" s="486"/>
      <c r="AD207" s="486"/>
      <c r="AE207" s="486"/>
      <c r="AF207" s="90" t="str">
        <f t="shared" si="1"/>
        <v/>
      </c>
      <c r="AG207" s="91" t="str">
        <f t="shared" si="2"/>
        <v/>
      </c>
      <c r="AH207" s="92" t="str">
        <f t="shared" si="3"/>
        <v/>
      </c>
      <c r="AI207" s="93" t="str">
        <f t="shared" si="4"/>
        <v/>
      </c>
      <c r="AJ207" s="93" t="str">
        <f t="shared" si="5"/>
        <v/>
      </c>
      <c r="AK207" s="289" t="str">
        <f t="shared" si="6"/>
        <v/>
      </c>
      <c r="AL207" s="99" t="str">
        <f t="shared" si="7"/>
        <v/>
      </c>
      <c r="AN207" s="34" t="b">
        <f t="shared" si="8"/>
        <v>0</v>
      </c>
    </row>
    <row r="208" spans="1:40" ht="14.25" customHeight="1">
      <c r="A208" s="483"/>
      <c r="B208" s="486"/>
      <c r="C208" s="483"/>
      <c r="D208" s="487"/>
      <c r="E208" s="487"/>
      <c r="F208" s="486"/>
      <c r="G208" s="486" t="str">
        <f>+IFERROR(VLOOKUP(F208,Listas!$B:$C,2,0),"")</f>
        <v/>
      </c>
      <c r="H208" s="486"/>
      <c r="I208" s="486"/>
      <c r="J208" s="486"/>
      <c r="K208" s="483"/>
      <c r="L208" s="483"/>
      <c r="M208" s="547"/>
      <c r="N208" s="483"/>
      <c r="O208" s="487"/>
      <c r="P208" s="484"/>
      <c r="Q208" s="486"/>
      <c r="R208" s="486"/>
      <c r="S208" s="486"/>
      <c r="T208" s="486"/>
      <c r="U208" s="483"/>
      <c r="V208" s="486"/>
      <c r="W208" s="483"/>
      <c r="X208" s="86" t="str">
        <f t="shared" si="0"/>
        <v/>
      </c>
      <c r="Y208" s="465"/>
      <c r="Z208" s="466"/>
      <c r="AA208" s="223" t="str">
        <f>+IF(T208="UI",'Tasas por grupos escalonada'!$C$32,IF(T208="UYU",'Tasas por grupos escalonada'!$C$31,IF(T208="USD",'Tasas por grupos escalonada'!$C$33,"")))</f>
        <v/>
      </c>
      <c r="AB208" s="486"/>
      <c r="AC208" s="486"/>
      <c r="AD208" s="486"/>
      <c r="AE208" s="486"/>
      <c r="AF208" s="90" t="str">
        <f t="shared" si="1"/>
        <v/>
      </c>
      <c r="AG208" s="91" t="str">
        <f t="shared" si="2"/>
        <v/>
      </c>
      <c r="AH208" s="92" t="str">
        <f t="shared" si="3"/>
        <v/>
      </c>
      <c r="AI208" s="93" t="str">
        <f t="shared" si="4"/>
        <v/>
      </c>
      <c r="AJ208" s="93" t="str">
        <f t="shared" si="5"/>
        <v/>
      </c>
      <c r="AK208" s="289" t="str">
        <f t="shared" si="6"/>
        <v/>
      </c>
      <c r="AL208" s="99" t="str">
        <f t="shared" si="7"/>
        <v/>
      </c>
      <c r="AN208" s="34" t="b">
        <f t="shared" si="8"/>
        <v>0</v>
      </c>
    </row>
    <row r="209" spans="1:40" ht="14.25" customHeight="1">
      <c r="A209" s="483"/>
      <c r="B209" s="486"/>
      <c r="C209" s="483"/>
      <c r="D209" s="487"/>
      <c r="E209" s="487"/>
      <c r="F209" s="486"/>
      <c r="G209" s="486" t="str">
        <f>+IFERROR(VLOOKUP(F209,Listas!$B:$C,2,0),"")</f>
        <v/>
      </c>
      <c r="H209" s="486"/>
      <c r="I209" s="486"/>
      <c r="J209" s="486"/>
      <c r="K209" s="483"/>
      <c r="L209" s="483"/>
      <c r="M209" s="547"/>
      <c r="N209" s="483"/>
      <c r="O209" s="487"/>
      <c r="P209" s="484"/>
      <c r="Q209" s="486"/>
      <c r="R209" s="486"/>
      <c r="S209" s="486"/>
      <c r="T209" s="486"/>
      <c r="U209" s="483"/>
      <c r="V209" s="486"/>
      <c r="W209" s="483"/>
      <c r="X209" s="86" t="str">
        <f t="shared" si="0"/>
        <v/>
      </c>
      <c r="Y209" s="465"/>
      <c r="Z209" s="466"/>
      <c r="AA209" s="223" t="str">
        <f>+IF(T209="UI",'Tasas por grupos escalonada'!$C$32,IF(T209="UYU",'Tasas por grupos escalonada'!$C$31,IF(T209="USD",'Tasas por grupos escalonada'!$C$33,"")))</f>
        <v/>
      </c>
      <c r="AB209" s="486"/>
      <c r="AC209" s="486"/>
      <c r="AD209" s="486"/>
      <c r="AE209" s="486"/>
      <c r="AF209" s="90" t="str">
        <f t="shared" si="1"/>
        <v/>
      </c>
      <c r="AG209" s="91" t="str">
        <f t="shared" si="2"/>
        <v/>
      </c>
      <c r="AH209" s="92" t="str">
        <f t="shared" si="3"/>
        <v/>
      </c>
      <c r="AI209" s="93" t="str">
        <f t="shared" si="4"/>
        <v/>
      </c>
      <c r="AJ209" s="93" t="str">
        <f t="shared" si="5"/>
        <v/>
      </c>
      <c r="AK209" s="289" t="str">
        <f t="shared" si="6"/>
        <v/>
      </c>
      <c r="AL209" s="99" t="str">
        <f t="shared" si="7"/>
        <v/>
      </c>
      <c r="AN209" s="34" t="b">
        <f t="shared" si="8"/>
        <v>0</v>
      </c>
    </row>
    <row r="210" spans="1:40" ht="14.25" customHeight="1">
      <c r="A210" s="483"/>
      <c r="B210" s="486"/>
      <c r="C210" s="483"/>
      <c r="D210" s="487"/>
      <c r="E210" s="487"/>
      <c r="F210" s="486"/>
      <c r="G210" s="486" t="str">
        <f>+IFERROR(VLOOKUP(F210,Listas!$B:$C,2,0),"")</f>
        <v/>
      </c>
      <c r="H210" s="486"/>
      <c r="I210" s="486"/>
      <c r="J210" s="486"/>
      <c r="K210" s="483"/>
      <c r="L210" s="483"/>
      <c r="M210" s="547"/>
      <c r="N210" s="483"/>
      <c r="O210" s="487"/>
      <c r="P210" s="484"/>
      <c r="Q210" s="486"/>
      <c r="R210" s="486"/>
      <c r="S210" s="486"/>
      <c r="T210" s="486"/>
      <c r="U210" s="483"/>
      <c r="V210" s="486"/>
      <c r="W210" s="483"/>
      <c r="X210" s="86" t="str">
        <f t="shared" si="0"/>
        <v/>
      </c>
      <c r="Y210" s="465"/>
      <c r="Z210" s="466"/>
      <c r="AA210" s="223" t="str">
        <f>+IF(T210="UI",'Tasas por grupos escalonada'!$C$32,IF(T210="UYU",'Tasas por grupos escalonada'!$C$31,IF(T210="USD",'Tasas por grupos escalonada'!$C$33,"")))</f>
        <v/>
      </c>
      <c r="AB210" s="486"/>
      <c r="AC210" s="486"/>
      <c r="AD210" s="486"/>
      <c r="AE210" s="486"/>
      <c r="AF210" s="90" t="str">
        <f t="shared" si="1"/>
        <v/>
      </c>
      <c r="AG210" s="91" t="str">
        <f t="shared" si="2"/>
        <v/>
      </c>
      <c r="AH210" s="92" t="str">
        <f t="shared" si="3"/>
        <v/>
      </c>
      <c r="AI210" s="93" t="str">
        <f t="shared" si="4"/>
        <v/>
      </c>
      <c r="AJ210" s="93" t="str">
        <f t="shared" si="5"/>
        <v/>
      </c>
      <c r="AK210" s="289" t="str">
        <f t="shared" si="6"/>
        <v/>
      </c>
      <c r="AL210" s="99" t="str">
        <f t="shared" si="7"/>
        <v/>
      </c>
      <c r="AN210" s="34" t="b">
        <f t="shared" si="8"/>
        <v>0</v>
      </c>
    </row>
    <row r="211" spans="1:40" ht="15" customHeight="1">
      <c r="A211" s="467"/>
      <c r="B211" s="454"/>
      <c r="C211" s="454"/>
      <c r="D211" s="488"/>
      <c r="E211" s="488"/>
      <c r="F211" s="454"/>
      <c r="G211" s="454"/>
      <c r="H211" s="454"/>
      <c r="I211" s="454"/>
      <c r="J211" s="454"/>
      <c r="K211" s="454"/>
      <c r="L211" s="454"/>
      <c r="M211" s="454"/>
      <c r="N211" s="454"/>
      <c r="O211" s="454"/>
      <c r="P211" s="454"/>
      <c r="Q211" s="454"/>
      <c r="R211" s="454"/>
      <c r="S211" s="454"/>
      <c r="T211" s="454"/>
      <c r="U211" s="467"/>
      <c r="V211" s="454"/>
      <c r="W211" s="467"/>
      <c r="Y211" s="459"/>
      <c r="Z211" s="454"/>
      <c r="AA211" s="224"/>
      <c r="AB211" s="454"/>
      <c r="AC211" s="454"/>
      <c r="AD211" s="454"/>
      <c r="AE211" s="454"/>
      <c r="AK211" s="290"/>
      <c r="AL211" s="102"/>
      <c r="AN211" s="34"/>
    </row>
    <row r="212" spans="1:40" ht="15" customHeight="1">
      <c r="A212" s="467"/>
      <c r="B212" s="454"/>
      <c r="C212" s="454"/>
      <c r="D212" s="488"/>
      <c r="E212" s="488"/>
      <c r="F212" s="454"/>
      <c r="G212" s="454"/>
      <c r="H212" s="454"/>
      <c r="I212" s="454"/>
      <c r="J212" s="454"/>
      <c r="K212" s="454"/>
      <c r="L212" s="454"/>
      <c r="M212" s="454"/>
      <c r="N212" s="454"/>
      <c r="O212" s="454"/>
      <c r="P212" s="454"/>
      <c r="Q212" s="454"/>
      <c r="R212" s="454"/>
      <c r="S212" s="454"/>
      <c r="T212" s="454"/>
      <c r="U212" s="467"/>
      <c r="V212" s="454"/>
      <c r="W212" s="454"/>
      <c r="Y212" s="459"/>
      <c r="Z212" s="454"/>
      <c r="AA212" s="224"/>
      <c r="AB212" s="454"/>
      <c r="AC212" s="454"/>
      <c r="AD212" s="454"/>
      <c r="AE212" s="454"/>
      <c r="AK212" s="290"/>
      <c r="AN212" s="34"/>
    </row>
    <row r="213" spans="1:40" ht="15" customHeight="1">
      <c r="A213" s="467"/>
      <c r="B213" s="454"/>
      <c r="C213" s="454"/>
      <c r="D213" s="454"/>
      <c r="E213" s="454"/>
      <c r="F213" s="454"/>
      <c r="G213" s="454"/>
      <c r="H213" s="454"/>
      <c r="I213" s="454"/>
      <c r="J213" s="454"/>
      <c r="K213" s="454"/>
      <c r="L213" s="454"/>
      <c r="M213" s="454"/>
      <c r="N213" s="454"/>
      <c r="O213" s="454"/>
      <c r="P213" s="454"/>
      <c r="Q213" s="454"/>
      <c r="R213" s="454"/>
      <c r="S213" s="454"/>
      <c r="T213" s="454"/>
      <c r="U213" s="467"/>
      <c r="V213" s="454"/>
      <c r="W213" s="454"/>
      <c r="Y213" s="459"/>
      <c r="Z213" s="454"/>
      <c r="AA213" s="224"/>
      <c r="AB213" s="454"/>
      <c r="AC213" s="454"/>
      <c r="AD213" s="454"/>
      <c r="AE213" s="454"/>
      <c r="AK213" s="290"/>
      <c r="AN213" s="34"/>
    </row>
    <row r="214" spans="1:40" ht="15" customHeight="1">
      <c r="A214" s="467"/>
      <c r="B214" s="454"/>
      <c r="C214" s="454"/>
      <c r="D214" s="454"/>
      <c r="E214" s="454"/>
      <c r="F214" s="454"/>
      <c r="G214" s="454"/>
      <c r="H214" s="454"/>
      <c r="I214" s="454"/>
      <c r="J214" s="454"/>
      <c r="K214" s="454"/>
      <c r="L214" s="454"/>
      <c r="M214" s="454"/>
      <c r="N214" s="454"/>
      <c r="O214" s="454"/>
      <c r="P214" s="454"/>
      <c r="Q214" s="454"/>
      <c r="R214" s="454"/>
      <c r="S214" s="454"/>
      <c r="T214" s="454"/>
      <c r="U214" s="467"/>
      <c r="V214" s="454"/>
      <c r="W214" s="454"/>
      <c r="Y214" s="459"/>
      <c r="Z214" s="454"/>
      <c r="AA214" s="224"/>
      <c r="AB214" s="454"/>
      <c r="AC214" s="454"/>
      <c r="AD214" s="454"/>
      <c r="AE214" s="454"/>
      <c r="AK214" s="290"/>
      <c r="AN214" s="34"/>
    </row>
    <row r="215" spans="1:40" ht="15" customHeight="1">
      <c r="A215" s="467"/>
      <c r="B215" s="454"/>
      <c r="C215" s="454"/>
      <c r="D215" s="454"/>
      <c r="E215" s="454"/>
      <c r="F215" s="454"/>
      <c r="G215" s="454"/>
      <c r="H215" s="454"/>
      <c r="I215" s="454"/>
      <c r="J215" s="454"/>
      <c r="K215" s="454"/>
      <c r="L215" s="454"/>
      <c r="M215" s="454"/>
      <c r="N215" s="454"/>
      <c r="O215" s="454"/>
      <c r="P215" s="454"/>
      <c r="Q215" s="454"/>
      <c r="R215" s="454"/>
      <c r="S215" s="454"/>
      <c r="T215" s="454"/>
      <c r="U215" s="467"/>
      <c r="V215" s="454"/>
      <c r="W215" s="454"/>
      <c r="Y215" s="459"/>
      <c r="Z215" s="454"/>
      <c r="AA215" s="224"/>
      <c r="AB215" s="454"/>
      <c r="AC215" s="454"/>
      <c r="AD215" s="454"/>
      <c r="AE215" s="454"/>
      <c r="AK215" s="290"/>
      <c r="AN215" s="34"/>
    </row>
    <row r="216" spans="1:40" ht="15" customHeight="1">
      <c r="A216" s="467"/>
      <c r="B216" s="454"/>
      <c r="C216" s="454"/>
      <c r="D216" s="454"/>
      <c r="E216" s="454"/>
      <c r="F216" s="454"/>
      <c r="G216" s="454"/>
      <c r="H216" s="454"/>
      <c r="I216" s="454"/>
      <c r="J216" s="454"/>
      <c r="K216" s="454"/>
      <c r="L216" s="454"/>
      <c r="M216" s="454"/>
      <c r="N216" s="454"/>
      <c r="O216" s="454"/>
      <c r="P216" s="454"/>
      <c r="Q216" s="454"/>
      <c r="R216" s="454"/>
      <c r="S216" s="454"/>
      <c r="T216" s="454"/>
      <c r="U216" s="467"/>
      <c r="V216" s="454"/>
      <c r="W216" s="454"/>
      <c r="Y216" s="459"/>
      <c r="Z216" s="454"/>
      <c r="AA216" s="224"/>
      <c r="AB216" s="454"/>
      <c r="AC216" s="454"/>
      <c r="AD216" s="454"/>
      <c r="AE216" s="454"/>
      <c r="AK216" s="290"/>
      <c r="AN216" s="34"/>
    </row>
    <row r="217" spans="1:40" ht="15" customHeight="1">
      <c r="A217" s="467"/>
      <c r="B217" s="454"/>
      <c r="C217" s="454"/>
      <c r="D217" s="454"/>
      <c r="E217" s="454"/>
      <c r="F217" s="454"/>
      <c r="G217" s="454"/>
      <c r="H217" s="454"/>
      <c r="I217" s="454"/>
      <c r="J217" s="454"/>
      <c r="K217" s="454"/>
      <c r="L217" s="454"/>
      <c r="M217" s="454"/>
      <c r="N217" s="454"/>
      <c r="O217" s="454"/>
      <c r="P217" s="454"/>
      <c r="Q217" s="454"/>
      <c r="R217" s="454"/>
      <c r="S217" s="454"/>
      <c r="T217" s="454"/>
      <c r="U217" s="467"/>
      <c r="V217" s="454"/>
      <c r="W217" s="454"/>
      <c r="Y217" s="459"/>
      <c r="Z217" s="454"/>
      <c r="AA217" s="224"/>
      <c r="AB217" s="454"/>
      <c r="AC217" s="454"/>
      <c r="AD217" s="454"/>
      <c r="AE217" s="454"/>
      <c r="AK217" s="290"/>
      <c r="AN217" s="34"/>
    </row>
    <row r="218" spans="1:40" ht="15" customHeight="1">
      <c r="A218" s="467"/>
      <c r="B218" s="454"/>
      <c r="C218" s="454"/>
      <c r="D218" s="454"/>
      <c r="E218" s="454"/>
      <c r="F218" s="454"/>
      <c r="G218" s="454"/>
      <c r="H218" s="454"/>
      <c r="I218" s="454"/>
      <c r="J218" s="454"/>
      <c r="K218" s="454"/>
      <c r="L218" s="454"/>
      <c r="M218" s="454"/>
      <c r="N218" s="454"/>
      <c r="O218" s="454"/>
      <c r="P218" s="454"/>
      <c r="Q218" s="454"/>
      <c r="R218" s="454"/>
      <c r="S218" s="454"/>
      <c r="T218" s="454"/>
      <c r="U218" s="467"/>
      <c r="V218" s="454"/>
      <c r="W218" s="454"/>
      <c r="Y218" s="459"/>
      <c r="Z218" s="454"/>
      <c r="AA218" s="224"/>
      <c r="AB218" s="454"/>
      <c r="AC218" s="454"/>
      <c r="AD218" s="454"/>
      <c r="AE218" s="454"/>
      <c r="AK218" s="290"/>
      <c r="AN218" s="34"/>
    </row>
    <row r="219" spans="1:40" ht="15" customHeight="1">
      <c r="A219" s="467"/>
      <c r="B219" s="454"/>
      <c r="C219" s="454"/>
      <c r="D219" s="454"/>
      <c r="E219" s="454"/>
      <c r="F219" s="454"/>
      <c r="G219" s="454"/>
      <c r="H219" s="454"/>
      <c r="I219" s="454"/>
      <c r="J219" s="454"/>
      <c r="K219" s="454"/>
      <c r="L219" s="454"/>
      <c r="M219" s="454"/>
      <c r="N219" s="454"/>
      <c r="O219" s="454"/>
      <c r="P219" s="454"/>
      <c r="Q219" s="454"/>
      <c r="R219" s="454"/>
      <c r="S219" s="454"/>
      <c r="T219" s="454"/>
      <c r="U219" s="467"/>
      <c r="V219" s="454"/>
      <c r="W219" s="454"/>
      <c r="Y219" s="459"/>
      <c r="Z219" s="454"/>
      <c r="AA219" s="224"/>
      <c r="AB219" s="454"/>
      <c r="AC219" s="454"/>
      <c r="AD219" s="454"/>
      <c r="AE219" s="454"/>
      <c r="AK219" s="290"/>
      <c r="AN219" s="34"/>
    </row>
    <row r="220" spans="1:40" ht="15" customHeight="1">
      <c r="A220" s="467"/>
      <c r="B220" s="454"/>
      <c r="C220" s="454"/>
      <c r="D220" s="454"/>
      <c r="E220" s="454"/>
      <c r="F220" s="454"/>
      <c r="G220" s="454"/>
      <c r="H220" s="454"/>
      <c r="I220" s="454"/>
      <c r="J220" s="454"/>
      <c r="K220" s="454"/>
      <c r="L220" s="454"/>
      <c r="M220" s="454"/>
      <c r="N220" s="454"/>
      <c r="O220" s="454"/>
      <c r="P220" s="454"/>
      <c r="Q220" s="454"/>
      <c r="R220" s="454"/>
      <c r="S220" s="454"/>
      <c r="T220" s="454"/>
      <c r="U220" s="467"/>
      <c r="V220" s="454"/>
      <c r="W220" s="454"/>
      <c r="Y220" s="459"/>
      <c r="Z220" s="454"/>
      <c r="AA220" s="224"/>
      <c r="AB220" s="454"/>
      <c r="AC220" s="454"/>
      <c r="AD220" s="454"/>
      <c r="AE220" s="454"/>
      <c r="AK220" s="290"/>
      <c r="AN220" s="34"/>
    </row>
    <row r="221" spans="1:40" ht="15" customHeight="1">
      <c r="A221" s="467"/>
      <c r="B221" s="454"/>
      <c r="C221" s="454"/>
      <c r="D221" s="454"/>
      <c r="E221" s="454"/>
      <c r="F221" s="454"/>
      <c r="G221" s="454"/>
      <c r="H221" s="454"/>
      <c r="I221" s="454"/>
      <c r="J221" s="454"/>
      <c r="K221" s="454"/>
      <c r="L221" s="454"/>
      <c r="M221" s="454"/>
      <c r="N221" s="454"/>
      <c r="O221" s="454"/>
      <c r="P221" s="454"/>
      <c r="Q221" s="454"/>
      <c r="R221" s="454"/>
      <c r="S221" s="454"/>
      <c r="T221" s="454"/>
      <c r="U221" s="467"/>
      <c r="V221" s="454"/>
      <c r="W221" s="454"/>
      <c r="Y221" s="459"/>
      <c r="Z221" s="454"/>
      <c r="AA221" s="224"/>
      <c r="AB221" s="454"/>
      <c r="AC221" s="454"/>
      <c r="AD221" s="454"/>
      <c r="AE221" s="454"/>
      <c r="AK221" s="290"/>
      <c r="AN221" s="34"/>
    </row>
    <row r="222" spans="1:40" ht="15" customHeight="1">
      <c r="A222" s="467"/>
      <c r="B222" s="454"/>
      <c r="C222" s="454"/>
      <c r="D222" s="454"/>
      <c r="E222" s="454"/>
      <c r="F222" s="454"/>
      <c r="G222" s="454"/>
      <c r="H222" s="454"/>
      <c r="I222" s="454"/>
      <c r="J222" s="454"/>
      <c r="K222" s="454"/>
      <c r="L222" s="454"/>
      <c r="M222" s="454"/>
      <c r="N222" s="454"/>
      <c r="O222" s="454"/>
      <c r="P222" s="454"/>
      <c r="Q222" s="454"/>
      <c r="R222" s="454"/>
      <c r="S222" s="454"/>
      <c r="T222" s="454"/>
      <c r="U222" s="467"/>
      <c r="V222" s="454"/>
      <c r="W222" s="454"/>
      <c r="Y222" s="459"/>
      <c r="Z222" s="454"/>
      <c r="AA222" s="224"/>
      <c r="AB222" s="454"/>
      <c r="AC222" s="454"/>
      <c r="AD222" s="454"/>
      <c r="AE222" s="454"/>
      <c r="AK222" s="290"/>
      <c r="AN222" s="34"/>
    </row>
    <row r="223" spans="1:40" ht="15" customHeight="1">
      <c r="A223" s="467"/>
      <c r="B223" s="454"/>
      <c r="C223" s="454"/>
      <c r="D223" s="454"/>
      <c r="E223" s="454"/>
      <c r="F223" s="454"/>
      <c r="G223" s="454"/>
      <c r="H223" s="454"/>
      <c r="I223" s="454"/>
      <c r="J223" s="454"/>
      <c r="K223" s="454"/>
      <c r="L223" s="454"/>
      <c r="M223" s="454"/>
      <c r="N223" s="454"/>
      <c r="O223" s="454"/>
      <c r="P223" s="454"/>
      <c r="Q223" s="454"/>
      <c r="R223" s="454"/>
      <c r="S223" s="454"/>
      <c r="T223" s="454"/>
      <c r="U223" s="467"/>
      <c r="V223" s="454"/>
      <c r="W223" s="454"/>
      <c r="Y223" s="459"/>
      <c r="Z223" s="454"/>
      <c r="AA223" s="224"/>
      <c r="AB223" s="454"/>
      <c r="AC223" s="454"/>
      <c r="AD223" s="454"/>
      <c r="AE223" s="454"/>
      <c r="AK223" s="290"/>
      <c r="AN223" s="34"/>
    </row>
    <row r="224" spans="1:40" ht="15" customHeight="1">
      <c r="A224" s="467"/>
      <c r="B224" s="454"/>
      <c r="C224" s="454"/>
      <c r="D224" s="454"/>
      <c r="E224" s="454"/>
      <c r="F224" s="454"/>
      <c r="G224" s="454"/>
      <c r="H224" s="454"/>
      <c r="I224" s="454"/>
      <c r="J224" s="454"/>
      <c r="K224" s="454"/>
      <c r="L224" s="454"/>
      <c r="M224" s="454"/>
      <c r="N224" s="454"/>
      <c r="O224" s="454"/>
      <c r="P224" s="454"/>
      <c r="Q224" s="454"/>
      <c r="R224" s="454"/>
      <c r="S224" s="454"/>
      <c r="T224" s="454"/>
      <c r="U224" s="467"/>
      <c r="V224" s="454"/>
      <c r="W224" s="454"/>
      <c r="Y224" s="459"/>
      <c r="Z224" s="454"/>
      <c r="AA224" s="224"/>
      <c r="AB224" s="454"/>
      <c r="AC224" s="454"/>
      <c r="AD224" s="454"/>
      <c r="AE224" s="454"/>
      <c r="AK224" s="290"/>
      <c r="AN224" s="34"/>
    </row>
    <row r="225" spans="1:40" ht="15" customHeight="1">
      <c r="A225" s="467"/>
      <c r="B225" s="454"/>
      <c r="C225" s="454"/>
      <c r="D225" s="454"/>
      <c r="E225" s="454"/>
      <c r="F225" s="454"/>
      <c r="G225" s="454"/>
      <c r="H225" s="454"/>
      <c r="I225" s="454"/>
      <c r="J225" s="454"/>
      <c r="K225" s="454"/>
      <c r="L225" s="454"/>
      <c r="M225" s="454"/>
      <c r="N225" s="454"/>
      <c r="O225" s="454"/>
      <c r="P225" s="454"/>
      <c r="Q225" s="454"/>
      <c r="R225" s="454"/>
      <c r="S225" s="454"/>
      <c r="T225" s="454"/>
      <c r="U225" s="467"/>
      <c r="V225" s="454"/>
      <c r="W225" s="454"/>
      <c r="Y225" s="459"/>
      <c r="Z225" s="454"/>
      <c r="AA225" s="224"/>
      <c r="AB225" s="454"/>
      <c r="AC225" s="454"/>
      <c r="AD225" s="454"/>
      <c r="AE225" s="454"/>
      <c r="AK225" s="290"/>
      <c r="AN225" s="34"/>
    </row>
    <row r="226" spans="1:40" ht="15" customHeight="1">
      <c r="A226" s="467"/>
      <c r="B226" s="454"/>
      <c r="C226" s="454"/>
      <c r="D226" s="454"/>
      <c r="E226" s="454"/>
      <c r="F226" s="454"/>
      <c r="G226" s="454"/>
      <c r="H226" s="454"/>
      <c r="I226" s="454"/>
      <c r="J226" s="454"/>
      <c r="K226" s="454"/>
      <c r="L226" s="454"/>
      <c r="M226" s="454"/>
      <c r="N226" s="454"/>
      <c r="O226" s="454"/>
      <c r="P226" s="454"/>
      <c r="Q226" s="454"/>
      <c r="R226" s="454"/>
      <c r="S226" s="454"/>
      <c r="T226" s="454"/>
      <c r="U226" s="467"/>
      <c r="V226" s="454"/>
      <c r="W226" s="454"/>
      <c r="Y226" s="459"/>
      <c r="Z226" s="454"/>
      <c r="AA226" s="224"/>
      <c r="AB226" s="454"/>
      <c r="AC226" s="454"/>
      <c r="AD226" s="454"/>
      <c r="AE226" s="454"/>
      <c r="AK226" s="290"/>
      <c r="AN226" s="34"/>
    </row>
    <row r="227" spans="1:40" ht="15" customHeight="1">
      <c r="A227" s="467"/>
      <c r="B227" s="454"/>
      <c r="C227" s="454"/>
      <c r="D227" s="454"/>
      <c r="E227" s="454"/>
      <c r="F227" s="454"/>
      <c r="G227" s="454"/>
      <c r="H227" s="454"/>
      <c r="I227" s="454"/>
      <c r="J227" s="454"/>
      <c r="K227" s="454"/>
      <c r="L227" s="454"/>
      <c r="M227" s="454"/>
      <c r="N227" s="454"/>
      <c r="O227" s="454"/>
      <c r="P227" s="454"/>
      <c r="Q227" s="454"/>
      <c r="R227" s="454"/>
      <c r="S227" s="454"/>
      <c r="T227" s="454"/>
      <c r="U227" s="467"/>
      <c r="V227" s="454"/>
      <c r="W227" s="454"/>
      <c r="Y227" s="459"/>
      <c r="Z227" s="454"/>
      <c r="AA227" s="224"/>
      <c r="AB227" s="454"/>
      <c r="AC227" s="454"/>
      <c r="AD227" s="454"/>
      <c r="AE227" s="454"/>
      <c r="AK227" s="290"/>
      <c r="AN227" s="34"/>
    </row>
    <row r="228" spans="1:40" ht="15" customHeight="1">
      <c r="A228" s="467"/>
      <c r="B228" s="454"/>
      <c r="C228" s="454"/>
      <c r="D228" s="454"/>
      <c r="E228" s="454"/>
      <c r="F228" s="454"/>
      <c r="G228" s="454"/>
      <c r="H228" s="454"/>
      <c r="I228" s="454"/>
      <c r="J228" s="454"/>
      <c r="K228" s="454"/>
      <c r="L228" s="454"/>
      <c r="M228" s="454"/>
      <c r="N228" s="454"/>
      <c r="O228" s="454"/>
      <c r="P228" s="454"/>
      <c r="Q228" s="454"/>
      <c r="R228" s="454"/>
      <c r="S228" s="454"/>
      <c r="T228" s="454"/>
      <c r="U228" s="467"/>
      <c r="V228" s="454"/>
      <c r="W228" s="454"/>
      <c r="Y228" s="459"/>
      <c r="Z228" s="454"/>
      <c r="AA228" s="224"/>
      <c r="AB228" s="454"/>
      <c r="AC228" s="454"/>
      <c r="AD228" s="454"/>
      <c r="AE228" s="454"/>
      <c r="AK228" s="290"/>
      <c r="AN228" s="34"/>
    </row>
    <row r="229" spans="1:40" ht="15" customHeight="1">
      <c r="A229" s="467"/>
      <c r="B229" s="454"/>
      <c r="C229" s="454"/>
      <c r="D229" s="454"/>
      <c r="E229" s="454"/>
      <c r="F229" s="454"/>
      <c r="G229" s="454"/>
      <c r="H229" s="454"/>
      <c r="I229" s="454"/>
      <c r="J229" s="454"/>
      <c r="K229" s="454"/>
      <c r="L229" s="454"/>
      <c r="M229" s="454"/>
      <c r="N229" s="454"/>
      <c r="O229" s="454"/>
      <c r="P229" s="454"/>
      <c r="Q229" s="454"/>
      <c r="R229" s="454"/>
      <c r="S229" s="454"/>
      <c r="T229" s="454"/>
      <c r="U229" s="467"/>
      <c r="V229" s="454"/>
      <c r="W229" s="454"/>
      <c r="Y229" s="459"/>
      <c r="Z229" s="454"/>
      <c r="AA229" s="224"/>
      <c r="AB229" s="454"/>
      <c r="AC229" s="454"/>
      <c r="AD229" s="454"/>
      <c r="AE229" s="454"/>
      <c r="AK229" s="290"/>
      <c r="AN229" s="34"/>
    </row>
    <row r="230" spans="1:40" ht="15.75" customHeight="1">
      <c r="A230" s="454"/>
      <c r="B230" s="454"/>
      <c r="C230" s="454"/>
      <c r="D230" s="454"/>
      <c r="E230" s="454"/>
      <c r="F230" s="454"/>
      <c r="G230" s="454"/>
      <c r="H230" s="454"/>
      <c r="I230" s="454"/>
      <c r="J230" s="454"/>
      <c r="K230" s="454"/>
      <c r="L230" s="454"/>
      <c r="M230" s="454"/>
      <c r="N230" s="454"/>
      <c r="O230" s="454"/>
      <c r="P230" s="454"/>
      <c r="Q230" s="454"/>
      <c r="R230" s="454"/>
      <c r="S230" s="454"/>
      <c r="T230" s="454"/>
      <c r="U230" s="454"/>
      <c r="V230" s="454"/>
      <c r="W230" s="454"/>
      <c r="Y230" s="459"/>
      <c r="Z230" s="454"/>
      <c r="AA230" s="224"/>
      <c r="AB230" s="454"/>
      <c r="AC230" s="454"/>
      <c r="AD230" s="454"/>
      <c r="AE230" s="454"/>
      <c r="AK230" s="290"/>
      <c r="AN230" s="34"/>
    </row>
    <row r="231" spans="1:40" ht="15.75" customHeight="1">
      <c r="A231" s="454"/>
      <c r="B231" s="454"/>
      <c r="C231" s="454"/>
      <c r="D231" s="454"/>
      <c r="E231" s="454"/>
      <c r="F231" s="454"/>
      <c r="G231" s="454"/>
      <c r="H231" s="454"/>
      <c r="I231" s="454"/>
      <c r="J231" s="454"/>
      <c r="K231" s="454"/>
      <c r="L231" s="454"/>
      <c r="M231" s="454"/>
      <c r="N231" s="454"/>
      <c r="O231" s="454"/>
      <c r="P231" s="454"/>
      <c r="Q231" s="454"/>
      <c r="R231" s="454"/>
      <c r="S231" s="454"/>
      <c r="T231" s="454"/>
      <c r="U231" s="454"/>
      <c r="V231" s="454"/>
      <c r="W231" s="454"/>
      <c r="Y231" s="459"/>
      <c r="Z231" s="454"/>
      <c r="AA231" s="224"/>
      <c r="AB231" s="454"/>
      <c r="AC231" s="454"/>
      <c r="AD231" s="454"/>
      <c r="AE231" s="454"/>
      <c r="AK231" s="290"/>
      <c r="AN231" s="34"/>
    </row>
    <row r="232" spans="1:40" ht="15.75" customHeight="1">
      <c r="A232" s="454"/>
      <c r="B232" s="454"/>
      <c r="C232" s="454"/>
      <c r="D232" s="454"/>
      <c r="E232" s="454"/>
      <c r="F232" s="454"/>
      <c r="G232" s="454"/>
      <c r="H232" s="454"/>
      <c r="I232" s="454"/>
      <c r="J232" s="454"/>
      <c r="K232" s="454"/>
      <c r="L232" s="454"/>
      <c r="M232" s="454"/>
      <c r="N232" s="454"/>
      <c r="O232" s="454"/>
      <c r="P232" s="454"/>
      <c r="Q232" s="454"/>
      <c r="R232" s="454"/>
      <c r="S232" s="454"/>
      <c r="T232" s="454"/>
      <c r="U232" s="454"/>
      <c r="V232" s="454"/>
      <c r="W232" s="454"/>
      <c r="Y232" s="459"/>
      <c r="Z232" s="454"/>
      <c r="AA232" s="224"/>
      <c r="AB232" s="454"/>
      <c r="AC232" s="454"/>
      <c r="AD232" s="454"/>
      <c r="AE232" s="454"/>
      <c r="AK232" s="290"/>
      <c r="AN232" s="34"/>
    </row>
    <row r="233" spans="1:40" ht="15.75" customHeight="1">
      <c r="A233" s="454"/>
      <c r="B233" s="454"/>
      <c r="C233" s="454"/>
      <c r="D233" s="454"/>
      <c r="E233" s="454"/>
      <c r="F233" s="454"/>
      <c r="G233" s="454"/>
      <c r="H233" s="454"/>
      <c r="I233" s="454"/>
      <c r="J233" s="454"/>
      <c r="K233" s="454"/>
      <c r="L233" s="454"/>
      <c r="M233" s="454"/>
      <c r="N233" s="454"/>
      <c r="O233" s="454"/>
      <c r="P233" s="454"/>
      <c r="Q233" s="454"/>
      <c r="R233" s="454"/>
      <c r="S233" s="454"/>
      <c r="T233" s="454"/>
      <c r="U233" s="454"/>
      <c r="V233" s="454"/>
      <c r="W233" s="454"/>
      <c r="Y233" s="459"/>
      <c r="Z233" s="454"/>
      <c r="AA233" s="224"/>
      <c r="AB233" s="454"/>
      <c r="AC233" s="454"/>
      <c r="AD233" s="454"/>
      <c r="AE233" s="454"/>
      <c r="AK233" s="290"/>
      <c r="AN233" s="34"/>
    </row>
    <row r="234" spans="1:40" ht="15.75" customHeight="1">
      <c r="A234" s="454"/>
      <c r="B234" s="454"/>
      <c r="C234" s="454"/>
      <c r="D234" s="454"/>
      <c r="E234" s="454"/>
      <c r="F234" s="454"/>
      <c r="G234" s="454"/>
      <c r="H234" s="454"/>
      <c r="I234" s="454"/>
      <c r="J234" s="454"/>
      <c r="K234" s="454"/>
      <c r="L234" s="454"/>
      <c r="M234" s="454"/>
      <c r="N234" s="454"/>
      <c r="O234" s="454"/>
      <c r="P234" s="454"/>
      <c r="Q234" s="454"/>
      <c r="R234" s="454"/>
      <c r="S234" s="454"/>
      <c r="T234" s="454"/>
      <c r="U234" s="454"/>
      <c r="V234" s="454"/>
      <c r="W234" s="454"/>
      <c r="Y234" s="459"/>
      <c r="Z234" s="454"/>
      <c r="AA234" s="224"/>
      <c r="AB234" s="454"/>
      <c r="AC234" s="454"/>
      <c r="AD234" s="454"/>
      <c r="AE234" s="454"/>
      <c r="AK234" s="290"/>
      <c r="AN234" s="34"/>
    </row>
    <row r="235" spans="1:40" ht="15.75" customHeight="1">
      <c r="A235" s="454"/>
      <c r="B235" s="454"/>
      <c r="C235" s="454"/>
      <c r="D235" s="454"/>
      <c r="E235" s="454"/>
      <c r="F235" s="454"/>
      <c r="G235" s="454"/>
      <c r="H235" s="454"/>
      <c r="I235" s="454"/>
      <c r="J235" s="454"/>
      <c r="K235" s="454"/>
      <c r="L235" s="454"/>
      <c r="M235" s="454"/>
      <c r="N235" s="454"/>
      <c r="O235" s="454"/>
      <c r="P235" s="454"/>
      <c r="Q235" s="454"/>
      <c r="R235" s="454"/>
      <c r="S235" s="454"/>
      <c r="T235" s="454"/>
      <c r="U235" s="454"/>
      <c r="V235" s="454"/>
      <c r="W235" s="454"/>
      <c r="Y235" s="459"/>
      <c r="Z235" s="454"/>
      <c r="AA235" s="224"/>
      <c r="AB235" s="454"/>
      <c r="AC235" s="454"/>
      <c r="AD235" s="454"/>
      <c r="AE235" s="454"/>
      <c r="AK235" s="290"/>
      <c r="AN235" s="34"/>
    </row>
    <row r="236" spans="1:40" ht="15.75" customHeight="1">
      <c r="A236" s="454"/>
      <c r="B236" s="454"/>
      <c r="C236" s="454"/>
      <c r="D236" s="454"/>
      <c r="E236" s="454"/>
      <c r="F236" s="454"/>
      <c r="G236" s="454"/>
      <c r="H236" s="454"/>
      <c r="I236" s="454"/>
      <c r="J236" s="454"/>
      <c r="K236" s="454"/>
      <c r="L236" s="454"/>
      <c r="M236" s="454"/>
      <c r="N236" s="454"/>
      <c r="O236" s="454"/>
      <c r="P236" s="454"/>
      <c r="Q236" s="454"/>
      <c r="R236" s="454"/>
      <c r="S236" s="454"/>
      <c r="T236" s="454"/>
      <c r="U236" s="454"/>
      <c r="V236" s="454"/>
      <c r="W236" s="454"/>
      <c r="Y236" s="459"/>
      <c r="Z236" s="454"/>
      <c r="AA236" s="224"/>
      <c r="AB236" s="454"/>
      <c r="AC236" s="454"/>
      <c r="AD236" s="454"/>
      <c r="AE236" s="454"/>
      <c r="AK236" s="290"/>
      <c r="AN236" s="34"/>
    </row>
    <row r="237" spans="1:40" ht="15.75" customHeight="1">
      <c r="A237" s="454"/>
      <c r="B237" s="454"/>
      <c r="C237" s="454"/>
      <c r="D237" s="454"/>
      <c r="E237" s="454"/>
      <c r="F237" s="454"/>
      <c r="G237" s="454"/>
      <c r="H237" s="454"/>
      <c r="I237" s="454"/>
      <c r="J237" s="454"/>
      <c r="K237" s="454"/>
      <c r="L237" s="454"/>
      <c r="M237" s="454"/>
      <c r="N237" s="454"/>
      <c r="O237" s="454"/>
      <c r="P237" s="454"/>
      <c r="Q237" s="454"/>
      <c r="R237" s="454"/>
      <c r="S237" s="454"/>
      <c r="T237" s="454"/>
      <c r="U237" s="454"/>
      <c r="V237" s="454"/>
      <c r="W237" s="454"/>
      <c r="Y237" s="459"/>
      <c r="Z237" s="454"/>
      <c r="AA237" s="224"/>
      <c r="AB237" s="454"/>
      <c r="AC237" s="454"/>
      <c r="AD237" s="454"/>
      <c r="AE237" s="454"/>
      <c r="AK237" s="290"/>
      <c r="AN237" s="34"/>
    </row>
    <row r="238" spans="1:40" ht="15.75" customHeight="1">
      <c r="A238" s="454"/>
      <c r="B238" s="454"/>
      <c r="C238" s="454"/>
      <c r="D238" s="454"/>
      <c r="E238" s="454"/>
      <c r="F238" s="454"/>
      <c r="G238" s="454"/>
      <c r="H238" s="454"/>
      <c r="I238" s="454"/>
      <c r="J238" s="454"/>
      <c r="K238" s="454"/>
      <c r="L238" s="454"/>
      <c r="M238" s="454"/>
      <c r="N238" s="454"/>
      <c r="O238" s="454"/>
      <c r="P238" s="454"/>
      <c r="Q238" s="454"/>
      <c r="R238" s="454"/>
      <c r="S238" s="454"/>
      <c r="T238" s="454"/>
      <c r="U238" s="454"/>
      <c r="V238" s="454"/>
      <c r="W238" s="454"/>
      <c r="Y238" s="459"/>
      <c r="Z238" s="454"/>
      <c r="AA238" s="224"/>
      <c r="AB238" s="454"/>
      <c r="AC238" s="454"/>
      <c r="AD238" s="454"/>
      <c r="AE238" s="454"/>
      <c r="AK238" s="290"/>
      <c r="AN238" s="34"/>
    </row>
    <row r="239" spans="1:40" ht="15.75" customHeight="1">
      <c r="A239" s="454"/>
      <c r="B239" s="454"/>
      <c r="C239" s="454"/>
      <c r="D239" s="454"/>
      <c r="E239" s="454"/>
      <c r="F239" s="454"/>
      <c r="G239" s="454"/>
      <c r="H239" s="454"/>
      <c r="I239" s="454"/>
      <c r="J239" s="454"/>
      <c r="K239" s="454"/>
      <c r="L239" s="454"/>
      <c r="M239" s="454"/>
      <c r="N239" s="454"/>
      <c r="O239" s="454"/>
      <c r="P239" s="454"/>
      <c r="Q239" s="454"/>
      <c r="R239" s="454"/>
      <c r="S239" s="454"/>
      <c r="T239" s="454"/>
      <c r="U239" s="454"/>
      <c r="V239" s="454"/>
      <c r="W239" s="454"/>
      <c r="Y239" s="459"/>
      <c r="Z239" s="454"/>
      <c r="AA239" s="224"/>
      <c r="AB239" s="454"/>
      <c r="AC239" s="454"/>
      <c r="AD239" s="454"/>
      <c r="AE239" s="454"/>
      <c r="AK239" s="290"/>
      <c r="AN239" s="34"/>
    </row>
    <row r="240" spans="1:40" ht="15.75" customHeight="1">
      <c r="A240" s="454"/>
      <c r="B240" s="454"/>
      <c r="C240" s="454"/>
      <c r="D240" s="454"/>
      <c r="E240" s="454"/>
      <c r="F240" s="454"/>
      <c r="G240" s="454"/>
      <c r="H240" s="454"/>
      <c r="I240" s="454"/>
      <c r="J240" s="454"/>
      <c r="K240" s="454"/>
      <c r="L240" s="454"/>
      <c r="M240" s="454"/>
      <c r="N240" s="454"/>
      <c r="O240" s="454"/>
      <c r="P240" s="454"/>
      <c r="Q240" s="454"/>
      <c r="R240" s="454"/>
      <c r="S240" s="454"/>
      <c r="T240" s="454"/>
      <c r="U240" s="454"/>
      <c r="V240" s="454"/>
      <c r="W240" s="454"/>
      <c r="Y240" s="459"/>
      <c r="Z240" s="454"/>
      <c r="AA240" s="224"/>
      <c r="AB240" s="454"/>
      <c r="AC240" s="454"/>
      <c r="AD240" s="454"/>
      <c r="AE240" s="454"/>
      <c r="AK240" s="290"/>
      <c r="AN240" s="34"/>
    </row>
    <row r="241" spans="1:40" ht="15.75" customHeight="1">
      <c r="A241" s="454"/>
      <c r="B241" s="454"/>
      <c r="C241" s="454"/>
      <c r="D241" s="454"/>
      <c r="E241" s="454"/>
      <c r="F241" s="454"/>
      <c r="G241" s="454"/>
      <c r="H241" s="454"/>
      <c r="I241" s="454"/>
      <c r="J241" s="454"/>
      <c r="K241" s="454"/>
      <c r="L241" s="454"/>
      <c r="M241" s="454"/>
      <c r="N241" s="454"/>
      <c r="O241" s="454"/>
      <c r="P241" s="454"/>
      <c r="Q241" s="454"/>
      <c r="R241" s="454"/>
      <c r="S241" s="454"/>
      <c r="T241" s="454"/>
      <c r="U241" s="454"/>
      <c r="V241" s="454"/>
      <c r="W241" s="454"/>
      <c r="Y241" s="459"/>
      <c r="Z241" s="454"/>
      <c r="AA241" s="224"/>
      <c r="AB241" s="454"/>
      <c r="AC241" s="454"/>
      <c r="AD241" s="454"/>
      <c r="AE241" s="454"/>
      <c r="AK241" s="290"/>
      <c r="AN241" s="34"/>
    </row>
    <row r="242" spans="1:40" ht="15.75" customHeight="1">
      <c r="A242" s="454"/>
      <c r="B242" s="454"/>
      <c r="C242" s="454"/>
      <c r="D242" s="454"/>
      <c r="E242" s="454"/>
      <c r="F242" s="454"/>
      <c r="G242" s="454"/>
      <c r="H242" s="454"/>
      <c r="I242" s="454"/>
      <c r="J242" s="454"/>
      <c r="K242" s="454"/>
      <c r="L242" s="454"/>
      <c r="M242" s="454"/>
      <c r="N242" s="454"/>
      <c r="O242" s="454"/>
      <c r="P242" s="454"/>
      <c r="Q242" s="454"/>
      <c r="R242" s="454"/>
      <c r="S242" s="454"/>
      <c r="T242" s="454"/>
      <c r="U242" s="454"/>
      <c r="V242" s="454"/>
      <c r="W242" s="454"/>
      <c r="Y242" s="459"/>
      <c r="Z242" s="454"/>
      <c r="AA242" s="224"/>
      <c r="AB242" s="454"/>
      <c r="AC242" s="454"/>
      <c r="AD242" s="454"/>
      <c r="AE242" s="454"/>
      <c r="AK242" s="290"/>
      <c r="AN242" s="34"/>
    </row>
    <row r="243" spans="1:40" ht="15.75" customHeight="1">
      <c r="A243" s="454"/>
      <c r="B243" s="454"/>
      <c r="C243" s="454"/>
      <c r="D243" s="454"/>
      <c r="E243" s="454"/>
      <c r="F243" s="454"/>
      <c r="G243" s="454"/>
      <c r="H243" s="454"/>
      <c r="I243" s="454"/>
      <c r="J243" s="454"/>
      <c r="K243" s="454"/>
      <c r="L243" s="454"/>
      <c r="M243" s="454"/>
      <c r="N243" s="454"/>
      <c r="O243" s="454"/>
      <c r="P243" s="454"/>
      <c r="Q243" s="454"/>
      <c r="R243" s="454"/>
      <c r="S243" s="454"/>
      <c r="T243" s="454"/>
      <c r="U243" s="454"/>
      <c r="V243" s="454"/>
      <c r="W243" s="454"/>
      <c r="Y243" s="459"/>
      <c r="Z243" s="454"/>
      <c r="AA243" s="224"/>
      <c r="AB243" s="454"/>
      <c r="AC243" s="454"/>
      <c r="AD243" s="454"/>
      <c r="AE243" s="454"/>
      <c r="AK243" s="290"/>
      <c r="AN243" s="34"/>
    </row>
    <row r="244" spans="1:40" ht="15.75" customHeight="1">
      <c r="A244" s="454"/>
      <c r="B244" s="454"/>
      <c r="C244" s="454"/>
      <c r="D244" s="454"/>
      <c r="E244" s="454"/>
      <c r="F244" s="454"/>
      <c r="G244" s="454"/>
      <c r="H244" s="454"/>
      <c r="I244" s="454"/>
      <c r="J244" s="454"/>
      <c r="K244" s="454"/>
      <c r="L244" s="454"/>
      <c r="M244" s="454"/>
      <c r="N244" s="454"/>
      <c r="O244" s="454"/>
      <c r="P244" s="454"/>
      <c r="Q244" s="454"/>
      <c r="R244" s="454"/>
      <c r="S244" s="454"/>
      <c r="T244" s="454"/>
      <c r="U244" s="454"/>
      <c r="V244" s="454"/>
      <c r="W244" s="454"/>
      <c r="Y244" s="459"/>
      <c r="Z244" s="454"/>
      <c r="AA244" s="224"/>
      <c r="AB244" s="454"/>
      <c r="AC244" s="454"/>
      <c r="AD244" s="454"/>
      <c r="AE244" s="454"/>
      <c r="AK244" s="290"/>
      <c r="AN244" s="34"/>
    </row>
    <row r="245" spans="1:40" ht="15.75" customHeight="1">
      <c r="A245" s="454"/>
      <c r="B245" s="454"/>
      <c r="C245" s="454"/>
      <c r="D245" s="454"/>
      <c r="E245" s="454"/>
      <c r="F245" s="454"/>
      <c r="G245" s="454"/>
      <c r="H245" s="454"/>
      <c r="I245" s="454"/>
      <c r="J245" s="454"/>
      <c r="K245" s="454"/>
      <c r="L245" s="454"/>
      <c r="M245" s="454"/>
      <c r="N245" s="454"/>
      <c r="O245" s="454"/>
      <c r="P245" s="454"/>
      <c r="Q245" s="454"/>
      <c r="R245" s="454"/>
      <c r="S245" s="454"/>
      <c r="T245" s="454"/>
      <c r="U245" s="454"/>
      <c r="V245" s="454"/>
      <c r="W245" s="454"/>
      <c r="Y245" s="459"/>
      <c r="Z245" s="454"/>
      <c r="AA245" s="224"/>
      <c r="AB245" s="454"/>
      <c r="AC245" s="454"/>
      <c r="AD245" s="454"/>
      <c r="AE245" s="454"/>
      <c r="AK245" s="290"/>
      <c r="AN245" s="34"/>
    </row>
    <row r="246" spans="1:40" ht="15.75" customHeight="1">
      <c r="A246" s="454"/>
      <c r="B246" s="454"/>
      <c r="C246" s="454"/>
      <c r="D246" s="454"/>
      <c r="E246" s="454"/>
      <c r="F246" s="454"/>
      <c r="G246" s="454"/>
      <c r="H246" s="454"/>
      <c r="I246" s="454"/>
      <c r="J246" s="454"/>
      <c r="K246" s="454"/>
      <c r="L246" s="454"/>
      <c r="M246" s="454"/>
      <c r="N246" s="454"/>
      <c r="O246" s="454"/>
      <c r="P246" s="454"/>
      <c r="Q246" s="454"/>
      <c r="R246" s="454"/>
      <c r="S246" s="454"/>
      <c r="T246" s="454"/>
      <c r="U246" s="454"/>
      <c r="V246" s="454"/>
      <c r="W246" s="454"/>
      <c r="Y246" s="459"/>
      <c r="Z246" s="454"/>
      <c r="AA246" s="224"/>
      <c r="AB246" s="454"/>
      <c r="AC246" s="454"/>
      <c r="AD246" s="454"/>
      <c r="AE246" s="454"/>
      <c r="AK246" s="290"/>
      <c r="AN246" s="34"/>
    </row>
    <row r="247" spans="1:40" ht="15.75" customHeight="1">
      <c r="A247" s="454"/>
      <c r="B247" s="454"/>
      <c r="C247" s="454"/>
      <c r="D247" s="454"/>
      <c r="E247" s="454"/>
      <c r="F247" s="454"/>
      <c r="G247" s="454"/>
      <c r="H247" s="454"/>
      <c r="I247" s="454"/>
      <c r="J247" s="454"/>
      <c r="K247" s="454"/>
      <c r="L247" s="454"/>
      <c r="M247" s="454"/>
      <c r="N247" s="454"/>
      <c r="O247" s="454"/>
      <c r="P247" s="454"/>
      <c r="Q247" s="454"/>
      <c r="R247" s="454"/>
      <c r="S247" s="454"/>
      <c r="T247" s="454"/>
      <c r="U247" s="454"/>
      <c r="V247" s="454"/>
      <c r="W247" s="454"/>
      <c r="Y247" s="459"/>
      <c r="Z247" s="454"/>
      <c r="AA247" s="224"/>
      <c r="AB247" s="454"/>
      <c r="AC247" s="454"/>
      <c r="AD247" s="454"/>
      <c r="AE247" s="454"/>
      <c r="AK247" s="290"/>
      <c r="AN247" s="34"/>
    </row>
    <row r="248" spans="1:40" ht="15.75" customHeight="1">
      <c r="A248" s="454"/>
      <c r="B248" s="454"/>
      <c r="C248" s="454"/>
      <c r="D248" s="454"/>
      <c r="E248" s="454"/>
      <c r="F248" s="454"/>
      <c r="G248" s="454"/>
      <c r="H248" s="454"/>
      <c r="I248" s="454"/>
      <c r="J248" s="454"/>
      <c r="K248" s="454"/>
      <c r="L248" s="454"/>
      <c r="M248" s="454"/>
      <c r="N248" s="454"/>
      <c r="O248" s="454"/>
      <c r="P248" s="454"/>
      <c r="Q248" s="454"/>
      <c r="R248" s="454"/>
      <c r="S248" s="454"/>
      <c r="T248" s="454"/>
      <c r="U248" s="454"/>
      <c r="V248" s="454"/>
      <c r="W248" s="454"/>
      <c r="Y248" s="459"/>
      <c r="Z248" s="454"/>
      <c r="AA248" s="224"/>
      <c r="AB248" s="454"/>
      <c r="AC248" s="454"/>
      <c r="AD248" s="454"/>
      <c r="AE248" s="454"/>
      <c r="AK248" s="290"/>
      <c r="AN248" s="34"/>
    </row>
    <row r="249" spans="1:40" ht="15.75" customHeight="1">
      <c r="A249" s="454"/>
      <c r="B249" s="454"/>
      <c r="C249" s="454"/>
      <c r="D249" s="454"/>
      <c r="E249" s="454"/>
      <c r="F249" s="454"/>
      <c r="G249" s="454"/>
      <c r="H249" s="454"/>
      <c r="I249" s="454"/>
      <c r="J249" s="454"/>
      <c r="K249" s="454"/>
      <c r="L249" s="454"/>
      <c r="M249" s="454"/>
      <c r="N249" s="454"/>
      <c r="O249" s="454"/>
      <c r="P249" s="454"/>
      <c r="Q249" s="454"/>
      <c r="R249" s="454"/>
      <c r="S249" s="454"/>
      <c r="T249" s="454"/>
      <c r="U249" s="454"/>
      <c r="V249" s="454"/>
      <c r="W249" s="454"/>
      <c r="Y249" s="459"/>
      <c r="Z249" s="454"/>
      <c r="AA249" s="224"/>
      <c r="AB249" s="454"/>
      <c r="AC249" s="454"/>
      <c r="AD249" s="454"/>
      <c r="AE249" s="454"/>
      <c r="AK249" s="290"/>
      <c r="AN249" s="34"/>
    </row>
    <row r="250" spans="1:40" ht="15.75" customHeight="1">
      <c r="A250" s="454"/>
      <c r="B250" s="454"/>
      <c r="C250" s="454"/>
      <c r="D250" s="454"/>
      <c r="E250" s="454"/>
      <c r="F250" s="454"/>
      <c r="G250" s="454"/>
      <c r="H250" s="454"/>
      <c r="I250" s="454"/>
      <c r="J250" s="454"/>
      <c r="K250" s="454"/>
      <c r="L250" s="454"/>
      <c r="M250" s="454"/>
      <c r="N250" s="454"/>
      <c r="O250" s="454"/>
      <c r="P250" s="454"/>
      <c r="Q250" s="454"/>
      <c r="R250" s="454"/>
      <c r="S250" s="454"/>
      <c r="T250" s="454"/>
      <c r="U250" s="454"/>
      <c r="V250" s="454"/>
      <c r="W250" s="454"/>
      <c r="Y250" s="459"/>
      <c r="Z250" s="454"/>
      <c r="AA250" s="224"/>
      <c r="AB250" s="454"/>
      <c r="AC250" s="454"/>
      <c r="AD250" s="454"/>
      <c r="AE250" s="454"/>
      <c r="AK250" s="290"/>
      <c r="AN250" s="34"/>
    </row>
    <row r="251" spans="1:40" ht="15.75" customHeight="1">
      <c r="A251" s="454"/>
      <c r="B251" s="454"/>
      <c r="C251" s="454"/>
      <c r="D251" s="454"/>
      <c r="E251" s="454"/>
      <c r="F251" s="454"/>
      <c r="G251" s="454"/>
      <c r="H251" s="454"/>
      <c r="I251" s="454"/>
      <c r="J251" s="454"/>
      <c r="K251" s="454"/>
      <c r="L251" s="454"/>
      <c r="M251" s="454"/>
      <c r="N251" s="454"/>
      <c r="O251" s="454"/>
      <c r="P251" s="454"/>
      <c r="Q251" s="454"/>
      <c r="R251" s="454"/>
      <c r="S251" s="454"/>
      <c r="T251" s="454"/>
      <c r="U251" s="454"/>
      <c r="V251" s="454"/>
      <c r="W251" s="454"/>
      <c r="Y251" s="459"/>
      <c r="Z251" s="454"/>
      <c r="AA251" s="224"/>
      <c r="AB251" s="454"/>
      <c r="AC251" s="454"/>
      <c r="AD251" s="454"/>
      <c r="AE251" s="454"/>
      <c r="AK251" s="290"/>
      <c r="AN251" s="34"/>
    </row>
    <row r="252" spans="1:40" ht="15.75" customHeight="1">
      <c r="A252" s="454"/>
      <c r="B252" s="454"/>
      <c r="C252" s="454"/>
      <c r="D252" s="454"/>
      <c r="E252" s="454"/>
      <c r="F252" s="454"/>
      <c r="G252" s="454"/>
      <c r="H252" s="454"/>
      <c r="I252" s="454"/>
      <c r="J252" s="454"/>
      <c r="K252" s="454"/>
      <c r="L252" s="454"/>
      <c r="M252" s="454"/>
      <c r="N252" s="454"/>
      <c r="O252" s="454"/>
      <c r="P252" s="454"/>
      <c r="Q252" s="454"/>
      <c r="R252" s="454"/>
      <c r="S252" s="454"/>
      <c r="T252" s="454"/>
      <c r="U252" s="454"/>
      <c r="V252" s="454"/>
      <c r="W252" s="454"/>
      <c r="Y252" s="459"/>
      <c r="Z252" s="454"/>
      <c r="AA252" s="224"/>
      <c r="AB252" s="454"/>
      <c r="AC252" s="454"/>
      <c r="AD252" s="454"/>
      <c r="AE252" s="454"/>
      <c r="AK252" s="290"/>
      <c r="AN252" s="34"/>
    </row>
    <row r="253" spans="1:40" ht="15.75" customHeight="1">
      <c r="A253" s="454"/>
      <c r="B253" s="454"/>
      <c r="C253" s="454"/>
      <c r="D253" s="454"/>
      <c r="E253" s="454"/>
      <c r="F253" s="454"/>
      <c r="G253" s="454"/>
      <c r="H253" s="454"/>
      <c r="I253" s="454"/>
      <c r="J253" s="454"/>
      <c r="K253" s="454"/>
      <c r="L253" s="454"/>
      <c r="M253" s="454"/>
      <c r="N253" s="454"/>
      <c r="O253" s="454"/>
      <c r="P253" s="454"/>
      <c r="Q253" s="454"/>
      <c r="R253" s="454"/>
      <c r="S253" s="454"/>
      <c r="T253" s="454"/>
      <c r="U253" s="454"/>
      <c r="V253" s="454"/>
      <c r="W253" s="454"/>
      <c r="Y253" s="459"/>
      <c r="Z253" s="454"/>
      <c r="AA253" s="224"/>
      <c r="AB253" s="454"/>
      <c r="AC253" s="454"/>
      <c r="AD253" s="454"/>
      <c r="AE253" s="454"/>
      <c r="AK253" s="290"/>
      <c r="AN253" s="34"/>
    </row>
    <row r="254" spans="1:40" ht="15.75" customHeight="1">
      <c r="A254" s="454"/>
      <c r="B254" s="454"/>
      <c r="C254" s="454"/>
      <c r="D254" s="454"/>
      <c r="E254" s="454"/>
      <c r="F254" s="454"/>
      <c r="G254" s="454"/>
      <c r="H254" s="454"/>
      <c r="I254" s="454"/>
      <c r="J254" s="454"/>
      <c r="K254" s="454"/>
      <c r="L254" s="454"/>
      <c r="M254" s="454"/>
      <c r="N254" s="454"/>
      <c r="O254" s="454"/>
      <c r="P254" s="454"/>
      <c r="Q254" s="454"/>
      <c r="R254" s="454"/>
      <c r="S254" s="454"/>
      <c r="T254" s="454"/>
      <c r="U254" s="454"/>
      <c r="V254" s="454"/>
      <c r="W254" s="454"/>
      <c r="Y254" s="459"/>
      <c r="Z254" s="454"/>
      <c r="AA254" s="224"/>
      <c r="AB254" s="454"/>
      <c r="AC254" s="454"/>
      <c r="AD254" s="454"/>
      <c r="AE254" s="454"/>
      <c r="AK254" s="290"/>
      <c r="AN254" s="34"/>
    </row>
    <row r="255" spans="1:40" ht="15.75" customHeight="1">
      <c r="A255" s="454"/>
      <c r="B255" s="454"/>
      <c r="C255" s="454"/>
      <c r="D255" s="454"/>
      <c r="E255" s="454"/>
      <c r="F255" s="454"/>
      <c r="G255" s="454"/>
      <c r="H255" s="454"/>
      <c r="I255" s="454"/>
      <c r="J255" s="454"/>
      <c r="K255" s="454"/>
      <c r="L255" s="454"/>
      <c r="M255" s="454"/>
      <c r="N255" s="454"/>
      <c r="O255" s="454"/>
      <c r="P255" s="454"/>
      <c r="Q255" s="454"/>
      <c r="R255" s="454"/>
      <c r="S255" s="454"/>
      <c r="T255" s="454"/>
      <c r="U255" s="454"/>
      <c r="V255" s="454"/>
      <c r="W255" s="454"/>
      <c r="Y255" s="459"/>
      <c r="Z255" s="454"/>
      <c r="AA255" s="224"/>
      <c r="AB255" s="454"/>
      <c r="AC255" s="454"/>
      <c r="AD255" s="454"/>
      <c r="AE255" s="454"/>
      <c r="AK255" s="290"/>
      <c r="AN255" s="34"/>
    </row>
    <row r="256" spans="1:40" ht="15.75" customHeight="1">
      <c r="A256" s="454"/>
      <c r="B256" s="454"/>
      <c r="C256" s="454"/>
      <c r="D256" s="454"/>
      <c r="E256" s="454"/>
      <c r="F256" s="454"/>
      <c r="G256" s="454"/>
      <c r="H256" s="454"/>
      <c r="I256" s="454"/>
      <c r="J256" s="454"/>
      <c r="K256" s="454"/>
      <c r="L256" s="454"/>
      <c r="M256" s="454"/>
      <c r="N256" s="454"/>
      <c r="O256" s="454"/>
      <c r="P256" s="454"/>
      <c r="Q256" s="454"/>
      <c r="R256" s="454"/>
      <c r="S256" s="454"/>
      <c r="T256" s="454"/>
      <c r="U256" s="454"/>
      <c r="V256" s="454"/>
      <c r="W256" s="454"/>
      <c r="Y256" s="459"/>
      <c r="Z256" s="454"/>
      <c r="AA256" s="224"/>
      <c r="AB256" s="454"/>
      <c r="AC256" s="454"/>
      <c r="AD256" s="454"/>
      <c r="AE256" s="454"/>
      <c r="AK256" s="290"/>
      <c r="AN256" s="34"/>
    </row>
    <row r="257" spans="1:40" ht="15.75" customHeight="1">
      <c r="A257" s="454"/>
      <c r="B257" s="454"/>
      <c r="C257" s="454"/>
      <c r="D257" s="454"/>
      <c r="E257" s="454"/>
      <c r="F257" s="454"/>
      <c r="G257" s="454"/>
      <c r="H257" s="454"/>
      <c r="I257" s="454"/>
      <c r="J257" s="454"/>
      <c r="K257" s="454"/>
      <c r="L257" s="454"/>
      <c r="M257" s="454"/>
      <c r="N257" s="454"/>
      <c r="O257" s="454"/>
      <c r="P257" s="454"/>
      <c r="Q257" s="454"/>
      <c r="R257" s="454"/>
      <c r="S257" s="454"/>
      <c r="T257" s="454"/>
      <c r="U257" s="454"/>
      <c r="V257" s="454"/>
      <c r="W257" s="454"/>
      <c r="Y257" s="459"/>
      <c r="Z257" s="454"/>
      <c r="AA257" s="224"/>
      <c r="AB257" s="454"/>
      <c r="AC257" s="454"/>
      <c r="AD257" s="454"/>
      <c r="AE257" s="454"/>
      <c r="AK257" s="290"/>
      <c r="AN257" s="34"/>
    </row>
    <row r="258" spans="1:40" ht="15.75" customHeight="1">
      <c r="A258" s="454"/>
      <c r="B258" s="454"/>
      <c r="C258" s="454"/>
      <c r="D258" s="454"/>
      <c r="E258" s="454"/>
      <c r="F258" s="454"/>
      <c r="G258" s="454"/>
      <c r="H258" s="454"/>
      <c r="I258" s="454"/>
      <c r="J258" s="454"/>
      <c r="K258" s="454"/>
      <c r="L258" s="454"/>
      <c r="M258" s="454"/>
      <c r="N258" s="454"/>
      <c r="O258" s="454"/>
      <c r="P258" s="454"/>
      <c r="Q258" s="454"/>
      <c r="R258" s="454"/>
      <c r="S258" s="454"/>
      <c r="T258" s="454"/>
      <c r="U258" s="454"/>
      <c r="V258" s="454"/>
      <c r="W258" s="454"/>
      <c r="Y258" s="459"/>
      <c r="Z258" s="454"/>
      <c r="AA258" s="224"/>
      <c r="AB258" s="454"/>
      <c r="AC258" s="454"/>
      <c r="AD258" s="454"/>
      <c r="AE258" s="454"/>
      <c r="AK258" s="290"/>
      <c r="AN258" s="34"/>
    </row>
    <row r="259" spans="1:40" ht="15.75" customHeight="1">
      <c r="A259" s="454"/>
      <c r="B259" s="454"/>
      <c r="C259" s="454"/>
      <c r="D259" s="454"/>
      <c r="E259" s="454"/>
      <c r="F259" s="454"/>
      <c r="G259" s="454"/>
      <c r="H259" s="454"/>
      <c r="I259" s="454"/>
      <c r="J259" s="454"/>
      <c r="K259" s="454"/>
      <c r="L259" s="454"/>
      <c r="M259" s="454"/>
      <c r="N259" s="454"/>
      <c r="O259" s="454"/>
      <c r="P259" s="454"/>
      <c r="Q259" s="454"/>
      <c r="R259" s="454"/>
      <c r="S259" s="454"/>
      <c r="T259" s="454"/>
      <c r="U259" s="454"/>
      <c r="V259" s="454"/>
      <c r="W259" s="454"/>
      <c r="Y259" s="459"/>
      <c r="Z259" s="454"/>
      <c r="AA259" s="224"/>
      <c r="AB259" s="454"/>
      <c r="AC259" s="454"/>
      <c r="AD259" s="454"/>
      <c r="AE259" s="454"/>
      <c r="AK259" s="290"/>
      <c r="AN259" s="34"/>
    </row>
    <row r="260" spans="1:40" ht="15.75" customHeight="1">
      <c r="A260" s="454"/>
      <c r="B260" s="454"/>
      <c r="C260" s="454"/>
      <c r="D260" s="454"/>
      <c r="E260" s="454"/>
      <c r="F260" s="454"/>
      <c r="G260" s="454"/>
      <c r="H260" s="454"/>
      <c r="I260" s="454"/>
      <c r="J260" s="454"/>
      <c r="K260" s="454"/>
      <c r="L260" s="454"/>
      <c r="M260" s="454"/>
      <c r="N260" s="454"/>
      <c r="O260" s="454"/>
      <c r="P260" s="454"/>
      <c r="Q260" s="454"/>
      <c r="R260" s="454"/>
      <c r="S260" s="454"/>
      <c r="T260" s="454"/>
      <c r="U260" s="454"/>
      <c r="V260" s="454"/>
      <c r="W260" s="454"/>
      <c r="Y260" s="459"/>
      <c r="Z260" s="454"/>
      <c r="AA260" s="224"/>
      <c r="AB260" s="454"/>
      <c r="AC260" s="454"/>
      <c r="AD260" s="454"/>
      <c r="AE260" s="454"/>
      <c r="AK260" s="290"/>
      <c r="AN260" s="34"/>
    </row>
    <row r="261" spans="1:40" ht="15.75" customHeight="1">
      <c r="A261" s="454"/>
      <c r="B261" s="454"/>
      <c r="C261" s="454"/>
      <c r="D261" s="454"/>
      <c r="E261" s="454"/>
      <c r="F261" s="454"/>
      <c r="G261" s="454"/>
      <c r="H261" s="454"/>
      <c r="I261" s="454"/>
      <c r="J261" s="454"/>
      <c r="K261" s="454"/>
      <c r="L261" s="454"/>
      <c r="M261" s="454"/>
      <c r="N261" s="454"/>
      <c r="O261" s="454"/>
      <c r="P261" s="454"/>
      <c r="Q261" s="454"/>
      <c r="R261" s="454"/>
      <c r="S261" s="454"/>
      <c r="T261" s="454"/>
      <c r="U261" s="454"/>
      <c r="V261" s="454"/>
      <c r="W261" s="454"/>
      <c r="Y261" s="459"/>
      <c r="Z261" s="454"/>
      <c r="AA261" s="224"/>
      <c r="AB261" s="454"/>
      <c r="AC261" s="454"/>
      <c r="AD261" s="454"/>
      <c r="AE261" s="454"/>
      <c r="AK261" s="290"/>
      <c r="AN261" s="34"/>
    </row>
    <row r="262" spans="1:40" ht="15.75" customHeight="1">
      <c r="A262" s="454"/>
      <c r="B262" s="454"/>
      <c r="C262" s="454"/>
      <c r="D262" s="454"/>
      <c r="E262" s="454"/>
      <c r="F262" s="454"/>
      <c r="G262" s="454"/>
      <c r="H262" s="454"/>
      <c r="I262" s="454"/>
      <c r="J262" s="454"/>
      <c r="K262" s="454"/>
      <c r="L262" s="454"/>
      <c r="M262" s="454"/>
      <c r="N262" s="454"/>
      <c r="O262" s="454"/>
      <c r="P262" s="454"/>
      <c r="Q262" s="454"/>
      <c r="R262" s="454"/>
      <c r="S262" s="454"/>
      <c r="T262" s="454"/>
      <c r="U262" s="454"/>
      <c r="V262" s="454"/>
      <c r="W262" s="454"/>
      <c r="Y262" s="459"/>
      <c r="Z262" s="454"/>
      <c r="AA262" s="224"/>
      <c r="AB262" s="454"/>
      <c r="AC262" s="454"/>
      <c r="AD262" s="454"/>
      <c r="AE262" s="454"/>
      <c r="AK262" s="290"/>
      <c r="AN262" s="34"/>
    </row>
    <row r="263" spans="1:40" ht="15.75" customHeight="1">
      <c r="A263" s="454"/>
      <c r="B263" s="454"/>
      <c r="C263" s="454"/>
      <c r="D263" s="454"/>
      <c r="E263" s="454"/>
      <c r="F263" s="454"/>
      <c r="G263" s="454"/>
      <c r="H263" s="454"/>
      <c r="I263" s="454"/>
      <c r="J263" s="454"/>
      <c r="K263" s="454"/>
      <c r="L263" s="454"/>
      <c r="M263" s="454"/>
      <c r="N263" s="454"/>
      <c r="O263" s="454"/>
      <c r="P263" s="454"/>
      <c r="Q263" s="454"/>
      <c r="R263" s="454"/>
      <c r="S263" s="454"/>
      <c r="T263" s="454"/>
      <c r="U263" s="454"/>
      <c r="V263" s="454"/>
      <c r="W263" s="454"/>
      <c r="Y263" s="459"/>
      <c r="Z263" s="454"/>
      <c r="AA263" s="224"/>
      <c r="AB263" s="454"/>
      <c r="AC263" s="454"/>
      <c r="AD263" s="454"/>
      <c r="AE263" s="454"/>
      <c r="AK263" s="290"/>
      <c r="AN263" s="34"/>
    </row>
    <row r="264" spans="1:40" ht="15.75" customHeight="1">
      <c r="A264" s="454"/>
      <c r="B264" s="454"/>
      <c r="C264" s="454"/>
      <c r="D264" s="454"/>
      <c r="E264" s="454"/>
      <c r="F264" s="454"/>
      <c r="G264" s="454"/>
      <c r="H264" s="454"/>
      <c r="I264" s="454"/>
      <c r="J264" s="454"/>
      <c r="K264" s="454"/>
      <c r="L264" s="454"/>
      <c r="M264" s="454"/>
      <c r="N264" s="454"/>
      <c r="O264" s="454"/>
      <c r="P264" s="454"/>
      <c r="Q264" s="454"/>
      <c r="R264" s="454"/>
      <c r="S264" s="454"/>
      <c r="T264" s="454"/>
      <c r="U264" s="454"/>
      <c r="V264" s="454"/>
      <c r="W264" s="454"/>
      <c r="Y264" s="459"/>
      <c r="Z264" s="454"/>
      <c r="AA264" s="224"/>
      <c r="AB264" s="454"/>
      <c r="AC264" s="454"/>
      <c r="AD264" s="454"/>
      <c r="AE264" s="454"/>
      <c r="AK264" s="290"/>
      <c r="AN264" s="34"/>
    </row>
    <row r="265" spans="1:40" ht="15.75" customHeight="1">
      <c r="A265" s="454"/>
      <c r="B265" s="454"/>
      <c r="C265" s="454"/>
      <c r="D265" s="454"/>
      <c r="E265" s="454"/>
      <c r="F265" s="454"/>
      <c r="G265" s="454"/>
      <c r="H265" s="454"/>
      <c r="I265" s="454"/>
      <c r="J265" s="454"/>
      <c r="K265" s="454"/>
      <c r="L265" s="454"/>
      <c r="M265" s="454"/>
      <c r="N265" s="454"/>
      <c r="O265" s="454"/>
      <c r="P265" s="454"/>
      <c r="Q265" s="454"/>
      <c r="R265" s="454"/>
      <c r="S265" s="454"/>
      <c r="T265" s="454"/>
      <c r="U265" s="454"/>
      <c r="V265" s="454"/>
      <c r="W265" s="454"/>
      <c r="Y265" s="459"/>
      <c r="Z265" s="454"/>
      <c r="AA265" s="224"/>
      <c r="AB265" s="454"/>
      <c r="AC265" s="454"/>
      <c r="AD265" s="454"/>
      <c r="AE265" s="454"/>
      <c r="AK265" s="290"/>
      <c r="AN265" s="34"/>
    </row>
    <row r="266" spans="1:40" ht="15.75" customHeight="1">
      <c r="A266" s="454"/>
      <c r="B266" s="454"/>
      <c r="C266" s="454"/>
      <c r="D266" s="454"/>
      <c r="E266" s="454"/>
      <c r="F266" s="454"/>
      <c r="G266" s="454"/>
      <c r="H266" s="454"/>
      <c r="I266" s="454"/>
      <c r="J266" s="454"/>
      <c r="K266" s="454"/>
      <c r="L266" s="454"/>
      <c r="M266" s="454"/>
      <c r="N266" s="454"/>
      <c r="O266" s="454"/>
      <c r="P266" s="454"/>
      <c r="Q266" s="454"/>
      <c r="R266" s="454"/>
      <c r="S266" s="454"/>
      <c r="T266" s="454"/>
      <c r="U266" s="454"/>
      <c r="V266" s="454"/>
      <c r="W266" s="454"/>
      <c r="Y266" s="459"/>
      <c r="Z266" s="454"/>
      <c r="AA266" s="224"/>
      <c r="AB266" s="454"/>
      <c r="AC266" s="454"/>
      <c r="AD266" s="454"/>
      <c r="AE266" s="454"/>
      <c r="AK266" s="290"/>
      <c r="AN266" s="34"/>
    </row>
    <row r="267" spans="1:40" ht="15.75" customHeight="1">
      <c r="A267" s="454"/>
      <c r="B267" s="454"/>
      <c r="C267" s="454"/>
      <c r="D267" s="454"/>
      <c r="E267" s="454"/>
      <c r="F267" s="454"/>
      <c r="G267" s="454"/>
      <c r="H267" s="454"/>
      <c r="I267" s="454"/>
      <c r="J267" s="454"/>
      <c r="K267" s="454"/>
      <c r="L267" s="454"/>
      <c r="M267" s="454"/>
      <c r="N267" s="454"/>
      <c r="O267" s="454"/>
      <c r="P267" s="454"/>
      <c r="Q267" s="454"/>
      <c r="R267" s="454"/>
      <c r="S267" s="454"/>
      <c r="T267" s="454"/>
      <c r="U267" s="454"/>
      <c r="V267" s="454"/>
      <c r="W267" s="454"/>
      <c r="Y267" s="459"/>
      <c r="Z267" s="454"/>
      <c r="AA267" s="224"/>
      <c r="AB267" s="454"/>
      <c r="AC267" s="454"/>
      <c r="AD267" s="454"/>
      <c r="AE267" s="454"/>
      <c r="AK267" s="290"/>
      <c r="AN267" s="34"/>
    </row>
    <row r="268" spans="1:40" ht="15.75" customHeight="1">
      <c r="A268" s="454"/>
      <c r="B268" s="454"/>
      <c r="C268" s="454"/>
      <c r="D268" s="454"/>
      <c r="E268" s="454"/>
      <c r="F268" s="454"/>
      <c r="G268" s="454"/>
      <c r="H268" s="454"/>
      <c r="I268" s="454"/>
      <c r="J268" s="454"/>
      <c r="K268" s="454"/>
      <c r="L268" s="454"/>
      <c r="M268" s="454"/>
      <c r="N268" s="454"/>
      <c r="O268" s="454"/>
      <c r="P268" s="454"/>
      <c r="Q268" s="454"/>
      <c r="R268" s="454"/>
      <c r="S268" s="454"/>
      <c r="T268" s="454"/>
      <c r="U268" s="454"/>
      <c r="V268" s="454"/>
      <c r="W268" s="454"/>
      <c r="Y268" s="459"/>
      <c r="Z268" s="454"/>
      <c r="AA268" s="224"/>
      <c r="AB268" s="454"/>
      <c r="AC268" s="454"/>
      <c r="AD268" s="454"/>
      <c r="AE268" s="454"/>
      <c r="AK268" s="290"/>
      <c r="AN268" s="34"/>
    </row>
    <row r="269" spans="1:40" ht="15.75" customHeight="1">
      <c r="A269" s="454"/>
      <c r="B269" s="454"/>
      <c r="C269" s="454"/>
      <c r="D269" s="454"/>
      <c r="E269" s="454"/>
      <c r="F269" s="454"/>
      <c r="G269" s="454"/>
      <c r="H269" s="454"/>
      <c r="I269" s="454"/>
      <c r="J269" s="454"/>
      <c r="K269" s="454"/>
      <c r="L269" s="454"/>
      <c r="M269" s="454"/>
      <c r="N269" s="454"/>
      <c r="O269" s="454"/>
      <c r="P269" s="454"/>
      <c r="Q269" s="454"/>
      <c r="R269" s="454"/>
      <c r="S269" s="454"/>
      <c r="T269" s="454"/>
      <c r="U269" s="454"/>
      <c r="V269" s="454"/>
      <c r="W269" s="454"/>
      <c r="Y269" s="459"/>
      <c r="Z269" s="454"/>
      <c r="AA269" s="224"/>
      <c r="AB269" s="454"/>
      <c r="AC269" s="454"/>
      <c r="AD269" s="454"/>
      <c r="AE269" s="454"/>
      <c r="AK269" s="290"/>
      <c r="AN269" s="34"/>
    </row>
    <row r="270" spans="1:40" ht="15.75" customHeight="1">
      <c r="A270" s="454"/>
      <c r="B270" s="454"/>
      <c r="C270" s="454"/>
      <c r="D270" s="454"/>
      <c r="E270" s="454"/>
      <c r="F270" s="454"/>
      <c r="G270" s="454"/>
      <c r="H270" s="454"/>
      <c r="I270" s="454"/>
      <c r="J270" s="454"/>
      <c r="K270" s="454"/>
      <c r="L270" s="454"/>
      <c r="M270" s="454"/>
      <c r="N270" s="454"/>
      <c r="O270" s="454"/>
      <c r="P270" s="454"/>
      <c r="Q270" s="454"/>
      <c r="R270" s="454"/>
      <c r="S270" s="454"/>
      <c r="T270" s="454"/>
      <c r="U270" s="454"/>
      <c r="V270" s="454"/>
      <c r="W270" s="454"/>
      <c r="Y270" s="459"/>
      <c r="Z270" s="454"/>
      <c r="AA270" s="224"/>
      <c r="AB270" s="454"/>
      <c r="AC270" s="454"/>
      <c r="AD270" s="454"/>
      <c r="AE270" s="454"/>
      <c r="AK270" s="290"/>
      <c r="AN270" s="34"/>
    </row>
    <row r="271" spans="1:40" ht="15.75" customHeight="1">
      <c r="A271" s="454"/>
      <c r="B271" s="454"/>
      <c r="C271" s="454"/>
      <c r="D271" s="454"/>
      <c r="E271" s="454"/>
      <c r="F271" s="454"/>
      <c r="G271" s="454"/>
      <c r="H271" s="454"/>
      <c r="I271" s="454"/>
      <c r="J271" s="454"/>
      <c r="K271" s="454"/>
      <c r="L271" s="454"/>
      <c r="M271" s="454"/>
      <c r="N271" s="454"/>
      <c r="O271" s="454"/>
      <c r="P271" s="454"/>
      <c r="Q271" s="454"/>
      <c r="R271" s="454"/>
      <c r="S271" s="454"/>
      <c r="T271" s="454"/>
      <c r="U271" s="454"/>
      <c r="V271" s="454"/>
      <c r="W271" s="454"/>
      <c r="Y271" s="459"/>
      <c r="Z271" s="454"/>
      <c r="AA271" s="224"/>
      <c r="AB271" s="454"/>
      <c r="AC271" s="454"/>
      <c r="AD271" s="454"/>
      <c r="AE271" s="454"/>
      <c r="AK271" s="290"/>
      <c r="AN271" s="34"/>
    </row>
    <row r="272" spans="1:40" ht="15.75" customHeight="1">
      <c r="A272" s="454"/>
      <c r="B272" s="454"/>
      <c r="C272" s="454"/>
      <c r="D272" s="454"/>
      <c r="E272" s="454"/>
      <c r="F272" s="454"/>
      <c r="G272" s="454"/>
      <c r="H272" s="454"/>
      <c r="I272" s="454"/>
      <c r="J272" s="454"/>
      <c r="K272" s="454"/>
      <c r="L272" s="454"/>
      <c r="M272" s="454"/>
      <c r="N272" s="454"/>
      <c r="O272" s="454"/>
      <c r="P272" s="454"/>
      <c r="Q272" s="454"/>
      <c r="R272" s="454"/>
      <c r="S272" s="454"/>
      <c r="T272" s="454"/>
      <c r="U272" s="454"/>
      <c r="V272" s="454"/>
      <c r="W272" s="454"/>
      <c r="Y272" s="459"/>
      <c r="Z272" s="454"/>
      <c r="AA272" s="224"/>
      <c r="AB272" s="454"/>
      <c r="AC272" s="454"/>
      <c r="AD272" s="454"/>
      <c r="AE272" s="454"/>
      <c r="AK272" s="290"/>
      <c r="AN272" s="34"/>
    </row>
    <row r="273" spans="1:40" ht="15.75" customHeight="1">
      <c r="A273" s="454"/>
      <c r="B273" s="454"/>
      <c r="C273" s="454"/>
      <c r="D273" s="454"/>
      <c r="E273" s="454"/>
      <c r="F273" s="454"/>
      <c r="G273" s="454"/>
      <c r="H273" s="454"/>
      <c r="I273" s="454"/>
      <c r="J273" s="454"/>
      <c r="K273" s="454"/>
      <c r="L273" s="454"/>
      <c r="M273" s="454"/>
      <c r="N273" s="454"/>
      <c r="O273" s="454"/>
      <c r="P273" s="454"/>
      <c r="Q273" s="454"/>
      <c r="R273" s="454"/>
      <c r="S273" s="454"/>
      <c r="T273" s="454"/>
      <c r="U273" s="454"/>
      <c r="V273" s="454"/>
      <c r="W273" s="454"/>
      <c r="Y273" s="459"/>
      <c r="Z273" s="454"/>
      <c r="AA273" s="224"/>
      <c r="AB273" s="454"/>
      <c r="AC273" s="454"/>
      <c r="AD273" s="454"/>
      <c r="AE273" s="454"/>
      <c r="AK273" s="290"/>
      <c r="AN273" s="34"/>
    </row>
    <row r="274" spans="1:40" ht="15.75" customHeight="1">
      <c r="A274" s="454"/>
      <c r="B274" s="454"/>
      <c r="C274" s="454"/>
      <c r="D274" s="454"/>
      <c r="E274" s="454"/>
      <c r="F274" s="454"/>
      <c r="G274" s="454"/>
      <c r="H274" s="454"/>
      <c r="I274" s="454"/>
      <c r="J274" s="454"/>
      <c r="K274" s="454"/>
      <c r="L274" s="454"/>
      <c r="M274" s="454"/>
      <c r="N274" s="454"/>
      <c r="O274" s="454"/>
      <c r="P274" s="454"/>
      <c r="Q274" s="454"/>
      <c r="R274" s="454"/>
      <c r="S274" s="454"/>
      <c r="T274" s="454"/>
      <c r="U274" s="454"/>
      <c r="V274" s="454"/>
      <c r="W274" s="454"/>
      <c r="Y274" s="459"/>
      <c r="Z274" s="454"/>
      <c r="AA274" s="224"/>
      <c r="AB274" s="454"/>
      <c r="AC274" s="454"/>
      <c r="AD274" s="454"/>
      <c r="AE274" s="454"/>
      <c r="AK274" s="290"/>
      <c r="AN274" s="34"/>
    </row>
    <row r="275" spans="1:40" ht="15.75" customHeight="1">
      <c r="A275" s="454"/>
      <c r="B275" s="454"/>
      <c r="C275" s="454"/>
      <c r="D275" s="454"/>
      <c r="E275" s="454"/>
      <c r="F275" s="454"/>
      <c r="G275" s="454"/>
      <c r="H275" s="454"/>
      <c r="I275" s="454"/>
      <c r="J275" s="454"/>
      <c r="K275" s="454"/>
      <c r="L275" s="454"/>
      <c r="M275" s="454"/>
      <c r="N275" s="454"/>
      <c r="O275" s="454"/>
      <c r="P275" s="454"/>
      <c r="Q275" s="454"/>
      <c r="R275" s="454"/>
      <c r="S275" s="454"/>
      <c r="T275" s="454"/>
      <c r="U275" s="454"/>
      <c r="V275" s="454"/>
      <c r="W275" s="454"/>
      <c r="Y275" s="459"/>
      <c r="Z275" s="454"/>
      <c r="AA275" s="224"/>
      <c r="AB275" s="454"/>
      <c r="AC275" s="454"/>
      <c r="AD275" s="454"/>
      <c r="AE275" s="454"/>
      <c r="AK275" s="290"/>
      <c r="AN275" s="34"/>
    </row>
    <row r="276" spans="1:40" ht="15.75" customHeight="1">
      <c r="A276" s="454"/>
      <c r="B276" s="454"/>
      <c r="C276" s="454"/>
      <c r="D276" s="454"/>
      <c r="E276" s="454"/>
      <c r="F276" s="454"/>
      <c r="G276" s="454"/>
      <c r="H276" s="454"/>
      <c r="I276" s="454"/>
      <c r="J276" s="454"/>
      <c r="K276" s="454"/>
      <c r="L276" s="454"/>
      <c r="M276" s="454"/>
      <c r="N276" s="454"/>
      <c r="O276" s="454"/>
      <c r="P276" s="454"/>
      <c r="Q276" s="454"/>
      <c r="R276" s="454"/>
      <c r="S276" s="454"/>
      <c r="T276" s="454"/>
      <c r="U276" s="454"/>
      <c r="V276" s="454"/>
      <c r="W276" s="454"/>
      <c r="Y276" s="459"/>
      <c r="Z276" s="454"/>
      <c r="AA276" s="224"/>
      <c r="AB276" s="454"/>
      <c r="AC276" s="454"/>
      <c r="AD276" s="454"/>
      <c r="AE276" s="454"/>
      <c r="AK276" s="290"/>
      <c r="AN276" s="34"/>
    </row>
    <row r="277" spans="1:40" ht="15.75" customHeight="1">
      <c r="A277" s="454"/>
      <c r="B277" s="454"/>
      <c r="C277" s="454"/>
      <c r="D277" s="454"/>
      <c r="E277" s="454"/>
      <c r="F277" s="454"/>
      <c r="G277" s="454"/>
      <c r="H277" s="454"/>
      <c r="I277" s="454"/>
      <c r="J277" s="454"/>
      <c r="K277" s="454"/>
      <c r="L277" s="454"/>
      <c r="M277" s="454"/>
      <c r="N277" s="454"/>
      <c r="O277" s="454"/>
      <c r="P277" s="454"/>
      <c r="Q277" s="454"/>
      <c r="R277" s="454"/>
      <c r="S277" s="454"/>
      <c r="T277" s="454"/>
      <c r="U277" s="454"/>
      <c r="V277" s="454"/>
      <c r="W277" s="454"/>
      <c r="Y277" s="459"/>
      <c r="Z277" s="454"/>
      <c r="AA277" s="224"/>
      <c r="AB277" s="454"/>
      <c r="AC277" s="454"/>
      <c r="AD277" s="454"/>
      <c r="AE277" s="454"/>
      <c r="AK277" s="290"/>
      <c r="AN277" s="34"/>
    </row>
    <row r="278" spans="1:40" ht="15.75" customHeight="1">
      <c r="A278" s="454"/>
      <c r="B278" s="454"/>
      <c r="C278" s="454"/>
      <c r="D278" s="454"/>
      <c r="E278" s="454"/>
      <c r="F278" s="454"/>
      <c r="G278" s="454"/>
      <c r="H278" s="454"/>
      <c r="I278" s="454"/>
      <c r="J278" s="454"/>
      <c r="K278" s="454"/>
      <c r="L278" s="454"/>
      <c r="M278" s="454"/>
      <c r="N278" s="454"/>
      <c r="O278" s="454"/>
      <c r="P278" s="454"/>
      <c r="Q278" s="454"/>
      <c r="R278" s="454"/>
      <c r="S278" s="454"/>
      <c r="T278" s="454"/>
      <c r="U278" s="454"/>
      <c r="V278" s="454"/>
      <c r="W278" s="454"/>
      <c r="Y278" s="459"/>
      <c r="Z278" s="454"/>
      <c r="AA278" s="224"/>
      <c r="AB278" s="454"/>
      <c r="AC278" s="454"/>
      <c r="AD278" s="454"/>
      <c r="AE278" s="454"/>
      <c r="AK278" s="290"/>
      <c r="AN278" s="34"/>
    </row>
    <row r="279" spans="1:40" ht="15.75" customHeight="1">
      <c r="A279" s="454"/>
      <c r="B279" s="454"/>
      <c r="C279" s="454"/>
      <c r="D279" s="454"/>
      <c r="E279" s="454"/>
      <c r="F279" s="454"/>
      <c r="G279" s="454"/>
      <c r="H279" s="454"/>
      <c r="I279" s="454"/>
      <c r="J279" s="454"/>
      <c r="K279" s="454"/>
      <c r="L279" s="454"/>
      <c r="M279" s="454"/>
      <c r="N279" s="454"/>
      <c r="O279" s="454"/>
      <c r="P279" s="454"/>
      <c r="Q279" s="454"/>
      <c r="R279" s="454"/>
      <c r="S279" s="454"/>
      <c r="T279" s="454"/>
      <c r="U279" s="454"/>
      <c r="V279" s="454"/>
      <c r="W279" s="454"/>
      <c r="Y279" s="459"/>
      <c r="Z279" s="454"/>
      <c r="AA279" s="224"/>
      <c r="AB279" s="454"/>
      <c r="AC279" s="454"/>
      <c r="AD279" s="454"/>
      <c r="AE279" s="454"/>
      <c r="AK279" s="290"/>
      <c r="AN279" s="34"/>
    </row>
    <row r="280" spans="1:40" ht="15.75" customHeight="1">
      <c r="A280" s="454"/>
      <c r="B280" s="454"/>
      <c r="C280" s="454"/>
      <c r="D280" s="454"/>
      <c r="E280" s="454"/>
      <c r="F280" s="454"/>
      <c r="G280" s="454"/>
      <c r="H280" s="454"/>
      <c r="I280" s="454"/>
      <c r="J280" s="454"/>
      <c r="K280" s="454"/>
      <c r="L280" s="454"/>
      <c r="M280" s="454"/>
      <c r="N280" s="454"/>
      <c r="O280" s="454"/>
      <c r="P280" s="454"/>
      <c r="Q280" s="454"/>
      <c r="R280" s="454"/>
      <c r="S280" s="454"/>
      <c r="T280" s="454"/>
      <c r="U280" s="454"/>
      <c r="V280" s="454"/>
      <c r="W280" s="454"/>
      <c r="Y280" s="459"/>
      <c r="Z280" s="454"/>
      <c r="AA280" s="224"/>
      <c r="AB280" s="454"/>
      <c r="AC280" s="454"/>
      <c r="AD280" s="454"/>
      <c r="AE280" s="454"/>
      <c r="AK280" s="290"/>
      <c r="AN280" s="34"/>
    </row>
    <row r="281" spans="1:40" ht="15.75" customHeight="1">
      <c r="A281" s="454"/>
      <c r="B281" s="454"/>
      <c r="C281" s="454"/>
      <c r="D281" s="454"/>
      <c r="E281" s="454"/>
      <c r="F281" s="454"/>
      <c r="G281" s="454"/>
      <c r="H281" s="454"/>
      <c r="I281" s="454"/>
      <c r="J281" s="454"/>
      <c r="K281" s="454"/>
      <c r="L281" s="454"/>
      <c r="M281" s="454"/>
      <c r="N281" s="454"/>
      <c r="O281" s="454"/>
      <c r="P281" s="454"/>
      <c r="Q281" s="454"/>
      <c r="R281" s="454"/>
      <c r="S281" s="454"/>
      <c r="T281" s="454"/>
      <c r="U281" s="454"/>
      <c r="V281" s="454"/>
      <c r="W281" s="454"/>
      <c r="Y281" s="459"/>
      <c r="Z281" s="454"/>
      <c r="AA281" s="224"/>
      <c r="AB281" s="454"/>
      <c r="AC281" s="454"/>
      <c r="AD281" s="454"/>
      <c r="AE281" s="454"/>
      <c r="AK281" s="290"/>
      <c r="AN281" s="34"/>
    </row>
    <row r="282" spans="1:40" ht="15.75" customHeight="1">
      <c r="A282" s="454"/>
      <c r="B282" s="454"/>
      <c r="C282" s="454"/>
      <c r="D282" s="454"/>
      <c r="E282" s="454"/>
      <c r="F282" s="454"/>
      <c r="G282" s="454"/>
      <c r="H282" s="454"/>
      <c r="I282" s="454"/>
      <c r="J282" s="454"/>
      <c r="K282" s="454"/>
      <c r="L282" s="454"/>
      <c r="M282" s="454"/>
      <c r="N282" s="454"/>
      <c r="O282" s="454"/>
      <c r="P282" s="454"/>
      <c r="Q282" s="454"/>
      <c r="R282" s="454"/>
      <c r="S282" s="454"/>
      <c r="T282" s="454"/>
      <c r="U282" s="454"/>
      <c r="V282" s="454"/>
      <c r="W282" s="454"/>
      <c r="Y282" s="459"/>
      <c r="Z282" s="454"/>
      <c r="AA282" s="224"/>
      <c r="AB282" s="454"/>
      <c r="AC282" s="454"/>
      <c r="AD282" s="454"/>
      <c r="AE282" s="454"/>
      <c r="AK282" s="290"/>
      <c r="AN282" s="34"/>
    </row>
    <row r="283" spans="1:40" ht="15.75" customHeight="1">
      <c r="A283" s="454"/>
      <c r="B283" s="454"/>
      <c r="C283" s="454"/>
      <c r="D283" s="454"/>
      <c r="E283" s="454"/>
      <c r="F283" s="454"/>
      <c r="G283" s="454"/>
      <c r="H283" s="454"/>
      <c r="I283" s="454"/>
      <c r="J283" s="454"/>
      <c r="K283" s="454"/>
      <c r="L283" s="454"/>
      <c r="M283" s="454"/>
      <c r="N283" s="454"/>
      <c r="O283" s="454"/>
      <c r="P283" s="454"/>
      <c r="Q283" s="454"/>
      <c r="R283" s="454"/>
      <c r="S283" s="454"/>
      <c r="T283" s="454"/>
      <c r="U283" s="454"/>
      <c r="V283" s="454"/>
      <c r="W283" s="454"/>
      <c r="Y283" s="459"/>
      <c r="Z283" s="454"/>
      <c r="AA283" s="224"/>
      <c r="AB283" s="454"/>
      <c r="AC283" s="454"/>
      <c r="AD283" s="454"/>
      <c r="AE283" s="454"/>
      <c r="AK283" s="290"/>
      <c r="AN283" s="34"/>
    </row>
    <row r="284" spans="1:40" ht="15.75" customHeight="1">
      <c r="A284" s="454"/>
      <c r="B284" s="454"/>
      <c r="C284" s="454"/>
      <c r="D284" s="454"/>
      <c r="E284" s="454"/>
      <c r="F284" s="454"/>
      <c r="G284" s="454"/>
      <c r="H284" s="454"/>
      <c r="I284" s="454"/>
      <c r="J284" s="454"/>
      <c r="K284" s="454"/>
      <c r="L284" s="454"/>
      <c r="M284" s="454"/>
      <c r="N284" s="454"/>
      <c r="O284" s="454"/>
      <c r="P284" s="454"/>
      <c r="Q284" s="454"/>
      <c r="R284" s="454"/>
      <c r="S284" s="454"/>
      <c r="T284" s="454"/>
      <c r="U284" s="454"/>
      <c r="V284" s="454"/>
      <c r="W284" s="454"/>
      <c r="Y284" s="459"/>
      <c r="Z284" s="454"/>
      <c r="AA284" s="224"/>
      <c r="AB284" s="454"/>
      <c r="AC284" s="454"/>
      <c r="AD284" s="454"/>
      <c r="AE284" s="454"/>
      <c r="AK284" s="290"/>
      <c r="AN284" s="34"/>
    </row>
    <row r="285" spans="1:40" ht="15.75" customHeight="1">
      <c r="A285" s="454"/>
      <c r="B285" s="454"/>
      <c r="C285" s="454"/>
      <c r="D285" s="454"/>
      <c r="E285" s="454"/>
      <c r="F285" s="454"/>
      <c r="G285" s="454"/>
      <c r="H285" s="454"/>
      <c r="I285" s="454"/>
      <c r="J285" s="454"/>
      <c r="K285" s="454"/>
      <c r="L285" s="454"/>
      <c r="M285" s="454"/>
      <c r="N285" s="454"/>
      <c r="O285" s="454"/>
      <c r="P285" s="454"/>
      <c r="Q285" s="454"/>
      <c r="R285" s="454"/>
      <c r="S285" s="454"/>
      <c r="T285" s="454"/>
      <c r="U285" s="454"/>
      <c r="V285" s="454"/>
      <c r="W285" s="454"/>
      <c r="Y285" s="459"/>
      <c r="Z285" s="454"/>
      <c r="AA285" s="224"/>
      <c r="AB285" s="454"/>
      <c r="AC285" s="454"/>
      <c r="AD285" s="454"/>
      <c r="AE285" s="454"/>
      <c r="AK285" s="290"/>
      <c r="AN285" s="34"/>
    </row>
    <row r="286" spans="1:40" ht="15.75" customHeight="1">
      <c r="A286" s="454"/>
      <c r="B286" s="454"/>
      <c r="C286" s="454"/>
      <c r="D286" s="454"/>
      <c r="E286" s="454"/>
      <c r="F286" s="454"/>
      <c r="G286" s="454"/>
      <c r="H286" s="454"/>
      <c r="I286" s="454"/>
      <c r="J286" s="454"/>
      <c r="K286" s="454"/>
      <c r="L286" s="454"/>
      <c r="M286" s="454"/>
      <c r="N286" s="454"/>
      <c r="O286" s="454"/>
      <c r="P286" s="454"/>
      <c r="Q286" s="454"/>
      <c r="R286" s="454"/>
      <c r="S286" s="454"/>
      <c r="T286" s="454"/>
      <c r="U286" s="454"/>
      <c r="V286" s="454"/>
      <c r="W286" s="454"/>
      <c r="Y286" s="459"/>
      <c r="Z286" s="454"/>
      <c r="AA286" s="224"/>
      <c r="AB286" s="454"/>
      <c r="AC286" s="454"/>
      <c r="AD286" s="454"/>
      <c r="AE286" s="454"/>
      <c r="AK286" s="290"/>
      <c r="AN286" s="34"/>
    </row>
    <row r="287" spans="1:40" ht="15.75" customHeight="1">
      <c r="A287" s="454"/>
      <c r="B287" s="454"/>
      <c r="C287" s="454"/>
      <c r="D287" s="454"/>
      <c r="E287" s="454"/>
      <c r="F287" s="454"/>
      <c r="G287" s="454"/>
      <c r="H287" s="454"/>
      <c r="I287" s="454"/>
      <c r="J287" s="454"/>
      <c r="K287" s="454"/>
      <c r="L287" s="454"/>
      <c r="M287" s="454"/>
      <c r="N287" s="454"/>
      <c r="O287" s="454"/>
      <c r="P287" s="454"/>
      <c r="Q287" s="454"/>
      <c r="R287" s="454"/>
      <c r="S287" s="454"/>
      <c r="T287" s="454"/>
      <c r="U287" s="454"/>
      <c r="V287" s="454"/>
      <c r="W287" s="454"/>
      <c r="Y287" s="459"/>
      <c r="Z287" s="454"/>
      <c r="AA287" s="224"/>
      <c r="AB287" s="454"/>
      <c r="AC287" s="454"/>
      <c r="AD287" s="454"/>
      <c r="AE287" s="454"/>
      <c r="AK287" s="290"/>
      <c r="AN287" s="34"/>
    </row>
    <row r="288" spans="1:40" ht="15.75" customHeight="1">
      <c r="A288" s="454"/>
      <c r="B288" s="454"/>
      <c r="C288" s="454"/>
      <c r="D288" s="454"/>
      <c r="E288" s="454"/>
      <c r="F288" s="454"/>
      <c r="G288" s="454"/>
      <c r="H288" s="454"/>
      <c r="I288" s="454"/>
      <c r="J288" s="454"/>
      <c r="K288" s="454"/>
      <c r="L288" s="454"/>
      <c r="M288" s="454"/>
      <c r="N288" s="454"/>
      <c r="O288" s="454"/>
      <c r="P288" s="454"/>
      <c r="Q288" s="454"/>
      <c r="R288" s="454"/>
      <c r="S288" s="454"/>
      <c r="T288" s="454"/>
      <c r="U288" s="454"/>
      <c r="V288" s="454"/>
      <c r="W288" s="454"/>
      <c r="Y288" s="459"/>
      <c r="Z288" s="454"/>
      <c r="AA288" s="224"/>
      <c r="AB288" s="454"/>
      <c r="AC288" s="454"/>
      <c r="AD288" s="454"/>
      <c r="AE288" s="454"/>
      <c r="AK288" s="290"/>
      <c r="AN288" s="34"/>
    </row>
    <row r="289" spans="1:40" ht="15.75" customHeight="1">
      <c r="A289" s="454"/>
      <c r="B289" s="454"/>
      <c r="C289" s="454"/>
      <c r="D289" s="454"/>
      <c r="E289" s="454"/>
      <c r="F289" s="454"/>
      <c r="G289" s="454"/>
      <c r="H289" s="454"/>
      <c r="I289" s="454"/>
      <c r="J289" s="454"/>
      <c r="K289" s="454"/>
      <c r="L289" s="454"/>
      <c r="M289" s="454"/>
      <c r="N289" s="454"/>
      <c r="O289" s="454"/>
      <c r="P289" s="454"/>
      <c r="Q289" s="454"/>
      <c r="R289" s="454"/>
      <c r="S289" s="454"/>
      <c r="T289" s="454"/>
      <c r="U289" s="454"/>
      <c r="V289" s="454"/>
      <c r="W289" s="454"/>
      <c r="Y289" s="459"/>
      <c r="Z289" s="454"/>
      <c r="AA289" s="224"/>
      <c r="AB289" s="454"/>
      <c r="AC289" s="454"/>
      <c r="AD289" s="454"/>
      <c r="AE289" s="454"/>
      <c r="AK289" s="290"/>
      <c r="AN289" s="34"/>
    </row>
    <row r="290" spans="1:40" ht="15.75" customHeight="1">
      <c r="A290" s="454"/>
      <c r="B290" s="454"/>
      <c r="C290" s="454"/>
      <c r="D290" s="454"/>
      <c r="E290" s="454"/>
      <c r="F290" s="454"/>
      <c r="G290" s="454"/>
      <c r="H290" s="454"/>
      <c r="I290" s="454"/>
      <c r="J290" s="454"/>
      <c r="K290" s="454"/>
      <c r="L290" s="454"/>
      <c r="M290" s="454"/>
      <c r="N290" s="454"/>
      <c r="O290" s="454"/>
      <c r="P290" s="454"/>
      <c r="Q290" s="454"/>
      <c r="R290" s="454"/>
      <c r="S290" s="454"/>
      <c r="T290" s="454"/>
      <c r="U290" s="454"/>
      <c r="V290" s="454"/>
      <c r="W290" s="454"/>
      <c r="Y290" s="459"/>
      <c r="Z290" s="454"/>
      <c r="AA290" s="224"/>
      <c r="AB290" s="454"/>
      <c r="AC290" s="454"/>
      <c r="AD290" s="454"/>
      <c r="AE290" s="454"/>
      <c r="AK290" s="290"/>
      <c r="AN290" s="34"/>
    </row>
    <row r="291" spans="1:40" ht="15.75" customHeight="1">
      <c r="A291" s="454"/>
      <c r="B291" s="454"/>
      <c r="C291" s="454"/>
      <c r="D291" s="454"/>
      <c r="E291" s="454"/>
      <c r="F291" s="454"/>
      <c r="G291" s="454"/>
      <c r="H291" s="454"/>
      <c r="I291" s="454"/>
      <c r="J291" s="454"/>
      <c r="K291" s="454"/>
      <c r="L291" s="454"/>
      <c r="M291" s="454"/>
      <c r="N291" s="454"/>
      <c r="O291" s="454"/>
      <c r="P291" s="454"/>
      <c r="Q291" s="454"/>
      <c r="R291" s="454"/>
      <c r="S291" s="454"/>
      <c r="T291" s="454"/>
      <c r="U291" s="454"/>
      <c r="V291" s="454"/>
      <c r="W291" s="454"/>
      <c r="Y291" s="459"/>
      <c r="Z291" s="454"/>
      <c r="AA291" s="224"/>
      <c r="AB291" s="454"/>
      <c r="AC291" s="454"/>
      <c r="AD291" s="454"/>
      <c r="AE291" s="454"/>
      <c r="AK291" s="290"/>
      <c r="AN291" s="34"/>
    </row>
    <row r="292" spans="1:40" ht="15.75" customHeight="1">
      <c r="A292" s="454"/>
      <c r="B292" s="454"/>
      <c r="C292" s="454"/>
      <c r="D292" s="454"/>
      <c r="E292" s="454"/>
      <c r="F292" s="454"/>
      <c r="G292" s="454"/>
      <c r="H292" s="454"/>
      <c r="I292" s="454"/>
      <c r="J292" s="454"/>
      <c r="K292" s="454"/>
      <c r="L292" s="454"/>
      <c r="M292" s="454"/>
      <c r="N292" s="454"/>
      <c r="O292" s="454"/>
      <c r="P292" s="454"/>
      <c r="Q292" s="454"/>
      <c r="R292" s="454"/>
      <c r="S292" s="454"/>
      <c r="T292" s="454"/>
      <c r="U292" s="454"/>
      <c r="V292" s="454"/>
      <c r="W292" s="454"/>
      <c r="Y292" s="459"/>
      <c r="Z292" s="454"/>
      <c r="AA292" s="224"/>
      <c r="AB292" s="454"/>
      <c r="AC292" s="454"/>
      <c r="AD292" s="454"/>
      <c r="AE292" s="454"/>
      <c r="AK292" s="290"/>
      <c r="AN292" s="34"/>
    </row>
    <row r="293" spans="1:40" ht="15.75" customHeight="1">
      <c r="A293" s="454"/>
      <c r="B293" s="454"/>
      <c r="C293" s="454"/>
      <c r="D293" s="454"/>
      <c r="E293" s="454"/>
      <c r="F293" s="454"/>
      <c r="G293" s="454"/>
      <c r="H293" s="454"/>
      <c r="I293" s="454"/>
      <c r="J293" s="454"/>
      <c r="K293" s="454"/>
      <c r="L293" s="454"/>
      <c r="M293" s="454"/>
      <c r="N293" s="454"/>
      <c r="O293" s="454"/>
      <c r="P293" s="454"/>
      <c r="Q293" s="454"/>
      <c r="R293" s="454"/>
      <c r="S293" s="454"/>
      <c r="T293" s="454"/>
      <c r="U293" s="454"/>
      <c r="V293" s="454"/>
      <c r="W293" s="454"/>
      <c r="Y293" s="459"/>
      <c r="Z293" s="454"/>
      <c r="AA293" s="224"/>
      <c r="AB293" s="454"/>
      <c r="AC293" s="454"/>
      <c r="AD293" s="454"/>
      <c r="AE293" s="454"/>
      <c r="AK293" s="290"/>
      <c r="AN293" s="34"/>
    </row>
    <row r="294" spans="1:40" ht="15.75" customHeight="1">
      <c r="A294" s="454"/>
      <c r="B294" s="454"/>
      <c r="C294" s="454"/>
      <c r="D294" s="454"/>
      <c r="E294" s="454"/>
      <c r="F294" s="454"/>
      <c r="G294" s="454"/>
      <c r="H294" s="454"/>
      <c r="I294" s="454"/>
      <c r="J294" s="454"/>
      <c r="K294" s="454"/>
      <c r="L294" s="454"/>
      <c r="M294" s="454"/>
      <c r="N294" s="454"/>
      <c r="O294" s="454"/>
      <c r="P294" s="454"/>
      <c r="Q294" s="454"/>
      <c r="R294" s="454"/>
      <c r="S294" s="454"/>
      <c r="T294" s="454"/>
      <c r="U294" s="454"/>
      <c r="V294" s="454"/>
      <c r="W294" s="454"/>
      <c r="Y294" s="459"/>
      <c r="Z294" s="454"/>
      <c r="AA294" s="224"/>
      <c r="AB294" s="454"/>
      <c r="AC294" s="454"/>
      <c r="AD294" s="454"/>
      <c r="AE294" s="454"/>
      <c r="AK294" s="290"/>
      <c r="AN294" s="34"/>
    </row>
    <row r="295" spans="1:40" ht="15.75" customHeight="1">
      <c r="A295" s="454"/>
      <c r="B295" s="454"/>
      <c r="C295" s="454"/>
      <c r="D295" s="454"/>
      <c r="E295" s="454"/>
      <c r="F295" s="454"/>
      <c r="G295" s="454"/>
      <c r="H295" s="454"/>
      <c r="I295" s="454"/>
      <c r="J295" s="454"/>
      <c r="K295" s="454"/>
      <c r="L295" s="454"/>
      <c r="M295" s="454"/>
      <c r="N295" s="454"/>
      <c r="O295" s="454"/>
      <c r="P295" s="454"/>
      <c r="Q295" s="454"/>
      <c r="R295" s="454"/>
      <c r="S295" s="454"/>
      <c r="T295" s="454"/>
      <c r="U295" s="454"/>
      <c r="V295" s="454"/>
      <c r="W295" s="454"/>
      <c r="Y295" s="459"/>
      <c r="Z295" s="454"/>
      <c r="AA295" s="224"/>
      <c r="AB295" s="454"/>
      <c r="AC295" s="454"/>
      <c r="AD295" s="454"/>
      <c r="AE295" s="454"/>
      <c r="AK295" s="290"/>
      <c r="AN295" s="34"/>
    </row>
    <row r="296" spans="1:40" ht="15.75" customHeight="1">
      <c r="A296" s="454"/>
      <c r="B296" s="454"/>
      <c r="C296" s="454"/>
      <c r="D296" s="454"/>
      <c r="E296" s="454"/>
      <c r="F296" s="454"/>
      <c r="G296" s="454"/>
      <c r="H296" s="454"/>
      <c r="I296" s="454"/>
      <c r="J296" s="454"/>
      <c r="K296" s="454"/>
      <c r="L296" s="454"/>
      <c r="M296" s="454"/>
      <c r="N296" s="454"/>
      <c r="O296" s="454"/>
      <c r="P296" s="454"/>
      <c r="Q296" s="454"/>
      <c r="R296" s="454"/>
      <c r="S296" s="454"/>
      <c r="T296" s="454"/>
      <c r="U296" s="454"/>
      <c r="V296" s="454"/>
      <c r="W296" s="454"/>
      <c r="Y296" s="459"/>
      <c r="Z296" s="454"/>
      <c r="AA296" s="224"/>
      <c r="AB296" s="454"/>
      <c r="AC296" s="454"/>
      <c r="AD296" s="454"/>
      <c r="AE296" s="454"/>
      <c r="AK296" s="290"/>
      <c r="AN296" s="34"/>
    </row>
    <row r="297" spans="1:40" ht="15.75" customHeight="1">
      <c r="A297" s="454"/>
      <c r="B297" s="454"/>
      <c r="C297" s="454"/>
      <c r="D297" s="454"/>
      <c r="E297" s="454"/>
      <c r="F297" s="454"/>
      <c r="G297" s="454"/>
      <c r="H297" s="454"/>
      <c r="I297" s="454"/>
      <c r="J297" s="454"/>
      <c r="K297" s="454"/>
      <c r="L297" s="454"/>
      <c r="M297" s="454"/>
      <c r="N297" s="454"/>
      <c r="O297" s="454"/>
      <c r="P297" s="454"/>
      <c r="Q297" s="454"/>
      <c r="R297" s="454"/>
      <c r="S297" s="454"/>
      <c r="T297" s="454"/>
      <c r="U297" s="454"/>
      <c r="V297" s="454"/>
      <c r="W297" s="454"/>
      <c r="Y297" s="459"/>
      <c r="Z297" s="454"/>
      <c r="AA297" s="224"/>
      <c r="AB297" s="454"/>
      <c r="AC297" s="454"/>
      <c r="AD297" s="454"/>
      <c r="AE297" s="454"/>
      <c r="AK297" s="290"/>
      <c r="AN297" s="34"/>
    </row>
    <row r="298" spans="1:40" ht="15.75" customHeight="1">
      <c r="A298" s="454"/>
      <c r="B298" s="454"/>
      <c r="C298" s="454"/>
      <c r="D298" s="454"/>
      <c r="E298" s="454"/>
      <c r="F298" s="454"/>
      <c r="G298" s="454"/>
      <c r="H298" s="454"/>
      <c r="I298" s="454"/>
      <c r="J298" s="454"/>
      <c r="K298" s="454"/>
      <c r="L298" s="454"/>
      <c r="M298" s="454"/>
      <c r="N298" s="454"/>
      <c r="O298" s="454"/>
      <c r="P298" s="454"/>
      <c r="Q298" s="454"/>
      <c r="R298" s="454"/>
      <c r="S298" s="454"/>
      <c r="T298" s="454"/>
      <c r="U298" s="454"/>
      <c r="V298" s="454"/>
      <c r="W298" s="454"/>
      <c r="Y298" s="459"/>
      <c r="Z298" s="454"/>
      <c r="AA298" s="224"/>
      <c r="AB298" s="454"/>
      <c r="AC298" s="454"/>
      <c r="AD298" s="454"/>
      <c r="AE298" s="454"/>
      <c r="AK298" s="290"/>
      <c r="AN298" s="34"/>
    </row>
    <row r="299" spans="1:40" ht="15.75" customHeight="1">
      <c r="A299" s="454"/>
      <c r="B299" s="454"/>
      <c r="C299" s="454"/>
      <c r="D299" s="454"/>
      <c r="E299" s="454"/>
      <c r="F299" s="454"/>
      <c r="G299" s="454"/>
      <c r="H299" s="454"/>
      <c r="I299" s="454"/>
      <c r="J299" s="454"/>
      <c r="K299" s="454"/>
      <c r="L299" s="454"/>
      <c r="M299" s="454"/>
      <c r="N299" s="454"/>
      <c r="O299" s="454"/>
      <c r="P299" s="454"/>
      <c r="Q299" s="454"/>
      <c r="R299" s="454"/>
      <c r="S299" s="454"/>
      <c r="T299" s="454"/>
      <c r="U299" s="454"/>
      <c r="V299" s="454"/>
      <c r="W299" s="454"/>
      <c r="Y299" s="459"/>
      <c r="Z299" s="454"/>
      <c r="AA299" s="224"/>
      <c r="AB299" s="454"/>
      <c r="AC299" s="454"/>
      <c r="AD299" s="454"/>
      <c r="AE299" s="454"/>
      <c r="AK299" s="290"/>
      <c r="AN299" s="34"/>
    </row>
    <row r="300" spans="1:40" ht="15.75" customHeight="1">
      <c r="A300" s="454"/>
      <c r="B300" s="454"/>
      <c r="C300" s="454"/>
      <c r="D300" s="454"/>
      <c r="E300" s="454"/>
      <c r="F300" s="454"/>
      <c r="G300" s="454"/>
      <c r="H300" s="454"/>
      <c r="I300" s="454"/>
      <c r="J300" s="454"/>
      <c r="K300" s="454"/>
      <c r="L300" s="454"/>
      <c r="M300" s="454"/>
      <c r="N300" s="454"/>
      <c r="O300" s="454"/>
      <c r="P300" s="454"/>
      <c r="Q300" s="454"/>
      <c r="R300" s="454"/>
      <c r="S300" s="454"/>
      <c r="T300" s="454"/>
      <c r="U300" s="454"/>
      <c r="V300" s="454"/>
      <c r="W300" s="454"/>
      <c r="Y300" s="459"/>
      <c r="Z300" s="454"/>
      <c r="AA300" s="224"/>
      <c r="AB300" s="454"/>
      <c r="AC300" s="454"/>
      <c r="AD300" s="454"/>
      <c r="AE300" s="454"/>
      <c r="AK300" s="290"/>
      <c r="AN300" s="34"/>
    </row>
    <row r="301" spans="1:40" ht="15.75" customHeight="1">
      <c r="A301" s="454"/>
      <c r="B301" s="454"/>
      <c r="C301" s="454"/>
      <c r="D301" s="454"/>
      <c r="E301" s="454"/>
      <c r="F301" s="454"/>
      <c r="G301" s="454"/>
      <c r="H301" s="454"/>
      <c r="I301" s="454"/>
      <c r="J301" s="454"/>
      <c r="K301" s="454"/>
      <c r="L301" s="454"/>
      <c r="M301" s="454"/>
      <c r="N301" s="454"/>
      <c r="O301" s="454"/>
      <c r="P301" s="454"/>
      <c r="Q301" s="454"/>
      <c r="R301" s="454"/>
      <c r="S301" s="454"/>
      <c r="T301" s="454"/>
      <c r="U301" s="454"/>
      <c r="V301" s="454"/>
      <c r="W301" s="454"/>
      <c r="Y301" s="459"/>
      <c r="Z301" s="454"/>
      <c r="AA301" s="224"/>
      <c r="AB301" s="454"/>
      <c r="AC301" s="454"/>
      <c r="AD301" s="454"/>
      <c r="AE301" s="454"/>
      <c r="AK301" s="290"/>
      <c r="AN301" s="34"/>
    </row>
    <row r="302" spans="1:40" ht="15.75" customHeight="1">
      <c r="A302" s="454"/>
      <c r="B302" s="454"/>
      <c r="C302" s="454"/>
      <c r="D302" s="454"/>
      <c r="E302" s="454"/>
      <c r="F302" s="454"/>
      <c r="G302" s="454"/>
      <c r="H302" s="454"/>
      <c r="I302" s="454"/>
      <c r="J302" s="454"/>
      <c r="K302" s="454"/>
      <c r="L302" s="454"/>
      <c r="M302" s="454"/>
      <c r="N302" s="454"/>
      <c r="O302" s="454"/>
      <c r="P302" s="454"/>
      <c r="Q302" s="454"/>
      <c r="R302" s="454"/>
      <c r="S302" s="454"/>
      <c r="T302" s="454"/>
      <c r="U302" s="454"/>
      <c r="V302" s="454"/>
      <c r="W302" s="454"/>
      <c r="Y302" s="459"/>
      <c r="Z302" s="454"/>
      <c r="AA302" s="224"/>
      <c r="AB302" s="454"/>
      <c r="AC302" s="454"/>
      <c r="AD302" s="454"/>
      <c r="AE302" s="454"/>
      <c r="AK302" s="290"/>
      <c r="AN302" s="34"/>
    </row>
    <row r="303" spans="1:40" ht="15.75" customHeight="1">
      <c r="A303" s="454"/>
      <c r="B303" s="454"/>
      <c r="C303" s="454"/>
      <c r="D303" s="454"/>
      <c r="E303" s="454"/>
      <c r="F303" s="454"/>
      <c r="G303" s="454"/>
      <c r="H303" s="454"/>
      <c r="I303" s="454"/>
      <c r="J303" s="454"/>
      <c r="K303" s="454"/>
      <c r="L303" s="454"/>
      <c r="M303" s="454"/>
      <c r="N303" s="454"/>
      <c r="O303" s="454"/>
      <c r="P303" s="454"/>
      <c r="Q303" s="454"/>
      <c r="R303" s="454"/>
      <c r="S303" s="454"/>
      <c r="T303" s="454"/>
      <c r="U303" s="454"/>
      <c r="V303" s="454"/>
      <c r="W303" s="454"/>
      <c r="Y303" s="459"/>
      <c r="Z303" s="454"/>
      <c r="AA303" s="224"/>
      <c r="AB303" s="454"/>
      <c r="AC303" s="454"/>
      <c r="AD303" s="454"/>
      <c r="AE303" s="454"/>
      <c r="AK303" s="290"/>
      <c r="AN303" s="34"/>
    </row>
    <row r="304" spans="1:40" ht="15.75" customHeight="1">
      <c r="A304" s="454"/>
      <c r="B304" s="454"/>
      <c r="C304" s="454"/>
      <c r="D304" s="454"/>
      <c r="E304" s="454"/>
      <c r="F304" s="454"/>
      <c r="G304" s="454"/>
      <c r="H304" s="454"/>
      <c r="I304" s="454"/>
      <c r="J304" s="454"/>
      <c r="K304" s="454"/>
      <c r="L304" s="454"/>
      <c r="M304" s="454"/>
      <c r="N304" s="454"/>
      <c r="O304" s="454"/>
      <c r="P304" s="454"/>
      <c r="Q304" s="454"/>
      <c r="R304" s="454"/>
      <c r="S304" s="454"/>
      <c r="T304" s="454"/>
      <c r="U304" s="454"/>
      <c r="V304" s="454"/>
      <c r="W304" s="454"/>
      <c r="Y304" s="459"/>
      <c r="Z304" s="454"/>
      <c r="AA304" s="224"/>
      <c r="AB304" s="454"/>
      <c r="AC304" s="454"/>
      <c r="AD304" s="454"/>
      <c r="AE304" s="454"/>
      <c r="AK304" s="290"/>
      <c r="AN304" s="34"/>
    </row>
    <row r="305" spans="1:40" ht="15.75" customHeight="1">
      <c r="A305" s="454"/>
      <c r="B305" s="454"/>
      <c r="C305" s="454"/>
      <c r="D305" s="454"/>
      <c r="E305" s="454"/>
      <c r="F305" s="454"/>
      <c r="G305" s="454"/>
      <c r="H305" s="454"/>
      <c r="I305" s="454"/>
      <c r="J305" s="454"/>
      <c r="K305" s="454"/>
      <c r="L305" s="454"/>
      <c r="M305" s="454"/>
      <c r="N305" s="454"/>
      <c r="O305" s="454"/>
      <c r="P305" s="454"/>
      <c r="Q305" s="454"/>
      <c r="R305" s="454"/>
      <c r="S305" s="454"/>
      <c r="T305" s="454"/>
      <c r="U305" s="454"/>
      <c r="V305" s="454"/>
      <c r="W305" s="454"/>
      <c r="Y305" s="459"/>
      <c r="Z305" s="454"/>
      <c r="AA305" s="224"/>
      <c r="AB305" s="454"/>
      <c r="AC305" s="454"/>
      <c r="AD305" s="454"/>
      <c r="AE305" s="454"/>
      <c r="AK305" s="290"/>
      <c r="AN305" s="34"/>
    </row>
    <row r="306" spans="1:40" ht="15.75" customHeight="1">
      <c r="A306" s="454"/>
      <c r="B306" s="454"/>
      <c r="C306" s="454"/>
      <c r="D306" s="454"/>
      <c r="E306" s="454"/>
      <c r="F306" s="454"/>
      <c r="G306" s="454"/>
      <c r="H306" s="454"/>
      <c r="I306" s="454"/>
      <c r="J306" s="454"/>
      <c r="K306" s="454"/>
      <c r="L306" s="454"/>
      <c r="M306" s="454"/>
      <c r="N306" s="454"/>
      <c r="O306" s="454"/>
      <c r="P306" s="454"/>
      <c r="Q306" s="454"/>
      <c r="R306" s="454"/>
      <c r="S306" s="454"/>
      <c r="T306" s="454"/>
      <c r="U306" s="454"/>
      <c r="V306" s="454"/>
      <c r="W306" s="454"/>
      <c r="Y306" s="459"/>
      <c r="Z306" s="454"/>
      <c r="AA306" s="224"/>
      <c r="AB306" s="454"/>
      <c r="AC306" s="454"/>
      <c r="AD306" s="454"/>
      <c r="AE306" s="454"/>
      <c r="AK306" s="290"/>
      <c r="AN306" s="34"/>
    </row>
    <row r="307" spans="1:40" ht="15.75" customHeight="1">
      <c r="A307" s="454"/>
      <c r="B307" s="454"/>
      <c r="C307" s="454"/>
      <c r="D307" s="454"/>
      <c r="E307" s="454"/>
      <c r="F307" s="454"/>
      <c r="G307" s="454"/>
      <c r="H307" s="454"/>
      <c r="I307" s="454"/>
      <c r="J307" s="454"/>
      <c r="K307" s="454"/>
      <c r="L307" s="454"/>
      <c r="M307" s="454"/>
      <c r="N307" s="454"/>
      <c r="O307" s="454"/>
      <c r="P307" s="454"/>
      <c r="Q307" s="454"/>
      <c r="R307" s="454"/>
      <c r="S307" s="454"/>
      <c r="T307" s="454"/>
      <c r="U307" s="454"/>
      <c r="V307" s="454"/>
      <c r="W307" s="454"/>
      <c r="Y307" s="459"/>
      <c r="Z307" s="454"/>
      <c r="AA307" s="224"/>
      <c r="AB307" s="454"/>
      <c r="AC307" s="454"/>
      <c r="AD307" s="454"/>
      <c r="AE307" s="454"/>
      <c r="AK307" s="290"/>
      <c r="AN307" s="34"/>
    </row>
    <row r="308" spans="1:40" ht="15.75" customHeight="1">
      <c r="A308" s="454"/>
      <c r="B308" s="454"/>
      <c r="C308" s="454"/>
      <c r="D308" s="454"/>
      <c r="E308" s="454"/>
      <c r="F308" s="454"/>
      <c r="G308" s="454"/>
      <c r="H308" s="454"/>
      <c r="I308" s="454"/>
      <c r="J308" s="454"/>
      <c r="K308" s="454"/>
      <c r="L308" s="454"/>
      <c r="M308" s="454"/>
      <c r="N308" s="454"/>
      <c r="O308" s="454"/>
      <c r="P308" s="454"/>
      <c r="Q308" s="454"/>
      <c r="R308" s="454"/>
      <c r="S308" s="454"/>
      <c r="T308" s="454"/>
      <c r="U308" s="454"/>
      <c r="V308" s="454"/>
      <c r="W308" s="454"/>
      <c r="Y308" s="459"/>
      <c r="Z308" s="454"/>
      <c r="AA308" s="224"/>
      <c r="AB308" s="454"/>
      <c r="AC308" s="454"/>
      <c r="AD308" s="454"/>
      <c r="AE308" s="454"/>
      <c r="AK308" s="290"/>
      <c r="AN308" s="34"/>
    </row>
    <row r="309" spans="1:40" ht="15.75" customHeight="1">
      <c r="A309" s="454"/>
      <c r="B309" s="454"/>
      <c r="C309" s="454"/>
      <c r="D309" s="454"/>
      <c r="E309" s="454"/>
      <c r="F309" s="454"/>
      <c r="G309" s="454"/>
      <c r="H309" s="454"/>
      <c r="I309" s="454"/>
      <c r="J309" s="454"/>
      <c r="K309" s="454"/>
      <c r="L309" s="454"/>
      <c r="M309" s="454"/>
      <c r="N309" s="454"/>
      <c r="O309" s="454"/>
      <c r="P309" s="454"/>
      <c r="Q309" s="454"/>
      <c r="R309" s="454"/>
      <c r="S309" s="454"/>
      <c r="T309" s="454"/>
      <c r="U309" s="454"/>
      <c r="V309" s="454"/>
      <c r="W309" s="454"/>
      <c r="Y309" s="459"/>
      <c r="Z309" s="454"/>
      <c r="AA309" s="224"/>
      <c r="AB309" s="454"/>
      <c r="AC309" s="454"/>
      <c r="AD309" s="454"/>
      <c r="AE309" s="454"/>
      <c r="AK309" s="290"/>
      <c r="AN309" s="34"/>
    </row>
    <row r="310" spans="1:40" ht="15.75" customHeight="1">
      <c r="A310" s="454"/>
      <c r="B310" s="454"/>
      <c r="C310" s="454"/>
      <c r="D310" s="454"/>
      <c r="E310" s="454"/>
      <c r="F310" s="454"/>
      <c r="G310" s="454"/>
      <c r="H310" s="454"/>
      <c r="I310" s="454"/>
      <c r="J310" s="454"/>
      <c r="K310" s="454"/>
      <c r="L310" s="454"/>
      <c r="M310" s="454"/>
      <c r="N310" s="454"/>
      <c r="O310" s="454"/>
      <c r="P310" s="454"/>
      <c r="Q310" s="454"/>
      <c r="R310" s="454"/>
      <c r="S310" s="454"/>
      <c r="T310" s="454"/>
      <c r="U310" s="454"/>
      <c r="V310" s="454"/>
      <c r="W310" s="454"/>
      <c r="Y310" s="459"/>
      <c r="Z310" s="454"/>
      <c r="AA310" s="224"/>
      <c r="AB310" s="454"/>
      <c r="AC310" s="454"/>
      <c r="AD310" s="454"/>
      <c r="AE310" s="454"/>
      <c r="AK310" s="290"/>
      <c r="AN310" s="34"/>
    </row>
    <row r="311" spans="1:40" ht="15.75" customHeight="1">
      <c r="A311" s="454"/>
      <c r="B311" s="454"/>
      <c r="C311" s="454"/>
      <c r="D311" s="454"/>
      <c r="E311" s="454"/>
      <c r="F311" s="454"/>
      <c r="G311" s="454"/>
      <c r="H311" s="454"/>
      <c r="I311" s="454"/>
      <c r="J311" s="454"/>
      <c r="K311" s="454"/>
      <c r="L311" s="454"/>
      <c r="M311" s="454"/>
      <c r="N311" s="454"/>
      <c r="O311" s="454"/>
      <c r="P311" s="454"/>
      <c r="Q311" s="454"/>
      <c r="R311" s="454"/>
      <c r="S311" s="454"/>
      <c r="T311" s="454"/>
      <c r="U311" s="454"/>
      <c r="V311" s="454"/>
      <c r="W311" s="454"/>
      <c r="Y311" s="459"/>
      <c r="Z311" s="454"/>
      <c r="AA311" s="224"/>
      <c r="AB311" s="454"/>
      <c r="AC311" s="454"/>
      <c r="AD311" s="454"/>
      <c r="AE311" s="454"/>
      <c r="AK311" s="290"/>
      <c r="AN311" s="34"/>
    </row>
    <row r="312" spans="1:40" ht="15.75" customHeight="1">
      <c r="A312" s="454"/>
      <c r="B312" s="454"/>
      <c r="C312" s="454"/>
      <c r="D312" s="454"/>
      <c r="E312" s="454"/>
      <c r="F312" s="454"/>
      <c r="G312" s="454"/>
      <c r="H312" s="454"/>
      <c r="I312" s="454"/>
      <c r="J312" s="454"/>
      <c r="K312" s="454"/>
      <c r="L312" s="454"/>
      <c r="M312" s="454"/>
      <c r="N312" s="454"/>
      <c r="O312" s="454"/>
      <c r="P312" s="454"/>
      <c r="Q312" s="454"/>
      <c r="R312" s="454"/>
      <c r="S312" s="454"/>
      <c r="T312" s="454"/>
      <c r="U312" s="454"/>
      <c r="V312" s="454"/>
      <c r="W312" s="454"/>
      <c r="Y312" s="459"/>
      <c r="Z312" s="454"/>
      <c r="AA312" s="224"/>
      <c r="AB312" s="454"/>
      <c r="AC312" s="454"/>
      <c r="AD312" s="454"/>
      <c r="AE312" s="454"/>
      <c r="AK312" s="290"/>
      <c r="AN312" s="34"/>
    </row>
    <row r="313" spans="1:40" ht="15.75" customHeight="1">
      <c r="A313" s="454"/>
      <c r="B313" s="454"/>
      <c r="C313" s="454"/>
      <c r="D313" s="454"/>
      <c r="E313" s="454"/>
      <c r="F313" s="454"/>
      <c r="G313" s="454"/>
      <c r="H313" s="454"/>
      <c r="I313" s="454"/>
      <c r="J313" s="454"/>
      <c r="K313" s="454"/>
      <c r="L313" s="454"/>
      <c r="M313" s="454"/>
      <c r="N313" s="454"/>
      <c r="O313" s="454"/>
      <c r="P313" s="454"/>
      <c r="Q313" s="454"/>
      <c r="R313" s="454"/>
      <c r="S313" s="454"/>
      <c r="T313" s="454"/>
      <c r="U313" s="454"/>
      <c r="V313" s="454"/>
      <c r="W313" s="454"/>
      <c r="Y313" s="459"/>
      <c r="Z313" s="454"/>
      <c r="AA313" s="224"/>
      <c r="AB313" s="454"/>
      <c r="AC313" s="454"/>
      <c r="AD313" s="454"/>
      <c r="AE313" s="454"/>
      <c r="AK313" s="290"/>
      <c r="AN313" s="34"/>
    </row>
    <row r="314" spans="1:40" ht="15.75" customHeight="1">
      <c r="A314" s="454"/>
      <c r="B314" s="454"/>
      <c r="C314" s="454"/>
      <c r="D314" s="454"/>
      <c r="E314" s="454"/>
      <c r="F314" s="454"/>
      <c r="G314" s="454"/>
      <c r="H314" s="454"/>
      <c r="I314" s="454"/>
      <c r="J314" s="454"/>
      <c r="K314" s="454"/>
      <c r="L314" s="454"/>
      <c r="M314" s="454"/>
      <c r="N314" s="454"/>
      <c r="O314" s="454"/>
      <c r="P314" s="454"/>
      <c r="Q314" s="454"/>
      <c r="R314" s="454"/>
      <c r="S314" s="454"/>
      <c r="T314" s="454"/>
      <c r="U314" s="454"/>
      <c r="V314" s="454"/>
      <c r="W314" s="454"/>
      <c r="Y314" s="459"/>
      <c r="Z314" s="454"/>
      <c r="AA314" s="224"/>
      <c r="AB314" s="454"/>
      <c r="AC314" s="454"/>
      <c r="AD314" s="454"/>
      <c r="AE314" s="454"/>
      <c r="AK314" s="290"/>
      <c r="AN314" s="34"/>
    </row>
    <row r="315" spans="1:40" ht="15.75" customHeight="1">
      <c r="A315" s="454"/>
      <c r="B315" s="454"/>
      <c r="C315" s="454"/>
      <c r="D315" s="454"/>
      <c r="E315" s="454"/>
      <c r="F315" s="454"/>
      <c r="G315" s="454"/>
      <c r="H315" s="454"/>
      <c r="I315" s="454"/>
      <c r="J315" s="454"/>
      <c r="K315" s="454"/>
      <c r="L315" s="454"/>
      <c r="M315" s="454"/>
      <c r="N315" s="454"/>
      <c r="O315" s="454"/>
      <c r="P315" s="454"/>
      <c r="Q315" s="454"/>
      <c r="R315" s="454"/>
      <c r="S315" s="454"/>
      <c r="T315" s="454"/>
      <c r="U315" s="454"/>
      <c r="V315" s="454"/>
      <c r="W315" s="454"/>
      <c r="Y315" s="459"/>
      <c r="Z315" s="454"/>
      <c r="AA315" s="224"/>
      <c r="AB315" s="454"/>
      <c r="AC315" s="454"/>
      <c r="AD315" s="454"/>
      <c r="AE315" s="454"/>
      <c r="AK315" s="290"/>
      <c r="AN315" s="34"/>
    </row>
    <row r="316" spans="1:40" ht="15.75" customHeight="1">
      <c r="A316" s="454"/>
      <c r="B316" s="454"/>
      <c r="C316" s="454"/>
      <c r="D316" s="454"/>
      <c r="E316" s="454"/>
      <c r="F316" s="454"/>
      <c r="G316" s="454"/>
      <c r="H316" s="454"/>
      <c r="I316" s="454"/>
      <c r="J316" s="454"/>
      <c r="K316" s="454"/>
      <c r="L316" s="454"/>
      <c r="M316" s="454"/>
      <c r="N316" s="454"/>
      <c r="O316" s="454"/>
      <c r="P316" s="454"/>
      <c r="Q316" s="454"/>
      <c r="R316" s="454"/>
      <c r="S316" s="454"/>
      <c r="T316" s="454"/>
      <c r="U316" s="454"/>
      <c r="V316" s="454"/>
      <c r="W316" s="454"/>
      <c r="Y316" s="459"/>
      <c r="Z316" s="454"/>
      <c r="AA316" s="224"/>
      <c r="AB316" s="454"/>
      <c r="AC316" s="454"/>
      <c r="AD316" s="454"/>
      <c r="AE316" s="454"/>
      <c r="AK316" s="290"/>
      <c r="AN316" s="34"/>
    </row>
    <row r="317" spans="1:40" ht="15.75" customHeight="1">
      <c r="A317" s="454"/>
      <c r="B317" s="454"/>
      <c r="C317" s="454"/>
      <c r="D317" s="454"/>
      <c r="E317" s="454"/>
      <c r="F317" s="454"/>
      <c r="G317" s="454"/>
      <c r="H317" s="454"/>
      <c r="I317" s="454"/>
      <c r="J317" s="454"/>
      <c r="K317" s="454"/>
      <c r="L317" s="454"/>
      <c r="M317" s="454"/>
      <c r="N317" s="454"/>
      <c r="O317" s="454"/>
      <c r="P317" s="454"/>
      <c r="Q317" s="454"/>
      <c r="R317" s="454"/>
      <c r="S317" s="454"/>
      <c r="T317" s="454"/>
      <c r="U317" s="454"/>
      <c r="V317" s="454"/>
      <c r="W317" s="454"/>
      <c r="Y317" s="459"/>
      <c r="Z317" s="454"/>
      <c r="AA317" s="224"/>
      <c r="AB317" s="454"/>
      <c r="AC317" s="454"/>
      <c r="AD317" s="454"/>
      <c r="AE317" s="454"/>
      <c r="AK317" s="290"/>
      <c r="AN317" s="34"/>
    </row>
    <row r="318" spans="1:40" ht="15.75" customHeight="1">
      <c r="A318" s="454"/>
      <c r="B318" s="454"/>
      <c r="C318" s="454"/>
      <c r="D318" s="454"/>
      <c r="E318" s="454"/>
      <c r="F318" s="454"/>
      <c r="G318" s="454"/>
      <c r="H318" s="454"/>
      <c r="I318" s="454"/>
      <c r="J318" s="454"/>
      <c r="K318" s="454"/>
      <c r="L318" s="454"/>
      <c r="M318" s="454"/>
      <c r="N318" s="454"/>
      <c r="O318" s="454"/>
      <c r="P318" s="454"/>
      <c r="Q318" s="454"/>
      <c r="R318" s="454"/>
      <c r="S318" s="454"/>
      <c r="T318" s="454"/>
      <c r="U318" s="454"/>
      <c r="V318" s="454"/>
      <c r="W318" s="454"/>
      <c r="Y318" s="459"/>
      <c r="Z318" s="454"/>
      <c r="AA318" s="224"/>
      <c r="AB318" s="454"/>
      <c r="AC318" s="454"/>
      <c r="AD318" s="454"/>
      <c r="AE318" s="454"/>
      <c r="AK318" s="290"/>
      <c r="AN318" s="34"/>
    </row>
    <row r="319" spans="1:40" ht="15.75" customHeight="1">
      <c r="A319" s="454"/>
      <c r="B319" s="454"/>
      <c r="C319" s="454"/>
      <c r="D319" s="454"/>
      <c r="E319" s="454"/>
      <c r="F319" s="454"/>
      <c r="G319" s="454"/>
      <c r="H319" s="454"/>
      <c r="I319" s="454"/>
      <c r="J319" s="454"/>
      <c r="K319" s="454"/>
      <c r="L319" s="454"/>
      <c r="M319" s="454"/>
      <c r="N319" s="454"/>
      <c r="O319" s="454"/>
      <c r="P319" s="454"/>
      <c r="Q319" s="454"/>
      <c r="R319" s="454"/>
      <c r="S319" s="454"/>
      <c r="T319" s="454"/>
      <c r="U319" s="454"/>
      <c r="V319" s="454"/>
      <c r="W319" s="454"/>
      <c r="Y319" s="459"/>
      <c r="Z319" s="454"/>
      <c r="AA319" s="224"/>
      <c r="AB319" s="454"/>
      <c r="AC319" s="454"/>
      <c r="AD319" s="454"/>
      <c r="AE319" s="454"/>
      <c r="AK319" s="290"/>
      <c r="AN319" s="34"/>
    </row>
    <row r="320" spans="1:40" ht="15.75" customHeight="1">
      <c r="A320" s="454"/>
      <c r="B320" s="454"/>
      <c r="C320" s="454"/>
      <c r="D320" s="454"/>
      <c r="E320" s="454"/>
      <c r="F320" s="454"/>
      <c r="G320" s="454"/>
      <c r="H320" s="454"/>
      <c r="I320" s="454"/>
      <c r="J320" s="454"/>
      <c r="K320" s="454"/>
      <c r="L320" s="454"/>
      <c r="M320" s="454"/>
      <c r="N320" s="454"/>
      <c r="O320" s="454"/>
      <c r="P320" s="454"/>
      <c r="Q320" s="454"/>
      <c r="R320" s="454"/>
      <c r="S320" s="454"/>
      <c r="T320" s="454"/>
      <c r="U320" s="454"/>
      <c r="V320" s="454"/>
      <c r="W320" s="454"/>
      <c r="Y320" s="459"/>
      <c r="Z320" s="454"/>
      <c r="AA320" s="224"/>
      <c r="AB320" s="454"/>
      <c r="AC320" s="454"/>
      <c r="AD320" s="454"/>
      <c r="AE320" s="454"/>
      <c r="AK320" s="290"/>
      <c r="AN320" s="34"/>
    </row>
    <row r="321" spans="1:40" ht="15.75" customHeight="1">
      <c r="A321" s="454"/>
      <c r="B321" s="454"/>
      <c r="C321" s="454"/>
      <c r="D321" s="454"/>
      <c r="E321" s="454"/>
      <c r="F321" s="454"/>
      <c r="G321" s="454"/>
      <c r="H321" s="454"/>
      <c r="I321" s="454"/>
      <c r="J321" s="454"/>
      <c r="K321" s="454"/>
      <c r="L321" s="454"/>
      <c r="M321" s="454"/>
      <c r="N321" s="454"/>
      <c r="O321" s="454"/>
      <c r="P321" s="454"/>
      <c r="Q321" s="454"/>
      <c r="R321" s="454"/>
      <c r="S321" s="454"/>
      <c r="T321" s="454"/>
      <c r="U321" s="454"/>
      <c r="V321" s="454"/>
      <c r="W321" s="454"/>
      <c r="Y321" s="459"/>
      <c r="Z321" s="454"/>
      <c r="AA321" s="224"/>
      <c r="AB321" s="454"/>
      <c r="AC321" s="454"/>
      <c r="AD321" s="454"/>
      <c r="AE321" s="454"/>
      <c r="AK321" s="290"/>
      <c r="AN321" s="34"/>
    </row>
    <row r="322" spans="1:40" ht="15.75" customHeight="1">
      <c r="A322" s="454"/>
      <c r="B322" s="454"/>
      <c r="C322" s="454"/>
      <c r="D322" s="454"/>
      <c r="E322" s="454"/>
      <c r="F322" s="454"/>
      <c r="G322" s="454"/>
      <c r="H322" s="454"/>
      <c r="I322" s="454"/>
      <c r="J322" s="454"/>
      <c r="K322" s="454"/>
      <c r="L322" s="454"/>
      <c r="M322" s="454"/>
      <c r="N322" s="454"/>
      <c r="O322" s="454"/>
      <c r="P322" s="454"/>
      <c r="Q322" s="454"/>
      <c r="R322" s="454"/>
      <c r="S322" s="454"/>
      <c r="T322" s="454"/>
      <c r="U322" s="454"/>
      <c r="V322" s="454"/>
      <c r="W322" s="454"/>
      <c r="Y322" s="459"/>
      <c r="Z322" s="454"/>
      <c r="AA322" s="224"/>
      <c r="AB322" s="454"/>
      <c r="AC322" s="454"/>
      <c r="AD322" s="454"/>
      <c r="AE322" s="454"/>
      <c r="AK322" s="290"/>
      <c r="AN322" s="34"/>
    </row>
    <row r="323" spans="1:40" ht="15.75" customHeight="1">
      <c r="A323" s="454"/>
      <c r="B323" s="454"/>
      <c r="C323" s="454"/>
      <c r="D323" s="454"/>
      <c r="E323" s="454"/>
      <c r="F323" s="454"/>
      <c r="G323" s="454"/>
      <c r="H323" s="454"/>
      <c r="I323" s="454"/>
      <c r="J323" s="454"/>
      <c r="K323" s="454"/>
      <c r="L323" s="454"/>
      <c r="M323" s="454"/>
      <c r="N323" s="454"/>
      <c r="O323" s="454"/>
      <c r="P323" s="454"/>
      <c r="Q323" s="454"/>
      <c r="R323" s="454"/>
      <c r="S323" s="454"/>
      <c r="T323" s="454"/>
      <c r="U323" s="454"/>
      <c r="V323" s="454"/>
      <c r="W323" s="454"/>
      <c r="Y323" s="459"/>
      <c r="Z323" s="454"/>
      <c r="AA323" s="224"/>
      <c r="AB323" s="454"/>
      <c r="AC323" s="454"/>
      <c r="AD323" s="454"/>
      <c r="AE323" s="454"/>
      <c r="AK323" s="290"/>
      <c r="AN323" s="34"/>
    </row>
    <row r="324" spans="1:40" ht="15.75" customHeight="1">
      <c r="A324" s="454"/>
      <c r="B324" s="454"/>
      <c r="C324" s="454"/>
      <c r="D324" s="454"/>
      <c r="E324" s="454"/>
      <c r="F324" s="454"/>
      <c r="G324" s="454"/>
      <c r="H324" s="454"/>
      <c r="I324" s="454"/>
      <c r="J324" s="454"/>
      <c r="K324" s="454"/>
      <c r="L324" s="454"/>
      <c r="M324" s="454"/>
      <c r="N324" s="454"/>
      <c r="O324" s="454"/>
      <c r="P324" s="454"/>
      <c r="Q324" s="454"/>
      <c r="R324" s="454"/>
      <c r="S324" s="454"/>
      <c r="T324" s="454"/>
      <c r="U324" s="454"/>
      <c r="V324" s="454"/>
      <c r="W324" s="454"/>
      <c r="Y324" s="459"/>
      <c r="Z324" s="454"/>
      <c r="AA324" s="224"/>
      <c r="AB324" s="454"/>
      <c r="AC324" s="454"/>
      <c r="AD324" s="454"/>
      <c r="AE324" s="454"/>
      <c r="AK324" s="290"/>
      <c r="AN324" s="34"/>
    </row>
    <row r="325" spans="1:40" ht="15.75" customHeight="1">
      <c r="A325" s="454"/>
      <c r="B325" s="454"/>
      <c r="C325" s="454"/>
      <c r="D325" s="454"/>
      <c r="E325" s="454"/>
      <c r="F325" s="454"/>
      <c r="G325" s="454"/>
      <c r="H325" s="454"/>
      <c r="I325" s="454"/>
      <c r="J325" s="454"/>
      <c r="K325" s="454"/>
      <c r="L325" s="454"/>
      <c r="M325" s="454"/>
      <c r="N325" s="454"/>
      <c r="O325" s="454"/>
      <c r="P325" s="454"/>
      <c r="Q325" s="454"/>
      <c r="R325" s="454"/>
      <c r="S325" s="454"/>
      <c r="T325" s="454"/>
      <c r="U325" s="454"/>
      <c r="V325" s="454"/>
      <c r="W325" s="454"/>
      <c r="Y325" s="459"/>
      <c r="Z325" s="454"/>
      <c r="AA325" s="224"/>
      <c r="AB325" s="454"/>
      <c r="AC325" s="454"/>
      <c r="AD325" s="454"/>
      <c r="AE325" s="454"/>
      <c r="AK325" s="290"/>
      <c r="AN325" s="34"/>
    </row>
    <row r="326" spans="1:40" ht="15.75" customHeight="1">
      <c r="A326" s="454"/>
      <c r="B326" s="454"/>
      <c r="C326" s="454"/>
      <c r="D326" s="454"/>
      <c r="E326" s="454"/>
      <c r="F326" s="454"/>
      <c r="G326" s="454"/>
      <c r="H326" s="454"/>
      <c r="I326" s="454"/>
      <c r="J326" s="454"/>
      <c r="K326" s="454"/>
      <c r="L326" s="454"/>
      <c r="M326" s="454"/>
      <c r="N326" s="454"/>
      <c r="O326" s="454"/>
      <c r="P326" s="454"/>
      <c r="Q326" s="454"/>
      <c r="R326" s="454"/>
      <c r="S326" s="454"/>
      <c r="T326" s="454"/>
      <c r="U326" s="454"/>
      <c r="V326" s="454"/>
      <c r="W326" s="454"/>
      <c r="Y326" s="459"/>
      <c r="Z326" s="454"/>
      <c r="AA326" s="224"/>
      <c r="AB326" s="454"/>
      <c r="AC326" s="454"/>
      <c r="AD326" s="454"/>
      <c r="AE326" s="454"/>
      <c r="AK326" s="290"/>
      <c r="AN326" s="34"/>
    </row>
    <row r="327" spans="1:40" ht="15.75" customHeight="1">
      <c r="A327" s="454"/>
      <c r="B327" s="454"/>
      <c r="C327" s="454"/>
      <c r="D327" s="454"/>
      <c r="E327" s="454"/>
      <c r="F327" s="454"/>
      <c r="G327" s="454"/>
      <c r="H327" s="454"/>
      <c r="I327" s="454"/>
      <c r="J327" s="454"/>
      <c r="K327" s="454"/>
      <c r="L327" s="454"/>
      <c r="M327" s="454"/>
      <c r="N327" s="454"/>
      <c r="O327" s="454"/>
      <c r="P327" s="454"/>
      <c r="Q327" s="454"/>
      <c r="R327" s="454"/>
      <c r="S327" s="454"/>
      <c r="T327" s="454"/>
      <c r="U327" s="454"/>
      <c r="V327" s="454"/>
      <c r="W327" s="454"/>
      <c r="Y327" s="459"/>
      <c r="Z327" s="454"/>
      <c r="AA327" s="224"/>
      <c r="AB327" s="454"/>
      <c r="AC327" s="454"/>
      <c r="AD327" s="454"/>
      <c r="AE327" s="454"/>
      <c r="AK327" s="290"/>
      <c r="AN327" s="34"/>
    </row>
    <row r="328" spans="1:40" ht="15.75" customHeight="1">
      <c r="A328" s="454"/>
      <c r="B328" s="454"/>
      <c r="C328" s="454"/>
      <c r="D328" s="454"/>
      <c r="E328" s="454"/>
      <c r="F328" s="454"/>
      <c r="G328" s="454"/>
      <c r="H328" s="454"/>
      <c r="I328" s="454"/>
      <c r="J328" s="454"/>
      <c r="K328" s="454"/>
      <c r="L328" s="454"/>
      <c r="M328" s="454"/>
      <c r="N328" s="454"/>
      <c r="O328" s="454"/>
      <c r="P328" s="454"/>
      <c r="Q328" s="454"/>
      <c r="R328" s="454"/>
      <c r="S328" s="454"/>
      <c r="T328" s="454"/>
      <c r="U328" s="454"/>
      <c r="V328" s="454"/>
      <c r="W328" s="454"/>
      <c r="Y328" s="459"/>
      <c r="Z328" s="454"/>
      <c r="AA328" s="224"/>
      <c r="AB328" s="454"/>
      <c r="AC328" s="454"/>
      <c r="AD328" s="454"/>
      <c r="AE328" s="454"/>
      <c r="AK328" s="290"/>
      <c r="AN328" s="34"/>
    </row>
    <row r="329" spans="1:40" ht="15.75" customHeight="1">
      <c r="A329" s="454"/>
      <c r="B329" s="454"/>
      <c r="C329" s="454"/>
      <c r="D329" s="454"/>
      <c r="E329" s="454"/>
      <c r="F329" s="454"/>
      <c r="G329" s="454"/>
      <c r="H329" s="454"/>
      <c r="I329" s="454"/>
      <c r="J329" s="454"/>
      <c r="K329" s="454"/>
      <c r="L329" s="454"/>
      <c r="M329" s="454"/>
      <c r="N329" s="454"/>
      <c r="O329" s="454"/>
      <c r="P329" s="454"/>
      <c r="Q329" s="454"/>
      <c r="R329" s="454"/>
      <c r="S329" s="454"/>
      <c r="T329" s="454"/>
      <c r="U329" s="454"/>
      <c r="V329" s="454"/>
      <c r="W329" s="454"/>
      <c r="Y329" s="459"/>
      <c r="Z329" s="454"/>
      <c r="AA329" s="224"/>
      <c r="AB329" s="454"/>
      <c r="AC329" s="454"/>
      <c r="AD329" s="454"/>
      <c r="AE329" s="454"/>
      <c r="AK329" s="290"/>
      <c r="AN329" s="34"/>
    </row>
    <row r="330" spans="1:40" ht="15.75" customHeight="1">
      <c r="A330" s="454"/>
      <c r="B330" s="454"/>
      <c r="C330" s="454"/>
      <c r="D330" s="454"/>
      <c r="E330" s="454"/>
      <c r="F330" s="454"/>
      <c r="G330" s="454"/>
      <c r="H330" s="454"/>
      <c r="I330" s="454"/>
      <c r="J330" s="454"/>
      <c r="K330" s="454"/>
      <c r="L330" s="454"/>
      <c r="M330" s="454"/>
      <c r="N330" s="454"/>
      <c r="O330" s="454"/>
      <c r="P330" s="454"/>
      <c r="Q330" s="454"/>
      <c r="R330" s="454"/>
      <c r="S330" s="454"/>
      <c r="T330" s="454"/>
      <c r="U330" s="454"/>
      <c r="V330" s="454"/>
      <c r="W330" s="454"/>
      <c r="Y330" s="459"/>
      <c r="Z330" s="454"/>
      <c r="AA330" s="224"/>
      <c r="AB330" s="454"/>
      <c r="AC330" s="454"/>
      <c r="AD330" s="454"/>
      <c r="AE330" s="454"/>
      <c r="AK330" s="290"/>
      <c r="AN330" s="34"/>
    </row>
    <row r="331" spans="1:40" ht="15.75" customHeight="1">
      <c r="A331" s="454"/>
      <c r="B331" s="454"/>
      <c r="C331" s="454"/>
      <c r="D331" s="454"/>
      <c r="E331" s="454"/>
      <c r="F331" s="454"/>
      <c r="G331" s="454"/>
      <c r="H331" s="454"/>
      <c r="I331" s="454"/>
      <c r="J331" s="454"/>
      <c r="K331" s="454"/>
      <c r="L331" s="454"/>
      <c r="M331" s="454"/>
      <c r="N331" s="454"/>
      <c r="O331" s="454"/>
      <c r="P331" s="454"/>
      <c r="Q331" s="454"/>
      <c r="R331" s="454"/>
      <c r="S331" s="454"/>
      <c r="T331" s="454"/>
      <c r="U331" s="454"/>
      <c r="V331" s="454"/>
      <c r="W331" s="454"/>
      <c r="Y331" s="459"/>
      <c r="Z331" s="454"/>
      <c r="AA331" s="224"/>
      <c r="AB331" s="454"/>
      <c r="AC331" s="454"/>
      <c r="AD331" s="454"/>
      <c r="AE331" s="454"/>
      <c r="AK331" s="290"/>
      <c r="AN331" s="34"/>
    </row>
    <row r="332" spans="1:40" ht="15.75" customHeight="1">
      <c r="A332" s="454"/>
      <c r="B332" s="454"/>
      <c r="C332" s="454"/>
      <c r="D332" s="454"/>
      <c r="E332" s="454"/>
      <c r="F332" s="454"/>
      <c r="G332" s="454"/>
      <c r="H332" s="454"/>
      <c r="I332" s="454"/>
      <c r="J332" s="454"/>
      <c r="K332" s="454"/>
      <c r="L332" s="454"/>
      <c r="M332" s="454"/>
      <c r="N332" s="454"/>
      <c r="O332" s="454"/>
      <c r="P332" s="454"/>
      <c r="Q332" s="454"/>
      <c r="R332" s="454"/>
      <c r="S332" s="454"/>
      <c r="T332" s="454"/>
      <c r="U332" s="454"/>
      <c r="V332" s="454"/>
      <c r="W332" s="454"/>
      <c r="Y332" s="459"/>
      <c r="Z332" s="454"/>
      <c r="AA332" s="224"/>
      <c r="AB332" s="454"/>
      <c r="AC332" s="454"/>
      <c r="AD332" s="454"/>
      <c r="AE332" s="454"/>
      <c r="AK332" s="290"/>
      <c r="AN332" s="34"/>
    </row>
    <row r="333" spans="1:40" ht="15.75" customHeight="1">
      <c r="A333" s="454"/>
      <c r="B333" s="454"/>
      <c r="C333" s="454"/>
      <c r="D333" s="454"/>
      <c r="E333" s="454"/>
      <c r="F333" s="454"/>
      <c r="G333" s="454"/>
      <c r="H333" s="454"/>
      <c r="I333" s="454"/>
      <c r="J333" s="454"/>
      <c r="K333" s="454"/>
      <c r="L333" s="454"/>
      <c r="M333" s="454"/>
      <c r="N333" s="454"/>
      <c r="O333" s="454"/>
      <c r="P333" s="454"/>
      <c r="Q333" s="454"/>
      <c r="R333" s="454"/>
      <c r="S333" s="454"/>
      <c r="T333" s="454"/>
      <c r="U333" s="454"/>
      <c r="V333" s="454"/>
      <c r="W333" s="454"/>
      <c r="Y333" s="459"/>
      <c r="Z333" s="454"/>
      <c r="AA333" s="224"/>
      <c r="AB333" s="454"/>
      <c r="AC333" s="454"/>
      <c r="AD333" s="454"/>
      <c r="AE333" s="454"/>
      <c r="AK333" s="290"/>
      <c r="AN333" s="34"/>
    </row>
    <row r="334" spans="1:40" ht="15.75" customHeight="1">
      <c r="A334" s="454"/>
      <c r="B334" s="454"/>
      <c r="C334" s="454"/>
      <c r="D334" s="454"/>
      <c r="E334" s="454"/>
      <c r="F334" s="454"/>
      <c r="G334" s="454"/>
      <c r="H334" s="454"/>
      <c r="I334" s="454"/>
      <c r="J334" s="454"/>
      <c r="K334" s="454"/>
      <c r="L334" s="454"/>
      <c r="M334" s="454"/>
      <c r="N334" s="454"/>
      <c r="O334" s="454"/>
      <c r="P334" s="454"/>
      <c r="Q334" s="454"/>
      <c r="R334" s="454"/>
      <c r="S334" s="454"/>
      <c r="T334" s="454"/>
      <c r="U334" s="454"/>
      <c r="V334" s="454"/>
      <c r="W334" s="454"/>
      <c r="Y334" s="459"/>
      <c r="Z334" s="454"/>
      <c r="AA334" s="224"/>
      <c r="AB334" s="454"/>
      <c r="AC334" s="454"/>
      <c r="AD334" s="454"/>
      <c r="AE334" s="454"/>
      <c r="AK334" s="290"/>
      <c r="AN334" s="34"/>
    </row>
    <row r="335" spans="1:40" ht="15.75" customHeight="1">
      <c r="A335" s="454"/>
      <c r="B335" s="454"/>
      <c r="C335" s="454"/>
      <c r="D335" s="454"/>
      <c r="E335" s="454"/>
      <c r="F335" s="454"/>
      <c r="G335" s="454"/>
      <c r="H335" s="454"/>
      <c r="I335" s="454"/>
      <c r="J335" s="454"/>
      <c r="K335" s="454"/>
      <c r="L335" s="454"/>
      <c r="M335" s="454"/>
      <c r="N335" s="454"/>
      <c r="O335" s="454"/>
      <c r="P335" s="454"/>
      <c r="Q335" s="454"/>
      <c r="R335" s="454"/>
      <c r="S335" s="454"/>
      <c r="T335" s="454"/>
      <c r="U335" s="454"/>
      <c r="V335" s="454"/>
      <c r="W335" s="454"/>
      <c r="Y335" s="459"/>
      <c r="Z335" s="454"/>
      <c r="AA335" s="224"/>
      <c r="AB335" s="454"/>
      <c r="AC335" s="454"/>
      <c r="AD335" s="454"/>
      <c r="AE335" s="454"/>
      <c r="AK335" s="290"/>
      <c r="AN335" s="34"/>
    </row>
    <row r="336" spans="1:40" ht="15.75" customHeight="1">
      <c r="A336" s="454"/>
      <c r="B336" s="454"/>
      <c r="C336" s="454"/>
      <c r="D336" s="454"/>
      <c r="E336" s="454"/>
      <c r="F336" s="454"/>
      <c r="G336" s="454"/>
      <c r="H336" s="454"/>
      <c r="I336" s="454"/>
      <c r="J336" s="454"/>
      <c r="K336" s="454"/>
      <c r="L336" s="454"/>
      <c r="M336" s="454"/>
      <c r="N336" s="454"/>
      <c r="O336" s="454"/>
      <c r="P336" s="454"/>
      <c r="Q336" s="454"/>
      <c r="R336" s="454"/>
      <c r="S336" s="454"/>
      <c r="T336" s="454"/>
      <c r="U336" s="454"/>
      <c r="V336" s="454"/>
      <c r="W336" s="454"/>
      <c r="Y336" s="459"/>
      <c r="Z336" s="454"/>
      <c r="AA336" s="224"/>
      <c r="AB336" s="454"/>
      <c r="AC336" s="454"/>
      <c r="AD336" s="454"/>
      <c r="AE336" s="454"/>
      <c r="AK336" s="290"/>
      <c r="AN336" s="34"/>
    </row>
    <row r="337" spans="1:40" ht="15.75" customHeight="1">
      <c r="A337" s="454"/>
      <c r="B337" s="454"/>
      <c r="C337" s="454"/>
      <c r="D337" s="454"/>
      <c r="E337" s="454"/>
      <c r="F337" s="454"/>
      <c r="G337" s="454"/>
      <c r="H337" s="454"/>
      <c r="I337" s="454"/>
      <c r="J337" s="454"/>
      <c r="K337" s="454"/>
      <c r="L337" s="454"/>
      <c r="M337" s="454"/>
      <c r="N337" s="454"/>
      <c r="O337" s="454"/>
      <c r="P337" s="454"/>
      <c r="Q337" s="454"/>
      <c r="R337" s="454"/>
      <c r="S337" s="454"/>
      <c r="T337" s="454"/>
      <c r="U337" s="454"/>
      <c r="V337" s="454"/>
      <c r="W337" s="454"/>
      <c r="Y337" s="459"/>
      <c r="Z337" s="454"/>
      <c r="AA337" s="224"/>
      <c r="AB337" s="454"/>
      <c r="AC337" s="454"/>
      <c r="AD337" s="454"/>
      <c r="AE337" s="454"/>
      <c r="AK337" s="290"/>
      <c r="AN337" s="34"/>
    </row>
    <row r="338" spans="1:40" ht="15.75" customHeight="1">
      <c r="A338" s="454"/>
      <c r="B338" s="454"/>
      <c r="C338" s="454"/>
      <c r="D338" s="454"/>
      <c r="E338" s="454"/>
      <c r="F338" s="454"/>
      <c r="G338" s="454"/>
      <c r="H338" s="454"/>
      <c r="I338" s="454"/>
      <c r="J338" s="454"/>
      <c r="K338" s="454"/>
      <c r="L338" s="454"/>
      <c r="M338" s="454"/>
      <c r="N338" s="454"/>
      <c r="O338" s="454"/>
      <c r="P338" s="454"/>
      <c r="Q338" s="454"/>
      <c r="R338" s="454"/>
      <c r="S338" s="454"/>
      <c r="T338" s="454"/>
      <c r="U338" s="454"/>
      <c r="V338" s="454"/>
      <c r="W338" s="454"/>
      <c r="Y338" s="459"/>
      <c r="Z338" s="454"/>
      <c r="AA338" s="224"/>
      <c r="AB338" s="454"/>
      <c r="AC338" s="454"/>
      <c r="AD338" s="454"/>
      <c r="AE338" s="454"/>
      <c r="AK338" s="290"/>
      <c r="AN338" s="34"/>
    </row>
    <row r="339" spans="1:40" ht="15.75" customHeight="1">
      <c r="A339" s="454"/>
      <c r="B339" s="454"/>
      <c r="C339" s="454"/>
      <c r="D339" s="454"/>
      <c r="E339" s="454"/>
      <c r="F339" s="454"/>
      <c r="G339" s="454"/>
      <c r="H339" s="454"/>
      <c r="I339" s="454"/>
      <c r="J339" s="454"/>
      <c r="K339" s="454"/>
      <c r="L339" s="454"/>
      <c r="M339" s="454"/>
      <c r="N339" s="454"/>
      <c r="O339" s="454"/>
      <c r="P339" s="454"/>
      <c r="Q339" s="454"/>
      <c r="R339" s="454"/>
      <c r="S339" s="454"/>
      <c r="T339" s="454"/>
      <c r="U339" s="454"/>
      <c r="V339" s="454"/>
      <c r="W339" s="454"/>
      <c r="Y339" s="459"/>
      <c r="Z339" s="454"/>
      <c r="AA339" s="224"/>
      <c r="AB339" s="454"/>
      <c r="AC339" s="454"/>
      <c r="AD339" s="454"/>
      <c r="AE339" s="454"/>
      <c r="AK339" s="290"/>
      <c r="AN339" s="34"/>
    </row>
    <row r="340" spans="1:40" ht="15.75" customHeight="1">
      <c r="A340" s="454"/>
      <c r="B340" s="454"/>
      <c r="C340" s="454"/>
      <c r="D340" s="454"/>
      <c r="E340" s="454"/>
      <c r="F340" s="454"/>
      <c r="G340" s="454"/>
      <c r="H340" s="454"/>
      <c r="I340" s="454"/>
      <c r="J340" s="454"/>
      <c r="K340" s="454"/>
      <c r="L340" s="454"/>
      <c r="M340" s="454"/>
      <c r="N340" s="454"/>
      <c r="O340" s="454"/>
      <c r="P340" s="454"/>
      <c r="Q340" s="454"/>
      <c r="R340" s="454"/>
      <c r="S340" s="454"/>
      <c r="T340" s="454"/>
      <c r="U340" s="454"/>
      <c r="V340" s="454"/>
      <c r="W340" s="454"/>
      <c r="Y340" s="459"/>
      <c r="Z340" s="454"/>
      <c r="AA340" s="224"/>
      <c r="AB340" s="454"/>
      <c r="AC340" s="454"/>
      <c r="AD340" s="454"/>
      <c r="AE340" s="454"/>
      <c r="AK340" s="290"/>
      <c r="AN340" s="34"/>
    </row>
    <row r="341" spans="1:40" ht="15.75" customHeight="1">
      <c r="A341" s="454"/>
      <c r="B341" s="454"/>
      <c r="C341" s="454"/>
      <c r="D341" s="454"/>
      <c r="E341" s="454"/>
      <c r="F341" s="454"/>
      <c r="G341" s="454"/>
      <c r="H341" s="454"/>
      <c r="I341" s="454"/>
      <c r="J341" s="454"/>
      <c r="K341" s="454"/>
      <c r="L341" s="454"/>
      <c r="M341" s="454"/>
      <c r="N341" s="454"/>
      <c r="O341" s="454"/>
      <c r="P341" s="454"/>
      <c r="Q341" s="454"/>
      <c r="R341" s="454"/>
      <c r="S341" s="454"/>
      <c r="T341" s="454"/>
      <c r="U341" s="454"/>
      <c r="V341" s="454"/>
      <c r="W341" s="454"/>
      <c r="Y341" s="459"/>
      <c r="Z341" s="454"/>
      <c r="AA341" s="224"/>
      <c r="AB341" s="454"/>
      <c r="AC341" s="454"/>
      <c r="AD341" s="454"/>
      <c r="AE341" s="454"/>
      <c r="AK341" s="290"/>
      <c r="AN341" s="34"/>
    </row>
    <row r="342" spans="1:40" ht="15.75" customHeight="1">
      <c r="A342" s="454"/>
      <c r="B342" s="454"/>
      <c r="C342" s="454"/>
      <c r="D342" s="454"/>
      <c r="E342" s="454"/>
      <c r="F342" s="454"/>
      <c r="G342" s="454"/>
      <c r="H342" s="454"/>
      <c r="I342" s="454"/>
      <c r="J342" s="454"/>
      <c r="K342" s="454"/>
      <c r="L342" s="454"/>
      <c r="M342" s="454"/>
      <c r="N342" s="454"/>
      <c r="O342" s="454"/>
      <c r="P342" s="454"/>
      <c r="Q342" s="454"/>
      <c r="R342" s="454"/>
      <c r="S342" s="454"/>
      <c r="T342" s="454"/>
      <c r="U342" s="454"/>
      <c r="V342" s="454"/>
      <c r="W342" s="454"/>
      <c r="Y342" s="459"/>
      <c r="Z342" s="454"/>
      <c r="AA342" s="224"/>
      <c r="AB342" s="454"/>
      <c r="AC342" s="454"/>
      <c r="AD342" s="454"/>
      <c r="AE342" s="454"/>
      <c r="AK342" s="290"/>
      <c r="AN342" s="34"/>
    </row>
    <row r="343" spans="1:40" ht="15.75" customHeight="1">
      <c r="A343" s="454"/>
      <c r="B343" s="454"/>
      <c r="C343" s="454"/>
      <c r="D343" s="454"/>
      <c r="E343" s="454"/>
      <c r="F343" s="454"/>
      <c r="G343" s="454"/>
      <c r="H343" s="454"/>
      <c r="I343" s="454"/>
      <c r="J343" s="454"/>
      <c r="K343" s="454"/>
      <c r="L343" s="454"/>
      <c r="M343" s="454"/>
      <c r="N343" s="454"/>
      <c r="O343" s="454"/>
      <c r="P343" s="454"/>
      <c r="Q343" s="454"/>
      <c r="R343" s="454"/>
      <c r="S343" s="454"/>
      <c r="T343" s="454"/>
      <c r="U343" s="454"/>
      <c r="V343" s="454"/>
      <c r="W343" s="454"/>
      <c r="Y343" s="459"/>
      <c r="Z343" s="454"/>
      <c r="AA343" s="224"/>
      <c r="AB343" s="454"/>
      <c r="AC343" s="454"/>
      <c r="AD343" s="454"/>
      <c r="AE343" s="454"/>
      <c r="AK343" s="290"/>
      <c r="AN343" s="34"/>
    </row>
    <row r="344" spans="1:40" ht="15.75" customHeight="1">
      <c r="A344" s="454"/>
      <c r="B344" s="454"/>
      <c r="C344" s="454"/>
      <c r="D344" s="454"/>
      <c r="E344" s="454"/>
      <c r="F344" s="454"/>
      <c r="G344" s="454"/>
      <c r="H344" s="454"/>
      <c r="I344" s="454"/>
      <c r="J344" s="454"/>
      <c r="K344" s="454"/>
      <c r="L344" s="454"/>
      <c r="M344" s="454"/>
      <c r="N344" s="454"/>
      <c r="O344" s="454"/>
      <c r="P344" s="454"/>
      <c r="Q344" s="454"/>
      <c r="R344" s="454"/>
      <c r="S344" s="454"/>
      <c r="T344" s="454"/>
      <c r="U344" s="454"/>
      <c r="V344" s="454"/>
      <c r="W344" s="454"/>
      <c r="Y344" s="459"/>
      <c r="Z344" s="454"/>
      <c r="AA344" s="224"/>
      <c r="AB344" s="454"/>
      <c r="AC344" s="454"/>
      <c r="AD344" s="454"/>
      <c r="AE344" s="454"/>
      <c r="AK344" s="290"/>
      <c r="AN344" s="34"/>
    </row>
    <row r="345" spans="1:40" ht="15.75" customHeight="1">
      <c r="A345" s="454"/>
      <c r="B345" s="454"/>
      <c r="C345" s="454"/>
      <c r="D345" s="454"/>
      <c r="E345" s="454"/>
      <c r="F345" s="454"/>
      <c r="G345" s="454"/>
      <c r="H345" s="454"/>
      <c r="I345" s="454"/>
      <c r="J345" s="454"/>
      <c r="K345" s="454"/>
      <c r="L345" s="454"/>
      <c r="M345" s="454"/>
      <c r="N345" s="454"/>
      <c r="O345" s="454"/>
      <c r="P345" s="454"/>
      <c r="Q345" s="454"/>
      <c r="R345" s="454"/>
      <c r="S345" s="454"/>
      <c r="T345" s="454"/>
      <c r="U345" s="454"/>
      <c r="V345" s="454"/>
      <c r="W345" s="454"/>
      <c r="Y345" s="459"/>
      <c r="Z345" s="454"/>
      <c r="AA345" s="224"/>
      <c r="AB345" s="454"/>
      <c r="AC345" s="454"/>
      <c r="AD345" s="454"/>
      <c r="AE345" s="454"/>
      <c r="AK345" s="290"/>
      <c r="AN345" s="34"/>
    </row>
    <row r="346" spans="1:40" ht="15.75" customHeight="1">
      <c r="A346" s="454"/>
      <c r="B346" s="454"/>
      <c r="C346" s="454"/>
      <c r="D346" s="454"/>
      <c r="E346" s="454"/>
      <c r="F346" s="454"/>
      <c r="G346" s="454"/>
      <c r="H346" s="454"/>
      <c r="I346" s="454"/>
      <c r="J346" s="454"/>
      <c r="K346" s="454"/>
      <c r="L346" s="454"/>
      <c r="M346" s="454"/>
      <c r="N346" s="454"/>
      <c r="O346" s="454"/>
      <c r="P346" s="454"/>
      <c r="Q346" s="454"/>
      <c r="R346" s="454"/>
      <c r="S346" s="454"/>
      <c r="T346" s="454"/>
      <c r="U346" s="454"/>
      <c r="V346" s="454"/>
      <c r="W346" s="454"/>
      <c r="Y346" s="459"/>
      <c r="Z346" s="454"/>
      <c r="AA346" s="224"/>
      <c r="AB346" s="454"/>
      <c r="AC346" s="454"/>
      <c r="AD346" s="454"/>
      <c r="AE346" s="454"/>
      <c r="AK346" s="290"/>
      <c r="AN346" s="34"/>
    </row>
    <row r="347" spans="1:40" ht="15.75" customHeight="1">
      <c r="A347" s="454"/>
      <c r="B347" s="454"/>
      <c r="C347" s="454"/>
      <c r="D347" s="454"/>
      <c r="E347" s="454"/>
      <c r="F347" s="454"/>
      <c r="G347" s="454"/>
      <c r="H347" s="454"/>
      <c r="I347" s="454"/>
      <c r="J347" s="454"/>
      <c r="K347" s="454"/>
      <c r="L347" s="454"/>
      <c r="M347" s="454"/>
      <c r="N347" s="454"/>
      <c r="O347" s="454"/>
      <c r="P347" s="454"/>
      <c r="Q347" s="454"/>
      <c r="R347" s="454"/>
      <c r="S347" s="454"/>
      <c r="T347" s="454"/>
      <c r="U347" s="454"/>
      <c r="V347" s="454"/>
      <c r="W347" s="454"/>
      <c r="Y347" s="459"/>
      <c r="Z347" s="454"/>
      <c r="AA347" s="224"/>
      <c r="AB347" s="454"/>
      <c r="AC347" s="454"/>
      <c r="AD347" s="454"/>
      <c r="AE347" s="454"/>
      <c r="AK347" s="290"/>
      <c r="AN347" s="34"/>
    </row>
    <row r="348" spans="1:40" ht="15.75" customHeight="1">
      <c r="A348" s="454"/>
      <c r="B348" s="454"/>
      <c r="C348" s="454"/>
      <c r="D348" s="454"/>
      <c r="E348" s="454"/>
      <c r="F348" s="454"/>
      <c r="G348" s="454"/>
      <c r="H348" s="454"/>
      <c r="I348" s="454"/>
      <c r="J348" s="454"/>
      <c r="K348" s="454"/>
      <c r="L348" s="454"/>
      <c r="M348" s="454"/>
      <c r="N348" s="454"/>
      <c r="O348" s="454"/>
      <c r="P348" s="454"/>
      <c r="Q348" s="454"/>
      <c r="R348" s="454"/>
      <c r="S348" s="454"/>
      <c r="T348" s="454"/>
      <c r="U348" s="454"/>
      <c r="V348" s="454"/>
      <c r="W348" s="454"/>
      <c r="Y348" s="459"/>
      <c r="Z348" s="454"/>
      <c r="AA348" s="224"/>
      <c r="AB348" s="454"/>
      <c r="AC348" s="454"/>
      <c r="AD348" s="454"/>
      <c r="AE348" s="454"/>
      <c r="AK348" s="290"/>
      <c r="AN348" s="34"/>
    </row>
    <row r="349" spans="1:40" ht="15.75" customHeight="1">
      <c r="A349" s="454"/>
      <c r="B349" s="454"/>
      <c r="C349" s="454"/>
      <c r="D349" s="454"/>
      <c r="E349" s="454"/>
      <c r="F349" s="454"/>
      <c r="G349" s="454"/>
      <c r="H349" s="454"/>
      <c r="I349" s="454"/>
      <c r="J349" s="454"/>
      <c r="K349" s="454"/>
      <c r="L349" s="454"/>
      <c r="M349" s="454"/>
      <c r="N349" s="454"/>
      <c r="O349" s="454"/>
      <c r="P349" s="454"/>
      <c r="Q349" s="454"/>
      <c r="R349" s="454"/>
      <c r="S349" s="454"/>
      <c r="T349" s="454"/>
      <c r="U349" s="454"/>
      <c r="V349" s="454"/>
      <c r="W349" s="454"/>
      <c r="Y349" s="459"/>
      <c r="Z349" s="454"/>
      <c r="AA349" s="224"/>
      <c r="AB349" s="454"/>
      <c r="AC349" s="454"/>
      <c r="AD349" s="454"/>
      <c r="AE349" s="454"/>
      <c r="AK349" s="290"/>
      <c r="AN349" s="34"/>
    </row>
    <row r="350" spans="1:40" ht="15.75" customHeight="1">
      <c r="A350" s="454"/>
      <c r="B350" s="454"/>
      <c r="C350" s="454"/>
      <c r="D350" s="454"/>
      <c r="E350" s="454"/>
      <c r="F350" s="454"/>
      <c r="G350" s="454"/>
      <c r="H350" s="454"/>
      <c r="I350" s="454"/>
      <c r="J350" s="454"/>
      <c r="K350" s="454"/>
      <c r="L350" s="454"/>
      <c r="M350" s="454"/>
      <c r="N350" s="454"/>
      <c r="O350" s="454"/>
      <c r="P350" s="454"/>
      <c r="Q350" s="454"/>
      <c r="R350" s="454"/>
      <c r="S350" s="454"/>
      <c r="T350" s="454"/>
      <c r="U350" s="454"/>
      <c r="V350" s="454"/>
      <c r="W350" s="454"/>
      <c r="Y350" s="459"/>
      <c r="Z350" s="454"/>
      <c r="AA350" s="224"/>
      <c r="AB350" s="454"/>
      <c r="AC350" s="454"/>
      <c r="AD350" s="454"/>
      <c r="AE350" s="454"/>
      <c r="AK350" s="290"/>
      <c r="AN350" s="34"/>
    </row>
    <row r="351" spans="1:40" ht="15.75" customHeight="1">
      <c r="A351" s="454"/>
      <c r="B351" s="454"/>
      <c r="C351" s="454"/>
      <c r="D351" s="454"/>
      <c r="E351" s="454"/>
      <c r="F351" s="454"/>
      <c r="G351" s="454"/>
      <c r="H351" s="454"/>
      <c r="I351" s="454"/>
      <c r="J351" s="454"/>
      <c r="K351" s="454"/>
      <c r="L351" s="454"/>
      <c r="M351" s="454"/>
      <c r="N351" s="454"/>
      <c r="O351" s="454"/>
      <c r="P351" s="454"/>
      <c r="Q351" s="454"/>
      <c r="R351" s="454"/>
      <c r="S351" s="454"/>
      <c r="T351" s="454"/>
      <c r="U351" s="454"/>
      <c r="V351" s="454"/>
      <c r="W351" s="454"/>
      <c r="Y351" s="459"/>
      <c r="Z351" s="454"/>
      <c r="AA351" s="224"/>
      <c r="AB351" s="454"/>
      <c r="AC351" s="454"/>
      <c r="AD351" s="454"/>
      <c r="AE351" s="454"/>
      <c r="AK351" s="290"/>
      <c r="AN351" s="34"/>
    </row>
    <row r="352" spans="1:40" ht="15.75" customHeight="1">
      <c r="A352" s="454"/>
      <c r="B352" s="454"/>
      <c r="C352" s="454"/>
      <c r="D352" s="454"/>
      <c r="E352" s="454"/>
      <c r="F352" s="454"/>
      <c r="G352" s="454"/>
      <c r="H352" s="454"/>
      <c r="I352" s="454"/>
      <c r="J352" s="454"/>
      <c r="K352" s="454"/>
      <c r="L352" s="454"/>
      <c r="M352" s="454"/>
      <c r="N352" s="454"/>
      <c r="O352" s="454"/>
      <c r="P352" s="454"/>
      <c r="Q352" s="454"/>
      <c r="R352" s="454"/>
      <c r="S352" s="454"/>
      <c r="T352" s="454"/>
      <c r="U352" s="454"/>
      <c r="V352" s="454"/>
      <c r="W352" s="454"/>
      <c r="Y352" s="459"/>
      <c r="Z352" s="454"/>
      <c r="AA352" s="224"/>
      <c r="AB352" s="454"/>
      <c r="AC352" s="454"/>
      <c r="AD352" s="454"/>
      <c r="AE352" s="454"/>
      <c r="AK352" s="290"/>
      <c r="AN352" s="34"/>
    </row>
    <row r="353" spans="1:40" ht="15.75" customHeight="1">
      <c r="A353" s="454"/>
      <c r="B353" s="454"/>
      <c r="C353" s="454"/>
      <c r="D353" s="454"/>
      <c r="E353" s="454"/>
      <c r="F353" s="454"/>
      <c r="G353" s="454"/>
      <c r="H353" s="454"/>
      <c r="I353" s="454"/>
      <c r="J353" s="454"/>
      <c r="K353" s="454"/>
      <c r="L353" s="454"/>
      <c r="M353" s="454"/>
      <c r="N353" s="454"/>
      <c r="O353" s="454"/>
      <c r="P353" s="454"/>
      <c r="Q353" s="454"/>
      <c r="R353" s="454"/>
      <c r="S353" s="454"/>
      <c r="T353" s="454"/>
      <c r="U353" s="454"/>
      <c r="V353" s="454"/>
      <c r="W353" s="454"/>
      <c r="Y353" s="459"/>
      <c r="Z353" s="454"/>
      <c r="AA353" s="224"/>
      <c r="AB353" s="454"/>
      <c r="AC353" s="454"/>
      <c r="AD353" s="454"/>
      <c r="AE353" s="454"/>
      <c r="AK353" s="290"/>
      <c r="AN353" s="34"/>
    </row>
    <row r="354" spans="1:40" ht="15.75" customHeight="1">
      <c r="A354" s="454"/>
      <c r="B354" s="454"/>
      <c r="C354" s="454"/>
      <c r="D354" s="454"/>
      <c r="E354" s="454"/>
      <c r="F354" s="454"/>
      <c r="G354" s="454"/>
      <c r="H354" s="454"/>
      <c r="I354" s="454"/>
      <c r="J354" s="454"/>
      <c r="K354" s="454"/>
      <c r="L354" s="454"/>
      <c r="M354" s="454"/>
      <c r="N354" s="454"/>
      <c r="O354" s="454"/>
      <c r="P354" s="454"/>
      <c r="Q354" s="454"/>
      <c r="R354" s="454"/>
      <c r="S354" s="454"/>
      <c r="T354" s="454"/>
      <c r="U354" s="454"/>
      <c r="V354" s="454"/>
      <c r="W354" s="454"/>
      <c r="Y354" s="459"/>
      <c r="Z354" s="454"/>
      <c r="AA354" s="224"/>
      <c r="AB354" s="454"/>
      <c r="AC354" s="454"/>
      <c r="AD354" s="454"/>
      <c r="AE354" s="454"/>
      <c r="AK354" s="290"/>
      <c r="AN354" s="34"/>
    </row>
    <row r="355" spans="1:40" ht="15.75" customHeight="1">
      <c r="A355" s="454"/>
      <c r="B355" s="454"/>
      <c r="C355" s="454"/>
      <c r="D355" s="454"/>
      <c r="E355" s="454"/>
      <c r="F355" s="454"/>
      <c r="G355" s="454"/>
      <c r="H355" s="454"/>
      <c r="I355" s="454"/>
      <c r="J355" s="454"/>
      <c r="K355" s="454"/>
      <c r="L355" s="454"/>
      <c r="M355" s="454"/>
      <c r="N355" s="454"/>
      <c r="O355" s="454"/>
      <c r="P355" s="454"/>
      <c r="Q355" s="454"/>
      <c r="R355" s="454"/>
      <c r="S355" s="454"/>
      <c r="T355" s="454"/>
      <c r="U355" s="454"/>
      <c r="V355" s="454"/>
      <c r="W355" s="454"/>
      <c r="Y355" s="459"/>
      <c r="Z355" s="454"/>
      <c r="AA355" s="224"/>
      <c r="AB355" s="454"/>
      <c r="AC355" s="454"/>
      <c r="AD355" s="454"/>
      <c r="AE355" s="454"/>
      <c r="AK355" s="290"/>
      <c r="AN355" s="34"/>
    </row>
    <row r="356" spans="1:40" ht="15.75" customHeight="1">
      <c r="A356" s="454"/>
      <c r="B356" s="454"/>
      <c r="C356" s="454"/>
      <c r="D356" s="454"/>
      <c r="E356" s="454"/>
      <c r="F356" s="454"/>
      <c r="G356" s="454"/>
      <c r="H356" s="454"/>
      <c r="I356" s="454"/>
      <c r="J356" s="454"/>
      <c r="K356" s="454"/>
      <c r="L356" s="454"/>
      <c r="M356" s="454"/>
      <c r="N356" s="454"/>
      <c r="O356" s="454"/>
      <c r="P356" s="454"/>
      <c r="Q356" s="454"/>
      <c r="R356" s="454"/>
      <c r="S356" s="454"/>
      <c r="T356" s="454"/>
      <c r="U356" s="454"/>
      <c r="V356" s="454"/>
      <c r="W356" s="454"/>
      <c r="Y356" s="459"/>
      <c r="Z356" s="454"/>
      <c r="AA356" s="224"/>
      <c r="AB356" s="454"/>
      <c r="AC356" s="454"/>
      <c r="AD356" s="454"/>
      <c r="AE356" s="454"/>
      <c r="AK356" s="290"/>
      <c r="AN356" s="34"/>
    </row>
    <row r="357" spans="1:40" ht="15.75" customHeight="1">
      <c r="A357" s="454"/>
      <c r="B357" s="454"/>
      <c r="C357" s="454"/>
      <c r="D357" s="454"/>
      <c r="E357" s="454"/>
      <c r="F357" s="454"/>
      <c r="G357" s="454"/>
      <c r="H357" s="454"/>
      <c r="I357" s="454"/>
      <c r="J357" s="454"/>
      <c r="K357" s="454"/>
      <c r="L357" s="454"/>
      <c r="M357" s="454"/>
      <c r="N357" s="454"/>
      <c r="O357" s="454"/>
      <c r="P357" s="454"/>
      <c r="Q357" s="454"/>
      <c r="R357" s="454"/>
      <c r="S357" s="454"/>
      <c r="T357" s="454"/>
      <c r="U357" s="454"/>
      <c r="V357" s="454"/>
      <c r="W357" s="454"/>
      <c r="Y357" s="459"/>
      <c r="Z357" s="454"/>
      <c r="AA357" s="224"/>
      <c r="AB357" s="454"/>
      <c r="AC357" s="454"/>
      <c r="AD357" s="454"/>
      <c r="AE357" s="454"/>
      <c r="AK357" s="290"/>
      <c r="AN357" s="34"/>
    </row>
    <row r="358" spans="1:40" ht="15.75" customHeight="1">
      <c r="A358" s="454"/>
      <c r="B358" s="454"/>
      <c r="C358" s="454"/>
      <c r="D358" s="454"/>
      <c r="E358" s="454"/>
      <c r="F358" s="454"/>
      <c r="G358" s="454"/>
      <c r="H358" s="454"/>
      <c r="I358" s="454"/>
      <c r="J358" s="454"/>
      <c r="K358" s="454"/>
      <c r="L358" s="454"/>
      <c r="M358" s="454"/>
      <c r="N358" s="454"/>
      <c r="O358" s="454"/>
      <c r="P358" s="454"/>
      <c r="Q358" s="454"/>
      <c r="R358" s="454"/>
      <c r="S358" s="454"/>
      <c r="T358" s="454"/>
      <c r="U358" s="454"/>
      <c r="V358" s="454"/>
      <c r="W358" s="454"/>
      <c r="Y358" s="459"/>
      <c r="Z358" s="454"/>
      <c r="AA358" s="224"/>
      <c r="AB358" s="454"/>
      <c r="AC358" s="454"/>
      <c r="AD358" s="454"/>
      <c r="AE358" s="454"/>
      <c r="AK358" s="290"/>
      <c r="AN358" s="34"/>
    </row>
    <row r="359" spans="1:40" ht="15.75" customHeight="1">
      <c r="A359" s="454"/>
      <c r="B359" s="454"/>
      <c r="C359" s="454"/>
      <c r="D359" s="454"/>
      <c r="E359" s="454"/>
      <c r="F359" s="454"/>
      <c r="G359" s="454"/>
      <c r="H359" s="454"/>
      <c r="I359" s="454"/>
      <c r="J359" s="454"/>
      <c r="K359" s="454"/>
      <c r="L359" s="454"/>
      <c r="M359" s="454"/>
      <c r="N359" s="454"/>
      <c r="O359" s="454"/>
      <c r="P359" s="454"/>
      <c r="Q359" s="454"/>
      <c r="R359" s="454"/>
      <c r="S359" s="454"/>
      <c r="T359" s="454"/>
      <c r="U359" s="454"/>
      <c r="V359" s="454"/>
      <c r="W359" s="454"/>
      <c r="Y359" s="459"/>
      <c r="Z359" s="454"/>
      <c r="AA359" s="224"/>
      <c r="AB359" s="454"/>
      <c r="AC359" s="454"/>
      <c r="AD359" s="454"/>
      <c r="AE359" s="454"/>
      <c r="AK359" s="290"/>
      <c r="AN359" s="34"/>
    </row>
    <row r="360" spans="1:40" ht="15.75" customHeight="1">
      <c r="A360" s="454"/>
      <c r="B360" s="454"/>
      <c r="C360" s="454"/>
      <c r="D360" s="454"/>
      <c r="E360" s="454"/>
      <c r="F360" s="454"/>
      <c r="G360" s="454"/>
      <c r="H360" s="454"/>
      <c r="I360" s="454"/>
      <c r="J360" s="454"/>
      <c r="K360" s="454"/>
      <c r="L360" s="454"/>
      <c r="M360" s="454"/>
      <c r="N360" s="454"/>
      <c r="O360" s="454"/>
      <c r="P360" s="454"/>
      <c r="Q360" s="454"/>
      <c r="R360" s="454"/>
      <c r="S360" s="454"/>
      <c r="T360" s="454"/>
      <c r="U360" s="454"/>
      <c r="V360" s="454"/>
      <c r="W360" s="454"/>
      <c r="Y360" s="459"/>
      <c r="Z360" s="454"/>
      <c r="AA360" s="224"/>
      <c r="AB360" s="454"/>
      <c r="AC360" s="454"/>
      <c r="AD360" s="454"/>
      <c r="AE360" s="454"/>
      <c r="AK360" s="290"/>
      <c r="AN360" s="34"/>
    </row>
    <row r="361" spans="1:40" ht="15.75" customHeight="1">
      <c r="A361" s="454"/>
      <c r="B361" s="454"/>
      <c r="C361" s="454"/>
      <c r="D361" s="454"/>
      <c r="E361" s="454"/>
      <c r="F361" s="454"/>
      <c r="G361" s="454"/>
      <c r="H361" s="454"/>
      <c r="I361" s="454"/>
      <c r="J361" s="454"/>
      <c r="K361" s="454"/>
      <c r="L361" s="454"/>
      <c r="M361" s="454"/>
      <c r="N361" s="454"/>
      <c r="O361" s="454"/>
      <c r="P361" s="454"/>
      <c r="Q361" s="454"/>
      <c r="R361" s="454"/>
      <c r="S361" s="454"/>
      <c r="T361" s="454"/>
      <c r="U361" s="454"/>
      <c r="V361" s="454"/>
      <c r="W361" s="454"/>
      <c r="Y361" s="459"/>
      <c r="Z361" s="454"/>
      <c r="AA361" s="224"/>
      <c r="AB361" s="454"/>
      <c r="AC361" s="454"/>
      <c r="AD361" s="454"/>
      <c r="AE361" s="454"/>
      <c r="AK361" s="290"/>
      <c r="AN361" s="34"/>
    </row>
    <row r="362" spans="1:40" ht="15.75" customHeight="1">
      <c r="A362" s="454"/>
      <c r="B362" s="454"/>
      <c r="C362" s="454"/>
      <c r="D362" s="454"/>
      <c r="E362" s="454"/>
      <c r="F362" s="454"/>
      <c r="G362" s="454"/>
      <c r="H362" s="454"/>
      <c r="I362" s="454"/>
      <c r="J362" s="454"/>
      <c r="K362" s="454"/>
      <c r="L362" s="454"/>
      <c r="M362" s="454"/>
      <c r="N362" s="454"/>
      <c r="O362" s="454"/>
      <c r="P362" s="454"/>
      <c r="Q362" s="454"/>
      <c r="R362" s="454"/>
      <c r="S362" s="454"/>
      <c r="T362" s="454"/>
      <c r="U362" s="454"/>
      <c r="V362" s="454"/>
      <c r="W362" s="454"/>
      <c r="Y362" s="459"/>
      <c r="Z362" s="454"/>
      <c r="AA362" s="224"/>
      <c r="AB362" s="454"/>
      <c r="AC362" s="454"/>
      <c r="AD362" s="454"/>
      <c r="AE362" s="454"/>
      <c r="AK362" s="290"/>
      <c r="AN362" s="34"/>
    </row>
    <row r="363" spans="1:40" ht="15.75" customHeight="1">
      <c r="A363" s="454"/>
      <c r="B363" s="454"/>
      <c r="C363" s="454"/>
      <c r="D363" s="454"/>
      <c r="E363" s="454"/>
      <c r="F363" s="454"/>
      <c r="G363" s="454"/>
      <c r="H363" s="454"/>
      <c r="I363" s="454"/>
      <c r="J363" s="454"/>
      <c r="K363" s="454"/>
      <c r="L363" s="454"/>
      <c r="M363" s="454"/>
      <c r="N363" s="454"/>
      <c r="O363" s="454"/>
      <c r="P363" s="454"/>
      <c r="Q363" s="454"/>
      <c r="R363" s="454"/>
      <c r="S363" s="454"/>
      <c r="T363" s="454"/>
      <c r="U363" s="454"/>
      <c r="V363" s="454"/>
      <c r="W363" s="454"/>
      <c r="Y363" s="459"/>
      <c r="Z363" s="454"/>
      <c r="AA363" s="224"/>
      <c r="AB363" s="454"/>
      <c r="AC363" s="454"/>
      <c r="AD363" s="454"/>
      <c r="AE363" s="454"/>
      <c r="AK363" s="290"/>
      <c r="AN363" s="34"/>
    </row>
    <row r="364" spans="1:40" ht="15.75" customHeight="1">
      <c r="A364" s="454"/>
      <c r="B364" s="454"/>
      <c r="C364" s="454"/>
      <c r="D364" s="454"/>
      <c r="E364" s="454"/>
      <c r="F364" s="454"/>
      <c r="G364" s="454"/>
      <c r="H364" s="454"/>
      <c r="I364" s="454"/>
      <c r="J364" s="454"/>
      <c r="K364" s="454"/>
      <c r="L364" s="454"/>
      <c r="M364" s="454"/>
      <c r="N364" s="454"/>
      <c r="O364" s="454"/>
      <c r="P364" s="454"/>
      <c r="Q364" s="454"/>
      <c r="R364" s="454"/>
      <c r="S364" s="454"/>
      <c r="T364" s="454"/>
      <c r="U364" s="454"/>
      <c r="V364" s="454"/>
      <c r="W364" s="454"/>
      <c r="Y364" s="459"/>
      <c r="Z364" s="454"/>
      <c r="AA364" s="224"/>
      <c r="AB364" s="454"/>
      <c r="AC364" s="454"/>
      <c r="AD364" s="454"/>
      <c r="AE364" s="454"/>
      <c r="AK364" s="290"/>
      <c r="AN364" s="34"/>
    </row>
    <row r="365" spans="1:40" ht="15.75" customHeight="1">
      <c r="A365" s="454"/>
      <c r="B365" s="454"/>
      <c r="C365" s="454"/>
      <c r="D365" s="454"/>
      <c r="E365" s="454"/>
      <c r="F365" s="454"/>
      <c r="G365" s="454"/>
      <c r="H365" s="454"/>
      <c r="I365" s="454"/>
      <c r="J365" s="454"/>
      <c r="K365" s="454"/>
      <c r="L365" s="454"/>
      <c r="M365" s="454"/>
      <c r="N365" s="454"/>
      <c r="O365" s="454"/>
      <c r="P365" s="454"/>
      <c r="Q365" s="454"/>
      <c r="R365" s="454"/>
      <c r="S365" s="454"/>
      <c r="T365" s="454"/>
      <c r="U365" s="454"/>
      <c r="V365" s="454"/>
      <c r="W365" s="454"/>
      <c r="Y365" s="459"/>
      <c r="Z365" s="454"/>
      <c r="AA365" s="224"/>
      <c r="AB365" s="454"/>
      <c r="AC365" s="454"/>
      <c r="AD365" s="454"/>
      <c r="AE365" s="454"/>
      <c r="AK365" s="290"/>
      <c r="AN365" s="34"/>
    </row>
    <row r="366" spans="1:40" ht="15.75" customHeight="1">
      <c r="A366" s="454"/>
      <c r="B366" s="454"/>
      <c r="C366" s="454"/>
      <c r="D366" s="454"/>
      <c r="E366" s="454"/>
      <c r="F366" s="454"/>
      <c r="G366" s="454"/>
      <c r="H366" s="454"/>
      <c r="I366" s="454"/>
      <c r="J366" s="454"/>
      <c r="K366" s="454"/>
      <c r="L366" s="454"/>
      <c r="M366" s="454"/>
      <c r="N366" s="454"/>
      <c r="O366" s="454"/>
      <c r="P366" s="454"/>
      <c r="Q366" s="454"/>
      <c r="R366" s="454"/>
      <c r="S366" s="454"/>
      <c r="T366" s="454"/>
      <c r="U366" s="454"/>
      <c r="V366" s="454"/>
      <c r="W366" s="454"/>
      <c r="Y366" s="459"/>
      <c r="Z366" s="454"/>
      <c r="AA366" s="224"/>
      <c r="AB366" s="454"/>
      <c r="AC366" s="454"/>
      <c r="AD366" s="454"/>
      <c r="AE366" s="454"/>
      <c r="AK366" s="290"/>
      <c r="AN366" s="34"/>
    </row>
    <row r="367" spans="1:40" ht="15.75" customHeight="1">
      <c r="A367" s="454"/>
      <c r="B367" s="454"/>
      <c r="C367" s="454"/>
      <c r="D367" s="454"/>
      <c r="E367" s="454"/>
      <c r="F367" s="454"/>
      <c r="G367" s="454"/>
      <c r="H367" s="454"/>
      <c r="I367" s="454"/>
      <c r="J367" s="454"/>
      <c r="K367" s="454"/>
      <c r="L367" s="454"/>
      <c r="M367" s="454"/>
      <c r="N367" s="454"/>
      <c r="O367" s="454"/>
      <c r="P367" s="454"/>
      <c r="Q367" s="454"/>
      <c r="R367" s="454"/>
      <c r="S367" s="454"/>
      <c r="T367" s="454"/>
      <c r="U367" s="454"/>
      <c r="V367" s="454"/>
      <c r="W367" s="454"/>
      <c r="Y367" s="459"/>
      <c r="Z367" s="454"/>
      <c r="AA367" s="224"/>
      <c r="AB367" s="454"/>
      <c r="AC367" s="454"/>
      <c r="AD367" s="454"/>
      <c r="AE367" s="454"/>
      <c r="AK367" s="290"/>
      <c r="AN367" s="34"/>
    </row>
    <row r="368" spans="1:40" ht="15.75" customHeight="1">
      <c r="A368" s="454"/>
      <c r="B368" s="454"/>
      <c r="C368" s="454"/>
      <c r="D368" s="454"/>
      <c r="E368" s="454"/>
      <c r="F368" s="454"/>
      <c r="G368" s="454"/>
      <c r="H368" s="454"/>
      <c r="I368" s="454"/>
      <c r="J368" s="454"/>
      <c r="K368" s="454"/>
      <c r="L368" s="454"/>
      <c r="M368" s="454"/>
      <c r="N368" s="454"/>
      <c r="O368" s="454"/>
      <c r="P368" s="454"/>
      <c r="Q368" s="454"/>
      <c r="R368" s="454"/>
      <c r="S368" s="454"/>
      <c r="T368" s="454"/>
      <c r="U368" s="454"/>
      <c r="V368" s="454"/>
      <c r="W368" s="454"/>
      <c r="Y368" s="459"/>
      <c r="Z368" s="454"/>
      <c r="AA368" s="224"/>
      <c r="AB368" s="454"/>
      <c r="AC368" s="454"/>
      <c r="AD368" s="454"/>
      <c r="AE368" s="454"/>
      <c r="AK368" s="290"/>
      <c r="AN368" s="34"/>
    </row>
    <row r="369" spans="1:40" ht="15.75" customHeight="1">
      <c r="A369" s="454"/>
      <c r="B369" s="454"/>
      <c r="C369" s="454"/>
      <c r="D369" s="454"/>
      <c r="E369" s="454"/>
      <c r="F369" s="454"/>
      <c r="G369" s="454"/>
      <c r="H369" s="454"/>
      <c r="I369" s="454"/>
      <c r="J369" s="454"/>
      <c r="K369" s="454"/>
      <c r="L369" s="454"/>
      <c r="M369" s="454"/>
      <c r="N369" s="454"/>
      <c r="O369" s="454"/>
      <c r="P369" s="454"/>
      <c r="Q369" s="454"/>
      <c r="R369" s="454"/>
      <c r="S369" s="454"/>
      <c r="T369" s="454"/>
      <c r="U369" s="454"/>
      <c r="V369" s="454"/>
      <c r="W369" s="454"/>
      <c r="Y369" s="459"/>
      <c r="Z369" s="454"/>
      <c r="AA369" s="224"/>
      <c r="AB369" s="454"/>
      <c r="AC369" s="454"/>
      <c r="AD369" s="454"/>
      <c r="AE369" s="454"/>
      <c r="AK369" s="290"/>
      <c r="AN369" s="34"/>
    </row>
    <row r="370" spans="1:40" ht="15.75" customHeight="1">
      <c r="A370" s="454"/>
      <c r="B370" s="454"/>
      <c r="C370" s="454"/>
      <c r="D370" s="454"/>
      <c r="E370" s="454"/>
      <c r="F370" s="454"/>
      <c r="G370" s="454"/>
      <c r="H370" s="454"/>
      <c r="I370" s="454"/>
      <c r="J370" s="454"/>
      <c r="K370" s="454"/>
      <c r="L370" s="454"/>
      <c r="M370" s="454"/>
      <c r="N370" s="454"/>
      <c r="O370" s="454"/>
      <c r="P370" s="454"/>
      <c r="Q370" s="454"/>
      <c r="R370" s="454"/>
      <c r="S370" s="454"/>
      <c r="T370" s="454"/>
      <c r="U370" s="454"/>
      <c r="V370" s="454"/>
      <c r="W370" s="454"/>
      <c r="Y370" s="459"/>
      <c r="Z370" s="454"/>
      <c r="AA370" s="224"/>
      <c r="AB370" s="454"/>
      <c r="AC370" s="454"/>
      <c r="AD370" s="454"/>
      <c r="AE370" s="454"/>
      <c r="AK370" s="290"/>
      <c r="AN370" s="34"/>
    </row>
    <row r="371" spans="1:40" ht="15.75" customHeight="1">
      <c r="A371" s="454"/>
      <c r="B371" s="454"/>
      <c r="C371" s="454"/>
      <c r="D371" s="454"/>
      <c r="E371" s="454"/>
      <c r="F371" s="454"/>
      <c r="G371" s="454"/>
      <c r="H371" s="454"/>
      <c r="I371" s="454"/>
      <c r="J371" s="454"/>
      <c r="K371" s="454"/>
      <c r="L371" s="454"/>
      <c r="M371" s="454"/>
      <c r="N371" s="454"/>
      <c r="O371" s="454"/>
      <c r="P371" s="454"/>
      <c r="Q371" s="454"/>
      <c r="R371" s="454"/>
      <c r="S371" s="454"/>
      <c r="T371" s="454"/>
      <c r="U371" s="454"/>
      <c r="V371" s="454"/>
      <c r="W371" s="454"/>
      <c r="Y371" s="459"/>
      <c r="Z371" s="454"/>
      <c r="AA371" s="224"/>
      <c r="AB371" s="454"/>
      <c r="AC371" s="454"/>
      <c r="AD371" s="454"/>
      <c r="AE371" s="454"/>
      <c r="AK371" s="290"/>
      <c r="AN371" s="34"/>
    </row>
    <row r="372" spans="1:40" ht="15.75" customHeight="1">
      <c r="A372" s="454"/>
      <c r="B372" s="454"/>
      <c r="C372" s="454"/>
      <c r="D372" s="454"/>
      <c r="E372" s="454"/>
      <c r="F372" s="454"/>
      <c r="G372" s="454"/>
      <c r="H372" s="454"/>
      <c r="I372" s="454"/>
      <c r="J372" s="454"/>
      <c r="K372" s="454"/>
      <c r="L372" s="454"/>
      <c r="M372" s="454"/>
      <c r="N372" s="454"/>
      <c r="O372" s="454"/>
      <c r="P372" s="454"/>
      <c r="Q372" s="454"/>
      <c r="R372" s="454"/>
      <c r="S372" s="454"/>
      <c r="T372" s="454"/>
      <c r="U372" s="454"/>
      <c r="V372" s="454"/>
      <c r="W372" s="454"/>
      <c r="Y372" s="459"/>
      <c r="Z372" s="454"/>
      <c r="AA372" s="224"/>
      <c r="AB372" s="454"/>
      <c r="AC372" s="454"/>
      <c r="AD372" s="454"/>
      <c r="AE372" s="454"/>
      <c r="AK372" s="290"/>
      <c r="AN372" s="34"/>
    </row>
    <row r="373" spans="1:40" ht="15.75" customHeight="1">
      <c r="A373" s="454"/>
      <c r="B373" s="454"/>
      <c r="C373" s="454"/>
      <c r="D373" s="454"/>
      <c r="E373" s="454"/>
      <c r="F373" s="454"/>
      <c r="G373" s="454"/>
      <c r="H373" s="454"/>
      <c r="I373" s="454"/>
      <c r="J373" s="454"/>
      <c r="K373" s="454"/>
      <c r="L373" s="454"/>
      <c r="M373" s="454"/>
      <c r="N373" s="454"/>
      <c r="O373" s="454"/>
      <c r="P373" s="454"/>
      <c r="Q373" s="454"/>
      <c r="R373" s="454"/>
      <c r="S373" s="454"/>
      <c r="T373" s="454"/>
      <c r="U373" s="454"/>
      <c r="V373" s="454"/>
      <c r="W373" s="454"/>
      <c r="Y373" s="459"/>
      <c r="Z373" s="454"/>
      <c r="AA373" s="224"/>
      <c r="AB373" s="454"/>
      <c r="AC373" s="454"/>
      <c r="AD373" s="454"/>
      <c r="AE373" s="454"/>
      <c r="AK373" s="290"/>
      <c r="AN373" s="34"/>
    </row>
    <row r="374" spans="1:40" ht="15.75" customHeight="1">
      <c r="A374" s="454"/>
      <c r="B374" s="454"/>
      <c r="C374" s="454"/>
      <c r="D374" s="454"/>
      <c r="E374" s="454"/>
      <c r="F374" s="454"/>
      <c r="G374" s="454"/>
      <c r="H374" s="454"/>
      <c r="I374" s="454"/>
      <c r="J374" s="454"/>
      <c r="K374" s="454"/>
      <c r="L374" s="454"/>
      <c r="M374" s="454"/>
      <c r="N374" s="454"/>
      <c r="O374" s="454"/>
      <c r="P374" s="454"/>
      <c r="Q374" s="454"/>
      <c r="R374" s="454"/>
      <c r="S374" s="454"/>
      <c r="T374" s="454"/>
      <c r="U374" s="454"/>
      <c r="V374" s="454"/>
      <c r="W374" s="454"/>
      <c r="Y374" s="459"/>
      <c r="Z374" s="454"/>
      <c r="AA374" s="224"/>
      <c r="AB374" s="454"/>
      <c r="AC374" s="454"/>
      <c r="AD374" s="454"/>
      <c r="AE374" s="454"/>
      <c r="AK374" s="290"/>
      <c r="AN374" s="34"/>
    </row>
    <row r="375" spans="1:40" ht="15.75" customHeight="1">
      <c r="A375" s="454"/>
      <c r="B375" s="454"/>
      <c r="C375" s="454"/>
      <c r="D375" s="454"/>
      <c r="E375" s="454"/>
      <c r="F375" s="454"/>
      <c r="G375" s="454"/>
      <c r="H375" s="454"/>
      <c r="I375" s="454"/>
      <c r="J375" s="454"/>
      <c r="K375" s="454"/>
      <c r="L375" s="454"/>
      <c r="M375" s="454"/>
      <c r="N375" s="454"/>
      <c r="O375" s="454"/>
      <c r="P375" s="454"/>
      <c r="Q375" s="454"/>
      <c r="R375" s="454"/>
      <c r="S375" s="454"/>
      <c r="T375" s="454"/>
      <c r="U375" s="454"/>
      <c r="V375" s="454"/>
      <c r="W375" s="454"/>
      <c r="Y375" s="459"/>
      <c r="Z375" s="454"/>
      <c r="AA375" s="224"/>
      <c r="AB375" s="454"/>
      <c r="AC375" s="454"/>
      <c r="AD375" s="454"/>
      <c r="AE375" s="454"/>
      <c r="AK375" s="290"/>
      <c r="AN375" s="34"/>
    </row>
    <row r="376" spans="1:40" ht="15.75" customHeight="1">
      <c r="A376" s="454"/>
      <c r="B376" s="454"/>
      <c r="C376" s="454"/>
      <c r="D376" s="454"/>
      <c r="E376" s="454"/>
      <c r="F376" s="454"/>
      <c r="G376" s="454"/>
      <c r="H376" s="454"/>
      <c r="I376" s="454"/>
      <c r="J376" s="454"/>
      <c r="K376" s="454"/>
      <c r="L376" s="454"/>
      <c r="M376" s="454"/>
      <c r="N376" s="454"/>
      <c r="O376" s="454"/>
      <c r="P376" s="454"/>
      <c r="Q376" s="454"/>
      <c r="R376" s="454"/>
      <c r="S376" s="454"/>
      <c r="T376" s="454"/>
      <c r="U376" s="454"/>
      <c r="V376" s="454"/>
      <c r="W376" s="454"/>
      <c r="Y376" s="459"/>
      <c r="Z376" s="454"/>
      <c r="AA376" s="224"/>
      <c r="AB376" s="454"/>
      <c r="AC376" s="454"/>
      <c r="AD376" s="454"/>
      <c r="AE376" s="454"/>
      <c r="AK376" s="290"/>
      <c r="AN376" s="34"/>
    </row>
    <row r="377" spans="1:40" ht="15.75" customHeight="1">
      <c r="A377" s="454"/>
      <c r="B377" s="454"/>
      <c r="C377" s="454"/>
      <c r="D377" s="454"/>
      <c r="E377" s="454"/>
      <c r="F377" s="454"/>
      <c r="G377" s="454"/>
      <c r="H377" s="454"/>
      <c r="I377" s="454"/>
      <c r="J377" s="454"/>
      <c r="K377" s="454"/>
      <c r="L377" s="454"/>
      <c r="M377" s="454"/>
      <c r="N377" s="454"/>
      <c r="O377" s="454"/>
      <c r="P377" s="454"/>
      <c r="Q377" s="454"/>
      <c r="R377" s="454"/>
      <c r="S377" s="454"/>
      <c r="T377" s="454"/>
      <c r="U377" s="454"/>
      <c r="V377" s="454"/>
      <c r="W377" s="454"/>
      <c r="Y377" s="459"/>
      <c r="Z377" s="454"/>
      <c r="AA377" s="224"/>
      <c r="AB377" s="454"/>
      <c r="AC377" s="454"/>
      <c r="AD377" s="454"/>
      <c r="AE377" s="454"/>
      <c r="AK377" s="290"/>
      <c r="AN377" s="34"/>
    </row>
    <row r="378" spans="1:40" ht="15.75" customHeight="1">
      <c r="A378" s="454"/>
      <c r="B378" s="454"/>
      <c r="C378" s="454"/>
      <c r="D378" s="454"/>
      <c r="E378" s="454"/>
      <c r="F378" s="454"/>
      <c r="G378" s="454"/>
      <c r="H378" s="454"/>
      <c r="I378" s="454"/>
      <c r="J378" s="454"/>
      <c r="K378" s="454"/>
      <c r="L378" s="454"/>
      <c r="M378" s="454"/>
      <c r="N378" s="454"/>
      <c r="O378" s="454"/>
      <c r="P378" s="454"/>
      <c r="Q378" s="454"/>
      <c r="R378" s="454"/>
      <c r="S378" s="454"/>
      <c r="T378" s="454"/>
      <c r="U378" s="454"/>
      <c r="V378" s="454"/>
      <c r="W378" s="454"/>
      <c r="Y378" s="459"/>
      <c r="Z378" s="454"/>
      <c r="AA378" s="224"/>
      <c r="AB378" s="454"/>
      <c r="AC378" s="454"/>
      <c r="AD378" s="454"/>
      <c r="AE378" s="454"/>
      <c r="AK378" s="290"/>
      <c r="AN378" s="34"/>
    </row>
    <row r="379" spans="1:40" ht="15.75" customHeight="1">
      <c r="A379" s="454"/>
      <c r="B379" s="454"/>
      <c r="C379" s="454"/>
      <c r="D379" s="454"/>
      <c r="E379" s="454"/>
      <c r="F379" s="454"/>
      <c r="G379" s="454"/>
      <c r="H379" s="454"/>
      <c r="I379" s="454"/>
      <c r="J379" s="454"/>
      <c r="K379" s="454"/>
      <c r="L379" s="454"/>
      <c r="M379" s="454"/>
      <c r="N379" s="454"/>
      <c r="O379" s="454"/>
      <c r="P379" s="454"/>
      <c r="Q379" s="454"/>
      <c r="R379" s="454"/>
      <c r="S379" s="454"/>
      <c r="T379" s="454"/>
      <c r="U379" s="454"/>
      <c r="V379" s="454"/>
      <c r="W379" s="454"/>
      <c r="Y379" s="459"/>
      <c r="Z379" s="454"/>
      <c r="AA379" s="224"/>
      <c r="AB379" s="454"/>
      <c r="AC379" s="454"/>
      <c r="AD379" s="454"/>
      <c r="AE379" s="454"/>
      <c r="AK379" s="290"/>
      <c r="AN379" s="34"/>
    </row>
    <row r="380" spans="1:40" ht="15.75" customHeight="1">
      <c r="A380" s="454"/>
      <c r="B380" s="454"/>
      <c r="C380" s="454"/>
      <c r="D380" s="454"/>
      <c r="E380" s="454"/>
      <c r="F380" s="454"/>
      <c r="G380" s="454"/>
      <c r="H380" s="454"/>
      <c r="I380" s="454"/>
      <c r="J380" s="454"/>
      <c r="K380" s="454"/>
      <c r="L380" s="454"/>
      <c r="M380" s="454"/>
      <c r="N380" s="454"/>
      <c r="O380" s="454"/>
      <c r="P380" s="454"/>
      <c r="Q380" s="454"/>
      <c r="R380" s="454"/>
      <c r="S380" s="454"/>
      <c r="T380" s="454"/>
      <c r="U380" s="454"/>
      <c r="V380" s="454"/>
      <c r="W380" s="454"/>
      <c r="Y380" s="459"/>
      <c r="Z380" s="454"/>
      <c r="AA380" s="224"/>
      <c r="AB380" s="454"/>
      <c r="AC380" s="454"/>
      <c r="AD380" s="454"/>
      <c r="AE380" s="454"/>
      <c r="AK380" s="290"/>
      <c r="AN380" s="34"/>
    </row>
    <row r="381" spans="1:40" ht="15.75" customHeight="1">
      <c r="A381" s="454"/>
      <c r="B381" s="454"/>
      <c r="C381" s="454"/>
      <c r="D381" s="454"/>
      <c r="E381" s="454"/>
      <c r="F381" s="454"/>
      <c r="G381" s="454"/>
      <c r="H381" s="454"/>
      <c r="I381" s="454"/>
      <c r="J381" s="454"/>
      <c r="K381" s="454"/>
      <c r="L381" s="454"/>
      <c r="M381" s="454"/>
      <c r="N381" s="454"/>
      <c r="O381" s="454"/>
      <c r="P381" s="454"/>
      <c r="Q381" s="454"/>
      <c r="R381" s="454"/>
      <c r="S381" s="454"/>
      <c r="T381" s="454"/>
      <c r="U381" s="454"/>
      <c r="V381" s="454"/>
      <c r="W381" s="454"/>
      <c r="Y381" s="459"/>
      <c r="Z381" s="454"/>
      <c r="AA381" s="224"/>
      <c r="AB381" s="454"/>
      <c r="AC381" s="454"/>
      <c r="AD381" s="454"/>
      <c r="AE381" s="454"/>
      <c r="AK381" s="290"/>
      <c r="AN381" s="34"/>
    </row>
    <row r="382" spans="1:40" ht="15.75" customHeight="1">
      <c r="A382" s="454"/>
      <c r="B382" s="454"/>
      <c r="C382" s="454"/>
      <c r="D382" s="454"/>
      <c r="E382" s="454"/>
      <c r="F382" s="454"/>
      <c r="G382" s="454"/>
      <c r="H382" s="454"/>
      <c r="I382" s="454"/>
      <c r="J382" s="454"/>
      <c r="K382" s="454"/>
      <c r="L382" s="454"/>
      <c r="M382" s="454"/>
      <c r="N382" s="454"/>
      <c r="O382" s="454"/>
      <c r="P382" s="454"/>
      <c r="Q382" s="454"/>
      <c r="R382" s="454"/>
      <c r="S382" s="454"/>
      <c r="T382" s="454"/>
      <c r="U382" s="454"/>
      <c r="V382" s="454"/>
      <c r="W382" s="454"/>
      <c r="Y382" s="459"/>
      <c r="Z382" s="454"/>
      <c r="AA382" s="224"/>
      <c r="AB382" s="454"/>
      <c r="AC382" s="454"/>
      <c r="AD382" s="454"/>
      <c r="AE382" s="454"/>
      <c r="AK382" s="290"/>
      <c r="AN382" s="34"/>
    </row>
    <row r="383" spans="1:40" ht="15.75" customHeight="1">
      <c r="A383" s="454"/>
      <c r="B383" s="454"/>
      <c r="C383" s="454"/>
      <c r="D383" s="454"/>
      <c r="E383" s="454"/>
      <c r="F383" s="454"/>
      <c r="G383" s="454"/>
      <c r="H383" s="454"/>
      <c r="I383" s="454"/>
      <c r="J383" s="454"/>
      <c r="K383" s="454"/>
      <c r="L383" s="454"/>
      <c r="M383" s="454"/>
      <c r="N383" s="454"/>
      <c r="O383" s="454"/>
      <c r="P383" s="454"/>
      <c r="Q383" s="454"/>
      <c r="R383" s="454"/>
      <c r="S383" s="454"/>
      <c r="T383" s="454"/>
      <c r="U383" s="454"/>
      <c r="V383" s="454"/>
      <c r="W383" s="454"/>
      <c r="Y383" s="459"/>
      <c r="Z383" s="454"/>
      <c r="AA383" s="224"/>
      <c r="AB383" s="454"/>
      <c r="AC383" s="454"/>
      <c r="AD383" s="454"/>
      <c r="AE383" s="454"/>
      <c r="AK383" s="290"/>
      <c r="AN383" s="34"/>
    </row>
    <row r="384" spans="1:40" ht="15.75" customHeight="1">
      <c r="A384" s="454"/>
      <c r="B384" s="454"/>
      <c r="C384" s="454"/>
      <c r="D384" s="454"/>
      <c r="E384" s="454"/>
      <c r="F384" s="454"/>
      <c r="G384" s="454"/>
      <c r="H384" s="454"/>
      <c r="I384" s="454"/>
      <c r="J384" s="454"/>
      <c r="K384" s="454"/>
      <c r="L384" s="454"/>
      <c r="M384" s="454"/>
      <c r="N384" s="454"/>
      <c r="O384" s="454"/>
      <c r="P384" s="454"/>
      <c r="Q384" s="454"/>
      <c r="R384" s="454"/>
      <c r="S384" s="454"/>
      <c r="T384" s="454"/>
      <c r="U384" s="454"/>
      <c r="V384" s="454"/>
      <c r="W384" s="454"/>
      <c r="Y384" s="459"/>
      <c r="Z384" s="454"/>
      <c r="AA384" s="224"/>
      <c r="AB384" s="454"/>
      <c r="AC384" s="454"/>
      <c r="AD384" s="454"/>
      <c r="AE384" s="454"/>
      <c r="AK384" s="290"/>
      <c r="AN384" s="34"/>
    </row>
    <row r="385" spans="1:40" ht="15.75" customHeight="1">
      <c r="A385" s="454"/>
      <c r="B385" s="454"/>
      <c r="C385" s="454"/>
      <c r="D385" s="454"/>
      <c r="E385" s="454"/>
      <c r="F385" s="454"/>
      <c r="G385" s="454"/>
      <c r="H385" s="454"/>
      <c r="I385" s="454"/>
      <c r="J385" s="454"/>
      <c r="K385" s="454"/>
      <c r="L385" s="454"/>
      <c r="M385" s="454"/>
      <c r="N385" s="454"/>
      <c r="O385" s="454"/>
      <c r="P385" s="454"/>
      <c r="Q385" s="454"/>
      <c r="R385" s="454"/>
      <c r="S385" s="454"/>
      <c r="T385" s="454"/>
      <c r="U385" s="454"/>
      <c r="V385" s="454"/>
      <c r="W385" s="454"/>
      <c r="Y385" s="459"/>
      <c r="Z385" s="454"/>
      <c r="AA385" s="224"/>
      <c r="AB385" s="454"/>
      <c r="AC385" s="454"/>
      <c r="AD385" s="454"/>
      <c r="AE385" s="454"/>
      <c r="AK385" s="290"/>
      <c r="AN385" s="34"/>
    </row>
    <row r="386" spans="1:40" ht="15.75" customHeight="1">
      <c r="A386" s="454"/>
      <c r="B386" s="454"/>
      <c r="C386" s="454"/>
      <c r="D386" s="454"/>
      <c r="E386" s="454"/>
      <c r="F386" s="454"/>
      <c r="G386" s="454"/>
      <c r="H386" s="454"/>
      <c r="I386" s="454"/>
      <c r="J386" s="454"/>
      <c r="K386" s="454"/>
      <c r="L386" s="454"/>
      <c r="M386" s="454"/>
      <c r="N386" s="454"/>
      <c r="O386" s="454"/>
      <c r="P386" s="454"/>
      <c r="Q386" s="454"/>
      <c r="R386" s="454"/>
      <c r="S386" s="454"/>
      <c r="T386" s="454"/>
      <c r="U386" s="454"/>
      <c r="V386" s="454"/>
      <c r="W386" s="454"/>
      <c r="Y386" s="459"/>
      <c r="Z386" s="454"/>
      <c r="AA386" s="224"/>
      <c r="AB386" s="454"/>
      <c r="AC386" s="454"/>
      <c r="AD386" s="454"/>
      <c r="AE386" s="454"/>
      <c r="AK386" s="290"/>
      <c r="AN386" s="34"/>
    </row>
    <row r="387" spans="1:40" ht="15.75" customHeight="1">
      <c r="A387" s="454"/>
      <c r="B387" s="454"/>
      <c r="C387" s="454"/>
      <c r="D387" s="454"/>
      <c r="E387" s="454"/>
      <c r="F387" s="454"/>
      <c r="G387" s="454"/>
      <c r="H387" s="454"/>
      <c r="I387" s="454"/>
      <c r="J387" s="454"/>
      <c r="K387" s="454"/>
      <c r="L387" s="454"/>
      <c r="M387" s="454"/>
      <c r="N387" s="454"/>
      <c r="O387" s="454"/>
      <c r="P387" s="454"/>
      <c r="Q387" s="454"/>
      <c r="R387" s="454"/>
      <c r="S387" s="454"/>
      <c r="T387" s="454"/>
      <c r="U387" s="454"/>
      <c r="V387" s="454"/>
      <c r="W387" s="454"/>
      <c r="Y387" s="459"/>
      <c r="Z387" s="454"/>
      <c r="AA387" s="224"/>
      <c r="AB387" s="454"/>
      <c r="AC387" s="454"/>
      <c r="AD387" s="454"/>
      <c r="AE387" s="454"/>
      <c r="AK387" s="290"/>
      <c r="AN387" s="34"/>
    </row>
    <row r="388" spans="1:40" ht="15.75" customHeight="1">
      <c r="A388" s="454"/>
      <c r="B388" s="454"/>
      <c r="C388" s="454"/>
      <c r="D388" s="454"/>
      <c r="E388" s="454"/>
      <c r="F388" s="454"/>
      <c r="G388" s="454"/>
      <c r="H388" s="454"/>
      <c r="I388" s="454"/>
      <c r="J388" s="454"/>
      <c r="K388" s="454"/>
      <c r="L388" s="454"/>
      <c r="M388" s="454"/>
      <c r="N388" s="454"/>
      <c r="O388" s="454"/>
      <c r="P388" s="454"/>
      <c r="Q388" s="454"/>
      <c r="R388" s="454"/>
      <c r="S388" s="454"/>
      <c r="T388" s="454"/>
      <c r="U388" s="454"/>
      <c r="V388" s="454"/>
      <c r="W388" s="454"/>
      <c r="Y388" s="459"/>
      <c r="Z388" s="454"/>
      <c r="AA388" s="224"/>
      <c r="AB388" s="454"/>
      <c r="AC388" s="454"/>
      <c r="AD388" s="454"/>
      <c r="AE388" s="454"/>
      <c r="AK388" s="290"/>
      <c r="AN388" s="34"/>
    </row>
    <row r="389" spans="1:40" ht="15.75" customHeight="1">
      <c r="A389" s="454"/>
      <c r="B389" s="454"/>
      <c r="C389" s="454"/>
      <c r="D389" s="454"/>
      <c r="E389" s="454"/>
      <c r="F389" s="454"/>
      <c r="G389" s="454"/>
      <c r="H389" s="454"/>
      <c r="I389" s="454"/>
      <c r="J389" s="454"/>
      <c r="K389" s="454"/>
      <c r="L389" s="454"/>
      <c r="M389" s="454"/>
      <c r="N389" s="454"/>
      <c r="O389" s="454"/>
      <c r="P389" s="454"/>
      <c r="Q389" s="454"/>
      <c r="R389" s="454"/>
      <c r="S389" s="454"/>
      <c r="T389" s="454"/>
      <c r="U389" s="454"/>
      <c r="V389" s="454"/>
      <c r="W389" s="454"/>
      <c r="Y389" s="459"/>
      <c r="Z389" s="454"/>
      <c r="AA389" s="224"/>
      <c r="AB389" s="454"/>
      <c r="AC389" s="454"/>
      <c r="AD389" s="454"/>
      <c r="AE389" s="454"/>
      <c r="AK389" s="290"/>
      <c r="AN389" s="34"/>
    </row>
    <row r="390" spans="1:40" ht="15.75" customHeight="1">
      <c r="A390" s="454"/>
      <c r="B390" s="454"/>
      <c r="C390" s="454"/>
      <c r="D390" s="454"/>
      <c r="E390" s="454"/>
      <c r="F390" s="454"/>
      <c r="G390" s="454"/>
      <c r="H390" s="454"/>
      <c r="I390" s="454"/>
      <c r="J390" s="454"/>
      <c r="K390" s="454"/>
      <c r="L390" s="454"/>
      <c r="M390" s="454"/>
      <c r="N390" s="454"/>
      <c r="O390" s="454"/>
      <c r="P390" s="454"/>
      <c r="Q390" s="454"/>
      <c r="R390" s="454"/>
      <c r="S390" s="454"/>
      <c r="T390" s="454"/>
      <c r="U390" s="454"/>
      <c r="V390" s="454"/>
      <c r="W390" s="454"/>
      <c r="Y390" s="459"/>
      <c r="Z390" s="454"/>
      <c r="AA390" s="224"/>
      <c r="AB390" s="454"/>
      <c r="AC390" s="454"/>
      <c r="AD390" s="454"/>
      <c r="AE390" s="454"/>
      <c r="AK390" s="290"/>
      <c r="AN390" s="34"/>
    </row>
    <row r="391" spans="1:40" ht="15.75" customHeight="1">
      <c r="A391" s="454"/>
      <c r="B391" s="454"/>
      <c r="C391" s="454"/>
      <c r="D391" s="454"/>
      <c r="E391" s="454"/>
      <c r="F391" s="454"/>
      <c r="G391" s="454"/>
      <c r="H391" s="454"/>
      <c r="I391" s="454"/>
      <c r="J391" s="454"/>
      <c r="K391" s="454"/>
      <c r="L391" s="454"/>
      <c r="M391" s="454"/>
      <c r="N391" s="454"/>
      <c r="O391" s="454"/>
      <c r="P391" s="454"/>
      <c r="Q391" s="454"/>
      <c r="R391" s="454"/>
      <c r="S391" s="454"/>
      <c r="T391" s="454"/>
      <c r="U391" s="454"/>
      <c r="V391" s="454"/>
      <c r="W391" s="454"/>
      <c r="Y391" s="459"/>
      <c r="Z391" s="454"/>
      <c r="AA391" s="224"/>
      <c r="AB391" s="454"/>
      <c r="AC391" s="454"/>
      <c r="AD391" s="454"/>
      <c r="AE391" s="454"/>
      <c r="AK391" s="290"/>
      <c r="AN391" s="34"/>
    </row>
    <row r="392" spans="1:40" ht="15.75" customHeight="1">
      <c r="A392" s="454"/>
      <c r="B392" s="454"/>
      <c r="C392" s="454"/>
      <c r="D392" s="454"/>
      <c r="E392" s="454"/>
      <c r="F392" s="454"/>
      <c r="G392" s="454"/>
      <c r="H392" s="454"/>
      <c r="I392" s="454"/>
      <c r="J392" s="454"/>
      <c r="K392" s="454"/>
      <c r="L392" s="454"/>
      <c r="M392" s="454"/>
      <c r="N392" s="454"/>
      <c r="O392" s="454"/>
      <c r="P392" s="454"/>
      <c r="Q392" s="454"/>
      <c r="R392" s="454"/>
      <c r="S392" s="454"/>
      <c r="T392" s="454"/>
      <c r="U392" s="454"/>
      <c r="V392" s="454"/>
      <c r="W392" s="454"/>
      <c r="Y392" s="459"/>
      <c r="Z392" s="454"/>
      <c r="AA392" s="224"/>
      <c r="AB392" s="454"/>
      <c r="AC392" s="454"/>
      <c r="AD392" s="454"/>
      <c r="AE392" s="454"/>
      <c r="AK392" s="290"/>
      <c r="AN392" s="34"/>
    </row>
    <row r="393" spans="1:40" ht="15.75" customHeight="1">
      <c r="A393" s="454"/>
      <c r="B393" s="454"/>
      <c r="C393" s="454"/>
      <c r="D393" s="454"/>
      <c r="E393" s="454"/>
      <c r="F393" s="454"/>
      <c r="G393" s="454"/>
      <c r="H393" s="454"/>
      <c r="I393" s="454"/>
      <c r="J393" s="454"/>
      <c r="K393" s="454"/>
      <c r="L393" s="454"/>
      <c r="M393" s="454"/>
      <c r="N393" s="454"/>
      <c r="O393" s="454"/>
      <c r="P393" s="454"/>
      <c r="Q393" s="454"/>
      <c r="R393" s="454"/>
      <c r="S393" s="454"/>
      <c r="T393" s="454"/>
      <c r="U393" s="454"/>
      <c r="V393" s="454"/>
      <c r="W393" s="454"/>
      <c r="Y393" s="459"/>
      <c r="Z393" s="454"/>
      <c r="AA393" s="224"/>
      <c r="AB393" s="454"/>
      <c r="AC393" s="454"/>
      <c r="AD393" s="454"/>
      <c r="AE393" s="454"/>
      <c r="AK393" s="290"/>
      <c r="AN393" s="34"/>
    </row>
    <row r="394" spans="1:40" ht="15.75" customHeight="1">
      <c r="A394" s="454"/>
      <c r="B394" s="454"/>
      <c r="C394" s="454"/>
      <c r="D394" s="454"/>
      <c r="E394" s="454"/>
      <c r="F394" s="454"/>
      <c r="G394" s="454"/>
      <c r="H394" s="454"/>
      <c r="I394" s="454"/>
      <c r="J394" s="454"/>
      <c r="K394" s="454"/>
      <c r="L394" s="454"/>
      <c r="M394" s="454"/>
      <c r="N394" s="454"/>
      <c r="O394" s="454"/>
      <c r="P394" s="454"/>
      <c r="Q394" s="454"/>
      <c r="R394" s="454"/>
      <c r="S394" s="454"/>
      <c r="T394" s="454"/>
      <c r="U394" s="454"/>
      <c r="V394" s="454"/>
      <c r="W394" s="454"/>
      <c r="Y394" s="459"/>
      <c r="Z394" s="454"/>
      <c r="AA394" s="224"/>
      <c r="AB394" s="454"/>
      <c r="AC394" s="454"/>
      <c r="AD394" s="454"/>
      <c r="AE394" s="454"/>
      <c r="AK394" s="290"/>
      <c r="AN394" s="34"/>
    </row>
    <row r="395" spans="1:40" ht="15.75" customHeight="1">
      <c r="A395" s="454"/>
      <c r="B395" s="454"/>
      <c r="C395" s="454"/>
      <c r="D395" s="454"/>
      <c r="E395" s="454"/>
      <c r="F395" s="454"/>
      <c r="G395" s="454"/>
      <c r="H395" s="454"/>
      <c r="I395" s="454"/>
      <c r="J395" s="454"/>
      <c r="K395" s="454"/>
      <c r="L395" s="454"/>
      <c r="M395" s="454"/>
      <c r="N395" s="454"/>
      <c r="O395" s="454"/>
      <c r="P395" s="454"/>
      <c r="Q395" s="454"/>
      <c r="R395" s="454"/>
      <c r="S395" s="454"/>
      <c r="T395" s="454"/>
      <c r="U395" s="454"/>
      <c r="V395" s="454"/>
      <c r="W395" s="454"/>
      <c r="Y395" s="459"/>
      <c r="Z395" s="454"/>
      <c r="AA395" s="224"/>
      <c r="AB395" s="454"/>
      <c r="AC395" s="454"/>
      <c r="AD395" s="454"/>
      <c r="AE395" s="454"/>
      <c r="AK395" s="290"/>
      <c r="AN395" s="34"/>
    </row>
    <row r="396" spans="1:40" ht="15.75" customHeight="1">
      <c r="A396" s="454"/>
      <c r="B396" s="454"/>
      <c r="C396" s="454"/>
      <c r="D396" s="454"/>
      <c r="E396" s="454"/>
      <c r="F396" s="454"/>
      <c r="G396" s="454"/>
      <c r="H396" s="454"/>
      <c r="I396" s="454"/>
      <c r="J396" s="454"/>
      <c r="K396" s="454"/>
      <c r="L396" s="454"/>
      <c r="M396" s="454"/>
      <c r="N396" s="454"/>
      <c r="O396" s="454"/>
      <c r="P396" s="454"/>
      <c r="Q396" s="454"/>
      <c r="R396" s="454"/>
      <c r="S396" s="454"/>
      <c r="T396" s="454"/>
      <c r="U396" s="454"/>
      <c r="V396" s="454"/>
      <c r="W396" s="454"/>
      <c r="Y396" s="459"/>
      <c r="Z396" s="454"/>
      <c r="AA396" s="224"/>
      <c r="AB396" s="454"/>
      <c r="AC396" s="454"/>
      <c r="AD396" s="454"/>
      <c r="AE396" s="454"/>
      <c r="AK396" s="290"/>
      <c r="AN396" s="34"/>
    </row>
    <row r="397" spans="1:40" ht="15.75" customHeight="1">
      <c r="A397" s="454"/>
      <c r="B397" s="454"/>
      <c r="C397" s="454"/>
      <c r="D397" s="454"/>
      <c r="E397" s="454"/>
      <c r="F397" s="454"/>
      <c r="G397" s="454"/>
      <c r="H397" s="454"/>
      <c r="I397" s="454"/>
      <c r="J397" s="454"/>
      <c r="K397" s="454"/>
      <c r="L397" s="454"/>
      <c r="M397" s="454"/>
      <c r="N397" s="454"/>
      <c r="O397" s="454"/>
      <c r="P397" s="454"/>
      <c r="Q397" s="454"/>
      <c r="R397" s="454"/>
      <c r="S397" s="454"/>
      <c r="T397" s="454"/>
      <c r="U397" s="454"/>
      <c r="V397" s="454"/>
      <c r="W397" s="454"/>
      <c r="Y397" s="459"/>
      <c r="Z397" s="454"/>
      <c r="AA397" s="224"/>
      <c r="AB397" s="454"/>
      <c r="AC397" s="454"/>
      <c r="AD397" s="454"/>
      <c r="AE397" s="454"/>
      <c r="AK397" s="290"/>
      <c r="AN397" s="34"/>
    </row>
    <row r="398" spans="1:40" ht="15.75" customHeight="1">
      <c r="A398" s="454"/>
      <c r="B398" s="454"/>
      <c r="C398" s="454"/>
      <c r="D398" s="454"/>
      <c r="E398" s="454"/>
      <c r="F398" s="454"/>
      <c r="G398" s="454"/>
      <c r="H398" s="454"/>
      <c r="I398" s="454"/>
      <c r="J398" s="454"/>
      <c r="K398" s="454"/>
      <c r="L398" s="454"/>
      <c r="M398" s="454"/>
      <c r="N398" s="454"/>
      <c r="O398" s="454"/>
      <c r="P398" s="454"/>
      <c r="Q398" s="454"/>
      <c r="R398" s="454"/>
      <c r="S398" s="454"/>
      <c r="T398" s="454"/>
      <c r="U398" s="454"/>
      <c r="V398" s="454"/>
      <c r="W398" s="454"/>
      <c r="Y398" s="459"/>
      <c r="Z398" s="454"/>
      <c r="AA398" s="224"/>
      <c r="AB398" s="454"/>
      <c r="AC398" s="454"/>
      <c r="AD398" s="454"/>
      <c r="AE398" s="454"/>
      <c r="AK398" s="290"/>
      <c r="AN398" s="34"/>
    </row>
    <row r="399" spans="1:40" ht="15.75" customHeight="1">
      <c r="A399" s="454"/>
      <c r="B399" s="454"/>
      <c r="C399" s="454"/>
      <c r="D399" s="454"/>
      <c r="E399" s="454"/>
      <c r="F399" s="454"/>
      <c r="G399" s="454"/>
      <c r="H399" s="454"/>
      <c r="I399" s="454"/>
      <c r="J399" s="454"/>
      <c r="K399" s="454"/>
      <c r="L399" s="454"/>
      <c r="M399" s="454"/>
      <c r="N399" s="454"/>
      <c r="O399" s="454"/>
      <c r="P399" s="454"/>
      <c r="Q399" s="454"/>
      <c r="R399" s="454"/>
      <c r="S399" s="454"/>
      <c r="T399" s="454"/>
      <c r="U399" s="454"/>
      <c r="V399" s="454"/>
      <c r="W399" s="454"/>
      <c r="Y399" s="459"/>
      <c r="Z399" s="454"/>
      <c r="AA399" s="224"/>
      <c r="AB399" s="454"/>
      <c r="AC399" s="454"/>
      <c r="AD399" s="454"/>
      <c r="AE399" s="454"/>
      <c r="AK399" s="290"/>
      <c r="AN399" s="34"/>
    </row>
    <row r="400" spans="1:40" ht="15.75" customHeight="1">
      <c r="A400" s="454"/>
      <c r="B400" s="454"/>
      <c r="C400" s="454"/>
      <c r="D400" s="454"/>
      <c r="E400" s="454"/>
      <c r="F400" s="454"/>
      <c r="G400" s="454"/>
      <c r="H400" s="454"/>
      <c r="I400" s="454"/>
      <c r="J400" s="454"/>
      <c r="K400" s="454"/>
      <c r="L400" s="454"/>
      <c r="M400" s="454"/>
      <c r="N400" s="454"/>
      <c r="O400" s="454"/>
      <c r="P400" s="454"/>
      <c r="Q400" s="454"/>
      <c r="R400" s="454"/>
      <c r="S400" s="454"/>
      <c r="T400" s="454"/>
      <c r="U400" s="454"/>
      <c r="V400" s="454"/>
      <c r="W400" s="454"/>
      <c r="Y400" s="459"/>
      <c r="Z400" s="454"/>
      <c r="AA400" s="224"/>
      <c r="AB400" s="454"/>
      <c r="AC400" s="454"/>
      <c r="AD400" s="454"/>
      <c r="AE400" s="454"/>
      <c r="AK400" s="290"/>
      <c r="AN400" s="34"/>
    </row>
    <row r="401" spans="1:40" ht="15.75" customHeight="1">
      <c r="A401" s="454"/>
      <c r="B401" s="454"/>
      <c r="C401" s="454"/>
      <c r="D401" s="454"/>
      <c r="E401" s="454"/>
      <c r="F401" s="454"/>
      <c r="G401" s="454"/>
      <c r="H401" s="454"/>
      <c r="I401" s="454"/>
      <c r="J401" s="454"/>
      <c r="K401" s="454"/>
      <c r="L401" s="454"/>
      <c r="M401" s="454"/>
      <c r="N401" s="454"/>
      <c r="O401" s="454"/>
      <c r="P401" s="454"/>
      <c r="Q401" s="454"/>
      <c r="R401" s="454"/>
      <c r="S401" s="454"/>
      <c r="T401" s="454"/>
      <c r="U401" s="454"/>
      <c r="V401" s="454"/>
      <c r="W401" s="454"/>
      <c r="Y401" s="459"/>
      <c r="Z401" s="454"/>
      <c r="AA401" s="224"/>
      <c r="AB401" s="454"/>
      <c r="AC401" s="454"/>
      <c r="AD401" s="454"/>
      <c r="AE401" s="454"/>
      <c r="AK401" s="290"/>
      <c r="AN401" s="34"/>
    </row>
    <row r="402" spans="1:40" ht="15.75" customHeight="1">
      <c r="A402" s="454"/>
      <c r="B402" s="454"/>
      <c r="C402" s="454"/>
      <c r="D402" s="454"/>
      <c r="E402" s="454"/>
      <c r="F402" s="454"/>
      <c r="G402" s="454"/>
      <c r="H402" s="454"/>
      <c r="I402" s="454"/>
      <c r="J402" s="454"/>
      <c r="K402" s="454"/>
      <c r="L402" s="454"/>
      <c r="M402" s="454"/>
      <c r="N402" s="454"/>
      <c r="O402" s="454"/>
      <c r="P402" s="454"/>
      <c r="Q402" s="454"/>
      <c r="R402" s="454"/>
      <c r="S402" s="454"/>
      <c r="T402" s="454"/>
      <c r="U402" s="454"/>
      <c r="V402" s="454"/>
      <c r="W402" s="454"/>
      <c r="Y402" s="459"/>
      <c r="Z402" s="454"/>
      <c r="AA402" s="224"/>
      <c r="AB402" s="454"/>
      <c r="AC402" s="454"/>
      <c r="AD402" s="454"/>
      <c r="AE402" s="454"/>
      <c r="AK402" s="290"/>
      <c r="AN402" s="34"/>
    </row>
    <row r="403" spans="1:40" ht="15.75" customHeight="1">
      <c r="A403" s="454"/>
      <c r="B403" s="454"/>
      <c r="C403" s="454"/>
      <c r="D403" s="454"/>
      <c r="E403" s="454"/>
      <c r="F403" s="454"/>
      <c r="G403" s="454"/>
      <c r="H403" s="454"/>
      <c r="I403" s="454"/>
      <c r="J403" s="454"/>
      <c r="K403" s="454"/>
      <c r="L403" s="454"/>
      <c r="M403" s="454"/>
      <c r="N403" s="454"/>
      <c r="O403" s="454"/>
      <c r="P403" s="454"/>
      <c r="Q403" s="454"/>
      <c r="R403" s="454"/>
      <c r="S403" s="454"/>
      <c r="T403" s="454"/>
      <c r="U403" s="454"/>
      <c r="V403" s="454"/>
      <c r="W403" s="454"/>
      <c r="Y403" s="459"/>
      <c r="Z403" s="454"/>
      <c r="AA403" s="224"/>
      <c r="AB403" s="454"/>
      <c r="AC403" s="454"/>
      <c r="AD403" s="454"/>
      <c r="AE403" s="454"/>
      <c r="AK403" s="290"/>
      <c r="AN403" s="34"/>
    </row>
    <row r="404" spans="1:40" ht="15.75" customHeight="1">
      <c r="A404" s="454"/>
      <c r="B404" s="454"/>
      <c r="C404" s="454"/>
      <c r="D404" s="454"/>
      <c r="E404" s="454"/>
      <c r="F404" s="454"/>
      <c r="G404" s="454"/>
      <c r="H404" s="454"/>
      <c r="I404" s="454"/>
      <c r="J404" s="454"/>
      <c r="K404" s="454"/>
      <c r="L404" s="454"/>
      <c r="M404" s="454"/>
      <c r="N404" s="454"/>
      <c r="O404" s="454"/>
      <c r="P404" s="454"/>
      <c r="Q404" s="454"/>
      <c r="R404" s="454"/>
      <c r="S404" s="454"/>
      <c r="T404" s="454"/>
      <c r="U404" s="454"/>
      <c r="V404" s="454"/>
      <c r="W404" s="454"/>
      <c r="Y404" s="459"/>
      <c r="Z404" s="454"/>
      <c r="AA404" s="224"/>
      <c r="AB404" s="454"/>
      <c r="AC404" s="454"/>
      <c r="AD404" s="454"/>
      <c r="AE404" s="454"/>
      <c r="AK404" s="290"/>
      <c r="AN404" s="34"/>
    </row>
    <row r="405" spans="1:40" ht="15.75" customHeight="1">
      <c r="A405" s="454"/>
      <c r="B405" s="454"/>
      <c r="C405" s="454"/>
      <c r="D405" s="454"/>
      <c r="E405" s="454"/>
      <c r="F405" s="454"/>
      <c r="G405" s="454"/>
      <c r="H405" s="454"/>
      <c r="I405" s="454"/>
      <c r="J405" s="454"/>
      <c r="K405" s="454"/>
      <c r="L405" s="454"/>
      <c r="M405" s="454"/>
      <c r="N405" s="454"/>
      <c r="O405" s="454"/>
      <c r="P405" s="454"/>
      <c r="Q405" s="454"/>
      <c r="R405" s="454"/>
      <c r="S405" s="454"/>
      <c r="T405" s="454"/>
      <c r="U405" s="454"/>
      <c r="V405" s="454"/>
      <c r="W405" s="454"/>
      <c r="Y405" s="459"/>
      <c r="Z405" s="454"/>
      <c r="AA405" s="224"/>
      <c r="AB405" s="454"/>
      <c r="AC405" s="454"/>
      <c r="AD405" s="454"/>
      <c r="AE405" s="454"/>
      <c r="AK405" s="290"/>
      <c r="AN405" s="34"/>
    </row>
    <row r="406" spans="1:40" ht="15.75" customHeight="1">
      <c r="A406" s="454"/>
      <c r="B406" s="454"/>
      <c r="C406" s="454"/>
      <c r="D406" s="454"/>
      <c r="E406" s="454"/>
      <c r="F406" s="454"/>
      <c r="G406" s="454"/>
      <c r="H406" s="454"/>
      <c r="I406" s="454"/>
      <c r="J406" s="454"/>
      <c r="K406" s="454"/>
      <c r="L406" s="454"/>
      <c r="M406" s="454"/>
      <c r="N406" s="454"/>
      <c r="O406" s="454"/>
      <c r="P406" s="454"/>
      <c r="Q406" s="454"/>
      <c r="R406" s="454"/>
      <c r="S406" s="454"/>
      <c r="T406" s="454"/>
      <c r="U406" s="454"/>
      <c r="V406" s="454"/>
      <c r="W406" s="454"/>
      <c r="Y406" s="459"/>
      <c r="Z406" s="454"/>
      <c r="AA406" s="224"/>
      <c r="AB406" s="454"/>
      <c r="AC406" s="454"/>
      <c r="AD406" s="454"/>
      <c r="AE406" s="454"/>
      <c r="AK406" s="290"/>
      <c r="AN406" s="34"/>
    </row>
    <row r="407" spans="1:40" ht="15.75" customHeight="1">
      <c r="A407" s="454"/>
      <c r="B407" s="454"/>
      <c r="C407" s="454"/>
      <c r="D407" s="454"/>
      <c r="E407" s="454"/>
      <c r="F407" s="454"/>
      <c r="G407" s="454"/>
      <c r="H407" s="454"/>
      <c r="I407" s="454"/>
      <c r="J407" s="454"/>
      <c r="K407" s="454"/>
      <c r="L407" s="454"/>
      <c r="M407" s="454"/>
      <c r="N407" s="454"/>
      <c r="O407" s="454"/>
      <c r="P407" s="454"/>
      <c r="Q407" s="454"/>
      <c r="R407" s="454"/>
      <c r="S407" s="454"/>
      <c r="T407" s="454"/>
      <c r="U407" s="454"/>
      <c r="V407" s="454"/>
      <c r="W407" s="454"/>
      <c r="Y407" s="459"/>
      <c r="Z407" s="454"/>
      <c r="AA407" s="224"/>
      <c r="AB407" s="454"/>
      <c r="AC407" s="454"/>
      <c r="AD407" s="454"/>
      <c r="AE407" s="454"/>
      <c r="AK407" s="290"/>
      <c r="AN407" s="34"/>
    </row>
    <row r="408" spans="1:40" ht="15.75" customHeight="1">
      <c r="A408" s="454"/>
      <c r="B408" s="454"/>
      <c r="C408" s="454"/>
      <c r="D408" s="454"/>
      <c r="E408" s="454"/>
      <c r="F408" s="454"/>
      <c r="G408" s="454"/>
      <c r="H408" s="454"/>
      <c r="I408" s="454"/>
      <c r="J408" s="454"/>
      <c r="K408" s="454"/>
      <c r="L408" s="454"/>
      <c r="M408" s="454"/>
      <c r="N408" s="454"/>
      <c r="O408" s="454"/>
      <c r="P408" s="454"/>
      <c r="Q408" s="454"/>
      <c r="R408" s="454"/>
      <c r="S408" s="454"/>
      <c r="T408" s="454"/>
      <c r="U408" s="454"/>
      <c r="V408" s="454"/>
      <c r="W408" s="454"/>
      <c r="Y408" s="459"/>
      <c r="Z408" s="454"/>
      <c r="AA408" s="224"/>
      <c r="AB408" s="454"/>
      <c r="AC408" s="454"/>
      <c r="AD408" s="454"/>
      <c r="AE408" s="454"/>
      <c r="AK408" s="290"/>
      <c r="AN408" s="34"/>
    </row>
    <row r="409" spans="1:40" ht="15.75" customHeight="1">
      <c r="A409" s="454"/>
      <c r="B409" s="454"/>
      <c r="C409" s="454"/>
      <c r="D409" s="454"/>
      <c r="E409" s="454"/>
      <c r="F409" s="454"/>
      <c r="G409" s="454"/>
      <c r="H409" s="454"/>
      <c r="I409" s="454"/>
      <c r="J409" s="454"/>
      <c r="K409" s="454"/>
      <c r="L409" s="454"/>
      <c r="M409" s="454"/>
      <c r="N409" s="454"/>
      <c r="O409" s="454"/>
      <c r="P409" s="454"/>
      <c r="Q409" s="454"/>
      <c r="R409" s="454"/>
      <c r="S409" s="454"/>
      <c r="T409" s="454"/>
      <c r="U409" s="454"/>
      <c r="V409" s="454"/>
      <c r="W409" s="454"/>
      <c r="Y409" s="459"/>
      <c r="Z409" s="454"/>
      <c r="AA409" s="224"/>
      <c r="AB409" s="454"/>
      <c r="AC409" s="454"/>
      <c r="AD409" s="454"/>
      <c r="AE409" s="454"/>
      <c r="AK409" s="290"/>
      <c r="AN409" s="34"/>
    </row>
    <row r="410" spans="1:40" ht="15.75" customHeight="1">
      <c r="A410" s="454"/>
      <c r="B410" s="454"/>
      <c r="C410" s="454"/>
      <c r="D410" s="454"/>
      <c r="E410" s="454"/>
      <c r="F410" s="454"/>
      <c r="G410" s="454"/>
      <c r="H410" s="454"/>
      <c r="I410" s="454"/>
      <c r="J410" s="454"/>
      <c r="K410" s="454"/>
      <c r="L410" s="454"/>
      <c r="M410" s="454"/>
      <c r="N410" s="454"/>
      <c r="O410" s="454"/>
      <c r="P410" s="454"/>
      <c r="Q410" s="454"/>
      <c r="R410" s="454"/>
      <c r="S410" s="454"/>
      <c r="T410" s="454"/>
      <c r="U410" s="454"/>
      <c r="V410" s="454"/>
      <c r="W410" s="454"/>
      <c r="Y410" s="459"/>
      <c r="Z410" s="454"/>
      <c r="AA410" s="224"/>
      <c r="AB410" s="454"/>
      <c r="AC410" s="454"/>
      <c r="AD410" s="454"/>
      <c r="AE410" s="454"/>
      <c r="AK410" s="290"/>
      <c r="AN410" s="34"/>
    </row>
    <row r="411" spans="1:40" ht="15.75" customHeight="1">
      <c r="A411" s="454"/>
      <c r="B411" s="454"/>
      <c r="C411" s="454"/>
      <c r="D411" s="454"/>
      <c r="E411" s="454"/>
      <c r="F411" s="454"/>
      <c r="G411" s="454"/>
      <c r="H411" s="454"/>
      <c r="I411" s="454"/>
      <c r="J411" s="454"/>
      <c r="K411" s="454"/>
      <c r="L411" s="454"/>
      <c r="M411" s="454"/>
      <c r="N411" s="454"/>
      <c r="O411" s="454"/>
      <c r="P411" s="454"/>
      <c r="Q411" s="454"/>
      <c r="R411" s="454"/>
      <c r="S411" s="454"/>
      <c r="T411" s="454"/>
      <c r="U411" s="454"/>
      <c r="V411" s="454"/>
      <c r="W411" s="454"/>
      <c r="Y411" s="459"/>
      <c r="Z411" s="454"/>
      <c r="AA411" s="224"/>
      <c r="AB411" s="454"/>
      <c r="AC411" s="454"/>
      <c r="AD411" s="454"/>
      <c r="AE411" s="454"/>
      <c r="AK411" s="290"/>
      <c r="AN411" s="34"/>
    </row>
    <row r="412" spans="1:40" ht="15.75" customHeight="1">
      <c r="A412" s="454"/>
      <c r="B412" s="454"/>
      <c r="C412" s="454"/>
      <c r="D412" s="454"/>
      <c r="E412" s="454"/>
      <c r="F412" s="454"/>
      <c r="G412" s="454"/>
      <c r="H412" s="454"/>
      <c r="I412" s="454"/>
      <c r="J412" s="454"/>
      <c r="K412" s="454"/>
      <c r="L412" s="454"/>
      <c r="M412" s="454"/>
      <c r="N412" s="454"/>
      <c r="O412" s="454"/>
      <c r="P412" s="454"/>
      <c r="Q412" s="454"/>
      <c r="R412" s="454"/>
      <c r="S412" s="454"/>
      <c r="T412" s="454"/>
      <c r="U412" s="454"/>
      <c r="V412" s="454"/>
      <c r="W412" s="454"/>
      <c r="Y412" s="459"/>
      <c r="Z412" s="454"/>
      <c r="AA412" s="224"/>
      <c r="AB412" s="454"/>
      <c r="AC412" s="454"/>
      <c r="AD412" s="454"/>
      <c r="AE412" s="454"/>
      <c r="AK412" s="290"/>
      <c r="AN412" s="34"/>
    </row>
    <row r="413" spans="1:40" ht="15.75" customHeight="1">
      <c r="A413" s="454"/>
      <c r="B413" s="454"/>
      <c r="C413" s="454"/>
      <c r="D413" s="454"/>
      <c r="E413" s="454"/>
      <c r="F413" s="454"/>
      <c r="G413" s="454"/>
      <c r="H413" s="454"/>
      <c r="I413" s="454"/>
      <c r="J413" s="454"/>
      <c r="K413" s="454"/>
      <c r="L413" s="454"/>
      <c r="M413" s="454"/>
      <c r="N413" s="454"/>
      <c r="O413" s="454"/>
      <c r="P413" s="454"/>
      <c r="Q413" s="454"/>
      <c r="R413" s="454"/>
      <c r="S413" s="454"/>
      <c r="T413" s="454"/>
      <c r="U413" s="454"/>
      <c r="V413" s="454"/>
      <c r="W413" s="454"/>
      <c r="Y413" s="459"/>
      <c r="Z413" s="454"/>
      <c r="AA413" s="224"/>
      <c r="AB413" s="454"/>
      <c r="AC413" s="454"/>
      <c r="AD413" s="454"/>
      <c r="AE413" s="454"/>
      <c r="AK413" s="290"/>
      <c r="AN413" s="34"/>
    </row>
    <row r="414" spans="1:40" ht="15.75" customHeight="1">
      <c r="A414" s="454"/>
      <c r="B414" s="454"/>
      <c r="C414" s="454"/>
      <c r="D414" s="454"/>
      <c r="E414" s="454"/>
      <c r="F414" s="454"/>
      <c r="G414" s="454"/>
      <c r="H414" s="454"/>
      <c r="I414" s="454"/>
      <c r="J414" s="454"/>
      <c r="K414" s="454"/>
      <c r="L414" s="454"/>
      <c r="M414" s="454"/>
      <c r="N414" s="454"/>
      <c r="O414" s="454"/>
      <c r="P414" s="454"/>
      <c r="Q414" s="454"/>
      <c r="R414" s="454"/>
      <c r="S414" s="454"/>
      <c r="T414" s="454"/>
      <c r="U414" s="454"/>
      <c r="V414" s="454"/>
      <c r="W414" s="454"/>
      <c r="Y414" s="459"/>
      <c r="Z414" s="454"/>
      <c r="AA414" s="224"/>
      <c r="AB414" s="454"/>
      <c r="AC414" s="454"/>
      <c r="AD414" s="454"/>
      <c r="AE414" s="454"/>
      <c r="AK414" s="290"/>
      <c r="AN414" s="34"/>
    </row>
    <row r="415" spans="1:40" ht="15.75" customHeight="1">
      <c r="A415" s="454"/>
      <c r="B415" s="454"/>
      <c r="C415" s="454"/>
      <c r="D415" s="454"/>
      <c r="E415" s="454"/>
      <c r="F415" s="454"/>
      <c r="G415" s="454"/>
      <c r="H415" s="454"/>
      <c r="I415" s="454"/>
      <c r="J415" s="454"/>
      <c r="K415" s="454"/>
      <c r="L415" s="454"/>
      <c r="M415" s="454"/>
      <c r="N415" s="454"/>
      <c r="O415" s="454"/>
      <c r="P415" s="454"/>
      <c r="Q415" s="454"/>
      <c r="R415" s="454"/>
      <c r="S415" s="454"/>
      <c r="T415" s="454"/>
      <c r="U415" s="454"/>
      <c r="V415" s="454"/>
      <c r="W415" s="454"/>
      <c r="Y415" s="459"/>
      <c r="Z415" s="454"/>
      <c r="AA415" s="224"/>
      <c r="AB415" s="454"/>
      <c r="AC415" s="454"/>
      <c r="AD415" s="454"/>
      <c r="AE415" s="454"/>
      <c r="AK415" s="290"/>
      <c r="AN415" s="34"/>
    </row>
    <row r="416" spans="1:40" ht="15.75" customHeight="1">
      <c r="A416" s="454"/>
      <c r="B416" s="454"/>
      <c r="C416" s="454"/>
      <c r="D416" s="454"/>
      <c r="E416" s="454"/>
      <c r="F416" s="454"/>
      <c r="G416" s="454"/>
      <c r="H416" s="454"/>
      <c r="I416" s="454"/>
      <c r="J416" s="454"/>
      <c r="K416" s="454"/>
      <c r="L416" s="454"/>
      <c r="M416" s="454"/>
      <c r="N416" s="454"/>
      <c r="O416" s="454"/>
      <c r="P416" s="454"/>
      <c r="Q416" s="454"/>
      <c r="R416" s="454"/>
      <c r="S416" s="454"/>
      <c r="T416" s="454"/>
      <c r="U416" s="454"/>
      <c r="V416" s="454"/>
      <c r="W416" s="454"/>
      <c r="Y416" s="459"/>
      <c r="Z416" s="454"/>
      <c r="AA416" s="224"/>
      <c r="AB416" s="454"/>
      <c r="AC416" s="454"/>
      <c r="AD416" s="454"/>
      <c r="AE416" s="454"/>
      <c r="AK416" s="290"/>
      <c r="AN416" s="34"/>
    </row>
    <row r="417" spans="1:40" ht="15.75" customHeight="1">
      <c r="A417" s="454"/>
      <c r="B417" s="454"/>
      <c r="C417" s="454"/>
      <c r="D417" s="454"/>
      <c r="E417" s="454"/>
      <c r="F417" s="454"/>
      <c r="G417" s="454"/>
      <c r="H417" s="454"/>
      <c r="I417" s="454"/>
      <c r="J417" s="454"/>
      <c r="K417" s="454"/>
      <c r="L417" s="454"/>
      <c r="M417" s="454"/>
      <c r="N417" s="454"/>
      <c r="O417" s="454"/>
      <c r="P417" s="454"/>
      <c r="Q417" s="454"/>
      <c r="R417" s="454"/>
      <c r="S417" s="454"/>
      <c r="T417" s="454"/>
      <c r="U417" s="454"/>
      <c r="V417" s="454"/>
      <c r="W417" s="454"/>
      <c r="Y417" s="459"/>
      <c r="Z417" s="454"/>
      <c r="AA417" s="224"/>
      <c r="AB417" s="454"/>
      <c r="AC417" s="454"/>
      <c r="AD417" s="454"/>
      <c r="AE417" s="454"/>
      <c r="AK417" s="290"/>
      <c r="AN417" s="34"/>
    </row>
    <row r="418" spans="1:40" ht="15.75" customHeight="1">
      <c r="A418" s="454"/>
      <c r="B418" s="454"/>
      <c r="C418" s="454"/>
      <c r="D418" s="454"/>
      <c r="E418" s="454"/>
      <c r="F418" s="454"/>
      <c r="G418" s="454"/>
      <c r="H418" s="454"/>
      <c r="I418" s="454"/>
      <c r="J418" s="454"/>
      <c r="K418" s="454"/>
      <c r="L418" s="454"/>
      <c r="M418" s="454"/>
      <c r="N418" s="454"/>
      <c r="O418" s="454"/>
      <c r="P418" s="454"/>
      <c r="Q418" s="454"/>
      <c r="R418" s="454"/>
      <c r="S418" s="454"/>
      <c r="T418" s="454"/>
      <c r="U418" s="454"/>
      <c r="V418" s="454"/>
      <c r="W418" s="454"/>
      <c r="Y418" s="459"/>
      <c r="Z418" s="454"/>
      <c r="AA418" s="224"/>
      <c r="AB418" s="454"/>
      <c r="AC418" s="454"/>
      <c r="AD418" s="454"/>
      <c r="AE418" s="454"/>
      <c r="AK418" s="290"/>
      <c r="AN418" s="34"/>
    </row>
    <row r="419" spans="1:40" ht="15.75" customHeight="1">
      <c r="A419" s="454"/>
      <c r="B419" s="454"/>
      <c r="C419" s="454"/>
      <c r="D419" s="454"/>
      <c r="E419" s="454"/>
      <c r="F419" s="454"/>
      <c r="G419" s="454"/>
      <c r="H419" s="454"/>
      <c r="I419" s="454"/>
      <c r="J419" s="454"/>
      <c r="K419" s="454"/>
      <c r="L419" s="454"/>
      <c r="M419" s="454"/>
      <c r="N419" s="454"/>
      <c r="O419" s="454"/>
      <c r="P419" s="454"/>
      <c r="Q419" s="454"/>
      <c r="R419" s="454"/>
      <c r="S419" s="454"/>
      <c r="T419" s="454"/>
      <c r="U419" s="454"/>
      <c r="V419" s="454"/>
      <c r="W419" s="454"/>
      <c r="Y419" s="459"/>
      <c r="Z419" s="454"/>
      <c r="AA419" s="224"/>
      <c r="AB419" s="454"/>
      <c r="AC419" s="454"/>
      <c r="AD419" s="454"/>
      <c r="AE419" s="454"/>
      <c r="AK419" s="290"/>
      <c r="AN419" s="34"/>
    </row>
    <row r="420" spans="1:40" ht="15.75" customHeight="1">
      <c r="A420" s="454"/>
      <c r="B420" s="454"/>
      <c r="C420" s="454"/>
      <c r="D420" s="454"/>
      <c r="E420" s="454"/>
      <c r="F420" s="454"/>
      <c r="G420" s="454"/>
      <c r="H420" s="454"/>
      <c r="I420" s="454"/>
      <c r="J420" s="454"/>
      <c r="K420" s="454"/>
      <c r="L420" s="454"/>
      <c r="M420" s="454"/>
      <c r="N420" s="454"/>
      <c r="O420" s="454"/>
      <c r="P420" s="454"/>
      <c r="Q420" s="454"/>
      <c r="R420" s="454"/>
      <c r="S420" s="454"/>
      <c r="T420" s="454"/>
      <c r="U420" s="454"/>
      <c r="V420" s="454"/>
      <c r="W420" s="454"/>
      <c r="Y420" s="459"/>
      <c r="Z420" s="454"/>
      <c r="AA420" s="224"/>
      <c r="AB420" s="454"/>
      <c r="AC420" s="454"/>
      <c r="AD420" s="454"/>
      <c r="AE420" s="454"/>
      <c r="AK420" s="290"/>
      <c r="AN420" s="34"/>
    </row>
    <row r="421" spans="1:40" ht="15.75" customHeight="1">
      <c r="A421" s="454"/>
      <c r="B421" s="454"/>
      <c r="C421" s="454"/>
      <c r="D421" s="454"/>
      <c r="E421" s="454"/>
      <c r="F421" s="454"/>
      <c r="G421" s="454"/>
      <c r="H421" s="454"/>
      <c r="I421" s="454"/>
      <c r="J421" s="454"/>
      <c r="K421" s="454"/>
      <c r="L421" s="454"/>
      <c r="M421" s="454"/>
      <c r="N421" s="454"/>
      <c r="O421" s="454"/>
      <c r="P421" s="454"/>
      <c r="Q421" s="454"/>
      <c r="R421" s="454"/>
      <c r="S421" s="454"/>
      <c r="T421" s="454"/>
      <c r="U421" s="454"/>
      <c r="V421" s="454"/>
      <c r="W421" s="454"/>
      <c r="Y421" s="459"/>
      <c r="Z421" s="454"/>
      <c r="AA421" s="224"/>
      <c r="AB421" s="454"/>
      <c r="AC421" s="454"/>
      <c r="AD421" s="454"/>
      <c r="AE421" s="454"/>
      <c r="AK421" s="290"/>
      <c r="AN421" s="34"/>
    </row>
    <row r="422" spans="1:40" ht="15.75" customHeight="1">
      <c r="A422" s="454"/>
      <c r="B422" s="454"/>
      <c r="C422" s="454"/>
      <c r="D422" s="454"/>
      <c r="E422" s="454"/>
      <c r="F422" s="454"/>
      <c r="G422" s="454"/>
      <c r="H422" s="454"/>
      <c r="I422" s="454"/>
      <c r="J422" s="454"/>
      <c r="K422" s="454"/>
      <c r="L422" s="454"/>
      <c r="M422" s="454"/>
      <c r="N422" s="454"/>
      <c r="O422" s="454"/>
      <c r="P422" s="454"/>
      <c r="Q422" s="454"/>
      <c r="R422" s="454"/>
      <c r="S422" s="454"/>
      <c r="T422" s="454"/>
      <c r="U422" s="454"/>
      <c r="V422" s="454"/>
      <c r="W422" s="454"/>
      <c r="Y422" s="459"/>
      <c r="Z422" s="454"/>
      <c r="AA422" s="224"/>
      <c r="AB422" s="454"/>
      <c r="AC422" s="454"/>
      <c r="AD422" s="454"/>
      <c r="AE422" s="454"/>
      <c r="AK422" s="290"/>
      <c r="AN422" s="34"/>
    </row>
    <row r="423" spans="1:40" ht="15.75" customHeight="1">
      <c r="A423" s="454"/>
      <c r="B423" s="454"/>
      <c r="C423" s="454"/>
      <c r="D423" s="454"/>
      <c r="E423" s="454"/>
      <c r="F423" s="454"/>
      <c r="G423" s="454"/>
      <c r="H423" s="454"/>
      <c r="I423" s="454"/>
      <c r="J423" s="454"/>
      <c r="K423" s="454"/>
      <c r="L423" s="454"/>
      <c r="M423" s="454"/>
      <c r="N423" s="454"/>
      <c r="O423" s="454"/>
      <c r="P423" s="454"/>
      <c r="Q423" s="454"/>
      <c r="R423" s="454"/>
      <c r="S423" s="454"/>
      <c r="T423" s="454"/>
      <c r="U423" s="454"/>
      <c r="V423" s="454"/>
      <c r="W423" s="454"/>
      <c r="Y423" s="459"/>
      <c r="Z423" s="454"/>
      <c r="AA423" s="224"/>
      <c r="AB423" s="454"/>
      <c r="AC423" s="454"/>
      <c r="AD423" s="454"/>
      <c r="AE423" s="454"/>
      <c r="AK423" s="290"/>
      <c r="AN423" s="34"/>
    </row>
    <row r="424" spans="1:40" ht="15.75" customHeight="1">
      <c r="A424" s="454"/>
      <c r="B424" s="454"/>
      <c r="C424" s="454"/>
      <c r="D424" s="454"/>
      <c r="E424" s="454"/>
      <c r="F424" s="454"/>
      <c r="G424" s="454"/>
      <c r="H424" s="454"/>
      <c r="I424" s="454"/>
      <c r="J424" s="454"/>
      <c r="K424" s="454"/>
      <c r="L424" s="454"/>
      <c r="M424" s="454"/>
      <c r="N424" s="454"/>
      <c r="O424" s="454"/>
      <c r="P424" s="454"/>
      <c r="Q424" s="454"/>
      <c r="R424" s="454"/>
      <c r="S424" s="454"/>
      <c r="T424" s="454"/>
      <c r="U424" s="454"/>
      <c r="V424" s="454"/>
      <c r="W424" s="454"/>
      <c r="Y424" s="459"/>
      <c r="Z424" s="454"/>
      <c r="AA424" s="224"/>
      <c r="AB424" s="454"/>
      <c r="AC424" s="454"/>
      <c r="AD424" s="454"/>
      <c r="AE424" s="454"/>
      <c r="AK424" s="290"/>
      <c r="AN424" s="34"/>
    </row>
    <row r="425" spans="1:40" ht="15.75" customHeight="1">
      <c r="A425" s="454"/>
      <c r="B425" s="454"/>
      <c r="C425" s="454"/>
      <c r="D425" s="454"/>
      <c r="E425" s="454"/>
      <c r="F425" s="454"/>
      <c r="G425" s="454"/>
      <c r="H425" s="454"/>
      <c r="I425" s="454"/>
      <c r="J425" s="454"/>
      <c r="K425" s="454"/>
      <c r="L425" s="454"/>
      <c r="M425" s="454"/>
      <c r="N425" s="454"/>
      <c r="O425" s="454"/>
      <c r="P425" s="454"/>
      <c r="Q425" s="454"/>
      <c r="R425" s="454"/>
      <c r="S425" s="454"/>
      <c r="T425" s="454"/>
      <c r="U425" s="454"/>
      <c r="V425" s="454"/>
      <c r="W425" s="454"/>
      <c r="Y425" s="459"/>
      <c r="Z425" s="454"/>
      <c r="AA425" s="224"/>
      <c r="AB425" s="454"/>
      <c r="AC425" s="454"/>
      <c r="AD425" s="454"/>
      <c r="AE425" s="454"/>
      <c r="AK425" s="290"/>
      <c r="AN425" s="34"/>
    </row>
    <row r="426" spans="1:40" ht="15.75" customHeight="1">
      <c r="A426" s="454"/>
      <c r="B426" s="454"/>
      <c r="C426" s="454"/>
      <c r="D426" s="454"/>
      <c r="E426" s="454"/>
      <c r="F426" s="454"/>
      <c r="G426" s="454"/>
      <c r="H426" s="454"/>
      <c r="I426" s="454"/>
      <c r="J426" s="454"/>
      <c r="K426" s="454"/>
      <c r="L426" s="454"/>
      <c r="M426" s="454"/>
      <c r="N426" s="454"/>
      <c r="O426" s="454"/>
      <c r="P426" s="454"/>
      <c r="Q426" s="454"/>
      <c r="R426" s="454"/>
      <c r="S426" s="454"/>
      <c r="T426" s="454"/>
      <c r="U426" s="454"/>
      <c r="V426" s="454"/>
      <c r="W426" s="454"/>
      <c r="Y426" s="459"/>
      <c r="Z426" s="454"/>
      <c r="AA426" s="224"/>
      <c r="AB426" s="454"/>
      <c r="AC426" s="454"/>
      <c r="AD426" s="454"/>
      <c r="AE426" s="454"/>
      <c r="AK426" s="290"/>
      <c r="AN426" s="34"/>
    </row>
    <row r="427" spans="1:40" ht="15.75" customHeight="1">
      <c r="A427" s="454"/>
      <c r="B427" s="454"/>
      <c r="C427" s="454"/>
      <c r="D427" s="454"/>
      <c r="E427" s="454"/>
      <c r="F427" s="454"/>
      <c r="G427" s="454"/>
      <c r="H427" s="454"/>
      <c r="I427" s="454"/>
      <c r="J427" s="454"/>
      <c r="K427" s="454"/>
      <c r="L427" s="454"/>
      <c r="M427" s="454"/>
      <c r="N427" s="454"/>
      <c r="O427" s="454"/>
      <c r="P427" s="454"/>
      <c r="Q427" s="454"/>
      <c r="R427" s="454"/>
      <c r="S427" s="454"/>
      <c r="T427" s="454"/>
      <c r="U427" s="454"/>
      <c r="V427" s="454"/>
      <c r="W427" s="454"/>
      <c r="Y427" s="459"/>
      <c r="Z427" s="454"/>
      <c r="AA427" s="224"/>
      <c r="AB427" s="454"/>
      <c r="AC427" s="454"/>
      <c r="AD427" s="454"/>
      <c r="AE427" s="454"/>
      <c r="AK427" s="290"/>
      <c r="AN427" s="34"/>
    </row>
    <row r="428" spans="1:40" ht="15.75" customHeight="1">
      <c r="A428" s="454"/>
      <c r="B428" s="454"/>
      <c r="C428" s="454"/>
      <c r="D428" s="454"/>
      <c r="E428" s="454"/>
      <c r="F428" s="454"/>
      <c r="G428" s="454"/>
      <c r="H428" s="454"/>
      <c r="I428" s="454"/>
      <c r="J428" s="454"/>
      <c r="K428" s="454"/>
      <c r="L428" s="454"/>
      <c r="M428" s="454"/>
      <c r="N428" s="454"/>
      <c r="O428" s="454"/>
      <c r="P428" s="454"/>
      <c r="Q428" s="454"/>
      <c r="R428" s="454"/>
      <c r="S428" s="454"/>
      <c r="T428" s="454"/>
      <c r="U428" s="454"/>
      <c r="V428" s="454"/>
      <c r="W428" s="454"/>
      <c r="Y428" s="459"/>
      <c r="Z428" s="454"/>
      <c r="AA428" s="224"/>
      <c r="AB428" s="454"/>
      <c r="AC428" s="454"/>
      <c r="AD428" s="454"/>
      <c r="AE428" s="454"/>
      <c r="AK428" s="290"/>
      <c r="AN428" s="34"/>
    </row>
    <row r="429" spans="1:40" ht="15.75" customHeight="1">
      <c r="A429" s="454"/>
      <c r="B429" s="454"/>
      <c r="C429" s="454"/>
      <c r="D429" s="454"/>
      <c r="E429" s="454"/>
      <c r="F429" s="454"/>
      <c r="G429" s="454"/>
      <c r="H429" s="454"/>
      <c r="I429" s="454"/>
      <c r="J429" s="454"/>
      <c r="K429" s="454"/>
      <c r="L429" s="454"/>
      <c r="M429" s="454"/>
      <c r="N429" s="454"/>
      <c r="O429" s="454"/>
      <c r="P429" s="454"/>
      <c r="Q429" s="454"/>
      <c r="R429" s="454"/>
      <c r="S429" s="454"/>
      <c r="T429" s="454"/>
      <c r="U429" s="454"/>
      <c r="V429" s="454"/>
      <c r="W429" s="454"/>
      <c r="Y429" s="459"/>
      <c r="Z429" s="454"/>
      <c r="AA429" s="224"/>
      <c r="AB429" s="454"/>
      <c r="AC429" s="454"/>
      <c r="AD429" s="454"/>
      <c r="AE429" s="454"/>
      <c r="AK429" s="290"/>
      <c r="AN429" s="34"/>
    </row>
    <row r="430" spans="1:40" ht="15.75" customHeight="1">
      <c r="A430" s="454"/>
      <c r="B430" s="454"/>
      <c r="C430" s="454"/>
      <c r="D430" s="454"/>
      <c r="E430" s="454"/>
      <c r="F430" s="454"/>
      <c r="G430" s="454"/>
      <c r="H430" s="454"/>
      <c r="I430" s="454"/>
      <c r="J430" s="454"/>
      <c r="K430" s="454"/>
      <c r="L430" s="454"/>
      <c r="M430" s="454"/>
      <c r="N430" s="454"/>
      <c r="O430" s="454"/>
      <c r="P430" s="454"/>
      <c r="Q430" s="454"/>
      <c r="R430" s="454"/>
      <c r="S430" s="454"/>
      <c r="T430" s="454"/>
      <c r="U430" s="454"/>
      <c r="V430" s="454"/>
      <c r="W430" s="454"/>
      <c r="Y430" s="459"/>
      <c r="Z430" s="454"/>
      <c r="AA430" s="224"/>
      <c r="AB430" s="454"/>
      <c r="AC430" s="454"/>
      <c r="AD430" s="454"/>
      <c r="AE430" s="454"/>
      <c r="AK430" s="290"/>
      <c r="AN430" s="34"/>
    </row>
    <row r="431" spans="1:40" ht="15.75" customHeight="1">
      <c r="A431" s="454"/>
      <c r="B431" s="454"/>
      <c r="C431" s="454"/>
      <c r="D431" s="454"/>
      <c r="E431" s="454"/>
      <c r="F431" s="454"/>
      <c r="G431" s="454"/>
      <c r="H431" s="454"/>
      <c r="I431" s="454"/>
      <c r="J431" s="454"/>
      <c r="K431" s="454"/>
      <c r="L431" s="454"/>
      <c r="M431" s="454"/>
      <c r="N431" s="454"/>
      <c r="O431" s="454"/>
      <c r="P431" s="454"/>
      <c r="Q431" s="454"/>
      <c r="R431" s="454"/>
      <c r="S431" s="454"/>
      <c r="T431" s="454"/>
      <c r="U431" s="454"/>
      <c r="V431" s="454"/>
      <c r="W431" s="454"/>
      <c r="Y431" s="459"/>
      <c r="Z431" s="454"/>
      <c r="AA431" s="224"/>
      <c r="AB431" s="454"/>
      <c r="AC431" s="454"/>
      <c r="AD431" s="454"/>
      <c r="AE431" s="454"/>
      <c r="AK431" s="290"/>
      <c r="AN431" s="34"/>
    </row>
    <row r="432" spans="1:40" ht="15.75" customHeight="1">
      <c r="A432" s="454"/>
      <c r="B432" s="454"/>
      <c r="C432" s="454"/>
      <c r="D432" s="454"/>
      <c r="E432" s="454"/>
      <c r="F432" s="454"/>
      <c r="G432" s="454"/>
      <c r="H432" s="454"/>
      <c r="I432" s="454"/>
      <c r="J432" s="454"/>
      <c r="K432" s="454"/>
      <c r="L432" s="454"/>
      <c r="M432" s="454"/>
      <c r="N432" s="454"/>
      <c r="O432" s="454"/>
      <c r="P432" s="454"/>
      <c r="Q432" s="454"/>
      <c r="R432" s="454"/>
      <c r="S432" s="454"/>
      <c r="T432" s="454"/>
      <c r="U432" s="454"/>
      <c r="V432" s="454"/>
      <c r="W432" s="454"/>
      <c r="Y432" s="459"/>
      <c r="Z432" s="454"/>
      <c r="AA432" s="224"/>
      <c r="AB432" s="454"/>
      <c r="AC432" s="454"/>
      <c r="AD432" s="454"/>
      <c r="AE432" s="454"/>
      <c r="AK432" s="290"/>
      <c r="AN432" s="34"/>
    </row>
    <row r="433" spans="1:40" ht="15.75" customHeight="1">
      <c r="A433" s="454"/>
      <c r="B433" s="454"/>
      <c r="C433" s="454"/>
      <c r="D433" s="454"/>
      <c r="E433" s="454"/>
      <c r="F433" s="454"/>
      <c r="G433" s="454"/>
      <c r="H433" s="454"/>
      <c r="I433" s="454"/>
      <c r="J433" s="454"/>
      <c r="K433" s="454"/>
      <c r="L433" s="454"/>
      <c r="M433" s="454"/>
      <c r="N433" s="454"/>
      <c r="O433" s="454"/>
      <c r="P433" s="454"/>
      <c r="Q433" s="454"/>
      <c r="R433" s="454"/>
      <c r="S433" s="454"/>
      <c r="T433" s="454"/>
      <c r="U433" s="454"/>
      <c r="V433" s="454"/>
      <c r="W433" s="454"/>
      <c r="Y433" s="459"/>
      <c r="Z433" s="454"/>
      <c r="AA433" s="224"/>
      <c r="AB433" s="454"/>
      <c r="AC433" s="454"/>
      <c r="AD433" s="454"/>
      <c r="AE433" s="454"/>
      <c r="AK433" s="290"/>
      <c r="AN433" s="34"/>
    </row>
    <row r="434" spans="1:40" ht="15.75" customHeight="1">
      <c r="A434" s="454"/>
      <c r="B434" s="454"/>
      <c r="C434" s="454"/>
      <c r="D434" s="454"/>
      <c r="E434" s="454"/>
      <c r="F434" s="454"/>
      <c r="G434" s="454"/>
      <c r="H434" s="454"/>
      <c r="I434" s="454"/>
      <c r="J434" s="454"/>
      <c r="K434" s="454"/>
      <c r="L434" s="454"/>
      <c r="M434" s="454"/>
      <c r="N434" s="454"/>
      <c r="O434" s="454"/>
      <c r="P434" s="454"/>
      <c r="Q434" s="454"/>
      <c r="R434" s="454"/>
      <c r="S434" s="454"/>
      <c r="T434" s="454"/>
      <c r="U434" s="454"/>
      <c r="V434" s="454"/>
      <c r="W434" s="454"/>
      <c r="Y434" s="459"/>
      <c r="Z434" s="454"/>
      <c r="AA434" s="224"/>
      <c r="AB434" s="454"/>
      <c r="AC434" s="454"/>
      <c r="AD434" s="454"/>
      <c r="AE434" s="454"/>
      <c r="AK434" s="290"/>
      <c r="AN434" s="34"/>
    </row>
    <row r="435" spans="1:40" ht="15.75" customHeight="1">
      <c r="A435" s="454"/>
      <c r="B435" s="454"/>
      <c r="C435" s="454"/>
      <c r="D435" s="454"/>
      <c r="E435" s="454"/>
      <c r="F435" s="454"/>
      <c r="G435" s="454"/>
      <c r="H435" s="454"/>
      <c r="I435" s="454"/>
      <c r="J435" s="454"/>
      <c r="K435" s="454"/>
      <c r="L435" s="454"/>
      <c r="M435" s="454"/>
      <c r="N435" s="454"/>
      <c r="O435" s="454"/>
      <c r="P435" s="454"/>
      <c r="Q435" s="454"/>
      <c r="R435" s="454"/>
      <c r="S435" s="454"/>
      <c r="T435" s="454"/>
      <c r="U435" s="454"/>
      <c r="V435" s="454"/>
      <c r="W435" s="454"/>
      <c r="Y435" s="459"/>
      <c r="Z435" s="454"/>
      <c r="AA435" s="224"/>
      <c r="AB435" s="454"/>
      <c r="AC435" s="454"/>
      <c r="AD435" s="454"/>
      <c r="AE435" s="454"/>
      <c r="AK435" s="290"/>
      <c r="AN435" s="34"/>
    </row>
    <row r="436" spans="1:40" ht="15.75" customHeight="1">
      <c r="A436" s="454"/>
      <c r="B436" s="454"/>
      <c r="C436" s="454"/>
      <c r="D436" s="454"/>
      <c r="E436" s="454"/>
      <c r="F436" s="454"/>
      <c r="G436" s="454"/>
      <c r="H436" s="454"/>
      <c r="I436" s="454"/>
      <c r="J436" s="454"/>
      <c r="K436" s="454"/>
      <c r="L436" s="454"/>
      <c r="M436" s="454"/>
      <c r="N436" s="454"/>
      <c r="O436" s="454"/>
      <c r="P436" s="454"/>
      <c r="Q436" s="454"/>
      <c r="R436" s="454"/>
      <c r="S436" s="454"/>
      <c r="T436" s="454"/>
      <c r="U436" s="454"/>
      <c r="V436" s="454"/>
      <c r="W436" s="454"/>
      <c r="Y436" s="459"/>
      <c r="Z436" s="454"/>
      <c r="AA436" s="224"/>
      <c r="AB436" s="454"/>
      <c r="AC436" s="454"/>
      <c r="AD436" s="454"/>
      <c r="AE436" s="454"/>
      <c r="AK436" s="290"/>
      <c r="AN436" s="34"/>
    </row>
    <row r="437" spans="1:40" ht="15.75" customHeight="1">
      <c r="A437" s="454"/>
      <c r="B437" s="454"/>
      <c r="C437" s="454"/>
      <c r="D437" s="454"/>
      <c r="E437" s="454"/>
      <c r="F437" s="454"/>
      <c r="G437" s="454"/>
      <c r="H437" s="454"/>
      <c r="I437" s="454"/>
      <c r="J437" s="454"/>
      <c r="K437" s="454"/>
      <c r="L437" s="454"/>
      <c r="M437" s="454"/>
      <c r="N437" s="454"/>
      <c r="O437" s="454"/>
      <c r="P437" s="454"/>
      <c r="Q437" s="454"/>
      <c r="R437" s="454"/>
      <c r="S437" s="454"/>
      <c r="T437" s="454"/>
      <c r="U437" s="454"/>
      <c r="V437" s="454"/>
      <c r="W437" s="454"/>
      <c r="Y437" s="459"/>
      <c r="Z437" s="454"/>
      <c r="AA437" s="224"/>
      <c r="AB437" s="454"/>
      <c r="AC437" s="454"/>
      <c r="AD437" s="454"/>
      <c r="AE437" s="454"/>
      <c r="AK437" s="290"/>
      <c r="AN437" s="34"/>
    </row>
    <row r="438" spans="1:40" ht="15.75" customHeight="1">
      <c r="A438" s="454"/>
      <c r="B438" s="454"/>
      <c r="C438" s="454"/>
      <c r="D438" s="454"/>
      <c r="E438" s="454"/>
      <c r="F438" s="454"/>
      <c r="G438" s="454"/>
      <c r="H438" s="454"/>
      <c r="I438" s="454"/>
      <c r="J438" s="454"/>
      <c r="K438" s="454"/>
      <c r="L438" s="454"/>
      <c r="M438" s="454"/>
      <c r="N438" s="454"/>
      <c r="O438" s="454"/>
      <c r="P438" s="454"/>
      <c r="Q438" s="454"/>
      <c r="R438" s="454"/>
      <c r="S438" s="454"/>
      <c r="T438" s="454"/>
      <c r="U438" s="454"/>
      <c r="V438" s="454"/>
      <c r="W438" s="454"/>
      <c r="Y438" s="459"/>
      <c r="Z438" s="454"/>
      <c r="AA438" s="224"/>
      <c r="AB438" s="454"/>
      <c r="AC438" s="454"/>
      <c r="AD438" s="454"/>
      <c r="AE438" s="454"/>
      <c r="AK438" s="290"/>
      <c r="AN438" s="34"/>
    </row>
    <row r="439" spans="1:40" ht="15.75" customHeight="1">
      <c r="A439" s="454"/>
      <c r="B439" s="454"/>
      <c r="C439" s="454"/>
      <c r="D439" s="454"/>
      <c r="E439" s="454"/>
      <c r="F439" s="454"/>
      <c r="G439" s="454"/>
      <c r="H439" s="454"/>
      <c r="I439" s="454"/>
      <c r="J439" s="454"/>
      <c r="K439" s="454"/>
      <c r="L439" s="454"/>
      <c r="M439" s="454"/>
      <c r="N439" s="454"/>
      <c r="O439" s="454"/>
      <c r="P439" s="454"/>
      <c r="Q439" s="454"/>
      <c r="R439" s="454"/>
      <c r="S439" s="454"/>
      <c r="T439" s="454"/>
      <c r="U439" s="454"/>
      <c r="V439" s="454"/>
      <c r="W439" s="454"/>
      <c r="Y439" s="459"/>
      <c r="Z439" s="454"/>
      <c r="AA439" s="224"/>
      <c r="AB439" s="454"/>
      <c r="AC439" s="454"/>
      <c r="AD439" s="454"/>
      <c r="AE439" s="454"/>
      <c r="AK439" s="290"/>
      <c r="AN439" s="34"/>
    </row>
    <row r="440" spans="1:40" ht="15.75" customHeight="1">
      <c r="A440" s="454"/>
      <c r="B440" s="454"/>
      <c r="C440" s="454"/>
      <c r="D440" s="454"/>
      <c r="E440" s="454"/>
      <c r="F440" s="454"/>
      <c r="G440" s="454"/>
      <c r="H440" s="454"/>
      <c r="I440" s="454"/>
      <c r="J440" s="454"/>
      <c r="K440" s="454"/>
      <c r="L440" s="454"/>
      <c r="M440" s="454"/>
      <c r="N440" s="454"/>
      <c r="O440" s="454"/>
      <c r="P440" s="454"/>
      <c r="Q440" s="454"/>
      <c r="R440" s="454"/>
      <c r="S440" s="454"/>
      <c r="T440" s="454"/>
      <c r="U440" s="454"/>
      <c r="V440" s="454"/>
      <c r="W440" s="454"/>
      <c r="Y440" s="459"/>
      <c r="Z440" s="454"/>
      <c r="AA440" s="224"/>
      <c r="AB440" s="454"/>
      <c r="AC440" s="454"/>
      <c r="AD440" s="454"/>
      <c r="AE440" s="454"/>
      <c r="AK440" s="290"/>
      <c r="AN440" s="34"/>
    </row>
    <row r="441" spans="1:40" ht="15.75" customHeight="1">
      <c r="A441" s="454"/>
      <c r="B441" s="454"/>
      <c r="C441" s="454"/>
      <c r="D441" s="454"/>
      <c r="E441" s="454"/>
      <c r="F441" s="454"/>
      <c r="G441" s="454"/>
      <c r="H441" s="454"/>
      <c r="I441" s="454"/>
      <c r="J441" s="454"/>
      <c r="K441" s="454"/>
      <c r="L441" s="454"/>
      <c r="M441" s="454"/>
      <c r="N441" s="454"/>
      <c r="O441" s="454"/>
      <c r="P441" s="454"/>
      <c r="Q441" s="454"/>
      <c r="R441" s="454"/>
      <c r="S441" s="454"/>
      <c r="T441" s="454"/>
      <c r="U441" s="454"/>
      <c r="V441" s="454"/>
      <c r="W441" s="454"/>
      <c r="Y441" s="459"/>
      <c r="Z441" s="454"/>
      <c r="AA441" s="224"/>
      <c r="AB441" s="454"/>
      <c r="AC441" s="454"/>
      <c r="AD441" s="454"/>
      <c r="AE441" s="454"/>
      <c r="AK441" s="290"/>
      <c r="AN441" s="34"/>
    </row>
    <row r="442" spans="1:40" ht="15.75" customHeight="1">
      <c r="A442" s="454"/>
      <c r="B442" s="454"/>
      <c r="C442" s="454"/>
      <c r="D442" s="454"/>
      <c r="E442" s="454"/>
      <c r="F442" s="454"/>
      <c r="G442" s="454"/>
      <c r="H442" s="454"/>
      <c r="I442" s="454"/>
      <c r="J442" s="454"/>
      <c r="K442" s="454"/>
      <c r="L442" s="454"/>
      <c r="M442" s="454"/>
      <c r="N442" s="454"/>
      <c r="O442" s="454"/>
      <c r="P442" s="454"/>
      <c r="Q442" s="454"/>
      <c r="R442" s="454"/>
      <c r="S442" s="454"/>
      <c r="T442" s="454"/>
      <c r="U442" s="454"/>
      <c r="V442" s="454"/>
      <c r="W442" s="454"/>
      <c r="Y442" s="459"/>
      <c r="Z442" s="454"/>
      <c r="AA442" s="224"/>
      <c r="AB442" s="454"/>
      <c r="AC442" s="454"/>
      <c r="AD442" s="454"/>
      <c r="AE442" s="454"/>
      <c r="AK442" s="290"/>
      <c r="AN442" s="34"/>
    </row>
    <row r="443" spans="1:40" ht="15.75" customHeight="1">
      <c r="A443" s="454"/>
      <c r="B443" s="454"/>
      <c r="C443" s="454"/>
      <c r="D443" s="454"/>
      <c r="E443" s="454"/>
      <c r="F443" s="454"/>
      <c r="G443" s="454"/>
      <c r="H443" s="454"/>
      <c r="I443" s="454"/>
      <c r="J443" s="454"/>
      <c r="K443" s="454"/>
      <c r="L443" s="454"/>
      <c r="M443" s="454"/>
      <c r="N443" s="454"/>
      <c r="O443" s="454"/>
      <c r="P443" s="454"/>
      <c r="Q443" s="454"/>
      <c r="R443" s="454"/>
      <c r="S443" s="454"/>
      <c r="T443" s="454"/>
      <c r="U443" s="454"/>
      <c r="V443" s="454"/>
      <c r="W443" s="454"/>
      <c r="Y443" s="459"/>
      <c r="Z443" s="454"/>
      <c r="AA443" s="224"/>
      <c r="AB443" s="454"/>
      <c r="AC443" s="454"/>
      <c r="AD443" s="454"/>
      <c r="AE443" s="454"/>
      <c r="AK443" s="290"/>
      <c r="AN443" s="34"/>
    </row>
    <row r="444" spans="1:40" ht="15.75" customHeight="1">
      <c r="A444" s="454"/>
      <c r="B444" s="454"/>
      <c r="C444" s="454"/>
      <c r="D444" s="454"/>
      <c r="E444" s="454"/>
      <c r="F444" s="454"/>
      <c r="G444" s="454"/>
      <c r="H444" s="454"/>
      <c r="I444" s="454"/>
      <c r="J444" s="454"/>
      <c r="K444" s="454"/>
      <c r="L444" s="454"/>
      <c r="M444" s="454"/>
      <c r="N444" s="454"/>
      <c r="O444" s="454"/>
      <c r="P444" s="454"/>
      <c r="Q444" s="454"/>
      <c r="R444" s="454"/>
      <c r="S444" s="454"/>
      <c r="T444" s="454"/>
      <c r="U444" s="454"/>
      <c r="V444" s="454"/>
      <c r="W444" s="454"/>
      <c r="Y444" s="459"/>
      <c r="Z444" s="454"/>
      <c r="AA444" s="224"/>
      <c r="AB444" s="454"/>
      <c r="AC444" s="454"/>
      <c r="AD444" s="454"/>
      <c r="AE444" s="454"/>
      <c r="AK444" s="290"/>
      <c r="AN444" s="34"/>
    </row>
    <row r="445" spans="1:40" ht="15.75" customHeight="1">
      <c r="A445" s="454"/>
      <c r="B445" s="454"/>
      <c r="C445" s="454"/>
      <c r="D445" s="454"/>
      <c r="E445" s="454"/>
      <c r="F445" s="454"/>
      <c r="G445" s="454"/>
      <c r="H445" s="454"/>
      <c r="I445" s="454"/>
      <c r="J445" s="454"/>
      <c r="K445" s="454"/>
      <c r="L445" s="454"/>
      <c r="M445" s="454"/>
      <c r="N445" s="454"/>
      <c r="O445" s="454"/>
      <c r="P445" s="454"/>
      <c r="Q445" s="454"/>
      <c r="R445" s="454"/>
      <c r="S445" s="454"/>
      <c r="T445" s="454"/>
      <c r="U445" s="454"/>
      <c r="V445" s="454"/>
      <c r="W445" s="454"/>
      <c r="Y445" s="459"/>
      <c r="Z445" s="454"/>
      <c r="AA445" s="224"/>
      <c r="AB445" s="454"/>
      <c r="AC445" s="454"/>
      <c r="AD445" s="454"/>
      <c r="AE445" s="454"/>
      <c r="AK445" s="290"/>
      <c r="AN445" s="34"/>
    </row>
    <row r="446" spans="1:40" ht="15.75" customHeight="1">
      <c r="A446" s="454"/>
      <c r="B446" s="454"/>
      <c r="C446" s="454"/>
      <c r="D446" s="454"/>
      <c r="E446" s="454"/>
      <c r="F446" s="454"/>
      <c r="G446" s="454"/>
      <c r="H446" s="454"/>
      <c r="I446" s="454"/>
      <c r="J446" s="454"/>
      <c r="K446" s="454"/>
      <c r="L446" s="454"/>
      <c r="M446" s="454"/>
      <c r="N446" s="454"/>
      <c r="O446" s="454"/>
      <c r="P446" s="454"/>
      <c r="Q446" s="454"/>
      <c r="R446" s="454"/>
      <c r="S446" s="454"/>
      <c r="T446" s="454"/>
      <c r="U446" s="454"/>
      <c r="V446" s="454"/>
      <c r="W446" s="454"/>
      <c r="Y446" s="459"/>
      <c r="Z446" s="454"/>
      <c r="AA446" s="224"/>
      <c r="AB446" s="454"/>
      <c r="AC446" s="454"/>
      <c r="AD446" s="454"/>
      <c r="AE446" s="454"/>
      <c r="AK446" s="290"/>
      <c r="AN446" s="34"/>
    </row>
    <row r="447" spans="1:40" ht="15.75" customHeight="1">
      <c r="A447" s="454"/>
      <c r="B447" s="454"/>
      <c r="C447" s="454"/>
      <c r="D447" s="454"/>
      <c r="E447" s="454"/>
      <c r="F447" s="454"/>
      <c r="G447" s="454"/>
      <c r="H447" s="454"/>
      <c r="I447" s="454"/>
      <c r="J447" s="454"/>
      <c r="K447" s="454"/>
      <c r="L447" s="454"/>
      <c r="M447" s="454"/>
      <c r="N447" s="454"/>
      <c r="O447" s="454"/>
      <c r="P447" s="454"/>
      <c r="Q447" s="454"/>
      <c r="R447" s="454"/>
      <c r="S447" s="454"/>
      <c r="T447" s="454"/>
      <c r="U447" s="454"/>
      <c r="V447" s="454"/>
      <c r="W447" s="454"/>
      <c r="Y447" s="459"/>
      <c r="Z447" s="454"/>
      <c r="AA447" s="224"/>
      <c r="AB447" s="454"/>
      <c r="AC447" s="454"/>
      <c r="AD447" s="454"/>
      <c r="AE447" s="454"/>
      <c r="AK447" s="290"/>
      <c r="AN447" s="34"/>
    </row>
    <row r="448" spans="1:40" ht="15.75" customHeight="1">
      <c r="A448" s="454"/>
      <c r="B448" s="454"/>
      <c r="C448" s="454"/>
      <c r="D448" s="454"/>
      <c r="E448" s="454"/>
      <c r="F448" s="454"/>
      <c r="G448" s="454"/>
      <c r="H448" s="454"/>
      <c r="I448" s="454"/>
      <c r="J448" s="454"/>
      <c r="K448" s="454"/>
      <c r="L448" s="454"/>
      <c r="M448" s="454"/>
      <c r="N448" s="454"/>
      <c r="O448" s="454"/>
      <c r="P448" s="454"/>
      <c r="Q448" s="454"/>
      <c r="R448" s="454"/>
      <c r="S448" s="454"/>
      <c r="T448" s="454"/>
      <c r="U448" s="454"/>
      <c r="V448" s="454"/>
      <c r="W448" s="454"/>
      <c r="Y448" s="459"/>
      <c r="Z448" s="454"/>
      <c r="AA448" s="224"/>
      <c r="AB448" s="454"/>
      <c r="AC448" s="454"/>
      <c r="AD448" s="454"/>
      <c r="AE448" s="454"/>
      <c r="AK448" s="290"/>
      <c r="AN448" s="34"/>
    </row>
    <row r="449" spans="1:40" ht="15.75" customHeight="1">
      <c r="A449" s="454"/>
      <c r="B449" s="454"/>
      <c r="C449" s="454"/>
      <c r="D449" s="454"/>
      <c r="E449" s="454"/>
      <c r="F449" s="454"/>
      <c r="G449" s="454"/>
      <c r="H449" s="454"/>
      <c r="I449" s="454"/>
      <c r="J449" s="454"/>
      <c r="K449" s="454"/>
      <c r="L449" s="454"/>
      <c r="M449" s="454"/>
      <c r="N449" s="454"/>
      <c r="O449" s="454"/>
      <c r="P449" s="454"/>
      <c r="Q449" s="454"/>
      <c r="R449" s="454"/>
      <c r="S449" s="454"/>
      <c r="T449" s="454"/>
      <c r="U449" s="454"/>
      <c r="V449" s="454"/>
      <c r="W449" s="454"/>
      <c r="Y449" s="459"/>
      <c r="Z449" s="454"/>
      <c r="AA449" s="224"/>
      <c r="AB449" s="454"/>
      <c r="AC449" s="454"/>
      <c r="AD449" s="454"/>
      <c r="AE449" s="454"/>
      <c r="AK449" s="290"/>
      <c r="AN449" s="34"/>
    </row>
    <row r="450" spans="1:40" ht="15.75" customHeight="1">
      <c r="A450" s="454"/>
      <c r="B450" s="454"/>
      <c r="C450" s="454"/>
      <c r="D450" s="454"/>
      <c r="E450" s="454"/>
      <c r="F450" s="454"/>
      <c r="G450" s="454"/>
      <c r="H450" s="454"/>
      <c r="I450" s="454"/>
      <c r="J450" s="454"/>
      <c r="K450" s="454"/>
      <c r="L450" s="454"/>
      <c r="M450" s="454"/>
      <c r="N450" s="454"/>
      <c r="O450" s="454"/>
      <c r="P450" s="454"/>
      <c r="Q450" s="454"/>
      <c r="R450" s="454"/>
      <c r="S450" s="454"/>
      <c r="T450" s="454"/>
      <c r="U450" s="454"/>
      <c r="V450" s="454"/>
      <c r="W450" s="454"/>
      <c r="Y450" s="459"/>
      <c r="Z450" s="454"/>
      <c r="AA450" s="224"/>
      <c r="AB450" s="454"/>
      <c r="AC450" s="454"/>
      <c r="AD450" s="454"/>
      <c r="AE450" s="454"/>
      <c r="AK450" s="290"/>
      <c r="AN450" s="34"/>
    </row>
    <row r="451" spans="1:40" ht="15.75" customHeight="1">
      <c r="A451" s="454"/>
      <c r="B451" s="454"/>
      <c r="C451" s="454"/>
      <c r="D451" s="454"/>
      <c r="E451" s="454"/>
      <c r="F451" s="454"/>
      <c r="G451" s="454"/>
      <c r="H451" s="454"/>
      <c r="I451" s="454"/>
      <c r="J451" s="454"/>
      <c r="K451" s="454"/>
      <c r="L451" s="454"/>
      <c r="M451" s="454"/>
      <c r="N451" s="454"/>
      <c r="O451" s="454"/>
      <c r="P451" s="454"/>
      <c r="Q451" s="454"/>
      <c r="R451" s="454"/>
      <c r="S451" s="454"/>
      <c r="T451" s="454"/>
      <c r="U451" s="454"/>
      <c r="V451" s="454"/>
      <c r="W451" s="454"/>
      <c r="Y451" s="459"/>
      <c r="Z451" s="454"/>
      <c r="AA451" s="224"/>
      <c r="AB451" s="454"/>
      <c r="AC451" s="454"/>
      <c r="AD451" s="454"/>
      <c r="AE451" s="454"/>
      <c r="AK451" s="290"/>
      <c r="AN451" s="34"/>
    </row>
    <row r="452" spans="1:40" ht="15.75" customHeight="1">
      <c r="A452" s="454"/>
      <c r="B452" s="454"/>
      <c r="C452" s="454"/>
      <c r="D452" s="454"/>
      <c r="E452" s="454"/>
      <c r="F452" s="454"/>
      <c r="G452" s="454"/>
      <c r="H452" s="454"/>
      <c r="I452" s="454"/>
      <c r="J452" s="454"/>
      <c r="K452" s="454"/>
      <c r="L452" s="454"/>
      <c r="M452" s="454"/>
      <c r="N452" s="454"/>
      <c r="O452" s="454"/>
      <c r="P452" s="454"/>
      <c r="Q452" s="454"/>
      <c r="R452" s="454"/>
      <c r="S452" s="454"/>
      <c r="T452" s="454"/>
      <c r="U452" s="454"/>
      <c r="V452" s="454"/>
      <c r="W452" s="454"/>
      <c r="Y452" s="459"/>
      <c r="Z452" s="454"/>
      <c r="AA452" s="224"/>
      <c r="AB452" s="454"/>
      <c r="AC452" s="454"/>
      <c r="AD452" s="454"/>
      <c r="AE452" s="454"/>
      <c r="AK452" s="290"/>
      <c r="AN452" s="34"/>
    </row>
    <row r="453" spans="1:40" ht="15.75" customHeight="1">
      <c r="A453" s="454"/>
      <c r="B453" s="454"/>
      <c r="C453" s="454"/>
      <c r="D453" s="454"/>
      <c r="E453" s="454"/>
      <c r="F453" s="454"/>
      <c r="G453" s="454"/>
      <c r="H453" s="454"/>
      <c r="I453" s="454"/>
      <c r="J453" s="454"/>
      <c r="K453" s="454"/>
      <c r="L453" s="454"/>
      <c r="M453" s="454"/>
      <c r="N453" s="454"/>
      <c r="O453" s="454"/>
      <c r="P453" s="454"/>
      <c r="Q453" s="454"/>
      <c r="R453" s="454"/>
      <c r="S453" s="454"/>
      <c r="T453" s="454"/>
      <c r="U453" s="454"/>
      <c r="V453" s="454"/>
      <c r="W453" s="454"/>
      <c r="Y453" s="459"/>
      <c r="Z453" s="454"/>
      <c r="AA453" s="224"/>
      <c r="AB453" s="454"/>
      <c r="AC453" s="454"/>
      <c r="AD453" s="454"/>
      <c r="AE453" s="454"/>
      <c r="AK453" s="290"/>
      <c r="AN453" s="34"/>
    </row>
    <row r="454" spans="1:40" ht="15.75" customHeight="1">
      <c r="A454" s="454"/>
      <c r="B454" s="454"/>
      <c r="C454" s="454"/>
      <c r="D454" s="454"/>
      <c r="E454" s="454"/>
      <c r="F454" s="454"/>
      <c r="G454" s="454"/>
      <c r="H454" s="454"/>
      <c r="I454" s="454"/>
      <c r="J454" s="454"/>
      <c r="K454" s="454"/>
      <c r="L454" s="454"/>
      <c r="M454" s="454"/>
      <c r="N454" s="454"/>
      <c r="O454" s="454"/>
      <c r="P454" s="454"/>
      <c r="Q454" s="454"/>
      <c r="R454" s="454"/>
      <c r="S454" s="454"/>
      <c r="T454" s="454"/>
      <c r="U454" s="454"/>
      <c r="V454" s="454"/>
      <c r="W454" s="454"/>
      <c r="Y454" s="459"/>
      <c r="Z454" s="454"/>
      <c r="AA454" s="224"/>
      <c r="AB454" s="454"/>
      <c r="AC454" s="454"/>
      <c r="AD454" s="454"/>
      <c r="AE454" s="454"/>
      <c r="AK454" s="290"/>
      <c r="AN454" s="34"/>
    </row>
    <row r="455" spans="1:40" ht="15.75" customHeight="1">
      <c r="A455" s="454"/>
      <c r="B455" s="454"/>
      <c r="C455" s="454"/>
      <c r="D455" s="454"/>
      <c r="E455" s="454"/>
      <c r="F455" s="454"/>
      <c r="G455" s="454"/>
      <c r="H455" s="454"/>
      <c r="I455" s="454"/>
      <c r="J455" s="454"/>
      <c r="K455" s="454"/>
      <c r="L455" s="454"/>
      <c r="M455" s="454"/>
      <c r="N455" s="454"/>
      <c r="O455" s="454"/>
      <c r="P455" s="454"/>
      <c r="Q455" s="454"/>
      <c r="R455" s="454"/>
      <c r="S455" s="454"/>
      <c r="T455" s="454"/>
      <c r="U455" s="454"/>
      <c r="V455" s="454"/>
      <c r="W455" s="454"/>
      <c r="Y455" s="459"/>
      <c r="Z455" s="454"/>
      <c r="AA455" s="224"/>
      <c r="AB455" s="454"/>
      <c r="AC455" s="454"/>
      <c r="AD455" s="454"/>
      <c r="AE455" s="454"/>
      <c r="AK455" s="290"/>
      <c r="AN455" s="34"/>
    </row>
    <row r="456" spans="1:40" ht="15.75" customHeight="1">
      <c r="A456" s="454"/>
      <c r="B456" s="454"/>
      <c r="C456" s="454"/>
      <c r="D456" s="454"/>
      <c r="E456" s="454"/>
      <c r="F456" s="454"/>
      <c r="G456" s="454"/>
      <c r="H456" s="454"/>
      <c r="I456" s="454"/>
      <c r="J456" s="454"/>
      <c r="K456" s="454"/>
      <c r="L456" s="454"/>
      <c r="M456" s="454"/>
      <c r="N456" s="454"/>
      <c r="O456" s="454"/>
      <c r="P456" s="454"/>
      <c r="Q456" s="454"/>
      <c r="R456" s="454"/>
      <c r="S456" s="454"/>
      <c r="T456" s="454"/>
      <c r="U456" s="454"/>
      <c r="V456" s="454"/>
      <c r="W456" s="454"/>
      <c r="Y456" s="459"/>
      <c r="Z456" s="454"/>
      <c r="AA456" s="224"/>
      <c r="AB456" s="454"/>
      <c r="AC456" s="454"/>
      <c r="AD456" s="454"/>
      <c r="AE456" s="454"/>
      <c r="AK456" s="290"/>
      <c r="AN456" s="34"/>
    </row>
    <row r="457" spans="1:40" ht="15.75" customHeight="1">
      <c r="A457" s="454"/>
      <c r="B457" s="454"/>
      <c r="C457" s="454"/>
      <c r="D457" s="454"/>
      <c r="E457" s="454"/>
      <c r="F457" s="454"/>
      <c r="G457" s="454"/>
      <c r="H457" s="454"/>
      <c r="I457" s="454"/>
      <c r="J457" s="454"/>
      <c r="K457" s="454"/>
      <c r="L457" s="454"/>
      <c r="M457" s="454"/>
      <c r="N457" s="454"/>
      <c r="O457" s="454"/>
      <c r="P457" s="454"/>
      <c r="Q457" s="454"/>
      <c r="R457" s="454"/>
      <c r="S457" s="454"/>
      <c r="T457" s="454"/>
      <c r="U457" s="454"/>
      <c r="V457" s="454"/>
      <c r="W457" s="454"/>
      <c r="Y457" s="459"/>
      <c r="Z457" s="454"/>
      <c r="AA457" s="224"/>
      <c r="AB457" s="454"/>
      <c r="AC457" s="454"/>
      <c r="AD457" s="454"/>
      <c r="AE457" s="454"/>
      <c r="AK457" s="290"/>
      <c r="AN457" s="34"/>
    </row>
    <row r="458" spans="1:40" ht="15.75" customHeight="1">
      <c r="A458" s="454"/>
      <c r="B458" s="454"/>
      <c r="C458" s="454"/>
      <c r="D458" s="454"/>
      <c r="E458" s="454"/>
      <c r="F458" s="454"/>
      <c r="G458" s="454"/>
      <c r="H458" s="454"/>
      <c r="I458" s="454"/>
      <c r="J458" s="454"/>
      <c r="K458" s="454"/>
      <c r="L458" s="454"/>
      <c r="M458" s="454"/>
      <c r="N458" s="454"/>
      <c r="O458" s="454"/>
      <c r="P458" s="454"/>
      <c r="Q458" s="454"/>
      <c r="R458" s="454"/>
      <c r="S458" s="454"/>
      <c r="T458" s="454"/>
      <c r="U458" s="454"/>
      <c r="V458" s="454"/>
      <c r="W458" s="454"/>
      <c r="Y458" s="459"/>
      <c r="Z458" s="454"/>
      <c r="AA458" s="224"/>
      <c r="AB458" s="454"/>
      <c r="AC458" s="454"/>
      <c r="AD458" s="454"/>
      <c r="AE458" s="454"/>
      <c r="AK458" s="290"/>
      <c r="AN458" s="34"/>
    </row>
    <row r="459" spans="1:40" ht="15.75" customHeight="1">
      <c r="A459" s="454"/>
      <c r="B459" s="454"/>
      <c r="C459" s="454"/>
      <c r="D459" s="454"/>
      <c r="E459" s="454"/>
      <c r="F459" s="454"/>
      <c r="G459" s="454"/>
      <c r="H459" s="454"/>
      <c r="I459" s="454"/>
      <c r="J459" s="454"/>
      <c r="K459" s="454"/>
      <c r="L459" s="454"/>
      <c r="M459" s="454"/>
      <c r="N459" s="454"/>
      <c r="O459" s="454"/>
      <c r="P459" s="454"/>
      <c r="Q459" s="454"/>
      <c r="R459" s="454"/>
      <c r="S459" s="454"/>
      <c r="T459" s="454"/>
      <c r="U459" s="454"/>
      <c r="V459" s="454"/>
      <c r="W459" s="454"/>
      <c r="Y459" s="459"/>
      <c r="Z459" s="454"/>
      <c r="AA459" s="224"/>
      <c r="AB459" s="454"/>
      <c r="AC459" s="454"/>
      <c r="AD459" s="454"/>
      <c r="AE459" s="454"/>
      <c r="AK459" s="290"/>
      <c r="AN459" s="34"/>
    </row>
    <row r="460" spans="1:40" ht="15.75" customHeight="1">
      <c r="A460" s="454"/>
      <c r="B460" s="454"/>
      <c r="C460" s="454"/>
      <c r="D460" s="454"/>
      <c r="E460" s="454"/>
      <c r="F460" s="454"/>
      <c r="G460" s="454"/>
      <c r="H460" s="454"/>
      <c r="I460" s="454"/>
      <c r="J460" s="454"/>
      <c r="K460" s="454"/>
      <c r="L460" s="454"/>
      <c r="M460" s="454"/>
      <c r="N460" s="454"/>
      <c r="O460" s="454"/>
      <c r="P460" s="454"/>
      <c r="Q460" s="454"/>
      <c r="R460" s="454"/>
      <c r="S460" s="454"/>
      <c r="T460" s="454"/>
      <c r="U460" s="454"/>
      <c r="V460" s="454"/>
      <c r="W460" s="454"/>
      <c r="Y460" s="459"/>
      <c r="Z460" s="454"/>
      <c r="AA460" s="224"/>
      <c r="AB460" s="454"/>
      <c r="AC460" s="454"/>
      <c r="AD460" s="454"/>
      <c r="AE460" s="454"/>
      <c r="AK460" s="290"/>
      <c r="AN460" s="34"/>
    </row>
    <row r="461" spans="1:40" ht="15.75" customHeight="1">
      <c r="A461" s="454"/>
      <c r="B461" s="454"/>
      <c r="C461" s="454"/>
      <c r="D461" s="454"/>
      <c r="E461" s="454"/>
      <c r="F461" s="454"/>
      <c r="G461" s="454"/>
      <c r="H461" s="454"/>
      <c r="I461" s="454"/>
      <c r="J461" s="454"/>
      <c r="K461" s="454"/>
      <c r="L461" s="454"/>
      <c r="M461" s="454"/>
      <c r="N461" s="454"/>
      <c r="O461" s="454"/>
      <c r="P461" s="454"/>
      <c r="Q461" s="454"/>
      <c r="R461" s="454"/>
      <c r="S461" s="454"/>
      <c r="T461" s="454"/>
      <c r="U461" s="454"/>
      <c r="V461" s="454"/>
      <c r="W461" s="454"/>
      <c r="Y461" s="459"/>
      <c r="Z461" s="454"/>
      <c r="AA461" s="224"/>
      <c r="AB461" s="454"/>
      <c r="AC461" s="454"/>
      <c r="AD461" s="454"/>
      <c r="AE461" s="454"/>
      <c r="AK461" s="290"/>
      <c r="AN461" s="34"/>
    </row>
    <row r="462" spans="1:40" ht="15.75" customHeight="1">
      <c r="A462" s="454"/>
      <c r="B462" s="454"/>
      <c r="C462" s="454"/>
      <c r="D462" s="454"/>
      <c r="E462" s="454"/>
      <c r="F462" s="454"/>
      <c r="G462" s="454"/>
      <c r="H462" s="454"/>
      <c r="I462" s="454"/>
      <c r="J462" s="454"/>
      <c r="K462" s="454"/>
      <c r="L462" s="454"/>
      <c r="M462" s="454"/>
      <c r="N462" s="454"/>
      <c r="O462" s="454"/>
      <c r="P462" s="454"/>
      <c r="Q462" s="454"/>
      <c r="R462" s="454"/>
      <c r="S462" s="454"/>
      <c r="T462" s="454"/>
      <c r="U462" s="454"/>
      <c r="V462" s="454"/>
      <c r="W462" s="454"/>
      <c r="Y462" s="459"/>
      <c r="Z462" s="454"/>
      <c r="AA462" s="224"/>
      <c r="AB462" s="454"/>
      <c r="AC462" s="454"/>
      <c r="AD462" s="454"/>
      <c r="AE462" s="454"/>
      <c r="AK462" s="290"/>
      <c r="AN462" s="34"/>
    </row>
    <row r="463" spans="1:40" ht="15.75" customHeight="1">
      <c r="A463" s="454"/>
      <c r="B463" s="454"/>
      <c r="C463" s="454"/>
      <c r="D463" s="454"/>
      <c r="E463" s="454"/>
      <c r="F463" s="454"/>
      <c r="G463" s="454"/>
      <c r="H463" s="454"/>
      <c r="I463" s="454"/>
      <c r="J463" s="454"/>
      <c r="K463" s="454"/>
      <c r="L463" s="454"/>
      <c r="M463" s="454"/>
      <c r="N463" s="454"/>
      <c r="O463" s="454"/>
      <c r="P463" s="454"/>
      <c r="Q463" s="454"/>
      <c r="R463" s="454"/>
      <c r="S463" s="454"/>
      <c r="T463" s="454"/>
      <c r="U463" s="454"/>
      <c r="V463" s="454"/>
      <c r="W463" s="454"/>
      <c r="Y463" s="459"/>
      <c r="Z463" s="454"/>
      <c r="AA463" s="224"/>
      <c r="AB463" s="454"/>
      <c r="AC463" s="454"/>
      <c r="AD463" s="454"/>
      <c r="AE463" s="454"/>
      <c r="AK463" s="290"/>
      <c r="AN463" s="34"/>
    </row>
    <row r="464" spans="1:40" ht="15.75" customHeight="1">
      <c r="A464" s="454"/>
      <c r="B464" s="454"/>
      <c r="C464" s="454"/>
      <c r="D464" s="454"/>
      <c r="E464" s="454"/>
      <c r="F464" s="454"/>
      <c r="G464" s="454"/>
      <c r="H464" s="454"/>
      <c r="I464" s="454"/>
      <c r="J464" s="454"/>
      <c r="K464" s="454"/>
      <c r="L464" s="454"/>
      <c r="M464" s="454"/>
      <c r="N464" s="454"/>
      <c r="O464" s="454"/>
      <c r="P464" s="454"/>
      <c r="Q464" s="454"/>
      <c r="R464" s="454"/>
      <c r="S464" s="454"/>
      <c r="T464" s="454"/>
      <c r="U464" s="454"/>
      <c r="V464" s="454"/>
      <c r="W464" s="454"/>
      <c r="Y464" s="459"/>
      <c r="Z464" s="454"/>
      <c r="AA464" s="224"/>
      <c r="AB464" s="454"/>
      <c r="AC464" s="454"/>
      <c r="AD464" s="454"/>
      <c r="AE464" s="454"/>
      <c r="AK464" s="290"/>
      <c r="AN464" s="34"/>
    </row>
    <row r="465" spans="1:40" ht="15.75" customHeight="1">
      <c r="A465" s="454"/>
      <c r="B465" s="454"/>
      <c r="C465" s="454"/>
      <c r="D465" s="454"/>
      <c r="E465" s="454"/>
      <c r="F465" s="454"/>
      <c r="G465" s="454"/>
      <c r="H465" s="454"/>
      <c r="I465" s="454"/>
      <c r="J465" s="454"/>
      <c r="K465" s="454"/>
      <c r="L465" s="454"/>
      <c r="M465" s="454"/>
      <c r="N465" s="454"/>
      <c r="O465" s="454"/>
      <c r="P465" s="454"/>
      <c r="Q465" s="454"/>
      <c r="R465" s="454"/>
      <c r="S465" s="454"/>
      <c r="T465" s="454"/>
      <c r="U465" s="454"/>
      <c r="V465" s="454"/>
      <c r="W465" s="454"/>
      <c r="Y465" s="459"/>
      <c r="Z465" s="454"/>
      <c r="AA465" s="224"/>
      <c r="AB465" s="454"/>
      <c r="AC465" s="454"/>
      <c r="AD465" s="454"/>
      <c r="AE465" s="454"/>
      <c r="AK465" s="290"/>
      <c r="AN465" s="34"/>
    </row>
    <row r="466" spans="1:40" ht="15.75" customHeight="1">
      <c r="A466" s="454"/>
      <c r="B466" s="454"/>
      <c r="C466" s="454"/>
      <c r="D466" s="454"/>
      <c r="E466" s="454"/>
      <c r="F466" s="454"/>
      <c r="G466" s="454"/>
      <c r="H466" s="454"/>
      <c r="I466" s="454"/>
      <c r="J466" s="454"/>
      <c r="K466" s="454"/>
      <c r="L466" s="454"/>
      <c r="M466" s="454"/>
      <c r="N466" s="454"/>
      <c r="O466" s="454"/>
      <c r="P466" s="454"/>
      <c r="Q466" s="454"/>
      <c r="R466" s="454"/>
      <c r="S466" s="454"/>
      <c r="T466" s="454"/>
      <c r="U466" s="454"/>
      <c r="V466" s="454"/>
      <c r="W466" s="454"/>
      <c r="Y466" s="459"/>
      <c r="Z466" s="454"/>
      <c r="AA466" s="224"/>
      <c r="AB466" s="454"/>
      <c r="AC466" s="454"/>
      <c r="AD466" s="454"/>
      <c r="AE466" s="454"/>
      <c r="AK466" s="290"/>
      <c r="AN466" s="34"/>
    </row>
    <row r="467" spans="1:40" ht="15.75" customHeight="1">
      <c r="A467" s="454"/>
      <c r="B467" s="454"/>
      <c r="C467" s="454"/>
      <c r="D467" s="454"/>
      <c r="E467" s="454"/>
      <c r="F467" s="454"/>
      <c r="G467" s="454"/>
      <c r="H467" s="454"/>
      <c r="I467" s="454"/>
      <c r="J467" s="454"/>
      <c r="K467" s="454"/>
      <c r="L467" s="454"/>
      <c r="M467" s="454"/>
      <c r="N467" s="454"/>
      <c r="O467" s="454"/>
      <c r="P467" s="454"/>
      <c r="Q467" s="454"/>
      <c r="R467" s="454"/>
      <c r="S467" s="454"/>
      <c r="T467" s="454"/>
      <c r="U467" s="454"/>
      <c r="V467" s="454"/>
      <c r="W467" s="454"/>
      <c r="Y467" s="459"/>
      <c r="Z467" s="454"/>
      <c r="AA467" s="224"/>
      <c r="AB467" s="454"/>
      <c r="AC467" s="454"/>
      <c r="AD467" s="454"/>
      <c r="AE467" s="454"/>
      <c r="AK467" s="290"/>
      <c r="AN467" s="34"/>
    </row>
    <row r="468" spans="1:40" ht="15.75" customHeight="1">
      <c r="A468" s="454"/>
      <c r="B468" s="454"/>
      <c r="C468" s="454"/>
      <c r="D468" s="454"/>
      <c r="E468" s="454"/>
      <c r="F468" s="454"/>
      <c r="G468" s="454"/>
      <c r="H468" s="454"/>
      <c r="I468" s="454"/>
      <c r="J468" s="454"/>
      <c r="K468" s="454"/>
      <c r="L468" s="454"/>
      <c r="M468" s="454"/>
      <c r="N468" s="454"/>
      <c r="O468" s="454"/>
      <c r="P468" s="454"/>
      <c r="Q468" s="454"/>
      <c r="R468" s="454"/>
      <c r="S468" s="454"/>
      <c r="T468" s="454"/>
      <c r="U468" s="454"/>
      <c r="V468" s="454"/>
      <c r="W468" s="454"/>
      <c r="Y468" s="459"/>
      <c r="Z468" s="454"/>
      <c r="AA468" s="224"/>
      <c r="AB468" s="454"/>
      <c r="AC468" s="454"/>
      <c r="AD468" s="454"/>
      <c r="AE468" s="454"/>
      <c r="AK468" s="290"/>
      <c r="AN468" s="34"/>
    </row>
    <row r="469" spans="1:40" ht="15.75" customHeight="1">
      <c r="A469" s="454"/>
      <c r="B469" s="454"/>
      <c r="C469" s="454"/>
      <c r="D469" s="454"/>
      <c r="E469" s="454"/>
      <c r="F469" s="454"/>
      <c r="G469" s="454"/>
      <c r="H469" s="454"/>
      <c r="I469" s="454"/>
      <c r="J469" s="454"/>
      <c r="K469" s="454"/>
      <c r="L469" s="454"/>
      <c r="M469" s="454"/>
      <c r="N469" s="454"/>
      <c r="O469" s="454"/>
      <c r="P469" s="454"/>
      <c r="Q469" s="454"/>
      <c r="R469" s="454"/>
      <c r="S469" s="454"/>
      <c r="T469" s="454"/>
      <c r="U469" s="454"/>
      <c r="V469" s="454"/>
      <c r="W469" s="454"/>
      <c r="Y469" s="459"/>
      <c r="Z469" s="454"/>
      <c r="AA469" s="224"/>
      <c r="AB469" s="454"/>
      <c r="AC469" s="454"/>
      <c r="AD469" s="454"/>
      <c r="AE469" s="454"/>
      <c r="AK469" s="290"/>
      <c r="AN469" s="34"/>
    </row>
    <row r="470" spans="1:40" ht="15.75" customHeight="1">
      <c r="A470" s="454"/>
      <c r="B470" s="454"/>
      <c r="C470" s="454"/>
      <c r="D470" s="454"/>
      <c r="E470" s="454"/>
      <c r="F470" s="454"/>
      <c r="G470" s="454"/>
      <c r="H470" s="454"/>
      <c r="I470" s="454"/>
      <c r="J470" s="454"/>
      <c r="K470" s="454"/>
      <c r="L470" s="454"/>
      <c r="M470" s="454"/>
      <c r="N470" s="454"/>
      <c r="O470" s="454"/>
      <c r="P470" s="454"/>
      <c r="Q470" s="454"/>
      <c r="R470" s="454"/>
      <c r="S470" s="454"/>
      <c r="T470" s="454"/>
      <c r="U470" s="454"/>
      <c r="V470" s="454"/>
      <c r="W470" s="454"/>
      <c r="Y470" s="459"/>
      <c r="Z470" s="454"/>
      <c r="AA470" s="224"/>
      <c r="AB470" s="454"/>
      <c r="AC470" s="454"/>
      <c r="AD470" s="454"/>
      <c r="AE470" s="454"/>
      <c r="AK470" s="290"/>
      <c r="AN470" s="34"/>
    </row>
    <row r="471" spans="1:40" ht="15.75" customHeight="1">
      <c r="A471" s="454"/>
      <c r="B471" s="454"/>
      <c r="C471" s="454"/>
      <c r="D471" s="454"/>
      <c r="E471" s="454"/>
      <c r="F471" s="454"/>
      <c r="G471" s="454"/>
      <c r="H471" s="454"/>
      <c r="I471" s="454"/>
      <c r="J471" s="454"/>
      <c r="K471" s="454"/>
      <c r="L471" s="454"/>
      <c r="M471" s="454"/>
      <c r="N471" s="454"/>
      <c r="O471" s="454"/>
      <c r="P471" s="454"/>
      <c r="Q471" s="454"/>
      <c r="R471" s="454"/>
      <c r="S471" s="454"/>
      <c r="T471" s="454"/>
      <c r="U471" s="454"/>
      <c r="V471" s="454"/>
      <c r="W471" s="454"/>
      <c r="Y471" s="459"/>
      <c r="Z471" s="454"/>
      <c r="AA471" s="224"/>
      <c r="AB471" s="454"/>
      <c r="AC471" s="454"/>
      <c r="AD471" s="454"/>
      <c r="AE471" s="454"/>
      <c r="AK471" s="290"/>
      <c r="AN471" s="34"/>
    </row>
    <row r="472" spans="1:40" ht="15.75" customHeight="1">
      <c r="A472" s="454"/>
      <c r="B472" s="454"/>
      <c r="C472" s="454"/>
      <c r="D472" s="454"/>
      <c r="E472" s="454"/>
      <c r="F472" s="454"/>
      <c r="G472" s="454"/>
      <c r="H472" s="454"/>
      <c r="I472" s="454"/>
      <c r="J472" s="454"/>
      <c r="K472" s="454"/>
      <c r="L472" s="454"/>
      <c r="M472" s="454"/>
      <c r="N472" s="454"/>
      <c r="O472" s="454"/>
      <c r="P472" s="454"/>
      <c r="Q472" s="454"/>
      <c r="R472" s="454"/>
      <c r="S472" s="454"/>
      <c r="T472" s="454"/>
      <c r="U472" s="454"/>
      <c r="V472" s="454"/>
      <c r="W472" s="454"/>
      <c r="Y472" s="459"/>
      <c r="Z472" s="454"/>
      <c r="AA472" s="224"/>
      <c r="AB472" s="454"/>
      <c r="AC472" s="454"/>
      <c r="AD472" s="454"/>
      <c r="AE472" s="454"/>
      <c r="AK472" s="290"/>
      <c r="AN472" s="34"/>
    </row>
    <row r="473" spans="1:40" ht="15.75" customHeight="1">
      <c r="A473" s="454"/>
      <c r="B473" s="454"/>
      <c r="C473" s="454"/>
      <c r="D473" s="454"/>
      <c r="E473" s="454"/>
      <c r="F473" s="454"/>
      <c r="G473" s="454"/>
      <c r="H473" s="454"/>
      <c r="I473" s="454"/>
      <c r="J473" s="454"/>
      <c r="K473" s="454"/>
      <c r="L473" s="454"/>
      <c r="M473" s="454"/>
      <c r="N473" s="454"/>
      <c r="O473" s="454"/>
      <c r="P473" s="454"/>
      <c r="Q473" s="454"/>
      <c r="R473" s="454"/>
      <c r="S473" s="454"/>
      <c r="T473" s="454"/>
      <c r="U473" s="454"/>
      <c r="V473" s="454"/>
      <c r="W473" s="454"/>
      <c r="Y473" s="459"/>
      <c r="Z473" s="454"/>
      <c r="AA473" s="224"/>
      <c r="AB473" s="454"/>
      <c r="AC473" s="454"/>
      <c r="AD473" s="454"/>
      <c r="AE473" s="454"/>
      <c r="AK473" s="290"/>
      <c r="AN473" s="34"/>
    </row>
    <row r="474" spans="1:40" ht="15.75" customHeight="1">
      <c r="A474" s="454"/>
      <c r="B474" s="454"/>
      <c r="C474" s="454"/>
      <c r="D474" s="454"/>
      <c r="E474" s="454"/>
      <c r="F474" s="454"/>
      <c r="G474" s="454"/>
      <c r="H474" s="454"/>
      <c r="I474" s="454"/>
      <c r="J474" s="454"/>
      <c r="K474" s="454"/>
      <c r="L474" s="454"/>
      <c r="M474" s="454"/>
      <c r="N474" s="454"/>
      <c r="O474" s="454"/>
      <c r="P474" s="454"/>
      <c r="Q474" s="454"/>
      <c r="R474" s="454"/>
      <c r="S474" s="454"/>
      <c r="T474" s="454"/>
      <c r="U474" s="454"/>
      <c r="V474" s="454"/>
      <c r="W474" s="454"/>
      <c r="Y474" s="459"/>
      <c r="Z474" s="454"/>
      <c r="AA474" s="224"/>
      <c r="AB474" s="454"/>
      <c r="AC474" s="454"/>
      <c r="AD474" s="454"/>
      <c r="AE474" s="454"/>
      <c r="AK474" s="290"/>
      <c r="AN474" s="34"/>
    </row>
    <row r="475" spans="1:40" ht="15.75" customHeight="1">
      <c r="A475" s="454"/>
      <c r="B475" s="454"/>
      <c r="C475" s="454"/>
      <c r="D475" s="454"/>
      <c r="E475" s="454"/>
      <c r="F475" s="454"/>
      <c r="G475" s="454"/>
      <c r="H475" s="454"/>
      <c r="I475" s="454"/>
      <c r="J475" s="454"/>
      <c r="K475" s="454"/>
      <c r="L475" s="454"/>
      <c r="M475" s="454"/>
      <c r="N475" s="454"/>
      <c r="O475" s="454"/>
      <c r="P475" s="454"/>
      <c r="Q475" s="454"/>
      <c r="R475" s="454"/>
      <c r="S475" s="454"/>
      <c r="T475" s="454"/>
      <c r="U475" s="454"/>
      <c r="V475" s="454"/>
      <c r="W475" s="454"/>
      <c r="Y475" s="459"/>
      <c r="Z475" s="454"/>
      <c r="AA475" s="224"/>
      <c r="AB475" s="454"/>
      <c r="AC475" s="454"/>
      <c r="AD475" s="454"/>
      <c r="AE475" s="454"/>
      <c r="AK475" s="290"/>
      <c r="AN475" s="34"/>
    </row>
    <row r="476" spans="1:40" ht="15.75" customHeight="1">
      <c r="A476" s="454"/>
      <c r="B476" s="454"/>
      <c r="C476" s="454"/>
      <c r="D476" s="454"/>
      <c r="E476" s="454"/>
      <c r="F476" s="454"/>
      <c r="G476" s="454"/>
      <c r="H476" s="454"/>
      <c r="I476" s="454"/>
      <c r="J476" s="454"/>
      <c r="K476" s="454"/>
      <c r="L476" s="454"/>
      <c r="M476" s="454"/>
      <c r="N476" s="454"/>
      <c r="O476" s="454"/>
      <c r="P476" s="454"/>
      <c r="Q476" s="454"/>
      <c r="R476" s="454"/>
      <c r="S476" s="454"/>
      <c r="T476" s="454"/>
      <c r="U476" s="454"/>
      <c r="V476" s="454"/>
      <c r="W476" s="454"/>
      <c r="Y476" s="459"/>
      <c r="Z476" s="454"/>
      <c r="AA476" s="224"/>
      <c r="AB476" s="454"/>
      <c r="AC476" s="454"/>
      <c r="AD476" s="454"/>
      <c r="AE476" s="454"/>
      <c r="AK476" s="290"/>
      <c r="AN476" s="34"/>
    </row>
    <row r="477" spans="1:40" ht="15.75" customHeight="1">
      <c r="A477" s="454"/>
      <c r="B477" s="454"/>
      <c r="C477" s="454"/>
      <c r="D477" s="454"/>
      <c r="E477" s="454"/>
      <c r="F477" s="454"/>
      <c r="G477" s="454"/>
      <c r="H477" s="454"/>
      <c r="I477" s="454"/>
      <c r="J477" s="454"/>
      <c r="K477" s="454"/>
      <c r="L477" s="454"/>
      <c r="M477" s="454"/>
      <c r="N477" s="454"/>
      <c r="O477" s="454"/>
      <c r="P477" s="454"/>
      <c r="Q477" s="454"/>
      <c r="R477" s="454"/>
      <c r="S477" s="454"/>
      <c r="T477" s="454"/>
      <c r="U477" s="454"/>
      <c r="V477" s="454"/>
      <c r="W477" s="454"/>
      <c r="Y477" s="459"/>
      <c r="Z477" s="454"/>
      <c r="AA477" s="224"/>
      <c r="AB477" s="454"/>
      <c r="AC477" s="454"/>
      <c r="AD477" s="454"/>
      <c r="AE477" s="454"/>
      <c r="AK477" s="290"/>
      <c r="AN477" s="34"/>
    </row>
    <row r="478" spans="1:40" ht="15.75" customHeight="1">
      <c r="A478" s="454"/>
      <c r="B478" s="454"/>
      <c r="C478" s="454"/>
      <c r="D478" s="454"/>
      <c r="E478" s="454"/>
      <c r="F478" s="454"/>
      <c r="G478" s="454"/>
      <c r="H478" s="454"/>
      <c r="I478" s="454"/>
      <c r="J478" s="454"/>
      <c r="K478" s="454"/>
      <c r="L478" s="454"/>
      <c r="M478" s="454"/>
      <c r="N478" s="454"/>
      <c r="O478" s="454"/>
      <c r="P478" s="454"/>
      <c r="Q478" s="454"/>
      <c r="R478" s="454"/>
      <c r="S478" s="454"/>
      <c r="T478" s="454"/>
      <c r="U478" s="454"/>
      <c r="V478" s="454"/>
      <c r="W478" s="454"/>
      <c r="Y478" s="459"/>
      <c r="Z478" s="454"/>
      <c r="AA478" s="224"/>
      <c r="AB478" s="454"/>
      <c r="AC478" s="454"/>
      <c r="AD478" s="454"/>
      <c r="AE478" s="454"/>
      <c r="AK478" s="290"/>
      <c r="AN478" s="34"/>
    </row>
    <row r="479" spans="1:40" ht="15.75" customHeight="1">
      <c r="A479" s="454"/>
      <c r="B479" s="454"/>
      <c r="C479" s="454"/>
      <c r="D479" s="454"/>
      <c r="E479" s="454"/>
      <c r="F479" s="454"/>
      <c r="G479" s="454"/>
      <c r="H479" s="454"/>
      <c r="I479" s="454"/>
      <c r="J479" s="454"/>
      <c r="K479" s="454"/>
      <c r="L479" s="454"/>
      <c r="M479" s="454"/>
      <c r="N479" s="454"/>
      <c r="O479" s="454"/>
      <c r="P479" s="454"/>
      <c r="Q479" s="454"/>
      <c r="R479" s="454"/>
      <c r="S479" s="454"/>
      <c r="T479" s="454"/>
      <c r="U479" s="454"/>
      <c r="V479" s="454"/>
      <c r="W479" s="454"/>
      <c r="Y479" s="459"/>
      <c r="Z479" s="454"/>
      <c r="AA479" s="224"/>
      <c r="AB479" s="454"/>
      <c r="AC479" s="454"/>
      <c r="AD479" s="454"/>
      <c r="AE479" s="454"/>
      <c r="AK479" s="290"/>
      <c r="AN479" s="34"/>
    </row>
    <row r="480" spans="1:40" ht="15.75" customHeight="1">
      <c r="A480" s="454"/>
      <c r="B480" s="454"/>
      <c r="C480" s="454"/>
      <c r="D480" s="454"/>
      <c r="E480" s="454"/>
      <c r="F480" s="454"/>
      <c r="G480" s="454"/>
      <c r="H480" s="454"/>
      <c r="I480" s="454"/>
      <c r="J480" s="454"/>
      <c r="K480" s="454"/>
      <c r="L480" s="454"/>
      <c r="M480" s="454"/>
      <c r="N480" s="454"/>
      <c r="O480" s="454"/>
      <c r="P480" s="454"/>
      <c r="Q480" s="454"/>
      <c r="R480" s="454"/>
      <c r="S480" s="454"/>
      <c r="T480" s="454"/>
      <c r="U480" s="454"/>
      <c r="V480" s="454"/>
      <c r="W480" s="454"/>
      <c r="Y480" s="459"/>
      <c r="Z480" s="454"/>
      <c r="AA480" s="224"/>
      <c r="AB480" s="454"/>
      <c r="AC480" s="454"/>
      <c r="AD480" s="454"/>
      <c r="AE480" s="454"/>
      <c r="AK480" s="290"/>
      <c r="AN480" s="34"/>
    </row>
    <row r="481" spans="1:40" ht="15.75" customHeight="1">
      <c r="A481" s="454"/>
      <c r="B481" s="454"/>
      <c r="C481" s="454"/>
      <c r="D481" s="454"/>
      <c r="E481" s="454"/>
      <c r="F481" s="454"/>
      <c r="G481" s="454"/>
      <c r="H481" s="454"/>
      <c r="I481" s="454"/>
      <c r="J481" s="454"/>
      <c r="K481" s="454"/>
      <c r="L481" s="454"/>
      <c r="M481" s="454"/>
      <c r="N481" s="454"/>
      <c r="O481" s="454"/>
      <c r="P481" s="454"/>
      <c r="Q481" s="454"/>
      <c r="R481" s="454"/>
      <c r="S481" s="454"/>
      <c r="T481" s="454"/>
      <c r="U481" s="454"/>
      <c r="V481" s="454"/>
      <c r="W481" s="454"/>
      <c r="Y481" s="459"/>
      <c r="Z481" s="454"/>
      <c r="AA481" s="224"/>
      <c r="AB481" s="454"/>
      <c r="AC481" s="454"/>
      <c r="AD481" s="454"/>
      <c r="AE481" s="454"/>
      <c r="AK481" s="290"/>
      <c r="AN481" s="34"/>
    </row>
    <row r="482" spans="1:40" ht="15.75" customHeight="1">
      <c r="A482" s="454"/>
      <c r="B482" s="454"/>
      <c r="C482" s="454"/>
      <c r="D482" s="454"/>
      <c r="E482" s="454"/>
      <c r="F482" s="454"/>
      <c r="G482" s="454"/>
      <c r="H482" s="454"/>
      <c r="I482" s="454"/>
      <c r="J482" s="454"/>
      <c r="K482" s="454"/>
      <c r="L482" s="454"/>
      <c r="M482" s="454"/>
      <c r="N482" s="454"/>
      <c r="O482" s="454"/>
      <c r="P482" s="454"/>
      <c r="Q482" s="454"/>
      <c r="R482" s="454"/>
      <c r="S482" s="454"/>
      <c r="T482" s="454"/>
      <c r="U482" s="454"/>
      <c r="V482" s="454"/>
      <c r="W482" s="454"/>
      <c r="Y482" s="459"/>
      <c r="Z482" s="454"/>
      <c r="AA482" s="224"/>
      <c r="AB482" s="454"/>
      <c r="AC482" s="454"/>
      <c r="AD482" s="454"/>
      <c r="AE482" s="454"/>
      <c r="AK482" s="290"/>
      <c r="AN482" s="34"/>
    </row>
    <row r="483" spans="1:40" ht="15.75" customHeight="1">
      <c r="A483" s="454"/>
      <c r="B483" s="454"/>
      <c r="C483" s="454"/>
      <c r="D483" s="454"/>
      <c r="E483" s="454"/>
      <c r="F483" s="454"/>
      <c r="G483" s="454"/>
      <c r="H483" s="454"/>
      <c r="I483" s="454"/>
      <c r="J483" s="454"/>
      <c r="K483" s="454"/>
      <c r="L483" s="454"/>
      <c r="M483" s="454"/>
      <c r="N483" s="454"/>
      <c r="O483" s="454"/>
      <c r="P483" s="454"/>
      <c r="Q483" s="454"/>
      <c r="R483" s="454"/>
      <c r="S483" s="454"/>
      <c r="T483" s="454"/>
      <c r="U483" s="454"/>
      <c r="V483" s="454"/>
      <c r="W483" s="454"/>
      <c r="Y483" s="459"/>
      <c r="Z483" s="454"/>
      <c r="AA483" s="224"/>
      <c r="AB483" s="454"/>
      <c r="AC483" s="454"/>
      <c r="AD483" s="454"/>
      <c r="AE483" s="454"/>
      <c r="AK483" s="290"/>
      <c r="AN483" s="34"/>
    </row>
    <row r="484" spans="1:40" ht="15.75" customHeight="1">
      <c r="A484" s="454"/>
      <c r="B484" s="454"/>
      <c r="C484" s="454"/>
      <c r="D484" s="454"/>
      <c r="E484" s="454"/>
      <c r="F484" s="454"/>
      <c r="G484" s="454"/>
      <c r="H484" s="454"/>
      <c r="I484" s="454"/>
      <c r="J484" s="454"/>
      <c r="K484" s="454"/>
      <c r="L484" s="454"/>
      <c r="M484" s="454"/>
      <c r="N484" s="454"/>
      <c r="O484" s="454"/>
      <c r="P484" s="454"/>
      <c r="Q484" s="454"/>
      <c r="R484" s="454"/>
      <c r="S484" s="454"/>
      <c r="T484" s="454"/>
      <c r="U484" s="454"/>
      <c r="V484" s="454"/>
      <c r="W484" s="454"/>
      <c r="Y484" s="459"/>
      <c r="Z484" s="454"/>
      <c r="AA484" s="224"/>
      <c r="AB484" s="454"/>
      <c r="AC484" s="454"/>
      <c r="AD484" s="454"/>
      <c r="AE484" s="454"/>
      <c r="AK484" s="290"/>
      <c r="AN484" s="34"/>
    </row>
    <row r="485" spans="1:40" ht="15.75" customHeight="1">
      <c r="A485" s="454"/>
      <c r="B485" s="454"/>
      <c r="C485" s="454"/>
      <c r="D485" s="454"/>
      <c r="E485" s="454"/>
      <c r="F485" s="454"/>
      <c r="G485" s="454"/>
      <c r="H485" s="454"/>
      <c r="I485" s="454"/>
      <c r="J485" s="454"/>
      <c r="K485" s="454"/>
      <c r="L485" s="454"/>
      <c r="M485" s="454"/>
      <c r="N485" s="454"/>
      <c r="O485" s="454"/>
      <c r="P485" s="454"/>
      <c r="Q485" s="454"/>
      <c r="R485" s="454"/>
      <c r="S485" s="454"/>
      <c r="T485" s="454"/>
      <c r="U485" s="454"/>
      <c r="V485" s="454"/>
      <c r="W485" s="454"/>
      <c r="Y485" s="459"/>
      <c r="Z485" s="454"/>
      <c r="AA485" s="224"/>
      <c r="AB485" s="454"/>
      <c r="AC485" s="454"/>
      <c r="AD485" s="454"/>
      <c r="AE485" s="454"/>
      <c r="AK485" s="290"/>
      <c r="AN485" s="34"/>
    </row>
    <row r="486" spans="1:40" ht="15.75" customHeight="1">
      <c r="A486" s="454"/>
      <c r="B486" s="454"/>
      <c r="C486" s="454"/>
      <c r="D486" s="454"/>
      <c r="E486" s="454"/>
      <c r="F486" s="454"/>
      <c r="G486" s="454"/>
      <c r="H486" s="454"/>
      <c r="I486" s="454"/>
      <c r="J486" s="454"/>
      <c r="K486" s="454"/>
      <c r="L486" s="454"/>
      <c r="M486" s="454"/>
      <c r="N486" s="454"/>
      <c r="O486" s="454"/>
      <c r="P486" s="454"/>
      <c r="Q486" s="454"/>
      <c r="R486" s="454"/>
      <c r="S486" s="454"/>
      <c r="T486" s="454"/>
      <c r="U486" s="454"/>
      <c r="V486" s="454"/>
      <c r="W486" s="454"/>
      <c r="Y486" s="459"/>
      <c r="Z486" s="454"/>
      <c r="AA486" s="224"/>
      <c r="AB486" s="454"/>
      <c r="AC486" s="454"/>
      <c r="AD486" s="454"/>
      <c r="AE486" s="454"/>
      <c r="AK486" s="290"/>
      <c r="AN486" s="34"/>
    </row>
    <row r="487" spans="1:40" ht="15.75" customHeight="1">
      <c r="A487" s="454"/>
      <c r="B487" s="454"/>
      <c r="C487" s="454"/>
      <c r="D487" s="454"/>
      <c r="E487" s="454"/>
      <c r="F487" s="454"/>
      <c r="G487" s="454"/>
      <c r="H487" s="454"/>
      <c r="I487" s="454"/>
      <c r="J487" s="454"/>
      <c r="K487" s="454"/>
      <c r="L487" s="454"/>
      <c r="M487" s="454"/>
      <c r="N487" s="454"/>
      <c r="O487" s="454"/>
      <c r="P487" s="454"/>
      <c r="Q487" s="454"/>
      <c r="R487" s="454"/>
      <c r="S487" s="454"/>
      <c r="T487" s="454"/>
      <c r="U487" s="454"/>
      <c r="V487" s="454"/>
      <c r="W487" s="454"/>
      <c r="Y487" s="459"/>
      <c r="Z487" s="454"/>
      <c r="AA487" s="224"/>
      <c r="AB487" s="454"/>
      <c r="AC487" s="454"/>
      <c r="AD487" s="454"/>
      <c r="AE487" s="454"/>
      <c r="AK487" s="290"/>
      <c r="AN487" s="34"/>
    </row>
    <row r="488" spans="1:40" ht="15.75" customHeight="1">
      <c r="A488" s="454"/>
      <c r="B488" s="454"/>
      <c r="C488" s="454"/>
      <c r="D488" s="454"/>
      <c r="E488" s="454"/>
      <c r="F488" s="454"/>
      <c r="G488" s="454"/>
      <c r="H488" s="454"/>
      <c r="I488" s="454"/>
      <c r="J488" s="454"/>
      <c r="K488" s="454"/>
      <c r="L488" s="454"/>
      <c r="M488" s="454"/>
      <c r="N488" s="454"/>
      <c r="O488" s="454"/>
      <c r="P488" s="454"/>
      <c r="Q488" s="454"/>
      <c r="R488" s="454"/>
      <c r="S488" s="454"/>
      <c r="T488" s="454"/>
      <c r="U488" s="454"/>
      <c r="V488" s="454"/>
      <c r="W488" s="454"/>
      <c r="Y488" s="459"/>
      <c r="Z488" s="454"/>
      <c r="AA488" s="224"/>
      <c r="AB488" s="454"/>
      <c r="AC488" s="454"/>
      <c r="AD488" s="454"/>
      <c r="AE488" s="454"/>
      <c r="AK488" s="290"/>
      <c r="AN488" s="34"/>
    </row>
    <row r="489" spans="1:40" ht="15.75" customHeight="1">
      <c r="A489" s="454"/>
      <c r="B489" s="454"/>
      <c r="C489" s="454"/>
      <c r="D489" s="454"/>
      <c r="E489" s="454"/>
      <c r="F489" s="454"/>
      <c r="G489" s="454"/>
      <c r="H489" s="454"/>
      <c r="I489" s="454"/>
      <c r="J489" s="454"/>
      <c r="K489" s="454"/>
      <c r="L489" s="454"/>
      <c r="M489" s="454"/>
      <c r="N489" s="454"/>
      <c r="O489" s="454"/>
      <c r="P489" s="454"/>
      <c r="Q489" s="454"/>
      <c r="R489" s="454"/>
      <c r="S489" s="454"/>
      <c r="T489" s="454"/>
      <c r="U489" s="454"/>
      <c r="V489" s="454"/>
      <c r="W489" s="454"/>
      <c r="Y489" s="459"/>
      <c r="Z489" s="454"/>
      <c r="AA489" s="224"/>
      <c r="AB489" s="454"/>
      <c r="AC489" s="454"/>
      <c r="AD489" s="454"/>
      <c r="AE489" s="454"/>
      <c r="AK489" s="290"/>
      <c r="AN489" s="34"/>
    </row>
    <row r="490" spans="1:40" ht="15.75" customHeight="1">
      <c r="A490" s="454"/>
      <c r="B490" s="454"/>
      <c r="C490" s="454"/>
      <c r="D490" s="454"/>
      <c r="E490" s="454"/>
      <c r="F490" s="454"/>
      <c r="G490" s="454"/>
      <c r="H490" s="454"/>
      <c r="I490" s="454"/>
      <c r="J490" s="454"/>
      <c r="K490" s="454"/>
      <c r="L490" s="454"/>
      <c r="M490" s="454"/>
      <c r="N490" s="454"/>
      <c r="O490" s="454"/>
      <c r="P490" s="454"/>
      <c r="Q490" s="454"/>
      <c r="R490" s="454"/>
      <c r="S490" s="454"/>
      <c r="T490" s="454"/>
      <c r="U490" s="454"/>
      <c r="V490" s="454"/>
      <c r="W490" s="454"/>
      <c r="Y490" s="459"/>
      <c r="Z490" s="454"/>
      <c r="AA490" s="224"/>
      <c r="AB490" s="454"/>
      <c r="AC490" s="454"/>
      <c r="AD490" s="454"/>
      <c r="AE490" s="454"/>
      <c r="AK490" s="290"/>
      <c r="AN490" s="34"/>
    </row>
    <row r="491" spans="1:40" ht="15.75" customHeight="1">
      <c r="A491" s="454"/>
      <c r="B491" s="454"/>
      <c r="C491" s="454"/>
      <c r="D491" s="454"/>
      <c r="E491" s="454"/>
      <c r="F491" s="454"/>
      <c r="G491" s="454"/>
      <c r="H491" s="454"/>
      <c r="I491" s="454"/>
      <c r="J491" s="454"/>
      <c r="K491" s="454"/>
      <c r="L491" s="454"/>
      <c r="M491" s="454"/>
      <c r="N491" s="454"/>
      <c r="O491" s="454"/>
      <c r="P491" s="454"/>
      <c r="Q491" s="454"/>
      <c r="R491" s="454"/>
      <c r="S491" s="454"/>
      <c r="T491" s="454"/>
      <c r="U491" s="454"/>
      <c r="V491" s="454"/>
      <c r="W491" s="454"/>
      <c r="Y491" s="459"/>
      <c r="Z491" s="454"/>
      <c r="AA491" s="224"/>
      <c r="AB491" s="454"/>
      <c r="AC491" s="454"/>
      <c r="AD491" s="454"/>
      <c r="AE491" s="454"/>
      <c r="AK491" s="290"/>
      <c r="AN491" s="34"/>
    </row>
    <row r="492" spans="1:40" ht="15.75" customHeight="1">
      <c r="A492" s="454"/>
      <c r="B492" s="454"/>
      <c r="C492" s="454"/>
      <c r="D492" s="454"/>
      <c r="E492" s="454"/>
      <c r="F492" s="454"/>
      <c r="G492" s="454"/>
      <c r="H492" s="454"/>
      <c r="I492" s="454"/>
      <c r="J492" s="454"/>
      <c r="K492" s="454"/>
      <c r="L492" s="454"/>
      <c r="M492" s="454"/>
      <c r="N492" s="454"/>
      <c r="O492" s="454"/>
      <c r="P492" s="454"/>
      <c r="Q492" s="454"/>
      <c r="R492" s="454"/>
      <c r="S492" s="454"/>
      <c r="T492" s="454"/>
      <c r="U492" s="454"/>
      <c r="V492" s="454"/>
      <c r="W492" s="454"/>
      <c r="Y492" s="459"/>
      <c r="Z492" s="454"/>
      <c r="AA492" s="224"/>
      <c r="AB492" s="454"/>
      <c r="AC492" s="454"/>
      <c r="AD492" s="454"/>
      <c r="AE492" s="454"/>
      <c r="AK492" s="290"/>
      <c r="AN492" s="34"/>
    </row>
    <row r="493" spans="1:40" ht="15.75" customHeight="1">
      <c r="A493" s="454"/>
      <c r="B493" s="454"/>
      <c r="C493" s="454"/>
      <c r="D493" s="454"/>
      <c r="E493" s="454"/>
      <c r="F493" s="454"/>
      <c r="G493" s="454"/>
      <c r="H493" s="454"/>
      <c r="I493" s="454"/>
      <c r="J493" s="454"/>
      <c r="K493" s="454"/>
      <c r="L493" s="454"/>
      <c r="M493" s="454"/>
      <c r="N493" s="454"/>
      <c r="O493" s="454"/>
      <c r="P493" s="454"/>
      <c r="Q493" s="454"/>
      <c r="R493" s="454"/>
      <c r="S493" s="454"/>
      <c r="T493" s="454"/>
      <c r="U493" s="454"/>
      <c r="V493" s="454"/>
      <c r="W493" s="454"/>
      <c r="Y493" s="459"/>
      <c r="Z493" s="454"/>
      <c r="AA493" s="224"/>
      <c r="AB493" s="454"/>
      <c r="AC493" s="454"/>
      <c r="AD493" s="454"/>
      <c r="AE493" s="454"/>
      <c r="AK493" s="290"/>
      <c r="AN493" s="34"/>
    </row>
    <row r="494" spans="1:40" ht="15.75" customHeight="1">
      <c r="A494" s="454"/>
      <c r="B494" s="454"/>
      <c r="C494" s="454"/>
      <c r="D494" s="454"/>
      <c r="E494" s="454"/>
      <c r="F494" s="454"/>
      <c r="G494" s="454"/>
      <c r="H494" s="454"/>
      <c r="I494" s="454"/>
      <c r="J494" s="454"/>
      <c r="K494" s="454"/>
      <c r="L494" s="454"/>
      <c r="M494" s="454"/>
      <c r="N494" s="454"/>
      <c r="O494" s="454"/>
      <c r="P494" s="454"/>
      <c r="Q494" s="454"/>
      <c r="R494" s="454"/>
      <c r="S494" s="454"/>
      <c r="T494" s="454"/>
      <c r="U494" s="454"/>
      <c r="V494" s="454"/>
      <c r="W494" s="454"/>
      <c r="Y494" s="459"/>
      <c r="Z494" s="454"/>
      <c r="AA494" s="224"/>
      <c r="AB494" s="454"/>
      <c r="AC494" s="454"/>
      <c r="AD494" s="454"/>
      <c r="AE494" s="454"/>
      <c r="AK494" s="290"/>
      <c r="AN494" s="34"/>
    </row>
    <row r="495" spans="1:40" ht="15.75" customHeight="1">
      <c r="A495" s="454"/>
      <c r="B495" s="454"/>
      <c r="C495" s="454"/>
      <c r="D495" s="454"/>
      <c r="E495" s="454"/>
      <c r="F495" s="454"/>
      <c r="G495" s="454"/>
      <c r="H495" s="454"/>
      <c r="I495" s="454"/>
      <c r="J495" s="454"/>
      <c r="K495" s="454"/>
      <c r="L495" s="454"/>
      <c r="M495" s="454"/>
      <c r="N495" s="454"/>
      <c r="O495" s="454"/>
      <c r="P495" s="454"/>
      <c r="Q495" s="454"/>
      <c r="R495" s="454"/>
      <c r="S495" s="454"/>
      <c r="T495" s="454"/>
      <c r="U495" s="454"/>
      <c r="V495" s="454"/>
      <c r="W495" s="454"/>
      <c r="Y495" s="459"/>
      <c r="Z495" s="454"/>
      <c r="AA495" s="224"/>
      <c r="AB495" s="454"/>
      <c r="AC495" s="454"/>
      <c r="AD495" s="454"/>
      <c r="AE495" s="454"/>
      <c r="AK495" s="290"/>
      <c r="AN495" s="34"/>
    </row>
    <row r="496" spans="1:40" ht="15.75" customHeight="1">
      <c r="A496" s="454"/>
      <c r="B496" s="454"/>
      <c r="C496" s="454"/>
      <c r="D496" s="454"/>
      <c r="E496" s="454"/>
      <c r="F496" s="454"/>
      <c r="G496" s="454"/>
      <c r="H496" s="454"/>
      <c r="I496" s="454"/>
      <c r="J496" s="454"/>
      <c r="K496" s="454"/>
      <c r="L496" s="454"/>
      <c r="M496" s="454"/>
      <c r="N496" s="454"/>
      <c r="O496" s="454"/>
      <c r="P496" s="454"/>
      <c r="Q496" s="454"/>
      <c r="R496" s="454"/>
      <c r="S496" s="454"/>
      <c r="T496" s="454"/>
      <c r="U496" s="454"/>
      <c r="V496" s="454"/>
      <c r="W496" s="454"/>
      <c r="Y496" s="459"/>
      <c r="Z496" s="454"/>
      <c r="AA496" s="224"/>
      <c r="AB496" s="454"/>
      <c r="AC496" s="454"/>
      <c r="AD496" s="454"/>
      <c r="AE496" s="454"/>
      <c r="AK496" s="290"/>
      <c r="AN496" s="34"/>
    </row>
    <row r="497" spans="1:40" ht="15.75" customHeight="1">
      <c r="A497" s="454"/>
      <c r="B497" s="454"/>
      <c r="C497" s="454"/>
      <c r="D497" s="454"/>
      <c r="E497" s="454"/>
      <c r="F497" s="454"/>
      <c r="G497" s="454"/>
      <c r="H497" s="454"/>
      <c r="I497" s="454"/>
      <c r="J497" s="454"/>
      <c r="K497" s="454"/>
      <c r="L497" s="454"/>
      <c r="M497" s="454"/>
      <c r="N497" s="454"/>
      <c r="O497" s="454"/>
      <c r="P497" s="454"/>
      <c r="Q497" s="454"/>
      <c r="R497" s="454"/>
      <c r="S497" s="454"/>
      <c r="T497" s="454"/>
      <c r="U497" s="454"/>
      <c r="V497" s="454"/>
      <c r="W497" s="454"/>
      <c r="Y497" s="459"/>
      <c r="Z497" s="454"/>
      <c r="AA497" s="224"/>
      <c r="AB497" s="454"/>
      <c r="AC497" s="454"/>
      <c r="AD497" s="454"/>
      <c r="AE497" s="454"/>
      <c r="AK497" s="290"/>
      <c r="AN497" s="34"/>
    </row>
    <row r="498" spans="1:40" ht="15.75" customHeight="1">
      <c r="A498" s="454"/>
      <c r="B498" s="454"/>
      <c r="C498" s="454"/>
      <c r="D498" s="454"/>
      <c r="E498" s="454"/>
      <c r="F498" s="454"/>
      <c r="G498" s="454"/>
      <c r="H498" s="454"/>
      <c r="I498" s="454"/>
      <c r="J498" s="454"/>
      <c r="K498" s="454"/>
      <c r="L498" s="454"/>
      <c r="M498" s="454"/>
      <c r="N498" s="454"/>
      <c r="O498" s="454"/>
      <c r="P498" s="454"/>
      <c r="Q498" s="454"/>
      <c r="R498" s="454"/>
      <c r="S498" s="454"/>
      <c r="T498" s="454"/>
      <c r="U498" s="454"/>
      <c r="V498" s="454"/>
      <c r="W498" s="454"/>
      <c r="Y498" s="459"/>
      <c r="Z498" s="454"/>
      <c r="AA498" s="224"/>
      <c r="AB498" s="454"/>
      <c r="AC498" s="454"/>
      <c r="AD498" s="454"/>
      <c r="AE498" s="454"/>
      <c r="AK498" s="290"/>
      <c r="AN498" s="34"/>
    </row>
    <row r="499" spans="1:40" ht="15.75" customHeight="1">
      <c r="A499" s="454"/>
      <c r="B499" s="454"/>
      <c r="C499" s="454"/>
      <c r="D499" s="454"/>
      <c r="E499" s="454"/>
      <c r="F499" s="454"/>
      <c r="G499" s="454"/>
      <c r="H499" s="454"/>
      <c r="I499" s="454"/>
      <c r="J499" s="454"/>
      <c r="K499" s="454"/>
      <c r="L499" s="454"/>
      <c r="M499" s="454"/>
      <c r="N499" s="454"/>
      <c r="O499" s="454"/>
      <c r="P499" s="454"/>
      <c r="Q499" s="454"/>
      <c r="R499" s="454"/>
      <c r="S499" s="454"/>
      <c r="T499" s="454"/>
      <c r="U499" s="454"/>
      <c r="V499" s="454"/>
      <c r="W499" s="454"/>
      <c r="Y499" s="459"/>
      <c r="Z499" s="454"/>
      <c r="AA499" s="224"/>
      <c r="AB499" s="454"/>
      <c r="AC499" s="454"/>
      <c r="AD499" s="454"/>
      <c r="AE499" s="454"/>
      <c r="AK499" s="290"/>
      <c r="AN499" s="34"/>
    </row>
    <row r="500" spans="1:40" ht="15.75" customHeight="1">
      <c r="A500" s="454"/>
      <c r="B500" s="454"/>
      <c r="C500" s="454"/>
      <c r="D500" s="454"/>
      <c r="E500" s="454"/>
      <c r="F500" s="454"/>
      <c r="G500" s="454"/>
      <c r="H500" s="454"/>
      <c r="I500" s="454"/>
      <c r="J500" s="454"/>
      <c r="K500" s="454"/>
      <c r="L500" s="454"/>
      <c r="M500" s="454"/>
      <c r="N500" s="454"/>
      <c r="O500" s="454"/>
      <c r="P500" s="454"/>
      <c r="Q500" s="454"/>
      <c r="R500" s="454"/>
      <c r="S500" s="454"/>
      <c r="T500" s="454"/>
      <c r="U500" s="454"/>
      <c r="V500" s="454"/>
      <c r="W500" s="454"/>
      <c r="Y500" s="459"/>
      <c r="Z500" s="454"/>
      <c r="AA500" s="224"/>
      <c r="AB500" s="454"/>
      <c r="AC500" s="454"/>
      <c r="AD500" s="454"/>
      <c r="AE500" s="454"/>
      <c r="AK500" s="290"/>
      <c r="AN500" s="34"/>
    </row>
    <row r="501" spans="1:40" ht="15.75" customHeight="1">
      <c r="A501" s="454"/>
      <c r="B501" s="454"/>
      <c r="C501" s="454"/>
      <c r="D501" s="454"/>
      <c r="E501" s="454"/>
      <c r="F501" s="454"/>
      <c r="G501" s="454"/>
      <c r="H501" s="454"/>
      <c r="I501" s="454"/>
      <c r="J501" s="454"/>
      <c r="K501" s="454"/>
      <c r="L501" s="454"/>
      <c r="M501" s="454"/>
      <c r="N501" s="454"/>
      <c r="O501" s="454"/>
      <c r="P501" s="454"/>
      <c r="Q501" s="454"/>
      <c r="R501" s="454"/>
      <c r="S501" s="454"/>
      <c r="T501" s="454"/>
      <c r="U501" s="454"/>
      <c r="V501" s="454"/>
      <c r="W501" s="454"/>
      <c r="Y501" s="459"/>
      <c r="Z501" s="454"/>
      <c r="AA501" s="224"/>
      <c r="AB501" s="454"/>
      <c r="AC501" s="454"/>
      <c r="AD501" s="454"/>
      <c r="AE501" s="454"/>
      <c r="AK501" s="290"/>
      <c r="AN501" s="34"/>
    </row>
    <row r="502" spans="1:40" ht="15.75" customHeight="1">
      <c r="A502" s="454"/>
      <c r="B502" s="454"/>
      <c r="C502" s="454"/>
      <c r="D502" s="454"/>
      <c r="E502" s="454"/>
      <c r="F502" s="454"/>
      <c r="G502" s="454"/>
      <c r="H502" s="454"/>
      <c r="I502" s="454"/>
      <c r="J502" s="454"/>
      <c r="K502" s="454"/>
      <c r="L502" s="454"/>
      <c r="M502" s="454"/>
      <c r="N502" s="454"/>
      <c r="O502" s="454"/>
      <c r="P502" s="454"/>
      <c r="Q502" s="454"/>
      <c r="R502" s="454"/>
      <c r="S502" s="454"/>
      <c r="T502" s="454"/>
      <c r="U502" s="454"/>
      <c r="V502" s="454"/>
      <c r="W502" s="454"/>
      <c r="Y502" s="459"/>
      <c r="Z502" s="454"/>
      <c r="AA502" s="224"/>
      <c r="AB502" s="454"/>
      <c r="AC502" s="454"/>
      <c r="AD502" s="454"/>
      <c r="AE502" s="454"/>
      <c r="AK502" s="290"/>
      <c r="AN502" s="34"/>
    </row>
    <row r="503" spans="1:40" ht="15.75" customHeight="1">
      <c r="A503" s="454"/>
      <c r="B503" s="454"/>
      <c r="C503" s="454"/>
      <c r="D503" s="454"/>
      <c r="E503" s="454"/>
      <c r="F503" s="454"/>
      <c r="G503" s="454"/>
      <c r="H503" s="454"/>
      <c r="I503" s="454"/>
      <c r="J503" s="454"/>
      <c r="K503" s="454"/>
      <c r="L503" s="454"/>
      <c r="M503" s="454"/>
      <c r="N503" s="454"/>
      <c r="O503" s="454"/>
      <c r="P503" s="454"/>
      <c r="Q503" s="454"/>
      <c r="R503" s="454"/>
      <c r="S503" s="454"/>
      <c r="T503" s="454"/>
      <c r="U503" s="454"/>
      <c r="V503" s="454"/>
      <c r="W503" s="454"/>
      <c r="Y503" s="459"/>
      <c r="Z503" s="454"/>
      <c r="AA503" s="224"/>
      <c r="AB503" s="454"/>
      <c r="AC503" s="454"/>
      <c r="AD503" s="454"/>
      <c r="AE503" s="454"/>
      <c r="AK503" s="290"/>
      <c r="AN503" s="34"/>
    </row>
    <row r="504" spans="1:40" ht="15.75" customHeight="1">
      <c r="A504" s="454"/>
      <c r="B504" s="454"/>
      <c r="C504" s="454"/>
      <c r="D504" s="454"/>
      <c r="E504" s="454"/>
      <c r="F504" s="454"/>
      <c r="G504" s="454"/>
      <c r="H504" s="454"/>
      <c r="I504" s="454"/>
      <c r="J504" s="454"/>
      <c r="K504" s="454"/>
      <c r="L504" s="454"/>
      <c r="M504" s="454"/>
      <c r="N504" s="454"/>
      <c r="O504" s="454"/>
      <c r="P504" s="454"/>
      <c r="Q504" s="454"/>
      <c r="R504" s="454"/>
      <c r="S504" s="454"/>
      <c r="T504" s="454"/>
      <c r="U504" s="454"/>
      <c r="V504" s="454"/>
      <c r="W504" s="454"/>
      <c r="Y504" s="459"/>
      <c r="Z504" s="454"/>
      <c r="AA504" s="224"/>
      <c r="AB504" s="454"/>
      <c r="AC504" s="454"/>
      <c r="AD504" s="454"/>
      <c r="AE504" s="454"/>
      <c r="AK504" s="290"/>
      <c r="AN504" s="34"/>
    </row>
    <row r="505" spans="1:40" ht="15.75" customHeight="1">
      <c r="A505" s="454"/>
      <c r="B505" s="454"/>
      <c r="C505" s="454"/>
      <c r="D505" s="454"/>
      <c r="E505" s="454"/>
      <c r="F505" s="454"/>
      <c r="G505" s="454"/>
      <c r="H505" s="454"/>
      <c r="I505" s="454"/>
      <c r="J505" s="454"/>
      <c r="K505" s="454"/>
      <c r="L505" s="454"/>
      <c r="M505" s="454"/>
      <c r="N505" s="454"/>
      <c r="O505" s="454"/>
      <c r="P505" s="454"/>
      <c r="Q505" s="454"/>
      <c r="R505" s="454"/>
      <c r="S505" s="454"/>
      <c r="T505" s="454"/>
      <c r="U505" s="454"/>
      <c r="V505" s="454"/>
      <c r="W505" s="454"/>
      <c r="Y505" s="459"/>
      <c r="Z505" s="454"/>
      <c r="AA505" s="224"/>
      <c r="AB505" s="454"/>
      <c r="AC505" s="454"/>
      <c r="AD505" s="454"/>
      <c r="AE505" s="454"/>
      <c r="AK505" s="290"/>
      <c r="AN505" s="34"/>
    </row>
    <row r="506" spans="1:40" ht="15.75" customHeight="1">
      <c r="A506" s="454"/>
      <c r="B506" s="454"/>
      <c r="C506" s="454"/>
      <c r="D506" s="454"/>
      <c r="E506" s="454"/>
      <c r="F506" s="454"/>
      <c r="G506" s="454"/>
      <c r="H506" s="454"/>
      <c r="I506" s="454"/>
      <c r="J506" s="454"/>
      <c r="K506" s="454"/>
      <c r="L506" s="454"/>
      <c r="M506" s="454"/>
      <c r="N506" s="454"/>
      <c r="O506" s="454"/>
      <c r="P506" s="454"/>
      <c r="Q506" s="454"/>
      <c r="R506" s="454"/>
      <c r="S506" s="454"/>
      <c r="T506" s="454"/>
      <c r="U506" s="454"/>
      <c r="V506" s="454"/>
      <c r="W506" s="454"/>
      <c r="Y506" s="459"/>
      <c r="Z506" s="454"/>
      <c r="AA506" s="224"/>
      <c r="AB506" s="454"/>
      <c r="AC506" s="454"/>
      <c r="AD506" s="454"/>
      <c r="AE506" s="454"/>
      <c r="AK506" s="290"/>
      <c r="AN506" s="34"/>
    </row>
    <row r="507" spans="1:40" ht="15.75" customHeight="1">
      <c r="A507" s="454"/>
      <c r="B507" s="454"/>
      <c r="C507" s="454"/>
      <c r="D507" s="454"/>
      <c r="E507" s="454"/>
      <c r="F507" s="454"/>
      <c r="G507" s="454"/>
      <c r="H507" s="454"/>
      <c r="I507" s="454"/>
      <c r="J507" s="454"/>
      <c r="K507" s="454"/>
      <c r="L507" s="454"/>
      <c r="M507" s="454"/>
      <c r="N507" s="454"/>
      <c r="O507" s="454"/>
      <c r="P507" s="454"/>
      <c r="Q507" s="454"/>
      <c r="R507" s="454"/>
      <c r="S507" s="454"/>
      <c r="T507" s="454"/>
      <c r="U507" s="454"/>
      <c r="V507" s="454"/>
      <c r="W507" s="454"/>
      <c r="Y507" s="459"/>
      <c r="Z507" s="454"/>
      <c r="AA507" s="224"/>
      <c r="AB507" s="454"/>
      <c r="AC507" s="454"/>
      <c r="AD507" s="454"/>
      <c r="AE507" s="454"/>
      <c r="AK507" s="290"/>
      <c r="AN507" s="34"/>
    </row>
    <row r="508" spans="1:40" ht="15.75" customHeight="1">
      <c r="A508" s="454"/>
      <c r="B508" s="454"/>
      <c r="C508" s="454"/>
      <c r="D508" s="454"/>
      <c r="E508" s="454"/>
      <c r="F508" s="454"/>
      <c r="G508" s="454"/>
      <c r="H508" s="454"/>
      <c r="I508" s="454"/>
      <c r="J508" s="454"/>
      <c r="K508" s="454"/>
      <c r="L508" s="454"/>
      <c r="M508" s="454"/>
      <c r="N508" s="454"/>
      <c r="O508" s="454"/>
      <c r="P508" s="454"/>
      <c r="Q508" s="454"/>
      <c r="R508" s="454"/>
      <c r="S508" s="454"/>
      <c r="T508" s="454"/>
      <c r="U508" s="454"/>
      <c r="V508" s="454"/>
      <c r="W508" s="454"/>
      <c r="Y508" s="459"/>
      <c r="Z508" s="454"/>
      <c r="AA508" s="224"/>
      <c r="AB508" s="454"/>
      <c r="AC508" s="454"/>
      <c r="AD508" s="454"/>
      <c r="AE508" s="454"/>
      <c r="AK508" s="290"/>
      <c r="AN508" s="34"/>
    </row>
    <row r="509" spans="1:40" ht="15.75" customHeight="1">
      <c r="A509" s="454"/>
      <c r="B509" s="454"/>
      <c r="C509" s="454"/>
      <c r="D509" s="454"/>
      <c r="E509" s="454"/>
      <c r="F509" s="454"/>
      <c r="G509" s="454"/>
      <c r="H509" s="454"/>
      <c r="I509" s="454"/>
      <c r="J509" s="454"/>
      <c r="K509" s="454"/>
      <c r="L509" s="454"/>
      <c r="M509" s="454"/>
      <c r="N509" s="454"/>
      <c r="O509" s="454"/>
      <c r="P509" s="454"/>
      <c r="Q509" s="454"/>
      <c r="R509" s="454"/>
      <c r="S509" s="454"/>
      <c r="T509" s="454"/>
      <c r="U509" s="454"/>
      <c r="V509" s="454"/>
      <c r="W509" s="454"/>
      <c r="Y509" s="459"/>
      <c r="Z509" s="454"/>
      <c r="AA509" s="224"/>
      <c r="AB509" s="454"/>
      <c r="AC509" s="454"/>
      <c r="AD509" s="454"/>
      <c r="AE509" s="454"/>
      <c r="AK509" s="290"/>
      <c r="AN509" s="34"/>
    </row>
    <row r="510" spans="1:40" ht="15.75" customHeight="1">
      <c r="A510" s="454"/>
      <c r="B510" s="454"/>
      <c r="C510" s="454"/>
      <c r="D510" s="454"/>
      <c r="E510" s="454"/>
      <c r="F510" s="454"/>
      <c r="G510" s="454"/>
      <c r="H510" s="454"/>
      <c r="I510" s="454"/>
      <c r="J510" s="454"/>
      <c r="K510" s="454"/>
      <c r="L510" s="454"/>
      <c r="M510" s="454"/>
      <c r="N510" s="454"/>
      <c r="O510" s="454"/>
      <c r="P510" s="454"/>
      <c r="Q510" s="454"/>
      <c r="R510" s="454"/>
      <c r="S510" s="454"/>
      <c r="T510" s="454"/>
      <c r="U510" s="454"/>
      <c r="V510" s="454"/>
      <c r="W510" s="454"/>
      <c r="Y510" s="459"/>
      <c r="Z510" s="454"/>
      <c r="AA510" s="224"/>
      <c r="AB510" s="454"/>
      <c r="AC510" s="454"/>
      <c r="AD510" s="454"/>
      <c r="AE510" s="454"/>
      <c r="AK510" s="290"/>
      <c r="AN510" s="34"/>
    </row>
    <row r="511" spans="1:40" ht="15.75" customHeight="1">
      <c r="A511" s="454"/>
      <c r="B511" s="454"/>
      <c r="C511" s="454"/>
      <c r="D511" s="454"/>
      <c r="E511" s="454"/>
      <c r="F511" s="454"/>
      <c r="G511" s="454"/>
      <c r="H511" s="454"/>
      <c r="I511" s="454"/>
      <c r="J511" s="454"/>
      <c r="K511" s="454"/>
      <c r="L511" s="454"/>
      <c r="M511" s="454"/>
      <c r="N511" s="454"/>
      <c r="O511" s="454"/>
      <c r="P511" s="454"/>
      <c r="Q511" s="454"/>
      <c r="R511" s="454"/>
      <c r="S511" s="454"/>
      <c r="T511" s="454"/>
      <c r="U511" s="454"/>
      <c r="V511" s="454"/>
      <c r="W511" s="454"/>
      <c r="Y511" s="459"/>
      <c r="Z511" s="454"/>
      <c r="AA511" s="224"/>
      <c r="AB511" s="454"/>
      <c r="AC511" s="454"/>
      <c r="AD511" s="454"/>
      <c r="AE511" s="454"/>
      <c r="AK511" s="290"/>
      <c r="AN511" s="34"/>
    </row>
    <row r="512" spans="1:40" ht="15.75" customHeight="1">
      <c r="A512" s="454"/>
      <c r="B512" s="454"/>
      <c r="C512" s="454"/>
      <c r="D512" s="454"/>
      <c r="E512" s="454"/>
      <c r="F512" s="454"/>
      <c r="G512" s="454"/>
      <c r="H512" s="454"/>
      <c r="I512" s="454"/>
      <c r="J512" s="454"/>
      <c r="K512" s="454"/>
      <c r="L512" s="454"/>
      <c r="M512" s="454"/>
      <c r="N512" s="454"/>
      <c r="O512" s="454"/>
      <c r="P512" s="454"/>
      <c r="Q512" s="454"/>
      <c r="R512" s="454"/>
      <c r="S512" s="454"/>
      <c r="T512" s="454"/>
      <c r="U512" s="454"/>
      <c r="V512" s="454"/>
      <c r="W512" s="454"/>
      <c r="Y512" s="459"/>
      <c r="Z512" s="454"/>
      <c r="AA512" s="224"/>
      <c r="AB512" s="454"/>
      <c r="AC512" s="454"/>
      <c r="AD512" s="454"/>
      <c r="AE512" s="454"/>
      <c r="AK512" s="290"/>
      <c r="AN512" s="34"/>
    </row>
    <row r="513" spans="1:40" ht="15.75" customHeight="1">
      <c r="A513" s="454"/>
      <c r="B513" s="454"/>
      <c r="C513" s="454"/>
      <c r="D513" s="454"/>
      <c r="E513" s="454"/>
      <c r="F513" s="454"/>
      <c r="G513" s="454"/>
      <c r="H513" s="454"/>
      <c r="I513" s="454"/>
      <c r="J513" s="454"/>
      <c r="K513" s="454"/>
      <c r="L513" s="454"/>
      <c r="M513" s="454"/>
      <c r="N513" s="454"/>
      <c r="O513" s="454"/>
      <c r="P513" s="454"/>
      <c r="Q513" s="454"/>
      <c r="R513" s="454"/>
      <c r="S513" s="454"/>
      <c r="T513" s="454"/>
      <c r="U513" s="454"/>
      <c r="V513" s="454"/>
      <c r="W513" s="454"/>
      <c r="Y513" s="459"/>
      <c r="Z513" s="454"/>
      <c r="AA513" s="224"/>
      <c r="AB513" s="454"/>
      <c r="AC513" s="454"/>
      <c r="AD513" s="454"/>
      <c r="AE513" s="454"/>
      <c r="AK513" s="290"/>
      <c r="AN513" s="34"/>
    </row>
    <row r="514" spans="1:40" ht="15.75" customHeight="1">
      <c r="A514" s="454"/>
      <c r="B514" s="454"/>
      <c r="C514" s="454"/>
      <c r="D514" s="454"/>
      <c r="E514" s="454"/>
      <c r="F514" s="454"/>
      <c r="G514" s="454"/>
      <c r="H514" s="454"/>
      <c r="I514" s="454"/>
      <c r="J514" s="454"/>
      <c r="K514" s="454"/>
      <c r="L514" s="454"/>
      <c r="M514" s="454"/>
      <c r="N514" s="454"/>
      <c r="O514" s="454"/>
      <c r="P514" s="454"/>
      <c r="Q514" s="454"/>
      <c r="R514" s="454"/>
      <c r="S514" s="454"/>
      <c r="T514" s="454"/>
      <c r="U514" s="454"/>
      <c r="V514" s="454"/>
      <c r="W514" s="454"/>
      <c r="Y514" s="459"/>
      <c r="Z514" s="454"/>
      <c r="AA514" s="224"/>
      <c r="AB514" s="454"/>
      <c r="AC514" s="454"/>
      <c r="AD514" s="454"/>
      <c r="AE514" s="454"/>
      <c r="AK514" s="290"/>
      <c r="AN514" s="34"/>
    </row>
    <row r="515" spans="1:40" ht="15.75" customHeight="1">
      <c r="A515" s="454"/>
      <c r="B515" s="454"/>
      <c r="C515" s="454"/>
      <c r="D515" s="454"/>
      <c r="E515" s="454"/>
      <c r="F515" s="454"/>
      <c r="G515" s="454"/>
      <c r="H515" s="454"/>
      <c r="I515" s="454"/>
      <c r="J515" s="454"/>
      <c r="K515" s="454"/>
      <c r="L515" s="454"/>
      <c r="M515" s="454"/>
      <c r="N515" s="454"/>
      <c r="O515" s="454"/>
      <c r="P515" s="454"/>
      <c r="Q515" s="454"/>
      <c r="R515" s="454"/>
      <c r="S515" s="454"/>
      <c r="T515" s="454"/>
      <c r="U515" s="454"/>
      <c r="V515" s="454"/>
      <c r="W515" s="454"/>
      <c r="Y515" s="459"/>
      <c r="Z515" s="454"/>
      <c r="AA515" s="224"/>
      <c r="AB515" s="454"/>
      <c r="AC515" s="454"/>
      <c r="AD515" s="454"/>
      <c r="AE515" s="454"/>
      <c r="AK515" s="290"/>
      <c r="AN515" s="34"/>
    </row>
    <row r="516" spans="1:40" ht="15.75" customHeight="1">
      <c r="A516" s="454"/>
      <c r="B516" s="454"/>
      <c r="C516" s="454"/>
      <c r="D516" s="454"/>
      <c r="E516" s="454"/>
      <c r="F516" s="454"/>
      <c r="G516" s="454"/>
      <c r="H516" s="454"/>
      <c r="I516" s="454"/>
      <c r="J516" s="454"/>
      <c r="K516" s="454"/>
      <c r="L516" s="454"/>
      <c r="M516" s="454"/>
      <c r="N516" s="454"/>
      <c r="O516" s="454"/>
      <c r="P516" s="454"/>
      <c r="Q516" s="454"/>
      <c r="R516" s="454"/>
      <c r="S516" s="454"/>
      <c r="T516" s="454"/>
      <c r="U516" s="454"/>
      <c r="V516" s="454"/>
      <c r="W516" s="454"/>
      <c r="Y516" s="459"/>
      <c r="Z516" s="454"/>
      <c r="AA516" s="224"/>
      <c r="AB516" s="454"/>
      <c r="AC516" s="454"/>
      <c r="AD516" s="454"/>
      <c r="AE516" s="454"/>
      <c r="AK516" s="290"/>
      <c r="AN516" s="34"/>
    </row>
    <row r="517" spans="1:40" ht="15.75" customHeight="1">
      <c r="A517" s="454"/>
      <c r="B517" s="454"/>
      <c r="C517" s="454"/>
      <c r="D517" s="454"/>
      <c r="E517" s="454"/>
      <c r="F517" s="454"/>
      <c r="G517" s="454"/>
      <c r="H517" s="454"/>
      <c r="I517" s="454"/>
      <c r="J517" s="454"/>
      <c r="K517" s="454"/>
      <c r="L517" s="454"/>
      <c r="M517" s="454"/>
      <c r="N517" s="454"/>
      <c r="O517" s="454"/>
      <c r="P517" s="454"/>
      <c r="Q517" s="454"/>
      <c r="R517" s="454"/>
      <c r="S517" s="454"/>
      <c r="T517" s="454"/>
      <c r="U517" s="454"/>
      <c r="V517" s="454"/>
      <c r="W517" s="454"/>
      <c r="Y517" s="459"/>
      <c r="Z517" s="454"/>
      <c r="AA517" s="224"/>
      <c r="AB517" s="454"/>
      <c r="AC517" s="454"/>
      <c r="AD517" s="454"/>
      <c r="AE517" s="454"/>
      <c r="AK517" s="290"/>
      <c r="AN517" s="34"/>
    </row>
    <row r="518" spans="1:40" ht="15.75" customHeight="1">
      <c r="A518" s="454"/>
      <c r="B518" s="454"/>
      <c r="C518" s="454"/>
      <c r="D518" s="454"/>
      <c r="E518" s="454"/>
      <c r="F518" s="454"/>
      <c r="G518" s="454"/>
      <c r="H518" s="454"/>
      <c r="I518" s="454"/>
      <c r="J518" s="454"/>
      <c r="K518" s="454"/>
      <c r="L518" s="454"/>
      <c r="M518" s="454"/>
      <c r="N518" s="454"/>
      <c r="O518" s="454"/>
      <c r="P518" s="454"/>
      <c r="Q518" s="454"/>
      <c r="R518" s="454"/>
      <c r="S518" s="454"/>
      <c r="T518" s="454"/>
      <c r="U518" s="454"/>
      <c r="V518" s="454"/>
      <c r="W518" s="454"/>
      <c r="Y518" s="459"/>
      <c r="Z518" s="454"/>
      <c r="AA518" s="224"/>
      <c r="AB518" s="454"/>
      <c r="AC518" s="454"/>
      <c r="AD518" s="454"/>
      <c r="AE518" s="454"/>
      <c r="AK518" s="290"/>
      <c r="AN518" s="34"/>
    </row>
    <row r="519" spans="1:40" ht="15.75" customHeight="1">
      <c r="A519" s="454"/>
      <c r="B519" s="454"/>
      <c r="C519" s="454"/>
      <c r="D519" s="454"/>
      <c r="E519" s="454"/>
      <c r="F519" s="454"/>
      <c r="G519" s="454"/>
      <c r="H519" s="454"/>
      <c r="I519" s="454"/>
      <c r="J519" s="454"/>
      <c r="K519" s="454"/>
      <c r="L519" s="454"/>
      <c r="M519" s="454"/>
      <c r="N519" s="454"/>
      <c r="O519" s="454"/>
      <c r="P519" s="454"/>
      <c r="Q519" s="454"/>
      <c r="R519" s="454"/>
      <c r="S519" s="454"/>
      <c r="T519" s="454"/>
      <c r="U519" s="454"/>
      <c r="V519" s="454"/>
      <c r="W519" s="454"/>
      <c r="Y519" s="459"/>
      <c r="Z519" s="454"/>
      <c r="AA519" s="224"/>
      <c r="AB519" s="454"/>
      <c r="AC519" s="454"/>
      <c r="AD519" s="454"/>
      <c r="AE519" s="454"/>
      <c r="AK519" s="290"/>
      <c r="AN519" s="34"/>
    </row>
    <row r="520" spans="1:40" ht="15.75" customHeight="1">
      <c r="A520" s="454"/>
      <c r="B520" s="454"/>
      <c r="C520" s="454"/>
      <c r="D520" s="454"/>
      <c r="E520" s="454"/>
      <c r="F520" s="454"/>
      <c r="G520" s="454"/>
      <c r="H520" s="454"/>
      <c r="I520" s="454"/>
      <c r="J520" s="454"/>
      <c r="K520" s="454"/>
      <c r="L520" s="454"/>
      <c r="M520" s="454"/>
      <c r="N520" s="454"/>
      <c r="O520" s="454"/>
      <c r="P520" s="454"/>
      <c r="Q520" s="454"/>
      <c r="R520" s="454"/>
      <c r="S520" s="454"/>
      <c r="T520" s="454"/>
      <c r="U520" s="454"/>
      <c r="V520" s="454"/>
      <c r="W520" s="454"/>
      <c r="Y520" s="459"/>
      <c r="Z520" s="454"/>
      <c r="AA520" s="224"/>
      <c r="AB520" s="454"/>
      <c r="AC520" s="454"/>
      <c r="AD520" s="454"/>
      <c r="AE520" s="454"/>
      <c r="AK520" s="290"/>
      <c r="AN520" s="34"/>
    </row>
    <row r="521" spans="1:40" ht="15.75" customHeight="1">
      <c r="A521" s="454"/>
      <c r="B521" s="454"/>
      <c r="C521" s="454"/>
      <c r="D521" s="454"/>
      <c r="E521" s="454"/>
      <c r="F521" s="454"/>
      <c r="G521" s="454"/>
      <c r="H521" s="454"/>
      <c r="I521" s="454"/>
      <c r="J521" s="454"/>
      <c r="K521" s="454"/>
      <c r="L521" s="454"/>
      <c r="M521" s="454"/>
      <c r="N521" s="454"/>
      <c r="O521" s="454"/>
      <c r="P521" s="454"/>
      <c r="Q521" s="454"/>
      <c r="R521" s="454"/>
      <c r="S521" s="454"/>
      <c r="T521" s="454"/>
      <c r="U521" s="454"/>
      <c r="V521" s="454"/>
      <c r="W521" s="454"/>
      <c r="Y521" s="459"/>
      <c r="Z521" s="454"/>
      <c r="AA521" s="224"/>
      <c r="AB521" s="454"/>
      <c r="AC521" s="454"/>
      <c r="AD521" s="454"/>
      <c r="AE521" s="454"/>
      <c r="AK521" s="290"/>
      <c r="AN521" s="34"/>
    </row>
    <row r="522" spans="1:40" ht="15.75" customHeight="1">
      <c r="A522" s="454"/>
      <c r="B522" s="454"/>
      <c r="C522" s="454"/>
      <c r="D522" s="454"/>
      <c r="E522" s="454"/>
      <c r="F522" s="454"/>
      <c r="G522" s="454"/>
      <c r="H522" s="454"/>
      <c r="I522" s="454"/>
      <c r="J522" s="454"/>
      <c r="K522" s="454"/>
      <c r="L522" s="454"/>
      <c r="M522" s="454"/>
      <c r="N522" s="454"/>
      <c r="O522" s="454"/>
      <c r="P522" s="454"/>
      <c r="Q522" s="454"/>
      <c r="R522" s="454"/>
      <c r="S522" s="454"/>
      <c r="T522" s="454"/>
      <c r="U522" s="454"/>
      <c r="V522" s="454"/>
      <c r="W522" s="454"/>
      <c r="Y522" s="459"/>
      <c r="Z522" s="454"/>
      <c r="AA522" s="224"/>
      <c r="AB522" s="454"/>
      <c r="AC522" s="454"/>
      <c r="AD522" s="454"/>
      <c r="AE522" s="454"/>
      <c r="AK522" s="290"/>
      <c r="AN522" s="34"/>
    </row>
    <row r="523" spans="1:40" ht="15.75" customHeight="1">
      <c r="A523" s="454"/>
      <c r="B523" s="454"/>
      <c r="C523" s="454"/>
      <c r="D523" s="454"/>
      <c r="E523" s="454"/>
      <c r="F523" s="454"/>
      <c r="G523" s="454"/>
      <c r="H523" s="454"/>
      <c r="I523" s="454"/>
      <c r="J523" s="454"/>
      <c r="K523" s="454"/>
      <c r="L523" s="454"/>
      <c r="M523" s="454"/>
      <c r="N523" s="454"/>
      <c r="O523" s="454"/>
      <c r="P523" s="454"/>
      <c r="Q523" s="454"/>
      <c r="R523" s="454"/>
      <c r="S523" s="454"/>
      <c r="T523" s="454"/>
      <c r="U523" s="454"/>
      <c r="V523" s="454"/>
      <c r="W523" s="454"/>
      <c r="Y523" s="459"/>
      <c r="Z523" s="454"/>
      <c r="AA523" s="224"/>
      <c r="AB523" s="454"/>
      <c r="AC523" s="454"/>
      <c r="AD523" s="454"/>
      <c r="AE523" s="454"/>
      <c r="AK523" s="290"/>
      <c r="AN523" s="34"/>
    </row>
    <row r="524" spans="1:40" ht="15.75" customHeight="1">
      <c r="A524" s="454"/>
      <c r="B524" s="454"/>
      <c r="C524" s="454"/>
      <c r="D524" s="454"/>
      <c r="E524" s="454"/>
      <c r="F524" s="454"/>
      <c r="G524" s="454"/>
      <c r="H524" s="454"/>
      <c r="I524" s="454"/>
      <c r="J524" s="454"/>
      <c r="K524" s="454"/>
      <c r="L524" s="454"/>
      <c r="M524" s="454"/>
      <c r="N524" s="454"/>
      <c r="O524" s="454"/>
      <c r="P524" s="454"/>
      <c r="Q524" s="454"/>
      <c r="R524" s="454"/>
      <c r="S524" s="454"/>
      <c r="T524" s="454"/>
      <c r="U524" s="454"/>
      <c r="V524" s="454"/>
      <c r="W524" s="454"/>
      <c r="Y524" s="459"/>
      <c r="Z524" s="454"/>
      <c r="AA524" s="224"/>
      <c r="AB524" s="454"/>
      <c r="AC524" s="454"/>
      <c r="AD524" s="454"/>
      <c r="AE524" s="454"/>
      <c r="AK524" s="290"/>
      <c r="AN524" s="34"/>
    </row>
    <row r="525" spans="1:40" ht="15.75" customHeight="1">
      <c r="A525" s="454"/>
      <c r="B525" s="454"/>
      <c r="C525" s="454"/>
      <c r="D525" s="454"/>
      <c r="E525" s="454"/>
      <c r="F525" s="454"/>
      <c r="G525" s="454"/>
      <c r="H525" s="454"/>
      <c r="I525" s="454"/>
      <c r="J525" s="454"/>
      <c r="K525" s="454"/>
      <c r="L525" s="454"/>
      <c r="M525" s="454"/>
      <c r="N525" s="454"/>
      <c r="O525" s="454"/>
      <c r="P525" s="454"/>
      <c r="Q525" s="454"/>
      <c r="R525" s="454"/>
      <c r="S525" s="454"/>
      <c r="T525" s="454"/>
      <c r="U525" s="454"/>
      <c r="V525" s="454"/>
      <c r="W525" s="454"/>
      <c r="Y525" s="459"/>
      <c r="Z525" s="454"/>
      <c r="AA525" s="224"/>
      <c r="AB525" s="454"/>
      <c r="AC525" s="454"/>
      <c r="AD525" s="454"/>
      <c r="AE525" s="454"/>
      <c r="AK525" s="290"/>
      <c r="AN525" s="34"/>
    </row>
    <row r="526" spans="1:40" ht="15.75" customHeight="1">
      <c r="A526" s="454"/>
      <c r="B526" s="454"/>
      <c r="C526" s="454"/>
      <c r="D526" s="454"/>
      <c r="E526" s="454"/>
      <c r="F526" s="454"/>
      <c r="G526" s="454"/>
      <c r="H526" s="454"/>
      <c r="I526" s="454"/>
      <c r="J526" s="454"/>
      <c r="K526" s="454"/>
      <c r="L526" s="454"/>
      <c r="M526" s="454"/>
      <c r="N526" s="454"/>
      <c r="O526" s="454"/>
      <c r="P526" s="454"/>
      <c r="Q526" s="454"/>
      <c r="R526" s="454"/>
      <c r="S526" s="454"/>
      <c r="T526" s="454"/>
      <c r="U526" s="454"/>
      <c r="V526" s="454"/>
      <c r="W526" s="454"/>
      <c r="Y526" s="459"/>
      <c r="Z526" s="454"/>
      <c r="AA526" s="224"/>
      <c r="AB526" s="454"/>
      <c r="AC526" s="454"/>
      <c r="AD526" s="454"/>
      <c r="AE526" s="454"/>
      <c r="AK526" s="290"/>
      <c r="AN526" s="34"/>
    </row>
    <row r="527" spans="1:40" ht="15.75" customHeight="1">
      <c r="A527" s="454"/>
      <c r="B527" s="454"/>
      <c r="C527" s="454"/>
      <c r="D527" s="454"/>
      <c r="E527" s="454"/>
      <c r="F527" s="454"/>
      <c r="G527" s="454"/>
      <c r="H527" s="454"/>
      <c r="I527" s="454"/>
      <c r="J527" s="454"/>
      <c r="K527" s="454"/>
      <c r="L527" s="454"/>
      <c r="M527" s="454"/>
      <c r="N527" s="454"/>
      <c r="O527" s="454"/>
      <c r="P527" s="454"/>
      <c r="Q527" s="454"/>
      <c r="R527" s="454"/>
      <c r="S527" s="454"/>
      <c r="T527" s="454"/>
      <c r="U527" s="454"/>
      <c r="V527" s="454"/>
      <c r="W527" s="454"/>
      <c r="Y527" s="459"/>
      <c r="Z527" s="454"/>
      <c r="AA527" s="224"/>
      <c r="AB527" s="454"/>
      <c r="AC527" s="454"/>
      <c r="AD527" s="454"/>
      <c r="AE527" s="454"/>
      <c r="AK527" s="290"/>
      <c r="AN527" s="34"/>
    </row>
    <row r="528" spans="1:40" ht="15.75" customHeight="1">
      <c r="A528" s="454"/>
      <c r="B528" s="454"/>
      <c r="C528" s="454"/>
      <c r="D528" s="454"/>
      <c r="E528" s="454"/>
      <c r="F528" s="454"/>
      <c r="G528" s="454"/>
      <c r="H528" s="454"/>
      <c r="I528" s="454"/>
      <c r="J528" s="454"/>
      <c r="K528" s="454"/>
      <c r="L528" s="454"/>
      <c r="M528" s="454"/>
      <c r="N528" s="454"/>
      <c r="O528" s="454"/>
      <c r="P528" s="454"/>
      <c r="Q528" s="454"/>
      <c r="R528" s="454"/>
      <c r="S528" s="454"/>
      <c r="T528" s="454"/>
      <c r="U528" s="454"/>
      <c r="V528" s="454"/>
      <c r="W528" s="454"/>
      <c r="Y528" s="459"/>
      <c r="Z528" s="454"/>
      <c r="AA528" s="224"/>
      <c r="AB528" s="454"/>
      <c r="AC528" s="454"/>
      <c r="AD528" s="454"/>
      <c r="AE528" s="454"/>
      <c r="AK528" s="290"/>
      <c r="AN528" s="34"/>
    </row>
    <row r="529" spans="1:40" ht="15.75" customHeight="1">
      <c r="A529" s="454"/>
      <c r="B529" s="454"/>
      <c r="C529" s="454"/>
      <c r="D529" s="454"/>
      <c r="E529" s="454"/>
      <c r="F529" s="454"/>
      <c r="G529" s="454"/>
      <c r="H529" s="454"/>
      <c r="I529" s="454"/>
      <c r="J529" s="454"/>
      <c r="K529" s="454"/>
      <c r="L529" s="454"/>
      <c r="M529" s="454"/>
      <c r="N529" s="454"/>
      <c r="O529" s="454"/>
      <c r="P529" s="454"/>
      <c r="Q529" s="454"/>
      <c r="R529" s="454"/>
      <c r="S529" s="454"/>
      <c r="T529" s="454"/>
      <c r="U529" s="454"/>
      <c r="V529" s="454"/>
      <c r="W529" s="454"/>
      <c r="Y529" s="459"/>
      <c r="Z529" s="454"/>
      <c r="AA529" s="224"/>
      <c r="AB529" s="454"/>
      <c r="AC529" s="454"/>
      <c r="AD529" s="454"/>
      <c r="AE529" s="454"/>
      <c r="AK529" s="290"/>
      <c r="AN529" s="34"/>
    </row>
    <row r="530" spans="1:40" ht="15.75" customHeight="1">
      <c r="A530" s="454"/>
      <c r="B530" s="454"/>
      <c r="C530" s="454"/>
      <c r="D530" s="454"/>
      <c r="E530" s="454"/>
      <c r="F530" s="454"/>
      <c r="G530" s="454"/>
      <c r="H530" s="454"/>
      <c r="I530" s="454"/>
      <c r="J530" s="454"/>
      <c r="K530" s="454"/>
      <c r="L530" s="454"/>
      <c r="M530" s="454"/>
      <c r="N530" s="454"/>
      <c r="O530" s="454"/>
      <c r="P530" s="454"/>
      <c r="Q530" s="454"/>
      <c r="R530" s="454"/>
      <c r="S530" s="454"/>
      <c r="T530" s="454"/>
      <c r="U530" s="454"/>
      <c r="V530" s="454"/>
      <c r="W530" s="454"/>
      <c r="Y530" s="459"/>
      <c r="Z530" s="454"/>
      <c r="AA530" s="224"/>
      <c r="AB530" s="454"/>
      <c r="AC530" s="454"/>
      <c r="AD530" s="454"/>
      <c r="AE530" s="454"/>
      <c r="AK530" s="290"/>
      <c r="AN530" s="34"/>
    </row>
    <row r="531" spans="1:40" ht="15.75" customHeight="1">
      <c r="A531" s="454"/>
      <c r="B531" s="454"/>
      <c r="C531" s="454"/>
      <c r="D531" s="454"/>
      <c r="E531" s="454"/>
      <c r="F531" s="454"/>
      <c r="G531" s="454"/>
      <c r="H531" s="454"/>
      <c r="I531" s="454"/>
      <c r="J531" s="454"/>
      <c r="K531" s="454"/>
      <c r="L531" s="454"/>
      <c r="M531" s="454"/>
      <c r="N531" s="454"/>
      <c r="O531" s="454"/>
      <c r="P531" s="454"/>
      <c r="Q531" s="454"/>
      <c r="R531" s="454"/>
      <c r="S531" s="454"/>
      <c r="T531" s="454"/>
      <c r="U531" s="454"/>
      <c r="V531" s="454"/>
      <c r="W531" s="454"/>
      <c r="Y531" s="459"/>
      <c r="Z531" s="454"/>
      <c r="AA531" s="224"/>
      <c r="AB531" s="454"/>
      <c r="AC531" s="454"/>
      <c r="AD531" s="454"/>
      <c r="AE531" s="454"/>
      <c r="AK531" s="290"/>
      <c r="AN531" s="34"/>
    </row>
    <row r="532" spans="1:40" ht="15.75" customHeight="1">
      <c r="A532" s="454"/>
      <c r="B532" s="454"/>
      <c r="C532" s="454"/>
      <c r="D532" s="454"/>
      <c r="E532" s="454"/>
      <c r="F532" s="454"/>
      <c r="G532" s="454"/>
      <c r="H532" s="454"/>
      <c r="I532" s="454"/>
      <c r="J532" s="454"/>
      <c r="K532" s="454"/>
      <c r="L532" s="454"/>
      <c r="M532" s="454"/>
      <c r="N532" s="454"/>
      <c r="O532" s="454"/>
      <c r="P532" s="454"/>
      <c r="Q532" s="454"/>
      <c r="R532" s="454"/>
      <c r="S532" s="454"/>
      <c r="T532" s="454"/>
      <c r="U532" s="454"/>
      <c r="V532" s="454"/>
      <c r="W532" s="454"/>
      <c r="Y532" s="459"/>
      <c r="Z532" s="454"/>
      <c r="AA532" s="224"/>
      <c r="AB532" s="454"/>
      <c r="AC532" s="454"/>
      <c r="AD532" s="454"/>
      <c r="AE532" s="454"/>
      <c r="AK532" s="290"/>
      <c r="AN532" s="34"/>
    </row>
    <row r="533" spans="1:40" ht="15.75" customHeight="1">
      <c r="A533" s="454"/>
      <c r="B533" s="454"/>
      <c r="C533" s="454"/>
      <c r="D533" s="454"/>
      <c r="E533" s="454"/>
      <c r="F533" s="454"/>
      <c r="G533" s="454"/>
      <c r="H533" s="454"/>
      <c r="I533" s="454"/>
      <c r="J533" s="454"/>
      <c r="K533" s="454"/>
      <c r="L533" s="454"/>
      <c r="M533" s="454"/>
      <c r="N533" s="454"/>
      <c r="O533" s="454"/>
      <c r="P533" s="454"/>
      <c r="Q533" s="454"/>
      <c r="R533" s="454"/>
      <c r="S533" s="454"/>
      <c r="T533" s="454"/>
      <c r="U533" s="454"/>
      <c r="V533" s="454"/>
      <c r="W533" s="454"/>
      <c r="Y533" s="459"/>
      <c r="Z533" s="454"/>
      <c r="AA533" s="224"/>
      <c r="AB533" s="454"/>
      <c r="AC533" s="454"/>
      <c r="AD533" s="454"/>
      <c r="AE533" s="454"/>
      <c r="AK533" s="290"/>
      <c r="AN533" s="34"/>
    </row>
    <row r="534" spans="1:40" ht="15.75" customHeight="1">
      <c r="A534" s="454"/>
      <c r="B534" s="454"/>
      <c r="C534" s="454"/>
      <c r="D534" s="454"/>
      <c r="E534" s="454"/>
      <c r="F534" s="454"/>
      <c r="G534" s="454"/>
      <c r="H534" s="454"/>
      <c r="I534" s="454"/>
      <c r="J534" s="454"/>
      <c r="K534" s="454"/>
      <c r="L534" s="454"/>
      <c r="M534" s="454"/>
      <c r="N534" s="454"/>
      <c r="O534" s="454"/>
      <c r="P534" s="454"/>
      <c r="Q534" s="454"/>
      <c r="R534" s="454"/>
      <c r="S534" s="454"/>
      <c r="T534" s="454"/>
      <c r="U534" s="454"/>
      <c r="V534" s="454"/>
      <c r="W534" s="454"/>
      <c r="Y534" s="459"/>
      <c r="Z534" s="454"/>
      <c r="AA534" s="224"/>
      <c r="AB534" s="454"/>
      <c r="AC534" s="454"/>
      <c r="AD534" s="454"/>
      <c r="AE534" s="454"/>
      <c r="AK534" s="290"/>
      <c r="AN534" s="34"/>
    </row>
    <row r="535" spans="1:40" ht="15.75" customHeight="1">
      <c r="A535" s="454"/>
      <c r="B535" s="454"/>
      <c r="C535" s="454"/>
      <c r="D535" s="454"/>
      <c r="E535" s="454"/>
      <c r="F535" s="454"/>
      <c r="G535" s="454"/>
      <c r="H535" s="454"/>
      <c r="I535" s="454"/>
      <c r="J535" s="454"/>
      <c r="K535" s="454"/>
      <c r="L535" s="454"/>
      <c r="M535" s="454"/>
      <c r="N535" s="454"/>
      <c r="O535" s="454"/>
      <c r="P535" s="454"/>
      <c r="Q535" s="454"/>
      <c r="R535" s="454"/>
      <c r="S535" s="454"/>
      <c r="T535" s="454"/>
      <c r="U535" s="454"/>
      <c r="V535" s="454"/>
      <c r="W535" s="454"/>
      <c r="Y535" s="459"/>
      <c r="Z535" s="454"/>
      <c r="AA535" s="224"/>
      <c r="AB535" s="454"/>
      <c r="AC535" s="454"/>
      <c r="AD535" s="454"/>
      <c r="AE535" s="454"/>
      <c r="AK535" s="290"/>
      <c r="AN535" s="34"/>
    </row>
    <row r="536" spans="1:40" ht="15.75" customHeight="1">
      <c r="A536" s="454"/>
      <c r="B536" s="454"/>
      <c r="C536" s="454"/>
      <c r="D536" s="454"/>
      <c r="E536" s="454"/>
      <c r="F536" s="454"/>
      <c r="G536" s="454"/>
      <c r="H536" s="454"/>
      <c r="I536" s="454"/>
      <c r="J536" s="454"/>
      <c r="K536" s="454"/>
      <c r="L536" s="454"/>
      <c r="M536" s="454"/>
      <c r="N536" s="454"/>
      <c r="O536" s="454"/>
      <c r="P536" s="454"/>
      <c r="Q536" s="454"/>
      <c r="R536" s="454"/>
      <c r="S536" s="454"/>
      <c r="T536" s="454"/>
      <c r="U536" s="454"/>
      <c r="V536" s="454"/>
      <c r="W536" s="454"/>
      <c r="Y536" s="459"/>
      <c r="Z536" s="454"/>
      <c r="AA536" s="224"/>
      <c r="AB536" s="454"/>
      <c r="AC536" s="454"/>
      <c r="AD536" s="454"/>
      <c r="AE536" s="454"/>
      <c r="AK536" s="290"/>
      <c r="AN536" s="34"/>
    </row>
    <row r="537" spans="1:40" ht="15.75" customHeight="1">
      <c r="A537" s="454"/>
      <c r="B537" s="454"/>
      <c r="C537" s="454"/>
      <c r="D537" s="454"/>
      <c r="E537" s="454"/>
      <c r="F537" s="454"/>
      <c r="G537" s="454"/>
      <c r="H537" s="454"/>
      <c r="I537" s="454"/>
      <c r="J537" s="454"/>
      <c r="K537" s="454"/>
      <c r="L537" s="454"/>
      <c r="M537" s="454"/>
      <c r="N537" s="454"/>
      <c r="O537" s="454"/>
      <c r="P537" s="454"/>
      <c r="Q537" s="454"/>
      <c r="R537" s="454"/>
      <c r="S537" s="454"/>
      <c r="T537" s="454"/>
      <c r="U537" s="454"/>
      <c r="V537" s="454"/>
      <c r="W537" s="454"/>
      <c r="Y537" s="459"/>
      <c r="Z537" s="454"/>
      <c r="AA537" s="224"/>
      <c r="AB537" s="454"/>
      <c r="AC537" s="454"/>
      <c r="AD537" s="454"/>
      <c r="AE537" s="454"/>
      <c r="AK537" s="290"/>
      <c r="AN537" s="34"/>
    </row>
    <row r="538" spans="1:40" ht="15.75" customHeight="1">
      <c r="A538" s="454"/>
      <c r="B538" s="454"/>
      <c r="C538" s="454"/>
      <c r="D538" s="454"/>
      <c r="E538" s="454"/>
      <c r="F538" s="454"/>
      <c r="G538" s="454"/>
      <c r="H538" s="454"/>
      <c r="I538" s="454"/>
      <c r="J538" s="454"/>
      <c r="K538" s="454"/>
      <c r="L538" s="454"/>
      <c r="M538" s="454"/>
      <c r="N538" s="454"/>
      <c r="O538" s="454"/>
      <c r="P538" s="454"/>
      <c r="Q538" s="454"/>
      <c r="R538" s="454"/>
      <c r="S538" s="454"/>
      <c r="T538" s="454"/>
      <c r="U538" s="454"/>
      <c r="V538" s="454"/>
      <c r="W538" s="454"/>
      <c r="Y538" s="459"/>
      <c r="Z538" s="454"/>
      <c r="AA538" s="224"/>
      <c r="AB538" s="454"/>
      <c r="AC538" s="454"/>
      <c r="AD538" s="454"/>
      <c r="AE538" s="454"/>
      <c r="AK538" s="290"/>
      <c r="AN538" s="34"/>
    </row>
    <row r="539" spans="1:40" ht="15.75" customHeight="1">
      <c r="A539" s="454"/>
      <c r="B539" s="454"/>
      <c r="C539" s="454"/>
      <c r="D539" s="454"/>
      <c r="E539" s="454"/>
      <c r="F539" s="454"/>
      <c r="G539" s="454"/>
      <c r="H539" s="454"/>
      <c r="I539" s="454"/>
      <c r="J539" s="454"/>
      <c r="K539" s="454"/>
      <c r="L539" s="454"/>
      <c r="M539" s="454"/>
      <c r="N539" s="454"/>
      <c r="O539" s="454"/>
      <c r="P539" s="454"/>
      <c r="Q539" s="454"/>
      <c r="R539" s="454"/>
      <c r="S539" s="454"/>
      <c r="T539" s="454"/>
      <c r="U539" s="454"/>
      <c r="V539" s="454"/>
      <c r="W539" s="454"/>
      <c r="Y539" s="459"/>
      <c r="Z539" s="454"/>
      <c r="AA539" s="224"/>
      <c r="AB539" s="454"/>
      <c r="AC539" s="454"/>
      <c r="AD539" s="454"/>
      <c r="AE539" s="454"/>
      <c r="AK539" s="290"/>
      <c r="AN539" s="34"/>
    </row>
    <row r="540" spans="1:40" ht="15.75" customHeight="1">
      <c r="A540" s="454"/>
      <c r="B540" s="454"/>
      <c r="C540" s="454"/>
      <c r="D540" s="454"/>
      <c r="E540" s="454"/>
      <c r="F540" s="454"/>
      <c r="G540" s="454"/>
      <c r="H540" s="454"/>
      <c r="I540" s="454"/>
      <c r="J540" s="454"/>
      <c r="K540" s="454"/>
      <c r="L540" s="454"/>
      <c r="M540" s="454"/>
      <c r="N540" s="454"/>
      <c r="O540" s="454"/>
      <c r="P540" s="454"/>
      <c r="Q540" s="454"/>
      <c r="R540" s="454"/>
      <c r="S540" s="454"/>
      <c r="T540" s="454"/>
      <c r="U540" s="454"/>
      <c r="V540" s="454"/>
      <c r="W540" s="454"/>
      <c r="Y540" s="459"/>
      <c r="Z540" s="454"/>
      <c r="AA540" s="224"/>
      <c r="AB540" s="454"/>
      <c r="AC540" s="454"/>
      <c r="AD540" s="454"/>
      <c r="AE540" s="454"/>
      <c r="AK540" s="290"/>
      <c r="AN540" s="34"/>
    </row>
    <row r="541" spans="1:40" ht="15.75" customHeight="1">
      <c r="A541" s="454"/>
      <c r="B541" s="454"/>
      <c r="C541" s="454"/>
      <c r="D541" s="454"/>
      <c r="E541" s="454"/>
      <c r="F541" s="454"/>
      <c r="G541" s="454"/>
      <c r="H541" s="454"/>
      <c r="I541" s="454"/>
      <c r="J541" s="454"/>
      <c r="K541" s="454"/>
      <c r="L541" s="454"/>
      <c r="M541" s="454"/>
      <c r="N541" s="454"/>
      <c r="O541" s="454"/>
      <c r="P541" s="454"/>
      <c r="Q541" s="454"/>
      <c r="R541" s="454"/>
      <c r="S541" s="454"/>
      <c r="T541" s="454"/>
      <c r="U541" s="454"/>
      <c r="V541" s="454"/>
      <c r="W541" s="454"/>
      <c r="Y541" s="459"/>
      <c r="Z541" s="454"/>
      <c r="AA541" s="224"/>
      <c r="AB541" s="454"/>
      <c r="AC541" s="454"/>
      <c r="AD541" s="454"/>
      <c r="AE541" s="454"/>
      <c r="AK541" s="290"/>
      <c r="AN541" s="34"/>
    </row>
    <row r="542" spans="1:40" ht="15.75" customHeight="1">
      <c r="A542" s="454"/>
      <c r="B542" s="454"/>
      <c r="C542" s="454"/>
      <c r="D542" s="454"/>
      <c r="E542" s="454"/>
      <c r="F542" s="454"/>
      <c r="G542" s="454"/>
      <c r="H542" s="454"/>
      <c r="I542" s="454"/>
      <c r="J542" s="454"/>
      <c r="K542" s="454"/>
      <c r="L542" s="454"/>
      <c r="M542" s="454"/>
      <c r="N542" s="454"/>
      <c r="O542" s="454"/>
      <c r="P542" s="454"/>
      <c r="Q542" s="454"/>
      <c r="R542" s="454"/>
      <c r="S542" s="454"/>
      <c r="T542" s="454"/>
      <c r="U542" s="454"/>
      <c r="V542" s="454"/>
      <c r="W542" s="454"/>
      <c r="Y542" s="459"/>
      <c r="Z542" s="454"/>
      <c r="AA542" s="224"/>
      <c r="AB542" s="454"/>
      <c r="AC542" s="454"/>
      <c r="AD542" s="454"/>
      <c r="AE542" s="454"/>
      <c r="AK542" s="290"/>
      <c r="AN542" s="34"/>
    </row>
    <row r="543" spans="1:40" ht="15.75" customHeight="1">
      <c r="A543" s="454"/>
      <c r="B543" s="454"/>
      <c r="C543" s="454"/>
      <c r="D543" s="454"/>
      <c r="E543" s="454"/>
      <c r="F543" s="454"/>
      <c r="G543" s="454"/>
      <c r="H543" s="454"/>
      <c r="I543" s="454"/>
      <c r="J543" s="454"/>
      <c r="K543" s="454"/>
      <c r="L543" s="454"/>
      <c r="M543" s="454"/>
      <c r="N543" s="454"/>
      <c r="O543" s="454"/>
      <c r="P543" s="454"/>
      <c r="Q543" s="454"/>
      <c r="R543" s="454"/>
      <c r="S543" s="454"/>
      <c r="T543" s="454"/>
      <c r="U543" s="454"/>
      <c r="V543" s="454"/>
      <c r="W543" s="454"/>
      <c r="Y543" s="459"/>
      <c r="Z543" s="454"/>
      <c r="AA543" s="224"/>
      <c r="AB543" s="454"/>
      <c r="AC543" s="454"/>
      <c r="AD543" s="454"/>
      <c r="AE543" s="454"/>
      <c r="AK543" s="290"/>
      <c r="AN543" s="34"/>
    </row>
    <row r="544" spans="1:40" ht="15.75" customHeight="1">
      <c r="A544" s="454"/>
      <c r="B544" s="454"/>
      <c r="C544" s="454"/>
      <c r="D544" s="454"/>
      <c r="E544" s="454"/>
      <c r="F544" s="454"/>
      <c r="G544" s="454"/>
      <c r="H544" s="454"/>
      <c r="I544" s="454"/>
      <c r="J544" s="454"/>
      <c r="K544" s="454"/>
      <c r="L544" s="454"/>
      <c r="M544" s="454"/>
      <c r="N544" s="454"/>
      <c r="O544" s="454"/>
      <c r="P544" s="454"/>
      <c r="Q544" s="454"/>
      <c r="R544" s="454"/>
      <c r="S544" s="454"/>
      <c r="T544" s="454"/>
      <c r="U544" s="454"/>
      <c r="V544" s="454"/>
      <c r="W544" s="454"/>
      <c r="Y544" s="459"/>
      <c r="Z544" s="454"/>
      <c r="AA544" s="224"/>
      <c r="AB544" s="454"/>
      <c r="AC544" s="454"/>
      <c r="AD544" s="454"/>
      <c r="AE544" s="454"/>
      <c r="AK544" s="290"/>
      <c r="AN544" s="34"/>
    </row>
    <row r="545" spans="1:40" ht="15.75" customHeight="1">
      <c r="A545" s="454"/>
      <c r="B545" s="454"/>
      <c r="C545" s="454"/>
      <c r="D545" s="454"/>
      <c r="E545" s="454"/>
      <c r="F545" s="454"/>
      <c r="G545" s="454"/>
      <c r="H545" s="454"/>
      <c r="I545" s="454"/>
      <c r="J545" s="454"/>
      <c r="K545" s="454"/>
      <c r="L545" s="454"/>
      <c r="M545" s="454"/>
      <c r="N545" s="454"/>
      <c r="O545" s="454"/>
      <c r="P545" s="454"/>
      <c r="Q545" s="454"/>
      <c r="R545" s="454"/>
      <c r="S545" s="454"/>
      <c r="T545" s="454"/>
      <c r="U545" s="454"/>
      <c r="V545" s="454"/>
      <c r="W545" s="454"/>
      <c r="Y545" s="459"/>
      <c r="Z545" s="454"/>
      <c r="AA545" s="224"/>
      <c r="AB545" s="454"/>
      <c r="AC545" s="454"/>
      <c r="AD545" s="454"/>
      <c r="AE545" s="454"/>
      <c r="AK545" s="290"/>
      <c r="AN545" s="34"/>
    </row>
    <row r="546" spans="1:40" ht="15.75" customHeight="1">
      <c r="A546" s="454"/>
      <c r="B546" s="454"/>
      <c r="C546" s="454"/>
      <c r="D546" s="454"/>
      <c r="E546" s="454"/>
      <c r="F546" s="454"/>
      <c r="G546" s="454"/>
      <c r="H546" s="454"/>
      <c r="I546" s="454"/>
      <c r="J546" s="454"/>
      <c r="K546" s="454"/>
      <c r="L546" s="454"/>
      <c r="M546" s="454"/>
      <c r="N546" s="454"/>
      <c r="O546" s="454"/>
      <c r="P546" s="454"/>
      <c r="Q546" s="454"/>
      <c r="R546" s="454"/>
      <c r="S546" s="454"/>
      <c r="T546" s="454"/>
      <c r="U546" s="454"/>
      <c r="V546" s="454"/>
      <c r="W546" s="454"/>
      <c r="Y546" s="459"/>
      <c r="Z546" s="454"/>
      <c r="AA546" s="224"/>
      <c r="AB546" s="454"/>
      <c r="AC546" s="454"/>
      <c r="AD546" s="454"/>
      <c r="AE546" s="454"/>
      <c r="AK546" s="290"/>
      <c r="AN546" s="34"/>
    </row>
    <row r="547" spans="1:40" ht="15.75" customHeight="1">
      <c r="A547" s="454"/>
      <c r="B547" s="454"/>
      <c r="C547" s="454"/>
      <c r="D547" s="454"/>
      <c r="E547" s="454"/>
      <c r="F547" s="454"/>
      <c r="G547" s="454"/>
      <c r="H547" s="454"/>
      <c r="I547" s="454"/>
      <c r="J547" s="454"/>
      <c r="K547" s="454"/>
      <c r="L547" s="454"/>
      <c r="M547" s="454"/>
      <c r="N547" s="454"/>
      <c r="O547" s="454"/>
      <c r="P547" s="454"/>
      <c r="Q547" s="454"/>
      <c r="R547" s="454"/>
      <c r="S547" s="454"/>
      <c r="T547" s="454"/>
      <c r="U547" s="454"/>
      <c r="V547" s="454"/>
      <c r="W547" s="454"/>
      <c r="Y547" s="459"/>
      <c r="Z547" s="454"/>
      <c r="AA547" s="224"/>
      <c r="AB547" s="454"/>
      <c r="AC547" s="454"/>
      <c r="AD547" s="454"/>
      <c r="AE547" s="454"/>
      <c r="AK547" s="290"/>
      <c r="AN547" s="34"/>
    </row>
    <row r="548" spans="1:40" ht="15.75" customHeight="1">
      <c r="A548" s="454"/>
      <c r="B548" s="454"/>
      <c r="C548" s="454"/>
      <c r="D548" s="454"/>
      <c r="E548" s="454"/>
      <c r="F548" s="454"/>
      <c r="G548" s="454"/>
      <c r="H548" s="454"/>
      <c r="I548" s="454"/>
      <c r="J548" s="454"/>
      <c r="K548" s="454"/>
      <c r="L548" s="454"/>
      <c r="M548" s="454"/>
      <c r="N548" s="454"/>
      <c r="O548" s="454"/>
      <c r="P548" s="454"/>
      <c r="Q548" s="454"/>
      <c r="R548" s="454"/>
      <c r="S548" s="454"/>
      <c r="T548" s="454"/>
      <c r="U548" s="454"/>
      <c r="V548" s="454"/>
      <c r="W548" s="454"/>
      <c r="Y548" s="459"/>
      <c r="Z548" s="454"/>
      <c r="AA548" s="224"/>
      <c r="AB548" s="454"/>
      <c r="AC548" s="454"/>
      <c r="AD548" s="454"/>
      <c r="AE548" s="454"/>
      <c r="AK548" s="290"/>
      <c r="AN548" s="34"/>
    </row>
    <row r="549" spans="1:40" ht="15.75" customHeight="1">
      <c r="A549" s="454"/>
      <c r="B549" s="454"/>
      <c r="C549" s="454"/>
      <c r="D549" s="454"/>
      <c r="E549" s="454"/>
      <c r="F549" s="454"/>
      <c r="G549" s="454"/>
      <c r="H549" s="454"/>
      <c r="I549" s="454"/>
      <c r="J549" s="454"/>
      <c r="K549" s="454"/>
      <c r="L549" s="454"/>
      <c r="M549" s="454"/>
      <c r="N549" s="454"/>
      <c r="O549" s="454"/>
      <c r="P549" s="454"/>
      <c r="Q549" s="454"/>
      <c r="R549" s="454"/>
      <c r="S549" s="454"/>
      <c r="T549" s="454"/>
      <c r="U549" s="454"/>
      <c r="V549" s="454"/>
      <c r="W549" s="454"/>
      <c r="Y549" s="459"/>
      <c r="Z549" s="454"/>
      <c r="AA549" s="224"/>
      <c r="AB549" s="454"/>
      <c r="AC549" s="454"/>
      <c r="AD549" s="454"/>
      <c r="AE549" s="454"/>
      <c r="AK549" s="290"/>
      <c r="AN549" s="34"/>
    </row>
    <row r="550" spans="1:40" ht="15.75" customHeight="1">
      <c r="A550" s="454"/>
      <c r="B550" s="454"/>
      <c r="C550" s="454"/>
      <c r="D550" s="454"/>
      <c r="E550" s="454"/>
      <c r="F550" s="454"/>
      <c r="G550" s="454"/>
      <c r="H550" s="454"/>
      <c r="I550" s="454"/>
      <c r="J550" s="454"/>
      <c r="K550" s="454"/>
      <c r="L550" s="454"/>
      <c r="M550" s="454"/>
      <c r="N550" s="454"/>
      <c r="O550" s="454"/>
      <c r="P550" s="454"/>
      <c r="Q550" s="454"/>
      <c r="R550" s="454"/>
      <c r="S550" s="454"/>
      <c r="T550" s="454"/>
      <c r="U550" s="454"/>
      <c r="V550" s="454"/>
      <c r="W550" s="454"/>
      <c r="Y550" s="459"/>
      <c r="Z550" s="454"/>
      <c r="AA550" s="224"/>
      <c r="AB550" s="454"/>
      <c r="AC550" s="454"/>
      <c r="AD550" s="454"/>
      <c r="AE550" s="454"/>
      <c r="AK550" s="290"/>
      <c r="AN550" s="34"/>
    </row>
    <row r="551" spans="1:40" ht="15.75" customHeight="1">
      <c r="A551" s="454"/>
      <c r="B551" s="454"/>
      <c r="C551" s="454"/>
      <c r="D551" s="454"/>
      <c r="E551" s="454"/>
      <c r="F551" s="454"/>
      <c r="G551" s="454"/>
      <c r="H551" s="454"/>
      <c r="I551" s="454"/>
      <c r="J551" s="454"/>
      <c r="K551" s="454"/>
      <c r="L551" s="454"/>
      <c r="M551" s="454"/>
      <c r="N551" s="454"/>
      <c r="O551" s="454"/>
      <c r="P551" s="454"/>
      <c r="Q551" s="454"/>
      <c r="R551" s="454"/>
      <c r="S551" s="454"/>
      <c r="T551" s="454"/>
      <c r="U551" s="454"/>
      <c r="V551" s="454"/>
      <c r="W551" s="454"/>
      <c r="Y551" s="459"/>
      <c r="Z551" s="454"/>
      <c r="AA551" s="224"/>
      <c r="AB551" s="454"/>
      <c r="AC551" s="454"/>
      <c r="AD551" s="454"/>
      <c r="AE551" s="454"/>
      <c r="AK551" s="290"/>
      <c r="AN551" s="34"/>
    </row>
    <row r="552" spans="1:40" ht="15.75" customHeight="1">
      <c r="A552" s="454"/>
      <c r="B552" s="454"/>
      <c r="C552" s="454"/>
      <c r="D552" s="454"/>
      <c r="E552" s="454"/>
      <c r="F552" s="454"/>
      <c r="G552" s="454"/>
      <c r="H552" s="454"/>
      <c r="I552" s="454"/>
      <c r="J552" s="454"/>
      <c r="K552" s="454"/>
      <c r="L552" s="454"/>
      <c r="M552" s="454"/>
      <c r="N552" s="454"/>
      <c r="O552" s="454"/>
      <c r="P552" s="454"/>
      <c r="Q552" s="454"/>
      <c r="R552" s="454"/>
      <c r="S552" s="454"/>
      <c r="T552" s="454"/>
      <c r="U552" s="454"/>
      <c r="V552" s="454"/>
      <c r="W552" s="454"/>
      <c r="Y552" s="459"/>
      <c r="Z552" s="454"/>
      <c r="AA552" s="224"/>
      <c r="AB552" s="454"/>
      <c r="AC552" s="454"/>
      <c r="AD552" s="454"/>
      <c r="AE552" s="454"/>
      <c r="AK552" s="290"/>
      <c r="AN552" s="34"/>
    </row>
    <row r="553" spans="1:40" ht="15.75" customHeight="1">
      <c r="A553" s="454"/>
      <c r="B553" s="454"/>
      <c r="C553" s="454"/>
      <c r="D553" s="454"/>
      <c r="E553" s="454"/>
      <c r="F553" s="454"/>
      <c r="G553" s="454"/>
      <c r="H553" s="454"/>
      <c r="I553" s="454"/>
      <c r="J553" s="454"/>
      <c r="K553" s="454"/>
      <c r="L553" s="454"/>
      <c r="M553" s="454"/>
      <c r="N553" s="454"/>
      <c r="O553" s="454"/>
      <c r="P553" s="454"/>
      <c r="Q553" s="454"/>
      <c r="R553" s="454"/>
      <c r="S553" s="454"/>
      <c r="T553" s="454"/>
      <c r="U553" s="454"/>
      <c r="V553" s="454"/>
      <c r="W553" s="454"/>
      <c r="Y553" s="459"/>
      <c r="Z553" s="454"/>
      <c r="AA553" s="224"/>
      <c r="AB553" s="454"/>
      <c r="AC553" s="454"/>
      <c r="AD553" s="454"/>
      <c r="AE553" s="454"/>
      <c r="AK553" s="290"/>
      <c r="AN553" s="34"/>
    </row>
    <row r="554" spans="1:40" ht="15.75" customHeight="1">
      <c r="A554" s="454"/>
      <c r="B554" s="454"/>
      <c r="C554" s="454"/>
      <c r="D554" s="454"/>
      <c r="E554" s="454"/>
      <c r="F554" s="454"/>
      <c r="G554" s="454"/>
      <c r="H554" s="454"/>
      <c r="I554" s="454"/>
      <c r="J554" s="454"/>
      <c r="K554" s="454"/>
      <c r="L554" s="454"/>
      <c r="M554" s="454"/>
      <c r="N554" s="454"/>
      <c r="O554" s="454"/>
      <c r="P554" s="454"/>
      <c r="Q554" s="454"/>
      <c r="R554" s="454"/>
      <c r="S554" s="454"/>
      <c r="T554" s="454"/>
      <c r="U554" s="454"/>
      <c r="V554" s="454"/>
      <c r="W554" s="454"/>
      <c r="Y554" s="459"/>
      <c r="Z554" s="454"/>
      <c r="AA554" s="224"/>
      <c r="AB554" s="454"/>
      <c r="AC554" s="454"/>
      <c r="AD554" s="454"/>
      <c r="AE554" s="454"/>
      <c r="AK554" s="290"/>
      <c r="AN554" s="34"/>
    </row>
    <row r="555" spans="1:40" ht="15.75" customHeight="1">
      <c r="A555" s="454"/>
      <c r="B555" s="454"/>
      <c r="C555" s="454"/>
      <c r="D555" s="454"/>
      <c r="E555" s="454"/>
      <c r="F555" s="454"/>
      <c r="G555" s="454"/>
      <c r="H555" s="454"/>
      <c r="I555" s="454"/>
      <c r="J555" s="454"/>
      <c r="K555" s="454"/>
      <c r="L555" s="454"/>
      <c r="M555" s="454"/>
      <c r="N555" s="454"/>
      <c r="O555" s="454"/>
      <c r="P555" s="454"/>
      <c r="Q555" s="454"/>
      <c r="R555" s="454"/>
      <c r="S555" s="454"/>
      <c r="T555" s="454"/>
      <c r="U555" s="454"/>
      <c r="V555" s="454"/>
      <c r="W555" s="454"/>
      <c r="Y555" s="459"/>
      <c r="Z555" s="454"/>
      <c r="AA555" s="224"/>
      <c r="AB555" s="454"/>
      <c r="AC555" s="454"/>
      <c r="AD555" s="454"/>
      <c r="AE555" s="454"/>
      <c r="AK555" s="290"/>
      <c r="AN555" s="34"/>
    </row>
    <row r="556" spans="1:40" ht="15.75" customHeight="1">
      <c r="A556" s="454"/>
      <c r="B556" s="454"/>
      <c r="C556" s="454"/>
      <c r="D556" s="454"/>
      <c r="E556" s="454"/>
      <c r="F556" s="454"/>
      <c r="G556" s="454"/>
      <c r="H556" s="454"/>
      <c r="I556" s="454"/>
      <c r="J556" s="454"/>
      <c r="K556" s="454"/>
      <c r="L556" s="454"/>
      <c r="M556" s="454"/>
      <c r="N556" s="454"/>
      <c r="O556" s="454"/>
      <c r="P556" s="454"/>
      <c r="Q556" s="454"/>
      <c r="R556" s="454"/>
      <c r="S556" s="454"/>
      <c r="T556" s="454"/>
      <c r="U556" s="454"/>
      <c r="V556" s="454"/>
      <c r="W556" s="454"/>
      <c r="Y556" s="459"/>
      <c r="Z556" s="454"/>
      <c r="AA556" s="224"/>
      <c r="AB556" s="454"/>
      <c r="AC556" s="454"/>
      <c r="AD556" s="454"/>
      <c r="AE556" s="454"/>
      <c r="AK556" s="290"/>
      <c r="AN556" s="34"/>
    </row>
    <row r="557" spans="1:40" ht="15.75" customHeight="1">
      <c r="A557" s="454"/>
      <c r="B557" s="454"/>
      <c r="C557" s="454"/>
      <c r="D557" s="454"/>
      <c r="E557" s="454"/>
      <c r="F557" s="454"/>
      <c r="G557" s="454"/>
      <c r="H557" s="454"/>
      <c r="I557" s="454"/>
      <c r="J557" s="454"/>
      <c r="K557" s="454"/>
      <c r="L557" s="454"/>
      <c r="M557" s="454"/>
      <c r="N557" s="454"/>
      <c r="O557" s="454"/>
      <c r="P557" s="454"/>
      <c r="Q557" s="454"/>
      <c r="R557" s="454"/>
      <c r="S557" s="454"/>
      <c r="T557" s="454"/>
      <c r="U557" s="454"/>
      <c r="V557" s="454"/>
      <c r="W557" s="454"/>
      <c r="Y557" s="459"/>
      <c r="Z557" s="454"/>
      <c r="AA557" s="224"/>
      <c r="AB557" s="454"/>
      <c r="AC557" s="454"/>
      <c r="AD557" s="454"/>
      <c r="AE557" s="454"/>
      <c r="AK557" s="290"/>
      <c r="AN557" s="34"/>
    </row>
    <row r="558" spans="1:40" ht="15.75" customHeight="1">
      <c r="A558" s="454"/>
      <c r="B558" s="454"/>
      <c r="C558" s="454"/>
      <c r="D558" s="454"/>
      <c r="E558" s="454"/>
      <c r="F558" s="454"/>
      <c r="G558" s="454"/>
      <c r="H558" s="454"/>
      <c r="I558" s="454"/>
      <c r="J558" s="454"/>
      <c r="K558" s="454"/>
      <c r="L558" s="454"/>
      <c r="M558" s="454"/>
      <c r="N558" s="454"/>
      <c r="O558" s="454"/>
      <c r="P558" s="454"/>
      <c r="Q558" s="454"/>
      <c r="R558" s="454"/>
      <c r="S558" s="454"/>
      <c r="T558" s="454"/>
      <c r="U558" s="454"/>
      <c r="V558" s="454"/>
      <c r="W558" s="454"/>
      <c r="Y558" s="459"/>
      <c r="Z558" s="454"/>
      <c r="AA558" s="224"/>
      <c r="AB558" s="454"/>
      <c r="AC558" s="454"/>
      <c r="AD558" s="454"/>
      <c r="AE558" s="454"/>
      <c r="AK558" s="290"/>
      <c r="AN558" s="34"/>
    </row>
    <row r="559" spans="1:40" ht="15.75" customHeight="1">
      <c r="A559" s="454"/>
      <c r="B559" s="454"/>
      <c r="C559" s="454"/>
      <c r="D559" s="454"/>
      <c r="E559" s="454"/>
      <c r="F559" s="454"/>
      <c r="G559" s="454"/>
      <c r="H559" s="454"/>
      <c r="I559" s="454"/>
      <c r="J559" s="454"/>
      <c r="K559" s="454"/>
      <c r="L559" s="454"/>
      <c r="M559" s="454"/>
      <c r="N559" s="454"/>
      <c r="O559" s="454"/>
      <c r="P559" s="454"/>
      <c r="Q559" s="454"/>
      <c r="R559" s="454"/>
      <c r="S559" s="454"/>
      <c r="T559" s="454"/>
      <c r="U559" s="454"/>
      <c r="V559" s="454"/>
      <c r="W559" s="454"/>
      <c r="Y559" s="459"/>
      <c r="Z559" s="454"/>
      <c r="AA559" s="224"/>
      <c r="AB559" s="454"/>
      <c r="AC559" s="454"/>
      <c r="AD559" s="454"/>
      <c r="AE559" s="454"/>
      <c r="AK559" s="290"/>
      <c r="AN559" s="34"/>
    </row>
    <row r="560" spans="1:40" ht="15.75" customHeight="1">
      <c r="A560" s="454"/>
      <c r="B560" s="454"/>
      <c r="C560" s="454"/>
      <c r="D560" s="454"/>
      <c r="E560" s="454"/>
      <c r="F560" s="454"/>
      <c r="G560" s="454"/>
      <c r="H560" s="454"/>
      <c r="I560" s="454"/>
      <c r="J560" s="454"/>
      <c r="K560" s="454"/>
      <c r="L560" s="454"/>
      <c r="M560" s="454"/>
      <c r="N560" s="454"/>
      <c r="O560" s="454"/>
      <c r="P560" s="454"/>
      <c r="Q560" s="454"/>
      <c r="R560" s="454"/>
      <c r="S560" s="454"/>
      <c r="T560" s="454"/>
      <c r="U560" s="454"/>
      <c r="V560" s="454"/>
      <c r="W560" s="454"/>
      <c r="Y560" s="459"/>
      <c r="Z560" s="454"/>
      <c r="AA560" s="224"/>
      <c r="AB560" s="454"/>
      <c r="AC560" s="454"/>
      <c r="AD560" s="454"/>
      <c r="AE560" s="454"/>
      <c r="AK560" s="290"/>
      <c r="AN560" s="34"/>
    </row>
    <row r="561" spans="1:40" ht="15.75" customHeight="1">
      <c r="A561" s="454"/>
      <c r="B561" s="454"/>
      <c r="C561" s="454"/>
      <c r="D561" s="454"/>
      <c r="E561" s="454"/>
      <c r="F561" s="454"/>
      <c r="G561" s="454"/>
      <c r="H561" s="454"/>
      <c r="I561" s="454"/>
      <c r="J561" s="454"/>
      <c r="K561" s="454"/>
      <c r="L561" s="454"/>
      <c r="M561" s="454"/>
      <c r="N561" s="454"/>
      <c r="O561" s="454"/>
      <c r="P561" s="454"/>
      <c r="Q561" s="454"/>
      <c r="R561" s="454"/>
      <c r="S561" s="454"/>
      <c r="T561" s="454"/>
      <c r="U561" s="454"/>
      <c r="V561" s="454"/>
      <c r="W561" s="454"/>
      <c r="Y561" s="459"/>
      <c r="Z561" s="454"/>
      <c r="AA561" s="224"/>
      <c r="AB561" s="454"/>
      <c r="AC561" s="454"/>
      <c r="AD561" s="454"/>
      <c r="AE561" s="454"/>
      <c r="AK561" s="290"/>
      <c r="AN561" s="34"/>
    </row>
    <row r="562" spans="1:40" ht="15.75" customHeight="1">
      <c r="A562" s="454"/>
      <c r="B562" s="454"/>
      <c r="C562" s="454"/>
      <c r="D562" s="454"/>
      <c r="E562" s="454"/>
      <c r="F562" s="454"/>
      <c r="G562" s="454"/>
      <c r="H562" s="454"/>
      <c r="I562" s="454"/>
      <c r="J562" s="454"/>
      <c r="K562" s="454"/>
      <c r="L562" s="454"/>
      <c r="M562" s="454"/>
      <c r="N562" s="454"/>
      <c r="O562" s="454"/>
      <c r="P562" s="454"/>
      <c r="Q562" s="454"/>
      <c r="R562" s="454"/>
      <c r="S562" s="454"/>
      <c r="T562" s="454"/>
      <c r="U562" s="454"/>
      <c r="V562" s="454"/>
      <c r="W562" s="454"/>
      <c r="Y562" s="459"/>
      <c r="Z562" s="454"/>
      <c r="AA562" s="224"/>
      <c r="AB562" s="454"/>
      <c r="AC562" s="454"/>
      <c r="AD562" s="454"/>
      <c r="AE562" s="454"/>
      <c r="AK562" s="290"/>
      <c r="AN562" s="34"/>
    </row>
    <row r="563" spans="1:40" ht="15.75" customHeight="1">
      <c r="A563" s="454"/>
      <c r="B563" s="454"/>
      <c r="C563" s="454"/>
      <c r="D563" s="454"/>
      <c r="E563" s="454"/>
      <c r="F563" s="454"/>
      <c r="G563" s="454"/>
      <c r="H563" s="454"/>
      <c r="I563" s="454"/>
      <c r="J563" s="454"/>
      <c r="K563" s="454"/>
      <c r="L563" s="454"/>
      <c r="M563" s="454"/>
      <c r="N563" s="454"/>
      <c r="O563" s="454"/>
      <c r="P563" s="454"/>
      <c r="Q563" s="454"/>
      <c r="R563" s="454"/>
      <c r="S563" s="454"/>
      <c r="T563" s="454"/>
      <c r="U563" s="454"/>
      <c r="V563" s="454"/>
      <c r="W563" s="454"/>
      <c r="Y563" s="459"/>
      <c r="Z563" s="454"/>
      <c r="AA563" s="224"/>
      <c r="AB563" s="454"/>
      <c r="AC563" s="454"/>
      <c r="AD563" s="454"/>
      <c r="AE563" s="454"/>
      <c r="AK563" s="290"/>
      <c r="AN563" s="34"/>
    </row>
    <row r="564" spans="1:40" ht="15.75" customHeight="1">
      <c r="A564" s="454"/>
      <c r="B564" s="454"/>
      <c r="C564" s="454"/>
      <c r="D564" s="454"/>
      <c r="E564" s="454"/>
      <c r="F564" s="454"/>
      <c r="G564" s="454"/>
      <c r="H564" s="454"/>
      <c r="I564" s="454"/>
      <c r="J564" s="454"/>
      <c r="K564" s="454"/>
      <c r="L564" s="454"/>
      <c r="M564" s="454"/>
      <c r="N564" s="454"/>
      <c r="O564" s="454"/>
      <c r="P564" s="454"/>
      <c r="Q564" s="454"/>
      <c r="R564" s="454"/>
      <c r="S564" s="454"/>
      <c r="T564" s="454"/>
      <c r="U564" s="454"/>
      <c r="V564" s="454"/>
      <c r="W564" s="454"/>
      <c r="Y564" s="459"/>
      <c r="Z564" s="454"/>
      <c r="AA564" s="224"/>
      <c r="AB564" s="454"/>
      <c r="AC564" s="454"/>
      <c r="AD564" s="454"/>
      <c r="AE564" s="454"/>
      <c r="AK564" s="290"/>
      <c r="AN564" s="34"/>
    </row>
    <row r="565" spans="1:40" ht="15.75" customHeight="1">
      <c r="A565" s="454"/>
      <c r="B565" s="454"/>
      <c r="C565" s="454"/>
      <c r="D565" s="454"/>
      <c r="E565" s="454"/>
      <c r="F565" s="454"/>
      <c r="G565" s="454"/>
      <c r="H565" s="454"/>
      <c r="I565" s="454"/>
      <c r="J565" s="454"/>
      <c r="K565" s="454"/>
      <c r="L565" s="454"/>
      <c r="M565" s="454"/>
      <c r="N565" s="454"/>
      <c r="O565" s="454"/>
      <c r="P565" s="454"/>
      <c r="Q565" s="454"/>
      <c r="R565" s="454"/>
      <c r="S565" s="454"/>
      <c r="T565" s="454"/>
      <c r="U565" s="454"/>
      <c r="V565" s="454"/>
      <c r="W565" s="454"/>
      <c r="Y565" s="459"/>
      <c r="Z565" s="454"/>
      <c r="AA565" s="224"/>
      <c r="AB565" s="454"/>
      <c r="AC565" s="454"/>
      <c r="AD565" s="454"/>
      <c r="AE565" s="454"/>
      <c r="AK565" s="290"/>
      <c r="AN565" s="34"/>
    </row>
    <row r="566" spans="1:40" ht="15.75" customHeight="1">
      <c r="A566" s="454"/>
      <c r="B566" s="454"/>
      <c r="C566" s="454"/>
      <c r="D566" s="454"/>
      <c r="E566" s="454"/>
      <c r="F566" s="454"/>
      <c r="G566" s="454"/>
      <c r="H566" s="454"/>
      <c r="I566" s="454"/>
      <c r="J566" s="454"/>
      <c r="K566" s="454"/>
      <c r="L566" s="454"/>
      <c r="M566" s="454"/>
      <c r="N566" s="454"/>
      <c r="O566" s="454"/>
      <c r="P566" s="454"/>
      <c r="Q566" s="454"/>
      <c r="R566" s="454"/>
      <c r="S566" s="454"/>
      <c r="T566" s="454"/>
      <c r="U566" s="454"/>
      <c r="V566" s="454"/>
      <c r="W566" s="454"/>
      <c r="Y566" s="459"/>
      <c r="Z566" s="454"/>
      <c r="AA566" s="224"/>
      <c r="AB566" s="454"/>
      <c r="AC566" s="454"/>
      <c r="AD566" s="454"/>
      <c r="AE566" s="454"/>
      <c r="AK566" s="290"/>
      <c r="AN566" s="34"/>
    </row>
    <row r="567" spans="1:40" ht="15.75" customHeight="1">
      <c r="A567" s="454"/>
      <c r="B567" s="454"/>
      <c r="C567" s="454"/>
      <c r="D567" s="454"/>
      <c r="E567" s="454"/>
      <c r="F567" s="454"/>
      <c r="G567" s="454"/>
      <c r="H567" s="454"/>
      <c r="I567" s="454"/>
      <c r="J567" s="454"/>
      <c r="K567" s="454"/>
      <c r="L567" s="454"/>
      <c r="M567" s="454"/>
      <c r="N567" s="454"/>
      <c r="O567" s="454"/>
      <c r="P567" s="454"/>
      <c r="Q567" s="454"/>
      <c r="R567" s="454"/>
      <c r="S567" s="454"/>
      <c r="T567" s="454"/>
      <c r="U567" s="454"/>
      <c r="V567" s="454"/>
      <c r="W567" s="454"/>
      <c r="Y567" s="459"/>
      <c r="Z567" s="454"/>
      <c r="AA567" s="224"/>
      <c r="AB567" s="454"/>
      <c r="AC567" s="454"/>
      <c r="AD567" s="454"/>
      <c r="AE567" s="454"/>
      <c r="AK567" s="290"/>
      <c r="AN567" s="34"/>
    </row>
    <row r="568" spans="1:40" ht="15.75" customHeight="1">
      <c r="A568" s="454"/>
      <c r="B568" s="454"/>
      <c r="C568" s="454"/>
      <c r="D568" s="454"/>
      <c r="E568" s="454"/>
      <c r="F568" s="454"/>
      <c r="G568" s="454"/>
      <c r="H568" s="454"/>
      <c r="I568" s="454"/>
      <c r="J568" s="454"/>
      <c r="K568" s="454"/>
      <c r="L568" s="454"/>
      <c r="M568" s="454"/>
      <c r="N568" s="454"/>
      <c r="O568" s="454"/>
      <c r="P568" s="454"/>
      <c r="Q568" s="454"/>
      <c r="R568" s="454"/>
      <c r="S568" s="454"/>
      <c r="T568" s="454"/>
      <c r="U568" s="454"/>
      <c r="V568" s="454"/>
      <c r="W568" s="454"/>
      <c r="Y568" s="459"/>
      <c r="Z568" s="454"/>
      <c r="AA568" s="224"/>
      <c r="AB568" s="454"/>
      <c r="AC568" s="454"/>
      <c r="AD568" s="454"/>
      <c r="AE568" s="454"/>
      <c r="AK568" s="290"/>
      <c r="AN568" s="34"/>
    </row>
    <row r="569" spans="1:40" ht="15.75" customHeight="1">
      <c r="A569" s="454"/>
      <c r="B569" s="454"/>
      <c r="C569" s="454"/>
      <c r="D569" s="454"/>
      <c r="E569" s="454"/>
      <c r="F569" s="454"/>
      <c r="G569" s="454"/>
      <c r="H569" s="454"/>
      <c r="I569" s="454"/>
      <c r="J569" s="454"/>
      <c r="K569" s="454"/>
      <c r="L569" s="454"/>
      <c r="M569" s="454"/>
      <c r="N569" s="454"/>
      <c r="O569" s="454"/>
      <c r="P569" s="454"/>
      <c r="Q569" s="454"/>
      <c r="R569" s="454"/>
      <c r="S569" s="454"/>
      <c r="T569" s="454"/>
      <c r="U569" s="454"/>
      <c r="V569" s="454"/>
      <c r="W569" s="454"/>
      <c r="Y569" s="459"/>
      <c r="Z569" s="454"/>
      <c r="AA569" s="224"/>
      <c r="AB569" s="454"/>
      <c r="AC569" s="454"/>
      <c r="AD569" s="454"/>
      <c r="AE569" s="454"/>
      <c r="AK569" s="290"/>
      <c r="AN569" s="34"/>
    </row>
    <row r="570" spans="1:40" ht="15.75" customHeight="1">
      <c r="A570" s="454"/>
      <c r="B570" s="454"/>
      <c r="C570" s="454"/>
      <c r="D570" s="454"/>
      <c r="E570" s="454"/>
      <c r="F570" s="454"/>
      <c r="G570" s="454"/>
      <c r="H570" s="454"/>
      <c r="I570" s="454"/>
      <c r="J570" s="454"/>
      <c r="K570" s="454"/>
      <c r="L570" s="454"/>
      <c r="M570" s="454"/>
      <c r="N570" s="454"/>
      <c r="O570" s="454"/>
      <c r="P570" s="454"/>
      <c r="Q570" s="454"/>
      <c r="R570" s="454"/>
      <c r="S570" s="454"/>
      <c r="T570" s="454"/>
      <c r="U570" s="454"/>
      <c r="V570" s="454"/>
      <c r="W570" s="454"/>
      <c r="Y570" s="459"/>
      <c r="Z570" s="454"/>
      <c r="AA570" s="224"/>
      <c r="AB570" s="454"/>
      <c r="AC570" s="454"/>
      <c r="AD570" s="454"/>
      <c r="AE570" s="454"/>
      <c r="AK570" s="290"/>
      <c r="AN570" s="34"/>
    </row>
    <row r="571" spans="1:40" ht="15.75" customHeight="1">
      <c r="A571" s="454"/>
      <c r="B571" s="454"/>
      <c r="C571" s="454"/>
      <c r="D571" s="454"/>
      <c r="E571" s="454"/>
      <c r="F571" s="454"/>
      <c r="G571" s="454"/>
      <c r="H571" s="454"/>
      <c r="I571" s="454"/>
      <c r="J571" s="454"/>
      <c r="K571" s="454"/>
      <c r="L571" s="454"/>
      <c r="M571" s="454"/>
      <c r="N571" s="454"/>
      <c r="O571" s="454"/>
      <c r="P571" s="454"/>
      <c r="Q571" s="454"/>
      <c r="R571" s="454"/>
      <c r="S571" s="454"/>
      <c r="T571" s="454"/>
      <c r="U571" s="454"/>
      <c r="V571" s="454"/>
      <c r="W571" s="454"/>
      <c r="Y571" s="459"/>
      <c r="Z571" s="454"/>
      <c r="AA571" s="224"/>
      <c r="AB571" s="454"/>
      <c r="AC571" s="454"/>
      <c r="AD571" s="454"/>
      <c r="AE571" s="454"/>
      <c r="AK571" s="290"/>
      <c r="AN571" s="34"/>
    </row>
    <row r="572" spans="1:40" ht="15.75" customHeight="1">
      <c r="A572" s="454"/>
      <c r="B572" s="454"/>
      <c r="C572" s="454"/>
      <c r="D572" s="454"/>
      <c r="E572" s="454"/>
      <c r="F572" s="454"/>
      <c r="G572" s="454"/>
      <c r="H572" s="454"/>
      <c r="I572" s="454"/>
      <c r="J572" s="454"/>
      <c r="K572" s="454"/>
      <c r="L572" s="454"/>
      <c r="M572" s="454"/>
      <c r="N572" s="454"/>
      <c r="O572" s="454"/>
      <c r="P572" s="454"/>
      <c r="Q572" s="454"/>
      <c r="R572" s="454"/>
      <c r="S572" s="454"/>
      <c r="T572" s="454"/>
      <c r="U572" s="454"/>
      <c r="V572" s="454"/>
      <c r="W572" s="454"/>
      <c r="Y572" s="459"/>
      <c r="Z572" s="454"/>
      <c r="AA572" s="224"/>
      <c r="AB572" s="454"/>
      <c r="AC572" s="454"/>
      <c r="AD572" s="454"/>
      <c r="AE572" s="454"/>
      <c r="AK572" s="290"/>
      <c r="AN572" s="34"/>
    </row>
    <row r="573" spans="1:40" ht="15.75" customHeight="1">
      <c r="A573" s="454"/>
      <c r="B573" s="454"/>
      <c r="C573" s="454"/>
      <c r="D573" s="454"/>
      <c r="E573" s="454"/>
      <c r="F573" s="454"/>
      <c r="G573" s="454"/>
      <c r="H573" s="454"/>
      <c r="I573" s="454"/>
      <c r="J573" s="454"/>
      <c r="K573" s="454"/>
      <c r="L573" s="454"/>
      <c r="M573" s="454"/>
      <c r="N573" s="454"/>
      <c r="O573" s="454"/>
      <c r="P573" s="454"/>
      <c r="Q573" s="454"/>
      <c r="R573" s="454"/>
      <c r="S573" s="454"/>
      <c r="T573" s="454"/>
      <c r="U573" s="454"/>
      <c r="V573" s="454"/>
      <c r="W573" s="454"/>
      <c r="Y573" s="459"/>
      <c r="Z573" s="454"/>
      <c r="AA573" s="224"/>
      <c r="AB573" s="454"/>
      <c r="AC573" s="454"/>
      <c r="AD573" s="454"/>
      <c r="AE573" s="454"/>
      <c r="AK573" s="290"/>
      <c r="AN573" s="34"/>
    </row>
    <row r="574" spans="1:40" ht="15.75" customHeight="1">
      <c r="A574" s="454"/>
      <c r="B574" s="454"/>
      <c r="C574" s="454"/>
      <c r="D574" s="454"/>
      <c r="E574" s="454"/>
      <c r="F574" s="454"/>
      <c r="G574" s="454"/>
      <c r="H574" s="454"/>
      <c r="I574" s="454"/>
      <c r="J574" s="454"/>
      <c r="K574" s="454"/>
      <c r="L574" s="454"/>
      <c r="M574" s="454"/>
      <c r="N574" s="454"/>
      <c r="O574" s="454"/>
      <c r="P574" s="454"/>
      <c r="Q574" s="454"/>
      <c r="R574" s="454"/>
      <c r="S574" s="454"/>
      <c r="T574" s="454"/>
      <c r="U574" s="454"/>
      <c r="V574" s="454"/>
      <c r="W574" s="454"/>
      <c r="Y574" s="459"/>
      <c r="Z574" s="454"/>
      <c r="AA574" s="224"/>
      <c r="AB574" s="454"/>
      <c r="AC574" s="454"/>
      <c r="AD574" s="454"/>
      <c r="AE574" s="454"/>
      <c r="AK574" s="290"/>
      <c r="AN574" s="34"/>
    </row>
    <row r="575" spans="1:40" ht="15.75" customHeight="1">
      <c r="A575" s="454"/>
      <c r="B575" s="454"/>
      <c r="C575" s="454"/>
      <c r="D575" s="454"/>
      <c r="E575" s="454"/>
      <c r="F575" s="454"/>
      <c r="G575" s="454"/>
      <c r="H575" s="454"/>
      <c r="I575" s="454"/>
      <c r="J575" s="454"/>
      <c r="K575" s="454"/>
      <c r="L575" s="454"/>
      <c r="M575" s="454"/>
      <c r="N575" s="454"/>
      <c r="O575" s="454"/>
      <c r="P575" s="454"/>
      <c r="Q575" s="454"/>
      <c r="R575" s="454"/>
      <c r="S575" s="454"/>
      <c r="T575" s="454"/>
      <c r="U575" s="454"/>
      <c r="V575" s="454"/>
      <c r="W575" s="454"/>
      <c r="Y575" s="459"/>
      <c r="Z575" s="454"/>
      <c r="AA575" s="224"/>
      <c r="AB575" s="454"/>
      <c r="AC575" s="454"/>
      <c r="AD575" s="454"/>
      <c r="AE575" s="454"/>
      <c r="AK575" s="290"/>
      <c r="AN575" s="34"/>
    </row>
    <row r="576" spans="1:40" ht="15.75" customHeight="1">
      <c r="A576" s="454"/>
      <c r="B576" s="454"/>
      <c r="C576" s="454"/>
      <c r="D576" s="454"/>
      <c r="E576" s="454"/>
      <c r="F576" s="454"/>
      <c r="G576" s="454"/>
      <c r="H576" s="454"/>
      <c r="I576" s="454"/>
      <c r="J576" s="454"/>
      <c r="K576" s="454"/>
      <c r="L576" s="454"/>
      <c r="M576" s="454"/>
      <c r="N576" s="454"/>
      <c r="O576" s="454"/>
      <c r="P576" s="454"/>
      <c r="Q576" s="454"/>
      <c r="R576" s="454"/>
      <c r="S576" s="454"/>
      <c r="T576" s="454"/>
      <c r="U576" s="454"/>
      <c r="V576" s="454"/>
      <c r="W576" s="454"/>
      <c r="Y576" s="459"/>
      <c r="Z576" s="454"/>
      <c r="AA576" s="224"/>
      <c r="AB576" s="454"/>
      <c r="AC576" s="454"/>
      <c r="AD576" s="454"/>
      <c r="AE576" s="454"/>
      <c r="AK576" s="290"/>
      <c r="AN576" s="34"/>
    </row>
    <row r="577" spans="1:40" ht="15.75" customHeight="1">
      <c r="A577" s="454"/>
      <c r="B577" s="454"/>
      <c r="C577" s="454"/>
      <c r="D577" s="454"/>
      <c r="E577" s="454"/>
      <c r="F577" s="454"/>
      <c r="G577" s="454"/>
      <c r="H577" s="454"/>
      <c r="I577" s="454"/>
      <c r="J577" s="454"/>
      <c r="K577" s="454"/>
      <c r="L577" s="454"/>
      <c r="M577" s="454"/>
      <c r="N577" s="454"/>
      <c r="O577" s="454"/>
      <c r="P577" s="454"/>
      <c r="Q577" s="454"/>
      <c r="R577" s="454"/>
      <c r="S577" s="454"/>
      <c r="T577" s="454"/>
      <c r="U577" s="454"/>
      <c r="V577" s="454"/>
      <c r="W577" s="454"/>
      <c r="Y577" s="459"/>
      <c r="Z577" s="454"/>
      <c r="AA577" s="224"/>
      <c r="AB577" s="454"/>
      <c r="AC577" s="454"/>
      <c r="AD577" s="454"/>
      <c r="AE577" s="454"/>
      <c r="AK577" s="290"/>
      <c r="AN577" s="34"/>
    </row>
    <row r="578" spans="1:40" ht="15.75" customHeight="1">
      <c r="A578" s="454"/>
      <c r="B578" s="454"/>
      <c r="C578" s="454"/>
      <c r="D578" s="454"/>
      <c r="E578" s="454"/>
      <c r="F578" s="454"/>
      <c r="G578" s="454"/>
      <c r="H578" s="454"/>
      <c r="I578" s="454"/>
      <c r="J578" s="454"/>
      <c r="K578" s="454"/>
      <c r="L578" s="454"/>
      <c r="M578" s="454"/>
      <c r="N578" s="454"/>
      <c r="O578" s="454"/>
      <c r="P578" s="454"/>
      <c r="Q578" s="454"/>
      <c r="R578" s="454"/>
      <c r="S578" s="454"/>
      <c r="T578" s="454"/>
      <c r="U578" s="454"/>
      <c r="V578" s="454"/>
      <c r="W578" s="454"/>
      <c r="Y578" s="459"/>
      <c r="Z578" s="454"/>
      <c r="AA578" s="224"/>
      <c r="AB578" s="454"/>
      <c r="AC578" s="454"/>
      <c r="AD578" s="454"/>
      <c r="AE578" s="454"/>
      <c r="AK578" s="290"/>
      <c r="AN578" s="34"/>
    </row>
    <row r="579" spans="1:40" ht="15.75" customHeight="1">
      <c r="A579" s="454"/>
      <c r="B579" s="454"/>
      <c r="C579" s="454"/>
      <c r="D579" s="454"/>
      <c r="E579" s="454"/>
      <c r="F579" s="454"/>
      <c r="G579" s="454"/>
      <c r="H579" s="454"/>
      <c r="I579" s="454"/>
      <c r="J579" s="454"/>
      <c r="K579" s="454"/>
      <c r="L579" s="454"/>
      <c r="M579" s="454"/>
      <c r="N579" s="454"/>
      <c r="O579" s="454"/>
      <c r="P579" s="454"/>
      <c r="Q579" s="454"/>
      <c r="R579" s="454"/>
      <c r="S579" s="454"/>
      <c r="T579" s="454"/>
      <c r="U579" s="454"/>
      <c r="V579" s="454"/>
      <c r="W579" s="454"/>
      <c r="Y579" s="459"/>
      <c r="Z579" s="454"/>
      <c r="AA579" s="224"/>
      <c r="AB579" s="454"/>
      <c r="AC579" s="454"/>
      <c r="AD579" s="454"/>
      <c r="AE579" s="454"/>
      <c r="AK579" s="290"/>
      <c r="AN579" s="34"/>
    </row>
    <row r="580" spans="1:40" ht="15.75" customHeight="1">
      <c r="A580" s="454"/>
      <c r="B580" s="454"/>
      <c r="C580" s="454"/>
      <c r="D580" s="454"/>
      <c r="E580" s="454"/>
      <c r="F580" s="454"/>
      <c r="G580" s="454"/>
      <c r="H580" s="454"/>
      <c r="I580" s="454"/>
      <c r="J580" s="454"/>
      <c r="K580" s="454"/>
      <c r="L580" s="454"/>
      <c r="M580" s="454"/>
      <c r="N580" s="454"/>
      <c r="O580" s="454"/>
      <c r="P580" s="454"/>
      <c r="Q580" s="454"/>
      <c r="R580" s="454"/>
      <c r="S580" s="454"/>
      <c r="T580" s="454"/>
      <c r="U580" s="454"/>
      <c r="V580" s="454"/>
      <c r="W580" s="454"/>
      <c r="Y580" s="459"/>
      <c r="Z580" s="454"/>
      <c r="AA580" s="224"/>
      <c r="AB580" s="454"/>
      <c r="AC580" s="454"/>
      <c r="AD580" s="454"/>
      <c r="AE580" s="454"/>
      <c r="AK580" s="290"/>
      <c r="AN580" s="34"/>
    </row>
    <row r="581" spans="1:40" ht="15.75" customHeight="1">
      <c r="A581" s="454"/>
      <c r="B581" s="454"/>
      <c r="C581" s="454"/>
      <c r="D581" s="454"/>
      <c r="E581" s="454"/>
      <c r="F581" s="454"/>
      <c r="G581" s="454"/>
      <c r="H581" s="454"/>
      <c r="I581" s="454"/>
      <c r="J581" s="454"/>
      <c r="K581" s="454"/>
      <c r="L581" s="454"/>
      <c r="M581" s="454"/>
      <c r="N581" s="454"/>
      <c r="O581" s="454"/>
      <c r="P581" s="454"/>
      <c r="Q581" s="454"/>
      <c r="R581" s="454"/>
      <c r="S581" s="454"/>
      <c r="T581" s="454"/>
      <c r="U581" s="454"/>
      <c r="V581" s="454"/>
      <c r="W581" s="454"/>
      <c r="Y581" s="459"/>
      <c r="Z581" s="454"/>
      <c r="AA581" s="224"/>
      <c r="AB581" s="454"/>
      <c r="AC581" s="454"/>
      <c r="AD581" s="454"/>
      <c r="AE581" s="454"/>
      <c r="AK581" s="290"/>
      <c r="AN581" s="34"/>
    </row>
    <row r="582" spans="1:40" ht="15.75" customHeight="1">
      <c r="A582" s="454"/>
      <c r="B582" s="454"/>
      <c r="C582" s="454"/>
      <c r="D582" s="454"/>
      <c r="E582" s="454"/>
      <c r="F582" s="454"/>
      <c r="G582" s="454"/>
      <c r="H582" s="454"/>
      <c r="I582" s="454"/>
      <c r="J582" s="454"/>
      <c r="K582" s="454"/>
      <c r="L582" s="454"/>
      <c r="M582" s="454"/>
      <c r="N582" s="454"/>
      <c r="O582" s="454"/>
      <c r="P582" s="454"/>
      <c r="Q582" s="454"/>
      <c r="R582" s="454"/>
      <c r="S582" s="454"/>
      <c r="T582" s="454"/>
      <c r="U582" s="454"/>
      <c r="V582" s="454"/>
      <c r="W582" s="454"/>
      <c r="Y582" s="459"/>
      <c r="Z582" s="454"/>
      <c r="AA582" s="224"/>
      <c r="AB582" s="454"/>
      <c r="AC582" s="454"/>
      <c r="AD582" s="454"/>
      <c r="AE582" s="454"/>
      <c r="AK582" s="290"/>
      <c r="AN582" s="34"/>
    </row>
    <row r="583" spans="1:40" ht="15.75" customHeight="1">
      <c r="A583" s="454"/>
      <c r="B583" s="454"/>
      <c r="C583" s="454"/>
      <c r="D583" s="454"/>
      <c r="E583" s="454"/>
      <c r="F583" s="454"/>
      <c r="G583" s="454"/>
      <c r="H583" s="454"/>
      <c r="I583" s="454"/>
      <c r="J583" s="454"/>
      <c r="K583" s="454"/>
      <c r="L583" s="454"/>
      <c r="M583" s="454"/>
      <c r="N583" s="454"/>
      <c r="O583" s="454"/>
      <c r="P583" s="454"/>
      <c r="Q583" s="454"/>
      <c r="R583" s="454"/>
      <c r="S583" s="454"/>
      <c r="T583" s="454"/>
      <c r="U583" s="454"/>
      <c r="V583" s="454"/>
      <c r="W583" s="454"/>
      <c r="Y583" s="459"/>
      <c r="Z583" s="454"/>
      <c r="AA583" s="224"/>
      <c r="AB583" s="454"/>
      <c r="AC583" s="454"/>
      <c r="AD583" s="454"/>
      <c r="AE583" s="454"/>
      <c r="AK583" s="290"/>
      <c r="AN583" s="34"/>
    </row>
    <row r="584" spans="1:40" ht="15.75" customHeight="1">
      <c r="A584" s="454"/>
      <c r="B584" s="454"/>
      <c r="C584" s="454"/>
      <c r="D584" s="454"/>
      <c r="E584" s="454"/>
      <c r="F584" s="454"/>
      <c r="G584" s="454"/>
      <c r="H584" s="454"/>
      <c r="I584" s="454"/>
      <c r="J584" s="454"/>
      <c r="K584" s="454"/>
      <c r="L584" s="454"/>
      <c r="M584" s="454"/>
      <c r="N584" s="454"/>
      <c r="O584" s="454"/>
      <c r="P584" s="454"/>
      <c r="Q584" s="454"/>
      <c r="R584" s="454"/>
      <c r="S584" s="454"/>
      <c r="T584" s="454"/>
      <c r="U584" s="454"/>
      <c r="V584" s="454"/>
      <c r="W584" s="454"/>
      <c r="Y584" s="459"/>
      <c r="Z584" s="454"/>
      <c r="AA584" s="224"/>
      <c r="AB584" s="454"/>
      <c r="AC584" s="454"/>
      <c r="AD584" s="454"/>
      <c r="AE584" s="454"/>
      <c r="AK584" s="290"/>
      <c r="AN584" s="34"/>
    </row>
    <row r="585" spans="1:40" ht="15.75" customHeight="1">
      <c r="A585" s="454"/>
      <c r="B585" s="454"/>
      <c r="C585" s="454"/>
      <c r="D585" s="454"/>
      <c r="E585" s="454"/>
      <c r="F585" s="454"/>
      <c r="G585" s="454"/>
      <c r="H585" s="454"/>
      <c r="I585" s="454"/>
      <c r="J585" s="454"/>
      <c r="K585" s="454"/>
      <c r="L585" s="454"/>
      <c r="M585" s="454"/>
      <c r="N585" s="454"/>
      <c r="O585" s="454"/>
      <c r="P585" s="454"/>
      <c r="Q585" s="454"/>
      <c r="R585" s="454"/>
      <c r="S585" s="454"/>
      <c r="T585" s="454"/>
      <c r="U585" s="454"/>
      <c r="V585" s="454"/>
      <c r="W585" s="454"/>
      <c r="Y585" s="459"/>
      <c r="Z585" s="454"/>
      <c r="AA585" s="224"/>
      <c r="AB585" s="454"/>
      <c r="AC585" s="454"/>
      <c r="AD585" s="454"/>
      <c r="AE585" s="454"/>
      <c r="AK585" s="290"/>
      <c r="AN585" s="34"/>
    </row>
    <row r="586" spans="1:40" ht="15.75" customHeight="1">
      <c r="A586" s="454"/>
      <c r="B586" s="454"/>
      <c r="C586" s="454"/>
      <c r="D586" s="454"/>
      <c r="E586" s="454"/>
      <c r="F586" s="454"/>
      <c r="G586" s="454"/>
      <c r="H586" s="454"/>
      <c r="I586" s="454"/>
      <c r="J586" s="454"/>
      <c r="K586" s="454"/>
      <c r="L586" s="454"/>
      <c r="M586" s="454"/>
      <c r="N586" s="454"/>
      <c r="O586" s="454"/>
      <c r="P586" s="454"/>
      <c r="Q586" s="454"/>
      <c r="R586" s="454"/>
      <c r="S586" s="454"/>
      <c r="T586" s="454"/>
      <c r="U586" s="454"/>
      <c r="V586" s="454"/>
      <c r="W586" s="454"/>
      <c r="Y586" s="459"/>
      <c r="Z586" s="454"/>
      <c r="AA586" s="224"/>
      <c r="AB586" s="454"/>
      <c r="AC586" s="454"/>
      <c r="AD586" s="454"/>
      <c r="AE586" s="454"/>
      <c r="AK586" s="290"/>
      <c r="AN586" s="34"/>
    </row>
    <row r="587" spans="1:40" ht="15.75" customHeight="1">
      <c r="A587" s="454"/>
      <c r="B587" s="454"/>
      <c r="C587" s="454"/>
      <c r="D587" s="454"/>
      <c r="E587" s="454"/>
      <c r="F587" s="454"/>
      <c r="G587" s="454"/>
      <c r="H587" s="454"/>
      <c r="I587" s="454"/>
      <c r="J587" s="454"/>
      <c r="K587" s="454"/>
      <c r="L587" s="454"/>
      <c r="M587" s="454"/>
      <c r="N587" s="454"/>
      <c r="O587" s="454"/>
      <c r="P587" s="454"/>
      <c r="Q587" s="454"/>
      <c r="R587" s="454"/>
      <c r="S587" s="454"/>
      <c r="T587" s="454"/>
      <c r="U587" s="454"/>
      <c r="V587" s="454"/>
      <c r="W587" s="454"/>
      <c r="Y587" s="459"/>
      <c r="Z587" s="454"/>
      <c r="AA587" s="224"/>
      <c r="AB587" s="454"/>
      <c r="AC587" s="454"/>
      <c r="AD587" s="454"/>
      <c r="AE587" s="454"/>
      <c r="AK587" s="290"/>
      <c r="AN587" s="34"/>
    </row>
    <row r="588" spans="1:40" ht="15.75" customHeight="1">
      <c r="A588" s="454"/>
      <c r="B588" s="454"/>
      <c r="C588" s="454"/>
      <c r="D588" s="454"/>
      <c r="E588" s="454"/>
      <c r="F588" s="454"/>
      <c r="G588" s="454"/>
      <c r="H588" s="454"/>
      <c r="I588" s="454"/>
      <c r="J588" s="454"/>
      <c r="K588" s="454"/>
      <c r="L588" s="454"/>
      <c r="M588" s="454"/>
      <c r="N588" s="454"/>
      <c r="O588" s="454"/>
      <c r="P588" s="454"/>
      <c r="Q588" s="454"/>
      <c r="R588" s="454"/>
      <c r="S588" s="454"/>
      <c r="T588" s="454"/>
      <c r="U588" s="454"/>
      <c r="V588" s="454"/>
      <c r="W588" s="454"/>
      <c r="Y588" s="459"/>
      <c r="Z588" s="454"/>
      <c r="AA588" s="224"/>
      <c r="AB588" s="454"/>
      <c r="AC588" s="454"/>
      <c r="AD588" s="454"/>
      <c r="AE588" s="454"/>
      <c r="AK588" s="290"/>
      <c r="AN588" s="34"/>
    </row>
    <row r="589" spans="1:40" ht="15.75" customHeight="1">
      <c r="A589" s="454"/>
      <c r="B589" s="454"/>
      <c r="C589" s="454"/>
      <c r="D589" s="454"/>
      <c r="E589" s="454"/>
      <c r="F589" s="454"/>
      <c r="G589" s="454"/>
      <c r="H589" s="454"/>
      <c r="I589" s="454"/>
      <c r="J589" s="454"/>
      <c r="K589" s="454"/>
      <c r="L589" s="454"/>
      <c r="M589" s="454"/>
      <c r="N589" s="454"/>
      <c r="O589" s="454"/>
      <c r="P589" s="454"/>
      <c r="Q589" s="454"/>
      <c r="R589" s="454"/>
      <c r="S589" s="454"/>
      <c r="T589" s="454"/>
      <c r="U589" s="454"/>
      <c r="V589" s="454"/>
      <c r="W589" s="454"/>
      <c r="Y589" s="459"/>
      <c r="Z589" s="454"/>
      <c r="AA589" s="224"/>
      <c r="AB589" s="454"/>
      <c r="AC589" s="454"/>
      <c r="AD589" s="454"/>
      <c r="AE589" s="454"/>
      <c r="AK589" s="290"/>
      <c r="AN589" s="34"/>
    </row>
    <row r="590" spans="1:40" ht="15.75" customHeight="1">
      <c r="A590" s="454"/>
      <c r="B590" s="454"/>
      <c r="C590" s="454"/>
      <c r="D590" s="454"/>
      <c r="E590" s="454"/>
      <c r="F590" s="454"/>
      <c r="G590" s="454"/>
      <c r="H590" s="454"/>
      <c r="I590" s="454"/>
      <c r="J590" s="454"/>
      <c r="K590" s="454"/>
      <c r="L590" s="454"/>
      <c r="M590" s="454"/>
      <c r="N590" s="454"/>
      <c r="O590" s="454"/>
      <c r="P590" s="454"/>
      <c r="Q590" s="454"/>
      <c r="R590" s="454"/>
      <c r="S590" s="454"/>
      <c r="T590" s="454"/>
      <c r="U590" s="454"/>
      <c r="V590" s="454"/>
      <c r="W590" s="454"/>
      <c r="Y590" s="459"/>
      <c r="Z590" s="454"/>
      <c r="AA590" s="224"/>
      <c r="AB590" s="454"/>
      <c r="AC590" s="454"/>
      <c r="AD590" s="454"/>
      <c r="AE590" s="454"/>
      <c r="AK590" s="290"/>
      <c r="AN590" s="34"/>
    </row>
    <row r="591" spans="1:40" ht="15.75" customHeight="1">
      <c r="A591" s="454"/>
      <c r="B591" s="454"/>
      <c r="C591" s="454"/>
      <c r="D591" s="454"/>
      <c r="E591" s="454"/>
      <c r="F591" s="454"/>
      <c r="G591" s="454"/>
      <c r="H591" s="454"/>
      <c r="I591" s="454"/>
      <c r="J591" s="454"/>
      <c r="K591" s="454"/>
      <c r="L591" s="454"/>
      <c r="M591" s="454"/>
      <c r="N591" s="454"/>
      <c r="O591" s="454"/>
      <c r="P591" s="454"/>
      <c r="Q591" s="454"/>
      <c r="R591" s="454"/>
      <c r="S591" s="454"/>
      <c r="T591" s="454"/>
      <c r="U591" s="454"/>
      <c r="V591" s="454"/>
      <c r="W591" s="454"/>
      <c r="Y591" s="459"/>
      <c r="Z591" s="454"/>
      <c r="AA591" s="224"/>
      <c r="AB591" s="454"/>
      <c r="AC591" s="454"/>
      <c r="AD591" s="454"/>
      <c r="AE591" s="454"/>
      <c r="AK591" s="290"/>
      <c r="AN591" s="34"/>
    </row>
    <row r="592" spans="1:40" ht="15.75" customHeight="1">
      <c r="A592" s="454"/>
      <c r="B592" s="454"/>
      <c r="C592" s="454"/>
      <c r="D592" s="454"/>
      <c r="E592" s="454"/>
      <c r="F592" s="454"/>
      <c r="G592" s="454"/>
      <c r="H592" s="454"/>
      <c r="I592" s="454"/>
      <c r="J592" s="454"/>
      <c r="K592" s="454"/>
      <c r="L592" s="454"/>
      <c r="M592" s="454"/>
      <c r="N592" s="454"/>
      <c r="O592" s="454"/>
      <c r="P592" s="454"/>
      <c r="Q592" s="454"/>
      <c r="R592" s="454"/>
      <c r="S592" s="454"/>
      <c r="T592" s="454"/>
      <c r="U592" s="454"/>
      <c r="V592" s="454"/>
      <c r="W592" s="454"/>
      <c r="Y592" s="459"/>
      <c r="Z592" s="454"/>
      <c r="AA592" s="224"/>
      <c r="AB592" s="454"/>
      <c r="AC592" s="454"/>
      <c r="AD592" s="454"/>
      <c r="AE592" s="454"/>
      <c r="AK592" s="290"/>
      <c r="AN592" s="34"/>
    </row>
    <row r="593" spans="1:40" ht="15.75" customHeight="1">
      <c r="A593" s="454"/>
      <c r="B593" s="454"/>
      <c r="C593" s="454"/>
      <c r="D593" s="454"/>
      <c r="E593" s="454"/>
      <c r="F593" s="454"/>
      <c r="G593" s="454"/>
      <c r="H593" s="454"/>
      <c r="I593" s="454"/>
      <c r="J593" s="454"/>
      <c r="K593" s="454"/>
      <c r="L593" s="454"/>
      <c r="M593" s="454"/>
      <c r="N593" s="454"/>
      <c r="O593" s="454"/>
      <c r="P593" s="454"/>
      <c r="Q593" s="454"/>
      <c r="R593" s="454"/>
      <c r="S593" s="454"/>
      <c r="T593" s="454"/>
      <c r="U593" s="454"/>
      <c r="V593" s="454"/>
      <c r="W593" s="454"/>
      <c r="Y593" s="459"/>
      <c r="Z593" s="454"/>
      <c r="AA593" s="224"/>
      <c r="AB593" s="454"/>
      <c r="AC593" s="454"/>
      <c r="AD593" s="454"/>
      <c r="AE593" s="454"/>
      <c r="AK593" s="290"/>
      <c r="AN593" s="34"/>
    </row>
    <row r="594" spans="1:40" ht="15.75" customHeight="1">
      <c r="A594" s="454"/>
      <c r="B594" s="454"/>
      <c r="C594" s="454"/>
      <c r="D594" s="454"/>
      <c r="E594" s="454"/>
      <c r="F594" s="454"/>
      <c r="G594" s="454"/>
      <c r="H594" s="454"/>
      <c r="I594" s="454"/>
      <c r="J594" s="454"/>
      <c r="K594" s="454"/>
      <c r="L594" s="454"/>
      <c r="M594" s="454"/>
      <c r="N594" s="454"/>
      <c r="O594" s="454"/>
      <c r="P594" s="454"/>
      <c r="Q594" s="454"/>
      <c r="R594" s="454"/>
      <c r="S594" s="454"/>
      <c r="T594" s="454"/>
      <c r="U594" s="454"/>
      <c r="V594" s="454"/>
      <c r="W594" s="454"/>
      <c r="Y594" s="459"/>
      <c r="Z594" s="454"/>
      <c r="AA594" s="224"/>
      <c r="AB594" s="454"/>
      <c r="AC594" s="454"/>
      <c r="AD594" s="454"/>
      <c r="AE594" s="454"/>
      <c r="AK594" s="290"/>
      <c r="AN594" s="34"/>
    </row>
    <row r="595" spans="1:40" ht="15.75" customHeight="1">
      <c r="A595" s="454"/>
      <c r="B595" s="454"/>
      <c r="C595" s="454"/>
      <c r="D595" s="454"/>
      <c r="E595" s="454"/>
      <c r="F595" s="454"/>
      <c r="G595" s="454"/>
      <c r="H595" s="454"/>
      <c r="I595" s="454"/>
      <c r="J595" s="454"/>
      <c r="K595" s="454"/>
      <c r="L595" s="454"/>
      <c r="M595" s="454"/>
      <c r="N595" s="454"/>
      <c r="O595" s="454"/>
      <c r="P595" s="454"/>
      <c r="Q595" s="454"/>
      <c r="R595" s="454"/>
      <c r="S595" s="454"/>
      <c r="T595" s="454"/>
      <c r="U595" s="454"/>
      <c r="V595" s="454"/>
      <c r="W595" s="454"/>
      <c r="Y595" s="459"/>
      <c r="Z595" s="454"/>
      <c r="AA595" s="224"/>
      <c r="AB595" s="454"/>
      <c r="AC595" s="454"/>
      <c r="AD595" s="454"/>
      <c r="AE595" s="454"/>
      <c r="AK595" s="290"/>
      <c r="AN595" s="34"/>
    </row>
    <row r="596" spans="1:40" ht="15.75" customHeight="1">
      <c r="A596" s="454"/>
      <c r="B596" s="454"/>
      <c r="C596" s="454"/>
      <c r="D596" s="454"/>
      <c r="E596" s="454"/>
      <c r="F596" s="454"/>
      <c r="G596" s="454"/>
      <c r="H596" s="454"/>
      <c r="I596" s="454"/>
      <c r="J596" s="454"/>
      <c r="K596" s="454"/>
      <c r="L596" s="454"/>
      <c r="M596" s="454"/>
      <c r="N596" s="454"/>
      <c r="O596" s="454"/>
      <c r="P596" s="454"/>
      <c r="Q596" s="454"/>
      <c r="R596" s="454"/>
      <c r="S596" s="454"/>
      <c r="T596" s="454"/>
      <c r="U596" s="454"/>
      <c r="V596" s="454"/>
      <c r="W596" s="454"/>
      <c r="Y596" s="459"/>
      <c r="Z596" s="454"/>
      <c r="AA596" s="224"/>
      <c r="AB596" s="454"/>
      <c r="AC596" s="454"/>
      <c r="AD596" s="454"/>
      <c r="AE596" s="454"/>
      <c r="AK596" s="290"/>
      <c r="AN596" s="34"/>
    </row>
    <row r="597" spans="1:40" ht="15.75" customHeight="1">
      <c r="A597" s="454"/>
      <c r="B597" s="454"/>
      <c r="C597" s="454"/>
      <c r="D597" s="454"/>
      <c r="E597" s="454"/>
      <c r="F597" s="454"/>
      <c r="G597" s="454"/>
      <c r="H597" s="454"/>
      <c r="I597" s="454"/>
      <c r="J597" s="454"/>
      <c r="K597" s="454"/>
      <c r="L597" s="454"/>
      <c r="M597" s="454"/>
      <c r="N597" s="454"/>
      <c r="O597" s="454"/>
      <c r="P597" s="454"/>
      <c r="Q597" s="454"/>
      <c r="R597" s="454"/>
      <c r="S597" s="454"/>
      <c r="T597" s="454"/>
      <c r="U597" s="454"/>
      <c r="V597" s="454"/>
      <c r="W597" s="454"/>
      <c r="Y597" s="459"/>
      <c r="Z597" s="454"/>
      <c r="AA597" s="224"/>
      <c r="AB597" s="454"/>
      <c r="AC597" s="454"/>
      <c r="AD597" s="454"/>
      <c r="AE597" s="454"/>
      <c r="AK597" s="290"/>
      <c r="AN597" s="34"/>
    </row>
    <row r="598" spans="1:40" ht="15.75" customHeight="1">
      <c r="A598" s="454"/>
      <c r="B598" s="454"/>
      <c r="C598" s="454"/>
      <c r="D598" s="454"/>
      <c r="E598" s="454"/>
      <c r="F598" s="454"/>
      <c r="G598" s="454"/>
      <c r="H598" s="454"/>
      <c r="I598" s="454"/>
      <c r="J598" s="454"/>
      <c r="K598" s="454"/>
      <c r="L598" s="454"/>
      <c r="M598" s="454"/>
      <c r="N598" s="454"/>
      <c r="O598" s="454"/>
      <c r="P598" s="454"/>
      <c r="Q598" s="454"/>
      <c r="R598" s="454"/>
      <c r="S598" s="454"/>
      <c r="T598" s="454"/>
      <c r="U598" s="454"/>
      <c r="V598" s="454"/>
      <c r="W598" s="454"/>
      <c r="Y598" s="459"/>
      <c r="Z598" s="454"/>
      <c r="AA598" s="224"/>
      <c r="AB598" s="454"/>
      <c r="AC598" s="454"/>
      <c r="AD598" s="454"/>
      <c r="AE598" s="454"/>
      <c r="AK598" s="290"/>
      <c r="AN598" s="34"/>
    </row>
    <row r="599" spans="1:40" ht="15.75" customHeight="1">
      <c r="A599" s="454"/>
      <c r="B599" s="454"/>
      <c r="C599" s="454"/>
      <c r="D599" s="454"/>
      <c r="E599" s="454"/>
      <c r="F599" s="454"/>
      <c r="G599" s="454"/>
      <c r="H599" s="454"/>
      <c r="I599" s="454"/>
      <c r="J599" s="454"/>
      <c r="K599" s="454"/>
      <c r="L599" s="454"/>
      <c r="M599" s="454"/>
      <c r="N599" s="454"/>
      <c r="O599" s="454"/>
      <c r="P599" s="454"/>
      <c r="Q599" s="454"/>
      <c r="R599" s="454"/>
      <c r="S599" s="454"/>
      <c r="T599" s="454"/>
      <c r="U599" s="454"/>
      <c r="V599" s="454"/>
      <c r="W599" s="454"/>
      <c r="Y599" s="459"/>
      <c r="Z599" s="454"/>
      <c r="AA599" s="224"/>
      <c r="AB599" s="454"/>
      <c r="AC599" s="454"/>
      <c r="AD599" s="454"/>
      <c r="AE599" s="454"/>
      <c r="AK599" s="290"/>
      <c r="AN599" s="34"/>
    </row>
    <row r="600" spans="1:40" ht="15.75" customHeight="1">
      <c r="A600" s="454"/>
      <c r="B600" s="454"/>
      <c r="C600" s="454"/>
      <c r="D600" s="454"/>
      <c r="E600" s="454"/>
      <c r="F600" s="454"/>
      <c r="G600" s="454"/>
      <c r="H600" s="454"/>
      <c r="I600" s="454"/>
      <c r="J600" s="454"/>
      <c r="K600" s="454"/>
      <c r="L600" s="454"/>
      <c r="M600" s="454"/>
      <c r="N600" s="454"/>
      <c r="O600" s="454"/>
      <c r="P600" s="454"/>
      <c r="Q600" s="454"/>
      <c r="R600" s="454"/>
      <c r="S600" s="454"/>
      <c r="T600" s="454"/>
      <c r="U600" s="454"/>
      <c r="V600" s="454"/>
      <c r="W600" s="454"/>
      <c r="Y600" s="459"/>
      <c r="Z600" s="454"/>
      <c r="AA600" s="224"/>
      <c r="AB600" s="454"/>
      <c r="AC600" s="454"/>
      <c r="AD600" s="454"/>
      <c r="AE600" s="454"/>
      <c r="AK600" s="290"/>
      <c r="AN600" s="34"/>
    </row>
    <row r="601" spans="1:40" ht="15.75" customHeight="1">
      <c r="A601" s="454"/>
      <c r="B601" s="454"/>
      <c r="C601" s="454"/>
      <c r="D601" s="454"/>
      <c r="E601" s="454"/>
      <c r="F601" s="454"/>
      <c r="G601" s="454"/>
      <c r="H601" s="454"/>
      <c r="I601" s="454"/>
      <c r="J601" s="454"/>
      <c r="K601" s="454"/>
      <c r="L601" s="454"/>
      <c r="M601" s="454"/>
      <c r="N601" s="454"/>
      <c r="O601" s="454"/>
      <c r="P601" s="454"/>
      <c r="Q601" s="454"/>
      <c r="R601" s="454"/>
      <c r="S601" s="454"/>
      <c r="T601" s="454"/>
      <c r="U601" s="454"/>
      <c r="V601" s="454"/>
      <c r="W601" s="454"/>
      <c r="Y601" s="459"/>
      <c r="Z601" s="454"/>
      <c r="AA601" s="224"/>
      <c r="AB601" s="454"/>
      <c r="AC601" s="454"/>
      <c r="AD601" s="454"/>
      <c r="AE601" s="454"/>
      <c r="AK601" s="290"/>
      <c r="AN601" s="34"/>
    </row>
    <row r="602" spans="1:40" ht="15.75" customHeight="1">
      <c r="A602" s="454"/>
      <c r="B602" s="454"/>
      <c r="C602" s="454"/>
      <c r="D602" s="454"/>
      <c r="E602" s="454"/>
      <c r="F602" s="454"/>
      <c r="G602" s="454"/>
      <c r="H602" s="454"/>
      <c r="I602" s="454"/>
      <c r="J602" s="454"/>
      <c r="K602" s="454"/>
      <c r="L602" s="454"/>
      <c r="M602" s="454"/>
      <c r="N602" s="454"/>
      <c r="O602" s="454"/>
      <c r="P602" s="454"/>
      <c r="Q602" s="454"/>
      <c r="R602" s="454"/>
      <c r="S602" s="454"/>
      <c r="T602" s="454"/>
      <c r="U602" s="454"/>
      <c r="V602" s="454"/>
      <c r="W602" s="454"/>
      <c r="Y602" s="459"/>
      <c r="Z602" s="454"/>
      <c r="AA602" s="224"/>
      <c r="AB602" s="454"/>
      <c r="AC602" s="454"/>
      <c r="AD602" s="454"/>
      <c r="AE602" s="454"/>
      <c r="AK602" s="290"/>
      <c r="AN602" s="34"/>
    </row>
    <row r="603" spans="1:40" ht="15.75" customHeight="1">
      <c r="A603" s="454"/>
      <c r="B603" s="454"/>
      <c r="C603" s="454"/>
      <c r="D603" s="454"/>
      <c r="E603" s="454"/>
      <c r="F603" s="454"/>
      <c r="G603" s="454"/>
      <c r="H603" s="454"/>
      <c r="I603" s="454"/>
      <c r="J603" s="454"/>
      <c r="K603" s="454"/>
      <c r="L603" s="454"/>
      <c r="M603" s="454"/>
      <c r="N603" s="454"/>
      <c r="O603" s="454"/>
      <c r="P603" s="454"/>
      <c r="Q603" s="454"/>
      <c r="R603" s="454"/>
      <c r="S603" s="454"/>
      <c r="T603" s="454"/>
      <c r="U603" s="454"/>
      <c r="V603" s="454"/>
      <c r="W603" s="454"/>
      <c r="Y603" s="459"/>
      <c r="Z603" s="454"/>
      <c r="AA603" s="224"/>
      <c r="AB603" s="454"/>
      <c r="AC603" s="454"/>
      <c r="AD603" s="454"/>
      <c r="AE603" s="454"/>
      <c r="AK603" s="290"/>
      <c r="AN603" s="34"/>
    </row>
    <row r="604" spans="1:40" ht="15.75" customHeight="1">
      <c r="A604" s="454"/>
      <c r="B604" s="454"/>
      <c r="C604" s="454"/>
      <c r="D604" s="454"/>
      <c r="E604" s="454"/>
      <c r="F604" s="454"/>
      <c r="G604" s="454"/>
      <c r="H604" s="454"/>
      <c r="I604" s="454"/>
      <c r="J604" s="454"/>
      <c r="K604" s="454"/>
      <c r="L604" s="454"/>
      <c r="M604" s="454"/>
      <c r="N604" s="454"/>
      <c r="O604" s="454"/>
      <c r="P604" s="454"/>
      <c r="Q604" s="454"/>
      <c r="R604" s="454"/>
      <c r="S604" s="454"/>
      <c r="T604" s="454"/>
      <c r="U604" s="454"/>
      <c r="V604" s="454"/>
      <c r="W604" s="454"/>
      <c r="Y604" s="459"/>
      <c r="Z604" s="454"/>
      <c r="AA604" s="224"/>
      <c r="AB604" s="454"/>
      <c r="AC604" s="454"/>
      <c r="AD604" s="454"/>
      <c r="AE604" s="454"/>
      <c r="AK604" s="290"/>
      <c r="AN604" s="34"/>
    </row>
    <row r="605" spans="1:40" ht="15.75" customHeight="1">
      <c r="A605" s="454"/>
      <c r="B605" s="454"/>
      <c r="C605" s="454"/>
      <c r="D605" s="454"/>
      <c r="E605" s="454"/>
      <c r="F605" s="454"/>
      <c r="G605" s="454"/>
      <c r="H605" s="454"/>
      <c r="I605" s="454"/>
      <c r="J605" s="454"/>
      <c r="K605" s="454"/>
      <c r="L605" s="454"/>
      <c r="M605" s="454"/>
      <c r="N605" s="454"/>
      <c r="O605" s="454"/>
      <c r="P605" s="454"/>
      <c r="Q605" s="454"/>
      <c r="R605" s="454"/>
      <c r="S605" s="454"/>
      <c r="T605" s="454"/>
      <c r="U605" s="454"/>
      <c r="V605" s="454"/>
      <c r="W605" s="454"/>
      <c r="Y605" s="459"/>
      <c r="Z605" s="454"/>
      <c r="AA605" s="224"/>
      <c r="AB605" s="454"/>
      <c r="AC605" s="454"/>
      <c r="AD605" s="454"/>
      <c r="AE605" s="454"/>
      <c r="AK605" s="290"/>
      <c r="AN605" s="34"/>
    </row>
    <row r="606" spans="1:40" ht="15.75" customHeight="1">
      <c r="A606" s="454"/>
      <c r="B606" s="454"/>
      <c r="C606" s="454"/>
      <c r="D606" s="454"/>
      <c r="E606" s="454"/>
      <c r="F606" s="454"/>
      <c r="G606" s="454"/>
      <c r="H606" s="454"/>
      <c r="I606" s="454"/>
      <c r="J606" s="454"/>
      <c r="K606" s="454"/>
      <c r="L606" s="454"/>
      <c r="M606" s="454"/>
      <c r="N606" s="454"/>
      <c r="O606" s="454"/>
      <c r="P606" s="454"/>
      <c r="Q606" s="454"/>
      <c r="R606" s="454"/>
      <c r="S606" s="454"/>
      <c r="T606" s="454"/>
      <c r="U606" s="454"/>
      <c r="V606" s="454"/>
      <c r="W606" s="454"/>
      <c r="Y606" s="459"/>
      <c r="Z606" s="454"/>
      <c r="AA606" s="224"/>
      <c r="AB606" s="454"/>
      <c r="AC606" s="454"/>
      <c r="AD606" s="454"/>
      <c r="AE606" s="454"/>
      <c r="AK606" s="290"/>
      <c r="AN606" s="34"/>
    </row>
    <row r="607" spans="1:40" ht="15.75" customHeight="1">
      <c r="A607" s="454"/>
      <c r="B607" s="454"/>
      <c r="C607" s="454"/>
      <c r="D607" s="454"/>
      <c r="E607" s="454"/>
      <c r="F607" s="454"/>
      <c r="G607" s="454"/>
      <c r="H607" s="454"/>
      <c r="I607" s="454"/>
      <c r="J607" s="454"/>
      <c r="K607" s="454"/>
      <c r="L607" s="454"/>
      <c r="M607" s="454"/>
      <c r="N607" s="454"/>
      <c r="O607" s="454"/>
      <c r="P607" s="454"/>
      <c r="Q607" s="454"/>
      <c r="R607" s="454"/>
      <c r="S607" s="454"/>
      <c r="T607" s="454"/>
      <c r="U607" s="454"/>
      <c r="V607" s="454"/>
      <c r="W607" s="454"/>
      <c r="Y607" s="459"/>
      <c r="Z607" s="454"/>
      <c r="AA607" s="224"/>
      <c r="AB607" s="454"/>
      <c r="AC607" s="454"/>
      <c r="AD607" s="454"/>
      <c r="AE607" s="454"/>
      <c r="AK607" s="290"/>
      <c r="AN607" s="34"/>
    </row>
    <row r="608" spans="1:40" ht="15.75" customHeight="1">
      <c r="A608" s="454"/>
      <c r="B608" s="454"/>
      <c r="C608" s="454"/>
      <c r="D608" s="454"/>
      <c r="E608" s="454"/>
      <c r="F608" s="454"/>
      <c r="G608" s="454"/>
      <c r="H608" s="454"/>
      <c r="I608" s="454"/>
      <c r="J608" s="454"/>
      <c r="K608" s="454"/>
      <c r="L608" s="454"/>
      <c r="M608" s="454"/>
      <c r="N608" s="454"/>
      <c r="O608" s="454"/>
      <c r="P608" s="454"/>
      <c r="Q608" s="454"/>
      <c r="R608" s="454"/>
      <c r="S608" s="454"/>
      <c r="T608" s="454"/>
      <c r="U608" s="454"/>
      <c r="V608" s="454"/>
      <c r="W608" s="454"/>
      <c r="Y608" s="459"/>
      <c r="Z608" s="454"/>
      <c r="AA608" s="224"/>
      <c r="AB608" s="454"/>
      <c r="AC608" s="454"/>
      <c r="AD608" s="454"/>
      <c r="AE608" s="454"/>
      <c r="AK608" s="290"/>
      <c r="AN608" s="34"/>
    </row>
    <row r="609" spans="1:40" ht="15.75" customHeight="1">
      <c r="A609" s="454"/>
      <c r="B609" s="454"/>
      <c r="C609" s="454"/>
      <c r="D609" s="454"/>
      <c r="E609" s="454"/>
      <c r="F609" s="454"/>
      <c r="G609" s="454"/>
      <c r="H609" s="454"/>
      <c r="I609" s="454"/>
      <c r="J609" s="454"/>
      <c r="K609" s="454"/>
      <c r="L609" s="454"/>
      <c r="M609" s="454"/>
      <c r="N609" s="454"/>
      <c r="O609" s="454"/>
      <c r="P609" s="454"/>
      <c r="Q609" s="454"/>
      <c r="R609" s="454"/>
      <c r="S609" s="454"/>
      <c r="T609" s="454"/>
      <c r="U609" s="454"/>
      <c r="V609" s="454"/>
      <c r="W609" s="454"/>
      <c r="Y609" s="459"/>
      <c r="Z609" s="454"/>
      <c r="AA609" s="224"/>
      <c r="AB609" s="454"/>
      <c r="AC609" s="454"/>
      <c r="AD609" s="454"/>
      <c r="AE609" s="454"/>
      <c r="AK609" s="290"/>
      <c r="AN609" s="34"/>
    </row>
    <row r="610" spans="1:40" ht="15.75" customHeight="1">
      <c r="A610" s="454"/>
      <c r="B610" s="454"/>
      <c r="C610" s="454"/>
      <c r="D610" s="454"/>
      <c r="E610" s="454"/>
      <c r="F610" s="454"/>
      <c r="G610" s="454"/>
      <c r="H610" s="454"/>
      <c r="I610" s="454"/>
      <c r="J610" s="454"/>
      <c r="K610" s="454"/>
      <c r="L610" s="454"/>
      <c r="M610" s="454"/>
      <c r="N610" s="454"/>
      <c r="O610" s="454"/>
      <c r="P610" s="454"/>
      <c r="Q610" s="454"/>
      <c r="R610" s="454"/>
      <c r="S610" s="454"/>
      <c r="T610" s="454"/>
      <c r="U610" s="454"/>
      <c r="V610" s="454"/>
      <c r="W610" s="454"/>
      <c r="Y610" s="459"/>
      <c r="Z610" s="454"/>
      <c r="AA610" s="224"/>
      <c r="AB610" s="454"/>
      <c r="AC610" s="454"/>
      <c r="AD610" s="454"/>
      <c r="AE610" s="454"/>
      <c r="AK610" s="290"/>
      <c r="AN610" s="34"/>
    </row>
    <row r="611" spans="1:40" ht="15.75" customHeight="1">
      <c r="A611" s="454"/>
      <c r="B611" s="454"/>
      <c r="C611" s="454"/>
      <c r="D611" s="454"/>
      <c r="E611" s="454"/>
      <c r="F611" s="454"/>
      <c r="G611" s="454"/>
      <c r="H611" s="454"/>
      <c r="I611" s="454"/>
      <c r="J611" s="454"/>
      <c r="K611" s="454"/>
      <c r="L611" s="454"/>
      <c r="M611" s="454"/>
      <c r="N611" s="454"/>
      <c r="O611" s="454"/>
      <c r="P611" s="454"/>
      <c r="Q611" s="454"/>
      <c r="R611" s="454"/>
      <c r="S611" s="454"/>
      <c r="T611" s="454"/>
      <c r="U611" s="454"/>
      <c r="V611" s="454"/>
      <c r="W611" s="454"/>
      <c r="Y611" s="459"/>
      <c r="Z611" s="454"/>
      <c r="AA611" s="224"/>
      <c r="AB611" s="454"/>
      <c r="AC611" s="454"/>
      <c r="AD611" s="454"/>
      <c r="AE611" s="454"/>
      <c r="AK611" s="290"/>
      <c r="AN611" s="34"/>
    </row>
    <row r="612" spans="1:40" ht="15.75" customHeight="1">
      <c r="A612" s="454"/>
      <c r="B612" s="454"/>
      <c r="C612" s="454"/>
      <c r="D612" s="454"/>
      <c r="E612" s="454"/>
      <c r="F612" s="454"/>
      <c r="G612" s="454"/>
      <c r="H612" s="454"/>
      <c r="I612" s="454"/>
      <c r="J612" s="454"/>
      <c r="K612" s="454"/>
      <c r="L612" s="454"/>
      <c r="M612" s="454"/>
      <c r="N612" s="454"/>
      <c r="O612" s="454"/>
      <c r="P612" s="454"/>
      <c r="Q612" s="454"/>
      <c r="R612" s="454"/>
      <c r="S612" s="454"/>
      <c r="T612" s="454"/>
      <c r="U612" s="454"/>
      <c r="V612" s="454"/>
      <c r="W612" s="454"/>
      <c r="Y612" s="459"/>
      <c r="Z612" s="454"/>
      <c r="AA612" s="224"/>
      <c r="AB612" s="454"/>
      <c r="AC612" s="454"/>
      <c r="AD612" s="454"/>
      <c r="AE612" s="454"/>
      <c r="AK612" s="290"/>
      <c r="AN612" s="34"/>
    </row>
    <row r="613" spans="1:40" ht="15.75" customHeight="1">
      <c r="A613" s="454"/>
      <c r="B613" s="454"/>
      <c r="C613" s="454"/>
      <c r="D613" s="454"/>
      <c r="E613" s="454"/>
      <c r="F613" s="454"/>
      <c r="G613" s="454"/>
      <c r="H613" s="454"/>
      <c r="I613" s="454"/>
      <c r="J613" s="454"/>
      <c r="K613" s="454"/>
      <c r="L613" s="454"/>
      <c r="M613" s="454"/>
      <c r="N613" s="454"/>
      <c r="O613" s="454"/>
      <c r="P613" s="454"/>
      <c r="Q613" s="454"/>
      <c r="R613" s="454"/>
      <c r="S613" s="454"/>
      <c r="T613" s="454"/>
      <c r="U613" s="454"/>
      <c r="V613" s="454"/>
      <c r="W613" s="454"/>
      <c r="Y613" s="459"/>
      <c r="Z613" s="454"/>
      <c r="AA613" s="224"/>
      <c r="AB613" s="454"/>
      <c r="AC613" s="454"/>
      <c r="AD613" s="454"/>
      <c r="AE613" s="454"/>
      <c r="AK613" s="290"/>
      <c r="AN613" s="34"/>
    </row>
    <row r="614" spans="1:40" ht="15.75" customHeight="1">
      <c r="A614" s="454"/>
      <c r="B614" s="454"/>
      <c r="C614" s="454"/>
      <c r="D614" s="454"/>
      <c r="E614" s="454"/>
      <c r="F614" s="454"/>
      <c r="G614" s="454"/>
      <c r="H614" s="454"/>
      <c r="I614" s="454"/>
      <c r="J614" s="454"/>
      <c r="K614" s="454"/>
      <c r="L614" s="454"/>
      <c r="M614" s="454"/>
      <c r="N614" s="454"/>
      <c r="O614" s="454"/>
      <c r="P614" s="454"/>
      <c r="Q614" s="454"/>
      <c r="R614" s="454"/>
      <c r="S614" s="454"/>
      <c r="T614" s="454"/>
      <c r="U614" s="454"/>
      <c r="V614" s="454"/>
      <c r="W614" s="454"/>
      <c r="Y614" s="459"/>
      <c r="Z614" s="454"/>
      <c r="AA614" s="224"/>
      <c r="AB614" s="454"/>
      <c r="AC614" s="454"/>
      <c r="AD614" s="454"/>
      <c r="AE614" s="454"/>
      <c r="AK614" s="290"/>
      <c r="AN614" s="34"/>
    </row>
    <row r="615" spans="1:40" ht="15.75" customHeight="1">
      <c r="A615" s="454"/>
      <c r="B615" s="454"/>
      <c r="C615" s="454"/>
      <c r="D615" s="454"/>
      <c r="E615" s="454"/>
      <c r="F615" s="454"/>
      <c r="G615" s="454"/>
      <c r="H615" s="454"/>
      <c r="I615" s="454"/>
      <c r="J615" s="454"/>
      <c r="K615" s="454"/>
      <c r="L615" s="454"/>
      <c r="M615" s="454"/>
      <c r="N615" s="454"/>
      <c r="O615" s="454"/>
      <c r="P615" s="454"/>
      <c r="Q615" s="454"/>
      <c r="R615" s="454"/>
      <c r="S615" s="454"/>
      <c r="T615" s="454"/>
      <c r="U615" s="454"/>
      <c r="V615" s="454"/>
      <c r="W615" s="454"/>
      <c r="Y615" s="459"/>
      <c r="Z615" s="454"/>
      <c r="AA615" s="224"/>
      <c r="AB615" s="454"/>
      <c r="AC615" s="454"/>
      <c r="AD615" s="454"/>
      <c r="AE615" s="454"/>
      <c r="AK615" s="290"/>
      <c r="AN615" s="34"/>
    </row>
    <row r="616" spans="1:40" ht="15.75" customHeight="1">
      <c r="A616" s="454"/>
      <c r="B616" s="454"/>
      <c r="C616" s="454"/>
      <c r="D616" s="454"/>
      <c r="E616" s="454"/>
      <c r="F616" s="454"/>
      <c r="G616" s="454"/>
      <c r="H616" s="454"/>
      <c r="I616" s="454"/>
      <c r="J616" s="454"/>
      <c r="K616" s="454"/>
      <c r="L616" s="454"/>
      <c r="M616" s="454"/>
      <c r="N616" s="454"/>
      <c r="O616" s="454"/>
      <c r="P616" s="454"/>
      <c r="Q616" s="454"/>
      <c r="R616" s="454"/>
      <c r="S616" s="454"/>
      <c r="T616" s="454"/>
      <c r="U616" s="454"/>
      <c r="V616" s="454"/>
      <c r="W616" s="454"/>
      <c r="Y616" s="459"/>
      <c r="Z616" s="454"/>
      <c r="AA616" s="224"/>
      <c r="AB616" s="454"/>
      <c r="AC616" s="454"/>
      <c r="AD616" s="454"/>
      <c r="AE616" s="454"/>
      <c r="AK616" s="290"/>
      <c r="AN616" s="34"/>
    </row>
    <row r="617" spans="1:40" ht="15.75" customHeight="1">
      <c r="A617" s="454"/>
      <c r="B617" s="454"/>
      <c r="C617" s="454"/>
      <c r="D617" s="454"/>
      <c r="E617" s="454"/>
      <c r="F617" s="454"/>
      <c r="G617" s="454"/>
      <c r="H617" s="454"/>
      <c r="I617" s="454"/>
      <c r="J617" s="454"/>
      <c r="K617" s="454"/>
      <c r="L617" s="454"/>
      <c r="M617" s="454"/>
      <c r="N617" s="454"/>
      <c r="O617" s="454"/>
      <c r="P617" s="454"/>
      <c r="Q617" s="454"/>
      <c r="R617" s="454"/>
      <c r="S617" s="454"/>
      <c r="T617" s="454"/>
      <c r="U617" s="454"/>
      <c r="V617" s="454"/>
      <c r="W617" s="454"/>
      <c r="Y617" s="459"/>
      <c r="Z617" s="454"/>
      <c r="AA617" s="224"/>
      <c r="AB617" s="454"/>
      <c r="AC617" s="454"/>
      <c r="AD617" s="454"/>
      <c r="AE617" s="454"/>
      <c r="AK617" s="290"/>
      <c r="AN617" s="34"/>
    </row>
    <row r="618" spans="1:40" ht="15.75" customHeight="1">
      <c r="A618" s="454"/>
      <c r="B618" s="454"/>
      <c r="C618" s="454"/>
      <c r="D618" s="454"/>
      <c r="E618" s="454"/>
      <c r="F618" s="454"/>
      <c r="G618" s="454"/>
      <c r="H618" s="454"/>
      <c r="I618" s="454"/>
      <c r="J618" s="454"/>
      <c r="K618" s="454"/>
      <c r="L618" s="454"/>
      <c r="M618" s="454"/>
      <c r="N618" s="454"/>
      <c r="O618" s="454"/>
      <c r="P618" s="454"/>
      <c r="Q618" s="454"/>
      <c r="R618" s="454"/>
      <c r="S618" s="454"/>
      <c r="T618" s="454"/>
      <c r="U618" s="454"/>
      <c r="V618" s="454"/>
      <c r="W618" s="454"/>
      <c r="Y618" s="459"/>
      <c r="Z618" s="454"/>
      <c r="AA618" s="224"/>
      <c r="AB618" s="454"/>
      <c r="AC618" s="454"/>
      <c r="AD618" s="454"/>
      <c r="AE618" s="454"/>
      <c r="AK618" s="290"/>
      <c r="AN618" s="34"/>
    </row>
    <row r="619" spans="1:40" ht="15.75" customHeight="1">
      <c r="A619" s="454"/>
      <c r="B619" s="454"/>
      <c r="C619" s="454"/>
      <c r="D619" s="454"/>
      <c r="E619" s="454"/>
      <c r="F619" s="454"/>
      <c r="G619" s="454"/>
      <c r="H619" s="454"/>
      <c r="I619" s="454"/>
      <c r="J619" s="454"/>
      <c r="K619" s="454"/>
      <c r="L619" s="454"/>
      <c r="M619" s="454"/>
      <c r="N619" s="454"/>
      <c r="O619" s="454"/>
      <c r="P619" s="454"/>
      <c r="Q619" s="454"/>
      <c r="R619" s="454"/>
      <c r="S619" s="454"/>
      <c r="T619" s="454"/>
      <c r="U619" s="454"/>
      <c r="V619" s="454"/>
      <c r="W619" s="454"/>
      <c r="Y619" s="459"/>
      <c r="Z619" s="454"/>
      <c r="AA619" s="224"/>
      <c r="AB619" s="454"/>
      <c r="AC619" s="454"/>
      <c r="AD619" s="454"/>
      <c r="AE619" s="454"/>
      <c r="AK619" s="290"/>
      <c r="AN619" s="34"/>
    </row>
    <row r="620" spans="1:40" ht="15.75" customHeight="1">
      <c r="A620" s="454"/>
      <c r="B620" s="454"/>
      <c r="C620" s="454"/>
      <c r="D620" s="454"/>
      <c r="E620" s="454"/>
      <c r="F620" s="454"/>
      <c r="G620" s="454"/>
      <c r="H620" s="454"/>
      <c r="I620" s="454"/>
      <c r="J620" s="454"/>
      <c r="K620" s="454"/>
      <c r="L620" s="454"/>
      <c r="M620" s="454"/>
      <c r="N620" s="454"/>
      <c r="O620" s="454"/>
      <c r="P620" s="454"/>
      <c r="Q620" s="454"/>
      <c r="R620" s="454"/>
      <c r="S620" s="454"/>
      <c r="T620" s="454"/>
      <c r="U620" s="454"/>
      <c r="V620" s="454"/>
      <c r="W620" s="454"/>
      <c r="Y620" s="459"/>
      <c r="Z620" s="454"/>
      <c r="AA620" s="224"/>
      <c r="AB620" s="454"/>
      <c r="AC620" s="454"/>
      <c r="AD620" s="454"/>
      <c r="AE620" s="454"/>
      <c r="AK620" s="290"/>
      <c r="AN620" s="34"/>
    </row>
    <row r="621" spans="1:40" ht="15.75" customHeight="1">
      <c r="A621" s="454"/>
      <c r="B621" s="454"/>
      <c r="C621" s="454"/>
      <c r="D621" s="454"/>
      <c r="E621" s="454"/>
      <c r="F621" s="454"/>
      <c r="G621" s="454"/>
      <c r="H621" s="454"/>
      <c r="I621" s="454"/>
      <c r="J621" s="454"/>
      <c r="K621" s="454"/>
      <c r="L621" s="454"/>
      <c r="M621" s="454"/>
      <c r="N621" s="454"/>
      <c r="O621" s="454"/>
      <c r="P621" s="454"/>
      <c r="Q621" s="454"/>
      <c r="R621" s="454"/>
      <c r="S621" s="454"/>
      <c r="T621" s="454"/>
      <c r="U621" s="454"/>
      <c r="V621" s="454"/>
      <c r="W621" s="454"/>
      <c r="Y621" s="459"/>
      <c r="Z621" s="454"/>
      <c r="AA621" s="224"/>
      <c r="AB621" s="454"/>
      <c r="AC621" s="454"/>
      <c r="AD621" s="454"/>
      <c r="AE621" s="454"/>
      <c r="AK621" s="290"/>
      <c r="AN621" s="34"/>
    </row>
    <row r="622" spans="1:40" ht="15.75" customHeight="1">
      <c r="A622" s="454"/>
      <c r="B622" s="454"/>
      <c r="C622" s="454"/>
      <c r="D622" s="454"/>
      <c r="E622" s="454"/>
      <c r="F622" s="454"/>
      <c r="G622" s="454"/>
      <c r="H622" s="454"/>
      <c r="I622" s="454"/>
      <c r="J622" s="454"/>
      <c r="K622" s="454"/>
      <c r="L622" s="454"/>
      <c r="M622" s="454"/>
      <c r="N622" s="454"/>
      <c r="O622" s="454"/>
      <c r="P622" s="454"/>
      <c r="Q622" s="454"/>
      <c r="R622" s="454"/>
      <c r="S622" s="454"/>
      <c r="T622" s="454"/>
      <c r="U622" s="454"/>
      <c r="V622" s="454"/>
      <c r="W622" s="454"/>
      <c r="Y622" s="459"/>
      <c r="Z622" s="454"/>
      <c r="AA622" s="224"/>
      <c r="AB622" s="454"/>
      <c r="AC622" s="454"/>
      <c r="AD622" s="454"/>
      <c r="AE622" s="454"/>
      <c r="AK622" s="290"/>
      <c r="AN622" s="34"/>
    </row>
    <row r="623" spans="1:40" ht="15.75" customHeight="1">
      <c r="A623" s="454"/>
      <c r="B623" s="454"/>
      <c r="C623" s="454"/>
      <c r="D623" s="454"/>
      <c r="E623" s="454"/>
      <c r="F623" s="454"/>
      <c r="G623" s="454"/>
      <c r="H623" s="454"/>
      <c r="I623" s="454"/>
      <c r="J623" s="454"/>
      <c r="K623" s="454"/>
      <c r="L623" s="454"/>
      <c r="M623" s="454"/>
      <c r="N623" s="454"/>
      <c r="O623" s="454"/>
      <c r="P623" s="454"/>
      <c r="Q623" s="454"/>
      <c r="R623" s="454"/>
      <c r="S623" s="454"/>
      <c r="T623" s="454"/>
      <c r="U623" s="454"/>
      <c r="V623" s="454"/>
      <c r="W623" s="454"/>
      <c r="Y623" s="459"/>
      <c r="Z623" s="454"/>
      <c r="AA623" s="224"/>
      <c r="AB623" s="454"/>
      <c r="AC623" s="454"/>
      <c r="AD623" s="454"/>
      <c r="AE623" s="454"/>
      <c r="AK623" s="290"/>
      <c r="AN623" s="34"/>
    </row>
    <row r="624" spans="1:40" ht="15.75" customHeight="1">
      <c r="A624" s="454"/>
      <c r="B624" s="454"/>
      <c r="C624" s="454"/>
      <c r="D624" s="454"/>
      <c r="E624" s="454"/>
      <c r="F624" s="454"/>
      <c r="G624" s="454"/>
      <c r="H624" s="454"/>
      <c r="I624" s="454"/>
      <c r="J624" s="454"/>
      <c r="K624" s="454"/>
      <c r="L624" s="454"/>
      <c r="M624" s="454"/>
      <c r="N624" s="454"/>
      <c r="O624" s="454"/>
      <c r="P624" s="454"/>
      <c r="Q624" s="454"/>
      <c r="R624" s="454"/>
      <c r="S624" s="454"/>
      <c r="T624" s="454"/>
      <c r="U624" s="454"/>
      <c r="V624" s="454"/>
      <c r="W624" s="454"/>
      <c r="Y624" s="459"/>
      <c r="Z624" s="454"/>
      <c r="AA624" s="224"/>
      <c r="AB624" s="454"/>
      <c r="AC624" s="454"/>
      <c r="AD624" s="454"/>
      <c r="AE624" s="454"/>
      <c r="AK624" s="290"/>
      <c r="AN624" s="34"/>
    </row>
    <row r="625" spans="1:40" ht="15.75" customHeight="1">
      <c r="A625" s="454"/>
      <c r="B625" s="454"/>
      <c r="C625" s="454"/>
      <c r="D625" s="454"/>
      <c r="E625" s="454"/>
      <c r="F625" s="454"/>
      <c r="G625" s="454"/>
      <c r="H625" s="454"/>
      <c r="I625" s="454"/>
      <c r="J625" s="454"/>
      <c r="K625" s="454"/>
      <c r="L625" s="454"/>
      <c r="M625" s="454"/>
      <c r="N625" s="454"/>
      <c r="O625" s="454"/>
      <c r="P625" s="454"/>
      <c r="Q625" s="454"/>
      <c r="R625" s="454"/>
      <c r="S625" s="454"/>
      <c r="T625" s="454"/>
      <c r="U625" s="454"/>
      <c r="V625" s="454"/>
      <c r="W625" s="454"/>
      <c r="Y625" s="459"/>
      <c r="Z625" s="454"/>
      <c r="AA625" s="224"/>
      <c r="AB625" s="454"/>
      <c r="AC625" s="454"/>
      <c r="AD625" s="454"/>
      <c r="AE625" s="454"/>
      <c r="AK625" s="290"/>
      <c r="AN625" s="34"/>
    </row>
    <row r="626" spans="1:40" ht="15.75" customHeight="1">
      <c r="A626" s="454"/>
      <c r="B626" s="454"/>
      <c r="C626" s="454"/>
      <c r="D626" s="454"/>
      <c r="E626" s="454"/>
      <c r="F626" s="454"/>
      <c r="G626" s="454"/>
      <c r="H626" s="454"/>
      <c r="I626" s="454"/>
      <c r="J626" s="454"/>
      <c r="K626" s="454"/>
      <c r="L626" s="454"/>
      <c r="M626" s="454"/>
      <c r="N626" s="454"/>
      <c r="O626" s="454"/>
      <c r="P626" s="454"/>
      <c r="Q626" s="454"/>
      <c r="R626" s="454"/>
      <c r="S626" s="454"/>
      <c r="T626" s="454"/>
      <c r="U626" s="454"/>
      <c r="V626" s="454"/>
      <c r="W626" s="454"/>
      <c r="Y626" s="459"/>
      <c r="Z626" s="454"/>
      <c r="AA626" s="224"/>
      <c r="AB626" s="454"/>
      <c r="AC626" s="454"/>
      <c r="AD626" s="454"/>
      <c r="AE626" s="454"/>
      <c r="AK626" s="290"/>
      <c r="AN626" s="34"/>
    </row>
    <row r="627" spans="1:40" ht="15.75" customHeight="1">
      <c r="A627" s="454"/>
      <c r="B627" s="454"/>
      <c r="C627" s="454"/>
      <c r="D627" s="454"/>
      <c r="E627" s="454"/>
      <c r="F627" s="454"/>
      <c r="G627" s="454"/>
      <c r="H627" s="454"/>
      <c r="I627" s="454"/>
      <c r="J627" s="454"/>
      <c r="K627" s="454"/>
      <c r="L627" s="454"/>
      <c r="M627" s="454"/>
      <c r="N627" s="454"/>
      <c r="O627" s="454"/>
      <c r="P627" s="454"/>
      <c r="Q627" s="454"/>
      <c r="R627" s="454"/>
      <c r="S627" s="454"/>
      <c r="T627" s="454"/>
      <c r="U627" s="454"/>
      <c r="V627" s="454"/>
      <c r="W627" s="454"/>
      <c r="Y627" s="459"/>
      <c r="Z627" s="454"/>
      <c r="AA627" s="224"/>
      <c r="AB627" s="454"/>
      <c r="AC627" s="454"/>
      <c r="AD627" s="454"/>
      <c r="AE627" s="454"/>
      <c r="AK627" s="290"/>
      <c r="AN627" s="34"/>
    </row>
    <row r="628" spans="1:40" ht="15.75" customHeight="1">
      <c r="A628" s="454"/>
      <c r="B628" s="454"/>
      <c r="C628" s="454"/>
      <c r="D628" s="454"/>
      <c r="E628" s="454"/>
      <c r="F628" s="454"/>
      <c r="G628" s="454"/>
      <c r="H628" s="454"/>
      <c r="I628" s="454"/>
      <c r="J628" s="454"/>
      <c r="K628" s="454"/>
      <c r="L628" s="454"/>
      <c r="M628" s="454"/>
      <c r="N628" s="454"/>
      <c r="O628" s="454"/>
      <c r="P628" s="454"/>
      <c r="Q628" s="454"/>
      <c r="R628" s="454"/>
      <c r="S628" s="454"/>
      <c r="T628" s="454"/>
      <c r="U628" s="454"/>
      <c r="V628" s="454"/>
      <c r="W628" s="454"/>
      <c r="Y628" s="459"/>
      <c r="Z628" s="454"/>
      <c r="AA628" s="224"/>
      <c r="AB628" s="454"/>
      <c r="AC628" s="454"/>
      <c r="AD628" s="454"/>
      <c r="AE628" s="454"/>
      <c r="AK628" s="290"/>
      <c r="AN628" s="34"/>
    </row>
    <row r="629" spans="1:40" ht="15.75" customHeight="1">
      <c r="A629" s="454"/>
      <c r="B629" s="454"/>
      <c r="C629" s="454"/>
      <c r="D629" s="454"/>
      <c r="E629" s="454"/>
      <c r="F629" s="454"/>
      <c r="G629" s="454"/>
      <c r="H629" s="454"/>
      <c r="I629" s="454"/>
      <c r="J629" s="454"/>
      <c r="K629" s="454"/>
      <c r="L629" s="454"/>
      <c r="M629" s="454"/>
      <c r="N629" s="454"/>
      <c r="O629" s="454"/>
      <c r="P629" s="454"/>
      <c r="Q629" s="454"/>
      <c r="R629" s="454"/>
      <c r="S629" s="454"/>
      <c r="T629" s="454"/>
      <c r="U629" s="454"/>
      <c r="V629" s="454"/>
      <c r="W629" s="454"/>
      <c r="Y629" s="459"/>
      <c r="Z629" s="454"/>
      <c r="AA629" s="224"/>
      <c r="AB629" s="454"/>
      <c r="AC629" s="454"/>
      <c r="AD629" s="454"/>
      <c r="AE629" s="454"/>
      <c r="AK629" s="290"/>
      <c r="AN629" s="34"/>
    </row>
    <row r="630" spans="1:40" ht="15.75" customHeight="1">
      <c r="A630" s="454"/>
      <c r="B630" s="454"/>
      <c r="C630" s="454"/>
      <c r="D630" s="454"/>
      <c r="E630" s="454"/>
      <c r="F630" s="454"/>
      <c r="G630" s="454"/>
      <c r="H630" s="454"/>
      <c r="I630" s="454"/>
      <c r="J630" s="454"/>
      <c r="K630" s="454"/>
      <c r="L630" s="454"/>
      <c r="M630" s="454"/>
      <c r="N630" s="454"/>
      <c r="O630" s="454"/>
      <c r="P630" s="454"/>
      <c r="Q630" s="454"/>
      <c r="R630" s="454"/>
      <c r="S630" s="454"/>
      <c r="T630" s="454"/>
      <c r="U630" s="454"/>
      <c r="V630" s="454"/>
      <c r="W630" s="454"/>
      <c r="Y630" s="459"/>
      <c r="Z630" s="454"/>
      <c r="AA630" s="224"/>
      <c r="AB630" s="454"/>
      <c r="AC630" s="454"/>
      <c r="AD630" s="454"/>
      <c r="AE630" s="454"/>
      <c r="AK630" s="290"/>
      <c r="AN630" s="34"/>
    </row>
    <row r="631" spans="1:40" ht="15.75" customHeight="1">
      <c r="A631" s="454"/>
      <c r="B631" s="454"/>
      <c r="C631" s="454"/>
      <c r="D631" s="454"/>
      <c r="E631" s="454"/>
      <c r="F631" s="454"/>
      <c r="G631" s="454"/>
      <c r="H631" s="454"/>
      <c r="I631" s="454"/>
      <c r="J631" s="454"/>
      <c r="K631" s="454"/>
      <c r="L631" s="454"/>
      <c r="M631" s="454"/>
      <c r="N631" s="454"/>
      <c r="O631" s="454"/>
      <c r="P631" s="454"/>
      <c r="Q631" s="454"/>
      <c r="R631" s="454"/>
      <c r="S631" s="454"/>
      <c r="T631" s="454"/>
      <c r="U631" s="454"/>
      <c r="V631" s="454"/>
      <c r="W631" s="454"/>
      <c r="Y631" s="459"/>
      <c r="Z631" s="454"/>
      <c r="AA631" s="224"/>
      <c r="AB631" s="454"/>
      <c r="AC631" s="454"/>
      <c r="AD631" s="454"/>
      <c r="AE631" s="454"/>
      <c r="AK631" s="290"/>
      <c r="AN631" s="34"/>
    </row>
    <row r="632" spans="1:40" ht="15.75" customHeight="1">
      <c r="A632" s="454"/>
      <c r="B632" s="454"/>
      <c r="C632" s="454"/>
      <c r="D632" s="454"/>
      <c r="E632" s="454"/>
      <c r="F632" s="454"/>
      <c r="G632" s="454"/>
      <c r="H632" s="454"/>
      <c r="I632" s="454"/>
      <c r="J632" s="454"/>
      <c r="K632" s="454"/>
      <c r="L632" s="454"/>
      <c r="M632" s="454"/>
      <c r="N632" s="454"/>
      <c r="O632" s="454"/>
      <c r="P632" s="454"/>
      <c r="Q632" s="454"/>
      <c r="R632" s="454"/>
      <c r="S632" s="454"/>
      <c r="T632" s="454"/>
      <c r="U632" s="454"/>
      <c r="V632" s="454"/>
      <c r="W632" s="454"/>
      <c r="Y632" s="459"/>
      <c r="Z632" s="454"/>
      <c r="AA632" s="224"/>
      <c r="AB632" s="454"/>
      <c r="AC632" s="454"/>
      <c r="AD632" s="454"/>
      <c r="AE632" s="454"/>
      <c r="AK632" s="290"/>
      <c r="AN632" s="34"/>
    </row>
    <row r="633" spans="1:40" ht="15.75" customHeight="1">
      <c r="A633" s="454"/>
      <c r="B633" s="454"/>
      <c r="C633" s="454"/>
      <c r="D633" s="454"/>
      <c r="E633" s="454"/>
      <c r="F633" s="454"/>
      <c r="G633" s="454"/>
      <c r="H633" s="454"/>
      <c r="I633" s="454"/>
      <c r="J633" s="454"/>
      <c r="K633" s="454"/>
      <c r="L633" s="454"/>
      <c r="M633" s="454"/>
      <c r="N633" s="454"/>
      <c r="O633" s="454"/>
      <c r="P633" s="454"/>
      <c r="Q633" s="454"/>
      <c r="R633" s="454"/>
      <c r="S633" s="454"/>
      <c r="T633" s="454"/>
      <c r="U633" s="454"/>
      <c r="V633" s="454"/>
      <c r="W633" s="454"/>
      <c r="Y633" s="459"/>
      <c r="Z633" s="454"/>
      <c r="AA633" s="224"/>
      <c r="AB633" s="454"/>
      <c r="AC633" s="454"/>
      <c r="AD633" s="454"/>
      <c r="AE633" s="454"/>
      <c r="AK633" s="290"/>
      <c r="AN633" s="34"/>
    </row>
    <row r="634" spans="1:40" ht="15.75" customHeight="1">
      <c r="A634" s="454"/>
      <c r="B634" s="454"/>
      <c r="C634" s="454"/>
      <c r="D634" s="454"/>
      <c r="E634" s="454"/>
      <c r="F634" s="454"/>
      <c r="G634" s="454"/>
      <c r="H634" s="454"/>
      <c r="I634" s="454"/>
      <c r="J634" s="454"/>
      <c r="K634" s="454"/>
      <c r="L634" s="454"/>
      <c r="M634" s="454"/>
      <c r="N634" s="454"/>
      <c r="O634" s="454"/>
      <c r="P634" s="454"/>
      <c r="Q634" s="454"/>
      <c r="R634" s="454"/>
      <c r="S634" s="454"/>
      <c r="T634" s="454"/>
      <c r="U634" s="454"/>
      <c r="V634" s="454"/>
      <c r="W634" s="454"/>
      <c r="Y634" s="459"/>
      <c r="Z634" s="454"/>
      <c r="AA634" s="224"/>
      <c r="AB634" s="454"/>
      <c r="AC634" s="454"/>
      <c r="AD634" s="454"/>
      <c r="AE634" s="454"/>
      <c r="AK634" s="290"/>
      <c r="AN634" s="34"/>
    </row>
    <row r="635" spans="1:40" ht="15.75" customHeight="1">
      <c r="A635" s="454"/>
      <c r="B635" s="454"/>
      <c r="C635" s="454"/>
      <c r="D635" s="454"/>
      <c r="E635" s="454"/>
      <c r="F635" s="454"/>
      <c r="G635" s="454"/>
      <c r="H635" s="454"/>
      <c r="I635" s="454"/>
      <c r="J635" s="454"/>
      <c r="K635" s="454"/>
      <c r="L635" s="454"/>
      <c r="M635" s="454"/>
      <c r="N635" s="454"/>
      <c r="O635" s="454"/>
      <c r="P635" s="454"/>
      <c r="Q635" s="454"/>
      <c r="R635" s="454"/>
      <c r="S635" s="454"/>
      <c r="T635" s="454"/>
      <c r="U635" s="454"/>
      <c r="V635" s="454"/>
      <c r="W635" s="454"/>
      <c r="Y635" s="459"/>
      <c r="Z635" s="454"/>
      <c r="AA635" s="224"/>
      <c r="AB635" s="454"/>
      <c r="AC635" s="454"/>
      <c r="AD635" s="454"/>
      <c r="AE635" s="454"/>
      <c r="AK635" s="290"/>
      <c r="AN635" s="34"/>
    </row>
    <row r="636" spans="1:40" ht="15.75" customHeight="1">
      <c r="A636" s="454"/>
      <c r="B636" s="454"/>
      <c r="C636" s="454"/>
      <c r="D636" s="454"/>
      <c r="E636" s="454"/>
      <c r="F636" s="454"/>
      <c r="G636" s="454"/>
      <c r="H636" s="454"/>
      <c r="I636" s="454"/>
      <c r="J636" s="454"/>
      <c r="K636" s="454"/>
      <c r="L636" s="454"/>
      <c r="M636" s="454"/>
      <c r="N636" s="454"/>
      <c r="O636" s="454"/>
      <c r="P636" s="454"/>
      <c r="Q636" s="454"/>
      <c r="R636" s="454"/>
      <c r="S636" s="454"/>
      <c r="T636" s="454"/>
      <c r="U636" s="454"/>
      <c r="V636" s="454"/>
      <c r="W636" s="454"/>
      <c r="Y636" s="459"/>
      <c r="Z636" s="454"/>
      <c r="AA636" s="224"/>
      <c r="AB636" s="454"/>
      <c r="AC636" s="454"/>
      <c r="AD636" s="454"/>
      <c r="AE636" s="454"/>
      <c r="AK636" s="290"/>
      <c r="AN636" s="34"/>
    </row>
    <row r="637" spans="1:40" ht="15.75" customHeight="1">
      <c r="A637" s="454"/>
      <c r="B637" s="454"/>
      <c r="C637" s="454"/>
      <c r="D637" s="454"/>
      <c r="E637" s="454"/>
      <c r="F637" s="454"/>
      <c r="G637" s="454"/>
      <c r="H637" s="454"/>
      <c r="I637" s="454"/>
      <c r="J637" s="454"/>
      <c r="K637" s="454"/>
      <c r="L637" s="454"/>
      <c r="M637" s="454"/>
      <c r="N637" s="454"/>
      <c r="O637" s="454"/>
      <c r="P637" s="454"/>
      <c r="Q637" s="454"/>
      <c r="R637" s="454"/>
      <c r="S637" s="454"/>
      <c r="T637" s="454"/>
      <c r="U637" s="454"/>
      <c r="V637" s="454"/>
      <c r="W637" s="454"/>
      <c r="Y637" s="459"/>
      <c r="Z637" s="454"/>
      <c r="AA637" s="224"/>
      <c r="AB637" s="454"/>
      <c r="AC637" s="454"/>
      <c r="AD637" s="454"/>
      <c r="AE637" s="454"/>
      <c r="AK637" s="290"/>
      <c r="AN637" s="34"/>
    </row>
    <row r="638" spans="1:40" ht="15.75" customHeight="1">
      <c r="A638" s="454"/>
      <c r="B638" s="454"/>
      <c r="C638" s="454"/>
      <c r="D638" s="454"/>
      <c r="E638" s="454"/>
      <c r="F638" s="454"/>
      <c r="G638" s="454"/>
      <c r="H638" s="454"/>
      <c r="I638" s="454"/>
      <c r="J638" s="454"/>
      <c r="K638" s="454"/>
      <c r="L638" s="454"/>
      <c r="M638" s="454"/>
      <c r="N638" s="454"/>
      <c r="O638" s="454"/>
      <c r="P638" s="454"/>
      <c r="Q638" s="454"/>
      <c r="R638" s="454"/>
      <c r="S638" s="454"/>
      <c r="T638" s="454"/>
      <c r="U638" s="454"/>
      <c r="V638" s="454"/>
      <c r="W638" s="454"/>
      <c r="Y638" s="459"/>
      <c r="Z638" s="454"/>
      <c r="AA638" s="224"/>
      <c r="AB638" s="454"/>
      <c r="AC638" s="454"/>
      <c r="AD638" s="454"/>
      <c r="AE638" s="454"/>
      <c r="AK638" s="290"/>
      <c r="AN638" s="34"/>
    </row>
    <row r="639" spans="1:40" ht="15.75" customHeight="1">
      <c r="A639" s="454"/>
      <c r="B639" s="454"/>
      <c r="C639" s="454"/>
      <c r="D639" s="454"/>
      <c r="E639" s="454"/>
      <c r="F639" s="454"/>
      <c r="G639" s="454"/>
      <c r="H639" s="454"/>
      <c r="I639" s="454"/>
      <c r="J639" s="454"/>
      <c r="K639" s="454"/>
      <c r="L639" s="454"/>
      <c r="M639" s="454"/>
      <c r="N639" s="454"/>
      <c r="O639" s="454"/>
      <c r="P639" s="454"/>
      <c r="Q639" s="454"/>
      <c r="R639" s="454"/>
      <c r="S639" s="454"/>
      <c r="T639" s="454"/>
      <c r="U639" s="454"/>
      <c r="V639" s="454"/>
      <c r="W639" s="454"/>
      <c r="Y639" s="459"/>
      <c r="Z639" s="454"/>
      <c r="AA639" s="224"/>
      <c r="AB639" s="454"/>
      <c r="AC639" s="454"/>
      <c r="AD639" s="454"/>
      <c r="AE639" s="454"/>
      <c r="AK639" s="290"/>
      <c r="AN639" s="34"/>
    </row>
    <row r="640" spans="1:40" ht="15.75" customHeight="1">
      <c r="A640" s="454"/>
      <c r="B640" s="454"/>
      <c r="C640" s="454"/>
      <c r="D640" s="454"/>
      <c r="E640" s="454"/>
      <c r="F640" s="454"/>
      <c r="G640" s="454"/>
      <c r="H640" s="454"/>
      <c r="I640" s="454"/>
      <c r="J640" s="454"/>
      <c r="K640" s="454"/>
      <c r="L640" s="454"/>
      <c r="M640" s="454"/>
      <c r="N640" s="454"/>
      <c r="O640" s="454"/>
      <c r="P640" s="454"/>
      <c r="Q640" s="454"/>
      <c r="R640" s="454"/>
      <c r="S640" s="454"/>
      <c r="T640" s="454"/>
      <c r="U640" s="454"/>
      <c r="V640" s="454"/>
      <c r="W640" s="454"/>
      <c r="Y640" s="459"/>
      <c r="Z640" s="454"/>
      <c r="AA640" s="224"/>
      <c r="AB640" s="454"/>
      <c r="AC640" s="454"/>
      <c r="AD640" s="454"/>
      <c r="AE640" s="454"/>
      <c r="AK640" s="290"/>
      <c r="AN640" s="34"/>
    </row>
    <row r="641" spans="1:40" ht="15.75" customHeight="1">
      <c r="A641" s="454"/>
      <c r="B641" s="454"/>
      <c r="C641" s="454"/>
      <c r="D641" s="454"/>
      <c r="E641" s="454"/>
      <c r="F641" s="454"/>
      <c r="G641" s="454"/>
      <c r="H641" s="454"/>
      <c r="I641" s="454"/>
      <c r="J641" s="454"/>
      <c r="K641" s="454"/>
      <c r="L641" s="454"/>
      <c r="M641" s="454"/>
      <c r="N641" s="454"/>
      <c r="O641" s="454"/>
      <c r="P641" s="454"/>
      <c r="Q641" s="454"/>
      <c r="R641" s="454"/>
      <c r="S641" s="454"/>
      <c r="T641" s="454"/>
      <c r="U641" s="454"/>
      <c r="V641" s="454"/>
      <c r="W641" s="454"/>
      <c r="Y641" s="459"/>
      <c r="Z641" s="454"/>
      <c r="AA641" s="224"/>
      <c r="AB641" s="454"/>
      <c r="AC641" s="454"/>
      <c r="AD641" s="454"/>
      <c r="AE641" s="454"/>
      <c r="AK641" s="290"/>
      <c r="AN641" s="34"/>
    </row>
    <row r="642" spans="1:40" ht="15.75" customHeight="1">
      <c r="A642" s="454"/>
      <c r="B642" s="454"/>
      <c r="C642" s="454"/>
      <c r="D642" s="454"/>
      <c r="E642" s="454"/>
      <c r="F642" s="454"/>
      <c r="G642" s="454"/>
      <c r="H642" s="454"/>
      <c r="I642" s="454"/>
      <c r="J642" s="454"/>
      <c r="K642" s="454"/>
      <c r="L642" s="454"/>
      <c r="M642" s="454"/>
      <c r="N642" s="454"/>
      <c r="O642" s="454"/>
      <c r="P642" s="454"/>
      <c r="Q642" s="454"/>
      <c r="R642" s="454"/>
      <c r="S642" s="454"/>
      <c r="T642" s="454"/>
      <c r="U642" s="454"/>
      <c r="V642" s="454"/>
      <c r="W642" s="454"/>
      <c r="Y642" s="459"/>
      <c r="Z642" s="454"/>
      <c r="AA642" s="224"/>
      <c r="AB642" s="454"/>
      <c r="AC642" s="454"/>
      <c r="AD642" s="454"/>
      <c r="AE642" s="454"/>
      <c r="AK642" s="290"/>
      <c r="AN642" s="34"/>
    </row>
    <row r="643" spans="1:40" ht="15.75" customHeight="1">
      <c r="A643" s="454"/>
      <c r="B643" s="454"/>
      <c r="C643" s="454"/>
      <c r="D643" s="454"/>
      <c r="E643" s="454"/>
      <c r="F643" s="454"/>
      <c r="G643" s="454"/>
      <c r="H643" s="454"/>
      <c r="I643" s="454"/>
      <c r="J643" s="454"/>
      <c r="K643" s="454"/>
      <c r="L643" s="454"/>
      <c r="M643" s="454"/>
      <c r="N643" s="454"/>
      <c r="O643" s="454"/>
      <c r="P643" s="454"/>
      <c r="Q643" s="454"/>
      <c r="R643" s="454"/>
      <c r="S643" s="454"/>
      <c r="T643" s="454"/>
      <c r="U643" s="454"/>
      <c r="V643" s="454"/>
      <c r="W643" s="454"/>
      <c r="Y643" s="459"/>
      <c r="Z643" s="454"/>
      <c r="AA643" s="224"/>
      <c r="AB643" s="454"/>
      <c r="AC643" s="454"/>
      <c r="AD643" s="454"/>
      <c r="AE643" s="454"/>
      <c r="AK643" s="290"/>
      <c r="AN643" s="34"/>
    </row>
    <row r="644" spans="1:40" ht="15.75" customHeight="1">
      <c r="A644" s="454"/>
      <c r="B644" s="454"/>
      <c r="C644" s="454"/>
      <c r="D644" s="454"/>
      <c r="E644" s="454"/>
      <c r="F644" s="454"/>
      <c r="G644" s="454"/>
      <c r="H644" s="454"/>
      <c r="I644" s="454"/>
      <c r="J644" s="454"/>
      <c r="K644" s="454"/>
      <c r="L644" s="454"/>
      <c r="M644" s="454"/>
      <c r="N644" s="454"/>
      <c r="O644" s="454"/>
      <c r="P644" s="454"/>
      <c r="Q644" s="454"/>
      <c r="R644" s="454"/>
      <c r="S644" s="454"/>
      <c r="T644" s="454"/>
      <c r="U644" s="454"/>
      <c r="V644" s="454"/>
      <c r="W644" s="454"/>
      <c r="Y644" s="459"/>
      <c r="Z644" s="454"/>
      <c r="AA644" s="224"/>
      <c r="AB644" s="454"/>
      <c r="AC644" s="454"/>
      <c r="AD644" s="454"/>
      <c r="AE644" s="454"/>
      <c r="AK644" s="290"/>
      <c r="AN644" s="34"/>
    </row>
    <row r="645" spans="1:40" ht="15.75" customHeight="1">
      <c r="A645" s="454"/>
      <c r="B645" s="454"/>
      <c r="C645" s="454"/>
      <c r="D645" s="454"/>
      <c r="E645" s="454"/>
      <c r="F645" s="454"/>
      <c r="G645" s="454"/>
      <c r="H645" s="454"/>
      <c r="I645" s="454"/>
      <c r="J645" s="454"/>
      <c r="K645" s="454"/>
      <c r="L645" s="454"/>
      <c r="M645" s="454"/>
      <c r="N645" s="454"/>
      <c r="O645" s="454"/>
      <c r="P645" s="454"/>
      <c r="Q645" s="454"/>
      <c r="R645" s="454"/>
      <c r="S645" s="454"/>
      <c r="T645" s="454"/>
      <c r="U645" s="454"/>
      <c r="V645" s="454"/>
      <c r="W645" s="454"/>
      <c r="Y645" s="459"/>
      <c r="Z645" s="454"/>
      <c r="AA645" s="224"/>
      <c r="AB645" s="454"/>
      <c r="AC645" s="454"/>
      <c r="AD645" s="454"/>
      <c r="AE645" s="454"/>
      <c r="AK645" s="290"/>
      <c r="AN645" s="34"/>
    </row>
    <row r="646" spans="1:40" ht="15.75" customHeight="1">
      <c r="A646" s="454"/>
      <c r="B646" s="454"/>
      <c r="C646" s="454"/>
      <c r="D646" s="454"/>
      <c r="E646" s="454"/>
      <c r="F646" s="454"/>
      <c r="G646" s="454"/>
      <c r="H646" s="454"/>
      <c r="I646" s="454"/>
      <c r="J646" s="454"/>
      <c r="K646" s="454"/>
      <c r="L646" s="454"/>
      <c r="M646" s="454"/>
      <c r="N646" s="454"/>
      <c r="O646" s="454"/>
      <c r="P646" s="454"/>
      <c r="Q646" s="454"/>
      <c r="R646" s="454"/>
      <c r="S646" s="454"/>
      <c r="T646" s="454"/>
      <c r="U646" s="454"/>
      <c r="V646" s="454"/>
      <c r="W646" s="454"/>
      <c r="Y646" s="459"/>
      <c r="Z646" s="454"/>
      <c r="AA646" s="224"/>
      <c r="AB646" s="454"/>
      <c r="AC646" s="454"/>
      <c r="AD646" s="454"/>
      <c r="AE646" s="454"/>
      <c r="AK646" s="290"/>
      <c r="AN646" s="34"/>
    </row>
    <row r="647" spans="1:40" ht="15.75" customHeight="1">
      <c r="A647" s="454"/>
      <c r="B647" s="454"/>
      <c r="C647" s="454"/>
      <c r="D647" s="454"/>
      <c r="E647" s="454"/>
      <c r="F647" s="454"/>
      <c r="G647" s="454"/>
      <c r="H647" s="454"/>
      <c r="I647" s="454"/>
      <c r="J647" s="454"/>
      <c r="K647" s="454"/>
      <c r="L647" s="454"/>
      <c r="M647" s="454"/>
      <c r="N647" s="454"/>
      <c r="O647" s="454"/>
      <c r="P647" s="454"/>
      <c r="Q647" s="454"/>
      <c r="R647" s="454"/>
      <c r="S647" s="454"/>
      <c r="T647" s="454"/>
      <c r="U647" s="454"/>
      <c r="V647" s="454"/>
      <c r="W647" s="454"/>
      <c r="Y647" s="459"/>
      <c r="Z647" s="454"/>
      <c r="AA647" s="224"/>
      <c r="AB647" s="454"/>
      <c r="AC647" s="454"/>
      <c r="AD647" s="454"/>
      <c r="AE647" s="454"/>
      <c r="AK647" s="290"/>
      <c r="AN647" s="34"/>
    </row>
    <row r="648" spans="1:40" ht="15.75" customHeight="1">
      <c r="A648" s="454"/>
      <c r="B648" s="454"/>
      <c r="C648" s="454"/>
      <c r="D648" s="454"/>
      <c r="E648" s="454"/>
      <c r="F648" s="454"/>
      <c r="G648" s="454"/>
      <c r="H648" s="454"/>
      <c r="I648" s="454"/>
      <c r="J648" s="454"/>
      <c r="K648" s="454"/>
      <c r="L648" s="454"/>
      <c r="M648" s="454"/>
      <c r="N648" s="454"/>
      <c r="O648" s="454"/>
      <c r="P648" s="454"/>
      <c r="Q648" s="454"/>
      <c r="R648" s="454"/>
      <c r="S648" s="454"/>
      <c r="T648" s="454"/>
      <c r="U648" s="454"/>
      <c r="V648" s="454"/>
      <c r="W648" s="454"/>
      <c r="Y648" s="459"/>
      <c r="Z648" s="454"/>
      <c r="AA648" s="224"/>
      <c r="AB648" s="454"/>
      <c r="AC648" s="454"/>
      <c r="AD648" s="454"/>
      <c r="AE648" s="454"/>
      <c r="AK648" s="290"/>
      <c r="AN648" s="34"/>
    </row>
    <row r="649" spans="1:40" ht="15.75" customHeight="1">
      <c r="A649" s="454"/>
      <c r="B649" s="454"/>
      <c r="C649" s="454"/>
      <c r="D649" s="454"/>
      <c r="E649" s="454"/>
      <c r="F649" s="454"/>
      <c r="G649" s="454"/>
      <c r="H649" s="454"/>
      <c r="I649" s="454"/>
      <c r="J649" s="454"/>
      <c r="K649" s="454"/>
      <c r="L649" s="454"/>
      <c r="M649" s="454"/>
      <c r="N649" s="454"/>
      <c r="O649" s="454"/>
      <c r="P649" s="454"/>
      <c r="Q649" s="454"/>
      <c r="R649" s="454"/>
      <c r="S649" s="454"/>
      <c r="T649" s="454"/>
      <c r="U649" s="454"/>
      <c r="V649" s="454"/>
      <c r="W649" s="454"/>
      <c r="Y649" s="459"/>
      <c r="Z649" s="454"/>
      <c r="AA649" s="224"/>
      <c r="AB649" s="454"/>
      <c r="AC649" s="454"/>
      <c r="AD649" s="454"/>
      <c r="AE649" s="454"/>
      <c r="AK649" s="290"/>
      <c r="AN649" s="34"/>
    </row>
    <row r="650" spans="1:40" ht="15.75" customHeight="1">
      <c r="A650" s="454"/>
      <c r="B650" s="454"/>
      <c r="C650" s="454"/>
      <c r="D650" s="454"/>
      <c r="E650" s="454"/>
      <c r="F650" s="454"/>
      <c r="G650" s="454"/>
      <c r="H650" s="454"/>
      <c r="I650" s="454"/>
      <c r="J650" s="454"/>
      <c r="K650" s="454"/>
      <c r="L650" s="454"/>
      <c r="M650" s="454"/>
      <c r="N650" s="454"/>
      <c r="O650" s="454"/>
      <c r="P650" s="454"/>
      <c r="Q650" s="454"/>
      <c r="R650" s="454"/>
      <c r="S650" s="454"/>
      <c r="T650" s="454"/>
      <c r="U650" s="454"/>
      <c r="V650" s="454"/>
      <c r="W650" s="454"/>
      <c r="Y650" s="459"/>
      <c r="Z650" s="454"/>
      <c r="AA650" s="224"/>
      <c r="AB650" s="454"/>
      <c r="AC650" s="454"/>
      <c r="AD650" s="454"/>
      <c r="AE650" s="454"/>
      <c r="AK650" s="290"/>
      <c r="AN650" s="34"/>
    </row>
    <row r="651" spans="1:40" ht="15.75" customHeight="1">
      <c r="A651" s="454"/>
      <c r="B651" s="454"/>
      <c r="C651" s="454"/>
      <c r="D651" s="454"/>
      <c r="E651" s="454"/>
      <c r="F651" s="454"/>
      <c r="G651" s="454"/>
      <c r="H651" s="454"/>
      <c r="I651" s="454"/>
      <c r="J651" s="454"/>
      <c r="K651" s="454"/>
      <c r="L651" s="454"/>
      <c r="M651" s="454"/>
      <c r="N651" s="454"/>
      <c r="O651" s="454"/>
      <c r="P651" s="454"/>
      <c r="Q651" s="454"/>
      <c r="R651" s="454"/>
      <c r="S651" s="454"/>
      <c r="T651" s="454"/>
      <c r="U651" s="454"/>
      <c r="V651" s="454"/>
      <c r="W651" s="454"/>
      <c r="Y651" s="459"/>
      <c r="Z651" s="454"/>
      <c r="AA651" s="224"/>
      <c r="AB651" s="454"/>
      <c r="AC651" s="454"/>
      <c r="AD651" s="454"/>
      <c r="AE651" s="454"/>
      <c r="AK651" s="290"/>
      <c r="AN651" s="34"/>
    </row>
    <row r="652" spans="1:40" ht="15.75" customHeight="1">
      <c r="A652" s="454"/>
      <c r="B652" s="454"/>
      <c r="C652" s="454"/>
      <c r="D652" s="454"/>
      <c r="E652" s="454"/>
      <c r="F652" s="454"/>
      <c r="G652" s="454"/>
      <c r="H652" s="454"/>
      <c r="I652" s="454"/>
      <c r="J652" s="454"/>
      <c r="K652" s="454"/>
      <c r="L652" s="454"/>
      <c r="M652" s="454"/>
      <c r="N652" s="454"/>
      <c r="O652" s="454"/>
      <c r="P652" s="454"/>
      <c r="Q652" s="454"/>
      <c r="R652" s="454"/>
      <c r="S652" s="454"/>
      <c r="T652" s="454"/>
      <c r="U652" s="454"/>
      <c r="V652" s="454"/>
      <c r="W652" s="454"/>
      <c r="Y652" s="459"/>
      <c r="Z652" s="454"/>
      <c r="AA652" s="224"/>
      <c r="AB652" s="454"/>
      <c r="AC652" s="454"/>
      <c r="AD652" s="454"/>
      <c r="AE652" s="454"/>
      <c r="AK652" s="290"/>
      <c r="AN652" s="34"/>
    </row>
    <row r="653" spans="1:40" ht="15.75" customHeight="1">
      <c r="A653" s="454"/>
      <c r="B653" s="454"/>
      <c r="C653" s="454"/>
      <c r="D653" s="454"/>
      <c r="E653" s="454"/>
      <c r="F653" s="454"/>
      <c r="G653" s="454"/>
      <c r="H653" s="454"/>
      <c r="I653" s="454"/>
      <c r="J653" s="454"/>
      <c r="K653" s="454"/>
      <c r="L653" s="454"/>
      <c r="M653" s="454"/>
      <c r="N653" s="454"/>
      <c r="O653" s="454"/>
      <c r="P653" s="454"/>
      <c r="Q653" s="454"/>
      <c r="R653" s="454"/>
      <c r="S653" s="454"/>
      <c r="T653" s="454"/>
      <c r="U653" s="454"/>
      <c r="V653" s="454"/>
      <c r="W653" s="454"/>
      <c r="Y653" s="459"/>
      <c r="Z653" s="454"/>
      <c r="AA653" s="224"/>
      <c r="AB653" s="454"/>
      <c r="AC653" s="454"/>
      <c r="AD653" s="454"/>
      <c r="AE653" s="454"/>
      <c r="AK653" s="290"/>
      <c r="AN653" s="34"/>
    </row>
    <row r="654" spans="1:40" ht="15.75" customHeight="1">
      <c r="A654" s="454"/>
      <c r="B654" s="454"/>
      <c r="C654" s="454"/>
      <c r="D654" s="454"/>
      <c r="E654" s="454"/>
      <c r="F654" s="454"/>
      <c r="G654" s="454"/>
      <c r="H654" s="454"/>
      <c r="I654" s="454"/>
      <c r="J654" s="454"/>
      <c r="K654" s="454"/>
      <c r="L654" s="454"/>
      <c r="M654" s="454"/>
      <c r="N654" s="454"/>
      <c r="O654" s="454"/>
      <c r="P654" s="454"/>
      <c r="Q654" s="454"/>
      <c r="R654" s="454"/>
      <c r="S654" s="454"/>
      <c r="T654" s="454"/>
      <c r="U654" s="454"/>
      <c r="V654" s="454"/>
      <c r="W654" s="454"/>
      <c r="Y654" s="459"/>
      <c r="Z654" s="454"/>
      <c r="AA654" s="224"/>
      <c r="AB654" s="454"/>
      <c r="AC654" s="454"/>
      <c r="AD654" s="454"/>
      <c r="AE654" s="454"/>
      <c r="AK654" s="290"/>
      <c r="AN654" s="34"/>
    </row>
    <row r="655" spans="1:40" ht="15.75" customHeight="1">
      <c r="A655" s="454"/>
      <c r="B655" s="454"/>
      <c r="C655" s="454"/>
      <c r="D655" s="454"/>
      <c r="E655" s="454"/>
      <c r="F655" s="454"/>
      <c r="G655" s="454"/>
      <c r="H655" s="454"/>
      <c r="I655" s="454"/>
      <c r="J655" s="454"/>
      <c r="K655" s="454"/>
      <c r="L655" s="454"/>
      <c r="M655" s="454"/>
      <c r="N655" s="454"/>
      <c r="O655" s="454"/>
      <c r="P655" s="454"/>
      <c r="Q655" s="454"/>
      <c r="R655" s="454"/>
      <c r="S655" s="454"/>
      <c r="T655" s="454"/>
      <c r="U655" s="454"/>
      <c r="V655" s="454"/>
      <c r="W655" s="454"/>
      <c r="Y655" s="459"/>
      <c r="Z655" s="454"/>
      <c r="AA655" s="224"/>
      <c r="AB655" s="454"/>
      <c r="AC655" s="454"/>
      <c r="AD655" s="454"/>
      <c r="AE655" s="454"/>
      <c r="AK655" s="290"/>
      <c r="AN655" s="34"/>
    </row>
    <row r="656" spans="1:40" ht="15.75" customHeight="1">
      <c r="A656" s="454"/>
      <c r="B656" s="454"/>
      <c r="C656" s="454"/>
      <c r="D656" s="454"/>
      <c r="E656" s="454"/>
      <c r="F656" s="454"/>
      <c r="G656" s="454"/>
      <c r="H656" s="454"/>
      <c r="I656" s="454"/>
      <c r="J656" s="454"/>
      <c r="K656" s="454"/>
      <c r="L656" s="454"/>
      <c r="M656" s="454"/>
      <c r="N656" s="454"/>
      <c r="O656" s="454"/>
      <c r="P656" s="454"/>
      <c r="Q656" s="454"/>
      <c r="R656" s="454"/>
      <c r="S656" s="454"/>
      <c r="T656" s="454"/>
      <c r="U656" s="454"/>
      <c r="V656" s="454"/>
      <c r="W656" s="454"/>
      <c r="Y656" s="459"/>
      <c r="Z656" s="454"/>
      <c r="AA656" s="224"/>
      <c r="AB656" s="454"/>
      <c r="AC656" s="454"/>
      <c r="AD656" s="454"/>
      <c r="AE656" s="454"/>
      <c r="AK656" s="290"/>
      <c r="AN656" s="34"/>
    </row>
    <row r="657" spans="1:40" ht="15.75" customHeight="1">
      <c r="A657" s="454"/>
      <c r="B657" s="454"/>
      <c r="C657" s="454"/>
      <c r="D657" s="454"/>
      <c r="E657" s="454"/>
      <c r="F657" s="454"/>
      <c r="G657" s="454"/>
      <c r="H657" s="454"/>
      <c r="I657" s="454"/>
      <c r="J657" s="454"/>
      <c r="K657" s="454"/>
      <c r="L657" s="454"/>
      <c r="M657" s="454"/>
      <c r="N657" s="454"/>
      <c r="O657" s="454"/>
      <c r="P657" s="454"/>
      <c r="Q657" s="454"/>
      <c r="R657" s="454"/>
      <c r="S657" s="454"/>
      <c r="T657" s="454"/>
      <c r="U657" s="454"/>
      <c r="V657" s="454"/>
      <c r="W657" s="454"/>
      <c r="Y657" s="459"/>
      <c r="Z657" s="454"/>
      <c r="AA657" s="224"/>
      <c r="AB657" s="454"/>
      <c r="AC657" s="454"/>
      <c r="AD657" s="454"/>
      <c r="AE657" s="454"/>
      <c r="AK657" s="290"/>
      <c r="AN657" s="34"/>
    </row>
    <row r="658" spans="1:40" ht="15.75" customHeight="1">
      <c r="A658" s="454"/>
      <c r="B658" s="454"/>
      <c r="C658" s="454"/>
      <c r="D658" s="454"/>
      <c r="E658" s="454"/>
      <c r="F658" s="454"/>
      <c r="G658" s="454"/>
      <c r="H658" s="454"/>
      <c r="I658" s="454"/>
      <c r="J658" s="454"/>
      <c r="K658" s="454"/>
      <c r="L658" s="454"/>
      <c r="M658" s="454"/>
      <c r="N658" s="454"/>
      <c r="O658" s="454"/>
      <c r="P658" s="454"/>
      <c r="Q658" s="454"/>
      <c r="R658" s="454"/>
      <c r="S658" s="454"/>
      <c r="T658" s="454"/>
      <c r="U658" s="454"/>
      <c r="V658" s="454"/>
      <c r="W658" s="454"/>
      <c r="Y658" s="459"/>
      <c r="Z658" s="454"/>
      <c r="AA658" s="224"/>
      <c r="AB658" s="454"/>
      <c r="AC658" s="454"/>
      <c r="AD658" s="454"/>
      <c r="AE658" s="454"/>
      <c r="AK658" s="290"/>
      <c r="AN658" s="34"/>
    </row>
    <row r="659" spans="1:40" ht="15.75" customHeight="1">
      <c r="A659" s="454"/>
      <c r="B659" s="454"/>
      <c r="C659" s="454"/>
      <c r="D659" s="454"/>
      <c r="E659" s="454"/>
      <c r="F659" s="454"/>
      <c r="G659" s="454"/>
      <c r="H659" s="454"/>
      <c r="I659" s="454"/>
      <c r="J659" s="454"/>
      <c r="K659" s="454"/>
      <c r="L659" s="454"/>
      <c r="M659" s="454"/>
      <c r="N659" s="454"/>
      <c r="O659" s="454"/>
      <c r="P659" s="454"/>
      <c r="Q659" s="454"/>
      <c r="R659" s="454"/>
      <c r="S659" s="454"/>
      <c r="T659" s="454"/>
      <c r="U659" s="454"/>
      <c r="V659" s="454"/>
      <c r="W659" s="454"/>
      <c r="Y659" s="459"/>
      <c r="Z659" s="454"/>
      <c r="AA659" s="224"/>
      <c r="AB659" s="454"/>
      <c r="AC659" s="454"/>
      <c r="AD659" s="454"/>
      <c r="AE659" s="454"/>
      <c r="AK659" s="290"/>
      <c r="AN659" s="34"/>
    </row>
    <row r="660" spans="1:40" ht="15.75" customHeight="1">
      <c r="A660" s="454"/>
      <c r="B660" s="454"/>
      <c r="C660" s="454"/>
      <c r="D660" s="454"/>
      <c r="E660" s="454"/>
      <c r="F660" s="454"/>
      <c r="G660" s="454"/>
      <c r="H660" s="454"/>
      <c r="I660" s="454"/>
      <c r="J660" s="454"/>
      <c r="K660" s="454"/>
      <c r="L660" s="454"/>
      <c r="M660" s="454"/>
      <c r="N660" s="454"/>
      <c r="O660" s="454"/>
      <c r="P660" s="454"/>
      <c r="Q660" s="454"/>
      <c r="R660" s="454"/>
      <c r="S660" s="454"/>
      <c r="T660" s="454"/>
      <c r="U660" s="454"/>
      <c r="V660" s="454"/>
      <c r="W660" s="454"/>
      <c r="Y660" s="459"/>
      <c r="Z660" s="454"/>
      <c r="AA660" s="224"/>
      <c r="AB660" s="454"/>
      <c r="AC660" s="454"/>
      <c r="AD660" s="454"/>
      <c r="AE660" s="454"/>
      <c r="AK660" s="290"/>
      <c r="AN660" s="34"/>
    </row>
    <row r="661" spans="1:40" ht="15.75" customHeight="1">
      <c r="A661" s="454"/>
      <c r="B661" s="454"/>
      <c r="C661" s="454"/>
      <c r="D661" s="454"/>
      <c r="E661" s="454"/>
      <c r="F661" s="454"/>
      <c r="G661" s="454"/>
      <c r="H661" s="454"/>
      <c r="I661" s="454"/>
      <c r="J661" s="454"/>
      <c r="K661" s="454"/>
      <c r="L661" s="454"/>
      <c r="M661" s="454"/>
      <c r="N661" s="454"/>
      <c r="O661" s="454"/>
      <c r="P661" s="454"/>
      <c r="Q661" s="454"/>
      <c r="R661" s="454"/>
      <c r="S661" s="454"/>
      <c r="T661" s="454"/>
      <c r="U661" s="454"/>
      <c r="V661" s="454"/>
      <c r="W661" s="454"/>
      <c r="Y661" s="459"/>
      <c r="Z661" s="454"/>
      <c r="AA661" s="224"/>
      <c r="AB661" s="454"/>
      <c r="AC661" s="454"/>
      <c r="AD661" s="454"/>
      <c r="AE661" s="454"/>
      <c r="AK661" s="290"/>
      <c r="AN661" s="34"/>
    </row>
    <row r="662" spans="1:40" ht="15.75" customHeight="1">
      <c r="A662" s="454"/>
      <c r="B662" s="454"/>
      <c r="C662" s="454"/>
      <c r="D662" s="454"/>
      <c r="E662" s="454"/>
      <c r="F662" s="454"/>
      <c r="G662" s="454"/>
      <c r="H662" s="454"/>
      <c r="I662" s="454"/>
      <c r="J662" s="454"/>
      <c r="K662" s="454"/>
      <c r="L662" s="454"/>
      <c r="M662" s="454"/>
      <c r="N662" s="454"/>
      <c r="O662" s="454"/>
      <c r="P662" s="454"/>
      <c r="Q662" s="454"/>
      <c r="R662" s="454"/>
      <c r="S662" s="454"/>
      <c r="T662" s="454"/>
      <c r="U662" s="454"/>
      <c r="V662" s="454"/>
      <c r="W662" s="454"/>
      <c r="Y662" s="459"/>
      <c r="Z662" s="454"/>
      <c r="AA662" s="224"/>
      <c r="AB662" s="454"/>
      <c r="AC662" s="454"/>
      <c r="AD662" s="454"/>
      <c r="AE662" s="454"/>
      <c r="AK662" s="290"/>
      <c r="AN662" s="34"/>
    </row>
    <row r="663" spans="1:40" ht="15.75" customHeight="1">
      <c r="A663" s="454"/>
      <c r="B663" s="454"/>
      <c r="C663" s="454"/>
      <c r="D663" s="454"/>
      <c r="E663" s="454"/>
      <c r="F663" s="454"/>
      <c r="G663" s="454"/>
      <c r="H663" s="454"/>
      <c r="I663" s="454"/>
      <c r="J663" s="454"/>
      <c r="K663" s="454"/>
      <c r="L663" s="454"/>
      <c r="M663" s="454"/>
      <c r="N663" s="454"/>
      <c r="O663" s="454"/>
      <c r="P663" s="454"/>
      <c r="Q663" s="454"/>
      <c r="R663" s="454"/>
      <c r="S663" s="454"/>
      <c r="T663" s="454"/>
      <c r="U663" s="454"/>
      <c r="V663" s="454"/>
      <c r="W663" s="454"/>
      <c r="Y663" s="459"/>
      <c r="Z663" s="454"/>
      <c r="AA663" s="224"/>
      <c r="AB663" s="454"/>
      <c r="AC663" s="454"/>
      <c r="AD663" s="454"/>
      <c r="AE663" s="454"/>
      <c r="AK663" s="290"/>
      <c r="AN663" s="34"/>
    </row>
    <row r="664" spans="1:40" ht="15.75" customHeight="1">
      <c r="A664" s="454"/>
      <c r="B664" s="454"/>
      <c r="C664" s="454"/>
      <c r="D664" s="454"/>
      <c r="E664" s="454"/>
      <c r="F664" s="454"/>
      <c r="G664" s="454"/>
      <c r="H664" s="454"/>
      <c r="I664" s="454"/>
      <c r="J664" s="454"/>
      <c r="K664" s="454"/>
      <c r="L664" s="454"/>
      <c r="M664" s="454"/>
      <c r="N664" s="454"/>
      <c r="O664" s="454"/>
      <c r="P664" s="454"/>
      <c r="Q664" s="454"/>
      <c r="R664" s="454"/>
      <c r="S664" s="454"/>
      <c r="T664" s="454"/>
      <c r="U664" s="454"/>
      <c r="V664" s="454"/>
      <c r="W664" s="454"/>
      <c r="Y664" s="459"/>
      <c r="Z664" s="454"/>
      <c r="AA664" s="224"/>
      <c r="AB664" s="454"/>
      <c r="AC664" s="454"/>
      <c r="AD664" s="454"/>
      <c r="AE664" s="454"/>
      <c r="AK664" s="290"/>
      <c r="AN664" s="34"/>
    </row>
    <row r="665" spans="1:40" ht="15.75" customHeight="1">
      <c r="A665" s="454"/>
      <c r="B665" s="454"/>
      <c r="C665" s="454"/>
      <c r="D665" s="454"/>
      <c r="E665" s="454"/>
      <c r="F665" s="454"/>
      <c r="G665" s="454"/>
      <c r="H665" s="454"/>
      <c r="I665" s="454"/>
      <c r="J665" s="454"/>
      <c r="K665" s="454"/>
      <c r="L665" s="454"/>
      <c r="M665" s="454"/>
      <c r="N665" s="454"/>
      <c r="O665" s="454"/>
      <c r="P665" s="454"/>
      <c r="Q665" s="454"/>
      <c r="R665" s="454"/>
      <c r="S665" s="454"/>
      <c r="T665" s="454"/>
      <c r="U665" s="454"/>
      <c r="V665" s="454"/>
      <c r="W665" s="454"/>
      <c r="Y665" s="459"/>
      <c r="Z665" s="454"/>
      <c r="AA665" s="224"/>
      <c r="AB665" s="454"/>
      <c r="AC665" s="454"/>
      <c r="AD665" s="454"/>
      <c r="AE665" s="454"/>
      <c r="AK665" s="290"/>
      <c r="AN665" s="34"/>
    </row>
    <row r="666" spans="1:40" ht="15.75" customHeight="1">
      <c r="A666" s="454"/>
      <c r="B666" s="454"/>
      <c r="C666" s="454"/>
      <c r="D666" s="454"/>
      <c r="E666" s="454"/>
      <c r="F666" s="454"/>
      <c r="G666" s="454"/>
      <c r="H666" s="454"/>
      <c r="I666" s="454"/>
      <c r="J666" s="454"/>
      <c r="K666" s="454"/>
      <c r="L666" s="454"/>
      <c r="M666" s="454"/>
      <c r="N666" s="454"/>
      <c r="O666" s="454"/>
      <c r="P666" s="454"/>
      <c r="Q666" s="454"/>
      <c r="R666" s="454"/>
      <c r="S666" s="454"/>
      <c r="T666" s="454"/>
      <c r="U666" s="454"/>
      <c r="V666" s="454"/>
      <c r="W666" s="454"/>
      <c r="Y666" s="459"/>
      <c r="Z666" s="454"/>
      <c r="AA666" s="224"/>
      <c r="AB666" s="454"/>
      <c r="AC666" s="454"/>
      <c r="AD666" s="454"/>
      <c r="AE666" s="454"/>
      <c r="AK666" s="290"/>
      <c r="AN666" s="34"/>
    </row>
    <row r="667" spans="1:40" ht="15.75" customHeight="1">
      <c r="A667" s="454"/>
      <c r="B667" s="454"/>
      <c r="C667" s="454"/>
      <c r="D667" s="454"/>
      <c r="E667" s="454"/>
      <c r="F667" s="454"/>
      <c r="G667" s="454"/>
      <c r="H667" s="454"/>
      <c r="I667" s="454"/>
      <c r="J667" s="454"/>
      <c r="K667" s="454"/>
      <c r="L667" s="454"/>
      <c r="M667" s="454"/>
      <c r="N667" s="454"/>
      <c r="O667" s="454"/>
      <c r="P667" s="454"/>
      <c r="Q667" s="454"/>
      <c r="R667" s="454"/>
      <c r="S667" s="454"/>
      <c r="T667" s="454"/>
      <c r="U667" s="454"/>
      <c r="V667" s="454"/>
      <c r="W667" s="454"/>
      <c r="Y667" s="459"/>
      <c r="Z667" s="454"/>
      <c r="AA667" s="224"/>
      <c r="AB667" s="454"/>
      <c r="AC667" s="454"/>
      <c r="AD667" s="454"/>
      <c r="AE667" s="454"/>
      <c r="AK667" s="290"/>
      <c r="AN667" s="34"/>
    </row>
    <row r="668" spans="1:40" ht="15.75" customHeight="1">
      <c r="A668" s="454"/>
      <c r="B668" s="454"/>
      <c r="C668" s="454"/>
      <c r="D668" s="454"/>
      <c r="E668" s="454"/>
      <c r="F668" s="454"/>
      <c r="G668" s="454"/>
      <c r="H668" s="454"/>
      <c r="I668" s="454"/>
      <c r="J668" s="454"/>
      <c r="K668" s="454"/>
      <c r="L668" s="454"/>
      <c r="M668" s="454"/>
      <c r="N668" s="454"/>
      <c r="O668" s="454"/>
      <c r="P668" s="454"/>
      <c r="Q668" s="454"/>
      <c r="R668" s="454"/>
      <c r="S668" s="454"/>
      <c r="T668" s="454"/>
      <c r="U668" s="454"/>
      <c r="V668" s="454"/>
      <c r="W668" s="454"/>
      <c r="Y668" s="459"/>
      <c r="Z668" s="454"/>
      <c r="AA668" s="224"/>
      <c r="AB668" s="454"/>
      <c r="AC668" s="454"/>
      <c r="AD668" s="454"/>
      <c r="AE668" s="454"/>
      <c r="AK668" s="290"/>
      <c r="AN668" s="34"/>
    </row>
    <row r="669" spans="1:40" ht="15.75" customHeight="1">
      <c r="A669" s="454"/>
      <c r="B669" s="454"/>
      <c r="C669" s="454"/>
      <c r="D669" s="454"/>
      <c r="E669" s="454"/>
      <c r="F669" s="454"/>
      <c r="G669" s="454"/>
      <c r="H669" s="454"/>
      <c r="I669" s="454"/>
      <c r="J669" s="454"/>
      <c r="K669" s="454"/>
      <c r="L669" s="454"/>
      <c r="M669" s="454"/>
      <c r="N669" s="454"/>
      <c r="O669" s="454"/>
      <c r="P669" s="454"/>
      <c r="Q669" s="454"/>
      <c r="R669" s="454"/>
      <c r="S669" s="454"/>
      <c r="T669" s="454"/>
      <c r="U669" s="454"/>
      <c r="V669" s="454"/>
      <c r="W669" s="454"/>
      <c r="Y669" s="459"/>
      <c r="Z669" s="454"/>
      <c r="AA669" s="224"/>
      <c r="AB669" s="454"/>
      <c r="AC669" s="454"/>
      <c r="AD669" s="454"/>
      <c r="AE669" s="454"/>
      <c r="AK669" s="290"/>
      <c r="AN669" s="34"/>
    </row>
    <row r="670" spans="1:40" ht="15.75" customHeight="1">
      <c r="A670" s="454"/>
      <c r="B670" s="454"/>
      <c r="C670" s="454"/>
      <c r="D670" s="454"/>
      <c r="E670" s="454"/>
      <c r="F670" s="454"/>
      <c r="G670" s="454"/>
      <c r="H670" s="454"/>
      <c r="I670" s="454"/>
      <c r="J670" s="454"/>
      <c r="K670" s="454"/>
      <c r="L670" s="454"/>
      <c r="M670" s="454"/>
      <c r="N670" s="454"/>
      <c r="O670" s="454"/>
      <c r="P670" s="454"/>
      <c r="Q670" s="454"/>
      <c r="R670" s="454"/>
      <c r="S670" s="454"/>
      <c r="T670" s="454"/>
      <c r="U670" s="454"/>
      <c r="V670" s="454"/>
      <c r="W670" s="454"/>
      <c r="Y670" s="459"/>
      <c r="Z670" s="454"/>
      <c r="AA670" s="224"/>
      <c r="AB670" s="454"/>
      <c r="AC670" s="454"/>
      <c r="AD670" s="454"/>
      <c r="AE670" s="454"/>
      <c r="AK670" s="290"/>
      <c r="AN670" s="34"/>
    </row>
    <row r="671" spans="1:40" ht="15.75" customHeight="1">
      <c r="A671" s="454"/>
      <c r="B671" s="454"/>
      <c r="C671" s="454"/>
      <c r="D671" s="454"/>
      <c r="E671" s="454"/>
      <c r="F671" s="454"/>
      <c r="G671" s="454"/>
      <c r="H671" s="454"/>
      <c r="I671" s="454"/>
      <c r="J671" s="454"/>
      <c r="K671" s="454"/>
      <c r="L671" s="454"/>
      <c r="M671" s="454"/>
      <c r="N671" s="454"/>
      <c r="O671" s="454"/>
      <c r="P671" s="454"/>
      <c r="Q671" s="454"/>
      <c r="R671" s="454"/>
      <c r="S671" s="454"/>
      <c r="T671" s="454"/>
      <c r="U671" s="454"/>
      <c r="V671" s="454"/>
      <c r="W671" s="454"/>
      <c r="Y671" s="459"/>
      <c r="Z671" s="454"/>
      <c r="AA671" s="224"/>
      <c r="AB671" s="454"/>
      <c r="AC671" s="454"/>
      <c r="AD671" s="454"/>
      <c r="AE671" s="454"/>
      <c r="AK671" s="290"/>
      <c r="AN671" s="34"/>
    </row>
    <row r="672" spans="1:40" ht="15.75" customHeight="1">
      <c r="A672" s="454"/>
      <c r="B672" s="454"/>
      <c r="C672" s="454"/>
      <c r="D672" s="454"/>
      <c r="E672" s="454"/>
      <c r="F672" s="454"/>
      <c r="G672" s="454"/>
      <c r="H672" s="454"/>
      <c r="I672" s="454"/>
      <c r="J672" s="454"/>
      <c r="K672" s="454"/>
      <c r="L672" s="454"/>
      <c r="M672" s="454"/>
      <c r="N672" s="454"/>
      <c r="O672" s="454"/>
      <c r="P672" s="454"/>
      <c r="Q672" s="454"/>
      <c r="R672" s="454"/>
      <c r="S672" s="454"/>
      <c r="T672" s="454"/>
      <c r="U672" s="454"/>
      <c r="V672" s="454"/>
      <c r="W672" s="454"/>
      <c r="Y672" s="459"/>
      <c r="Z672" s="454"/>
      <c r="AA672" s="224"/>
      <c r="AB672" s="454"/>
      <c r="AC672" s="454"/>
      <c r="AD672" s="454"/>
      <c r="AE672" s="454"/>
      <c r="AK672" s="290"/>
      <c r="AN672" s="34"/>
    </row>
    <row r="673" spans="1:40" ht="15.75" customHeight="1">
      <c r="A673" s="454"/>
      <c r="B673" s="454"/>
      <c r="C673" s="454"/>
      <c r="D673" s="454"/>
      <c r="E673" s="454"/>
      <c r="F673" s="454"/>
      <c r="G673" s="454"/>
      <c r="H673" s="454"/>
      <c r="I673" s="454"/>
      <c r="J673" s="454"/>
      <c r="K673" s="454"/>
      <c r="L673" s="454"/>
      <c r="M673" s="454"/>
      <c r="N673" s="454"/>
      <c r="O673" s="454"/>
      <c r="P673" s="454"/>
      <c r="Q673" s="454"/>
      <c r="R673" s="454"/>
      <c r="S673" s="454"/>
      <c r="T673" s="454"/>
      <c r="U673" s="454"/>
      <c r="V673" s="454"/>
      <c r="W673" s="454"/>
      <c r="Y673" s="459"/>
      <c r="Z673" s="454"/>
      <c r="AA673" s="224"/>
      <c r="AB673" s="454"/>
      <c r="AC673" s="454"/>
      <c r="AD673" s="454"/>
      <c r="AE673" s="454"/>
      <c r="AK673" s="290"/>
      <c r="AN673" s="34"/>
    </row>
    <row r="674" spans="1:40" ht="15.75" customHeight="1">
      <c r="A674" s="454"/>
      <c r="B674" s="454"/>
      <c r="C674" s="454"/>
      <c r="D674" s="454"/>
      <c r="E674" s="454"/>
      <c r="F674" s="454"/>
      <c r="G674" s="454"/>
      <c r="H674" s="454"/>
      <c r="I674" s="454"/>
      <c r="J674" s="454"/>
      <c r="K674" s="454"/>
      <c r="L674" s="454"/>
      <c r="M674" s="454"/>
      <c r="N674" s="454"/>
      <c r="O674" s="454"/>
      <c r="P674" s="454"/>
      <c r="Q674" s="454"/>
      <c r="R674" s="454"/>
      <c r="S674" s="454"/>
      <c r="T674" s="454"/>
      <c r="U674" s="454"/>
      <c r="V674" s="454"/>
      <c r="W674" s="454"/>
      <c r="Y674" s="459"/>
      <c r="Z674" s="454"/>
      <c r="AA674" s="224"/>
      <c r="AB674" s="454"/>
      <c r="AC674" s="454"/>
      <c r="AD674" s="454"/>
      <c r="AE674" s="454"/>
      <c r="AK674" s="290"/>
      <c r="AN674" s="34"/>
    </row>
    <row r="675" spans="1:40" ht="15.75" customHeight="1">
      <c r="A675" s="454"/>
      <c r="B675" s="454"/>
      <c r="C675" s="454"/>
      <c r="D675" s="454"/>
      <c r="E675" s="454"/>
      <c r="F675" s="454"/>
      <c r="G675" s="454"/>
      <c r="H675" s="454"/>
      <c r="I675" s="454"/>
      <c r="J675" s="454"/>
      <c r="K675" s="454"/>
      <c r="L675" s="454"/>
      <c r="M675" s="454"/>
      <c r="N675" s="454"/>
      <c r="O675" s="454"/>
      <c r="P675" s="454"/>
      <c r="Q675" s="454"/>
      <c r="R675" s="454"/>
      <c r="S675" s="454"/>
      <c r="T675" s="454"/>
      <c r="U675" s="454"/>
      <c r="V675" s="454"/>
      <c r="W675" s="454"/>
      <c r="Y675" s="459"/>
      <c r="Z675" s="454"/>
      <c r="AA675" s="224"/>
      <c r="AB675" s="454"/>
      <c r="AC675" s="454"/>
      <c r="AD675" s="454"/>
      <c r="AE675" s="454"/>
      <c r="AK675" s="290"/>
      <c r="AN675" s="34"/>
    </row>
    <row r="676" spans="1:40" ht="15.75" customHeight="1">
      <c r="A676" s="454"/>
      <c r="B676" s="454"/>
      <c r="C676" s="454"/>
      <c r="D676" s="454"/>
      <c r="E676" s="454"/>
      <c r="F676" s="454"/>
      <c r="G676" s="454"/>
      <c r="H676" s="454"/>
      <c r="I676" s="454"/>
      <c r="J676" s="454"/>
      <c r="K676" s="454"/>
      <c r="L676" s="454"/>
      <c r="M676" s="454"/>
      <c r="N676" s="454"/>
      <c r="O676" s="454"/>
      <c r="P676" s="454"/>
      <c r="Q676" s="454"/>
      <c r="R676" s="454"/>
      <c r="S676" s="454"/>
      <c r="T676" s="454"/>
      <c r="U676" s="454"/>
      <c r="V676" s="454"/>
      <c r="W676" s="454"/>
      <c r="Y676" s="459"/>
      <c r="Z676" s="454"/>
      <c r="AA676" s="224"/>
      <c r="AB676" s="454"/>
      <c r="AC676" s="454"/>
      <c r="AD676" s="454"/>
      <c r="AE676" s="454"/>
      <c r="AK676" s="290"/>
      <c r="AN676" s="34"/>
    </row>
    <row r="677" spans="1:40" ht="15.75" customHeight="1">
      <c r="A677" s="454"/>
      <c r="B677" s="454"/>
      <c r="C677" s="454"/>
      <c r="D677" s="454"/>
      <c r="E677" s="454"/>
      <c r="F677" s="454"/>
      <c r="G677" s="454"/>
      <c r="H677" s="454"/>
      <c r="I677" s="454"/>
      <c r="J677" s="454"/>
      <c r="K677" s="454"/>
      <c r="L677" s="454"/>
      <c r="M677" s="454"/>
      <c r="N677" s="454"/>
      <c r="O677" s="454"/>
      <c r="P677" s="454"/>
      <c r="Q677" s="454"/>
      <c r="R677" s="454"/>
      <c r="S677" s="454"/>
      <c r="T677" s="454"/>
      <c r="U677" s="454"/>
      <c r="V677" s="454"/>
      <c r="W677" s="454"/>
      <c r="Y677" s="459"/>
      <c r="Z677" s="454"/>
      <c r="AA677" s="224"/>
      <c r="AB677" s="454"/>
      <c r="AC677" s="454"/>
      <c r="AD677" s="454"/>
      <c r="AE677" s="454"/>
      <c r="AK677" s="290"/>
      <c r="AN677" s="34"/>
    </row>
    <row r="678" spans="1:40" ht="15.75" customHeight="1">
      <c r="A678" s="454"/>
      <c r="B678" s="454"/>
      <c r="C678" s="454"/>
      <c r="D678" s="454"/>
      <c r="E678" s="454"/>
      <c r="F678" s="454"/>
      <c r="G678" s="454"/>
      <c r="H678" s="454"/>
      <c r="I678" s="454"/>
      <c r="J678" s="454"/>
      <c r="K678" s="454"/>
      <c r="L678" s="454"/>
      <c r="M678" s="454"/>
      <c r="N678" s="454"/>
      <c r="O678" s="454"/>
      <c r="P678" s="454"/>
      <c r="Q678" s="454"/>
      <c r="R678" s="454"/>
      <c r="S678" s="454"/>
      <c r="T678" s="454"/>
      <c r="U678" s="454"/>
      <c r="V678" s="454"/>
      <c r="W678" s="454"/>
      <c r="Y678" s="459"/>
      <c r="Z678" s="454"/>
      <c r="AA678" s="224"/>
      <c r="AB678" s="454"/>
      <c r="AC678" s="454"/>
      <c r="AD678" s="454"/>
      <c r="AE678" s="454"/>
      <c r="AK678" s="290"/>
      <c r="AN678" s="34"/>
    </row>
    <row r="679" spans="1:40" ht="15.75" customHeight="1">
      <c r="A679" s="454"/>
      <c r="B679" s="454"/>
      <c r="C679" s="454"/>
      <c r="D679" s="454"/>
      <c r="E679" s="454"/>
      <c r="F679" s="454"/>
      <c r="G679" s="454"/>
      <c r="H679" s="454"/>
      <c r="I679" s="454"/>
      <c r="J679" s="454"/>
      <c r="K679" s="454"/>
      <c r="L679" s="454"/>
      <c r="M679" s="454"/>
      <c r="N679" s="454"/>
      <c r="O679" s="454"/>
      <c r="P679" s="454"/>
      <c r="Q679" s="454"/>
      <c r="R679" s="454"/>
      <c r="S679" s="454"/>
      <c r="T679" s="454"/>
      <c r="U679" s="454"/>
      <c r="V679" s="454"/>
      <c r="W679" s="454"/>
      <c r="Y679" s="459"/>
      <c r="Z679" s="454"/>
      <c r="AA679" s="224"/>
      <c r="AB679" s="454"/>
      <c r="AC679" s="454"/>
      <c r="AD679" s="454"/>
      <c r="AE679" s="454"/>
      <c r="AK679" s="290"/>
      <c r="AN679" s="34"/>
    </row>
    <row r="680" spans="1:40" ht="15.75" customHeight="1">
      <c r="A680" s="454"/>
      <c r="B680" s="454"/>
      <c r="C680" s="454"/>
      <c r="D680" s="454"/>
      <c r="E680" s="454"/>
      <c r="F680" s="454"/>
      <c r="G680" s="454"/>
      <c r="H680" s="454"/>
      <c r="I680" s="454"/>
      <c r="J680" s="454"/>
      <c r="K680" s="454"/>
      <c r="L680" s="454"/>
      <c r="M680" s="454"/>
      <c r="N680" s="454"/>
      <c r="O680" s="454"/>
      <c r="P680" s="454"/>
      <c r="Q680" s="454"/>
      <c r="R680" s="454"/>
      <c r="S680" s="454"/>
      <c r="T680" s="454"/>
      <c r="U680" s="454"/>
      <c r="V680" s="454"/>
      <c r="W680" s="454"/>
      <c r="Y680" s="459"/>
      <c r="Z680" s="454"/>
      <c r="AA680" s="224"/>
      <c r="AB680" s="454"/>
      <c r="AC680" s="454"/>
      <c r="AD680" s="454"/>
      <c r="AE680" s="454"/>
      <c r="AK680" s="290"/>
      <c r="AN680" s="34"/>
    </row>
    <row r="681" spans="1:40" ht="15.75" customHeight="1">
      <c r="A681" s="454"/>
      <c r="B681" s="454"/>
      <c r="C681" s="454"/>
      <c r="D681" s="454"/>
      <c r="E681" s="454"/>
      <c r="F681" s="454"/>
      <c r="G681" s="454"/>
      <c r="H681" s="454"/>
      <c r="I681" s="454"/>
      <c r="J681" s="454"/>
      <c r="K681" s="454"/>
      <c r="L681" s="454"/>
      <c r="M681" s="454"/>
      <c r="N681" s="454"/>
      <c r="O681" s="454"/>
      <c r="P681" s="454"/>
      <c r="Q681" s="454"/>
      <c r="R681" s="454"/>
      <c r="S681" s="454"/>
      <c r="T681" s="454"/>
      <c r="U681" s="454"/>
      <c r="V681" s="454"/>
      <c r="W681" s="454"/>
      <c r="Y681" s="459"/>
      <c r="Z681" s="454"/>
      <c r="AA681" s="224"/>
      <c r="AB681" s="454"/>
      <c r="AC681" s="454"/>
      <c r="AD681" s="454"/>
      <c r="AE681" s="454"/>
      <c r="AK681" s="290"/>
      <c r="AN681" s="34"/>
    </row>
    <row r="682" spans="1:40" ht="15.75" customHeight="1">
      <c r="A682" s="454"/>
      <c r="B682" s="454"/>
      <c r="C682" s="454"/>
      <c r="D682" s="454"/>
      <c r="E682" s="454"/>
      <c r="F682" s="454"/>
      <c r="G682" s="454"/>
      <c r="H682" s="454"/>
      <c r="I682" s="454"/>
      <c r="J682" s="454"/>
      <c r="K682" s="454"/>
      <c r="L682" s="454"/>
      <c r="M682" s="454"/>
      <c r="N682" s="454"/>
      <c r="O682" s="454"/>
      <c r="P682" s="454"/>
      <c r="Q682" s="454"/>
      <c r="R682" s="454"/>
      <c r="S682" s="454"/>
      <c r="T682" s="454"/>
      <c r="U682" s="454"/>
      <c r="V682" s="454"/>
      <c r="W682" s="454"/>
      <c r="Y682" s="459"/>
      <c r="Z682" s="454"/>
      <c r="AA682" s="224"/>
      <c r="AB682" s="454"/>
      <c r="AC682" s="454"/>
      <c r="AD682" s="454"/>
      <c r="AE682" s="454"/>
      <c r="AK682" s="290"/>
      <c r="AN682" s="34"/>
    </row>
    <row r="683" spans="1:40" ht="15.75" customHeight="1">
      <c r="A683" s="454"/>
      <c r="B683" s="454"/>
      <c r="C683" s="454"/>
      <c r="D683" s="454"/>
      <c r="E683" s="454"/>
      <c r="F683" s="454"/>
      <c r="G683" s="454"/>
      <c r="H683" s="454"/>
      <c r="I683" s="454"/>
      <c r="J683" s="454"/>
      <c r="K683" s="454"/>
      <c r="L683" s="454"/>
      <c r="M683" s="454"/>
      <c r="N683" s="454"/>
      <c r="O683" s="454"/>
      <c r="P683" s="454"/>
      <c r="Q683" s="454"/>
      <c r="R683" s="454"/>
      <c r="S683" s="454"/>
      <c r="T683" s="454"/>
      <c r="U683" s="454"/>
      <c r="V683" s="454"/>
      <c r="W683" s="454"/>
      <c r="Y683" s="459"/>
      <c r="Z683" s="454"/>
      <c r="AA683" s="224"/>
      <c r="AB683" s="454"/>
      <c r="AC683" s="454"/>
      <c r="AD683" s="454"/>
      <c r="AE683" s="454"/>
      <c r="AK683" s="290"/>
      <c r="AN683" s="34"/>
    </row>
    <row r="684" spans="1:40" ht="15.75" customHeight="1">
      <c r="A684" s="454"/>
      <c r="B684" s="454"/>
      <c r="C684" s="454"/>
      <c r="D684" s="454"/>
      <c r="E684" s="454"/>
      <c r="F684" s="454"/>
      <c r="G684" s="454"/>
      <c r="H684" s="454"/>
      <c r="I684" s="454"/>
      <c r="J684" s="454"/>
      <c r="K684" s="454"/>
      <c r="L684" s="454"/>
      <c r="M684" s="454"/>
      <c r="N684" s="454"/>
      <c r="O684" s="454"/>
      <c r="P684" s="454"/>
      <c r="Q684" s="454"/>
      <c r="R684" s="454"/>
      <c r="S684" s="454"/>
      <c r="T684" s="454"/>
      <c r="U684" s="454"/>
      <c r="V684" s="454"/>
      <c r="W684" s="454"/>
      <c r="Y684" s="459"/>
      <c r="Z684" s="454"/>
      <c r="AA684" s="224"/>
      <c r="AB684" s="454"/>
      <c r="AC684" s="454"/>
      <c r="AD684" s="454"/>
      <c r="AE684" s="454"/>
      <c r="AK684" s="290"/>
      <c r="AN684" s="34"/>
    </row>
    <row r="685" spans="1:40" ht="15.75" customHeight="1">
      <c r="A685" s="454"/>
      <c r="B685" s="454"/>
      <c r="C685" s="454"/>
      <c r="D685" s="454"/>
      <c r="E685" s="454"/>
      <c r="F685" s="454"/>
      <c r="G685" s="454"/>
      <c r="H685" s="454"/>
      <c r="I685" s="454"/>
      <c r="J685" s="454"/>
      <c r="K685" s="454"/>
      <c r="L685" s="454"/>
      <c r="M685" s="454"/>
      <c r="N685" s="454"/>
      <c r="O685" s="454"/>
      <c r="P685" s="454"/>
      <c r="Q685" s="454"/>
      <c r="R685" s="454"/>
      <c r="S685" s="454"/>
      <c r="T685" s="454"/>
      <c r="U685" s="454"/>
      <c r="V685" s="454"/>
      <c r="W685" s="454"/>
      <c r="Y685" s="459"/>
      <c r="Z685" s="454"/>
      <c r="AA685" s="224"/>
      <c r="AB685" s="454"/>
      <c r="AC685" s="454"/>
      <c r="AD685" s="454"/>
      <c r="AE685" s="454"/>
      <c r="AK685" s="290"/>
      <c r="AN685" s="34"/>
    </row>
    <row r="686" spans="1:40" ht="15.75" customHeight="1">
      <c r="A686" s="454"/>
      <c r="B686" s="454"/>
      <c r="C686" s="454"/>
      <c r="D686" s="454"/>
      <c r="E686" s="454"/>
      <c r="F686" s="454"/>
      <c r="G686" s="454"/>
      <c r="H686" s="454"/>
      <c r="I686" s="454"/>
      <c r="J686" s="454"/>
      <c r="K686" s="454"/>
      <c r="L686" s="454"/>
      <c r="M686" s="454"/>
      <c r="N686" s="454"/>
      <c r="O686" s="454"/>
      <c r="P686" s="454"/>
      <c r="Q686" s="454"/>
      <c r="R686" s="454"/>
      <c r="S686" s="454"/>
      <c r="T686" s="454"/>
      <c r="U686" s="454"/>
      <c r="V686" s="454"/>
      <c r="W686" s="454"/>
      <c r="Y686" s="459"/>
      <c r="Z686" s="454"/>
      <c r="AA686" s="224"/>
      <c r="AB686" s="454"/>
      <c r="AC686" s="454"/>
      <c r="AD686" s="454"/>
      <c r="AE686" s="454"/>
      <c r="AK686" s="290"/>
      <c r="AN686" s="34"/>
    </row>
    <row r="687" spans="1:40" ht="15.75" customHeight="1">
      <c r="A687" s="454"/>
      <c r="B687" s="454"/>
      <c r="C687" s="454"/>
      <c r="D687" s="454"/>
      <c r="E687" s="454"/>
      <c r="F687" s="454"/>
      <c r="G687" s="454"/>
      <c r="H687" s="454"/>
      <c r="I687" s="454"/>
      <c r="J687" s="454"/>
      <c r="K687" s="454"/>
      <c r="L687" s="454"/>
      <c r="M687" s="454"/>
      <c r="N687" s="454"/>
      <c r="O687" s="454"/>
      <c r="P687" s="454"/>
      <c r="Q687" s="454"/>
      <c r="R687" s="454"/>
      <c r="S687" s="454"/>
      <c r="T687" s="454"/>
      <c r="U687" s="454"/>
      <c r="V687" s="454"/>
      <c r="W687" s="454"/>
      <c r="Y687" s="459"/>
      <c r="Z687" s="454"/>
      <c r="AA687" s="224"/>
      <c r="AB687" s="454"/>
      <c r="AC687" s="454"/>
      <c r="AD687" s="454"/>
      <c r="AE687" s="454"/>
      <c r="AK687" s="290"/>
      <c r="AN687" s="34"/>
    </row>
    <row r="688" spans="1:40" ht="15.75" customHeight="1">
      <c r="A688" s="454"/>
      <c r="B688" s="454"/>
      <c r="C688" s="454"/>
      <c r="D688" s="454"/>
      <c r="E688" s="454"/>
      <c r="F688" s="454"/>
      <c r="G688" s="454"/>
      <c r="H688" s="454"/>
      <c r="I688" s="454"/>
      <c r="J688" s="454"/>
      <c r="K688" s="454"/>
      <c r="L688" s="454"/>
      <c r="M688" s="454"/>
      <c r="N688" s="454"/>
      <c r="O688" s="454"/>
      <c r="P688" s="454"/>
      <c r="Q688" s="454"/>
      <c r="R688" s="454"/>
      <c r="S688" s="454"/>
      <c r="T688" s="454"/>
      <c r="U688" s="454"/>
      <c r="V688" s="454"/>
      <c r="W688" s="454"/>
      <c r="Y688" s="459"/>
      <c r="Z688" s="454"/>
      <c r="AA688" s="224"/>
      <c r="AB688" s="454"/>
      <c r="AC688" s="454"/>
      <c r="AD688" s="454"/>
      <c r="AE688" s="454"/>
      <c r="AK688" s="290"/>
      <c r="AN688" s="34"/>
    </row>
    <row r="689" spans="1:40" ht="15.75" customHeight="1">
      <c r="A689" s="454"/>
      <c r="B689" s="454"/>
      <c r="C689" s="454"/>
      <c r="D689" s="454"/>
      <c r="E689" s="454"/>
      <c r="F689" s="454"/>
      <c r="G689" s="454"/>
      <c r="H689" s="454"/>
      <c r="I689" s="454"/>
      <c r="J689" s="454"/>
      <c r="K689" s="454"/>
      <c r="L689" s="454"/>
      <c r="M689" s="454"/>
      <c r="N689" s="454"/>
      <c r="O689" s="454"/>
      <c r="P689" s="454"/>
      <c r="Q689" s="454"/>
      <c r="R689" s="454"/>
      <c r="S689" s="454"/>
      <c r="T689" s="454"/>
      <c r="U689" s="454"/>
      <c r="V689" s="454"/>
      <c r="W689" s="454"/>
      <c r="Y689" s="459"/>
      <c r="Z689" s="454"/>
      <c r="AA689" s="224"/>
      <c r="AB689" s="454"/>
      <c r="AC689" s="454"/>
      <c r="AD689" s="454"/>
      <c r="AE689" s="454"/>
      <c r="AK689" s="290"/>
      <c r="AN689" s="34"/>
    </row>
    <row r="690" spans="1:40" ht="15.75" customHeight="1">
      <c r="A690" s="454"/>
      <c r="B690" s="454"/>
      <c r="C690" s="454"/>
      <c r="D690" s="454"/>
      <c r="E690" s="454"/>
      <c r="F690" s="454"/>
      <c r="G690" s="454"/>
      <c r="H690" s="454"/>
      <c r="I690" s="454"/>
      <c r="J690" s="454"/>
      <c r="K690" s="454"/>
      <c r="L690" s="454"/>
      <c r="M690" s="454"/>
      <c r="N690" s="454"/>
      <c r="O690" s="454"/>
      <c r="P690" s="454"/>
      <c r="Q690" s="454"/>
      <c r="R690" s="454"/>
      <c r="S690" s="454"/>
      <c r="T690" s="454"/>
      <c r="U690" s="454"/>
      <c r="V690" s="454"/>
      <c r="W690" s="454"/>
      <c r="Y690" s="459"/>
      <c r="Z690" s="454"/>
      <c r="AA690" s="224"/>
      <c r="AB690" s="454"/>
      <c r="AC690" s="454"/>
      <c r="AD690" s="454"/>
      <c r="AE690" s="454"/>
      <c r="AK690" s="290"/>
      <c r="AN690" s="34"/>
    </row>
    <row r="691" spans="1:40" ht="15.75" customHeight="1">
      <c r="A691" s="454"/>
      <c r="B691" s="454"/>
      <c r="C691" s="454"/>
      <c r="D691" s="454"/>
      <c r="E691" s="454"/>
      <c r="F691" s="454"/>
      <c r="G691" s="454"/>
      <c r="H691" s="454"/>
      <c r="I691" s="454"/>
      <c r="J691" s="454"/>
      <c r="K691" s="454"/>
      <c r="L691" s="454"/>
      <c r="M691" s="454"/>
      <c r="N691" s="454"/>
      <c r="O691" s="454"/>
      <c r="P691" s="454"/>
      <c r="Q691" s="454"/>
      <c r="R691" s="454"/>
      <c r="S691" s="454"/>
      <c r="T691" s="454"/>
      <c r="U691" s="454"/>
      <c r="V691" s="454"/>
      <c r="W691" s="454"/>
      <c r="Y691" s="459"/>
      <c r="Z691" s="454"/>
      <c r="AA691" s="224"/>
      <c r="AB691" s="454"/>
      <c r="AC691" s="454"/>
      <c r="AD691" s="454"/>
      <c r="AE691" s="454"/>
      <c r="AK691" s="290"/>
      <c r="AN691" s="34"/>
    </row>
    <row r="692" spans="1:40" ht="15.75" customHeight="1">
      <c r="A692" s="454"/>
      <c r="B692" s="454"/>
      <c r="C692" s="454"/>
      <c r="D692" s="454"/>
      <c r="E692" s="454"/>
      <c r="F692" s="454"/>
      <c r="G692" s="454"/>
      <c r="H692" s="454"/>
      <c r="I692" s="454"/>
      <c r="J692" s="454"/>
      <c r="K692" s="454"/>
      <c r="L692" s="454"/>
      <c r="M692" s="454"/>
      <c r="N692" s="454"/>
      <c r="O692" s="454"/>
      <c r="P692" s="454"/>
      <c r="Q692" s="454"/>
      <c r="R692" s="454"/>
      <c r="S692" s="454"/>
      <c r="T692" s="454"/>
      <c r="U692" s="454"/>
      <c r="V692" s="454"/>
      <c r="W692" s="454"/>
      <c r="Y692" s="459"/>
      <c r="Z692" s="454"/>
      <c r="AA692" s="224"/>
      <c r="AB692" s="454"/>
      <c r="AC692" s="454"/>
      <c r="AD692" s="454"/>
      <c r="AE692" s="454"/>
      <c r="AK692" s="290"/>
      <c r="AN692" s="34"/>
    </row>
    <row r="693" spans="1:40" ht="15.75" customHeight="1">
      <c r="A693" s="454"/>
      <c r="B693" s="454"/>
      <c r="C693" s="454"/>
      <c r="D693" s="454"/>
      <c r="E693" s="454"/>
      <c r="F693" s="454"/>
      <c r="G693" s="454"/>
      <c r="H693" s="454"/>
      <c r="I693" s="454"/>
      <c r="J693" s="454"/>
      <c r="K693" s="454"/>
      <c r="L693" s="454"/>
      <c r="M693" s="454"/>
      <c r="N693" s="454"/>
      <c r="O693" s="454"/>
      <c r="P693" s="454"/>
      <c r="Q693" s="454"/>
      <c r="R693" s="454"/>
      <c r="S693" s="454"/>
      <c r="T693" s="454"/>
      <c r="U693" s="454"/>
      <c r="V693" s="454"/>
      <c r="W693" s="454"/>
      <c r="Y693" s="459"/>
      <c r="Z693" s="454"/>
      <c r="AA693" s="224"/>
      <c r="AB693" s="454"/>
      <c r="AC693" s="454"/>
      <c r="AD693" s="454"/>
      <c r="AE693" s="454"/>
      <c r="AK693" s="290"/>
      <c r="AN693" s="34"/>
    </row>
    <row r="694" spans="1:40" ht="15.75" customHeight="1">
      <c r="A694" s="454"/>
      <c r="B694" s="454"/>
      <c r="C694" s="454"/>
      <c r="D694" s="454"/>
      <c r="E694" s="454"/>
      <c r="F694" s="454"/>
      <c r="G694" s="454"/>
      <c r="H694" s="454"/>
      <c r="I694" s="454"/>
      <c r="J694" s="454"/>
      <c r="K694" s="454"/>
      <c r="L694" s="454"/>
      <c r="M694" s="454"/>
      <c r="N694" s="454"/>
      <c r="O694" s="454"/>
      <c r="P694" s="454"/>
      <c r="Q694" s="454"/>
      <c r="R694" s="454"/>
      <c r="S694" s="454"/>
      <c r="T694" s="454"/>
      <c r="U694" s="454"/>
      <c r="V694" s="454"/>
      <c r="W694" s="454"/>
      <c r="Y694" s="459"/>
      <c r="Z694" s="454"/>
      <c r="AA694" s="224"/>
      <c r="AB694" s="454"/>
      <c r="AC694" s="454"/>
      <c r="AD694" s="454"/>
      <c r="AE694" s="454"/>
      <c r="AK694" s="290"/>
      <c r="AN694" s="34"/>
    </row>
    <row r="695" spans="1:40" ht="15.75" customHeight="1">
      <c r="A695" s="454"/>
      <c r="B695" s="454"/>
      <c r="C695" s="454"/>
      <c r="D695" s="454"/>
      <c r="E695" s="454"/>
      <c r="F695" s="454"/>
      <c r="G695" s="454"/>
      <c r="H695" s="454"/>
      <c r="I695" s="454"/>
      <c r="J695" s="454"/>
      <c r="K695" s="454"/>
      <c r="L695" s="454"/>
      <c r="M695" s="454"/>
      <c r="N695" s="454"/>
      <c r="O695" s="454"/>
      <c r="P695" s="454"/>
      <c r="Q695" s="454"/>
      <c r="R695" s="454"/>
      <c r="S695" s="454"/>
      <c r="T695" s="454"/>
      <c r="U695" s="454"/>
      <c r="V695" s="454"/>
      <c r="W695" s="454"/>
      <c r="Y695" s="459"/>
      <c r="Z695" s="454"/>
      <c r="AA695" s="224"/>
      <c r="AB695" s="454"/>
      <c r="AC695" s="454"/>
      <c r="AD695" s="454"/>
      <c r="AE695" s="454"/>
      <c r="AK695" s="290"/>
      <c r="AN695" s="34"/>
    </row>
    <row r="696" spans="1:40" ht="15.75" customHeight="1">
      <c r="A696" s="454"/>
      <c r="B696" s="454"/>
      <c r="C696" s="454"/>
      <c r="D696" s="454"/>
      <c r="E696" s="454"/>
      <c r="F696" s="454"/>
      <c r="G696" s="454"/>
      <c r="H696" s="454"/>
      <c r="I696" s="454"/>
      <c r="J696" s="454"/>
      <c r="K696" s="454"/>
      <c r="L696" s="454"/>
      <c r="M696" s="454"/>
      <c r="N696" s="454"/>
      <c r="O696" s="454"/>
      <c r="P696" s="454"/>
      <c r="Q696" s="454"/>
      <c r="R696" s="454"/>
      <c r="S696" s="454"/>
      <c r="T696" s="454"/>
      <c r="U696" s="454"/>
      <c r="V696" s="454"/>
      <c r="W696" s="454"/>
      <c r="Y696" s="459"/>
      <c r="Z696" s="454"/>
      <c r="AA696" s="224"/>
      <c r="AB696" s="454"/>
      <c r="AC696" s="454"/>
      <c r="AD696" s="454"/>
      <c r="AE696" s="454"/>
      <c r="AK696" s="290"/>
      <c r="AN696" s="34"/>
    </row>
    <row r="697" spans="1:40" ht="15.75" customHeight="1">
      <c r="A697" s="454"/>
      <c r="B697" s="454"/>
      <c r="C697" s="454"/>
      <c r="D697" s="454"/>
      <c r="E697" s="454"/>
      <c r="F697" s="454"/>
      <c r="G697" s="454"/>
      <c r="H697" s="454"/>
      <c r="I697" s="454"/>
      <c r="J697" s="454"/>
      <c r="K697" s="454"/>
      <c r="L697" s="454"/>
      <c r="M697" s="454"/>
      <c r="N697" s="454"/>
      <c r="O697" s="454"/>
      <c r="P697" s="454"/>
      <c r="Q697" s="454"/>
      <c r="R697" s="454"/>
      <c r="S697" s="454"/>
      <c r="T697" s="454"/>
      <c r="U697" s="454"/>
      <c r="V697" s="454"/>
      <c r="W697" s="454"/>
      <c r="Y697" s="459"/>
      <c r="Z697" s="454"/>
      <c r="AA697" s="224"/>
      <c r="AB697" s="454"/>
      <c r="AC697" s="454"/>
      <c r="AD697" s="454"/>
      <c r="AE697" s="454"/>
      <c r="AK697" s="290"/>
      <c r="AN697" s="34"/>
    </row>
    <row r="698" spans="1:40" ht="15.75" customHeight="1">
      <c r="A698" s="454"/>
      <c r="B698" s="454"/>
      <c r="C698" s="454"/>
      <c r="D698" s="454"/>
      <c r="E698" s="454"/>
      <c r="F698" s="454"/>
      <c r="G698" s="454"/>
      <c r="H698" s="454"/>
      <c r="I698" s="454"/>
      <c r="J698" s="454"/>
      <c r="K698" s="454"/>
      <c r="L698" s="454"/>
      <c r="M698" s="454"/>
      <c r="N698" s="454"/>
      <c r="O698" s="454"/>
      <c r="P698" s="454"/>
      <c r="Q698" s="454"/>
      <c r="R698" s="454"/>
      <c r="S698" s="454"/>
      <c r="T698" s="454"/>
      <c r="U698" s="454"/>
      <c r="V698" s="454"/>
      <c r="W698" s="454"/>
      <c r="Y698" s="459"/>
      <c r="Z698" s="454"/>
      <c r="AA698" s="224"/>
      <c r="AB698" s="454"/>
      <c r="AC698" s="454"/>
      <c r="AD698" s="454"/>
      <c r="AE698" s="454"/>
      <c r="AK698" s="290"/>
      <c r="AN698" s="34"/>
    </row>
    <row r="699" spans="1:40" ht="15.75" customHeight="1">
      <c r="A699" s="454"/>
      <c r="B699" s="454"/>
      <c r="C699" s="454"/>
      <c r="D699" s="454"/>
      <c r="E699" s="454"/>
      <c r="F699" s="454"/>
      <c r="G699" s="454"/>
      <c r="H699" s="454"/>
      <c r="I699" s="454"/>
      <c r="J699" s="454"/>
      <c r="K699" s="454"/>
      <c r="L699" s="454"/>
      <c r="M699" s="454"/>
      <c r="N699" s="454"/>
      <c r="O699" s="454"/>
      <c r="P699" s="454"/>
      <c r="Q699" s="454"/>
      <c r="R699" s="454"/>
      <c r="S699" s="454"/>
      <c r="T699" s="454"/>
      <c r="U699" s="454"/>
      <c r="V699" s="454"/>
      <c r="W699" s="454"/>
      <c r="Y699" s="459"/>
      <c r="Z699" s="454"/>
      <c r="AA699" s="224"/>
      <c r="AB699" s="454"/>
      <c r="AC699" s="454"/>
      <c r="AD699" s="454"/>
      <c r="AE699" s="454"/>
      <c r="AK699" s="290"/>
      <c r="AN699" s="34"/>
    </row>
    <row r="700" spans="1:40" ht="15.75" customHeight="1">
      <c r="A700" s="454"/>
      <c r="B700" s="454"/>
      <c r="C700" s="454"/>
      <c r="D700" s="454"/>
      <c r="E700" s="454"/>
      <c r="F700" s="454"/>
      <c r="G700" s="454"/>
      <c r="H700" s="454"/>
      <c r="I700" s="454"/>
      <c r="J700" s="454"/>
      <c r="K700" s="454"/>
      <c r="L700" s="454"/>
      <c r="M700" s="454"/>
      <c r="N700" s="454"/>
      <c r="O700" s="454"/>
      <c r="P700" s="454"/>
      <c r="Q700" s="454"/>
      <c r="R700" s="454"/>
      <c r="S700" s="454"/>
      <c r="T700" s="454"/>
      <c r="U700" s="454"/>
      <c r="V700" s="454"/>
      <c r="W700" s="454"/>
      <c r="Y700" s="459"/>
      <c r="Z700" s="454"/>
      <c r="AA700" s="224"/>
      <c r="AB700" s="454"/>
      <c r="AC700" s="454"/>
      <c r="AD700" s="454"/>
      <c r="AE700" s="454"/>
      <c r="AK700" s="290"/>
      <c r="AN700" s="34"/>
    </row>
    <row r="701" spans="1:40" ht="15.75" customHeight="1">
      <c r="A701" s="454"/>
      <c r="B701" s="454"/>
      <c r="C701" s="454"/>
      <c r="D701" s="454"/>
      <c r="E701" s="454"/>
      <c r="F701" s="454"/>
      <c r="G701" s="454"/>
      <c r="H701" s="454"/>
      <c r="I701" s="454"/>
      <c r="J701" s="454"/>
      <c r="K701" s="454"/>
      <c r="L701" s="454"/>
      <c r="M701" s="454"/>
      <c r="N701" s="454"/>
      <c r="O701" s="454"/>
      <c r="P701" s="454"/>
      <c r="Q701" s="454"/>
      <c r="R701" s="454"/>
      <c r="S701" s="454"/>
      <c r="T701" s="454"/>
      <c r="U701" s="454"/>
      <c r="V701" s="454"/>
      <c r="W701" s="454"/>
      <c r="Y701" s="459"/>
      <c r="Z701" s="454"/>
      <c r="AA701" s="224"/>
      <c r="AB701" s="454"/>
      <c r="AC701" s="454"/>
      <c r="AD701" s="454"/>
      <c r="AE701" s="454"/>
      <c r="AK701" s="290"/>
      <c r="AN701" s="34"/>
    </row>
    <row r="702" spans="1:40" ht="15.75" customHeight="1">
      <c r="A702" s="454"/>
      <c r="B702" s="454"/>
      <c r="C702" s="454"/>
      <c r="D702" s="454"/>
      <c r="E702" s="454"/>
      <c r="F702" s="454"/>
      <c r="G702" s="454"/>
      <c r="H702" s="454"/>
      <c r="I702" s="454"/>
      <c r="J702" s="454"/>
      <c r="K702" s="454"/>
      <c r="L702" s="454"/>
      <c r="M702" s="454"/>
      <c r="N702" s="454"/>
      <c r="O702" s="454"/>
      <c r="P702" s="454"/>
      <c r="Q702" s="454"/>
      <c r="R702" s="454"/>
      <c r="S702" s="454"/>
      <c r="T702" s="454"/>
      <c r="U702" s="454"/>
      <c r="V702" s="454"/>
      <c r="W702" s="454"/>
      <c r="Y702" s="459"/>
      <c r="Z702" s="454"/>
      <c r="AA702" s="224"/>
      <c r="AB702" s="454"/>
      <c r="AC702" s="454"/>
      <c r="AD702" s="454"/>
      <c r="AE702" s="454"/>
      <c r="AK702" s="290"/>
      <c r="AN702" s="34"/>
    </row>
    <row r="703" spans="1:40" ht="15.75" customHeight="1">
      <c r="A703" s="454"/>
      <c r="B703" s="454"/>
      <c r="C703" s="454"/>
      <c r="D703" s="454"/>
      <c r="E703" s="454"/>
      <c r="F703" s="454"/>
      <c r="G703" s="454"/>
      <c r="H703" s="454"/>
      <c r="I703" s="454"/>
      <c r="J703" s="454"/>
      <c r="K703" s="454"/>
      <c r="L703" s="454"/>
      <c r="M703" s="454"/>
      <c r="N703" s="454"/>
      <c r="O703" s="454"/>
      <c r="P703" s="454"/>
      <c r="Q703" s="454"/>
      <c r="R703" s="454"/>
      <c r="S703" s="454"/>
      <c r="T703" s="454"/>
      <c r="U703" s="454"/>
      <c r="V703" s="454"/>
      <c r="W703" s="454"/>
      <c r="Y703" s="459"/>
      <c r="Z703" s="454"/>
      <c r="AA703" s="224"/>
      <c r="AB703" s="454"/>
      <c r="AC703" s="454"/>
      <c r="AD703" s="454"/>
      <c r="AE703" s="454"/>
      <c r="AK703" s="290"/>
      <c r="AN703" s="34"/>
    </row>
    <row r="704" spans="1:40" ht="15.75" customHeight="1">
      <c r="A704" s="454"/>
      <c r="B704" s="454"/>
      <c r="C704" s="454"/>
      <c r="D704" s="454"/>
      <c r="E704" s="454"/>
      <c r="F704" s="454"/>
      <c r="G704" s="454"/>
      <c r="H704" s="454"/>
      <c r="I704" s="454"/>
      <c r="J704" s="454"/>
      <c r="K704" s="454"/>
      <c r="L704" s="454"/>
      <c r="M704" s="454"/>
      <c r="N704" s="454"/>
      <c r="O704" s="454"/>
      <c r="P704" s="454"/>
      <c r="Q704" s="454"/>
      <c r="R704" s="454"/>
      <c r="S704" s="454"/>
      <c r="T704" s="454"/>
      <c r="U704" s="454"/>
      <c r="V704" s="454"/>
      <c r="W704" s="454"/>
      <c r="Y704" s="459"/>
      <c r="Z704" s="454"/>
      <c r="AA704" s="224"/>
      <c r="AB704" s="454"/>
      <c r="AC704" s="454"/>
      <c r="AD704" s="454"/>
      <c r="AE704" s="454"/>
      <c r="AK704" s="290"/>
      <c r="AN704" s="34"/>
    </row>
    <row r="705" spans="1:40" ht="15.75" customHeight="1">
      <c r="A705" s="454"/>
      <c r="B705" s="454"/>
      <c r="C705" s="454"/>
      <c r="D705" s="454"/>
      <c r="E705" s="454"/>
      <c r="F705" s="454"/>
      <c r="G705" s="454"/>
      <c r="H705" s="454"/>
      <c r="I705" s="454"/>
      <c r="J705" s="454"/>
      <c r="K705" s="454"/>
      <c r="L705" s="454"/>
      <c r="M705" s="454"/>
      <c r="N705" s="454"/>
      <c r="O705" s="454"/>
      <c r="P705" s="454"/>
      <c r="Q705" s="454"/>
      <c r="R705" s="454"/>
      <c r="S705" s="454"/>
      <c r="T705" s="454"/>
      <c r="U705" s="454"/>
      <c r="V705" s="454"/>
      <c r="W705" s="454"/>
      <c r="Y705" s="459"/>
      <c r="Z705" s="454"/>
      <c r="AA705" s="224"/>
      <c r="AB705" s="454"/>
      <c r="AC705" s="454"/>
      <c r="AD705" s="454"/>
      <c r="AE705" s="454"/>
      <c r="AK705" s="290"/>
      <c r="AN705" s="34"/>
    </row>
    <row r="706" spans="1:40" ht="15.75" customHeight="1">
      <c r="A706" s="454"/>
      <c r="B706" s="454"/>
      <c r="C706" s="454"/>
      <c r="D706" s="454"/>
      <c r="E706" s="454"/>
      <c r="F706" s="454"/>
      <c r="G706" s="454"/>
      <c r="H706" s="454"/>
      <c r="I706" s="454"/>
      <c r="J706" s="454"/>
      <c r="K706" s="454"/>
      <c r="L706" s="454"/>
      <c r="M706" s="454"/>
      <c r="N706" s="454"/>
      <c r="O706" s="454"/>
      <c r="P706" s="454"/>
      <c r="Q706" s="454"/>
      <c r="R706" s="454"/>
      <c r="S706" s="454"/>
      <c r="T706" s="454"/>
      <c r="U706" s="454"/>
      <c r="V706" s="454"/>
      <c r="W706" s="454"/>
      <c r="Y706" s="459"/>
      <c r="Z706" s="454"/>
      <c r="AA706" s="224"/>
      <c r="AB706" s="454"/>
      <c r="AC706" s="454"/>
      <c r="AD706" s="454"/>
      <c r="AE706" s="454"/>
      <c r="AK706" s="290"/>
      <c r="AN706" s="34"/>
    </row>
    <row r="707" spans="1:40" ht="15.75" customHeight="1">
      <c r="A707" s="454"/>
      <c r="B707" s="454"/>
      <c r="C707" s="454"/>
      <c r="D707" s="454"/>
      <c r="E707" s="454"/>
      <c r="F707" s="454"/>
      <c r="G707" s="454"/>
      <c r="H707" s="454"/>
      <c r="I707" s="454"/>
      <c r="J707" s="454"/>
      <c r="K707" s="454"/>
      <c r="L707" s="454"/>
      <c r="M707" s="454"/>
      <c r="N707" s="454"/>
      <c r="O707" s="454"/>
      <c r="P707" s="454"/>
      <c r="Q707" s="454"/>
      <c r="R707" s="454"/>
      <c r="S707" s="454"/>
      <c r="T707" s="454"/>
      <c r="U707" s="454"/>
      <c r="V707" s="454"/>
      <c r="W707" s="454"/>
      <c r="Y707" s="459"/>
      <c r="Z707" s="454"/>
      <c r="AA707" s="224"/>
      <c r="AB707" s="454"/>
      <c r="AC707" s="454"/>
      <c r="AD707" s="454"/>
      <c r="AE707" s="454"/>
      <c r="AK707" s="290"/>
      <c r="AN707" s="34"/>
    </row>
    <row r="708" spans="1:40" ht="15.75" customHeight="1">
      <c r="A708" s="454"/>
      <c r="B708" s="454"/>
      <c r="C708" s="454"/>
      <c r="D708" s="454"/>
      <c r="E708" s="454"/>
      <c r="F708" s="454"/>
      <c r="G708" s="454"/>
      <c r="H708" s="454"/>
      <c r="I708" s="454"/>
      <c r="J708" s="454"/>
      <c r="K708" s="454"/>
      <c r="L708" s="454"/>
      <c r="M708" s="454"/>
      <c r="N708" s="454"/>
      <c r="O708" s="454"/>
      <c r="P708" s="454"/>
      <c r="Q708" s="454"/>
      <c r="R708" s="454"/>
      <c r="S708" s="454"/>
      <c r="T708" s="454"/>
      <c r="U708" s="454"/>
      <c r="V708" s="454"/>
      <c r="W708" s="454"/>
      <c r="Y708" s="459"/>
      <c r="Z708" s="454"/>
      <c r="AA708" s="224"/>
      <c r="AB708" s="454"/>
      <c r="AC708" s="454"/>
      <c r="AD708" s="454"/>
      <c r="AE708" s="454"/>
      <c r="AK708" s="290"/>
      <c r="AN708" s="34"/>
    </row>
    <row r="709" spans="1:40" ht="15.75" customHeight="1">
      <c r="A709" s="454"/>
      <c r="B709" s="454"/>
      <c r="C709" s="454"/>
      <c r="D709" s="454"/>
      <c r="E709" s="454"/>
      <c r="F709" s="454"/>
      <c r="G709" s="454"/>
      <c r="H709" s="454"/>
      <c r="I709" s="454"/>
      <c r="J709" s="454"/>
      <c r="K709" s="454"/>
      <c r="L709" s="454"/>
      <c r="M709" s="454"/>
      <c r="N709" s="454"/>
      <c r="O709" s="454"/>
      <c r="P709" s="454"/>
      <c r="Q709" s="454"/>
      <c r="R709" s="454"/>
      <c r="S709" s="454"/>
      <c r="T709" s="454"/>
      <c r="U709" s="454"/>
      <c r="V709" s="454"/>
      <c r="W709" s="454"/>
      <c r="Y709" s="459"/>
      <c r="Z709" s="454"/>
      <c r="AA709" s="224"/>
      <c r="AB709" s="454"/>
      <c r="AC709" s="454"/>
      <c r="AD709" s="454"/>
      <c r="AE709" s="454"/>
      <c r="AK709" s="290"/>
      <c r="AN709" s="34"/>
    </row>
    <row r="710" spans="1:40" ht="15.75" customHeight="1">
      <c r="A710" s="454"/>
      <c r="B710" s="454"/>
      <c r="C710" s="454"/>
      <c r="D710" s="454"/>
      <c r="E710" s="454"/>
      <c r="F710" s="454"/>
      <c r="G710" s="454"/>
      <c r="H710" s="454"/>
      <c r="I710" s="454"/>
      <c r="J710" s="454"/>
      <c r="K710" s="454"/>
      <c r="L710" s="454"/>
      <c r="M710" s="454"/>
      <c r="N710" s="454"/>
      <c r="O710" s="454"/>
      <c r="P710" s="454"/>
      <c r="Q710" s="454"/>
      <c r="R710" s="454"/>
      <c r="S710" s="454"/>
      <c r="T710" s="454"/>
      <c r="U710" s="454"/>
      <c r="V710" s="454"/>
      <c r="W710" s="454"/>
      <c r="Y710" s="459"/>
      <c r="Z710" s="454"/>
      <c r="AA710" s="224"/>
      <c r="AB710" s="454"/>
      <c r="AC710" s="454"/>
      <c r="AD710" s="454"/>
      <c r="AE710" s="454"/>
      <c r="AK710" s="290"/>
      <c r="AN710" s="34"/>
    </row>
    <row r="711" spans="1:40" ht="15.75" customHeight="1">
      <c r="A711" s="454"/>
      <c r="B711" s="454"/>
      <c r="C711" s="454"/>
      <c r="D711" s="454"/>
      <c r="E711" s="454"/>
      <c r="F711" s="454"/>
      <c r="G711" s="454"/>
      <c r="H711" s="454"/>
      <c r="I711" s="454"/>
      <c r="J711" s="454"/>
      <c r="K711" s="454"/>
      <c r="L711" s="454"/>
      <c r="M711" s="454"/>
      <c r="N711" s="454"/>
      <c r="O711" s="454"/>
      <c r="P711" s="454"/>
      <c r="Q711" s="454"/>
      <c r="R711" s="454"/>
      <c r="S711" s="454"/>
      <c r="T711" s="454"/>
      <c r="U711" s="454"/>
      <c r="V711" s="454"/>
      <c r="W711" s="454"/>
      <c r="Y711" s="459"/>
      <c r="Z711" s="454"/>
      <c r="AA711" s="224"/>
      <c r="AB711" s="454"/>
      <c r="AC711" s="454"/>
      <c r="AD711" s="454"/>
      <c r="AE711" s="454"/>
      <c r="AK711" s="290"/>
      <c r="AN711" s="34"/>
    </row>
    <row r="712" spans="1:40" ht="15.75" customHeight="1">
      <c r="A712" s="454"/>
      <c r="B712" s="454"/>
      <c r="C712" s="454"/>
      <c r="D712" s="454"/>
      <c r="E712" s="454"/>
      <c r="F712" s="454"/>
      <c r="G712" s="454"/>
      <c r="H712" s="454"/>
      <c r="I712" s="454"/>
      <c r="J712" s="454"/>
      <c r="K712" s="454"/>
      <c r="L712" s="454"/>
      <c r="M712" s="454"/>
      <c r="N712" s="454"/>
      <c r="O712" s="454"/>
      <c r="P712" s="454"/>
      <c r="Q712" s="454"/>
      <c r="R712" s="454"/>
      <c r="S712" s="454"/>
      <c r="T712" s="454"/>
      <c r="U712" s="454"/>
      <c r="V712" s="454"/>
      <c r="W712" s="454"/>
      <c r="Y712" s="459"/>
      <c r="Z712" s="454"/>
      <c r="AA712" s="224"/>
      <c r="AB712" s="454"/>
      <c r="AC712" s="454"/>
      <c r="AD712" s="454"/>
      <c r="AE712" s="454"/>
      <c r="AK712" s="290"/>
      <c r="AN712" s="34"/>
    </row>
    <row r="713" spans="1:40" ht="15.75" customHeight="1">
      <c r="A713" s="454"/>
      <c r="B713" s="454"/>
      <c r="C713" s="454"/>
      <c r="D713" s="454"/>
      <c r="E713" s="454"/>
      <c r="F713" s="454"/>
      <c r="G713" s="454"/>
      <c r="H713" s="454"/>
      <c r="I713" s="454"/>
      <c r="J713" s="454"/>
      <c r="K713" s="454"/>
      <c r="L713" s="454"/>
      <c r="M713" s="454"/>
      <c r="N713" s="454"/>
      <c r="O713" s="454"/>
      <c r="P713" s="454"/>
      <c r="Q713" s="454"/>
      <c r="R713" s="454"/>
      <c r="S713" s="454"/>
      <c r="T713" s="454"/>
      <c r="U713" s="454"/>
      <c r="V713" s="454"/>
      <c r="W713" s="454"/>
      <c r="Y713" s="459"/>
      <c r="Z713" s="454"/>
      <c r="AA713" s="224"/>
      <c r="AB713" s="454"/>
      <c r="AC713" s="454"/>
      <c r="AD713" s="454"/>
      <c r="AE713" s="454"/>
      <c r="AK713" s="290"/>
      <c r="AN713" s="34"/>
    </row>
    <row r="714" spans="1:40" ht="15.75" customHeight="1">
      <c r="A714" s="454"/>
      <c r="B714" s="454"/>
      <c r="C714" s="454"/>
      <c r="D714" s="454"/>
      <c r="E714" s="454"/>
      <c r="F714" s="454"/>
      <c r="G714" s="454"/>
      <c r="H714" s="454"/>
      <c r="I714" s="454"/>
      <c r="J714" s="454"/>
      <c r="K714" s="454"/>
      <c r="L714" s="454"/>
      <c r="M714" s="454"/>
      <c r="N714" s="454"/>
      <c r="O714" s="454"/>
      <c r="P714" s="454"/>
      <c r="Q714" s="454"/>
      <c r="R714" s="454"/>
      <c r="S714" s="454"/>
      <c r="T714" s="454"/>
      <c r="U714" s="454"/>
      <c r="V714" s="454"/>
      <c r="W714" s="454"/>
      <c r="Y714" s="459"/>
      <c r="Z714" s="454"/>
      <c r="AA714" s="224"/>
      <c r="AB714" s="454"/>
      <c r="AC714" s="454"/>
      <c r="AD714" s="454"/>
      <c r="AE714" s="454"/>
      <c r="AK714" s="290"/>
      <c r="AN714" s="34"/>
    </row>
    <row r="715" spans="1:40" ht="15.75" customHeight="1">
      <c r="A715" s="454"/>
      <c r="B715" s="454"/>
      <c r="C715" s="454"/>
      <c r="D715" s="454"/>
      <c r="E715" s="454"/>
      <c r="F715" s="454"/>
      <c r="G715" s="454"/>
      <c r="H715" s="454"/>
      <c r="I715" s="454"/>
      <c r="J715" s="454"/>
      <c r="K715" s="454"/>
      <c r="L715" s="454"/>
      <c r="M715" s="454"/>
      <c r="N715" s="454"/>
      <c r="O715" s="454"/>
      <c r="P715" s="454"/>
      <c r="Q715" s="454"/>
      <c r="R715" s="454"/>
      <c r="S715" s="454"/>
      <c r="T715" s="454"/>
      <c r="U715" s="454"/>
      <c r="V715" s="454"/>
      <c r="W715" s="454"/>
      <c r="Y715" s="459"/>
      <c r="Z715" s="454"/>
      <c r="AA715" s="224"/>
      <c r="AB715" s="454"/>
      <c r="AC715" s="454"/>
      <c r="AD715" s="454"/>
      <c r="AE715" s="454"/>
      <c r="AK715" s="290"/>
      <c r="AN715" s="34"/>
    </row>
    <row r="716" spans="1:40" ht="15.75" customHeight="1">
      <c r="A716" s="454"/>
      <c r="B716" s="454"/>
      <c r="C716" s="454"/>
      <c r="D716" s="454"/>
      <c r="E716" s="454"/>
      <c r="F716" s="454"/>
      <c r="G716" s="454"/>
      <c r="H716" s="454"/>
      <c r="I716" s="454"/>
      <c r="J716" s="454"/>
      <c r="K716" s="454"/>
      <c r="L716" s="454"/>
      <c r="M716" s="454"/>
      <c r="N716" s="454"/>
      <c r="O716" s="454"/>
      <c r="P716" s="454"/>
      <c r="Q716" s="454"/>
      <c r="R716" s="454"/>
      <c r="S716" s="454"/>
      <c r="T716" s="454"/>
      <c r="U716" s="454"/>
      <c r="V716" s="454"/>
      <c r="W716" s="454"/>
      <c r="Y716" s="459"/>
      <c r="Z716" s="454"/>
      <c r="AA716" s="224"/>
      <c r="AB716" s="454"/>
      <c r="AC716" s="454"/>
      <c r="AD716" s="454"/>
      <c r="AE716" s="454"/>
      <c r="AK716" s="290"/>
      <c r="AN716" s="34"/>
    </row>
    <row r="717" spans="1:40" ht="15.75" customHeight="1">
      <c r="A717" s="454"/>
      <c r="B717" s="454"/>
      <c r="C717" s="454"/>
      <c r="D717" s="454"/>
      <c r="E717" s="454"/>
      <c r="F717" s="454"/>
      <c r="G717" s="454"/>
      <c r="H717" s="454"/>
      <c r="I717" s="454"/>
      <c r="J717" s="454"/>
      <c r="K717" s="454"/>
      <c r="L717" s="454"/>
      <c r="M717" s="454"/>
      <c r="N717" s="454"/>
      <c r="O717" s="454"/>
      <c r="P717" s="454"/>
      <c r="Q717" s="454"/>
      <c r="R717" s="454"/>
      <c r="S717" s="454"/>
      <c r="T717" s="454"/>
      <c r="U717" s="454"/>
      <c r="V717" s="454"/>
      <c r="W717" s="454"/>
      <c r="Y717" s="459"/>
      <c r="Z717" s="454"/>
      <c r="AA717" s="224"/>
      <c r="AB717" s="454"/>
      <c r="AC717" s="454"/>
      <c r="AD717" s="454"/>
      <c r="AE717" s="454"/>
      <c r="AK717" s="290"/>
      <c r="AN717" s="34"/>
    </row>
    <row r="718" spans="1:40" ht="15.75" customHeight="1">
      <c r="A718" s="454"/>
      <c r="B718" s="454"/>
      <c r="C718" s="454"/>
      <c r="D718" s="454"/>
      <c r="E718" s="454"/>
      <c r="F718" s="454"/>
      <c r="G718" s="454"/>
      <c r="H718" s="454"/>
      <c r="I718" s="454"/>
      <c r="J718" s="454"/>
      <c r="K718" s="454"/>
      <c r="L718" s="454"/>
      <c r="M718" s="454"/>
      <c r="N718" s="454"/>
      <c r="O718" s="454"/>
      <c r="P718" s="454"/>
      <c r="Q718" s="454"/>
      <c r="R718" s="454"/>
      <c r="S718" s="454"/>
      <c r="T718" s="454"/>
      <c r="U718" s="454"/>
      <c r="V718" s="454"/>
      <c r="W718" s="454"/>
      <c r="Y718" s="459"/>
      <c r="Z718" s="454"/>
      <c r="AA718" s="224"/>
      <c r="AB718" s="454"/>
      <c r="AC718" s="454"/>
      <c r="AD718" s="454"/>
      <c r="AE718" s="454"/>
      <c r="AK718" s="290"/>
      <c r="AN718" s="34"/>
    </row>
    <row r="719" spans="1:40" ht="15.75" customHeight="1">
      <c r="A719" s="454"/>
      <c r="B719" s="454"/>
      <c r="C719" s="454"/>
      <c r="D719" s="454"/>
      <c r="E719" s="454"/>
      <c r="F719" s="454"/>
      <c r="G719" s="454"/>
      <c r="H719" s="454"/>
      <c r="I719" s="454"/>
      <c r="J719" s="454"/>
      <c r="K719" s="454"/>
      <c r="L719" s="454"/>
      <c r="M719" s="454"/>
      <c r="N719" s="454"/>
      <c r="O719" s="454"/>
      <c r="P719" s="454"/>
      <c r="Q719" s="454"/>
      <c r="R719" s="454"/>
      <c r="S719" s="454"/>
      <c r="T719" s="454"/>
      <c r="U719" s="454"/>
      <c r="V719" s="454"/>
      <c r="W719" s="454"/>
      <c r="Y719" s="459"/>
      <c r="Z719" s="454"/>
      <c r="AA719" s="224"/>
      <c r="AB719" s="454"/>
      <c r="AC719" s="454"/>
      <c r="AD719" s="454"/>
      <c r="AE719" s="454"/>
      <c r="AK719" s="290"/>
      <c r="AN719" s="34"/>
    </row>
    <row r="720" spans="1:40" ht="15.75" customHeight="1">
      <c r="A720" s="454"/>
      <c r="B720" s="454"/>
      <c r="C720" s="454"/>
      <c r="D720" s="454"/>
      <c r="E720" s="454"/>
      <c r="F720" s="454"/>
      <c r="G720" s="454"/>
      <c r="H720" s="454"/>
      <c r="I720" s="454"/>
      <c r="J720" s="454"/>
      <c r="K720" s="454"/>
      <c r="L720" s="454"/>
      <c r="M720" s="454"/>
      <c r="N720" s="454"/>
      <c r="O720" s="454"/>
      <c r="P720" s="454"/>
      <c r="Q720" s="454"/>
      <c r="R720" s="454"/>
      <c r="S720" s="454"/>
      <c r="T720" s="454"/>
      <c r="U720" s="454"/>
      <c r="V720" s="454"/>
      <c r="W720" s="454"/>
      <c r="Y720" s="459"/>
      <c r="Z720" s="454"/>
      <c r="AA720" s="224"/>
      <c r="AB720" s="454"/>
      <c r="AC720" s="454"/>
      <c r="AD720" s="454"/>
      <c r="AE720" s="454"/>
      <c r="AK720" s="290"/>
      <c r="AN720" s="34"/>
    </row>
    <row r="721" spans="1:40" ht="15.75" customHeight="1">
      <c r="A721" s="454"/>
      <c r="B721" s="454"/>
      <c r="C721" s="454"/>
      <c r="D721" s="454"/>
      <c r="E721" s="454"/>
      <c r="F721" s="454"/>
      <c r="G721" s="454"/>
      <c r="H721" s="454"/>
      <c r="I721" s="454"/>
      <c r="J721" s="454"/>
      <c r="K721" s="454"/>
      <c r="L721" s="454"/>
      <c r="M721" s="454"/>
      <c r="N721" s="454"/>
      <c r="O721" s="454"/>
      <c r="P721" s="454"/>
      <c r="Q721" s="454"/>
      <c r="R721" s="454"/>
      <c r="S721" s="454"/>
      <c r="T721" s="454"/>
      <c r="U721" s="454"/>
      <c r="V721" s="454"/>
      <c r="W721" s="454"/>
      <c r="Y721" s="459"/>
      <c r="Z721" s="454"/>
      <c r="AA721" s="224"/>
      <c r="AB721" s="454"/>
      <c r="AC721" s="454"/>
      <c r="AD721" s="454"/>
      <c r="AE721" s="454"/>
      <c r="AK721" s="290"/>
      <c r="AN721" s="34"/>
    </row>
    <row r="722" spans="1:40" ht="15.75" customHeight="1">
      <c r="A722" s="454"/>
      <c r="B722" s="454"/>
      <c r="C722" s="454"/>
      <c r="D722" s="454"/>
      <c r="E722" s="454"/>
      <c r="F722" s="454"/>
      <c r="G722" s="454"/>
      <c r="H722" s="454"/>
      <c r="I722" s="454"/>
      <c r="J722" s="454"/>
      <c r="K722" s="454"/>
      <c r="L722" s="454"/>
      <c r="M722" s="454"/>
      <c r="N722" s="454"/>
      <c r="O722" s="454"/>
      <c r="P722" s="454"/>
      <c r="Q722" s="454"/>
      <c r="R722" s="454"/>
      <c r="S722" s="454"/>
      <c r="T722" s="454"/>
      <c r="U722" s="454"/>
      <c r="V722" s="454"/>
      <c r="W722" s="454"/>
      <c r="Y722" s="459"/>
      <c r="Z722" s="454"/>
      <c r="AA722" s="224"/>
      <c r="AB722" s="454"/>
      <c r="AC722" s="454"/>
      <c r="AD722" s="454"/>
      <c r="AE722" s="454"/>
      <c r="AK722" s="290"/>
      <c r="AN722" s="34"/>
    </row>
    <row r="723" spans="1:40" ht="15.75" customHeight="1">
      <c r="A723" s="454"/>
      <c r="B723" s="454"/>
      <c r="C723" s="454"/>
      <c r="D723" s="454"/>
      <c r="E723" s="454"/>
      <c r="F723" s="454"/>
      <c r="G723" s="454"/>
      <c r="H723" s="454"/>
      <c r="I723" s="454"/>
      <c r="J723" s="454"/>
      <c r="K723" s="454"/>
      <c r="L723" s="454"/>
      <c r="M723" s="454"/>
      <c r="N723" s="454"/>
      <c r="O723" s="454"/>
      <c r="P723" s="454"/>
      <c r="Q723" s="454"/>
      <c r="R723" s="454"/>
      <c r="S723" s="454"/>
      <c r="T723" s="454"/>
      <c r="U723" s="454"/>
      <c r="V723" s="454"/>
      <c r="W723" s="454"/>
      <c r="Y723" s="459"/>
      <c r="Z723" s="454"/>
      <c r="AA723" s="224"/>
      <c r="AB723" s="454"/>
      <c r="AC723" s="454"/>
      <c r="AD723" s="454"/>
      <c r="AE723" s="454"/>
      <c r="AK723" s="290"/>
      <c r="AN723" s="34"/>
    </row>
    <row r="724" spans="1:40" ht="15.75" customHeight="1">
      <c r="A724" s="454"/>
      <c r="B724" s="454"/>
      <c r="C724" s="454"/>
      <c r="D724" s="454"/>
      <c r="E724" s="454"/>
      <c r="F724" s="454"/>
      <c r="G724" s="454"/>
      <c r="H724" s="454"/>
      <c r="I724" s="454"/>
      <c r="J724" s="454"/>
      <c r="K724" s="454"/>
      <c r="L724" s="454"/>
      <c r="M724" s="454"/>
      <c r="N724" s="454"/>
      <c r="O724" s="454"/>
      <c r="P724" s="454"/>
      <c r="Q724" s="454"/>
      <c r="R724" s="454"/>
      <c r="S724" s="454"/>
      <c r="T724" s="454"/>
      <c r="U724" s="454"/>
      <c r="V724" s="454"/>
      <c r="W724" s="454"/>
      <c r="Y724" s="459"/>
      <c r="Z724" s="454"/>
      <c r="AA724" s="224"/>
      <c r="AB724" s="454"/>
      <c r="AC724" s="454"/>
      <c r="AD724" s="454"/>
      <c r="AE724" s="454"/>
      <c r="AK724" s="290"/>
      <c r="AN724" s="34"/>
    </row>
    <row r="725" spans="1:40" ht="15.75" customHeight="1">
      <c r="A725" s="454"/>
      <c r="B725" s="454"/>
      <c r="C725" s="454"/>
      <c r="D725" s="454"/>
      <c r="E725" s="454"/>
      <c r="F725" s="454"/>
      <c r="G725" s="454"/>
      <c r="H725" s="454"/>
      <c r="I725" s="454"/>
      <c r="J725" s="454"/>
      <c r="K725" s="454"/>
      <c r="L725" s="454"/>
      <c r="M725" s="454"/>
      <c r="N725" s="454"/>
      <c r="O725" s="454"/>
      <c r="P725" s="454"/>
      <c r="Q725" s="454"/>
      <c r="R725" s="454"/>
      <c r="S725" s="454"/>
      <c r="T725" s="454"/>
      <c r="U725" s="454"/>
      <c r="V725" s="454"/>
      <c r="W725" s="454"/>
      <c r="Y725" s="459"/>
      <c r="Z725" s="454"/>
      <c r="AA725" s="224"/>
      <c r="AB725" s="454"/>
      <c r="AC725" s="454"/>
      <c r="AD725" s="454"/>
      <c r="AE725" s="454"/>
      <c r="AK725" s="290"/>
      <c r="AN725" s="34"/>
    </row>
    <row r="726" spans="1:40" ht="15.75" customHeight="1">
      <c r="A726" s="454"/>
      <c r="B726" s="454"/>
      <c r="C726" s="454"/>
      <c r="D726" s="454"/>
      <c r="E726" s="454"/>
      <c r="F726" s="454"/>
      <c r="G726" s="454"/>
      <c r="H726" s="454"/>
      <c r="I726" s="454"/>
      <c r="J726" s="454"/>
      <c r="K726" s="454"/>
      <c r="L726" s="454"/>
      <c r="M726" s="454"/>
      <c r="N726" s="454"/>
      <c r="O726" s="454"/>
      <c r="P726" s="454"/>
      <c r="Q726" s="454"/>
      <c r="R726" s="454"/>
      <c r="S726" s="454"/>
      <c r="T726" s="454"/>
      <c r="U726" s="454"/>
      <c r="V726" s="454"/>
      <c r="W726" s="454"/>
      <c r="Y726" s="459"/>
      <c r="Z726" s="454"/>
      <c r="AA726" s="224"/>
      <c r="AB726" s="454"/>
      <c r="AC726" s="454"/>
      <c r="AD726" s="454"/>
      <c r="AE726" s="454"/>
      <c r="AK726" s="290"/>
      <c r="AN726" s="34"/>
    </row>
    <row r="727" spans="1:40" ht="15.75" customHeight="1">
      <c r="A727" s="454"/>
      <c r="B727" s="454"/>
      <c r="C727" s="454"/>
      <c r="D727" s="454"/>
      <c r="E727" s="454"/>
      <c r="F727" s="454"/>
      <c r="G727" s="454"/>
      <c r="H727" s="454"/>
      <c r="I727" s="454"/>
      <c r="J727" s="454"/>
      <c r="K727" s="454"/>
      <c r="L727" s="454"/>
      <c r="M727" s="454"/>
      <c r="N727" s="454"/>
      <c r="O727" s="454"/>
      <c r="P727" s="454"/>
      <c r="Q727" s="454"/>
      <c r="R727" s="454"/>
      <c r="S727" s="454"/>
      <c r="T727" s="454"/>
      <c r="U727" s="454"/>
      <c r="V727" s="454"/>
      <c r="W727" s="454"/>
      <c r="Y727" s="459"/>
      <c r="Z727" s="454"/>
      <c r="AA727" s="224"/>
      <c r="AB727" s="454"/>
      <c r="AC727" s="454"/>
      <c r="AD727" s="454"/>
      <c r="AE727" s="454"/>
      <c r="AK727" s="290"/>
      <c r="AN727" s="34"/>
    </row>
    <row r="728" spans="1:40" ht="15.75" customHeight="1">
      <c r="A728" s="454"/>
      <c r="B728" s="454"/>
      <c r="C728" s="454"/>
      <c r="D728" s="454"/>
      <c r="E728" s="454"/>
      <c r="F728" s="454"/>
      <c r="G728" s="454"/>
      <c r="H728" s="454"/>
      <c r="I728" s="454"/>
      <c r="J728" s="454"/>
      <c r="K728" s="454"/>
      <c r="L728" s="454"/>
      <c r="M728" s="454"/>
      <c r="N728" s="454"/>
      <c r="O728" s="454"/>
      <c r="P728" s="454"/>
      <c r="Q728" s="454"/>
      <c r="R728" s="454"/>
      <c r="S728" s="454"/>
      <c r="T728" s="454"/>
      <c r="U728" s="454"/>
      <c r="V728" s="454"/>
      <c r="W728" s="454"/>
      <c r="Y728" s="459"/>
      <c r="Z728" s="454"/>
      <c r="AA728" s="224"/>
      <c r="AB728" s="454"/>
      <c r="AC728" s="454"/>
      <c r="AD728" s="454"/>
      <c r="AE728" s="454"/>
      <c r="AK728" s="290"/>
      <c r="AN728" s="34"/>
    </row>
    <row r="729" spans="1:40" ht="15.75" customHeight="1">
      <c r="A729" s="454"/>
      <c r="B729" s="454"/>
      <c r="C729" s="454"/>
      <c r="D729" s="454"/>
      <c r="E729" s="454"/>
      <c r="F729" s="454"/>
      <c r="G729" s="454"/>
      <c r="H729" s="454"/>
      <c r="I729" s="454"/>
      <c r="J729" s="454"/>
      <c r="K729" s="454"/>
      <c r="L729" s="454"/>
      <c r="M729" s="454"/>
      <c r="N729" s="454"/>
      <c r="O729" s="454"/>
      <c r="P729" s="454"/>
      <c r="Q729" s="454"/>
      <c r="R729" s="454"/>
      <c r="S729" s="454"/>
      <c r="T729" s="454"/>
      <c r="U729" s="454"/>
      <c r="V729" s="454"/>
      <c r="W729" s="454"/>
      <c r="Y729" s="459"/>
      <c r="Z729" s="454"/>
      <c r="AA729" s="224"/>
      <c r="AB729" s="454"/>
      <c r="AC729" s="454"/>
      <c r="AD729" s="454"/>
      <c r="AE729" s="454"/>
      <c r="AK729" s="290"/>
      <c r="AN729" s="34"/>
    </row>
    <row r="730" spans="1:40" ht="15.75" customHeight="1">
      <c r="A730" s="454"/>
      <c r="B730" s="454"/>
      <c r="C730" s="454"/>
      <c r="D730" s="454"/>
      <c r="E730" s="454"/>
      <c r="F730" s="454"/>
      <c r="G730" s="454"/>
      <c r="H730" s="454"/>
      <c r="I730" s="454"/>
      <c r="J730" s="454"/>
      <c r="K730" s="454"/>
      <c r="L730" s="454"/>
      <c r="M730" s="454"/>
      <c r="N730" s="454"/>
      <c r="O730" s="454"/>
      <c r="P730" s="454"/>
      <c r="Q730" s="454"/>
      <c r="R730" s="454"/>
      <c r="S730" s="454"/>
      <c r="T730" s="454"/>
      <c r="U730" s="454"/>
      <c r="V730" s="454"/>
      <c r="W730" s="454"/>
      <c r="Y730" s="459"/>
      <c r="Z730" s="454"/>
      <c r="AA730" s="224"/>
      <c r="AB730" s="454"/>
      <c r="AC730" s="454"/>
      <c r="AD730" s="454"/>
      <c r="AE730" s="454"/>
      <c r="AK730" s="290"/>
      <c r="AN730" s="34"/>
    </row>
    <row r="731" spans="1:40" ht="15.75" customHeight="1">
      <c r="A731" s="454"/>
      <c r="B731" s="454"/>
      <c r="C731" s="454"/>
      <c r="D731" s="454"/>
      <c r="E731" s="454"/>
      <c r="F731" s="454"/>
      <c r="G731" s="454"/>
      <c r="H731" s="454"/>
      <c r="I731" s="454"/>
      <c r="J731" s="454"/>
      <c r="K731" s="454"/>
      <c r="L731" s="454"/>
      <c r="M731" s="454"/>
      <c r="N731" s="454"/>
      <c r="O731" s="454"/>
      <c r="P731" s="454"/>
      <c r="Q731" s="454"/>
      <c r="R731" s="454"/>
      <c r="S731" s="454"/>
      <c r="T731" s="454"/>
      <c r="U731" s="454"/>
      <c r="V731" s="454"/>
      <c r="W731" s="454"/>
      <c r="Y731" s="459"/>
      <c r="Z731" s="454"/>
      <c r="AA731" s="224"/>
      <c r="AB731" s="454"/>
      <c r="AC731" s="454"/>
      <c r="AD731" s="454"/>
      <c r="AE731" s="454"/>
      <c r="AK731" s="290"/>
      <c r="AN731" s="34"/>
    </row>
    <row r="732" spans="1:40" ht="15.75" customHeight="1">
      <c r="A732" s="454"/>
      <c r="B732" s="454"/>
      <c r="C732" s="454"/>
      <c r="D732" s="454"/>
      <c r="E732" s="454"/>
      <c r="F732" s="454"/>
      <c r="G732" s="454"/>
      <c r="H732" s="454"/>
      <c r="I732" s="454"/>
      <c r="J732" s="454"/>
      <c r="K732" s="454"/>
      <c r="L732" s="454"/>
      <c r="M732" s="454"/>
      <c r="N732" s="454"/>
      <c r="O732" s="454"/>
      <c r="P732" s="454"/>
      <c r="Q732" s="454"/>
      <c r="R732" s="454"/>
      <c r="S732" s="454"/>
      <c r="T732" s="454"/>
      <c r="U732" s="454"/>
      <c r="V732" s="454"/>
      <c r="W732" s="454"/>
      <c r="Y732" s="459"/>
      <c r="Z732" s="454"/>
      <c r="AA732" s="224"/>
      <c r="AB732" s="454"/>
      <c r="AC732" s="454"/>
      <c r="AD732" s="454"/>
      <c r="AE732" s="454"/>
      <c r="AK732" s="290"/>
      <c r="AN732" s="34"/>
    </row>
    <row r="733" spans="1:40" ht="15.75" customHeight="1">
      <c r="A733" s="454"/>
      <c r="B733" s="454"/>
      <c r="C733" s="454"/>
      <c r="D733" s="454"/>
      <c r="E733" s="454"/>
      <c r="F733" s="454"/>
      <c r="G733" s="454"/>
      <c r="H733" s="454"/>
      <c r="I733" s="454"/>
      <c r="J733" s="454"/>
      <c r="K733" s="454"/>
      <c r="L733" s="454"/>
      <c r="M733" s="454"/>
      <c r="N733" s="454"/>
      <c r="O733" s="454"/>
      <c r="P733" s="454"/>
      <c r="Q733" s="454"/>
      <c r="R733" s="454"/>
      <c r="S733" s="454"/>
      <c r="T733" s="454"/>
      <c r="U733" s="454"/>
      <c r="V733" s="454"/>
      <c r="W733" s="454"/>
      <c r="Y733" s="459"/>
      <c r="Z733" s="454"/>
      <c r="AA733" s="224"/>
      <c r="AB733" s="454"/>
      <c r="AC733" s="454"/>
      <c r="AD733" s="454"/>
      <c r="AE733" s="454"/>
      <c r="AK733" s="290"/>
      <c r="AN733" s="34"/>
    </row>
    <row r="734" spans="1:40" ht="15.75" customHeight="1">
      <c r="A734" s="454"/>
      <c r="B734" s="454"/>
      <c r="C734" s="454"/>
      <c r="D734" s="454"/>
      <c r="E734" s="454"/>
      <c r="F734" s="454"/>
      <c r="G734" s="454"/>
      <c r="H734" s="454"/>
      <c r="I734" s="454"/>
      <c r="J734" s="454"/>
      <c r="K734" s="454"/>
      <c r="L734" s="454"/>
      <c r="M734" s="454"/>
      <c r="N734" s="454"/>
      <c r="O734" s="454"/>
      <c r="P734" s="454"/>
      <c r="Q734" s="454"/>
      <c r="R734" s="454"/>
      <c r="S734" s="454"/>
      <c r="T734" s="454"/>
      <c r="U734" s="454"/>
      <c r="V734" s="454"/>
      <c r="W734" s="454"/>
      <c r="Y734" s="459"/>
      <c r="Z734" s="454"/>
      <c r="AA734" s="224"/>
      <c r="AB734" s="454"/>
      <c r="AC734" s="454"/>
      <c r="AD734" s="454"/>
      <c r="AE734" s="454"/>
      <c r="AK734" s="290"/>
      <c r="AN734" s="34"/>
    </row>
    <row r="735" spans="1:40" ht="15.75" customHeight="1">
      <c r="A735" s="454"/>
      <c r="B735" s="454"/>
      <c r="C735" s="454"/>
      <c r="D735" s="454"/>
      <c r="E735" s="454"/>
      <c r="F735" s="454"/>
      <c r="G735" s="454"/>
      <c r="H735" s="454"/>
      <c r="I735" s="454"/>
      <c r="J735" s="454"/>
      <c r="K735" s="454"/>
      <c r="L735" s="454"/>
      <c r="M735" s="454"/>
      <c r="N735" s="454"/>
      <c r="O735" s="454"/>
      <c r="P735" s="454"/>
      <c r="Q735" s="454"/>
      <c r="R735" s="454"/>
      <c r="S735" s="454"/>
      <c r="T735" s="454"/>
      <c r="U735" s="454"/>
      <c r="V735" s="454"/>
      <c r="W735" s="454"/>
      <c r="Y735" s="459"/>
      <c r="Z735" s="454"/>
      <c r="AA735" s="224"/>
      <c r="AB735" s="454"/>
      <c r="AC735" s="454"/>
      <c r="AD735" s="454"/>
      <c r="AE735" s="454"/>
      <c r="AK735" s="290"/>
      <c r="AN735" s="34"/>
    </row>
    <row r="736" spans="1:40" ht="15.75" customHeight="1">
      <c r="A736" s="454"/>
      <c r="B736" s="454"/>
      <c r="C736" s="454"/>
      <c r="D736" s="454"/>
      <c r="E736" s="454"/>
      <c r="F736" s="454"/>
      <c r="G736" s="454"/>
      <c r="H736" s="454"/>
      <c r="I736" s="454"/>
      <c r="J736" s="454"/>
      <c r="K736" s="454"/>
      <c r="L736" s="454"/>
      <c r="M736" s="454"/>
      <c r="N736" s="454"/>
      <c r="O736" s="454"/>
      <c r="P736" s="454"/>
      <c r="Q736" s="454"/>
      <c r="R736" s="454"/>
      <c r="S736" s="454"/>
      <c r="T736" s="454"/>
      <c r="U736" s="454"/>
      <c r="V736" s="454"/>
      <c r="W736" s="454"/>
      <c r="Y736" s="459"/>
      <c r="Z736" s="454"/>
      <c r="AA736" s="224"/>
      <c r="AB736" s="454"/>
      <c r="AC736" s="454"/>
      <c r="AD736" s="454"/>
      <c r="AE736" s="454"/>
      <c r="AK736" s="290"/>
      <c r="AN736" s="34"/>
    </row>
    <row r="737" spans="1:40" ht="15.75" customHeight="1">
      <c r="A737" s="454"/>
      <c r="B737" s="454"/>
      <c r="C737" s="454"/>
      <c r="D737" s="454"/>
      <c r="E737" s="454"/>
      <c r="F737" s="454"/>
      <c r="G737" s="454"/>
      <c r="H737" s="454"/>
      <c r="I737" s="454"/>
      <c r="J737" s="454"/>
      <c r="K737" s="454"/>
      <c r="L737" s="454"/>
      <c r="M737" s="454"/>
      <c r="N737" s="454"/>
      <c r="O737" s="454"/>
      <c r="P737" s="454"/>
      <c r="Q737" s="454"/>
      <c r="R737" s="454"/>
      <c r="S737" s="454"/>
      <c r="T737" s="454"/>
      <c r="U737" s="454"/>
      <c r="V737" s="454"/>
      <c r="W737" s="454"/>
      <c r="Y737" s="459"/>
      <c r="Z737" s="454"/>
      <c r="AA737" s="224"/>
      <c r="AB737" s="454"/>
      <c r="AC737" s="454"/>
      <c r="AD737" s="454"/>
      <c r="AE737" s="454"/>
      <c r="AK737" s="290"/>
      <c r="AN737" s="34"/>
    </row>
    <row r="738" spans="1:40" ht="15.75" customHeight="1">
      <c r="A738" s="454"/>
      <c r="B738" s="454"/>
      <c r="C738" s="454"/>
      <c r="D738" s="454"/>
      <c r="E738" s="454"/>
      <c r="F738" s="454"/>
      <c r="G738" s="454"/>
      <c r="H738" s="454"/>
      <c r="I738" s="454"/>
      <c r="J738" s="454"/>
      <c r="K738" s="454"/>
      <c r="L738" s="454"/>
      <c r="M738" s="454"/>
      <c r="N738" s="454"/>
      <c r="O738" s="454"/>
      <c r="P738" s="454"/>
      <c r="Q738" s="454"/>
      <c r="R738" s="454"/>
      <c r="S738" s="454"/>
      <c r="T738" s="454"/>
      <c r="U738" s="454"/>
      <c r="V738" s="454"/>
      <c r="W738" s="454"/>
      <c r="Y738" s="459"/>
      <c r="Z738" s="454"/>
      <c r="AA738" s="224"/>
      <c r="AB738" s="454"/>
      <c r="AC738" s="454"/>
      <c r="AD738" s="454"/>
      <c r="AE738" s="454"/>
      <c r="AK738" s="290"/>
      <c r="AN738" s="34"/>
    </row>
    <row r="739" spans="1:40" ht="15.75" customHeight="1">
      <c r="A739" s="454"/>
      <c r="B739" s="454"/>
      <c r="C739" s="454"/>
      <c r="D739" s="454"/>
      <c r="E739" s="454"/>
      <c r="F739" s="454"/>
      <c r="G739" s="454"/>
      <c r="H739" s="454"/>
      <c r="I739" s="454"/>
      <c r="J739" s="454"/>
      <c r="K739" s="454"/>
      <c r="L739" s="454"/>
      <c r="M739" s="454"/>
      <c r="N739" s="454"/>
      <c r="O739" s="454"/>
      <c r="P739" s="454"/>
      <c r="Q739" s="454"/>
      <c r="R739" s="454"/>
      <c r="S739" s="454"/>
      <c r="T739" s="454"/>
      <c r="U739" s="454"/>
      <c r="V739" s="454"/>
      <c r="W739" s="454"/>
      <c r="Y739" s="459"/>
      <c r="Z739" s="454"/>
      <c r="AA739" s="224"/>
      <c r="AB739" s="454"/>
      <c r="AC739" s="454"/>
      <c r="AD739" s="454"/>
      <c r="AE739" s="454"/>
      <c r="AK739" s="290"/>
      <c r="AN739" s="34"/>
    </row>
    <row r="740" spans="1:40" ht="15.75" customHeight="1">
      <c r="A740" s="454"/>
      <c r="B740" s="454"/>
      <c r="C740" s="454"/>
      <c r="D740" s="454"/>
      <c r="E740" s="454"/>
      <c r="F740" s="454"/>
      <c r="G740" s="454"/>
      <c r="H740" s="454"/>
      <c r="I740" s="454"/>
      <c r="J740" s="454"/>
      <c r="K740" s="454"/>
      <c r="L740" s="454"/>
      <c r="M740" s="454"/>
      <c r="N740" s="454"/>
      <c r="O740" s="454"/>
      <c r="P740" s="454"/>
      <c r="Q740" s="454"/>
      <c r="R740" s="454"/>
      <c r="S740" s="454"/>
      <c r="T740" s="454"/>
      <c r="U740" s="454"/>
      <c r="V740" s="454"/>
      <c r="W740" s="454"/>
      <c r="Y740" s="459"/>
      <c r="Z740" s="454"/>
      <c r="AA740" s="224"/>
      <c r="AB740" s="454"/>
      <c r="AC740" s="454"/>
      <c r="AD740" s="454"/>
      <c r="AE740" s="454"/>
      <c r="AK740" s="290"/>
      <c r="AN740" s="34"/>
    </row>
    <row r="741" spans="1:40" ht="15.75" customHeight="1">
      <c r="A741" s="454"/>
      <c r="B741" s="454"/>
      <c r="C741" s="454"/>
      <c r="D741" s="454"/>
      <c r="E741" s="454"/>
      <c r="F741" s="454"/>
      <c r="G741" s="454"/>
      <c r="H741" s="454"/>
      <c r="I741" s="454"/>
      <c r="J741" s="454"/>
      <c r="K741" s="454"/>
      <c r="L741" s="454"/>
      <c r="M741" s="454"/>
      <c r="N741" s="454"/>
      <c r="O741" s="454"/>
      <c r="P741" s="454"/>
      <c r="Q741" s="454"/>
      <c r="R741" s="454"/>
      <c r="S741" s="454"/>
      <c r="T741" s="454"/>
      <c r="U741" s="454"/>
      <c r="V741" s="454"/>
      <c r="W741" s="454"/>
      <c r="Y741" s="459"/>
      <c r="Z741" s="454"/>
      <c r="AA741" s="224"/>
      <c r="AB741" s="454"/>
      <c r="AC741" s="454"/>
      <c r="AD741" s="454"/>
      <c r="AE741" s="454"/>
      <c r="AK741" s="290"/>
      <c r="AN741" s="34"/>
    </row>
    <row r="742" spans="1:40" ht="15.75" customHeight="1">
      <c r="A742" s="454"/>
      <c r="B742" s="454"/>
      <c r="C742" s="454"/>
      <c r="D742" s="454"/>
      <c r="E742" s="454"/>
      <c r="F742" s="454"/>
      <c r="G742" s="454"/>
      <c r="H742" s="454"/>
      <c r="I742" s="454"/>
      <c r="J742" s="454"/>
      <c r="K742" s="454"/>
      <c r="L742" s="454"/>
      <c r="M742" s="454"/>
      <c r="N742" s="454"/>
      <c r="O742" s="454"/>
      <c r="P742" s="454"/>
      <c r="Q742" s="454"/>
      <c r="R742" s="454"/>
      <c r="S742" s="454"/>
      <c r="T742" s="454"/>
      <c r="U742" s="454"/>
      <c r="V742" s="454"/>
      <c r="W742" s="454"/>
      <c r="Y742" s="459"/>
      <c r="Z742" s="454"/>
      <c r="AA742" s="224"/>
      <c r="AB742" s="454"/>
      <c r="AC742" s="454"/>
      <c r="AD742" s="454"/>
      <c r="AE742" s="454"/>
      <c r="AK742" s="290"/>
      <c r="AN742" s="34"/>
    </row>
    <row r="743" spans="1:40" ht="15.75" customHeight="1">
      <c r="A743" s="454"/>
      <c r="B743" s="454"/>
      <c r="C743" s="454"/>
      <c r="D743" s="454"/>
      <c r="E743" s="454"/>
      <c r="F743" s="454"/>
      <c r="G743" s="454"/>
      <c r="H743" s="454"/>
      <c r="I743" s="454"/>
      <c r="J743" s="454"/>
      <c r="K743" s="454"/>
      <c r="L743" s="454"/>
      <c r="M743" s="454"/>
      <c r="N743" s="454"/>
      <c r="O743" s="454"/>
      <c r="P743" s="454"/>
      <c r="Q743" s="454"/>
      <c r="R743" s="454"/>
      <c r="S743" s="454"/>
      <c r="T743" s="454"/>
      <c r="U743" s="454"/>
      <c r="V743" s="454"/>
      <c r="W743" s="454"/>
      <c r="Y743" s="459"/>
      <c r="Z743" s="454"/>
      <c r="AA743" s="224"/>
      <c r="AB743" s="454"/>
      <c r="AC743" s="454"/>
      <c r="AD743" s="454"/>
      <c r="AE743" s="454"/>
      <c r="AK743" s="290"/>
      <c r="AN743" s="34"/>
    </row>
    <row r="744" spans="1:40" ht="15.75" customHeight="1">
      <c r="A744" s="454"/>
      <c r="B744" s="454"/>
      <c r="C744" s="454"/>
      <c r="D744" s="454"/>
      <c r="E744" s="454"/>
      <c r="F744" s="454"/>
      <c r="G744" s="454"/>
      <c r="H744" s="454"/>
      <c r="I744" s="454"/>
      <c r="J744" s="454"/>
      <c r="K744" s="454"/>
      <c r="L744" s="454"/>
      <c r="M744" s="454"/>
      <c r="N744" s="454"/>
      <c r="O744" s="454"/>
      <c r="P744" s="454"/>
      <c r="Q744" s="454"/>
      <c r="R744" s="454"/>
      <c r="S744" s="454"/>
      <c r="T744" s="454"/>
      <c r="U744" s="454"/>
      <c r="V744" s="454"/>
      <c r="W744" s="454"/>
      <c r="Y744" s="459"/>
      <c r="Z744" s="454"/>
      <c r="AA744" s="224"/>
      <c r="AB744" s="454"/>
      <c r="AC744" s="454"/>
      <c r="AD744" s="454"/>
      <c r="AE744" s="454"/>
      <c r="AK744" s="290"/>
      <c r="AN744" s="34"/>
    </row>
    <row r="745" spans="1:40" ht="15.75" customHeight="1">
      <c r="A745" s="454"/>
      <c r="B745" s="454"/>
      <c r="C745" s="454"/>
      <c r="D745" s="454"/>
      <c r="E745" s="454"/>
      <c r="F745" s="454"/>
      <c r="G745" s="454"/>
      <c r="H745" s="454"/>
      <c r="I745" s="454"/>
      <c r="J745" s="454"/>
      <c r="K745" s="454"/>
      <c r="L745" s="454"/>
      <c r="M745" s="454"/>
      <c r="N745" s="454"/>
      <c r="O745" s="454"/>
      <c r="P745" s="454"/>
      <c r="Q745" s="454"/>
      <c r="R745" s="454"/>
      <c r="S745" s="454"/>
      <c r="T745" s="454"/>
      <c r="U745" s="454"/>
      <c r="V745" s="454"/>
      <c r="W745" s="454"/>
      <c r="Y745" s="459"/>
      <c r="Z745" s="454"/>
      <c r="AA745" s="224"/>
      <c r="AB745" s="454"/>
      <c r="AC745" s="454"/>
      <c r="AD745" s="454"/>
      <c r="AE745" s="454"/>
      <c r="AK745" s="290"/>
      <c r="AN745" s="34"/>
    </row>
    <row r="746" spans="1:40" ht="15.75" customHeight="1">
      <c r="A746" s="454"/>
      <c r="B746" s="454"/>
      <c r="C746" s="454"/>
      <c r="D746" s="454"/>
      <c r="E746" s="454"/>
      <c r="F746" s="454"/>
      <c r="G746" s="454"/>
      <c r="H746" s="454"/>
      <c r="I746" s="454"/>
      <c r="J746" s="454"/>
      <c r="K746" s="454"/>
      <c r="L746" s="454"/>
      <c r="M746" s="454"/>
      <c r="N746" s="454"/>
      <c r="O746" s="454"/>
      <c r="P746" s="454"/>
      <c r="Q746" s="454"/>
      <c r="R746" s="454"/>
      <c r="S746" s="454"/>
      <c r="T746" s="454"/>
      <c r="U746" s="454"/>
      <c r="V746" s="454"/>
      <c r="W746" s="454"/>
      <c r="Y746" s="459"/>
      <c r="Z746" s="454"/>
      <c r="AA746" s="224"/>
      <c r="AB746" s="454"/>
      <c r="AC746" s="454"/>
      <c r="AD746" s="454"/>
      <c r="AE746" s="454"/>
      <c r="AK746" s="290"/>
      <c r="AN746" s="34"/>
    </row>
    <row r="747" spans="1:40" ht="15.75" customHeight="1">
      <c r="A747" s="454"/>
      <c r="B747" s="454"/>
      <c r="C747" s="454"/>
      <c r="D747" s="454"/>
      <c r="E747" s="454"/>
      <c r="F747" s="454"/>
      <c r="G747" s="454"/>
      <c r="H747" s="454"/>
      <c r="I747" s="454"/>
      <c r="J747" s="454"/>
      <c r="K747" s="454"/>
      <c r="L747" s="454"/>
      <c r="M747" s="454"/>
      <c r="N747" s="454"/>
      <c r="O747" s="454"/>
      <c r="P747" s="454"/>
      <c r="Q747" s="454"/>
      <c r="R747" s="454"/>
      <c r="S747" s="454"/>
      <c r="T747" s="454"/>
      <c r="U747" s="454"/>
      <c r="V747" s="454"/>
      <c r="W747" s="454"/>
      <c r="Y747" s="459"/>
      <c r="Z747" s="454"/>
      <c r="AA747" s="224"/>
      <c r="AB747" s="454"/>
      <c r="AC747" s="454"/>
      <c r="AD747" s="454"/>
      <c r="AE747" s="454"/>
      <c r="AK747" s="290"/>
      <c r="AN747" s="34"/>
    </row>
    <row r="748" spans="1:40" ht="15.75" customHeight="1">
      <c r="A748" s="454"/>
      <c r="B748" s="454"/>
      <c r="C748" s="454"/>
      <c r="D748" s="454"/>
      <c r="E748" s="454"/>
      <c r="F748" s="454"/>
      <c r="G748" s="454"/>
      <c r="H748" s="454"/>
      <c r="I748" s="454"/>
      <c r="J748" s="454"/>
      <c r="K748" s="454"/>
      <c r="L748" s="454"/>
      <c r="M748" s="454"/>
      <c r="N748" s="454"/>
      <c r="O748" s="454"/>
      <c r="P748" s="454"/>
      <c r="Q748" s="454"/>
      <c r="R748" s="454"/>
      <c r="S748" s="454"/>
      <c r="T748" s="454"/>
      <c r="U748" s="454"/>
      <c r="V748" s="454"/>
      <c r="W748" s="454"/>
      <c r="Y748" s="459"/>
      <c r="Z748" s="454"/>
      <c r="AA748" s="224"/>
      <c r="AB748" s="454"/>
      <c r="AC748" s="454"/>
      <c r="AD748" s="454"/>
      <c r="AE748" s="454"/>
      <c r="AK748" s="290"/>
      <c r="AN748" s="34"/>
    </row>
    <row r="749" spans="1:40" ht="15.75" customHeight="1">
      <c r="A749" s="454"/>
      <c r="B749" s="454"/>
      <c r="C749" s="454"/>
      <c r="D749" s="454"/>
      <c r="E749" s="454"/>
      <c r="F749" s="454"/>
      <c r="G749" s="454"/>
      <c r="H749" s="454"/>
      <c r="I749" s="454"/>
      <c r="J749" s="454"/>
      <c r="K749" s="454"/>
      <c r="L749" s="454"/>
      <c r="M749" s="454"/>
      <c r="N749" s="454"/>
      <c r="O749" s="454"/>
      <c r="P749" s="454"/>
      <c r="Q749" s="454"/>
      <c r="R749" s="454"/>
      <c r="S749" s="454"/>
      <c r="T749" s="454"/>
      <c r="U749" s="454"/>
      <c r="V749" s="454"/>
      <c r="W749" s="454"/>
      <c r="Y749" s="459"/>
      <c r="Z749" s="454"/>
      <c r="AA749" s="224"/>
      <c r="AB749" s="454"/>
      <c r="AC749" s="454"/>
      <c r="AD749" s="454"/>
      <c r="AE749" s="454"/>
      <c r="AK749" s="290"/>
      <c r="AN749" s="34"/>
    </row>
    <row r="750" spans="1:40" ht="15.75" customHeight="1">
      <c r="A750" s="454"/>
      <c r="B750" s="454"/>
      <c r="C750" s="454"/>
      <c r="D750" s="454"/>
      <c r="E750" s="454"/>
      <c r="F750" s="454"/>
      <c r="G750" s="454"/>
      <c r="H750" s="454"/>
      <c r="I750" s="454"/>
      <c r="J750" s="454"/>
      <c r="K750" s="454"/>
      <c r="L750" s="454"/>
      <c r="M750" s="454"/>
      <c r="N750" s="454"/>
      <c r="O750" s="454"/>
      <c r="P750" s="454"/>
      <c r="Q750" s="454"/>
      <c r="R750" s="454"/>
      <c r="S750" s="454"/>
      <c r="T750" s="454"/>
      <c r="U750" s="454"/>
      <c r="V750" s="454"/>
      <c r="W750" s="454"/>
      <c r="Y750" s="459"/>
      <c r="Z750" s="454"/>
      <c r="AA750" s="224"/>
      <c r="AB750" s="454"/>
      <c r="AC750" s="454"/>
      <c r="AD750" s="454"/>
      <c r="AE750" s="454"/>
      <c r="AK750" s="290"/>
      <c r="AN750" s="34"/>
    </row>
    <row r="751" spans="1:40" ht="15.75" customHeight="1">
      <c r="A751" s="454"/>
      <c r="B751" s="454"/>
      <c r="C751" s="454"/>
      <c r="D751" s="454"/>
      <c r="E751" s="454"/>
      <c r="F751" s="454"/>
      <c r="G751" s="454"/>
      <c r="H751" s="454"/>
      <c r="I751" s="454"/>
      <c r="J751" s="454"/>
      <c r="K751" s="454"/>
      <c r="L751" s="454"/>
      <c r="M751" s="454"/>
      <c r="N751" s="454"/>
      <c r="O751" s="454"/>
      <c r="P751" s="454"/>
      <c r="Q751" s="454"/>
      <c r="R751" s="454"/>
      <c r="S751" s="454"/>
      <c r="T751" s="454"/>
      <c r="U751" s="454"/>
      <c r="V751" s="454"/>
      <c r="W751" s="454"/>
      <c r="Y751" s="459"/>
      <c r="Z751" s="454"/>
      <c r="AA751" s="224"/>
      <c r="AB751" s="454"/>
      <c r="AC751" s="454"/>
      <c r="AD751" s="454"/>
      <c r="AE751" s="454"/>
      <c r="AK751" s="290"/>
      <c r="AN751" s="34"/>
    </row>
    <row r="752" spans="1:40" ht="15.75" customHeight="1">
      <c r="A752" s="454"/>
      <c r="B752" s="454"/>
      <c r="C752" s="454"/>
      <c r="D752" s="454"/>
      <c r="E752" s="454"/>
      <c r="F752" s="454"/>
      <c r="G752" s="454"/>
      <c r="H752" s="454"/>
      <c r="I752" s="454"/>
      <c r="J752" s="454"/>
      <c r="K752" s="454"/>
      <c r="L752" s="454"/>
      <c r="M752" s="454"/>
      <c r="N752" s="454"/>
      <c r="O752" s="454"/>
      <c r="P752" s="454"/>
      <c r="Q752" s="454"/>
      <c r="R752" s="454"/>
      <c r="S752" s="454"/>
      <c r="T752" s="454"/>
      <c r="U752" s="454"/>
      <c r="V752" s="454"/>
      <c r="W752" s="454"/>
      <c r="Y752" s="459"/>
      <c r="Z752" s="454"/>
      <c r="AA752" s="224"/>
      <c r="AB752" s="454"/>
      <c r="AC752" s="454"/>
      <c r="AD752" s="454"/>
      <c r="AE752" s="454"/>
      <c r="AK752" s="290"/>
      <c r="AN752" s="34"/>
    </row>
    <row r="753" spans="1:40" ht="15.75" customHeight="1">
      <c r="A753" s="454"/>
      <c r="B753" s="454"/>
      <c r="C753" s="454"/>
      <c r="D753" s="454"/>
      <c r="E753" s="454"/>
      <c r="F753" s="454"/>
      <c r="G753" s="454"/>
      <c r="H753" s="454"/>
      <c r="I753" s="454"/>
      <c r="J753" s="454"/>
      <c r="K753" s="454"/>
      <c r="L753" s="454"/>
      <c r="M753" s="454"/>
      <c r="N753" s="454"/>
      <c r="O753" s="454"/>
      <c r="P753" s="454"/>
      <c r="Q753" s="454"/>
      <c r="R753" s="454"/>
      <c r="S753" s="454"/>
      <c r="T753" s="454"/>
      <c r="U753" s="454"/>
      <c r="V753" s="454"/>
      <c r="W753" s="454"/>
      <c r="Y753" s="459"/>
      <c r="Z753" s="454"/>
      <c r="AA753" s="224"/>
      <c r="AB753" s="454"/>
      <c r="AC753" s="454"/>
      <c r="AD753" s="454"/>
      <c r="AE753" s="454"/>
      <c r="AK753" s="290"/>
      <c r="AN753" s="34"/>
    </row>
    <row r="754" spans="1:40" ht="15.75" customHeight="1">
      <c r="A754" s="454"/>
      <c r="B754" s="454"/>
      <c r="C754" s="454"/>
      <c r="D754" s="454"/>
      <c r="E754" s="454"/>
      <c r="F754" s="454"/>
      <c r="G754" s="454"/>
      <c r="H754" s="454"/>
      <c r="I754" s="454"/>
      <c r="J754" s="454"/>
      <c r="K754" s="454"/>
      <c r="L754" s="454"/>
      <c r="M754" s="454"/>
      <c r="N754" s="454"/>
      <c r="O754" s="454"/>
      <c r="P754" s="454"/>
      <c r="Q754" s="454"/>
      <c r="R754" s="454"/>
      <c r="S754" s="454"/>
      <c r="T754" s="454"/>
      <c r="U754" s="454"/>
      <c r="V754" s="454"/>
      <c r="W754" s="454"/>
      <c r="Y754" s="459"/>
      <c r="Z754" s="454"/>
      <c r="AA754" s="224"/>
      <c r="AB754" s="454"/>
      <c r="AC754" s="454"/>
      <c r="AD754" s="454"/>
      <c r="AE754" s="454"/>
      <c r="AK754" s="290"/>
      <c r="AN754" s="34"/>
    </row>
    <row r="755" spans="1:40" ht="15.75" customHeight="1">
      <c r="A755" s="454"/>
      <c r="B755" s="454"/>
      <c r="C755" s="454"/>
      <c r="D755" s="454"/>
      <c r="E755" s="454"/>
      <c r="F755" s="454"/>
      <c r="G755" s="454"/>
      <c r="H755" s="454"/>
      <c r="I755" s="454"/>
      <c r="J755" s="454"/>
      <c r="K755" s="454"/>
      <c r="L755" s="454"/>
      <c r="M755" s="454"/>
      <c r="N755" s="454"/>
      <c r="O755" s="454"/>
      <c r="P755" s="454"/>
      <c r="Q755" s="454"/>
      <c r="R755" s="454"/>
      <c r="S755" s="454"/>
      <c r="T755" s="454"/>
      <c r="U755" s="454"/>
      <c r="V755" s="454"/>
      <c r="W755" s="454"/>
      <c r="Y755" s="459"/>
      <c r="Z755" s="454"/>
      <c r="AA755" s="224"/>
      <c r="AB755" s="454"/>
      <c r="AC755" s="454"/>
      <c r="AD755" s="454"/>
      <c r="AE755" s="454"/>
      <c r="AK755" s="290"/>
      <c r="AN755" s="34"/>
    </row>
    <row r="756" spans="1:40" ht="15.75" customHeight="1">
      <c r="A756" s="454"/>
      <c r="B756" s="454"/>
      <c r="C756" s="454"/>
      <c r="D756" s="454"/>
      <c r="E756" s="454"/>
      <c r="F756" s="454"/>
      <c r="G756" s="454"/>
      <c r="H756" s="454"/>
      <c r="I756" s="454"/>
      <c r="J756" s="454"/>
      <c r="K756" s="454"/>
      <c r="L756" s="454"/>
      <c r="M756" s="454"/>
      <c r="N756" s="454"/>
      <c r="O756" s="454"/>
      <c r="P756" s="454"/>
      <c r="Q756" s="454"/>
      <c r="R756" s="454"/>
      <c r="S756" s="454"/>
      <c r="T756" s="454"/>
      <c r="U756" s="454"/>
      <c r="V756" s="454"/>
      <c r="W756" s="454"/>
      <c r="Y756" s="459"/>
      <c r="Z756" s="454"/>
      <c r="AA756" s="224"/>
      <c r="AB756" s="454"/>
      <c r="AC756" s="454"/>
      <c r="AD756" s="454"/>
      <c r="AE756" s="454"/>
      <c r="AK756" s="290"/>
      <c r="AN756" s="34"/>
    </row>
    <row r="757" spans="1:40" ht="15.75" customHeight="1">
      <c r="A757" s="454"/>
      <c r="B757" s="454"/>
      <c r="C757" s="454"/>
      <c r="D757" s="454"/>
      <c r="E757" s="454"/>
      <c r="F757" s="454"/>
      <c r="G757" s="454"/>
      <c r="H757" s="454"/>
      <c r="I757" s="454"/>
      <c r="J757" s="454"/>
      <c r="K757" s="454"/>
      <c r="L757" s="454"/>
      <c r="M757" s="454"/>
      <c r="N757" s="454"/>
      <c r="O757" s="454"/>
      <c r="P757" s="454"/>
      <c r="Q757" s="454"/>
      <c r="R757" s="454"/>
      <c r="S757" s="454"/>
      <c r="T757" s="454"/>
      <c r="U757" s="454"/>
      <c r="V757" s="454"/>
      <c r="W757" s="454"/>
      <c r="Y757" s="459"/>
      <c r="Z757" s="454"/>
      <c r="AA757" s="224"/>
      <c r="AB757" s="454"/>
      <c r="AC757" s="454"/>
      <c r="AD757" s="454"/>
      <c r="AE757" s="454"/>
      <c r="AK757" s="290"/>
      <c r="AN757" s="34"/>
    </row>
    <row r="758" spans="1:40" ht="15.75" customHeight="1">
      <c r="A758" s="454"/>
      <c r="B758" s="454"/>
      <c r="C758" s="454"/>
      <c r="D758" s="454"/>
      <c r="E758" s="454"/>
      <c r="F758" s="454"/>
      <c r="G758" s="454"/>
      <c r="H758" s="454"/>
      <c r="I758" s="454"/>
      <c r="J758" s="454"/>
      <c r="K758" s="454"/>
      <c r="L758" s="454"/>
      <c r="M758" s="454"/>
      <c r="N758" s="454"/>
      <c r="O758" s="454"/>
      <c r="P758" s="454"/>
      <c r="Q758" s="454"/>
      <c r="R758" s="454"/>
      <c r="S758" s="454"/>
      <c r="T758" s="454"/>
      <c r="U758" s="454"/>
      <c r="V758" s="454"/>
      <c r="W758" s="454"/>
      <c r="Y758" s="459"/>
      <c r="Z758" s="454"/>
      <c r="AA758" s="224"/>
      <c r="AB758" s="454"/>
      <c r="AC758" s="454"/>
      <c r="AD758" s="454"/>
      <c r="AE758" s="454"/>
      <c r="AK758" s="290"/>
      <c r="AN758" s="34"/>
    </row>
    <row r="759" spans="1:40" ht="15.75" customHeight="1">
      <c r="A759" s="454"/>
      <c r="B759" s="454"/>
      <c r="C759" s="454"/>
      <c r="D759" s="454"/>
      <c r="E759" s="454"/>
      <c r="F759" s="454"/>
      <c r="G759" s="454"/>
      <c r="H759" s="454"/>
      <c r="I759" s="454"/>
      <c r="J759" s="454"/>
      <c r="K759" s="454"/>
      <c r="L759" s="454"/>
      <c r="M759" s="454"/>
      <c r="N759" s="454"/>
      <c r="O759" s="454"/>
      <c r="P759" s="454"/>
      <c r="Q759" s="454"/>
      <c r="R759" s="454"/>
      <c r="S759" s="454"/>
      <c r="T759" s="454"/>
      <c r="U759" s="454"/>
      <c r="V759" s="454"/>
      <c r="W759" s="454"/>
      <c r="Y759" s="459"/>
      <c r="Z759" s="454"/>
      <c r="AA759" s="224"/>
      <c r="AB759" s="454"/>
      <c r="AC759" s="454"/>
      <c r="AD759" s="454"/>
      <c r="AE759" s="454"/>
      <c r="AK759" s="290"/>
      <c r="AN759" s="34"/>
    </row>
    <row r="760" spans="1:40" ht="15.75" customHeight="1">
      <c r="A760" s="454"/>
      <c r="B760" s="454"/>
      <c r="C760" s="454"/>
      <c r="D760" s="454"/>
      <c r="E760" s="454"/>
      <c r="F760" s="454"/>
      <c r="G760" s="454"/>
      <c r="H760" s="454"/>
      <c r="I760" s="454"/>
      <c r="J760" s="454"/>
      <c r="K760" s="454"/>
      <c r="L760" s="454"/>
      <c r="M760" s="454"/>
      <c r="N760" s="454"/>
      <c r="O760" s="454"/>
      <c r="P760" s="454"/>
      <c r="Q760" s="454"/>
      <c r="R760" s="454"/>
      <c r="S760" s="454"/>
      <c r="T760" s="454"/>
      <c r="U760" s="454"/>
      <c r="V760" s="454"/>
      <c r="W760" s="454"/>
      <c r="Y760" s="459"/>
      <c r="Z760" s="454"/>
      <c r="AA760" s="224"/>
      <c r="AB760" s="454"/>
      <c r="AC760" s="454"/>
      <c r="AD760" s="454"/>
      <c r="AE760" s="454"/>
      <c r="AK760" s="290"/>
      <c r="AN760" s="34"/>
    </row>
    <row r="761" spans="1:40" ht="15.75" customHeight="1">
      <c r="A761" s="454"/>
      <c r="B761" s="454"/>
      <c r="C761" s="454"/>
      <c r="D761" s="454"/>
      <c r="E761" s="454"/>
      <c r="F761" s="454"/>
      <c r="G761" s="454"/>
      <c r="H761" s="454"/>
      <c r="I761" s="454"/>
      <c r="J761" s="454"/>
      <c r="K761" s="454"/>
      <c r="L761" s="454"/>
      <c r="M761" s="454"/>
      <c r="N761" s="454"/>
      <c r="O761" s="454"/>
      <c r="P761" s="454"/>
      <c r="Q761" s="454"/>
      <c r="R761" s="454"/>
      <c r="S761" s="454"/>
      <c r="T761" s="454"/>
      <c r="U761" s="454"/>
      <c r="V761" s="454"/>
      <c r="W761" s="454"/>
      <c r="Y761" s="459"/>
      <c r="Z761" s="454"/>
      <c r="AA761" s="224"/>
      <c r="AB761" s="454"/>
      <c r="AC761" s="454"/>
      <c r="AD761" s="454"/>
      <c r="AE761" s="454"/>
      <c r="AK761" s="290"/>
      <c r="AN761" s="34"/>
    </row>
    <row r="762" spans="1:40" ht="15.75" customHeight="1">
      <c r="A762" s="454"/>
      <c r="B762" s="454"/>
      <c r="C762" s="454"/>
      <c r="D762" s="454"/>
      <c r="E762" s="454"/>
      <c r="F762" s="454"/>
      <c r="G762" s="454"/>
      <c r="H762" s="454"/>
      <c r="I762" s="454"/>
      <c r="J762" s="454"/>
      <c r="K762" s="454"/>
      <c r="L762" s="454"/>
      <c r="M762" s="454"/>
      <c r="N762" s="454"/>
      <c r="O762" s="454"/>
      <c r="P762" s="454"/>
      <c r="Q762" s="454"/>
      <c r="R762" s="454"/>
      <c r="S762" s="454"/>
      <c r="T762" s="454"/>
      <c r="U762" s="454"/>
      <c r="V762" s="454"/>
      <c r="W762" s="454"/>
      <c r="Y762" s="459"/>
      <c r="Z762" s="454"/>
      <c r="AA762" s="224"/>
      <c r="AB762" s="454"/>
      <c r="AC762" s="454"/>
      <c r="AD762" s="454"/>
      <c r="AE762" s="454"/>
      <c r="AK762" s="290"/>
      <c r="AN762" s="34"/>
    </row>
    <row r="763" spans="1:40" ht="15.75" customHeight="1">
      <c r="A763" s="454"/>
      <c r="B763" s="454"/>
      <c r="C763" s="454"/>
      <c r="D763" s="454"/>
      <c r="E763" s="454"/>
      <c r="F763" s="454"/>
      <c r="G763" s="454"/>
      <c r="H763" s="454"/>
      <c r="I763" s="454"/>
      <c r="J763" s="454"/>
      <c r="K763" s="454"/>
      <c r="L763" s="454"/>
      <c r="M763" s="454"/>
      <c r="N763" s="454"/>
      <c r="O763" s="454"/>
      <c r="P763" s="454"/>
      <c r="Q763" s="454"/>
      <c r="R763" s="454"/>
      <c r="S763" s="454"/>
      <c r="T763" s="454"/>
      <c r="U763" s="454"/>
      <c r="V763" s="454"/>
      <c r="W763" s="454"/>
      <c r="Y763" s="459"/>
      <c r="Z763" s="454"/>
      <c r="AA763" s="224"/>
      <c r="AB763" s="454"/>
      <c r="AC763" s="454"/>
      <c r="AD763" s="454"/>
      <c r="AE763" s="454"/>
      <c r="AK763" s="290"/>
      <c r="AN763" s="34"/>
    </row>
    <row r="764" spans="1:40" ht="15.75" customHeight="1">
      <c r="A764" s="454"/>
      <c r="B764" s="454"/>
      <c r="C764" s="454"/>
      <c r="D764" s="454"/>
      <c r="E764" s="454"/>
      <c r="F764" s="454"/>
      <c r="G764" s="454"/>
      <c r="H764" s="454"/>
      <c r="I764" s="454"/>
      <c r="J764" s="454"/>
      <c r="K764" s="454"/>
      <c r="L764" s="454"/>
      <c r="M764" s="454"/>
      <c r="N764" s="454"/>
      <c r="O764" s="454"/>
      <c r="P764" s="454"/>
      <c r="Q764" s="454"/>
      <c r="R764" s="454"/>
      <c r="S764" s="454"/>
      <c r="T764" s="454"/>
      <c r="U764" s="454"/>
      <c r="V764" s="454"/>
      <c r="W764" s="454"/>
      <c r="Y764" s="459"/>
      <c r="Z764" s="454"/>
      <c r="AA764" s="224"/>
      <c r="AB764" s="454"/>
      <c r="AC764" s="454"/>
      <c r="AD764" s="454"/>
      <c r="AE764" s="454"/>
      <c r="AK764" s="290"/>
      <c r="AN764" s="34"/>
    </row>
    <row r="765" spans="1:40" ht="15.75" customHeight="1">
      <c r="A765" s="454"/>
      <c r="B765" s="454"/>
      <c r="C765" s="454"/>
      <c r="D765" s="454"/>
      <c r="E765" s="454"/>
      <c r="F765" s="454"/>
      <c r="G765" s="454"/>
      <c r="H765" s="454"/>
      <c r="I765" s="454"/>
      <c r="J765" s="454"/>
      <c r="K765" s="454"/>
      <c r="L765" s="454"/>
      <c r="M765" s="454"/>
      <c r="N765" s="454"/>
      <c r="O765" s="454"/>
      <c r="P765" s="454"/>
      <c r="Q765" s="454"/>
      <c r="R765" s="454"/>
      <c r="S765" s="454"/>
      <c r="T765" s="454"/>
      <c r="U765" s="454"/>
      <c r="V765" s="454"/>
      <c r="W765" s="454"/>
      <c r="Y765" s="459"/>
      <c r="Z765" s="454"/>
      <c r="AA765" s="224"/>
      <c r="AB765" s="454"/>
      <c r="AC765" s="454"/>
      <c r="AD765" s="454"/>
      <c r="AE765" s="454"/>
      <c r="AK765" s="290"/>
      <c r="AN765" s="34"/>
    </row>
    <row r="766" spans="1:40" ht="15.75" customHeight="1">
      <c r="A766" s="454"/>
      <c r="B766" s="454"/>
      <c r="C766" s="454"/>
      <c r="D766" s="454"/>
      <c r="E766" s="454"/>
      <c r="F766" s="454"/>
      <c r="G766" s="454"/>
      <c r="H766" s="454"/>
      <c r="I766" s="454"/>
      <c r="J766" s="454"/>
      <c r="K766" s="454"/>
      <c r="L766" s="454"/>
      <c r="M766" s="454"/>
      <c r="N766" s="454"/>
      <c r="O766" s="454"/>
      <c r="P766" s="454"/>
      <c r="Q766" s="454"/>
      <c r="R766" s="454"/>
      <c r="S766" s="454"/>
      <c r="T766" s="454"/>
      <c r="U766" s="454"/>
      <c r="V766" s="454"/>
      <c r="W766" s="454"/>
      <c r="Y766" s="459"/>
      <c r="Z766" s="454"/>
      <c r="AA766" s="224"/>
      <c r="AB766" s="454"/>
      <c r="AC766" s="454"/>
      <c r="AD766" s="454"/>
      <c r="AE766" s="454"/>
      <c r="AK766" s="290"/>
      <c r="AN766" s="34"/>
    </row>
    <row r="767" spans="1:40" ht="15.75" customHeight="1">
      <c r="A767" s="454"/>
      <c r="B767" s="454"/>
      <c r="C767" s="454"/>
      <c r="D767" s="454"/>
      <c r="E767" s="454"/>
      <c r="F767" s="454"/>
      <c r="G767" s="454"/>
      <c r="H767" s="454"/>
      <c r="I767" s="454"/>
      <c r="J767" s="454"/>
      <c r="K767" s="454"/>
      <c r="L767" s="454"/>
      <c r="M767" s="454"/>
      <c r="N767" s="454"/>
      <c r="O767" s="454"/>
      <c r="P767" s="454"/>
      <c r="Q767" s="454"/>
      <c r="R767" s="454"/>
      <c r="S767" s="454"/>
      <c r="T767" s="454"/>
      <c r="U767" s="454"/>
      <c r="V767" s="454"/>
      <c r="W767" s="454"/>
      <c r="Y767" s="459"/>
      <c r="Z767" s="454"/>
      <c r="AA767" s="224"/>
      <c r="AB767" s="454"/>
      <c r="AC767" s="454"/>
      <c r="AD767" s="454"/>
      <c r="AE767" s="454"/>
      <c r="AK767" s="290"/>
      <c r="AN767" s="34"/>
    </row>
    <row r="768" spans="1:40" ht="15.75" customHeight="1">
      <c r="A768" s="454"/>
      <c r="B768" s="454"/>
      <c r="C768" s="454"/>
      <c r="D768" s="454"/>
      <c r="E768" s="454"/>
      <c r="F768" s="454"/>
      <c r="G768" s="454"/>
      <c r="H768" s="454"/>
      <c r="I768" s="454"/>
      <c r="J768" s="454"/>
      <c r="K768" s="454"/>
      <c r="L768" s="454"/>
      <c r="M768" s="454"/>
      <c r="N768" s="454"/>
      <c r="O768" s="454"/>
      <c r="P768" s="454"/>
      <c r="Q768" s="454"/>
      <c r="R768" s="454"/>
      <c r="S768" s="454"/>
      <c r="T768" s="454"/>
      <c r="U768" s="454"/>
      <c r="V768" s="454"/>
      <c r="W768" s="454"/>
      <c r="Y768" s="459"/>
      <c r="Z768" s="454"/>
      <c r="AA768" s="224"/>
      <c r="AB768" s="454"/>
      <c r="AC768" s="454"/>
      <c r="AD768" s="454"/>
      <c r="AE768" s="454"/>
      <c r="AK768" s="290"/>
      <c r="AN768" s="34"/>
    </row>
    <row r="769" spans="1:40" ht="15.75" customHeight="1">
      <c r="A769" s="454"/>
      <c r="B769" s="454"/>
      <c r="C769" s="454"/>
      <c r="D769" s="454"/>
      <c r="E769" s="454"/>
      <c r="F769" s="454"/>
      <c r="G769" s="454"/>
      <c r="H769" s="454"/>
      <c r="I769" s="454"/>
      <c r="J769" s="454"/>
      <c r="K769" s="454"/>
      <c r="L769" s="454"/>
      <c r="M769" s="454"/>
      <c r="N769" s="454"/>
      <c r="O769" s="454"/>
      <c r="P769" s="454"/>
      <c r="Q769" s="454"/>
      <c r="R769" s="454"/>
      <c r="S769" s="454"/>
      <c r="T769" s="454"/>
      <c r="U769" s="454"/>
      <c r="V769" s="454"/>
      <c r="W769" s="454"/>
      <c r="Y769" s="459"/>
      <c r="Z769" s="454"/>
      <c r="AA769" s="224"/>
      <c r="AB769" s="454"/>
      <c r="AC769" s="454"/>
      <c r="AD769" s="454"/>
      <c r="AE769" s="454"/>
      <c r="AK769" s="290"/>
      <c r="AN769" s="34"/>
    </row>
    <row r="770" spans="1:40" ht="15.75" customHeight="1">
      <c r="A770" s="454"/>
      <c r="B770" s="454"/>
      <c r="C770" s="454"/>
      <c r="D770" s="454"/>
      <c r="E770" s="454"/>
      <c r="F770" s="454"/>
      <c r="G770" s="454"/>
      <c r="H770" s="454"/>
      <c r="I770" s="454"/>
      <c r="J770" s="454"/>
      <c r="K770" s="454"/>
      <c r="L770" s="454"/>
      <c r="M770" s="454"/>
      <c r="N770" s="454"/>
      <c r="O770" s="454"/>
      <c r="P770" s="454"/>
      <c r="Q770" s="454"/>
      <c r="R770" s="454"/>
      <c r="S770" s="454"/>
      <c r="T770" s="454"/>
      <c r="U770" s="454"/>
      <c r="V770" s="454"/>
      <c r="W770" s="454"/>
      <c r="Y770" s="459"/>
      <c r="Z770" s="454"/>
      <c r="AA770" s="224"/>
      <c r="AB770" s="454"/>
      <c r="AC770" s="454"/>
      <c r="AD770" s="454"/>
      <c r="AE770" s="454"/>
      <c r="AK770" s="290"/>
      <c r="AN770" s="34"/>
    </row>
    <row r="771" spans="1:40" ht="15.75" customHeight="1">
      <c r="A771" s="454"/>
      <c r="B771" s="454"/>
      <c r="C771" s="454"/>
      <c r="D771" s="454"/>
      <c r="E771" s="454"/>
      <c r="F771" s="454"/>
      <c r="G771" s="454"/>
      <c r="H771" s="454"/>
      <c r="I771" s="454"/>
      <c r="J771" s="454"/>
      <c r="K771" s="454"/>
      <c r="L771" s="454"/>
      <c r="M771" s="454"/>
      <c r="N771" s="454"/>
      <c r="O771" s="454"/>
      <c r="P771" s="454"/>
      <c r="Q771" s="454"/>
      <c r="R771" s="454"/>
      <c r="S771" s="454"/>
      <c r="T771" s="454"/>
      <c r="U771" s="454"/>
      <c r="V771" s="454"/>
      <c r="W771" s="454"/>
      <c r="Y771" s="459"/>
      <c r="Z771" s="454"/>
      <c r="AA771" s="224"/>
      <c r="AB771" s="454"/>
      <c r="AC771" s="454"/>
      <c r="AD771" s="454"/>
      <c r="AE771" s="454"/>
      <c r="AK771" s="290"/>
      <c r="AN771" s="34"/>
    </row>
    <row r="772" spans="1:40" ht="15.75" customHeight="1">
      <c r="A772" s="454"/>
      <c r="B772" s="454"/>
      <c r="C772" s="454"/>
      <c r="D772" s="454"/>
      <c r="E772" s="454"/>
      <c r="F772" s="454"/>
      <c r="G772" s="454"/>
      <c r="H772" s="454"/>
      <c r="I772" s="454"/>
      <c r="J772" s="454"/>
      <c r="K772" s="454"/>
      <c r="L772" s="454"/>
      <c r="M772" s="454"/>
      <c r="N772" s="454"/>
      <c r="O772" s="454"/>
      <c r="P772" s="454"/>
      <c r="Q772" s="454"/>
      <c r="R772" s="454"/>
      <c r="S772" s="454"/>
      <c r="T772" s="454"/>
      <c r="U772" s="454"/>
      <c r="V772" s="454"/>
      <c r="W772" s="454"/>
      <c r="Y772" s="459"/>
      <c r="Z772" s="454"/>
      <c r="AA772" s="224"/>
      <c r="AB772" s="454"/>
      <c r="AC772" s="454"/>
      <c r="AD772" s="454"/>
      <c r="AE772" s="454"/>
      <c r="AK772" s="290"/>
      <c r="AN772" s="34"/>
    </row>
    <row r="773" spans="1:40" ht="15.75" customHeight="1">
      <c r="A773" s="454"/>
      <c r="B773" s="454"/>
      <c r="C773" s="454"/>
      <c r="D773" s="454"/>
      <c r="E773" s="454"/>
      <c r="F773" s="454"/>
      <c r="G773" s="454"/>
      <c r="H773" s="454"/>
      <c r="I773" s="454"/>
      <c r="J773" s="454"/>
      <c r="K773" s="454"/>
      <c r="L773" s="454"/>
      <c r="M773" s="454"/>
      <c r="N773" s="454"/>
      <c r="O773" s="454"/>
      <c r="P773" s="454"/>
      <c r="Q773" s="454"/>
      <c r="R773" s="454"/>
      <c r="S773" s="454"/>
      <c r="T773" s="454"/>
      <c r="U773" s="454"/>
      <c r="V773" s="454"/>
      <c r="W773" s="454"/>
      <c r="Y773" s="459"/>
      <c r="Z773" s="454"/>
      <c r="AA773" s="224"/>
      <c r="AB773" s="454"/>
      <c r="AC773" s="454"/>
      <c r="AD773" s="454"/>
      <c r="AE773" s="454"/>
      <c r="AK773" s="290"/>
      <c r="AN773" s="34"/>
    </row>
    <row r="774" spans="1:40" ht="15.75" customHeight="1">
      <c r="A774" s="454"/>
      <c r="B774" s="454"/>
      <c r="C774" s="454"/>
      <c r="D774" s="454"/>
      <c r="E774" s="454"/>
      <c r="F774" s="454"/>
      <c r="G774" s="454"/>
      <c r="H774" s="454"/>
      <c r="I774" s="454"/>
      <c r="J774" s="454"/>
      <c r="K774" s="454"/>
      <c r="L774" s="454"/>
      <c r="M774" s="454"/>
      <c r="N774" s="454"/>
      <c r="O774" s="454"/>
      <c r="P774" s="454"/>
      <c r="Q774" s="454"/>
      <c r="R774" s="454"/>
      <c r="S774" s="454"/>
      <c r="T774" s="454"/>
      <c r="U774" s="454"/>
      <c r="V774" s="454"/>
      <c r="W774" s="454"/>
      <c r="Y774" s="459"/>
      <c r="Z774" s="454"/>
      <c r="AA774" s="224"/>
      <c r="AB774" s="454"/>
      <c r="AC774" s="454"/>
      <c r="AD774" s="454"/>
      <c r="AE774" s="454"/>
      <c r="AK774" s="290"/>
      <c r="AN774" s="34"/>
    </row>
    <row r="775" spans="1:40" ht="15.75" customHeight="1">
      <c r="A775" s="454"/>
      <c r="B775" s="454"/>
      <c r="C775" s="454"/>
      <c r="D775" s="454"/>
      <c r="E775" s="454"/>
      <c r="F775" s="454"/>
      <c r="G775" s="454"/>
      <c r="H775" s="454"/>
      <c r="I775" s="454"/>
      <c r="J775" s="454"/>
      <c r="K775" s="454"/>
      <c r="L775" s="454"/>
      <c r="M775" s="454"/>
      <c r="N775" s="454"/>
      <c r="O775" s="454"/>
      <c r="P775" s="454"/>
      <c r="Q775" s="454"/>
      <c r="R775" s="454"/>
      <c r="S775" s="454"/>
      <c r="T775" s="454"/>
      <c r="U775" s="454"/>
      <c r="V775" s="454"/>
      <c r="W775" s="454"/>
      <c r="Y775" s="459"/>
      <c r="Z775" s="454"/>
      <c r="AA775" s="224"/>
      <c r="AB775" s="454"/>
      <c r="AC775" s="454"/>
      <c r="AD775" s="454"/>
      <c r="AE775" s="454"/>
      <c r="AK775" s="290"/>
      <c r="AN775" s="34"/>
    </row>
    <row r="776" spans="1:40" ht="15.75" customHeight="1">
      <c r="A776" s="454"/>
      <c r="B776" s="454"/>
      <c r="C776" s="454"/>
      <c r="D776" s="454"/>
      <c r="E776" s="454"/>
      <c r="F776" s="454"/>
      <c r="G776" s="454"/>
      <c r="H776" s="454"/>
      <c r="I776" s="454"/>
      <c r="J776" s="454"/>
      <c r="K776" s="454"/>
      <c r="L776" s="454"/>
      <c r="M776" s="454"/>
      <c r="N776" s="454"/>
      <c r="O776" s="454"/>
      <c r="P776" s="454"/>
      <c r="Q776" s="454"/>
      <c r="R776" s="454"/>
      <c r="S776" s="454"/>
      <c r="T776" s="454"/>
      <c r="U776" s="454"/>
      <c r="V776" s="454"/>
      <c r="W776" s="454"/>
      <c r="Y776" s="459"/>
      <c r="Z776" s="454"/>
      <c r="AA776" s="224"/>
      <c r="AB776" s="454"/>
      <c r="AC776" s="454"/>
      <c r="AD776" s="454"/>
      <c r="AE776" s="454"/>
      <c r="AK776" s="290"/>
      <c r="AN776" s="34"/>
    </row>
    <row r="777" spans="1:40" ht="15.75" customHeight="1">
      <c r="A777" s="454"/>
      <c r="B777" s="454"/>
      <c r="C777" s="454"/>
      <c r="D777" s="454"/>
      <c r="E777" s="454"/>
      <c r="F777" s="454"/>
      <c r="G777" s="454"/>
      <c r="H777" s="454"/>
      <c r="I777" s="454"/>
      <c r="J777" s="454"/>
      <c r="K777" s="454"/>
      <c r="L777" s="454"/>
      <c r="M777" s="454"/>
      <c r="N777" s="454"/>
      <c r="O777" s="454"/>
      <c r="P777" s="454"/>
      <c r="Q777" s="454"/>
      <c r="R777" s="454"/>
      <c r="S777" s="454"/>
      <c r="T777" s="454"/>
      <c r="U777" s="454"/>
      <c r="V777" s="454"/>
      <c r="W777" s="454"/>
      <c r="Y777" s="459"/>
      <c r="Z777" s="454"/>
      <c r="AA777" s="224"/>
      <c r="AB777" s="454"/>
      <c r="AC777" s="454"/>
      <c r="AD777" s="454"/>
      <c r="AE777" s="454"/>
      <c r="AK777" s="290"/>
      <c r="AN777" s="34"/>
    </row>
    <row r="778" spans="1:40" ht="15.75" customHeight="1">
      <c r="A778" s="454"/>
      <c r="B778" s="454"/>
      <c r="C778" s="454"/>
      <c r="D778" s="454"/>
      <c r="E778" s="454"/>
      <c r="F778" s="454"/>
      <c r="G778" s="454"/>
      <c r="H778" s="454"/>
      <c r="I778" s="454"/>
      <c r="J778" s="454"/>
      <c r="K778" s="454"/>
      <c r="L778" s="454"/>
      <c r="M778" s="454"/>
      <c r="N778" s="454"/>
      <c r="O778" s="454"/>
      <c r="P778" s="454"/>
      <c r="Q778" s="454"/>
      <c r="R778" s="454"/>
      <c r="S778" s="454"/>
      <c r="T778" s="454"/>
      <c r="U778" s="454"/>
      <c r="V778" s="454"/>
      <c r="W778" s="454"/>
      <c r="Y778" s="459"/>
      <c r="Z778" s="454"/>
      <c r="AA778" s="224"/>
      <c r="AB778" s="454"/>
      <c r="AC778" s="454"/>
      <c r="AD778" s="454"/>
      <c r="AE778" s="454"/>
      <c r="AK778" s="290"/>
      <c r="AN778" s="34"/>
    </row>
    <row r="779" spans="1:40" ht="15.75" customHeight="1">
      <c r="A779" s="454"/>
      <c r="B779" s="454"/>
      <c r="C779" s="454"/>
      <c r="D779" s="454"/>
      <c r="E779" s="454"/>
      <c r="F779" s="454"/>
      <c r="G779" s="454"/>
      <c r="H779" s="454"/>
      <c r="I779" s="454"/>
      <c r="J779" s="454"/>
      <c r="K779" s="454"/>
      <c r="L779" s="454"/>
      <c r="M779" s="454"/>
      <c r="N779" s="454"/>
      <c r="O779" s="454"/>
      <c r="P779" s="454"/>
      <c r="Q779" s="454"/>
      <c r="R779" s="454"/>
      <c r="S779" s="454"/>
      <c r="T779" s="454"/>
      <c r="U779" s="454"/>
      <c r="V779" s="454"/>
      <c r="W779" s="454"/>
      <c r="Y779" s="459"/>
      <c r="Z779" s="454"/>
      <c r="AA779" s="224"/>
      <c r="AB779" s="454"/>
      <c r="AC779" s="454"/>
      <c r="AD779" s="454"/>
      <c r="AE779" s="454"/>
      <c r="AK779" s="290"/>
      <c r="AN779" s="34"/>
    </row>
    <row r="780" spans="1:40" ht="15.75" customHeight="1">
      <c r="A780" s="454"/>
      <c r="B780" s="454"/>
      <c r="C780" s="454"/>
      <c r="D780" s="454"/>
      <c r="E780" s="454"/>
      <c r="F780" s="454"/>
      <c r="G780" s="454"/>
      <c r="H780" s="454"/>
      <c r="I780" s="454"/>
      <c r="J780" s="454"/>
      <c r="K780" s="454"/>
      <c r="L780" s="454"/>
      <c r="M780" s="454"/>
      <c r="N780" s="454"/>
      <c r="O780" s="454"/>
      <c r="P780" s="454"/>
      <c r="Q780" s="454"/>
      <c r="R780" s="454"/>
      <c r="S780" s="454"/>
      <c r="T780" s="454"/>
      <c r="U780" s="454"/>
      <c r="V780" s="454"/>
      <c r="W780" s="454"/>
      <c r="Y780" s="459"/>
      <c r="Z780" s="454"/>
      <c r="AA780" s="224"/>
      <c r="AB780" s="454"/>
      <c r="AC780" s="454"/>
      <c r="AD780" s="454"/>
      <c r="AE780" s="454"/>
      <c r="AK780" s="290"/>
      <c r="AN780" s="34"/>
    </row>
    <row r="781" spans="1:40" ht="15.75" customHeight="1">
      <c r="A781" s="454"/>
      <c r="B781" s="454"/>
      <c r="C781" s="454"/>
      <c r="D781" s="454"/>
      <c r="E781" s="454"/>
      <c r="F781" s="454"/>
      <c r="G781" s="454"/>
      <c r="H781" s="454"/>
      <c r="I781" s="454"/>
      <c r="J781" s="454"/>
      <c r="K781" s="454"/>
      <c r="L781" s="454"/>
      <c r="M781" s="454"/>
      <c r="N781" s="454"/>
      <c r="O781" s="454"/>
      <c r="P781" s="454"/>
      <c r="Q781" s="454"/>
      <c r="R781" s="454"/>
      <c r="S781" s="454"/>
      <c r="T781" s="454"/>
      <c r="U781" s="454"/>
      <c r="V781" s="454"/>
      <c r="W781" s="454"/>
      <c r="Y781" s="459"/>
      <c r="Z781" s="454"/>
      <c r="AA781" s="224"/>
      <c r="AB781" s="454"/>
      <c r="AC781" s="454"/>
      <c r="AD781" s="454"/>
      <c r="AE781" s="454"/>
      <c r="AK781" s="290"/>
      <c r="AN781" s="34"/>
    </row>
    <row r="782" spans="1:40" ht="15.75" customHeight="1">
      <c r="A782" s="454"/>
      <c r="B782" s="454"/>
      <c r="C782" s="454"/>
      <c r="D782" s="454"/>
      <c r="E782" s="454"/>
      <c r="F782" s="454"/>
      <c r="G782" s="454"/>
      <c r="H782" s="454"/>
      <c r="I782" s="454"/>
      <c r="J782" s="454"/>
      <c r="K782" s="454"/>
      <c r="L782" s="454"/>
      <c r="M782" s="454"/>
      <c r="N782" s="454"/>
      <c r="O782" s="454"/>
      <c r="P782" s="454"/>
      <c r="Q782" s="454"/>
      <c r="R782" s="454"/>
      <c r="S782" s="454"/>
      <c r="T782" s="454"/>
      <c r="U782" s="454"/>
      <c r="V782" s="454"/>
      <c r="W782" s="454"/>
      <c r="Y782" s="459"/>
      <c r="Z782" s="454"/>
      <c r="AA782" s="224"/>
      <c r="AB782" s="454"/>
      <c r="AC782" s="454"/>
      <c r="AD782" s="454"/>
      <c r="AE782" s="454"/>
      <c r="AK782" s="290"/>
      <c r="AN782" s="34"/>
    </row>
    <row r="783" spans="1:40" ht="15.75" customHeight="1">
      <c r="A783" s="454"/>
      <c r="B783" s="454"/>
      <c r="C783" s="454"/>
      <c r="D783" s="454"/>
      <c r="E783" s="454"/>
      <c r="F783" s="454"/>
      <c r="G783" s="454"/>
      <c r="H783" s="454"/>
      <c r="I783" s="454"/>
      <c r="J783" s="454"/>
      <c r="K783" s="454"/>
      <c r="L783" s="454"/>
      <c r="M783" s="454"/>
      <c r="N783" s="454"/>
      <c r="O783" s="454"/>
      <c r="P783" s="454"/>
      <c r="Q783" s="454"/>
      <c r="R783" s="454"/>
      <c r="S783" s="454"/>
      <c r="T783" s="454"/>
      <c r="U783" s="454"/>
      <c r="V783" s="454"/>
      <c r="W783" s="454"/>
      <c r="Y783" s="459"/>
      <c r="Z783" s="454"/>
      <c r="AA783" s="224"/>
      <c r="AB783" s="454"/>
      <c r="AC783" s="454"/>
      <c r="AD783" s="454"/>
      <c r="AE783" s="454"/>
      <c r="AK783" s="290"/>
      <c r="AN783" s="34"/>
    </row>
    <row r="784" spans="1:40" ht="15.75" customHeight="1">
      <c r="A784" s="454"/>
      <c r="B784" s="454"/>
      <c r="C784" s="454"/>
      <c r="D784" s="454"/>
      <c r="E784" s="454"/>
      <c r="F784" s="454"/>
      <c r="G784" s="454"/>
      <c r="H784" s="454"/>
      <c r="I784" s="454"/>
      <c r="J784" s="454"/>
      <c r="K784" s="454"/>
      <c r="L784" s="454"/>
      <c r="M784" s="454"/>
      <c r="N784" s="454"/>
      <c r="O784" s="454"/>
      <c r="P784" s="454"/>
      <c r="Q784" s="454"/>
      <c r="R784" s="454"/>
      <c r="S784" s="454"/>
      <c r="T784" s="454"/>
      <c r="U784" s="454"/>
      <c r="V784" s="454"/>
      <c r="W784" s="454"/>
      <c r="Y784" s="459"/>
      <c r="Z784" s="454"/>
      <c r="AA784" s="224"/>
      <c r="AB784" s="454"/>
      <c r="AC784" s="454"/>
      <c r="AD784" s="454"/>
      <c r="AE784" s="454"/>
      <c r="AK784" s="290"/>
      <c r="AN784" s="34"/>
    </row>
    <row r="785" spans="1:40" ht="15.75" customHeight="1">
      <c r="A785" s="454"/>
      <c r="B785" s="454"/>
      <c r="C785" s="454"/>
      <c r="D785" s="454"/>
      <c r="E785" s="454"/>
      <c r="F785" s="454"/>
      <c r="G785" s="454"/>
      <c r="H785" s="454"/>
      <c r="I785" s="454"/>
      <c r="J785" s="454"/>
      <c r="K785" s="454"/>
      <c r="L785" s="454"/>
      <c r="M785" s="454"/>
      <c r="N785" s="454"/>
      <c r="O785" s="454"/>
      <c r="P785" s="454"/>
      <c r="Q785" s="454"/>
      <c r="R785" s="454"/>
      <c r="S785" s="454"/>
      <c r="T785" s="454"/>
      <c r="U785" s="454"/>
      <c r="V785" s="454"/>
      <c r="W785" s="454"/>
      <c r="Y785" s="459"/>
      <c r="Z785" s="454"/>
      <c r="AA785" s="224"/>
      <c r="AB785" s="454"/>
      <c r="AC785" s="454"/>
      <c r="AD785" s="454"/>
      <c r="AE785" s="454"/>
      <c r="AK785" s="290"/>
      <c r="AN785" s="34"/>
    </row>
    <row r="786" spans="1:40" ht="15.75" customHeight="1">
      <c r="A786" s="454"/>
      <c r="B786" s="454"/>
      <c r="C786" s="454"/>
      <c r="D786" s="454"/>
      <c r="E786" s="454"/>
      <c r="F786" s="454"/>
      <c r="G786" s="454"/>
      <c r="H786" s="454"/>
      <c r="I786" s="454"/>
      <c r="J786" s="454"/>
      <c r="K786" s="454"/>
      <c r="L786" s="454"/>
      <c r="M786" s="454"/>
      <c r="N786" s="454"/>
      <c r="O786" s="454"/>
      <c r="P786" s="454"/>
      <c r="Q786" s="454"/>
      <c r="R786" s="454"/>
      <c r="S786" s="454"/>
      <c r="T786" s="454"/>
      <c r="U786" s="454"/>
      <c r="V786" s="454"/>
      <c r="W786" s="454"/>
      <c r="Y786" s="459"/>
      <c r="Z786" s="454"/>
      <c r="AA786" s="224"/>
      <c r="AB786" s="454"/>
      <c r="AC786" s="454"/>
      <c r="AD786" s="454"/>
      <c r="AE786" s="454"/>
      <c r="AK786" s="290"/>
      <c r="AN786" s="34"/>
    </row>
    <row r="787" spans="1:40" ht="15.75" customHeight="1">
      <c r="A787" s="454"/>
      <c r="B787" s="454"/>
      <c r="C787" s="454"/>
      <c r="D787" s="454"/>
      <c r="E787" s="454"/>
      <c r="F787" s="454"/>
      <c r="G787" s="454"/>
      <c r="H787" s="454"/>
      <c r="I787" s="454"/>
      <c r="J787" s="454"/>
      <c r="K787" s="454"/>
      <c r="L787" s="454"/>
      <c r="M787" s="454"/>
      <c r="N787" s="454"/>
      <c r="O787" s="454"/>
      <c r="P787" s="454"/>
      <c r="Q787" s="454"/>
      <c r="R787" s="454"/>
      <c r="S787" s="454"/>
      <c r="T787" s="454"/>
      <c r="U787" s="454"/>
      <c r="V787" s="454"/>
      <c r="W787" s="454"/>
      <c r="Y787" s="459"/>
      <c r="Z787" s="454"/>
      <c r="AA787" s="224"/>
      <c r="AB787" s="454"/>
      <c r="AC787" s="454"/>
      <c r="AD787" s="454"/>
      <c r="AE787" s="454"/>
      <c r="AK787" s="290"/>
      <c r="AN787" s="34"/>
    </row>
    <row r="788" spans="1:40" ht="15.75" customHeight="1">
      <c r="A788" s="454"/>
      <c r="B788" s="454"/>
      <c r="C788" s="454"/>
      <c r="D788" s="454"/>
      <c r="E788" s="454"/>
      <c r="F788" s="454"/>
      <c r="G788" s="454"/>
      <c r="H788" s="454"/>
      <c r="I788" s="454"/>
      <c r="J788" s="454"/>
      <c r="K788" s="454"/>
      <c r="L788" s="454"/>
      <c r="M788" s="454"/>
      <c r="N788" s="454"/>
      <c r="O788" s="454"/>
      <c r="P788" s="454"/>
      <c r="Q788" s="454"/>
      <c r="R788" s="454"/>
      <c r="S788" s="454"/>
      <c r="T788" s="454"/>
      <c r="U788" s="454"/>
      <c r="V788" s="454"/>
      <c r="W788" s="454"/>
      <c r="Y788" s="459"/>
      <c r="Z788" s="454"/>
      <c r="AA788" s="224"/>
      <c r="AB788" s="454"/>
      <c r="AC788" s="454"/>
      <c r="AD788" s="454"/>
      <c r="AE788" s="454"/>
      <c r="AK788" s="290"/>
      <c r="AN788" s="34"/>
    </row>
    <row r="789" spans="1:40" ht="15.75" customHeight="1">
      <c r="A789" s="454"/>
      <c r="B789" s="454"/>
      <c r="C789" s="454"/>
      <c r="D789" s="454"/>
      <c r="E789" s="454"/>
      <c r="F789" s="454"/>
      <c r="G789" s="454"/>
      <c r="H789" s="454"/>
      <c r="I789" s="454"/>
      <c r="J789" s="454"/>
      <c r="K789" s="454"/>
      <c r="L789" s="454"/>
      <c r="M789" s="454"/>
      <c r="N789" s="454"/>
      <c r="O789" s="454"/>
      <c r="P789" s="454"/>
      <c r="Q789" s="454"/>
      <c r="R789" s="454"/>
      <c r="S789" s="454"/>
      <c r="T789" s="454"/>
      <c r="U789" s="454"/>
      <c r="V789" s="454"/>
      <c r="W789" s="454"/>
      <c r="Y789" s="459"/>
      <c r="Z789" s="454"/>
      <c r="AA789" s="224"/>
      <c r="AB789" s="454"/>
      <c r="AC789" s="454"/>
      <c r="AD789" s="454"/>
      <c r="AE789" s="454"/>
      <c r="AK789" s="290"/>
      <c r="AN789" s="34"/>
    </row>
    <row r="790" spans="1:40" ht="15.75" customHeight="1">
      <c r="A790" s="454"/>
      <c r="B790" s="454"/>
      <c r="C790" s="454"/>
      <c r="D790" s="454"/>
      <c r="E790" s="454"/>
      <c r="F790" s="454"/>
      <c r="G790" s="454"/>
      <c r="H790" s="454"/>
      <c r="I790" s="454"/>
      <c r="J790" s="454"/>
      <c r="K790" s="454"/>
      <c r="L790" s="454"/>
      <c r="M790" s="454"/>
      <c r="N790" s="454"/>
      <c r="O790" s="454"/>
      <c r="P790" s="454"/>
      <c r="Q790" s="454"/>
      <c r="R790" s="454"/>
      <c r="S790" s="454"/>
      <c r="T790" s="454"/>
      <c r="U790" s="454"/>
      <c r="V790" s="454"/>
      <c r="W790" s="454"/>
      <c r="Y790" s="459"/>
      <c r="Z790" s="454"/>
      <c r="AA790" s="224"/>
      <c r="AB790" s="454"/>
      <c r="AC790" s="454"/>
      <c r="AD790" s="454"/>
      <c r="AE790" s="454"/>
      <c r="AK790" s="290"/>
      <c r="AN790" s="34"/>
    </row>
    <row r="791" spans="1:40" ht="15.75" customHeight="1">
      <c r="A791" s="454"/>
      <c r="B791" s="454"/>
      <c r="C791" s="454"/>
      <c r="D791" s="454"/>
      <c r="E791" s="454"/>
      <c r="F791" s="454"/>
      <c r="G791" s="454"/>
      <c r="H791" s="454"/>
      <c r="I791" s="454"/>
      <c r="J791" s="454"/>
      <c r="K791" s="454"/>
      <c r="L791" s="454"/>
      <c r="M791" s="454"/>
      <c r="N791" s="454"/>
      <c r="O791" s="454"/>
      <c r="P791" s="454"/>
      <c r="Q791" s="454"/>
      <c r="R791" s="454"/>
      <c r="S791" s="454"/>
      <c r="T791" s="454"/>
      <c r="U791" s="454"/>
      <c r="V791" s="454"/>
      <c r="W791" s="454"/>
      <c r="Y791" s="459"/>
      <c r="Z791" s="454"/>
      <c r="AA791" s="224"/>
      <c r="AB791" s="454"/>
      <c r="AC791" s="454"/>
      <c r="AD791" s="454"/>
      <c r="AE791" s="454"/>
      <c r="AK791" s="290"/>
      <c r="AN791" s="34"/>
    </row>
    <row r="792" spans="1:40" ht="15.75" customHeight="1">
      <c r="A792" s="454"/>
      <c r="B792" s="454"/>
      <c r="C792" s="454"/>
      <c r="D792" s="454"/>
      <c r="E792" s="454"/>
      <c r="F792" s="454"/>
      <c r="G792" s="454"/>
      <c r="H792" s="454"/>
      <c r="I792" s="454"/>
      <c r="J792" s="454"/>
      <c r="K792" s="454"/>
      <c r="L792" s="454"/>
      <c r="M792" s="454"/>
      <c r="N792" s="454"/>
      <c r="O792" s="454"/>
      <c r="P792" s="454"/>
      <c r="Q792" s="454"/>
      <c r="R792" s="454"/>
      <c r="S792" s="454"/>
      <c r="T792" s="454"/>
      <c r="U792" s="454"/>
      <c r="V792" s="454"/>
      <c r="W792" s="454"/>
      <c r="Y792" s="459"/>
      <c r="Z792" s="454"/>
      <c r="AA792" s="224"/>
      <c r="AB792" s="454"/>
      <c r="AC792" s="454"/>
      <c r="AD792" s="454"/>
      <c r="AE792" s="454"/>
      <c r="AK792" s="290"/>
      <c r="AN792" s="34"/>
    </row>
    <row r="793" spans="1:40" ht="15.75" customHeight="1">
      <c r="A793" s="454"/>
      <c r="B793" s="454"/>
      <c r="C793" s="454"/>
      <c r="D793" s="454"/>
      <c r="E793" s="454"/>
      <c r="F793" s="454"/>
      <c r="G793" s="454"/>
      <c r="H793" s="454"/>
      <c r="I793" s="454"/>
      <c r="J793" s="454"/>
      <c r="K793" s="454"/>
      <c r="L793" s="454"/>
      <c r="M793" s="454"/>
      <c r="N793" s="454"/>
      <c r="O793" s="454"/>
      <c r="P793" s="454"/>
      <c r="Q793" s="454"/>
      <c r="R793" s="454"/>
      <c r="S793" s="454"/>
      <c r="T793" s="454"/>
      <c r="U793" s="454"/>
      <c r="V793" s="454"/>
      <c r="W793" s="454"/>
      <c r="Y793" s="459"/>
      <c r="Z793" s="454"/>
      <c r="AA793" s="224"/>
      <c r="AB793" s="454"/>
      <c r="AC793" s="454"/>
      <c r="AD793" s="454"/>
      <c r="AE793" s="454"/>
      <c r="AK793" s="290"/>
      <c r="AN793" s="34"/>
    </row>
    <row r="794" spans="1:40" ht="15.75" customHeight="1">
      <c r="A794" s="454"/>
      <c r="B794" s="454"/>
      <c r="C794" s="454"/>
      <c r="D794" s="454"/>
      <c r="E794" s="454"/>
      <c r="F794" s="454"/>
      <c r="G794" s="454"/>
      <c r="H794" s="454"/>
      <c r="I794" s="454"/>
      <c r="J794" s="454"/>
      <c r="K794" s="454"/>
      <c r="L794" s="454"/>
      <c r="M794" s="454"/>
      <c r="N794" s="454"/>
      <c r="O794" s="454"/>
      <c r="P794" s="454"/>
      <c r="Q794" s="454"/>
      <c r="R794" s="454"/>
      <c r="S794" s="454"/>
      <c r="T794" s="454"/>
      <c r="U794" s="454"/>
      <c r="V794" s="454"/>
      <c r="W794" s="454"/>
      <c r="Y794" s="459"/>
      <c r="Z794" s="454"/>
      <c r="AA794" s="224"/>
      <c r="AB794" s="454"/>
      <c r="AC794" s="454"/>
      <c r="AD794" s="454"/>
      <c r="AE794" s="454"/>
      <c r="AK794" s="290"/>
      <c r="AN794" s="34"/>
    </row>
    <row r="795" spans="1:40" ht="15.75" customHeight="1">
      <c r="A795" s="454"/>
      <c r="B795" s="454"/>
      <c r="C795" s="454"/>
      <c r="D795" s="454"/>
      <c r="E795" s="454"/>
      <c r="F795" s="454"/>
      <c r="G795" s="454"/>
      <c r="H795" s="454"/>
      <c r="I795" s="454"/>
      <c r="J795" s="454"/>
      <c r="K795" s="454"/>
      <c r="L795" s="454"/>
      <c r="M795" s="454"/>
      <c r="N795" s="454"/>
      <c r="O795" s="454"/>
      <c r="P795" s="454"/>
      <c r="Q795" s="454"/>
      <c r="R795" s="454"/>
      <c r="S795" s="454"/>
      <c r="T795" s="454"/>
      <c r="U795" s="454"/>
      <c r="V795" s="454"/>
      <c r="W795" s="454"/>
      <c r="Y795" s="459"/>
      <c r="Z795" s="454"/>
      <c r="AA795" s="224"/>
      <c r="AB795" s="454"/>
      <c r="AC795" s="454"/>
      <c r="AD795" s="454"/>
      <c r="AE795" s="454"/>
      <c r="AK795" s="290"/>
      <c r="AN795" s="34"/>
    </row>
    <row r="796" spans="1:40" ht="15.75" customHeight="1">
      <c r="A796" s="454"/>
      <c r="B796" s="454"/>
      <c r="C796" s="454"/>
      <c r="D796" s="454"/>
      <c r="E796" s="454"/>
      <c r="F796" s="454"/>
      <c r="G796" s="454"/>
      <c r="H796" s="454"/>
      <c r="I796" s="454"/>
      <c r="J796" s="454"/>
      <c r="K796" s="454"/>
      <c r="L796" s="454"/>
      <c r="M796" s="454"/>
      <c r="N796" s="454"/>
      <c r="O796" s="454"/>
      <c r="P796" s="454"/>
      <c r="Q796" s="454"/>
      <c r="R796" s="454"/>
      <c r="S796" s="454"/>
      <c r="T796" s="454"/>
      <c r="U796" s="454"/>
      <c r="V796" s="454"/>
      <c r="W796" s="454"/>
      <c r="Y796" s="459"/>
      <c r="Z796" s="454"/>
      <c r="AA796" s="224"/>
      <c r="AB796" s="454"/>
      <c r="AC796" s="454"/>
      <c r="AD796" s="454"/>
      <c r="AE796" s="454"/>
      <c r="AK796" s="290"/>
      <c r="AN796" s="34"/>
    </row>
    <row r="797" spans="1:40" ht="15.75" customHeight="1">
      <c r="A797" s="454"/>
      <c r="B797" s="454"/>
      <c r="C797" s="454"/>
      <c r="D797" s="454"/>
      <c r="E797" s="454"/>
      <c r="F797" s="454"/>
      <c r="G797" s="454"/>
      <c r="H797" s="454"/>
      <c r="I797" s="454"/>
      <c r="J797" s="454"/>
      <c r="K797" s="454"/>
      <c r="L797" s="454"/>
      <c r="M797" s="454"/>
      <c r="N797" s="454"/>
      <c r="O797" s="454"/>
      <c r="P797" s="454"/>
      <c r="Q797" s="454"/>
      <c r="R797" s="454"/>
      <c r="S797" s="454"/>
      <c r="T797" s="454"/>
      <c r="U797" s="454"/>
      <c r="V797" s="454"/>
      <c r="W797" s="454"/>
      <c r="Y797" s="459"/>
      <c r="Z797" s="454"/>
      <c r="AA797" s="224"/>
      <c r="AB797" s="454"/>
      <c r="AC797" s="454"/>
      <c r="AD797" s="454"/>
      <c r="AE797" s="454"/>
      <c r="AK797" s="290"/>
      <c r="AN797" s="34"/>
    </row>
    <row r="798" spans="1:40" ht="15.75" customHeight="1">
      <c r="A798" s="454"/>
      <c r="B798" s="454"/>
      <c r="C798" s="454"/>
      <c r="D798" s="454"/>
      <c r="E798" s="454"/>
      <c r="F798" s="454"/>
      <c r="G798" s="454"/>
      <c r="H798" s="454"/>
      <c r="I798" s="454"/>
      <c r="J798" s="454"/>
      <c r="K798" s="454"/>
      <c r="L798" s="454"/>
      <c r="M798" s="454"/>
      <c r="N798" s="454"/>
      <c r="O798" s="454"/>
      <c r="P798" s="454"/>
      <c r="Q798" s="454"/>
      <c r="R798" s="454"/>
      <c r="S798" s="454"/>
      <c r="T798" s="454"/>
      <c r="U798" s="454"/>
      <c r="V798" s="454"/>
      <c r="W798" s="454"/>
      <c r="Y798" s="459"/>
      <c r="Z798" s="454"/>
      <c r="AA798" s="224"/>
      <c r="AB798" s="454"/>
      <c r="AC798" s="454"/>
      <c r="AD798" s="454"/>
      <c r="AE798" s="454"/>
      <c r="AK798" s="290"/>
      <c r="AN798" s="34"/>
    </row>
    <row r="799" spans="1:40" ht="15.75" customHeight="1">
      <c r="A799" s="454"/>
      <c r="B799" s="454"/>
      <c r="C799" s="454"/>
      <c r="D799" s="454"/>
      <c r="E799" s="454"/>
      <c r="F799" s="454"/>
      <c r="G799" s="454"/>
      <c r="H799" s="454"/>
      <c r="I799" s="454"/>
      <c r="J799" s="454"/>
      <c r="K799" s="454"/>
      <c r="L799" s="454"/>
      <c r="M799" s="454"/>
      <c r="N799" s="454"/>
      <c r="O799" s="454"/>
      <c r="P799" s="454"/>
      <c r="Q799" s="454"/>
      <c r="R799" s="454"/>
      <c r="S799" s="454"/>
      <c r="T799" s="454"/>
      <c r="U799" s="454"/>
      <c r="V799" s="454"/>
      <c r="W799" s="454"/>
      <c r="Y799" s="459"/>
      <c r="Z799" s="454"/>
      <c r="AA799" s="224"/>
      <c r="AB799" s="454"/>
      <c r="AC799" s="454"/>
      <c r="AD799" s="454"/>
      <c r="AE799" s="454"/>
      <c r="AK799" s="290"/>
      <c r="AN799" s="34"/>
    </row>
    <row r="800" spans="1:40" ht="15.75" customHeight="1">
      <c r="A800" s="454"/>
      <c r="B800" s="454"/>
      <c r="C800" s="454"/>
      <c r="D800" s="454"/>
      <c r="E800" s="454"/>
      <c r="F800" s="454"/>
      <c r="G800" s="454"/>
      <c r="H800" s="454"/>
      <c r="I800" s="454"/>
      <c r="J800" s="454"/>
      <c r="K800" s="454"/>
      <c r="L800" s="454"/>
      <c r="M800" s="454"/>
      <c r="N800" s="454"/>
      <c r="O800" s="454"/>
      <c r="P800" s="454"/>
      <c r="Q800" s="454"/>
      <c r="R800" s="454"/>
      <c r="S800" s="454"/>
      <c r="T800" s="454"/>
      <c r="U800" s="454"/>
      <c r="V800" s="454"/>
      <c r="W800" s="454"/>
      <c r="Y800" s="459"/>
      <c r="Z800" s="454"/>
      <c r="AA800" s="224"/>
      <c r="AB800" s="454"/>
      <c r="AC800" s="454"/>
      <c r="AD800" s="454"/>
      <c r="AE800" s="454"/>
      <c r="AK800" s="290"/>
      <c r="AN800" s="34"/>
    </row>
    <row r="801" spans="1:40" ht="15.75" customHeight="1">
      <c r="A801" s="454"/>
      <c r="B801" s="454"/>
      <c r="C801" s="454"/>
      <c r="D801" s="454"/>
      <c r="E801" s="454"/>
      <c r="F801" s="454"/>
      <c r="G801" s="454"/>
      <c r="H801" s="454"/>
      <c r="I801" s="454"/>
      <c r="J801" s="454"/>
      <c r="K801" s="454"/>
      <c r="L801" s="454"/>
      <c r="M801" s="454"/>
      <c r="N801" s="454"/>
      <c r="O801" s="454"/>
      <c r="P801" s="454"/>
      <c r="Q801" s="454"/>
      <c r="R801" s="454"/>
      <c r="S801" s="454"/>
      <c r="T801" s="454"/>
      <c r="U801" s="454"/>
      <c r="V801" s="454"/>
      <c r="W801" s="454"/>
      <c r="Y801" s="459"/>
      <c r="Z801" s="454"/>
      <c r="AA801" s="224"/>
      <c r="AB801" s="454"/>
      <c r="AC801" s="454"/>
      <c r="AD801" s="454"/>
      <c r="AE801" s="454"/>
      <c r="AK801" s="290"/>
      <c r="AN801" s="34"/>
    </row>
    <row r="802" spans="1:40" ht="15.75" customHeight="1">
      <c r="A802" s="454"/>
      <c r="B802" s="454"/>
      <c r="C802" s="454"/>
      <c r="D802" s="454"/>
      <c r="E802" s="454"/>
      <c r="F802" s="454"/>
      <c r="G802" s="454"/>
      <c r="H802" s="454"/>
      <c r="I802" s="454"/>
      <c r="J802" s="454"/>
      <c r="K802" s="454"/>
      <c r="L802" s="454"/>
      <c r="M802" s="454"/>
      <c r="N802" s="454"/>
      <c r="O802" s="454"/>
      <c r="P802" s="454"/>
      <c r="Q802" s="454"/>
      <c r="R802" s="454"/>
      <c r="S802" s="454"/>
      <c r="T802" s="454"/>
      <c r="U802" s="454"/>
      <c r="V802" s="454"/>
      <c r="W802" s="454"/>
      <c r="Y802" s="459"/>
      <c r="Z802" s="454"/>
      <c r="AA802" s="224"/>
      <c r="AB802" s="454"/>
      <c r="AC802" s="454"/>
      <c r="AD802" s="454"/>
      <c r="AE802" s="454"/>
      <c r="AK802" s="290"/>
      <c r="AN802" s="34"/>
    </row>
    <row r="803" spans="1:40" ht="15.75" customHeight="1">
      <c r="A803" s="454"/>
      <c r="B803" s="454"/>
      <c r="C803" s="454"/>
      <c r="D803" s="454"/>
      <c r="E803" s="454"/>
      <c r="F803" s="454"/>
      <c r="G803" s="454"/>
      <c r="H803" s="454"/>
      <c r="I803" s="454"/>
      <c r="J803" s="454"/>
      <c r="K803" s="454"/>
      <c r="L803" s="454"/>
      <c r="M803" s="454"/>
      <c r="N803" s="454"/>
      <c r="O803" s="454"/>
      <c r="P803" s="454"/>
      <c r="Q803" s="454"/>
      <c r="R803" s="454"/>
      <c r="S803" s="454"/>
      <c r="T803" s="454"/>
      <c r="U803" s="454"/>
      <c r="V803" s="454"/>
      <c r="W803" s="454"/>
      <c r="Y803" s="459"/>
      <c r="Z803" s="454"/>
      <c r="AA803" s="224"/>
      <c r="AB803" s="454"/>
      <c r="AC803" s="454"/>
      <c r="AD803" s="454"/>
      <c r="AE803" s="454"/>
      <c r="AK803" s="290"/>
      <c r="AN803" s="34"/>
    </row>
    <row r="804" spans="1:40" ht="15.75" customHeight="1">
      <c r="A804" s="454"/>
      <c r="B804" s="454"/>
      <c r="C804" s="454"/>
      <c r="D804" s="454"/>
      <c r="E804" s="454"/>
      <c r="F804" s="454"/>
      <c r="G804" s="454"/>
      <c r="H804" s="454"/>
      <c r="I804" s="454"/>
      <c r="J804" s="454"/>
      <c r="K804" s="454"/>
      <c r="L804" s="454"/>
      <c r="M804" s="454"/>
      <c r="N804" s="454"/>
      <c r="O804" s="454"/>
      <c r="P804" s="454"/>
      <c r="Q804" s="454"/>
      <c r="R804" s="454"/>
      <c r="S804" s="454"/>
      <c r="T804" s="454"/>
      <c r="U804" s="454"/>
      <c r="V804" s="454"/>
      <c r="W804" s="454"/>
      <c r="Y804" s="459"/>
      <c r="Z804" s="454"/>
      <c r="AA804" s="224"/>
      <c r="AB804" s="454"/>
      <c r="AC804" s="454"/>
      <c r="AD804" s="454"/>
      <c r="AE804" s="454"/>
      <c r="AK804" s="290"/>
      <c r="AN804" s="34"/>
    </row>
    <row r="805" spans="1:40" ht="15.75" customHeight="1">
      <c r="A805" s="454"/>
      <c r="B805" s="454"/>
      <c r="C805" s="454"/>
      <c r="D805" s="454"/>
      <c r="E805" s="454"/>
      <c r="F805" s="454"/>
      <c r="G805" s="454"/>
      <c r="H805" s="454"/>
      <c r="I805" s="454"/>
      <c r="J805" s="454"/>
      <c r="K805" s="454"/>
      <c r="L805" s="454"/>
      <c r="M805" s="454"/>
      <c r="N805" s="454"/>
      <c r="O805" s="454"/>
      <c r="P805" s="454"/>
      <c r="Q805" s="454"/>
      <c r="R805" s="454"/>
      <c r="S805" s="454"/>
      <c r="T805" s="454"/>
      <c r="U805" s="454"/>
      <c r="V805" s="454"/>
      <c r="W805" s="454"/>
      <c r="Y805" s="459"/>
      <c r="Z805" s="454"/>
      <c r="AA805" s="224"/>
      <c r="AB805" s="454"/>
      <c r="AC805" s="454"/>
      <c r="AD805" s="454"/>
      <c r="AE805" s="454"/>
      <c r="AK805" s="290"/>
      <c r="AN805" s="34"/>
    </row>
    <row r="806" spans="1:40" ht="15.75" customHeight="1">
      <c r="A806" s="454"/>
      <c r="B806" s="454"/>
      <c r="C806" s="454"/>
      <c r="D806" s="454"/>
      <c r="E806" s="454"/>
      <c r="F806" s="454"/>
      <c r="G806" s="454"/>
      <c r="H806" s="454"/>
      <c r="I806" s="454"/>
      <c r="J806" s="454"/>
      <c r="K806" s="454"/>
      <c r="L806" s="454"/>
      <c r="M806" s="454"/>
      <c r="N806" s="454"/>
      <c r="O806" s="454"/>
      <c r="P806" s="454"/>
      <c r="Q806" s="454"/>
      <c r="R806" s="454"/>
      <c r="S806" s="454"/>
      <c r="T806" s="454"/>
      <c r="U806" s="454"/>
      <c r="V806" s="454"/>
      <c r="W806" s="454"/>
      <c r="Y806" s="459"/>
      <c r="Z806" s="454"/>
      <c r="AA806" s="224"/>
      <c r="AB806" s="454"/>
      <c r="AC806" s="454"/>
      <c r="AD806" s="454"/>
      <c r="AE806" s="454"/>
      <c r="AK806" s="290"/>
      <c r="AN806" s="34"/>
    </row>
    <row r="807" spans="1:40" ht="15.75" customHeight="1">
      <c r="A807" s="454"/>
      <c r="B807" s="454"/>
      <c r="C807" s="454"/>
      <c r="D807" s="454"/>
      <c r="E807" s="454"/>
      <c r="F807" s="454"/>
      <c r="G807" s="454"/>
      <c r="H807" s="454"/>
      <c r="I807" s="454"/>
      <c r="J807" s="454"/>
      <c r="K807" s="454"/>
      <c r="L807" s="454"/>
      <c r="M807" s="454"/>
      <c r="N807" s="454"/>
      <c r="O807" s="454"/>
      <c r="P807" s="454"/>
      <c r="Q807" s="454"/>
      <c r="R807" s="454"/>
      <c r="S807" s="454"/>
      <c r="T807" s="454"/>
      <c r="U807" s="454"/>
      <c r="V807" s="454"/>
      <c r="W807" s="454"/>
      <c r="Y807" s="459"/>
      <c r="Z807" s="454"/>
      <c r="AA807" s="224"/>
      <c r="AB807" s="454"/>
      <c r="AC807" s="454"/>
      <c r="AD807" s="454"/>
      <c r="AE807" s="454"/>
      <c r="AK807" s="290"/>
      <c r="AN807" s="34"/>
    </row>
    <row r="808" spans="1:40" ht="15.75" customHeight="1">
      <c r="A808" s="454"/>
      <c r="B808" s="454"/>
      <c r="C808" s="454"/>
      <c r="D808" s="454"/>
      <c r="E808" s="454"/>
      <c r="F808" s="454"/>
      <c r="G808" s="454"/>
      <c r="H808" s="454"/>
      <c r="I808" s="454"/>
      <c r="J808" s="454"/>
      <c r="K808" s="454"/>
      <c r="L808" s="454"/>
      <c r="M808" s="454"/>
      <c r="N808" s="454"/>
      <c r="O808" s="454"/>
      <c r="P808" s="454"/>
      <c r="Q808" s="454"/>
      <c r="R808" s="454"/>
      <c r="S808" s="454"/>
      <c r="T808" s="454"/>
      <c r="U808" s="454"/>
      <c r="V808" s="454"/>
      <c r="W808" s="454"/>
      <c r="Y808" s="459"/>
      <c r="Z808" s="454"/>
      <c r="AA808" s="224"/>
      <c r="AB808" s="454"/>
      <c r="AC808" s="454"/>
      <c r="AD808" s="454"/>
      <c r="AE808" s="454"/>
      <c r="AK808" s="290"/>
      <c r="AN808" s="34"/>
    </row>
    <row r="809" spans="1:40" ht="15.75" customHeight="1">
      <c r="A809" s="454"/>
      <c r="B809" s="454"/>
      <c r="C809" s="454"/>
      <c r="D809" s="454"/>
      <c r="E809" s="454"/>
      <c r="F809" s="454"/>
      <c r="G809" s="454"/>
      <c r="H809" s="454"/>
      <c r="I809" s="454"/>
      <c r="J809" s="454"/>
      <c r="K809" s="454"/>
      <c r="L809" s="454"/>
      <c r="M809" s="454"/>
      <c r="N809" s="454"/>
      <c r="O809" s="454"/>
      <c r="P809" s="454"/>
      <c r="Q809" s="454"/>
      <c r="R809" s="454"/>
      <c r="S809" s="454"/>
      <c r="T809" s="454"/>
      <c r="U809" s="454"/>
      <c r="V809" s="454"/>
      <c r="W809" s="454"/>
      <c r="Y809" s="459"/>
      <c r="Z809" s="454"/>
      <c r="AA809" s="224"/>
      <c r="AB809" s="454"/>
      <c r="AC809" s="454"/>
      <c r="AD809" s="454"/>
      <c r="AE809" s="454"/>
      <c r="AK809" s="290"/>
      <c r="AN809" s="34"/>
    </row>
    <row r="810" spans="1:40" ht="15.75" customHeight="1">
      <c r="A810" s="454"/>
      <c r="B810" s="454"/>
      <c r="C810" s="454"/>
      <c r="D810" s="454"/>
      <c r="E810" s="454"/>
      <c r="F810" s="454"/>
      <c r="G810" s="454"/>
      <c r="H810" s="454"/>
      <c r="I810" s="454"/>
      <c r="J810" s="454"/>
      <c r="K810" s="454"/>
      <c r="L810" s="454"/>
      <c r="M810" s="454"/>
      <c r="N810" s="454"/>
      <c r="O810" s="454"/>
      <c r="P810" s="454"/>
      <c r="Q810" s="454"/>
      <c r="R810" s="454"/>
      <c r="S810" s="454"/>
      <c r="T810" s="454"/>
      <c r="U810" s="454"/>
      <c r="V810" s="454"/>
      <c r="W810" s="454"/>
      <c r="Y810" s="459"/>
      <c r="Z810" s="454"/>
      <c r="AA810" s="224"/>
      <c r="AB810" s="454"/>
      <c r="AC810" s="454"/>
      <c r="AD810" s="454"/>
      <c r="AE810" s="454"/>
      <c r="AK810" s="290"/>
      <c r="AN810" s="34"/>
    </row>
    <row r="811" spans="1:40" ht="15.75" customHeight="1">
      <c r="A811" s="454"/>
      <c r="B811" s="454"/>
      <c r="C811" s="454"/>
      <c r="D811" s="454"/>
      <c r="E811" s="454"/>
      <c r="F811" s="454"/>
      <c r="G811" s="454"/>
      <c r="H811" s="454"/>
      <c r="I811" s="454"/>
      <c r="J811" s="454"/>
      <c r="K811" s="454"/>
      <c r="L811" s="454"/>
      <c r="M811" s="454"/>
      <c r="N811" s="454"/>
      <c r="O811" s="454"/>
      <c r="P811" s="454"/>
      <c r="Q811" s="454"/>
      <c r="R811" s="454"/>
      <c r="S811" s="454"/>
      <c r="T811" s="454"/>
      <c r="U811" s="454"/>
      <c r="V811" s="454"/>
      <c r="W811" s="454"/>
      <c r="Y811" s="459"/>
      <c r="Z811" s="454"/>
      <c r="AA811" s="224"/>
      <c r="AB811" s="454"/>
      <c r="AC811" s="454"/>
      <c r="AD811" s="454"/>
      <c r="AE811" s="454"/>
      <c r="AK811" s="290"/>
      <c r="AN811" s="34"/>
    </row>
    <row r="812" spans="1:40" ht="15.75" customHeight="1">
      <c r="A812" s="454"/>
      <c r="B812" s="454"/>
      <c r="C812" s="454"/>
      <c r="D812" s="454"/>
      <c r="E812" s="454"/>
      <c r="F812" s="454"/>
      <c r="G812" s="454"/>
      <c r="H812" s="454"/>
      <c r="I812" s="454"/>
      <c r="J812" s="454"/>
      <c r="K812" s="454"/>
      <c r="L812" s="454"/>
      <c r="M812" s="454"/>
      <c r="N812" s="454"/>
      <c r="O812" s="454"/>
      <c r="P812" s="454"/>
      <c r="Q812" s="454"/>
      <c r="R812" s="454"/>
      <c r="S812" s="454"/>
      <c r="T812" s="454"/>
      <c r="U812" s="454"/>
      <c r="V812" s="454"/>
      <c r="W812" s="454"/>
      <c r="Y812" s="459"/>
      <c r="Z812" s="454"/>
      <c r="AA812" s="224"/>
      <c r="AB812" s="454"/>
      <c r="AC812" s="454"/>
      <c r="AD812" s="454"/>
      <c r="AE812" s="454"/>
      <c r="AK812" s="290"/>
      <c r="AN812" s="34"/>
    </row>
    <row r="813" spans="1:40" ht="15.75" customHeight="1">
      <c r="A813" s="454"/>
      <c r="B813" s="454"/>
      <c r="C813" s="454"/>
      <c r="D813" s="454"/>
      <c r="E813" s="454"/>
      <c r="F813" s="454"/>
      <c r="G813" s="454"/>
      <c r="H813" s="454"/>
      <c r="I813" s="454"/>
      <c r="J813" s="454"/>
      <c r="K813" s="454"/>
      <c r="L813" s="454"/>
      <c r="M813" s="454"/>
      <c r="N813" s="454"/>
      <c r="O813" s="454"/>
      <c r="P813" s="454"/>
      <c r="Q813" s="454"/>
      <c r="R813" s="454"/>
      <c r="S813" s="454"/>
      <c r="T813" s="454"/>
      <c r="U813" s="454"/>
      <c r="V813" s="454"/>
      <c r="W813" s="454"/>
      <c r="Y813" s="459"/>
      <c r="Z813" s="454"/>
      <c r="AA813" s="224"/>
      <c r="AB813" s="454"/>
      <c r="AC813" s="454"/>
      <c r="AD813" s="454"/>
      <c r="AE813" s="454"/>
      <c r="AK813" s="290"/>
      <c r="AN813" s="34"/>
    </row>
    <row r="814" spans="1:40" ht="15.75" customHeight="1">
      <c r="A814" s="454"/>
      <c r="B814" s="454"/>
      <c r="C814" s="454"/>
      <c r="D814" s="454"/>
      <c r="E814" s="454"/>
      <c r="F814" s="454"/>
      <c r="G814" s="454"/>
      <c r="H814" s="454"/>
      <c r="I814" s="454"/>
      <c r="J814" s="454"/>
      <c r="K814" s="454"/>
      <c r="L814" s="454"/>
      <c r="M814" s="454"/>
      <c r="N814" s="454"/>
      <c r="O814" s="454"/>
      <c r="P814" s="454"/>
      <c r="Q814" s="454"/>
      <c r="R814" s="454"/>
      <c r="S814" s="454"/>
      <c r="T814" s="454"/>
      <c r="U814" s="454"/>
      <c r="V814" s="454"/>
      <c r="W814" s="454"/>
      <c r="Y814" s="459"/>
      <c r="Z814" s="454"/>
      <c r="AA814" s="224"/>
      <c r="AB814" s="454"/>
      <c r="AC814" s="454"/>
      <c r="AD814" s="454"/>
      <c r="AE814" s="454"/>
      <c r="AK814" s="290"/>
      <c r="AN814" s="34"/>
    </row>
    <row r="815" spans="1:40" ht="15.75" customHeight="1">
      <c r="A815" s="454"/>
      <c r="B815" s="454"/>
      <c r="C815" s="454"/>
      <c r="D815" s="454"/>
      <c r="E815" s="454"/>
      <c r="F815" s="454"/>
      <c r="G815" s="454"/>
      <c r="H815" s="454"/>
      <c r="I815" s="454"/>
      <c r="J815" s="454"/>
      <c r="K815" s="454"/>
      <c r="L815" s="454"/>
      <c r="M815" s="454"/>
      <c r="N815" s="454"/>
      <c r="O815" s="454"/>
      <c r="P815" s="454"/>
      <c r="Q815" s="454"/>
      <c r="R815" s="454"/>
      <c r="S815" s="454"/>
      <c r="T815" s="454"/>
      <c r="U815" s="454"/>
      <c r="V815" s="454"/>
      <c r="W815" s="454"/>
      <c r="Y815" s="459"/>
      <c r="Z815" s="454"/>
      <c r="AA815" s="224"/>
      <c r="AB815" s="454"/>
      <c r="AC815" s="454"/>
      <c r="AD815" s="454"/>
      <c r="AE815" s="454"/>
      <c r="AK815" s="290"/>
      <c r="AN815" s="34"/>
    </row>
    <row r="816" spans="1:40" ht="15.75" customHeight="1">
      <c r="A816" s="454"/>
      <c r="B816" s="454"/>
      <c r="C816" s="454"/>
      <c r="D816" s="454"/>
      <c r="E816" s="454"/>
      <c r="F816" s="454"/>
      <c r="G816" s="454"/>
      <c r="H816" s="454"/>
      <c r="I816" s="454"/>
      <c r="J816" s="454"/>
      <c r="K816" s="454"/>
      <c r="L816" s="454"/>
      <c r="M816" s="454"/>
      <c r="N816" s="454"/>
      <c r="O816" s="454"/>
      <c r="P816" s="454"/>
      <c r="Q816" s="454"/>
      <c r="R816" s="454"/>
      <c r="S816" s="454"/>
      <c r="T816" s="454"/>
      <c r="U816" s="454"/>
      <c r="V816" s="454"/>
      <c r="W816" s="454"/>
      <c r="Y816" s="459"/>
      <c r="Z816" s="454"/>
      <c r="AA816" s="224"/>
      <c r="AB816" s="454"/>
      <c r="AC816" s="454"/>
      <c r="AD816" s="454"/>
      <c r="AE816" s="454"/>
      <c r="AK816" s="290"/>
      <c r="AN816" s="34"/>
    </row>
    <row r="817" spans="1:40" ht="15.75" customHeight="1">
      <c r="A817" s="454"/>
      <c r="B817" s="454"/>
      <c r="C817" s="454"/>
      <c r="D817" s="454"/>
      <c r="E817" s="454"/>
      <c r="F817" s="454"/>
      <c r="G817" s="454"/>
      <c r="H817" s="454"/>
      <c r="I817" s="454"/>
      <c r="J817" s="454"/>
      <c r="K817" s="454"/>
      <c r="L817" s="454"/>
      <c r="M817" s="454"/>
      <c r="N817" s="454"/>
      <c r="O817" s="454"/>
      <c r="P817" s="454"/>
      <c r="Q817" s="454"/>
      <c r="R817" s="454"/>
      <c r="S817" s="454"/>
      <c r="T817" s="454"/>
      <c r="U817" s="454"/>
      <c r="V817" s="454"/>
      <c r="W817" s="454"/>
      <c r="Y817" s="459"/>
      <c r="Z817" s="454"/>
      <c r="AA817" s="224"/>
      <c r="AB817" s="454"/>
      <c r="AC817" s="454"/>
      <c r="AD817" s="454"/>
      <c r="AE817" s="454"/>
      <c r="AK817" s="290"/>
      <c r="AN817" s="34"/>
    </row>
    <row r="818" spans="1:40" ht="15.75" customHeight="1">
      <c r="A818" s="454"/>
      <c r="B818" s="454"/>
      <c r="C818" s="454"/>
      <c r="D818" s="454"/>
      <c r="E818" s="454"/>
      <c r="F818" s="454"/>
      <c r="G818" s="454"/>
      <c r="H818" s="454"/>
      <c r="I818" s="454"/>
      <c r="J818" s="454"/>
      <c r="K818" s="454"/>
      <c r="L818" s="454"/>
      <c r="M818" s="454"/>
      <c r="N818" s="454"/>
      <c r="O818" s="454"/>
      <c r="P818" s="454"/>
      <c r="Q818" s="454"/>
      <c r="R818" s="454"/>
      <c r="S818" s="454"/>
      <c r="T818" s="454"/>
      <c r="U818" s="454"/>
      <c r="V818" s="454"/>
      <c r="W818" s="454"/>
      <c r="Y818" s="459"/>
      <c r="Z818" s="454"/>
      <c r="AA818" s="224"/>
      <c r="AB818" s="454"/>
      <c r="AC818" s="454"/>
      <c r="AD818" s="454"/>
      <c r="AE818" s="454"/>
      <c r="AK818" s="290"/>
      <c r="AN818" s="34"/>
    </row>
    <row r="819" spans="1:40" ht="15.75" customHeight="1">
      <c r="A819" s="454"/>
      <c r="B819" s="454"/>
      <c r="C819" s="454"/>
      <c r="D819" s="454"/>
      <c r="E819" s="454"/>
      <c r="F819" s="454"/>
      <c r="G819" s="454"/>
      <c r="H819" s="454"/>
      <c r="I819" s="454"/>
      <c r="J819" s="454"/>
      <c r="K819" s="454"/>
      <c r="L819" s="454"/>
      <c r="M819" s="454"/>
      <c r="N819" s="454"/>
      <c r="O819" s="454"/>
      <c r="P819" s="454"/>
      <c r="Q819" s="454"/>
      <c r="R819" s="454"/>
      <c r="S819" s="454"/>
      <c r="T819" s="454"/>
      <c r="U819" s="454"/>
      <c r="V819" s="454"/>
      <c r="W819" s="454"/>
      <c r="Y819" s="459"/>
      <c r="Z819" s="454"/>
      <c r="AA819" s="224"/>
      <c r="AB819" s="454"/>
      <c r="AC819" s="454"/>
      <c r="AD819" s="454"/>
      <c r="AE819" s="454"/>
      <c r="AK819" s="290"/>
      <c r="AN819" s="34"/>
    </row>
    <row r="820" spans="1:40" ht="15.75" customHeight="1">
      <c r="A820" s="454"/>
      <c r="B820" s="454"/>
      <c r="C820" s="454"/>
      <c r="D820" s="454"/>
      <c r="E820" s="454"/>
      <c r="F820" s="454"/>
      <c r="G820" s="454"/>
      <c r="H820" s="454"/>
      <c r="I820" s="454"/>
      <c r="J820" s="454"/>
      <c r="K820" s="454"/>
      <c r="L820" s="454"/>
      <c r="M820" s="454"/>
      <c r="N820" s="454"/>
      <c r="O820" s="454"/>
      <c r="P820" s="454"/>
      <c r="Q820" s="454"/>
      <c r="R820" s="454"/>
      <c r="S820" s="454"/>
      <c r="T820" s="454"/>
      <c r="U820" s="454"/>
      <c r="V820" s="454"/>
      <c r="W820" s="454"/>
      <c r="Y820" s="459"/>
      <c r="Z820" s="454"/>
      <c r="AA820" s="224"/>
      <c r="AB820" s="454"/>
      <c r="AC820" s="454"/>
      <c r="AD820" s="454"/>
      <c r="AE820" s="454"/>
      <c r="AK820" s="290"/>
      <c r="AN820" s="34"/>
    </row>
    <row r="821" spans="1:40" ht="15.75" customHeight="1">
      <c r="A821" s="454"/>
      <c r="B821" s="454"/>
      <c r="C821" s="454"/>
      <c r="D821" s="454"/>
      <c r="E821" s="454"/>
      <c r="F821" s="454"/>
      <c r="G821" s="454"/>
      <c r="H821" s="454"/>
      <c r="I821" s="454"/>
      <c r="J821" s="454"/>
      <c r="K821" s="454"/>
      <c r="L821" s="454"/>
      <c r="M821" s="454"/>
      <c r="N821" s="454"/>
      <c r="O821" s="454"/>
      <c r="P821" s="454"/>
      <c r="Q821" s="454"/>
      <c r="R821" s="454"/>
      <c r="S821" s="454"/>
      <c r="T821" s="454"/>
      <c r="U821" s="454"/>
      <c r="V821" s="454"/>
      <c r="W821" s="454"/>
      <c r="Y821" s="459"/>
      <c r="Z821" s="454"/>
      <c r="AA821" s="224"/>
      <c r="AB821" s="454"/>
      <c r="AC821" s="454"/>
      <c r="AD821" s="454"/>
      <c r="AE821" s="454"/>
      <c r="AK821" s="290"/>
      <c r="AN821" s="34"/>
    </row>
    <row r="822" spans="1:40" ht="15.75" customHeight="1">
      <c r="A822" s="454"/>
      <c r="B822" s="454"/>
      <c r="C822" s="454"/>
      <c r="D822" s="454"/>
      <c r="E822" s="454"/>
      <c r="F822" s="454"/>
      <c r="G822" s="454"/>
      <c r="H822" s="454"/>
      <c r="I822" s="454"/>
      <c r="J822" s="454"/>
      <c r="K822" s="454"/>
      <c r="L822" s="454"/>
      <c r="M822" s="454"/>
      <c r="N822" s="454"/>
      <c r="O822" s="454"/>
      <c r="P822" s="454"/>
      <c r="Q822" s="454"/>
      <c r="R822" s="454"/>
      <c r="S822" s="454"/>
      <c r="T822" s="454"/>
      <c r="U822" s="454"/>
      <c r="V822" s="454"/>
      <c r="W822" s="454"/>
      <c r="Y822" s="459"/>
      <c r="Z822" s="454"/>
      <c r="AA822" s="224"/>
      <c r="AB822" s="454"/>
      <c r="AC822" s="454"/>
      <c r="AD822" s="454"/>
      <c r="AE822" s="454"/>
      <c r="AK822" s="290"/>
      <c r="AN822" s="34"/>
    </row>
    <row r="823" spans="1:40" ht="15.75" customHeight="1">
      <c r="A823" s="454"/>
      <c r="B823" s="454"/>
      <c r="C823" s="454"/>
      <c r="D823" s="454"/>
      <c r="E823" s="454"/>
      <c r="F823" s="454"/>
      <c r="G823" s="454"/>
      <c r="H823" s="454"/>
      <c r="I823" s="454"/>
      <c r="J823" s="454"/>
      <c r="K823" s="454"/>
      <c r="L823" s="454"/>
      <c r="M823" s="454"/>
      <c r="N823" s="454"/>
      <c r="O823" s="454"/>
      <c r="P823" s="454"/>
      <c r="Q823" s="454"/>
      <c r="R823" s="454"/>
      <c r="S823" s="454"/>
      <c r="T823" s="454"/>
      <c r="U823" s="454"/>
      <c r="V823" s="454"/>
      <c r="W823" s="454"/>
      <c r="Y823" s="459"/>
      <c r="Z823" s="454"/>
      <c r="AA823" s="224"/>
      <c r="AB823" s="454"/>
      <c r="AC823" s="454"/>
      <c r="AD823" s="454"/>
      <c r="AE823" s="454"/>
      <c r="AK823" s="290"/>
      <c r="AN823" s="34"/>
    </row>
    <row r="824" spans="1:40" ht="15.75" customHeight="1">
      <c r="A824" s="454"/>
      <c r="B824" s="454"/>
      <c r="C824" s="454"/>
      <c r="D824" s="454"/>
      <c r="E824" s="454"/>
      <c r="F824" s="454"/>
      <c r="G824" s="454"/>
      <c r="H824" s="454"/>
      <c r="I824" s="454"/>
      <c r="J824" s="454"/>
      <c r="K824" s="454"/>
      <c r="L824" s="454"/>
      <c r="M824" s="454"/>
      <c r="N824" s="454"/>
      <c r="O824" s="454"/>
      <c r="P824" s="454"/>
      <c r="Q824" s="454"/>
      <c r="R824" s="454"/>
      <c r="S824" s="454"/>
      <c r="T824" s="454"/>
      <c r="U824" s="454"/>
      <c r="V824" s="454"/>
      <c r="W824" s="454"/>
      <c r="Y824" s="459"/>
      <c r="Z824" s="454"/>
      <c r="AA824" s="224"/>
      <c r="AB824" s="454"/>
      <c r="AC824" s="454"/>
      <c r="AD824" s="454"/>
      <c r="AE824" s="454"/>
      <c r="AK824" s="290"/>
      <c r="AN824" s="34"/>
    </row>
    <row r="825" spans="1:40" ht="15.75" customHeight="1">
      <c r="A825" s="454"/>
      <c r="B825" s="454"/>
      <c r="C825" s="454"/>
      <c r="D825" s="454"/>
      <c r="E825" s="454"/>
      <c r="F825" s="454"/>
      <c r="G825" s="454"/>
      <c r="H825" s="454"/>
      <c r="I825" s="454"/>
      <c r="J825" s="454"/>
      <c r="K825" s="454"/>
      <c r="L825" s="454"/>
      <c r="M825" s="454"/>
      <c r="N825" s="454"/>
      <c r="O825" s="454"/>
      <c r="P825" s="454"/>
      <c r="Q825" s="454"/>
      <c r="R825" s="454"/>
      <c r="S825" s="454"/>
      <c r="T825" s="454"/>
      <c r="U825" s="454"/>
      <c r="V825" s="454"/>
      <c r="W825" s="454"/>
      <c r="Y825" s="459"/>
      <c r="Z825" s="454"/>
      <c r="AA825" s="224"/>
      <c r="AB825" s="454"/>
      <c r="AC825" s="454"/>
      <c r="AD825" s="454"/>
      <c r="AE825" s="454"/>
      <c r="AK825" s="290"/>
      <c r="AN825" s="34"/>
    </row>
    <row r="826" spans="1:40" ht="15.75" customHeight="1">
      <c r="A826" s="454"/>
      <c r="B826" s="454"/>
      <c r="C826" s="454"/>
      <c r="D826" s="454"/>
      <c r="E826" s="454"/>
      <c r="F826" s="454"/>
      <c r="G826" s="454"/>
      <c r="H826" s="454"/>
      <c r="I826" s="454"/>
      <c r="J826" s="454"/>
      <c r="K826" s="454"/>
      <c r="L826" s="454"/>
      <c r="M826" s="454"/>
      <c r="N826" s="454"/>
      <c r="O826" s="454"/>
      <c r="P826" s="454"/>
      <c r="Q826" s="454"/>
      <c r="R826" s="454"/>
      <c r="S826" s="454"/>
      <c r="T826" s="454"/>
      <c r="U826" s="454"/>
      <c r="V826" s="454"/>
      <c r="W826" s="454"/>
      <c r="Y826" s="459"/>
      <c r="Z826" s="454"/>
      <c r="AA826" s="224"/>
      <c r="AB826" s="454"/>
      <c r="AC826" s="454"/>
      <c r="AD826" s="454"/>
      <c r="AE826" s="454"/>
      <c r="AK826" s="290"/>
      <c r="AN826" s="34"/>
    </row>
    <row r="827" spans="1:40" ht="15.75" customHeight="1">
      <c r="A827" s="454"/>
      <c r="B827" s="454"/>
      <c r="C827" s="454"/>
      <c r="D827" s="454"/>
      <c r="E827" s="454"/>
      <c r="F827" s="454"/>
      <c r="G827" s="454"/>
      <c r="H827" s="454"/>
      <c r="I827" s="454"/>
      <c r="J827" s="454"/>
      <c r="K827" s="454"/>
      <c r="L827" s="454"/>
      <c r="M827" s="454"/>
      <c r="N827" s="454"/>
      <c r="O827" s="454"/>
      <c r="P827" s="454"/>
      <c r="Q827" s="454"/>
      <c r="R827" s="454"/>
      <c r="S827" s="454"/>
      <c r="T827" s="454"/>
      <c r="U827" s="454"/>
      <c r="V827" s="454"/>
      <c r="W827" s="454"/>
      <c r="Y827" s="459"/>
      <c r="Z827" s="454"/>
      <c r="AA827" s="224"/>
      <c r="AB827" s="454"/>
      <c r="AC827" s="454"/>
      <c r="AD827" s="454"/>
      <c r="AE827" s="454"/>
      <c r="AK827" s="290"/>
      <c r="AN827" s="34"/>
    </row>
    <row r="828" spans="1:40" ht="15.75" customHeight="1">
      <c r="A828" s="454"/>
      <c r="B828" s="454"/>
      <c r="C828" s="454"/>
      <c r="D828" s="454"/>
      <c r="E828" s="454"/>
      <c r="F828" s="454"/>
      <c r="G828" s="454"/>
      <c r="H828" s="454"/>
      <c r="I828" s="454"/>
      <c r="J828" s="454"/>
      <c r="K828" s="454"/>
      <c r="L828" s="454"/>
      <c r="M828" s="454"/>
      <c r="N828" s="454"/>
      <c r="O828" s="454"/>
      <c r="P828" s="454"/>
      <c r="Q828" s="454"/>
      <c r="R828" s="454"/>
      <c r="S828" s="454"/>
      <c r="T828" s="454"/>
      <c r="U828" s="454"/>
      <c r="V828" s="454"/>
      <c r="W828" s="454"/>
      <c r="Y828" s="459"/>
      <c r="Z828" s="454"/>
      <c r="AA828" s="224"/>
      <c r="AB828" s="454"/>
      <c r="AC828" s="454"/>
      <c r="AD828" s="454"/>
      <c r="AE828" s="454"/>
      <c r="AK828" s="290"/>
      <c r="AN828" s="34"/>
    </row>
    <row r="829" spans="1:40" ht="15.75" customHeight="1">
      <c r="A829" s="454"/>
      <c r="B829" s="454"/>
      <c r="C829" s="454"/>
      <c r="D829" s="454"/>
      <c r="E829" s="454"/>
      <c r="F829" s="454"/>
      <c r="G829" s="454"/>
      <c r="H829" s="454"/>
      <c r="I829" s="454"/>
      <c r="J829" s="454"/>
      <c r="K829" s="454"/>
      <c r="L829" s="454"/>
      <c r="M829" s="454"/>
      <c r="N829" s="454"/>
      <c r="O829" s="454"/>
      <c r="P829" s="454"/>
      <c r="Q829" s="454"/>
      <c r="R829" s="454"/>
      <c r="S829" s="454"/>
      <c r="T829" s="454"/>
      <c r="U829" s="454"/>
      <c r="V829" s="454"/>
      <c r="W829" s="454"/>
      <c r="Y829" s="459"/>
      <c r="Z829" s="454"/>
      <c r="AA829" s="224"/>
      <c r="AB829" s="454"/>
      <c r="AC829" s="454"/>
      <c r="AD829" s="454"/>
      <c r="AE829" s="454"/>
      <c r="AK829" s="290"/>
      <c r="AN829" s="34"/>
    </row>
    <row r="830" spans="1:40" ht="15.75" customHeight="1">
      <c r="A830" s="454"/>
      <c r="B830" s="454"/>
      <c r="C830" s="454"/>
      <c r="D830" s="454"/>
      <c r="E830" s="454"/>
      <c r="F830" s="454"/>
      <c r="G830" s="454"/>
      <c r="H830" s="454"/>
      <c r="I830" s="454"/>
      <c r="J830" s="454"/>
      <c r="K830" s="454"/>
      <c r="L830" s="454"/>
      <c r="M830" s="454"/>
      <c r="N830" s="454"/>
      <c r="O830" s="454"/>
      <c r="P830" s="454"/>
      <c r="Q830" s="454"/>
      <c r="R830" s="454"/>
      <c r="S830" s="454"/>
      <c r="T830" s="454"/>
      <c r="U830" s="454"/>
      <c r="V830" s="454"/>
      <c r="W830" s="454"/>
      <c r="Y830" s="459"/>
      <c r="Z830" s="454"/>
      <c r="AA830" s="224"/>
      <c r="AB830" s="454"/>
      <c r="AC830" s="454"/>
      <c r="AD830" s="454"/>
      <c r="AE830" s="454"/>
      <c r="AK830" s="290"/>
      <c r="AN830" s="34"/>
    </row>
    <row r="831" spans="1:40" ht="15.75" customHeight="1">
      <c r="A831" s="454"/>
      <c r="B831" s="454"/>
      <c r="C831" s="454"/>
      <c r="D831" s="454"/>
      <c r="E831" s="454"/>
      <c r="F831" s="454"/>
      <c r="G831" s="454"/>
      <c r="H831" s="454"/>
      <c r="I831" s="454"/>
      <c r="J831" s="454"/>
      <c r="K831" s="454"/>
      <c r="L831" s="454"/>
      <c r="M831" s="454"/>
      <c r="N831" s="454"/>
      <c r="O831" s="454"/>
      <c r="P831" s="454"/>
      <c r="Q831" s="454"/>
      <c r="R831" s="454"/>
      <c r="S831" s="454"/>
      <c r="T831" s="454"/>
      <c r="U831" s="454"/>
      <c r="V831" s="454"/>
      <c r="W831" s="454"/>
      <c r="Y831" s="459"/>
      <c r="Z831" s="454"/>
      <c r="AA831" s="224"/>
      <c r="AB831" s="454"/>
      <c r="AC831" s="454"/>
      <c r="AD831" s="454"/>
      <c r="AE831" s="454"/>
      <c r="AK831" s="290"/>
      <c r="AN831" s="34"/>
    </row>
    <row r="832" spans="1:40" ht="15.75" customHeight="1">
      <c r="A832" s="454"/>
      <c r="B832" s="454"/>
      <c r="C832" s="454"/>
      <c r="D832" s="454"/>
      <c r="E832" s="454"/>
      <c r="F832" s="454"/>
      <c r="G832" s="454"/>
      <c r="H832" s="454"/>
      <c r="I832" s="454"/>
      <c r="J832" s="454"/>
      <c r="K832" s="454"/>
      <c r="L832" s="454"/>
      <c r="M832" s="454"/>
      <c r="N832" s="454"/>
      <c r="O832" s="454"/>
      <c r="P832" s="454"/>
      <c r="Q832" s="454"/>
      <c r="R832" s="454"/>
      <c r="S832" s="454"/>
      <c r="T832" s="454"/>
      <c r="U832" s="454"/>
      <c r="V832" s="454"/>
      <c r="W832" s="454"/>
      <c r="Y832" s="459"/>
      <c r="Z832" s="454"/>
      <c r="AA832" s="224"/>
      <c r="AB832" s="454"/>
      <c r="AC832" s="454"/>
      <c r="AD832" s="454"/>
      <c r="AE832" s="454"/>
      <c r="AK832" s="290"/>
      <c r="AN832" s="34"/>
    </row>
    <row r="833" spans="1:40" ht="15.75" customHeight="1">
      <c r="A833" s="454"/>
      <c r="B833" s="454"/>
      <c r="C833" s="454"/>
      <c r="D833" s="454"/>
      <c r="E833" s="454"/>
      <c r="F833" s="454"/>
      <c r="G833" s="454"/>
      <c r="H833" s="454"/>
      <c r="I833" s="454"/>
      <c r="J833" s="454"/>
      <c r="K833" s="454"/>
      <c r="L833" s="454"/>
      <c r="M833" s="454"/>
      <c r="N833" s="454"/>
      <c r="O833" s="454"/>
      <c r="P833" s="454"/>
      <c r="Q833" s="454"/>
      <c r="R833" s="454"/>
      <c r="S833" s="454"/>
      <c r="T833" s="454"/>
      <c r="U833" s="454"/>
      <c r="V833" s="454"/>
      <c r="W833" s="454"/>
      <c r="Y833" s="459"/>
      <c r="Z833" s="454"/>
      <c r="AA833" s="224"/>
      <c r="AB833" s="454"/>
      <c r="AC833" s="454"/>
      <c r="AD833" s="454"/>
      <c r="AE833" s="454"/>
      <c r="AK833" s="290"/>
      <c r="AN833" s="34"/>
    </row>
    <row r="834" spans="1:40" ht="15.75" customHeight="1">
      <c r="A834" s="454"/>
      <c r="B834" s="454"/>
      <c r="C834" s="454"/>
      <c r="D834" s="454"/>
      <c r="E834" s="454"/>
      <c r="F834" s="454"/>
      <c r="G834" s="454"/>
      <c r="H834" s="454"/>
      <c r="I834" s="454"/>
      <c r="J834" s="454"/>
      <c r="K834" s="454"/>
      <c r="L834" s="454"/>
      <c r="M834" s="454"/>
      <c r="N834" s="454"/>
      <c r="O834" s="454"/>
      <c r="P834" s="454"/>
      <c r="Q834" s="454"/>
      <c r="R834" s="454"/>
      <c r="S834" s="454"/>
      <c r="T834" s="454"/>
      <c r="U834" s="454"/>
      <c r="V834" s="454"/>
      <c r="W834" s="454"/>
      <c r="Y834" s="459"/>
      <c r="Z834" s="454"/>
      <c r="AA834" s="224"/>
      <c r="AB834" s="454"/>
      <c r="AC834" s="454"/>
      <c r="AD834" s="454"/>
      <c r="AE834" s="454"/>
      <c r="AK834" s="290"/>
      <c r="AN834" s="34"/>
    </row>
    <row r="835" spans="1:40" ht="15.75" customHeight="1">
      <c r="A835" s="454"/>
      <c r="B835" s="454"/>
      <c r="C835" s="454"/>
      <c r="D835" s="454"/>
      <c r="E835" s="454"/>
      <c r="F835" s="454"/>
      <c r="G835" s="454"/>
      <c r="H835" s="454"/>
      <c r="I835" s="454"/>
      <c r="J835" s="454"/>
      <c r="K835" s="454"/>
      <c r="L835" s="454"/>
      <c r="M835" s="454"/>
      <c r="N835" s="454"/>
      <c r="O835" s="454"/>
      <c r="P835" s="454"/>
      <c r="Q835" s="454"/>
      <c r="R835" s="454"/>
      <c r="S835" s="454"/>
      <c r="T835" s="454"/>
      <c r="U835" s="454"/>
      <c r="V835" s="454"/>
      <c r="W835" s="454"/>
      <c r="Y835" s="459"/>
      <c r="Z835" s="454"/>
      <c r="AA835" s="224"/>
      <c r="AB835" s="454"/>
      <c r="AC835" s="454"/>
      <c r="AD835" s="454"/>
      <c r="AE835" s="454"/>
      <c r="AK835" s="290"/>
      <c r="AN835" s="34"/>
    </row>
    <row r="836" spans="1:40" ht="15.75" customHeight="1">
      <c r="A836" s="454"/>
      <c r="B836" s="454"/>
      <c r="C836" s="454"/>
      <c r="D836" s="454"/>
      <c r="E836" s="454"/>
      <c r="F836" s="454"/>
      <c r="G836" s="454"/>
      <c r="H836" s="454"/>
      <c r="I836" s="454"/>
      <c r="J836" s="454"/>
      <c r="K836" s="454"/>
      <c r="L836" s="454"/>
      <c r="M836" s="454"/>
      <c r="N836" s="454"/>
      <c r="O836" s="454"/>
      <c r="P836" s="454"/>
      <c r="Q836" s="454"/>
      <c r="R836" s="454"/>
      <c r="S836" s="454"/>
      <c r="T836" s="454"/>
      <c r="U836" s="454"/>
      <c r="V836" s="454"/>
      <c r="W836" s="454"/>
      <c r="Y836" s="459"/>
      <c r="Z836" s="454"/>
      <c r="AA836" s="224"/>
      <c r="AB836" s="454"/>
      <c r="AC836" s="454"/>
      <c r="AD836" s="454"/>
      <c r="AE836" s="454"/>
      <c r="AK836" s="290"/>
      <c r="AN836" s="34"/>
    </row>
    <row r="837" spans="1:40" ht="15.75" customHeight="1">
      <c r="A837" s="454"/>
      <c r="B837" s="454"/>
      <c r="C837" s="454"/>
      <c r="D837" s="454"/>
      <c r="E837" s="454"/>
      <c r="F837" s="454"/>
      <c r="G837" s="454"/>
      <c r="H837" s="454"/>
      <c r="I837" s="454"/>
      <c r="J837" s="454"/>
      <c r="K837" s="454"/>
      <c r="L837" s="454"/>
      <c r="M837" s="454"/>
      <c r="N837" s="454"/>
      <c r="O837" s="454"/>
      <c r="P837" s="454"/>
      <c r="Q837" s="454"/>
      <c r="R837" s="454"/>
      <c r="S837" s="454"/>
      <c r="T837" s="454"/>
      <c r="U837" s="454"/>
      <c r="V837" s="454"/>
      <c r="W837" s="454"/>
      <c r="Y837" s="459"/>
      <c r="Z837" s="454"/>
      <c r="AA837" s="224"/>
      <c r="AB837" s="454"/>
      <c r="AC837" s="454"/>
      <c r="AD837" s="454"/>
      <c r="AE837" s="454"/>
      <c r="AK837" s="290"/>
      <c r="AN837" s="34"/>
    </row>
    <row r="838" spans="1:40" ht="15.75" customHeight="1">
      <c r="A838" s="454"/>
      <c r="B838" s="454"/>
      <c r="C838" s="454"/>
      <c r="D838" s="454"/>
      <c r="E838" s="454"/>
      <c r="F838" s="454"/>
      <c r="G838" s="454"/>
      <c r="H838" s="454"/>
      <c r="I838" s="454"/>
      <c r="J838" s="454"/>
      <c r="K838" s="454"/>
      <c r="L838" s="454"/>
      <c r="M838" s="454"/>
      <c r="N838" s="454"/>
      <c r="O838" s="454"/>
      <c r="P838" s="454"/>
      <c r="Q838" s="454"/>
      <c r="R838" s="454"/>
      <c r="S838" s="454"/>
      <c r="T838" s="454"/>
      <c r="U838" s="454"/>
      <c r="V838" s="454"/>
      <c r="W838" s="454"/>
      <c r="Y838" s="459"/>
      <c r="Z838" s="454"/>
      <c r="AA838" s="224"/>
      <c r="AB838" s="454"/>
      <c r="AC838" s="454"/>
      <c r="AD838" s="454"/>
      <c r="AE838" s="454"/>
      <c r="AK838" s="290"/>
      <c r="AN838" s="34"/>
    </row>
    <row r="839" spans="1:40" ht="15.75" customHeight="1">
      <c r="A839" s="454"/>
      <c r="B839" s="454"/>
      <c r="C839" s="454"/>
      <c r="D839" s="454"/>
      <c r="E839" s="454"/>
      <c r="F839" s="454"/>
      <c r="G839" s="454"/>
      <c r="H839" s="454"/>
      <c r="I839" s="454"/>
      <c r="J839" s="454"/>
      <c r="K839" s="454"/>
      <c r="L839" s="454"/>
      <c r="M839" s="454"/>
      <c r="N839" s="454"/>
      <c r="O839" s="454"/>
      <c r="P839" s="454"/>
      <c r="Q839" s="454"/>
      <c r="R839" s="454"/>
      <c r="S839" s="454"/>
      <c r="T839" s="454"/>
      <c r="U839" s="454"/>
      <c r="V839" s="454"/>
      <c r="W839" s="454"/>
      <c r="Y839" s="459"/>
      <c r="Z839" s="454"/>
      <c r="AA839" s="224"/>
      <c r="AB839" s="454"/>
      <c r="AC839" s="454"/>
      <c r="AD839" s="454"/>
      <c r="AE839" s="454"/>
      <c r="AK839" s="290"/>
      <c r="AN839" s="34"/>
    </row>
    <row r="840" spans="1:40" ht="15.75" customHeight="1">
      <c r="A840" s="454"/>
      <c r="B840" s="454"/>
      <c r="C840" s="454"/>
      <c r="D840" s="454"/>
      <c r="E840" s="454"/>
      <c r="F840" s="454"/>
      <c r="G840" s="454"/>
      <c r="H840" s="454"/>
      <c r="I840" s="454"/>
      <c r="J840" s="454"/>
      <c r="K840" s="454"/>
      <c r="L840" s="454"/>
      <c r="M840" s="454"/>
      <c r="N840" s="454"/>
      <c r="O840" s="454"/>
      <c r="P840" s="454"/>
      <c r="Q840" s="454"/>
      <c r="R840" s="454"/>
      <c r="S840" s="454"/>
      <c r="T840" s="454"/>
      <c r="U840" s="454"/>
      <c r="V840" s="454"/>
      <c r="W840" s="454"/>
      <c r="Y840" s="459"/>
      <c r="Z840" s="454"/>
      <c r="AA840" s="224"/>
      <c r="AB840" s="454"/>
      <c r="AC840" s="454"/>
      <c r="AD840" s="454"/>
      <c r="AE840" s="454"/>
      <c r="AK840" s="290"/>
      <c r="AN840" s="34"/>
    </row>
    <row r="841" spans="1:40" ht="15.75" customHeight="1">
      <c r="A841" s="454"/>
      <c r="B841" s="454"/>
      <c r="C841" s="454"/>
      <c r="D841" s="454"/>
      <c r="E841" s="454"/>
      <c r="F841" s="454"/>
      <c r="G841" s="454"/>
      <c r="H841" s="454"/>
      <c r="I841" s="454"/>
      <c r="J841" s="454"/>
      <c r="K841" s="454"/>
      <c r="L841" s="454"/>
      <c r="M841" s="454"/>
      <c r="N841" s="454"/>
      <c r="O841" s="454"/>
      <c r="P841" s="454"/>
      <c r="Q841" s="454"/>
      <c r="R841" s="454"/>
      <c r="S841" s="454"/>
      <c r="T841" s="454"/>
      <c r="U841" s="454"/>
      <c r="V841" s="454"/>
      <c r="W841" s="454"/>
      <c r="Y841" s="459"/>
      <c r="Z841" s="454"/>
      <c r="AA841" s="224"/>
      <c r="AB841" s="454"/>
      <c r="AC841" s="454"/>
      <c r="AD841" s="454"/>
      <c r="AE841" s="454"/>
      <c r="AK841" s="290"/>
      <c r="AN841" s="34"/>
    </row>
    <row r="842" spans="1:40" ht="15.75" customHeight="1">
      <c r="A842" s="454"/>
      <c r="B842" s="454"/>
      <c r="C842" s="454"/>
      <c r="D842" s="454"/>
      <c r="E842" s="454"/>
      <c r="F842" s="454"/>
      <c r="G842" s="454"/>
      <c r="H842" s="454"/>
      <c r="I842" s="454"/>
      <c r="J842" s="454"/>
      <c r="K842" s="454"/>
      <c r="L842" s="454"/>
      <c r="M842" s="454"/>
      <c r="N842" s="454"/>
      <c r="O842" s="454"/>
      <c r="P842" s="454"/>
      <c r="Q842" s="454"/>
      <c r="R842" s="454"/>
      <c r="S842" s="454"/>
      <c r="T842" s="454"/>
      <c r="U842" s="454"/>
      <c r="V842" s="454"/>
      <c r="W842" s="454"/>
      <c r="Y842" s="459"/>
      <c r="Z842" s="454"/>
      <c r="AA842" s="224"/>
      <c r="AB842" s="454"/>
      <c r="AC842" s="454"/>
      <c r="AD842" s="454"/>
      <c r="AE842" s="454"/>
      <c r="AK842" s="290"/>
      <c r="AN842" s="34"/>
    </row>
    <row r="843" spans="1:40" ht="15.75" customHeight="1">
      <c r="A843" s="454"/>
      <c r="B843" s="454"/>
      <c r="C843" s="454"/>
      <c r="D843" s="454"/>
      <c r="E843" s="454"/>
      <c r="F843" s="454"/>
      <c r="G843" s="454"/>
      <c r="H843" s="454"/>
      <c r="I843" s="454"/>
      <c r="J843" s="454"/>
      <c r="K843" s="454"/>
      <c r="L843" s="454"/>
      <c r="M843" s="454"/>
      <c r="N843" s="454"/>
      <c r="O843" s="454"/>
      <c r="P843" s="454"/>
      <c r="Q843" s="454"/>
      <c r="R843" s="454"/>
      <c r="S843" s="454"/>
      <c r="T843" s="454"/>
      <c r="U843" s="454"/>
      <c r="V843" s="454"/>
      <c r="W843" s="454"/>
      <c r="Y843" s="459"/>
      <c r="Z843" s="454"/>
      <c r="AA843" s="224"/>
      <c r="AB843" s="454"/>
      <c r="AC843" s="454"/>
      <c r="AD843" s="454"/>
      <c r="AE843" s="454"/>
      <c r="AK843" s="290"/>
      <c r="AN843" s="34"/>
    </row>
    <row r="844" spans="1:40" ht="15.75" customHeight="1">
      <c r="A844" s="454"/>
      <c r="B844" s="454"/>
      <c r="C844" s="454"/>
      <c r="D844" s="454"/>
      <c r="E844" s="454"/>
      <c r="F844" s="454"/>
      <c r="G844" s="454"/>
      <c r="H844" s="454"/>
      <c r="I844" s="454"/>
      <c r="J844" s="454"/>
      <c r="K844" s="454"/>
      <c r="L844" s="454"/>
      <c r="M844" s="454"/>
      <c r="N844" s="454"/>
      <c r="O844" s="454"/>
      <c r="P844" s="454"/>
      <c r="Q844" s="454"/>
      <c r="R844" s="454"/>
      <c r="S844" s="454"/>
      <c r="T844" s="454"/>
      <c r="U844" s="454"/>
      <c r="V844" s="454"/>
      <c r="W844" s="454"/>
      <c r="Y844" s="459"/>
      <c r="Z844" s="454"/>
      <c r="AA844" s="224"/>
      <c r="AB844" s="454"/>
      <c r="AC844" s="454"/>
      <c r="AD844" s="454"/>
      <c r="AE844" s="454"/>
      <c r="AK844" s="290"/>
      <c r="AN844" s="34"/>
    </row>
    <row r="845" spans="1:40" ht="15.75" customHeight="1">
      <c r="A845" s="454"/>
      <c r="B845" s="454"/>
      <c r="C845" s="454"/>
      <c r="D845" s="454"/>
      <c r="E845" s="454"/>
      <c r="F845" s="454"/>
      <c r="G845" s="454"/>
      <c r="H845" s="454"/>
      <c r="I845" s="454"/>
      <c r="J845" s="454"/>
      <c r="K845" s="454"/>
      <c r="L845" s="454"/>
      <c r="M845" s="454"/>
      <c r="N845" s="454"/>
      <c r="O845" s="454"/>
      <c r="P845" s="454"/>
      <c r="Q845" s="454"/>
      <c r="R845" s="454"/>
      <c r="S845" s="454"/>
      <c r="T845" s="454"/>
      <c r="U845" s="454"/>
      <c r="V845" s="454"/>
      <c r="W845" s="454"/>
      <c r="Y845" s="459"/>
      <c r="Z845" s="454"/>
      <c r="AA845" s="224"/>
      <c r="AB845" s="454"/>
      <c r="AC845" s="454"/>
      <c r="AD845" s="454"/>
      <c r="AE845" s="454"/>
      <c r="AK845" s="290"/>
      <c r="AN845" s="34"/>
    </row>
    <row r="846" spans="1:40" ht="15.75" customHeight="1">
      <c r="A846" s="454"/>
      <c r="B846" s="454"/>
      <c r="C846" s="454"/>
      <c r="D846" s="454"/>
      <c r="E846" s="454"/>
      <c r="F846" s="454"/>
      <c r="G846" s="454"/>
      <c r="H846" s="454"/>
      <c r="I846" s="454"/>
      <c r="J846" s="454"/>
      <c r="K846" s="454"/>
      <c r="L846" s="454"/>
      <c r="M846" s="454"/>
      <c r="N846" s="454"/>
      <c r="O846" s="454"/>
      <c r="P846" s="454"/>
      <c r="Q846" s="454"/>
      <c r="R846" s="454"/>
      <c r="S846" s="454"/>
      <c r="T846" s="454"/>
      <c r="U846" s="454"/>
      <c r="V846" s="454"/>
      <c r="W846" s="454"/>
      <c r="Y846" s="459"/>
      <c r="Z846" s="454"/>
      <c r="AA846" s="224"/>
      <c r="AB846" s="454"/>
      <c r="AC846" s="454"/>
      <c r="AD846" s="454"/>
      <c r="AE846" s="454"/>
      <c r="AK846" s="290"/>
      <c r="AN846" s="34"/>
    </row>
    <row r="847" spans="1:40" ht="15.75" customHeight="1">
      <c r="A847" s="454"/>
      <c r="B847" s="454"/>
      <c r="C847" s="454"/>
      <c r="D847" s="454"/>
      <c r="E847" s="454"/>
      <c r="F847" s="454"/>
      <c r="G847" s="454"/>
      <c r="H847" s="454"/>
      <c r="I847" s="454"/>
      <c r="J847" s="454"/>
      <c r="K847" s="454"/>
      <c r="L847" s="454"/>
      <c r="M847" s="454"/>
      <c r="N847" s="454"/>
      <c r="O847" s="454"/>
      <c r="P847" s="454"/>
      <c r="Q847" s="454"/>
      <c r="R847" s="454"/>
      <c r="S847" s="454"/>
      <c r="T847" s="454"/>
      <c r="U847" s="454"/>
      <c r="V847" s="454"/>
      <c r="W847" s="454"/>
      <c r="Y847" s="459"/>
      <c r="Z847" s="454"/>
      <c r="AA847" s="224"/>
      <c r="AB847" s="454"/>
      <c r="AC847" s="454"/>
      <c r="AD847" s="454"/>
      <c r="AE847" s="454"/>
      <c r="AK847" s="290"/>
      <c r="AN847" s="34"/>
    </row>
    <row r="848" spans="1:40" ht="15.75" customHeight="1">
      <c r="A848" s="454"/>
      <c r="B848" s="454"/>
      <c r="C848" s="454"/>
      <c r="D848" s="454"/>
      <c r="E848" s="454"/>
      <c r="F848" s="454"/>
      <c r="G848" s="454"/>
      <c r="H848" s="454"/>
      <c r="I848" s="454"/>
      <c r="J848" s="454"/>
      <c r="K848" s="454"/>
      <c r="L848" s="454"/>
      <c r="M848" s="454"/>
      <c r="N848" s="454"/>
      <c r="O848" s="454"/>
      <c r="P848" s="454"/>
      <c r="Q848" s="454"/>
      <c r="R848" s="454"/>
      <c r="S848" s="454"/>
      <c r="T848" s="454"/>
      <c r="U848" s="454"/>
      <c r="V848" s="454"/>
      <c r="W848" s="454"/>
      <c r="Y848" s="459"/>
      <c r="Z848" s="454"/>
      <c r="AA848" s="224"/>
      <c r="AB848" s="454"/>
      <c r="AC848" s="454"/>
      <c r="AD848" s="454"/>
      <c r="AE848" s="454"/>
      <c r="AK848" s="290"/>
      <c r="AN848" s="34"/>
    </row>
    <row r="849" spans="1:40" ht="15.75" customHeight="1">
      <c r="A849" s="454"/>
      <c r="B849" s="454"/>
      <c r="C849" s="454"/>
      <c r="D849" s="454"/>
      <c r="E849" s="454"/>
      <c r="F849" s="454"/>
      <c r="G849" s="454"/>
      <c r="H849" s="454"/>
      <c r="I849" s="454"/>
      <c r="J849" s="454"/>
      <c r="K849" s="454"/>
      <c r="L849" s="454"/>
      <c r="M849" s="454"/>
      <c r="N849" s="454"/>
      <c r="O849" s="454"/>
      <c r="P849" s="454"/>
      <c r="Q849" s="454"/>
      <c r="R849" s="454"/>
      <c r="S849" s="454"/>
      <c r="T849" s="454"/>
      <c r="U849" s="454"/>
      <c r="V849" s="454"/>
      <c r="W849" s="454"/>
      <c r="Y849" s="459"/>
      <c r="Z849" s="454"/>
      <c r="AA849" s="224"/>
      <c r="AB849" s="454"/>
      <c r="AC849" s="454"/>
      <c r="AD849" s="454"/>
      <c r="AE849" s="454"/>
      <c r="AK849" s="290"/>
      <c r="AN849" s="34"/>
    </row>
    <row r="850" spans="1:40" ht="15.75" customHeight="1">
      <c r="A850" s="454"/>
      <c r="B850" s="454"/>
      <c r="C850" s="454"/>
      <c r="D850" s="454"/>
      <c r="E850" s="454"/>
      <c r="F850" s="454"/>
      <c r="G850" s="454"/>
      <c r="H850" s="454"/>
      <c r="I850" s="454"/>
      <c r="J850" s="454"/>
      <c r="K850" s="454"/>
      <c r="L850" s="454"/>
      <c r="M850" s="454"/>
      <c r="N850" s="454"/>
      <c r="O850" s="454"/>
      <c r="P850" s="454"/>
      <c r="Q850" s="454"/>
      <c r="R850" s="454"/>
      <c r="S850" s="454"/>
      <c r="T850" s="454"/>
      <c r="U850" s="454"/>
      <c r="V850" s="454"/>
      <c r="W850" s="454"/>
      <c r="Y850" s="459"/>
      <c r="Z850" s="454"/>
      <c r="AA850" s="224"/>
      <c r="AB850" s="454"/>
      <c r="AC850" s="454"/>
      <c r="AD850" s="454"/>
      <c r="AE850" s="454"/>
      <c r="AK850" s="290"/>
      <c r="AN850" s="34"/>
    </row>
    <row r="851" spans="1:40" ht="15.75" customHeight="1">
      <c r="A851" s="454"/>
      <c r="B851" s="454"/>
      <c r="C851" s="454"/>
      <c r="D851" s="454"/>
      <c r="E851" s="454"/>
      <c r="F851" s="454"/>
      <c r="G851" s="454"/>
      <c r="H851" s="454"/>
      <c r="I851" s="454"/>
      <c r="J851" s="454"/>
      <c r="K851" s="454"/>
      <c r="L851" s="454"/>
      <c r="M851" s="454"/>
      <c r="N851" s="454"/>
      <c r="O851" s="454"/>
      <c r="P851" s="454"/>
      <c r="Q851" s="454"/>
      <c r="R851" s="454"/>
      <c r="S851" s="454"/>
      <c r="T851" s="454"/>
      <c r="U851" s="454"/>
      <c r="V851" s="454"/>
      <c r="W851" s="454"/>
      <c r="Y851" s="459"/>
      <c r="Z851" s="454"/>
      <c r="AA851" s="224"/>
      <c r="AB851" s="454"/>
      <c r="AC851" s="454"/>
      <c r="AD851" s="454"/>
      <c r="AE851" s="454"/>
      <c r="AK851" s="290"/>
      <c r="AN851" s="34"/>
    </row>
    <row r="852" spans="1:40" ht="15.75" customHeight="1">
      <c r="A852" s="454"/>
      <c r="B852" s="454"/>
      <c r="C852" s="454"/>
      <c r="D852" s="454"/>
      <c r="E852" s="454"/>
      <c r="F852" s="454"/>
      <c r="G852" s="454"/>
      <c r="H852" s="454"/>
      <c r="I852" s="454"/>
      <c r="J852" s="454"/>
      <c r="K852" s="454"/>
      <c r="L852" s="454"/>
      <c r="M852" s="454"/>
      <c r="N852" s="454"/>
      <c r="O852" s="454"/>
      <c r="P852" s="454"/>
      <c r="Q852" s="454"/>
      <c r="R852" s="454"/>
      <c r="S852" s="454"/>
      <c r="T852" s="454"/>
      <c r="U852" s="454"/>
      <c r="V852" s="454"/>
      <c r="W852" s="454"/>
      <c r="Y852" s="459"/>
      <c r="Z852" s="454"/>
      <c r="AA852" s="224"/>
      <c r="AB852" s="454"/>
      <c r="AC852" s="454"/>
      <c r="AD852" s="454"/>
      <c r="AE852" s="454"/>
      <c r="AK852" s="290"/>
      <c r="AN852" s="34"/>
    </row>
    <row r="853" spans="1:40" ht="15.75" customHeight="1">
      <c r="A853" s="454"/>
      <c r="B853" s="454"/>
      <c r="C853" s="454"/>
      <c r="D853" s="454"/>
      <c r="E853" s="454"/>
      <c r="F853" s="454"/>
      <c r="G853" s="454"/>
      <c r="H853" s="454"/>
      <c r="I853" s="454"/>
      <c r="J853" s="454"/>
      <c r="K853" s="454"/>
      <c r="L853" s="454"/>
      <c r="M853" s="454"/>
      <c r="N853" s="454"/>
      <c r="O853" s="454"/>
      <c r="P853" s="454"/>
      <c r="Q853" s="454"/>
      <c r="R853" s="454"/>
      <c r="S853" s="454"/>
      <c r="T853" s="454"/>
      <c r="U853" s="454"/>
      <c r="V853" s="454"/>
      <c r="W853" s="454"/>
      <c r="Y853" s="459"/>
      <c r="Z853" s="454"/>
      <c r="AA853" s="224"/>
      <c r="AB853" s="454"/>
      <c r="AC853" s="454"/>
      <c r="AD853" s="454"/>
      <c r="AE853" s="454"/>
      <c r="AK853" s="290"/>
      <c r="AN853" s="34"/>
    </row>
    <row r="854" spans="1:40" ht="15.75" customHeight="1">
      <c r="A854" s="454"/>
      <c r="B854" s="454"/>
      <c r="C854" s="454"/>
      <c r="D854" s="454"/>
      <c r="E854" s="454"/>
      <c r="F854" s="454"/>
      <c r="G854" s="454"/>
      <c r="H854" s="454"/>
      <c r="I854" s="454"/>
      <c r="J854" s="454"/>
      <c r="K854" s="454"/>
      <c r="L854" s="454"/>
      <c r="M854" s="454"/>
      <c r="N854" s="454"/>
      <c r="O854" s="454"/>
      <c r="P854" s="454"/>
      <c r="Q854" s="454"/>
      <c r="R854" s="454"/>
      <c r="S854" s="454"/>
      <c r="T854" s="454"/>
      <c r="U854" s="454"/>
      <c r="V854" s="454"/>
      <c r="W854" s="454"/>
      <c r="Y854" s="459"/>
      <c r="Z854" s="454"/>
      <c r="AA854" s="224"/>
      <c r="AB854" s="454"/>
      <c r="AC854" s="454"/>
      <c r="AD854" s="454"/>
      <c r="AE854" s="454"/>
      <c r="AK854" s="290"/>
      <c r="AN854" s="34"/>
    </row>
    <row r="855" spans="1:40" ht="15.75" customHeight="1">
      <c r="A855" s="454"/>
      <c r="B855" s="454"/>
      <c r="C855" s="454"/>
      <c r="D855" s="454"/>
      <c r="E855" s="454"/>
      <c r="F855" s="454"/>
      <c r="G855" s="454"/>
      <c r="H855" s="454"/>
      <c r="I855" s="454"/>
      <c r="J855" s="454"/>
      <c r="K855" s="454"/>
      <c r="L855" s="454"/>
      <c r="M855" s="454"/>
      <c r="N855" s="454"/>
      <c r="O855" s="454"/>
      <c r="P855" s="454"/>
      <c r="Q855" s="454"/>
      <c r="R855" s="454"/>
      <c r="S855" s="454"/>
      <c r="T855" s="454"/>
      <c r="U855" s="454"/>
      <c r="V855" s="454"/>
      <c r="W855" s="454"/>
      <c r="Y855" s="459"/>
      <c r="Z855" s="454"/>
      <c r="AA855" s="224"/>
      <c r="AB855" s="454"/>
      <c r="AC855" s="454"/>
      <c r="AD855" s="454"/>
      <c r="AE855" s="454"/>
      <c r="AK855" s="290"/>
      <c r="AN855" s="34"/>
    </row>
    <row r="856" spans="1:40" ht="15.75" customHeight="1">
      <c r="A856" s="454"/>
      <c r="B856" s="454"/>
      <c r="C856" s="454"/>
      <c r="D856" s="454"/>
      <c r="E856" s="454"/>
      <c r="F856" s="454"/>
      <c r="G856" s="454"/>
      <c r="H856" s="454"/>
      <c r="I856" s="454"/>
      <c r="J856" s="454"/>
      <c r="K856" s="454"/>
      <c r="L856" s="454"/>
      <c r="M856" s="454"/>
      <c r="N856" s="454"/>
      <c r="O856" s="454"/>
      <c r="P856" s="454"/>
      <c r="Q856" s="454"/>
      <c r="R856" s="454"/>
      <c r="S856" s="454"/>
      <c r="T856" s="454"/>
      <c r="U856" s="454"/>
      <c r="V856" s="454"/>
      <c r="W856" s="454"/>
      <c r="Y856" s="459"/>
      <c r="Z856" s="454"/>
      <c r="AA856" s="224"/>
      <c r="AB856" s="454"/>
      <c r="AC856" s="454"/>
      <c r="AD856" s="454"/>
      <c r="AE856" s="454"/>
      <c r="AK856" s="290"/>
      <c r="AN856" s="34"/>
    </row>
    <row r="857" spans="1:40" ht="15.75" customHeight="1">
      <c r="A857" s="454"/>
      <c r="B857" s="454"/>
      <c r="C857" s="454"/>
      <c r="D857" s="454"/>
      <c r="E857" s="454"/>
      <c r="F857" s="454"/>
      <c r="G857" s="454"/>
      <c r="H857" s="454"/>
      <c r="I857" s="454"/>
      <c r="J857" s="454"/>
      <c r="K857" s="454"/>
      <c r="L857" s="454"/>
      <c r="M857" s="454"/>
      <c r="N857" s="454"/>
      <c r="O857" s="454"/>
      <c r="P857" s="454"/>
      <c r="Q857" s="454"/>
      <c r="R857" s="454"/>
      <c r="S857" s="454"/>
      <c r="T857" s="454"/>
      <c r="U857" s="454"/>
      <c r="V857" s="454"/>
      <c r="W857" s="454"/>
      <c r="Y857" s="459"/>
      <c r="Z857" s="454"/>
      <c r="AA857" s="224"/>
      <c r="AB857" s="454"/>
      <c r="AC857" s="454"/>
      <c r="AD857" s="454"/>
      <c r="AE857" s="454"/>
      <c r="AK857" s="290"/>
      <c r="AN857" s="34"/>
    </row>
    <row r="858" spans="1:40" ht="15.75" customHeight="1">
      <c r="A858" s="454"/>
      <c r="B858" s="454"/>
      <c r="C858" s="454"/>
      <c r="D858" s="454"/>
      <c r="E858" s="454"/>
      <c r="F858" s="454"/>
      <c r="G858" s="454"/>
      <c r="H858" s="454"/>
      <c r="I858" s="454"/>
      <c r="J858" s="454"/>
      <c r="K858" s="454"/>
      <c r="L858" s="454"/>
      <c r="M858" s="454"/>
      <c r="N858" s="454"/>
      <c r="O858" s="454"/>
      <c r="P858" s="454"/>
      <c r="Q858" s="454"/>
      <c r="R858" s="454"/>
      <c r="S858" s="454"/>
      <c r="T858" s="454"/>
      <c r="U858" s="454"/>
      <c r="V858" s="454"/>
      <c r="W858" s="454"/>
      <c r="Y858" s="459"/>
      <c r="Z858" s="454"/>
      <c r="AA858" s="224"/>
      <c r="AB858" s="454"/>
      <c r="AC858" s="454"/>
      <c r="AD858" s="454"/>
      <c r="AE858" s="454"/>
      <c r="AK858" s="290"/>
      <c r="AN858" s="34"/>
    </row>
    <row r="859" spans="1:40" ht="15.75" customHeight="1">
      <c r="A859" s="454"/>
      <c r="B859" s="454"/>
      <c r="C859" s="454"/>
      <c r="D859" s="454"/>
      <c r="E859" s="454"/>
      <c r="F859" s="454"/>
      <c r="G859" s="454"/>
      <c r="H859" s="454"/>
      <c r="I859" s="454"/>
      <c r="J859" s="454"/>
      <c r="K859" s="454"/>
      <c r="L859" s="454"/>
      <c r="M859" s="454"/>
      <c r="N859" s="454"/>
      <c r="O859" s="454"/>
      <c r="P859" s="454"/>
      <c r="Q859" s="454"/>
      <c r="R859" s="454"/>
      <c r="S859" s="454"/>
      <c r="T859" s="454"/>
      <c r="U859" s="454"/>
      <c r="V859" s="454"/>
      <c r="W859" s="454"/>
      <c r="Y859" s="459"/>
      <c r="Z859" s="454"/>
      <c r="AA859" s="224"/>
      <c r="AB859" s="454"/>
      <c r="AC859" s="454"/>
      <c r="AD859" s="454"/>
      <c r="AE859" s="454"/>
      <c r="AK859" s="290"/>
      <c r="AN859" s="34"/>
    </row>
    <row r="860" spans="1:40" ht="15.75" customHeight="1">
      <c r="A860" s="454"/>
      <c r="B860" s="454"/>
      <c r="C860" s="454"/>
      <c r="D860" s="454"/>
      <c r="E860" s="454"/>
      <c r="F860" s="454"/>
      <c r="G860" s="454"/>
      <c r="H860" s="454"/>
      <c r="I860" s="454"/>
      <c r="J860" s="454"/>
      <c r="K860" s="454"/>
      <c r="L860" s="454"/>
      <c r="M860" s="454"/>
      <c r="N860" s="454"/>
      <c r="O860" s="454"/>
      <c r="P860" s="454"/>
      <c r="Q860" s="454"/>
      <c r="R860" s="454"/>
      <c r="S860" s="454"/>
      <c r="T860" s="454"/>
      <c r="U860" s="454"/>
      <c r="V860" s="454"/>
      <c r="W860" s="454"/>
      <c r="Y860" s="459"/>
      <c r="Z860" s="454"/>
      <c r="AA860" s="224"/>
      <c r="AB860" s="454"/>
      <c r="AC860" s="454"/>
      <c r="AD860" s="454"/>
      <c r="AE860" s="454"/>
      <c r="AK860" s="290"/>
      <c r="AN860" s="34"/>
    </row>
    <row r="861" spans="1:40" ht="15.75" customHeight="1">
      <c r="A861" s="454"/>
      <c r="B861" s="454"/>
      <c r="C861" s="454"/>
      <c r="D861" s="454"/>
      <c r="E861" s="454"/>
      <c r="F861" s="454"/>
      <c r="G861" s="454"/>
      <c r="H861" s="454"/>
      <c r="I861" s="454"/>
      <c r="J861" s="454"/>
      <c r="K861" s="454"/>
      <c r="L861" s="454"/>
      <c r="M861" s="454"/>
      <c r="N861" s="454"/>
      <c r="O861" s="454"/>
      <c r="P861" s="454"/>
      <c r="Q861" s="454"/>
      <c r="R861" s="454"/>
      <c r="S861" s="454"/>
      <c r="T861" s="454"/>
      <c r="U861" s="454"/>
      <c r="V861" s="454"/>
      <c r="W861" s="454"/>
      <c r="Y861" s="459"/>
      <c r="Z861" s="454"/>
      <c r="AA861" s="224"/>
      <c r="AB861" s="454"/>
      <c r="AC861" s="454"/>
      <c r="AD861" s="454"/>
      <c r="AE861" s="454"/>
      <c r="AK861" s="290"/>
      <c r="AN861" s="34"/>
    </row>
    <row r="862" spans="1:40" ht="15.75" customHeight="1">
      <c r="A862" s="454"/>
      <c r="B862" s="454"/>
      <c r="C862" s="454"/>
      <c r="D862" s="454"/>
      <c r="E862" s="454"/>
      <c r="F862" s="454"/>
      <c r="G862" s="454"/>
      <c r="H862" s="454"/>
      <c r="I862" s="454"/>
      <c r="J862" s="454"/>
      <c r="K862" s="454"/>
      <c r="L862" s="454"/>
      <c r="M862" s="454"/>
      <c r="N862" s="454"/>
      <c r="O862" s="454"/>
      <c r="P862" s="454"/>
      <c r="Q862" s="454"/>
      <c r="R862" s="454"/>
      <c r="S862" s="454"/>
      <c r="T862" s="454"/>
      <c r="U862" s="454"/>
      <c r="V862" s="454"/>
      <c r="W862" s="454"/>
      <c r="Y862" s="459"/>
      <c r="Z862" s="454"/>
      <c r="AA862" s="224"/>
      <c r="AB862" s="454"/>
      <c r="AC862" s="454"/>
      <c r="AD862" s="454"/>
      <c r="AE862" s="454"/>
      <c r="AK862" s="290"/>
      <c r="AN862" s="34"/>
    </row>
    <row r="863" spans="1:40" ht="15.75" customHeight="1">
      <c r="A863" s="454"/>
      <c r="B863" s="454"/>
      <c r="C863" s="454"/>
      <c r="D863" s="454"/>
      <c r="E863" s="454"/>
      <c r="F863" s="454"/>
      <c r="G863" s="454"/>
      <c r="H863" s="454"/>
      <c r="I863" s="454"/>
      <c r="J863" s="454"/>
      <c r="K863" s="454"/>
      <c r="L863" s="454"/>
      <c r="M863" s="454"/>
      <c r="N863" s="454"/>
      <c r="O863" s="454"/>
      <c r="P863" s="454"/>
      <c r="Q863" s="454"/>
      <c r="R863" s="454"/>
      <c r="S863" s="454"/>
      <c r="T863" s="454"/>
      <c r="U863" s="454"/>
      <c r="V863" s="454"/>
      <c r="W863" s="454"/>
      <c r="Y863" s="459"/>
      <c r="Z863" s="454"/>
      <c r="AA863" s="224"/>
      <c r="AB863" s="454"/>
      <c r="AC863" s="454"/>
      <c r="AD863" s="454"/>
      <c r="AE863" s="454"/>
      <c r="AK863" s="290"/>
      <c r="AN863" s="34"/>
    </row>
    <row r="864" spans="1:40" ht="15.75" customHeight="1">
      <c r="A864" s="454"/>
      <c r="B864" s="454"/>
      <c r="C864" s="454"/>
      <c r="D864" s="454"/>
      <c r="E864" s="454"/>
      <c r="F864" s="454"/>
      <c r="G864" s="454"/>
      <c r="H864" s="454"/>
      <c r="I864" s="454"/>
      <c r="J864" s="454"/>
      <c r="K864" s="454"/>
      <c r="L864" s="454"/>
      <c r="M864" s="454"/>
      <c r="N864" s="454"/>
      <c r="O864" s="454"/>
      <c r="P864" s="454"/>
      <c r="Q864" s="454"/>
      <c r="R864" s="454"/>
      <c r="S864" s="454"/>
      <c r="T864" s="454"/>
      <c r="U864" s="454"/>
      <c r="V864" s="454"/>
      <c r="W864" s="454"/>
      <c r="Y864" s="459"/>
      <c r="Z864" s="454"/>
      <c r="AA864" s="224"/>
      <c r="AB864" s="454"/>
      <c r="AC864" s="454"/>
      <c r="AD864" s="454"/>
      <c r="AE864" s="454"/>
      <c r="AK864" s="290"/>
      <c r="AN864" s="34"/>
    </row>
    <row r="865" spans="1:40" ht="15.75" customHeight="1">
      <c r="A865" s="454"/>
      <c r="B865" s="454"/>
      <c r="C865" s="454"/>
      <c r="D865" s="454"/>
      <c r="E865" s="454"/>
      <c r="F865" s="454"/>
      <c r="G865" s="454"/>
      <c r="H865" s="454"/>
      <c r="I865" s="454"/>
      <c r="J865" s="454"/>
      <c r="K865" s="454"/>
      <c r="L865" s="454"/>
      <c r="M865" s="454"/>
      <c r="N865" s="454"/>
      <c r="O865" s="454"/>
      <c r="P865" s="454"/>
      <c r="Q865" s="454"/>
      <c r="R865" s="454"/>
      <c r="S865" s="454"/>
      <c r="T865" s="454"/>
      <c r="U865" s="454"/>
      <c r="V865" s="454"/>
      <c r="W865" s="454"/>
      <c r="Y865" s="459"/>
      <c r="Z865" s="454"/>
      <c r="AA865" s="224"/>
      <c r="AB865" s="454"/>
      <c r="AC865" s="454"/>
      <c r="AD865" s="454"/>
      <c r="AE865" s="454"/>
      <c r="AK865" s="290"/>
      <c r="AN865" s="34"/>
    </row>
    <row r="866" spans="1:40" ht="15.75" customHeight="1">
      <c r="A866" s="454"/>
      <c r="B866" s="454"/>
      <c r="C866" s="454"/>
      <c r="D866" s="454"/>
      <c r="E866" s="454"/>
      <c r="F866" s="454"/>
      <c r="G866" s="454"/>
      <c r="H866" s="454"/>
      <c r="I866" s="454"/>
      <c r="J866" s="454"/>
      <c r="K866" s="454"/>
      <c r="L866" s="454"/>
      <c r="M866" s="454"/>
      <c r="N866" s="454"/>
      <c r="O866" s="454"/>
      <c r="P866" s="454"/>
      <c r="Q866" s="454"/>
      <c r="R866" s="454"/>
      <c r="S866" s="454"/>
      <c r="T866" s="454"/>
      <c r="U866" s="454"/>
      <c r="V866" s="454"/>
      <c r="W866" s="454"/>
      <c r="Y866" s="459"/>
      <c r="Z866" s="454"/>
      <c r="AA866" s="224"/>
      <c r="AB866" s="454"/>
      <c r="AC866" s="454"/>
      <c r="AD866" s="454"/>
      <c r="AE866" s="454"/>
      <c r="AK866" s="290"/>
      <c r="AN866" s="34"/>
    </row>
    <row r="867" spans="1:40" ht="15.75" customHeight="1">
      <c r="A867" s="454"/>
      <c r="B867" s="454"/>
      <c r="C867" s="454"/>
      <c r="D867" s="454"/>
      <c r="E867" s="454"/>
      <c r="F867" s="454"/>
      <c r="G867" s="454"/>
      <c r="H867" s="454"/>
      <c r="I867" s="454"/>
      <c r="J867" s="454"/>
      <c r="K867" s="454"/>
      <c r="L867" s="454"/>
      <c r="M867" s="454"/>
      <c r="N867" s="454"/>
      <c r="O867" s="454"/>
      <c r="P867" s="454"/>
      <c r="Q867" s="454"/>
      <c r="R867" s="454"/>
      <c r="S867" s="454"/>
      <c r="T867" s="454"/>
      <c r="U867" s="454"/>
      <c r="V867" s="454"/>
      <c r="W867" s="454"/>
      <c r="Y867" s="459"/>
      <c r="Z867" s="454"/>
      <c r="AA867" s="224"/>
      <c r="AB867" s="454"/>
      <c r="AC867" s="454"/>
      <c r="AD867" s="454"/>
      <c r="AE867" s="454"/>
      <c r="AK867" s="290"/>
      <c r="AN867" s="34"/>
    </row>
    <row r="868" spans="1:40" ht="15.75" customHeight="1">
      <c r="A868" s="454"/>
      <c r="B868" s="454"/>
      <c r="C868" s="454"/>
      <c r="D868" s="454"/>
      <c r="E868" s="454"/>
      <c r="F868" s="454"/>
      <c r="G868" s="454"/>
      <c r="H868" s="454"/>
      <c r="I868" s="454"/>
      <c r="J868" s="454"/>
      <c r="K868" s="454"/>
      <c r="L868" s="454"/>
      <c r="M868" s="454"/>
      <c r="N868" s="454"/>
      <c r="O868" s="454"/>
      <c r="P868" s="454"/>
      <c r="Q868" s="454"/>
      <c r="R868" s="454"/>
      <c r="S868" s="454"/>
      <c r="T868" s="454"/>
      <c r="U868" s="454"/>
      <c r="V868" s="454"/>
      <c r="W868" s="454"/>
      <c r="Y868" s="459"/>
      <c r="Z868" s="454"/>
      <c r="AA868" s="224"/>
      <c r="AB868" s="454"/>
      <c r="AC868" s="454"/>
      <c r="AD868" s="454"/>
      <c r="AE868" s="454"/>
      <c r="AK868" s="290"/>
      <c r="AN868" s="34"/>
    </row>
    <row r="869" spans="1:40" ht="15.75" customHeight="1">
      <c r="A869" s="454"/>
      <c r="B869" s="454"/>
      <c r="C869" s="454"/>
      <c r="D869" s="454"/>
      <c r="E869" s="454"/>
      <c r="F869" s="454"/>
      <c r="G869" s="454"/>
      <c r="H869" s="454"/>
      <c r="I869" s="454"/>
      <c r="J869" s="454"/>
      <c r="K869" s="454"/>
      <c r="L869" s="454"/>
      <c r="M869" s="454"/>
      <c r="N869" s="454"/>
      <c r="O869" s="454"/>
      <c r="P869" s="454"/>
      <c r="Q869" s="454"/>
      <c r="R869" s="454"/>
      <c r="S869" s="454"/>
      <c r="T869" s="454"/>
      <c r="U869" s="454"/>
      <c r="V869" s="454"/>
      <c r="W869" s="454"/>
      <c r="Y869" s="459"/>
      <c r="Z869" s="454"/>
      <c r="AA869" s="224"/>
      <c r="AB869" s="454"/>
      <c r="AC869" s="454"/>
      <c r="AD869" s="454"/>
      <c r="AE869" s="454"/>
      <c r="AK869" s="290"/>
      <c r="AN869" s="34"/>
    </row>
    <row r="870" spans="1:40" ht="15.75" customHeight="1">
      <c r="A870" s="454"/>
      <c r="B870" s="454"/>
      <c r="C870" s="454"/>
      <c r="D870" s="454"/>
      <c r="E870" s="454"/>
      <c r="F870" s="454"/>
      <c r="G870" s="454"/>
      <c r="H870" s="454"/>
      <c r="I870" s="454"/>
      <c r="J870" s="454"/>
      <c r="K870" s="454"/>
      <c r="L870" s="454"/>
      <c r="M870" s="454"/>
      <c r="N870" s="454"/>
      <c r="O870" s="454"/>
      <c r="P870" s="454"/>
      <c r="Q870" s="454"/>
      <c r="R870" s="454"/>
      <c r="S870" s="454"/>
      <c r="T870" s="454"/>
      <c r="U870" s="454"/>
      <c r="V870" s="454"/>
      <c r="W870" s="454"/>
      <c r="Y870" s="459"/>
      <c r="Z870" s="454"/>
      <c r="AA870" s="224"/>
      <c r="AB870" s="454"/>
      <c r="AC870" s="454"/>
      <c r="AD870" s="454"/>
      <c r="AE870" s="454"/>
      <c r="AK870" s="290"/>
      <c r="AN870" s="34"/>
    </row>
    <row r="871" spans="1:40" ht="15.75" customHeight="1">
      <c r="A871" s="454"/>
      <c r="B871" s="454"/>
      <c r="C871" s="454"/>
      <c r="D871" s="454"/>
      <c r="E871" s="454"/>
      <c r="F871" s="454"/>
      <c r="G871" s="454"/>
      <c r="H871" s="454"/>
      <c r="I871" s="454"/>
      <c r="J871" s="454"/>
      <c r="K871" s="454"/>
      <c r="L871" s="454"/>
      <c r="M871" s="454"/>
      <c r="N871" s="454"/>
      <c r="O871" s="454"/>
      <c r="P871" s="454"/>
      <c r="Q871" s="454"/>
      <c r="R871" s="454"/>
      <c r="S871" s="454"/>
      <c r="T871" s="454"/>
      <c r="U871" s="454"/>
      <c r="V871" s="454"/>
      <c r="W871" s="454"/>
      <c r="Y871" s="459"/>
      <c r="Z871" s="454"/>
      <c r="AA871" s="224"/>
      <c r="AB871" s="454"/>
      <c r="AC871" s="454"/>
      <c r="AD871" s="454"/>
      <c r="AE871" s="454"/>
      <c r="AK871" s="290"/>
      <c r="AN871" s="34"/>
    </row>
    <row r="872" spans="1:40" ht="15.75" customHeight="1">
      <c r="A872" s="454"/>
      <c r="B872" s="454"/>
      <c r="C872" s="454"/>
      <c r="D872" s="454"/>
      <c r="E872" s="454"/>
      <c r="F872" s="454"/>
      <c r="G872" s="454"/>
      <c r="H872" s="454"/>
      <c r="I872" s="454"/>
      <c r="J872" s="454"/>
      <c r="K872" s="454"/>
      <c r="L872" s="454"/>
      <c r="M872" s="454"/>
      <c r="N872" s="454"/>
      <c r="O872" s="454"/>
      <c r="P872" s="454"/>
      <c r="Q872" s="454"/>
      <c r="R872" s="454"/>
      <c r="S872" s="454"/>
      <c r="T872" s="454"/>
      <c r="U872" s="454"/>
      <c r="V872" s="454"/>
      <c r="W872" s="454"/>
      <c r="Y872" s="459"/>
      <c r="Z872" s="454"/>
      <c r="AA872" s="224"/>
      <c r="AB872" s="454"/>
      <c r="AC872" s="454"/>
      <c r="AD872" s="454"/>
      <c r="AE872" s="454"/>
      <c r="AK872" s="290"/>
      <c r="AN872" s="34"/>
    </row>
    <row r="873" spans="1:40" ht="15.75" customHeight="1">
      <c r="A873" s="454"/>
      <c r="B873" s="454"/>
      <c r="C873" s="454"/>
      <c r="D873" s="454"/>
      <c r="E873" s="454"/>
      <c r="F873" s="454"/>
      <c r="G873" s="454"/>
      <c r="H873" s="454"/>
      <c r="I873" s="454"/>
      <c r="J873" s="454"/>
      <c r="K873" s="454"/>
      <c r="L873" s="454"/>
      <c r="M873" s="454"/>
      <c r="N873" s="454"/>
      <c r="O873" s="454"/>
      <c r="P873" s="454"/>
      <c r="Q873" s="454"/>
      <c r="R873" s="454"/>
      <c r="S873" s="454"/>
      <c r="T873" s="454"/>
      <c r="U873" s="454"/>
      <c r="V873" s="454"/>
      <c r="W873" s="454"/>
      <c r="Y873" s="459"/>
      <c r="Z873" s="454"/>
      <c r="AA873" s="224"/>
      <c r="AB873" s="454"/>
      <c r="AC873" s="454"/>
      <c r="AD873" s="454"/>
      <c r="AE873" s="454"/>
      <c r="AK873" s="290"/>
      <c r="AN873" s="34"/>
    </row>
    <row r="874" spans="1:40" ht="15.75" customHeight="1">
      <c r="A874" s="454"/>
      <c r="B874" s="454"/>
      <c r="C874" s="454"/>
      <c r="D874" s="454"/>
      <c r="E874" s="454"/>
      <c r="F874" s="454"/>
      <c r="G874" s="454"/>
      <c r="H874" s="454"/>
      <c r="I874" s="454"/>
      <c r="J874" s="454"/>
      <c r="K874" s="454"/>
      <c r="L874" s="454"/>
      <c r="M874" s="454"/>
      <c r="N874" s="454"/>
      <c r="O874" s="454"/>
      <c r="P874" s="454"/>
      <c r="Q874" s="454"/>
      <c r="R874" s="454"/>
      <c r="S874" s="454"/>
      <c r="T874" s="454"/>
      <c r="U874" s="454"/>
      <c r="V874" s="454"/>
      <c r="W874" s="454"/>
      <c r="Y874" s="459"/>
      <c r="Z874" s="454"/>
      <c r="AA874" s="224"/>
      <c r="AB874" s="454"/>
      <c r="AC874" s="454"/>
      <c r="AD874" s="454"/>
      <c r="AE874" s="454"/>
      <c r="AK874" s="290"/>
      <c r="AN874" s="34"/>
    </row>
    <row r="875" spans="1:40" ht="15.75" customHeight="1">
      <c r="A875" s="454"/>
      <c r="B875" s="454"/>
      <c r="C875" s="454"/>
      <c r="D875" s="454"/>
      <c r="E875" s="454"/>
      <c r="F875" s="454"/>
      <c r="G875" s="454"/>
      <c r="H875" s="454"/>
      <c r="I875" s="454"/>
      <c r="J875" s="454"/>
      <c r="K875" s="454"/>
      <c r="L875" s="454"/>
      <c r="M875" s="454"/>
      <c r="N875" s="454"/>
      <c r="O875" s="454"/>
      <c r="P875" s="454"/>
      <c r="Q875" s="454"/>
      <c r="R875" s="454"/>
      <c r="S875" s="454"/>
      <c r="T875" s="454"/>
      <c r="U875" s="454"/>
      <c r="V875" s="454"/>
      <c r="W875" s="454"/>
      <c r="Y875" s="459"/>
      <c r="Z875" s="454"/>
      <c r="AA875" s="224"/>
      <c r="AB875" s="454"/>
      <c r="AC875" s="454"/>
      <c r="AD875" s="454"/>
      <c r="AE875" s="454"/>
      <c r="AK875" s="290"/>
      <c r="AN875" s="34"/>
    </row>
    <row r="876" spans="1:40" ht="15.75" customHeight="1">
      <c r="A876" s="454"/>
      <c r="B876" s="454"/>
      <c r="C876" s="454"/>
      <c r="D876" s="454"/>
      <c r="E876" s="454"/>
      <c r="F876" s="454"/>
      <c r="G876" s="454"/>
      <c r="H876" s="454"/>
      <c r="I876" s="454"/>
      <c r="J876" s="454"/>
      <c r="K876" s="454"/>
      <c r="L876" s="454"/>
      <c r="M876" s="454"/>
      <c r="N876" s="454"/>
      <c r="O876" s="454"/>
      <c r="P876" s="454"/>
      <c r="Q876" s="454"/>
      <c r="R876" s="454"/>
      <c r="S876" s="454"/>
      <c r="T876" s="454"/>
      <c r="U876" s="454"/>
      <c r="V876" s="454"/>
      <c r="W876" s="454"/>
      <c r="Y876" s="459"/>
      <c r="Z876" s="454"/>
      <c r="AA876" s="224"/>
      <c r="AB876" s="454"/>
      <c r="AC876" s="454"/>
      <c r="AD876" s="454"/>
      <c r="AE876" s="454"/>
      <c r="AK876" s="290"/>
      <c r="AN876" s="34"/>
    </row>
    <row r="877" spans="1:40" ht="15.75" customHeight="1">
      <c r="A877" s="454"/>
      <c r="B877" s="454"/>
      <c r="C877" s="454"/>
      <c r="D877" s="454"/>
      <c r="E877" s="454"/>
      <c r="F877" s="454"/>
      <c r="G877" s="454"/>
      <c r="H877" s="454"/>
      <c r="I877" s="454"/>
      <c r="J877" s="454"/>
      <c r="K877" s="454"/>
      <c r="L877" s="454"/>
      <c r="M877" s="454"/>
      <c r="N877" s="454"/>
      <c r="O877" s="454"/>
      <c r="P877" s="454"/>
      <c r="Q877" s="454"/>
      <c r="R877" s="454"/>
      <c r="S877" s="454"/>
      <c r="T877" s="454"/>
      <c r="U877" s="454"/>
      <c r="V877" s="454"/>
      <c r="W877" s="454"/>
      <c r="Y877" s="459"/>
      <c r="Z877" s="454"/>
      <c r="AA877" s="224"/>
      <c r="AB877" s="454"/>
      <c r="AC877" s="454"/>
      <c r="AD877" s="454"/>
      <c r="AE877" s="454"/>
      <c r="AK877" s="290"/>
      <c r="AN877" s="34"/>
    </row>
    <row r="878" spans="1:40" ht="15.75" customHeight="1">
      <c r="A878" s="454"/>
      <c r="B878" s="454"/>
      <c r="C878" s="454"/>
      <c r="D878" s="454"/>
      <c r="E878" s="454"/>
      <c r="F878" s="454"/>
      <c r="G878" s="454"/>
      <c r="H878" s="454"/>
      <c r="I878" s="454"/>
      <c r="J878" s="454"/>
      <c r="K878" s="454"/>
      <c r="L878" s="454"/>
      <c r="M878" s="454"/>
      <c r="N878" s="454"/>
      <c r="O878" s="454"/>
      <c r="P878" s="454"/>
      <c r="Q878" s="454"/>
      <c r="R878" s="454"/>
      <c r="S878" s="454"/>
      <c r="T878" s="454"/>
      <c r="U878" s="454"/>
      <c r="V878" s="454"/>
      <c r="W878" s="454"/>
      <c r="Y878" s="459"/>
      <c r="Z878" s="454"/>
      <c r="AA878" s="224"/>
      <c r="AB878" s="454"/>
      <c r="AC878" s="454"/>
      <c r="AD878" s="454"/>
      <c r="AE878" s="454"/>
      <c r="AK878" s="290"/>
      <c r="AN878" s="34"/>
    </row>
    <row r="879" spans="1:40" ht="15.75" customHeight="1">
      <c r="A879" s="454"/>
      <c r="B879" s="454"/>
      <c r="C879" s="454"/>
      <c r="D879" s="454"/>
      <c r="E879" s="454"/>
      <c r="F879" s="454"/>
      <c r="G879" s="454"/>
      <c r="H879" s="454"/>
      <c r="I879" s="454"/>
      <c r="J879" s="454"/>
      <c r="K879" s="454"/>
      <c r="L879" s="454"/>
      <c r="M879" s="454"/>
      <c r="N879" s="454"/>
      <c r="O879" s="454"/>
      <c r="P879" s="454"/>
      <c r="Q879" s="454"/>
      <c r="R879" s="454"/>
      <c r="S879" s="454"/>
      <c r="T879" s="454"/>
      <c r="U879" s="454"/>
      <c r="V879" s="454"/>
      <c r="W879" s="454"/>
      <c r="Y879" s="459"/>
      <c r="Z879" s="454"/>
      <c r="AA879" s="224"/>
      <c r="AB879" s="454"/>
      <c r="AC879" s="454"/>
      <c r="AD879" s="454"/>
      <c r="AE879" s="454"/>
      <c r="AK879" s="290"/>
      <c r="AN879" s="34"/>
    </row>
    <row r="880" spans="1:40" ht="15.75" customHeight="1">
      <c r="A880" s="454"/>
      <c r="B880" s="454"/>
      <c r="C880" s="454"/>
      <c r="D880" s="454"/>
      <c r="E880" s="454"/>
      <c r="F880" s="454"/>
      <c r="G880" s="454"/>
      <c r="H880" s="454"/>
      <c r="I880" s="454"/>
      <c r="J880" s="454"/>
      <c r="K880" s="454"/>
      <c r="L880" s="454"/>
      <c r="M880" s="454"/>
      <c r="N880" s="454"/>
      <c r="O880" s="454"/>
      <c r="P880" s="454"/>
      <c r="Q880" s="454"/>
      <c r="R880" s="454"/>
      <c r="S880" s="454"/>
      <c r="T880" s="454"/>
      <c r="U880" s="454"/>
      <c r="V880" s="454"/>
      <c r="W880" s="454"/>
      <c r="Y880" s="459"/>
      <c r="Z880" s="454"/>
      <c r="AA880" s="224"/>
      <c r="AB880" s="454"/>
      <c r="AC880" s="454"/>
      <c r="AD880" s="454"/>
      <c r="AE880" s="454"/>
      <c r="AK880" s="290"/>
      <c r="AN880" s="34"/>
    </row>
    <row r="881" spans="1:40" ht="15.75" customHeight="1">
      <c r="A881" s="454"/>
      <c r="B881" s="454"/>
      <c r="C881" s="454"/>
      <c r="D881" s="454"/>
      <c r="E881" s="454"/>
      <c r="F881" s="454"/>
      <c r="G881" s="454"/>
      <c r="H881" s="454"/>
      <c r="I881" s="454"/>
      <c r="J881" s="454"/>
      <c r="K881" s="454"/>
      <c r="L881" s="454"/>
      <c r="M881" s="454"/>
      <c r="N881" s="454"/>
      <c r="O881" s="454"/>
      <c r="P881" s="454"/>
      <c r="Q881" s="454"/>
      <c r="R881" s="454"/>
      <c r="S881" s="454"/>
      <c r="T881" s="454"/>
      <c r="U881" s="454"/>
      <c r="V881" s="454"/>
      <c r="W881" s="454"/>
      <c r="Y881" s="459"/>
      <c r="Z881" s="454"/>
      <c r="AA881" s="224"/>
      <c r="AB881" s="454"/>
      <c r="AC881" s="454"/>
      <c r="AD881" s="454"/>
      <c r="AE881" s="454"/>
      <c r="AK881" s="290"/>
      <c r="AN881" s="34"/>
    </row>
    <row r="882" spans="1:40" ht="15.75" customHeight="1">
      <c r="A882" s="454"/>
      <c r="B882" s="454"/>
      <c r="C882" s="454"/>
      <c r="D882" s="454"/>
      <c r="E882" s="454"/>
      <c r="F882" s="454"/>
      <c r="G882" s="454"/>
      <c r="H882" s="454"/>
      <c r="I882" s="454"/>
      <c r="J882" s="454"/>
      <c r="K882" s="454"/>
      <c r="L882" s="454"/>
      <c r="M882" s="454"/>
      <c r="N882" s="454"/>
      <c r="O882" s="454"/>
      <c r="P882" s="454"/>
      <c r="Q882" s="454"/>
      <c r="R882" s="454"/>
      <c r="S882" s="454"/>
      <c r="T882" s="454"/>
      <c r="U882" s="454"/>
      <c r="V882" s="454"/>
      <c r="W882" s="454"/>
      <c r="Y882" s="459"/>
      <c r="Z882" s="454"/>
      <c r="AA882" s="224"/>
      <c r="AB882" s="454"/>
      <c r="AC882" s="454"/>
      <c r="AD882" s="454"/>
      <c r="AE882" s="454"/>
      <c r="AK882" s="290"/>
      <c r="AN882" s="34"/>
    </row>
    <row r="883" spans="1:40" ht="15.75" customHeight="1">
      <c r="A883" s="454"/>
      <c r="B883" s="454"/>
      <c r="C883" s="454"/>
      <c r="D883" s="454"/>
      <c r="E883" s="454"/>
      <c r="F883" s="454"/>
      <c r="G883" s="454"/>
      <c r="H883" s="454"/>
      <c r="I883" s="454"/>
      <c r="J883" s="454"/>
      <c r="K883" s="454"/>
      <c r="L883" s="454"/>
      <c r="M883" s="454"/>
      <c r="N883" s="454"/>
      <c r="O883" s="454"/>
      <c r="P883" s="454"/>
      <c r="Q883" s="454"/>
      <c r="R883" s="454"/>
      <c r="S883" s="454"/>
      <c r="T883" s="454"/>
      <c r="U883" s="454"/>
      <c r="V883" s="454"/>
      <c r="W883" s="454"/>
      <c r="Y883" s="459"/>
      <c r="Z883" s="454"/>
      <c r="AA883" s="224"/>
      <c r="AB883" s="454"/>
      <c r="AC883" s="454"/>
      <c r="AD883" s="454"/>
      <c r="AE883" s="454"/>
      <c r="AK883" s="290"/>
      <c r="AN883" s="34"/>
    </row>
    <row r="884" spans="1:40" ht="15.75" customHeight="1">
      <c r="A884" s="454"/>
      <c r="B884" s="454"/>
      <c r="C884" s="454"/>
      <c r="D884" s="454"/>
      <c r="E884" s="454"/>
      <c r="F884" s="454"/>
      <c r="G884" s="454"/>
      <c r="H884" s="454"/>
      <c r="I884" s="454"/>
      <c r="J884" s="454"/>
      <c r="K884" s="454"/>
      <c r="L884" s="454"/>
      <c r="M884" s="454"/>
      <c r="N884" s="454"/>
      <c r="O884" s="454"/>
      <c r="P884" s="454"/>
      <c r="Q884" s="454"/>
      <c r="R884" s="454"/>
      <c r="S884" s="454"/>
      <c r="T884" s="454"/>
      <c r="U884" s="454"/>
      <c r="V884" s="454"/>
      <c r="W884" s="454"/>
      <c r="Y884" s="459"/>
      <c r="Z884" s="454"/>
      <c r="AA884" s="224"/>
      <c r="AB884" s="454"/>
      <c r="AC884" s="454"/>
      <c r="AD884" s="454"/>
      <c r="AE884" s="454"/>
      <c r="AK884" s="290"/>
      <c r="AN884" s="34"/>
    </row>
    <row r="885" spans="1:40" ht="15.75" customHeight="1">
      <c r="A885" s="454"/>
      <c r="B885" s="454"/>
      <c r="C885" s="454"/>
      <c r="D885" s="454"/>
      <c r="E885" s="454"/>
      <c r="F885" s="454"/>
      <c r="G885" s="454"/>
      <c r="H885" s="454"/>
      <c r="I885" s="454"/>
      <c r="J885" s="454"/>
      <c r="K885" s="454"/>
      <c r="L885" s="454"/>
      <c r="M885" s="454"/>
      <c r="N885" s="454"/>
      <c r="O885" s="454"/>
      <c r="P885" s="454"/>
      <c r="Q885" s="454"/>
      <c r="R885" s="454"/>
      <c r="S885" s="454"/>
      <c r="T885" s="454"/>
      <c r="U885" s="454"/>
      <c r="V885" s="454"/>
      <c r="W885" s="454"/>
      <c r="Y885" s="459"/>
      <c r="Z885" s="454"/>
      <c r="AA885" s="224"/>
      <c r="AB885" s="454"/>
      <c r="AC885" s="454"/>
      <c r="AD885" s="454"/>
      <c r="AE885" s="454"/>
      <c r="AK885" s="290"/>
      <c r="AN885" s="34"/>
    </row>
    <row r="886" spans="1:40" ht="15.75" customHeight="1">
      <c r="A886" s="454"/>
      <c r="B886" s="454"/>
      <c r="C886" s="454"/>
      <c r="D886" s="454"/>
      <c r="E886" s="454"/>
      <c r="F886" s="454"/>
      <c r="G886" s="454"/>
      <c r="H886" s="454"/>
      <c r="I886" s="454"/>
      <c r="J886" s="454"/>
      <c r="K886" s="454"/>
      <c r="L886" s="454"/>
      <c r="M886" s="454"/>
      <c r="N886" s="454"/>
      <c r="O886" s="454"/>
      <c r="P886" s="454"/>
      <c r="Q886" s="454"/>
      <c r="R886" s="454"/>
      <c r="S886" s="454"/>
      <c r="T886" s="454"/>
      <c r="U886" s="454"/>
      <c r="V886" s="454"/>
      <c r="W886" s="454"/>
      <c r="Y886" s="459"/>
      <c r="Z886" s="454"/>
      <c r="AA886" s="224"/>
      <c r="AB886" s="454"/>
      <c r="AC886" s="454"/>
      <c r="AD886" s="454"/>
      <c r="AE886" s="454"/>
      <c r="AK886" s="290"/>
      <c r="AN886" s="34"/>
    </row>
    <row r="887" spans="1:40" ht="15.75" customHeight="1">
      <c r="A887" s="454"/>
      <c r="B887" s="454"/>
      <c r="C887" s="454"/>
      <c r="D887" s="454"/>
      <c r="E887" s="454"/>
      <c r="F887" s="454"/>
      <c r="G887" s="454"/>
      <c r="H887" s="454"/>
      <c r="I887" s="454"/>
      <c r="J887" s="454"/>
      <c r="K887" s="454"/>
      <c r="L887" s="454"/>
      <c r="M887" s="454"/>
      <c r="N887" s="454"/>
      <c r="O887" s="454"/>
      <c r="P887" s="454"/>
      <c r="Q887" s="454"/>
      <c r="R887" s="454"/>
      <c r="S887" s="454"/>
      <c r="T887" s="454"/>
      <c r="U887" s="454"/>
      <c r="V887" s="454"/>
      <c r="W887" s="454"/>
      <c r="Y887" s="459"/>
      <c r="Z887" s="454"/>
      <c r="AA887" s="224"/>
      <c r="AB887" s="454"/>
      <c r="AC887" s="454"/>
      <c r="AD887" s="454"/>
      <c r="AE887" s="454"/>
      <c r="AK887" s="290"/>
      <c r="AN887" s="34"/>
    </row>
    <row r="888" spans="1:40" ht="15.75" customHeight="1">
      <c r="A888" s="454"/>
      <c r="B888" s="454"/>
      <c r="C888" s="454"/>
      <c r="D888" s="454"/>
      <c r="E888" s="454"/>
      <c r="F888" s="454"/>
      <c r="G888" s="454"/>
      <c r="H888" s="454"/>
      <c r="I888" s="454"/>
      <c r="J888" s="454"/>
      <c r="K888" s="454"/>
      <c r="L888" s="454"/>
      <c r="M888" s="454"/>
      <c r="N888" s="454"/>
      <c r="O888" s="454"/>
      <c r="P888" s="454"/>
      <c r="Q888" s="454"/>
      <c r="R888" s="454"/>
      <c r="S888" s="454"/>
      <c r="T888" s="454"/>
      <c r="U888" s="454"/>
      <c r="V888" s="454"/>
      <c r="W888" s="454"/>
      <c r="Y888" s="459"/>
      <c r="Z888" s="454"/>
      <c r="AA888" s="224"/>
      <c r="AB888" s="454"/>
      <c r="AC888" s="454"/>
      <c r="AD888" s="454"/>
      <c r="AE888" s="454"/>
      <c r="AK888" s="290"/>
      <c r="AN888" s="34"/>
    </row>
    <row r="889" spans="1:40" ht="15.75" customHeight="1">
      <c r="A889" s="454"/>
      <c r="B889" s="454"/>
      <c r="C889" s="454"/>
      <c r="D889" s="454"/>
      <c r="E889" s="454"/>
      <c r="F889" s="454"/>
      <c r="G889" s="454"/>
      <c r="H889" s="454"/>
      <c r="I889" s="454"/>
      <c r="J889" s="454"/>
      <c r="K889" s="454"/>
      <c r="L889" s="454"/>
      <c r="M889" s="454"/>
      <c r="N889" s="454"/>
      <c r="O889" s="454"/>
      <c r="P889" s="454"/>
      <c r="Q889" s="454"/>
      <c r="R889" s="454"/>
      <c r="S889" s="454"/>
      <c r="T889" s="454"/>
      <c r="U889" s="454"/>
      <c r="V889" s="454"/>
      <c r="W889" s="454"/>
      <c r="Y889" s="459"/>
      <c r="Z889" s="454"/>
      <c r="AA889" s="224"/>
      <c r="AB889" s="454"/>
      <c r="AC889" s="454"/>
      <c r="AD889" s="454"/>
      <c r="AE889" s="454"/>
      <c r="AK889" s="290"/>
      <c r="AN889" s="34"/>
    </row>
    <row r="890" spans="1:40" ht="15.75" customHeight="1">
      <c r="A890" s="454"/>
      <c r="B890" s="454"/>
      <c r="C890" s="454"/>
      <c r="D890" s="454"/>
      <c r="E890" s="454"/>
      <c r="F890" s="454"/>
      <c r="G890" s="454"/>
      <c r="H890" s="454"/>
      <c r="I890" s="454"/>
      <c r="J890" s="454"/>
      <c r="K890" s="454"/>
      <c r="L890" s="454"/>
      <c r="M890" s="454"/>
      <c r="N890" s="454"/>
      <c r="O890" s="454"/>
      <c r="P890" s="454"/>
      <c r="Q890" s="454"/>
      <c r="R890" s="454"/>
      <c r="S890" s="454"/>
      <c r="T890" s="454"/>
      <c r="U890" s="454"/>
      <c r="V890" s="454"/>
      <c r="W890" s="454"/>
      <c r="Y890" s="459"/>
      <c r="Z890" s="454"/>
      <c r="AA890" s="224"/>
      <c r="AB890" s="454"/>
      <c r="AC890" s="454"/>
      <c r="AD890" s="454"/>
      <c r="AE890" s="454"/>
      <c r="AK890" s="290"/>
      <c r="AN890" s="34"/>
    </row>
    <row r="891" spans="1:40" ht="15.75" customHeight="1">
      <c r="A891" s="454"/>
      <c r="B891" s="454"/>
      <c r="C891" s="454"/>
      <c r="D891" s="454"/>
      <c r="E891" s="454"/>
      <c r="F891" s="454"/>
      <c r="G891" s="454"/>
      <c r="H891" s="454"/>
      <c r="I891" s="454"/>
      <c r="J891" s="454"/>
      <c r="K891" s="454"/>
      <c r="L891" s="454"/>
      <c r="M891" s="454"/>
      <c r="N891" s="454"/>
      <c r="O891" s="454"/>
      <c r="P891" s="454"/>
      <c r="Q891" s="454"/>
      <c r="R891" s="454"/>
      <c r="S891" s="454"/>
      <c r="T891" s="454"/>
      <c r="U891" s="454"/>
      <c r="V891" s="454"/>
      <c r="W891" s="454"/>
      <c r="Y891" s="459"/>
      <c r="Z891" s="454"/>
      <c r="AA891" s="224"/>
      <c r="AB891" s="454"/>
      <c r="AC891" s="454"/>
      <c r="AD891" s="454"/>
      <c r="AE891" s="454"/>
      <c r="AK891" s="290"/>
      <c r="AN891" s="34"/>
    </row>
    <row r="892" spans="1:40" ht="15.75" customHeight="1">
      <c r="A892" s="454"/>
      <c r="B892" s="454"/>
      <c r="C892" s="454"/>
      <c r="D892" s="454"/>
      <c r="E892" s="454"/>
      <c r="F892" s="454"/>
      <c r="G892" s="454"/>
      <c r="H892" s="454"/>
      <c r="I892" s="454"/>
      <c r="J892" s="454"/>
      <c r="K892" s="454"/>
      <c r="L892" s="454"/>
      <c r="M892" s="454"/>
      <c r="N892" s="454"/>
      <c r="O892" s="454"/>
      <c r="P892" s="454"/>
      <c r="Q892" s="454"/>
      <c r="R892" s="454"/>
      <c r="S892" s="454"/>
      <c r="T892" s="454"/>
      <c r="U892" s="454"/>
      <c r="V892" s="454"/>
      <c r="W892" s="454"/>
      <c r="Y892" s="459"/>
      <c r="Z892" s="454"/>
      <c r="AA892" s="224"/>
      <c r="AB892" s="454"/>
      <c r="AC892" s="454"/>
      <c r="AD892" s="454"/>
      <c r="AE892" s="454"/>
      <c r="AK892" s="290"/>
      <c r="AN892" s="34"/>
    </row>
    <row r="893" spans="1:40" ht="15.75" customHeight="1">
      <c r="A893" s="454"/>
      <c r="B893" s="454"/>
      <c r="C893" s="454"/>
      <c r="D893" s="454"/>
      <c r="E893" s="454"/>
      <c r="F893" s="454"/>
      <c r="G893" s="454"/>
      <c r="H893" s="454"/>
      <c r="I893" s="454"/>
      <c r="J893" s="454"/>
      <c r="K893" s="454"/>
      <c r="L893" s="454"/>
      <c r="M893" s="454"/>
      <c r="N893" s="454"/>
      <c r="O893" s="454"/>
      <c r="P893" s="454"/>
      <c r="Q893" s="454"/>
      <c r="R893" s="454"/>
      <c r="S893" s="454"/>
      <c r="T893" s="454"/>
      <c r="U893" s="454"/>
      <c r="V893" s="454"/>
      <c r="W893" s="454"/>
      <c r="Y893" s="459"/>
      <c r="Z893" s="454"/>
      <c r="AA893" s="224"/>
      <c r="AB893" s="454"/>
      <c r="AC893" s="454"/>
      <c r="AD893" s="454"/>
      <c r="AE893" s="454"/>
      <c r="AK893" s="290"/>
      <c r="AN893" s="34"/>
    </row>
    <row r="894" spans="1:40" ht="15.75" customHeight="1">
      <c r="A894" s="454"/>
      <c r="B894" s="454"/>
      <c r="C894" s="454"/>
      <c r="D894" s="454"/>
      <c r="E894" s="454"/>
      <c r="F894" s="454"/>
      <c r="G894" s="454"/>
      <c r="H894" s="454"/>
      <c r="I894" s="454"/>
      <c r="J894" s="454"/>
      <c r="K894" s="454"/>
      <c r="L894" s="454"/>
      <c r="M894" s="454"/>
      <c r="N894" s="454"/>
      <c r="O894" s="454"/>
      <c r="P894" s="454"/>
      <c r="Q894" s="454"/>
      <c r="R894" s="454"/>
      <c r="S894" s="454"/>
      <c r="T894" s="454"/>
      <c r="U894" s="454"/>
      <c r="V894" s="454"/>
      <c r="W894" s="454"/>
      <c r="Y894" s="459"/>
      <c r="Z894" s="454"/>
      <c r="AA894" s="224"/>
      <c r="AB894" s="454"/>
      <c r="AC894" s="454"/>
      <c r="AD894" s="454"/>
      <c r="AE894" s="454"/>
      <c r="AK894" s="290"/>
      <c r="AN894" s="34"/>
    </row>
    <row r="895" spans="1:40" ht="15.75" customHeight="1">
      <c r="A895" s="454"/>
      <c r="B895" s="454"/>
      <c r="C895" s="454"/>
      <c r="D895" s="454"/>
      <c r="E895" s="454"/>
      <c r="F895" s="454"/>
      <c r="G895" s="454"/>
      <c r="H895" s="454"/>
      <c r="I895" s="454"/>
      <c r="J895" s="454"/>
      <c r="K895" s="454"/>
      <c r="L895" s="454"/>
      <c r="M895" s="454"/>
      <c r="N895" s="454"/>
      <c r="O895" s="454"/>
      <c r="P895" s="454"/>
      <c r="Q895" s="454"/>
      <c r="R895" s="454"/>
      <c r="S895" s="454"/>
      <c r="T895" s="454"/>
      <c r="U895" s="454"/>
      <c r="V895" s="454"/>
      <c r="W895" s="454"/>
      <c r="Y895" s="459"/>
      <c r="Z895" s="454"/>
      <c r="AA895" s="224"/>
      <c r="AB895" s="454"/>
      <c r="AC895" s="454"/>
      <c r="AD895" s="454"/>
      <c r="AE895" s="454"/>
      <c r="AK895" s="290"/>
      <c r="AN895" s="34"/>
    </row>
    <row r="896" spans="1:40" ht="15.75" customHeight="1">
      <c r="A896" s="454"/>
      <c r="B896" s="454"/>
      <c r="C896" s="454"/>
      <c r="D896" s="454"/>
      <c r="E896" s="454"/>
      <c r="F896" s="454"/>
      <c r="G896" s="454"/>
      <c r="H896" s="454"/>
      <c r="I896" s="454"/>
      <c r="J896" s="454"/>
      <c r="K896" s="454"/>
      <c r="L896" s="454"/>
      <c r="M896" s="454"/>
      <c r="N896" s="454"/>
      <c r="O896" s="454"/>
      <c r="P896" s="454"/>
      <c r="Q896" s="454"/>
      <c r="R896" s="454"/>
      <c r="S896" s="454"/>
      <c r="T896" s="454"/>
      <c r="U896" s="454"/>
      <c r="V896" s="454"/>
      <c r="W896" s="454"/>
      <c r="Y896" s="459"/>
      <c r="Z896" s="454"/>
      <c r="AA896" s="224"/>
      <c r="AB896" s="454"/>
      <c r="AC896" s="454"/>
      <c r="AD896" s="454"/>
      <c r="AE896" s="454"/>
      <c r="AK896" s="290"/>
      <c r="AN896" s="34"/>
    </row>
    <row r="897" spans="1:40" ht="15.75" customHeight="1">
      <c r="A897" s="454"/>
      <c r="B897" s="454"/>
      <c r="C897" s="454"/>
      <c r="D897" s="454"/>
      <c r="E897" s="454"/>
      <c r="F897" s="454"/>
      <c r="G897" s="454"/>
      <c r="H897" s="454"/>
      <c r="I897" s="454"/>
      <c r="J897" s="454"/>
      <c r="K897" s="454"/>
      <c r="L897" s="454"/>
      <c r="M897" s="454"/>
      <c r="N897" s="454"/>
      <c r="O897" s="454"/>
      <c r="P897" s="454"/>
      <c r="Q897" s="454"/>
      <c r="R897" s="454"/>
      <c r="S897" s="454"/>
      <c r="T897" s="454"/>
      <c r="U897" s="454"/>
      <c r="V897" s="454"/>
      <c r="W897" s="454"/>
      <c r="Y897" s="459"/>
      <c r="Z897" s="454"/>
      <c r="AA897" s="224"/>
      <c r="AB897" s="454"/>
      <c r="AC897" s="454"/>
      <c r="AD897" s="454"/>
      <c r="AE897" s="454"/>
      <c r="AK897" s="290"/>
      <c r="AN897" s="34"/>
    </row>
    <row r="898" spans="1:40" ht="15.75" customHeight="1">
      <c r="A898" s="454"/>
      <c r="B898" s="454"/>
      <c r="C898" s="454"/>
      <c r="D898" s="454"/>
      <c r="E898" s="454"/>
      <c r="F898" s="454"/>
      <c r="G898" s="454"/>
      <c r="H898" s="454"/>
      <c r="I898" s="454"/>
      <c r="J898" s="454"/>
      <c r="K898" s="454"/>
      <c r="L898" s="454"/>
      <c r="M898" s="454"/>
      <c r="N898" s="454"/>
      <c r="O898" s="454"/>
      <c r="P898" s="454"/>
      <c r="Q898" s="454"/>
      <c r="R898" s="454"/>
      <c r="S898" s="454"/>
      <c r="T898" s="454"/>
      <c r="U898" s="454"/>
      <c r="V898" s="454"/>
      <c r="W898" s="454"/>
      <c r="Y898" s="459"/>
      <c r="Z898" s="454"/>
      <c r="AA898" s="224"/>
      <c r="AB898" s="454"/>
      <c r="AC898" s="454"/>
      <c r="AD898" s="454"/>
      <c r="AE898" s="454"/>
      <c r="AK898" s="290"/>
      <c r="AN898" s="34"/>
    </row>
    <row r="899" spans="1:40" ht="15.75" customHeight="1">
      <c r="A899" s="454"/>
      <c r="B899" s="454"/>
      <c r="C899" s="454"/>
      <c r="D899" s="454"/>
      <c r="E899" s="454"/>
      <c r="F899" s="454"/>
      <c r="G899" s="454"/>
      <c r="H899" s="454"/>
      <c r="I899" s="454"/>
      <c r="J899" s="454"/>
      <c r="K899" s="454"/>
      <c r="L899" s="454"/>
      <c r="M899" s="454"/>
      <c r="N899" s="454"/>
      <c r="O899" s="454"/>
      <c r="P899" s="454"/>
      <c r="Q899" s="454"/>
      <c r="R899" s="454"/>
      <c r="S899" s="454"/>
      <c r="T899" s="454"/>
      <c r="U899" s="454"/>
      <c r="V899" s="454"/>
      <c r="W899" s="454"/>
      <c r="Y899" s="459"/>
      <c r="Z899" s="454"/>
      <c r="AA899" s="224"/>
      <c r="AB899" s="454"/>
      <c r="AC899" s="454"/>
      <c r="AD899" s="454"/>
      <c r="AE899" s="454"/>
      <c r="AK899" s="290"/>
      <c r="AN899" s="34"/>
    </row>
    <row r="900" spans="1:40" ht="15.75" customHeight="1">
      <c r="A900" s="454"/>
      <c r="B900" s="454"/>
      <c r="C900" s="454"/>
      <c r="D900" s="454"/>
      <c r="E900" s="454"/>
      <c r="F900" s="454"/>
      <c r="G900" s="454"/>
      <c r="H900" s="454"/>
      <c r="I900" s="454"/>
      <c r="J900" s="454"/>
      <c r="K900" s="454"/>
      <c r="L900" s="454"/>
      <c r="M900" s="454"/>
      <c r="N900" s="454"/>
      <c r="O900" s="454"/>
      <c r="P900" s="454"/>
      <c r="Q900" s="454"/>
      <c r="R900" s="454"/>
      <c r="S900" s="454"/>
      <c r="T900" s="454"/>
      <c r="U900" s="454"/>
      <c r="V900" s="454"/>
      <c r="W900" s="454"/>
      <c r="Y900" s="459"/>
      <c r="Z900" s="454"/>
      <c r="AA900" s="224"/>
      <c r="AB900" s="454"/>
      <c r="AC900" s="454"/>
      <c r="AD900" s="454"/>
      <c r="AE900" s="454"/>
      <c r="AK900" s="290"/>
      <c r="AN900" s="34"/>
    </row>
    <row r="901" spans="1:40" ht="15.75" customHeight="1">
      <c r="A901" s="454"/>
      <c r="B901" s="454"/>
      <c r="C901" s="454"/>
      <c r="D901" s="454"/>
      <c r="E901" s="454"/>
      <c r="F901" s="454"/>
      <c r="G901" s="454"/>
      <c r="H901" s="454"/>
      <c r="I901" s="454"/>
      <c r="J901" s="454"/>
      <c r="K901" s="454"/>
      <c r="L901" s="454"/>
      <c r="M901" s="454"/>
      <c r="N901" s="454"/>
      <c r="O901" s="454"/>
      <c r="P901" s="454"/>
      <c r="Q901" s="454"/>
      <c r="R901" s="454"/>
      <c r="S901" s="454"/>
      <c r="T901" s="454"/>
      <c r="U901" s="454"/>
      <c r="V901" s="454"/>
      <c r="W901" s="454"/>
      <c r="Y901" s="459"/>
      <c r="Z901" s="454"/>
      <c r="AA901" s="224"/>
      <c r="AB901" s="454"/>
      <c r="AC901" s="454"/>
      <c r="AD901" s="454"/>
      <c r="AE901" s="454"/>
      <c r="AK901" s="290"/>
      <c r="AN901" s="34"/>
    </row>
    <row r="902" spans="1:40" ht="15.75" customHeight="1">
      <c r="A902" s="454"/>
      <c r="B902" s="454"/>
      <c r="C902" s="454"/>
      <c r="D902" s="454"/>
      <c r="E902" s="454"/>
      <c r="F902" s="454"/>
      <c r="G902" s="454"/>
      <c r="H902" s="454"/>
      <c r="I902" s="454"/>
      <c r="J902" s="454"/>
      <c r="K902" s="454"/>
      <c r="L902" s="454"/>
      <c r="M902" s="454"/>
      <c r="N902" s="454"/>
      <c r="O902" s="454"/>
      <c r="P902" s="454"/>
      <c r="Q902" s="454"/>
      <c r="R902" s="454"/>
      <c r="S902" s="454"/>
      <c r="T902" s="454"/>
      <c r="U902" s="454"/>
      <c r="V902" s="454"/>
      <c r="W902" s="454"/>
      <c r="Y902" s="459"/>
      <c r="Z902" s="454"/>
      <c r="AA902" s="224"/>
      <c r="AB902" s="454"/>
      <c r="AC902" s="454"/>
      <c r="AD902" s="454"/>
      <c r="AE902" s="454"/>
      <c r="AK902" s="290"/>
      <c r="AN902" s="34"/>
    </row>
    <row r="903" spans="1:40" ht="15.75" customHeight="1">
      <c r="A903" s="454"/>
      <c r="B903" s="454"/>
      <c r="C903" s="454"/>
      <c r="D903" s="454"/>
      <c r="E903" s="454"/>
      <c r="F903" s="454"/>
      <c r="G903" s="454"/>
      <c r="H903" s="454"/>
      <c r="I903" s="454"/>
      <c r="J903" s="454"/>
      <c r="K903" s="454"/>
      <c r="L903" s="454"/>
      <c r="M903" s="454"/>
      <c r="N903" s="454"/>
      <c r="O903" s="454"/>
      <c r="P903" s="454"/>
      <c r="Q903" s="454"/>
      <c r="R903" s="454"/>
      <c r="S903" s="454"/>
      <c r="T903" s="454"/>
      <c r="U903" s="454"/>
      <c r="V903" s="454"/>
      <c r="W903" s="454"/>
      <c r="Y903" s="459"/>
      <c r="Z903" s="454"/>
      <c r="AA903" s="224"/>
      <c r="AB903" s="454"/>
      <c r="AC903" s="454"/>
      <c r="AD903" s="454"/>
      <c r="AE903" s="454"/>
      <c r="AK903" s="290"/>
      <c r="AN903" s="34"/>
    </row>
    <row r="904" spans="1:40" ht="15.75" customHeight="1">
      <c r="A904" s="454"/>
      <c r="B904" s="454"/>
      <c r="C904" s="454"/>
      <c r="D904" s="454"/>
      <c r="E904" s="454"/>
      <c r="F904" s="454"/>
      <c r="G904" s="454"/>
      <c r="H904" s="454"/>
      <c r="I904" s="454"/>
      <c r="J904" s="454"/>
      <c r="K904" s="454"/>
      <c r="L904" s="454"/>
      <c r="M904" s="454"/>
      <c r="N904" s="454"/>
      <c r="O904" s="454"/>
      <c r="P904" s="454"/>
      <c r="Q904" s="454"/>
      <c r="R904" s="454"/>
      <c r="S904" s="454"/>
      <c r="T904" s="454"/>
      <c r="U904" s="454"/>
      <c r="V904" s="454"/>
      <c r="W904" s="454"/>
      <c r="Y904" s="459"/>
      <c r="Z904" s="454"/>
      <c r="AA904" s="224"/>
      <c r="AB904" s="454"/>
      <c r="AC904" s="454"/>
      <c r="AD904" s="454"/>
      <c r="AE904" s="454"/>
      <c r="AK904" s="290"/>
      <c r="AN904" s="34"/>
    </row>
    <row r="905" spans="1:40" ht="15.75" customHeight="1">
      <c r="A905" s="454"/>
      <c r="B905" s="454"/>
      <c r="C905" s="454"/>
      <c r="D905" s="454"/>
      <c r="E905" s="454"/>
      <c r="F905" s="454"/>
      <c r="G905" s="454"/>
      <c r="H905" s="454"/>
      <c r="I905" s="454"/>
      <c r="J905" s="454"/>
      <c r="K905" s="454"/>
      <c r="L905" s="454"/>
      <c r="M905" s="454"/>
      <c r="N905" s="454"/>
      <c r="O905" s="454"/>
      <c r="P905" s="454"/>
      <c r="Q905" s="454"/>
      <c r="R905" s="454"/>
      <c r="S905" s="454"/>
      <c r="T905" s="454"/>
      <c r="U905" s="454"/>
      <c r="V905" s="454"/>
      <c r="W905" s="454"/>
      <c r="Y905" s="459"/>
      <c r="Z905" s="454"/>
      <c r="AA905" s="224"/>
      <c r="AB905" s="454"/>
      <c r="AC905" s="454"/>
      <c r="AD905" s="454"/>
      <c r="AE905" s="454"/>
      <c r="AK905" s="290"/>
      <c r="AN905" s="34"/>
    </row>
    <row r="906" spans="1:40" ht="15.75" customHeight="1">
      <c r="A906" s="454"/>
      <c r="B906" s="454"/>
      <c r="C906" s="454"/>
      <c r="D906" s="454"/>
      <c r="E906" s="454"/>
      <c r="F906" s="454"/>
      <c r="G906" s="454"/>
      <c r="H906" s="454"/>
      <c r="I906" s="454"/>
      <c r="J906" s="454"/>
      <c r="K906" s="454"/>
      <c r="L906" s="454"/>
      <c r="M906" s="454"/>
      <c r="N906" s="454"/>
      <c r="O906" s="454"/>
      <c r="P906" s="454"/>
      <c r="Q906" s="454"/>
      <c r="R906" s="454"/>
      <c r="S906" s="454"/>
      <c r="T906" s="454"/>
      <c r="U906" s="454"/>
      <c r="V906" s="454"/>
      <c r="W906" s="454"/>
      <c r="Y906" s="459"/>
      <c r="Z906" s="454"/>
      <c r="AA906" s="224"/>
      <c r="AB906" s="454"/>
      <c r="AC906" s="454"/>
      <c r="AD906" s="454"/>
      <c r="AE906" s="454"/>
      <c r="AK906" s="290"/>
      <c r="AN906" s="34"/>
    </row>
    <row r="907" spans="1:40" ht="15.75" customHeight="1">
      <c r="A907" s="454"/>
      <c r="B907" s="454"/>
      <c r="C907" s="454"/>
      <c r="D907" s="454"/>
      <c r="E907" s="454"/>
      <c r="F907" s="454"/>
      <c r="G907" s="454"/>
      <c r="H907" s="454"/>
      <c r="I907" s="454"/>
      <c r="J907" s="454"/>
      <c r="K907" s="454"/>
      <c r="L907" s="454"/>
      <c r="M907" s="454"/>
      <c r="N907" s="454"/>
      <c r="O907" s="454"/>
      <c r="P907" s="454"/>
      <c r="Q907" s="454"/>
      <c r="R907" s="454"/>
      <c r="S907" s="454"/>
      <c r="T907" s="454"/>
      <c r="U907" s="454"/>
      <c r="V907" s="454"/>
      <c r="W907" s="454"/>
      <c r="Y907" s="459"/>
      <c r="Z907" s="454"/>
      <c r="AA907" s="224"/>
      <c r="AB907" s="454"/>
      <c r="AC907" s="454"/>
      <c r="AD907" s="454"/>
      <c r="AE907" s="454"/>
      <c r="AK907" s="290"/>
      <c r="AN907" s="34"/>
    </row>
    <row r="908" spans="1:40" ht="15.75" customHeight="1">
      <c r="A908" s="454"/>
      <c r="B908" s="454"/>
      <c r="C908" s="454"/>
      <c r="D908" s="454"/>
      <c r="E908" s="454"/>
      <c r="F908" s="454"/>
      <c r="G908" s="454"/>
      <c r="H908" s="454"/>
      <c r="I908" s="454"/>
      <c r="J908" s="454"/>
      <c r="K908" s="454"/>
      <c r="L908" s="454"/>
      <c r="M908" s="454"/>
      <c r="N908" s="454"/>
      <c r="O908" s="454"/>
      <c r="P908" s="454"/>
      <c r="Q908" s="454"/>
      <c r="R908" s="454"/>
      <c r="S908" s="454"/>
      <c r="T908" s="454"/>
      <c r="U908" s="454"/>
      <c r="V908" s="454"/>
      <c r="W908" s="454"/>
      <c r="Y908" s="459"/>
      <c r="Z908" s="454"/>
      <c r="AA908" s="224"/>
      <c r="AB908" s="454"/>
      <c r="AC908" s="454"/>
      <c r="AD908" s="454"/>
      <c r="AE908" s="454"/>
      <c r="AK908" s="290"/>
      <c r="AN908" s="34"/>
    </row>
    <row r="909" spans="1:40" ht="15.75" customHeight="1">
      <c r="A909" s="454"/>
      <c r="B909" s="454"/>
      <c r="C909" s="454"/>
      <c r="D909" s="454"/>
      <c r="E909" s="454"/>
      <c r="F909" s="454"/>
      <c r="G909" s="454"/>
      <c r="H909" s="454"/>
      <c r="I909" s="454"/>
      <c r="J909" s="454"/>
      <c r="K909" s="454"/>
      <c r="L909" s="454"/>
      <c r="M909" s="454"/>
      <c r="N909" s="454"/>
      <c r="O909" s="454"/>
      <c r="P909" s="454"/>
      <c r="Q909" s="454"/>
      <c r="R909" s="454"/>
      <c r="S909" s="454"/>
      <c r="T909" s="454"/>
      <c r="U909" s="454"/>
      <c r="V909" s="454"/>
      <c r="W909" s="454"/>
      <c r="Y909" s="459"/>
      <c r="Z909" s="454"/>
      <c r="AA909" s="224"/>
      <c r="AB909" s="454"/>
      <c r="AC909" s="454"/>
      <c r="AD909" s="454"/>
      <c r="AE909" s="454"/>
      <c r="AK909" s="290"/>
      <c r="AN909" s="34"/>
    </row>
    <row r="910" spans="1:40" ht="15.75" customHeight="1">
      <c r="A910" s="454"/>
      <c r="B910" s="454"/>
      <c r="C910" s="454"/>
      <c r="D910" s="454"/>
      <c r="E910" s="454"/>
      <c r="F910" s="454"/>
      <c r="G910" s="454"/>
      <c r="H910" s="454"/>
      <c r="I910" s="454"/>
      <c r="J910" s="454"/>
      <c r="K910" s="454"/>
      <c r="L910" s="454"/>
      <c r="M910" s="454"/>
      <c r="N910" s="454"/>
      <c r="O910" s="454"/>
      <c r="P910" s="454"/>
      <c r="Q910" s="454"/>
      <c r="R910" s="454"/>
      <c r="S910" s="454"/>
      <c r="T910" s="454"/>
      <c r="U910" s="454"/>
      <c r="V910" s="454"/>
      <c r="W910" s="454"/>
      <c r="Y910" s="459"/>
      <c r="Z910" s="454"/>
      <c r="AA910" s="224"/>
      <c r="AB910" s="454"/>
      <c r="AC910" s="454"/>
      <c r="AD910" s="454"/>
      <c r="AE910" s="454"/>
      <c r="AK910" s="290"/>
      <c r="AN910" s="34"/>
    </row>
    <row r="911" spans="1:40" ht="15.75" customHeight="1">
      <c r="A911" s="454"/>
      <c r="B911" s="454"/>
      <c r="C911" s="454"/>
      <c r="D911" s="454"/>
      <c r="E911" s="454"/>
      <c r="F911" s="454"/>
      <c r="G911" s="454"/>
      <c r="H911" s="454"/>
      <c r="I911" s="454"/>
      <c r="J911" s="454"/>
      <c r="K911" s="454"/>
      <c r="L911" s="454"/>
      <c r="M911" s="454"/>
      <c r="N911" s="454"/>
      <c r="O911" s="454"/>
      <c r="P911" s="454"/>
      <c r="Q911" s="454"/>
      <c r="R911" s="454"/>
      <c r="S911" s="454"/>
      <c r="T911" s="454"/>
      <c r="U911" s="454"/>
      <c r="V911" s="454"/>
      <c r="W911" s="454"/>
      <c r="Y911" s="459"/>
      <c r="Z911" s="454"/>
      <c r="AA911" s="224"/>
      <c r="AB911" s="454"/>
      <c r="AC911" s="454"/>
      <c r="AD911" s="454"/>
      <c r="AE911" s="454"/>
      <c r="AK911" s="290"/>
      <c r="AN911" s="34"/>
    </row>
    <row r="912" spans="1:40" ht="15.75" customHeight="1">
      <c r="A912" s="454"/>
      <c r="B912" s="454"/>
      <c r="C912" s="454"/>
      <c r="D912" s="454"/>
      <c r="E912" s="454"/>
      <c r="F912" s="454"/>
      <c r="G912" s="454"/>
      <c r="H912" s="454"/>
      <c r="I912" s="454"/>
      <c r="J912" s="454"/>
      <c r="K912" s="454"/>
      <c r="L912" s="454"/>
      <c r="M912" s="454"/>
      <c r="N912" s="454"/>
      <c r="O912" s="454"/>
      <c r="P912" s="454"/>
      <c r="Q912" s="454"/>
      <c r="R912" s="454"/>
      <c r="S912" s="454"/>
      <c r="T912" s="454"/>
      <c r="U912" s="454"/>
      <c r="V912" s="454"/>
      <c r="W912" s="454"/>
      <c r="Y912" s="459"/>
      <c r="Z912" s="454"/>
      <c r="AA912" s="224"/>
      <c r="AB912" s="454"/>
      <c r="AC912" s="454"/>
      <c r="AD912" s="454"/>
      <c r="AE912" s="454"/>
      <c r="AK912" s="290"/>
      <c r="AN912" s="34"/>
    </row>
    <row r="913" spans="1:40" ht="15.75" customHeight="1">
      <c r="A913" s="454"/>
      <c r="B913" s="454"/>
      <c r="C913" s="454"/>
      <c r="D913" s="454"/>
      <c r="E913" s="454"/>
      <c r="F913" s="454"/>
      <c r="G913" s="454"/>
      <c r="H913" s="454"/>
      <c r="I913" s="454"/>
      <c r="J913" s="454"/>
      <c r="K913" s="454"/>
      <c r="L913" s="454"/>
      <c r="M913" s="454"/>
      <c r="N913" s="454"/>
      <c r="O913" s="454"/>
      <c r="P913" s="454"/>
      <c r="Q913" s="454"/>
      <c r="R913" s="454"/>
      <c r="S913" s="454"/>
      <c r="T913" s="454"/>
      <c r="U913" s="454"/>
      <c r="V913" s="454"/>
      <c r="W913" s="454"/>
      <c r="Y913" s="459"/>
      <c r="Z913" s="454"/>
      <c r="AA913" s="224"/>
      <c r="AB913" s="454"/>
      <c r="AC913" s="454"/>
      <c r="AD913" s="454"/>
      <c r="AE913" s="454"/>
      <c r="AK913" s="290"/>
      <c r="AN913" s="34"/>
    </row>
    <row r="914" spans="1:40" ht="15.75" customHeight="1">
      <c r="A914" s="454"/>
      <c r="B914" s="454"/>
      <c r="C914" s="454"/>
      <c r="D914" s="454"/>
      <c r="E914" s="454"/>
      <c r="F914" s="454"/>
      <c r="G914" s="454"/>
      <c r="H914" s="454"/>
      <c r="I914" s="454"/>
      <c r="J914" s="454"/>
      <c r="K914" s="454"/>
      <c r="L914" s="454"/>
      <c r="M914" s="454"/>
      <c r="N914" s="454"/>
      <c r="O914" s="454"/>
      <c r="P914" s="454"/>
      <c r="Q914" s="454"/>
      <c r="R914" s="454"/>
      <c r="S914" s="454"/>
      <c r="T914" s="454"/>
      <c r="U914" s="454"/>
      <c r="V914" s="454"/>
      <c r="W914" s="454"/>
      <c r="Y914" s="459"/>
      <c r="Z914" s="454"/>
      <c r="AA914" s="224"/>
      <c r="AB914" s="454"/>
      <c r="AC914" s="454"/>
      <c r="AD914" s="454"/>
      <c r="AE914" s="454"/>
      <c r="AK914" s="290"/>
      <c r="AN914" s="34"/>
    </row>
    <row r="915" spans="1:40" ht="15.75" customHeight="1">
      <c r="A915" s="454"/>
      <c r="B915" s="454"/>
      <c r="C915" s="454"/>
      <c r="D915" s="454"/>
      <c r="E915" s="454"/>
      <c r="F915" s="454"/>
      <c r="G915" s="454"/>
      <c r="H915" s="454"/>
      <c r="I915" s="454"/>
      <c r="J915" s="454"/>
      <c r="K915" s="454"/>
      <c r="L915" s="454"/>
      <c r="M915" s="454"/>
      <c r="N915" s="454"/>
      <c r="O915" s="454"/>
      <c r="P915" s="454"/>
      <c r="Q915" s="454"/>
      <c r="R915" s="454"/>
      <c r="S915" s="454"/>
      <c r="T915" s="454"/>
      <c r="U915" s="454"/>
      <c r="V915" s="454"/>
      <c r="W915" s="454"/>
      <c r="Y915" s="459"/>
      <c r="Z915" s="454"/>
      <c r="AA915" s="224"/>
      <c r="AB915" s="454"/>
      <c r="AC915" s="454"/>
      <c r="AD915" s="454"/>
      <c r="AE915" s="454"/>
      <c r="AK915" s="290"/>
      <c r="AN915" s="34"/>
    </row>
    <row r="916" spans="1:40" ht="15.75" customHeight="1">
      <c r="A916" s="454"/>
      <c r="B916" s="454"/>
      <c r="C916" s="454"/>
      <c r="D916" s="454"/>
      <c r="E916" s="454"/>
      <c r="F916" s="454"/>
      <c r="G916" s="454"/>
      <c r="H916" s="454"/>
      <c r="I916" s="454"/>
      <c r="J916" s="454"/>
      <c r="K916" s="454"/>
      <c r="L916" s="454"/>
      <c r="M916" s="454"/>
      <c r="N916" s="454"/>
      <c r="O916" s="454"/>
      <c r="P916" s="454"/>
      <c r="Q916" s="454"/>
      <c r="R916" s="454"/>
      <c r="S916" s="454"/>
      <c r="T916" s="454"/>
      <c r="U916" s="454"/>
      <c r="V916" s="454"/>
      <c r="W916" s="454"/>
      <c r="Y916" s="459"/>
      <c r="Z916" s="454"/>
      <c r="AA916" s="224"/>
      <c r="AB916" s="454"/>
      <c r="AC916" s="454"/>
      <c r="AD916" s="454"/>
      <c r="AE916" s="454"/>
      <c r="AK916" s="290"/>
      <c r="AN916" s="34"/>
    </row>
    <row r="917" spans="1:40" ht="15.75" customHeight="1">
      <c r="A917" s="454"/>
      <c r="B917" s="454"/>
      <c r="C917" s="454"/>
      <c r="D917" s="454"/>
      <c r="E917" s="454"/>
      <c r="F917" s="454"/>
      <c r="G917" s="454"/>
      <c r="H917" s="454"/>
      <c r="I917" s="454"/>
      <c r="J917" s="454"/>
      <c r="K917" s="454"/>
      <c r="L917" s="454"/>
      <c r="M917" s="454"/>
      <c r="N917" s="454"/>
      <c r="O917" s="454"/>
      <c r="P917" s="454"/>
      <c r="Q917" s="454"/>
      <c r="R917" s="454"/>
      <c r="S917" s="454"/>
      <c r="T917" s="454"/>
      <c r="U917" s="454"/>
      <c r="V917" s="454"/>
      <c r="W917" s="454"/>
      <c r="Y917" s="459"/>
      <c r="Z917" s="454"/>
      <c r="AA917" s="224"/>
      <c r="AB917" s="454"/>
      <c r="AC917" s="454"/>
      <c r="AD917" s="454"/>
      <c r="AE917" s="454"/>
      <c r="AK917" s="290"/>
      <c r="AN917" s="34"/>
    </row>
    <row r="918" spans="1:40" ht="15.75" customHeight="1">
      <c r="A918" s="454"/>
      <c r="B918" s="454"/>
      <c r="C918" s="454"/>
      <c r="D918" s="454"/>
      <c r="E918" s="454"/>
      <c r="F918" s="454"/>
      <c r="G918" s="454"/>
      <c r="H918" s="454"/>
      <c r="I918" s="454"/>
      <c r="J918" s="454"/>
      <c r="K918" s="454"/>
      <c r="L918" s="454"/>
      <c r="M918" s="454"/>
      <c r="N918" s="454"/>
      <c r="O918" s="454"/>
      <c r="P918" s="454"/>
      <c r="Q918" s="454"/>
      <c r="R918" s="454"/>
      <c r="S918" s="454"/>
      <c r="T918" s="454"/>
      <c r="U918" s="454"/>
      <c r="V918" s="454"/>
      <c r="W918" s="454"/>
      <c r="Y918" s="459"/>
      <c r="Z918" s="454"/>
      <c r="AA918" s="224"/>
      <c r="AB918" s="454"/>
      <c r="AC918" s="454"/>
      <c r="AD918" s="454"/>
      <c r="AE918" s="454"/>
      <c r="AK918" s="290"/>
      <c r="AN918" s="34"/>
    </row>
    <row r="919" spans="1:40" ht="15.75" customHeight="1">
      <c r="A919" s="454"/>
      <c r="B919" s="454"/>
      <c r="C919" s="454"/>
      <c r="D919" s="454"/>
      <c r="E919" s="454"/>
      <c r="F919" s="454"/>
      <c r="G919" s="454"/>
      <c r="H919" s="454"/>
      <c r="I919" s="454"/>
      <c r="J919" s="454"/>
      <c r="K919" s="454"/>
      <c r="L919" s="454"/>
      <c r="M919" s="454"/>
      <c r="N919" s="454"/>
      <c r="O919" s="454"/>
      <c r="P919" s="454"/>
      <c r="Q919" s="454"/>
      <c r="R919" s="454"/>
      <c r="S919" s="454"/>
      <c r="T919" s="454"/>
      <c r="U919" s="454"/>
      <c r="V919" s="454"/>
      <c r="W919" s="454"/>
      <c r="Y919" s="459"/>
      <c r="Z919" s="454"/>
      <c r="AA919" s="224"/>
      <c r="AB919" s="454"/>
      <c r="AC919" s="454"/>
      <c r="AD919" s="454"/>
      <c r="AE919" s="454"/>
      <c r="AK919" s="290"/>
      <c r="AN919" s="34"/>
    </row>
    <row r="920" spans="1:40" ht="15.75" customHeight="1">
      <c r="A920" s="454"/>
      <c r="B920" s="454"/>
      <c r="C920" s="454"/>
      <c r="D920" s="454"/>
      <c r="E920" s="454"/>
      <c r="F920" s="454"/>
      <c r="G920" s="454"/>
      <c r="H920" s="454"/>
      <c r="I920" s="454"/>
      <c r="J920" s="454"/>
      <c r="K920" s="454"/>
      <c r="L920" s="454"/>
      <c r="M920" s="454"/>
      <c r="N920" s="454"/>
      <c r="O920" s="454"/>
      <c r="P920" s="454"/>
      <c r="Q920" s="454"/>
      <c r="R920" s="454"/>
      <c r="S920" s="454"/>
      <c r="T920" s="454"/>
      <c r="U920" s="454"/>
      <c r="V920" s="454"/>
      <c r="W920" s="454"/>
      <c r="Y920" s="459"/>
      <c r="Z920" s="454"/>
      <c r="AA920" s="224"/>
      <c r="AB920" s="454"/>
      <c r="AC920" s="454"/>
      <c r="AD920" s="454"/>
      <c r="AE920" s="454"/>
      <c r="AK920" s="290"/>
      <c r="AN920" s="34"/>
    </row>
    <row r="921" spans="1:40" ht="15.75" customHeight="1">
      <c r="A921" s="454"/>
      <c r="B921" s="454"/>
      <c r="C921" s="454"/>
      <c r="D921" s="454"/>
      <c r="E921" s="454"/>
      <c r="F921" s="454"/>
      <c r="G921" s="454"/>
      <c r="H921" s="454"/>
      <c r="I921" s="454"/>
      <c r="J921" s="454"/>
      <c r="K921" s="454"/>
      <c r="L921" s="454"/>
      <c r="M921" s="454"/>
      <c r="N921" s="454"/>
      <c r="O921" s="454"/>
      <c r="P921" s="454"/>
      <c r="Q921" s="454"/>
      <c r="R921" s="454"/>
      <c r="S921" s="454"/>
      <c r="T921" s="454"/>
      <c r="U921" s="454"/>
      <c r="V921" s="454"/>
      <c r="W921" s="454"/>
      <c r="Y921" s="459"/>
      <c r="Z921" s="454"/>
      <c r="AA921" s="224"/>
      <c r="AB921" s="454"/>
      <c r="AC921" s="454"/>
      <c r="AD921" s="454"/>
      <c r="AE921" s="454"/>
      <c r="AK921" s="290"/>
      <c r="AN921" s="34"/>
    </row>
    <row r="922" spans="1:40" ht="15.75" customHeight="1">
      <c r="A922" s="454"/>
      <c r="B922" s="454"/>
      <c r="C922" s="454"/>
      <c r="D922" s="454"/>
      <c r="E922" s="454"/>
      <c r="F922" s="454"/>
      <c r="G922" s="454"/>
      <c r="H922" s="454"/>
      <c r="I922" s="454"/>
      <c r="J922" s="454"/>
      <c r="K922" s="454"/>
      <c r="L922" s="454"/>
      <c r="M922" s="454"/>
      <c r="N922" s="454"/>
      <c r="O922" s="454"/>
      <c r="P922" s="454"/>
      <c r="Q922" s="454"/>
      <c r="R922" s="454"/>
      <c r="S922" s="454"/>
      <c r="T922" s="454"/>
      <c r="U922" s="454"/>
      <c r="V922" s="454"/>
      <c r="W922" s="454"/>
      <c r="Y922" s="459"/>
      <c r="Z922" s="454"/>
      <c r="AA922" s="224"/>
      <c r="AB922" s="454"/>
      <c r="AC922" s="454"/>
      <c r="AD922" s="454"/>
      <c r="AE922" s="454"/>
      <c r="AK922" s="290"/>
      <c r="AN922" s="34"/>
    </row>
    <row r="923" spans="1:40" ht="15.75" customHeight="1">
      <c r="A923" s="454"/>
      <c r="B923" s="454"/>
      <c r="C923" s="454"/>
      <c r="D923" s="454"/>
      <c r="E923" s="454"/>
      <c r="F923" s="454"/>
      <c r="G923" s="454"/>
      <c r="H923" s="454"/>
      <c r="I923" s="454"/>
      <c r="J923" s="454"/>
      <c r="K923" s="454"/>
      <c r="L923" s="454"/>
      <c r="M923" s="454"/>
      <c r="N923" s="454"/>
      <c r="O923" s="454"/>
      <c r="P923" s="454"/>
      <c r="Q923" s="454"/>
      <c r="R923" s="454"/>
      <c r="S923" s="454"/>
      <c r="T923" s="454"/>
      <c r="U923" s="454"/>
      <c r="V923" s="454"/>
      <c r="W923" s="454"/>
      <c r="Y923" s="459"/>
      <c r="Z923" s="454"/>
      <c r="AA923" s="224"/>
      <c r="AB923" s="454"/>
      <c r="AC923" s="454"/>
      <c r="AD923" s="454"/>
      <c r="AE923" s="454"/>
      <c r="AK923" s="290"/>
      <c r="AN923" s="34"/>
    </row>
    <row r="924" spans="1:40" ht="15.75" customHeight="1">
      <c r="A924" s="454"/>
      <c r="B924" s="454"/>
      <c r="C924" s="454"/>
      <c r="D924" s="454"/>
      <c r="E924" s="454"/>
      <c r="F924" s="454"/>
      <c r="G924" s="454"/>
      <c r="H924" s="454"/>
      <c r="I924" s="454"/>
      <c r="J924" s="454"/>
      <c r="K924" s="454"/>
      <c r="L924" s="454"/>
      <c r="M924" s="454"/>
      <c r="N924" s="454"/>
      <c r="O924" s="454"/>
      <c r="P924" s="454"/>
      <c r="Q924" s="454"/>
      <c r="R924" s="454"/>
      <c r="S924" s="454"/>
      <c r="T924" s="454"/>
      <c r="U924" s="454"/>
      <c r="V924" s="454"/>
      <c r="W924" s="454"/>
      <c r="Y924" s="459"/>
      <c r="Z924" s="454"/>
      <c r="AA924" s="224"/>
      <c r="AB924" s="454"/>
      <c r="AC924" s="454"/>
      <c r="AD924" s="454"/>
      <c r="AE924" s="454"/>
      <c r="AK924" s="290"/>
      <c r="AN924" s="34"/>
    </row>
    <row r="925" spans="1:40" ht="15.75" customHeight="1">
      <c r="A925" s="454"/>
      <c r="B925" s="454"/>
      <c r="C925" s="454"/>
      <c r="D925" s="454"/>
      <c r="E925" s="454"/>
      <c r="F925" s="454"/>
      <c r="G925" s="454"/>
      <c r="H925" s="454"/>
      <c r="I925" s="454"/>
      <c r="J925" s="454"/>
      <c r="K925" s="454"/>
      <c r="L925" s="454"/>
      <c r="M925" s="454"/>
      <c r="N925" s="454"/>
      <c r="O925" s="454"/>
      <c r="P925" s="454"/>
      <c r="Q925" s="454"/>
      <c r="R925" s="454"/>
      <c r="S925" s="454"/>
      <c r="T925" s="454"/>
      <c r="U925" s="454"/>
      <c r="V925" s="454"/>
      <c r="W925" s="454"/>
      <c r="Y925" s="459"/>
      <c r="Z925" s="454"/>
      <c r="AA925" s="224"/>
      <c r="AB925" s="454"/>
      <c r="AC925" s="454"/>
      <c r="AD925" s="454"/>
      <c r="AE925" s="454"/>
      <c r="AK925" s="290"/>
      <c r="AN925" s="34"/>
    </row>
    <row r="926" spans="1:40" ht="15.75" customHeight="1">
      <c r="A926" s="454"/>
      <c r="B926" s="454"/>
      <c r="C926" s="454"/>
      <c r="D926" s="454"/>
      <c r="E926" s="454"/>
      <c r="F926" s="454"/>
      <c r="G926" s="454"/>
      <c r="H926" s="454"/>
      <c r="I926" s="454"/>
      <c r="J926" s="454"/>
      <c r="K926" s="454"/>
      <c r="L926" s="454"/>
      <c r="M926" s="454"/>
      <c r="N926" s="454"/>
      <c r="O926" s="454"/>
      <c r="P926" s="454"/>
      <c r="Q926" s="454"/>
      <c r="R926" s="454"/>
      <c r="S926" s="454"/>
      <c r="T926" s="454"/>
      <c r="U926" s="454"/>
      <c r="V926" s="454"/>
      <c r="W926" s="454"/>
      <c r="Y926" s="459"/>
      <c r="Z926" s="454"/>
      <c r="AA926" s="224"/>
      <c r="AB926" s="454"/>
      <c r="AC926" s="454"/>
      <c r="AD926" s="454"/>
      <c r="AE926" s="454"/>
      <c r="AK926" s="290"/>
      <c r="AN926" s="34"/>
    </row>
    <row r="927" spans="1:40" ht="15.75" customHeight="1">
      <c r="A927" s="454"/>
      <c r="B927" s="454"/>
      <c r="C927" s="454"/>
      <c r="D927" s="454"/>
      <c r="E927" s="454"/>
      <c r="F927" s="454"/>
      <c r="G927" s="454"/>
      <c r="H927" s="454"/>
      <c r="I927" s="454"/>
      <c r="J927" s="454"/>
      <c r="K927" s="454"/>
      <c r="L927" s="454"/>
      <c r="M927" s="454"/>
      <c r="N927" s="454"/>
      <c r="O927" s="454"/>
      <c r="P927" s="454"/>
      <c r="Q927" s="454"/>
      <c r="R927" s="454"/>
      <c r="S927" s="454"/>
      <c r="T927" s="454"/>
      <c r="U927" s="454"/>
      <c r="V927" s="454"/>
      <c r="W927" s="454"/>
      <c r="Y927" s="459"/>
      <c r="Z927" s="454"/>
      <c r="AA927" s="224"/>
      <c r="AB927" s="454"/>
      <c r="AC927" s="454"/>
      <c r="AD927" s="454"/>
      <c r="AE927" s="454"/>
      <c r="AK927" s="290"/>
      <c r="AN927" s="34"/>
    </row>
    <row r="928" spans="1:40" ht="15.75" customHeight="1">
      <c r="A928" s="454"/>
      <c r="B928" s="454"/>
      <c r="C928" s="454"/>
      <c r="D928" s="454"/>
      <c r="E928" s="454"/>
      <c r="F928" s="454"/>
      <c r="G928" s="454"/>
      <c r="H928" s="454"/>
      <c r="I928" s="454"/>
      <c r="J928" s="454"/>
      <c r="K928" s="454"/>
      <c r="L928" s="454"/>
      <c r="M928" s="454"/>
      <c r="N928" s="454"/>
      <c r="O928" s="454"/>
      <c r="P928" s="454"/>
      <c r="Q928" s="454"/>
      <c r="R928" s="454"/>
      <c r="S928" s="454"/>
      <c r="T928" s="454"/>
      <c r="U928" s="454"/>
      <c r="V928" s="454"/>
      <c r="W928" s="454"/>
      <c r="Y928" s="459"/>
      <c r="Z928" s="454"/>
      <c r="AA928" s="224"/>
      <c r="AB928" s="454"/>
      <c r="AC928" s="454"/>
      <c r="AD928" s="454"/>
      <c r="AE928" s="454"/>
      <c r="AK928" s="290"/>
      <c r="AN928" s="34"/>
    </row>
    <row r="929" spans="1:40" ht="15.75" customHeight="1">
      <c r="A929" s="454"/>
      <c r="B929" s="454"/>
      <c r="C929" s="454"/>
      <c r="D929" s="454"/>
      <c r="E929" s="454"/>
      <c r="F929" s="454"/>
      <c r="G929" s="454"/>
      <c r="H929" s="454"/>
      <c r="I929" s="454"/>
      <c r="J929" s="454"/>
      <c r="K929" s="454"/>
      <c r="L929" s="454"/>
      <c r="M929" s="454"/>
      <c r="N929" s="454"/>
      <c r="O929" s="454"/>
      <c r="P929" s="454"/>
      <c r="Q929" s="454"/>
      <c r="R929" s="454"/>
      <c r="S929" s="454"/>
      <c r="T929" s="454"/>
      <c r="U929" s="454"/>
      <c r="V929" s="454"/>
      <c r="W929" s="454"/>
      <c r="Y929" s="459"/>
      <c r="Z929" s="454"/>
      <c r="AA929" s="224"/>
      <c r="AB929" s="454"/>
      <c r="AC929" s="454"/>
      <c r="AD929" s="454"/>
      <c r="AE929" s="454"/>
      <c r="AK929" s="290"/>
      <c r="AN929" s="34"/>
    </row>
    <row r="930" spans="1:40" ht="15.75" customHeight="1">
      <c r="A930" s="454"/>
      <c r="B930" s="454"/>
      <c r="C930" s="454"/>
      <c r="D930" s="454"/>
      <c r="E930" s="454"/>
      <c r="F930" s="454"/>
      <c r="G930" s="454"/>
      <c r="H930" s="454"/>
      <c r="I930" s="454"/>
      <c r="J930" s="454"/>
      <c r="K930" s="454"/>
      <c r="L930" s="454"/>
      <c r="M930" s="454"/>
      <c r="N930" s="454"/>
      <c r="O930" s="454"/>
      <c r="P930" s="454"/>
      <c r="Q930" s="454"/>
      <c r="R930" s="454"/>
      <c r="S930" s="454"/>
      <c r="T930" s="454"/>
      <c r="U930" s="454"/>
      <c r="V930" s="454"/>
      <c r="W930" s="454"/>
      <c r="Y930" s="459"/>
      <c r="Z930" s="454"/>
      <c r="AA930" s="224"/>
      <c r="AB930" s="454"/>
      <c r="AC930" s="454"/>
      <c r="AD930" s="454"/>
      <c r="AE930" s="454"/>
      <c r="AK930" s="290"/>
      <c r="AN930" s="34"/>
    </row>
    <row r="931" spans="1:40" ht="15.75" customHeight="1">
      <c r="A931" s="454"/>
      <c r="B931" s="454"/>
      <c r="C931" s="454"/>
      <c r="D931" s="454"/>
      <c r="E931" s="454"/>
      <c r="F931" s="454"/>
      <c r="G931" s="454"/>
      <c r="H931" s="454"/>
      <c r="I931" s="454"/>
      <c r="J931" s="454"/>
      <c r="K931" s="454"/>
      <c r="L931" s="454"/>
      <c r="M931" s="454"/>
      <c r="N931" s="454"/>
      <c r="O931" s="454"/>
      <c r="P931" s="454"/>
      <c r="Q931" s="454"/>
      <c r="R931" s="454"/>
      <c r="S931" s="454"/>
      <c r="T931" s="454"/>
      <c r="U931" s="454"/>
      <c r="V931" s="454"/>
      <c r="W931" s="454"/>
      <c r="Y931" s="459"/>
      <c r="Z931" s="454"/>
      <c r="AA931" s="224"/>
      <c r="AB931" s="454"/>
      <c r="AC931" s="454"/>
      <c r="AD931" s="454"/>
      <c r="AE931" s="454"/>
      <c r="AK931" s="290"/>
      <c r="AN931" s="34"/>
    </row>
    <row r="932" spans="1:40" ht="15.75" customHeight="1">
      <c r="A932" s="454"/>
      <c r="B932" s="454"/>
      <c r="C932" s="454"/>
      <c r="D932" s="454"/>
      <c r="E932" s="454"/>
      <c r="F932" s="454"/>
      <c r="G932" s="454"/>
      <c r="H932" s="454"/>
      <c r="I932" s="454"/>
      <c r="J932" s="454"/>
      <c r="K932" s="454"/>
      <c r="L932" s="454"/>
      <c r="M932" s="454"/>
      <c r="N932" s="454"/>
      <c r="O932" s="454"/>
      <c r="P932" s="454"/>
      <c r="Q932" s="454"/>
      <c r="R932" s="454"/>
      <c r="S932" s="454"/>
      <c r="T932" s="454"/>
      <c r="U932" s="454"/>
      <c r="V932" s="454"/>
      <c r="W932" s="454"/>
      <c r="Y932" s="459"/>
      <c r="Z932" s="454"/>
      <c r="AA932" s="224"/>
      <c r="AB932" s="454"/>
      <c r="AC932" s="454"/>
      <c r="AD932" s="454"/>
      <c r="AE932" s="454"/>
      <c r="AK932" s="290"/>
      <c r="AN932" s="34"/>
    </row>
    <row r="933" spans="1:40" ht="15.75" customHeight="1">
      <c r="A933" s="454"/>
      <c r="B933" s="454"/>
      <c r="C933" s="454"/>
      <c r="D933" s="454"/>
      <c r="E933" s="454"/>
      <c r="F933" s="454"/>
      <c r="G933" s="454"/>
      <c r="H933" s="454"/>
      <c r="I933" s="454"/>
      <c r="J933" s="454"/>
      <c r="K933" s="454"/>
      <c r="L933" s="454"/>
      <c r="M933" s="454"/>
      <c r="N933" s="454"/>
      <c r="O933" s="454"/>
      <c r="P933" s="454"/>
      <c r="Q933" s="454"/>
      <c r="R933" s="454"/>
      <c r="S933" s="454"/>
      <c r="T933" s="454"/>
      <c r="U933" s="454"/>
      <c r="V933" s="454"/>
      <c r="W933" s="454"/>
      <c r="Y933" s="459"/>
      <c r="Z933" s="454"/>
      <c r="AA933" s="224"/>
      <c r="AB933" s="454"/>
      <c r="AC933" s="454"/>
      <c r="AD933" s="454"/>
      <c r="AE933" s="454"/>
      <c r="AK933" s="290"/>
      <c r="AN933" s="34"/>
    </row>
    <row r="934" spans="1:40" ht="15.75" customHeight="1">
      <c r="A934" s="454"/>
      <c r="B934" s="454"/>
      <c r="C934" s="454"/>
      <c r="D934" s="454"/>
      <c r="E934" s="454"/>
      <c r="F934" s="454"/>
      <c r="G934" s="454"/>
      <c r="H934" s="454"/>
      <c r="I934" s="454"/>
      <c r="J934" s="454"/>
      <c r="K934" s="454"/>
      <c r="L934" s="454"/>
      <c r="M934" s="454"/>
      <c r="N934" s="454"/>
      <c r="O934" s="454"/>
      <c r="P934" s="454"/>
      <c r="Q934" s="454"/>
      <c r="R934" s="454"/>
      <c r="S934" s="454"/>
      <c r="T934" s="454"/>
      <c r="U934" s="454"/>
      <c r="V934" s="454"/>
      <c r="W934" s="454"/>
      <c r="Y934" s="459"/>
      <c r="Z934" s="454"/>
      <c r="AA934" s="224"/>
      <c r="AB934" s="454"/>
      <c r="AC934" s="454"/>
      <c r="AD934" s="454"/>
      <c r="AE934" s="454"/>
      <c r="AK934" s="290"/>
      <c r="AN934" s="34"/>
    </row>
    <row r="935" spans="1:40" ht="15.75" customHeight="1">
      <c r="A935" s="454"/>
      <c r="B935" s="454"/>
      <c r="C935" s="454"/>
      <c r="D935" s="454"/>
      <c r="E935" s="454"/>
      <c r="F935" s="454"/>
      <c r="G935" s="454"/>
      <c r="H935" s="454"/>
      <c r="I935" s="454"/>
      <c r="J935" s="454"/>
      <c r="K935" s="454"/>
      <c r="L935" s="454"/>
      <c r="M935" s="454"/>
      <c r="N935" s="454"/>
      <c r="O935" s="454"/>
      <c r="P935" s="454"/>
      <c r="Q935" s="454"/>
      <c r="R935" s="454"/>
      <c r="S935" s="454"/>
      <c r="T935" s="454"/>
      <c r="U935" s="454"/>
      <c r="V935" s="454"/>
      <c r="W935" s="454"/>
      <c r="Y935" s="459"/>
      <c r="Z935" s="454"/>
      <c r="AA935" s="224"/>
      <c r="AB935" s="454"/>
      <c r="AC935" s="454"/>
      <c r="AD935" s="454"/>
      <c r="AE935" s="454"/>
      <c r="AK935" s="290"/>
      <c r="AN935" s="34"/>
    </row>
    <row r="936" spans="1:40" ht="15.75" customHeight="1">
      <c r="A936" s="454"/>
      <c r="B936" s="454"/>
      <c r="C936" s="454"/>
      <c r="D936" s="454"/>
      <c r="E936" s="454"/>
      <c r="F936" s="454"/>
      <c r="G936" s="454"/>
      <c r="H936" s="454"/>
      <c r="I936" s="454"/>
      <c r="J936" s="454"/>
      <c r="K936" s="454"/>
      <c r="L936" s="454"/>
      <c r="M936" s="454"/>
      <c r="N936" s="454"/>
      <c r="O936" s="454"/>
      <c r="P936" s="454"/>
      <c r="Q936" s="454"/>
      <c r="R936" s="454"/>
      <c r="S936" s="454"/>
      <c r="T936" s="454"/>
      <c r="U936" s="454"/>
      <c r="V936" s="454"/>
      <c r="W936" s="454"/>
      <c r="Y936" s="459"/>
      <c r="Z936" s="454"/>
      <c r="AA936" s="224"/>
      <c r="AB936" s="454"/>
      <c r="AC936" s="454"/>
      <c r="AD936" s="454"/>
      <c r="AE936" s="454"/>
      <c r="AK936" s="290"/>
      <c r="AN936" s="34"/>
    </row>
    <row r="937" spans="1:40" ht="15.75" customHeight="1">
      <c r="A937" s="454"/>
      <c r="B937" s="454"/>
      <c r="C937" s="454"/>
      <c r="D937" s="454"/>
      <c r="E937" s="454"/>
      <c r="F937" s="454"/>
      <c r="G937" s="454"/>
      <c r="H937" s="454"/>
      <c r="I937" s="454"/>
      <c r="J937" s="454"/>
      <c r="K937" s="454"/>
      <c r="L937" s="454"/>
      <c r="M937" s="454"/>
      <c r="N937" s="454"/>
      <c r="O937" s="454"/>
      <c r="P937" s="454"/>
      <c r="Q937" s="454"/>
      <c r="R937" s="454"/>
      <c r="S937" s="454"/>
      <c r="T937" s="454"/>
      <c r="U937" s="454"/>
      <c r="V937" s="454"/>
      <c r="W937" s="454"/>
      <c r="Y937" s="459"/>
      <c r="Z937" s="454"/>
      <c r="AA937" s="224"/>
      <c r="AB937" s="454"/>
      <c r="AC937" s="454"/>
      <c r="AD937" s="454"/>
      <c r="AE937" s="454"/>
      <c r="AK937" s="290"/>
      <c r="AN937" s="34"/>
    </row>
    <row r="938" spans="1:40" ht="15.75" customHeight="1">
      <c r="A938" s="454"/>
      <c r="B938" s="454"/>
      <c r="C938" s="454"/>
      <c r="D938" s="454"/>
      <c r="E938" s="454"/>
      <c r="F938" s="454"/>
      <c r="G938" s="454"/>
      <c r="H938" s="454"/>
      <c r="I938" s="454"/>
      <c r="J938" s="454"/>
      <c r="K938" s="454"/>
      <c r="L938" s="454"/>
      <c r="M938" s="454"/>
      <c r="N938" s="454"/>
      <c r="O938" s="454"/>
      <c r="P938" s="454"/>
      <c r="Q938" s="454"/>
      <c r="R938" s="454"/>
      <c r="S938" s="454"/>
      <c r="T938" s="454"/>
      <c r="U938" s="454"/>
      <c r="V938" s="454"/>
      <c r="W938" s="454"/>
      <c r="Y938" s="459"/>
      <c r="Z938" s="454"/>
      <c r="AA938" s="224"/>
      <c r="AB938" s="454"/>
      <c r="AC938" s="454"/>
      <c r="AD938" s="454"/>
      <c r="AE938" s="454"/>
      <c r="AK938" s="290"/>
      <c r="AN938" s="34"/>
    </row>
    <row r="939" spans="1:40" ht="15.75" customHeight="1">
      <c r="A939" s="454"/>
      <c r="B939" s="454"/>
      <c r="C939" s="454"/>
      <c r="D939" s="454"/>
      <c r="E939" s="454"/>
      <c r="F939" s="454"/>
      <c r="G939" s="454"/>
      <c r="H939" s="454"/>
      <c r="I939" s="454"/>
      <c r="J939" s="454"/>
      <c r="K939" s="454"/>
      <c r="L939" s="454"/>
      <c r="M939" s="454"/>
      <c r="N939" s="454"/>
      <c r="O939" s="454"/>
      <c r="P939" s="454"/>
      <c r="Q939" s="454"/>
      <c r="R939" s="454"/>
      <c r="S939" s="454"/>
      <c r="T939" s="454"/>
      <c r="U939" s="454"/>
      <c r="V939" s="454"/>
      <c r="W939" s="454"/>
      <c r="Y939" s="459"/>
      <c r="Z939" s="454"/>
      <c r="AA939" s="224"/>
      <c r="AB939" s="454"/>
      <c r="AC939" s="454"/>
      <c r="AD939" s="454"/>
      <c r="AE939" s="454"/>
      <c r="AK939" s="290"/>
      <c r="AN939" s="34"/>
    </row>
    <row r="940" spans="1:40" ht="15.75" customHeight="1">
      <c r="A940" s="454"/>
      <c r="B940" s="454"/>
      <c r="C940" s="454"/>
      <c r="D940" s="454"/>
      <c r="E940" s="454"/>
      <c r="F940" s="454"/>
      <c r="G940" s="454"/>
      <c r="H940" s="454"/>
      <c r="I940" s="454"/>
      <c r="J940" s="454"/>
      <c r="K940" s="454"/>
      <c r="L940" s="454"/>
      <c r="M940" s="454"/>
      <c r="N940" s="454"/>
      <c r="O940" s="454"/>
      <c r="P940" s="454"/>
      <c r="Q940" s="454"/>
      <c r="R940" s="454"/>
      <c r="S940" s="454"/>
      <c r="T940" s="454"/>
      <c r="U940" s="454"/>
      <c r="V940" s="454"/>
      <c r="W940" s="454"/>
      <c r="Y940" s="459"/>
      <c r="Z940" s="454"/>
      <c r="AA940" s="224"/>
      <c r="AB940" s="454"/>
      <c r="AC940" s="454"/>
      <c r="AD940" s="454"/>
      <c r="AE940" s="454"/>
      <c r="AK940" s="290"/>
      <c r="AN940" s="34"/>
    </row>
    <row r="941" spans="1:40" ht="15.75" customHeight="1">
      <c r="A941" s="454"/>
      <c r="B941" s="454"/>
      <c r="C941" s="454"/>
      <c r="D941" s="454"/>
      <c r="E941" s="454"/>
      <c r="F941" s="454"/>
      <c r="G941" s="454"/>
      <c r="H941" s="454"/>
      <c r="I941" s="454"/>
      <c r="J941" s="454"/>
      <c r="K941" s="454"/>
      <c r="L941" s="454"/>
      <c r="M941" s="454"/>
      <c r="N941" s="454"/>
      <c r="O941" s="454"/>
      <c r="P941" s="454"/>
      <c r="Q941" s="454"/>
      <c r="R941" s="454"/>
      <c r="S941" s="454"/>
      <c r="T941" s="454"/>
      <c r="U941" s="454"/>
      <c r="V941" s="454"/>
      <c r="W941" s="454"/>
      <c r="Y941" s="459"/>
      <c r="Z941" s="454"/>
      <c r="AA941" s="224"/>
      <c r="AB941" s="454"/>
      <c r="AC941" s="454"/>
      <c r="AD941" s="454"/>
      <c r="AE941" s="454"/>
      <c r="AK941" s="290"/>
      <c r="AN941" s="34"/>
    </row>
    <row r="942" spans="1:40" ht="15.75" customHeight="1">
      <c r="A942" s="454"/>
      <c r="B942" s="454"/>
      <c r="C942" s="454"/>
      <c r="D942" s="454"/>
      <c r="E942" s="454"/>
      <c r="F942" s="454"/>
      <c r="G942" s="454"/>
      <c r="H942" s="454"/>
      <c r="I942" s="454"/>
      <c r="J942" s="454"/>
      <c r="K942" s="454"/>
      <c r="L942" s="454"/>
      <c r="M942" s="454"/>
      <c r="N942" s="454"/>
      <c r="O942" s="454"/>
      <c r="P942" s="454"/>
      <c r="Q942" s="454"/>
      <c r="R942" s="454"/>
      <c r="S942" s="454"/>
      <c r="T942" s="454"/>
      <c r="U942" s="454"/>
      <c r="V942" s="454"/>
      <c r="W942" s="454"/>
      <c r="Y942" s="459"/>
      <c r="Z942" s="454"/>
      <c r="AA942" s="224"/>
      <c r="AB942" s="454"/>
      <c r="AC942" s="454"/>
      <c r="AD942" s="454"/>
      <c r="AE942" s="454"/>
      <c r="AK942" s="290"/>
      <c r="AN942" s="34"/>
    </row>
    <row r="943" spans="1:40" ht="15.75" customHeight="1">
      <c r="A943" s="454"/>
      <c r="B943" s="454"/>
      <c r="C943" s="454"/>
      <c r="D943" s="454"/>
      <c r="E943" s="454"/>
      <c r="F943" s="454"/>
      <c r="G943" s="454"/>
      <c r="H943" s="454"/>
      <c r="I943" s="454"/>
      <c r="J943" s="454"/>
      <c r="K943" s="454"/>
      <c r="L943" s="454"/>
      <c r="M943" s="454"/>
      <c r="N943" s="454"/>
      <c r="O943" s="454"/>
      <c r="P943" s="454"/>
      <c r="Q943" s="454"/>
      <c r="R943" s="454"/>
      <c r="S943" s="454"/>
      <c r="T943" s="454"/>
      <c r="U943" s="454"/>
      <c r="V943" s="454"/>
      <c r="W943" s="454"/>
      <c r="Y943" s="459"/>
      <c r="Z943" s="454"/>
      <c r="AA943" s="224"/>
      <c r="AB943" s="454"/>
      <c r="AC943" s="454"/>
      <c r="AD943" s="454"/>
      <c r="AE943" s="454"/>
      <c r="AK943" s="290"/>
      <c r="AN943" s="34"/>
    </row>
    <row r="944" spans="1:40" ht="15.75" customHeight="1">
      <c r="A944" s="454"/>
      <c r="B944" s="454"/>
      <c r="C944" s="454"/>
      <c r="D944" s="454"/>
      <c r="E944" s="454"/>
      <c r="F944" s="454"/>
      <c r="G944" s="454"/>
      <c r="H944" s="454"/>
      <c r="I944" s="454"/>
      <c r="J944" s="454"/>
      <c r="K944" s="454"/>
      <c r="L944" s="454"/>
      <c r="M944" s="454"/>
      <c r="N944" s="454"/>
      <c r="O944" s="454"/>
      <c r="P944" s="454"/>
      <c r="Q944" s="454"/>
      <c r="R944" s="454"/>
      <c r="S944" s="454"/>
      <c r="T944" s="454"/>
      <c r="U944" s="454"/>
      <c r="V944" s="454"/>
      <c r="W944" s="454"/>
      <c r="Y944" s="459"/>
      <c r="Z944" s="454"/>
      <c r="AA944" s="224"/>
      <c r="AB944" s="454"/>
      <c r="AC944" s="454"/>
      <c r="AD944" s="454"/>
      <c r="AE944" s="454"/>
      <c r="AK944" s="290"/>
      <c r="AN944" s="34"/>
    </row>
    <row r="945" spans="1:40" ht="15.75" customHeight="1">
      <c r="A945" s="454"/>
      <c r="B945" s="454"/>
      <c r="C945" s="454"/>
      <c r="D945" s="454"/>
      <c r="E945" s="454"/>
      <c r="F945" s="454"/>
      <c r="G945" s="454"/>
      <c r="H945" s="454"/>
      <c r="I945" s="454"/>
      <c r="J945" s="454"/>
      <c r="K945" s="454"/>
      <c r="L945" s="454"/>
      <c r="M945" s="454"/>
      <c r="N945" s="454"/>
      <c r="O945" s="454"/>
      <c r="P945" s="454"/>
      <c r="Q945" s="454"/>
      <c r="R945" s="454"/>
      <c r="S945" s="454"/>
      <c r="T945" s="454"/>
      <c r="U945" s="454"/>
      <c r="V945" s="454"/>
      <c r="W945" s="454"/>
      <c r="Y945" s="459"/>
      <c r="Z945" s="454"/>
      <c r="AA945" s="224"/>
      <c r="AB945" s="454"/>
      <c r="AC945" s="454"/>
      <c r="AD945" s="454"/>
      <c r="AE945" s="454"/>
      <c r="AK945" s="290"/>
      <c r="AN945" s="34"/>
    </row>
    <row r="946" spans="1:40" ht="15.75" customHeight="1">
      <c r="A946" s="454"/>
      <c r="B946" s="454"/>
      <c r="C946" s="454"/>
      <c r="D946" s="454"/>
      <c r="E946" s="454"/>
      <c r="F946" s="454"/>
      <c r="G946" s="454"/>
      <c r="H946" s="454"/>
      <c r="I946" s="454"/>
      <c r="J946" s="454"/>
      <c r="K946" s="454"/>
      <c r="L946" s="454"/>
      <c r="M946" s="454"/>
      <c r="N946" s="454"/>
      <c r="O946" s="454"/>
      <c r="P946" s="454"/>
      <c r="Q946" s="454"/>
      <c r="R946" s="454"/>
      <c r="S946" s="454"/>
      <c r="T946" s="454"/>
      <c r="U946" s="454"/>
      <c r="V946" s="454"/>
      <c r="W946" s="454"/>
      <c r="Y946" s="459"/>
      <c r="Z946" s="454"/>
      <c r="AA946" s="224"/>
      <c r="AB946" s="454"/>
      <c r="AC946" s="454"/>
      <c r="AD946" s="454"/>
      <c r="AE946" s="454"/>
      <c r="AK946" s="290"/>
      <c r="AN946" s="34"/>
    </row>
    <row r="947" spans="1:40" ht="15.75" customHeight="1">
      <c r="A947" s="454"/>
      <c r="B947" s="454"/>
      <c r="C947" s="454"/>
      <c r="D947" s="454"/>
      <c r="E947" s="454"/>
      <c r="F947" s="454"/>
      <c r="G947" s="454"/>
      <c r="H947" s="454"/>
      <c r="I947" s="454"/>
      <c r="J947" s="454"/>
      <c r="K947" s="454"/>
      <c r="L947" s="454"/>
      <c r="M947" s="454"/>
      <c r="N947" s="454"/>
      <c r="O947" s="454"/>
      <c r="P947" s="454"/>
      <c r="Q947" s="454"/>
      <c r="R947" s="454"/>
      <c r="S947" s="454"/>
      <c r="T947" s="454"/>
      <c r="U947" s="454"/>
      <c r="V947" s="454"/>
      <c r="W947" s="454"/>
      <c r="Y947" s="459"/>
      <c r="Z947" s="454"/>
      <c r="AA947" s="224"/>
      <c r="AB947" s="454"/>
      <c r="AC947" s="454"/>
      <c r="AD947" s="454"/>
      <c r="AE947" s="454"/>
      <c r="AK947" s="290"/>
      <c r="AN947" s="34"/>
    </row>
    <row r="948" spans="1:40" ht="15.75" customHeight="1">
      <c r="A948" s="454"/>
      <c r="B948" s="454"/>
      <c r="C948" s="454"/>
      <c r="D948" s="454"/>
      <c r="E948" s="454"/>
      <c r="F948" s="454"/>
      <c r="G948" s="454"/>
      <c r="H948" s="454"/>
      <c r="I948" s="454"/>
      <c r="J948" s="454"/>
      <c r="K948" s="454"/>
      <c r="L948" s="454"/>
      <c r="M948" s="454"/>
      <c r="N948" s="454"/>
      <c r="O948" s="454"/>
      <c r="P948" s="454"/>
      <c r="Q948" s="454"/>
      <c r="R948" s="454"/>
      <c r="S948" s="454"/>
      <c r="T948" s="454"/>
      <c r="U948" s="454"/>
      <c r="V948" s="454"/>
      <c r="W948" s="454"/>
      <c r="Y948" s="459"/>
      <c r="Z948" s="454"/>
      <c r="AA948" s="224"/>
      <c r="AB948" s="454"/>
      <c r="AC948" s="454"/>
      <c r="AD948" s="454"/>
      <c r="AE948" s="454"/>
      <c r="AK948" s="290"/>
      <c r="AN948" s="34"/>
    </row>
    <row r="949" spans="1:40" ht="15.75" customHeight="1">
      <c r="A949" s="454"/>
      <c r="B949" s="454"/>
      <c r="C949" s="454"/>
      <c r="D949" s="454"/>
      <c r="E949" s="454"/>
      <c r="F949" s="454"/>
      <c r="G949" s="454"/>
      <c r="H949" s="454"/>
      <c r="I949" s="454"/>
      <c r="J949" s="454"/>
      <c r="K949" s="454"/>
      <c r="L949" s="454"/>
      <c r="M949" s="454"/>
      <c r="N949" s="454"/>
      <c r="O949" s="454"/>
      <c r="P949" s="454"/>
      <c r="Q949" s="454"/>
      <c r="R949" s="454"/>
      <c r="S949" s="454"/>
      <c r="T949" s="454"/>
      <c r="U949" s="454"/>
      <c r="V949" s="454"/>
      <c r="W949" s="454"/>
      <c r="Y949" s="459"/>
      <c r="Z949" s="454"/>
      <c r="AA949" s="224"/>
      <c r="AB949" s="454"/>
      <c r="AC949" s="454"/>
      <c r="AD949" s="454"/>
      <c r="AE949" s="454"/>
      <c r="AK949" s="290"/>
      <c r="AN949" s="34"/>
    </row>
    <row r="950" spans="1:40" ht="15.75" customHeight="1">
      <c r="A950" s="454"/>
      <c r="B950" s="454"/>
      <c r="C950" s="454"/>
      <c r="D950" s="454"/>
      <c r="E950" s="454"/>
      <c r="F950" s="454"/>
      <c r="G950" s="454"/>
      <c r="H950" s="454"/>
      <c r="I950" s="454"/>
      <c r="J950" s="454"/>
      <c r="K950" s="454"/>
      <c r="L950" s="454"/>
      <c r="M950" s="454"/>
      <c r="N950" s="454"/>
      <c r="O950" s="454"/>
      <c r="P950" s="454"/>
      <c r="Q950" s="454"/>
      <c r="R950" s="454"/>
      <c r="S950" s="454"/>
      <c r="T950" s="454"/>
      <c r="U950" s="454"/>
      <c r="V950" s="454"/>
      <c r="W950" s="454"/>
      <c r="Y950" s="459"/>
      <c r="Z950" s="454"/>
      <c r="AA950" s="224"/>
      <c r="AB950" s="454"/>
      <c r="AC950" s="454"/>
      <c r="AD950" s="454"/>
      <c r="AE950" s="454"/>
      <c r="AK950" s="290"/>
      <c r="AN950" s="34"/>
    </row>
    <row r="951" spans="1:40" ht="15.75" customHeight="1">
      <c r="A951" s="454"/>
      <c r="B951" s="454"/>
      <c r="C951" s="454"/>
      <c r="D951" s="454"/>
      <c r="E951" s="454"/>
      <c r="F951" s="454"/>
      <c r="G951" s="454"/>
      <c r="H951" s="454"/>
      <c r="I951" s="454"/>
      <c r="J951" s="454"/>
      <c r="K951" s="454"/>
      <c r="L951" s="454"/>
      <c r="M951" s="454"/>
      <c r="N951" s="454"/>
      <c r="O951" s="454"/>
      <c r="P951" s="454"/>
      <c r="Q951" s="454"/>
      <c r="R951" s="454"/>
      <c r="S951" s="454"/>
      <c r="T951" s="454"/>
      <c r="U951" s="454"/>
      <c r="V951" s="454"/>
      <c r="W951" s="454"/>
      <c r="Y951" s="459"/>
      <c r="Z951" s="454"/>
      <c r="AA951" s="224"/>
      <c r="AB951" s="454"/>
      <c r="AC951" s="454"/>
      <c r="AD951" s="454"/>
      <c r="AE951" s="454"/>
      <c r="AK951" s="290"/>
      <c r="AN951" s="34"/>
    </row>
    <row r="952" spans="1:40" ht="15.75" customHeight="1">
      <c r="A952" s="454"/>
      <c r="B952" s="454"/>
      <c r="C952" s="454"/>
      <c r="D952" s="454"/>
      <c r="E952" s="454"/>
      <c r="F952" s="454"/>
      <c r="G952" s="454"/>
      <c r="H952" s="454"/>
      <c r="I952" s="454"/>
      <c r="J952" s="454"/>
      <c r="K952" s="454"/>
      <c r="L952" s="454"/>
      <c r="M952" s="454"/>
      <c r="N952" s="454"/>
      <c r="O952" s="454"/>
      <c r="P952" s="454"/>
      <c r="Q952" s="454"/>
      <c r="R952" s="454"/>
      <c r="S952" s="454"/>
      <c r="T952" s="454"/>
      <c r="U952" s="454"/>
      <c r="V952" s="454"/>
      <c r="W952" s="454"/>
      <c r="Y952" s="459"/>
      <c r="Z952" s="454"/>
      <c r="AA952" s="224"/>
      <c r="AB952" s="454"/>
      <c r="AC952" s="454"/>
      <c r="AD952" s="454"/>
      <c r="AE952" s="454"/>
      <c r="AK952" s="290"/>
      <c r="AN952" s="34"/>
    </row>
    <row r="953" spans="1:40" ht="15.75" customHeight="1">
      <c r="A953" s="454"/>
      <c r="B953" s="454"/>
      <c r="C953" s="454"/>
      <c r="D953" s="454"/>
      <c r="E953" s="454"/>
      <c r="F953" s="454"/>
      <c r="G953" s="454"/>
      <c r="H953" s="454"/>
      <c r="I953" s="454"/>
      <c r="J953" s="454"/>
      <c r="K953" s="454"/>
      <c r="L953" s="454"/>
      <c r="M953" s="454"/>
      <c r="N953" s="454"/>
      <c r="O953" s="454"/>
      <c r="P953" s="454"/>
      <c r="Q953" s="454"/>
      <c r="R953" s="454"/>
      <c r="S953" s="454"/>
      <c r="T953" s="454"/>
      <c r="U953" s="454"/>
      <c r="V953" s="454"/>
      <c r="W953" s="454"/>
      <c r="Y953" s="459"/>
      <c r="Z953" s="454"/>
      <c r="AA953" s="224"/>
      <c r="AB953" s="454"/>
      <c r="AC953" s="454"/>
      <c r="AD953" s="454"/>
      <c r="AE953" s="454"/>
      <c r="AK953" s="290"/>
      <c r="AN953" s="34"/>
    </row>
    <row r="954" spans="1:40" ht="15.75" customHeight="1">
      <c r="A954" s="454"/>
      <c r="B954" s="454"/>
      <c r="C954" s="454"/>
      <c r="D954" s="454"/>
      <c r="E954" s="454"/>
      <c r="F954" s="454"/>
      <c r="G954" s="454"/>
      <c r="H954" s="454"/>
      <c r="I954" s="454"/>
      <c r="J954" s="454"/>
      <c r="K954" s="454"/>
      <c r="L954" s="454"/>
      <c r="M954" s="454"/>
      <c r="N954" s="454"/>
      <c r="O954" s="454"/>
      <c r="P954" s="454"/>
      <c r="Q954" s="454"/>
      <c r="R954" s="454"/>
      <c r="S954" s="454"/>
      <c r="T954" s="454"/>
      <c r="U954" s="454"/>
      <c r="V954" s="454"/>
      <c r="W954" s="454"/>
      <c r="Y954" s="459"/>
      <c r="Z954" s="454"/>
      <c r="AA954" s="224"/>
      <c r="AB954" s="454"/>
      <c r="AC954" s="454"/>
      <c r="AD954" s="454"/>
      <c r="AE954" s="454"/>
      <c r="AK954" s="290"/>
      <c r="AN954" s="34"/>
    </row>
    <row r="955" spans="1:40" ht="15.75" customHeight="1">
      <c r="A955" s="454"/>
      <c r="B955" s="454"/>
      <c r="C955" s="454"/>
      <c r="D955" s="454"/>
      <c r="E955" s="454"/>
      <c r="F955" s="454"/>
      <c r="G955" s="454"/>
      <c r="H955" s="454"/>
      <c r="I955" s="454"/>
      <c r="J955" s="454"/>
      <c r="K955" s="454"/>
      <c r="L955" s="454"/>
      <c r="M955" s="454"/>
      <c r="N955" s="454"/>
      <c r="O955" s="454"/>
      <c r="P955" s="454"/>
      <c r="Q955" s="454"/>
      <c r="R955" s="454"/>
      <c r="S955" s="454"/>
      <c r="T955" s="454"/>
      <c r="U955" s="454"/>
      <c r="V955" s="454"/>
      <c r="W955" s="454"/>
      <c r="Y955" s="459"/>
      <c r="Z955" s="454"/>
      <c r="AA955" s="224"/>
      <c r="AB955" s="454"/>
      <c r="AC955" s="454"/>
      <c r="AD955" s="454"/>
      <c r="AE955" s="454"/>
      <c r="AK955" s="290"/>
      <c r="AN955" s="34"/>
    </row>
    <row r="956" spans="1:40" ht="15.75" customHeight="1">
      <c r="A956" s="454"/>
      <c r="B956" s="454"/>
      <c r="C956" s="454"/>
      <c r="D956" s="454"/>
      <c r="E956" s="454"/>
      <c r="F956" s="454"/>
      <c r="G956" s="454"/>
      <c r="H956" s="454"/>
      <c r="I956" s="454"/>
      <c r="J956" s="454"/>
      <c r="K956" s="454"/>
      <c r="L956" s="454"/>
      <c r="M956" s="454"/>
      <c r="N956" s="454"/>
      <c r="O956" s="454"/>
      <c r="P956" s="454"/>
      <c r="Q956" s="454"/>
      <c r="R956" s="454"/>
      <c r="S956" s="454"/>
      <c r="T956" s="454"/>
      <c r="U956" s="454"/>
      <c r="V956" s="454"/>
      <c r="W956" s="454"/>
      <c r="Y956" s="459"/>
      <c r="Z956" s="454"/>
      <c r="AA956" s="224"/>
      <c r="AB956" s="454"/>
      <c r="AC956" s="454"/>
      <c r="AD956" s="454"/>
      <c r="AE956" s="454"/>
      <c r="AK956" s="290"/>
      <c r="AN956" s="34"/>
    </row>
    <row r="957" spans="1:40" ht="15.75" customHeight="1">
      <c r="A957" s="454"/>
      <c r="B957" s="454"/>
      <c r="C957" s="454"/>
      <c r="D957" s="454"/>
      <c r="E957" s="454"/>
      <c r="F957" s="454"/>
      <c r="G957" s="454"/>
      <c r="H957" s="454"/>
      <c r="I957" s="454"/>
      <c r="J957" s="454"/>
      <c r="K957" s="454"/>
      <c r="L957" s="454"/>
      <c r="M957" s="454"/>
      <c r="N957" s="454"/>
      <c r="O957" s="454"/>
      <c r="P957" s="454"/>
      <c r="Q957" s="454"/>
      <c r="R957" s="454"/>
      <c r="S957" s="454"/>
      <c r="T957" s="454"/>
      <c r="U957" s="454"/>
      <c r="V957" s="454"/>
      <c r="W957" s="454"/>
      <c r="Y957" s="459"/>
      <c r="Z957" s="454"/>
      <c r="AA957" s="224"/>
      <c r="AB957" s="454"/>
      <c r="AC957" s="454"/>
      <c r="AD957" s="454"/>
      <c r="AE957" s="454"/>
      <c r="AK957" s="290"/>
      <c r="AN957" s="34"/>
    </row>
    <row r="958" spans="1:40" ht="15.75" customHeight="1">
      <c r="A958" s="454"/>
      <c r="B958" s="454"/>
      <c r="C958" s="454"/>
      <c r="D958" s="454"/>
      <c r="E958" s="454"/>
      <c r="F958" s="454"/>
      <c r="G958" s="454"/>
      <c r="H958" s="454"/>
      <c r="I958" s="454"/>
      <c r="J958" s="454"/>
      <c r="K958" s="454"/>
      <c r="L958" s="454"/>
      <c r="M958" s="454"/>
      <c r="N958" s="454"/>
      <c r="O958" s="454"/>
      <c r="P958" s="454"/>
      <c r="Q958" s="454"/>
      <c r="R958" s="454"/>
      <c r="S958" s="454"/>
      <c r="T958" s="454"/>
      <c r="U958" s="454"/>
      <c r="V958" s="454"/>
      <c r="W958" s="454"/>
      <c r="Y958" s="459"/>
      <c r="Z958" s="454"/>
      <c r="AA958" s="224"/>
      <c r="AB958" s="454"/>
      <c r="AC958" s="454"/>
      <c r="AD958" s="454"/>
      <c r="AE958" s="454"/>
      <c r="AK958" s="290"/>
      <c r="AN958" s="34"/>
    </row>
    <row r="959" spans="1:40" ht="15.75" customHeight="1">
      <c r="A959" s="454"/>
      <c r="B959" s="454"/>
      <c r="C959" s="454"/>
      <c r="D959" s="454"/>
      <c r="E959" s="454"/>
      <c r="F959" s="454"/>
      <c r="G959" s="454"/>
      <c r="H959" s="454"/>
      <c r="I959" s="454"/>
      <c r="J959" s="454"/>
      <c r="K959" s="454"/>
      <c r="L959" s="454"/>
      <c r="M959" s="454"/>
      <c r="N959" s="454"/>
      <c r="O959" s="454"/>
      <c r="P959" s="454"/>
      <c r="Q959" s="454"/>
      <c r="R959" s="454"/>
      <c r="S959" s="454"/>
      <c r="T959" s="454"/>
      <c r="U959" s="454"/>
      <c r="V959" s="454"/>
      <c r="W959" s="454"/>
      <c r="Y959" s="459"/>
      <c r="Z959" s="454"/>
      <c r="AA959" s="224"/>
      <c r="AB959" s="454"/>
      <c r="AC959" s="454"/>
      <c r="AD959" s="454"/>
      <c r="AE959" s="454"/>
      <c r="AK959" s="290"/>
      <c r="AN959" s="34"/>
    </row>
    <row r="960" spans="1:40" ht="15.75" customHeight="1">
      <c r="A960" s="454"/>
      <c r="B960" s="454"/>
      <c r="C960" s="454"/>
      <c r="D960" s="454"/>
      <c r="E960" s="454"/>
      <c r="F960" s="454"/>
      <c r="G960" s="454"/>
      <c r="H960" s="454"/>
      <c r="I960" s="454"/>
      <c r="J960" s="454"/>
      <c r="K960" s="454"/>
      <c r="L960" s="454"/>
      <c r="M960" s="454"/>
      <c r="N960" s="454"/>
      <c r="O960" s="454"/>
      <c r="P960" s="454"/>
      <c r="Q960" s="454"/>
      <c r="R960" s="454"/>
      <c r="S960" s="454"/>
      <c r="T960" s="454"/>
      <c r="U960" s="454"/>
      <c r="V960" s="454"/>
      <c r="W960" s="454"/>
      <c r="Y960" s="459"/>
      <c r="Z960" s="454"/>
      <c r="AA960" s="224"/>
      <c r="AB960" s="454"/>
      <c r="AC960" s="454"/>
      <c r="AD960" s="454"/>
      <c r="AE960" s="454"/>
      <c r="AK960" s="290"/>
      <c r="AN960" s="34"/>
    </row>
    <row r="961" spans="1:40" ht="15.75" customHeight="1">
      <c r="A961" s="454"/>
      <c r="B961" s="454"/>
      <c r="C961" s="454"/>
      <c r="D961" s="454"/>
      <c r="E961" s="454"/>
      <c r="F961" s="454"/>
      <c r="G961" s="454"/>
      <c r="H961" s="454"/>
      <c r="I961" s="454"/>
      <c r="J961" s="454"/>
      <c r="K961" s="454"/>
      <c r="L961" s="454"/>
      <c r="M961" s="454"/>
      <c r="N961" s="454"/>
      <c r="O961" s="454"/>
      <c r="P961" s="454"/>
      <c r="Q961" s="454"/>
      <c r="R961" s="454"/>
      <c r="S961" s="454"/>
      <c r="T961" s="454"/>
      <c r="U961" s="454"/>
      <c r="V961" s="454"/>
      <c r="W961" s="454"/>
      <c r="Y961" s="459"/>
      <c r="Z961" s="454"/>
      <c r="AA961" s="224"/>
      <c r="AB961" s="454"/>
      <c r="AC961" s="454"/>
      <c r="AD961" s="454"/>
      <c r="AE961" s="454"/>
      <c r="AK961" s="290"/>
      <c r="AN961" s="34"/>
    </row>
    <row r="962" spans="1:40" ht="15.75" customHeight="1">
      <c r="A962" s="454"/>
      <c r="B962" s="454"/>
      <c r="C962" s="454"/>
      <c r="D962" s="454"/>
      <c r="E962" s="454"/>
      <c r="F962" s="454"/>
      <c r="G962" s="454"/>
      <c r="H962" s="454"/>
      <c r="I962" s="454"/>
      <c r="J962" s="454"/>
      <c r="K962" s="454"/>
      <c r="L962" s="454"/>
      <c r="M962" s="454"/>
      <c r="N962" s="454"/>
      <c r="O962" s="454"/>
      <c r="P962" s="454"/>
      <c r="Q962" s="454"/>
      <c r="R962" s="454"/>
      <c r="S962" s="454"/>
      <c r="T962" s="454"/>
      <c r="U962" s="454"/>
      <c r="V962" s="454"/>
      <c r="W962" s="454"/>
      <c r="Y962" s="459"/>
      <c r="Z962" s="454"/>
      <c r="AA962" s="224"/>
      <c r="AB962" s="454"/>
      <c r="AC962" s="454"/>
      <c r="AD962" s="454"/>
      <c r="AE962" s="454"/>
      <c r="AK962" s="290"/>
      <c r="AN962" s="34"/>
    </row>
    <row r="963" spans="1:40" ht="15.75" customHeight="1">
      <c r="A963" s="454"/>
      <c r="B963" s="454"/>
      <c r="C963" s="454"/>
      <c r="D963" s="454"/>
      <c r="E963" s="454"/>
      <c r="F963" s="454"/>
      <c r="G963" s="454"/>
      <c r="H963" s="454"/>
      <c r="I963" s="454"/>
      <c r="J963" s="454"/>
      <c r="K963" s="454"/>
      <c r="L963" s="454"/>
      <c r="M963" s="454"/>
      <c r="N963" s="454"/>
      <c r="O963" s="454"/>
      <c r="P963" s="454"/>
      <c r="Q963" s="454"/>
      <c r="R963" s="454"/>
      <c r="S963" s="454"/>
      <c r="T963" s="454"/>
      <c r="U963" s="454"/>
      <c r="V963" s="454"/>
      <c r="W963" s="454"/>
      <c r="Y963" s="459"/>
      <c r="Z963" s="454"/>
      <c r="AA963" s="224"/>
      <c r="AB963" s="454"/>
      <c r="AC963" s="454"/>
      <c r="AD963" s="454"/>
      <c r="AE963" s="454"/>
      <c r="AK963" s="290"/>
      <c r="AN963" s="34"/>
    </row>
    <row r="964" spans="1:40" ht="15.75" customHeight="1">
      <c r="A964" s="454"/>
      <c r="B964" s="454"/>
      <c r="C964" s="454"/>
      <c r="D964" s="454"/>
      <c r="E964" s="454"/>
      <c r="F964" s="454"/>
      <c r="G964" s="454"/>
      <c r="H964" s="454"/>
      <c r="I964" s="454"/>
      <c r="J964" s="454"/>
      <c r="K964" s="454"/>
      <c r="L964" s="454"/>
      <c r="M964" s="454"/>
      <c r="N964" s="454"/>
      <c r="O964" s="454"/>
      <c r="P964" s="454"/>
      <c r="Q964" s="454"/>
      <c r="R964" s="454"/>
      <c r="S964" s="454"/>
      <c r="T964" s="454"/>
      <c r="U964" s="454"/>
      <c r="V964" s="454"/>
      <c r="W964" s="454"/>
      <c r="Y964" s="459"/>
      <c r="Z964" s="454"/>
      <c r="AA964" s="224"/>
      <c r="AB964" s="454"/>
      <c r="AC964" s="454"/>
      <c r="AD964" s="454"/>
      <c r="AE964" s="454"/>
      <c r="AK964" s="290"/>
      <c r="AN964" s="34"/>
    </row>
    <row r="965" spans="1:40" ht="15.75" customHeight="1">
      <c r="A965" s="454"/>
      <c r="B965" s="454"/>
      <c r="C965" s="454"/>
      <c r="D965" s="454"/>
      <c r="E965" s="454"/>
      <c r="F965" s="454"/>
      <c r="G965" s="454"/>
      <c r="H965" s="454"/>
      <c r="I965" s="454"/>
      <c r="J965" s="454"/>
      <c r="K965" s="454"/>
      <c r="L965" s="454"/>
      <c r="M965" s="454"/>
      <c r="N965" s="454"/>
      <c r="O965" s="454"/>
      <c r="P965" s="454"/>
      <c r="Q965" s="454"/>
      <c r="R965" s="454"/>
      <c r="S965" s="454"/>
      <c r="T965" s="454"/>
      <c r="U965" s="454"/>
      <c r="V965" s="454"/>
      <c r="W965" s="454"/>
      <c r="Y965" s="459"/>
      <c r="Z965" s="454"/>
      <c r="AA965" s="224"/>
      <c r="AB965" s="454"/>
      <c r="AC965" s="454"/>
      <c r="AD965" s="454"/>
      <c r="AE965" s="454"/>
      <c r="AK965" s="290"/>
      <c r="AN965" s="34"/>
    </row>
    <row r="966" spans="1:40" ht="15.75" customHeight="1">
      <c r="A966" s="454"/>
      <c r="B966" s="454"/>
      <c r="C966" s="454"/>
      <c r="D966" s="454"/>
      <c r="E966" s="454"/>
      <c r="F966" s="454"/>
      <c r="G966" s="454"/>
      <c r="H966" s="454"/>
      <c r="I966" s="454"/>
      <c r="J966" s="454"/>
      <c r="K966" s="454"/>
      <c r="L966" s="454"/>
      <c r="M966" s="454"/>
      <c r="N966" s="454"/>
      <c r="O966" s="454"/>
      <c r="P966" s="454"/>
      <c r="Q966" s="454"/>
      <c r="R966" s="454"/>
      <c r="S966" s="454"/>
      <c r="T966" s="454"/>
      <c r="U966" s="454"/>
      <c r="V966" s="454"/>
      <c r="W966" s="454"/>
      <c r="Y966" s="459"/>
      <c r="Z966" s="454"/>
      <c r="AA966" s="224"/>
      <c r="AB966" s="454"/>
      <c r="AC966" s="454"/>
      <c r="AD966" s="454"/>
      <c r="AE966" s="454"/>
      <c r="AK966" s="290"/>
      <c r="AN966" s="34"/>
    </row>
    <row r="967" spans="1:40" ht="15.75" customHeight="1">
      <c r="A967" s="454"/>
      <c r="B967" s="454"/>
      <c r="C967" s="454"/>
      <c r="D967" s="454"/>
      <c r="E967" s="454"/>
      <c r="F967" s="454"/>
      <c r="G967" s="454"/>
      <c r="H967" s="454"/>
      <c r="I967" s="454"/>
      <c r="J967" s="454"/>
      <c r="K967" s="454"/>
      <c r="L967" s="454"/>
      <c r="M967" s="454"/>
      <c r="N967" s="454"/>
      <c r="O967" s="454"/>
      <c r="P967" s="454"/>
      <c r="Q967" s="454"/>
      <c r="R967" s="454"/>
      <c r="S967" s="454"/>
      <c r="T967" s="454"/>
      <c r="U967" s="454"/>
      <c r="V967" s="454"/>
      <c r="W967" s="454"/>
      <c r="Y967" s="459"/>
      <c r="Z967" s="454"/>
      <c r="AA967" s="224"/>
      <c r="AB967" s="454"/>
      <c r="AC967" s="454"/>
      <c r="AD967" s="454"/>
      <c r="AE967" s="454"/>
      <c r="AK967" s="290"/>
      <c r="AN967" s="34"/>
    </row>
    <row r="968" spans="1:40" ht="15.75" customHeight="1">
      <c r="A968" s="454"/>
      <c r="B968" s="454"/>
      <c r="C968" s="454"/>
      <c r="D968" s="454"/>
      <c r="E968" s="454"/>
      <c r="F968" s="454"/>
      <c r="G968" s="454"/>
      <c r="H968" s="454"/>
      <c r="I968" s="454"/>
      <c r="J968" s="454"/>
      <c r="K968" s="454"/>
      <c r="L968" s="454"/>
      <c r="M968" s="454"/>
      <c r="N968" s="454"/>
      <c r="O968" s="454"/>
      <c r="P968" s="454"/>
      <c r="Q968" s="454"/>
      <c r="R968" s="454"/>
      <c r="S968" s="454"/>
      <c r="T968" s="454"/>
      <c r="U968" s="454"/>
      <c r="V968" s="454"/>
      <c r="W968" s="454"/>
      <c r="Y968" s="459"/>
      <c r="Z968" s="454"/>
      <c r="AA968" s="224"/>
      <c r="AB968" s="454"/>
      <c r="AC968" s="454"/>
      <c r="AD968" s="454"/>
      <c r="AE968" s="454"/>
      <c r="AK968" s="290"/>
      <c r="AN968" s="34"/>
    </row>
    <row r="969" spans="1:40" ht="15.75" customHeight="1">
      <c r="A969" s="454"/>
      <c r="B969" s="454"/>
      <c r="C969" s="454"/>
      <c r="D969" s="454"/>
      <c r="E969" s="454"/>
      <c r="F969" s="454"/>
      <c r="G969" s="454"/>
      <c r="H969" s="454"/>
      <c r="I969" s="454"/>
      <c r="J969" s="454"/>
      <c r="K969" s="454"/>
      <c r="L969" s="454"/>
      <c r="M969" s="454"/>
      <c r="N969" s="454"/>
      <c r="O969" s="454"/>
      <c r="P969" s="454"/>
      <c r="Q969" s="454"/>
      <c r="R969" s="454"/>
      <c r="S969" s="454"/>
      <c r="T969" s="454"/>
      <c r="U969" s="454"/>
      <c r="V969" s="454"/>
      <c r="W969" s="454"/>
      <c r="Y969" s="459"/>
      <c r="Z969" s="454"/>
      <c r="AA969" s="224"/>
      <c r="AB969" s="454"/>
      <c r="AC969" s="454"/>
      <c r="AD969" s="454"/>
      <c r="AE969" s="454"/>
      <c r="AK969" s="290"/>
      <c r="AN969" s="34"/>
    </row>
    <row r="970" spans="1:40" ht="15.75" customHeight="1">
      <c r="A970" s="454"/>
      <c r="B970" s="454"/>
      <c r="C970" s="454"/>
      <c r="D970" s="454"/>
      <c r="E970" s="454"/>
      <c r="F970" s="454"/>
      <c r="G970" s="454"/>
      <c r="H970" s="454"/>
      <c r="I970" s="454"/>
      <c r="J970" s="454"/>
      <c r="K970" s="454"/>
      <c r="L970" s="454"/>
      <c r="M970" s="454"/>
      <c r="N970" s="454"/>
      <c r="O970" s="454"/>
      <c r="P970" s="454"/>
      <c r="Q970" s="454"/>
      <c r="R970" s="454"/>
      <c r="S970" s="454"/>
      <c r="T970" s="454"/>
      <c r="U970" s="454"/>
      <c r="V970" s="454"/>
      <c r="W970" s="454"/>
      <c r="Y970" s="459"/>
      <c r="Z970" s="454"/>
      <c r="AA970" s="224"/>
      <c r="AB970" s="454"/>
      <c r="AC970" s="454"/>
      <c r="AD970" s="454"/>
      <c r="AE970" s="454"/>
      <c r="AK970" s="290"/>
      <c r="AN970" s="34"/>
    </row>
    <row r="971" spans="1:40" ht="15.75" customHeight="1">
      <c r="A971" s="454"/>
      <c r="B971" s="454"/>
      <c r="C971" s="454"/>
      <c r="D971" s="454"/>
      <c r="E971" s="454"/>
      <c r="F971" s="454"/>
      <c r="G971" s="454"/>
      <c r="H971" s="454"/>
      <c r="I971" s="454"/>
      <c r="J971" s="454"/>
      <c r="K971" s="454"/>
      <c r="L971" s="454"/>
      <c r="M971" s="454"/>
      <c r="N971" s="454"/>
      <c r="O971" s="454"/>
      <c r="P971" s="454"/>
      <c r="Q971" s="454"/>
      <c r="R971" s="454"/>
      <c r="S971" s="454"/>
      <c r="T971" s="454"/>
      <c r="U971" s="454"/>
      <c r="V971" s="454"/>
      <c r="W971" s="454"/>
      <c r="Y971" s="459"/>
      <c r="Z971" s="454"/>
      <c r="AA971" s="224"/>
      <c r="AB971" s="454"/>
      <c r="AC971" s="454"/>
      <c r="AD971" s="454"/>
      <c r="AE971" s="454"/>
      <c r="AK971" s="290"/>
      <c r="AN971" s="34"/>
    </row>
    <row r="972" spans="1:40" ht="15.75" customHeight="1">
      <c r="A972" s="454"/>
      <c r="B972" s="454"/>
      <c r="C972" s="454"/>
      <c r="D972" s="454"/>
      <c r="E972" s="454"/>
      <c r="F972" s="454"/>
      <c r="G972" s="454"/>
      <c r="H972" s="454"/>
      <c r="I972" s="454"/>
      <c r="J972" s="454"/>
      <c r="K972" s="454"/>
      <c r="L972" s="454"/>
      <c r="M972" s="454"/>
      <c r="N972" s="454"/>
      <c r="O972" s="454"/>
      <c r="P972" s="454"/>
      <c r="Q972" s="454"/>
      <c r="R972" s="454"/>
      <c r="S972" s="454"/>
      <c r="T972" s="454"/>
      <c r="U972" s="454"/>
      <c r="V972" s="454"/>
      <c r="W972" s="454"/>
      <c r="Y972" s="459"/>
      <c r="Z972" s="454"/>
      <c r="AA972" s="224"/>
      <c r="AB972" s="454"/>
      <c r="AC972" s="454"/>
      <c r="AD972" s="454"/>
      <c r="AE972" s="454"/>
      <c r="AK972" s="290"/>
      <c r="AN972" s="34"/>
    </row>
    <row r="973" spans="1:40" ht="15.75" customHeight="1">
      <c r="A973" s="454"/>
      <c r="B973" s="454"/>
      <c r="C973" s="454"/>
      <c r="D973" s="454"/>
      <c r="E973" s="454"/>
      <c r="F973" s="454"/>
      <c r="G973" s="454"/>
      <c r="H973" s="454"/>
      <c r="I973" s="454"/>
      <c r="J973" s="454"/>
      <c r="K973" s="454"/>
      <c r="L973" s="454"/>
      <c r="M973" s="454"/>
      <c r="N973" s="454"/>
      <c r="O973" s="454"/>
      <c r="P973" s="454"/>
      <c r="Q973" s="454"/>
      <c r="R973" s="454"/>
      <c r="S973" s="454"/>
      <c r="T973" s="454"/>
      <c r="U973" s="454"/>
      <c r="V973" s="454"/>
      <c r="W973" s="454"/>
      <c r="Y973" s="459"/>
      <c r="Z973" s="454"/>
      <c r="AA973" s="224"/>
      <c r="AB973" s="454"/>
      <c r="AC973" s="454"/>
      <c r="AD973" s="454"/>
      <c r="AE973" s="454"/>
      <c r="AK973" s="290"/>
      <c r="AN973" s="34"/>
    </row>
    <row r="974" spans="1:40" ht="15.75" customHeight="1">
      <c r="A974" s="454"/>
      <c r="B974" s="454"/>
      <c r="C974" s="454"/>
      <c r="D974" s="454"/>
      <c r="E974" s="454"/>
      <c r="F974" s="454"/>
      <c r="G974" s="454"/>
      <c r="H974" s="454"/>
      <c r="I974" s="454"/>
      <c r="J974" s="454"/>
      <c r="K974" s="454"/>
      <c r="L974" s="454"/>
      <c r="M974" s="454"/>
      <c r="N974" s="454"/>
      <c r="O974" s="454"/>
      <c r="P974" s="454"/>
      <c r="Q974" s="454"/>
      <c r="R974" s="454"/>
      <c r="S974" s="454"/>
      <c r="T974" s="454"/>
      <c r="U974" s="454"/>
      <c r="V974" s="454"/>
      <c r="W974" s="454"/>
      <c r="Y974" s="459"/>
      <c r="Z974" s="454"/>
      <c r="AA974" s="224"/>
      <c r="AB974" s="454"/>
      <c r="AC974" s="454"/>
      <c r="AD974" s="454"/>
      <c r="AE974" s="454"/>
      <c r="AK974" s="290"/>
      <c r="AN974" s="34"/>
    </row>
    <row r="975" spans="1:40" ht="15.75" customHeight="1">
      <c r="A975" s="454"/>
      <c r="B975" s="454"/>
      <c r="C975" s="454"/>
      <c r="D975" s="454"/>
      <c r="E975" s="454"/>
      <c r="F975" s="454"/>
      <c r="G975" s="454"/>
      <c r="H975" s="454"/>
      <c r="I975" s="454"/>
      <c r="J975" s="454"/>
      <c r="K975" s="454"/>
      <c r="L975" s="454"/>
      <c r="M975" s="454"/>
      <c r="N975" s="454"/>
      <c r="O975" s="454"/>
      <c r="P975" s="454"/>
      <c r="Q975" s="454"/>
      <c r="R975" s="454"/>
      <c r="S975" s="454"/>
      <c r="T975" s="454"/>
      <c r="U975" s="454"/>
      <c r="V975" s="454"/>
      <c r="W975" s="454"/>
      <c r="Y975" s="459"/>
      <c r="Z975" s="454"/>
      <c r="AA975" s="224"/>
      <c r="AB975" s="454"/>
      <c r="AC975" s="454"/>
      <c r="AD975" s="454"/>
      <c r="AE975" s="454"/>
      <c r="AK975" s="290"/>
      <c r="AN975" s="34"/>
    </row>
    <row r="976" spans="1:40" ht="15.75" customHeight="1">
      <c r="A976" s="454"/>
      <c r="B976" s="454"/>
      <c r="C976" s="454"/>
      <c r="D976" s="454"/>
      <c r="E976" s="454"/>
      <c r="F976" s="454"/>
      <c r="G976" s="454"/>
      <c r="H976" s="454"/>
      <c r="I976" s="454"/>
      <c r="J976" s="454"/>
      <c r="K976" s="454"/>
      <c r="L976" s="454"/>
      <c r="M976" s="454"/>
      <c r="N976" s="454"/>
      <c r="O976" s="454"/>
      <c r="P976" s="454"/>
      <c r="Q976" s="454"/>
      <c r="R976" s="454"/>
      <c r="S976" s="454"/>
      <c r="T976" s="454"/>
      <c r="U976" s="454"/>
      <c r="V976" s="454"/>
      <c r="W976" s="454"/>
      <c r="Y976" s="459"/>
      <c r="Z976" s="454"/>
      <c r="AA976" s="224"/>
      <c r="AB976" s="454"/>
      <c r="AC976" s="454"/>
      <c r="AD976" s="454"/>
      <c r="AE976" s="454"/>
      <c r="AK976" s="290"/>
      <c r="AN976" s="34"/>
    </row>
    <row r="977" spans="1:40" ht="15.75" customHeight="1">
      <c r="A977" s="454"/>
      <c r="B977" s="454"/>
      <c r="C977" s="454"/>
      <c r="D977" s="454"/>
      <c r="E977" s="454"/>
      <c r="F977" s="454"/>
      <c r="G977" s="454"/>
      <c r="H977" s="454"/>
      <c r="I977" s="454"/>
      <c r="J977" s="454"/>
      <c r="K977" s="454"/>
      <c r="L977" s="454"/>
      <c r="M977" s="454"/>
      <c r="N977" s="454"/>
      <c r="O977" s="454"/>
      <c r="P977" s="454"/>
      <c r="Q977" s="454"/>
      <c r="R977" s="454"/>
      <c r="S977" s="454"/>
      <c r="T977" s="454"/>
      <c r="U977" s="454"/>
      <c r="V977" s="454"/>
      <c r="W977" s="454"/>
      <c r="Y977" s="459"/>
      <c r="Z977" s="454"/>
      <c r="AA977" s="224"/>
      <c r="AB977" s="454"/>
      <c r="AC977" s="454"/>
      <c r="AD977" s="454"/>
      <c r="AE977" s="454"/>
      <c r="AK977" s="290"/>
      <c r="AN977" s="34"/>
    </row>
    <row r="978" spans="1:40" ht="15.75" customHeight="1">
      <c r="A978" s="454"/>
      <c r="B978" s="454"/>
      <c r="C978" s="454"/>
      <c r="D978" s="454"/>
      <c r="E978" s="454"/>
      <c r="F978" s="454"/>
      <c r="G978" s="454"/>
      <c r="H978" s="454"/>
      <c r="I978" s="454"/>
      <c r="J978" s="454"/>
      <c r="K978" s="454"/>
      <c r="L978" s="454"/>
      <c r="M978" s="454"/>
      <c r="N978" s="454"/>
      <c r="O978" s="454"/>
      <c r="P978" s="454"/>
      <c r="Q978" s="454"/>
      <c r="R978" s="454"/>
      <c r="S978" s="454"/>
      <c r="T978" s="454"/>
      <c r="U978" s="454"/>
      <c r="V978" s="454"/>
      <c r="W978" s="454"/>
      <c r="Y978" s="459"/>
      <c r="Z978" s="454"/>
      <c r="AA978" s="224"/>
      <c r="AB978" s="454"/>
      <c r="AC978" s="454"/>
      <c r="AD978" s="454"/>
      <c r="AE978" s="454"/>
      <c r="AK978" s="290"/>
      <c r="AN978" s="34"/>
    </row>
    <row r="979" spans="1:40" ht="15.75" customHeight="1">
      <c r="A979" s="454"/>
      <c r="B979" s="454"/>
      <c r="C979" s="454"/>
      <c r="D979" s="454"/>
      <c r="E979" s="454"/>
      <c r="F979" s="454"/>
      <c r="G979" s="454"/>
      <c r="H979" s="454"/>
      <c r="I979" s="454"/>
      <c r="J979" s="454"/>
      <c r="K979" s="454"/>
      <c r="L979" s="454"/>
      <c r="M979" s="454"/>
      <c r="N979" s="454"/>
      <c r="O979" s="454"/>
      <c r="P979" s="454"/>
      <c r="Q979" s="454"/>
      <c r="R979" s="454"/>
      <c r="S979" s="454"/>
      <c r="T979" s="454"/>
      <c r="U979" s="454"/>
      <c r="V979" s="454"/>
      <c r="W979" s="454"/>
      <c r="Y979" s="459"/>
      <c r="Z979" s="454"/>
      <c r="AA979" s="224"/>
      <c r="AB979" s="454"/>
      <c r="AC979" s="454"/>
      <c r="AD979" s="454"/>
      <c r="AE979" s="454"/>
      <c r="AK979" s="290"/>
      <c r="AN979" s="34"/>
    </row>
    <row r="980" spans="1:40" ht="15.75" customHeight="1">
      <c r="A980" s="454"/>
      <c r="B980" s="454"/>
      <c r="C980" s="454"/>
      <c r="D980" s="454"/>
      <c r="E980" s="454"/>
      <c r="F980" s="454"/>
      <c r="G980" s="454"/>
      <c r="H980" s="454"/>
      <c r="I980" s="454"/>
      <c r="J980" s="454"/>
      <c r="K980" s="454"/>
      <c r="L980" s="454"/>
      <c r="M980" s="454"/>
      <c r="N980" s="454"/>
      <c r="O980" s="454"/>
      <c r="P980" s="454"/>
      <c r="Q980" s="454"/>
      <c r="R980" s="454"/>
      <c r="S980" s="454"/>
      <c r="T980" s="454"/>
      <c r="U980" s="454"/>
      <c r="V980" s="454"/>
      <c r="W980" s="454"/>
      <c r="Y980" s="459"/>
      <c r="Z980" s="454"/>
      <c r="AA980" s="224"/>
      <c r="AB980" s="454"/>
      <c r="AC980" s="454"/>
      <c r="AD980" s="454"/>
      <c r="AE980" s="454"/>
      <c r="AK980" s="290"/>
      <c r="AN980" s="34"/>
    </row>
    <row r="981" spans="1:40" ht="15.75" customHeight="1">
      <c r="A981" s="454"/>
      <c r="B981" s="454"/>
      <c r="C981" s="454"/>
      <c r="D981" s="454"/>
      <c r="E981" s="454"/>
      <c r="F981" s="454"/>
      <c r="G981" s="454"/>
      <c r="H981" s="454"/>
      <c r="I981" s="454"/>
      <c r="J981" s="454"/>
      <c r="K981" s="454"/>
      <c r="L981" s="454"/>
      <c r="M981" s="454"/>
      <c r="N981" s="454"/>
      <c r="O981" s="454"/>
      <c r="P981" s="454"/>
      <c r="Q981" s="454"/>
      <c r="R981" s="454"/>
      <c r="S981" s="454"/>
      <c r="T981" s="454"/>
      <c r="U981" s="454"/>
      <c r="V981" s="454"/>
      <c r="W981" s="454"/>
      <c r="Y981" s="459"/>
      <c r="Z981" s="454"/>
      <c r="AA981" s="224"/>
      <c r="AB981" s="454"/>
      <c r="AC981" s="454"/>
      <c r="AD981" s="454"/>
      <c r="AE981" s="454"/>
      <c r="AK981" s="290"/>
      <c r="AN981" s="34"/>
    </row>
    <row r="982" spans="1:40" ht="15.75" customHeight="1">
      <c r="A982" s="454"/>
      <c r="B982" s="454"/>
      <c r="C982" s="454"/>
      <c r="D982" s="454"/>
      <c r="E982" s="454"/>
      <c r="F982" s="454"/>
      <c r="G982" s="454"/>
      <c r="H982" s="454"/>
      <c r="I982" s="454"/>
      <c r="J982" s="454"/>
      <c r="K982" s="454"/>
      <c r="L982" s="454"/>
      <c r="M982" s="454"/>
      <c r="N982" s="454"/>
      <c r="O982" s="454"/>
      <c r="P982" s="454"/>
      <c r="Q982" s="454"/>
      <c r="R982" s="454"/>
      <c r="S982" s="454"/>
      <c r="T982" s="454"/>
      <c r="U982" s="454"/>
      <c r="V982" s="454"/>
      <c r="W982" s="454"/>
      <c r="Y982" s="459"/>
      <c r="Z982" s="454"/>
      <c r="AA982" s="224"/>
      <c r="AB982" s="454"/>
      <c r="AC982" s="454"/>
      <c r="AD982" s="454"/>
      <c r="AE982" s="454"/>
      <c r="AK982" s="290"/>
      <c r="AN982" s="34"/>
    </row>
    <row r="983" spans="1:40" ht="15.75" customHeight="1">
      <c r="A983" s="454"/>
      <c r="B983" s="454"/>
      <c r="C983" s="454"/>
      <c r="D983" s="454"/>
      <c r="E983" s="454"/>
      <c r="F983" s="454"/>
      <c r="G983" s="454"/>
      <c r="H983" s="454"/>
      <c r="I983" s="454"/>
      <c r="J983" s="454"/>
      <c r="K983" s="454"/>
      <c r="L983" s="454"/>
      <c r="M983" s="454"/>
      <c r="N983" s="454"/>
      <c r="O983" s="454"/>
      <c r="P983" s="454"/>
      <c r="Q983" s="454"/>
      <c r="R983" s="454"/>
      <c r="S983" s="454"/>
      <c r="T983" s="454"/>
      <c r="U983" s="454"/>
      <c r="V983" s="454"/>
      <c r="W983" s="454"/>
      <c r="Y983" s="459"/>
      <c r="Z983" s="454"/>
      <c r="AA983" s="224"/>
      <c r="AB983" s="454"/>
      <c r="AC983" s="454"/>
      <c r="AD983" s="454"/>
      <c r="AE983" s="454"/>
      <c r="AK983" s="290"/>
      <c r="AN983" s="34"/>
    </row>
    <row r="984" spans="1:40" ht="15.75" customHeight="1">
      <c r="A984" s="454"/>
      <c r="B984" s="454"/>
      <c r="C984" s="454"/>
      <c r="D984" s="454"/>
      <c r="E984" s="454"/>
      <c r="F984" s="454"/>
      <c r="G984" s="454"/>
      <c r="H984" s="454"/>
      <c r="I984" s="454"/>
      <c r="J984" s="454"/>
      <c r="K984" s="454"/>
      <c r="L984" s="454"/>
      <c r="M984" s="454"/>
      <c r="N984" s="454"/>
      <c r="O984" s="454"/>
      <c r="P984" s="454"/>
      <c r="Q984" s="454"/>
      <c r="R984" s="454"/>
      <c r="S984" s="454"/>
      <c r="T984" s="454"/>
      <c r="U984" s="454"/>
      <c r="V984" s="454"/>
      <c r="W984" s="454"/>
      <c r="Y984" s="459"/>
      <c r="Z984" s="454"/>
      <c r="AA984" s="224"/>
      <c r="AB984" s="454"/>
      <c r="AC984" s="454"/>
      <c r="AD984" s="454"/>
      <c r="AE984" s="454"/>
      <c r="AK984" s="290"/>
      <c r="AN984" s="34"/>
    </row>
    <row r="985" spans="1:40" ht="15.75" customHeight="1">
      <c r="A985" s="454"/>
      <c r="B985" s="454"/>
      <c r="C985" s="454"/>
      <c r="D985" s="454"/>
      <c r="E985" s="454"/>
      <c r="F985" s="454"/>
      <c r="G985" s="454"/>
      <c r="H985" s="454"/>
      <c r="I985" s="454"/>
      <c r="J985" s="454"/>
      <c r="K985" s="454"/>
      <c r="L985" s="454"/>
      <c r="M985" s="454"/>
      <c r="N985" s="454"/>
      <c r="O985" s="454"/>
      <c r="P985" s="454"/>
      <c r="Q985" s="454"/>
      <c r="R985" s="454"/>
      <c r="S985" s="454"/>
      <c r="T985" s="454"/>
      <c r="U985" s="454"/>
      <c r="V985" s="454"/>
      <c r="W985" s="454"/>
      <c r="Y985" s="459"/>
      <c r="Z985" s="454"/>
      <c r="AA985" s="224"/>
      <c r="AB985" s="454"/>
      <c r="AC985" s="454"/>
      <c r="AD985" s="454"/>
      <c r="AE985" s="454"/>
      <c r="AK985" s="290"/>
      <c r="AN985" s="34"/>
    </row>
    <row r="986" spans="1:40" ht="15.75" customHeight="1">
      <c r="A986" s="454"/>
      <c r="B986" s="454"/>
      <c r="C986" s="454"/>
      <c r="D986" s="454"/>
      <c r="E986" s="454"/>
      <c r="F986" s="454"/>
      <c r="G986" s="454"/>
      <c r="H986" s="454"/>
      <c r="I986" s="454"/>
      <c r="J986" s="454"/>
      <c r="K986" s="454"/>
      <c r="L986" s="454"/>
      <c r="M986" s="454"/>
      <c r="N986" s="454"/>
      <c r="O986" s="454"/>
      <c r="P986" s="454"/>
      <c r="Q986" s="454"/>
      <c r="R986" s="454"/>
      <c r="S986" s="454"/>
      <c r="T986" s="454"/>
      <c r="U986" s="454"/>
      <c r="V986" s="454"/>
      <c r="W986" s="454"/>
      <c r="Y986" s="459"/>
      <c r="Z986" s="454"/>
      <c r="AA986" s="224"/>
      <c r="AB986" s="454"/>
      <c r="AC986" s="454"/>
      <c r="AD986" s="454"/>
      <c r="AE986" s="454"/>
      <c r="AK986" s="290"/>
      <c r="AN986" s="34"/>
    </row>
    <row r="987" spans="1:40" ht="15.75" customHeight="1">
      <c r="A987" s="454"/>
      <c r="B987" s="454"/>
      <c r="C987" s="454"/>
      <c r="D987" s="454"/>
      <c r="E987" s="454"/>
      <c r="F987" s="454"/>
      <c r="G987" s="454"/>
      <c r="H987" s="454"/>
      <c r="I987" s="454"/>
      <c r="J987" s="454"/>
      <c r="K987" s="454"/>
      <c r="L987" s="454"/>
      <c r="M987" s="454"/>
      <c r="N987" s="454"/>
      <c r="O987" s="454"/>
      <c r="P987" s="454"/>
      <c r="Q987" s="454"/>
      <c r="R987" s="454"/>
      <c r="S987" s="454"/>
      <c r="T987" s="454"/>
      <c r="U987" s="454"/>
      <c r="V987" s="454"/>
      <c r="W987" s="454"/>
      <c r="Y987" s="459"/>
      <c r="Z987" s="454"/>
      <c r="AA987" s="224"/>
      <c r="AB987" s="454"/>
      <c r="AC987" s="454"/>
      <c r="AD987" s="454"/>
      <c r="AE987" s="454"/>
      <c r="AK987" s="290"/>
      <c r="AN987" s="34"/>
    </row>
    <row r="988" spans="1:40" ht="15.75" customHeight="1">
      <c r="A988" s="454"/>
      <c r="B988" s="454"/>
      <c r="C988" s="454"/>
      <c r="D988" s="454"/>
      <c r="E988" s="454"/>
      <c r="F988" s="454"/>
      <c r="G988" s="454"/>
      <c r="H988" s="454"/>
      <c r="I988" s="454"/>
      <c r="J988" s="454"/>
      <c r="K988" s="454"/>
      <c r="L988" s="454"/>
      <c r="M988" s="454"/>
      <c r="N988" s="454"/>
      <c r="O988" s="454"/>
      <c r="P988" s="454"/>
      <c r="Q988" s="454"/>
      <c r="R988" s="454"/>
      <c r="S988" s="454"/>
      <c r="T988" s="454"/>
      <c r="U988" s="454"/>
      <c r="V988" s="454"/>
      <c r="W988" s="454"/>
      <c r="Y988" s="459"/>
      <c r="Z988" s="454"/>
      <c r="AA988" s="224"/>
      <c r="AB988" s="454"/>
      <c r="AC988" s="454"/>
      <c r="AD988" s="454"/>
      <c r="AE988" s="454"/>
      <c r="AK988" s="290"/>
      <c r="AN988" s="34"/>
    </row>
    <row r="989" spans="1:40" ht="15.75" customHeight="1">
      <c r="A989" s="454"/>
      <c r="B989" s="454"/>
      <c r="C989" s="454"/>
      <c r="D989" s="454"/>
      <c r="E989" s="454"/>
      <c r="F989" s="454"/>
      <c r="G989" s="454"/>
      <c r="H989" s="454"/>
      <c r="I989" s="454"/>
      <c r="J989" s="454"/>
      <c r="K989" s="454"/>
      <c r="L989" s="454"/>
      <c r="M989" s="454"/>
      <c r="N989" s="454"/>
      <c r="O989" s="454"/>
      <c r="P989" s="454"/>
      <c r="Q989" s="454"/>
      <c r="R989" s="454"/>
      <c r="S989" s="454"/>
      <c r="T989" s="454"/>
      <c r="U989" s="454"/>
      <c r="V989" s="454"/>
      <c r="W989" s="454"/>
      <c r="Y989" s="459"/>
      <c r="Z989" s="454"/>
      <c r="AA989" s="224"/>
      <c r="AB989" s="454"/>
      <c r="AC989" s="454"/>
      <c r="AD989" s="454"/>
      <c r="AE989" s="454"/>
      <c r="AK989" s="290"/>
      <c r="AN989" s="34"/>
    </row>
    <row r="990" spans="1:40" ht="15.75" customHeight="1">
      <c r="A990" s="454"/>
      <c r="B990" s="454"/>
      <c r="C990" s="454"/>
      <c r="D990" s="454"/>
      <c r="E990" s="454"/>
      <c r="F990" s="454"/>
      <c r="G990" s="454"/>
      <c r="H990" s="454"/>
      <c r="I990" s="454"/>
      <c r="J990" s="454"/>
      <c r="K990" s="454"/>
      <c r="L990" s="454"/>
      <c r="M990" s="454"/>
      <c r="N990" s="454"/>
      <c r="O990" s="454"/>
      <c r="P990" s="454"/>
      <c r="Q990" s="454"/>
      <c r="R990" s="454"/>
      <c r="S990" s="454"/>
      <c r="T990" s="454"/>
      <c r="U990" s="454"/>
      <c r="V990" s="454"/>
      <c r="W990" s="454"/>
      <c r="Y990" s="459"/>
      <c r="Z990" s="454"/>
      <c r="AA990" s="224"/>
      <c r="AB990" s="454"/>
      <c r="AC990" s="454"/>
      <c r="AD990" s="454"/>
      <c r="AE990" s="454"/>
      <c r="AK990" s="290"/>
      <c r="AN990" s="34"/>
    </row>
    <row r="991" spans="1:40" ht="15.75" customHeight="1">
      <c r="A991" s="454"/>
      <c r="B991" s="454"/>
      <c r="C991" s="454"/>
      <c r="D991" s="454"/>
      <c r="E991" s="454"/>
      <c r="F991" s="454"/>
      <c r="G991" s="454"/>
      <c r="H991" s="454"/>
      <c r="I991" s="454"/>
      <c r="J991" s="454"/>
      <c r="K991" s="454"/>
      <c r="L991" s="454"/>
      <c r="M991" s="454"/>
      <c r="N991" s="454"/>
      <c r="O991" s="454"/>
      <c r="P991" s="454"/>
      <c r="Q991" s="454"/>
      <c r="R991" s="454"/>
      <c r="S991" s="454"/>
      <c r="T991" s="454"/>
      <c r="U991" s="454"/>
      <c r="V991" s="454"/>
      <c r="W991" s="454"/>
      <c r="Y991" s="459"/>
      <c r="Z991" s="454"/>
      <c r="AA991" s="224"/>
      <c r="AB991" s="454"/>
      <c r="AC991" s="454"/>
      <c r="AD991" s="454"/>
      <c r="AE991" s="454"/>
      <c r="AK991" s="290"/>
      <c r="AN991" s="34"/>
    </row>
    <row r="992" spans="1:40" ht="15.75" customHeight="1">
      <c r="A992" s="454"/>
      <c r="B992" s="454"/>
      <c r="C992" s="454"/>
      <c r="D992" s="454"/>
      <c r="E992" s="454"/>
      <c r="F992" s="454"/>
      <c r="G992" s="454"/>
      <c r="H992" s="454"/>
      <c r="I992" s="454"/>
      <c r="J992" s="454"/>
      <c r="K992" s="454"/>
      <c r="L992" s="454"/>
      <c r="M992" s="454"/>
      <c r="N992" s="454"/>
      <c r="O992" s="454"/>
      <c r="P992" s="454"/>
      <c r="Q992" s="454"/>
      <c r="R992" s="454"/>
      <c r="S992" s="454"/>
      <c r="T992" s="454"/>
      <c r="U992" s="454"/>
      <c r="V992" s="454"/>
      <c r="W992" s="454"/>
      <c r="Y992" s="459"/>
      <c r="Z992" s="454"/>
      <c r="AA992" s="224"/>
      <c r="AB992" s="454"/>
      <c r="AC992" s="454"/>
      <c r="AD992" s="454"/>
      <c r="AE992" s="454"/>
      <c r="AK992" s="290"/>
      <c r="AN992" s="34"/>
    </row>
    <row r="993" spans="1:40" ht="15.75" customHeight="1">
      <c r="A993" s="454"/>
      <c r="B993" s="454"/>
      <c r="C993" s="454"/>
      <c r="D993" s="454"/>
      <c r="E993" s="454"/>
      <c r="F993" s="454"/>
      <c r="G993" s="454"/>
      <c r="H993" s="454"/>
      <c r="I993" s="454"/>
      <c r="J993" s="454"/>
      <c r="K993" s="454"/>
      <c r="L993" s="454"/>
      <c r="M993" s="454"/>
      <c r="N993" s="454"/>
      <c r="O993" s="454"/>
      <c r="P993" s="454"/>
      <c r="Q993" s="454"/>
      <c r="R993" s="454"/>
      <c r="S993" s="454"/>
      <c r="T993" s="454"/>
      <c r="U993" s="454"/>
      <c r="V993" s="454"/>
      <c r="W993" s="454"/>
      <c r="Y993" s="459"/>
      <c r="Z993" s="454"/>
      <c r="AA993" s="224"/>
      <c r="AB993" s="454"/>
      <c r="AC993" s="454"/>
      <c r="AD993" s="454"/>
      <c r="AE993" s="454"/>
      <c r="AK993" s="290"/>
      <c r="AN993" s="34"/>
    </row>
    <row r="994" spans="1:40" ht="15.75" customHeight="1">
      <c r="A994" s="454"/>
      <c r="B994" s="454"/>
      <c r="C994" s="454"/>
      <c r="D994" s="454"/>
      <c r="E994" s="454"/>
      <c r="F994" s="454"/>
      <c r="G994" s="454"/>
      <c r="H994" s="454"/>
      <c r="I994" s="454"/>
      <c r="J994" s="454"/>
      <c r="K994" s="454"/>
      <c r="L994" s="454"/>
      <c r="M994" s="454"/>
      <c r="N994" s="454"/>
      <c r="O994" s="454"/>
      <c r="P994" s="454"/>
      <c r="Q994" s="454"/>
      <c r="R994" s="454"/>
      <c r="S994" s="454"/>
      <c r="T994" s="454"/>
      <c r="U994" s="454"/>
      <c r="V994" s="454"/>
      <c r="W994" s="454"/>
      <c r="Y994" s="459"/>
      <c r="Z994" s="454"/>
      <c r="AA994" s="224"/>
      <c r="AB994" s="454"/>
      <c r="AC994" s="454"/>
      <c r="AD994" s="454"/>
      <c r="AE994" s="454"/>
      <c r="AK994" s="290"/>
      <c r="AN994" s="34"/>
    </row>
    <row r="995" spans="1:40" ht="15.75" customHeight="1">
      <c r="A995" s="454"/>
      <c r="B995" s="454"/>
      <c r="C995" s="454"/>
      <c r="D995" s="454"/>
      <c r="E995" s="454"/>
      <c r="F995" s="454"/>
      <c r="G995" s="454"/>
      <c r="H995" s="454"/>
      <c r="I995" s="454"/>
      <c r="J995" s="454"/>
      <c r="K995" s="454"/>
      <c r="L995" s="454"/>
      <c r="M995" s="454"/>
      <c r="N995" s="454"/>
      <c r="O995" s="454"/>
      <c r="P995" s="454"/>
      <c r="Q995" s="454"/>
      <c r="R995" s="454"/>
      <c r="S995" s="454"/>
      <c r="T995" s="454"/>
      <c r="U995" s="454"/>
      <c r="V995" s="454"/>
      <c r="W995" s="454"/>
      <c r="Y995" s="459"/>
      <c r="Z995" s="454"/>
      <c r="AA995" s="224"/>
      <c r="AB995" s="454"/>
      <c r="AC995" s="454"/>
      <c r="AD995" s="454"/>
      <c r="AE995" s="454"/>
      <c r="AK995" s="290"/>
      <c r="AN995" s="34"/>
    </row>
    <row r="996" spans="1:40" ht="15.75" customHeight="1">
      <c r="A996" s="454"/>
      <c r="B996" s="454"/>
      <c r="C996" s="454"/>
      <c r="D996" s="454"/>
      <c r="E996" s="454"/>
      <c r="F996" s="454"/>
      <c r="G996" s="454"/>
      <c r="H996" s="454"/>
      <c r="I996" s="454"/>
      <c r="J996" s="454"/>
      <c r="K996" s="454"/>
      <c r="L996" s="454"/>
      <c r="M996" s="454"/>
      <c r="N996" s="454"/>
      <c r="O996" s="454"/>
      <c r="P996" s="454"/>
      <c r="Q996" s="454"/>
      <c r="R996" s="454"/>
      <c r="S996" s="454"/>
      <c r="T996" s="454"/>
      <c r="U996" s="454"/>
      <c r="V996" s="454"/>
      <c r="W996" s="454"/>
      <c r="Y996" s="459"/>
      <c r="Z996" s="454"/>
      <c r="AA996" s="224"/>
      <c r="AB996" s="454"/>
      <c r="AC996" s="454"/>
      <c r="AD996" s="454"/>
      <c r="AE996" s="454"/>
      <c r="AK996" s="290"/>
      <c r="AN996" s="34"/>
    </row>
    <row r="997" spans="1:40" ht="15.75" customHeight="1">
      <c r="A997" s="454"/>
      <c r="B997" s="454"/>
      <c r="C997" s="454"/>
      <c r="D997" s="454"/>
      <c r="E997" s="454"/>
      <c r="F997" s="454"/>
      <c r="G997" s="454"/>
      <c r="H997" s="454"/>
      <c r="I997" s="454"/>
      <c r="J997" s="454"/>
      <c r="K997" s="454"/>
      <c r="L997" s="454"/>
      <c r="M997" s="454"/>
      <c r="N997" s="454"/>
      <c r="O997" s="454"/>
      <c r="P997" s="454"/>
      <c r="Q997" s="454"/>
      <c r="R997" s="454"/>
      <c r="S997" s="454"/>
      <c r="T997" s="454"/>
      <c r="U997" s="454"/>
      <c r="V997" s="454"/>
      <c r="W997" s="454"/>
      <c r="Y997" s="459"/>
      <c r="Z997" s="454"/>
      <c r="AA997" s="224"/>
      <c r="AB997" s="454"/>
      <c r="AC997" s="454"/>
      <c r="AD997" s="454"/>
      <c r="AE997" s="454"/>
      <c r="AK997" s="290"/>
      <c r="AN997" s="34"/>
    </row>
    <row r="998" spans="1:40" ht="15.75" customHeight="1">
      <c r="A998" s="454"/>
      <c r="B998" s="454"/>
      <c r="C998" s="454"/>
      <c r="D998" s="454"/>
      <c r="E998" s="454"/>
      <c r="F998" s="454"/>
      <c r="G998" s="454"/>
      <c r="H998" s="454"/>
      <c r="I998" s="454"/>
      <c r="J998" s="454"/>
      <c r="K998" s="454"/>
      <c r="L998" s="454"/>
      <c r="M998" s="454"/>
      <c r="N998" s="454"/>
      <c r="O998" s="454"/>
      <c r="P998" s="454"/>
      <c r="Q998" s="454"/>
      <c r="R998" s="454"/>
      <c r="S998" s="454"/>
      <c r="T998" s="454"/>
      <c r="U998" s="454"/>
      <c r="V998" s="454"/>
      <c r="W998" s="454"/>
      <c r="Y998" s="459"/>
      <c r="Z998" s="454"/>
      <c r="AA998" s="224"/>
      <c r="AB998" s="454"/>
      <c r="AC998" s="454"/>
      <c r="AD998" s="454"/>
      <c r="AE998" s="454"/>
      <c r="AK998" s="290"/>
      <c r="AN998" s="34"/>
    </row>
    <row r="999" spans="1:40" ht="15.75" customHeight="1">
      <c r="A999" s="454"/>
      <c r="B999" s="454"/>
      <c r="C999" s="454"/>
      <c r="D999" s="454"/>
      <c r="E999" s="454"/>
      <c r="F999" s="454"/>
      <c r="G999" s="454"/>
      <c r="H999" s="454"/>
      <c r="I999" s="454"/>
      <c r="J999" s="454"/>
      <c r="K999" s="454"/>
      <c r="L999" s="454"/>
      <c r="M999" s="454"/>
      <c r="N999" s="454"/>
      <c r="O999" s="454"/>
      <c r="P999" s="454"/>
      <c r="Q999" s="454"/>
      <c r="R999" s="454"/>
      <c r="S999" s="454"/>
      <c r="T999" s="454"/>
      <c r="U999" s="454"/>
      <c r="V999" s="454"/>
      <c r="W999" s="454"/>
      <c r="Y999" s="459"/>
      <c r="Z999" s="454"/>
      <c r="AA999" s="224"/>
      <c r="AB999" s="454"/>
      <c r="AC999" s="454"/>
      <c r="AD999" s="454"/>
      <c r="AE999" s="454"/>
      <c r="AK999" s="290"/>
      <c r="AN999" s="34"/>
    </row>
    <row r="1000" spans="1:40" ht="15.75" customHeight="1">
      <c r="A1000" s="454"/>
      <c r="B1000" s="454"/>
      <c r="C1000" s="454"/>
      <c r="D1000" s="454"/>
      <c r="E1000" s="454"/>
      <c r="F1000" s="454"/>
      <c r="G1000" s="454"/>
      <c r="H1000" s="454"/>
      <c r="I1000" s="454"/>
      <c r="J1000" s="454"/>
      <c r="K1000" s="454"/>
      <c r="L1000" s="454"/>
      <c r="M1000" s="454"/>
      <c r="N1000" s="454"/>
      <c r="O1000" s="454"/>
      <c r="P1000" s="454"/>
      <c r="Q1000" s="454"/>
      <c r="R1000" s="454"/>
      <c r="S1000" s="454"/>
      <c r="T1000" s="454"/>
      <c r="U1000" s="454"/>
      <c r="V1000" s="454"/>
      <c r="W1000" s="454"/>
      <c r="Y1000" s="459"/>
      <c r="Z1000" s="454"/>
      <c r="AA1000" s="224"/>
      <c r="AB1000" s="454"/>
      <c r="AC1000" s="454"/>
      <c r="AD1000" s="454"/>
      <c r="AE1000" s="454"/>
      <c r="AK1000" s="290"/>
      <c r="AN1000" s="34"/>
    </row>
  </sheetData>
  <sheetProtection algorithmName="SHA-512" hashValue="D8I0biIklCztKUxYsCoJQcgLTm4ZSFUKEDm+g9GOzxLlV+w+fo0YiIwZKGIl9CziEYP7B4H80/XE958//HJlQg==" saltValue="Foby9BKS6XKUxj2rB91tgw==" spinCount="100000" sheet="1" formatCells="0" formatColumns="0" formatRows="0" insertColumns="0" insertRows="0" insertHyperlinks="0" deleteColumns="0" deleteRows="0" sort="0" autoFilter="0" pivotTables="0"/>
  <autoFilter ref="A7:AK7" xr:uid="{00000000-0009-0000-0000-00000B000000}"/>
  <mergeCells count="1">
    <mergeCell ref="C1:D2"/>
  </mergeCells>
  <dataValidations count="12">
    <dataValidation type="decimal" allowBlank="1" showErrorMessage="1" sqref="N9:N19" xr:uid="{00000000-0002-0000-0B00-000001000000}">
      <formula1>1000000</formula1>
      <formula2>99999999</formula2>
    </dataValidation>
    <dataValidation type="decimal" allowBlank="1" showErrorMessage="1" sqref="M1:M1000" xr:uid="{00000000-0002-0000-0B00-000004000000}">
      <formula1>0</formula1>
      <formula2>1000000000</formula2>
    </dataValidation>
    <dataValidation type="date" allowBlank="1" showErrorMessage="1" sqref="B9:B19" xr:uid="{00000000-0002-0000-0B00-000007000000}">
      <formula1>43831</formula1>
      <formula2>73415</formula2>
    </dataValidation>
    <dataValidation type="decimal" allowBlank="1" showErrorMessage="1" sqref="U1:U210" xr:uid="{00000000-0002-0000-0B00-000008000000}">
      <formula1>0</formula1>
      <formula2>48</formula2>
    </dataValidation>
    <dataValidation type="decimal" allowBlank="1" showErrorMessage="1" sqref="C9:C210" xr:uid="{00000000-0002-0000-0B00-00000A000000}">
      <formula1>10000000000</formula1>
      <formula2>999999999999</formula2>
    </dataValidation>
    <dataValidation type="list" allowBlank="1" showErrorMessage="1" sqref="H9:H10" xr:uid="{00000000-0002-0000-0B00-00000B000000}">
      <formula1>INDIRECT(#REF!)</formula1>
    </dataValidation>
    <dataValidation type="list" allowBlank="1" showErrorMessage="1" sqref="H11:H210" xr:uid="{00000000-0002-0000-0B00-00000D000000}">
      <formula1>INDIRECT(G11)</formula1>
    </dataValidation>
    <dataValidation type="list" allowBlank="1" showErrorMessage="1" sqref="G9:G210" xr:uid="{00000000-0002-0000-0B00-000010000000}">
      <formula1>Departamento</formula1>
    </dataValidation>
    <dataValidation type="date" allowBlank="1" showErrorMessage="1" sqref="P9:P210" xr:uid="{00000000-0002-0000-0B00-000011000000}">
      <formula1>1</formula1>
      <formula2>43831</formula2>
    </dataValidation>
    <dataValidation type="decimal" allowBlank="1" showErrorMessage="1" sqref="K1:K1000" xr:uid="{00000000-0002-0000-0B00-000013000000}">
      <formula1>1900</formula1>
      <formula2>2040</formula2>
    </dataValidation>
    <dataValidation type="date" allowBlank="1" showErrorMessage="1" sqref="P1:P7" xr:uid="{00000000-0002-0000-0B00-000014000000}">
      <formula1>32874</formula1>
      <formula2>43831</formula2>
    </dataValidation>
    <dataValidation type="decimal" allowBlank="1" showErrorMessage="1" sqref="W1:W210" xr:uid="{00000000-0002-0000-0B00-000015000000}">
      <formula1>0</formula1>
      <formula2>6</formula2>
    </dataValidation>
  </dataValidations>
  <hyperlinks>
    <hyperlink ref="I8" location="'Códigos'!D1" display="Ver código" xr:uid="{00000000-0004-0000-0B00-000000000000}"/>
    <hyperlink ref="J8" location="Google_Sheet_Link_1564227769" display="Ver código" xr:uid="{00000000-0004-0000-0B00-000001000000}"/>
    <hyperlink ref="Q8" location="Google_Sheet_Link_333972972" display="Ver código" xr:uid="{00000000-0004-0000-0B00-000002000000}"/>
    <hyperlink ref="R8" location="Google_Sheet_Link_399682168" display="Ver código" xr:uid="{00000000-0004-0000-0B00-000003000000}"/>
    <hyperlink ref="T8" location="Google_Sheet_Link_13806761" display="Ver código" xr:uid="{00000000-0004-0000-0B00-000004000000}"/>
    <hyperlink ref="AD8" location="Google_Sheet_Link_49178865" display="Ver código" xr:uid="{00000000-0004-0000-0B00-000005000000}"/>
    <hyperlink ref="AE8" location="Google_Sheet_Link_896579828" display="Ver código" xr:uid="{00000000-0004-0000-0B00-000006000000}"/>
  </hyperlink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xr:uid="{00000000-0002-0000-0B00-000000000000}">
          <x14:formula1>
            <xm:f>destinos!$C$2:$C$9</xm:f>
          </x14:formula1>
          <xm:sqref>AC9:AC210</xm:sqref>
        </x14:dataValidation>
        <x14:dataValidation type="list" allowBlank="1" showErrorMessage="1" xr:uid="{00000000-0002-0000-0B00-000002000000}">
          <x14:formula1>
            <xm:f>A!$A$40</xm:f>
          </x14:formula1>
          <xm:sqref>Z1:Z9 Z11:Z1000</xm:sqref>
        </x14:dataValidation>
        <x14:dataValidation type="list" allowBlank="1" showErrorMessage="1" xr:uid="{00000000-0002-0000-0B00-000003000000}">
          <x14:formula1>
            <xm:f>Códigos!$G:$G</xm:f>
          </x14:formula1>
          <xm:sqref>J7:J210</xm:sqref>
        </x14:dataValidation>
        <x14:dataValidation type="list" allowBlank="1" showErrorMessage="1" xr:uid="{00000000-0002-0000-0B00-000005000000}">
          <x14:formula1>
            <xm:f>Códigos!$B$8:$B$12</xm:f>
          </x14:formula1>
          <xm:sqref>Q1:Q210</xm:sqref>
        </x14:dataValidation>
        <x14:dataValidation type="list" allowBlank="1" showErrorMessage="1" xr:uid="{00000000-0002-0000-0B00-000006000000}">
          <x14:formula1>
            <xm:f>A!$A$17:$A$21</xm:f>
          </x14:formula1>
          <xm:sqref>V1:V1000</xm:sqref>
        </x14:dataValidation>
        <x14:dataValidation type="list" allowBlank="1" showErrorMessage="1" xr:uid="{00000000-0002-0000-0B00-000009000000}">
          <x14:formula1>
            <xm:f>Códigos!$D$2:$D$22</xm:f>
          </x14:formula1>
          <xm:sqref>I7:I210</xm:sqref>
        </x14:dataValidation>
        <x14:dataValidation type="list" allowBlank="1" showErrorMessage="1" xr:uid="{00000000-0002-0000-0B00-00000C000000}">
          <x14:formula1>
            <xm:f>Códigos!$A$27:$A$28</xm:f>
          </x14:formula1>
          <xm:sqref>AE9:AE210</xm:sqref>
        </x14:dataValidation>
        <x14:dataValidation type="list" allowBlank="1" showErrorMessage="1" xr:uid="{00000000-0002-0000-0B00-00000E000000}">
          <x14:formula1>
            <xm:f>Listas!$B$2:$B$20</xm:f>
          </x14:formula1>
          <xm:sqref>F9:F210</xm:sqref>
        </x14:dataValidation>
        <x14:dataValidation type="list" allowBlank="1" showErrorMessage="1" xr:uid="{00000000-0002-0000-0B00-00000F000000}">
          <x14:formula1>
            <xm:f>Códigos!$A$15:$A$16</xm:f>
          </x14:formula1>
          <xm:sqref>R1:R210</xm:sqref>
        </x14:dataValidation>
        <x14:dataValidation type="list" allowBlank="1" showErrorMessage="1" xr:uid="{00000000-0002-0000-0B00-000012000000}">
          <x14:formula1>
            <xm:f>'Tasas por grupo'!$B$5:$B$7</xm:f>
          </x14:formula1>
          <xm:sqref>T9:T210</xm:sqref>
        </x14:dataValidation>
        <x14:dataValidation type="list" allowBlank="1" showErrorMessage="1" xr:uid="{00000000-0002-0000-0B00-000016000000}">
          <x14:formula1>
            <xm:f>'Tasas por grupo'!$E$13:$E$14</xm:f>
          </x14:formula1>
          <xm:sqref>AB1:AB210</xm:sqref>
        </x14:dataValidation>
        <x14:dataValidation type="list" allowBlank="1" showErrorMessage="1" xr:uid="{00000000-0002-0000-0B00-000017000000}">
          <x14:formula1>
            <xm:f>Códigos!$A$32:$A$33</xm:f>
          </x14:formula1>
          <xm:sqref>AD9:AD210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1000"/>
  <sheetViews>
    <sheetView workbookViewId="0"/>
  </sheetViews>
  <sheetFormatPr baseColWidth="10" defaultColWidth="12.625" defaultRowHeight="15" customHeight="1"/>
  <cols>
    <col min="1" max="1" width="17.625" customWidth="1"/>
    <col min="2" max="2" width="21.875" customWidth="1"/>
    <col min="3" max="3" width="20" customWidth="1"/>
    <col min="4" max="4" width="40.125" customWidth="1"/>
    <col min="5" max="5" width="23.125" customWidth="1"/>
    <col min="6" max="6" width="16.5" customWidth="1"/>
    <col min="7" max="7" width="16.625" hidden="1" customWidth="1"/>
    <col min="8" max="8" width="18.875" customWidth="1"/>
    <col min="9" max="9" width="19.125" customWidth="1"/>
    <col min="10" max="10" width="21.625" customWidth="1"/>
    <col min="11" max="11" width="20.875" customWidth="1"/>
    <col min="12" max="12" width="17" customWidth="1"/>
    <col min="13" max="13" width="17.875" customWidth="1"/>
    <col min="14" max="14" width="25.625" customWidth="1"/>
    <col min="15" max="15" width="29.625" customWidth="1"/>
    <col min="16" max="16" width="24.375" customWidth="1"/>
    <col min="17" max="17" width="22.625" customWidth="1"/>
    <col min="18" max="18" width="20" customWidth="1"/>
    <col min="19" max="19" width="28.875" customWidth="1"/>
    <col min="20" max="20" width="11.125" customWidth="1"/>
    <col min="21" max="26" width="12.875" customWidth="1"/>
    <col min="27" max="27" width="21" customWidth="1"/>
    <col min="28" max="30" width="9.625" customWidth="1"/>
    <col min="31" max="31" width="13.375" customWidth="1"/>
    <col min="32" max="32" width="7.125" hidden="1" customWidth="1"/>
    <col min="33" max="33" width="12.875" hidden="1" customWidth="1"/>
    <col min="34" max="34" width="9.625" hidden="1" customWidth="1"/>
    <col min="35" max="35" width="14.875" hidden="1" customWidth="1"/>
    <col min="36" max="36" width="5.625" hidden="1" customWidth="1"/>
    <col min="37" max="37" width="16.875" customWidth="1"/>
    <col min="38" max="38" width="12.5" hidden="1" customWidth="1"/>
    <col min="40" max="40" width="12.625" hidden="1"/>
  </cols>
  <sheetData>
    <row r="1" spans="1:40" ht="15" customHeight="1">
      <c r="A1" s="3"/>
      <c r="B1" s="3"/>
      <c r="C1" s="507" t="s">
        <v>242</v>
      </c>
      <c r="D1" s="500"/>
      <c r="E1" s="103"/>
      <c r="F1" s="103"/>
      <c r="G1" s="103"/>
      <c r="H1" s="103"/>
      <c r="I1" s="3"/>
      <c r="J1" s="3"/>
      <c r="K1" s="3"/>
      <c r="L1" s="3"/>
      <c r="M1" s="3"/>
      <c r="N1" s="3"/>
      <c r="O1" s="3"/>
      <c r="P1" s="3"/>
      <c r="Q1" s="3"/>
      <c r="R1" s="3"/>
      <c r="S1" s="3"/>
      <c r="T1" s="104"/>
      <c r="U1" s="3"/>
      <c r="V1" s="3"/>
      <c r="W1" s="3"/>
      <c r="X1" s="3"/>
      <c r="Y1" s="106"/>
      <c r="Z1" s="3"/>
      <c r="AA1" s="217"/>
      <c r="AB1" s="3"/>
      <c r="AC1" s="3"/>
      <c r="AD1" s="3"/>
      <c r="AE1" s="3"/>
      <c r="AF1" s="83"/>
      <c r="AG1" s="83"/>
      <c r="AH1" s="83"/>
      <c r="AI1" s="83"/>
      <c r="AJ1" s="83"/>
      <c r="AK1" s="291"/>
      <c r="AN1" s="34"/>
    </row>
    <row r="2" spans="1:40" ht="14.25" customHeight="1">
      <c r="A2" s="3"/>
      <c r="B2" s="3"/>
      <c r="C2" s="501"/>
      <c r="D2" s="502"/>
      <c r="E2" s="103"/>
      <c r="F2" s="103"/>
      <c r="G2" s="103"/>
      <c r="H2" s="103"/>
      <c r="I2" s="3"/>
      <c r="J2" s="3"/>
      <c r="K2" s="3"/>
      <c r="L2" s="3"/>
      <c r="M2" s="3"/>
      <c r="N2" s="3"/>
      <c r="O2" s="3"/>
      <c r="P2" s="3"/>
      <c r="Q2" s="3"/>
      <c r="R2" s="3"/>
      <c r="S2" s="3"/>
      <c r="T2" s="3"/>
      <c r="U2" s="3"/>
      <c r="V2" s="3"/>
      <c r="W2" s="3"/>
      <c r="X2" s="3"/>
      <c r="Y2" s="106"/>
      <c r="Z2" s="3"/>
      <c r="AA2" s="217"/>
      <c r="AB2" s="3"/>
      <c r="AC2" s="3"/>
      <c r="AD2" s="3"/>
      <c r="AE2" s="3"/>
      <c r="AF2" s="83"/>
      <c r="AG2" s="83"/>
      <c r="AH2" s="83"/>
      <c r="AI2" s="83"/>
      <c r="AJ2" s="83"/>
      <c r="AK2" s="291"/>
      <c r="AN2" s="34"/>
    </row>
    <row r="3" spans="1:40" ht="14.25" customHeight="1">
      <c r="A3" s="3"/>
      <c r="B3" s="3"/>
      <c r="C3" s="194" t="s">
        <v>33</v>
      </c>
      <c r="D3" s="195"/>
      <c r="E3" s="3"/>
      <c r="F3" s="3"/>
      <c r="G3" s="3"/>
      <c r="H3" s="3"/>
      <c r="I3" s="3"/>
      <c r="J3" s="3"/>
      <c r="K3" s="3"/>
      <c r="L3" s="3"/>
      <c r="M3" s="3"/>
      <c r="N3" s="3"/>
      <c r="O3" s="3"/>
      <c r="P3" s="3"/>
      <c r="Q3" s="3"/>
      <c r="R3" s="3"/>
      <c r="S3" s="111"/>
      <c r="T3" s="111"/>
      <c r="U3" s="3"/>
      <c r="V3" s="3"/>
      <c r="W3" s="3"/>
      <c r="X3" s="3"/>
      <c r="Y3" s="106"/>
      <c r="Z3" s="3"/>
      <c r="AA3" s="217"/>
      <c r="AB3" s="3"/>
      <c r="AC3" s="3"/>
      <c r="AD3" s="3"/>
      <c r="AE3" s="3"/>
      <c r="AF3" s="83"/>
      <c r="AG3" s="83"/>
      <c r="AH3" s="83"/>
      <c r="AI3" s="83"/>
      <c r="AJ3" s="83"/>
      <c r="AK3" s="291"/>
      <c r="AN3" s="34"/>
    </row>
    <row r="4" spans="1:40" ht="14.25" customHeight="1">
      <c r="A4" s="196" t="s">
        <v>243</v>
      </c>
      <c r="B4" s="3"/>
      <c r="C4" s="197" t="s">
        <v>35</v>
      </c>
      <c r="D4" s="198"/>
      <c r="E4" s="3"/>
      <c r="F4" s="3"/>
      <c r="G4" s="3"/>
      <c r="H4" s="3"/>
      <c r="I4" s="3"/>
      <c r="J4" s="3"/>
      <c r="K4" s="3"/>
      <c r="L4" s="3"/>
      <c r="M4" s="3"/>
      <c r="N4" s="3"/>
      <c r="O4" s="3"/>
      <c r="P4" s="3"/>
      <c r="Q4" s="3"/>
      <c r="R4" s="3"/>
      <c r="S4" s="111"/>
      <c r="T4" s="111"/>
      <c r="U4" s="3"/>
      <c r="V4" s="3"/>
      <c r="W4" s="3"/>
      <c r="X4" s="3"/>
      <c r="Y4" s="106"/>
      <c r="Z4" s="3"/>
      <c r="AA4" s="217"/>
      <c r="AB4" s="3"/>
      <c r="AC4" s="3"/>
      <c r="AD4" s="3"/>
      <c r="AE4" s="3"/>
      <c r="AF4" s="83"/>
      <c r="AG4" s="83"/>
      <c r="AH4" s="83"/>
      <c r="AI4" s="83"/>
      <c r="AJ4" s="83"/>
      <c r="AK4" s="291"/>
      <c r="AN4" s="34"/>
    </row>
    <row r="5" spans="1:40" ht="14.25" customHeight="1">
      <c r="A5" s="3"/>
      <c r="B5" s="3"/>
      <c r="C5" s="199" t="s">
        <v>37</v>
      </c>
      <c r="D5" s="198"/>
      <c r="E5" s="3"/>
      <c r="F5" s="3"/>
      <c r="G5" s="3"/>
      <c r="H5" s="3"/>
      <c r="I5" s="3"/>
      <c r="J5" s="3"/>
      <c r="K5" s="3"/>
      <c r="L5" s="3"/>
      <c r="M5" s="3"/>
      <c r="N5" s="3"/>
      <c r="O5" s="3"/>
      <c r="P5" s="3"/>
      <c r="Q5" s="3"/>
      <c r="R5" s="3"/>
      <c r="S5" s="111"/>
      <c r="T5" s="111"/>
      <c r="U5" s="3"/>
      <c r="V5" s="3"/>
      <c r="W5" s="3"/>
      <c r="X5" s="3"/>
      <c r="Y5" s="106"/>
      <c r="Z5" s="3"/>
      <c r="AA5" s="217"/>
      <c r="AB5" s="3"/>
      <c r="AC5" s="3"/>
      <c r="AD5" s="3"/>
      <c r="AE5" s="3"/>
      <c r="AF5" s="83"/>
      <c r="AG5" s="83"/>
      <c r="AH5" s="292"/>
      <c r="AI5" s="83"/>
      <c r="AJ5" s="292"/>
      <c r="AK5" s="291"/>
      <c r="AN5" s="34"/>
    </row>
    <row r="6" spans="1:40" ht="14.25" customHeight="1">
      <c r="A6" s="3"/>
      <c r="B6" s="3"/>
      <c r="C6" s="200" t="s">
        <v>39</v>
      </c>
      <c r="D6" s="201"/>
      <c r="E6" s="3"/>
      <c r="F6" s="3"/>
      <c r="G6" s="3"/>
      <c r="H6" s="3"/>
      <c r="I6" s="3"/>
      <c r="J6" s="3"/>
      <c r="K6" s="3"/>
      <c r="L6" s="3"/>
      <c r="M6" s="3"/>
      <c r="N6" s="3"/>
      <c r="O6" s="3"/>
      <c r="P6" s="3"/>
      <c r="Q6" s="3"/>
      <c r="R6" s="3"/>
      <c r="S6" s="293"/>
      <c r="T6" s="3"/>
      <c r="U6" s="3"/>
      <c r="V6" s="3"/>
      <c r="W6" s="3"/>
      <c r="X6" s="3"/>
      <c r="Y6" s="106"/>
      <c r="Z6" s="3"/>
      <c r="AA6" s="217"/>
      <c r="AB6" s="3"/>
      <c r="AC6" s="3"/>
      <c r="AD6" s="3"/>
      <c r="AE6" s="3"/>
      <c r="AF6" s="3"/>
      <c r="AG6" s="3"/>
      <c r="AH6" s="3"/>
      <c r="AI6" s="3"/>
      <c r="AJ6" s="3"/>
      <c r="AK6" s="291"/>
      <c r="AN6" s="34"/>
    </row>
    <row r="7" spans="1:40" ht="44.25" customHeight="1">
      <c r="A7" s="116" t="s">
        <v>214</v>
      </c>
      <c r="B7" s="116" t="s">
        <v>215</v>
      </c>
      <c r="C7" s="202" t="s">
        <v>94</v>
      </c>
      <c r="D7" s="203" t="s">
        <v>136</v>
      </c>
      <c r="E7" s="116" t="s">
        <v>137</v>
      </c>
      <c r="F7" s="116" t="s">
        <v>138</v>
      </c>
      <c r="G7" s="116" t="s">
        <v>139</v>
      </c>
      <c r="H7" s="116" t="s">
        <v>140</v>
      </c>
      <c r="I7" s="116" t="s">
        <v>99</v>
      </c>
      <c r="J7" s="116" t="s">
        <v>141</v>
      </c>
      <c r="K7" s="116" t="s">
        <v>142</v>
      </c>
      <c r="L7" s="116" t="s">
        <v>143</v>
      </c>
      <c r="M7" s="116" t="s">
        <v>144</v>
      </c>
      <c r="N7" s="116" t="s">
        <v>145</v>
      </c>
      <c r="O7" s="116" t="s">
        <v>146</v>
      </c>
      <c r="P7" s="116" t="s">
        <v>147</v>
      </c>
      <c r="Q7" s="116" t="s">
        <v>148</v>
      </c>
      <c r="R7" s="116" t="s">
        <v>149</v>
      </c>
      <c r="S7" s="120" t="s">
        <v>150</v>
      </c>
      <c r="T7" s="120" t="s">
        <v>101</v>
      </c>
      <c r="U7" s="120" t="s">
        <v>102</v>
      </c>
      <c r="V7" s="120" t="s">
        <v>103</v>
      </c>
      <c r="W7" s="120" t="s">
        <v>224</v>
      </c>
      <c r="X7" s="206" t="s">
        <v>105</v>
      </c>
      <c r="Y7" s="120" t="s">
        <v>106</v>
      </c>
      <c r="Z7" s="120" t="s">
        <v>122</v>
      </c>
      <c r="AA7" s="206" t="s">
        <v>111</v>
      </c>
      <c r="AB7" s="120" t="s">
        <v>166</v>
      </c>
      <c r="AC7" s="120" t="s">
        <v>244</v>
      </c>
      <c r="AD7" s="120" t="s">
        <v>216</v>
      </c>
      <c r="AE7" s="116" t="s">
        <v>217</v>
      </c>
      <c r="AF7" s="124" t="s">
        <v>112</v>
      </c>
      <c r="AG7" s="124" t="s">
        <v>113</v>
      </c>
      <c r="AH7" s="124" t="s">
        <v>114</v>
      </c>
      <c r="AI7" s="124" t="s">
        <v>115</v>
      </c>
      <c r="AJ7" s="124" t="s">
        <v>116</v>
      </c>
      <c r="AK7" s="294" t="s">
        <v>218</v>
      </c>
      <c r="AL7" s="71" t="s">
        <v>124</v>
      </c>
      <c r="AN7" s="34"/>
    </row>
    <row r="8" spans="1:40" ht="14.25" customHeight="1">
      <c r="A8" s="126" t="s">
        <v>125</v>
      </c>
      <c r="B8" s="126" t="s">
        <v>126</v>
      </c>
      <c r="C8" s="209" t="s">
        <v>127</v>
      </c>
      <c r="D8" s="126" t="s">
        <v>129</v>
      </c>
      <c r="E8" s="126" t="s">
        <v>129</v>
      </c>
      <c r="F8" s="126" t="s">
        <v>154</v>
      </c>
      <c r="G8" s="126" t="s">
        <v>154</v>
      </c>
      <c r="H8" s="126" t="s">
        <v>154</v>
      </c>
      <c r="I8" s="127" t="s">
        <v>128</v>
      </c>
      <c r="J8" s="127" t="s">
        <v>128</v>
      </c>
      <c r="K8" s="126" t="s">
        <v>125</v>
      </c>
      <c r="L8" s="126" t="s">
        <v>125</v>
      </c>
      <c r="M8" s="126" t="s">
        <v>125</v>
      </c>
      <c r="N8" s="126" t="s">
        <v>127</v>
      </c>
      <c r="O8" s="126" t="s">
        <v>129</v>
      </c>
      <c r="P8" s="126" t="s">
        <v>155</v>
      </c>
      <c r="Q8" s="127" t="s">
        <v>128</v>
      </c>
      <c r="R8" s="127" t="s">
        <v>128</v>
      </c>
      <c r="S8" s="126" t="s">
        <v>125</v>
      </c>
      <c r="T8" s="127" t="s">
        <v>128</v>
      </c>
      <c r="U8" s="126" t="s">
        <v>125</v>
      </c>
      <c r="V8" s="126"/>
      <c r="W8" s="126" t="s">
        <v>125</v>
      </c>
      <c r="X8" s="126" t="s">
        <v>125</v>
      </c>
      <c r="Y8" s="211" t="s">
        <v>156</v>
      </c>
      <c r="Z8" s="128"/>
      <c r="AA8" s="285" t="s">
        <v>156</v>
      </c>
      <c r="AB8" s="127" t="s">
        <v>128</v>
      </c>
      <c r="AC8" s="127"/>
      <c r="AD8" s="127" t="s">
        <v>128</v>
      </c>
      <c r="AE8" s="127" t="s">
        <v>128</v>
      </c>
      <c r="AF8" s="127"/>
      <c r="AG8" s="127"/>
      <c r="AH8" s="127"/>
      <c r="AI8" s="127"/>
      <c r="AJ8" s="127"/>
      <c r="AK8" s="295"/>
      <c r="AL8" s="78"/>
      <c r="AN8" s="34"/>
    </row>
    <row r="9" spans="1:40">
      <c r="A9" s="79"/>
      <c r="B9" s="80"/>
      <c r="C9" s="79"/>
      <c r="D9" s="132"/>
      <c r="E9" s="132"/>
      <c r="F9" s="85"/>
      <c r="G9" s="85" t="str">
        <f>+IFERROR(VLOOKUP(F9,Listas!$B:$C,2,0),"")</f>
        <v/>
      </c>
      <c r="H9" s="85"/>
      <c r="I9" s="109"/>
      <c r="J9" s="85"/>
      <c r="K9" s="79"/>
      <c r="L9" s="79"/>
      <c r="M9" s="82"/>
      <c r="N9" s="79"/>
      <c r="O9" s="132"/>
      <c r="P9" s="80"/>
      <c r="Q9" s="85"/>
      <c r="R9" s="85"/>
      <c r="S9" s="84"/>
      <c r="T9" s="85"/>
      <c r="U9" s="79"/>
      <c r="V9" s="85"/>
      <c r="W9" s="79"/>
      <c r="X9" s="86" t="str">
        <f t="shared" ref="X9:X210" si="0">IF(U9+W9=0,"",U9+W9)</f>
        <v/>
      </c>
      <c r="Y9" s="87"/>
      <c r="Z9" s="88"/>
      <c r="AA9" s="223" t="str">
        <f t="shared" ref="AA9:AA210" si="1">+IF(T9="UI",0.1,IF(T9="UYU",0.2,IF(T9="USD",0.09,"")))</f>
        <v/>
      </c>
      <c r="AB9" s="92"/>
      <c r="AC9" s="85"/>
      <c r="AD9" s="85"/>
      <c r="AE9" s="85"/>
      <c r="AF9" s="90" t="str">
        <f t="shared" ref="AF9:AF210" si="2">IFERROR(((1+AA9)^(IF(V9="Mensual",1,IF(V9="Bimestral",2,IF(V9="trimestral",3,IF(V9="semestral",6,IF(V9="Anual",12,"error")))))/12)-1),"")</f>
        <v/>
      </c>
      <c r="AG9" s="91" t="str">
        <f t="shared" ref="AG9:AG210" si="3">IFERROR(((1-(1/((1+AF9)^(U9))))/AF9),"")</f>
        <v/>
      </c>
      <c r="AH9" s="92" t="str">
        <f t="shared" ref="AH9:AH210" si="4">+IFERROR((AN9/AG9),"")</f>
        <v/>
      </c>
      <c r="AI9" s="93" t="str">
        <f t="shared" ref="AI9:AI210" si="5">+IFERROR((AH9*U9),"")</f>
        <v/>
      </c>
      <c r="AJ9" s="93" t="str">
        <f t="shared" ref="AJ9:AJ210" si="6">IFERROR((AN9*((1+AA9)^((365/((IF(V9="Mensual",12,IF(V9="Bimestral",6,IF(V9="trimestral",4,IF(V9="semestral",2,IF(V9="anual",1,"error"))))))))/365)-1)*W9),"")</f>
        <v/>
      </c>
      <c r="AK9" s="296" t="str">
        <f t="shared" ref="AK9:AK210" si="7">+IFERROR(IF(W9&gt;0,(AJ9+(AI9-AN9)),(AI9-AN9)),"")</f>
        <v/>
      </c>
      <c r="AL9" s="99" t="str">
        <f t="shared" ref="AL9:AL210" si="8">+IF(A9="","",70)</f>
        <v/>
      </c>
      <c r="AN9" s="290" t="b">
        <f t="shared" ref="AN9:AN210" si="9">+IF(T9="UYU",IF(S9&gt;300000,300000,S9),IF(T9="UI",IF(S9&gt;200000,200000,S9),IF(T9="USD",IF(S9&gt;20000,20000,S9))))</f>
        <v>0</v>
      </c>
    </row>
    <row r="10" spans="1:40">
      <c r="A10" s="79"/>
      <c r="B10" s="80"/>
      <c r="C10" s="79"/>
      <c r="D10" s="132"/>
      <c r="E10" s="132"/>
      <c r="F10" s="85"/>
      <c r="G10" s="85" t="str">
        <f>+IFERROR(VLOOKUP(F10,Listas!$B:$C,2,0),"")</f>
        <v/>
      </c>
      <c r="H10" s="85"/>
      <c r="I10" s="85"/>
      <c r="J10" s="85"/>
      <c r="K10" s="79"/>
      <c r="L10" s="79"/>
      <c r="M10" s="82"/>
      <c r="N10" s="79"/>
      <c r="O10" s="132"/>
      <c r="P10" s="80"/>
      <c r="Q10" s="85"/>
      <c r="R10" s="85"/>
      <c r="S10" s="84"/>
      <c r="T10" s="85"/>
      <c r="U10" s="79"/>
      <c r="V10" s="85"/>
      <c r="W10" s="79"/>
      <c r="X10" s="86" t="str">
        <f t="shared" si="0"/>
        <v/>
      </c>
      <c r="Y10" s="87"/>
      <c r="Z10" s="34"/>
      <c r="AA10" s="223" t="str">
        <f t="shared" si="1"/>
        <v/>
      </c>
      <c r="AB10" s="85"/>
      <c r="AC10" s="85"/>
      <c r="AD10" s="85"/>
      <c r="AE10" s="85"/>
      <c r="AF10" s="90" t="str">
        <f t="shared" si="2"/>
        <v/>
      </c>
      <c r="AG10" s="91" t="str">
        <f t="shared" si="3"/>
        <v/>
      </c>
      <c r="AH10" s="92" t="str">
        <f t="shared" si="4"/>
        <v/>
      </c>
      <c r="AI10" s="93" t="str">
        <f t="shared" si="5"/>
        <v/>
      </c>
      <c r="AJ10" s="93" t="str">
        <f t="shared" si="6"/>
        <v/>
      </c>
      <c r="AK10" s="296" t="str">
        <f t="shared" si="7"/>
        <v/>
      </c>
      <c r="AL10" s="99" t="str">
        <f t="shared" si="8"/>
        <v/>
      </c>
      <c r="AN10" s="290" t="b">
        <f t="shared" si="9"/>
        <v>0</v>
      </c>
    </row>
    <row r="11" spans="1:40">
      <c r="A11" s="79"/>
      <c r="B11" s="85"/>
      <c r="C11" s="79"/>
      <c r="D11" s="132"/>
      <c r="E11" s="132"/>
      <c r="F11" s="85"/>
      <c r="G11" s="85" t="str">
        <f>+IFERROR(VLOOKUP(F11,Listas!$B:$C,2,0),"")</f>
        <v/>
      </c>
      <c r="H11" s="85"/>
      <c r="I11" s="85"/>
      <c r="J11" s="85"/>
      <c r="K11" s="79"/>
      <c r="L11" s="79"/>
      <c r="M11" s="82"/>
      <c r="N11" s="79"/>
      <c r="O11" s="132"/>
      <c r="P11" s="80"/>
      <c r="Q11" s="85"/>
      <c r="R11" s="85"/>
      <c r="S11" s="84"/>
      <c r="T11" s="85"/>
      <c r="U11" s="79"/>
      <c r="V11" s="85"/>
      <c r="W11" s="79"/>
      <c r="X11" s="86" t="str">
        <f t="shared" si="0"/>
        <v/>
      </c>
      <c r="Y11" s="87"/>
      <c r="Z11" s="88"/>
      <c r="AA11" s="223" t="str">
        <f t="shared" si="1"/>
        <v/>
      </c>
      <c r="AB11" s="85"/>
      <c r="AC11" s="85"/>
      <c r="AD11" s="85"/>
      <c r="AE11" s="85"/>
      <c r="AF11" s="90" t="str">
        <f t="shared" si="2"/>
        <v/>
      </c>
      <c r="AG11" s="91" t="str">
        <f t="shared" si="3"/>
        <v/>
      </c>
      <c r="AH11" s="92" t="str">
        <f t="shared" si="4"/>
        <v/>
      </c>
      <c r="AI11" s="93" t="str">
        <f t="shared" si="5"/>
        <v/>
      </c>
      <c r="AJ11" s="93" t="str">
        <f t="shared" si="6"/>
        <v/>
      </c>
      <c r="AK11" s="296" t="str">
        <f t="shared" si="7"/>
        <v/>
      </c>
      <c r="AL11" s="99" t="str">
        <f t="shared" si="8"/>
        <v/>
      </c>
      <c r="AN11" s="290" t="b">
        <f t="shared" si="9"/>
        <v>0</v>
      </c>
    </row>
    <row r="12" spans="1:40">
      <c r="A12" s="79"/>
      <c r="B12" s="85"/>
      <c r="C12" s="79"/>
      <c r="D12" s="132"/>
      <c r="E12" s="132"/>
      <c r="F12" s="85"/>
      <c r="G12" s="85" t="str">
        <f>+IFERROR(VLOOKUP(F12,Listas!$B:$C,2,0),"")</f>
        <v/>
      </c>
      <c r="H12" s="85"/>
      <c r="I12" s="85"/>
      <c r="J12" s="85"/>
      <c r="K12" s="79"/>
      <c r="L12" s="79"/>
      <c r="M12" s="82"/>
      <c r="N12" s="79"/>
      <c r="O12" s="132"/>
      <c r="P12" s="80"/>
      <c r="Q12" s="85"/>
      <c r="R12" s="85"/>
      <c r="S12" s="84"/>
      <c r="T12" s="85"/>
      <c r="U12" s="79"/>
      <c r="V12" s="85"/>
      <c r="W12" s="79"/>
      <c r="X12" s="86" t="str">
        <f t="shared" si="0"/>
        <v/>
      </c>
      <c r="Y12" s="87"/>
      <c r="Z12" s="88"/>
      <c r="AA12" s="223" t="str">
        <f t="shared" si="1"/>
        <v/>
      </c>
      <c r="AB12" s="85"/>
      <c r="AC12" s="85"/>
      <c r="AD12" s="85"/>
      <c r="AE12" s="85"/>
      <c r="AF12" s="90" t="str">
        <f t="shared" si="2"/>
        <v/>
      </c>
      <c r="AG12" s="91" t="str">
        <f t="shared" si="3"/>
        <v/>
      </c>
      <c r="AH12" s="92" t="str">
        <f t="shared" si="4"/>
        <v/>
      </c>
      <c r="AI12" s="93" t="str">
        <f t="shared" si="5"/>
        <v/>
      </c>
      <c r="AJ12" s="93" t="str">
        <f t="shared" si="6"/>
        <v/>
      </c>
      <c r="AK12" s="296" t="str">
        <f t="shared" si="7"/>
        <v/>
      </c>
      <c r="AL12" s="99" t="str">
        <f t="shared" si="8"/>
        <v/>
      </c>
      <c r="AN12" s="290" t="b">
        <f t="shared" si="9"/>
        <v>0</v>
      </c>
    </row>
    <row r="13" spans="1:40">
      <c r="A13" s="79"/>
      <c r="B13" s="85"/>
      <c r="C13" s="79"/>
      <c r="D13" s="132"/>
      <c r="E13" s="132"/>
      <c r="F13" s="85"/>
      <c r="G13" s="85" t="str">
        <f>+IFERROR(VLOOKUP(F13,Listas!$B:$C,2,0),"")</f>
        <v/>
      </c>
      <c r="H13" s="85"/>
      <c r="I13" s="85"/>
      <c r="J13" s="85"/>
      <c r="K13" s="79"/>
      <c r="L13" s="79"/>
      <c r="M13" s="82"/>
      <c r="N13" s="79"/>
      <c r="O13" s="132"/>
      <c r="P13" s="80"/>
      <c r="Q13" s="85"/>
      <c r="R13" s="85"/>
      <c r="S13" s="84"/>
      <c r="T13" s="85"/>
      <c r="U13" s="79"/>
      <c r="V13" s="85"/>
      <c r="W13" s="79"/>
      <c r="X13" s="86" t="str">
        <f t="shared" si="0"/>
        <v/>
      </c>
      <c r="Y13" s="87"/>
      <c r="Z13" s="88"/>
      <c r="AA13" s="223" t="str">
        <f t="shared" si="1"/>
        <v/>
      </c>
      <c r="AB13" s="85"/>
      <c r="AC13" s="85"/>
      <c r="AD13" s="85"/>
      <c r="AE13" s="85"/>
      <c r="AF13" s="90" t="str">
        <f t="shared" si="2"/>
        <v/>
      </c>
      <c r="AG13" s="91" t="str">
        <f t="shared" si="3"/>
        <v/>
      </c>
      <c r="AH13" s="92" t="str">
        <f t="shared" si="4"/>
        <v/>
      </c>
      <c r="AI13" s="93" t="str">
        <f t="shared" si="5"/>
        <v/>
      </c>
      <c r="AJ13" s="93" t="str">
        <f t="shared" si="6"/>
        <v/>
      </c>
      <c r="AK13" s="296" t="str">
        <f t="shared" si="7"/>
        <v/>
      </c>
      <c r="AL13" s="99" t="str">
        <f t="shared" si="8"/>
        <v/>
      </c>
      <c r="AN13" s="290" t="b">
        <f t="shared" si="9"/>
        <v>0</v>
      </c>
    </row>
    <row r="14" spans="1:40">
      <c r="A14" s="79"/>
      <c r="B14" s="85"/>
      <c r="C14" s="79"/>
      <c r="D14" s="132"/>
      <c r="E14" s="132"/>
      <c r="F14" s="85"/>
      <c r="G14" s="85" t="str">
        <f>+IFERROR(VLOOKUP(F14,Listas!$B:$C,2,0),"")</f>
        <v/>
      </c>
      <c r="H14" s="85"/>
      <c r="I14" s="85"/>
      <c r="J14" s="85"/>
      <c r="K14" s="79"/>
      <c r="L14" s="79"/>
      <c r="M14" s="82"/>
      <c r="N14" s="79"/>
      <c r="O14" s="132"/>
      <c r="P14" s="80"/>
      <c r="Q14" s="85"/>
      <c r="R14" s="85"/>
      <c r="S14" s="84"/>
      <c r="T14" s="85"/>
      <c r="U14" s="79"/>
      <c r="V14" s="85"/>
      <c r="W14" s="79"/>
      <c r="X14" s="86" t="str">
        <f t="shared" si="0"/>
        <v/>
      </c>
      <c r="Y14" s="87"/>
      <c r="Z14" s="88"/>
      <c r="AA14" s="223" t="str">
        <f t="shared" si="1"/>
        <v/>
      </c>
      <c r="AB14" s="85"/>
      <c r="AC14" s="85"/>
      <c r="AD14" s="85"/>
      <c r="AE14" s="85"/>
      <c r="AF14" s="90" t="str">
        <f t="shared" si="2"/>
        <v/>
      </c>
      <c r="AG14" s="91" t="str">
        <f t="shared" si="3"/>
        <v/>
      </c>
      <c r="AH14" s="92" t="str">
        <f t="shared" si="4"/>
        <v/>
      </c>
      <c r="AI14" s="93" t="str">
        <f t="shared" si="5"/>
        <v/>
      </c>
      <c r="AJ14" s="93" t="str">
        <f t="shared" si="6"/>
        <v/>
      </c>
      <c r="AK14" s="296" t="str">
        <f t="shared" si="7"/>
        <v/>
      </c>
      <c r="AL14" s="99" t="str">
        <f t="shared" si="8"/>
        <v/>
      </c>
      <c r="AN14" s="290" t="b">
        <f t="shared" si="9"/>
        <v>0</v>
      </c>
    </row>
    <row r="15" spans="1:40">
      <c r="A15" s="79"/>
      <c r="B15" s="85"/>
      <c r="C15" s="79"/>
      <c r="D15" s="132"/>
      <c r="E15" s="132"/>
      <c r="F15" s="85"/>
      <c r="G15" s="85" t="str">
        <f>+IFERROR(VLOOKUP(F15,Listas!$B:$C,2,0),"")</f>
        <v/>
      </c>
      <c r="H15" s="85"/>
      <c r="I15" s="85"/>
      <c r="J15" s="85"/>
      <c r="K15" s="79"/>
      <c r="L15" s="79"/>
      <c r="M15" s="82"/>
      <c r="N15" s="79"/>
      <c r="O15" s="132"/>
      <c r="P15" s="80"/>
      <c r="Q15" s="85"/>
      <c r="R15" s="85"/>
      <c r="S15" s="84"/>
      <c r="T15" s="85"/>
      <c r="U15" s="79"/>
      <c r="V15" s="85"/>
      <c r="W15" s="79"/>
      <c r="X15" s="86" t="str">
        <f t="shared" si="0"/>
        <v/>
      </c>
      <c r="Y15" s="87"/>
      <c r="Z15" s="88"/>
      <c r="AA15" s="223" t="str">
        <f t="shared" si="1"/>
        <v/>
      </c>
      <c r="AB15" s="85"/>
      <c r="AC15" s="136"/>
      <c r="AD15" s="85"/>
      <c r="AE15" s="85"/>
      <c r="AF15" s="90" t="str">
        <f t="shared" si="2"/>
        <v/>
      </c>
      <c r="AG15" s="91" t="str">
        <f t="shared" si="3"/>
        <v/>
      </c>
      <c r="AH15" s="92" t="str">
        <f t="shared" si="4"/>
        <v/>
      </c>
      <c r="AI15" s="93" t="str">
        <f t="shared" si="5"/>
        <v/>
      </c>
      <c r="AJ15" s="93" t="str">
        <f t="shared" si="6"/>
        <v/>
      </c>
      <c r="AK15" s="296" t="str">
        <f t="shared" si="7"/>
        <v/>
      </c>
      <c r="AL15" s="99" t="str">
        <f t="shared" si="8"/>
        <v/>
      </c>
      <c r="AN15" s="290" t="b">
        <f t="shared" si="9"/>
        <v>0</v>
      </c>
    </row>
    <row r="16" spans="1:40">
      <c r="A16" s="79"/>
      <c r="B16" s="85"/>
      <c r="C16" s="79"/>
      <c r="D16" s="132"/>
      <c r="E16" s="132"/>
      <c r="F16" s="85"/>
      <c r="G16" s="85" t="str">
        <f>+IFERROR(VLOOKUP(F16,Listas!$B:$C,2,0),"")</f>
        <v/>
      </c>
      <c r="H16" s="85"/>
      <c r="I16" s="85"/>
      <c r="J16" s="85"/>
      <c r="K16" s="79"/>
      <c r="L16" s="79"/>
      <c r="M16" s="82"/>
      <c r="N16" s="79"/>
      <c r="O16" s="132"/>
      <c r="P16" s="80"/>
      <c r="Q16" s="85"/>
      <c r="R16" s="85"/>
      <c r="S16" s="84"/>
      <c r="T16" s="85"/>
      <c r="U16" s="79"/>
      <c r="V16" s="85"/>
      <c r="W16" s="79"/>
      <c r="X16" s="86" t="str">
        <f t="shared" si="0"/>
        <v/>
      </c>
      <c r="Y16" s="87"/>
      <c r="Z16" s="88"/>
      <c r="AA16" s="223" t="str">
        <f t="shared" si="1"/>
        <v/>
      </c>
      <c r="AB16" s="85"/>
      <c r="AC16" s="85"/>
      <c r="AD16" s="85"/>
      <c r="AE16" s="85"/>
      <c r="AF16" s="90" t="str">
        <f t="shared" si="2"/>
        <v/>
      </c>
      <c r="AG16" s="91" t="str">
        <f t="shared" si="3"/>
        <v/>
      </c>
      <c r="AH16" s="92" t="str">
        <f t="shared" si="4"/>
        <v/>
      </c>
      <c r="AI16" s="93" t="str">
        <f t="shared" si="5"/>
        <v/>
      </c>
      <c r="AJ16" s="93" t="str">
        <f t="shared" si="6"/>
        <v/>
      </c>
      <c r="AK16" s="296" t="str">
        <f t="shared" si="7"/>
        <v/>
      </c>
      <c r="AL16" s="99" t="str">
        <f t="shared" si="8"/>
        <v/>
      </c>
      <c r="AN16" s="290" t="b">
        <f t="shared" si="9"/>
        <v>0</v>
      </c>
    </row>
    <row r="17" spans="1:40">
      <c r="A17" s="79"/>
      <c r="B17" s="85"/>
      <c r="C17" s="79"/>
      <c r="D17" s="132"/>
      <c r="E17" s="132"/>
      <c r="F17" s="85"/>
      <c r="G17" s="85" t="str">
        <f>+IFERROR(VLOOKUP(F17,Listas!$B:$C,2,0),"")</f>
        <v/>
      </c>
      <c r="H17" s="85"/>
      <c r="I17" s="85"/>
      <c r="J17" s="85"/>
      <c r="K17" s="79"/>
      <c r="L17" s="79"/>
      <c r="M17" s="82"/>
      <c r="N17" s="79"/>
      <c r="O17" s="132"/>
      <c r="P17" s="80"/>
      <c r="Q17" s="85"/>
      <c r="R17" s="85"/>
      <c r="S17" s="84"/>
      <c r="T17" s="85"/>
      <c r="U17" s="79"/>
      <c r="V17" s="85"/>
      <c r="W17" s="79"/>
      <c r="X17" s="86" t="str">
        <f t="shared" si="0"/>
        <v/>
      </c>
      <c r="Y17" s="87"/>
      <c r="Z17" s="88"/>
      <c r="AA17" s="223" t="str">
        <f t="shared" si="1"/>
        <v/>
      </c>
      <c r="AB17" s="85"/>
      <c r="AC17" s="85"/>
      <c r="AD17" s="85"/>
      <c r="AE17" s="85"/>
      <c r="AF17" s="90" t="str">
        <f t="shared" si="2"/>
        <v/>
      </c>
      <c r="AG17" s="91" t="str">
        <f t="shared" si="3"/>
        <v/>
      </c>
      <c r="AH17" s="92" t="str">
        <f t="shared" si="4"/>
        <v/>
      </c>
      <c r="AI17" s="93" t="str">
        <f t="shared" si="5"/>
        <v/>
      </c>
      <c r="AJ17" s="93" t="str">
        <f t="shared" si="6"/>
        <v/>
      </c>
      <c r="AK17" s="296" t="str">
        <f t="shared" si="7"/>
        <v/>
      </c>
      <c r="AL17" s="99" t="str">
        <f t="shared" si="8"/>
        <v/>
      </c>
      <c r="AN17" s="290" t="b">
        <f t="shared" si="9"/>
        <v>0</v>
      </c>
    </row>
    <row r="18" spans="1:40">
      <c r="A18" s="79"/>
      <c r="B18" s="85"/>
      <c r="C18" s="79"/>
      <c r="D18" s="132"/>
      <c r="E18" s="132"/>
      <c r="F18" s="85"/>
      <c r="G18" s="85" t="str">
        <f>+IFERROR(VLOOKUP(F18,Listas!$B:$C,2,0),"")</f>
        <v/>
      </c>
      <c r="H18" s="85"/>
      <c r="I18" s="85"/>
      <c r="J18" s="85"/>
      <c r="K18" s="79"/>
      <c r="L18" s="79"/>
      <c r="M18" s="82"/>
      <c r="N18" s="79"/>
      <c r="O18" s="132"/>
      <c r="P18" s="80"/>
      <c r="Q18" s="85"/>
      <c r="R18" s="85"/>
      <c r="S18" s="84"/>
      <c r="T18" s="85"/>
      <c r="U18" s="79"/>
      <c r="V18" s="85"/>
      <c r="W18" s="79"/>
      <c r="X18" s="86" t="str">
        <f t="shared" si="0"/>
        <v/>
      </c>
      <c r="Y18" s="87"/>
      <c r="Z18" s="88"/>
      <c r="AA18" s="223" t="str">
        <f t="shared" si="1"/>
        <v/>
      </c>
      <c r="AB18" s="85"/>
      <c r="AC18" s="85"/>
      <c r="AD18" s="85"/>
      <c r="AE18" s="85"/>
      <c r="AF18" s="90" t="str">
        <f t="shared" si="2"/>
        <v/>
      </c>
      <c r="AG18" s="91" t="str">
        <f t="shared" si="3"/>
        <v/>
      </c>
      <c r="AH18" s="92" t="str">
        <f t="shared" si="4"/>
        <v/>
      </c>
      <c r="AI18" s="93" t="str">
        <f t="shared" si="5"/>
        <v/>
      </c>
      <c r="AJ18" s="93" t="str">
        <f t="shared" si="6"/>
        <v/>
      </c>
      <c r="AK18" s="296" t="str">
        <f t="shared" si="7"/>
        <v/>
      </c>
      <c r="AL18" s="99" t="str">
        <f t="shared" si="8"/>
        <v/>
      </c>
      <c r="AN18" s="290" t="b">
        <f t="shared" si="9"/>
        <v>0</v>
      </c>
    </row>
    <row r="19" spans="1:40">
      <c r="A19" s="79"/>
      <c r="B19" s="85"/>
      <c r="C19" s="79"/>
      <c r="D19" s="132"/>
      <c r="E19" s="132"/>
      <c r="F19" s="85"/>
      <c r="G19" s="85" t="str">
        <f>+IFERROR(VLOOKUP(F19,Listas!$B:$C,2,0),"")</f>
        <v/>
      </c>
      <c r="H19" s="85"/>
      <c r="I19" s="85"/>
      <c r="J19" s="85"/>
      <c r="K19" s="79"/>
      <c r="L19" s="79"/>
      <c r="M19" s="82"/>
      <c r="N19" s="79"/>
      <c r="O19" s="132"/>
      <c r="P19" s="80"/>
      <c r="Q19" s="85"/>
      <c r="R19" s="85"/>
      <c r="S19" s="84"/>
      <c r="T19" s="85"/>
      <c r="U19" s="79"/>
      <c r="V19" s="85"/>
      <c r="W19" s="79"/>
      <c r="X19" s="86" t="str">
        <f t="shared" si="0"/>
        <v/>
      </c>
      <c r="Y19" s="87"/>
      <c r="Z19" s="88"/>
      <c r="AA19" s="223" t="str">
        <f t="shared" si="1"/>
        <v/>
      </c>
      <c r="AB19" s="85"/>
      <c r="AC19" s="85"/>
      <c r="AD19" s="85"/>
      <c r="AE19" s="85"/>
      <c r="AF19" s="90" t="str">
        <f t="shared" si="2"/>
        <v/>
      </c>
      <c r="AG19" s="91" t="str">
        <f t="shared" si="3"/>
        <v/>
      </c>
      <c r="AH19" s="92" t="str">
        <f t="shared" si="4"/>
        <v/>
      </c>
      <c r="AI19" s="93" t="str">
        <f t="shared" si="5"/>
        <v/>
      </c>
      <c r="AJ19" s="93" t="str">
        <f t="shared" si="6"/>
        <v/>
      </c>
      <c r="AK19" s="296" t="str">
        <f t="shared" si="7"/>
        <v/>
      </c>
      <c r="AL19" s="99" t="str">
        <f t="shared" si="8"/>
        <v/>
      </c>
      <c r="AN19" s="290" t="b">
        <f t="shared" si="9"/>
        <v>0</v>
      </c>
    </row>
    <row r="20" spans="1:40">
      <c r="A20" s="79"/>
      <c r="B20" s="85"/>
      <c r="C20" s="79"/>
      <c r="D20" s="132"/>
      <c r="E20" s="132"/>
      <c r="F20" s="85"/>
      <c r="G20" s="85" t="str">
        <f>+IFERROR(VLOOKUP(F20,Listas!$B:$C,2,0),"")</f>
        <v/>
      </c>
      <c r="H20" s="85"/>
      <c r="I20" s="85"/>
      <c r="J20" s="85"/>
      <c r="K20" s="79"/>
      <c r="L20" s="79"/>
      <c r="M20" s="82"/>
      <c r="N20" s="79"/>
      <c r="O20" s="132"/>
      <c r="P20" s="80"/>
      <c r="Q20" s="85"/>
      <c r="R20" s="85"/>
      <c r="S20" s="85"/>
      <c r="T20" s="85"/>
      <c r="U20" s="79"/>
      <c r="V20" s="85"/>
      <c r="W20" s="79"/>
      <c r="X20" s="86" t="str">
        <f t="shared" si="0"/>
        <v/>
      </c>
      <c r="Y20" s="87"/>
      <c r="Z20" s="88"/>
      <c r="AA20" s="223" t="str">
        <f t="shared" si="1"/>
        <v/>
      </c>
      <c r="AB20" s="85"/>
      <c r="AC20" s="85"/>
      <c r="AD20" s="85"/>
      <c r="AE20" s="85"/>
      <c r="AF20" s="90" t="str">
        <f t="shared" si="2"/>
        <v/>
      </c>
      <c r="AG20" s="91" t="str">
        <f t="shared" si="3"/>
        <v/>
      </c>
      <c r="AH20" s="92" t="str">
        <f t="shared" si="4"/>
        <v/>
      </c>
      <c r="AI20" s="93" t="str">
        <f t="shared" si="5"/>
        <v/>
      </c>
      <c r="AJ20" s="93" t="str">
        <f t="shared" si="6"/>
        <v/>
      </c>
      <c r="AK20" s="296" t="str">
        <f t="shared" si="7"/>
        <v/>
      </c>
      <c r="AL20" s="99" t="str">
        <f t="shared" si="8"/>
        <v/>
      </c>
      <c r="AN20" s="290" t="b">
        <f t="shared" si="9"/>
        <v>0</v>
      </c>
    </row>
    <row r="21" spans="1:40" ht="15.75" customHeight="1">
      <c r="A21" s="79"/>
      <c r="B21" s="85"/>
      <c r="C21" s="79"/>
      <c r="D21" s="132"/>
      <c r="E21" s="132"/>
      <c r="F21" s="85"/>
      <c r="G21" s="85" t="str">
        <f>+IFERROR(VLOOKUP(F21,Listas!$B:$C,2,0),"")</f>
        <v/>
      </c>
      <c r="H21" s="85"/>
      <c r="I21" s="85"/>
      <c r="J21" s="85"/>
      <c r="K21" s="79"/>
      <c r="L21" s="79"/>
      <c r="M21" s="82"/>
      <c r="N21" s="79"/>
      <c r="O21" s="132"/>
      <c r="P21" s="80"/>
      <c r="Q21" s="85"/>
      <c r="R21" s="85"/>
      <c r="S21" s="85"/>
      <c r="T21" s="85"/>
      <c r="U21" s="79"/>
      <c r="V21" s="85"/>
      <c r="W21" s="79"/>
      <c r="X21" s="86" t="str">
        <f t="shared" si="0"/>
        <v/>
      </c>
      <c r="Y21" s="87"/>
      <c r="Z21" s="88"/>
      <c r="AA21" s="223" t="str">
        <f t="shared" si="1"/>
        <v/>
      </c>
      <c r="AB21" s="85"/>
      <c r="AC21" s="85"/>
      <c r="AD21" s="85"/>
      <c r="AE21" s="85"/>
      <c r="AF21" s="90" t="str">
        <f t="shared" si="2"/>
        <v/>
      </c>
      <c r="AG21" s="91" t="str">
        <f t="shared" si="3"/>
        <v/>
      </c>
      <c r="AH21" s="92" t="str">
        <f t="shared" si="4"/>
        <v/>
      </c>
      <c r="AI21" s="93" t="str">
        <f t="shared" si="5"/>
        <v/>
      </c>
      <c r="AJ21" s="93" t="str">
        <f t="shared" si="6"/>
        <v/>
      </c>
      <c r="AK21" s="296" t="str">
        <f t="shared" si="7"/>
        <v/>
      </c>
      <c r="AL21" s="99" t="str">
        <f t="shared" si="8"/>
        <v/>
      </c>
      <c r="AN21" s="290" t="b">
        <f t="shared" si="9"/>
        <v>0</v>
      </c>
    </row>
    <row r="22" spans="1:40" ht="15.75" customHeight="1">
      <c r="A22" s="79"/>
      <c r="B22" s="85"/>
      <c r="C22" s="79"/>
      <c r="D22" s="132"/>
      <c r="E22" s="132"/>
      <c r="F22" s="85"/>
      <c r="G22" s="85" t="str">
        <f>+IFERROR(VLOOKUP(F22,Listas!$B:$C,2,0),"")</f>
        <v/>
      </c>
      <c r="H22" s="85"/>
      <c r="I22" s="85"/>
      <c r="J22" s="85"/>
      <c r="K22" s="79"/>
      <c r="L22" s="79"/>
      <c r="M22" s="82"/>
      <c r="N22" s="79"/>
      <c r="O22" s="132"/>
      <c r="P22" s="80"/>
      <c r="Q22" s="85"/>
      <c r="R22" s="85"/>
      <c r="S22" s="85"/>
      <c r="T22" s="85"/>
      <c r="U22" s="79"/>
      <c r="V22" s="85"/>
      <c r="W22" s="79"/>
      <c r="X22" s="86" t="str">
        <f t="shared" si="0"/>
        <v/>
      </c>
      <c r="Y22" s="87"/>
      <c r="Z22" s="88"/>
      <c r="AA22" s="223" t="str">
        <f t="shared" si="1"/>
        <v/>
      </c>
      <c r="AB22" s="85"/>
      <c r="AC22" s="85"/>
      <c r="AD22" s="85"/>
      <c r="AE22" s="85"/>
      <c r="AF22" s="90" t="str">
        <f t="shared" si="2"/>
        <v/>
      </c>
      <c r="AG22" s="91" t="str">
        <f t="shared" si="3"/>
        <v/>
      </c>
      <c r="AH22" s="92" t="str">
        <f t="shared" si="4"/>
        <v/>
      </c>
      <c r="AI22" s="93" t="str">
        <f t="shared" si="5"/>
        <v/>
      </c>
      <c r="AJ22" s="93" t="str">
        <f t="shared" si="6"/>
        <v/>
      </c>
      <c r="AK22" s="296" t="str">
        <f t="shared" si="7"/>
        <v/>
      </c>
      <c r="AL22" s="99" t="str">
        <f t="shared" si="8"/>
        <v/>
      </c>
      <c r="AN22" s="290" t="b">
        <f t="shared" si="9"/>
        <v>0</v>
      </c>
    </row>
    <row r="23" spans="1:40" ht="15.75" customHeight="1">
      <c r="A23" s="79"/>
      <c r="B23" s="85"/>
      <c r="C23" s="79"/>
      <c r="D23" s="132"/>
      <c r="E23" s="132"/>
      <c r="F23" s="85"/>
      <c r="G23" s="85" t="str">
        <f>+IFERROR(VLOOKUP(F23,Listas!$B:$C,2,0),"")</f>
        <v/>
      </c>
      <c r="H23" s="85"/>
      <c r="I23" s="85"/>
      <c r="J23" s="85"/>
      <c r="K23" s="79"/>
      <c r="L23" s="79"/>
      <c r="M23" s="82"/>
      <c r="N23" s="79"/>
      <c r="O23" s="132"/>
      <c r="P23" s="80"/>
      <c r="Q23" s="85"/>
      <c r="R23" s="85"/>
      <c r="S23" s="85"/>
      <c r="T23" s="85"/>
      <c r="U23" s="79"/>
      <c r="V23" s="85"/>
      <c r="W23" s="79"/>
      <c r="X23" s="86" t="str">
        <f t="shared" si="0"/>
        <v/>
      </c>
      <c r="Y23" s="87"/>
      <c r="Z23" s="88"/>
      <c r="AA23" s="223" t="str">
        <f t="shared" si="1"/>
        <v/>
      </c>
      <c r="AB23" s="85"/>
      <c r="AC23" s="85"/>
      <c r="AD23" s="85"/>
      <c r="AE23" s="85"/>
      <c r="AF23" s="90" t="str">
        <f t="shared" si="2"/>
        <v/>
      </c>
      <c r="AG23" s="91" t="str">
        <f t="shared" si="3"/>
        <v/>
      </c>
      <c r="AH23" s="92" t="str">
        <f t="shared" si="4"/>
        <v/>
      </c>
      <c r="AI23" s="93" t="str">
        <f t="shared" si="5"/>
        <v/>
      </c>
      <c r="AJ23" s="93" t="str">
        <f t="shared" si="6"/>
        <v/>
      </c>
      <c r="AK23" s="296" t="str">
        <f t="shared" si="7"/>
        <v/>
      </c>
      <c r="AL23" s="99" t="str">
        <f t="shared" si="8"/>
        <v/>
      </c>
      <c r="AN23" s="290" t="b">
        <f t="shared" si="9"/>
        <v>0</v>
      </c>
    </row>
    <row r="24" spans="1:40" ht="15.75" customHeight="1">
      <c r="A24" s="79"/>
      <c r="B24" s="85"/>
      <c r="C24" s="79"/>
      <c r="D24" s="132"/>
      <c r="E24" s="132"/>
      <c r="F24" s="85"/>
      <c r="G24" s="85" t="str">
        <f>+IFERROR(VLOOKUP(F24,Listas!$B:$C,2,0),"")</f>
        <v/>
      </c>
      <c r="H24" s="85"/>
      <c r="I24" s="85"/>
      <c r="J24" s="85"/>
      <c r="K24" s="79"/>
      <c r="L24" s="79"/>
      <c r="M24" s="82"/>
      <c r="N24" s="79"/>
      <c r="O24" s="132"/>
      <c r="P24" s="80"/>
      <c r="Q24" s="85"/>
      <c r="R24" s="85"/>
      <c r="S24" s="85"/>
      <c r="T24" s="85"/>
      <c r="U24" s="79"/>
      <c r="V24" s="85"/>
      <c r="W24" s="79"/>
      <c r="X24" s="86" t="str">
        <f t="shared" si="0"/>
        <v/>
      </c>
      <c r="Y24" s="87"/>
      <c r="Z24" s="88"/>
      <c r="AA24" s="223" t="str">
        <f t="shared" si="1"/>
        <v/>
      </c>
      <c r="AB24" s="85"/>
      <c r="AC24" s="85"/>
      <c r="AD24" s="85"/>
      <c r="AE24" s="85"/>
      <c r="AF24" s="90" t="str">
        <f t="shared" si="2"/>
        <v/>
      </c>
      <c r="AG24" s="91" t="str">
        <f t="shared" si="3"/>
        <v/>
      </c>
      <c r="AH24" s="92" t="str">
        <f t="shared" si="4"/>
        <v/>
      </c>
      <c r="AI24" s="93" t="str">
        <f t="shared" si="5"/>
        <v/>
      </c>
      <c r="AJ24" s="93" t="str">
        <f t="shared" si="6"/>
        <v/>
      </c>
      <c r="AK24" s="296" t="str">
        <f t="shared" si="7"/>
        <v/>
      </c>
      <c r="AL24" s="99" t="str">
        <f t="shared" si="8"/>
        <v/>
      </c>
      <c r="AN24" s="290" t="b">
        <f t="shared" si="9"/>
        <v>0</v>
      </c>
    </row>
    <row r="25" spans="1:40" ht="15.75" customHeight="1">
      <c r="A25" s="79"/>
      <c r="B25" s="85"/>
      <c r="C25" s="79"/>
      <c r="D25" s="132"/>
      <c r="E25" s="132"/>
      <c r="F25" s="85"/>
      <c r="G25" s="85" t="str">
        <f>+IFERROR(VLOOKUP(F25,Listas!$B:$C,2,0),"")</f>
        <v/>
      </c>
      <c r="H25" s="85"/>
      <c r="I25" s="85"/>
      <c r="J25" s="85"/>
      <c r="K25" s="79"/>
      <c r="L25" s="79"/>
      <c r="M25" s="82"/>
      <c r="N25" s="79"/>
      <c r="O25" s="132"/>
      <c r="P25" s="80"/>
      <c r="Q25" s="85"/>
      <c r="R25" s="85"/>
      <c r="S25" s="85"/>
      <c r="T25" s="85"/>
      <c r="U25" s="79"/>
      <c r="V25" s="85"/>
      <c r="W25" s="79"/>
      <c r="X25" s="86" t="str">
        <f t="shared" si="0"/>
        <v/>
      </c>
      <c r="Y25" s="87"/>
      <c r="Z25" s="88"/>
      <c r="AA25" s="223" t="str">
        <f t="shared" si="1"/>
        <v/>
      </c>
      <c r="AB25" s="85"/>
      <c r="AC25" s="85"/>
      <c r="AD25" s="85"/>
      <c r="AE25" s="85"/>
      <c r="AF25" s="90" t="str">
        <f t="shared" si="2"/>
        <v/>
      </c>
      <c r="AG25" s="91" t="str">
        <f t="shared" si="3"/>
        <v/>
      </c>
      <c r="AH25" s="92" t="str">
        <f t="shared" si="4"/>
        <v/>
      </c>
      <c r="AI25" s="93" t="str">
        <f t="shared" si="5"/>
        <v/>
      </c>
      <c r="AJ25" s="93" t="str">
        <f t="shared" si="6"/>
        <v/>
      </c>
      <c r="AK25" s="296" t="str">
        <f t="shared" si="7"/>
        <v/>
      </c>
      <c r="AL25" s="99" t="str">
        <f t="shared" si="8"/>
        <v/>
      </c>
      <c r="AN25" s="290" t="b">
        <f t="shared" si="9"/>
        <v>0</v>
      </c>
    </row>
    <row r="26" spans="1:40" ht="15.75" customHeight="1">
      <c r="A26" s="79"/>
      <c r="B26" s="85"/>
      <c r="C26" s="79"/>
      <c r="D26" s="132"/>
      <c r="E26" s="132"/>
      <c r="F26" s="85"/>
      <c r="G26" s="85" t="str">
        <f>+IFERROR(VLOOKUP(F26,Listas!$B:$C,2,0),"")</f>
        <v/>
      </c>
      <c r="H26" s="85"/>
      <c r="I26" s="85"/>
      <c r="J26" s="85"/>
      <c r="K26" s="79"/>
      <c r="L26" s="79"/>
      <c r="M26" s="82"/>
      <c r="N26" s="79"/>
      <c r="O26" s="132"/>
      <c r="P26" s="80"/>
      <c r="Q26" s="85"/>
      <c r="R26" s="85"/>
      <c r="S26" s="85"/>
      <c r="T26" s="85"/>
      <c r="U26" s="79"/>
      <c r="V26" s="85"/>
      <c r="W26" s="79"/>
      <c r="X26" s="86" t="str">
        <f t="shared" si="0"/>
        <v/>
      </c>
      <c r="Y26" s="87"/>
      <c r="Z26" s="88"/>
      <c r="AA26" s="223" t="str">
        <f t="shared" si="1"/>
        <v/>
      </c>
      <c r="AB26" s="85"/>
      <c r="AC26" s="85"/>
      <c r="AD26" s="85"/>
      <c r="AE26" s="85"/>
      <c r="AF26" s="90" t="str">
        <f t="shared" si="2"/>
        <v/>
      </c>
      <c r="AG26" s="91" t="str">
        <f t="shared" si="3"/>
        <v/>
      </c>
      <c r="AH26" s="92" t="str">
        <f t="shared" si="4"/>
        <v/>
      </c>
      <c r="AI26" s="93" t="str">
        <f t="shared" si="5"/>
        <v/>
      </c>
      <c r="AJ26" s="93" t="str">
        <f t="shared" si="6"/>
        <v/>
      </c>
      <c r="AK26" s="296" t="str">
        <f t="shared" si="7"/>
        <v/>
      </c>
      <c r="AL26" s="99" t="str">
        <f t="shared" si="8"/>
        <v/>
      </c>
      <c r="AN26" s="290" t="b">
        <f t="shared" si="9"/>
        <v>0</v>
      </c>
    </row>
    <row r="27" spans="1:40" ht="15.75" customHeight="1">
      <c r="A27" s="79"/>
      <c r="B27" s="85"/>
      <c r="C27" s="79"/>
      <c r="D27" s="132"/>
      <c r="E27" s="132"/>
      <c r="F27" s="85"/>
      <c r="G27" s="85" t="str">
        <f>+IFERROR(VLOOKUP(F27,Listas!$B:$C,2,0),"")</f>
        <v/>
      </c>
      <c r="H27" s="85"/>
      <c r="I27" s="85"/>
      <c r="J27" s="85"/>
      <c r="K27" s="79"/>
      <c r="L27" s="79"/>
      <c r="M27" s="82"/>
      <c r="N27" s="79"/>
      <c r="O27" s="132"/>
      <c r="P27" s="80"/>
      <c r="Q27" s="85"/>
      <c r="R27" s="85"/>
      <c r="S27" s="85"/>
      <c r="T27" s="85"/>
      <c r="U27" s="79"/>
      <c r="V27" s="85"/>
      <c r="W27" s="79"/>
      <c r="X27" s="86" t="str">
        <f t="shared" si="0"/>
        <v/>
      </c>
      <c r="Y27" s="87"/>
      <c r="Z27" s="88"/>
      <c r="AA27" s="223" t="str">
        <f t="shared" si="1"/>
        <v/>
      </c>
      <c r="AB27" s="85"/>
      <c r="AC27" s="85"/>
      <c r="AD27" s="85"/>
      <c r="AE27" s="85"/>
      <c r="AF27" s="90" t="str">
        <f t="shared" si="2"/>
        <v/>
      </c>
      <c r="AG27" s="91" t="str">
        <f t="shared" si="3"/>
        <v/>
      </c>
      <c r="AH27" s="92" t="str">
        <f t="shared" si="4"/>
        <v/>
      </c>
      <c r="AI27" s="93" t="str">
        <f t="shared" si="5"/>
        <v/>
      </c>
      <c r="AJ27" s="93" t="str">
        <f t="shared" si="6"/>
        <v/>
      </c>
      <c r="AK27" s="296" t="str">
        <f t="shared" si="7"/>
        <v/>
      </c>
      <c r="AL27" s="99" t="str">
        <f t="shared" si="8"/>
        <v/>
      </c>
      <c r="AN27" s="290" t="b">
        <f t="shared" si="9"/>
        <v>0</v>
      </c>
    </row>
    <row r="28" spans="1:40" ht="15.75" customHeight="1">
      <c r="A28" s="79"/>
      <c r="B28" s="85"/>
      <c r="C28" s="79"/>
      <c r="D28" s="132"/>
      <c r="E28" s="132"/>
      <c r="F28" s="85"/>
      <c r="G28" s="85" t="str">
        <f>+IFERROR(VLOOKUP(F28,Listas!$B:$C,2,0),"")</f>
        <v/>
      </c>
      <c r="H28" s="85"/>
      <c r="I28" s="85"/>
      <c r="J28" s="85"/>
      <c r="K28" s="79"/>
      <c r="L28" s="79"/>
      <c r="M28" s="82"/>
      <c r="N28" s="79"/>
      <c r="O28" s="132"/>
      <c r="P28" s="80"/>
      <c r="Q28" s="85"/>
      <c r="R28" s="85"/>
      <c r="S28" s="85"/>
      <c r="T28" s="85"/>
      <c r="U28" s="79"/>
      <c r="V28" s="85"/>
      <c r="W28" s="79"/>
      <c r="X28" s="86" t="str">
        <f t="shared" si="0"/>
        <v/>
      </c>
      <c r="Y28" s="87"/>
      <c r="Z28" s="88"/>
      <c r="AA28" s="223" t="str">
        <f t="shared" si="1"/>
        <v/>
      </c>
      <c r="AB28" s="85"/>
      <c r="AC28" s="85"/>
      <c r="AD28" s="85"/>
      <c r="AE28" s="85"/>
      <c r="AF28" s="90" t="str">
        <f t="shared" si="2"/>
        <v/>
      </c>
      <c r="AG28" s="91" t="str">
        <f t="shared" si="3"/>
        <v/>
      </c>
      <c r="AH28" s="92" t="str">
        <f t="shared" si="4"/>
        <v/>
      </c>
      <c r="AI28" s="93" t="str">
        <f t="shared" si="5"/>
        <v/>
      </c>
      <c r="AJ28" s="93" t="str">
        <f t="shared" si="6"/>
        <v/>
      </c>
      <c r="AK28" s="296" t="str">
        <f t="shared" si="7"/>
        <v/>
      </c>
      <c r="AL28" s="99" t="str">
        <f t="shared" si="8"/>
        <v/>
      </c>
      <c r="AN28" s="290" t="b">
        <f t="shared" si="9"/>
        <v>0</v>
      </c>
    </row>
    <row r="29" spans="1:40" ht="15.75" customHeight="1">
      <c r="A29" s="79"/>
      <c r="B29" s="85"/>
      <c r="C29" s="79"/>
      <c r="D29" s="132"/>
      <c r="E29" s="132"/>
      <c r="F29" s="85"/>
      <c r="G29" s="85" t="str">
        <f>+IFERROR(VLOOKUP(F29,Listas!$B:$C,2,0),"")</f>
        <v/>
      </c>
      <c r="H29" s="85"/>
      <c r="I29" s="85"/>
      <c r="J29" s="85"/>
      <c r="K29" s="79"/>
      <c r="L29" s="79"/>
      <c r="M29" s="82"/>
      <c r="N29" s="79"/>
      <c r="O29" s="132"/>
      <c r="P29" s="80"/>
      <c r="Q29" s="85"/>
      <c r="R29" s="85"/>
      <c r="S29" s="85"/>
      <c r="T29" s="85"/>
      <c r="U29" s="79"/>
      <c r="V29" s="85"/>
      <c r="W29" s="79"/>
      <c r="X29" s="86" t="str">
        <f t="shared" si="0"/>
        <v/>
      </c>
      <c r="Y29" s="87"/>
      <c r="Z29" s="88"/>
      <c r="AA29" s="223" t="str">
        <f t="shared" si="1"/>
        <v/>
      </c>
      <c r="AB29" s="85"/>
      <c r="AC29" s="85"/>
      <c r="AD29" s="85"/>
      <c r="AE29" s="85"/>
      <c r="AF29" s="90" t="str">
        <f t="shared" si="2"/>
        <v/>
      </c>
      <c r="AG29" s="91" t="str">
        <f t="shared" si="3"/>
        <v/>
      </c>
      <c r="AH29" s="92" t="str">
        <f t="shared" si="4"/>
        <v/>
      </c>
      <c r="AI29" s="93" t="str">
        <f t="shared" si="5"/>
        <v/>
      </c>
      <c r="AJ29" s="93" t="str">
        <f t="shared" si="6"/>
        <v/>
      </c>
      <c r="AK29" s="296" t="str">
        <f t="shared" si="7"/>
        <v/>
      </c>
      <c r="AL29" s="99" t="str">
        <f t="shared" si="8"/>
        <v/>
      </c>
      <c r="AN29" s="290" t="b">
        <f t="shared" si="9"/>
        <v>0</v>
      </c>
    </row>
    <row r="30" spans="1:40" ht="15.75" customHeight="1">
      <c r="A30" s="79"/>
      <c r="B30" s="85"/>
      <c r="C30" s="79"/>
      <c r="D30" s="132"/>
      <c r="E30" s="132"/>
      <c r="F30" s="85"/>
      <c r="G30" s="85" t="str">
        <f>+IFERROR(VLOOKUP(F30,Listas!$B:$C,2,0),"")</f>
        <v/>
      </c>
      <c r="H30" s="85"/>
      <c r="I30" s="85"/>
      <c r="J30" s="85"/>
      <c r="K30" s="79"/>
      <c r="L30" s="79"/>
      <c r="M30" s="82"/>
      <c r="N30" s="79"/>
      <c r="O30" s="132"/>
      <c r="P30" s="80"/>
      <c r="Q30" s="85"/>
      <c r="R30" s="85"/>
      <c r="S30" s="85"/>
      <c r="T30" s="85"/>
      <c r="U30" s="79"/>
      <c r="V30" s="85"/>
      <c r="W30" s="79"/>
      <c r="X30" s="86" t="str">
        <f t="shared" si="0"/>
        <v/>
      </c>
      <c r="Y30" s="87"/>
      <c r="Z30" s="88"/>
      <c r="AA30" s="223" t="str">
        <f t="shared" si="1"/>
        <v/>
      </c>
      <c r="AB30" s="85"/>
      <c r="AC30" s="85"/>
      <c r="AD30" s="85"/>
      <c r="AE30" s="85"/>
      <c r="AF30" s="90" t="str">
        <f t="shared" si="2"/>
        <v/>
      </c>
      <c r="AG30" s="91" t="str">
        <f t="shared" si="3"/>
        <v/>
      </c>
      <c r="AH30" s="92" t="str">
        <f t="shared" si="4"/>
        <v/>
      </c>
      <c r="AI30" s="93" t="str">
        <f t="shared" si="5"/>
        <v/>
      </c>
      <c r="AJ30" s="93" t="str">
        <f t="shared" si="6"/>
        <v/>
      </c>
      <c r="AK30" s="296" t="str">
        <f t="shared" si="7"/>
        <v/>
      </c>
      <c r="AL30" s="99" t="str">
        <f t="shared" si="8"/>
        <v/>
      </c>
      <c r="AN30" s="290" t="b">
        <f t="shared" si="9"/>
        <v>0</v>
      </c>
    </row>
    <row r="31" spans="1:40" ht="15.75" customHeight="1">
      <c r="A31" s="79"/>
      <c r="B31" s="85"/>
      <c r="C31" s="79"/>
      <c r="D31" s="132"/>
      <c r="E31" s="132"/>
      <c r="F31" s="85"/>
      <c r="G31" s="85" t="str">
        <f>+IFERROR(VLOOKUP(F31,Listas!$B:$C,2,0),"")</f>
        <v/>
      </c>
      <c r="H31" s="85"/>
      <c r="I31" s="85"/>
      <c r="J31" s="85"/>
      <c r="K31" s="79"/>
      <c r="L31" s="79"/>
      <c r="M31" s="82"/>
      <c r="N31" s="79"/>
      <c r="O31" s="132"/>
      <c r="P31" s="80"/>
      <c r="Q31" s="85"/>
      <c r="R31" s="85"/>
      <c r="S31" s="85"/>
      <c r="T31" s="85"/>
      <c r="U31" s="79"/>
      <c r="V31" s="85"/>
      <c r="W31" s="79"/>
      <c r="X31" s="86" t="str">
        <f t="shared" si="0"/>
        <v/>
      </c>
      <c r="Y31" s="87"/>
      <c r="Z31" s="88"/>
      <c r="AA31" s="223" t="str">
        <f t="shared" si="1"/>
        <v/>
      </c>
      <c r="AB31" s="85"/>
      <c r="AC31" s="85"/>
      <c r="AD31" s="85"/>
      <c r="AE31" s="85"/>
      <c r="AF31" s="90" t="str">
        <f t="shared" si="2"/>
        <v/>
      </c>
      <c r="AG31" s="91" t="str">
        <f t="shared" si="3"/>
        <v/>
      </c>
      <c r="AH31" s="92" t="str">
        <f t="shared" si="4"/>
        <v/>
      </c>
      <c r="AI31" s="93" t="str">
        <f t="shared" si="5"/>
        <v/>
      </c>
      <c r="AJ31" s="93" t="str">
        <f t="shared" si="6"/>
        <v/>
      </c>
      <c r="AK31" s="296" t="str">
        <f t="shared" si="7"/>
        <v/>
      </c>
      <c r="AL31" s="99" t="str">
        <f t="shared" si="8"/>
        <v/>
      </c>
      <c r="AN31" s="290" t="b">
        <f t="shared" si="9"/>
        <v>0</v>
      </c>
    </row>
    <row r="32" spans="1:40" ht="15.75" customHeight="1">
      <c r="A32" s="79"/>
      <c r="B32" s="85"/>
      <c r="C32" s="79"/>
      <c r="D32" s="132"/>
      <c r="E32" s="132"/>
      <c r="F32" s="85"/>
      <c r="G32" s="85" t="str">
        <f>+IFERROR(VLOOKUP(F32,Listas!$B:$C,2,0),"")</f>
        <v/>
      </c>
      <c r="H32" s="85"/>
      <c r="I32" s="85"/>
      <c r="J32" s="85"/>
      <c r="K32" s="79"/>
      <c r="L32" s="79"/>
      <c r="M32" s="82"/>
      <c r="N32" s="79"/>
      <c r="O32" s="132"/>
      <c r="P32" s="80"/>
      <c r="Q32" s="85"/>
      <c r="R32" s="85"/>
      <c r="S32" s="85"/>
      <c r="T32" s="85"/>
      <c r="U32" s="79"/>
      <c r="V32" s="85"/>
      <c r="W32" s="79"/>
      <c r="X32" s="86" t="str">
        <f t="shared" si="0"/>
        <v/>
      </c>
      <c r="Y32" s="87"/>
      <c r="Z32" s="88"/>
      <c r="AA32" s="223" t="str">
        <f t="shared" si="1"/>
        <v/>
      </c>
      <c r="AB32" s="85"/>
      <c r="AC32" s="85"/>
      <c r="AD32" s="85"/>
      <c r="AE32" s="85"/>
      <c r="AF32" s="90" t="str">
        <f t="shared" si="2"/>
        <v/>
      </c>
      <c r="AG32" s="91" t="str">
        <f t="shared" si="3"/>
        <v/>
      </c>
      <c r="AH32" s="92" t="str">
        <f t="shared" si="4"/>
        <v/>
      </c>
      <c r="AI32" s="93" t="str">
        <f t="shared" si="5"/>
        <v/>
      </c>
      <c r="AJ32" s="93" t="str">
        <f t="shared" si="6"/>
        <v/>
      </c>
      <c r="AK32" s="296" t="str">
        <f t="shared" si="7"/>
        <v/>
      </c>
      <c r="AL32" s="99" t="str">
        <f t="shared" si="8"/>
        <v/>
      </c>
      <c r="AN32" s="290" t="b">
        <f t="shared" si="9"/>
        <v>0</v>
      </c>
    </row>
    <row r="33" spans="1:40" ht="15.75" customHeight="1">
      <c r="A33" s="79"/>
      <c r="B33" s="85"/>
      <c r="C33" s="79"/>
      <c r="D33" s="132"/>
      <c r="E33" s="132"/>
      <c r="F33" s="85"/>
      <c r="G33" s="85" t="str">
        <f>+IFERROR(VLOOKUP(F33,Listas!$B:$C,2,0),"")</f>
        <v/>
      </c>
      <c r="H33" s="85"/>
      <c r="I33" s="85"/>
      <c r="J33" s="85"/>
      <c r="K33" s="79"/>
      <c r="L33" s="79"/>
      <c r="M33" s="82"/>
      <c r="N33" s="79"/>
      <c r="O33" s="132"/>
      <c r="P33" s="80"/>
      <c r="Q33" s="85"/>
      <c r="R33" s="85"/>
      <c r="S33" s="85"/>
      <c r="T33" s="85"/>
      <c r="U33" s="79"/>
      <c r="V33" s="85"/>
      <c r="W33" s="79"/>
      <c r="X33" s="86" t="str">
        <f t="shared" si="0"/>
        <v/>
      </c>
      <c r="Y33" s="87"/>
      <c r="Z33" s="88"/>
      <c r="AA33" s="223" t="str">
        <f t="shared" si="1"/>
        <v/>
      </c>
      <c r="AB33" s="85"/>
      <c r="AC33" s="85"/>
      <c r="AD33" s="85"/>
      <c r="AE33" s="85"/>
      <c r="AF33" s="90" t="str">
        <f t="shared" si="2"/>
        <v/>
      </c>
      <c r="AG33" s="91" t="str">
        <f t="shared" si="3"/>
        <v/>
      </c>
      <c r="AH33" s="92" t="str">
        <f t="shared" si="4"/>
        <v/>
      </c>
      <c r="AI33" s="93" t="str">
        <f t="shared" si="5"/>
        <v/>
      </c>
      <c r="AJ33" s="93" t="str">
        <f t="shared" si="6"/>
        <v/>
      </c>
      <c r="AK33" s="296" t="str">
        <f t="shared" si="7"/>
        <v/>
      </c>
      <c r="AL33" s="99" t="str">
        <f t="shared" si="8"/>
        <v/>
      </c>
      <c r="AN33" s="290" t="b">
        <f t="shared" si="9"/>
        <v>0</v>
      </c>
    </row>
    <row r="34" spans="1:40" ht="15.75" customHeight="1">
      <c r="A34" s="79"/>
      <c r="B34" s="85"/>
      <c r="C34" s="79"/>
      <c r="D34" s="132"/>
      <c r="E34" s="132"/>
      <c r="F34" s="85"/>
      <c r="G34" s="85" t="str">
        <f>+IFERROR(VLOOKUP(F34,Listas!$B:$C,2,0),"")</f>
        <v/>
      </c>
      <c r="H34" s="85"/>
      <c r="I34" s="85"/>
      <c r="J34" s="85"/>
      <c r="K34" s="79"/>
      <c r="L34" s="79"/>
      <c r="M34" s="82"/>
      <c r="N34" s="79"/>
      <c r="O34" s="132"/>
      <c r="P34" s="80"/>
      <c r="Q34" s="85"/>
      <c r="R34" s="85"/>
      <c r="S34" s="85"/>
      <c r="T34" s="85"/>
      <c r="U34" s="79"/>
      <c r="V34" s="85"/>
      <c r="W34" s="79"/>
      <c r="X34" s="86" t="str">
        <f t="shared" si="0"/>
        <v/>
      </c>
      <c r="Y34" s="87"/>
      <c r="Z34" s="88"/>
      <c r="AA34" s="223" t="str">
        <f t="shared" si="1"/>
        <v/>
      </c>
      <c r="AB34" s="85"/>
      <c r="AC34" s="85"/>
      <c r="AD34" s="85"/>
      <c r="AE34" s="85"/>
      <c r="AF34" s="90" t="str">
        <f t="shared" si="2"/>
        <v/>
      </c>
      <c r="AG34" s="91" t="str">
        <f t="shared" si="3"/>
        <v/>
      </c>
      <c r="AH34" s="92" t="str">
        <f t="shared" si="4"/>
        <v/>
      </c>
      <c r="AI34" s="93" t="str">
        <f t="shared" si="5"/>
        <v/>
      </c>
      <c r="AJ34" s="93" t="str">
        <f t="shared" si="6"/>
        <v/>
      </c>
      <c r="AK34" s="296" t="str">
        <f t="shared" si="7"/>
        <v/>
      </c>
      <c r="AL34" s="99" t="str">
        <f t="shared" si="8"/>
        <v/>
      </c>
      <c r="AN34" s="290" t="b">
        <f t="shared" si="9"/>
        <v>0</v>
      </c>
    </row>
    <row r="35" spans="1:40" ht="15.75" customHeight="1">
      <c r="A35" s="79"/>
      <c r="B35" s="85"/>
      <c r="C35" s="79"/>
      <c r="D35" s="132"/>
      <c r="E35" s="132"/>
      <c r="F35" s="85"/>
      <c r="G35" s="85" t="str">
        <f>+IFERROR(VLOOKUP(F35,Listas!$B:$C,2,0),"")</f>
        <v/>
      </c>
      <c r="H35" s="85"/>
      <c r="I35" s="85"/>
      <c r="J35" s="85"/>
      <c r="K35" s="79"/>
      <c r="L35" s="79"/>
      <c r="M35" s="82"/>
      <c r="N35" s="79"/>
      <c r="O35" s="132"/>
      <c r="P35" s="80"/>
      <c r="Q35" s="85"/>
      <c r="R35" s="85"/>
      <c r="S35" s="85"/>
      <c r="T35" s="85"/>
      <c r="U35" s="79"/>
      <c r="V35" s="85"/>
      <c r="W35" s="79"/>
      <c r="X35" s="86" t="str">
        <f t="shared" si="0"/>
        <v/>
      </c>
      <c r="Y35" s="87"/>
      <c r="Z35" s="88"/>
      <c r="AA35" s="223" t="str">
        <f t="shared" si="1"/>
        <v/>
      </c>
      <c r="AB35" s="85"/>
      <c r="AC35" s="85"/>
      <c r="AD35" s="85"/>
      <c r="AE35" s="85"/>
      <c r="AF35" s="90" t="str">
        <f t="shared" si="2"/>
        <v/>
      </c>
      <c r="AG35" s="91" t="str">
        <f t="shared" si="3"/>
        <v/>
      </c>
      <c r="AH35" s="92" t="str">
        <f t="shared" si="4"/>
        <v/>
      </c>
      <c r="AI35" s="93" t="str">
        <f t="shared" si="5"/>
        <v/>
      </c>
      <c r="AJ35" s="93" t="str">
        <f t="shared" si="6"/>
        <v/>
      </c>
      <c r="AK35" s="296" t="str">
        <f t="shared" si="7"/>
        <v/>
      </c>
      <c r="AL35" s="99" t="str">
        <f t="shared" si="8"/>
        <v/>
      </c>
      <c r="AN35" s="290" t="b">
        <f t="shared" si="9"/>
        <v>0</v>
      </c>
    </row>
    <row r="36" spans="1:40" ht="15.75" customHeight="1">
      <c r="A36" s="79"/>
      <c r="B36" s="85"/>
      <c r="C36" s="79"/>
      <c r="D36" s="132"/>
      <c r="E36" s="132"/>
      <c r="F36" s="85"/>
      <c r="G36" s="85" t="str">
        <f>+IFERROR(VLOOKUP(F36,Listas!$B:$C,2,0),"")</f>
        <v/>
      </c>
      <c r="H36" s="85"/>
      <c r="I36" s="85"/>
      <c r="J36" s="85"/>
      <c r="K36" s="79"/>
      <c r="L36" s="79"/>
      <c r="M36" s="82"/>
      <c r="N36" s="79"/>
      <c r="O36" s="132"/>
      <c r="P36" s="80"/>
      <c r="Q36" s="85"/>
      <c r="R36" s="85"/>
      <c r="S36" s="85"/>
      <c r="T36" s="85"/>
      <c r="U36" s="79"/>
      <c r="V36" s="85"/>
      <c r="W36" s="79"/>
      <c r="X36" s="86" t="str">
        <f t="shared" si="0"/>
        <v/>
      </c>
      <c r="Y36" s="87"/>
      <c r="Z36" s="88"/>
      <c r="AA36" s="223" t="str">
        <f t="shared" si="1"/>
        <v/>
      </c>
      <c r="AB36" s="85"/>
      <c r="AC36" s="85"/>
      <c r="AD36" s="85"/>
      <c r="AE36" s="85"/>
      <c r="AF36" s="90" t="str">
        <f t="shared" si="2"/>
        <v/>
      </c>
      <c r="AG36" s="91" t="str">
        <f t="shared" si="3"/>
        <v/>
      </c>
      <c r="AH36" s="92" t="str">
        <f t="shared" si="4"/>
        <v/>
      </c>
      <c r="AI36" s="93" t="str">
        <f t="shared" si="5"/>
        <v/>
      </c>
      <c r="AJ36" s="93" t="str">
        <f t="shared" si="6"/>
        <v/>
      </c>
      <c r="AK36" s="296" t="str">
        <f t="shared" si="7"/>
        <v/>
      </c>
      <c r="AL36" s="99" t="str">
        <f t="shared" si="8"/>
        <v/>
      </c>
      <c r="AN36" s="290" t="b">
        <f t="shared" si="9"/>
        <v>0</v>
      </c>
    </row>
    <row r="37" spans="1:40" ht="15.75" customHeight="1">
      <c r="A37" s="79"/>
      <c r="B37" s="85"/>
      <c r="C37" s="79"/>
      <c r="D37" s="132"/>
      <c r="E37" s="132"/>
      <c r="F37" s="85"/>
      <c r="G37" s="85" t="str">
        <f>+IFERROR(VLOOKUP(F37,Listas!$B:$C,2,0),"")</f>
        <v/>
      </c>
      <c r="H37" s="85"/>
      <c r="I37" s="85"/>
      <c r="J37" s="85"/>
      <c r="K37" s="79"/>
      <c r="L37" s="79"/>
      <c r="M37" s="82"/>
      <c r="N37" s="79"/>
      <c r="O37" s="132"/>
      <c r="P37" s="80"/>
      <c r="Q37" s="85"/>
      <c r="R37" s="85"/>
      <c r="S37" s="85"/>
      <c r="T37" s="85"/>
      <c r="U37" s="79"/>
      <c r="V37" s="85"/>
      <c r="W37" s="79"/>
      <c r="X37" s="86" t="str">
        <f t="shared" si="0"/>
        <v/>
      </c>
      <c r="Y37" s="87"/>
      <c r="Z37" s="88"/>
      <c r="AA37" s="223" t="str">
        <f t="shared" si="1"/>
        <v/>
      </c>
      <c r="AB37" s="85"/>
      <c r="AC37" s="85"/>
      <c r="AD37" s="85"/>
      <c r="AE37" s="85"/>
      <c r="AF37" s="90" t="str">
        <f t="shared" si="2"/>
        <v/>
      </c>
      <c r="AG37" s="91" t="str">
        <f t="shared" si="3"/>
        <v/>
      </c>
      <c r="AH37" s="92" t="str">
        <f t="shared" si="4"/>
        <v/>
      </c>
      <c r="AI37" s="93" t="str">
        <f t="shared" si="5"/>
        <v/>
      </c>
      <c r="AJ37" s="93" t="str">
        <f t="shared" si="6"/>
        <v/>
      </c>
      <c r="AK37" s="296" t="str">
        <f t="shared" si="7"/>
        <v/>
      </c>
      <c r="AL37" s="99" t="str">
        <f t="shared" si="8"/>
        <v/>
      </c>
      <c r="AN37" s="290" t="b">
        <f t="shared" si="9"/>
        <v>0</v>
      </c>
    </row>
    <row r="38" spans="1:40" ht="15.75" customHeight="1">
      <c r="A38" s="79"/>
      <c r="B38" s="85"/>
      <c r="C38" s="79"/>
      <c r="D38" s="132"/>
      <c r="E38" s="132"/>
      <c r="F38" s="85"/>
      <c r="G38" s="85" t="str">
        <f>+IFERROR(VLOOKUP(F38,Listas!$B:$C,2,0),"")</f>
        <v/>
      </c>
      <c r="H38" s="85"/>
      <c r="I38" s="85"/>
      <c r="J38" s="85"/>
      <c r="K38" s="79"/>
      <c r="L38" s="79"/>
      <c r="M38" s="82"/>
      <c r="N38" s="79"/>
      <c r="O38" s="132"/>
      <c r="P38" s="80"/>
      <c r="Q38" s="85"/>
      <c r="R38" s="85"/>
      <c r="S38" s="85"/>
      <c r="T38" s="85"/>
      <c r="U38" s="79"/>
      <c r="V38" s="85"/>
      <c r="W38" s="79"/>
      <c r="X38" s="86" t="str">
        <f t="shared" si="0"/>
        <v/>
      </c>
      <c r="Y38" s="87"/>
      <c r="Z38" s="88"/>
      <c r="AA38" s="223" t="str">
        <f t="shared" si="1"/>
        <v/>
      </c>
      <c r="AB38" s="85"/>
      <c r="AC38" s="85"/>
      <c r="AD38" s="85"/>
      <c r="AE38" s="85"/>
      <c r="AF38" s="90" t="str">
        <f t="shared" si="2"/>
        <v/>
      </c>
      <c r="AG38" s="91" t="str">
        <f t="shared" si="3"/>
        <v/>
      </c>
      <c r="AH38" s="92" t="str">
        <f t="shared" si="4"/>
        <v/>
      </c>
      <c r="AI38" s="93" t="str">
        <f t="shared" si="5"/>
        <v/>
      </c>
      <c r="AJ38" s="93" t="str">
        <f t="shared" si="6"/>
        <v/>
      </c>
      <c r="AK38" s="296" t="str">
        <f t="shared" si="7"/>
        <v/>
      </c>
      <c r="AL38" s="99" t="str">
        <f t="shared" si="8"/>
        <v/>
      </c>
      <c r="AN38" s="290" t="b">
        <f t="shared" si="9"/>
        <v>0</v>
      </c>
    </row>
    <row r="39" spans="1:40" ht="15.75" customHeight="1">
      <c r="A39" s="79"/>
      <c r="B39" s="85"/>
      <c r="C39" s="79"/>
      <c r="D39" s="132"/>
      <c r="E39" s="132"/>
      <c r="F39" s="85"/>
      <c r="G39" s="85" t="str">
        <f>+IFERROR(VLOOKUP(F39,Listas!$B:$C,2,0),"")</f>
        <v/>
      </c>
      <c r="H39" s="85"/>
      <c r="I39" s="85"/>
      <c r="J39" s="85"/>
      <c r="K39" s="79"/>
      <c r="L39" s="79"/>
      <c r="M39" s="82"/>
      <c r="N39" s="79"/>
      <c r="O39" s="132"/>
      <c r="P39" s="80"/>
      <c r="Q39" s="85"/>
      <c r="R39" s="85"/>
      <c r="S39" s="85"/>
      <c r="T39" s="85"/>
      <c r="U39" s="79"/>
      <c r="V39" s="85"/>
      <c r="W39" s="79"/>
      <c r="X39" s="86" t="str">
        <f t="shared" si="0"/>
        <v/>
      </c>
      <c r="Y39" s="87"/>
      <c r="Z39" s="88"/>
      <c r="AA39" s="223" t="str">
        <f t="shared" si="1"/>
        <v/>
      </c>
      <c r="AB39" s="85"/>
      <c r="AC39" s="85"/>
      <c r="AD39" s="85"/>
      <c r="AE39" s="85"/>
      <c r="AF39" s="90" t="str">
        <f t="shared" si="2"/>
        <v/>
      </c>
      <c r="AG39" s="91" t="str">
        <f t="shared" si="3"/>
        <v/>
      </c>
      <c r="AH39" s="92" t="str">
        <f t="shared" si="4"/>
        <v/>
      </c>
      <c r="AI39" s="93" t="str">
        <f t="shared" si="5"/>
        <v/>
      </c>
      <c r="AJ39" s="93" t="str">
        <f t="shared" si="6"/>
        <v/>
      </c>
      <c r="AK39" s="296" t="str">
        <f t="shared" si="7"/>
        <v/>
      </c>
      <c r="AL39" s="99" t="str">
        <f t="shared" si="8"/>
        <v/>
      </c>
      <c r="AN39" s="290" t="b">
        <f t="shared" si="9"/>
        <v>0</v>
      </c>
    </row>
    <row r="40" spans="1:40" ht="15.75" customHeight="1">
      <c r="A40" s="79"/>
      <c r="B40" s="85"/>
      <c r="C40" s="79"/>
      <c r="D40" s="132"/>
      <c r="E40" s="132"/>
      <c r="F40" s="85"/>
      <c r="G40" s="85" t="str">
        <f>+IFERROR(VLOOKUP(F40,Listas!$B:$C,2,0),"")</f>
        <v/>
      </c>
      <c r="H40" s="85"/>
      <c r="I40" s="85"/>
      <c r="J40" s="85"/>
      <c r="K40" s="79"/>
      <c r="L40" s="79"/>
      <c r="M40" s="82"/>
      <c r="N40" s="79"/>
      <c r="O40" s="132"/>
      <c r="P40" s="80"/>
      <c r="Q40" s="85"/>
      <c r="R40" s="85"/>
      <c r="S40" s="85"/>
      <c r="T40" s="85"/>
      <c r="U40" s="79"/>
      <c r="V40" s="85"/>
      <c r="W40" s="79"/>
      <c r="X40" s="86" t="str">
        <f t="shared" si="0"/>
        <v/>
      </c>
      <c r="Y40" s="87"/>
      <c r="Z40" s="88"/>
      <c r="AA40" s="223" t="str">
        <f t="shared" si="1"/>
        <v/>
      </c>
      <c r="AB40" s="85"/>
      <c r="AC40" s="85"/>
      <c r="AD40" s="85"/>
      <c r="AE40" s="85"/>
      <c r="AF40" s="90" t="str">
        <f t="shared" si="2"/>
        <v/>
      </c>
      <c r="AG40" s="91" t="str">
        <f t="shared" si="3"/>
        <v/>
      </c>
      <c r="AH40" s="92" t="str">
        <f t="shared" si="4"/>
        <v/>
      </c>
      <c r="AI40" s="93" t="str">
        <f t="shared" si="5"/>
        <v/>
      </c>
      <c r="AJ40" s="93" t="str">
        <f t="shared" si="6"/>
        <v/>
      </c>
      <c r="AK40" s="296" t="str">
        <f t="shared" si="7"/>
        <v/>
      </c>
      <c r="AL40" s="99" t="str">
        <f t="shared" si="8"/>
        <v/>
      </c>
      <c r="AN40" s="290" t="b">
        <f t="shared" si="9"/>
        <v>0</v>
      </c>
    </row>
    <row r="41" spans="1:40" ht="15.75" customHeight="1">
      <c r="A41" s="79"/>
      <c r="B41" s="85"/>
      <c r="C41" s="79"/>
      <c r="D41" s="132"/>
      <c r="E41" s="132"/>
      <c r="F41" s="85"/>
      <c r="G41" s="85" t="str">
        <f>+IFERROR(VLOOKUP(F41,Listas!$B:$C,2,0),"")</f>
        <v/>
      </c>
      <c r="H41" s="85"/>
      <c r="I41" s="85"/>
      <c r="J41" s="85"/>
      <c r="K41" s="79"/>
      <c r="L41" s="79"/>
      <c r="M41" s="82"/>
      <c r="N41" s="79"/>
      <c r="O41" s="132"/>
      <c r="P41" s="80"/>
      <c r="Q41" s="85"/>
      <c r="R41" s="85"/>
      <c r="S41" s="85"/>
      <c r="T41" s="85"/>
      <c r="U41" s="79"/>
      <c r="V41" s="85"/>
      <c r="W41" s="79"/>
      <c r="X41" s="86" t="str">
        <f t="shared" si="0"/>
        <v/>
      </c>
      <c r="Y41" s="87"/>
      <c r="Z41" s="88"/>
      <c r="AA41" s="223" t="str">
        <f t="shared" si="1"/>
        <v/>
      </c>
      <c r="AB41" s="85"/>
      <c r="AC41" s="85"/>
      <c r="AD41" s="85"/>
      <c r="AE41" s="85"/>
      <c r="AF41" s="90" t="str">
        <f t="shared" si="2"/>
        <v/>
      </c>
      <c r="AG41" s="91" t="str">
        <f t="shared" si="3"/>
        <v/>
      </c>
      <c r="AH41" s="92" t="str">
        <f t="shared" si="4"/>
        <v/>
      </c>
      <c r="AI41" s="93" t="str">
        <f t="shared" si="5"/>
        <v/>
      </c>
      <c r="AJ41" s="93" t="str">
        <f t="shared" si="6"/>
        <v/>
      </c>
      <c r="AK41" s="296" t="str">
        <f t="shared" si="7"/>
        <v/>
      </c>
      <c r="AL41" s="99" t="str">
        <f t="shared" si="8"/>
        <v/>
      </c>
      <c r="AN41" s="290" t="b">
        <f t="shared" si="9"/>
        <v>0</v>
      </c>
    </row>
    <row r="42" spans="1:40" ht="15.75" customHeight="1">
      <c r="A42" s="79"/>
      <c r="B42" s="85"/>
      <c r="C42" s="79"/>
      <c r="D42" s="132"/>
      <c r="E42" s="132"/>
      <c r="F42" s="85"/>
      <c r="G42" s="85" t="str">
        <f>+IFERROR(VLOOKUP(F42,Listas!$B:$C,2,0),"")</f>
        <v/>
      </c>
      <c r="H42" s="85"/>
      <c r="I42" s="85"/>
      <c r="J42" s="85"/>
      <c r="K42" s="79"/>
      <c r="L42" s="79"/>
      <c r="M42" s="82"/>
      <c r="N42" s="79"/>
      <c r="O42" s="132"/>
      <c r="P42" s="80"/>
      <c r="Q42" s="85"/>
      <c r="R42" s="85"/>
      <c r="S42" s="85"/>
      <c r="T42" s="85"/>
      <c r="U42" s="79"/>
      <c r="V42" s="85"/>
      <c r="W42" s="79"/>
      <c r="X42" s="86" t="str">
        <f t="shared" si="0"/>
        <v/>
      </c>
      <c r="Y42" s="87"/>
      <c r="Z42" s="88"/>
      <c r="AA42" s="223" t="str">
        <f t="shared" si="1"/>
        <v/>
      </c>
      <c r="AB42" s="85"/>
      <c r="AC42" s="85"/>
      <c r="AD42" s="85"/>
      <c r="AE42" s="85"/>
      <c r="AF42" s="90" t="str">
        <f t="shared" si="2"/>
        <v/>
      </c>
      <c r="AG42" s="91" t="str">
        <f t="shared" si="3"/>
        <v/>
      </c>
      <c r="AH42" s="92" t="str">
        <f t="shared" si="4"/>
        <v/>
      </c>
      <c r="AI42" s="93" t="str">
        <f t="shared" si="5"/>
        <v/>
      </c>
      <c r="AJ42" s="93" t="str">
        <f t="shared" si="6"/>
        <v/>
      </c>
      <c r="AK42" s="296" t="str">
        <f t="shared" si="7"/>
        <v/>
      </c>
      <c r="AL42" s="99" t="str">
        <f t="shared" si="8"/>
        <v/>
      </c>
      <c r="AN42" s="290" t="b">
        <f t="shared" si="9"/>
        <v>0</v>
      </c>
    </row>
    <row r="43" spans="1:40" ht="15.75" customHeight="1">
      <c r="A43" s="79"/>
      <c r="B43" s="85"/>
      <c r="C43" s="79"/>
      <c r="D43" s="132"/>
      <c r="E43" s="132"/>
      <c r="F43" s="85"/>
      <c r="G43" s="85" t="str">
        <f>+IFERROR(VLOOKUP(F43,Listas!$B:$C,2,0),"")</f>
        <v/>
      </c>
      <c r="H43" s="85"/>
      <c r="I43" s="85"/>
      <c r="J43" s="85"/>
      <c r="K43" s="79"/>
      <c r="L43" s="79"/>
      <c r="M43" s="82"/>
      <c r="N43" s="79"/>
      <c r="O43" s="132"/>
      <c r="P43" s="80"/>
      <c r="Q43" s="85"/>
      <c r="R43" s="85"/>
      <c r="S43" s="85"/>
      <c r="T43" s="85"/>
      <c r="U43" s="79"/>
      <c r="V43" s="85"/>
      <c r="W43" s="79"/>
      <c r="X43" s="86" t="str">
        <f t="shared" si="0"/>
        <v/>
      </c>
      <c r="Y43" s="87"/>
      <c r="Z43" s="88"/>
      <c r="AA43" s="223" t="str">
        <f t="shared" si="1"/>
        <v/>
      </c>
      <c r="AB43" s="85"/>
      <c r="AC43" s="85"/>
      <c r="AD43" s="85"/>
      <c r="AE43" s="85"/>
      <c r="AF43" s="90" t="str">
        <f t="shared" si="2"/>
        <v/>
      </c>
      <c r="AG43" s="91" t="str">
        <f t="shared" si="3"/>
        <v/>
      </c>
      <c r="AH43" s="92" t="str">
        <f t="shared" si="4"/>
        <v/>
      </c>
      <c r="AI43" s="93" t="str">
        <f t="shared" si="5"/>
        <v/>
      </c>
      <c r="AJ43" s="93" t="str">
        <f t="shared" si="6"/>
        <v/>
      </c>
      <c r="AK43" s="296" t="str">
        <f t="shared" si="7"/>
        <v/>
      </c>
      <c r="AL43" s="99" t="str">
        <f t="shared" si="8"/>
        <v/>
      </c>
      <c r="AN43" s="290" t="b">
        <f t="shared" si="9"/>
        <v>0</v>
      </c>
    </row>
    <row r="44" spans="1:40" ht="15.75" customHeight="1">
      <c r="A44" s="79"/>
      <c r="B44" s="85"/>
      <c r="C44" s="79"/>
      <c r="D44" s="132"/>
      <c r="E44" s="132"/>
      <c r="F44" s="85"/>
      <c r="G44" s="85" t="str">
        <f>+IFERROR(VLOOKUP(F44,Listas!$B:$C,2,0),"")</f>
        <v/>
      </c>
      <c r="H44" s="85"/>
      <c r="I44" s="85"/>
      <c r="J44" s="85"/>
      <c r="K44" s="79"/>
      <c r="L44" s="79"/>
      <c r="M44" s="82"/>
      <c r="N44" s="79"/>
      <c r="O44" s="132"/>
      <c r="P44" s="80"/>
      <c r="Q44" s="85"/>
      <c r="R44" s="85"/>
      <c r="S44" s="85"/>
      <c r="T44" s="85"/>
      <c r="U44" s="79"/>
      <c r="V44" s="85"/>
      <c r="W44" s="79"/>
      <c r="X44" s="86" t="str">
        <f t="shared" si="0"/>
        <v/>
      </c>
      <c r="Y44" s="87"/>
      <c r="Z44" s="88"/>
      <c r="AA44" s="223" t="str">
        <f t="shared" si="1"/>
        <v/>
      </c>
      <c r="AB44" s="85"/>
      <c r="AC44" s="85"/>
      <c r="AD44" s="85"/>
      <c r="AE44" s="85"/>
      <c r="AF44" s="90" t="str">
        <f t="shared" si="2"/>
        <v/>
      </c>
      <c r="AG44" s="91" t="str">
        <f t="shared" si="3"/>
        <v/>
      </c>
      <c r="AH44" s="92" t="str">
        <f t="shared" si="4"/>
        <v/>
      </c>
      <c r="AI44" s="93" t="str">
        <f t="shared" si="5"/>
        <v/>
      </c>
      <c r="AJ44" s="93" t="str">
        <f t="shared" si="6"/>
        <v/>
      </c>
      <c r="AK44" s="296" t="str">
        <f t="shared" si="7"/>
        <v/>
      </c>
      <c r="AL44" s="99" t="str">
        <f t="shared" si="8"/>
        <v/>
      </c>
      <c r="AN44" s="290" t="b">
        <f t="shared" si="9"/>
        <v>0</v>
      </c>
    </row>
    <row r="45" spans="1:40" ht="15.75" customHeight="1">
      <c r="A45" s="79"/>
      <c r="B45" s="85"/>
      <c r="C45" s="79"/>
      <c r="D45" s="132"/>
      <c r="E45" s="132"/>
      <c r="F45" s="85"/>
      <c r="G45" s="85" t="str">
        <f>+IFERROR(VLOOKUP(F45,Listas!$B:$C,2,0),"")</f>
        <v/>
      </c>
      <c r="H45" s="85"/>
      <c r="I45" s="85"/>
      <c r="J45" s="85"/>
      <c r="K45" s="79"/>
      <c r="L45" s="79"/>
      <c r="M45" s="82"/>
      <c r="N45" s="79"/>
      <c r="O45" s="132"/>
      <c r="P45" s="80"/>
      <c r="Q45" s="85"/>
      <c r="R45" s="85"/>
      <c r="S45" s="85"/>
      <c r="T45" s="85"/>
      <c r="U45" s="79"/>
      <c r="V45" s="85"/>
      <c r="W45" s="79"/>
      <c r="X45" s="86" t="str">
        <f t="shared" si="0"/>
        <v/>
      </c>
      <c r="Y45" s="87"/>
      <c r="Z45" s="88"/>
      <c r="AA45" s="223" t="str">
        <f t="shared" si="1"/>
        <v/>
      </c>
      <c r="AB45" s="85"/>
      <c r="AC45" s="85"/>
      <c r="AD45" s="85"/>
      <c r="AE45" s="85"/>
      <c r="AF45" s="90" t="str">
        <f t="shared" si="2"/>
        <v/>
      </c>
      <c r="AG45" s="91" t="str">
        <f t="shared" si="3"/>
        <v/>
      </c>
      <c r="AH45" s="92" t="str">
        <f t="shared" si="4"/>
        <v/>
      </c>
      <c r="AI45" s="93" t="str">
        <f t="shared" si="5"/>
        <v/>
      </c>
      <c r="AJ45" s="93" t="str">
        <f t="shared" si="6"/>
        <v/>
      </c>
      <c r="AK45" s="296" t="str">
        <f t="shared" si="7"/>
        <v/>
      </c>
      <c r="AL45" s="99" t="str">
        <f t="shared" si="8"/>
        <v/>
      </c>
      <c r="AN45" s="290" t="b">
        <f t="shared" si="9"/>
        <v>0</v>
      </c>
    </row>
    <row r="46" spans="1:40" ht="15.75" customHeight="1">
      <c r="A46" s="79"/>
      <c r="B46" s="85"/>
      <c r="C46" s="79"/>
      <c r="D46" s="132"/>
      <c r="E46" s="132"/>
      <c r="F46" s="85"/>
      <c r="G46" s="85" t="str">
        <f>+IFERROR(VLOOKUP(F46,Listas!$B:$C,2,0),"")</f>
        <v/>
      </c>
      <c r="H46" s="85"/>
      <c r="I46" s="85"/>
      <c r="J46" s="85"/>
      <c r="K46" s="79"/>
      <c r="L46" s="79"/>
      <c r="M46" s="82"/>
      <c r="N46" s="79"/>
      <c r="O46" s="132"/>
      <c r="P46" s="80"/>
      <c r="Q46" s="85"/>
      <c r="R46" s="85"/>
      <c r="S46" s="85"/>
      <c r="T46" s="85"/>
      <c r="U46" s="79"/>
      <c r="V46" s="85"/>
      <c r="W46" s="79"/>
      <c r="X46" s="86" t="str">
        <f t="shared" si="0"/>
        <v/>
      </c>
      <c r="Y46" s="87"/>
      <c r="Z46" s="88"/>
      <c r="AA46" s="223" t="str">
        <f t="shared" si="1"/>
        <v/>
      </c>
      <c r="AB46" s="85"/>
      <c r="AC46" s="85"/>
      <c r="AD46" s="85"/>
      <c r="AE46" s="85"/>
      <c r="AF46" s="90" t="str">
        <f t="shared" si="2"/>
        <v/>
      </c>
      <c r="AG46" s="91" t="str">
        <f t="shared" si="3"/>
        <v/>
      </c>
      <c r="AH46" s="92" t="str">
        <f t="shared" si="4"/>
        <v/>
      </c>
      <c r="AI46" s="93" t="str">
        <f t="shared" si="5"/>
        <v/>
      </c>
      <c r="AJ46" s="93" t="str">
        <f t="shared" si="6"/>
        <v/>
      </c>
      <c r="AK46" s="296" t="str">
        <f t="shared" si="7"/>
        <v/>
      </c>
      <c r="AL46" s="99" t="str">
        <f t="shared" si="8"/>
        <v/>
      </c>
      <c r="AN46" s="290" t="b">
        <f t="shared" si="9"/>
        <v>0</v>
      </c>
    </row>
    <row r="47" spans="1:40" ht="15.75" customHeight="1">
      <c r="A47" s="79"/>
      <c r="B47" s="85"/>
      <c r="C47" s="79"/>
      <c r="D47" s="132"/>
      <c r="E47" s="132"/>
      <c r="F47" s="85"/>
      <c r="G47" s="85" t="str">
        <f>+IFERROR(VLOOKUP(F47,Listas!$B:$C,2,0),"")</f>
        <v/>
      </c>
      <c r="H47" s="85"/>
      <c r="I47" s="85"/>
      <c r="J47" s="85"/>
      <c r="K47" s="79"/>
      <c r="L47" s="79"/>
      <c r="M47" s="82"/>
      <c r="N47" s="79"/>
      <c r="O47" s="132"/>
      <c r="P47" s="80"/>
      <c r="Q47" s="85"/>
      <c r="R47" s="85"/>
      <c r="S47" s="85"/>
      <c r="T47" s="85"/>
      <c r="U47" s="79"/>
      <c r="V47" s="85"/>
      <c r="W47" s="79"/>
      <c r="X47" s="86" t="str">
        <f t="shared" si="0"/>
        <v/>
      </c>
      <c r="Y47" s="87"/>
      <c r="Z47" s="88"/>
      <c r="AA47" s="223" t="str">
        <f t="shared" si="1"/>
        <v/>
      </c>
      <c r="AB47" s="85"/>
      <c r="AC47" s="85"/>
      <c r="AD47" s="85"/>
      <c r="AE47" s="85"/>
      <c r="AF47" s="90" t="str">
        <f t="shared" si="2"/>
        <v/>
      </c>
      <c r="AG47" s="91" t="str">
        <f t="shared" si="3"/>
        <v/>
      </c>
      <c r="AH47" s="92" t="str">
        <f t="shared" si="4"/>
        <v/>
      </c>
      <c r="AI47" s="93" t="str">
        <f t="shared" si="5"/>
        <v/>
      </c>
      <c r="AJ47" s="93" t="str">
        <f t="shared" si="6"/>
        <v/>
      </c>
      <c r="AK47" s="296" t="str">
        <f t="shared" si="7"/>
        <v/>
      </c>
      <c r="AL47" s="99" t="str">
        <f t="shared" si="8"/>
        <v/>
      </c>
      <c r="AN47" s="290" t="b">
        <f t="shared" si="9"/>
        <v>0</v>
      </c>
    </row>
    <row r="48" spans="1:40" ht="15.75" customHeight="1">
      <c r="A48" s="79"/>
      <c r="B48" s="85"/>
      <c r="C48" s="79"/>
      <c r="D48" s="132"/>
      <c r="E48" s="132"/>
      <c r="F48" s="85"/>
      <c r="G48" s="85" t="str">
        <f>+IFERROR(VLOOKUP(F48,Listas!$B:$C,2,0),"")</f>
        <v/>
      </c>
      <c r="H48" s="85"/>
      <c r="I48" s="85"/>
      <c r="J48" s="85"/>
      <c r="K48" s="79"/>
      <c r="L48" s="79"/>
      <c r="M48" s="82"/>
      <c r="N48" s="79"/>
      <c r="O48" s="132"/>
      <c r="P48" s="80"/>
      <c r="Q48" s="85"/>
      <c r="R48" s="85"/>
      <c r="S48" s="85"/>
      <c r="T48" s="85"/>
      <c r="U48" s="79"/>
      <c r="V48" s="85"/>
      <c r="W48" s="79"/>
      <c r="X48" s="86" t="str">
        <f t="shared" si="0"/>
        <v/>
      </c>
      <c r="Y48" s="87"/>
      <c r="Z48" s="88"/>
      <c r="AA48" s="223" t="str">
        <f t="shared" si="1"/>
        <v/>
      </c>
      <c r="AB48" s="85"/>
      <c r="AC48" s="85"/>
      <c r="AD48" s="85"/>
      <c r="AE48" s="85"/>
      <c r="AF48" s="90" t="str">
        <f t="shared" si="2"/>
        <v/>
      </c>
      <c r="AG48" s="91" t="str">
        <f t="shared" si="3"/>
        <v/>
      </c>
      <c r="AH48" s="92" t="str">
        <f t="shared" si="4"/>
        <v/>
      </c>
      <c r="AI48" s="93" t="str">
        <f t="shared" si="5"/>
        <v/>
      </c>
      <c r="AJ48" s="93" t="str">
        <f t="shared" si="6"/>
        <v/>
      </c>
      <c r="AK48" s="296" t="str">
        <f t="shared" si="7"/>
        <v/>
      </c>
      <c r="AL48" s="99" t="str">
        <f t="shared" si="8"/>
        <v/>
      </c>
      <c r="AN48" s="290" t="b">
        <f t="shared" si="9"/>
        <v>0</v>
      </c>
    </row>
    <row r="49" spans="1:40" ht="15.75" customHeight="1">
      <c r="A49" s="79"/>
      <c r="B49" s="85"/>
      <c r="C49" s="79"/>
      <c r="D49" s="132"/>
      <c r="E49" s="132"/>
      <c r="F49" s="85"/>
      <c r="G49" s="85" t="str">
        <f>+IFERROR(VLOOKUP(F49,Listas!$B:$C,2,0),"")</f>
        <v/>
      </c>
      <c r="H49" s="85"/>
      <c r="I49" s="85"/>
      <c r="J49" s="85"/>
      <c r="K49" s="79"/>
      <c r="L49" s="79"/>
      <c r="M49" s="82"/>
      <c r="N49" s="79"/>
      <c r="O49" s="132"/>
      <c r="P49" s="80"/>
      <c r="Q49" s="85"/>
      <c r="R49" s="85"/>
      <c r="S49" s="85"/>
      <c r="T49" s="85"/>
      <c r="U49" s="79"/>
      <c r="V49" s="85"/>
      <c r="W49" s="79"/>
      <c r="X49" s="86" t="str">
        <f t="shared" si="0"/>
        <v/>
      </c>
      <c r="Y49" s="87"/>
      <c r="Z49" s="88"/>
      <c r="AA49" s="223" t="str">
        <f t="shared" si="1"/>
        <v/>
      </c>
      <c r="AB49" s="85"/>
      <c r="AC49" s="85"/>
      <c r="AD49" s="85"/>
      <c r="AE49" s="85"/>
      <c r="AF49" s="90" t="str">
        <f t="shared" si="2"/>
        <v/>
      </c>
      <c r="AG49" s="91" t="str">
        <f t="shared" si="3"/>
        <v/>
      </c>
      <c r="AH49" s="92" t="str">
        <f t="shared" si="4"/>
        <v/>
      </c>
      <c r="AI49" s="93" t="str">
        <f t="shared" si="5"/>
        <v/>
      </c>
      <c r="AJ49" s="93" t="str">
        <f t="shared" si="6"/>
        <v/>
      </c>
      <c r="AK49" s="296" t="str">
        <f t="shared" si="7"/>
        <v/>
      </c>
      <c r="AL49" s="99" t="str">
        <f t="shared" si="8"/>
        <v/>
      </c>
      <c r="AN49" s="290" t="b">
        <f t="shared" si="9"/>
        <v>0</v>
      </c>
    </row>
    <row r="50" spans="1:40" ht="15.75" customHeight="1">
      <c r="A50" s="79"/>
      <c r="B50" s="85"/>
      <c r="C50" s="79"/>
      <c r="D50" s="132"/>
      <c r="E50" s="132"/>
      <c r="F50" s="85"/>
      <c r="G50" s="85" t="str">
        <f>+IFERROR(VLOOKUP(F50,Listas!$B:$C,2,0),"")</f>
        <v/>
      </c>
      <c r="H50" s="85"/>
      <c r="I50" s="85"/>
      <c r="J50" s="85"/>
      <c r="K50" s="79"/>
      <c r="L50" s="79"/>
      <c r="M50" s="82"/>
      <c r="N50" s="79"/>
      <c r="O50" s="132"/>
      <c r="P50" s="80"/>
      <c r="Q50" s="85"/>
      <c r="R50" s="85"/>
      <c r="S50" s="85"/>
      <c r="T50" s="85"/>
      <c r="U50" s="79"/>
      <c r="V50" s="85"/>
      <c r="W50" s="79"/>
      <c r="X50" s="86" t="str">
        <f t="shared" si="0"/>
        <v/>
      </c>
      <c r="Y50" s="87"/>
      <c r="Z50" s="88"/>
      <c r="AA50" s="223" t="str">
        <f t="shared" si="1"/>
        <v/>
      </c>
      <c r="AB50" s="85"/>
      <c r="AC50" s="85"/>
      <c r="AD50" s="85"/>
      <c r="AE50" s="85"/>
      <c r="AF50" s="90" t="str">
        <f t="shared" si="2"/>
        <v/>
      </c>
      <c r="AG50" s="91" t="str">
        <f t="shared" si="3"/>
        <v/>
      </c>
      <c r="AH50" s="92" t="str">
        <f t="shared" si="4"/>
        <v/>
      </c>
      <c r="AI50" s="93" t="str">
        <f t="shared" si="5"/>
        <v/>
      </c>
      <c r="AJ50" s="93" t="str">
        <f t="shared" si="6"/>
        <v/>
      </c>
      <c r="AK50" s="296" t="str">
        <f t="shared" si="7"/>
        <v/>
      </c>
      <c r="AL50" s="99" t="str">
        <f t="shared" si="8"/>
        <v/>
      </c>
      <c r="AN50" s="290" t="b">
        <f t="shared" si="9"/>
        <v>0</v>
      </c>
    </row>
    <row r="51" spans="1:40" ht="15.75" customHeight="1">
      <c r="A51" s="79"/>
      <c r="B51" s="85"/>
      <c r="C51" s="79"/>
      <c r="D51" s="132"/>
      <c r="E51" s="132"/>
      <c r="F51" s="85"/>
      <c r="G51" s="85" t="str">
        <f>+IFERROR(VLOOKUP(F51,Listas!$B:$C,2,0),"")</f>
        <v/>
      </c>
      <c r="H51" s="85"/>
      <c r="I51" s="85"/>
      <c r="J51" s="85"/>
      <c r="K51" s="79"/>
      <c r="L51" s="79"/>
      <c r="M51" s="82"/>
      <c r="N51" s="79"/>
      <c r="O51" s="132"/>
      <c r="P51" s="80"/>
      <c r="Q51" s="85"/>
      <c r="R51" s="85"/>
      <c r="S51" s="85"/>
      <c r="T51" s="85"/>
      <c r="U51" s="79"/>
      <c r="V51" s="85"/>
      <c r="W51" s="79"/>
      <c r="X51" s="86" t="str">
        <f t="shared" si="0"/>
        <v/>
      </c>
      <c r="Y51" s="87"/>
      <c r="Z51" s="88"/>
      <c r="AA51" s="223" t="str">
        <f t="shared" si="1"/>
        <v/>
      </c>
      <c r="AB51" s="85"/>
      <c r="AC51" s="85"/>
      <c r="AD51" s="85"/>
      <c r="AE51" s="85"/>
      <c r="AF51" s="90" t="str">
        <f t="shared" si="2"/>
        <v/>
      </c>
      <c r="AG51" s="91" t="str">
        <f t="shared" si="3"/>
        <v/>
      </c>
      <c r="AH51" s="92" t="str">
        <f t="shared" si="4"/>
        <v/>
      </c>
      <c r="AI51" s="93" t="str">
        <f t="shared" si="5"/>
        <v/>
      </c>
      <c r="AJ51" s="93" t="str">
        <f t="shared" si="6"/>
        <v/>
      </c>
      <c r="AK51" s="296" t="str">
        <f t="shared" si="7"/>
        <v/>
      </c>
      <c r="AL51" s="99" t="str">
        <f t="shared" si="8"/>
        <v/>
      </c>
      <c r="AN51" s="290" t="b">
        <f t="shared" si="9"/>
        <v>0</v>
      </c>
    </row>
    <row r="52" spans="1:40" ht="15.75" customHeight="1">
      <c r="A52" s="79"/>
      <c r="B52" s="85"/>
      <c r="C52" s="79"/>
      <c r="D52" s="132"/>
      <c r="E52" s="132"/>
      <c r="F52" s="85"/>
      <c r="G52" s="85" t="str">
        <f>+IFERROR(VLOOKUP(F52,Listas!$B:$C,2,0),"")</f>
        <v/>
      </c>
      <c r="H52" s="85"/>
      <c r="I52" s="85"/>
      <c r="J52" s="85"/>
      <c r="K52" s="79"/>
      <c r="L52" s="79"/>
      <c r="M52" s="82"/>
      <c r="N52" s="79"/>
      <c r="O52" s="132"/>
      <c r="P52" s="80"/>
      <c r="Q52" s="85"/>
      <c r="R52" s="85"/>
      <c r="S52" s="85"/>
      <c r="T52" s="85"/>
      <c r="U52" s="79"/>
      <c r="V52" s="85"/>
      <c r="W52" s="79"/>
      <c r="X52" s="86" t="str">
        <f t="shared" si="0"/>
        <v/>
      </c>
      <c r="Y52" s="87"/>
      <c r="Z52" s="88"/>
      <c r="AA52" s="223" t="str">
        <f t="shared" si="1"/>
        <v/>
      </c>
      <c r="AB52" s="85"/>
      <c r="AC52" s="85"/>
      <c r="AD52" s="85"/>
      <c r="AE52" s="85"/>
      <c r="AF52" s="90" t="str">
        <f t="shared" si="2"/>
        <v/>
      </c>
      <c r="AG52" s="91" t="str">
        <f t="shared" si="3"/>
        <v/>
      </c>
      <c r="AH52" s="92" t="str">
        <f t="shared" si="4"/>
        <v/>
      </c>
      <c r="AI52" s="93" t="str">
        <f t="shared" si="5"/>
        <v/>
      </c>
      <c r="AJ52" s="93" t="str">
        <f t="shared" si="6"/>
        <v/>
      </c>
      <c r="AK52" s="296" t="str">
        <f t="shared" si="7"/>
        <v/>
      </c>
      <c r="AL52" s="99" t="str">
        <f t="shared" si="8"/>
        <v/>
      </c>
      <c r="AN52" s="290" t="b">
        <f t="shared" si="9"/>
        <v>0</v>
      </c>
    </row>
    <row r="53" spans="1:40" ht="15.75" customHeight="1">
      <c r="A53" s="79"/>
      <c r="B53" s="85"/>
      <c r="C53" s="79"/>
      <c r="D53" s="132"/>
      <c r="E53" s="132"/>
      <c r="F53" s="85"/>
      <c r="G53" s="85" t="str">
        <f>+IFERROR(VLOOKUP(F53,Listas!$B:$C,2,0),"")</f>
        <v/>
      </c>
      <c r="H53" s="85"/>
      <c r="I53" s="85"/>
      <c r="J53" s="85"/>
      <c r="K53" s="79"/>
      <c r="L53" s="79"/>
      <c r="M53" s="82"/>
      <c r="N53" s="79"/>
      <c r="O53" s="132"/>
      <c r="P53" s="80"/>
      <c r="Q53" s="85"/>
      <c r="R53" s="85"/>
      <c r="S53" s="85"/>
      <c r="T53" s="85"/>
      <c r="U53" s="79"/>
      <c r="V53" s="85"/>
      <c r="W53" s="79"/>
      <c r="X53" s="86" t="str">
        <f t="shared" si="0"/>
        <v/>
      </c>
      <c r="Y53" s="87"/>
      <c r="Z53" s="88"/>
      <c r="AA53" s="223" t="str">
        <f t="shared" si="1"/>
        <v/>
      </c>
      <c r="AB53" s="85"/>
      <c r="AC53" s="85"/>
      <c r="AD53" s="85"/>
      <c r="AE53" s="85"/>
      <c r="AF53" s="90" t="str">
        <f t="shared" si="2"/>
        <v/>
      </c>
      <c r="AG53" s="91" t="str">
        <f t="shared" si="3"/>
        <v/>
      </c>
      <c r="AH53" s="92" t="str">
        <f t="shared" si="4"/>
        <v/>
      </c>
      <c r="AI53" s="93" t="str">
        <f t="shared" si="5"/>
        <v/>
      </c>
      <c r="AJ53" s="93" t="str">
        <f t="shared" si="6"/>
        <v/>
      </c>
      <c r="AK53" s="296" t="str">
        <f t="shared" si="7"/>
        <v/>
      </c>
      <c r="AL53" s="99" t="str">
        <f t="shared" si="8"/>
        <v/>
      </c>
      <c r="AN53" s="290" t="b">
        <f t="shared" si="9"/>
        <v>0</v>
      </c>
    </row>
    <row r="54" spans="1:40" ht="15.75" customHeight="1">
      <c r="A54" s="79"/>
      <c r="B54" s="85"/>
      <c r="C54" s="79"/>
      <c r="D54" s="132"/>
      <c r="E54" s="132"/>
      <c r="F54" s="85"/>
      <c r="G54" s="85" t="str">
        <f>+IFERROR(VLOOKUP(F54,Listas!$B:$C,2,0),"")</f>
        <v/>
      </c>
      <c r="H54" s="85"/>
      <c r="I54" s="85"/>
      <c r="J54" s="85"/>
      <c r="K54" s="79"/>
      <c r="L54" s="79"/>
      <c r="M54" s="82"/>
      <c r="N54" s="79"/>
      <c r="O54" s="132"/>
      <c r="P54" s="80"/>
      <c r="Q54" s="85"/>
      <c r="R54" s="85"/>
      <c r="S54" s="85"/>
      <c r="T54" s="85"/>
      <c r="U54" s="79"/>
      <c r="V54" s="85"/>
      <c r="W54" s="79"/>
      <c r="X54" s="86" t="str">
        <f t="shared" si="0"/>
        <v/>
      </c>
      <c r="Y54" s="87"/>
      <c r="Z54" s="88"/>
      <c r="AA54" s="223" t="str">
        <f t="shared" si="1"/>
        <v/>
      </c>
      <c r="AB54" s="85"/>
      <c r="AC54" s="85"/>
      <c r="AD54" s="85"/>
      <c r="AE54" s="85"/>
      <c r="AF54" s="90" t="str">
        <f t="shared" si="2"/>
        <v/>
      </c>
      <c r="AG54" s="91" t="str">
        <f t="shared" si="3"/>
        <v/>
      </c>
      <c r="AH54" s="92" t="str">
        <f t="shared" si="4"/>
        <v/>
      </c>
      <c r="AI54" s="93" t="str">
        <f t="shared" si="5"/>
        <v/>
      </c>
      <c r="AJ54" s="93" t="str">
        <f t="shared" si="6"/>
        <v/>
      </c>
      <c r="AK54" s="296" t="str">
        <f t="shared" si="7"/>
        <v/>
      </c>
      <c r="AL54" s="99" t="str">
        <f t="shared" si="8"/>
        <v/>
      </c>
      <c r="AN54" s="290" t="b">
        <f t="shared" si="9"/>
        <v>0</v>
      </c>
    </row>
    <row r="55" spans="1:40" ht="15.75" customHeight="1">
      <c r="A55" s="79"/>
      <c r="B55" s="85"/>
      <c r="C55" s="79"/>
      <c r="D55" s="132"/>
      <c r="E55" s="132"/>
      <c r="F55" s="85"/>
      <c r="G55" s="85" t="str">
        <f>+IFERROR(VLOOKUP(F55,Listas!$B:$C,2,0),"")</f>
        <v/>
      </c>
      <c r="H55" s="85"/>
      <c r="I55" s="85"/>
      <c r="J55" s="85"/>
      <c r="K55" s="79"/>
      <c r="L55" s="79"/>
      <c r="M55" s="82"/>
      <c r="N55" s="79"/>
      <c r="O55" s="132"/>
      <c r="P55" s="80"/>
      <c r="Q55" s="85"/>
      <c r="R55" s="85"/>
      <c r="S55" s="85"/>
      <c r="T55" s="85"/>
      <c r="U55" s="79"/>
      <c r="V55" s="85"/>
      <c r="W55" s="79"/>
      <c r="X55" s="86" t="str">
        <f t="shared" si="0"/>
        <v/>
      </c>
      <c r="Y55" s="87"/>
      <c r="Z55" s="88"/>
      <c r="AA55" s="223" t="str">
        <f t="shared" si="1"/>
        <v/>
      </c>
      <c r="AB55" s="85"/>
      <c r="AC55" s="85"/>
      <c r="AD55" s="85"/>
      <c r="AE55" s="85"/>
      <c r="AF55" s="90" t="str">
        <f t="shared" si="2"/>
        <v/>
      </c>
      <c r="AG55" s="91" t="str">
        <f t="shared" si="3"/>
        <v/>
      </c>
      <c r="AH55" s="92" t="str">
        <f t="shared" si="4"/>
        <v/>
      </c>
      <c r="AI55" s="93" t="str">
        <f t="shared" si="5"/>
        <v/>
      </c>
      <c r="AJ55" s="93" t="str">
        <f t="shared" si="6"/>
        <v/>
      </c>
      <c r="AK55" s="296" t="str">
        <f t="shared" si="7"/>
        <v/>
      </c>
      <c r="AL55" s="99" t="str">
        <f t="shared" si="8"/>
        <v/>
      </c>
      <c r="AN55" s="290" t="b">
        <f t="shared" si="9"/>
        <v>0</v>
      </c>
    </row>
    <row r="56" spans="1:40" ht="15.75" customHeight="1">
      <c r="A56" s="79"/>
      <c r="B56" s="85"/>
      <c r="C56" s="79"/>
      <c r="D56" s="132"/>
      <c r="E56" s="132"/>
      <c r="F56" s="85"/>
      <c r="G56" s="85" t="str">
        <f>+IFERROR(VLOOKUP(F56,Listas!$B:$C,2,0),"")</f>
        <v/>
      </c>
      <c r="H56" s="85"/>
      <c r="I56" s="85"/>
      <c r="J56" s="85"/>
      <c r="K56" s="79"/>
      <c r="L56" s="79"/>
      <c r="M56" s="82"/>
      <c r="N56" s="79"/>
      <c r="O56" s="132"/>
      <c r="P56" s="80"/>
      <c r="Q56" s="85"/>
      <c r="R56" s="85"/>
      <c r="S56" s="85"/>
      <c r="T56" s="85"/>
      <c r="U56" s="79"/>
      <c r="V56" s="85"/>
      <c r="W56" s="79"/>
      <c r="X56" s="86" t="str">
        <f t="shared" si="0"/>
        <v/>
      </c>
      <c r="Y56" s="87"/>
      <c r="Z56" s="88"/>
      <c r="AA56" s="223" t="str">
        <f t="shared" si="1"/>
        <v/>
      </c>
      <c r="AB56" s="85"/>
      <c r="AC56" s="85"/>
      <c r="AD56" s="85"/>
      <c r="AE56" s="85"/>
      <c r="AF56" s="90" t="str">
        <f t="shared" si="2"/>
        <v/>
      </c>
      <c r="AG56" s="91" t="str">
        <f t="shared" si="3"/>
        <v/>
      </c>
      <c r="AH56" s="92" t="str">
        <f t="shared" si="4"/>
        <v/>
      </c>
      <c r="AI56" s="93" t="str">
        <f t="shared" si="5"/>
        <v/>
      </c>
      <c r="AJ56" s="93" t="str">
        <f t="shared" si="6"/>
        <v/>
      </c>
      <c r="AK56" s="296" t="str">
        <f t="shared" si="7"/>
        <v/>
      </c>
      <c r="AL56" s="99" t="str">
        <f t="shared" si="8"/>
        <v/>
      </c>
      <c r="AN56" s="290" t="b">
        <f t="shared" si="9"/>
        <v>0</v>
      </c>
    </row>
    <row r="57" spans="1:40" ht="15.75" customHeight="1">
      <c r="A57" s="79"/>
      <c r="B57" s="85"/>
      <c r="C57" s="79"/>
      <c r="D57" s="132"/>
      <c r="E57" s="132"/>
      <c r="F57" s="85"/>
      <c r="G57" s="85" t="str">
        <f>+IFERROR(VLOOKUP(F57,Listas!$B:$C,2,0),"")</f>
        <v/>
      </c>
      <c r="H57" s="85"/>
      <c r="I57" s="85"/>
      <c r="J57" s="85"/>
      <c r="K57" s="79"/>
      <c r="L57" s="79"/>
      <c r="M57" s="82"/>
      <c r="N57" s="79"/>
      <c r="O57" s="132"/>
      <c r="P57" s="80"/>
      <c r="Q57" s="85"/>
      <c r="R57" s="85"/>
      <c r="S57" s="85"/>
      <c r="T57" s="85"/>
      <c r="U57" s="79"/>
      <c r="V57" s="85"/>
      <c r="W57" s="79"/>
      <c r="X57" s="86" t="str">
        <f t="shared" si="0"/>
        <v/>
      </c>
      <c r="Y57" s="87"/>
      <c r="Z57" s="88"/>
      <c r="AA57" s="223" t="str">
        <f t="shared" si="1"/>
        <v/>
      </c>
      <c r="AB57" s="85"/>
      <c r="AC57" s="85"/>
      <c r="AD57" s="85"/>
      <c r="AE57" s="85"/>
      <c r="AF57" s="90" t="str">
        <f t="shared" si="2"/>
        <v/>
      </c>
      <c r="AG57" s="91" t="str">
        <f t="shared" si="3"/>
        <v/>
      </c>
      <c r="AH57" s="92" t="str">
        <f t="shared" si="4"/>
        <v/>
      </c>
      <c r="AI57" s="93" t="str">
        <f t="shared" si="5"/>
        <v/>
      </c>
      <c r="AJ57" s="93" t="str">
        <f t="shared" si="6"/>
        <v/>
      </c>
      <c r="AK57" s="296" t="str">
        <f t="shared" si="7"/>
        <v/>
      </c>
      <c r="AL57" s="99" t="str">
        <f t="shared" si="8"/>
        <v/>
      </c>
      <c r="AN57" s="290" t="b">
        <f t="shared" si="9"/>
        <v>0</v>
      </c>
    </row>
    <row r="58" spans="1:40" ht="15.75" customHeight="1">
      <c r="A58" s="79"/>
      <c r="B58" s="85"/>
      <c r="C58" s="79"/>
      <c r="D58" s="132"/>
      <c r="E58" s="132"/>
      <c r="F58" s="85"/>
      <c r="G58" s="85" t="str">
        <f>+IFERROR(VLOOKUP(F58,Listas!$B:$C,2,0),"")</f>
        <v/>
      </c>
      <c r="H58" s="85"/>
      <c r="I58" s="85"/>
      <c r="J58" s="85"/>
      <c r="K58" s="79"/>
      <c r="L58" s="79"/>
      <c r="M58" s="82"/>
      <c r="N58" s="79"/>
      <c r="O58" s="132"/>
      <c r="P58" s="80"/>
      <c r="Q58" s="85"/>
      <c r="R58" s="85"/>
      <c r="S58" s="85"/>
      <c r="T58" s="85"/>
      <c r="U58" s="79"/>
      <c r="V58" s="85"/>
      <c r="W58" s="79"/>
      <c r="X58" s="86" t="str">
        <f t="shared" si="0"/>
        <v/>
      </c>
      <c r="Y58" s="87"/>
      <c r="Z58" s="88"/>
      <c r="AA58" s="223" t="str">
        <f t="shared" si="1"/>
        <v/>
      </c>
      <c r="AB58" s="85"/>
      <c r="AC58" s="85"/>
      <c r="AD58" s="85"/>
      <c r="AE58" s="85"/>
      <c r="AF58" s="90" t="str">
        <f t="shared" si="2"/>
        <v/>
      </c>
      <c r="AG58" s="91" t="str">
        <f t="shared" si="3"/>
        <v/>
      </c>
      <c r="AH58" s="92" t="str">
        <f t="shared" si="4"/>
        <v/>
      </c>
      <c r="AI58" s="93" t="str">
        <f t="shared" si="5"/>
        <v/>
      </c>
      <c r="AJ58" s="93" t="str">
        <f t="shared" si="6"/>
        <v/>
      </c>
      <c r="AK58" s="296" t="str">
        <f t="shared" si="7"/>
        <v/>
      </c>
      <c r="AL58" s="99" t="str">
        <f t="shared" si="8"/>
        <v/>
      </c>
      <c r="AN58" s="290" t="b">
        <f t="shared" si="9"/>
        <v>0</v>
      </c>
    </row>
    <row r="59" spans="1:40" ht="15.75" customHeight="1">
      <c r="A59" s="79"/>
      <c r="B59" s="85"/>
      <c r="C59" s="79"/>
      <c r="D59" s="132"/>
      <c r="E59" s="132"/>
      <c r="F59" s="85"/>
      <c r="G59" s="85" t="str">
        <f>+IFERROR(VLOOKUP(F59,Listas!$B:$C,2,0),"")</f>
        <v/>
      </c>
      <c r="H59" s="85"/>
      <c r="I59" s="85"/>
      <c r="J59" s="85"/>
      <c r="K59" s="79"/>
      <c r="L59" s="79"/>
      <c r="M59" s="82"/>
      <c r="N59" s="79"/>
      <c r="O59" s="132"/>
      <c r="P59" s="80"/>
      <c r="Q59" s="85"/>
      <c r="R59" s="85"/>
      <c r="S59" s="85"/>
      <c r="T59" s="85"/>
      <c r="U59" s="79"/>
      <c r="V59" s="85"/>
      <c r="W59" s="79"/>
      <c r="X59" s="86" t="str">
        <f t="shared" si="0"/>
        <v/>
      </c>
      <c r="Y59" s="87"/>
      <c r="Z59" s="88"/>
      <c r="AA59" s="223" t="str">
        <f t="shared" si="1"/>
        <v/>
      </c>
      <c r="AB59" s="85"/>
      <c r="AC59" s="85"/>
      <c r="AD59" s="85"/>
      <c r="AE59" s="85"/>
      <c r="AF59" s="90" t="str">
        <f t="shared" si="2"/>
        <v/>
      </c>
      <c r="AG59" s="91" t="str">
        <f t="shared" si="3"/>
        <v/>
      </c>
      <c r="AH59" s="92" t="str">
        <f t="shared" si="4"/>
        <v/>
      </c>
      <c r="AI59" s="93" t="str">
        <f t="shared" si="5"/>
        <v/>
      </c>
      <c r="AJ59" s="93" t="str">
        <f t="shared" si="6"/>
        <v/>
      </c>
      <c r="AK59" s="296" t="str">
        <f t="shared" si="7"/>
        <v/>
      </c>
      <c r="AL59" s="99" t="str">
        <f t="shared" si="8"/>
        <v/>
      </c>
      <c r="AN59" s="290" t="b">
        <f t="shared" si="9"/>
        <v>0</v>
      </c>
    </row>
    <row r="60" spans="1:40" ht="15.75" customHeight="1">
      <c r="A60" s="79"/>
      <c r="B60" s="85"/>
      <c r="C60" s="79"/>
      <c r="D60" s="132"/>
      <c r="E60" s="132"/>
      <c r="F60" s="85"/>
      <c r="G60" s="85" t="str">
        <f>+IFERROR(VLOOKUP(F60,Listas!$B:$C,2,0),"")</f>
        <v/>
      </c>
      <c r="H60" s="85"/>
      <c r="I60" s="85"/>
      <c r="J60" s="85"/>
      <c r="K60" s="79"/>
      <c r="L60" s="79"/>
      <c r="M60" s="82"/>
      <c r="N60" s="79"/>
      <c r="O60" s="132"/>
      <c r="P60" s="80"/>
      <c r="Q60" s="85"/>
      <c r="R60" s="85"/>
      <c r="S60" s="85"/>
      <c r="T60" s="85"/>
      <c r="U60" s="79"/>
      <c r="V60" s="85"/>
      <c r="W60" s="79"/>
      <c r="X60" s="86" t="str">
        <f t="shared" si="0"/>
        <v/>
      </c>
      <c r="Y60" s="87"/>
      <c r="Z60" s="88"/>
      <c r="AA60" s="223" t="str">
        <f t="shared" si="1"/>
        <v/>
      </c>
      <c r="AB60" s="85"/>
      <c r="AC60" s="85"/>
      <c r="AD60" s="85"/>
      <c r="AE60" s="85"/>
      <c r="AF60" s="90" t="str">
        <f t="shared" si="2"/>
        <v/>
      </c>
      <c r="AG60" s="91" t="str">
        <f t="shared" si="3"/>
        <v/>
      </c>
      <c r="AH60" s="92" t="str">
        <f t="shared" si="4"/>
        <v/>
      </c>
      <c r="AI60" s="93" t="str">
        <f t="shared" si="5"/>
        <v/>
      </c>
      <c r="AJ60" s="93" t="str">
        <f t="shared" si="6"/>
        <v/>
      </c>
      <c r="AK60" s="296" t="str">
        <f t="shared" si="7"/>
        <v/>
      </c>
      <c r="AL60" s="99" t="str">
        <f t="shared" si="8"/>
        <v/>
      </c>
      <c r="AN60" s="290" t="b">
        <f t="shared" si="9"/>
        <v>0</v>
      </c>
    </row>
    <row r="61" spans="1:40" ht="15.75" customHeight="1">
      <c r="A61" s="79"/>
      <c r="B61" s="85"/>
      <c r="C61" s="79"/>
      <c r="D61" s="132"/>
      <c r="E61" s="132"/>
      <c r="F61" s="85"/>
      <c r="G61" s="85" t="str">
        <f>+IFERROR(VLOOKUP(F61,Listas!$B:$C,2,0),"")</f>
        <v/>
      </c>
      <c r="H61" s="85"/>
      <c r="I61" s="85"/>
      <c r="J61" s="85"/>
      <c r="K61" s="79"/>
      <c r="L61" s="79"/>
      <c r="M61" s="82"/>
      <c r="N61" s="79"/>
      <c r="O61" s="132"/>
      <c r="P61" s="80"/>
      <c r="Q61" s="85"/>
      <c r="R61" s="85"/>
      <c r="S61" s="85"/>
      <c r="T61" s="85"/>
      <c r="U61" s="79"/>
      <c r="V61" s="85"/>
      <c r="W61" s="79"/>
      <c r="X61" s="86" t="str">
        <f t="shared" si="0"/>
        <v/>
      </c>
      <c r="Y61" s="87"/>
      <c r="Z61" s="88"/>
      <c r="AA61" s="223" t="str">
        <f t="shared" si="1"/>
        <v/>
      </c>
      <c r="AB61" s="85"/>
      <c r="AC61" s="85"/>
      <c r="AD61" s="85"/>
      <c r="AE61" s="85"/>
      <c r="AF61" s="90" t="str">
        <f t="shared" si="2"/>
        <v/>
      </c>
      <c r="AG61" s="91" t="str">
        <f t="shared" si="3"/>
        <v/>
      </c>
      <c r="AH61" s="92" t="str">
        <f t="shared" si="4"/>
        <v/>
      </c>
      <c r="AI61" s="93" t="str">
        <f t="shared" si="5"/>
        <v/>
      </c>
      <c r="AJ61" s="93" t="str">
        <f t="shared" si="6"/>
        <v/>
      </c>
      <c r="AK61" s="296" t="str">
        <f t="shared" si="7"/>
        <v/>
      </c>
      <c r="AL61" s="99" t="str">
        <f t="shared" si="8"/>
        <v/>
      </c>
      <c r="AN61" s="290" t="b">
        <f t="shared" si="9"/>
        <v>0</v>
      </c>
    </row>
    <row r="62" spans="1:40" ht="15.75" customHeight="1">
      <c r="A62" s="79"/>
      <c r="B62" s="85"/>
      <c r="C62" s="79"/>
      <c r="D62" s="132"/>
      <c r="E62" s="132"/>
      <c r="F62" s="85"/>
      <c r="G62" s="85" t="str">
        <f>+IFERROR(VLOOKUP(F62,Listas!$B:$C,2,0),"")</f>
        <v/>
      </c>
      <c r="H62" s="85"/>
      <c r="I62" s="85"/>
      <c r="J62" s="85"/>
      <c r="K62" s="79"/>
      <c r="L62" s="79"/>
      <c r="M62" s="82"/>
      <c r="N62" s="79"/>
      <c r="O62" s="132"/>
      <c r="P62" s="80"/>
      <c r="Q62" s="85"/>
      <c r="R62" s="85"/>
      <c r="S62" s="85"/>
      <c r="T62" s="85"/>
      <c r="U62" s="79"/>
      <c r="V62" s="85"/>
      <c r="W62" s="79"/>
      <c r="X62" s="86" t="str">
        <f t="shared" si="0"/>
        <v/>
      </c>
      <c r="Y62" s="87"/>
      <c r="Z62" s="88"/>
      <c r="AA62" s="223" t="str">
        <f t="shared" si="1"/>
        <v/>
      </c>
      <c r="AB62" s="85"/>
      <c r="AC62" s="85"/>
      <c r="AD62" s="85"/>
      <c r="AE62" s="85"/>
      <c r="AF62" s="90" t="str">
        <f t="shared" si="2"/>
        <v/>
      </c>
      <c r="AG62" s="91" t="str">
        <f t="shared" si="3"/>
        <v/>
      </c>
      <c r="AH62" s="92" t="str">
        <f t="shared" si="4"/>
        <v/>
      </c>
      <c r="AI62" s="93" t="str">
        <f t="shared" si="5"/>
        <v/>
      </c>
      <c r="AJ62" s="93" t="str">
        <f t="shared" si="6"/>
        <v/>
      </c>
      <c r="AK62" s="296" t="str">
        <f t="shared" si="7"/>
        <v/>
      </c>
      <c r="AL62" s="99" t="str">
        <f t="shared" si="8"/>
        <v/>
      </c>
      <c r="AN62" s="290" t="b">
        <f t="shared" si="9"/>
        <v>0</v>
      </c>
    </row>
    <row r="63" spans="1:40" ht="15.75" customHeight="1">
      <c r="A63" s="79"/>
      <c r="B63" s="85"/>
      <c r="C63" s="79"/>
      <c r="D63" s="132"/>
      <c r="E63" s="132"/>
      <c r="F63" s="85"/>
      <c r="G63" s="85" t="str">
        <f>+IFERROR(VLOOKUP(F63,Listas!$B:$C,2,0),"")</f>
        <v/>
      </c>
      <c r="H63" s="85"/>
      <c r="I63" s="85"/>
      <c r="J63" s="85"/>
      <c r="K63" s="79"/>
      <c r="L63" s="79"/>
      <c r="M63" s="82"/>
      <c r="N63" s="79"/>
      <c r="O63" s="132"/>
      <c r="P63" s="80"/>
      <c r="Q63" s="85"/>
      <c r="R63" s="85"/>
      <c r="S63" s="85"/>
      <c r="T63" s="85"/>
      <c r="U63" s="79"/>
      <c r="V63" s="85"/>
      <c r="W63" s="79"/>
      <c r="X63" s="86" t="str">
        <f t="shared" si="0"/>
        <v/>
      </c>
      <c r="Y63" s="87"/>
      <c r="Z63" s="88"/>
      <c r="AA63" s="223" t="str">
        <f t="shared" si="1"/>
        <v/>
      </c>
      <c r="AB63" s="85"/>
      <c r="AC63" s="85"/>
      <c r="AD63" s="85"/>
      <c r="AE63" s="85"/>
      <c r="AF63" s="90" t="str">
        <f t="shared" si="2"/>
        <v/>
      </c>
      <c r="AG63" s="91" t="str">
        <f t="shared" si="3"/>
        <v/>
      </c>
      <c r="AH63" s="92" t="str">
        <f t="shared" si="4"/>
        <v/>
      </c>
      <c r="AI63" s="93" t="str">
        <f t="shared" si="5"/>
        <v/>
      </c>
      <c r="AJ63" s="93" t="str">
        <f t="shared" si="6"/>
        <v/>
      </c>
      <c r="AK63" s="296" t="str">
        <f t="shared" si="7"/>
        <v/>
      </c>
      <c r="AL63" s="99" t="str">
        <f t="shared" si="8"/>
        <v/>
      </c>
      <c r="AN63" s="290" t="b">
        <f t="shared" si="9"/>
        <v>0</v>
      </c>
    </row>
    <row r="64" spans="1:40" ht="15.75" customHeight="1">
      <c r="A64" s="79"/>
      <c r="B64" s="85"/>
      <c r="C64" s="79"/>
      <c r="D64" s="132"/>
      <c r="E64" s="132"/>
      <c r="F64" s="85"/>
      <c r="G64" s="85" t="str">
        <f>+IFERROR(VLOOKUP(F64,Listas!$B:$C,2,0),"")</f>
        <v/>
      </c>
      <c r="H64" s="85"/>
      <c r="I64" s="85"/>
      <c r="J64" s="85"/>
      <c r="K64" s="79"/>
      <c r="L64" s="79"/>
      <c r="M64" s="82"/>
      <c r="N64" s="79"/>
      <c r="O64" s="132"/>
      <c r="P64" s="80"/>
      <c r="Q64" s="85"/>
      <c r="R64" s="85"/>
      <c r="S64" s="85"/>
      <c r="T64" s="85"/>
      <c r="U64" s="79"/>
      <c r="V64" s="85"/>
      <c r="W64" s="79"/>
      <c r="X64" s="86" t="str">
        <f t="shared" si="0"/>
        <v/>
      </c>
      <c r="Y64" s="87"/>
      <c r="Z64" s="88"/>
      <c r="AA64" s="223" t="str">
        <f t="shared" si="1"/>
        <v/>
      </c>
      <c r="AB64" s="85"/>
      <c r="AC64" s="85"/>
      <c r="AD64" s="85"/>
      <c r="AE64" s="85"/>
      <c r="AF64" s="90" t="str">
        <f t="shared" si="2"/>
        <v/>
      </c>
      <c r="AG64" s="91" t="str">
        <f t="shared" si="3"/>
        <v/>
      </c>
      <c r="AH64" s="92" t="str">
        <f t="shared" si="4"/>
        <v/>
      </c>
      <c r="AI64" s="93" t="str">
        <f t="shared" si="5"/>
        <v/>
      </c>
      <c r="AJ64" s="93" t="str">
        <f t="shared" si="6"/>
        <v/>
      </c>
      <c r="AK64" s="296" t="str">
        <f t="shared" si="7"/>
        <v/>
      </c>
      <c r="AL64" s="99" t="str">
        <f t="shared" si="8"/>
        <v/>
      </c>
      <c r="AN64" s="290" t="b">
        <f t="shared" si="9"/>
        <v>0</v>
      </c>
    </row>
    <row r="65" spans="1:40" ht="15.75" customHeight="1">
      <c r="A65" s="79"/>
      <c r="B65" s="85"/>
      <c r="C65" s="79"/>
      <c r="D65" s="132"/>
      <c r="E65" s="132"/>
      <c r="F65" s="85"/>
      <c r="G65" s="85" t="str">
        <f>+IFERROR(VLOOKUP(F65,Listas!$B:$C,2,0),"")</f>
        <v/>
      </c>
      <c r="H65" s="85"/>
      <c r="I65" s="85"/>
      <c r="J65" s="85"/>
      <c r="K65" s="79"/>
      <c r="L65" s="79"/>
      <c r="M65" s="82"/>
      <c r="N65" s="79"/>
      <c r="O65" s="132"/>
      <c r="P65" s="80"/>
      <c r="Q65" s="85"/>
      <c r="R65" s="85"/>
      <c r="S65" s="85"/>
      <c r="T65" s="85"/>
      <c r="U65" s="79"/>
      <c r="V65" s="85"/>
      <c r="W65" s="79"/>
      <c r="X65" s="86" t="str">
        <f t="shared" si="0"/>
        <v/>
      </c>
      <c r="Y65" s="87"/>
      <c r="Z65" s="88"/>
      <c r="AA65" s="223" t="str">
        <f t="shared" si="1"/>
        <v/>
      </c>
      <c r="AB65" s="85"/>
      <c r="AC65" s="85"/>
      <c r="AD65" s="85"/>
      <c r="AE65" s="85"/>
      <c r="AF65" s="90" t="str">
        <f t="shared" si="2"/>
        <v/>
      </c>
      <c r="AG65" s="91" t="str">
        <f t="shared" si="3"/>
        <v/>
      </c>
      <c r="AH65" s="92" t="str">
        <f t="shared" si="4"/>
        <v/>
      </c>
      <c r="AI65" s="93" t="str">
        <f t="shared" si="5"/>
        <v/>
      </c>
      <c r="AJ65" s="93" t="str">
        <f t="shared" si="6"/>
        <v/>
      </c>
      <c r="AK65" s="296" t="str">
        <f t="shared" si="7"/>
        <v/>
      </c>
      <c r="AL65" s="99" t="str">
        <f t="shared" si="8"/>
        <v/>
      </c>
      <c r="AN65" s="290" t="b">
        <f t="shared" si="9"/>
        <v>0</v>
      </c>
    </row>
    <row r="66" spans="1:40" ht="15.75" customHeight="1">
      <c r="A66" s="79"/>
      <c r="B66" s="85"/>
      <c r="C66" s="79"/>
      <c r="D66" s="132"/>
      <c r="E66" s="132"/>
      <c r="F66" s="85"/>
      <c r="G66" s="85" t="str">
        <f>+IFERROR(VLOOKUP(F66,Listas!$B:$C,2,0),"")</f>
        <v/>
      </c>
      <c r="H66" s="85"/>
      <c r="I66" s="85"/>
      <c r="J66" s="85"/>
      <c r="K66" s="79"/>
      <c r="L66" s="79"/>
      <c r="M66" s="82"/>
      <c r="N66" s="79"/>
      <c r="O66" s="132"/>
      <c r="P66" s="80"/>
      <c r="Q66" s="85"/>
      <c r="R66" s="85"/>
      <c r="S66" s="85"/>
      <c r="T66" s="85"/>
      <c r="U66" s="79"/>
      <c r="V66" s="85"/>
      <c r="W66" s="79"/>
      <c r="X66" s="86" t="str">
        <f t="shared" si="0"/>
        <v/>
      </c>
      <c r="Y66" s="87"/>
      <c r="Z66" s="88"/>
      <c r="AA66" s="223" t="str">
        <f t="shared" si="1"/>
        <v/>
      </c>
      <c r="AB66" s="85"/>
      <c r="AC66" s="85"/>
      <c r="AD66" s="85"/>
      <c r="AE66" s="85"/>
      <c r="AF66" s="90" t="str">
        <f t="shared" si="2"/>
        <v/>
      </c>
      <c r="AG66" s="91" t="str">
        <f t="shared" si="3"/>
        <v/>
      </c>
      <c r="AH66" s="92" t="str">
        <f t="shared" si="4"/>
        <v/>
      </c>
      <c r="AI66" s="93" t="str">
        <f t="shared" si="5"/>
        <v/>
      </c>
      <c r="AJ66" s="93" t="str">
        <f t="shared" si="6"/>
        <v/>
      </c>
      <c r="AK66" s="296" t="str">
        <f t="shared" si="7"/>
        <v/>
      </c>
      <c r="AL66" s="99" t="str">
        <f t="shared" si="8"/>
        <v/>
      </c>
      <c r="AN66" s="290" t="b">
        <f t="shared" si="9"/>
        <v>0</v>
      </c>
    </row>
    <row r="67" spans="1:40" ht="15.75" customHeight="1">
      <c r="A67" s="79"/>
      <c r="B67" s="85"/>
      <c r="C67" s="79"/>
      <c r="D67" s="132"/>
      <c r="E67" s="132"/>
      <c r="F67" s="85"/>
      <c r="G67" s="85" t="str">
        <f>+IFERROR(VLOOKUP(F67,Listas!$B:$C,2,0),"")</f>
        <v/>
      </c>
      <c r="H67" s="85"/>
      <c r="I67" s="85"/>
      <c r="J67" s="85"/>
      <c r="K67" s="79"/>
      <c r="L67" s="79"/>
      <c r="M67" s="82"/>
      <c r="N67" s="79"/>
      <c r="O67" s="132"/>
      <c r="P67" s="80"/>
      <c r="Q67" s="85"/>
      <c r="R67" s="85"/>
      <c r="S67" s="85"/>
      <c r="T67" s="85"/>
      <c r="U67" s="79"/>
      <c r="V67" s="85"/>
      <c r="W67" s="79"/>
      <c r="X67" s="86" t="str">
        <f t="shared" si="0"/>
        <v/>
      </c>
      <c r="Y67" s="87"/>
      <c r="Z67" s="88"/>
      <c r="AA67" s="223" t="str">
        <f t="shared" si="1"/>
        <v/>
      </c>
      <c r="AB67" s="85"/>
      <c r="AC67" s="85"/>
      <c r="AD67" s="85"/>
      <c r="AE67" s="85"/>
      <c r="AF67" s="90" t="str">
        <f t="shared" si="2"/>
        <v/>
      </c>
      <c r="AG67" s="91" t="str">
        <f t="shared" si="3"/>
        <v/>
      </c>
      <c r="AH67" s="92" t="str">
        <f t="shared" si="4"/>
        <v/>
      </c>
      <c r="AI67" s="93" t="str">
        <f t="shared" si="5"/>
        <v/>
      </c>
      <c r="AJ67" s="93" t="str">
        <f t="shared" si="6"/>
        <v/>
      </c>
      <c r="AK67" s="296" t="str">
        <f t="shared" si="7"/>
        <v/>
      </c>
      <c r="AL67" s="99" t="str">
        <f t="shared" si="8"/>
        <v/>
      </c>
      <c r="AN67" s="290" t="b">
        <f t="shared" si="9"/>
        <v>0</v>
      </c>
    </row>
    <row r="68" spans="1:40" ht="15.75" customHeight="1">
      <c r="A68" s="79"/>
      <c r="B68" s="85"/>
      <c r="C68" s="79"/>
      <c r="D68" s="132"/>
      <c r="E68" s="132"/>
      <c r="F68" s="85"/>
      <c r="G68" s="85" t="str">
        <f>+IFERROR(VLOOKUP(F68,Listas!$B:$C,2,0),"")</f>
        <v/>
      </c>
      <c r="H68" s="85"/>
      <c r="I68" s="85"/>
      <c r="J68" s="85"/>
      <c r="K68" s="79"/>
      <c r="L68" s="79"/>
      <c r="M68" s="82"/>
      <c r="N68" s="79"/>
      <c r="O68" s="132"/>
      <c r="P68" s="80"/>
      <c r="Q68" s="85"/>
      <c r="R68" s="85"/>
      <c r="S68" s="85"/>
      <c r="T68" s="85"/>
      <c r="U68" s="79"/>
      <c r="V68" s="85"/>
      <c r="W68" s="79"/>
      <c r="X68" s="86" t="str">
        <f t="shared" si="0"/>
        <v/>
      </c>
      <c r="Y68" s="87"/>
      <c r="Z68" s="88"/>
      <c r="AA68" s="223" t="str">
        <f t="shared" si="1"/>
        <v/>
      </c>
      <c r="AB68" s="85"/>
      <c r="AC68" s="85"/>
      <c r="AD68" s="85"/>
      <c r="AE68" s="85"/>
      <c r="AF68" s="90" t="str">
        <f t="shared" si="2"/>
        <v/>
      </c>
      <c r="AG68" s="91" t="str">
        <f t="shared" si="3"/>
        <v/>
      </c>
      <c r="AH68" s="92" t="str">
        <f t="shared" si="4"/>
        <v/>
      </c>
      <c r="AI68" s="93" t="str">
        <f t="shared" si="5"/>
        <v/>
      </c>
      <c r="AJ68" s="93" t="str">
        <f t="shared" si="6"/>
        <v/>
      </c>
      <c r="AK68" s="296" t="str">
        <f t="shared" si="7"/>
        <v/>
      </c>
      <c r="AL68" s="99" t="str">
        <f t="shared" si="8"/>
        <v/>
      </c>
      <c r="AN68" s="290" t="b">
        <f t="shared" si="9"/>
        <v>0</v>
      </c>
    </row>
    <row r="69" spans="1:40" ht="15.75" customHeight="1">
      <c r="A69" s="79"/>
      <c r="B69" s="85"/>
      <c r="C69" s="79"/>
      <c r="D69" s="132"/>
      <c r="E69" s="132"/>
      <c r="F69" s="85"/>
      <c r="G69" s="85" t="str">
        <f>+IFERROR(VLOOKUP(F69,Listas!$B:$C,2,0),"")</f>
        <v/>
      </c>
      <c r="H69" s="85"/>
      <c r="I69" s="85"/>
      <c r="J69" s="85"/>
      <c r="K69" s="79"/>
      <c r="L69" s="79"/>
      <c r="M69" s="82"/>
      <c r="N69" s="79"/>
      <c r="O69" s="132"/>
      <c r="P69" s="80"/>
      <c r="Q69" s="85"/>
      <c r="R69" s="85"/>
      <c r="S69" s="85"/>
      <c r="T69" s="85"/>
      <c r="U69" s="79"/>
      <c r="V69" s="85"/>
      <c r="W69" s="79"/>
      <c r="X69" s="86" t="str">
        <f t="shared" si="0"/>
        <v/>
      </c>
      <c r="Y69" s="87"/>
      <c r="Z69" s="88"/>
      <c r="AA69" s="223" t="str">
        <f t="shared" si="1"/>
        <v/>
      </c>
      <c r="AB69" s="85"/>
      <c r="AC69" s="85"/>
      <c r="AD69" s="85"/>
      <c r="AE69" s="85"/>
      <c r="AF69" s="90" t="str">
        <f t="shared" si="2"/>
        <v/>
      </c>
      <c r="AG69" s="91" t="str">
        <f t="shared" si="3"/>
        <v/>
      </c>
      <c r="AH69" s="92" t="str">
        <f t="shared" si="4"/>
        <v/>
      </c>
      <c r="AI69" s="93" t="str">
        <f t="shared" si="5"/>
        <v/>
      </c>
      <c r="AJ69" s="93" t="str">
        <f t="shared" si="6"/>
        <v/>
      </c>
      <c r="AK69" s="296" t="str">
        <f t="shared" si="7"/>
        <v/>
      </c>
      <c r="AL69" s="99" t="str">
        <f t="shared" si="8"/>
        <v/>
      </c>
      <c r="AN69" s="290" t="b">
        <f t="shared" si="9"/>
        <v>0</v>
      </c>
    </row>
    <row r="70" spans="1:40" ht="15.75" customHeight="1">
      <c r="A70" s="79"/>
      <c r="B70" s="85"/>
      <c r="C70" s="79"/>
      <c r="D70" s="132"/>
      <c r="E70" s="132"/>
      <c r="F70" s="85"/>
      <c r="G70" s="85" t="str">
        <f>+IFERROR(VLOOKUP(F70,Listas!$B:$C,2,0),"")</f>
        <v/>
      </c>
      <c r="H70" s="85"/>
      <c r="I70" s="85"/>
      <c r="J70" s="85"/>
      <c r="K70" s="79"/>
      <c r="L70" s="79"/>
      <c r="M70" s="82"/>
      <c r="N70" s="79"/>
      <c r="O70" s="132"/>
      <c r="P70" s="80"/>
      <c r="Q70" s="85"/>
      <c r="R70" s="85"/>
      <c r="S70" s="85"/>
      <c r="T70" s="85"/>
      <c r="U70" s="79"/>
      <c r="V70" s="85"/>
      <c r="W70" s="79"/>
      <c r="X70" s="86" t="str">
        <f t="shared" si="0"/>
        <v/>
      </c>
      <c r="Y70" s="87"/>
      <c r="Z70" s="88"/>
      <c r="AA70" s="223" t="str">
        <f t="shared" si="1"/>
        <v/>
      </c>
      <c r="AB70" s="85"/>
      <c r="AC70" s="85"/>
      <c r="AD70" s="85"/>
      <c r="AE70" s="85"/>
      <c r="AF70" s="90" t="str">
        <f t="shared" si="2"/>
        <v/>
      </c>
      <c r="AG70" s="91" t="str">
        <f t="shared" si="3"/>
        <v/>
      </c>
      <c r="AH70" s="92" t="str">
        <f t="shared" si="4"/>
        <v/>
      </c>
      <c r="AI70" s="93" t="str">
        <f t="shared" si="5"/>
        <v/>
      </c>
      <c r="AJ70" s="93" t="str">
        <f t="shared" si="6"/>
        <v/>
      </c>
      <c r="AK70" s="296" t="str">
        <f t="shared" si="7"/>
        <v/>
      </c>
      <c r="AL70" s="99" t="str">
        <f t="shared" si="8"/>
        <v/>
      </c>
      <c r="AN70" s="290" t="b">
        <f t="shared" si="9"/>
        <v>0</v>
      </c>
    </row>
    <row r="71" spans="1:40" ht="15.75" customHeight="1">
      <c r="A71" s="79"/>
      <c r="B71" s="85"/>
      <c r="C71" s="79"/>
      <c r="D71" s="132"/>
      <c r="E71" s="132"/>
      <c r="F71" s="85"/>
      <c r="G71" s="85" t="str">
        <f>+IFERROR(VLOOKUP(F71,Listas!$B:$C,2,0),"")</f>
        <v/>
      </c>
      <c r="H71" s="85"/>
      <c r="I71" s="85"/>
      <c r="J71" s="85"/>
      <c r="K71" s="79"/>
      <c r="L71" s="79"/>
      <c r="M71" s="82"/>
      <c r="N71" s="79"/>
      <c r="O71" s="132"/>
      <c r="P71" s="80"/>
      <c r="Q71" s="85"/>
      <c r="R71" s="85"/>
      <c r="S71" s="85"/>
      <c r="T71" s="85"/>
      <c r="U71" s="79"/>
      <c r="V71" s="85"/>
      <c r="W71" s="79"/>
      <c r="X71" s="86" t="str">
        <f t="shared" si="0"/>
        <v/>
      </c>
      <c r="Y71" s="87"/>
      <c r="Z71" s="88"/>
      <c r="AA71" s="223" t="str">
        <f t="shared" si="1"/>
        <v/>
      </c>
      <c r="AB71" s="85"/>
      <c r="AC71" s="85"/>
      <c r="AD71" s="85"/>
      <c r="AE71" s="85"/>
      <c r="AF71" s="90" t="str">
        <f t="shared" si="2"/>
        <v/>
      </c>
      <c r="AG71" s="91" t="str">
        <f t="shared" si="3"/>
        <v/>
      </c>
      <c r="AH71" s="92" t="str">
        <f t="shared" si="4"/>
        <v/>
      </c>
      <c r="AI71" s="93" t="str">
        <f t="shared" si="5"/>
        <v/>
      </c>
      <c r="AJ71" s="93" t="str">
        <f t="shared" si="6"/>
        <v/>
      </c>
      <c r="AK71" s="296" t="str">
        <f t="shared" si="7"/>
        <v/>
      </c>
      <c r="AL71" s="99" t="str">
        <f t="shared" si="8"/>
        <v/>
      </c>
      <c r="AN71" s="290" t="b">
        <f t="shared" si="9"/>
        <v>0</v>
      </c>
    </row>
    <row r="72" spans="1:40" ht="15.75" customHeight="1">
      <c r="A72" s="79"/>
      <c r="B72" s="85"/>
      <c r="C72" s="79"/>
      <c r="D72" s="132"/>
      <c r="E72" s="132"/>
      <c r="F72" s="85"/>
      <c r="G72" s="85" t="str">
        <f>+IFERROR(VLOOKUP(F72,Listas!$B:$C,2,0),"")</f>
        <v/>
      </c>
      <c r="H72" s="85"/>
      <c r="I72" s="85"/>
      <c r="J72" s="85"/>
      <c r="K72" s="79"/>
      <c r="L72" s="79"/>
      <c r="M72" s="82"/>
      <c r="N72" s="79"/>
      <c r="O72" s="132"/>
      <c r="P72" s="80"/>
      <c r="Q72" s="85"/>
      <c r="R72" s="85"/>
      <c r="S72" s="85"/>
      <c r="T72" s="85"/>
      <c r="U72" s="79"/>
      <c r="V72" s="85"/>
      <c r="W72" s="79"/>
      <c r="X72" s="86" t="str">
        <f t="shared" si="0"/>
        <v/>
      </c>
      <c r="Y72" s="87"/>
      <c r="Z72" s="88"/>
      <c r="AA72" s="223" t="str">
        <f t="shared" si="1"/>
        <v/>
      </c>
      <c r="AB72" s="85"/>
      <c r="AC72" s="85"/>
      <c r="AD72" s="85"/>
      <c r="AE72" s="85"/>
      <c r="AF72" s="90" t="str">
        <f t="shared" si="2"/>
        <v/>
      </c>
      <c r="AG72" s="91" t="str">
        <f t="shared" si="3"/>
        <v/>
      </c>
      <c r="AH72" s="92" t="str">
        <f t="shared" si="4"/>
        <v/>
      </c>
      <c r="AI72" s="93" t="str">
        <f t="shared" si="5"/>
        <v/>
      </c>
      <c r="AJ72" s="93" t="str">
        <f t="shared" si="6"/>
        <v/>
      </c>
      <c r="AK72" s="296" t="str">
        <f t="shared" si="7"/>
        <v/>
      </c>
      <c r="AL72" s="99" t="str">
        <f t="shared" si="8"/>
        <v/>
      </c>
      <c r="AN72" s="290" t="b">
        <f t="shared" si="9"/>
        <v>0</v>
      </c>
    </row>
    <row r="73" spans="1:40" ht="15.75" customHeight="1">
      <c r="A73" s="79"/>
      <c r="B73" s="85"/>
      <c r="C73" s="79"/>
      <c r="D73" s="132"/>
      <c r="E73" s="132"/>
      <c r="F73" s="85"/>
      <c r="G73" s="85" t="str">
        <f>+IFERROR(VLOOKUP(F73,Listas!$B:$C,2,0),"")</f>
        <v/>
      </c>
      <c r="H73" s="85"/>
      <c r="I73" s="85"/>
      <c r="J73" s="85"/>
      <c r="K73" s="79"/>
      <c r="L73" s="79"/>
      <c r="M73" s="82"/>
      <c r="N73" s="79"/>
      <c r="O73" s="132"/>
      <c r="P73" s="80"/>
      <c r="Q73" s="85"/>
      <c r="R73" s="85"/>
      <c r="S73" s="85"/>
      <c r="T73" s="85"/>
      <c r="U73" s="79"/>
      <c r="V73" s="85"/>
      <c r="W73" s="79"/>
      <c r="X73" s="86" t="str">
        <f t="shared" si="0"/>
        <v/>
      </c>
      <c r="Y73" s="87"/>
      <c r="Z73" s="88"/>
      <c r="AA73" s="223" t="str">
        <f t="shared" si="1"/>
        <v/>
      </c>
      <c r="AB73" s="85"/>
      <c r="AC73" s="85"/>
      <c r="AD73" s="85"/>
      <c r="AE73" s="85"/>
      <c r="AF73" s="90" t="str">
        <f t="shared" si="2"/>
        <v/>
      </c>
      <c r="AG73" s="91" t="str">
        <f t="shared" si="3"/>
        <v/>
      </c>
      <c r="AH73" s="92" t="str">
        <f t="shared" si="4"/>
        <v/>
      </c>
      <c r="AI73" s="93" t="str">
        <f t="shared" si="5"/>
        <v/>
      </c>
      <c r="AJ73" s="93" t="str">
        <f t="shared" si="6"/>
        <v/>
      </c>
      <c r="AK73" s="296" t="str">
        <f t="shared" si="7"/>
        <v/>
      </c>
      <c r="AL73" s="99" t="str">
        <f t="shared" si="8"/>
        <v/>
      </c>
      <c r="AN73" s="290" t="b">
        <f t="shared" si="9"/>
        <v>0</v>
      </c>
    </row>
    <row r="74" spans="1:40" ht="15.75" customHeight="1">
      <c r="A74" s="79"/>
      <c r="B74" s="85"/>
      <c r="C74" s="79"/>
      <c r="D74" s="132"/>
      <c r="E74" s="132"/>
      <c r="F74" s="85"/>
      <c r="G74" s="85" t="str">
        <f>+IFERROR(VLOOKUP(F74,Listas!$B:$C,2,0),"")</f>
        <v/>
      </c>
      <c r="H74" s="85"/>
      <c r="I74" s="85"/>
      <c r="J74" s="85"/>
      <c r="K74" s="79"/>
      <c r="L74" s="79"/>
      <c r="M74" s="82"/>
      <c r="N74" s="79"/>
      <c r="O74" s="132"/>
      <c r="P74" s="80"/>
      <c r="Q74" s="85"/>
      <c r="R74" s="85"/>
      <c r="S74" s="85"/>
      <c r="T74" s="85"/>
      <c r="U74" s="79"/>
      <c r="V74" s="85"/>
      <c r="W74" s="79"/>
      <c r="X74" s="86" t="str">
        <f t="shared" si="0"/>
        <v/>
      </c>
      <c r="Y74" s="87"/>
      <c r="Z74" s="88"/>
      <c r="AA74" s="223" t="str">
        <f t="shared" si="1"/>
        <v/>
      </c>
      <c r="AB74" s="85"/>
      <c r="AC74" s="85"/>
      <c r="AD74" s="85"/>
      <c r="AE74" s="85"/>
      <c r="AF74" s="90" t="str">
        <f t="shared" si="2"/>
        <v/>
      </c>
      <c r="AG74" s="91" t="str">
        <f t="shared" si="3"/>
        <v/>
      </c>
      <c r="AH74" s="92" t="str">
        <f t="shared" si="4"/>
        <v/>
      </c>
      <c r="AI74" s="93" t="str">
        <f t="shared" si="5"/>
        <v/>
      </c>
      <c r="AJ74" s="93" t="str">
        <f t="shared" si="6"/>
        <v/>
      </c>
      <c r="AK74" s="296" t="str">
        <f t="shared" si="7"/>
        <v/>
      </c>
      <c r="AL74" s="99" t="str">
        <f t="shared" si="8"/>
        <v/>
      </c>
      <c r="AN74" s="290" t="b">
        <f t="shared" si="9"/>
        <v>0</v>
      </c>
    </row>
    <row r="75" spans="1:40" ht="15.75" customHeight="1">
      <c r="A75" s="79"/>
      <c r="B75" s="85"/>
      <c r="C75" s="79"/>
      <c r="D75" s="132"/>
      <c r="E75" s="132"/>
      <c r="F75" s="85"/>
      <c r="G75" s="85" t="str">
        <f>+IFERROR(VLOOKUP(F75,Listas!$B:$C,2,0),"")</f>
        <v/>
      </c>
      <c r="H75" s="85"/>
      <c r="I75" s="85"/>
      <c r="J75" s="85"/>
      <c r="K75" s="79"/>
      <c r="L75" s="79"/>
      <c r="M75" s="82"/>
      <c r="N75" s="79"/>
      <c r="O75" s="132"/>
      <c r="P75" s="80"/>
      <c r="Q75" s="85"/>
      <c r="R75" s="85"/>
      <c r="S75" s="85"/>
      <c r="T75" s="85"/>
      <c r="U75" s="79"/>
      <c r="V75" s="85"/>
      <c r="W75" s="79"/>
      <c r="X75" s="86" t="str">
        <f t="shared" si="0"/>
        <v/>
      </c>
      <c r="Y75" s="87"/>
      <c r="Z75" s="88"/>
      <c r="AA75" s="223" t="str">
        <f t="shared" si="1"/>
        <v/>
      </c>
      <c r="AB75" s="85"/>
      <c r="AC75" s="85"/>
      <c r="AD75" s="85"/>
      <c r="AE75" s="85"/>
      <c r="AF75" s="90" t="str">
        <f t="shared" si="2"/>
        <v/>
      </c>
      <c r="AG75" s="91" t="str">
        <f t="shared" si="3"/>
        <v/>
      </c>
      <c r="AH75" s="92" t="str">
        <f t="shared" si="4"/>
        <v/>
      </c>
      <c r="AI75" s="93" t="str">
        <f t="shared" si="5"/>
        <v/>
      </c>
      <c r="AJ75" s="93" t="str">
        <f t="shared" si="6"/>
        <v/>
      </c>
      <c r="AK75" s="296" t="str">
        <f t="shared" si="7"/>
        <v/>
      </c>
      <c r="AL75" s="99" t="str">
        <f t="shared" si="8"/>
        <v/>
      </c>
      <c r="AN75" s="290" t="b">
        <f t="shared" si="9"/>
        <v>0</v>
      </c>
    </row>
    <row r="76" spans="1:40" ht="15.75" customHeight="1">
      <c r="A76" s="79"/>
      <c r="B76" s="85"/>
      <c r="C76" s="79"/>
      <c r="D76" s="132"/>
      <c r="E76" s="132"/>
      <c r="F76" s="85"/>
      <c r="G76" s="85" t="str">
        <f>+IFERROR(VLOOKUP(F76,Listas!$B:$C,2,0),"")</f>
        <v/>
      </c>
      <c r="H76" s="85"/>
      <c r="I76" s="85"/>
      <c r="J76" s="85"/>
      <c r="K76" s="79"/>
      <c r="L76" s="79"/>
      <c r="M76" s="82"/>
      <c r="N76" s="79"/>
      <c r="O76" s="132"/>
      <c r="P76" s="80"/>
      <c r="Q76" s="85"/>
      <c r="R76" s="85"/>
      <c r="S76" s="85"/>
      <c r="T76" s="85"/>
      <c r="U76" s="79"/>
      <c r="V76" s="85"/>
      <c r="W76" s="79"/>
      <c r="X76" s="86" t="str">
        <f t="shared" si="0"/>
        <v/>
      </c>
      <c r="Y76" s="87"/>
      <c r="Z76" s="88"/>
      <c r="AA76" s="223" t="str">
        <f t="shared" si="1"/>
        <v/>
      </c>
      <c r="AB76" s="85"/>
      <c r="AC76" s="85"/>
      <c r="AD76" s="85"/>
      <c r="AE76" s="85"/>
      <c r="AF76" s="90" t="str">
        <f t="shared" si="2"/>
        <v/>
      </c>
      <c r="AG76" s="91" t="str">
        <f t="shared" si="3"/>
        <v/>
      </c>
      <c r="AH76" s="92" t="str">
        <f t="shared" si="4"/>
        <v/>
      </c>
      <c r="AI76" s="93" t="str">
        <f t="shared" si="5"/>
        <v/>
      </c>
      <c r="AJ76" s="93" t="str">
        <f t="shared" si="6"/>
        <v/>
      </c>
      <c r="AK76" s="296" t="str">
        <f t="shared" si="7"/>
        <v/>
      </c>
      <c r="AL76" s="99" t="str">
        <f t="shared" si="8"/>
        <v/>
      </c>
      <c r="AN76" s="290" t="b">
        <f t="shared" si="9"/>
        <v>0</v>
      </c>
    </row>
    <row r="77" spans="1:40" ht="15.75" customHeight="1">
      <c r="A77" s="79"/>
      <c r="B77" s="85"/>
      <c r="C77" s="79"/>
      <c r="D77" s="132"/>
      <c r="E77" s="132"/>
      <c r="F77" s="85"/>
      <c r="G77" s="85" t="str">
        <f>+IFERROR(VLOOKUP(F77,Listas!$B:$C,2,0),"")</f>
        <v/>
      </c>
      <c r="H77" s="85"/>
      <c r="I77" s="85"/>
      <c r="J77" s="85"/>
      <c r="K77" s="79"/>
      <c r="L77" s="79"/>
      <c r="M77" s="82"/>
      <c r="N77" s="79"/>
      <c r="O77" s="132"/>
      <c r="P77" s="80"/>
      <c r="Q77" s="85"/>
      <c r="R77" s="85"/>
      <c r="S77" s="85"/>
      <c r="T77" s="85"/>
      <c r="U77" s="79"/>
      <c r="V77" s="85"/>
      <c r="W77" s="79"/>
      <c r="X77" s="86" t="str">
        <f t="shared" si="0"/>
        <v/>
      </c>
      <c r="Y77" s="87"/>
      <c r="Z77" s="88"/>
      <c r="AA77" s="223" t="str">
        <f t="shared" si="1"/>
        <v/>
      </c>
      <c r="AB77" s="85"/>
      <c r="AC77" s="85"/>
      <c r="AD77" s="85"/>
      <c r="AE77" s="85"/>
      <c r="AF77" s="90" t="str">
        <f t="shared" si="2"/>
        <v/>
      </c>
      <c r="AG77" s="91" t="str">
        <f t="shared" si="3"/>
        <v/>
      </c>
      <c r="AH77" s="92" t="str">
        <f t="shared" si="4"/>
        <v/>
      </c>
      <c r="AI77" s="93" t="str">
        <f t="shared" si="5"/>
        <v/>
      </c>
      <c r="AJ77" s="93" t="str">
        <f t="shared" si="6"/>
        <v/>
      </c>
      <c r="AK77" s="296" t="str">
        <f t="shared" si="7"/>
        <v/>
      </c>
      <c r="AL77" s="99" t="str">
        <f t="shared" si="8"/>
        <v/>
      </c>
      <c r="AN77" s="290" t="b">
        <f t="shared" si="9"/>
        <v>0</v>
      </c>
    </row>
    <row r="78" spans="1:40" ht="15.75" customHeight="1">
      <c r="A78" s="79"/>
      <c r="B78" s="85"/>
      <c r="C78" s="79"/>
      <c r="D78" s="132"/>
      <c r="E78" s="132"/>
      <c r="F78" s="85"/>
      <c r="G78" s="85" t="str">
        <f>+IFERROR(VLOOKUP(F78,Listas!$B:$C,2,0),"")</f>
        <v/>
      </c>
      <c r="H78" s="85"/>
      <c r="I78" s="85"/>
      <c r="J78" s="85"/>
      <c r="K78" s="79"/>
      <c r="L78" s="79"/>
      <c r="M78" s="82"/>
      <c r="N78" s="79"/>
      <c r="O78" s="132"/>
      <c r="P78" s="80"/>
      <c r="Q78" s="85"/>
      <c r="R78" s="85"/>
      <c r="S78" s="85"/>
      <c r="T78" s="85"/>
      <c r="U78" s="79"/>
      <c r="V78" s="85"/>
      <c r="W78" s="79"/>
      <c r="X78" s="86" t="str">
        <f t="shared" si="0"/>
        <v/>
      </c>
      <c r="Y78" s="87"/>
      <c r="Z78" s="88"/>
      <c r="AA78" s="223" t="str">
        <f t="shared" si="1"/>
        <v/>
      </c>
      <c r="AB78" s="85"/>
      <c r="AC78" s="85"/>
      <c r="AD78" s="85"/>
      <c r="AE78" s="85"/>
      <c r="AF78" s="90" t="str">
        <f t="shared" si="2"/>
        <v/>
      </c>
      <c r="AG78" s="91" t="str">
        <f t="shared" si="3"/>
        <v/>
      </c>
      <c r="AH78" s="92" t="str">
        <f t="shared" si="4"/>
        <v/>
      </c>
      <c r="AI78" s="93" t="str">
        <f t="shared" si="5"/>
        <v/>
      </c>
      <c r="AJ78" s="93" t="str">
        <f t="shared" si="6"/>
        <v/>
      </c>
      <c r="AK78" s="296" t="str">
        <f t="shared" si="7"/>
        <v/>
      </c>
      <c r="AL78" s="99" t="str">
        <f t="shared" si="8"/>
        <v/>
      </c>
      <c r="AN78" s="290" t="b">
        <f t="shared" si="9"/>
        <v>0</v>
      </c>
    </row>
    <row r="79" spans="1:40" ht="15.75" customHeight="1">
      <c r="A79" s="79"/>
      <c r="B79" s="85"/>
      <c r="C79" s="79"/>
      <c r="D79" s="132"/>
      <c r="E79" s="132"/>
      <c r="F79" s="85"/>
      <c r="G79" s="85" t="str">
        <f>+IFERROR(VLOOKUP(F79,Listas!$B:$C,2,0),"")</f>
        <v/>
      </c>
      <c r="H79" s="85"/>
      <c r="I79" s="85"/>
      <c r="J79" s="85"/>
      <c r="K79" s="79"/>
      <c r="L79" s="79"/>
      <c r="M79" s="82"/>
      <c r="N79" s="79"/>
      <c r="O79" s="132"/>
      <c r="P79" s="80"/>
      <c r="Q79" s="85"/>
      <c r="R79" s="85"/>
      <c r="S79" s="85"/>
      <c r="T79" s="85"/>
      <c r="U79" s="79"/>
      <c r="V79" s="85"/>
      <c r="W79" s="79"/>
      <c r="X79" s="86" t="str">
        <f t="shared" si="0"/>
        <v/>
      </c>
      <c r="Y79" s="87"/>
      <c r="Z79" s="88"/>
      <c r="AA79" s="223" t="str">
        <f t="shared" si="1"/>
        <v/>
      </c>
      <c r="AB79" s="85"/>
      <c r="AC79" s="85"/>
      <c r="AD79" s="85"/>
      <c r="AE79" s="85"/>
      <c r="AF79" s="90" t="str">
        <f t="shared" si="2"/>
        <v/>
      </c>
      <c r="AG79" s="91" t="str">
        <f t="shared" si="3"/>
        <v/>
      </c>
      <c r="AH79" s="92" t="str">
        <f t="shared" si="4"/>
        <v/>
      </c>
      <c r="AI79" s="93" t="str">
        <f t="shared" si="5"/>
        <v/>
      </c>
      <c r="AJ79" s="93" t="str">
        <f t="shared" si="6"/>
        <v/>
      </c>
      <c r="AK79" s="296" t="str">
        <f t="shared" si="7"/>
        <v/>
      </c>
      <c r="AL79" s="99" t="str">
        <f t="shared" si="8"/>
        <v/>
      </c>
      <c r="AN79" s="290" t="b">
        <f t="shared" si="9"/>
        <v>0</v>
      </c>
    </row>
    <row r="80" spans="1:40" ht="15.75" customHeight="1">
      <c r="A80" s="79"/>
      <c r="B80" s="85"/>
      <c r="C80" s="79"/>
      <c r="D80" s="132"/>
      <c r="E80" s="132"/>
      <c r="F80" s="85"/>
      <c r="G80" s="85" t="str">
        <f>+IFERROR(VLOOKUP(F80,Listas!$B:$C,2,0),"")</f>
        <v/>
      </c>
      <c r="H80" s="85"/>
      <c r="I80" s="85"/>
      <c r="J80" s="85"/>
      <c r="K80" s="79"/>
      <c r="L80" s="79"/>
      <c r="M80" s="82"/>
      <c r="N80" s="79"/>
      <c r="O80" s="132"/>
      <c r="P80" s="80"/>
      <c r="Q80" s="85"/>
      <c r="R80" s="85"/>
      <c r="S80" s="85"/>
      <c r="T80" s="85"/>
      <c r="U80" s="79"/>
      <c r="V80" s="85"/>
      <c r="W80" s="79"/>
      <c r="X80" s="86" t="str">
        <f t="shared" si="0"/>
        <v/>
      </c>
      <c r="Y80" s="87"/>
      <c r="Z80" s="88"/>
      <c r="AA80" s="223" t="str">
        <f t="shared" si="1"/>
        <v/>
      </c>
      <c r="AB80" s="85"/>
      <c r="AC80" s="85"/>
      <c r="AD80" s="85"/>
      <c r="AE80" s="85"/>
      <c r="AF80" s="90" t="str">
        <f t="shared" si="2"/>
        <v/>
      </c>
      <c r="AG80" s="91" t="str">
        <f t="shared" si="3"/>
        <v/>
      </c>
      <c r="AH80" s="92" t="str">
        <f t="shared" si="4"/>
        <v/>
      </c>
      <c r="AI80" s="93" t="str">
        <f t="shared" si="5"/>
        <v/>
      </c>
      <c r="AJ80" s="93" t="str">
        <f t="shared" si="6"/>
        <v/>
      </c>
      <c r="AK80" s="296" t="str">
        <f t="shared" si="7"/>
        <v/>
      </c>
      <c r="AL80" s="99" t="str">
        <f t="shared" si="8"/>
        <v/>
      </c>
      <c r="AN80" s="290" t="b">
        <f t="shared" si="9"/>
        <v>0</v>
      </c>
    </row>
    <row r="81" spans="1:40" ht="15.75" customHeight="1">
      <c r="A81" s="79"/>
      <c r="B81" s="85"/>
      <c r="C81" s="79"/>
      <c r="D81" s="132"/>
      <c r="E81" s="132"/>
      <c r="F81" s="85"/>
      <c r="G81" s="85" t="str">
        <f>+IFERROR(VLOOKUP(F81,Listas!$B:$C,2,0),"")</f>
        <v/>
      </c>
      <c r="H81" s="85"/>
      <c r="I81" s="85"/>
      <c r="J81" s="85"/>
      <c r="K81" s="79"/>
      <c r="L81" s="79"/>
      <c r="M81" s="82"/>
      <c r="N81" s="79"/>
      <c r="O81" s="132"/>
      <c r="P81" s="80"/>
      <c r="Q81" s="85"/>
      <c r="R81" s="85"/>
      <c r="S81" s="85"/>
      <c r="T81" s="85"/>
      <c r="U81" s="79"/>
      <c r="V81" s="85"/>
      <c r="W81" s="79"/>
      <c r="X81" s="86" t="str">
        <f t="shared" si="0"/>
        <v/>
      </c>
      <c r="Y81" s="87"/>
      <c r="Z81" s="88"/>
      <c r="AA81" s="223" t="str">
        <f t="shared" si="1"/>
        <v/>
      </c>
      <c r="AB81" s="85"/>
      <c r="AC81" s="85"/>
      <c r="AD81" s="85"/>
      <c r="AE81" s="85"/>
      <c r="AF81" s="90" t="str">
        <f t="shared" si="2"/>
        <v/>
      </c>
      <c r="AG81" s="91" t="str">
        <f t="shared" si="3"/>
        <v/>
      </c>
      <c r="AH81" s="92" t="str">
        <f t="shared" si="4"/>
        <v/>
      </c>
      <c r="AI81" s="93" t="str">
        <f t="shared" si="5"/>
        <v/>
      </c>
      <c r="AJ81" s="93" t="str">
        <f t="shared" si="6"/>
        <v/>
      </c>
      <c r="AK81" s="296" t="str">
        <f t="shared" si="7"/>
        <v/>
      </c>
      <c r="AL81" s="99" t="str">
        <f t="shared" si="8"/>
        <v/>
      </c>
      <c r="AN81" s="290" t="b">
        <f t="shared" si="9"/>
        <v>0</v>
      </c>
    </row>
    <row r="82" spans="1:40" ht="15.75" customHeight="1">
      <c r="A82" s="79"/>
      <c r="B82" s="85"/>
      <c r="C82" s="79"/>
      <c r="D82" s="132"/>
      <c r="E82" s="132"/>
      <c r="F82" s="85"/>
      <c r="G82" s="85" t="str">
        <f>+IFERROR(VLOOKUP(F82,Listas!$B:$C,2,0),"")</f>
        <v/>
      </c>
      <c r="H82" s="85"/>
      <c r="I82" s="85"/>
      <c r="J82" s="85"/>
      <c r="K82" s="79"/>
      <c r="L82" s="79"/>
      <c r="M82" s="82"/>
      <c r="N82" s="79"/>
      <c r="O82" s="132"/>
      <c r="P82" s="80"/>
      <c r="Q82" s="85"/>
      <c r="R82" s="85"/>
      <c r="S82" s="85"/>
      <c r="T82" s="85"/>
      <c r="U82" s="79"/>
      <c r="V82" s="85"/>
      <c r="W82" s="79"/>
      <c r="X82" s="86" t="str">
        <f t="shared" si="0"/>
        <v/>
      </c>
      <c r="Y82" s="87"/>
      <c r="Z82" s="88"/>
      <c r="AA82" s="223" t="str">
        <f t="shared" si="1"/>
        <v/>
      </c>
      <c r="AB82" s="85"/>
      <c r="AC82" s="85"/>
      <c r="AD82" s="85"/>
      <c r="AE82" s="85"/>
      <c r="AF82" s="90" t="str">
        <f t="shared" si="2"/>
        <v/>
      </c>
      <c r="AG82" s="91" t="str">
        <f t="shared" si="3"/>
        <v/>
      </c>
      <c r="AH82" s="92" t="str">
        <f t="shared" si="4"/>
        <v/>
      </c>
      <c r="AI82" s="93" t="str">
        <f t="shared" si="5"/>
        <v/>
      </c>
      <c r="AJ82" s="93" t="str">
        <f t="shared" si="6"/>
        <v/>
      </c>
      <c r="AK82" s="296" t="str">
        <f t="shared" si="7"/>
        <v/>
      </c>
      <c r="AL82" s="99" t="str">
        <f t="shared" si="8"/>
        <v/>
      </c>
      <c r="AN82" s="290" t="b">
        <f t="shared" si="9"/>
        <v>0</v>
      </c>
    </row>
    <row r="83" spans="1:40" ht="15.75" customHeight="1">
      <c r="A83" s="79"/>
      <c r="B83" s="85"/>
      <c r="C83" s="79"/>
      <c r="D83" s="132"/>
      <c r="E83" s="132"/>
      <c r="F83" s="85"/>
      <c r="G83" s="85" t="str">
        <f>+IFERROR(VLOOKUP(F83,Listas!$B:$C,2,0),"")</f>
        <v/>
      </c>
      <c r="H83" s="85"/>
      <c r="I83" s="85"/>
      <c r="J83" s="85"/>
      <c r="K83" s="79"/>
      <c r="L83" s="79"/>
      <c r="M83" s="82"/>
      <c r="N83" s="79"/>
      <c r="O83" s="132"/>
      <c r="P83" s="80"/>
      <c r="Q83" s="85"/>
      <c r="R83" s="85"/>
      <c r="S83" s="85"/>
      <c r="T83" s="85"/>
      <c r="U83" s="79"/>
      <c r="V83" s="85"/>
      <c r="W83" s="79"/>
      <c r="X83" s="86" t="str">
        <f t="shared" si="0"/>
        <v/>
      </c>
      <c r="Y83" s="87"/>
      <c r="Z83" s="88"/>
      <c r="AA83" s="223" t="str">
        <f t="shared" si="1"/>
        <v/>
      </c>
      <c r="AB83" s="85"/>
      <c r="AC83" s="85"/>
      <c r="AD83" s="85"/>
      <c r="AE83" s="85"/>
      <c r="AF83" s="90" t="str">
        <f t="shared" si="2"/>
        <v/>
      </c>
      <c r="AG83" s="91" t="str">
        <f t="shared" si="3"/>
        <v/>
      </c>
      <c r="AH83" s="92" t="str">
        <f t="shared" si="4"/>
        <v/>
      </c>
      <c r="AI83" s="93" t="str">
        <f t="shared" si="5"/>
        <v/>
      </c>
      <c r="AJ83" s="93" t="str">
        <f t="shared" si="6"/>
        <v/>
      </c>
      <c r="AK83" s="296" t="str">
        <f t="shared" si="7"/>
        <v/>
      </c>
      <c r="AL83" s="99" t="str">
        <f t="shared" si="8"/>
        <v/>
      </c>
      <c r="AN83" s="290" t="b">
        <f t="shared" si="9"/>
        <v>0</v>
      </c>
    </row>
    <row r="84" spans="1:40" ht="15.75" customHeight="1">
      <c r="A84" s="79"/>
      <c r="B84" s="85"/>
      <c r="C84" s="79"/>
      <c r="D84" s="132"/>
      <c r="E84" s="132"/>
      <c r="F84" s="85"/>
      <c r="G84" s="85" t="str">
        <f>+IFERROR(VLOOKUP(F84,Listas!$B:$C,2,0),"")</f>
        <v/>
      </c>
      <c r="H84" s="85"/>
      <c r="I84" s="85"/>
      <c r="J84" s="85"/>
      <c r="K84" s="79"/>
      <c r="L84" s="79"/>
      <c r="M84" s="82"/>
      <c r="N84" s="79"/>
      <c r="O84" s="132"/>
      <c r="P84" s="80"/>
      <c r="Q84" s="85"/>
      <c r="R84" s="85"/>
      <c r="S84" s="85"/>
      <c r="T84" s="85"/>
      <c r="U84" s="79"/>
      <c r="V84" s="85"/>
      <c r="W84" s="79"/>
      <c r="X84" s="86" t="str">
        <f t="shared" si="0"/>
        <v/>
      </c>
      <c r="Y84" s="87"/>
      <c r="Z84" s="88"/>
      <c r="AA84" s="223" t="str">
        <f t="shared" si="1"/>
        <v/>
      </c>
      <c r="AB84" s="85"/>
      <c r="AC84" s="85"/>
      <c r="AD84" s="85"/>
      <c r="AE84" s="85"/>
      <c r="AF84" s="90" t="str">
        <f t="shared" si="2"/>
        <v/>
      </c>
      <c r="AG84" s="91" t="str">
        <f t="shared" si="3"/>
        <v/>
      </c>
      <c r="AH84" s="92" t="str">
        <f t="shared" si="4"/>
        <v/>
      </c>
      <c r="AI84" s="93" t="str">
        <f t="shared" si="5"/>
        <v/>
      </c>
      <c r="AJ84" s="93" t="str">
        <f t="shared" si="6"/>
        <v/>
      </c>
      <c r="AK84" s="296" t="str">
        <f t="shared" si="7"/>
        <v/>
      </c>
      <c r="AL84" s="99" t="str">
        <f t="shared" si="8"/>
        <v/>
      </c>
      <c r="AN84" s="290" t="b">
        <f t="shared" si="9"/>
        <v>0</v>
      </c>
    </row>
    <row r="85" spans="1:40" ht="15.75" customHeight="1">
      <c r="A85" s="79"/>
      <c r="B85" s="85"/>
      <c r="C85" s="79"/>
      <c r="D85" s="132"/>
      <c r="E85" s="132"/>
      <c r="F85" s="85"/>
      <c r="G85" s="85" t="str">
        <f>+IFERROR(VLOOKUP(F85,Listas!$B:$C,2,0),"")</f>
        <v/>
      </c>
      <c r="H85" s="85"/>
      <c r="I85" s="85"/>
      <c r="J85" s="85"/>
      <c r="K85" s="79"/>
      <c r="L85" s="79"/>
      <c r="M85" s="82"/>
      <c r="N85" s="79"/>
      <c r="O85" s="132"/>
      <c r="P85" s="80"/>
      <c r="Q85" s="85"/>
      <c r="R85" s="85"/>
      <c r="S85" s="85"/>
      <c r="T85" s="85"/>
      <c r="U85" s="79"/>
      <c r="V85" s="85"/>
      <c r="W85" s="79"/>
      <c r="X85" s="86" t="str">
        <f t="shared" si="0"/>
        <v/>
      </c>
      <c r="Y85" s="87"/>
      <c r="Z85" s="88"/>
      <c r="AA85" s="223" t="str">
        <f t="shared" si="1"/>
        <v/>
      </c>
      <c r="AB85" s="85"/>
      <c r="AC85" s="85"/>
      <c r="AD85" s="85"/>
      <c r="AE85" s="85"/>
      <c r="AF85" s="90" t="str">
        <f t="shared" si="2"/>
        <v/>
      </c>
      <c r="AG85" s="91" t="str">
        <f t="shared" si="3"/>
        <v/>
      </c>
      <c r="AH85" s="92" t="str">
        <f t="shared" si="4"/>
        <v/>
      </c>
      <c r="AI85" s="93" t="str">
        <f t="shared" si="5"/>
        <v/>
      </c>
      <c r="AJ85" s="93" t="str">
        <f t="shared" si="6"/>
        <v/>
      </c>
      <c r="AK85" s="296" t="str">
        <f t="shared" si="7"/>
        <v/>
      </c>
      <c r="AL85" s="99" t="str">
        <f t="shared" si="8"/>
        <v/>
      </c>
      <c r="AN85" s="290" t="b">
        <f t="shared" si="9"/>
        <v>0</v>
      </c>
    </row>
    <row r="86" spans="1:40" ht="15.75" customHeight="1">
      <c r="A86" s="79"/>
      <c r="B86" s="85"/>
      <c r="C86" s="79"/>
      <c r="D86" s="132"/>
      <c r="E86" s="132"/>
      <c r="F86" s="85"/>
      <c r="G86" s="85" t="str">
        <f>+IFERROR(VLOOKUP(F86,Listas!$B:$C,2,0),"")</f>
        <v/>
      </c>
      <c r="H86" s="85"/>
      <c r="I86" s="85"/>
      <c r="J86" s="85"/>
      <c r="K86" s="79"/>
      <c r="L86" s="79"/>
      <c r="M86" s="82"/>
      <c r="N86" s="79"/>
      <c r="O86" s="132"/>
      <c r="P86" s="80"/>
      <c r="Q86" s="85"/>
      <c r="R86" s="85"/>
      <c r="S86" s="85"/>
      <c r="T86" s="85"/>
      <c r="U86" s="79"/>
      <c r="V86" s="85"/>
      <c r="W86" s="79"/>
      <c r="X86" s="86" t="str">
        <f t="shared" si="0"/>
        <v/>
      </c>
      <c r="Y86" s="87"/>
      <c r="Z86" s="88"/>
      <c r="AA86" s="223" t="str">
        <f t="shared" si="1"/>
        <v/>
      </c>
      <c r="AB86" s="85"/>
      <c r="AC86" s="85"/>
      <c r="AD86" s="85"/>
      <c r="AE86" s="85"/>
      <c r="AF86" s="90" t="str">
        <f t="shared" si="2"/>
        <v/>
      </c>
      <c r="AG86" s="91" t="str">
        <f t="shared" si="3"/>
        <v/>
      </c>
      <c r="AH86" s="92" t="str">
        <f t="shared" si="4"/>
        <v/>
      </c>
      <c r="AI86" s="93" t="str">
        <f t="shared" si="5"/>
        <v/>
      </c>
      <c r="AJ86" s="93" t="str">
        <f t="shared" si="6"/>
        <v/>
      </c>
      <c r="AK86" s="296" t="str">
        <f t="shared" si="7"/>
        <v/>
      </c>
      <c r="AL86" s="99" t="str">
        <f t="shared" si="8"/>
        <v/>
      </c>
      <c r="AN86" s="290" t="b">
        <f t="shared" si="9"/>
        <v>0</v>
      </c>
    </row>
    <row r="87" spans="1:40" ht="15.75" customHeight="1">
      <c r="A87" s="79"/>
      <c r="B87" s="85"/>
      <c r="C87" s="79"/>
      <c r="D87" s="132"/>
      <c r="E87" s="132"/>
      <c r="F87" s="85"/>
      <c r="G87" s="85" t="str">
        <f>+IFERROR(VLOOKUP(F87,Listas!$B:$C,2,0),"")</f>
        <v/>
      </c>
      <c r="H87" s="85"/>
      <c r="I87" s="85"/>
      <c r="J87" s="85"/>
      <c r="K87" s="79"/>
      <c r="L87" s="79"/>
      <c r="M87" s="82"/>
      <c r="N87" s="79"/>
      <c r="O87" s="132"/>
      <c r="P87" s="80"/>
      <c r="Q87" s="85"/>
      <c r="R87" s="85"/>
      <c r="S87" s="85"/>
      <c r="T87" s="85"/>
      <c r="U87" s="79"/>
      <c r="V87" s="85"/>
      <c r="W87" s="79"/>
      <c r="X87" s="86" t="str">
        <f t="shared" si="0"/>
        <v/>
      </c>
      <c r="Y87" s="87"/>
      <c r="Z87" s="88"/>
      <c r="AA87" s="223" t="str">
        <f t="shared" si="1"/>
        <v/>
      </c>
      <c r="AB87" s="85"/>
      <c r="AC87" s="85"/>
      <c r="AD87" s="85"/>
      <c r="AE87" s="85"/>
      <c r="AF87" s="90" t="str">
        <f t="shared" si="2"/>
        <v/>
      </c>
      <c r="AG87" s="91" t="str">
        <f t="shared" si="3"/>
        <v/>
      </c>
      <c r="AH87" s="92" t="str">
        <f t="shared" si="4"/>
        <v/>
      </c>
      <c r="AI87" s="93" t="str">
        <f t="shared" si="5"/>
        <v/>
      </c>
      <c r="AJ87" s="93" t="str">
        <f t="shared" si="6"/>
        <v/>
      </c>
      <c r="AK87" s="296" t="str">
        <f t="shared" si="7"/>
        <v/>
      </c>
      <c r="AL87" s="99" t="str">
        <f t="shared" si="8"/>
        <v/>
      </c>
      <c r="AN87" s="290" t="b">
        <f t="shared" si="9"/>
        <v>0</v>
      </c>
    </row>
    <row r="88" spans="1:40" ht="15.75" customHeight="1">
      <c r="A88" s="79"/>
      <c r="B88" s="85"/>
      <c r="C88" s="79"/>
      <c r="D88" s="132"/>
      <c r="E88" s="132"/>
      <c r="F88" s="85"/>
      <c r="G88" s="85" t="str">
        <f>+IFERROR(VLOOKUP(F88,Listas!$B:$C,2,0),"")</f>
        <v/>
      </c>
      <c r="H88" s="85"/>
      <c r="I88" s="85"/>
      <c r="J88" s="85"/>
      <c r="K88" s="79"/>
      <c r="L88" s="79"/>
      <c r="M88" s="82"/>
      <c r="N88" s="79"/>
      <c r="O88" s="132"/>
      <c r="P88" s="80"/>
      <c r="Q88" s="85"/>
      <c r="R88" s="85"/>
      <c r="S88" s="85"/>
      <c r="T88" s="85"/>
      <c r="U88" s="79"/>
      <c r="V88" s="85"/>
      <c r="W88" s="79"/>
      <c r="X88" s="86" t="str">
        <f t="shared" si="0"/>
        <v/>
      </c>
      <c r="Y88" s="87"/>
      <c r="Z88" s="88"/>
      <c r="AA88" s="223" t="str">
        <f t="shared" si="1"/>
        <v/>
      </c>
      <c r="AB88" s="85"/>
      <c r="AC88" s="85"/>
      <c r="AD88" s="85"/>
      <c r="AE88" s="85"/>
      <c r="AF88" s="90" t="str">
        <f t="shared" si="2"/>
        <v/>
      </c>
      <c r="AG88" s="91" t="str">
        <f t="shared" si="3"/>
        <v/>
      </c>
      <c r="AH88" s="92" t="str">
        <f t="shared" si="4"/>
        <v/>
      </c>
      <c r="AI88" s="93" t="str">
        <f t="shared" si="5"/>
        <v/>
      </c>
      <c r="AJ88" s="93" t="str">
        <f t="shared" si="6"/>
        <v/>
      </c>
      <c r="AK88" s="296" t="str">
        <f t="shared" si="7"/>
        <v/>
      </c>
      <c r="AL88" s="99" t="str">
        <f t="shared" si="8"/>
        <v/>
      </c>
      <c r="AN88" s="290" t="b">
        <f t="shared" si="9"/>
        <v>0</v>
      </c>
    </row>
    <row r="89" spans="1:40" ht="15.75" customHeight="1">
      <c r="A89" s="79"/>
      <c r="B89" s="85"/>
      <c r="C89" s="79"/>
      <c r="D89" s="132"/>
      <c r="E89" s="132"/>
      <c r="F89" s="85"/>
      <c r="G89" s="85" t="str">
        <f>+IFERROR(VLOOKUP(F89,Listas!$B:$C,2,0),"")</f>
        <v/>
      </c>
      <c r="H89" s="85"/>
      <c r="I89" s="85"/>
      <c r="J89" s="85"/>
      <c r="K89" s="79"/>
      <c r="L89" s="79"/>
      <c r="M89" s="82"/>
      <c r="N89" s="79"/>
      <c r="O89" s="132"/>
      <c r="P89" s="80"/>
      <c r="Q89" s="85"/>
      <c r="R89" s="85"/>
      <c r="S89" s="85"/>
      <c r="T89" s="85"/>
      <c r="U89" s="79"/>
      <c r="V89" s="85"/>
      <c r="W89" s="79"/>
      <c r="X89" s="86" t="str">
        <f t="shared" si="0"/>
        <v/>
      </c>
      <c r="Y89" s="87"/>
      <c r="Z89" s="88"/>
      <c r="AA89" s="223" t="str">
        <f t="shared" si="1"/>
        <v/>
      </c>
      <c r="AB89" s="85"/>
      <c r="AC89" s="85"/>
      <c r="AD89" s="85"/>
      <c r="AE89" s="85"/>
      <c r="AF89" s="90" t="str">
        <f t="shared" si="2"/>
        <v/>
      </c>
      <c r="AG89" s="91" t="str">
        <f t="shared" si="3"/>
        <v/>
      </c>
      <c r="AH89" s="92" t="str">
        <f t="shared" si="4"/>
        <v/>
      </c>
      <c r="AI89" s="93" t="str">
        <f t="shared" si="5"/>
        <v/>
      </c>
      <c r="AJ89" s="93" t="str">
        <f t="shared" si="6"/>
        <v/>
      </c>
      <c r="AK89" s="296" t="str">
        <f t="shared" si="7"/>
        <v/>
      </c>
      <c r="AL89" s="99" t="str">
        <f t="shared" si="8"/>
        <v/>
      </c>
      <c r="AN89" s="290" t="b">
        <f t="shared" si="9"/>
        <v>0</v>
      </c>
    </row>
    <row r="90" spans="1:40" ht="15.75" customHeight="1">
      <c r="A90" s="79"/>
      <c r="B90" s="85"/>
      <c r="C90" s="79"/>
      <c r="D90" s="132"/>
      <c r="E90" s="132"/>
      <c r="F90" s="85"/>
      <c r="G90" s="85" t="str">
        <f>+IFERROR(VLOOKUP(F90,Listas!$B:$C,2,0),"")</f>
        <v/>
      </c>
      <c r="H90" s="85"/>
      <c r="I90" s="85"/>
      <c r="J90" s="85"/>
      <c r="K90" s="79"/>
      <c r="L90" s="79"/>
      <c r="M90" s="82"/>
      <c r="N90" s="79"/>
      <c r="O90" s="132"/>
      <c r="P90" s="80"/>
      <c r="Q90" s="85"/>
      <c r="R90" s="85"/>
      <c r="S90" s="85"/>
      <c r="T90" s="85"/>
      <c r="U90" s="79"/>
      <c r="V90" s="85"/>
      <c r="W90" s="79"/>
      <c r="X90" s="86" t="str">
        <f t="shared" si="0"/>
        <v/>
      </c>
      <c r="Y90" s="87"/>
      <c r="Z90" s="88"/>
      <c r="AA90" s="223" t="str">
        <f t="shared" si="1"/>
        <v/>
      </c>
      <c r="AB90" s="85"/>
      <c r="AC90" s="85"/>
      <c r="AD90" s="85"/>
      <c r="AE90" s="85"/>
      <c r="AF90" s="90" t="str">
        <f t="shared" si="2"/>
        <v/>
      </c>
      <c r="AG90" s="91" t="str">
        <f t="shared" si="3"/>
        <v/>
      </c>
      <c r="AH90" s="92" t="str">
        <f t="shared" si="4"/>
        <v/>
      </c>
      <c r="AI90" s="93" t="str">
        <f t="shared" si="5"/>
        <v/>
      </c>
      <c r="AJ90" s="93" t="str">
        <f t="shared" si="6"/>
        <v/>
      </c>
      <c r="AK90" s="296" t="str">
        <f t="shared" si="7"/>
        <v/>
      </c>
      <c r="AL90" s="99" t="str">
        <f t="shared" si="8"/>
        <v/>
      </c>
      <c r="AN90" s="290" t="b">
        <f t="shared" si="9"/>
        <v>0</v>
      </c>
    </row>
    <row r="91" spans="1:40" ht="15.75" customHeight="1">
      <c r="A91" s="79"/>
      <c r="B91" s="85"/>
      <c r="C91" s="79"/>
      <c r="D91" s="132"/>
      <c r="E91" s="132"/>
      <c r="F91" s="85"/>
      <c r="G91" s="85" t="str">
        <f>+IFERROR(VLOOKUP(F91,Listas!$B:$C,2,0),"")</f>
        <v/>
      </c>
      <c r="H91" s="85"/>
      <c r="I91" s="85"/>
      <c r="J91" s="85"/>
      <c r="K91" s="79"/>
      <c r="L91" s="79"/>
      <c r="M91" s="82"/>
      <c r="N91" s="79"/>
      <c r="O91" s="132"/>
      <c r="P91" s="80"/>
      <c r="Q91" s="85"/>
      <c r="R91" s="85"/>
      <c r="S91" s="85"/>
      <c r="T91" s="85"/>
      <c r="U91" s="79"/>
      <c r="V91" s="85"/>
      <c r="W91" s="79"/>
      <c r="X91" s="86" t="str">
        <f t="shared" si="0"/>
        <v/>
      </c>
      <c r="Y91" s="87"/>
      <c r="Z91" s="88"/>
      <c r="AA91" s="223" t="str">
        <f t="shared" si="1"/>
        <v/>
      </c>
      <c r="AB91" s="85"/>
      <c r="AC91" s="85"/>
      <c r="AD91" s="85"/>
      <c r="AE91" s="85"/>
      <c r="AF91" s="90" t="str">
        <f t="shared" si="2"/>
        <v/>
      </c>
      <c r="AG91" s="91" t="str">
        <f t="shared" si="3"/>
        <v/>
      </c>
      <c r="AH91" s="92" t="str">
        <f t="shared" si="4"/>
        <v/>
      </c>
      <c r="AI91" s="93" t="str">
        <f t="shared" si="5"/>
        <v/>
      </c>
      <c r="AJ91" s="93" t="str">
        <f t="shared" si="6"/>
        <v/>
      </c>
      <c r="AK91" s="296" t="str">
        <f t="shared" si="7"/>
        <v/>
      </c>
      <c r="AL91" s="99" t="str">
        <f t="shared" si="8"/>
        <v/>
      </c>
      <c r="AN91" s="290" t="b">
        <f t="shared" si="9"/>
        <v>0</v>
      </c>
    </row>
    <row r="92" spans="1:40" ht="15.75" customHeight="1">
      <c r="A92" s="79"/>
      <c r="B92" s="85"/>
      <c r="C92" s="79"/>
      <c r="D92" s="132"/>
      <c r="E92" s="132"/>
      <c r="F92" s="85"/>
      <c r="G92" s="85" t="str">
        <f>+IFERROR(VLOOKUP(F92,Listas!$B:$C,2,0),"")</f>
        <v/>
      </c>
      <c r="H92" s="85"/>
      <c r="I92" s="85"/>
      <c r="J92" s="85"/>
      <c r="K92" s="79"/>
      <c r="L92" s="79"/>
      <c r="M92" s="82"/>
      <c r="N92" s="79"/>
      <c r="O92" s="132"/>
      <c r="P92" s="80"/>
      <c r="Q92" s="85"/>
      <c r="R92" s="85"/>
      <c r="S92" s="85"/>
      <c r="T92" s="85"/>
      <c r="U92" s="79"/>
      <c r="V92" s="85"/>
      <c r="W92" s="79"/>
      <c r="X92" s="86" t="str">
        <f t="shared" si="0"/>
        <v/>
      </c>
      <c r="Y92" s="87"/>
      <c r="Z92" s="88"/>
      <c r="AA92" s="223" t="str">
        <f t="shared" si="1"/>
        <v/>
      </c>
      <c r="AB92" s="85"/>
      <c r="AC92" s="85"/>
      <c r="AD92" s="85"/>
      <c r="AE92" s="85"/>
      <c r="AF92" s="90" t="str">
        <f t="shared" si="2"/>
        <v/>
      </c>
      <c r="AG92" s="91" t="str">
        <f t="shared" si="3"/>
        <v/>
      </c>
      <c r="AH92" s="92" t="str">
        <f t="shared" si="4"/>
        <v/>
      </c>
      <c r="AI92" s="93" t="str">
        <f t="shared" si="5"/>
        <v/>
      </c>
      <c r="AJ92" s="93" t="str">
        <f t="shared" si="6"/>
        <v/>
      </c>
      <c r="AK92" s="296" t="str">
        <f t="shared" si="7"/>
        <v/>
      </c>
      <c r="AL92" s="99" t="str">
        <f t="shared" si="8"/>
        <v/>
      </c>
      <c r="AN92" s="290" t="b">
        <f t="shared" si="9"/>
        <v>0</v>
      </c>
    </row>
    <row r="93" spans="1:40" ht="15.75" customHeight="1">
      <c r="A93" s="79"/>
      <c r="B93" s="85"/>
      <c r="C93" s="79"/>
      <c r="D93" s="132"/>
      <c r="E93" s="132"/>
      <c r="F93" s="85"/>
      <c r="G93" s="85" t="str">
        <f>+IFERROR(VLOOKUP(F93,Listas!$B:$C,2,0),"")</f>
        <v/>
      </c>
      <c r="H93" s="85"/>
      <c r="I93" s="85"/>
      <c r="J93" s="85"/>
      <c r="K93" s="79"/>
      <c r="L93" s="79"/>
      <c r="M93" s="82"/>
      <c r="N93" s="79"/>
      <c r="O93" s="132"/>
      <c r="P93" s="80"/>
      <c r="Q93" s="85"/>
      <c r="R93" s="85"/>
      <c r="S93" s="85"/>
      <c r="T93" s="85"/>
      <c r="U93" s="79"/>
      <c r="V93" s="85"/>
      <c r="W93" s="79"/>
      <c r="X93" s="86" t="str">
        <f t="shared" si="0"/>
        <v/>
      </c>
      <c r="Y93" s="87"/>
      <c r="Z93" s="88"/>
      <c r="AA93" s="223" t="str">
        <f t="shared" si="1"/>
        <v/>
      </c>
      <c r="AB93" s="85"/>
      <c r="AC93" s="85"/>
      <c r="AD93" s="85"/>
      <c r="AE93" s="85"/>
      <c r="AF93" s="90" t="str">
        <f t="shared" si="2"/>
        <v/>
      </c>
      <c r="AG93" s="91" t="str">
        <f t="shared" si="3"/>
        <v/>
      </c>
      <c r="AH93" s="92" t="str">
        <f t="shared" si="4"/>
        <v/>
      </c>
      <c r="AI93" s="93" t="str">
        <f t="shared" si="5"/>
        <v/>
      </c>
      <c r="AJ93" s="93" t="str">
        <f t="shared" si="6"/>
        <v/>
      </c>
      <c r="AK93" s="296" t="str">
        <f t="shared" si="7"/>
        <v/>
      </c>
      <c r="AL93" s="99" t="str">
        <f t="shared" si="8"/>
        <v/>
      </c>
      <c r="AN93" s="290" t="b">
        <f t="shared" si="9"/>
        <v>0</v>
      </c>
    </row>
    <row r="94" spans="1:40" ht="15.75" customHeight="1">
      <c r="A94" s="79"/>
      <c r="B94" s="85"/>
      <c r="C94" s="79"/>
      <c r="D94" s="132"/>
      <c r="E94" s="132"/>
      <c r="F94" s="85"/>
      <c r="G94" s="85" t="str">
        <f>+IFERROR(VLOOKUP(F94,Listas!$B:$C,2,0),"")</f>
        <v/>
      </c>
      <c r="H94" s="85"/>
      <c r="I94" s="85"/>
      <c r="J94" s="85"/>
      <c r="K94" s="79"/>
      <c r="L94" s="79"/>
      <c r="M94" s="82"/>
      <c r="N94" s="79"/>
      <c r="O94" s="132"/>
      <c r="P94" s="80"/>
      <c r="Q94" s="85"/>
      <c r="R94" s="85"/>
      <c r="S94" s="85"/>
      <c r="T94" s="85"/>
      <c r="U94" s="79"/>
      <c r="V94" s="85"/>
      <c r="W94" s="79"/>
      <c r="X94" s="86" t="str">
        <f t="shared" si="0"/>
        <v/>
      </c>
      <c r="Y94" s="87"/>
      <c r="Z94" s="88"/>
      <c r="AA94" s="223" t="str">
        <f t="shared" si="1"/>
        <v/>
      </c>
      <c r="AB94" s="85"/>
      <c r="AC94" s="85"/>
      <c r="AD94" s="85"/>
      <c r="AE94" s="85"/>
      <c r="AF94" s="90" t="str">
        <f t="shared" si="2"/>
        <v/>
      </c>
      <c r="AG94" s="91" t="str">
        <f t="shared" si="3"/>
        <v/>
      </c>
      <c r="AH94" s="92" t="str">
        <f t="shared" si="4"/>
        <v/>
      </c>
      <c r="AI94" s="93" t="str">
        <f t="shared" si="5"/>
        <v/>
      </c>
      <c r="AJ94" s="93" t="str">
        <f t="shared" si="6"/>
        <v/>
      </c>
      <c r="AK94" s="296" t="str">
        <f t="shared" si="7"/>
        <v/>
      </c>
      <c r="AL94" s="99" t="str">
        <f t="shared" si="8"/>
        <v/>
      </c>
      <c r="AN94" s="290" t="b">
        <f t="shared" si="9"/>
        <v>0</v>
      </c>
    </row>
    <row r="95" spans="1:40" ht="15.75" customHeight="1">
      <c r="A95" s="79"/>
      <c r="B95" s="85"/>
      <c r="C95" s="79"/>
      <c r="D95" s="132"/>
      <c r="E95" s="132"/>
      <c r="F95" s="85"/>
      <c r="G95" s="85" t="str">
        <f>+IFERROR(VLOOKUP(F95,Listas!$B:$C,2,0),"")</f>
        <v/>
      </c>
      <c r="H95" s="85"/>
      <c r="I95" s="85"/>
      <c r="J95" s="85"/>
      <c r="K95" s="79"/>
      <c r="L95" s="79"/>
      <c r="M95" s="82"/>
      <c r="N95" s="79"/>
      <c r="O95" s="132"/>
      <c r="P95" s="80"/>
      <c r="Q95" s="85"/>
      <c r="R95" s="85"/>
      <c r="S95" s="85"/>
      <c r="T95" s="85"/>
      <c r="U95" s="79"/>
      <c r="V95" s="85"/>
      <c r="W95" s="79"/>
      <c r="X95" s="86" t="str">
        <f t="shared" si="0"/>
        <v/>
      </c>
      <c r="Y95" s="87"/>
      <c r="Z95" s="88"/>
      <c r="AA95" s="223" t="str">
        <f t="shared" si="1"/>
        <v/>
      </c>
      <c r="AB95" s="85"/>
      <c r="AC95" s="85"/>
      <c r="AD95" s="85"/>
      <c r="AE95" s="85"/>
      <c r="AF95" s="90" t="str">
        <f t="shared" si="2"/>
        <v/>
      </c>
      <c r="AG95" s="91" t="str">
        <f t="shared" si="3"/>
        <v/>
      </c>
      <c r="AH95" s="92" t="str">
        <f t="shared" si="4"/>
        <v/>
      </c>
      <c r="AI95" s="93" t="str">
        <f t="shared" si="5"/>
        <v/>
      </c>
      <c r="AJ95" s="93" t="str">
        <f t="shared" si="6"/>
        <v/>
      </c>
      <c r="AK95" s="296" t="str">
        <f t="shared" si="7"/>
        <v/>
      </c>
      <c r="AL95" s="99" t="str">
        <f t="shared" si="8"/>
        <v/>
      </c>
      <c r="AN95" s="290" t="b">
        <f t="shared" si="9"/>
        <v>0</v>
      </c>
    </row>
    <row r="96" spans="1:40" ht="15.75" customHeight="1">
      <c r="A96" s="79"/>
      <c r="B96" s="85"/>
      <c r="C96" s="79"/>
      <c r="D96" s="132"/>
      <c r="E96" s="132"/>
      <c r="F96" s="85"/>
      <c r="G96" s="85" t="str">
        <f>+IFERROR(VLOOKUP(F96,Listas!$B:$C,2,0),"")</f>
        <v/>
      </c>
      <c r="H96" s="85"/>
      <c r="I96" s="85"/>
      <c r="J96" s="85"/>
      <c r="K96" s="79"/>
      <c r="L96" s="79"/>
      <c r="M96" s="82"/>
      <c r="N96" s="79"/>
      <c r="O96" s="132"/>
      <c r="P96" s="80"/>
      <c r="Q96" s="85"/>
      <c r="R96" s="85"/>
      <c r="S96" s="85"/>
      <c r="T96" s="85"/>
      <c r="U96" s="79"/>
      <c r="V96" s="85"/>
      <c r="W96" s="79"/>
      <c r="X96" s="86" t="str">
        <f t="shared" si="0"/>
        <v/>
      </c>
      <c r="Y96" s="87"/>
      <c r="Z96" s="88"/>
      <c r="AA96" s="223" t="str">
        <f t="shared" si="1"/>
        <v/>
      </c>
      <c r="AB96" s="85"/>
      <c r="AC96" s="85"/>
      <c r="AD96" s="85"/>
      <c r="AE96" s="85"/>
      <c r="AF96" s="90" t="str">
        <f t="shared" si="2"/>
        <v/>
      </c>
      <c r="AG96" s="91" t="str">
        <f t="shared" si="3"/>
        <v/>
      </c>
      <c r="AH96" s="92" t="str">
        <f t="shared" si="4"/>
        <v/>
      </c>
      <c r="AI96" s="93" t="str">
        <f t="shared" si="5"/>
        <v/>
      </c>
      <c r="AJ96" s="93" t="str">
        <f t="shared" si="6"/>
        <v/>
      </c>
      <c r="AK96" s="296" t="str">
        <f t="shared" si="7"/>
        <v/>
      </c>
      <c r="AL96" s="99" t="str">
        <f t="shared" si="8"/>
        <v/>
      </c>
      <c r="AN96" s="290" t="b">
        <f t="shared" si="9"/>
        <v>0</v>
      </c>
    </row>
    <row r="97" spans="1:40" ht="15.75" customHeight="1">
      <c r="A97" s="79"/>
      <c r="B97" s="85"/>
      <c r="C97" s="79"/>
      <c r="D97" s="132"/>
      <c r="E97" s="132"/>
      <c r="F97" s="85"/>
      <c r="G97" s="85" t="str">
        <f>+IFERROR(VLOOKUP(F97,Listas!$B:$C,2,0),"")</f>
        <v/>
      </c>
      <c r="H97" s="85"/>
      <c r="I97" s="85"/>
      <c r="J97" s="85"/>
      <c r="K97" s="79"/>
      <c r="L97" s="79"/>
      <c r="M97" s="82"/>
      <c r="N97" s="79"/>
      <c r="O97" s="132"/>
      <c r="P97" s="80"/>
      <c r="Q97" s="85"/>
      <c r="R97" s="85"/>
      <c r="S97" s="85"/>
      <c r="T97" s="85"/>
      <c r="U97" s="79"/>
      <c r="V97" s="85"/>
      <c r="W97" s="79"/>
      <c r="X97" s="86" t="str">
        <f t="shared" si="0"/>
        <v/>
      </c>
      <c r="Y97" s="87"/>
      <c r="Z97" s="88"/>
      <c r="AA97" s="223" t="str">
        <f t="shared" si="1"/>
        <v/>
      </c>
      <c r="AB97" s="85"/>
      <c r="AC97" s="85"/>
      <c r="AD97" s="85"/>
      <c r="AE97" s="85"/>
      <c r="AF97" s="90" t="str">
        <f t="shared" si="2"/>
        <v/>
      </c>
      <c r="AG97" s="91" t="str">
        <f t="shared" si="3"/>
        <v/>
      </c>
      <c r="AH97" s="92" t="str">
        <f t="shared" si="4"/>
        <v/>
      </c>
      <c r="AI97" s="93" t="str">
        <f t="shared" si="5"/>
        <v/>
      </c>
      <c r="AJ97" s="93" t="str">
        <f t="shared" si="6"/>
        <v/>
      </c>
      <c r="AK97" s="296" t="str">
        <f t="shared" si="7"/>
        <v/>
      </c>
      <c r="AL97" s="99" t="str">
        <f t="shared" si="8"/>
        <v/>
      </c>
      <c r="AN97" s="290" t="b">
        <f t="shared" si="9"/>
        <v>0</v>
      </c>
    </row>
    <row r="98" spans="1:40" ht="15.75" customHeight="1">
      <c r="A98" s="79"/>
      <c r="B98" s="85"/>
      <c r="C98" s="79"/>
      <c r="D98" s="132"/>
      <c r="E98" s="132"/>
      <c r="F98" s="85"/>
      <c r="G98" s="85" t="str">
        <f>+IFERROR(VLOOKUP(F98,Listas!$B:$C,2,0),"")</f>
        <v/>
      </c>
      <c r="H98" s="85"/>
      <c r="I98" s="85"/>
      <c r="J98" s="85"/>
      <c r="K98" s="79"/>
      <c r="L98" s="79"/>
      <c r="M98" s="82"/>
      <c r="N98" s="79"/>
      <c r="O98" s="132"/>
      <c r="P98" s="80"/>
      <c r="Q98" s="85"/>
      <c r="R98" s="85"/>
      <c r="S98" s="85"/>
      <c r="T98" s="85"/>
      <c r="U98" s="79"/>
      <c r="V98" s="85"/>
      <c r="W98" s="79"/>
      <c r="X98" s="86" t="str">
        <f t="shared" si="0"/>
        <v/>
      </c>
      <c r="Y98" s="87"/>
      <c r="Z98" s="88"/>
      <c r="AA98" s="223" t="str">
        <f t="shared" si="1"/>
        <v/>
      </c>
      <c r="AB98" s="85"/>
      <c r="AC98" s="85"/>
      <c r="AD98" s="85"/>
      <c r="AE98" s="85"/>
      <c r="AF98" s="90" t="str">
        <f t="shared" si="2"/>
        <v/>
      </c>
      <c r="AG98" s="91" t="str">
        <f t="shared" si="3"/>
        <v/>
      </c>
      <c r="AH98" s="92" t="str">
        <f t="shared" si="4"/>
        <v/>
      </c>
      <c r="AI98" s="93" t="str">
        <f t="shared" si="5"/>
        <v/>
      </c>
      <c r="AJ98" s="93" t="str">
        <f t="shared" si="6"/>
        <v/>
      </c>
      <c r="AK98" s="296" t="str">
        <f t="shared" si="7"/>
        <v/>
      </c>
      <c r="AL98" s="99" t="str">
        <f t="shared" si="8"/>
        <v/>
      </c>
      <c r="AN98" s="290" t="b">
        <f t="shared" si="9"/>
        <v>0</v>
      </c>
    </row>
    <row r="99" spans="1:40" ht="15.75" customHeight="1">
      <c r="A99" s="79"/>
      <c r="B99" s="85"/>
      <c r="C99" s="79"/>
      <c r="D99" s="132"/>
      <c r="E99" s="132"/>
      <c r="F99" s="85"/>
      <c r="G99" s="85" t="str">
        <f>+IFERROR(VLOOKUP(F99,Listas!$B:$C,2,0),"")</f>
        <v/>
      </c>
      <c r="H99" s="85"/>
      <c r="I99" s="85"/>
      <c r="J99" s="85"/>
      <c r="K99" s="79"/>
      <c r="L99" s="79"/>
      <c r="M99" s="82"/>
      <c r="N99" s="79"/>
      <c r="O99" s="132"/>
      <c r="P99" s="80"/>
      <c r="Q99" s="85"/>
      <c r="R99" s="85"/>
      <c r="S99" s="85"/>
      <c r="T99" s="85"/>
      <c r="U99" s="79"/>
      <c r="V99" s="85"/>
      <c r="W99" s="79"/>
      <c r="X99" s="86" t="str">
        <f t="shared" si="0"/>
        <v/>
      </c>
      <c r="Y99" s="87"/>
      <c r="Z99" s="88"/>
      <c r="AA99" s="223" t="str">
        <f t="shared" si="1"/>
        <v/>
      </c>
      <c r="AB99" s="85"/>
      <c r="AC99" s="85"/>
      <c r="AD99" s="85"/>
      <c r="AE99" s="85"/>
      <c r="AF99" s="90" t="str">
        <f t="shared" si="2"/>
        <v/>
      </c>
      <c r="AG99" s="91" t="str">
        <f t="shared" si="3"/>
        <v/>
      </c>
      <c r="AH99" s="92" t="str">
        <f t="shared" si="4"/>
        <v/>
      </c>
      <c r="AI99" s="93" t="str">
        <f t="shared" si="5"/>
        <v/>
      </c>
      <c r="AJ99" s="93" t="str">
        <f t="shared" si="6"/>
        <v/>
      </c>
      <c r="AK99" s="296" t="str">
        <f t="shared" si="7"/>
        <v/>
      </c>
      <c r="AL99" s="99" t="str">
        <f t="shared" si="8"/>
        <v/>
      </c>
      <c r="AN99" s="290" t="b">
        <f t="shared" si="9"/>
        <v>0</v>
      </c>
    </row>
    <row r="100" spans="1:40" ht="15.75" customHeight="1">
      <c r="A100" s="79"/>
      <c r="B100" s="85"/>
      <c r="C100" s="79"/>
      <c r="D100" s="132"/>
      <c r="E100" s="132"/>
      <c r="F100" s="85"/>
      <c r="G100" s="85" t="str">
        <f>+IFERROR(VLOOKUP(F100,Listas!$B:$C,2,0),"")</f>
        <v/>
      </c>
      <c r="H100" s="85"/>
      <c r="I100" s="85"/>
      <c r="J100" s="85"/>
      <c r="K100" s="79"/>
      <c r="L100" s="79"/>
      <c r="M100" s="82"/>
      <c r="N100" s="79"/>
      <c r="O100" s="132"/>
      <c r="P100" s="80"/>
      <c r="Q100" s="85"/>
      <c r="R100" s="85"/>
      <c r="S100" s="85"/>
      <c r="T100" s="85"/>
      <c r="U100" s="79"/>
      <c r="V100" s="85"/>
      <c r="W100" s="79"/>
      <c r="X100" s="86" t="str">
        <f t="shared" si="0"/>
        <v/>
      </c>
      <c r="Y100" s="87"/>
      <c r="Z100" s="88"/>
      <c r="AA100" s="223" t="str">
        <f t="shared" si="1"/>
        <v/>
      </c>
      <c r="AB100" s="85"/>
      <c r="AC100" s="85"/>
      <c r="AD100" s="85"/>
      <c r="AE100" s="85"/>
      <c r="AF100" s="90" t="str">
        <f t="shared" si="2"/>
        <v/>
      </c>
      <c r="AG100" s="91" t="str">
        <f t="shared" si="3"/>
        <v/>
      </c>
      <c r="AH100" s="92" t="str">
        <f t="shared" si="4"/>
        <v/>
      </c>
      <c r="AI100" s="93" t="str">
        <f t="shared" si="5"/>
        <v/>
      </c>
      <c r="AJ100" s="93" t="str">
        <f t="shared" si="6"/>
        <v/>
      </c>
      <c r="AK100" s="296" t="str">
        <f t="shared" si="7"/>
        <v/>
      </c>
      <c r="AL100" s="99" t="str">
        <f t="shared" si="8"/>
        <v/>
      </c>
      <c r="AN100" s="290" t="b">
        <f t="shared" si="9"/>
        <v>0</v>
      </c>
    </row>
    <row r="101" spans="1:40" ht="15.75" customHeight="1">
      <c r="A101" s="79"/>
      <c r="B101" s="85"/>
      <c r="C101" s="79"/>
      <c r="D101" s="132"/>
      <c r="E101" s="132"/>
      <c r="F101" s="85"/>
      <c r="G101" s="85" t="str">
        <f>+IFERROR(VLOOKUP(F101,Listas!$B:$C,2,0),"")</f>
        <v/>
      </c>
      <c r="H101" s="85"/>
      <c r="I101" s="85"/>
      <c r="J101" s="85"/>
      <c r="K101" s="79"/>
      <c r="L101" s="79"/>
      <c r="M101" s="82"/>
      <c r="N101" s="79"/>
      <c r="O101" s="132"/>
      <c r="P101" s="80"/>
      <c r="Q101" s="85"/>
      <c r="R101" s="85"/>
      <c r="S101" s="85"/>
      <c r="T101" s="85"/>
      <c r="U101" s="79"/>
      <c r="V101" s="85"/>
      <c r="W101" s="79"/>
      <c r="X101" s="86" t="str">
        <f t="shared" si="0"/>
        <v/>
      </c>
      <c r="Y101" s="87"/>
      <c r="Z101" s="88"/>
      <c r="AA101" s="223" t="str">
        <f t="shared" si="1"/>
        <v/>
      </c>
      <c r="AB101" s="85"/>
      <c r="AC101" s="85"/>
      <c r="AD101" s="85"/>
      <c r="AE101" s="85"/>
      <c r="AF101" s="90" t="str">
        <f t="shared" si="2"/>
        <v/>
      </c>
      <c r="AG101" s="91" t="str">
        <f t="shared" si="3"/>
        <v/>
      </c>
      <c r="AH101" s="92" t="str">
        <f t="shared" si="4"/>
        <v/>
      </c>
      <c r="AI101" s="93" t="str">
        <f t="shared" si="5"/>
        <v/>
      </c>
      <c r="AJ101" s="93" t="str">
        <f t="shared" si="6"/>
        <v/>
      </c>
      <c r="AK101" s="296" t="str">
        <f t="shared" si="7"/>
        <v/>
      </c>
      <c r="AL101" s="99" t="str">
        <f t="shared" si="8"/>
        <v/>
      </c>
      <c r="AN101" s="290" t="b">
        <f t="shared" si="9"/>
        <v>0</v>
      </c>
    </row>
    <row r="102" spans="1:40" ht="15.75" customHeight="1">
      <c r="A102" s="79"/>
      <c r="B102" s="85"/>
      <c r="C102" s="79"/>
      <c r="D102" s="132"/>
      <c r="E102" s="132"/>
      <c r="F102" s="85"/>
      <c r="G102" s="85" t="str">
        <f>+IFERROR(VLOOKUP(F102,Listas!$B:$C,2,0),"")</f>
        <v/>
      </c>
      <c r="H102" s="85"/>
      <c r="I102" s="85"/>
      <c r="J102" s="85"/>
      <c r="K102" s="79"/>
      <c r="L102" s="79"/>
      <c r="M102" s="82"/>
      <c r="N102" s="79"/>
      <c r="O102" s="132"/>
      <c r="P102" s="80"/>
      <c r="Q102" s="85"/>
      <c r="R102" s="85"/>
      <c r="S102" s="85"/>
      <c r="T102" s="85"/>
      <c r="U102" s="79"/>
      <c r="V102" s="85"/>
      <c r="W102" s="79"/>
      <c r="X102" s="86" t="str">
        <f t="shared" si="0"/>
        <v/>
      </c>
      <c r="Y102" s="87"/>
      <c r="Z102" s="88"/>
      <c r="AA102" s="223" t="str">
        <f t="shared" si="1"/>
        <v/>
      </c>
      <c r="AB102" s="85"/>
      <c r="AC102" s="85"/>
      <c r="AD102" s="85"/>
      <c r="AE102" s="85"/>
      <c r="AF102" s="90" t="str">
        <f t="shared" si="2"/>
        <v/>
      </c>
      <c r="AG102" s="91" t="str">
        <f t="shared" si="3"/>
        <v/>
      </c>
      <c r="AH102" s="92" t="str">
        <f t="shared" si="4"/>
        <v/>
      </c>
      <c r="AI102" s="93" t="str">
        <f t="shared" si="5"/>
        <v/>
      </c>
      <c r="AJ102" s="93" t="str">
        <f t="shared" si="6"/>
        <v/>
      </c>
      <c r="AK102" s="296" t="str">
        <f t="shared" si="7"/>
        <v/>
      </c>
      <c r="AL102" s="99" t="str">
        <f t="shared" si="8"/>
        <v/>
      </c>
      <c r="AN102" s="290" t="b">
        <f t="shared" si="9"/>
        <v>0</v>
      </c>
    </row>
    <row r="103" spans="1:40" ht="15.75" customHeight="1">
      <c r="A103" s="79"/>
      <c r="B103" s="85"/>
      <c r="C103" s="79"/>
      <c r="D103" s="132"/>
      <c r="E103" s="132"/>
      <c r="F103" s="85"/>
      <c r="G103" s="85" t="str">
        <f>+IFERROR(VLOOKUP(F103,Listas!$B:$C,2,0),"")</f>
        <v/>
      </c>
      <c r="H103" s="85"/>
      <c r="I103" s="85"/>
      <c r="J103" s="85"/>
      <c r="K103" s="79"/>
      <c r="L103" s="79"/>
      <c r="M103" s="82"/>
      <c r="N103" s="79"/>
      <c r="O103" s="132"/>
      <c r="P103" s="80"/>
      <c r="Q103" s="85"/>
      <c r="R103" s="85"/>
      <c r="S103" s="85"/>
      <c r="T103" s="85"/>
      <c r="U103" s="79"/>
      <c r="V103" s="85"/>
      <c r="W103" s="79"/>
      <c r="X103" s="86" t="str">
        <f t="shared" si="0"/>
        <v/>
      </c>
      <c r="Y103" s="87"/>
      <c r="Z103" s="88"/>
      <c r="AA103" s="223" t="str">
        <f t="shared" si="1"/>
        <v/>
      </c>
      <c r="AB103" s="85"/>
      <c r="AC103" s="85"/>
      <c r="AD103" s="85"/>
      <c r="AE103" s="85"/>
      <c r="AF103" s="90" t="str">
        <f t="shared" si="2"/>
        <v/>
      </c>
      <c r="AG103" s="91" t="str">
        <f t="shared" si="3"/>
        <v/>
      </c>
      <c r="AH103" s="92" t="str">
        <f t="shared" si="4"/>
        <v/>
      </c>
      <c r="AI103" s="93" t="str">
        <f t="shared" si="5"/>
        <v/>
      </c>
      <c r="AJ103" s="93" t="str">
        <f t="shared" si="6"/>
        <v/>
      </c>
      <c r="AK103" s="296" t="str">
        <f t="shared" si="7"/>
        <v/>
      </c>
      <c r="AL103" s="99" t="str">
        <f t="shared" si="8"/>
        <v/>
      </c>
      <c r="AN103" s="290" t="b">
        <f t="shared" si="9"/>
        <v>0</v>
      </c>
    </row>
    <row r="104" spans="1:40" ht="15.75" customHeight="1">
      <c r="A104" s="79"/>
      <c r="B104" s="85"/>
      <c r="C104" s="79"/>
      <c r="D104" s="132"/>
      <c r="E104" s="132"/>
      <c r="F104" s="85"/>
      <c r="G104" s="85" t="str">
        <f>+IFERROR(VLOOKUP(F104,Listas!$B:$C,2,0),"")</f>
        <v/>
      </c>
      <c r="H104" s="85"/>
      <c r="I104" s="85"/>
      <c r="J104" s="85"/>
      <c r="K104" s="79"/>
      <c r="L104" s="79"/>
      <c r="M104" s="82"/>
      <c r="N104" s="79"/>
      <c r="O104" s="132"/>
      <c r="P104" s="80"/>
      <c r="Q104" s="85"/>
      <c r="R104" s="85"/>
      <c r="S104" s="85"/>
      <c r="T104" s="85"/>
      <c r="U104" s="79"/>
      <c r="V104" s="85"/>
      <c r="W104" s="79"/>
      <c r="X104" s="86" t="str">
        <f t="shared" si="0"/>
        <v/>
      </c>
      <c r="Y104" s="87"/>
      <c r="Z104" s="88"/>
      <c r="AA104" s="223" t="str">
        <f t="shared" si="1"/>
        <v/>
      </c>
      <c r="AB104" s="85"/>
      <c r="AC104" s="85"/>
      <c r="AD104" s="85"/>
      <c r="AE104" s="85"/>
      <c r="AF104" s="90" t="str">
        <f t="shared" si="2"/>
        <v/>
      </c>
      <c r="AG104" s="91" t="str">
        <f t="shared" si="3"/>
        <v/>
      </c>
      <c r="AH104" s="92" t="str">
        <f t="shared" si="4"/>
        <v/>
      </c>
      <c r="AI104" s="93" t="str">
        <f t="shared" si="5"/>
        <v/>
      </c>
      <c r="AJ104" s="93" t="str">
        <f t="shared" si="6"/>
        <v/>
      </c>
      <c r="AK104" s="296" t="str">
        <f t="shared" si="7"/>
        <v/>
      </c>
      <c r="AL104" s="99" t="str">
        <f t="shared" si="8"/>
        <v/>
      </c>
      <c r="AN104" s="290" t="b">
        <f t="shared" si="9"/>
        <v>0</v>
      </c>
    </row>
    <row r="105" spans="1:40" ht="15.75" customHeight="1">
      <c r="A105" s="79"/>
      <c r="B105" s="85"/>
      <c r="C105" s="79"/>
      <c r="D105" s="132"/>
      <c r="E105" s="132"/>
      <c r="F105" s="85"/>
      <c r="G105" s="85" t="str">
        <f>+IFERROR(VLOOKUP(F105,Listas!$B:$C,2,0),"")</f>
        <v/>
      </c>
      <c r="H105" s="85"/>
      <c r="I105" s="85"/>
      <c r="J105" s="85"/>
      <c r="K105" s="79"/>
      <c r="L105" s="79"/>
      <c r="M105" s="82"/>
      <c r="N105" s="79"/>
      <c r="O105" s="132"/>
      <c r="P105" s="80"/>
      <c r="Q105" s="85"/>
      <c r="R105" s="85"/>
      <c r="S105" s="85"/>
      <c r="T105" s="85"/>
      <c r="U105" s="79"/>
      <c r="V105" s="85"/>
      <c r="W105" s="79"/>
      <c r="X105" s="86" t="str">
        <f t="shared" si="0"/>
        <v/>
      </c>
      <c r="Y105" s="87"/>
      <c r="Z105" s="88"/>
      <c r="AA105" s="223" t="str">
        <f t="shared" si="1"/>
        <v/>
      </c>
      <c r="AB105" s="85"/>
      <c r="AC105" s="85"/>
      <c r="AD105" s="85"/>
      <c r="AE105" s="85"/>
      <c r="AF105" s="90" t="str">
        <f t="shared" si="2"/>
        <v/>
      </c>
      <c r="AG105" s="91" t="str">
        <f t="shared" si="3"/>
        <v/>
      </c>
      <c r="AH105" s="92" t="str">
        <f t="shared" si="4"/>
        <v/>
      </c>
      <c r="AI105" s="93" t="str">
        <f t="shared" si="5"/>
        <v/>
      </c>
      <c r="AJ105" s="93" t="str">
        <f t="shared" si="6"/>
        <v/>
      </c>
      <c r="AK105" s="296" t="str">
        <f t="shared" si="7"/>
        <v/>
      </c>
      <c r="AL105" s="99" t="str">
        <f t="shared" si="8"/>
        <v/>
      </c>
      <c r="AN105" s="290" t="b">
        <f t="shared" si="9"/>
        <v>0</v>
      </c>
    </row>
    <row r="106" spans="1:40" ht="15.75" customHeight="1">
      <c r="A106" s="79"/>
      <c r="B106" s="85"/>
      <c r="C106" s="79"/>
      <c r="D106" s="132"/>
      <c r="E106" s="132"/>
      <c r="F106" s="85"/>
      <c r="G106" s="85" t="str">
        <f>+IFERROR(VLOOKUP(F106,Listas!$B:$C,2,0),"")</f>
        <v/>
      </c>
      <c r="H106" s="85"/>
      <c r="I106" s="85"/>
      <c r="J106" s="85"/>
      <c r="K106" s="79"/>
      <c r="L106" s="79"/>
      <c r="M106" s="82"/>
      <c r="N106" s="79"/>
      <c r="O106" s="132"/>
      <c r="P106" s="80"/>
      <c r="Q106" s="85"/>
      <c r="R106" s="85"/>
      <c r="S106" s="85"/>
      <c r="T106" s="85"/>
      <c r="U106" s="79"/>
      <c r="V106" s="85"/>
      <c r="W106" s="79"/>
      <c r="X106" s="86" t="str">
        <f t="shared" si="0"/>
        <v/>
      </c>
      <c r="Y106" s="87"/>
      <c r="Z106" s="88"/>
      <c r="AA106" s="223" t="str">
        <f t="shared" si="1"/>
        <v/>
      </c>
      <c r="AB106" s="85"/>
      <c r="AC106" s="85"/>
      <c r="AD106" s="85"/>
      <c r="AE106" s="85"/>
      <c r="AF106" s="90" t="str">
        <f t="shared" si="2"/>
        <v/>
      </c>
      <c r="AG106" s="91" t="str">
        <f t="shared" si="3"/>
        <v/>
      </c>
      <c r="AH106" s="92" t="str">
        <f t="shared" si="4"/>
        <v/>
      </c>
      <c r="AI106" s="93" t="str">
        <f t="shared" si="5"/>
        <v/>
      </c>
      <c r="AJ106" s="93" t="str">
        <f t="shared" si="6"/>
        <v/>
      </c>
      <c r="AK106" s="296" t="str">
        <f t="shared" si="7"/>
        <v/>
      </c>
      <c r="AL106" s="99" t="str">
        <f t="shared" si="8"/>
        <v/>
      </c>
      <c r="AN106" s="290" t="b">
        <f t="shared" si="9"/>
        <v>0</v>
      </c>
    </row>
    <row r="107" spans="1:40" ht="15.75" customHeight="1">
      <c r="A107" s="79"/>
      <c r="B107" s="85"/>
      <c r="C107" s="79"/>
      <c r="D107" s="132"/>
      <c r="E107" s="132"/>
      <c r="F107" s="85"/>
      <c r="G107" s="85" t="str">
        <f>+IFERROR(VLOOKUP(F107,Listas!$B:$C,2,0),"")</f>
        <v/>
      </c>
      <c r="H107" s="85"/>
      <c r="I107" s="85"/>
      <c r="J107" s="85"/>
      <c r="K107" s="79"/>
      <c r="L107" s="79"/>
      <c r="M107" s="82"/>
      <c r="N107" s="79"/>
      <c r="O107" s="132"/>
      <c r="P107" s="80"/>
      <c r="Q107" s="85"/>
      <c r="R107" s="85"/>
      <c r="S107" s="85"/>
      <c r="T107" s="85"/>
      <c r="U107" s="79"/>
      <c r="V107" s="85"/>
      <c r="W107" s="79"/>
      <c r="X107" s="86" t="str">
        <f t="shared" si="0"/>
        <v/>
      </c>
      <c r="Y107" s="87"/>
      <c r="Z107" s="88"/>
      <c r="AA107" s="223" t="str">
        <f t="shared" si="1"/>
        <v/>
      </c>
      <c r="AB107" s="85"/>
      <c r="AC107" s="85"/>
      <c r="AD107" s="85"/>
      <c r="AE107" s="85"/>
      <c r="AF107" s="90" t="str">
        <f t="shared" si="2"/>
        <v/>
      </c>
      <c r="AG107" s="91" t="str">
        <f t="shared" si="3"/>
        <v/>
      </c>
      <c r="AH107" s="92" t="str">
        <f t="shared" si="4"/>
        <v/>
      </c>
      <c r="AI107" s="93" t="str">
        <f t="shared" si="5"/>
        <v/>
      </c>
      <c r="AJ107" s="93" t="str">
        <f t="shared" si="6"/>
        <v/>
      </c>
      <c r="AK107" s="296" t="str">
        <f t="shared" si="7"/>
        <v/>
      </c>
      <c r="AL107" s="99" t="str">
        <f t="shared" si="8"/>
        <v/>
      </c>
      <c r="AN107" s="290" t="b">
        <f t="shared" si="9"/>
        <v>0</v>
      </c>
    </row>
    <row r="108" spans="1:40" ht="15.75" customHeight="1">
      <c r="A108" s="79"/>
      <c r="B108" s="85"/>
      <c r="C108" s="79"/>
      <c r="D108" s="132"/>
      <c r="E108" s="132"/>
      <c r="F108" s="85"/>
      <c r="G108" s="85" t="str">
        <f>+IFERROR(VLOOKUP(F108,Listas!$B:$C,2,0),"")</f>
        <v/>
      </c>
      <c r="H108" s="85"/>
      <c r="I108" s="85"/>
      <c r="J108" s="85"/>
      <c r="K108" s="79"/>
      <c r="L108" s="79"/>
      <c r="M108" s="82"/>
      <c r="N108" s="79"/>
      <c r="O108" s="132"/>
      <c r="P108" s="80"/>
      <c r="Q108" s="85"/>
      <c r="R108" s="85"/>
      <c r="S108" s="85"/>
      <c r="T108" s="85"/>
      <c r="U108" s="79"/>
      <c r="V108" s="85"/>
      <c r="W108" s="79"/>
      <c r="X108" s="86" t="str">
        <f t="shared" si="0"/>
        <v/>
      </c>
      <c r="Y108" s="87"/>
      <c r="Z108" s="88"/>
      <c r="AA108" s="223" t="str">
        <f t="shared" si="1"/>
        <v/>
      </c>
      <c r="AB108" s="85"/>
      <c r="AC108" s="85"/>
      <c r="AD108" s="85"/>
      <c r="AE108" s="85"/>
      <c r="AF108" s="90" t="str">
        <f t="shared" si="2"/>
        <v/>
      </c>
      <c r="AG108" s="91" t="str">
        <f t="shared" si="3"/>
        <v/>
      </c>
      <c r="AH108" s="92" t="str">
        <f t="shared" si="4"/>
        <v/>
      </c>
      <c r="AI108" s="93" t="str">
        <f t="shared" si="5"/>
        <v/>
      </c>
      <c r="AJ108" s="93" t="str">
        <f t="shared" si="6"/>
        <v/>
      </c>
      <c r="AK108" s="296" t="str">
        <f t="shared" si="7"/>
        <v/>
      </c>
      <c r="AL108" s="99" t="str">
        <f t="shared" si="8"/>
        <v/>
      </c>
      <c r="AN108" s="290" t="b">
        <f t="shared" si="9"/>
        <v>0</v>
      </c>
    </row>
    <row r="109" spans="1:40" ht="15.75" customHeight="1">
      <c r="A109" s="79"/>
      <c r="B109" s="85"/>
      <c r="C109" s="79"/>
      <c r="D109" s="132"/>
      <c r="E109" s="132"/>
      <c r="F109" s="85"/>
      <c r="G109" s="85" t="str">
        <f>+IFERROR(VLOOKUP(F109,Listas!$B:$C,2,0),"")</f>
        <v/>
      </c>
      <c r="H109" s="85"/>
      <c r="I109" s="85"/>
      <c r="J109" s="85"/>
      <c r="K109" s="79"/>
      <c r="L109" s="79"/>
      <c r="M109" s="82"/>
      <c r="N109" s="79"/>
      <c r="O109" s="132"/>
      <c r="P109" s="80"/>
      <c r="Q109" s="85"/>
      <c r="R109" s="85"/>
      <c r="S109" s="85"/>
      <c r="T109" s="85"/>
      <c r="U109" s="79"/>
      <c r="V109" s="85"/>
      <c r="W109" s="79"/>
      <c r="X109" s="86" t="str">
        <f t="shared" si="0"/>
        <v/>
      </c>
      <c r="Y109" s="87"/>
      <c r="Z109" s="88"/>
      <c r="AA109" s="223" t="str">
        <f t="shared" si="1"/>
        <v/>
      </c>
      <c r="AB109" s="85"/>
      <c r="AC109" s="85"/>
      <c r="AD109" s="85"/>
      <c r="AE109" s="85"/>
      <c r="AF109" s="90" t="str">
        <f t="shared" si="2"/>
        <v/>
      </c>
      <c r="AG109" s="91" t="str">
        <f t="shared" si="3"/>
        <v/>
      </c>
      <c r="AH109" s="92" t="str">
        <f t="shared" si="4"/>
        <v/>
      </c>
      <c r="AI109" s="93" t="str">
        <f t="shared" si="5"/>
        <v/>
      </c>
      <c r="AJ109" s="93" t="str">
        <f t="shared" si="6"/>
        <v/>
      </c>
      <c r="AK109" s="296" t="str">
        <f t="shared" si="7"/>
        <v/>
      </c>
      <c r="AL109" s="99" t="str">
        <f t="shared" si="8"/>
        <v/>
      </c>
      <c r="AN109" s="290" t="b">
        <f t="shared" si="9"/>
        <v>0</v>
      </c>
    </row>
    <row r="110" spans="1:40" ht="15.75" customHeight="1">
      <c r="A110" s="79"/>
      <c r="B110" s="85"/>
      <c r="C110" s="79"/>
      <c r="D110" s="132"/>
      <c r="E110" s="132"/>
      <c r="F110" s="85"/>
      <c r="G110" s="85" t="str">
        <f>+IFERROR(VLOOKUP(F110,Listas!$B:$C,2,0),"")</f>
        <v/>
      </c>
      <c r="H110" s="85"/>
      <c r="I110" s="85"/>
      <c r="J110" s="85"/>
      <c r="K110" s="79"/>
      <c r="L110" s="79"/>
      <c r="M110" s="82"/>
      <c r="N110" s="79"/>
      <c r="O110" s="132"/>
      <c r="P110" s="80"/>
      <c r="Q110" s="85"/>
      <c r="R110" s="85"/>
      <c r="S110" s="85"/>
      <c r="T110" s="85"/>
      <c r="U110" s="79"/>
      <c r="V110" s="85"/>
      <c r="W110" s="79"/>
      <c r="X110" s="86" t="str">
        <f t="shared" si="0"/>
        <v/>
      </c>
      <c r="Y110" s="87"/>
      <c r="Z110" s="88"/>
      <c r="AA110" s="223" t="str">
        <f t="shared" si="1"/>
        <v/>
      </c>
      <c r="AB110" s="85"/>
      <c r="AC110" s="85"/>
      <c r="AD110" s="85"/>
      <c r="AE110" s="85"/>
      <c r="AF110" s="90" t="str">
        <f t="shared" si="2"/>
        <v/>
      </c>
      <c r="AG110" s="91" t="str">
        <f t="shared" si="3"/>
        <v/>
      </c>
      <c r="AH110" s="92" t="str">
        <f t="shared" si="4"/>
        <v/>
      </c>
      <c r="AI110" s="93" t="str">
        <f t="shared" si="5"/>
        <v/>
      </c>
      <c r="AJ110" s="93" t="str">
        <f t="shared" si="6"/>
        <v/>
      </c>
      <c r="AK110" s="296" t="str">
        <f t="shared" si="7"/>
        <v/>
      </c>
      <c r="AL110" s="99" t="str">
        <f t="shared" si="8"/>
        <v/>
      </c>
      <c r="AN110" s="290" t="b">
        <f t="shared" si="9"/>
        <v>0</v>
      </c>
    </row>
    <row r="111" spans="1:40" ht="15.75" customHeight="1">
      <c r="A111" s="79"/>
      <c r="B111" s="85"/>
      <c r="C111" s="79"/>
      <c r="D111" s="132"/>
      <c r="E111" s="132"/>
      <c r="F111" s="85"/>
      <c r="G111" s="85" t="str">
        <f>+IFERROR(VLOOKUP(F111,Listas!$B:$C,2,0),"")</f>
        <v/>
      </c>
      <c r="H111" s="85"/>
      <c r="I111" s="85"/>
      <c r="J111" s="85"/>
      <c r="K111" s="79"/>
      <c r="L111" s="79"/>
      <c r="M111" s="82"/>
      <c r="N111" s="79"/>
      <c r="O111" s="132"/>
      <c r="P111" s="80"/>
      <c r="Q111" s="85"/>
      <c r="R111" s="85"/>
      <c r="S111" s="85"/>
      <c r="T111" s="85"/>
      <c r="U111" s="79"/>
      <c r="V111" s="85"/>
      <c r="W111" s="79"/>
      <c r="X111" s="86" t="str">
        <f t="shared" si="0"/>
        <v/>
      </c>
      <c r="Y111" s="87"/>
      <c r="Z111" s="88"/>
      <c r="AA111" s="223" t="str">
        <f t="shared" si="1"/>
        <v/>
      </c>
      <c r="AB111" s="85"/>
      <c r="AC111" s="85"/>
      <c r="AD111" s="85"/>
      <c r="AE111" s="85"/>
      <c r="AF111" s="90" t="str">
        <f t="shared" si="2"/>
        <v/>
      </c>
      <c r="AG111" s="91" t="str">
        <f t="shared" si="3"/>
        <v/>
      </c>
      <c r="AH111" s="92" t="str">
        <f t="shared" si="4"/>
        <v/>
      </c>
      <c r="AI111" s="93" t="str">
        <f t="shared" si="5"/>
        <v/>
      </c>
      <c r="AJ111" s="93" t="str">
        <f t="shared" si="6"/>
        <v/>
      </c>
      <c r="AK111" s="296" t="str">
        <f t="shared" si="7"/>
        <v/>
      </c>
      <c r="AL111" s="99" t="str">
        <f t="shared" si="8"/>
        <v/>
      </c>
      <c r="AN111" s="290" t="b">
        <f t="shared" si="9"/>
        <v>0</v>
      </c>
    </row>
    <row r="112" spans="1:40" ht="15.75" customHeight="1">
      <c r="A112" s="79"/>
      <c r="B112" s="85"/>
      <c r="C112" s="79"/>
      <c r="D112" s="132"/>
      <c r="E112" s="132"/>
      <c r="F112" s="85"/>
      <c r="G112" s="85" t="str">
        <f>+IFERROR(VLOOKUP(F112,Listas!$B:$C,2,0),"")</f>
        <v/>
      </c>
      <c r="H112" s="85"/>
      <c r="I112" s="85"/>
      <c r="J112" s="85"/>
      <c r="K112" s="79"/>
      <c r="L112" s="79"/>
      <c r="M112" s="82"/>
      <c r="N112" s="79"/>
      <c r="O112" s="132"/>
      <c r="P112" s="80"/>
      <c r="Q112" s="85"/>
      <c r="R112" s="85"/>
      <c r="S112" s="85"/>
      <c r="T112" s="85"/>
      <c r="U112" s="79"/>
      <c r="V112" s="85"/>
      <c r="W112" s="79"/>
      <c r="X112" s="86" t="str">
        <f t="shared" si="0"/>
        <v/>
      </c>
      <c r="Y112" s="87"/>
      <c r="Z112" s="88"/>
      <c r="AA112" s="223" t="str">
        <f t="shared" si="1"/>
        <v/>
      </c>
      <c r="AB112" s="85"/>
      <c r="AC112" s="85"/>
      <c r="AD112" s="85"/>
      <c r="AE112" s="85"/>
      <c r="AF112" s="90" t="str">
        <f t="shared" si="2"/>
        <v/>
      </c>
      <c r="AG112" s="91" t="str">
        <f t="shared" si="3"/>
        <v/>
      </c>
      <c r="AH112" s="92" t="str">
        <f t="shared" si="4"/>
        <v/>
      </c>
      <c r="AI112" s="93" t="str">
        <f t="shared" si="5"/>
        <v/>
      </c>
      <c r="AJ112" s="93" t="str">
        <f t="shared" si="6"/>
        <v/>
      </c>
      <c r="AK112" s="296" t="str">
        <f t="shared" si="7"/>
        <v/>
      </c>
      <c r="AL112" s="99" t="str">
        <f t="shared" si="8"/>
        <v/>
      </c>
      <c r="AN112" s="290" t="b">
        <f t="shared" si="9"/>
        <v>0</v>
      </c>
    </row>
    <row r="113" spans="1:40" ht="15.75" customHeight="1">
      <c r="A113" s="79"/>
      <c r="B113" s="85"/>
      <c r="C113" s="79"/>
      <c r="D113" s="132"/>
      <c r="E113" s="132"/>
      <c r="F113" s="85"/>
      <c r="G113" s="85" t="str">
        <f>+IFERROR(VLOOKUP(F113,Listas!$B:$C,2,0),"")</f>
        <v/>
      </c>
      <c r="H113" s="85"/>
      <c r="I113" s="85"/>
      <c r="J113" s="85"/>
      <c r="K113" s="79"/>
      <c r="L113" s="79"/>
      <c r="M113" s="82"/>
      <c r="N113" s="79"/>
      <c r="O113" s="132"/>
      <c r="P113" s="80"/>
      <c r="Q113" s="85"/>
      <c r="R113" s="85"/>
      <c r="S113" s="85"/>
      <c r="T113" s="85"/>
      <c r="U113" s="79"/>
      <c r="V113" s="85"/>
      <c r="W113" s="79"/>
      <c r="X113" s="86" t="str">
        <f t="shared" si="0"/>
        <v/>
      </c>
      <c r="Y113" s="87"/>
      <c r="Z113" s="88"/>
      <c r="AA113" s="223" t="str">
        <f t="shared" si="1"/>
        <v/>
      </c>
      <c r="AB113" s="85"/>
      <c r="AC113" s="85"/>
      <c r="AD113" s="85"/>
      <c r="AE113" s="85"/>
      <c r="AF113" s="90" t="str">
        <f t="shared" si="2"/>
        <v/>
      </c>
      <c r="AG113" s="91" t="str">
        <f t="shared" si="3"/>
        <v/>
      </c>
      <c r="AH113" s="92" t="str">
        <f t="shared" si="4"/>
        <v/>
      </c>
      <c r="AI113" s="93" t="str">
        <f t="shared" si="5"/>
        <v/>
      </c>
      <c r="AJ113" s="93" t="str">
        <f t="shared" si="6"/>
        <v/>
      </c>
      <c r="AK113" s="296" t="str">
        <f t="shared" si="7"/>
        <v/>
      </c>
      <c r="AL113" s="99" t="str">
        <f t="shared" si="8"/>
        <v/>
      </c>
      <c r="AN113" s="290" t="b">
        <f t="shared" si="9"/>
        <v>0</v>
      </c>
    </row>
    <row r="114" spans="1:40" ht="15.75" customHeight="1">
      <c r="A114" s="79"/>
      <c r="B114" s="85"/>
      <c r="C114" s="79"/>
      <c r="D114" s="132"/>
      <c r="E114" s="132"/>
      <c r="F114" s="85"/>
      <c r="G114" s="85" t="str">
        <f>+IFERROR(VLOOKUP(F114,Listas!$B:$C,2,0),"")</f>
        <v/>
      </c>
      <c r="H114" s="85"/>
      <c r="I114" s="85"/>
      <c r="J114" s="85"/>
      <c r="K114" s="79"/>
      <c r="L114" s="79"/>
      <c r="M114" s="82"/>
      <c r="N114" s="79"/>
      <c r="O114" s="132"/>
      <c r="P114" s="80"/>
      <c r="Q114" s="85"/>
      <c r="R114" s="85"/>
      <c r="S114" s="85"/>
      <c r="T114" s="85"/>
      <c r="U114" s="79"/>
      <c r="V114" s="85"/>
      <c r="W114" s="79"/>
      <c r="X114" s="86" t="str">
        <f t="shared" si="0"/>
        <v/>
      </c>
      <c r="Y114" s="87"/>
      <c r="Z114" s="88"/>
      <c r="AA114" s="223" t="str">
        <f t="shared" si="1"/>
        <v/>
      </c>
      <c r="AB114" s="85"/>
      <c r="AC114" s="85"/>
      <c r="AD114" s="85"/>
      <c r="AE114" s="85"/>
      <c r="AF114" s="90" t="str">
        <f t="shared" si="2"/>
        <v/>
      </c>
      <c r="AG114" s="91" t="str">
        <f t="shared" si="3"/>
        <v/>
      </c>
      <c r="AH114" s="92" t="str">
        <f t="shared" si="4"/>
        <v/>
      </c>
      <c r="AI114" s="93" t="str">
        <f t="shared" si="5"/>
        <v/>
      </c>
      <c r="AJ114" s="93" t="str">
        <f t="shared" si="6"/>
        <v/>
      </c>
      <c r="AK114" s="296" t="str">
        <f t="shared" si="7"/>
        <v/>
      </c>
      <c r="AL114" s="99" t="str">
        <f t="shared" si="8"/>
        <v/>
      </c>
      <c r="AN114" s="290" t="b">
        <f t="shared" si="9"/>
        <v>0</v>
      </c>
    </row>
    <row r="115" spans="1:40" ht="15.75" customHeight="1">
      <c r="A115" s="79"/>
      <c r="B115" s="85"/>
      <c r="C115" s="79"/>
      <c r="D115" s="132"/>
      <c r="E115" s="132"/>
      <c r="F115" s="85"/>
      <c r="G115" s="85" t="str">
        <f>+IFERROR(VLOOKUP(F115,Listas!$B:$C,2,0),"")</f>
        <v/>
      </c>
      <c r="H115" s="85"/>
      <c r="I115" s="85"/>
      <c r="J115" s="85"/>
      <c r="K115" s="79"/>
      <c r="L115" s="79"/>
      <c r="M115" s="82"/>
      <c r="N115" s="79"/>
      <c r="O115" s="132"/>
      <c r="P115" s="80"/>
      <c r="Q115" s="85"/>
      <c r="R115" s="85"/>
      <c r="S115" s="85"/>
      <c r="T115" s="85"/>
      <c r="U115" s="79"/>
      <c r="V115" s="85"/>
      <c r="W115" s="79"/>
      <c r="X115" s="86" t="str">
        <f t="shared" si="0"/>
        <v/>
      </c>
      <c r="Y115" s="87"/>
      <c r="Z115" s="88"/>
      <c r="AA115" s="223" t="str">
        <f t="shared" si="1"/>
        <v/>
      </c>
      <c r="AB115" s="85"/>
      <c r="AC115" s="85"/>
      <c r="AD115" s="85"/>
      <c r="AE115" s="85"/>
      <c r="AF115" s="90" t="str">
        <f t="shared" si="2"/>
        <v/>
      </c>
      <c r="AG115" s="91" t="str">
        <f t="shared" si="3"/>
        <v/>
      </c>
      <c r="AH115" s="92" t="str">
        <f t="shared" si="4"/>
        <v/>
      </c>
      <c r="AI115" s="93" t="str">
        <f t="shared" si="5"/>
        <v/>
      </c>
      <c r="AJ115" s="93" t="str">
        <f t="shared" si="6"/>
        <v/>
      </c>
      <c r="AK115" s="296" t="str">
        <f t="shared" si="7"/>
        <v/>
      </c>
      <c r="AL115" s="99" t="str">
        <f t="shared" si="8"/>
        <v/>
      </c>
      <c r="AN115" s="290" t="b">
        <f t="shared" si="9"/>
        <v>0</v>
      </c>
    </row>
    <row r="116" spans="1:40" ht="15.75" customHeight="1">
      <c r="A116" s="79"/>
      <c r="B116" s="85"/>
      <c r="C116" s="79"/>
      <c r="D116" s="132"/>
      <c r="E116" s="132"/>
      <c r="F116" s="85"/>
      <c r="G116" s="85" t="str">
        <f>+IFERROR(VLOOKUP(F116,Listas!$B:$C,2,0),"")</f>
        <v/>
      </c>
      <c r="H116" s="85"/>
      <c r="I116" s="85"/>
      <c r="J116" s="85"/>
      <c r="K116" s="79"/>
      <c r="L116" s="79"/>
      <c r="M116" s="82"/>
      <c r="N116" s="79"/>
      <c r="O116" s="132"/>
      <c r="P116" s="80"/>
      <c r="Q116" s="85"/>
      <c r="R116" s="85"/>
      <c r="S116" s="85"/>
      <c r="T116" s="85"/>
      <c r="U116" s="79"/>
      <c r="V116" s="85"/>
      <c r="W116" s="79"/>
      <c r="X116" s="86" t="str">
        <f t="shared" si="0"/>
        <v/>
      </c>
      <c r="Y116" s="87"/>
      <c r="Z116" s="88"/>
      <c r="AA116" s="223" t="str">
        <f t="shared" si="1"/>
        <v/>
      </c>
      <c r="AB116" s="85"/>
      <c r="AC116" s="85"/>
      <c r="AD116" s="85"/>
      <c r="AE116" s="85"/>
      <c r="AF116" s="90" t="str">
        <f t="shared" si="2"/>
        <v/>
      </c>
      <c r="AG116" s="91" t="str">
        <f t="shared" si="3"/>
        <v/>
      </c>
      <c r="AH116" s="92" t="str">
        <f t="shared" si="4"/>
        <v/>
      </c>
      <c r="AI116" s="93" t="str">
        <f t="shared" si="5"/>
        <v/>
      </c>
      <c r="AJ116" s="93" t="str">
        <f t="shared" si="6"/>
        <v/>
      </c>
      <c r="AK116" s="296" t="str">
        <f t="shared" si="7"/>
        <v/>
      </c>
      <c r="AL116" s="99" t="str">
        <f t="shared" si="8"/>
        <v/>
      </c>
      <c r="AN116" s="290" t="b">
        <f t="shared" si="9"/>
        <v>0</v>
      </c>
    </row>
    <row r="117" spans="1:40" ht="15.75" customHeight="1">
      <c r="A117" s="79"/>
      <c r="B117" s="85"/>
      <c r="C117" s="79"/>
      <c r="D117" s="132"/>
      <c r="E117" s="132"/>
      <c r="F117" s="85"/>
      <c r="G117" s="85" t="str">
        <f>+IFERROR(VLOOKUP(F117,Listas!$B:$C,2,0),"")</f>
        <v/>
      </c>
      <c r="H117" s="85"/>
      <c r="I117" s="85"/>
      <c r="J117" s="85"/>
      <c r="K117" s="79"/>
      <c r="L117" s="79"/>
      <c r="M117" s="82"/>
      <c r="N117" s="79"/>
      <c r="O117" s="132"/>
      <c r="P117" s="80"/>
      <c r="Q117" s="85"/>
      <c r="R117" s="85"/>
      <c r="S117" s="85"/>
      <c r="T117" s="85"/>
      <c r="U117" s="79"/>
      <c r="V117" s="85"/>
      <c r="W117" s="79"/>
      <c r="X117" s="86" t="str">
        <f t="shared" si="0"/>
        <v/>
      </c>
      <c r="Y117" s="87"/>
      <c r="Z117" s="88"/>
      <c r="AA117" s="223" t="str">
        <f t="shared" si="1"/>
        <v/>
      </c>
      <c r="AB117" s="85"/>
      <c r="AC117" s="85"/>
      <c r="AD117" s="85"/>
      <c r="AE117" s="85"/>
      <c r="AF117" s="90" t="str">
        <f t="shared" si="2"/>
        <v/>
      </c>
      <c r="AG117" s="91" t="str">
        <f t="shared" si="3"/>
        <v/>
      </c>
      <c r="AH117" s="92" t="str">
        <f t="shared" si="4"/>
        <v/>
      </c>
      <c r="AI117" s="93" t="str">
        <f t="shared" si="5"/>
        <v/>
      </c>
      <c r="AJ117" s="93" t="str">
        <f t="shared" si="6"/>
        <v/>
      </c>
      <c r="AK117" s="296" t="str">
        <f t="shared" si="7"/>
        <v/>
      </c>
      <c r="AL117" s="99" t="str">
        <f t="shared" si="8"/>
        <v/>
      </c>
      <c r="AN117" s="290" t="b">
        <f t="shared" si="9"/>
        <v>0</v>
      </c>
    </row>
    <row r="118" spans="1:40" ht="15.75" customHeight="1">
      <c r="A118" s="79"/>
      <c r="B118" s="85"/>
      <c r="C118" s="79"/>
      <c r="D118" s="132"/>
      <c r="E118" s="132"/>
      <c r="F118" s="85"/>
      <c r="G118" s="85" t="str">
        <f>+IFERROR(VLOOKUP(F118,Listas!$B:$C,2,0),"")</f>
        <v/>
      </c>
      <c r="H118" s="85"/>
      <c r="I118" s="85"/>
      <c r="J118" s="85"/>
      <c r="K118" s="79"/>
      <c r="L118" s="79"/>
      <c r="M118" s="82"/>
      <c r="N118" s="79"/>
      <c r="O118" s="132"/>
      <c r="P118" s="80"/>
      <c r="Q118" s="85"/>
      <c r="R118" s="85"/>
      <c r="S118" s="85"/>
      <c r="T118" s="85"/>
      <c r="U118" s="79"/>
      <c r="V118" s="85"/>
      <c r="W118" s="79"/>
      <c r="X118" s="86" t="str">
        <f t="shared" si="0"/>
        <v/>
      </c>
      <c r="Y118" s="87"/>
      <c r="Z118" s="88"/>
      <c r="AA118" s="223" t="str">
        <f t="shared" si="1"/>
        <v/>
      </c>
      <c r="AB118" s="85"/>
      <c r="AC118" s="85"/>
      <c r="AD118" s="85"/>
      <c r="AE118" s="85"/>
      <c r="AF118" s="90" t="str">
        <f t="shared" si="2"/>
        <v/>
      </c>
      <c r="AG118" s="91" t="str">
        <f t="shared" si="3"/>
        <v/>
      </c>
      <c r="AH118" s="92" t="str">
        <f t="shared" si="4"/>
        <v/>
      </c>
      <c r="AI118" s="93" t="str">
        <f t="shared" si="5"/>
        <v/>
      </c>
      <c r="AJ118" s="93" t="str">
        <f t="shared" si="6"/>
        <v/>
      </c>
      <c r="AK118" s="296" t="str">
        <f t="shared" si="7"/>
        <v/>
      </c>
      <c r="AL118" s="99" t="str">
        <f t="shared" si="8"/>
        <v/>
      </c>
      <c r="AN118" s="290" t="b">
        <f t="shared" si="9"/>
        <v>0</v>
      </c>
    </row>
    <row r="119" spans="1:40" ht="15.75" customHeight="1">
      <c r="A119" s="79"/>
      <c r="B119" s="85"/>
      <c r="C119" s="79"/>
      <c r="D119" s="132"/>
      <c r="E119" s="132"/>
      <c r="F119" s="85"/>
      <c r="G119" s="85" t="str">
        <f>+IFERROR(VLOOKUP(F119,Listas!$B:$C,2,0),"")</f>
        <v/>
      </c>
      <c r="H119" s="85"/>
      <c r="I119" s="85"/>
      <c r="J119" s="85"/>
      <c r="K119" s="79"/>
      <c r="L119" s="79"/>
      <c r="M119" s="82"/>
      <c r="N119" s="79"/>
      <c r="O119" s="132"/>
      <c r="P119" s="80"/>
      <c r="Q119" s="85"/>
      <c r="R119" s="85"/>
      <c r="S119" s="85"/>
      <c r="T119" s="85"/>
      <c r="U119" s="79"/>
      <c r="V119" s="85"/>
      <c r="W119" s="79"/>
      <c r="X119" s="86" t="str">
        <f t="shared" si="0"/>
        <v/>
      </c>
      <c r="Y119" s="87"/>
      <c r="Z119" s="88"/>
      <c r="AA119" s="223" t="str">
        <f t="shared" si="1"/>
        <v/>
      </c>
      <c r="AB119" s="85"/>
      <c r="AC119" s="85"/>
      <c r="AD119" s="85"/>
      <c r="AE119" s="85"/>
      <c r="AF119" s="90" t="str">
        <f t="shared" si="2"/>
        <v/>
      </c>
      <c r="AG119" s="91" t="str">
        <f t="shared" si="3"/>
        <v/>
      </c>
      <c r="AH119" s="92" t="str">
        <f t="shared" si="4"/>
        <v/>
      </c>
      <c r="AI119" s="93" t="str">
        <f t="shared" si="5"/>
        <v/>
      </c>
      <c r="AJ119" s="93" t="str">
        <f t="shared" si="6"/>
        <v/>
      </c>
      <c r="AK119" s="296" t="str">
        <f t="shared" si="7"/>
        <v/>
      </c>
      <c r="AL119" s="99" t="str">
        <f t="shared" si="8"/>
        <v/>
      </c>
      <c r="AN119" s="290" t="b">
        <f t="shared" si="9"/>
        <v>0</v>
      </c>
    </row>
    <row r="120" spans="1:40" ht="15.75" customHeight="1">
      <c r="A120" s="79"/>
      <c r="B120" s="85"/>
      <c r="C120" s="79"/>
      <c r="D120" s="132"/>
      <c r="E120" s="132"/>
      <c r="F120" s="85"/>
      <c r="G120" s="85" t="str">
        <f>+IFERROR(VLOOKUP(F120,Listas!$B:$C,2,0),"")</f>
        <v/>
      </c>
      <c r="H120" s="85"/>
      <c r="I120" s="85"/>
      <c r="J120" s="85"/>
      <c r="K120" s="79"/>
      <c r="L120" s="79"/>
      <c r="M120" s="82"/>
      <c r="N120" s="79"/>
      <c r="O120" s="132"/>
      <c r="P120" s="80"/>
      <c r="Q120" s="85"/>
      <c r="R120" s="85"/>
      <c r="S120" s="85"/>
      <c r="T120" s="85"/>
      <c r="U120" s="79"/>
      <c r="V120" s="85"/>
      <c r="W120" s="79"/>
      <c r="X120" s="86" t="str">
        <f t="shared" si="0"/>
        <v/>
      </c>
      <c r="Y120" s="87"/>
      <c r="Z120" s="88"/>
      <c r="AA120" s="223" t="str">
        <f t="shared" si="1"/>
        <v/>
      </c>
      <c r="AB120" s="85"/>
      <c r="AC120" s="85"/>
      <c r="AD120" s="85"/>
      <c r="AE120" s="85"/>
      <c r="AF120" s="90" t="str">
        <f t="shared" si="2"/>
        <v/>
      </c>
      <c r="AG120" s="91" t="str">
        <f t="shared" si="3"/>
        <v/>
      </c>
      <c r="AH120" s="92" t="str">
        <f t="shared" si="4"/>
        <v/>
      </c>
      <c r="AI120" s="93" t="str">
        <f t="shared" si="5"/>
        <v/>
      </c>
      <c r="AJ120" s="93" t="str">
        <f t="shared" si="6"/>
        <v/>
      </c>
      <c r="AK120" s="296" t="str">
        <f t="shared" si="7"/>
        <v/>
      </c>
      <c r="AL120" s="99" t="str">
        <f t="shared" si="8"/>
        <v/>
      </c>
      <c r="AN120" s="290" t="b">
        <f t="shared" si="9"/>
        <v>0</v>
      </c>
    </row>
    <row r="121" spans="1:40" ht="15.75" customHeight="1">
      <c r="A121" s="79"/>
      <c r="B121" s="85"/>
      <c r="C121" s="79"/>
      <c r="D121" s="132"/>
      <c r="E121" s="132"/>
      <c r="F121" s="85"/>
      <c r="G121" s="85" t="str">
        <f>+IFERROR(VLOOKUP(F121,Listas!$B:$C,2,0),"")</f>
        <v/>
      </c>
      <c r="H121" s="85"/>
      <c r="I121" s="85"/>
      <c r="J121" s="85"/>
      <c r="K121" s="79"/>
      <c r="L121" s="79"/>
      <c r="M121" s="82"/>
      <c r="N121" s="79"/>
      <c r="O121" s="132"/>
      <c r="P121" s="80"/>
      <c r="Q121" s="85"/>
      <c r="R121" s="85"/>
      <c r="S121" s="85"/>
      <c r="T121" s="85"/>
      <c r="U121" s="79"/>
      <c r="V121" s="85"/>
      <c r="W121" s="79"/>
      <c r="X121" s="86" t="str">
        <f t="shared" si="0"/>
        <v/>
      </c>
      <c r="Y121" s="87"/>
      <c r="Z121" s="88"/>
      <c r="AA121" s="223" t="str">
        <f t="shared" si="1"/>
        <v/>
      </c>
      <c r="AB121" s="85"/>
      <c r="AC121" s="85"/>
      <c r="AD121" s="85"/>
      <c r="AE121" s="85"/>
      <c r="AF121" s="90" t="str">
        <f t="shared" si="2"/>
        <v/>
      </c>
      <c r="AG121" s="91" t="str">
        <f t="shared" si="3"/>
        <v/>
      </c>
      <c r="AH121" s="92" t="str">
        <f t="shared" si="4"/>
        <v/>
      </c>
      <c r="AI121" s="93" t="str">
        <f t="shared" si="5"/>
        <v/>
      </c>
      <c r="AJ121" s="93" t="str">
        <f t="shared" si="6"/>
        <v/>
      </c>
      <c r="AK121" s="296" t="str">
        <f t="shared" si="7"/>
        <v/>
      </c>
      <c r="AL121" s="99" t="str">
        <f t="shared" si="8"/>
        <v/>
      </c>
      <c r="AN121" s="290" t="b">
        <f t="shared" si="9"/>
        <v>0</v>
      </c>
    </row>
    <row r="122" spans="1:40" ht="15.75" customHeight="1">
      <c r="A122" s="79"/>
      <c r="B122" s="85"/>
      <c r="C122" s="79"/>
      <c r="D122" s="132"/>
      <c r="E122" s="132"/>
      <c r="F122" s="85"/>
      <c r="G122" s="85" t="str">
        <f>+IFERROR(VLOOKUP(F122,Listas!$B:$C,2,0),"")</f>
        <v/>
      </c>
      <c r="H122" s="85"/>
      <c r="I122" s="85"/>
      <c r="J122" s="85"/>
      <c r="K122" s="79"/>
      <c r="L122" s="79"/>
      <c r="M122" s="82"/>
      <c r="N122" s="79"/>
      <c r="O122" s="132"/>
      <c r="P122" s="80"/>
      <c r="Q122" s="85"/>
      <c r="R122" s="85"/>
      <c r="S122" s="85"/>
      <c r="T122" s="85"/>
      <c r="U122" s="79"/>
      <c r="V122" s="85"/>
      <c r="W122" s="79"/>
      <c r="X122" s="86" t="str">
        <f t="shared" si="0"/>
        <v/>
      </c>
      <c r="Y122" s="87"/>
      <c r="Z122" s="88"/>
      <c r="AA122" s="223" t="str">
        <f t="shared" si="1"/>
        <v/>
      </c>
      <c r="AB122" s="85"/>
      <c r="AC122" s="85"/>
      <c r="AD122" s="85"/>
      <c r="AE122" s="85"/>
      <c r="AF122" s="90" t="str">
        <f t="shared" si="2"/>
        <v/>
      </c>
      <c r="AG122" s="91" t="str">
        <f t="shared" si="3"/>
        <v/>
      </c>
      <c r="AH122" s="92" t="str">
        <f t="shared" si="4"/>
        <v/>
      </c>
      <c r="AI122" s="93" t="str">
        <f t="shared" si="5"/>
        <v/>
      </c>
      <c r="AJ122" s="93" t="str">
        <f t="shared" si="6"/>
        <v/>
      </c>
      <c r="AK122" s="296" t="str">
        <f t="shared" si="7"/>
        <v/>
      </c>
      <c r="AL122" s="99" t="str">
        <f t="shared" si="8"/>
        <v/>
      </c>
      <c r="AN122" s="290" t="b">
        <f t="shared" si="9"/>
        <v>0</v>
      </c>
    </row>
    <row r="123" spans="1:40" ht="15.75" customHeight="1">
      <c r="A123" s="79"/>
      <c r="B123" s="85"/>
      <c r="C123" s="79"/>
      <c r="D123" s="132"/>
      <c r="E123" s="132"/>
      <c r="F123" s="85"/>
      <c r="G123" s="85" t="str">
        <f>+IFERROR(VLOOKUP(F123,Listas!$B:$C,2,0),"")</f>
        <v/>
      </c>
      <c r="H123" s="85"/>
      <c r="I123" s="85"/>
      <c r="J123" s="85"/>
      <c r="K123" s="79"/>
      <c r="L123" s="79"/>
      <c r="M123" s="82"/>
      <c r="N123" s="79"/>
      <c r="O123" s="132"/>
      <c r="P123" s="80"/>
      <c r="Q123" s="85"/>
      <c r="R123" s="85"/>
      <c r="S123" s="85"/>
      <c r="T123" s="85"/>
      <c r="U123" s="79"/>
      <c r="V123" s="85"/>
      <c r="W123" s="79"/>
      <c r="X123" s="86" t="str">
        <f t="shared" si="0"/>
        <v/>
      </c>
      <c r="Y123" s="87"/>
      <c r="Z123" s="88"/>
      <c r="AA123" s="223" t="str">
        <f t="shared" si="1"/>
        <v/>
      </c>
      <c r="AB123" s="85"/>
      <c r="AC123" s="85"/>
      <c r="AD123" s="85"/>
      <c r="AE123" s="85"/>
      <c r="AF123" s="90" t="str">
        <f t="shared" si="2"/>
        <v/>
      </c>
      <c r="AG123" s="91" t="str">
        <f t="shared" si="3"/>
        <v/>
      </c>
      <c r="AH123" s="92" t="str">
        <f t="shared" si="4"/>
        <v/>
      </c>
      <c r="AI123" s="93" t="str">
        <f t="shared" si="5"/>
        <v/>
      </c>
      <c r="AJ123" s="93" t="str">
        <f t="shared" si="6"/>
        <v/>
      </c>
      <c r="AK123" s="296" t="str">
        <f t="shared" si="7"/>
        <v/>
      </c>
      <c r="AL123" s="99" t="str">
        <f t="shared" si="8"/>
        <v/>
      </c>
      <c r="AN123" s="290" t="b">
        <f t="shared" si="9"/>
        <v>0</v>
      </c>
    </row>
    <row r="124" spans="1:40" ht="15.75" customHeight="1">
      <c r="A124" s="79"/>
      <c r="B124" s="85"/>
      <c r="C124" s="79"/>
      <c r="D124" s="132"/>
      <c r="E124" s="132"/>
      <c r="F124" s="85"/>
      <c r="G124" s="85" t="str">
        <f>+IFERROR(VLOOKUP(F124,Listas!$B:$C,2,0),"")</f>
        <v/>
      </c>
      <c r="H124" s="85"/>
      <c r="I124" s="85"/>
      <c r="J124" s="85"/>
      <c r="K124" s="79"/>
      <c r="L124" s="79"/>
      <c r="M124" s="82"/>
      <c r="N124" s="79"/>
      <c r="O124" s="132"/>
      <c r="P124" s="80"/>
      <c r="Q124" s="85"/>
      <c r="R124" s="85"/>
      <c r="S124" s="85"/>
      <c r="T124" s="85"/>
      <c r="U124" s="79"/>
      <c r="V124" s="85"/>
      <c r="W124" s="79"/>
      <c r="X124" s="86" t="str">
        <f t="shared" si="0"/>
        <v/>
      </c>
      <c r="Y124" s="87"/>
      <c r="Z124" s="88"/>
      <c r="AA124" s="223" t="str">
        <f t="shared" si="1"/>
        <v/>
      </c>
      <c r="AB124" s="85"/>
      <c r="AC124" s="85"/>
      <c r="AD124" s="85"/>
      <c r="AE124" s="85"/>
      <c r="AF124" s="90" t="str">
        <f t="shared" si="2"/>
        <v/>
      </c>
      <c r="AG124" s="91" t="str">
        <f t="shared" si="3"/>
        <v/>
      </c>
      <c r="AH124" s="92" t="str">
        <f t="shared" si="4"/>
        <v/>
      </c>
      <c r="AI124" s="93" t="str">
        <f t="shared" si="5"/>
        <v/>
      </c>
      <c r="AJ124" s="93" t="str">
        <f t="shared" si="6"/>
        <v/>
      </c>
      <c r="AK124" s="296" t="str">
        <f t="shared" si="7"/>
        <v/>
      </c>
      <c r="AL124" s="99" t="str">
        <f t="shared" si="8"/>
        <v/>
      </c>
      <c r="AN124" s="290" t="b">
        <f t="shared" si="9"/>
        <v>0</v>
      </c>
    </row>
    <row r="125" spans="1:40" ht="15.75" customHeight="1">
      <c r="A125" s="79"/>
      <c r="B125" s="85"/>
      <c r="C125" s="79"/>
      <c r="D125" s="132"/>
      <c r="E125" s="132"/>
      <c r="F125" s="85"/>
      <c r="G125" s="85" t="str">
        <f>+IFERROR(VLOOKUP(F125,Listas!$B:$C,2,0),"")</f>
        <v/>
      </c>
      <c r="H125" s="85"/>
      <c r="I125" s="85"/>
      <c r="J125" s="85"/>
      <c r="K125" s="79"/>
      <c r="L125" s="79"/>
      <c r="M125" s="82"/>
      <c r="N125" s="79"/>
      <c r="O125" s="132"/>
      <c r="P125" s="80"/>
      <c r="Q125" s="85"/>
      <c r="R125" s="85"/>
      <c r="S125" s="85"/>
      <c r="T125" s="85"/>
      <c r="U125" s="79"/>
      <c r="V125" s="85"/>
      <c r="W125" s="79"/>
      <c r="X125" s="86" t="str">
        <f t="shared" si="0"/>
        <v/>
      </c>
      <c r="Y125" s="87"/>
      <c r="Z125" s="88"/>
      <c r="AA125" s="223" t="str">
        <f t="shared" si="1"/>
        <v/>
      </c>
      <c r="AB125" s="85"/>
      <c r="AC125" s="85"/>
      <c r="AD125" s="85"/>
      <c r="AE125" s="85"/>
      <c r="AF125" s="90" t="str">
        <f t="shared" si="2"/>
        <v/>
      </c>
      <c r="AG125" s="91" t="str">
        <f t="shared" si="3"/>
        <v/>
      </c>
      <c r="AH125" s="92" t="str">
        <f t="shared" si="4"/>
        <v/>
      </c>
      <c r="AI125" s="93" t="str">
        <f t="shared" si="5"/>
        <v/>
      </c>
      <c r="AJ125" s="93" t="str">
        <f t="shared" si="6"/>
        <v/>
      </c>
      <c r="AK125" s="296" t="str">
        <f t="shared" si="7"/>
        <v/>
      </c>
      <c r="AL125" s="99" t="str">
        <f t="shared" si="8"/>
        <v/>
      </c>
      <c r="AN125" s="290" t="b">
        <f t="shared" si="9"/>
        <v>0</v>
      </c>
    </row>
    <row r="126" spans="1:40" ht="15.75" customHeight="1">
      <c r="A126" s="79"/>
      <c r="B126" s="85"/>
      <c r="C126" s="79"/>
      <c r="D126" s="132"/>
      <c r="E126" s="132"/>
      <c r="F126" s="85"/>
      <c r="G126" s="85" t="str">
        <f>+IFERROR(VLOOKUP(F126,Listas!$B:$C,2,0),"")</f>
        <v/>
      </c>
      <c r="H126" s="85"/>
      <c r="I126" s="85"/>
      <c r="J126" s="85"/>
      <c r="K126" s="79"/>
      <c r="L126" s="79"/>
      <c r="M126" s="82"/>
      <c r="N126" s="79"/>
      <c r="O126" s="132"/>
      <c r="P126" s="80"/>
      <c r="Q126" s="85"/>
      <c r="R126" s="85"/>
      <c r="S126" s="85"/>
      <c r="T126" s="85"/>
      <c r="U126" s="79"/>
      <c r="V126" s="85"/>
      <c r="W126" s="79"/>
      <c r="X126" s="86" t="str">
        <f t="shared" si="0"/>
        <v/>
      </c>
      <c r="Y126" s="87"/>
      <c r="Z126" s="88"/>
      <c r="AA126" s="223" t="str">
        <f t="shared" si="1"/>
        <v/>
      </c>
      <c r="AB126" s="85"/>
      <c r="AC126" s="85"/>
      <c r="AD126" s="85"/>
      <c r="AE126" s="85"/>
      <c r="AF126" s="90" t="str">
        <f t="shared" si="2"/>
        <v/>
      </c>
      <c r="AG126" s="91" t="str">
        <f t="shared" si="3"/>
        <v/>
      </c>
      <c r="AH126" s="92" t="str">
        <f t="shared" si="4"/>
        <v/>
      </c>
      <c r="AI126" s="93" t="str">
        <f t="shared" si="5"/>
        <v/>
      </c>
      <c r="AJ126" s="93" t="str">
        <f t="shared" si="6"/>
        <v/>
      </c>
      <c r="AK126" s="296" t="str">
        <f t="shared" si="7"/>
        <v/>
      </c>
      <c r="AL126" s="99" t="str">
        <f t="shared" si="8"/>
        <v/>
      </c>
      <c r="AN126" s="290" t="b">
        <f t="shared" si="9"/>
        <v>0</v>
      </c>
    </row>
    <row r="127" spans="1:40" ht="15.75" customHeight="1">
      <c r="A127" s="79"/>
      <c r="B127" s="85"/>
      <c r="C127" s="79"/>
      <c r="D127" s="132"/>
      <c r="E127" s="132"/>
      <c r="F127" s="85"/>
      <c r="G127" s="85" t="str">
        <f>+IFERROR(VLOOKUP(F127,Listas!$B:$C,2,0),"")</f>
        <v/>
      </c>
      <c r="H127" s="85"/>
      <c r="I127" s="85"/>
      <c r="J127" s="85"/>
      <c r="K127" s="79"/>
      <c r="L127" s="79"/>
      <c r="M127" s="82"/>
      <c r="N127" s="79"/>
      <c r="O127" s="132"/>
      <c r="P127" s="80"/>
      <c r="Q127" s="85"/>
      <c r="R127" s="85"/>
      <c r="S127" s="85"/>
      <c r="T127" s="85"/>
      <c r="U127" s="79"/>
      <c r="V127" s="85"/>
      <c r="W127" s="79"/>
      <c r="X127" s="86" t="str">
        <f t="shared" si="0"/>
        <v/>
      </c>
      <c r="Y127" s="87"/>
      <c r="Z127" s="88"/>
      <c r="AA127" s="223" t="str">
        <f t="shared" si="1"/>
        <v/>
      </c>
      <c r="AB127" s="85"/>
      <c r="AC127" s="85"/>
      <c r="AD127" s="85"/>
      <c r="AE127" s="85"/>
      <c r="AF127" s="90" t="str">
        <f t="shared" si="2"/>
        <v/>
      </c>
      <c r="AG127" s="91" t="str">
        <f t="shared" si="3"/>
        <v/>
      </c>
      <c r="AH127" s="92" t="str">
        <f t="shared" si="4"/>
        <v/>
      </c>
      <c r="AI127" s="93" t="str">
        <f t="shared" si="5"/>
        <v/>
      </c>
      <c r="AJ127" s="93" t="str">
        <f t="shared" si="6"/>
        <v/>
      </c>
      <c r="AK127" s="296" t="str">
        <f t="shared" si="7"/>
        <v/>
      </c>
      <c r="AL127" s="99" t="str">
        <f t="shared" si="8"/>
        <v/>
      </c>
      <c r="AN127" s="290" t="b">
        <f t="shared" si="9"/>
        <v>0</v>
      </c>
    </row>
    <row r="128" spans="1:40" ht="15.75" customHeight="1">
      <c r="A128" s="79"/>
      <c r="B128" s="85"/>
      <c r="C128" s="79"/>
      <c r="D128" s="132"/>
      <c r="E128" s="132"/>
      <c r="F128" s="85"/>
      <c r="G128" s="85" t="str">
        <f>+IFERROR(VLOOKUP(F128,Listas!$B:$C,2,0),"")</f>
        <v/>
      </c>
      <c r="H128" s="85"/>
      <c r="I128" s="85"/>
      <c r="J128" s="85"/>
      <c r="K128" s="79"/>
      <c r="L128" s="79"/>
      <c r="M128" s="82"/>
      <c r="N128" s="79"/>
      <c r="O128" s="132"/>
      <c r="P128" s="80"/>
      <c r="Q128" s="85"/>
      <c r="R128" s="85"/>
      <c r="S128" s="85"/>
      <c r="T128" s="85"/>
      <c r="U128" s="79"/>
      <c r="V128" s="85"/>
      <c r="W128" s="79"/>
      <c r="X128" s="86" t="str">
        <f t="shared" si="0"/>
        <v/>
      </c>
      <c r="Y128" s="87"/>
      <c r="Z128" s="88"/>
      <c r="AA128" s="223" t="str">
        <f t="shared" si="1"/>
        <v/>
      </c>
      <c r="AB128" s="85"/>
      <c r="AC128" s="85"/>
      <c r="AD128" s="85"/>
      <c r="AE128" s="85"/>
      <c r="AF128" s="90" t="str">
        <f t="shared" si="2"/>
        <v/>
      </c>
      <c r="AG128" s="91" t="str">
        <f t="shared" si="3"/>
        <v/>
      </c>
      <c r="AH128" s="92" t="str">
        <f t="shared" si="4"/>
        <v/>
      </c>
      <c r="AI128" s="93" t="str">
        <f t="shared" si="5"/>
        <v/>
      </c>
      <c r="AJ128" s="93" t="str">
        <f t="shared" si="6"/>
        <v/>
      </c>
      <c r="AK128" s="296" t="str">
        <f t="shared" si="7"/>
        <v/>
      </c>
      <c r="AL128" s="99" t="str">
        <f t="shared" si="8"/>
        <v/>
      </c>
      <c r="AN128" s="290" t="b">
        <f t="shared" si="9"/>
        <v>0</v>
      </c>
    </row>
    <row r="129" spans="1:40" ht="15.75" customHeight="1">
      <c r="A129" s="79"/>
      <c r="B129" s="85"/>
      <c r="C129" s="79"/>
      <c r="D129" s="132"/>
      <c r="E129" s="132"/>
      <c r="F129" s="85"/>
      <c r="G129" s="85" t="str">
        <f>+IFERROR(VLOOKUP(F129,Listas!$B:$C,2,0),"")</f>
        <v/>
      </c>
      <c r="H129" s="85"/>
      <c r="I129" s="85"/>
      <c r="J129" s="85"/>
      <c r="K129" s="79"/>
      <c r="L129" s="79"/>
      <c r="M129" s="82"/>
      <c r="N129" s="79"/>
      <c r="O129" s="132"/>
      <c r="P129" s="80"/>
      <c r="Q129" s="85"/>
      <c r="R129" s="85"/>
      <c r="S129" s="85"/>
      <c r="T129" s="85"/>
      <c r="U129" s="79"/>
      <c r="V129" s="85"/>
      <c r="W129" s="79"/>
      <c r="X129" s="86" t="str">
        <f t="shared" si="0"/>
        <v/>
      </c>
      <c r="Y129" s="87"/>
      <c r="Z129" s="88"/>
      <c r="AA129" s="223" t="str">
        <f t="shared" si="1"/>
        <v/>
      </c>
      <c r="AB129" s="85"/>
      <c r="AC129" s="85"/>
      <c r="AD129" s="85"/>
      <c r="AE129" s="85"/>
      <c r="AF129" s="90" t="str">
        <f t="shared" si="2"/>
        <v/>
      </c>
      <c r="AG129" s="91" t="str">
        <f t="shared" si="3"/>
        <v/>
      </c>
      <c r="AH129" s="92" t="str">
        <f t="shared" si="4"/>
        <v/>
      </c>
      <c r="AI129" s="93" t="str">
        <f t="shared" si="5"/>
        <v/>
      </c>
      <c r="AJ129" s="93" t="str">
        <f t="shared" si="6"/>
        <v/>
      </c>
      <c r="AK129" s="296" t="str">
        <f t="shared" si="7"/>
        <v/>
      </c>
      <c r="AL129" s="99" t="str">
        <f t="shared" si="8"/>
        <v/>
      </c>
      <c r="AN129" s="290" t="b">
        <f t="shared" si="9"/>
        <v>0</v>
      </c>
    </row>
    <row r="130" spans="1:40" ht="15.75" customHeight="1">
      <c r="A130" s="79"/>
      <c r="B130" s="85"/>
      <c r="C130" s="79"/>
      <c r="D130" s="132"/>
      <c r="E130" s="132"/>
      <c r="F130" s="85"/>
      <c r="G130" s="85" t="str">
        <f>+IFERROR(VLOOKUP(F130,Listas!$B:$C,2,0),"")</f>
        <v/>
      </c>
      <c r="H130" s="85"/>
      <c r="I130" s="85"/>
      <c r="J130" s="85"/>
      <c r="K130" s="79"/>
      <c r="L130" s="79"/>
      <c r="M130" s="82"/>
      <c r="N130" s="79"/>
      <c r="O130" s="132"/>
      <c r="P130" s="80"/>
      <c r="Q130" s="85"/>
      <c r="R130" s="85"/>
      <c r="S130" s="85"/>
      <c r="T130" s="85"/>
      <c r="U130" s="79"/>
      <c r="V130" s="85"/>
      <c r="W130" s="79"/>
      <c r="X130" s="86" t="str">
        <f t="shared" si="0"/>
        <v/>
      </c>
      <c r="Y130" s="87"/>
      <c r="Z130" s="88"/>
      <c r="AA130" s="223" t="str">
        <f t="shared" si="1"/>
        <v/>
      </c>
      <c r="AB130" s="85"/>
      <c r="AC130" s="85"/>
      <c r="AD130" s="85"/>
      <c r="AE130" s="85"/>
      <c r="AF130" s="90" t="str">
        <f t="shared" si="2"/>
        <v/>
      </c>
      <c r="AG130" s="91" t="str">
        <f t="shared" si="3"/>
        <v/>
      </c>
      <c r="AH130" s="92" t="str">
        <f t="shared" si="4"/>
        <v/>
      </c>
      <c r="AI130" s="93" t="str">
        <f t="shared" si="5"/>
        <v/>
      </c>
      <c r="AJ130" s="93" t="str">
        <f t="shared" si="6"/>
        <v/>
      </c>
      <c r="AK130" s="296" t="str">
        <f t="shared" si="7"/>
        <v/>
      </c>
      <c r="AL130" s="99" t="str">
        <f t="shared" si="8"/>
        <v/>
      </c>
      <c r="AN130" s="290" t="b">
        <f t="shared" si="9"/>
        <v>0</v>
      </c>
    </row>
    <row r="131" spans="1:40" ht="15.75" customHeight="1">
      <c r="A131" s="79"/>
      <c r="B131" s="85"/>
      <c r="C131" s="79"/>
      <c r="D131" s="132"/>
      <c r="E131" s="132"/>
      <c r="F131" s="85"/>
      <c r="G131" s="85" t="str">
        <f>+IFERROR(VLOOKUP(F131,Listas!$B:$C,2,0),"")</f>
        <v/>
      </c>
      <c r="H131" s="85"/>
      <c r="I131" s="85"/>
      <c r="J131" s="85"/>
      <c r="K131" s="79"/>
      <c r="L131" s="79"/>
      <c r="M131" s="82"/>
      <c r="N131" s="79"/>
      <c r="O131" s="132"/>
      <c r="P131" s="80"/>
      <c r="Q131" s="85"/>
      <c r="R131" s="85"/>
      <c r="S131" s="85"/>
      <c r="T131" s="85"/>
      <c r="U131" s="79"/>
      <c r="V131" s="85"/>
      <c r="W131" s="79"/>
      <c r="X131" s="86" t="str">
        <f t="shared" si="0"/>
        <v/>
      </c>
      <c r="Y131" s="87"/>
      <c r="Z131" s="88"/>
      <c r="AA131" s="223" t="str">
        <f t="shared" si="1"/>
        <v/>
      </c>
      <c r="AB131" s="85"/>
      <c r="AC131" s="85"/>
      <c r="AD131" s="85"/>
      <c r="AE131" s="85"/>
      <c r="AF131" s="90" t="str">
        <f t="shared" si="2"/>
        <v/>
      </c>
      <c r="AG131" s="91" t="str">
        <f t="shared" si="3"/>
        <v/>
      </c>
      <c r="AH131" s="92" t="str">
        <f t="shared" si="4"/>
        <v/>
      </c>
      <c r="AI131" s="93" t="str">
        <f t="shared" si="5"/>
        <v/>
      </c>
      <c r="AJ131" s="93" t="str">
        <f t="shared" si="6"/>
        <v/>
      </c>
      <c r="AK131" s="296" t="str">
        <f t="shared" si="7"/>
        <v/>
      </c>
      <c r="AL131" s="99" t="str">
        <f t="shared" si="8"/>
        <v/>
      </c>
      <c r="AN131" s="290" t="b">
        <f t="shared" si="9"/>
        <v>0</v>
      </c>
    </row>
    <row r="132" spans="1:40" ht="15.75" customHeight="1">
      <c r="A132" s="79"/>
      <c r="B132" s="85"/>
      <c r="C132" s="79"/>
      <c r="D132" s="132"/>
      <c r="E132" s="132"/>
      <c r="F132" s="85"/>
      <c r="G132" s="85" t="str">
        <f>+IFERROR(VLOOKUP(F132,Listas!$B:$C,2,0),"")</f>
        <v/>
      </c>
      <c r="H132" s="85"/>
      <c r="I132" s="85"/>
      <c r="J132" s="85"/>
      <c r="K132" s="79"/>
      <c r="L132" s="79"/>
      <c r="M132" s="82"/>
      <c r="N132" s="79"/>
      <c r="O132" s="132"/>
      <c r="P132" s="80"/>
      <c r="Q132" s="85"/>
      <c r="R132" s="85"/>
      <c r="S132" s="85"/>
      <c r="T132" s="85"/>
      <c r="U132" s="79"/>
      <c r="V132" s="85"/>
      <c r="W132" s="79"/>
      <c r="X132" s="86" t="str">
        <f t="shared" si="0"/>
        <v/>
      </c>
      <c r="Y132" s="87"/>
      <c r="Z132" s="88"/>
      <c r="AA132" s="223" t="str">
        <f t="shared" si="1"/>
        <v/>
      </c>
      <c r="AB132" s="85"/>
      <c r="AC132" s="85"/>
      <c r="AD132" s="85"/>
      <c r="AE132" s="85"/>
      <c r="AF132" s="90" t="str">
        <f t="shared" si="2"/>
        <v/>
      </c>
      <c r="AG132" s="91" t="str">
        <f t="shared" si="3"/>
        <v/>
      </c>
      <c r="AH132" s="92" t="str">
        <f t="shared" si="4"/>
        <v/>
      </c>
      <c r="AI132" s="93" t="str">
        <f t="shared" si="5"/>
        <v/>
      </c>
      <c r="AJ132" s="93" t="str">
        <f t="shared" si="6"/>
        <v/>
      </c>
      <c r="AK132" s="296" t="str">
        <f t="shared" si="7"/>
        <v/>
      </c>
      <c r="AL132" s="99" t="str">
        <f t="shared" si="8"/>
        <v/>
      </c>
      <c r="AN132" s="290" t="b">
        <f t="shared" si="9"/>
        <v>0</v>
      </c>
    </row>
    <row r="133" spans="1:40" ht="15.75" customHeight="1">
      <c r="A133" s="79"/>
      <c r="B133" s="85"/>
      <c r="C133" s="79"/>
      <c r="D133" s="132"/>
      <c r="E133" s="132"/>
      <c r="F133" s="85"/>
      <c r="G133" s="85" t="str">
        <f>+IFERROR(VLOOKUP(F133,Listas!$B:$C,2,0),"")</f>
        <v/>
      </c>
      <c r="H133" s="85"/>
      <c r="I133" s="85"/>
      <c r="J133" s="85"/>
      <c r="K133" s="79"/>
      <c r="L133" s="79"/>
      <c r="M133" s="82"/>
      <c r="N133" s="79"/>
      <c r="O133" s="132"/>
      <c r="P133" s="80"/>
      <c r="Q133" s="85"/>
      <c r="R133" s="85"/>
      <c r="S133" s="85"/>
      <c r="T133" s="85"/>
      <c r="U133" s="79"/>
      <c r="V133" s="85"/>
      <c r="W133" s="79"/>
      <c r="X133" s="86" t="str">
        <f t="shared" si="0"/>
        <v/>
      </c>
      <c r="Y133" s="87"/>
      <c r="Z133" s="88"/>
      <c r="AA133" s="223" t="str">
        <f t="shared" si="1"/>
        <v/>
      </c>
      <c r="AB133" s="85"/>
      <c r="AC133" s="85"/>
      <c r="AD133" s="85"/>
      <c r="AE133" s="85"/>
      <c r="AF133" s="90" t="str">
        <f t="shared" si="2"/>
        <v/>
      </c>
      <c r="AG133" s="91" t="str">
        <f t="shared" si="3"/>
        <v/>
      </c>
      <c r="AH133" s="92" t="str">
        <f t="shared" si="4"/>
        <v/>
      </c>
      <c r="AI133" s="93" t="str">
        <f t="shared" si="5"/>
        <v/>
      </c>
      <c r="AJ133" s="93" t="str">
        <f t="shared" si="6"/>
        <v/>
      </c>
      <c r="AK133" s="296" t="str">
        <f t="shared" si="7"/>
        <v/>
      </c>
      <c r="AL133" s="99" t="str">
        <f t="shared" si="8"/>
        <v/>
      </c>
      <c r="AN133" s="290" t="b">
        <f t="shared" si="9"/>
        <v>0</v>
      </c>
    </row>
    <row r="134" spans="1:40" ht="15.75" customHeight="1">
      <c r="A134" s="79"/>
      <c r="B134" s="85"/>
      <c r="C134" s="79"/>
      <c r="D134" s="132"/>
      <c r="E134" s="132"/>
      <c r="F134" s="85"/>
      <c r="G134" s="85" t="str">
        <f>+IFERROR(VLOOKUP(F134,Listas!$B:$C,2,0),"")</f>
        <v/>
      </c>
      <c r="H134" s="85"/>
      <c r="I134" s="85"/>
      <c r="J134" s="85"/>
      <c r="K134" s="79"/>
      <c r="L134" s="79"/>
      <c r="M134" s="82"/>
      <c r="N134" s="79"/>
      <c r="O134" s="132"/>
      <c r="P134" s="80"/>
      <c r="Q134" s="85"/>
      <c r="R134" s="85"/>
      <c r="S134" s="85"/>
      <c r="T134" s="85"/>
      <c r="U134" s="79"/>
      <c r="V134" s="85"/>
      <c r="W134" s="79"/>
      <c r="X134" s="86" t="str">
        <f t="shared" si="0"/>
        <v/>
      </c>
      <c r="Y134" s="87"/>
      <c r="Z134" s="88"/>
      <c r="AA134" s="223" t="str">
        <f t="shared" si="1"/>
        <v/>
      </c>
      <c r="AB134" s="85"/>
      <c r="AC134" s="85"/>
      <c r="AD134" s="85"/>
      <c r="AE134" s="85"/>
      <c r="AF134" s="90" t="str">
        <f t="shared" si="2"/>
        <v/>
      </c>
      <c r="AG134" s="91" t="str">
        <f t="shared" si="3"/>
        <v/>
      </c>
      <c r="AH134" s="92" t="str">
        <f t="shared" si="4"/>
        <v/>
      </c>
      <c r="AI134" s="93" t="str">
        <f t="shared" si="5"/>
        <v/>
      </c>
      <c r="AJ134" s="93" t="str">
        <f t="shared" si="6"/>
        <v/>
      </c>
      <c r="AK134" s="296" t="str">
        <f t="shared" si="7"/>
        <v/>
      </c>
      <c r="AL134" s="99" t="str">
        <f t="shared" si="8"/>
        <v/>
      </c>
      <c r="AN134" s="290" t="b">
        <f t="shared" si="9"/>
        <v>0</v>
      </c>
    </row>
    <row r="135" spans="1:40" ht="15.75" customHeight="1">
      <c r="A135" s="79"/>
      <c r="B135" s="85"/>
      <c r="C135" s="79"/>
      <c r="D135" s="132"/>
      <c r="E135" s="132"/>
      <c r="F135" s="85"/>
      <c r="G135" s="85" t="str">
        <f>+IFERROR(VLOOKUP(F135,Listas!$B:$C,2,0),"")</f>
        <v/>
      </c>
      <c r="H135" s="85"/>
      <c r="I135" s="85"/>
      <c r="J135" s="85"/>
      <c r="K135" s="79"/>
      <c r="L135" s="79"/>
      <c r="M135" s="82"/>
      <c r="N135" s="79"/>
      <c r="O135" s="132"/>
      <c r="P135" s="80"/>
      <c r="Q135" s="85"/>
      <c r="R135" s="85"/>
      <c r="S135" s="85"/>
      <c r="T135" s="85"/>
      <c r="U135" s="79"/>
      <c r="V135" s="85"/>
      <c r="W135" s="79"/>
      <c r="X135" s="86" t="str">
        <f t="shared" si="0"/>
        <v/>
      </c>
      <c r="Y135" s="87"/>
      <c r="Z135" s="88"/>
      <c r="AA135" s="223" t="str">
        <f t="shared" si="1"/>
        <v/>
      </c>
      <c r="AB135" s="85"/>
      <c r="AC135" s="85"/>
      <c r="AD135" s="85"/>
      <c r="AE135" s="85"/>
      <c r="AF135" s="90" t="str">
        <f t="shared" si="2"/>
        <v/>
      </c>
      <c r="AG135" s="91" t="str">
        <f t="shared" si="3"/>
        <v/>
      </c>
      <c r="AH135" s="92" t="str">
        <f t="shared" si="4"/>
        <v/>
      </c>
      <c r="AI135" s="93" t="str">
        <f t="shared" si="5"/>
        <v/>
      </c>
      <c r="AJ135" s="93" t="str">
        <f t="shared" si="6"/>
        <v/>
      </c>
      <c r="AK135" s="296" t="str">
        <f t="shared" si="7"/>
        <v/>
      </c>
      <c r="AL135" s="99" t="str">
        <f t="shared" si="8"/>
        <v/>
      </c>
      <c r="AN135" s="290" t="b">
        <f t="shared" si="9"/>
        <v>0</v>
      </c>
    </row>
    <row r="136" spans="1:40" ht="15.75" customHeight="1">
      <c r="A136" s="79"/>
      <c r="B136" s="85"/>
      <c r="C136" s="79"/>
      <c r="D136" s="132"/>
      <c r="E136" s="132"/>
      <c r="F136" s="85"/>
      <c r="G136" s="85" t="str">
        <f>+IFERROR(VLOOKUP(F136,Listas!$B:$C,2,0),"")</f>
        <v/>
      </c>
      <c r="H136" s="85"/>
      <c r="I136" s="85"/>
      <c r="J136" s="85"/>
      <c r="K136" s="79"/>
      <c r="L136" s="79"/>
      <c r="M136" s="82"/>
      <c r="N136" s="79"/>
      <c r="O136" s="132"/>
      <c r="P136" s="80"/>
      <c r="Q136" s="85"/>
      <c r="R136" s="85"/>
      <c r="S136" s="85"/>
      <c r="T136" s="85"/>
      <c r="U136" s="79"/>
      <c r="V136" s="85"/>
      <c r="W136" s="79"/>
      <c r="X136" s="86" t="str">
        <f t="shared" si="0"/>
        <v/>
      </c>
      <c r="Y136" s="87"/>
      <c r="Z136" s="88"/>
      <c r="AA136" s="223" t="str">
        <f t="shared" si="1"/>
        <v/>
      </c>
      <c r="AB136" s="85"/>
      <c r="AC136" s="85"/>
      <c r="AD136" s="85"/>
      <c r="AE136" s="85"/>
      <c r="AF136" s="90" t="str">
        <f t="shared" si="2"/>
        <v/>
      </c>
      <c r="AG136" s="91" t="str">
        <f t="shared" si="3"/>
        <v/>
      </c>
      <c r="AH136" s="92" t="str">
        <f t="shared" si="4"/>
        <v/>
      </c>
      <c r="AI136" s="93" t="str">
        <f t="shared" si="5"/>
        <v/>
      </c>
      <c r="AJ136" s="93" t="str">
        <f t="shared" si="6"/>
        <v/>
      </c>
      <c r="AK136" s="296" t="str">
        <f t="shared" si="7"/>
        <v/>
      </c>
      <c r="AL136" s="99" t="str">
        <f t="shared" si="8"/>
        <v/>
      </c>
      <c r="AN136" s="290" t="b">
        <f t="shared" si="9"/>
        <v>0</v>
      </c>
    </row>
    <row r="137" spans="1:40" ht="15.75" customHeight="1">
      <c r="A137" s="79"/>
      <c r="B137" s="85"/>
      <c r="C137" s="79"/>
      <c r="D137" s="132"/>
      <c r="E137" s="132"/>
      <c r="F137" s="85"/>
      <c r="G137" s="85" t="str">
        <f>+IFERROR(VLOOKUP(F137,Listas!$B:$C,2,0),"")</f>
        <v/>
      </c>
      <c r="H137" s="85"/>
      <c r="I137" s="85"/>
      <c r="J137" s="85"/>
      <c r="K137" s="79"/>
      <c r="L137" s="79"/>
      <c r="M137" s="82"/>
      <c r="N137" s="79"/>
      <c r="O137" s="132"/>
      <c r="P137" s="80"/>
      <c r="Q137" s="85"/>
      <c r="R137" s="85"/>
      <c r="S137" s="85"/>
      <c r="T137" s="85"/>
      <c r="U137" s="79"/>
      <c r="V137" s="85"/>
      <c r="W137" s="79"/>
      <c r="X137" s="86" t="str">
        <f t="shared" si="0"/>
        <v/>
      </c>
      <c r="Y137" s="87"/>
      <c r="Z137" s="88"/>
      <c r="AA137" s="223" t="str">
        <f t="shared" si="1"/>
        <v/>
      </c>
      <c r="AB137" s="85"/>
      <c r="AC137" s="85"/>
      <c r="AD137" s="85"/>
      <c r="AE137" s="85"/>
      <c r="AF137" s="90" t="str">
        <f t="shared" si="2"/>
        <v/>
      </c>
      <c r="AG137" s="91" t="str">
        <f t="shared" si="3"/>
        <v/>
      </c>
      <c r="AH137" s="92" t="str">
        <f t="shared" si="4"/>
        <v/>
      </c>
      <c r="AI137" s="93" t="str">
        <f t="shared" si="5"/>
        <v/>
      </c>
      <c r="AJ137" s="93" t="str">
        <f t="shared" si="6"/>
        <v/>
      </c>
      <c r="AK137" s="296" t="str">
        <f t="shared" si="7"/>
        <v/>
      </c>
      <c r="AL137" s="99" t="str">
        <f t="shared" si="8"/>
        <v/>
      </c>
      <c r="AN137" s="290" t="b">
        <f t="shared" si="9"/>
        <v>0</v>
      </c>
    </row>
    <row r="138" spans="1:40" ht="15.75" customHeight="1">
      <c r="A138" s="79"/>
      <c r="B138" s="85"/>
      <c r="C138" s="79"/>
      <c r="D138" s="132"/>
      <c r="E138" s="132"/>
      <c r="F138" s="85"/>
      <c r="G138" s="85" t="str">
        <f>+IFERROR(VLOOKUP(F138,Listas!$B:$C,2,0),"")</f>
        <v/>
      </c>
      <c r="H138" s="85"/>
      <c r="I138" s="85"/>
      <c r="J138" s="85"/>
      <c r="K138" s="79"/>
      <c r="L138" s="79"/>
      <c r="M138" s="82"/>
      <c r="N138" s="79"/>
      <c r="O138" s="132"/>
      <c r="P138" s="80"/>
      <c r="Q138" s="85"/>
      <c r="R138" s="85"/>
      <c r="S138" s="85"/>
      <c r="T138" s="85"/>
      <c r="U138" s="79"/>
      <c r="V138" s="85"/>
      <c r="W138" s="79"/>
      <c r="X138" s="86" t="str">
        <f t="shared" si="0"/>
        <v/>
      </c>
      <c r="Y138" s="87"/>
      <c r="Z138" s="88"/>
      <c r="AA138" s="223" t="str">
        <f t="shared" si="1"/>
        <v/>
      </c>
      <c r="AB138" s="85"/>
      <c r="AC138" s="85"/>
      <c r="AD138" s="85"/>
      <c r="AE138" s="85"/>
      <c r="AF138" s="90" t="str">
        <f t="shared" si="2"/>
        <v/>
      </c>
      <c r="AG138" s="91" t="str">
        <f t="shared" si="3"/>
        <v/>
      </c>
      <c r="AH138" s="92" t="str">
        <f t="shared" si="4"/>
        <v/>
      </c>
      <c r="AI138" s="93" t="str">
        <f t="shared" si="5"/>
        <v/>
      </c>
      <c r="AJ138" s="93" t="str">
        <f t="shared" si="6"/>
        <v/>
      </c>
      <c r="AK138" s="296" t="str">
        <f t="shared" si="7"/>
        <v/>
      </c>
      <c r="AL138" s="99" t="str">
        <f t="shared" si="8"/>
        <v/>
      </c>
      <c r="AN138" s="290" t="b">
        <f t="shared" si="9"/>
        <v>0</v>
      </c>
    </row>
    <row r="139" spans="1:40" ht="15.75" customHeight="1">
      <c r="A139" s="79"/>
      <c r="B139" s="85"/>
      <c r="C139" s="79"/>
      <c r="D139" s="132"/>
      <c r="E139" s="132"/>
      <c r="F139" s="85"/>
      <c r="G139" s="85" t="str">
        <f>+IFERROR(VLOOKUP(F139,Listas!$B:$C,2,0),"")</f>
        <v/>
      </c>
      <c r="H139" s="85"/>
      <c r="I139" s="85"/>
      <c r="J139" s="85"/>
      <c r="K139" s="79"/>
      <c r="L139" s="79"/>
      <c r="M139" s="82"/>
      <c r="N139" s="79"/>
      <c r="O139" s="132"/>
      <c r="P139" s="80"/>
      <c r="Q139" s="85"/>
      <c r="R139" s="85"/>
      <c r="S139" s="85"/>
      <c r="T139" s="85"/>
      <c r="U139" s="79"/>
      <c r="V139" s="85"/>
      <c r="W139" s="79"/>
      <c r="X139" s="86" t="str">
        <f t="shared" si="0"/>
        <v/>
      </c>
      <c r="Y139" s="87"/>
      <c r="Z139" s="88"/>
      <c r="AA139" s="223" t="str">
        <f t="shared" si="1"/>
        <v/>
      </c>
      <c r="AB139" s="85"/>
      <c r="AC139" s="85"/>
      <c r="AD139" s="85"/>
      <c r="AE139" s="85"/>
      <c r="AF139" s="90" t="str">
        <f t="shared" si="2"/>
        <v/>
      </c>
      <c r="AG139" s="91" t="str">
        <f t="shared" si="3"/>
        <v/>
      </c>
      <c r="AH139" s="92" t="str">
        <f t="shared" si="4"/>
        <v/>
      </c>
      <c r="AI139" s="93" t="str">
        <f t="shared" si="5"/>
        <v/>
      </c>
      <c r="AJ139" s="93" t="str">
        <f t="shared" si="6"/>
        <v/>
      </c>
      <c r="AK139" s="296" t="str">
        <f t="shared" si="7"/>
        <v/>
      </c>
      <c r="AL139" s="99" t="str">
        <f t="shared" si="8"/>
        <v/>
      </c>
      <c r="AN139" s="290" t="b">
        <f t="shared" si="9"/>
        <v>0</v>
      </c>
    </row>
    <row r="140" spans="1:40" ht="15.75" customHeight="1">
      <c r="A140" s="79"/>
      <c r="B140" s="85"/>
      <c r="C140" s="79"/>
      <c r="D140" s="132"/>
      <c r="E140" s="132"/>
      <c r="F140" s="85"/>
      <c r="G140" s="85" t="str">
        <f>+IFERROR(VLOOKUP(F140,Listas!$B:$C,2,0),"")</f>
        <v/>
      </c>
      <c r="H140" s="85"/>
      <c r="I140" s="85"/>
      <c r="J140" s="85"/>
      <c r="K140" s="79"/>
      <c r="L140" s="79"/>
      <c r="M140" s="82"/>
      <c r="N140" s="79"/>
      <c r="O140" s="132"/>
      <c r="P140" s="80"/>
      <c r="Q140" s="85"/>
      <c r="R140" s="85"/>
      <c r="S140" s="85"/>
      <c r="T140" s="85"/>
      <c r="U140" s="79"/>
      <c r="V140" s="85"/>
      <c r="W140" s="79"/>
      <c r="X140" s="86" t="str">
        <f t="shared" si="0"/>
        <v/>
      </c>
      <c r="Y140" s="87"/>
      <c r="Z140" s="88"/>
      <c r="AA140" s="223" t="str">
        <f t="shared" si="1"/>
        <v/>
      </c>
      <c r="AB140" s="85"/>
      <c r="AC140" s="85"/>
      <c r="AD140" s="85"/>
      <c r="AE140" s="85"/>
      <c r="AF140" s="90" t="str">
        <f t="shared" si="2"/>
        <v/>
      </c>
      <c r="AG140" s="91" t="str">
        <f t="shared" si="3"/>
        <v/>
      </c>
      <c r="AH140" s="92" t="str">
        <f t="shared" si="4"/>
        <v/>
      </c>
      <c r="AI140" s="93" t="str">
        <f t="shared" si="5"/>
        <v/>
      </c>
      <c r="AJ140" s="93" t="str">
        <f t="shared" si="6"/>
        <v/>
      </c>
      <c r="AK140" s="296" t="str">
        <f t="shared" si="7"/>
        <v/>
      </c>
      <c r="AL140" s="99" t="str">
        <f t="shared" si="8"/>
        <v/>
      </c>
      <c r="AN140" s="290" t="b">
        <f t="shared" si="9"/>
        <v>0</v>
      </c>
    </row>
    <row r="141" spans="1:40" ht="15.75" customHeight="1">
      <c r="A141" s="79"/>
      <c r="B141" s="85"/>
      <c r="C141" s="79"/>
      <c r="D141" s="132"/>
      <c r="E141" s="132"/>
      <c r="F141" s="85"/>
      <c r="G141" s="85" t="str">
        <f>+IFERROR(VLOOKUP(F141,Listas!$B:$C,2,0),"")</f>
        <v/>
      </c>
      <c r="H141" s="85"/>
      <c r="I141" s="85"/>
      <c r="J141" s="85"/>
      <c r="K141" s="79"/>
      <c r="L141" s="79"/>
      <c r="M141" s="82"/>
      <c r="N141" s="79"/>
      <c r="O141" s="132"/>
      <c r="P141" s="80"/>
      <c r="Q141" s="85"/>
      <c r="R141" s="85"/>
      <c r="S141" s="85"/>
      <c r="T141" s="85"/>
      <c r="U141" s="79"/>
      <c r="V141" s="85"/>
      <c r="W141" s="79"/>
      <c r="X141" s="86" t="str">
        <f t="shared" si="0"/>
        <v/>
      </c>
      <c r="Y141" s="87"/>
      <c r="Z141" s="88"/>
      <c r="AA141" s="223" t="str">
        <f t="shared" si="1"/>
        <v/>
      </c>
      <c r="AB141" s="85"/>
      <c r="AC141" s="85"/>
      <c r="AD141" s="85"/>
      <c r="AE141" s="85"/>
      <c r="AF141" s="90" t="str">
        <f t="shared" si="2"/>
        <v/>
      </c>
      <c r="AG141" s="91" t="str">
        <f t="shared" si="3"/>
        <v/>
      </c>
      <c r="AH141" s="92" t="str">
        <f t="shared" si="4"/>
        <v/>
      </c>
      <c r="AI141" s="93" t="str">
        <f t="shared" si="5"/>
        <v/>
      </c>
      <c r="AJ141" s="93" t="str">
        <f t="shared" si="6"/>
        <v/>
      </c>
      <c r="AK141" s="296" t="str">
        <f t="shared" si="7"/>
        <v/>
      </c>
      <c r="AL141" s="99" t="str">
        <f t="shared" si="8"/>
        <v/>
      </c>
      <c r="AN141" s="290" t="b">
        <f t="shared" si="9"/>
        <v>0</v>
      </c>
    </row>
    <row r="142" spans="1:40" ht="15.75" customHeight="1">
      <c r="A142" s="79"/>
      <c r="B142" s="85"/>
      <c r="C142" s="79"/>
      <c r="D142" s="132"/>
      <c r="E142" s="132"/>
      <c r="F142" s="85"/>
      <c r="G142" s="85" t="str">
        <f>+IFERROR(VLOOKUP(F142,Listas!$B:$C,2,0),"")</f>
        <v/>
      </c>
      <c r="H142" s="85"/>
      <c r="I142" s="85"/>
      <c r="J142" s="85"/>
      <c r="K142" s="79"/>
      <c r="L142" s="79"/>
      <c r="M142" s="82"/>
      <c r="N142" s="79"/>
      <c r="O142" s="132"/>
      <c r="P142" s="80"/>
      <c r="Q142" s="85"/>
      <c r="R142" s="85"/>
      <c r="S142" s="85"/>
      <c r="T142" s="85"/>
      <c r="U142" s="79"/>
      <c r="V142" s="85"/>
      <c r="W142" s="79"/>
      <c r="X142" s="86" t="str">
        <f t="shared" si="0"/>
        <v/>
      </c>
      <c r="Y142" s="87"/>
      <c r="Z142" s="88"/>
      <c r="AA142" s="223" t="str">
        <f t="shared" si="1"/>
        <v/>
      </c>
      <c r="AB142" s="85"/>
      <c r="AC142" s="85"/>
      <c r="AD142" s="85"/>
      <c r="AE142" s="85"/>
      <c r="AF142" s="90" t="str">
        <f t="shared" si="2"/>
        <v/>
      </c>
      <c r="AG142" s="91" t="str">
        <f t="shared" si="3"/>
        <v/>
      </c>
      <c r="AH142" s="92" t="str">
        <f t="shared" si="4"/>
        <v/>
      </c>
      <c r="AI142" s="93" t="str">
        <f t="shared" si="5"/>
        <v/>
      </c>
      <c r="AJ142" s="93" t="str">
        <f t="shared" si="6"/>
        <v/>
      </c>
      <c r="AK142" s="296" t="str">
        <f t="shared" si="7"/>
        <v/>
      </c>
      <c r="AL142" s="99" t="str">
        <f t="shared" si="8"/>
        <v/>
      </c>
      <c r="AN142" s="290" t="b">
        <f t="shared" si="9"/>
        <v>0</v>
      </c>
    </row>
    <row r="143" spans="1:40" ht="15.75" customHeight="1">
      <c r="A143" s="79"/>
      <c r="B143" s="85"/>
      <c r="C143" s="79"/>
      <c r="D143" s="132"/>
      <c r="E143" s="132"/>
      <c r="F143" s="85"/>
      <c r="G143" s="85" t="str">
        <f>+IFERROR(VLOOKUP(F143,Listas!$B:$C,2,0),"")</f>
        <v/>
      </c>
      <c r="H143" s="85"/>
      <c r="I143" s="85"/>
      <c r="J143" s="85"/>
      <c r="K143" s="79"/>
      <c r="L143" s="79"/>
      <c r="M143" s="82"/>
      <c r="N143" s="79"/>
      <c r="O143" s="132"/>
      <c r="P143" s="80"/>
      <c r="Q143" s="85"/>
      <c r="R143" s="85"/>
      <c r="S143" s="85"/>
      <c r="T143" s="85"/>
      <c r="U143" s="79"/>
      <c r="V143" s="85"/>
      <c r="W143" s="79"/>
      <c r="X143" s="86" t="str">
        <f t="shared" si="0"/>
        <v/>
      </c>
      <c r="Y143" s="87"/>
      <c r="Z143" s="88"/>
      <c r="AA143" s="223" t="str">
        <f t="shared" si="1"/>
        <v/>
      </c>
      <c r="AB143" s="85"/>
      <c r="AC143" s="85"/>
      <c r="AD143" s="85"/>
      <c r="AE143" s="85"/>
      <c r="AF143" s="90" t="str">
        <f t="shared" si="2"/>
        <v/>
      </c>
      <c r="AG143" s="91" t="str">
        <f t="shared" si="3"/>
        <v/>
      </c>
      <c r="AH143" s="92" t="str">
        <f t="shared" si="4"/>
        <v/>
      </c>
      <c r="AI143" s="93" t="str">
        <f t="shared" si="5"/>
        <v/>
      </c>
      <c r="AJ143" s="93" t="str">
        <f t="shared" si="6"/>
        <v/>
      </c>
      <c r="AK143" s="296" t="str">
        <f t="shared" si="7"/>
        <v/>
      </c>
      <c r="AL143" s="99" t="str">
        <f t="shared" si="8"/>
        <v/>
      </c>
      <c r="AN143" s="290" t="b">
        <f t="shared" si="9"/>
        <v>0</v>
      </c>
    </row>
    <row r="144" spans="1:40" ht="15.75" customHeight="1">
      <c r="A144" s="79"/>
      <c r="B144" s="85"/>
      <c r="C144" s="79"/>
      <c r="D144" s="132"/>
      <c r="E144" s="132"/>
      <c r="F144" s="85"/>
      <c r="G144" s="85" t="str">
        <f>+IFERROR(VLOOKUP(F144,Listas!$B:$C,2,0),"")</f>
        <v/>
      </c>
      <c r="H144" s="85"/>
      <c r="I144" s="85"/>
      <c r="J144" s="85"/>
      <c r="K144" s="79"/>
      <c r="L144" s="79"/>
      <c r="M144" s="82"/>
      <c r="N144" s="79"/>
      <c r="O144" s="132"/>
      <c r="P144" s="80"/>
      <c r="Q144" s="85"/>
      <c r="R144" s="85"/>
      <c r="S144" s="85"/>
      <c r="T144" s="85"/>
      <c r="U144" s="79"/>
      <c r="V144" s="85"/>
      <c r="W144" s="79"/>
      <c r="X144" s="86" t="str">
        <f t="shared" si="0"/>
        <v/>
      </c>
      <c r="Y144" s="87"/>
      <c r="Z144" s="88"/>
      <c r="AA144" s="223" t="str">
        <f t="shared" si="1"/>
        <v/>
      </c>
      <c r="AB144" s="85"/>
      <c r="AC144" s="85"/>
      <c r="AD144" s="85"/>
      <c r="AE144" s="85"/>
      <c r="AF144" s="90" t="str">
        <f t="shared" si="2"/>
        <v/>
      </c>
      <c r="AG144" s="91" t="str">
        <f t="shared" si="3"/>
        <v/>
      </c>
      <c r="AH144" s="92" t="str">
        <f t="shared" si="4"/>
        <v/>
      </c>
      <c r="AI144" s="93" t="str">
        <f t="shared" si="5"/>
        <v/>
      </c>
      <c r="AJ144" s="93" t="str">
        <f t="shared" si="6"/>
        <v/>
      </c>
      <c r="AK144" s="296" t="str">
        <f t="shared" si="7"/>
        <v/>
      </c>
      <c r="AL144" s="99" t="str">
        <f t="shared" si="8"/>
        <v/>
      </c>
      <c r="AN144" s="290" t="b">
        <f t="shared" si="9"/>
        <v>0</v>
      </c>
    </row>
    <row r="145" spans="1:40" ht="15.75" customHeight="1">
      <c r="A145" s="79"/>
      <c r="B145" s="85"/>
      <c r="C145" s="79"/>
      <c r="D145" s="132"/>
      <c r="E145" s="132"/>
      <c r="F145" s="85"/>
      <c r="G145" s="85" t="str">
        <f>+IFERROR(VLOOKUP(F145,Listas!$B:$C,2,0),"")</f>
        <v/>
      </c>
      <c r="H145" s="85"/>
      <c r="I145" s="85"/>
      <c r="J145" s="85"/>
      <c r="K145" s="79"/>
      <c r="L145" s="79"/>
      <c r="M145" s="82"/>
      <c r="N145" s="79"/>
      <c r="O145" s="132"/>
      <c r="P145" s="80"/>
      <c r="Q145" s="85"/>
      <c r="R145" s="85"/>
      <c r="S145" s="85"/>
      <c r="T145" s="85"/>
      <c r="U145" s="79"/>
      <c r="V145" s="85"/>
      <c r="W145" s="79"/>
      <c r="X145" s="86" t="str">
        <f t="shared" si="0"/>
        <v/>
      </c>
      <c r="Y145" s="87"/>
      <c r="Z145" s="88"/>
      <c r="AA145" s="223" t="str">
        <f t="shared" si="1"/>
        <v/>
      </c>
      <c r="AB145" s="85"/>
      <c r="AC145" s="85"/>
      <c r="AD145" s="85"/>
      <c r="AE145" s="85"/>
      <c r="AF145" s="90" t="str">
        <f t="shared" si="2"/>
        <v/>
      </c>
      <c r="AG145" s="91" t="str">
        <f t="shared" si="3"/>
        <v/>
      </c>
      <c r="AH145" s="92" t="str">
        <f t="shared" si="4"/>
        <v/>
      </c>
      <c r="AI145" s="93" t="str">
        <f t="shared" si="5"/>
        <v/>
      </c>
      <c r="AJ145" s="93" t="str">
        <f t="shared" si="6"/>
        <v/>
      </c>
      <c r="AK145" s="296" t="str">
        <f t="shared" si="7"/>
        <v/>
      </c>
      <c r="AL145" s="99" t="str">
        <f t="shared" si="8"/>
        <v/>
      </c>
      <c r="AN145" s="290" t="b">
        <f t="shared" si="9"/>
        <v>0</v>
      </c>
    </row>
    <row r="146" spans="1:40" ht="15.75" customHeight="1">
      <c r="A146" s="79"/>
      <c r="B146" s="85"/>
      <c r="C146" s="79"/>
      <c r="D146" s="132"/>
      <c r="E146" s="132"/>
      <c r="F146" s="85"/>
      <c r="G146" s="85" t="str">
        <f>+IFERROR(VLOOKUP(F146,Listas!$B:$C,2,0),"")</f>
        <v/>
      </c>
      <c r="H146" s="85"/>
      <c r="I146" s="85"/>
      <c r="J146" s="85"/>
      <c r="K146" s="79"/>
      <c r="L146" s="79"/>
      <c r="M146" s="82"/>
      <c r="N146" s="79"/>
      <c r="O146" s="132"/>
      <c r="P146" s="80"/>
      <c r="Q146" s="85"/>
      <c r="R146" s="85"/>
      <c r="S146" s="85"/>
      <c r="T146" s="85"/>
      <c r="U146" s="79"/>
      <c r="V146" s="85"/>
      <c r="W146" s="79"/>
      <c r="X146" s="86" t="str">
        <f t="shared" si="0"/>
        <v/>
      </c>
      <c r="Y146" s="87"/>
      <c r="Z146" s="88"/>
      <c r="AA146" s="223" t="str">
        <f t="shared" si="1"/>
        <v/>
      </c>
      <c r="AB146" s="85"/>
      <c r="AC146" s="85"/>
      <c r="AD146" s="85"/>
      <c r="AE146" s="85"/>
      <c r="AF146" s="90" t="str">
        <f t="shared" si="2"/>
        <v/>
      </c>
      <c r="AG146" s="91" t="str">
        <f t="shared" si="3"/>
        <v/>
      </c>
      <c r="AH146" s="92" t="str">
        <f t="shared" si="4"/>
        <v/>
      </c>
      <c r="AI146" s="93" t="str">
        <f t="shared" si="5"/>
        <v/>
      </c>
      <c r="AJ146" s="93" t="str">
        <f t="shared" si="6"/>
        <v/>
      </c>
      <c r="AK146" s="296" t="str">
        <f t="shared" si="7"/>
        <v/>
      </c>
      <c r="AL146" s="99" t="str">
        <f t="shared" si="8"/>
        <v/>
      </c>
      <c r="AN146" s="290" t="b">
        <f t="shared" si="9"/>
        <v>0</v>
      </c>
    </row>
    <row r="147" spans="1:40" ht="15.75" customHeight="1">
      <c r="A147" s="79"/>
      <c r="B147" s="85"/>
      <c r="C147" s="79"/>
      <c r="D147" s="132"/>
      <c r="E147" s="132"/>
      <c r="F147" s="85"/>
      <c r="G147" s="85" t="str">
        <f>+IFERROR(VLOOKUP(F147,Listas!$B:$C,2,0),"")</f>
        <v/>
      </c>
      <c r="H147" s="85"/>
      <c r="I147" s="85"/>
      <c r="J147" s="85"/>
      <c r="K147" s="79"/>
      <c r="L147" s="79"/>
      <c r="M147" s="82"/>
      <c r="N147" s="79"/>
      <c r="O147" s="132"/>
      <c r="P147" s="80"/>
      <c r="Q147" s="85"/>
      <c r="R147" s="85"/>
      <c r="S147" s="85"/>
      <c r="T147" s="85"/>
      <c r="U147" s="79"/>
      <c r="V147" s="85"/>
      <c r="W147" s="79"/>
      <c r="X147" s="86" t="str">
        <f t="shared" si="0"/>
        <v/>
      </c>
      <c r="Y147" s="87"/>
      <c r="Z147" s="88"/>
      <c r="AA147" s="223" t="str">
        <f t="shared" si="1"/>
        <v/>
      </c>
      <c r="AB147" s="85"/>
      <c r="AC147" s="85"/>
      <c r="AD147" s="85"/>
      <c r="AE147" s="85"/>
      <c r="AF147" s="90" t="str">
        <f t="shared" si="2"/>
        <v/>
      </c>
      <c r="AG147" s="91" t="str">
        <f t="shared" si="3"/>
        <v/>
      </c>
      <c r="AH147" s="92" t="str">
        <f t="shared" si="4"/>
        <v/>
      </c>
      <c r="AI147" s="93" t="str">
        <f t="shared" si="5"/>
        <v/>
      </c>
      <c r="AJ147" s="93" t="str">
        <f t="shared" si="6"/>
        <v/>
      </c>
      <c r="AK147" s="296" t="str">
        <f t="shared" si="7"/>
        <v/>
      </c>
      <c r="AL147" s="99" t="str">
        <f t="shared" si="8"/>
        <v/>
      </c>
      <c r="AN147" s="290" t="b">
        <f t="shared" si="9"/>
        <v>0</v>
      </c>
    </row>
    <row r="148" spans="1:40" ht="15.75" customHeight="1">
      <c r="A148" s="79"/>
      <c r="B148" s="85"/>
      <c r="C148" s="79"/>
      <c r="D148" s="132"/>
      <c r="E148" s="132"/>
      <c r="F148" s="85"/>
      <c r="G148" s="85" t="str">
        <f>+IFERROR(VLOOKUP(F148,Listas!$B:$C,2,0),"")</f>
        <v/>
      </c>
      <c r="H148" s="85"/>
      <c r="I148" s="85"/>
      <c r="J148" s="85"/>
      <c r="K148" s="79"/>
      <c r="L148" s="79"/>
      <c r="M148" s="82"/>
      <c r="N148" s="79"/>
      <c r="O148" s="132"/>
      <c r="P148" s="80"/>
      <c r="Q148" s="85"/>
      <c r="R148" s="85"/>
      <c r="S148" s="85"/>
      <c r="T148" s="85"/>
      <c r="U148" s="79"/>
      <c r="V148" s="85"/>
      <c r="W148" s="79"/>
      <c r="X148" s="86" t="str">
        <f t="shared" si="0"/>
        <v/>
      </c>
      <c r="Y148" s="87"/>
      <c r="Z148" s="88"/>
      <c r="AA148" s="223" t="str">
        <f t="shared" si="1"/>
        <v/>
      </c>
      <c r="AB148" s="85"/>
      <c r="AC148" s="85"/>
      <c r="AD148" s="85"/>
      <c r="AE148" s="85"/>
      <c r="AF148" s="90" t="str">
        <f t="shared" si="2"/>
        <v/>
      </c>
      <c r="AG148" s="91" t="str">
        <f t="shared" si="3"/>
        <v/>
      </c>
      <c r="AH148" s="92" t="str">
        <f t="shared" si="4"/>
        <v/>
      </c>
      <c r="AI148" s="93" t="str">
        <f t="shared" si="5"/>
        <v/>
      </c>
      <c r="AJ148" s="93" t="str">
        <f t="shared" si="6"/>
        <v/>
      </c>
      <c r="AK148" s="296" t="str">
        <f t="shared" si="7"/>
        <v/>
      </c>
      <c r="AL148" s="99" t="str">
        <f t="shared" si="8"/>
        <v/>
      </c>
      <c r="AN148" s="290" t="b">
        <f t="shared" si="9"/>
        <v>0</v>
      </c>
    </row>
    <row r="149" spans="1:40" ht="15.75" customHeight="1">
      <c r="A149" s="79"/>
      <c r="B149" s="85"/>
      <c r="C149" s="79"/>
      <c r="D149" s="132"/>
      <c r="E149" s="132"/>
      <c r="F149" s="85"/>
      <c r="G149" s="85" t="str">
        <f>+IFERROR(VLOOKUP(F149,Listas!$B:$C,2,0),"")</f>
        <v/>
      </c>
      <c r="H149" s="85"/>
      <c r="I149" s="85"/>
      <c r="J149" s="85"/>
      <c r="K149" s="79"/>
      <c r="L149" s="79"/>
      <c r="M149" s="82"/>
      <c r="N149" s="79"/>
      <c r="O149" s="132"/>
      <c r="P149" s="80"/>
      <c r="Q149" s="85"/>
      <c r="R149" s="85"/>
      <c r="S149" s="85"/>
      <c r="T149" s="85"/>
      <c r="U149" s="79"/>
      <c r="V149" s="85"/>
      <c r="W149" s="79"/>
      <c r="X149" s="86" t="str">
        <f t="shared" si="0"/>
        <v/>
      </c>
      <c r="Y149" s="87"/>
      <c r="Z149" s="88"/>
      <c r="AA149" s="223" t="str">
        <f t="shared" si="1"/>
        <v/>
      </c>
      <c r="AB149" s="85"/>
      <c r="AC149" s="85"/>
      <c r="AD149" s="85"/>
      <c r="AE149" s="85"/>
      <c r="AF149" s="90" t="str">
        <f t="shared" si="2"/>
        <v/>
      </c>
      <c r="AG149" s="91" t="str">
        <f t="shared" si="3"/>
        <v/>
      </c>
      <c r="AH149" s="92" t="str">
        <f t="shared" si="4"/>
        <v/>
      </c>
      <c r="AI149" s="93" t="str">
        <f t="shared" si="5"/>
        <v/>
      </c>
      <c r="AJ149" s="93" t="str">
        <f t="shared" si="6"/>
        <v/>
      </c>
      <c r="AK149" s="296" t="str">
        <f t="shared" si="7"/>
        <v/>
      </c>
      <c r="AL149" s="99" t="str">
        <f t="shared" si="8"/>
        <v/>
      </c>
      <c r="AN149" s="290" t="b">
        <f t="shared" si="9"/>
        <v>0</v>
      </c>
    </row>
    <row r="150" spans="1:40" ht="15.75" customHeight="1">
      <c r="A150" s="79"/>
      <c r="B150" s="85"/>
      <c r="C150" s="79"/>
      <c r="D150" s="132"/>
      <c r="E150" s="132"/>
      <c r="F150" s="85"/>
      <c r="G150" s="85" t="str">
        <f>+IFERROR(VLOOKUP(F150,Listas!$B:$C,2,0),"")</f>
        <v/>
      </c>
      <c r="H150" s="85"/>
      <c r="I150" s="85"/>
      <c r="J150" s="85"/>
      <c r="K150" s="79"/>
      <c r="L150" s="79"/>
      <c r="M150" s="82"/>
      <c r="N150" s="79"/>
      <c r="O150" s="132"/>
      <c r="P150" s="80"/>
      <c r="Q150" s="85"/>
      <c r="R150" s="85"/>
      <c r="S150" s="85"/>
      <c r="T150" s="85"/>
      <c r="U150" s="79"/>
      <c r="V150" s="85"/>
      <c r="W150" s="79"/>
      <c r="X150" s="86" t="str">
        <f t="shared" si="0"/>
        <v/>
      </c>
      <c r="Y150" s="87"/>
      <c r="Z150" s="88"/>
      <c r="AA150" s="223" t="str">
        <f t="shared" si="1"/>
        <v/>
      </c>
      <c r="AB150" s="85"/>
      <c r="AC150" s="85"/>
      <c r="AD150" s="85"/>
      <c r="AE150" s="85"/>
      <c r="AF150" s="90" t="str">
        <f t="shared" si="2"/>
        <v/>
      </c>
      <c r="AG150" s="91" t="str">
        <f t="shared" si="3"/>
        <v/>
      </c>
      <c r="AH150" s="92" t="str">
        <f t="shared" si="4"/>
        <v/>
      </c>
      <c r="AI150" s="93" t="str">
        <f t="shared" si="5"/>
        <v/>
      </c>
      <c r="AJ150" s="93" t="str">
        <f t="shared" si="6"/>
        <v/>
      </c>
      <c r="AK150" s="296" t="str">
        <f t="shared" si="7"/>
        <v/>
      </c>
      <c r="AL150" s="99" t="str">
        <f t="shared" si="8"/>
        <v/>
      </c>
      <c r="AN150" s="290" t="b">
        <f t="shared" si="9"/>
        <v>0</v>
      </c>
    </row>
    <row r="151" spans="1:40" ht="15.75" customHeight="1">
      <c r="A151" s="79"/>
      <c r="B151" s="85"/>
      <c r="C151" s="79"/>
      <c r="D151" s="132"/>
      <c r="E151" s="132"/>
      <c r="F151" s="85"/>
      <c r="G151" s="85" t="str">
        <f>+IFERROR(VLOOKUP(F151,Listas!$B:$C,2,0),"")</f>
        <v/>
      </c>
      <c r="H151" s="85"/>
      <c r="I151" s="85"/>
      <c r="J151" s="85"/>
      <c r="K151" s="79"/>
      <c r="L151" s="79"/>
      <c r="M151" s="82"/>
      <c r="N151" s="79"/>
      <c r="O151" s="132"/>
      <c r="P151" s="80"/>
      <c r="Q151" s="85"/>
      <c r="R151" s="85"/>
      <c r="S151" s="85"/>
      <c r="T151" s="85"/>
      <c r="U151" s="79"/>
      <c r="V151" s="85"/>
      <c r="W151" s="79"/>
      <c r="X151" s="86" t="str">
        <f t="shared" si="0"/>
        <v/>
      </c>
      <c r="Y151" s="87"/>
      <c r="Z151" s="88"/>
      <c r="AA151" s="223" t="str">
        <f t="shared" si="1"/>
        <v/>
      </c>
      <c r="AB151" s="85"/>
      <c r="AC151" s="85"/>
      <c r="AD151" s="85"/>
      <c r="AE151" s="85"/>
      <c r="AF151" s="90" t="str">
        <f t="shared" si="2"/>
        <v/>
      </c>
      <c r="AG151" s="91" t="str">
        <f t="shared" si="3"/>
        <v/>
      </c>
      <c r="AH151" s="92" t="str">
        <f t="shared" si="4"/>
        <v/>
      </c>
      <c r="AI151" s="93" t="str">
        <f t="shared" si="5"/>
        <v/>
      </c>
      <c r="AJ151" s="93" t="str">
        <f t="shared" si="6"/>
        <v/>
      </c>
      <c r="AK151" s="296" t="str">
        <f t="shared" si="7"/>
        <v/>
      </c>
      <c r="AL151" s="99" t="str">
        <f t="shared" si="8"/>
        <v/>
      </c>
      <c r="AN151" s="290" t="b">
        <f t="shared" si="9"/>
        <v>0</v>
      </c>
    </row>
    <row r="152" spans="1:40" ht="15.75" customHeight="1">
      <c r="A152" s="79"/>
      <c r="B152" s="85"/>
      <c r="C152" s="79"/>
      <c r="D152" s="132"/>
      <c r="E152" s="132"/>
      <c r="F152" s="85"/>
      <c r="G152" s="85" t="str">
        <f>+IFERROR(VLOOKUP(F152,Listas!$B:$C,2,0),"")</f>
        <v/>
      </c>
      <c r="H152" s="85"/>
      <c r="I152" s="85"/>
      <c r="J152" s="85"/>
      <c r="K152" s="79"/>
      <c r="L152" s="79"/>
      <c r="M152" s="82"/>
      <c r="N152" s="79"/>
      <c r="O152" s="132"/>
      <c r="P152" s="80"/>
      <c r="Q152" s="85"/>
      <c r="R152" s="85"/>
      <c r="S152" s="85"/>
      <c r="T152" s="85"/>
      <c r="U152" s="79"/>
      <c r="V152" s="85"/>
      <c r="W152" s="79"/>
      <c r="X152" s="86" t="str">
        <f t="shared" si="0"/>
        <v/>
      </c>
      <c r="Y152" s="87"/>
      <c r="Z152" s="88"/>
      <c r="AA152" s="223" t="str">
        <f t="shared" si="1"/>
        <v/>
      </c>
      <c r="AB152" s="85"/>
      <c r="AC152" s="85"/>
      <c r="AD152" s="85"/>
      <c r="AE152" s="85"/>
      <c r="AF152" s="90" t="str">
        <f t="shared" si="2"/>
        <v/>
      </c>
      <c r="AG152" s="91" t="str">
        <f t="shared" si="3"/>
        <v/>
      </c>
      <c r="AH152" s="92" t="str">
        <f t="shared" si="4"/>
        <v/>
      </c>
      <c r="AI152" s="93" t="str">
        <f t="shared" si="5"/>
        <v/>
      </c>
      <c r="AJ152" s="93" t="str">
        <f t="shared" si="6"/>
        <v/>
      </c>
      <c r="AK152" s="296" t="str">
        <f t="shared" si="7"/>
        <v/>
      </c>
      <c r="AL152" s="99" t="str">
        <f t="shared" si="8"/>
        <v/>
      </c>
      <c r="AN152" s="290" t="b">
        <f t="shared" si="9"/>
        <v>0</v>
      </c>
    </row>
    <row r="153" spans="1:40" ht="15.75" customHeight="1">
      <c r="A153" s="79"/>
      <c r="B153" s="85"/>
      <c r="C153" s="79"/>
      <c r="D153" s="132"/>
      <c r="E153" s="132"/>
      <c r="F153" s="85"/>
      <c r="G153" s="85" t="str">
        <f>+IFERROR(VLOOKUP(F153,Listas!$B:$C,2,0),"")</f>
        <v/>
      </c>
      <c r="H153" s="85"/>
      <c r="I153" s="85"/>
      <c r="J153" s="85"/>
      <c r="K153" s="79"/>
      <c r="L153" s="79"/>
      <c r="M153" s="82"/>
      <c r="N153" s="79"/>
      <c r="O153" s="132"/>
      <c r="P153" s="80"/>
      <c r="Q153" s="85"/>
      <c r="R153" s="85"/>
      <c r="S153" s="85"/>
      <c r="T153" s="85"/>
      <c r="U153" s="79"/>
      <c r="V153" s="85"/>
      <c r="W153" s="79"/>
      <c r="X153" s="86" t="str">
        <f t="shared" si="0"/>
        <v/>
      </c>
      <c r="Y153" s="87"/>
      <c r="Z153" s="88"/>
      <c r="AA153" s="223" t="str">
        <f t="shared" si="1"/>
        <v/>
      </c>
      <c r="AB153" s="85"/>
      <c r="AC153" s="85"/>
      <c r="AD153" s="85"/>
      <c r="AE153" s="85"/>
      <c r="AF153" s="90" t="str">
        <f t="shared" si="2"/>
        <v/>
      </c>
      <c r="AG153" s="91" t="str">
        <f t="shared" si="3"/>
        <v/>
      </c>
      <c r="AH153" s="92" t="str">
        <f t="shared" si="4"/>
        <v/>
      </c>
      <c r="AI153" s="93" t="str">
        <f t="shared" si="5"/>
        <v/>
      </c>
      <c r="AJ153" s="93" t="str">
        <f t="shared" si="6"/>
        <v/>
      </c>
      <c r="AK153" s="296" t="str">
        <f t="shared" si="7"/>
        <v/>
      </c>
      <c r="AL153" s="99" t="str">
        <f t="shared" si="8"/>
        <v/>
      </c>
      <c r="AN153" s="290" t="b">
        <f t="shared" si="9"/>
        <v>0</v>
      </c>
    </row>
    <row r="154" spans="1:40" ht="15.75" customHeight="1">
      <c r="A154" s="79"/>
      <c r="B154" s="85"/>
      <c r="C154" s="79"/>
      <c r="D154" s="132"/>
      <c r="E154" s="132"/>
      <c r="F154" s="85"/>
      <c r="G154" s="85" t="str">
        <f>+IFERROR(VLOOKUP(F154,Listas!$B:$C,2,0),"")</f>
        <v/>
      </c>
      <c r="H154" s="85"/>
      <c r="I154" s="85"/>
      <c r="J154" s="85"/>
      <c r="K154" s="79"/>
      <c r="L154" s="79"/>
      <c r="M154" s="82"/>
      <c r="N154" s="79"/>
      <c r="O154" s="132"/>
      <c r="P154" s="80"/>
      <c r="Q154" s="85"/>
      <c r="R154" s="85"/>
      <c r="S154" s="85"/>
      <c r="T154" s="85"/>
      <c r="U154" s="79"/>
      <c r="V154" s="85"/>
      <c r="W154" s="79"/>
      <c r="X154" s="86" t="str">
        <f t="shared" si="0"/>
        <v/>
      </c>
      <c r="Y154" s="87"/>
      <c r="Z154" s="88"/>
      <c r="AA154" s="223" t="str">
        <f t="shared" si="1"/>
        <v/>
      </c>
      <c r="AB154" s="85"/>
      <c r="AC154" s="85"/>
      <c r="AD154" s="85"/>
      <c r="AE154" s="85"/>
      <c r="AF154" s="90" t="str">
        <f t="shared" si="2"/>
        <v/>
      </c>
      <c r="AG154" s="91" t="str">
        <f t="shared" si="3"/>
        <v/>
      </c>
      <c r="AH154" s="92" t="str">
        <f t="shared" si="4"/>
        <v/>
      </c>
      <c r="AI154" s="93" t="str">
        <f t="shared" si="5"/>
        <v/>
      </c>
      <c r="AJ154" s="93" t="str">
        <f t="shared" si="6"/>
        <v/>
      </c>
      <c r="AK154" s="296" t="str">
        <f t="shared" si="7"/>
        <v/>
      </c>
      <c r="AL154" s="99" t="str">
        <f t="shared" si="8"/>
        <v/>
      </c>
      <c r="AN154" s="290" t="b">
        <f t="shared" si="9"/>
        <v>0</v>
      </c>
    </row>
    <row r="155" spans="1:40" ht="15.75" customHeight="1">
      <c r="A155" s="79"/>
      <c r="B155" s="85"/>
      <c r="C155" s="79"/>
      <c r="D155" s="132"/>
      <c r="E155" s="132"/>
      <c r="F155" s="85"/>
      <c r="G155" s="85" t="str">
        <f>+IFERROR(VLOOKUP(F155,Listas!$B:$C,2,0),"")</f>
        <v/>
      </c>
      <c r="H155" s="85"/>
      <c r="I155" s="85"/>
      <c r="J155" s="85"/>
      <c r="K155" s="79"/>
      <c r="L155" s="79"/>
      <c r="M155" s="82"/>
      <c r="N155" s="79"/>
      <c r="O155" s="132"/>
      <c r="P155" s="80"/>
      <c r="Q155" s="85"/>
      <c r="R155" s="85"/>
      <c r="S155" s="85"/>
      <c r="T155" s="85"/>
      <c r="U155" s="79"/>
      <c r="V155" s="85"/>
      <c r="W155" s="79"/>
      <c r="X155" s="86" t="str">
        <f t="shared" si="0"/>
        <v/>
      </c>
      <c r="Y155" s="87"/>
      <c r="Z155" s="88"/>
      <c r="AA155" s="223" t="str">
        <f t="shared" si="1"/>
        <v/>
      </c>
      <c r="AB155" s="85"/>
      <c r="AC155" s="85"/>
      <c r="AD155" s="85"/>
      <c r="AE155" s="85"/>
      <c r="AF155" s="90" t="str">
        <f t="shared" si="2"/>
        <v/>
      </c>
      <c r="AG155" s="91" t="str">
        <f t="shared" si="3"/>
        <v/>
      </c>
      <c r="AH155" s="92" t="str">
        <f t="shared" si="4"/>
        <v/>
      </c>
      <c r="AI155" s="93" t="str">
        <f t="shared" si="5"/>
        <v/>
      </c>
      <c r="AJ155" s="93" t="str">
        <f t="shared" si="6"/>
        <v/>
      </c>
      <c r="AK155" s="296" t="str">
        <f t="shared" si="7"/>
        <v/>
      </c>
      <c r="AL155" s="99" t="str">
        <f t="shared" si="8"/>
        <v/>
      </c>
      <c r="AN155" s="290" t="b">
        <f t="shared" si="9"/>
        <v>0</v>
      </c>
    </row>
    <row r="156" spans="1:40" ht="15.75" customHeight="1">
      <c r="A156" s="79"/>
      <c r="B156" s="85"/>
      <c r="C156" s="79"/>
      <c r="D156" s="132"/>
      <c r="E156" s="132"/>
      <c r="F156" s="85"/>
      <c r="G156" s="85" t="str">
        <f>+IFERROR(VLOOKUP(F156,Listas!$B:$C,2,0),"")</f>
        <v/>
      </c>
      <c r="H156" s="85"/>
      <c r="I156" s="85"/>
      <c r="J156" s="85"/>
      <c r="K156" s="79"/>
      <c r="L156" s="79"/>
      <c r="M156" s="82"/>
      <c r="N156" s="79"/>
      <c r="O156" s="132"/>
      <c r="P156" s="80"/>
      <c r="Q156" s="85"/>
      <c r="R156" s="85"/>
      <c r="S156" s="85"/>
      <c r="T156" s="85"/>
      <c r="U156" s="79"/>
      <c r="V156" s="85"/>
      <c r="W156" s="79"/>
      <c r="X156" s="86" t="str">
        <f t="shared" si="0"/>
        <v/>
      </c>
      <c r="Y156" s="87"/>
      <c r="Z156" s="88"/>
      <c r="AA156" s="223" t="str">
        <f t="shared" si="1"/>
        <v/>
      </c>
      <c r="AB156" s="85"/>
      <c r="AC156" s="85"/>
      <c r="AD156" s="85"/>
      <c r="AE156" s="85"/>
      <c r="AF156" s="90" t="str">
        <f t="shared" si="2"/>
        <v/>
      </c>
      <c r="AG156" s="91" t="str">
        <f t="shared" si="3"/>
        <v/>
      </c>
      <c r="AH156" s="92" t="str">
        <f t="shared" si="4"/>
        <v/>
      </c>
      <c r="AI156" s="93" t="str">
        <f t="shared" si="5"/>
        <v/>
      </c>
      <c r="AJ156" s="93" t="str">
        <f t="shared" si="6"/>
        <v/>
      </c>
      <c r="AK156" s="296" t="str">
        <f t="shared" si="7"/>
        <v/>
      </c>
      <c r="AL156" s="99" t="str">
        <f t="shared" si="8"/>
        <v/>
      </c>
      <c r="AN156" s="290" t="b">
        <f t="shared" si="9"/>
        <v>0</v>
      </c>
    </row>
    <row r="157" spans="1:40" ht="15.75" customHeight="1">
      <c r="A157" s="79"/>
      <c r="B157" s="85"/>
      <c r="C157" s="79"/>
      <c r="D157" s="132"/>
      <c r="E157" s="132"/>
      <c r="F157" s="85"/>
      <c r="G157" s="85" t="str">
        <f>+IFERROR(VLOOKUP(F157,Listas!$B:$C,2,0),"")</f>
        <v/>
      </c>
      <c r="H157" s="85"/>
      <c r="I157" s="85"/>
      <c r="J157" s="85"/>
      <c r="K157" s="79"/>
      <c r="L157" s="79"/>
      <c r="M157" s="82"/>
      <c r="N157" s="79"/>
      <c r="O157" s="132"/>
      <c r="P157" s="80"/>
      <c r="Q157" s="85"/>
      <c r="R157" s="85"/>
      <c r="S157" s="85"/>
      <c r="T157" s="85"/>
      <c r="U157" s="79"/>
      <c r="V157" s="85"/>
      <c r="W157" s="79"/>
      <c r="X157" s="86" t="str">
        <f t="shared" si="0"/>
        <v/>
      </c>
      <c r="Y157" s="87"/>
      <c r="Z157" s="88"/>
      <c r="AA157" s="223" t="str">
        <f t="shared" si="1"/>
        <v/>
      </c>
      <c r="AB157" s="85"/>
      <c r="AC157" s="85"/>
      <c r="AD157" s="85"/>
      <c r="AE157" s="85"/>
      <c r="AF157" s="90" t="str">
        <f t="shared" si="2"/>
        <v/>
      </c>
      <c r="AG157" s="91" t="str">
        <f t="shared" si="3"/>
        <v/>
      </c>
      <c r="AH157" s="92" t="str">
        <f t="shared" si="4"/>
        <v/>
      </c>
      <c r="AI157" s="93" t="str">
        <f t="shared" si="5"/>
        <v/>
      </c>
      <c r="AJ157" s="93" t="str">
        <f t="shared" si="6"/>
        <v/>
      </c>
      <c r="AK157" s="296" t="str">
        <f t="shared" si="7"/>
        <v/>
      </c>
      <c r="AL157" s="99" t="str">
        <f t="shared" si="8"/>
        <v/>
      </c>
      <c r="AN157" s="290" t="b">
        <f t="shared" si="9"/>
        <v>0</v>
      </c>
    </row>
    <row r="158" spans="1:40" ht="15.75" customHeight="1">
      <c r="A158" s="79"/>
      <c r="B158" s="85"/>
      <c r="C158" s="79"/>
      <c r="D158" s="132"/>
      <c r="E158" s="132"/>
      <c r="F158" s="85"/>
      <c r="G158" s="85" t="str">
        <f>+IFERROR(VLOOKUP(F158,Listas!$B:$C,2,0),"")</f>
        <v/>
      </c>
      <c r="H158" s="85"/>
      <c r="I158" s="85"/>
      <c r="J158" s="85"/>
      <c r="K158" s="79"/>
      <c r="L158" s="79"/>
      <c r="M158" s="82"/>
      <c r="N158" s="79"/>
      <c r="O158" s="132"/>
      <c r="P158" s="80"/>
      <c r="Q158" s="85"/>
      <c r="R158" s="85"/>
      <c r="S158" s="85"/>
      <c r="T158" s="85"/>
      <c r="U158" s="79"/>
      <c r="V158" s="85"/>
      <c r="W158" s="79"/>
      <c r="X158" s="86" t="str">
        <f t="shared" si="0"/>
        <v/>
      </c>
      <c r="Y158" s="87"/>
      <c r="Z158" s="88"/>
      <c r="AA158" s="223" t="str">
        <f t="shared" si="1"/>
        <v/>
      </c>
      <c r="AB158" s="85"/>
      <c r="AC158" s="85"/>
      <c r="AD158" s="85"/>
      <c r="AE158" s="85"/>
      <c r="AF158" s="90" t="str">
        <f t="shared" si="2"/>
        <v/>
      </c>
      <c r="AG158" s="91" t="str">
        <f t="shared" si="3"/>
        <v/>
      </c>
      <c r="AH158" s="92" t="str">
        <f t="shared" si="4"/>
        <v/>
      </c>
      <c r="AI158" s="93" t="str">
        <f t="shared" si="5"/>
        <v/>
      </c>
      <c r="AJ158" s="93" t="str">
        <f t="shared" si="6"/>
        <v/>
      </c>
      <c r="AK158" s="296" t="str">
        <f t="shared" si="7"/>
        <v/>
      </c>
      <c r="AL158" s="99" t="str">
        <f t="shared" si="8"/>
        <v/>
      </c>
      <c r="AN158" s="290" t="b">
        <f t="shared" si="9"/>
        <v>0</v>
      </c>
    </row>
    <row r="159" spans="1:40" ht="15.75" customHeight="1">
      <c r="A159" s="79"/>
      <c r="B159" s="85"/>
      <c r="C159" s="79"/>
      <c r="D159" s="132"/>
      <c r="E159" s="132"/>
      <c r="F159" s="85"/>
      <c r="G159" s="85" t="str">
        <f>+IFERROR(VLOOKUP(F159,Listas!$B:$C,2,0),"")</f>
        <v/>
      </c>
      <c r="H159" s="85"/>
      <c r="I159" s="85"/>
      <c r="J159" s="85"/>
      <c r="K159" s="79"/>
      <c r="L159" s="79"/>
      <c r="M159" s="82"/>
      <c r="N159" s="79"/>
      <c r="O159" s="132"/>
      <c r="P159" s="80"/>
      <c r="Q159" s="85"/>
      <c r="R159" s="85"/>
      <c r="S159" s="85"/>
      <c r="T159" s="85"/>
      <c r="U159" s="79"/>
      <c r="V159" s="85"/>
      <c r="W159" s="79"/>
      <c r="X159" s="86" t="str">
        <f t="shared" si="0"/>
        <v/>
      </c>
      <c r="Y159" s="87"/>
      <c r="Z159" s="88"/>
      <c r="AA159" s="223" t="str">
        <f t="shared" si="1"/>
        <v/>
      </c>
      <c r="AB159" s="85"/>
      <c r="AC159" s="85"/>
      <c r="AD159" s="85"/>
      <c r="AE159" s="85"/>
      <c r="AF159" s="90" t="str">
        <f t="shared" si="2"/>
        <v/>
      </c>
      <c r="AG159" s="91" t="str">
        <f t="shared" si="3"/>
        <v/>
      </c>
      <c r="AH159" s="92" t="str">
        <f t="shared" si="4"/>
        <v/>
      </c>
      <c r="AI159" s="93" t="str">
        <f t="shared" si="5"/>
        <v/>
      </c>
      <c r="AJ159" s="93" t="str">
        <f t="shared" si="6"/>
        <v/>
      </c>
      <c r="AK159" s="296" t="str">
        <f t="shared" si="7"/>
        <v/>
      </c>
      <c r="AL159" s="99" t="str">
        <f t="shared" si="8"/>
        <v/>
      </c>
      <c r="AN159" s="290" t="b">
        <f t="shared" si="9"/>
        <v>0</v>
      </c>
    </row>
    <row r="160" spans="1:40" ht="15.75" customHeight="1">
      <c r="A160" s="79"/>
      <c r="B160" s="85"/>
      <c r="C160" s="79"/>
      <c r="D160" s="132"/>
      <c r="E160" s="132"/>
      <c r="F160" s="85"/>
      <c r="G160" s="85" t="str">
        <f>+IFERROR(VLOOKUP(F160,Listas!$B:$C,2,0),"")</f>
        <v/>
      </c>
      <c r="H160" s="85"/>
      <c r="I160" s="85"/>
      <c r="J160" s="85"/>
      <c r="K160" s="79"/>
      <c r="L160" s="79"/>
      <c r="M160" s="82"/>
      <c r="N160" s="79"/>
      <c r="O160" s="132"/>
      <c r="P160" s="80"/>
      <c r="Q160" s="85"/>
      <c r="R160" s="85"/>
      <c r="S160" s="85"/>
      <c r="T160" s="85"/>
      <c r="U160" s="79"/>
      <c r="V160" s="85"/>
      <c r="W160" s="79"/>
      <c r="X160" s="86" t="str">
        <f t="shared" si="0"/>
        <v/>
      </c>
      <c r="Y160" s="87"/>
      <c r="Z160" s="88"/>
      <c r="AA160" s="223" t="str">
        <f t="shared" si="1"/>
        <v/>
      </c>
      <c r="AB160" s="85"/>
      <c r="AC160" s="85"/>
      <c r="AD160" s="85"/>
      <c r="AE160" s="85"/>
      <c r="AF160" s="90" t="str">
        <f t="shared" si="2"/>
        <v/>
      </c>
      <c r="AG160" s="91" t="str">
        <f t="shared" si="3"/>
        <v/>
      </c>
      <c r="AH160" s="92" t="str">
        <f t="shared" si="4"/>
        <v/>
      </c>
      <c r="AI160" s="93" t="str">
        <f t="shared" si="5"/>
        <v/>
      </c>
      <c r="AJ160" s="93" t="str">
        <f t="shared" si="6"/>
        <v/>
      </c>
      <c r="AK160" s="296" t="str">
        <f t="shared" si="7"/>
        <v/>
      </c>
      <c r="AL160" s="99" t="str">
        <f t="shared" si="8"/>
        <v/>
      </c>
      <c r="AN160" s="290" t="b">
        <f t="shared" si="9"/>
        <v>0</v>
      </c>
    </row>
    <row r="161" spans="1:40" ht="15.75" customHeight="1">
      <c r="A161" s="79"/>
      <c r="B161" s="85"/>
      <c r="C161" s="79"/>
      <c r="D161" s="132"/>
      <c r="E161" s="132"/>
      <c r="F161" s="85"/>
      <c r="G161" s="85" t="str">
        <f>+IFERROR(VLOOKUP(F161,Listas!$B:$C,2,0),"")</f>
        <v/>
      </c>
      <c r="H161" s="85"/>
      <c r="I161" s="85"/>
      <c r="J161" s="85"/>
      <c r="K161" s="79"/>
      <c r="L161" s="79"/>
      <c r="M161" s="82"/>
      <c r="N161" s="79"/>
      <c r="O161" s="132"/>
      <c r="P161" s="80"/>
      <c r="Q161" s="85"/>
      <c r="R161" s="85"/>
      <c r="S161" s="85"/>
      <c r="T161" s="85"/>
      <c r="U161" s="79"/>
      <c r="V161" s="85"/>
      <c r="W161" s="79"/>
      <c r="X161" s="86" t="str">
        <f t="shared" si="0"/>
        <v/>
      </c>
      <c r="Y161" s="87"/>
      <c r="Z161" s="88"/>
      <c r="AA161" s="223" t="str">
        <f t="shared" si="1"/>
        <v/>
      </c>
      <c r="AB161" s="85"/>
      <c r="AC161" s="85"/>
      <c r="AD161" s="85"/>
      <c r="AE161" s="85"/>
      <c r="AF161" s="90" t="str">
        <f t="shared" si="2"/>
        <v/>
      </c>
      <c r="AG161" s="91" t="str">
        <f t="shared" si="3"/>
        <v/>
      </c>
      <c r="AH161" s="92" t="str">
        <f t="shared" si="4"/>
        <v/>
      </c>
      <c r="AI161" s="93" t="str">
        <f t="shared" si="5"/>
        <v/>
      </c>
      <c r="AJ161" s="93" t="str">
        <f t="shared" si="6"/>
        <v/>
      </c>
      <c r="AK161" s="296" t="str">
        <f t="shared" si="7"/>
        <v/>
      </c>
      <c r="AL161" s="99" t="str">
        <f t="shared" si="8"/>
        <v/>
      </c>
      <c r="AN161" s="290" t="b">
        <f t="shared" si="9"/>
        <v>0</v>
      </c>
    </row>
    <row r="162" spans="1:40" ht="15.75" customHeight="1">
      <c r="A162" s="79"/>
      <c r="B162" s="85"/>
      <c r="C162" s="79"/>
      <c r="D162" s="132"/>
      <c r="E162" s="132"/>
      <c r="F162" s="85"/>
      <c r="G162" s="85" t="str">
        <f>+IFERROR(VLOOKUP(F162,Listas!$B:$C,2,0),"")</f>
        <v/>
      </c>
      <c r="H162" s="85"/>
      <c r="I162" s="85"/>
      <c r="J162" s="85"/>
      <c r="K162" s="79"/>
      <c r="L162" s="79"/>
      <c r="M162" s="82"/>
      <c r="N162" s="79"/>
      <c r="O162" s="132"/>
      <c r="P162" s="80"/>
      <c r="Q162" s="85"/>
      <c r="R162" s="85"/>
      <c r="S162" s="85"/>
      <c r="T162" s="85"/>
      <c r="U162" s="79"/>
      <c r="V162" s="85"/>
      <c r="W162" s="79"/>
      <c r="X162" s="86" t="str">
        <f t="shared" si="0"/>
        <v/>
      </c>
      <c r="Y162" s="87"/>
      <c r="Z162" s="88"/>
      <c r="AA162" s="223" t="str">
        <f t="shared" si="1"/>
        <v/>
      </c>
      <c r="AB162" s="85"/>
      <c r="AC162" s="85"/>
      <c r="AD162" s="85"/>
      <c r="AE162" s="85"/>
      <c r="AF162" s="90" t="str">
        <f t="shared" si="2"/>
        <v/>
      </c>
      <c r="AG162" s="91" t="str">
        <f t="shared" si="3"/>
        <v/>
      </c>
      <c r="AH162" s="92" t="str">
        <f t="shared" si="4"/>
        <v/>
      </c>
      <c r="AI162" s="93" t="str">
        <f t="shared" si="5"/>
        <v/>
      </c>
      <c r="AJ162" s="93" t="str">
        <f t="shared" si="6"/>
        <v/>
      </c>
      <c r="AK162" s="296" t="str">
        <f t="shared" si="7"/>
        <v/>
      </c>
      <c r="AL162" s="99" t="str">
        <f t="shared" si="8"/>
        <v/>
      </c>
      <c r="AN162" s="290" t="b">
        <f t="shared" si="9"/>
        <v>0</v>
      </c>
    </row>
    <row r="163" spans="1:40" ht="15.75" customHeight="1">
      <c r="A163" s="79"/>
      <c r="B163" s="85"/>
      <c r="C163" s="79"/>
      <c r="D163" s="132"/>
      <c r="E163" s="132"/>
      <c r="F163" s="85"/>
      <c r="G163" s="85" t="str">
        <f>+IFERROR(VLOOKUP(F163,Listas!$B:$C,2,0),"")</f>
        <v/>
      </c>
      <c r="H163" s="85"/>
      <c r="I163" s="85"/>
      <c r="J163" s="85"/>
      <c r="K163" s="79"/>
      <c r="L163" s="79"/>
      <c r="M163" s="82"/>
      <c r="N163" s="79"/>
      <c r="O163" s="132"/>
      <c r="P163" s="80"/>
      <c r="Q163" s="85"/>
      <c r="R163" s="85"/>
      <c r="S163" s="85"/>
      <c r="T163" s="85"/>
      <c r="U163" s="79"/>
      <c r="V163" s="85"/>
      <c r="W163" s="79"/>
      <c r="X163" s="86" t="str">
        <f t="shared" si="0"/>
        <v/>
      </c>
      <c r="Y163" s="87"/>
      <c r="Z163" s="88"/>
      <c r="AA163" s="223" t="str">
        <f t="shared" si="1"/>
        <v/>
      </c>
      <c r="AB163" s="85"/>
      <c r="AC163" s="85"/>
      <c r="AD163" s="85"/>
      <c r="AE163" s="85"/>
      <c r="AF163" s="90" t="str">
        <f t="shared" si="2"/>
        <v/>
      </c>
      <c r="AG163" s="91" t="str">
        <f t="shared" si="3"/>
        <v/>
      </c>
      <c r="AH163" s="92" t="str">
        <f t="shared" si="4"/>
        <v/>
      </c>
      <c r="AI163" s="93" t="str">
        <f t="shared" si="5"/>
        <v/>
      </c>
      <c r="AJ163" s="93" t="str">
        <f t="shared" si="6"/>
        <v/>
      </c>
      <c r="AK163" s="296" t="str">
        <f t="shared" si="7"/>
        <v/>
      </c>
      <c r="AL163" s="99" t="str">
        <f t="shared" si="8"/>
        <v/>
      </c>
      <c r="AN163" s="290" t="b">
        <f t="shared" si="9"/>
        <v>0</v>
      </c>
    </row>
    <row r="164" spans="1:40" ht="15.75" customHeight="1">
      <c r="A164" s="79"/>
      <c r="B164" s="85"/>
      <c r="C164" s="79"/>
      <c r="D164" s="132"/>
      <c r="E164" s="132"/>
      <c r="F164" s="85"/>
      <c r="G164" s="85" t="str">
        <f>+IFERROR(VLOOKUP(F164,Listas!$B:$C,2,0),"")</f>
        <v/>
      </c>
      <c r="H164" s="85"/>
      <c r="I164" s="85"/>
      <c r="J164" s="85"/>
      <c r="K164" s="79"/>
      <c r="L164" s="79"/>
      <c r="M164" s="82"/>
      <c r="N164" s="79"/>
      <c r="O164" s="132"/>
      <c r="P164" s="80"/>
      <c r="Q164" s="85"/>
      <c r="R164" s="85"/>
      <c r="S164" s="85"/>
      <c r="T164" s="85"/>
      <c r="U164" s="79"/>
      <c r="V164" s="85"/>
      <c r="W164" s="79"/>
      <c r="X164" s="86" t="str">
        <f t="shared" si="0"/>
        <v/>
      </c>
      <c r="Y164" s="87"/>
      <c r="Z164" s="88"/>
      <c r="AA164" s="223" t="str">
        <f t="shared" si="1"/>
        <v/>
      </c>
      <c r="AB164" s="85"/>
      <c r="AC164" s="85"/>
      <c r="AD164" s="85"/>
      <c r="AE164" s="85"/>
      <c r="AF164" s="90" t="str">
        <f t="shared" si="2"/>
        <v/>
      </c>
      <c r="AG164" s="91" t="str">
        <f t="shared" si="3"/>
        <v/>
      </c>
      <c r="AH164" s="92" t="str">
        <f t="shared" si="4"/>
        <v/>
      </c>
      <c r="AI164" s="93" t="str">
        <f t="shared" si="5"/>
        <v/>
      </c>
      <c r="AJ164" s="93" t="str">
        <f t="shared" si="6"/>
        <v/>
      </c>
      <c r="AK164" s="296" t="str">
        <f t="shared" si="7"/>
        <v/>
      </c>
      <c r="AL164" s="99" t="str">
        <f t="shared" si="8"/>
        <v/>
      </c>
      <c r="AN164" s="290" t="b">
        <f t="shared" si="9"/>
        <v>0</v>
      </c>
    </row>
    <row r="165" spans="1:40" ht="15.75" customHeight="1">
      <c r="A165" s="79"/>
      <c r="B165" s="85"/>
      <c r="C165" s="79"/>
      <c r="D165" s="132"/>
      <c r="E165" s="132"/>
      <c r="F165" s="85"/>
      <c r="G165" s="85" t="str">
        <f>+IFERROR(VLOOKUP(F165,Listas!$B:$C,2,0),"")</f>
        <v/>
      </c>
      <c r="H165" s="85"/>
      <c r="I165" s="85"/>
      <c r="J165" s="85"/>
      <c r="K165" s="79"/>
      <c r="L165" s="79"/>
      <c r="M165" s="82"/>
      <c r="N165" s="79"/>
      <c r="O165" s="132"/>
      <c r="P165" s="80"/>
      <c r="Q165" s="85"/>
      <c r="R165" s="85"/>
      <c r="S165" s="85"/>
      <c r="T165" s="85"/>
      <c r="U165" s="79"/>
      <c r="V165" s="85"/>
      <c r="W165" s="79"/>
      <c r="X165" s="86" t="str">
        <f t="shared" si="0"/>
        <v/>
      </c>
      <c r="Y165" s="87"/>
      <c r="Z165" s="88"/>
      <c r="AA165" s="223" t="str">
        <f t="shared" si="1"/>
        <v/>
      </c>
      <c r="AB165" s="85"/>
      <c r="AC165" s="85"/>
      <c r="AD165" s="85"/>
      <c r="AE165" s="85"/>
      <c r="AF165" s="90" t="str">
        <f t="shared" si="2"/>
        <v/>
      </c>
      <c r="AG165" s="91" t="str">
        <f t="shared" si="3"/>
        <v/>
      </c>
      <c r="AH165" s="92" t="str">
        <f t="shared" si="4"/>
        <v/>
      </c>
      <c r="AI165" s="93" t="str">
        <f t="shared" si="5"/>
        <v/>
      </c>
      <c r="AJ165" s="93" t="str">
        <f t="shared" si="6"/>
        <v/>
      </c>
      <c r="AK165" s="296" t="str">
        <f t="shared" si="7"/>
        <v/>
      </c>
      <c r="AL165" s="99" t="str">
        <f t="shared" si="8"/>
        <v/>
      </c>
      <c r="AN165" s="290" t="b">
        <f t="shared" si="9"/>
        <v>0</v>
      </c>
    </row>
    <row r="166" spans="1:40" ht="15.75" customHeight="1">
      <c r="A166" s="79"/>
      <c r="B166" s="85"/>
      <c r="C166" s="79"/>
      <c r="D166" s="132"/>
      <c r="E166" s="132"/>
      <c r="F166" s="85"/>
      <c r="G166" s="85" t="str">
        <f>+IFERROR(VLOOKUP(F166,Listas!$B:$C,2,0),"")</f>
        <v/>
      </c>
      <c r="H166" s="85"/>
      <c r="I166" s="85"/>
      <c r="J166" s="85"/>
      <c r="K166" s="79"/>
      <c r="L166" s="79"/>
      <c r="M166" s="82"/>
      <c r="N166" s="79"/>
      <c r="O166" s="132"/>
      <c r="P166" s="80"/>
      <c r="Q166" s="85"/>
      <c r="R166" s="85"/>
      <c r="S166" s="85"/>
      <c r="T166" s="85"/>
      <c r="U166" s="79"/>
      <c r="V166" s="85"/>
      <c r="W166" s="79"/>
      <c r="X166" s="86" t="str">
        <f t="shared" si="0"/>
        <v/>
      </c>
      <c r="Y166" s="87"/>
      <c r="Z166" s="88"/>
      <c r="AA166" s="223" t="str">
        <f t="shared" si="1"/>
        <v/>
      </c>
      <c r="AB166" s="85"/>
      <c r="AC166" s="85"/>
      <c r="AD166" s="85"/>
      <c r="AE166" s="85"/>
      <c r="AF166" s="90" t="str">
        <f t="shared" si="2"/>
        <v/>
      </c>
      <c r="AG166" s="91" t="str">
        <f t="shared" si="3"/>
        <v/>
      </c>
      <c r="AH166" s="92" t="str">
        <f t="shared" si="4"/>
        <v/>
      </c>
      <c r="AI166" s="93" t="str">
        <f t="shared" si="5"/>
        <v/>
      </c>
      <c r="AJ166" s="93" t="str">
        <f t="shared" si="6"/>
        <v/>
      </c>
      <c r="AK166" s="296" t="str">
        <f t="shared" si="7"/>
        <v/>
      </c>
      <c r="AL166" s="99" t="str">
        <f t="shared" si="8"/>
        <v/>
      </c>
      <c r="AN166" s="290" t="b">
        <f t="shared" si="9"/>
        <v>0</v>
      </c>
    </row>
    <row r="167" spans="1:40" ht="15.75" customHeight="1">
      <c r="A167" s="79"/>
      <c r="B167" s="85"/>
      <c r="C167" s="79"/>
      <c r="D167" s="132"/>
      <c r="E167" s="132"/>
      <c r="F167" s="85"/>
      <c r="G167" s="85" t="str">
        <f>+IFERROR(VLOOKUP(F167,Listas!$B:$C,2,0),"")</f>
        <v/>
      </c>
      <c r="H167" s="85"/>
      <c r="I167" s="85"/>
      <c r="J167" s="85"/>
      <c r="K167" s="79"/>
      <c r="L167" s="79"/>
      <c r="M167" s="82"/>
      <c r="N167" s="79"/>
      <c r="O167" s="132"/>
      <c r="P167" s="80"/>
      <c r="Q167" s="85"/>
      <c r="R167" s="85"/>
      <c r="S167" s="85"/>
      <c r="T167" s="85"/>
      <c r="U167" s="79"/>
      <c r="V167" s="85"/>
      <c r="W167" s="79"/>
      <c r="X167" s="86" t="str">
        <f t="shared" si="0"/>
        <v/>
      </c>
      <c r="Y167" s="87"/>
      <c r="Z167" s="88"/>
      <c r="AA167" s="223" t="str">
        <f t="shared" si="1"/>
        <v/>
      </c>
      <c r="AB167" s="85"/>
      <c r="AC167" s="85"/>
      <c r="AD167" s="85"/>
      <c r="AE167" s="85"/>
      <c r="AF167" s="90" t="str">
        <f t="shared" si="2"/>
        <v/>
      </c>
      <c r="AG167" s="91" t="str">
        <f t="shared" si="3"/>
        <v/>
      </c>
      <c r="AH167" s="92" t="str">
        <f t="shared" si="4"/>
        <v/>
      </c>
      <c r="AI167" s="93" t="str">
        <f t="shared" si="5"/>
        <v/>
      </c>
      <c r="AJ167" s="93" t="str">
        <f t="shared" si="6"/>
        <v/>
      </c>
      <c r="AK167" s="296" t="str">
        <f t="shared" si="7"/>
        <v/>
      </c>
      <c r="AL167" s="99" t="str">
        <f t="shared" si="8"/>
        <v/>
      </c>
      <c r="AN167" s="290" t="b">
        <f t="shared" si="9"/>
        <v>0</v>
      </c>
    </row>
    <row r="168" spans="1:40" ht="15.75" customHeight="1">
      <c r="A168" s="79"/>
      <c r="B168" s="85"/>
      <c r="C168" s="79"/>
      <c r="D168" s="132"/>
      <c r="E168" s="132"/>
      <c r="F168" s="85"/>
      <c r="G168" s="85" t="str">
        <f>+IFERROR(VLOOKUP(F168,Listas!$B:$C,2,0),"")</f>
        <v/>
      </c>
      <c r="H168" s="85"/>
      <c r="I168" s="85"/>
      <c r="J168" s="85"/>
      <c r="K168" s="79"/>
      <c r="L168" s="79"/>
      <c r="M168" s="82"/>
      <c r="N168" s="79"/>
      <c r="O168" s="132"/>
      <c r="P168" s="80"/>
      <c r="Q168" s="85"/>
      <c r="R168" s="85"/>
      <c r="S168" s="85"/>
      <c r="T168" s="85"/>
      <c r="U168" s="79"/>
      <c r="V168" s="85"/>
      <c r="W168" s="79"/>
      <c r="X168" s="86" t="str">
        <f t="shared" si="0"/>
        <v/>
      </c>
      <c r="Y168" s="87"/>
      <c r="Z168" s="88"/>
      <c r="AA168" s="223" t="str">
        <f t="shared" si="1"/>
        <v/>
      </c>
      <c r="AB168" s="85"/>
      <c r="AC168" s="85"/>
      <c r="AD168" s="85"/>
      <c r="AE168" s="85"/>
      <c r="AF168" s="90" t="str">
        <f t="shared" si="2"/>
        <v/>
      </c>
      <c r="AG168" s="91" t="str">
        <f t="shared" si="3"/>
        <v/>
      </c>
      <c r="AH168" s="92" t="str">
        <f t="shared" si="4"/>
        <v/>
      </c>
      <c r="AI168" s="93" t="str">
        <f t="shared" si="5"/>
        <v/>
      </c>
      <c r="AJ168" s="93" t="str">
        <f t="shared" si="6"/>
        <v/>
      </c>
      <c r="AK168" s="296" t="str">
        <f t="shared" si="7"/>
        <v/>
      </c>
      <c r="AL168" s="99" t="str">
        <f t="shared" si="8"/>
        <v/>
      </c>
      <c r="AN168" s="290" t="b">
        <f t="shared" si="9"/>
        <v>0</v>
      </c>
    </row>
    <row r="169" spans="1:40" ht="15.75" customHeight="1">
      <c r="A169" s="79"/>
      <c r="B169" s="85"/>
      <c r="C169" s="79"/>
      <c r="D169" s="132"/>
      <c r="E169" s="132"/>
      <c r="F169" s="85"/>
      <c r="G169" s="85" t="str">
        <f>+IFERROR(VLOOKUP(F169,Listas!$B:$C,2,0),"")</f>
        <v/>
      </c>
      <c r="H169" s="85"/>
      <c r="I169" s="85"/>
      <c r="J169" s="85"/>
      <c r="K169" s="79"/>
      <c r="L169" s="79"/>
      <c r="M169" s="82"/>
      <c r="N169" s="79"/>
      <c r="O169" s="132"/>
      <c r="P169" s="80"/>
      <c r="Q169" s="85"/>
      <c r="R169" s="85"/>
      <c r="S169" s="85"/>
      <c r="T169" s="85"/>
      <c r="U169" s="79"/>
      <c r="V169" s="85"/>
      <c r="W169" s="79"/>
      <c r="X169" s="86" t="str">
        <f t="shared" si="0"/>
        <v/>
      </c>
      <c r="Y169" s="87"/>
      <c r="Z169" s="88"/>
      <c r="AA169" s="223" t="str">
        <f t="shared" si="1"/>
        <v/>
      </c>
      <c r="AB169" s="85"/>
      <c r="AC169" s="85"/>
      <c r="AD169" s="85"/>
      <c r="AE169" s="85"/>
      <c r="AF169" s="90" t="str">
        <f t="shared" si="2"/>
        <v/>
      </c>
      <c r="AG169" s="91" t="str">
        <f t="shared" si="3"/>
        <v/>
      </c>
      <c r="AH169" s="92" t="str">
        <f t="shared" si="4"/>
        <v/>
      </c>
      <c r="AI169" s="93" t="str">
        <f t="shared" si="5"/>
        <v/>
      </c>
      <c r="AJ169" s="93" t="str">
        <f t="shared" si="6"/>
        <v/>
      </c>
      <c r="AK169" s="296" t="str">
        <f t="shared" si="7"/>
        <v/>
      </c>
      <c r="AL169" s="99" t="str">
        <f t="shared" si="8"/>
        <v/>
      </c>
      <c r="AN169" s="290" t="b">
        <f t="shared" si="9"/>
        <v>0</v>
      </c>
    </row>
    <row r="170" spans="1:40" ht="15.75" customHeight="1">
      <c r="A170" s="79"/>
      <c r="B170" s="85"/>
      <c r="C170" s="79"/>
      <c r="D170" s="132"/>
      <c r="E170" s="132"/>
      <c r="F170" s="85"/>
      <c r="G170" s="85" t="str">
        <f>+IFERROR(VLOOKUP(F170,Listas!$B:$C,2,0),"")</f>
        <v/>
      </c>
      <c r="H170" s="85"/>
      <c r="I170" s="85"/>
      <c r="J170" s="85"/>
      <c r="K170" s="79"/>
      <c r="L170" s="79"/>
      <c r="M170" s="82"/>
      <c r="N170" s="79"/>
      <c r="O170" s="132"/>
      <c r="P170" s="80"/>
      <c r="Q170" s="85"/>
      <c r="R170" s="85"/>
      <c r="S170" s="85"/>
      <c r="T170" s="85"/>
      <c r="U170" s="79"/>
      <c r="V170" s="85"/>
      <c r="W170" s="79"/>
      <c r="X170" s="86" t="str">
        <f t="shared" si="0"/>
        <v/>
      </c>
      <c r="Y170" s="87"/>
      <c r="Z170" s="88"/>
      <c r="AA170" s="223" t="str">
        <f t="shared" si="1"/>
        <v/>
      </c>
      <c r="AB170" s="85"/>
      <c r="AC170" s="85"/>
      <c r="AD170" s="85"/>
      <c r="AE170" s="85"/>
      <c r="AF170" s="90" t="str">
        <f t="shared" si="2"/>
        <v/>
      </c>
      <c r="AG170" s="91" t="str">
        <f t="shared" si="3"/>
        <v/>
      </c>
      <c r="AH170" s="92" t="str">
        <f t="shared" si="4"/>
        <v/>
      </c>
      <c r="AI170" s="93" t="str">
        <f t="shared" si="5"/>
        <v/>
      </c>
      <c r="AJ170" s="93" t="str">
        <f t="shared" si="6"/>
        <v/>
      </c>
      <c r="AK170" s="296" t="str">
        <f t="shared" si="7"/>
        <v/>
      </c>
      <c r="AL170" s="99" t="str">
        <f t="shared" si="8"/>
        <v/>
      </c>
      <c r="AN170" s="290" t="b">
        <f t="shared" si="9"/>
        <v>0</v>
      </c>
    </row>
    <row r="171" spans="1:40" ht="15.75" customHeight="1">
      <c r="A171" s="79"/>
      <c r="B171" s="85"/>
      <c r="C171" s="79"/>
      <c r="D171" s="132"/>
      <c r="E171" s="132"/>
      <c r="F171" s="85"/>
      <c r="G171" s="85" t="str">
        <f>+IFERROR(VLOOKUP(F171,Listas!$B:$C,2,0),"")</f>
        <v/>
      </c>
      <c r="H171" s="85"/>
      <c r="I171" s="85"/>
      <c r="J171" s="85"/>
      <c r="K171" s="79"/>
      <c r="L171" s="79"/>
      <c r="M171" s="82"/>
      <c r="N171" s="79"/>
      <c r="O171" s="132"/>
      <c r="P171" s="80"/>
      <c r="Q171" s="85"/>
      <c r="R171" s="85"/>
      <c r="S171" s="85"/>
      <c r="T171" s="85"/>
      <c r="U171" s="79"/>
      <c r="V171" s="85"/>
      <c r="W171" s="79"/>
      <c r="X171" s="86" t="str">
        <f t="shared" si="0"/>
        <v/>
      </c>
      <c r="Y171" s="87"/>
      <c r="Z171" s="88"/>
      <c r="AA171" s="223" t="str">
        <f t="shared" si="1"/>
        <v/>
      </c>
      <c r="AB171" s="85"/>
      <c r="AC171" s="85"/>
      <c r="AD171" s="85"/>
      <c r="AE171" s="85"/>
      <c r="AF171" s="90" t="str">
        <f t="shared" si="2"/>
        <v/>
      </c>
      <c r="AG171" s="91" t="str">
        <f t="shared" si="3"/>
        <v/>
      </c>
      <c r="AH171" s="92" t="str">
        <f t="shared" si="4"/>
        <v/>
      </c>
      <c r="AI171" s="93" t="str">
        <f t="shared" si="5"/>
        <v/>
      </c>
      <c r="AJ171" s="93" t="str">
        <f t="shared" si="6"/>
        <v/>
      </c>
      <c r="AK171" s="296" t="str">
        <f t="shared" si="7"/>
        <v/>
      </c>
      <c r="AL171" s="99" t="str">
        <f t="shared" si="8"/>
        <v/>
      </c>
      <c r="AN171" s="290" t="b">
        <f t="shared" si="9"/>
        <v>0</v>
      </c>
    </row>
    <row r="172" spans="1:40" ht="15.75" customHeight="1">
      <c r="A172" s="79"/>
      <c r="B172" s="85"/>
      <c r="C172" s="79"/>
      <c r="D172" s="132"/>
      <c r="E172" s="132"/>
      <c r="F172" s="85"/>
      <c r="G172" s="85" t="str">
        <f>+IFERROR(VLOOKUP(F172,Listas!$B:$C,2,0),"")</f>
        <v/>
      </c>
      <c r="H172" s="85"/>
      <c r="I172" s="85"/>
      <c r="J172" s="85"/>
      <c r="K172" s="79"/>
      <c r="L172" s="79"/>
      <c r="M172" s="82"/>
      <c r="N172" s="79"/>
      <c r="O172" s="132"/>
      <c r="P172" s="80"/>
      <c r="Q172" s="85"/>
      <c r="R172" s="85"/>
      <c r="S172" s="85"/>
      <c r="T172" s="85"/>
      <c r="U172" s="79"/>
      <c r="V172" s="85"/>
      <c r="W172" s="79"/>
      <c r="X172" s="86" t="str">
        <f t="shared" si="0"/>
        <v/>
      </c>
      <c r="Y172" s="87"/>
      <c r="Z172" s="88"/>
      <c r="AA172" s="223" t="str">
        <f t="shared" si="1"/>
        <v/>
      </c>
      <c r="AB172" s="85"/>
      <c r="AC172" s="85"/>
      <c r="AD172" s="85"/>
      <c r="AE172" s="85"/>
      <c r="AF172" s="90" t="str">
        <f t="shared" si="2"/>
        <v/>
      </c>
      <c r="AG172" s="91" t="str">
        <f t="shared" si="3"/>
        <v/>
      </c>
      <c r="AH172" s="92" t="str">
        <f t="shared" si="4"/>
        <v/>
      </c>
      <c r="AI172" s="93" t="str">
        <f t="shared" si="5"/>
        <v/>
      </c>
      <c r="AJ172" s="93" t="str">
        <f t="shared" si="6"/>
        <v/>
      </c>
      <c r="AK172" s="296" t="str">
        <f t="shared" si="7"/>
        <v/>
      </c>
      <c r="AL172" s="99" t="str">
        <f t="shared" si="8"/>
        <v/>
      </c>
      <c r="AN172" s="290" t="b">
        <f t="shared" si="9"/>
        <v>0</v>
      </c>
    </row>
    <row r="173" spans="1:40" ht="15.75" customHeight="1">
      <c r="A173" s="79"/>
      <c r="B173" s="85"/>
      <c r="C173" s="79"/>
      <c r="D173" s="132"/>
      <c r="E173" s="132"/>
      <c r="F173" s="85"/>
      <c r="G173" s="85" t="str">
        <f>+IFERROR(VLOOKUP(F173,Listas!$B:$C,2,0),"")</f>
        <v/>
      </c>
      <c r="H173" s="85"/>
      <c r="I173" s="85"/>
      <c r="J173" s="85"/>
      <c r="K173" s="79"/>
      <c r="L173" s="79"/>
      <c r="M173" s="82"/>
      <c r="N173" s="79"/>
      <c r="O173" s="132"/>
      <c r="P173" s="80"/>
      <c r="Q173" s="85"/>
      <c r="R173" s="85"/>
      <c r="S173" s="85"/>
      <c r="T173" s="85"/>
      <c r="U173" s="79"/>
      <c r="V173" s="85"/>
      <c r="W173" s="79"/>
      <c r="X173" s="86" t="str">
        <f t="shared" si="0"/>
        <v/>
      </c>
      <c r="Y173" s="87"/>
      <c r="Z173" s="88"/>
      <c r="AA173" s="223" t="str">
        <f t="shared" si="1"/>
        <v/>
      </c>
      <c r="AB173" s="85"/>
      <c r="AC173" s="85"/>
      <c r="AD173" s="85"/>
      <c r="AE173" s="85"/>
      <c r="AF173" s="90" t="str">
        <f t="shared" si="2"/>
        <v/>
      </c>
      <c r="AG173" s="91" t="str">
        <f t="shared" si="3"/>
        <v/>
      </c>
      <c r="AH173" s="92" t="str">
        <f t="shared" si="4"/>
        <v/>
      </c>
      <c r="AI173" s="93" t="str">
        <f t="shared" si="5"/>
        <v/>
      </c>
      <c r="AJ173" s="93" t="str">
        <f t="shared" si="6"/>
        <v/>
      </c>
      <c r="AK173" s="296" t="str">
        <f t="shared" si="7"/>
        <v/>
      </c>
      <c r="AL173" s="99" t="str">
        <f t="shared" si="8"/>
        <v/>
      </c>
      <c r="AN173" s="290" t="b">
        <f t="shared" si="9"/>
        <v>0</v>
      </c>
    </row>
    <row r="174" spans="1:40" ht="15.75" customHeight="1">
      <c r="A174" s="79"/>
      <c r="B174" s="85"/>
      <c r="C174" s="79"/>
      <c r="D174" s="132"/>
      <c r="E174" s="132"/>
      <c r="F174" s="85"/>
      <c r="G174" s="85" t="str">
        <f>+IFERROR(VLOOKUP(F174,Listas!$B:$C,2,0),"")</f>
        <v/>
      </c>
      <c r="H174" s="85"/>
      <c r="I174" s="85"/>
      <c r="J174" s="85"/>
      <c r="K174" s="79"/>
      <c r="L174" s="79"/>
      <c r="M174" s="82"/>
      <c r="N174" s="79"/>
      <c r="O174" s="132"/>
      <c r="P174" s="80"/>
      <c r="Q174" s="85"/>
      <c r="R174" s="85"/>
      <c r="S174" s="85"/>
      <c r="T174" s="85"/>
      <c r="U174" s="79"/>
      <c r="V174" s="85"/>
      <c r="W174" s="79"/>
      <c r="X174" s="86" t="str">
        <f t="shared" si="0"/>
        <v/>
      </c>
      <c r="Y174" s="87"/>
      <c r="Z174" s="88"/>
      <c r="AA174" s="223" t="str">
        <f t="shared" si="1"/>
        <v/>
      </c>
      <c r="AB174" s="85"/>
      <c r="AC174" s="85"/>
      <c r="AD174" s="85"/>
      <c r="AE174" s="85"/>
      <c r="AF174" s="90" t="str">
        <f t="shared" si="2"/>
        <v/>
      </c>
      <c r="AG174" s="91" t="str">
        <f t="shared" si="3"/>
        <v/>
      </c>
      <c r="AH174" s="92" t="str">
        <f t="shared" si="4"/>
        <v/>
      </c>
      <c r="AI174" s="93" t="str">
        <f t="shared" si="5"/>
        <v/>
      </c>
      <c r="AJ174" s="93" t="str">
        <f t="shared" si="6"/>
        <v/>
      </c>
      <c r="AK174" s="296" t="str">
        <f t="shared" si="7"/>
        <v/>
      </c>
      <c r="AL174" s="99" t="str">
        <f t="shared" si="8"/>
        <v/>
      </c>
      <c r="AN174" s="290" t="b">
        <f t="shared" si="9"/>
        <v>0</v>
      </c>
    </row>
    <row r="175" spans="1:40" ht="15.75" customHeight="1">
      <c r="A175" s="79"/>
      <c r="B175" s="85"/>
      <c r="C175" s="79"/>
      <c r="D175" s="132"/>
      <c r="E175" s="132"/>
      <c r="F175" s="85"/>
      <c r="G175" s="85" t="str">
        <f>+IFERROR(VLOOKUP(F175,Listas!$B:$C,2,0),"")</f>
        <v/>
      </c>
      <c r="H175" s="85"/>
      <c r="I175" s="85"/>
      <c r="J175" s="85"/>
      <c r="K175" s="79"/>
      <c r="L175" s="79"/>
      <c r="M175" s="82"/>
      <c r="N175" s="79"/>
      <c r="O175" s="132"/>
      <c r="P175" s="80"/>
      <c r="Q175" s="85"/>
      <c r="R175" s="85"/>
      <c r="S175" s="85"/>
      <c r="T175" s="85"/>
      <c r="U175" s="79"/>
      <c r="V175" s="85"/>
      <c r="W175" s="79"/>
      <c r="X175" s="86" t="str">
        <f t="shared" si="0"/>
        <v/>
      </c>
      <c r="Y175" s="87"/>
      <c r="Z175" s="88"/>
      <c r="AA175" s="223" t="str">
        <f t="shared" si="1"/>
        <v/>
      </c>
      <c r="AB175" s="85"/>
      <c r="AC175" s="85"/>
      <c r="AD175" s="85"/>
      <c r="AE175" s="85"/>
      <c r="AF175" s="90" t="str">
        <f t="shared" si="2"/>
        <v/>
      </c>
      <c r="AG175" s="91" t="str">
        <f t="shared" si="3"/>
        <v/>
      </c>
      <c r="AH175" s="92" t="str">
        <f t="shared" si="4"/>
        <v/>
      </c>
      <c r="AI175" s="93" t="str">
        <f t="shared" si="5"/>
        <v/>
      </c>
      <c r="AJ175" s="93" t="str">
        <f t="shared" si="6"/>
        <v/>
      </c>
      <c r="AK175" s="296" t="str">
        <f t="shared" si="7"/>
        <v/>
      </c>
      <c r="AL175" s="99" t="str">
        <f t="shared" si="8"/>
        <v/>
      </c>
      <c r="AN175" s="290" t="b">
        <f t="shared" si="9"/>
        <v>0</v>
      </c>
    </row>
    <row r="176" spans="1:40" ht="15.75" customHeight="1">
      <c r="A176" s="79"/>
      <c r="B176" s="85"/>
      <c r="C176" s="79"/>
      <c r="D176" s="132"/>
      <c r="E176" s="132"/>
      <c r="F176" s="85"/>
      <c r="G176" s="85" t="str">
        <f>+IFERROR(VLOOKUP(F176,Listas!$B:$C,2,0),"")</f>
        <v/>
      </c>
      <c r="H176" s="85"/>
      <c r="I176" s="85"/>
      <c r="J176" s="85"/>
      <c r="K176" s="79"/>
      <c r="L176" s="79"/>
      <c r="M176" s="82"/>
      <c r="N176" s="79"/>
      <c r="O176" s="132"/>
      <c r="P176" s="80"/>
      <c r="Q176" s="85"/>
      <c r="R176" s="85"/>
      <c r="S176" s="85"/>
      <c r="T176" s="85"/>
      <c r="U176" s="79"/>
      <c r="V176" s="85"/>
      <c r="W176" s="79"/>
      <c r="X176" s="86" t="str">
        <f t="shared" si="0"/>
        <v/>
      </c>
      <c r="Y176" s="87"/>
      <c r="Z176" s="88"/>
      <c r="AA176" s="223" t="str">
        <f t="shared" si="1"/>
        <v/>
      </c>
      <c r="AB176" s="85"/>
      <c r="AC176" s="85"/>
      <c r="AD176" s="85"/>
      <c r="AE176" s="85"/>
      <c r="AF176" s="90" t="str">
        <f t="shared" si="2"/>
        <v/>
      </c>
      <c r="AG176" s="91" t="str">
        <f t="shared" si="3"/>
        <v/>
      </c>
      <c r="AH176" s="92" t="str">
        <f t="shared" si="4"/>
        <v/>
      </c>
      <c r="AI176" s="93" t="str">
        <f t="shared" si="5"/>
        <v/>
      </c>
      <c r="AJ176" s="93" t="str">
        <f t="shared" si="6"/>
        <v/>
      </c>
      <c r="AK176" s="296" t="str">
        <f t="shared" si="7"/>
        <v/>
      </c>
      <c r="AL176" s="99" t="str">
        <f t="shared" si="8"/>
        <v/>
      </c>
      <c r="AN176" s="290" t="b">
        <f t="shared" si="9"/>
        <v>0</v>
      </c>
    </row>
    <row r="177" spans="1:40" ht="15.75" customHeight="1">
      <c r="A177" s="79"/>
      <c r="B177" s="85"/>
      <c r="C177" s="79"/>
      <c r="D177" s="132"/>
      <c r="E177" s="132"/>
      <c r="F177" s="85"/>
      <c r="G177" s="85" t="str">
        <f>+IFERROR(VLOOKUP(F177,Listas!$B:$C,2,0),"")</f>
        <v/>
      </c>
      <c r="H177" s="85"/>
      <c r="I177" s="85"/>
      <c r="J177" s="85"/>
      <c r="K177" s="79"/>
      <c r="L177" s="79"/>
      <c r="M177" s="82"/>
      <c r="N177" s="79"/>
      <c r="O177" s="132"/>
      <c r="P177" s="80"/>
      <c r="Q177" s="85"/>
      <c r="R177" s="85"/>
      <c r="S177" s="85"/>
      <c r="T177" s="85"/>
      <c r="U177" s="79"/>
      <c r="V177" s="85"/>
      <c r="W177" s="79"/>
      <c r="X177" s="86" t="str">
        <f t="shared" si="0"/>
        <v/>
      </c>
      <c r="Y177" s="87"/>
      <c r="Z177" s="88"/>
      <c r="AA177" s="223" t="str">
        <f t="shared" si="1"/>
        <v/>
      </c>
      <c r="AB177" s="85"/>
      <c r="AC177" s="85"/>
      <c r="AD177" s="85"/>
      <c r="AE177" s="85"/>
      <c r="AF177" s="90" t="str">
        <f t="shared" si="2"/>
        <v/>
      </c>
      <c r="AG177" s="91" t="str">
        <f t="shared" si="3"/>
        <v/>
      </c>
      <c r="AH177" s="92" t="str">
        <f t="shared" si="4"/>
        <v/>
      </c>
      <c r="AI177" s="93" t="str">
        <f t="shared" si="5"/>
        <v/>
      </c>
      <c r="AJ177" s="93" t="str">
        <f t="shared" si="6"/>
        <v/>
      </c>
      <c r="AK177" s="296" t="str">
        <f t="shared" si="7"/>
        <v/>
      </c>
      <c r="AL177" s="99" t="str">
        <f t="shared" si="8"/>
        <v/>
      </c>
      <c r="AN177" s="290" t="b">
        <f t="shared" si="9"/>
        <v>0</v>
      </c>
    </row>
    <row r="178" spans="1:40" ht="15.75" customHeight="1">
      <c r="A178" s="79"/>
      <c r="B178" s="85"/>
      <c r="C178" s="79"/>
      <c r="D178" s="132"/>
      <c r="E178" s="132"/>
      <c r="F178" s="85"/>
      <c r="G178" s="85" t="str">
        <f>+IFERROR(VLOOKUP(F178,Listas!$B:$C,2,0),"")</f>
        <v/>
      </c>
      <c r="H178" s="85"/>
      <c r="I178" s="85"/>
      <c r="J178" s="85"/>
      <c r="K178" s="79"/>
      <c r="L178" s="79"/>
      <c r="M178" s="82"/>
      <c r="N178" s="79"/>
      <c r="O178" s="132"/>
      <c r="P178" s="80"/>
      <c r="Q178" s="85"/>
      <c r="R178" s="85"/>
      <c r="S178" s="85"/>
      <c r="T178" s="85"/>
      <c r="U178" s="79"/>
      <c r="V178" s="85"/>
      <c r="W178" s="79"/>
      <c r="X178" s="86" t="str">
        <f t="shared" si="0"/>
        <v/>
      </c>
      <c r="Y178" s="87"/>
      <c r="Z178" s="88"/>
      <c r="AA178" s="223" t="str">
        <f t="shared" si="1"/>
        <v/>
      </c>
      <c r="AB178" s="85"/>
      <c r="AC178" s="85"/>
      <c r="AD178" s="85"/>
      <c r="AE178" s="85"/>
      <c r="AF178" s="90" t="str">
        <f t="shared" si="2"/>
        <v/>
      </c>
      <c r="AG178" s="91" t="str">
        <f t="shared" si="3"/>
        <v/>
      </c>
      <c r="AH178" s="92" t="str">
        <f t="shared" si="4"/>
        <v/>
      </c>
      <c r="AI178" s="93" t="str">
        <f t="shared" si="5"/>
        <v/>
      </c>
      <c r="AJ178" s="93" t="str">
        <f t="shared" si="6"/>
        <v/>
      </c>
      <c r="AK178" s="296" t="str">
        <f t="shared" si="7"/>
        <v/>
      </c>
      <c r="AL178" s="99" t="str">
        <f t="shared" si="8"/>
        <v/>
      </c>
      <c r="AN178" s="290" t="b">
        <f t="shared" si="9"/>
        <v>0</v>
      </c>
    </row>
    <row r="179" spans="1:40" ht="15.75" customHeight="1">
      <c r="A179" s="79"/>
      <c r="B179" s="85"/>
      <c r="C179" s="79"/>
      <c r="D179" s="132"/>
      <c r="E179" s="132"/>
      <c r="F179" s="85"/>
      <c r="G179" s="85" t="str">
        <f>+IFERROR(VLOOKUP(F179,Listas!$B:$C,2,0),"")</f>
        <v/>
      </c>
      <c r="H179" s="85"/>
      <c r="I179" s="85"/>
      <c r="J179" s="85"/>
      <c r="K179" s="79"/>
      <c r="L179" s="79"/>
      <c r="M179" s="82"/>
      <c r="N179" s="79"/>
      <c r="O179" s="132"/>
      <c r="P179" s="80"/>
      <c r="Q179" s="85"/>
      <c r="R179" s="85"/>
      <c r="S179" s="85"/>
      <c r="T179" s="85"/>
      <c r="U179" s="79"/>
      <c r="V179" s="85"/>
      <c r="W179" s="79"/>
      <c r="X179" s="86" t="str">
        <f t="shared" si="0"/>
        <v/>
      </c>
      <c r="Y179" s="87"/>
      <c r="Z179" s="88"/>
      <c r="AA179" s="223" t="str">
        <f t="shared" si="1"/>
        <v/>
      </c>
      <c r="AB179" s="85"/>
      <c r="AC179" s="85"/>
      <c r="AD179" s="85"/>
      <c r="AE179" s="85"/>
      <c r="AF179" s="90" t="str">
        <f t="shared" si="2"/>
        <v/>
      </c>
      <c r="AG179" s="91" t="str">
        <f t="shared" si="3"/>
        <v/>
      </c>
      <c r="AH179" s="92" t="str">
        <f t="shared" si="4"/>
        <v/>
      </c>
      <c r="AI179" s="93" t="str">
        <f t="shared" si="5"/>
        <v/>
      </c>
      <c r="AJ179" s="93" t="str">
        <f t="shared" si="6"/>
        <v/>
      </c>
      <c r="AK179" s="296" t="str">
        <f t="shared" si="7"/>
        <v/>
      </c>
      <c r="AL179" s="99" t="str">
        <f t="shared" si="8"/>
        <v/>
      </c>
      <c r="AN179" s="290" t="b">
        <f t="shared" si="9"/>
        <v>0</v>
      </c>
    </row>
    <row r="180" spans="1:40" ht="15.75" customHeight="1">
      <c r="A180" s="79"/>
      <c r="B180" s="85"/>
      <c r="C180" s="79"/>
      <c r="D180" s="132"/>
      <c r="E180" s="132"/>
      <c r="F180" s="85"/>
      <c r="G180" s="85" t="str">
        <f>+IFERROR(VLOOKUP(F180,Listas!$B:$C,2,0),"")</f>
        <v/>
      </c>
      <c r="H180" s="85"/>
      <c r="I180" s="85"/>
      <c r="J180" s="85"/>
      <c r="K180" s="79"/>
      <c r="L180" s="79"/>
      <c r="M180" s="82"/>
      <c r="N180" s="79"/>
      <c r="O180" s="132"/>
      <c r="P180" s="80"/>
      <c r="Q180" s="85"/>
      <c r="R180" s="85"/>
      <c r="S180" s="85"/>
      <c r="T180" s="85"/>
      <c r="U180" s="79"/>
      <c r="V180" s="85"/>
      <c r="W180" s="79"/>
      <c r="X180" s="86" t="str">
        <f t="shared" si="0"/>
        <v/>
      </c>
      <c r="Y180" s="87"/>
      <c r="Z180" s="88"/>
      <c r="AA180" s="223" t="str">
        <f t="shared" si="1"/>
        <v/>
      </c>
      <c r="AB180" s="85"/>
      <c r="AC180" s="85"/>
      <c r="AD180" s="85"/>
      <c r="AE180" s="85"/>
      <c r="AF180" s="90" t="str">
        <f t="shared" si="2"/>
        <v/>
      </c>
      <c r="AG180" s="91" t="str">
        <f t="shared" si="3"/>
        <v/>
      </c>
      <c r="AH180" s="92" t="str">
        <f t="shared" si="4"/>
        <v/>
      </c>
      <c r="AI180" s="93" t="str">
        <f t="shared" si="5"/>
        <v/>
      </c>
      <c r="AJ180" s="93" t="str">
        <f t="shared" si="6"/>
        <v/>
      </c>
      <c r="AK180" s="296" t="str">
        <f t="shared" si="7"/>
        <v/>
      </c>
      <c r="AL180" s="99" t="str">
        <f t="shared" si="8"/>
        <v/>
      </c>
      <c r="AN180" s="290" t="b">
        <f t="shared" si="9"/>
        <v>0</v>
      </c>
    </row>
    <row r="181" spans="1:40" ht="15.75" customHeight="1">
      <c r="A181" s="79"/>
      <c r="B181" s="85"/>
      <c r="C181" s="79"/>
      <c r="D181" s="132"/>
      <c r="E181" s="132"/>
      <c r="F181" s="85"/>
      <c r="G181" s="85" t="str">
        <f>+IFERROR(VLOOKUP(F181,Listas!$B:$C,2,0),"")</f>
        <v/>
      </c>
      <c r="H181" s="85"/>
      <c r="I181" s="85"/>
      <c r="J181" s="85"/>
      <c r="K181" s="79"/>
      <c r="L181" s="79"/>
      <c r="M181" s="82"/>
      <c r="N181" s="79"/>
      <c r="O181" s="132"/>
      <c r="P181" s="80"/>
      <c r="Q181" s="85"/>
      <c r="R181" s="85"/>
      <c r="S181" s="85"/>
      <c r="T181" s="85"/>
      <c r="U181" s="79"/>
      <c r="V181" s="85"/>
      <c r="W181" s="79"/>
      <c r="X181" s="86" t="str">
        <f t="shared" si="0"/>
        <v/>
      </c>
      <c r="Y181" s="87"/>
      <c r="Z181" s="88"/>
      <c r="AA181" s="223" t="str">
        <f t="shared" si="1"/>
        <v/>
      </c>
      <c r="AB181" s="85"/>
      <c r="AC181" s="85"/>
      <c r="AD181" s="85"/>
      <c r="AE181" s="85"/>
      <c r="AF181" s="90" t="str">
        <f t="shared" si="2"/>
        <v/>
      </c>
      <c r="AG181" s="91" t="str">
        <f t="shared" si="3"/>
        <v/>
      </c>
      <c r="AH181" s="92" t="str">
        <f t="shared" si="4"/>
        <v/>
      </c>
      <c r="AI181" s="93" t="str">
        <f t="shared" si="5"/>
        <v/>
      </c>
      <c r="AJ181" s="93" t="str">
        <f t="shared" si="6"/>
        <v/>
      </c>
      <c r="AK181" s="296" t="str">
        <f t="shared" si="7"/>
        <v/>
      </c>
      <c r="AL181" s="99" t="str">
        <f t="shared" si="8"/>
        <v/>
      </c>
      <c r="AN181" s="290" t="b">
        <f t="shared" si="9"/>
        <v>0</v>
      </c>
    </row>
    <row r="182" spans="1:40" ht="15.75" customHeight="1">
      <c r="A182" s="79"/>
      <c r="B182" s="85"/>
      <c r="C182" s="79"/>
      <c r="D182" s="132"/>
      <c r="E182" s="132"/>
      <c r="F182" s="85"/>
      <c r="G182" s="85" t="str">
        <f>+IFERROR(VLOOKUP(F182,Listas!$B:$C,2,0),"")</f>
        <v/>
      </c>
      <c r="H182" s="85"/>
      <c r="I182" s="85"/>
      <c r="J182" s="85"/>
      <c r="K182" s="79"/>
      <c r="L182" s="79"/>
      <c r="M182" s="82"/>
      <c r="N182" s="79"/>
      <c r="O182" s="132"/>
      <c r="P182" s="80"/>
      <c r="Q182" s="85"/>
      <c r="R182" s="85"/>
      <c r="S182" s="85"/>
      <c r="T182" s="85"/>
      <c r="U182" s="79"/>
      <c r="V182" s="85"/>
      <c r="W182" s="79"/>
      <c r="X182" s="86" t="str">
        <f t="shared" si="0"/>
        <v/>
      </c>
      <c r="Y182" s="87"/>
      <c r="Z182" s="88"/>
      <c r="AA182" s="223" t="str">
        <f t="shared" si="1"/>
        <v/>
      </c>
      <c r="AB182" s="85"/>
      <c r="AC182" s="85"/>
      <c r="AD182" s="85"/>
      <c r="AE182" s="85"/>
      <c r="AF182" s="90" t="str">
        <f t="shared" si="2"/>
        <v/>
      </c>
      <c r="AG182" s="91" t="str">
        <f t="shared" si="3"/>
        <v/>
      </c>
      <c r="AH182" s="92" t="str">
        <f t="shared" si="4"/>
        <v/>
      </c>
      <c r="AI182" s="93" t="str">
        <f t="shared" si="5"/>
        <v/>
      </c>
      <c r="AJ182" s="93" t="str">
        <f t="shared" si="6"/>
        <v/>
      </c>
      <c r="AK182" s="296" t="str">
        <f t="shared" si="7"/>
        <v/>
      </c>
      <c r="AL182" s="99" t="str">
        <f t="shared" si="8"/>
        <v/>
      </c>
      <c r="AN182" s="290" t="b">
        <f t="shared" si="9"/>
        <v>0</v>
      </c>
    </row>
    <row r="183" spans="1:40" ht="15.75" customHeight="1">
      <c r="A183" s="79"/>
      <c r="B183" s="85"/>
      <c r="C183" s="79"/>
      <c r="D183" s="132"/>
      <c r="E183" s="132"/>
      <c r="F183" s="85"/>
      <c r="G183" s="85" t="str">
        <f>+IFERROR(VLOOKUP(F183,Listas!$B:$C,2,0),"")</f>
        <v/>
      </c>
      <c r="H183" s="85"/>
      <c r="I183" s="85"/>
      <c r="J183" s="85"/>
      <c r="K183" s="79"/>
      <c r="L183" s="79"/>
      <c r="M183" s="82"/>
      <c r="N183" s="79"/>
      <c r="O183" s="132"/>
      <c r="P183" s="80"/>
      <c r="Q183" s="85"/>
      <c r="R183" s="85"/>
      <c r="S183" s="85"/>
      <c r="T183" s="85"/>
      <c r="U183" s="79"/>
      <c r="V183" s="85"/>
      <c r="W183" s="79"/>
      <c r="X183" s="86" t="str">
        <f t="shared" si="0"/>
        <v/>
      </c>
      <c r="Y183" s="87"/>
      <c r="Z183" s="88"/>
      <c r="AA183" s="223" t="str">
        <f t="shared" si="1"/>
        <v/>
      </c>
      <c r="AB183" s="85"/>
      <c r="AC183" s="85"/>
      <c r="AD183" s="85"/>
      <c r="AE183" s="85"/>
      <c r="AF183" s="90" t="str">
        <f t="shared" si="2"/>
        <v/>
      </c>
      <c r="AG183" s="91" t="str">
        <f t="shared" si="3"/>
        <v/>
      </c>
      <c r="AH183" s="92" t="str">
        <f t="shared" si="4"/>
        <v/>
      </c>
      <c r="AI183" s="93" t="str">
        <f t="shared" si="5"/>
        <v/>
      </c>
      <c r="AJ183" s="93" t="str">
        <f t="shared" si="6"/>
        <v/>
      </c>
      <c r="AK183" s="296" t="str">
        <f t="shared" si="7"/>
        <v/>
      </c>
      <c r="AL183" s="99" t="str">
        <f t="shared" si="8"/>
        <v/>
      </c>
      <c r="AN183" s="290" t="b">
        <f t="shared" si="9"/>
        <v>0</v>
      </c>
    </row>
    <row r="184" spans="1:40" ht="15.75" customHeight="1">
      <c r="A184" s="79"/>
      <c r="B184" s="85"/>
      <c r="C184" s="79"/>
      <c r="D184" s="132"/>
      <c r="E184" s="132"/>
      <c r="F184" s="85"/>
      <c r="G184" s="85" t="str">
        <f>+IFERROR(VLOOKUP(F184,Listas!$B:$C,2,0),"")</f>
        <v/>
      </c>
      <c r="H184" s="85"/>
      <c r="I184" s="85"/>
      <c r="J184" s="85"/>
      <c r="K184" s="79"/>
      <c r="L184" s="79"/>
      <c r="M184" s="82"/>
      <c r="N184" s="79"/>
      <c r="O184" s="132"/>
      <c r="P184" s="80"/>
      <c r="Q184" s="85"/>
      <c r="R184" s="85"/>
      <c r="S184" s="85"/>
      <c r="T184" s="85"/>
      <c r="U184" s="79"/>
      <c r="V184" s="85"/>
      <c r="W184" s="79"/>
      <c r="X184" s="86" t="str">
        <f t="shared" si="0"/>
        <v/>
      </c>
      <c r="Y184" s="87"/>
      <c r="Z184" s="88"/>
      <c r="AA184" s="223" t="str">
        <f t="shared" si="1"/>
        <v/>
      </c>
      <c r="AB184" s="85"/>
      <c r="AC184" s="85"/>
      <c r="AD184" s="85"/>
      <c r="AE184" s="85"/>
      <c r="AF184" s="90" t="str">
        <f t="shared" si="2"/>
        <v/>
      </c>
      <c r="AG184" s="91" t="str">
        <f t="shared" si="3"/>
        <v/>
      </c>
      <c r="AH184" s="92" t="str">
        <f t="shared" si="4"/>
        <v/>
      </c>
      <c r="AI184" s="93" t="str">
        <f t="shared" si="5"/>
        <v/>
      </c>
      <c r="AJ184" s="93" t="str">
        <f t="shared" si="6"/>
        <v/>
      </c>
      <c r="AK184" s="296" t="str">
        <f t="shared" si="7"/>
        <v/>
      </c>
      <c r="AL184" s="99" t="str">
        <f t="shared" si="8"/>
        <v/>
      </c>
      <c r="AN184" s="290" t="b">
        <f t="shared" si="9"/>
        <v>0</v>
      </c>
    </row>
    <row r="185" spans="1:40" ht="15.75" customHeight="1">
      <c r="A185" s="79"/>
      <c r="B185" s="85"/>
      <c r="C185" s="79"/>
      <c r="D185" s="132"/>
      <c r="E185" s="132"/>
      <c r="F185" s="85"/>
      <c r="G185" s="85" t="str">
        <f>+IFERROR(VLOOKUP(F185,Listas!$B:$C,2,0),"")</f>
        <v/>
      </c>
      <c r="H185" s="85"/>
      <c r="I185" s="85"/>
      <c r="J185" s="85"/>
      <c r="K185" s="79"/>
      <c r="L185" s="79"/>
      <c r="M185" s="82"/>
      <c r="N185" s="79"/>
      <c r="O185" s="132"/>
      <c r="P185" s="80"/>
      <c r="Q185" s="85"/>
      <c r="R185" s="85"/>
      <c r="S185" s="85"/>
      <c r="T185" s="85"/>
      <c r="U185" s="79"/>
      <c r="V185" s="85"/>
      <c r="W185" s="79"/>
      <c r="X185" s="86" t="str">
        <f t="shared" si="0"/>
        <v/>
      </c>
      <c r="Y185" s="87"/>
      <c r="Z185" s="88"/>
      <c r="AA185" s="223" t="str">
        <f t="shared" si="1"/>
        <v/>
      </c>
      <c r="AB185" s="85"/>
      <c r="AC185" s="85"/>
      <c r="AD185" s="85"/>
      <c r="AE185" s="85"/>
      <c r="AF185" s="90" t="str">
        <f t="shared" si="2"/>
        <v/>
      </c>
      <c r="AG185" s="91" t="str">
        <f t="shared" si="3"/>
        <v/>
      </c>
      <c r="AH185" s="92" t="str">
        <f t="shared" si="4"/>
        <v/>
      </c>
      <c r="AI185" s="93" t="str">
        <f t="shared" si="5"/>
        <v/>
      </c>
      <c r="AJ185" s="93" t="str">
        <f t="shared" si="6"/>
        <v/>
      </c>
      <c r="AK185" s="296" t="str">
        <f t="shared" si="7"/>
        <v/>
      </c>
      <c r="AL185" s="99" t="str">
        <f t="shared" si="8"/>
        <v/>
      </c>
      <c r="AN185" s="290" t="b">
        <f t="shared" si="9"/>
        <v>0</v>
      </c>
    </row>
    <row r="186" spans="1:40" ht="15.75" customHeight="1">
      <c r="A186" s="79"/>
      <c r="B186" s="85"/>
      <c r="C186" s="79"/>
      <c r="D186" s="132"/>
      <c r="E186" s="132"/>
      <c r="F186" s="85"/>
      <c r="G186" s="85" t="str">
        <f>+IFERROR(VLOOKUP(F186,Listas!$B:$C,2,0),"")</f>
        <v/>
      </c>
      <c r="H186" s="85"/>
      <c r="I186" s="85"/>
      <c r="J186" s="85"/>
      <c r="K186" s="79"/>
      <c r="L186" s="79"/>
      <c r="M186" s="82"/>
      <c r="N186" s="79"/>
      <c r="O186" s="132"/>
      <c r="P186" s="80"/>
      <c r="Q186" s="85"/>
      <c r="R186" s="85"/>
      <c r="S186" s="85"/>
      <c r="T186" s="85"/>
      <c r="U186" s="79"/>
      <c r="V186" s="85"/>
      <c r="W186" s="79"/>
      <c r="X186" s="86" t="str">
        <f t="shared" si="0"/>
        <v/>
      </c>
      <c r="Y186" s="87"/>
      <c r="Z186" s="88"/>
      <c r="AA186" s="223" t="str">
        <f t="shared" si="1"/>
        <v/>
      </c>
      <c r="AB186" s="85"/>
      <c r="AC186" s="85"/>
      <c r="AD186" s="85"/>
      <c r="AE186" s="85"/>
      <c r="AF186" s="90" t="str">
        <f t="shared" si="2"/>
        <v/>
      </c>
      <c r="AG186" s="91" t="str">
        <f t="shared" si="3"/>
        <v/>
      </c>
      <c r="AH186" s="92" t="str">
        <f t="shared" si="4"/>
        <v/>
      </c>
      <c r="AI186" s="93" t="str">
        <f t="shared" si="5"/>
        <v/>
      </c>
      <c r="AJ186" s="93" t="str">
        <f t="shared" si="6"/>
        <v/>
      </c>
      <c r="AK186" s="296" t="str">
        <f t="shared" si="7"/>
        <v/>
      </c>
      <c r="AL186" s="99" t="str">
        <f t="shared" si="8"/>
        <v/>
      </c>
      <c r="AN186" s="290" t="b">
        <f t="shared" si="9"/>
        <v>0</v>
      </c>
    </row>
    <row r="187" spans="1:40" ht="15.75" customHeight="1">
      <c r="A187" s="79"/>
      <c r="B187" s="85"/>
      <c r="C187" s="79"/>
      <c r="D187" s="132"/>
      <c r="E187" s="132"/>
      <c r="F187" s="85"/>
      <c r="G187" s="85" t="str">
        <f>+IFERROR(VLOOKUP(F187,Listas!$B:$C,2,0),"")</f>
        <v/>
      </c>
      <c r="H187" s="85"/>
      <c r="I187" s="85"/>
      <c r="J187" s="85"/>
      <c r="K187" s="79"/>
      <c r="L187" s="79"/>
      <c r="M187" s="82"/>
      <c r="N187" s="79"/>
      <c r="O187" s="132"/>
      <c r="P187" s="80"/>
      <c r="Q187" s="85"/>
      <c r="R187" s="85"/>
      <c r="S187" s="85"/>
      <c r="T187" s="85"/>
      <c r="U187" s="79"/>
      <c r="V187" s="85"/>
      <c r="W187" s="79"/>
      <c r="X187" s="86" t="str">
        <f t="shared" si="0"/>
        <v/>
      </c>
      <c r="Y187" s="87"/>
      <c r="Z187" s="88"/>
      <c r="AA187" s="223" t="str">
        <f t="shared" si="1"/>
        <v/>
      </c>
      <c r="AB187" s="85"/>
      <c r="AC187" s="85"/>
      <c r="AD187" s="85"/>
      <c r="AE187" s="85"/>
      <c r="AF187" s="90" t="str">
        <f t="shared" si="2"/>
        <v/>
      </c>
      <c r="AG187" s="91" t="str">
        <f t="shared" si="3"/>
        <v/>
      </c>
      <c r="AH187" s="92" t="str">
        <f t="shared" si="4"/>
        <v/>
      </c>
      <c r="AI187" s="93" t="str">
        <f t="shared" si="5"/>
        <v/>
      </c>
      <c r="AJ187" s="93" t="str">
        <f t="shared" si="6"/>
        <v/>
      </c>
      <c r="AK187" s="296" t="str">
        <f t="shared" si="7"/>
        <v/>
      </c>
      <c r="AL187" s="99" t="str">
        <f t="shared" si="8"/>
        <v/>
      </c>
      <c r="AN187" s="290" t="b">
        <f t="shared" si="9"/>
        <v>0</v>
      </c>
    </row>
    <row r="188" spans="1:40" ht="15.75" customHeight="1">
      <c r="A188" s="79"/>
      <c r="B188" s="85"/>
      <c r="C188" s="79"/>
      <c r="D188" s="132"/>
      <c r="E188" s="132"/>
      <c r="F188" s="85"/>
      <c r="G188" s="85" t="str">
        <f>+IFERROR(VLOOKUP(F188,Listas!$B:$C,2,0),"")</f>
        <v/>
      </c>
      <c r="H188" s="85"/>
      <c r="I188" s="85"/>
      <c r="J188" s="85"/>
      <c r="K188" s="79"/>
      <c r="L188" s="79"/>
      <c r="M188" s="82"/>
      <c r="N188" s="79"/>
      <c r="O188" s="132"/>
      <c r="P188" s="80"/>
      <c r="Q188" s="85"/>
      <c r="R188" s="85"/>
      <c r="S188" s="85"/>
      <c r="T188" s="85"/>
      <c r="U188" s="79"/>
      <c r="V188" s="85"/>
      <c r="W188" s="79"/>
      <c r="X188" s="86" t="str">
        <f t="shared" si="0"/>
        <v/>
      </c>
      <c r="Y188" s="87"/>
      <c r="Z188" s="88"/>
      <c r="AA188" s="223" t="str">
        <f t="shared" si="1"/>
        <v/>
      </c>
      <c r="AB188" s="85"/>
      <c r="AC188" s="85"/>
      <c r="AD188" s="85"/>
      <c r="AE188" s="85"/>
      <c r="AF188" s="90" t="str">
        <f t="shared" si="2"/>
        <v/>
      </c>
      <c r="AG188" s="91" t="str">
        <f t="shared" si="3"/>
        <v/>
      </c>
      <c r="AH188" s="92" t="str">
        <f t="shared" si="4"/>
        <v/>
      </c>
      <c r="AI188" s="93" t="str">
        <f t="shared" si="5"/>
        <v/>
      </c>
      <c r="AJ188" s="93" t="str">
        <f t="shared" si="6"/>
        <v/>
      </c>
      <c r="AK188" s="296" t="str">
        <f t="shared" si="7"/>
        <v/>
      </c>
      <c r="AL188" s="99" t="str">
        <f t="shared" si="8"/>
        <v/>
      </c>
      <c r="AN188" s="290" t="b">
        <f t="shared" si="9"/>
        <v>0</v>
      </c>
    </row>
    <row r="189" spans="1:40" ht="15.75" customHeight="1">
      <c r="A189" s="79"/>
      <c r="B189" s="85"/>
      <c r="C189" s="79"/>
      <c r="D189" s="132"/>
      <c r="E189" s="132"/>
      <c r="F189" s="85"/>
      <c r="G189" s="85" t="str">
        <f>+IFERROR(VLOOKUP(F189,Listas!$B:$C,2,0),"")</f>
        <v/>
      </c>
      <c r="H189" s="85"/>
      <c r="I189" s="85"/>
      <c r="J189" s="85"/>
      <c r="K189" s="79"/>
      <c r="L189" s="79"/>
      <c r="M189" s="82"/>
      <c r="N189" s="79"/>
      <c r="O189" s="132"/>
      <c r="P189" s="80"/>
      <c r="Q189" s="85"/>
      <c r="R189" s="85"/>
      <c r="S189" s="85"/>
      <c r="T189" s="85"/>
      <c r="U189" s="79"/>
      <c r="V189" s="85"/>
      <c r="W189" s="79"/>
      <c r="X189" s="86" t="str">
        <f t="shared" si="0"/>
        <v/>
      </c>
      <c r="Y189" s="87"/>
      <c r="Z189" s="88"/>
      <c r="AA189" s="223" t="str">
        <f t="shared" si="1"/>
        <v/>
      </c>
      <c r="AB189" s="85"/>
      <c r="AC189" s="85"/>
      <c r="AD189" s="85"/>
      <c r="AE189" s="85"/>
      <c r="AF189" s="90" t="str">
        <f t="shared" si="2"/>
        <v/>
      </c>
      <c r="AG189" s="91" t="str">
        <f t="shared" si="3"/>
        <v/>
      </c>
      <c r="AH189" s="92" t="str">
        <f t="shared" si="4"/>
        <v/>
      </c>
      <c r="AI189" s="93" t="str">
        <f t="shared" si="5"/>
        <v/>
      </c>
      <c r="AJ189" s="93" t="str">
        <f t="shared" si="6"/>
        <v/>
      </c>
      <c r="AK189" s="296" t="str">
        <f t="shared" si="7"/>
        <v/>
      </c>
      <c r="AL189" s="99" t="str">
        <f t="shared" si="8"/>
        <v/>
      </c>
      <c r="AN189" s="290" t="b">
        <f t="shared" si="9"/>
        <v>0</v>
      </c>
    </row>
    <row r="190" spans="1:40" ht="15.75" customHeight="1">
      <c r="A190" s="79"/>
      <c r="B190" s="85"/>
      <c r="C190" s="79"/>
      <c r="D190" s="132"/>
      <c r="E190" s="132"/>
      <c r="F190" s="85"/>
      <c r="G190" s="85" t="str">
        <f>+IFERROR(VLOOKUP(F190,Listas!$B:$C,2,0),"")</f>
        <v/>
      </c>
      <c r="H190" s="85"/>
      <c r="I190" s="85"/>
      <c r="J190" s="85"/>
      <c r="K190" s="79"/>
      <c r="L190" s="79"/>
      <c r="M190" s="82"/>
      <c r="N190" s="79"/>
      <c r="O190" s="132"/>
      <c r="P190" s="80"/>
      <c r="Q190" s="85"/>
      <c r="R190" s="85"/>
      <c r="S190" s="85"/>
      <c r="T190" s="85"/>
      <c r="U190" s="79"/>
      <c r="V190" s="85"/>
      <c r="W190" s="79"/>
      <c r="X190" s="86" t="str">
        <f t="shared" si="0"/>
        <v/>
      </c>
      <c r="Y190" s="87"/>
      <c r="Z190" s="88"/>
      <c r="AA190" s="223" t="str">
        <f t="shared" si="1"/>
        <v/>
      </c>
      <c r="AB190" s="85"/>
      <c r="AC190" s="85"/>
      <c r="AD190" s="85"/>
      <c r="AE190" s="85"/>
      <c r="AF190" s="90" t="str">
        <f t="shared" si="2"/>
        <v/>
      </c>
      <c r="AG190" s="91" t="str">
        <f t="shared" si="3"/>
        <v/>
      </c>
      <c r="AH190" s="92" t="str">
        <f t="shared" si="4"/>
        <v/>
      </c>
      <c r="AI190" s="93" t="str">
        <f t="shared" si="5"/>
        <v/>
      </c>
      <c r="AJ190" s="93" t="str">
        <f t="shared" si="6"/>
        <v/>
      </c>
      <c r="AK190" s="296" t="str">
        <f t="shared" si="7"/>
        <v/>
      </c>
      <c r="AL190" s="99" t="str">
        <f t="shared" si="8"/>
        <v/>
      </c>
      <c r="AN190" s="290" t="b">
        <f t="shared" si="9"/>
        <v>0</v>
      </c>
    </row>
    <row r="191" spans="1:40" ht="15.75" customHeight="1">
      <c r="A191" s="79"/>
      <c r="B191" s="85"/>
      <c r="C191" s="79"/>
      <c r="D191" s="132"/>
      <c r="E191" s="132"/>
      <c r="F191" s="85"/>
      <c r="G191" s="85" t="str">
        <f>+IFERROR(VLOOKUP(F191,Listas!$B:$C,2,0),"")</f>
        <v/>
      </c>
      <c r="H191" s="85"/>
      <c r="I191" s="85"/>
      <c r="J191" s="85"/>
      <c r="K191" s="79"/>
      <c r="L191" s="79"/>
      <c r="M191" s="82"/>
      <c r="N191" s="79"/>
      <c r="O191" s="132"/>
      <c r="P191" s="80"/>
      <c r="Q191" s="85"/>
      <c r="R191" s="85"/>
      <c r="S191" s="85"/>
      <c r="T191" s="85"/>
      <c r="U191" s="79"/>
      <c r="V191" s="85"/>
      <c r="W191" s="79"/>
      <c r="X191" s="86" t="str">
        <f t="shared" si="0"/>
        <v/>
      </c>
      <c r="Y191" s="87"/>
      <c r="Z191" s="88"/>
      <c r="AA191" s="223" t="str">
        <f t="shared" si="1"/>
        <v/>
      </c>
      <c r="AB191" s="85"/>
      <c r="AC191" s="85"/>
      <c r="AD191" s="85"/>
      <c r="AE191" s="85"/>
      <c r="AF191" s="90" t="str">
        <f t="shared" si="2"/>
        <v/>
      </c>
      <c r="AG191" s="91" t="str">
        <f t="shared" si="3"/>
        <v/>
      </c>
      <c r="AH191" s="92" t="str">
        <f t="shared" si="4"/>
        <v/>
      </c>
      <c r="AI191" s="93" t="str">
        <f t="shared" si="5"/>
        <v/>
      </c>
      <c r="AJ191" s="93" t="str">
        <f t="shared" si="6"/>
        <v/>
      </c>
      <c r="AK191" s="296" t="str">
        <f t="shared" si="7"/>
        <v/>
      </c>
      <c r="AL191" s="99" t="str">
        <f t="shared" si="8"/>
        <v/>
      </c>
      <c r="AN191" s="290" t="b">
        <f t="shared" si="9"/>
        <v>0</v>
      </c>
    </row>
    <row r="192" spans="1:40" ht="15.75" customHeight="1">
      <c r="A192" s="79"/>
      <c r="B192" s="85"/>
      <c r="C192" s="79"/>
      <c r="D192" s="132"/>
      <c r="E192" s="132"/>
      <c r="F192" s="85"/>
      <c r="G192" s="85" t="str">
        <f>+IFERROR(VLOOKUP(F192,Listas!$B:$C,2,0),"")</f>
        <v/>
      </c>
      <c r="H192" s="85"/>
      <c r="I192" s="85"/>
      <c r="J192" s="85"/>
      <c r="K192" s="79"/>
      <c r="L192" s="79"/>
      <c r="M192" s="82"/>
      <c r="N192" s="79"/>
      <c r="O192" s="132"/>
      <c r="P192" s="80"/>
      <c r="Q192" s="85"/>
      <c r="R192" s="85"/>
      <c r="S192" s="85"/>
      <c r="T192" s="85"/>
      <c r="U192" s="79"/>
      <c r="V192" s="85"/>
      <c r="W192" s="79"/>
      <c r="X192" s="86" t="str">
        <f t="shared" si="0"/>
        <v/>
      </c>
      <c r="Y192" s="87"/>
      <c r="Z192" s="88"/>
      <c r="AA192" s="223" t="str">
        <f t="shared" si="1"/>
        <v/>
      </c>
      <c r="AB192" s="85"/>
      <c r="AC192" s="85"/>
      <c r="AD192" s="85"/>
      <c r="AE192" s="85"/>
      <c r="AF192" s="90" t="str">
        <f t="shared" si="2"/>
        <v/>
      </c>
      <c r="AG192" s="91" t="str">
        <f t="shared" si="3"/>
        <v/>
      </c>
      <c r="AH192" s="92" t="str">
        <f t="shared" si="4"/>
        <v/>
      </c>
      <c r="AI192" s="93" t="str">
        <f t="shared" si="5"/>
        <v/>
      </c>
      <c r="AJ192" s="93" t="str">
        <f t="shared" si="6"/>
        <v/>
      </c>
      <c r="AK192" s="296" t="str">
        <f t="shared" si="7"/>
        <v/>
      </c>
      <c r="AL192" s="99" t="str">
        <f t="shared" si="8"/>
        <v/>
      </c>
      <c r="AN192" s="290" t="b">
        <f t="shared" si="9"/>
        <v>0</v>
      </c>
    </row>
    <row r="193" spans="1:40" ht="15.75" customHeight="1">
      <c r="A193" s="79"/>
      <c r="B193" s="85"/>
      <c r="C193" s="79"/>
      <c r="D193" s="132"/>
      <c r="E193" s="132"/>
      <c r="F193" s="85"/>
      <c r="G193" s="85" t="str">
        <f>+IFERROR(VLOOKUP(F193,Listas!$B:$C,2,0),"")</f>
        <v/>
      </c>
      <c r="H193" s="85"/>
      <c r="I193" s="85"/>
      <c r="J193" s="85"/>
      <c r="K193" s="79"/>
      <c r="L193" s="79"/>
      <c r="M193" s="82"/>
      <c r="N193" s="79"/>
      <c r="O193" s="132"/>
      <c r="P193" s="80"/>
      <c r="Q193" s="85"/>
      <c r="R193" s="85"/>
      <c r="S193" s="85"/>
      <c r="T193" s="85"/>
      <c r="U193" s="79"/>
      <c r="V193" s="85"/>
      <c r="W193" s="79"/>
      <c r="X193" s="86" t="str">
        <f t="shared" si="0"/>
        <v/>
      </c>
      <c r="Y193" s="87"/>
      <c r="Z193" s="88"/>
      <c r="AA193" s="223" t="str">
        <f t="shared" si="1"/>
        <v/>
      </c>
      <c r="AB193" s="85"/>
      <c r="AC193" s="85"/>
      <c r="AD193" s="85"/>
      <c r="AE193" s="85"/>
      <c r="AF193" s="90" t="str">
        <f t="shared" si="2"/>
        <v/>
      </c>
      <c r="AG193" s="91" t="str">
        <f t="shared" si="3"/>
        <v/>
      </c>
      <c r="AH193" s="92" t="str">
        <f t="shared" si="4"/>
        <v/>
      </c>
      <c r="AI193" s="93" t="str">
        <f t="shared" si="5"/>
        <v/>
      </c>
      <c r="AJ193" s="93" t="str">
        <f t="shared" si="6"/>
        <v/>
      </c>
      <c r="AK193" s="296" t="str">
        <f t="shared" si="7"/>
        <v/>
      </c>
      <c r="AL193" s="99" t="str">
        <f t="shared" si="8"/>
        <v/>
      </c>
      <c r="AN193" s="290" t="b">
        <f t="shared" si="9"/>
        <v>0</v>
      </c>
    </row>
    <row r="194" spans="1:40" ht="15.75" customHeight="1">
      <c r="A194" s="79"/>
      <c r="B194" s="85"/>
      <c r="C194" s="79"/>
      <c r="D194" s="132"/>
      <c r="E194" s="132"/>
      <c r="F194" s="85"/>
      <c r="G194" s="85" t="str">
        <f>+IFERROR(VLOOKUP(F194,Listas!$B:$C,2,0),"")</f>
        <v/>
      </c>
      <c r="H194" s="85"/>
      <c r="I194" s="85"/>
      <c r="J194" s="85"/>
      <c r="K194" s="79"/>
      <c r="L194" s="79"/>
      <c r="M194" s="82"/>
      <c r="N194" s="79"/>
      <c r="O194" s="132"/>
      <c r="P194" s="80"/>
      <c r="Q194" s="85"/>
      <c r="R194" s="85"/>
      <c r="S194" s="85"/>
      <c r="T194" s="85"/>
      <c r="U194" s="79"/>
      <c r="V194" s="85"/>
      <c r="W194" s="79"/>
      <c r="X194" s="86" t="str">
        <f t="shared" si="0"/>
        <v/>
      </c>
      <c r="Y194" s="87"/>
      <c r="Z194" s="88"/>
      <c r="AA194" s="223" t="str">
        <f t="shared" si="1"/>
        <v/>
      </c>
      <c r="AB194" s="85"/>
      <c r="AC194" s="85"/>
      <c r="AD194" s="85"/>
      <c r="AE194" s="85"/>
      <c r="AF194" s="90" t="str">
        <f t="shared" si="2"/>
        <v/>
      </c>
      <c r="AG194" s="91" t="str">
        <f t="shared" si="3"/>
        <v/>
      </c>
      <c r="AH194" s="92" t="str">
        <f t="shared" si="4"/>
        <v/>
      </c>
      <c r="AI194" s="93" t="str">
        <f t="shared" si="5"/>
        <v/>
      </c>
      <c r="AJ194" s="93" t="str">
        <f t="shared" si="6"/>
        <v/>
      </c>
      <c r="AK194" s="296" t="str">
        <f t="shared" si="7"/>
        <v/>
      </c>
      <c r="AL194" s="99" t="str">
        <f t="shared" si="8"/>
        <v/>
      </c>
      <c r="AN194" s="290" t="b">
        <f t="shared" si="9"/>
        <v>0</v>
      </c>
    </row>
    <row r="195" spans="1:40" ht="15.75" customHeight="1">
      <c r="A195" s="79"/>
      <c r="B195" s="85"/>
      <c r="C195" s="79"/>
      <c r="D195" s="132"/>
      <c r="E195" s="132"/>
      <c r="F195" s="85"/>
      <c r="G195" s="85" t="str">
        <f>+IFERROR(VLOOKUP(F195,Listas!$B:$C,2,0),"")</f>
        <v/>
      </c>
      <c r="H195" s="85"/>
      <c r="I195" s="85"/>
      <c r="J195" s="85"/>
      <c r="K195" s="79"/>
      <c r="L195" s="79"/>
      <c r="M195" s="82"/>
      <c r="N195" s="79"/>
      <c r="O195" s="132"/>
      <c r="P195" s="80"/>
      <c r="Q195" s="85"/>
      <c r="R195" s="85"/>
      <c r="S195" s="85"/>
      <c r="T195" s="85"/>
      <c r="U195" s="79"/>
      <c r="V195" s="85"/>
      <c r="W195" s="79"/>
      <c r="X195" s="86" t="str">
        <f t="shared" si="0"/>
        <v/>
      </c>
      <c r="Y195" s="87"/>
      <c r="Z195" s="88"/>
      <c r="AA195" s="223" t="str">
        <f t="shared" si="1"/>
        <v/>
      </c>
      <c r="AB195" s="85"/>
      <c r="AC195" s="85"/>
      <c r="AD195" s="85"/>
      <c r="AE195" s="85"/>
      <c r="AF195" s="90" t="str">
        <f t="shared" si="2"/>
        <v/>
      </c>
      <c r="AG195" s="91" t="str">
        <f t="shared" si="3"/>
        <v/>
      </c>
      <c r="AH195" s="92" t="str">
        <f t="shared" si="4"/>
        <v/>
      </c>
      <c r="AI195" s="93" t="str">
        <f t="shared" si="5"/>
        <v/>
      </c>
      <c r="AJ195" s="93" t="str">
        <f t="shared" si="6"/>
        <v/>
      </c>
      <c r="AK195" s="296" t="str">
        <f t="shared" si="7"/>
        <v/>
      </c>
      <c r="AL195" s="99" t="str">
        <f t="shared" si="8"/>
        <v/>
      </c>
      <c r="AN195" s="290" t="b">
        <f t="shared" si="9"/>
        <v>0</v>
      </c>
    </row>
    <row r="196" spans="1:40" ht="15.75" customHeight="1">
      <c r="A196" s="79"/>
      <c r="B196" s="85"/>
      <c r="C196" s="79"/>
      <c r="D196" s="132"/>
      <c r="E196" s="132"/>
      <c r="F196" s="85"/>
      <c r="G196" s="85" t="str">
        <f>+IFERROR(VLOOKUP(F196,Listas!$B:$C,2,0),"")</f>
        <v/>
      </c>
      <c r="H196" s="85"/>
      <c r="I196" s="85"/>
      <c r="J196" s="85"/>
      <c r="K196" s="79"/>
      <c r="L196" s="79"/>
      <c r="M196" s="82"/>
      <c r="N196" s="79"/>
      <c r="O196" s="132"/>
      <c r="P196" s="80"/>
      <c r="Q196" s="85"/>
      <c r="R196" s="85"/>
      <c r="S196" s="85"/>
      <c r="T196" s="85"/>
      <c r="U196" s="79"/>
      <c r="V196" s="85"/>
      <c r="W196" s="79"/>
      <c r="X196" s="86" t="str">
        <f t="shared" si="0"/>
        <v/>
      </c>
      <c r="Y196" s="87"/>
      <c r="Z196" s="88"/>
      <c r="AA196" s="223" t="str">
        <f t="shared" si="1"/>
        <v/>
      </c>
      <c r="AB196" s="85"/>
      <c r="AC196" s="85"/>
      <c r="AD196" s="85"/>
      <c r="AE196" s="85"/>
      <c r="AF196" s="90" t="str">
        <f t="shared" si="2"/>
        <v/>
      </c>
      <c r="AG196" s="91" t="str">
        <f t="shared" si="3"/>
        <v/>
      </c>
      <c r="AH196" s="92" t="str">
        <f t="shared" si="4"/>
        <v/>
      </c>
      <c r="AI196" s="93" t="str">
        <f t="shared" si="5"/>
        <v/>
      </c>
      <c r="AJ196" s="93" t="str">
        <f t="shared" si="6"/>
        <v/>
      </c>
      <c r="AK196" s="296" t="str">
        <f t="shared" si="7"/>
        <v/>
      </c>
      <c r="AL196" s="99" t="str">
        <f t="shared" si="8"/>
        <v/>
      </c>
      <c r="AN196" s="290" t="b">
        <f t="shared" si="9"/>
        <v>0</v>
      </c>
    </row>
    <row r="197" spans="1:40" ht="15.75" customHeight="1">
      <c r="A197" s="79"/>
      <c r="B197" s="85"/>
      <c r="C197" s="79"/>
      <c r="D197" s="132"/>
      <c r="E197" s="132"/>
      <c r="F197" s="85"/>
      <c r="G197" s="85" t="str">
        <f>+IFERROR(VLOOKUP(F197,Listas!$B:$C,2,0),"")</f>
        <v/>
      </c>
      <c r="H197" s="85"/>
      <c r="I197" s="85"/>
      <c r="J197" s="85"/>
      <c r="K197" s="79"/>
      <c r="L197" s="79"/>
      <c r="M197" s="82"/>
      <c r="N197" s="79"/>
      <c r="O197" s="132"/>
      <c r="P197" s="80"/>
      <c r="Q197" s="85"/>
      <c r="R197" s="85"/>
      <c r="S197" s="85"/>
      <c r="T197" s="85"/>
      <c r="U197" s="79"/>
      <c r="V197" s="85"/>
      <c r="W197" s="79"/>
      <c r="X197" s="86" t="str">
        <f t="shared" si="0"/>
        <v/>
      </c>
      <c r="Y197" s="87"/>
      <c r="Z197" s="88"/>
      <c r="AA197" s="223" t="str">
        <f t="shared" si="1"/>
        <v/>
      </c>
      <c r="AB197" s="85"/>
      <c r="AC197" s="85"/>
      <c r="AD197" s="85"/>
      <c r="AE197" s="85"/>
      <c r="AF197" s="90" t="str">
        <f t="shared" si="2"/>
        <v/>
      </c>
      <c r="AG197" s="91" t="str">
        <f t="shared" si="3"/>
        <v/>
      </c>
      <c r="AH197" s="92" t="str">
        <f t="shared" si="4"/>
        <v/>
      </c>
      <c r="AI197" s="93" t="str">
        <f t="shared" si="5"/>
        <v/>
      </c>
      <c r="AJ197" s="93" t="str">
        <f t="shared" si="6"/>
        <v/>
      </c>
      <c r="AK197" s="296" t="str">
        <f t="shared" si="7"/>
        <v/>
      </c>
      <c r="AL197" s="99" t="str">
        <f t="shared" si="8"/>
        <v/>
      </c>
      <c r="AN197" s="290" t="b">
        <f t="shared" si="9"/>
        <v>0</v>
      </c>
    </row>
    <row r="198" spans="1:40" ht="15.75" customHeight="1">
      <c r="A198" s="79"/>
      <c r="B198" s="85"/>
      <c r="C198" s="79"/>
      <c r="D198" s="132"/>
      <c r="E198" s="132"/>
      <c r="F198" s="85"/>
      <c r="G198" s="85" t="str">
        <f>+IFERROR(VLOOKUP(F198,Listas!$B:$C,2,0),"")</f>
        <v/>
      </c>
      <c r="H198" s="85"/>
      <c r="I198" s="85"/>
      <c r="J198" s="85"/>
      <c r="K198" s="79"/>
      <c r="L198" s="79"/>
      <c r="M198" s="82"/>
      <c r="N198" s="79"/>
      <c r="O198" s="132"/>
      <c r="P198" s="80"/>
      <c r="Q198" s="85"/>
      <c r="R198" s="85"/>
      <c r="S198" s="85"/>
      <c r="T198" s="85"/>
      <c r="U198" s="79"/>
      <c r="V198" s="85"/>
      <c r="W198" s="79"/>
      <c r="X198" s="86" t="str">
        <f t="shared" si="0"/>
        <v/>
      </c>
      <c r="Y198" s="87"/>
      <c r="Z198" s="88"/>
      <c r="AA198" s="223" t="str">
        <f t="shared" si="1"/>
        <v/>
      </c>
      <c r="AB198" s="85"/>
      <c r="AC198" s="85"/>
      <c r="AD198" s="85"/>
      <c r="AE198" s="85"/>
      <c r="AF198" s="90" t="str">
        <f t="shared" si="2"/>
        <v/>
      </c>
      <c r="AG198" s="91" t="str">
        <f t="shared" si="3"/>
        <v/>
      </c>
      <c r="AH198" s="92" t="str">
        <f t="shared" si="4"/>
        <v/>
      </c>
      <c r="AI198" s="93" t="str">
        <f t="shared" si="5"/>
        <v/>
      </c>
      <c r="AJ198" s="93" t="str">
        <f t="shared" si="6"/>
        <v/>
      </c>
      <c r="AK198" s="296" t="str">
        <f t="shared" si="7"/>
        <v/>
      </c>
      <c r="AL198" s="99" t="str">
        <f t="shared" si="8"/>
        <v/>
      </c>
      <c r="AN198" s="290" t="b">
        <f t="shared" si="9"/>
        <v>0</v>
      </c>
    </row>
    <row r="199" spans="1:40" ht="15.75" customHeight="1">
      <c r="A199" s="79"/>
      <c r="B199" s="85"/>
      <c r="C199" s="79"/>
      <c r="D199" s="132"/>
      <c r="E199" s="132"/>
      <c r="F199" s="85"/>
      <c r="G199" s="85" t="str">
        <f>+IFERROR(VLOOKUP(F199,Listas!$B:$C,2,0),"")</f>
        <v/>
      </c>
      <c r="H199" s="85"/>
      <c r="I199" s="85"/>
      <c r="J199" s="85"/>
      <c r="K199" s="79"/>
      <c r="L199" s="79"/>
      <c r="M199" s="82"/>
      <c r="N199" s="79"/>
      <c r="O199" s="132"/>
      <c r="P199" s="80"/>
      <c r="Q199" s="85"/>
      <c r="R199" s="85"/>
      <c r="S199" s="85"/>
      <c r="T199" s="85"/>
      <c r="U199" s="79"/>
      <c r="V199" s="85"/>
      <c r="W199" s="79"/>
      <c r="X199" s="86" t="str">
        <f t="shared" si="0"/>
        <v/>
      </c>
      <c r="Y199" s="87"/>
      <c r="Z199" s="88"/>
      <c r="AA199" s="223" t="str">
        <f t="shared" si="1"/>
        <v/>
      </c>
      <c r="AB199" s="85"/>
      <c r="AC199" s="85"/>
      <c r="AD199" s="85"/>
      <c r="AE199" s="85"/>
      <c r="AF199" s="90" t="str">
        <f t="shared" si="2"/>
        <v/>
      </c>
      <c r="AG199" s="91" t="str">
        <f t="shared" si="3"/>
        <v/>
      </c>
      <c r="AH199" s="92" t="str">
        <f t="shared" si="4"/>
        <v/>
      </c>
      <c r="AI199" s="93" t="str">
        <f t="shared" si="5"/>
        <v/>
      </c>
      <c r="AJ199" s="93" t="str">
        <f t="shared" si="6"/>
        <v/>
      </c>
      <c r="AK199" s="296" t="str">
        <f t="shared" si="7"/>
        <v/>
      </c>
      <c r="AL199" s="99" t="str">
        <f t="shared" si="8"/>
        <v/>
      </c>
      <c r="AN199" s="290" t="b">
        <f t="shared" si="9"/>
        <v>0</v>
      </c>
    </row>
    <row r="200" spans="1:40" ht="15.75" customHeight="1">
      <c r="A200" s="79"/>
      <c r="B200" s="85"/>
      <c r="C200" s="79"/>
      <c r="D200" s="132"/>
      <c r="E200" s="132"/>
      <c r="F200" s="85"/>
      <c r="G200" s="85" t="str">
        <f>+IFERROR(VLOOKUP(F200,Listas!$B:$C,2,0),"")</f>
        <v/>
      </c>
      <c r="H200" s="85"/>
      <c r="I200" s="85"/>
      <c r="J200" s="85"/>
      <c r="K200" s="79"/>
      <c r="L200" s="79"/>
      <c r="M200" s="82"/>
      <c r="N200" s="79"/>
      <c r="O200" s="132"/>
      <c r="P200" s="80"/>
      <c r="Q200" s="85"/>
      <c r="R200" s="85"/>
      <c r="S200" s="85"/>
      <c r="T200" s="85"/>
      <c r="U200" s="79"/>
      <c r="V200" s="85"/>
      <c r="W200" s="79"/>
      <c r="X200" s="86" t="str">
        <f t="shared" si="0"/>
        <v/>
      </c>
      <c r="Y200" s="87"/>
      <c r="Z200" s="88"/>
      <c r="AA200" s="223" t="str">
        <f t="shared" si="1"/>
        <v/>
      </c>
      <c r="AB200" s="85"/>
      <c r="AC200" s="85"/>
      <c r="AD200" s="85"/>
      <c r="AE200" s="85"/>
      <c r="AF200" s="90" t="str">
        <f t="shared" si="2"/>
        <v/>
      </c>
      <c r="AG200" s="91" t="str">
        <f t="shared" si="3"/>
        <v/>
      </c>
      <c r="AH200" s="92" t="str">
        <f t="shared" si="4"/>
        <v/>
      </c>
      <c r="AI200" s="93" t="str">
        <f t="shared" si="5"/>
        <v/>
      </c>
      <c r="AJ200" s="93" t="str">
        <f t="shared" si="6"/>
        <v/>
      </c>
      <c r="AK200" s="296" t="str">
        <f t="shared" si="7"/>
        <v/>
      </c>
      <c r="AL200" s="99" t="str">
        <f t="shared" si="8"/>
        <v/>
      </c>
      <c r="AN200" s="290" t="b">
        <f t="shared" si="9"/>
        <v>0</v>
      </c>
    </row>
    <row r="201" spans="1:40" ht="14.25" customHeight="1">
      <c r="A201" s="79"/>
      <c r="B201" s="85"/>
      <c r="C201" s="79"/>
      <c r="D201" s="132"/>
      <c r="E201" s="132"/>
      <c r="F201" s="85"/>
      <c r="G201" s="85" t="str">
        <f>+IFERROR(VLOOKUP(F201,Listas!$B:$C,2,0),"")</f>
        <v/>
      </c>
      <c r="H201" s="85"/>
      <c r="I201" s="85"/>
      <c r="J201" s="85"/>
      <c r="K201" s="79"/>
      <c r="L201" s="79"/>
      <c r="M201" s="82"/>
      <c r="N201" s="79"/>
      <c r="O201" s="132"/>
      <c r="P201" s="80"/>
      <c r="Q201" s="85"/>
      <c r="R201" s="85"/>
      <c r="S201" s="85"/>
      <c r="T201" s="85"/>
      <c r="U201" s="79"/>
      <c r="V201" s="85"/>
      <c r="W201" s="79"/>
      <c r="X201" s="86" t="str">
        <f t="shared" si="0"/>
        <v/>
      </c>
      <c r="Y201" s="87"/>
      <c r="Z201" s="88"/>
      <c r="AA201" s="223" t="str">
        <f t="shared" si="1"/>
        <v/>
      </c>
      <c r="AB201" s="85"/>
      <c r="AC201" s="85"/>
      <c r="AD201" s="85"/>
      <c r="AE201" s="85"/>
      <c r="AF201" s="90" t="str">
        <f t="shared" si="2"/>
        <v/>
      </c>
      <c r="AG201" s="91" t="str">
        <f t="shared" si="3"/>
        <v/>
      </c>
      <c r="AH201" s="92" t="str">
        <f t="shared" si="4"/>
        <v/>
      </c>
      <c r="AI201" s="93" t="str">
        <f t="shared" si="5"/>
        <v/>
      </c>
      <c r="AJ201" s="93" t="str">
        <f t="shared" si="6"/>
        <v/>
      </c>
      <c r="AK201" s="296" t="str">
        <f t="shared" si="7"/>
        <v/>
      </c>
      <c r="AL201" s="99" t="str">
        <f t="shared" si="8"/>
        <v/>
      </c>
      <c r="AN201" s="290" t="b">
        <f t="shared" si="9"/>
        <v>0</v>
      </c>
    </row>
    <row r="202" spans="1:40" ht="14.25" customHeight="1">
      <c r="A202" s="79"/>
      <c r="B202" s="85"/>
      <c r="C202" s="79"/>
      <c r="D202" s="132"/>
      <c r="E202" s="132"/>
      <c r="F202" s="85"/>
      <c r="G202" s="85" t="str">
        <f>+IFERROR(VLOOKUP(F202,Listas!$B:$C,2,0),"")</f>
        <v/>
      </c>
      <c r="H202" s="85"/>
      <c r="I202" s="85"/>
      <c r="J202" s="85"/>
      <c r="K202" s="79"/>
      <c r="L202" s="79"/>
      <c r="M202" s="82"/>
      <c r="N202" s="79"/>
      <c r="O202" s="132"/>
      <c r="P202" s="80"/>
      <c r="Q202" s="85"/>
      <c r="R202" s="85"/>
      <c r="S202" s="85"/>
      <c r="T202" s="85"/>
      <c r="U202" s="79"/>
      <c r="V202" s="85"/>
      <c r="W202" s="79"/>
      <c r="X202" s="86" t="str">
        <f t="shared" si="0"/>
        <v/>
      </c>
      <c r="Y202" s="87"/>
      <c r="Z202" s="88"/>
      <c r="AA202" s="223" t="str">
        <f t="shared" si="1"/>
        <v/>
      </c>
      <c r="AB202" s="85"/>
      <c r="AC202" s="85"/>
      <c r="AD202" s="85"/>
      <c r="AE202" s="85"/>
      <c r="AF202" s="90" t="str">
        <f t="shared" si="2"/>
        <v/>
      </c>
      <c r="AG202" s="91" t="str">
        <f t="shared" si="3"/>
        <v/>
      </c>
      <c r="AH202" s="92" t="str">
        <f t="shared" si="4"/>
        <v/>
      </c>
      <c r="AI202" s="93" t="str">
        <f t="shared" si="5"/>
        <v/>
      </c>
      <c r="AJ202" s="93" t="str">
        <f t="shared" si="6"/>
        <v/>
      </c>
      <c r="AK202" s="296" t="str">
        <f t="shared" si="7"/>
        <v/>
      </c>
      <c r="AL202" s="99" t="str">
        <f t="shared" si="8"/>
        <v/>
      </c>
      <c r="AN202" s="290" t="b">
        <f t="shared" si="9"/>
        <v>0</v>
      </c>
    </row>
    <row r="203" spans="1:40" ht="14.25" customHeight="1">
      <c r="A203" s="79"/>
      <c r="B203" s="85"/>
      <c r="C203" s="79"/>
      <c r="D203" s="132"/>
      <c r="E203" s="132"/>
      <c r="F203" s="85"/>
      <c r="G203" s="85" t="str">
        <f>+IFERROR(VLOOKUP(F203,Listas!$B:$C,2,0),"")</f>
        <v/>
      </c>
      <c r="H203" s="85"/>
      <c r="I203" s="85"/>
      <c r="J203" s="85"/>
      <c r="K203" s="79"/>
      <c r="L203" s="79"/>
      <c r="M203" s="82"/>
      <c r="N203" s="79"/>
      <c r="O203" s="132"/>
      <c r="P203" s="80"/>
      <c r="Q203" s="85"/>
      <c r="R203" s="85"/>
      <c r="S203" s="85"/>
      <c r="T203" s="85"/>
      <c r="U203" s="79"/>
      <c r="V203" s="85"/>
      <c r="W203" s="79"/>
      <c r="X203" s="86" t="str">
        <f t="shared" si="0"/>
        <v/>
      </c>
      <c r="Y203" s="87"/>
      <c r="Z203" s="88"/>
      <c r="AA203" s="223" t="str">
        <f t="shared" si="1"/>
        <v/>
      </c>
      <c r="AB203" s="85"/>
      <c r="AC203" s="85"/>
      <c r="AD203" s="85"/>
      <c r="AE203" s="85"/>
      <c r="AF203" s="90" t="str">
        <f t="shared" si="2"/>
        <v/>
      </c>
      <c r="AG203" s="91" t="str">
        <f t="shared" si="3"/>
        <v/>
      </c>
      <c r="AH203" s="92" t="str">
        <f t="shared" si="4"/>
        <v/>
      </c>
      <c r="AI203" s="93" t="str">
        <f t="shared" si="5"/>
        <v/>
      </c>
      <c r="AJ203" s="93" t="str">
        <f t="shared" si="6"/>
        <v/>
      </c>
      <c r="AK203" s="296" t="str">
        <f t="shared" si="7"/>
        <v/>
      </c>
      <c r="AL203" s="99" t="str">
        <f t="shared" si="8"/>
        <v/>
      </c>
      <c r="AN203" s="290" t="b">
        <f t="shared" si="9"/>
        <v>0</v>
      </c>
    </row>
    <row r="204" spans="1:40" ht="14.25" customHeight="1">
      <c r="A204" s="79"/>
      <c r="B204" s="85"/>
      <c r="C204" s="79"/>
      <c r="D204" s="132"/>
      <c r="E204" s="132"/>
      <c r="F204" s="85"/>
      <c r="G204" s="85" t="str">
        <f>+IFERROR(VLOOKUP(F204,Listas!$B:$C,2,0),"")</f>
        <v/>
      </c>
      <c r="H204" s="85"/>
      <c r="I204" s="85"/>
      <c r="J204" s="85"/>
      <c r="K204" s="79"/>
      <c r="L204" s="79"/>
      <c r="M204" s="82"/>
      <c r="N204" s="79"/>
      <c r="O204" s="132"/>
      <c r="P204" s="80"/>
      <c r="Q204" s="85"/>
      <c r="R204" s="85"/>
      <c r="S204" s="85"/>
      <c r="T204" s="85"/>
      <c r="U204" s="79"/>
      <c r="V204" s="85"/>
      <c r="W204" s="79"/>
      <c r="X204" s="86" t="str">
        <f t="shared" si="0"/>
        <v/>
      </c>
      <c r="Y204" s="87"/>
      <c r="Z204" s="88"/>
      <c r="AA204" s="223" t="str">
        <f t="shared" si="1"/>
        <v/>
      </c>
      <c r="AB204" s="85"/>
      <c r="AC204" s="85"/>
      <c r="AD204" s="85"/>
      <c r="AE204" s="85"/>
      <c r="AF204" s="90" t="str">
        <f t="shared" si="2"/>
        <v/>
      </c>
      <c r="AG204" s="91" t="str">
        <f t="shared" si="3"/>
        <v/>
      </c>
      <c r="AH204" s="92" t="str">
        <f t="shared" si="4"/>
        <v/>
      </c>
      <c r="AI204" s="93" t="str">
        <f t="shared" si="5"/>
        <v/>
      </c>
      <c r="AJ204" s="93" t="str">
        <f t="shared" si="6"/>
        <v/>
      </c>
      <c r="AK204" s="296" t="str">
        <f t="shared" si="7"/>
        <v/>
      </c>
      <c r="AL204" s="99" t="str">
        <f t="shared" si="8"/>
        <v/>
      </c>
      <c r="AN204" s="290" t="b">
        <f t="shared" si="9"/>
        <v>0</v>
      </c>
    </row>
    <row r="205" spans="1:40" ht="14.25" customHeight="1">
      <c r="A205" s="79"/>
      <c r="B205" s="85"/>
      <c r="C205" s="79"/>
      <c r="D205" s="132"/>
      <c r="E205" s="132"/>
      <c r="F205" s="85"/>
      <c r="G205" s="85" t="str">
        <f>+IFERROR(VLOOKUP(F205,Listas!$B:$C,2,0),"")</f>
        <v/>
      </c>
      <c r="H205" s="85"/>
      <c r="I205" s="85"/>
      <c r="J205" s="85"/>
      <c r="K205" s="79"/>
      <c r="L205" s="79"/>
      <c r="M205" s="82"/>
      <c r="N205" s="79"/>
      <c r="O205" s="132"/>
      <c r="P205" s="80"/>
      <c r="Q205" s="85"/>
      <c r="R205" s="85"/>
      <c r="S205" s="85"/>
      <c r="T205" s="85"/>
      <c r="U205" s="79"/>
      <c r="V205" s="85"/>
      <c r="W205" s="79"/>
      <c r="X205" s="86" t="str">
        <f t="shared" si="0"/>
        <v/>
      </c>
      <c r="Y205" s="87"/>
      <c r="Z205" s="88"/>
      <c r="AA205" s="223" t="str">
        <f t="shared" si="1"/>
        <v/>
      </c>
      <c r="AB205" s="85"/>
      <c r="AC205" s="85"/>
      <c r="AD205" s="85"/>
      <c r="AE205" s="85"/>
      <c r="AF205" s="90" t="str">
        <f t="shared" si="2"/>
        <v/>
      </c>
      <c r="AG205" s="91" t="str">
        <f t="shared" si="3"/>
        <v/>
      </c>
      <c r="AH205" s="92" t="str">
        <f t="shared" si="4"/>
        <v/>
      </c>
      <c r="AI205" s="93" t="str">
        <f t="shared" si="5"/>
        <v/>
      </c>
      <c r="AJ205" s="93" t="str">
        <f t="shared" si="6"/>
        <v/>
      </c>
      <c r="AK205" s="296" t="str">
        <f t="shared" si="7"/>
        <v/>
      </c>
      <c r="AL205" s="99" t="str">
        <f t="shared" si="8"/>
        <v/>
      </c>
      <c r="AN205" s="290" t="b">
        <f t="shared" si="9"/>
        <v>0</v>
      </c>
    </row>
    <row r="206" spans="1:40" ht="14.25" customHeight="1">
      <c r="A206" s="79"/>
      <c r="B206" s="85"/>
      <c r="C206" s="79"/>
      <c r="D206" s="132"/>
      <c r="E206" s="132"/>
      <c r="F206" s="85"/>
      <c r="G206" s="85" t="str">
        <f>+IFERROR(VLOOKUP(F206,Listas!$B:$C,2,0),"")</f>
        <v/>
      </c>
      <c r="H206" s="85"/>
      <c r="I206" s="85"/>
      <c r="J206" s="85"/>
      <c r="K206" s="79"/>
      <c r="L206" s="79"/>
      <c r="M206" s="82"/>
      <c r="N206" s="79"/>
      <c r="O206" s="132"/>
      <c r="P206" s="80"/>
      <c r="Q206" s="85"/>
      <c r="R206" s="85"/>
      <c r="S206" s="85"/>
      <c r="T206" s="85"/>
      <c r="U206" s="79"/>
      <c r="V206" s="85"/>
      <c r="W206" s="79"/>
      <c r="X206" s="86" t="str">
        <f t="shared" si="0"/>
        <v/>
      </c>
      <c r="Y206" s="87"/>
      <c r="Z206" s="88"/>
      <c r="AA206" s="223" t="str">
        <f t="shared" si="1"/>
        <v/>
      </c>
      <c r="AB206" s="85"/>
      <c r="AC206" s="85"/>
      <c r="AD206" s="85"/>
      <c r="AE206" s="85"/>
      <c r="AF206" s="90" t="str">
        <f t="shared" si="2"/>
        <v/>
      </c>
      <c r="AG206" s="91" t="str">
        <f t="shared" si="3"/>
        <v/>
      </c>
      <c r="AH206" s="92" t="str">
        <f t="shared" si="4"/>
        <v/>
      </c>
      <c r="AI206" s="93" t="str">
        <f t="shared" si="5"/>
        <v/>
      </c>
      <c r="AJ206" s="93" t="str">
        <f t="shared" si="6"/>
        <v/>
      </c>
      <c r="AK206" s="296" t="str">
        <f t="shared" si="7"/>
        <v/>
      </c>
      <c r="AL206" s="99" t="str">
        <f t="shared" si="8"/>
        <v/>
      </c>
      <c r="AN206" s="290" t="b">
        <f t="shared" si="9"/>
        <v>0</v>
      </c>
    </row>
    <row r="207" spans="1:40" ht="14.25" customHeight="1">
      <c r="A207" s="79"/>
      <c r="B207" s="85"/>
      <c r="C207" s="79"/>
      <c r="D207" s="132"/>
      <c r="E207" s="132"/>
      <c r="F207" s="85"/>
      <c r="G207" s="85" t="str">
        <f>+IFERROR(VLOOKUP(F207,Listas!$B:$C,2,0),"")</f>
        <v/>
      </c>
      <c r="H207" s="85"/>
      <c r="I207" s="85"/>
      <c r="J207" s="85"/>
      <c r="K207" s="79"/>
      <c r="L207" s="79"/>
      <c r="M207" s="82"/>
      <c r="N207" s="79"/>
      <c r="O207" s="132"/>
      <c r="P207" s="80"/>
      <c r="Q207" s="85"/>
      <c r="R207" s="85"/>
      <c r="S207" s="85"/>
      <c r="T207" s="85"/>
      <c r="U207" s="79"/>
      <c r="V207" s="85"/>
      <c r="W207" s="79"/>
      <c r="X207" s="86" t="str">
        <f t="shared" si="0"/>
        <v/>
      </c>
      <c r="Y207" s="87"/>
      <c r="Z207" s="88"/>
      <c r="AA207" s="223" t="str">
        <f t="shared" si="1"/>
        <v/>
      </c>
      <c r="AB207" s="85"/>
      <c r="AC207" s="85"/>
      <c r="AD207" s="85"/>
      <c r="AE207" s="85"/>
      <c r="AF207" s="90" t="str">
        <f t="shared" si="2"/>
        <v/>
      </c>
      <c r="AG207" s="91" t="str">
        <f t="shared" si="3"/>
        <v/>
      </c>
      <c r="AH207" s="92" t="str">
        <f t="shared" si="4"/>
        <v/>
      </c>
      <c r="AI207" s="93" t="str">
        <f t="shared" si="5"/>
        <v/>
      </c>
      <c r="AJ207" s="93" t="str">
        <f t="shared" si="6"/>
        <v/>
      </c>
      <c r="AK207" s="296" t="str">
        <f t="shared" si="7"/>
        <v/>
      </c>
      <c r="AL207" s="99" t="str">
        <f t="shared" si="8"/>
        <v/>
      </c>
      <c r="AN207" s="290" t="b">
        <f t="shared" si="9"/>
        <v>0</v>
      </c>
    </row>
    <row r="208" spans="1:40" ht="14.25" customHeight="1">
      <c r="A208" s="79"/>
      <c r="B208" s="85"/>
      <c r="C208" s="79"/>
      <c r="D208" s="132"/>
      <c r="E208" s="132"/>
      <c r="F208" s="85"/>
      <c r="G208" s="85" t="str">
        <f>+IFERROR(VLOOKUP(F208,Listas!$B:$C,2,0),"")</f>
        <v/>
      </c>
      <c r="H208" s="85"/>
      <c r="I208" s="85"/>
      <c r="J208" s="85"/>
      <c r="K208" s="79"/>
      <c r="L208" s="79"/>
      <c r="M208" s="82"/>
      <c r="N208" s="79"/>
      <c r="O208" s="132"/>
      <c r="P208" s="80"/>
      <c r="Q208" s="85"/>
      <c r="R208" s="85"/>
      <c r="S208" s="85"/>
      <c r="T208" s="85"/>
      <c r="U208" s="79"/>
      <c r="V208" s="85"/>
      <c r="W208" s="79"/>
      <c r="X208" s="86" t="str">
        <f t="shared" si="0"/>
        <v/>
      </c>
      <c r="Y208" s="87"/>
      <c r="Z208" s="88"/>
      <c r="AA208" s="223" t="str">
        <f t="shared" si="1"/>
        <v/>
      </c>
      <c r="AB208" s="85"/>
      <c r="AC208" s="85"/>
      <c r="AD208" s="85"/>
      <c r="AE208" s="85"/>
      <c r="AF208" s="90" t="str">
        <f t="shared" si="2"/>
        <v/>
      </c>
      <c r="AG208" s="91" t="str">
        <f t="shared" si="3"/>
        <v/>
      </c>
      <c r="AH208" s="92" t="str">
        <f t="shared" si="4"/>
        <v/>
      </c>
      <c r="AI208" s="93" t="str">
        <f t="shared" si="5"/>
        <v/>
      </c>
      <c r="AJ208" s="93" t="str">
        <f t="shared" si="6"/>
        <v/>
      </c>
      <c r="AK208" s="296" t="str">
        <f t="shared" si="7"/>
        <v/>
      </c>
      <c r="AL208" s="99" t="str">
        <f t="shared" si="8"/>
        <v/>
      </c>
      <c r="AN208" s="290" t="b">
        <f t="shared" si="9"/>
        <v>0</v>
      </c>
    </row>
    <row r="209" spans="1:40" ht="14.25" customHeight="1">
      <c r="A209" s="79"/>
      <c r="B209" s="85"/>
      <c r="C209" s="79"/>
      <c r="D209" s="132"/>
      <c r="E209" s="132"/>
      <c r="F209" s="85"/>
      <c r="G209" s="85" t="str">
        <f>+IFERROR(VLOOKUP(F209,Listas!$B:$C,2,0),"")</f>
        <v/>
      </c>
      <c r="H209" s="85"/>
      <c r="I209" s="85"/>
      <c r="J209" s="85"/>
      <c r="K209" s="79"/>
      <c r="L209" s="79"/>
      <c r="M209" s="82"/>
      <c r="N209" s="79"/>
      <c r="O209" s="132"/>
      <c r="P209" s="80"/>
      <c r="Q209" s="85"/>
      <c r="R209" s="85"/>
      <c r="S209" s="85"/>
      <c r="T209" s="85"/>
      <c r="U209" s="79"/>
      <c r="V209" s="85"/>
      <c r="W209" s="79"/>
      <c r="X209" s="86" t="str">
        <f t="shared" si="0"/>
        <v/>
      </c>
      <c r="Y209" s="87"/>
      <c r="Z209" s="88"/>
      <c r="AA209" s="223" t="str">
        <f t="shared" si="1"/>
        <v/>
      </c>
      <c r="AB209" s="85"/>
      <c r="AC209" s="85"/>
      <c r="AD209" s="85"/>
      <c r="AE209" s="85"/>
      <c r="AF209" s="90" t="str">
        <f t="shared" si="2"/>
        <v/>
      </c>
      <c r="AG209" s="91" t="str">
        <f t="shared" si="3"/>
        <v/>
      </c>
      <c r="AH209" s="92" t="str">
        <f t="shared" si="4"/>
        <v/>
      </c>
      <c r="AI209" s="93" t="str">
        <f t="shared" si="5"/>
        <v/>
      </c>
      <c r="AJ209" s="93" t="str">
        <f t="shared" si="6"/>
        <v/>
      </c>
      <c r="AK209" s="296" t="str">
        <f t="shared" si="7"/>
        <v/>
      </c>
      <c r="AL209" s="99" t="str">
        <f t="shared" si="8"/>
        <v/>
      </c>
      <c r="AN209" s="290" t="b">
        <f t="shared" si="9"/>
        <v>0</v>
      </c>
    </row>
    <row r="210" spans="1:40" ht="14.25" customHeight="1">
      <c r="A210" s="79"/>
      <c r="B210" s="85"/>
      <c r="C210" s="79"/>
      <c r="D210" s="132"/>
      <c r="E210" s="132"/>
      <c r="F210" s="85"/>
      <c r="G210" s="85" t="str">
        <f>+IFERROR(VLOOKUP(F210,Listas!$B:$C,2,0),"")</f>
        <v/>
      </c>
      <c r="H210" s="85"/>
      <c r="I210" s="85"/>
      <c r="J210" s="85"/>
      <c r="K210" s="79"/>
      <c r="L210" s="79"/>
      <c r="M210" s="82"/>
      <c r="N210" s="79"/>
      <c r="O210" s="132"/>
      <c r="P210" s="80"/>
      <c r="Q210" s="85"/>
      <c r="R210" s="85"/>
      <c r="S210" s="85"/>
      <c r="T210" s="85"/>
      <c r="U210" s="79"/>
      <c r="V210" s="85"/>
      <c r="W210" s="79"/>
      <c r="X210" s="86" t="str">
        <f t="shared" si="0"/>
        <v/>
      </c>
      <c r="Y210" s="87"/>
      <c r="Z210" s="88"/>
      <c r="AA210" s="223" t="str">
        <f t="shared" si="1"/>
        <v/>
      </c>
      <c r="AB210" s="85"/>
      <c r="AC210" s="85"/>
      <c r="AD210" s="85"/>
      <c r="AE210" s="85"/>
      <c r="AF210" s="90" t="str">
        <f t="shared" si="2"/>
        <v/>
      </c>
      <c r="AG210" s="91" t="str">
        <f t="shared" si="3"/>
        <v/>
      </c>
      <c r="AH210" s="92" t="str">
        <f t="shared" si="4"/>
        <v/>
      </c>
      <c r="AI210" s="93" t="str">
        <f t="shared" si="5"/>
        <v/>
      </c>
      <c r="AJ210" s="93" t="str">
        <f t="shared" si="6"/>
        <v/>
      </c>
      <c r="AK210" s="296" t="str">
        <f t="shared" si="7"/>
        <v/>
      </c>
      <c r="AL210" s="99" t="str">
        <f t="shared" si="8"/>
        <v/>
      </c>
      <c r="AN210" s="290" t="b">
        <f t="shared" si="9"/>
        <v>0</v>
      </c>
    </row>
    <row r="211" spans="1:40" ht="15" customHeight="1">
      <c r="A211" s="35"/>
      <c r="B211" s="34"/>
      <c r="C211" s="34"/>
      <c r="D211" s="138"/>
      <c r="E211" s="138"/>
      <c r="F211" s="34"/>
      <c r="G211" s="34"/>
      <c r="H211" s="34"/>
      <c r="I211" s="34"/>
      <c r="J211" s="34"/>
      <c r="K211" s="34"/>
      <c r="L211" s="34"/>
      <c r="M211" s="34"/>
      <c r="N211" s="34"/>
      <c r="O211" s="34"/>
      <c r="P211" s="34"/>
      <c r="Q211" s="34"/>
      <c r="R211" s="34"/>
      <c r="S211" s="34"/>
      <c r="T211" s="34"/>
      <c r="U211" s="35"/>
      <c r="V211" s="34"/>
      <c r="W211" s="35"/>
      <c r="Y211" s="36"/>
      <c r="Z211" s="34"/>
      <c r="AA211" s="224"/>
      <c r="AB211" s="34"/>
      <c r="AC211" s="34"/>
      <c r="AD211" s="34"/>
      <c r="AE211" s="34"/>
      <c r="AK211" s="297"/>
      <c r="AL211" s="102"/>
      <c r="AN211" s="34"/>
    </row>
    <row r="212" spans="1:40" ht="15" customHeight="1">
      <c r="A212" s="35"/>
      <c r="B212" s="34"/>
      <c r="C212" s="34"/>
      <c r="D212" s="138"/>
      <c r="E212" s="138"/>
      <c r="F212" s="34"/>
      <c r="G212" s="34"/>
      <c r="H212" s="34"/>
      <c r="I212" s="34"/>
      <c r="J212" s="34"/>
      <c r="K212" s="34"/>
      <c r="L212" s="34"/>
      <c r="M212" s="34"/>
      <c r="N212" s="34"/>
      <c r="O212" s="34"/>
      <c r="P212" s="34"/>
      <c r="Q212" s="34"/>
      <c r="R212" s="34"/>
      <c r="S212" s="34"/>
      <c r="T212" s="34"/>
      <c r="U212" s="35"/>
      <c r="V212" s="34"/>
      <c r="W212" s="34"/>
      <c r="Y212" s="36"/>
      <c r="Z212" s="34"/>
      <c r="AA212" s="224"/>
      <c r="AB212" s="34"/>
      <c r="AC212" s="34"/>
      <c r="AD212" s="34"/>
      <c r="AE212" s="34"/>
      <c r="AK212" s="297"/>
      <c r="AN212" s="34"/>
    </row>
    <row r="213" spans="1:40" ht="15" customHeight="1">
      <c r="A213" s="35"/>
      <c r="B213" s="34"/>
      <c r="C213" s="34"/>
      <c r="D213" s="34"/>
      <c r="E213" s="34"/>
      <c r="F213" s="34"/>
      <c r="G213" s="34"/>
      <c r="H213" s="34"/>
      <c r="I213" s="34"/>
      <c r="J213" s="34"/>
      <c r="K213" s="34"/>
      <c r="L213" s="34"/>
      <c r="M213" s="34"/>
      <c r="N213" s="34"/>
      <c r="O213" s="34"/>
      <c r="P213" s="34"/>
      <c r="Q213" s="34"/>
      <c r="R213" s="34"/>
      <c r="S213" s="34"/>
      <c r="T213" s="34"/>
      <c r="U213" s="35"/>
      <c r="V213" s="34"/>
      <c r="W213" s="34"/>
      <c r="Y213" s="36"/>
      <c r="Z213" s="34"/>
      <c r="AA213" s="224"/>
      <c r="AB213" s="34"/>
      <c r="AC213" s="34"/>
      <c r="AD213" s="34"/>
      <c r="AE213" s="34"/>
      <c r="AK213" s="297"/>
      <c r="AN213" s="34"/>
    </row>
    <row r="214" spans="1:40" ht="15" customHeight="1">
      <c r="A214" s="35"/>
      <c r="B214" s="34"/>
      <c r="C214" s="34"/>
      <c r="D214" s="34"/>
      <c r="E214" s="34"/>
      <c r="F214" s="34"/>
      <c r="G214" s="34"/>
      <c r="H214" s="34"/>
      <c r="I214" s="34"/>
      <c r="J214" s="34"/>
      <c r="K214" s="34"/>
      <c r="L214" s="34"/>
      <c r="M214" s="34"/>
      <c r="N214" s="34"/>
      <c r="O214" s="34"/>
      <c r="P214" s="34"/>
      <c r="Q214" s="34"/>
      <c r="R214" s="34"/>
      <c r="S214" s="34"/>
      <c r="T214" s="34"/>
      <c r="U214" s="35"/>
      <c r="V214" s="34"/>
      <c r="W214" s="34"/>
      <c r="Y214" s="36"/>
      <c r="Z214" s="34"/>
      <c r="AA214" s="224"/>
      <c r="AB214" s="34"/>
      <c r="AC214" s="34"/>
      <c r="AD214" s="34"/>
      <c r="AE214" s="34"/>
      <c r="AK214" s="297"/>
      <c r="AN214" s="34"/>
    </row>
    <row r="215" spans="1:40" ht="15" customHeight="1">
      <c r="A215" s="35"/>
      <c r="B215" s="34"/>
      <c r="C215" s="34"/>
      <c r="D215" s="34"/>
      <c r="E215" s="34"/>
      <c r="F215" s="34"/>
      <c r="G215" s="34"/>
      <c r="H215" s="34"/>
      <c r="I215" s="34"/>
      <c r="J215" s="34"/>
      <c r="K215" s="34"/>
      <c r="L215" s="34"/>
      <c r="M215" s="34"/>
      <c r="N215" s="34"/>
      <c r="O215" s="34"/>
      <c r="P215" s="34"/>
      <c r="Q215" s="34"/>
      <c r="R215" s="34"/>
      <c r="S215" s="34"/>
      <c r="T215" s="34"/>
      <c r="U215" s="35"/>
      <c r="V215" s="34"/>
      <c r="W215" s="34"/>
      <c r="Y215" s="36"/>
      <c r="Z215" s="34"/>
      <c r="AA215" s="224"/>
      <c r="AB215" s="34"/>
      <c r="AC215" s="34"/>
      <c r="AD215" s="34"/>
      <c r="AE215" s="34"/>
      <c r="AK215" s="297"/>
      <c r="AN215" s="34"/>
    </row>
    <row r="216" spans="1:40" ht="15" customHeight="1">
      <c r="A216" s="35"/>
      <c r="B216" s="34"/>
      <c r="C216" s="34"/>
      <c r="D216" s="34"/>
      <c r="E216" s="34"/>
      <c r="F216" s="34"/>
      <c r="G216" s="34"/>
      <c r="H216" s="34"/>
      <c r="I216" s="34"/>
      <c r="J216" s="34"/>
      <c r="K216" s="34"/>
      <c r="L216" s="34"/>
      <c r="M216" s="34"/>
      <c r="N216" s="34"/>
      <c r="O216" s="34"/>
      <c r="P216" s="34"/>
      <c r="Q216" s="34"/>
      <c r="R216" s="34"/>
      <c r="S216" s="34"/>
      <c r="T216" s="34"/>
      <c r="U216" s="35"/>
      <c r="V216" s="34"/>
      <c r="W216" s="34"/>
      <c r="Y216" s="36"/>
      <c r="Z216" s="34"/>
      <c r="AA216" s="224"/>
      <c r="AB216" s="34"/>
      <c r="AC216" s="34"/>
      <c r="AD216" s="34"/>
      <c r="AE216" s="34"/>
      <c r="AK216" s="297"/>
      <c r="AN216" s="34"/>
    </row>
    <row r="217" spans="1:40" ht="15" customHeight="1">
      <c r="A217" s="35"/>
      <c r="B217" s="34"/>
      <c r="C217" s="34"/>
      <c r="D217" s="34"/>
      <c r="E217" s="34"/>
      <c r="F217" s="34"/>
      <c r="G217" s="34"/>
      <c r="H217" s="34"/>
      <c r="I217" s="34"/>
      <c r="J217" s="34"/>
      <c r="K217" s="34"/>
      <c r="L217" s="34"/>
      <c r="M217" s="34"/>
      <c r="N217" s="34"/>
      <c r="O217" s="34"/>
      <c r="P217" s="34"/>
      <c r="Q217" s="34"/>
      <c r="R217" s="34"/>
      <c r="S217" s="34"/>
      <c r="T217" s="34"/>
      <c r="U217" s="35"/>
      <c r="V217" s="34"/>
      <c r="W217" s="34"/>
      <c r="Y217" s="36"/>
      <c r="Z217" s="34"/>
      <c r="AA217" s="224"/>
      <c r="AB217" s="34"/>
      <c r="AC217" s="34"/>
      <c r="AD217" s="34"/>
      <c r="AE217" s="34"/>
      <c r="AK217" s="297"/>
      <c r="AN217" s="34"/>
    </row>
    <row r="218" spans="1:40" ht="15" customHeight="1">
      <c r="A218" s="35"/>
      <c r="B218" s="34"/>
      <c r="C218" s="34"/>
      <c r="D218" s="34"/>
      <c r="E218" s="34"/>
      <c r="F218" s="34"/>
      <c r="G218" s="34"/>
      <c r="H218" s="34"/>
      <c r="I218" s="34"/>
      <c r="J218" s="34"/>
      <c r="K218" s="34"/>
      <c r="L218" s="34"/>
      <c r="M218" s="34"/>
      <c r="N218" s="34"/>
      <c r="O218" s="34"/>
      <c r="P218" s="34"/>
      <c r="Q218" s="34"/>
      <c r="R218" s="34"/>
      <c r="S218" s="34"/>
      <c r="T218" s="34"/>
      <c r="U218" s="35"/>
      <c r="V218" s="34"/>
      <c r="W218" s="34"/>
      <c r="Y218" s="36"/>
      <c r="Z218" s="34"/>
      <c r="AA218" s="224"/>
      <c r="AB218" s="34"/>
      <c r="AC218" s="34"/>
      <c r="AD218" s="34"/>
      <c r="AE218" s="34"/>
      <c r="AK218" s="297"/>
      <c r="AN218" s="34"/>
    </row>
    <row r="219" spans="1:40" ht="15" customHeight="1">
      <c r="A219" s="35"/>
      <c r="B219" s="34"/>
      <c r="C219" s="34"/>
      <c r="D219" s="34"/>
      <c r="E219" s="34"/>
      <c r="F219" s="34"/>
      <c r="G219" s="34"/>
      <c r="H219" s="34"/>
      <c r="I219" s="34"/>
      <c r="J219" s="34"/>
      <c r="K219" s="34"/>
      <c r="L219" s="34"/>
      <c r="M219" s="34"/>
      <c r="N219" s="34"/>
      <c r="O219" s="34"/>
      <c r="P219" s="34"/>
      <c r="Q219" s="34"/>
      <c r="R219" s="34"/>
      <c r="S219" s="34"/>
      <c r="T219" s="34"/>
      <c r="U219" s="35"/>
      <c r="V219" s="34"/>
      <c r="W219" s="34"/>
      <c r="Y219" s="36"/>
      <c r="Z219" s="34"/>
      <c r="AA219" s="224"/>
      <c r="AB219" s="34"/>
      <c r="AC219" s="34"/>
      <c r="AD219" s="34"/>
      <c r="AE219" s="34"/>
      <c r="AK219" s="297"/>
      <c r="AN219" s="34"/>
    </row>
    <row r="220" spans="1:40" ht="15" customHeight="1">
      <c r="A220" s="35"/>
      <c r="B220" s="34"/>
      <c r="C220" s="34"/>
      <c r="D220" s="34"/>
      <c r="E220" s="34"/>
      <c r="F220" s="34"/>
      <c r="G220" s="34"/>
      <c r="H220" s="34"/>
      <c r="I220" s="34"/>
      <c r="J220" s="34"/>
      <c r="K220" s="34"/>
      <c r="L220" s="34"/>
      <c r="M220" s="34"/>
      <c r="N220" s="34"/>
      <c r="O220" s="34"/>
      <c r="P220" s="34"/>
      <c r="Q220" s="34"/>
      <c r="R220" s="34"/>
      <c r="S220" s="34"/>
      <c r="T220" s="34"/>
      <c r="U220" s="35"/>
      <c r="V220" s="34"/>
      <c r="W220" s="34"/>
      <c r="Y220" s="36"/>
      <c r="Z220" s="34"/>
      <c r="AA220" s="224"/>
      <c r="AB220" s="34"/>
      <c r="AC220" s="34"/>
      <c r="AD220" s="34"/>
      <c r="AE220" s="34"/>
      <c r="AK220" s="297"/>
      <c r="AN220" s="34"/>
    </row>
    <row r="221" spans="1:40" ht="15" customHeight="1">
      <c r="A221" s="35"/>
      <c r="B221" s="34"/>
      <c r="C221" s="34"/>
      <c r="D221" s="34"/>
      <c r="E221" s="34"/>
      <c r="F221" s="34"/>
      <c r="G221" s="34"/>
      <c r="H221" s="34"/>
      <c r="I221" s="34"/>
      <c r="J221" s="34"/>
      <c r="K221" s="34"/>
      <c r="L221" s="34"/>
      <c r="M221" s="34"/>
      <c r="N221" s="34"/>
      <c r="O221" s="34"/>
      <c r="P221" s="34"/>
      <c r="Q221" s="34"/>
      <c r="R221" s="34"/>
      <c r="S221" s="34"/>
      <c r="T221" s="34"/>
      <c r="U221" s="35"/>
      <c r="V221" s="34"/>
      <c r="W221" s="34"/>
      <c r="Y221" s="36"/>
      <c r="Z221" s="34"/>
      <c r="AA221" s="224"/>
      <c r="AB221" s="34"/>
      <c r="AC221" s="34"/>
      <c r="AD221" s="34"/>
      <c r="AE221" s="34"/>
      <c r="AK221" s="297"/>
      <c r="AN221" s="34"/>
    </row>
    <row r="222" spans="1:40" ht="15" customHeight="1">
      <c r="A222" s="35"/>
      <c r="B222" s="34"/>
      <c r="C222" s="34"/>
      <c r="D222" s="34"/>
      <c r="E222" s="34"/>
      <c r="F222" s="34"/>
      <c r="G222" s="34"/>
      <c r="H222" s="34"/>
      <c r="I222" s="34"/>
      <c r="J222" s="34"/>
      <c r="K222" s="34"/>
      <c r="L222" s="34"/>
      <c r="M222" s="34"/>
      <c r="N222" s="34"/>
      <c r="O222" s="34"/>
      <c r="P222" s="34"/>
      <c r="Q222" s="34"/>
      <c r="R222" s="34"/>
      <c r="S222" s="34"/>
      <c r="T222" s="34"/>
      <c r="U222" s="35"/>
      <c r="V222" s="34"/>
      <c r="W222" s="34"/>
      <c r="Y222" s="36"/>
      <c r="Z222" s="34"/>
      <c r="AA222" s="224"/>
      <c r="AB222" s="34"/>
      <c r="AC222" s="34"/>
      <c r="AD222" s="34"/>
      <c r="AE222" s="34"/>
      <c r="AK222" s="297"/>
      <c r="AN222" s="34"/>
    </row>
    <row r="223" spans="1:40" ht="15" customHeight="1">
      <c r="A223" s="35"/>
      <c r="B223" s="34"/>
      <c r="C223" s="34"/>
      <c r="D223" s="34"/>
      <c r="E223" s="34"/>
      <c r="F223" s="34"/>
      <c r="G223" s="34"/>
      <c r="H223" s="34"/>
      <c r="I223" s="34"/>
      <c r="J223" s="34"/>
      <c r="K223" s="34"/>
      <c r="L223" s="34"/>
      <c r="M223" s="34"/>
      <c r="N223" s="34"/>
      <c r="O223" s="34"/>
      <c r="P223" s="34"/>
      <c r="Q223" s="34"/>
      <c r="R223" s="34"/>
      <c r="S223" s="34"/>
      <c r="T223" s="34"/>
      <c r="U223" s="35"/>
      <c r="V223" s="34"/>
      <c r="W223" s="34"/>
      <c r="Y223" s="36"/>
      <c r="Z223" s="34"/>
      <c r="AA223" s="224"/>
      <c r="AB223" s="34"/>
      <c r="AC223" s="34"/>
      <c r="AD223" s="34"/>
      <c r="AE223" s="34"/>
      <c r="AK223" s="297"/>
      <c r="AN223" s="34"/>
    </row>
    <row r="224" spans="1:40" ht="15" customHeight="1">
      <c r="A224" s="35"/>
      <c r="B224" s="34"/>
      <c r="C224" s="34"/>
      <c r="D224" s="34"/>
      <c r="E224" s="34"/>
      <c r="F224" s="34"/>
      <c r="G224" s="34"/>
      <c r="H224" s="34"/>
      <c r="I224" s="34"/>
      <c r="J224" s="34"/>
      <c r="K224" s="34"/>
      <c r="L224" s="34"/>
      <c r="M224" s="34"/>
      <c r="N224" s="34"/>
      <c r="O224" s="34"/>
      <c r="P224" s="34"/>
      <c r="Q224" s="34"/>
      <c r="R224" s="34"/>
      <c r="S224" s="34"/>
      <c r="T224" s="34"/>
      <c r="U224" s="35"/>
      <c r="V224" s="34"/>
      <c r="W224" s="34"/>
      <c r="Y224" s="36"/>
      <c r="Z224" s="34"/>
      <c r="AA224" s="224"/>
      <c r="AB224" s="34"/>
      <c r="AC224" s="34"/>
      <c r="AD224" s="34"/>
      <c r="AE224" s="34"/>
      <c r="AK224" s="297"/>
      <c r="AN224" s="34"/>
    </row>
    <row r="225" spans="1:40" ht="15" customHeight="1">
      <c r="A225" s="35"/>
      <c r="B225" s="34"/>
      <c r="C225" s="34"/>
      <c r="D225" s="34"/>
      <c r="E225" s="34"/>
      <c r="F225" s="34"/>
      <c r="G225" s="34"/>
      <c r="H225" s="34"/>
      <c r="I225" s="34"/>
      <c r="J225" s="34"/>
      <c r="K225" s="34"/>
      <c r="L225" s="34"/>
      <c r="M225" s="34"/>
      <c r="N225" s="34"/>
      <c r="O225" s="34"/>
      <c r="P225" s="34"/>
      <c r="Q225" s="34"/>
      <c r="R225" s="34"/>
      <c r="S225" s="34"/>
      <c r="T225" s="34"/>
      <c r="U225" s="35"/>
      <c r="V225" s="34"/>
      <c r="W225" s="34"/>
      <c r="Y225" s="36"/>
      <c r="Z225" s="34"/>
      <c r="AA225" s="224"/>
      <c r="AB225" s="34"/>
      <c r="AC225" s="34"/>
      <c r="AD225" s="34"/>
      <c r="AE225" s="34"/>
      <c r="AK225" s="297"/>
      <c r="AN225" s="34"/>
    </row>
    <row r="226" spans="1:40" ht="15" customHeight="1">
      <c r="A226" s="35"/>
      <c r="B226" s="34"/>
      <c r="C226" s="34"/>
      <c r="D226" s="34"/>
      <c r="E226" s="34"/>
      <c r="F226" s="34"/>
      <c r="G226" s="34"/>
      <c r="H226" s="34"/>
      <c r="I226" s="34"/>
      <c r="J226" s="34"/>
      <c r="K226" s="34"/>
      <c r="L226" s="34"/>
      <c r="M226" s="34"/>
      <c r="N226" s="34"/>
      <c r="O226" s="34"/>
      <c r="P226" s="34"/>
      <c r="Q226" s="34"/>
      <c r="R226" s="34"/>
      <c r="S226" s="34"/>
      <c r="T226" s="34"/>
      <c r="U226" s="35"/>
      <c r="V226" s="34"/>
      <c r="W226" s="34"/>
      <c r="Y226" s="36"/>
      <c r="Z226" s="34"/>
      <c r="AA226" s="224"/>
      <c r="AB226" s="34"/>
      <c r="AC226" s="34"/>
      <c r="AD226" s="34"/>
      <c r="AE226" s="34"/>
      <c r="AK226" s="297"/>
      <c r="AN226" s="34"/>
    </row>
    <row r="227" spans="1:40" ht="15" customHeight="1">
      <c r="A227" s="35"/>
      <c r="B227" s="34"/>
      <c r="C227" s="34"/>
      <c r="D227" s="34"/>
      <c r="E227" s="34"/>
      <c r="F227" s="34"/>
      <c r="G227" s="34"/>
      <c r="H227" s="34"/>
      <c r="I227" s="34"/>
      <c r="J227" s="34"/>
      <c r="K227" s="34"/>
      <c r="L227" s="34"/>
      <c r="M227" s="34"/>
      <c r="N227" s="34"/>
      <c r="O227" s="34"/>
      <c r="P227" s="34"/>
      <c r="Q227" s="34"/>
      <c r="R227" s="34"/>
      <c r="S227" s="34"/>
      <c r="T227" s="34"/>
      <c r="U227" s="35"/>
      <c r="V227" s="34"/>
      <c r="W227" s="34"/>
      <c r="Y227" s="36"/>
      <c r="Z227" s="34"/>
      <c r="AA227" s="224"/>
      <c r="AB227" s="34"/>
      <c r="AC227" s="34"/>
      <c r="AD227" s="34"/>
      <c r="AE227" s="34"/>
      <c r="AK227" s="297"/>
      <c r="AN227" s="34"/>
    </row>
    <row r="228" spans="1:40" ht="15" customHeight="1">
      <c r="A228" s="35"/>
      <c r="B228" s="34"/>
      <c r="C228" s="34"/>
      <c r="D228" s="34"/>
      <c r="E228" s="34"/>
      <c r="F228" s="34"/>
      <c r="G228" s="34"/>
      <c r="H228" s="34"/>
      <c r="I228" s="34"/>
      <c r="J228" s="34"/>
      <c r="K228" s="34"/>
      <c r="L228" s="34"/>
      <c r="M228" s="34"/>
      <c r="N228" s="34"/>
      <c r="O228" s="34"/>
      <c r="P228" s="34"/>
      <c r="Q228" s="34"/>
      <c r="R228" s="34"/>
      <c r="S228" s="34"/>
      <c r="T228" s="34"/>
      <c r="U228" s="35"/>
      <c r="V228" s="34"/>
      <c r="W228" s="34"/>
      <c r="Y228" s="36"/>
      <c r="Z228" s="34"/>
      <c r="AA228" s="224"/>
      <c r="AB228" s="34"/>
      <c r="AC228" s="34"/>
      <c r="AD228" s="34"/>
      <c r="AE228" s="34"/>
      <c r="AK228" s="297"/>
      <c r="AN228" s="34"/>
    </row>
    <row r="229" spans="1:40" ht="15" customHeight="1">
      <c r="A229" s="35"/>
      <c r="B229" s="34"/>
      <c r="C229" s="34"/>
      <c r="D229" s="34"/>
      <c r="E229" s="34"/>
      <c r="F229" s="34"/>
      <c r="G229" s="34"/>
      <c r="H229" s="34"/>
      <c r="I229" s="34"/>
      <c r="J229" s="34"/>
      <c r="K229" s="34"/>
      <c r="L229" s="34"/>
      <c r="M229" s="34"/>
      <c r="N229" s="34"/>
      <c r="O229" s="34"/>
      <c r="P229" s="34"/>
      <c r="Q229" s="34"/>
      <c r="R229" s="34"/>
      <c r="S229" s="34"/>
      <c r="T229" s="34"/>
      <c r="U229" s="35"/>
      <c r="V229" s="34"/>
      <c r="W229" s="34"/>
      <c r="Y229" s="36"/>
      <c r="Z229" s="34"/>
      <c r="AA229" s="224"/>
      <c r="AB229" s="34"/>
      <c r="AC229" s="34"/>
      <c r="AD229" s="34"/>
      <c r="AE229" s="34"/>
      <c r="AK229" s="297"/>
      <c r="AN229" s="34"/>
    </row>
    <row r="230" spans="1:40" ht="15.7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Y230" s="36"/>
      <c r="Z230" s="34"/>
      <c r="AA230" s="224"/>
      <c r="AB230" s="34"/>
      <c r="AC230" s="34"/>
      <c r="AD230" s="34"/>
      <c r="AE230" s="34"/>
      <c r="AK230" s="297"/>
      <c r="AN230" s="34"/>
    </row>
    <row r="231" spans="1:40" ht="15.7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Y231" s="36"/>
      <c r="Z231" s="34"/>
      <c r="AA231" s="224"/>
      <c r="AB231" s="34"/>
      <c r="AC231" s="34"/>
      <c r="AD231" s="34"/>
      <c r="AE231" s="34"/>
      <c r="AK231" s="297"/>
      <c r="AN231" s="34"/>
    </row>
    <row r="232" spans="1:40" ht="15.7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Y232" s="36"/>
      <c r="Z232" s="34"/>
      <c r="AA232" s="224"/>
      <c r="AB232" s="34"/>
      <c r="AC232" s="34"/>
      <c r="AD232" s="34"/>
      <c r="AE232" s="34"/>
      <c r="AK232" s="297"/>
      <c r="AN232" s="34"/>
    </row>
    <row r="233" spans="1:40" ht="15.7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Y233" s="36"/>
      <c r="Z233" s="34"/>
      <c r="AA233" s="224"/>
      <c r="AB233" s="34"/>
      <c r="AC233" s="34"/>
      <c r="AD233" s="34"/>
      <c r="AE233" s="34"/>
      <c r="AK233" s="297"/>
      <c r="AN233" s="34"/>
    </row>
    <row r="234" spans="1:40" ht="15.7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Y234" s="36"/>
      <c r="Z234" s="34"/>
      <c r="AA234" s="224"/>
      <c r="AB234" s="34"/>
      <c r="AC234" s="34"/>
      <c r="AD234" s="34"/>
      <c r="AE234" s="34"/>
      <c r="AK234" s="297"/>
      <c r="AN234" s="34"/>
    </row>
    <row r="235" spans="1:40" ht="15.7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Y235" s="36"/>
      <c r="Z235" s="34"/>
      <c r="AA235" s="224"/>
      <c r="AB235" s="34"/>
      <c r="AC235" s="34"/>
      <c r="AD235" s="34"/>
      <c r="AE235" s="34"/>
      <c r="AK235" s="297"/>
      <c r="AN235" s="34"/>
    </row>
    <row r="236" spans="1:40" ht="15.7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Y236" s="36"/>
      <c r="Z236" s="34"/>
      <c r="AA236" s="224"/>
      <c r="AB236" s="34"/>
      <c r="AC236" s="34"/>
      <c r="AD236" s="34"/>
      <c r="AE236" s="34"/>
      <c r="AK236" s="297"/>
      <c r="AN236" s="34"/>
    </row>
    <row r="237" spans="1:40" ht="15.7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Y237" s="36"/>
      <c r="Z237" s="34"/>
      <c r="AA237" s="224"/>
      <c r="AB237" s="34"/>
      <c r="AC237" s="34"/>
      <c r="AD237" s="34"/>
      <c r="AE237" s="34"/>
      <c r="AK237" s="297"/>
      <c r="AN237" s="34"/>
    </row>
    <row r="238" spans="1:40" ht="15.7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Y238" s="36"/>
      <c r="Z238" s="34"/>
      <c r="AA238" s="224"/>
      <c r="AB238" s="34"/>
      <c r="AC238" s="34"/>
      <c r="AD238" s="34"/>
      <c r="AE238" s="34"/>
      <c r="AK238" s="297"/>
      <c r="AN238" s="34"/>
    </row>
    <row r="239" spans="1:40" ht="15.7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Y239" s="36"/>
      <c r="Z239" s="34"/>
      <c r="AA239" s="224"/>
      <c r="AB239" s="34"/>
      <c r="AC239" s="34"/>
      <c r="AD239" s="34"/>
      <c r="AE239" s="34"/>
      <c r="AK239" s="297"/>
      <c r="AN239" s="34"/>
    </row>
    <row r="240" spans="1:40" ht="15.7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Y240" s="36"/>
      <c r="Z240" s="34"/>
      <c r="AA240" s="224"/>
      <c r="AB240" s="34"/>
      <c r="AC240" s="34"/>
      <c r="AD240" s="34"/>
      <c r="AE240" s="34"/>
      <c r="AK240" s="297"/>
      <c r="AN240" s="34"/>
    </row>
    <row r="241" spans="1:40" ht="15.7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Y241" s="36"/>
      <c r="Z241" s="34"/>
      <c r="AA241" s="224"/>
      <c r="AB241" s="34"/>
      <c r="AC241" s="34"/>
      <c r="AD241" s="34"/>
      <c r="AE241" s="34"/>
      <c r="AK241" s="297"/>
      <c r="AN241" s="34"/>
    </row>
    <row r="242" spans="1:40" ht="15.7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Y242" s="36"/>
      <c r="Z242" s="34"/>
      <c r="AA242" s="224"/>
      <c r="AB242" s="34"/>
      <c r="AC242" s="34"/>
      <c r="AD242" s="34"/>
      <c r="AE242" s="34"/>
      <c r="AK242" s="297"/>
      <c r="AN242" s="34"/>
    </row>
    <row r="243" spans="1:40" ht="15.7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Y243" s="36"/>
      <c r="Z243" s="34"/>
      <c r="AA243" s="224"/>
      <c r="AB243" s="34"/>
      <c r="AC243" s="34"/>
      <c r="AD243" s="34"/>
      <c r="AE243" s="34"/>
      <c r="AK243" s="297"/>
      <c r="AN243" s="34"/>
    </row>
    <row r="244" spans="1:40" ht="15.7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Y244" s="36"/>
      <c r="Z244" s="34"/>
      <c r="AA244" s="224"/>
      <c r="AB244" s="34"/>
      <c r="AC244" s="34"/>
      <c r="AD244" s="34"/>
      <c r="AE244" s="34"/>
      <c r="AK244" s="297"/>
      <c r="AN244" s="34"/>
    </row>
    <row r="245" spans="1:40" ht="15.75" customHeight="1">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Y245" s="36"/>
      <c r="Z245" s="34"/>
      <c r="AA245" s="224"/>
      <c r="AB245" s="34"/>
      <c r="AC245" s="34"/>
      <c r="AD245" s="34"/>
      <c r="AE245" s="34"/>
      <c r="AK245" s="297"/>
      <c r="AN245" s="34"/>
    </row>
    <row r="246" spans="1:40" ht="15.75" customHeight="1">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Y246" s="36"/>
      <c r="Z246" s="34"/>
      <c r="AA246" s="224"/>
      <c r="AB246" s="34"/>
      <c r="AC246" s="34"/>
      <c r="AD246" s="34"/>
      <c r="AE246" s="34"/>
      <c r="AK246" s="297"/>
      <c r="AN246" s="34"/>
    </row>
    <row r="247" spans="1:40" ht="15.75" customHeight="1">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Y247" s="36"/>
      <c r="Z247" s="34"/>
      <c r="AA247" s="224"/>
      <c r="AB247" s="34"/>
      <c r="AC247" s="34"/>
      <c r="AD247" s="34"/>
      <c r="AE247" s="34"/>
      <c r="AK247" s="297"/>
      <c r="AN247" s="34"/>
    </row>
    <row r="248" spans="1:40" ht="15.75" customHeight="1">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Y248" s="36"/>
      <c r="Z248" s="34"/>
      <c r="AA248" s="224"/>
      <c r="AB248" s="34"/>
      <c r="AC248" s="34"/>
      <c r="AD248" s="34"/>
      <c r="AE248" s="34"/>
      <c r="AK248" s="297"/>
      <c r="AN248" s="34"/>
    </row>
    <row r="249" spans="1:40" ht="15.75" customHeight="1">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Y249" s="36"/>
      <c r="Z249" s="34"/>
      <c r="AA249" s="224"/>
      <c r="AB249" s="34"/>
      <c r="AC249" s="34"/>
      <c r="AD249" s="34"/>
      <c r="AE249" s="34"/>
      <c r="AK249" s="297"/>
      <c r="AN249" s="34"/>
    </row>
    <row r="250" spans="1:40" ht="15.75" customHeight="1">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Y250" s="36"/>
      <c r="Z250" s="34"/>
      <c r="AA250" s="224"/>
      <c r="AB250" s="34"/>
      <c r="AC250" s="34"/>
      <c r="AD250" s="34"/>
      <c r="AE250" s="34"/>
      <c r="AK250" s="297"/>
      <c r="AN250" s="34"/>
    </row>
    <row r="251" spans="1:40" ht="15.75" customHeight="1">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Y251" s="36"/>
      <c r="Z251" s="34"/>
      <c r="AA251" s="224"/>
      <c r="AB251" s="34"/>
      <c r="AC251" s="34"/>
      <c r="AD251" s="34"/>
      <c r="AE251" s="34"/>
      <c r="AK251" s="297"/>
      <c r="AN251" s="34"/>
    </row>
    <row r="252" spans="1:40" ht="15.75" customHeight="1">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Y252" s="36"/>
      <c r="Z252" s="34"/>
      <c r="AA252" s="224"/>
      <c r="AB252" s="34"/>
      <c r="AC252" s="34"/>
      <c r="AD252" s="34"/>
      <c r="AE252" s="34"/>
      <c r="AK252" s="297"/>
      <c r="AN252" s="34"/>
    </row>
    <row r="253" spans="1:40" ht="15.75" customHeight="1">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Y253" s="36"/>
      <c r="Z253" s="34"/>
      <c r="AA253" s="224"/>
      <c r="AB253" s="34"/>
      <c r="AC253" s="34"/>
      <c r="AD253" s="34"/>
      <c r="AE253" s="34"/>
      <c r="AK253" s="297"/>
      <c r="AN253" s="34"/>
    </row>
    <row r="254" spans="1:40" ht="15.75" customHeight="1">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Y254" s="36"/>
      <c r="Z254" s="34"/>
      <c r="AA254" s="224"/>
      <c r="AB254" s="34"/>
      <c r="AC254" s="34"/>
      <c r="AD254" s="34"/>
      <c r="AE254" s="34"/>
      <c r="AK254" s="297"/>
      <c r="AN254" s="34"/>
    </row>
    <row r="255" spans="1:40" ht="15.75" customHeight="1">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Y255" s="36"/>
      <c r="Z255" s="34"/>
      <c r="AA255" s="224"/>
      <c r="AB255" s="34"/>
      <c r="AC255" s="34"/>
      <c r="AD255" s="34"/>
      <c r="AE255" s="34"/>
      <c r="AK255" s="297"/>
      <c r="AN255" s="34"/>
    </row>
    <row r="256" spans="1:40" ht="15.75" customHeight="1">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Y256" s="36"/>
      <c r="Z256" s="34"/>
      <c r="AA256" s="224"/>
      <c r="AB256" s="34"/>
      <c r="AC256" s="34"/>
      <c r="AD256" s="34"/>
      <c r="AE256" s="34"/>
      <c r="AK256" s="297"/>
      <c r="AN256" s="34"/>
    </row>
    <row r="257" spans="1:40" ht="15.75" customHeight="1">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Y257" s="36"/>
      <c r="Z257" s="34"/>
      <c r="AA257" s="224"/>
      <c r="AB257" s="34"/>
      <c r="AC257" s="34"/>
      <c r="AD257" s="34"/>
      <c r="AE257" s="34"/>
      <c r="AK257" s="297"/>
      <c r="AN257" s="34"/>
    </row>
    <row r="258" spans="1:40" ht="15.75" customHeight="1">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Y258" s="36"/>
      <c r="Z258" s="34"/>
      <c r="AA258" s="224"/>
      <c r="AB258" s="34"/>
      <c r="AC258" s="34"/>
      <c r="AD258" s="34"/>
      <c r="AE258" s="34"/>
      <c r="AK258" s="297"/>
      <c r="AN258" s="34"/>
    </row>
    <row r="259" spans="1:40" ht="15.75" customHeight="1">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Y259" s="36"/>
      <c r="Z259" s="34"/>
      <c r="AA259" s="224"/>
      <c r="AB259" s="34"/>
      <c r="AC259" s="34"/>
      <c r="AD259" s="34"/>
      <c r="AE259" s="34"/>
      <c r="AK259" s="297"/>
      <c r="AN259" s="34"/>
    </row>
    <row r="260" spans="1:40" ht="15.75" customHeight="1">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Y260" s="36"/>
      <c r="Z260" s="34"/>
      <c r="AA260" s="224"/>
      <c r="AB260" s="34"/>
      <c r="AC260" s="34"/>
      <c r="AD260" s="34"/>
      <c r="AE260" s="34"/>
      <c r="AK260" s="297"/>
      <c r="AN260" s="34"/>
    </row>
    <row r="261" spans="1:40" ht="15.75" customHeight="1">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Y261" s="36"/>
      <c r="Z261" s="34"/>
      <c r="AA261" s="224"/>
      <c r="AB261" s="34"/>
      <c r="AC261" s="34"/>
      <c r="AD261" s="34"/>
      <c r="AE261" s="34"/>
      <c r="AK261" s="297"/>
      <c r="AN261" s="34"/>
    </row>
    <row r="262" spans="1:40" ht="15.75" customHeight="1">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Y262" s="36"/>
      <c r="Z262" s="34"/>
      <c r="AA262" s="224"/>
      <c r="AB262" s="34"/>
      <c r="AC262" s="34"/>
      <c r="AD262" s="34"/>
      <c r="AE262" s="34"/>
      <c r="AK262" s="297"/>
      <c r="AN262" s="34"/>
    </row>
    <row r="263" spans="1:40" ht="15.75" customHeight="1">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Y263" s="36"/>
      <c r="Z263" s="34"/>
      <c r="AA263" s="224"/>
      <c r="AB263" s="34"/>
      <c r="AC263" s="34"/>
      <c r="AD263" s="34"/>
      <c r="AE263" s="34"/>
      <c r="AK263" s="297"/>
      <c r="AN263" s="34"/>
    </row>
    <row r="264" spans="1:40" ht="15.75" customHeight="1">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Y264" s="36"/>
      <c r="Z264" s="34"/>
      <c r="AA264" s="224"/>
      <c r="AB264" s="34"/>
      <c r="AC264" s="34"/>
      <c r="AD264" s="34"/>
      <c r="AE264" s="34"/>
      <c r="AK264" s="297"/>
      <c r="AN264" s="34"/>
    </row>
    <row r="265" spans="1:40" ht="15.75" customHeight="1">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Y265" s="36"/>
      <c r="Z265" s="34"/>
      <c r="AA265" s="224"/>
      <c r="AB265" s="34"/>
      <c r="AC265" s="34"/>
      <c r="AD265" s="34"/>
      <c r="AE265" s="34"/>
      <c r="AK265" s="297"/>
      <c r="AN265" s="34"/>
    </row>
    <row r="266" spans="1:40" ht="15.75" customHeight="1">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Y266" s="36"/>
      <c r="Z266" s="34"/>
      <c r="AA266" s="224"/>
      <c r="AB266" s="34"/>
      <c r="AC266" s="34"/>
      <c r="AD266" s="34"/>
      <c r="AE266" s="34"/>
      <c r="AK266" s="297"/>
      <c r="AN266" s="34"/>
    </row>
    <row r="267" spans="1:40" ht="15.75" customHeight="1">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Y267" s="36"/>
      <c r="Z267" s="34"/>
      <c r="AA267" s="224"/>
      <c r="AB267" s="34"/>
      <c r="AC267" s="34"/>
      <c r="AD267" s="34"/>
      <c r="AE267" s="34"/>
      <c r="AK267" s="297"/>
      <c r="AN267" s="34"/>
    </row>
    <row r="268" spans="1:40" ht="15.75" customHeight="1">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Y268" s="36"/>
      <c r="Z268" s="34"/>
      <c r="AA268" s="224"/>
      <c r="AB268" s="34"/>
      <c r="AC268" s="34"/>
      <c r="AD268" s="34"/>
      <c r="AE268" s="34"/>
      <c r="AK268" s="297"/>
      <c r="AN268" s="34"/>
    </row>
    <row r="269" spans="1:40" ht="15.75" customHeight="1">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Y269" s="36"/>
      <c r="Z269" s="34"/>
      <c r="AA269" s="224"/>
      <c r="AB269" s="34"/>
      <c r="AC269" s="34"/>
      <c r="AD269" s="34"/>
      <c r="AE269" s="34"/>
      <c r="AK269" s="297"/>
      <c r="AN269" s="34"/>
    </row>
    <row r="270" spans="1:40" ht="15.75" customHeight="1">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Y270" s="36"/>
      <c r="Z270" s="34"/>
      <c r="AA270" s="224"/>
      <c r="AB270" s="34"/>
      <c r="AC270" s="34"/>
      <c r="AD270" s="34"/>
      <c r="AE270" s="34"/>
      <c r="AK270" s="297"/>
      <c r="AN270" s="34"/>
    </row>
    <row r="271" spans="1:40" ht="15.75" customHeight="1">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Y271" s="36"/>
      <c r="Z271" s="34"/>
      <c r="AA271" s="224"/>
      <c r="AB271" s="34"/>
      <c r="AC271" s="34"/>
      <c r="AD271" s="34"/>
      <c r="AE271" s="34"/>
      <c r="AK271" s="297"/>
      <c r="AN271" s="34"/>
    </row>
    <row r="272" spans="1:40" ht="15.75" customHeight="1">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Y272" s="36"/>
      <c r="Z272" s="34"/>
      <c r="AA272" s="224"/>
      <c r="AB272" s="34"/>
      <c r="AC272" s="34"/>
      <c r="AD272" s="34"/>
      <c r="AE272" s="34"/>
      <c r="AK272" s="297"/>
      <c r="AN272" s="34"/>
    </row>
    <row r="273" spans="1:40" ht="15.75" customHeight="1">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Y273" s="36"/>
      <c r="Z273" s="34"/>
      <c r="AA273" s="224"/>
      <c r="AB273" s="34"/>
      <c r="AC273" s="34"/>
      <c r="AD273" s="34"/>
      <c r="AE273" s="34"/>
      <c r="AK273" s="297"/>
      <c r="AN273" s="34"/>
    </row>
    <row r="274" spans="1:40" ht="15.75" customHeight="1">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Y274" s="36"/>
      <c r="Z274" s="34"/>
      <c r="AA274" s="224"/>
      <c r="AB274" s="34"/>
      <c r="AC274" s="34"/>
      <c r="AD274" s="34"/>
      <c r="AE274" s="34"/>
      <c r="AK274" s="297"/>
      <c r="AN274" s="34"/>
    </row>
    <row r="275" spans="1:40" ht="15.75" customHeight="1">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Y275" s="36"/>
      <c r="Z275" s="34"/>
      <c r="AA275" s="224"/>
      <c r="AB275" s="34"/>
      <c r="AC275" s="34"/>
      <c r="AD275" s="34"/>
      <c r="AE275" s="34"/>
      <c r="AK275" s="297"/>
      <c r="AN275" s="34"/>
    </row>
    <row r="276" spans="1:40" ht="15.75" customHeight="1">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Y276" s="36"/>
      <c r="Z276" s="34"/>
      <c r="AA276" s="224"/>
      <c r="AB276" s="34"/>
      <c r="AC276" s="34"/>
      <c r="AD276" s="34"/>
      <c r="AE276" s="34"/>
      <c r="AK276" s="297"/>
      <c r="AN276" s="34"/>
    </row>
    <row r="277" spans="1:40" ht="15.75" customHeight="1">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Y277" s="36"/>
      <c r="Z277" s="34"/>
      <c r="AA277" s="224"/>
      <c r="AB277" s="34"/>
      <c r="AC277" s="34"/>
      <c r="AD277" s="34"/>
      <c r="AE277" s="34"/>
      <c r="AK277" s="297"/>
      <c r="AN277" s="34"/>
    </row>
    <row r="278" spans="1:40" ht="15.75" customHeight="1">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Y278" s="36"/>
      <c r="Z278" s="34"/>
      <c r="AA278" s="224"/>
      <c r="AB278" s="34"/>
      <c r="AC278" s="34"/>
      <c r="AD278" s="34"/>
      <c r="AE278" s="34"/>
      <c r="AK278" s="297"/>
      <c r="AN278" s="34"/>
    </row>
    <row r="279" spans="1:40" ht="15.75" customHeight="1">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Y279" s="36"/>
      <c r="Z279" s="34"/>
      <c r="AA279" s="224"/>
      <c r="AB279" s="34"/>
      <c r="AC279" s="34"/>
      <c r="AD279" s="34"/>
      <c r="AE279" s="34"/>
      <c r="AK279" s="297"/>
      <c r="AN279" s="34"/>
    </row>
    <row r="280" spans="1:40" ht="15.75" customHeight="1">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Y280" s="36"/>
      <c r="Z280" s="34"/>
      <c r="AA280" s="224"/>
      <c r="AB280" s="34"/>
      <c r="AC280" s="34"/>
      <c r="AD280" s="34"/>
      <c r="AE280" s="34"/>
      <c r="AK280" s="297"/>
      <c r="AN280" s="34"/>
    </row>
    <row r="281" spans="1:40" ht="15.75" customHeight="1">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Y281" s="36"/>
      <c r="Z281" s="34"/>
      <c r="AA281" s="224"/>
      <c r="AB281" s="34"/>
      <c r="AC281" s="34"/>
      <c r="AD281" s="34"/>
      <c r="AE281" s="34"/>
      <c r="AK281" s="297"/>
      <c r="AN281" s="34"/>
    </row>
    <row r="282" spans="1:40" ht="15.75" customHeight="1">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Y282" s="36"/>
      <c r="Z282" s="34"/>
      <c r="AA282" s="224"/>
      <c r="AB282" s="34"/>
      <c r="AC282" s="34"/>
      <c r="AD282" s="34"/>
      <c r="AE282" s="34"/>
      <c r="AK282" s="297"/>
      <c r="AN282" s="34"/>
    </row>
    <row r="283" spans="1:40" ht="15.75" customHeight="1">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Y283" s="36"/>
      <c r="Z283" s="34"/>
      <c r="AA283" s="224"/>
      <c r="AB283" s="34"/>
      <c r="AC283" s="34"/>
      <c r="AD283" s="34"/>
      <c r="AE283" s="34"/>
      <c r="AK283" s="297"/>
      <c r="AN283" s="34"/>
    </row>
    <row r="284" spans="1:40" ht="15.75" customHeight="1">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Y284" s="36"/>
      <c r="Z284" s="34"/>
      <c r="AA284" s="224"/>
      <c r="AB284" s="34"/>
      <c r="AC284" s="34"/>
      <c r="AD284" s="34"/>
      <c r="AE284" s="34"/>
      <c r="AK284" s="297"/>
      <c r="AN284" s="34"/>
    </row>
    <row r="285" spans="1:40" ht="15.75" customHeight="1">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Y285" s="36"/>
      <c r="Z285" s="34"/>
      <c r="AA285" s="224"/>
      <c r="AB285" s="34"/>
      <c r="AC285" s="34"/>
      <c r="AD285" s="34"/>
      <c r="AE285" s="34"/>
      <c r="AK285" s="297"/>
      <c r="AN285" s="34"/>
    </row>
    <row r="286" spans="1:40" ht="15.75" customHeight="1">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Y286" s="36"/>
      <c r="Z286" s="34"/>
      <c r="AA286" s="224"/>
      <c r="AB286" s="34"/>
      <c r="AC286" s="34"/>
      <c r="AD286" s="34"/>
      <c r="AE286" s="34"/>
      <c r="AK286" s="297"/>
      <c r="AN286" s="34"/>
    </row>
    <row r="287" spans="1:40" ht="15.75" customHeight="1">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Y287" s="36"/>
      <c r="Z287" s="34"/>
      <c r="AA287" s="224"/>
      <c r="AB287" s="34"/>
      <c r="AC287" s="34"/>
      <c r="AD287" s="34"/>
      <c r="AE287" s="34"/>
      <c r="AK287" s="297"/>
      <c r="AN287" s="34"/>
    </row>
    <row r="288" spans="1:40" ht="15.75" customHeight="1">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Y288" s="36"/>
      <c r="Z288" s="34"/>
      <c r="AA288" s="224"/>
      <c r="AB288" s="34"/>
      <c r="AC288" s="34"/>
      <c r="AD288" s="34"/>
      <c r="AE288" s="34"/>
      <c r="AK288" s="297"/>
      <c r="AN288" s="34"/>
    </row>
    <row r="289" spans="1:40" ht="15.75" customHeight="1">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Y289" s="36"/>
      <c r="Z289" s="34"/>
      <c r="AA289" s="224"/>
      <c r="AB289" s="34"/>
      <c r="AC289" s="34"/>
      <c r="AD289" s="34"/>
      <c r="AE289" s="34"/>
      <c r="AK289" s="297"/>
      <c r="AN289" s="34"/>
    </row>
    <row r="290" spans="1:40" ht="15.75" customHeight="1">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Y290" s="36"/>
      <c r="Z290" s="34"/>
      <c r="AA290" s="224"/>
      <c r="AB290" s="34"/>
      <c r="AC290" s="34"/>
      <c r="AD290" s="34"/>
      <c r="AE290" s="34"/>
      <c r="AK290" s="297"/>
      <c r="AN290" s="34"/>
    </row>
    <row r="291" spans="1:40" ht="15.75" customHeight="1">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Y291" s="36"/>
      <c r="Z291" s="34"/>
      <c r="AA291" s="224"/>
      <c r="AB291" s="34"/>
      <c r="AC291" s="34"/>
      <c r="AD291" s="34"/>
      <c r="AE291" s="34"/>
      <c r="AK291" s="297"/>
      <c r="AN291" s="34"/>
    </row>
    <row r="292" spans="1:40" ht="15.75" customHeight="1">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Y292" s="36"/>
      <c r="Z292" s="34"/>
      <c r="AA292" s="224"/>
      <c r="AB292" s="34"/>
      <c r="AC292" s="34"/>
      <c r="AD292" s="34"/>
      <c r="AE292" s="34"/>
      <c r="AK292" s="297"/>
      <c r="AN292" s="34"/>
    </row>
    <row r="293" spans="1:40" ht="15.75" customHeight="1">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Y293" s="36"/>
      <c r="Z293" s="34"/>
      <c r="AA293" s="224"/>
      <c r="AB293" s="34"/>
      <c r="AC293" s="34"/>
      <c r="AD293" s="34"/>
      <c r="AE293" s="34"/>
      <c r="AK293" s="297"/>
      <c r="AN293" s="34"/>
    </row>
    <row r="294" spans="1:40" ht="15.75" customHeight="1">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Y294" s="36"/>
      <c r="Z294" s="34"/>
      <c r="AA294" s="224"/>
      <c r="AB294" s="34"/>
      <c r="AC294" s="34"/>
      <c r="AD294" s="34"/>
      <c r="AE294" s="34"/>
      <c r="AK294" s="297"/>
      <c r="AN294" s="34"/>
    </row>
    <row r="295" spans="1:40" ht="15.75" customHeight="1">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Y295" s="36"/>
      <c r="Z295" s="34"/>
      <c r="AA295" s="224"/>
      <c r="AB295" s="34"/>
      <c r="AC295" s="34"/>
      <c r="AD295" s="34"/>
      <c r="AE295" s="34"/>
      <c r="AK295" s="297"/>
      <c r="AN295" s="34"/>
    </row>
    <row r="296" spans="1:40" ht="15.75" customHeight="1">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Y296" s="36"/>
      <c r="Z296" s="34"/>
      <c r="AA296" s="224"/>
      <c r="AB296" s="34"/>
      <c r="AC296" s="34"/>
      <c r="AD296" s="34"/>
      <c r="AE296" s="34"/>
      <c r="AK296" s="297"/>
      <c r="AN296" s="34"/>
    </row>
    <row r="297" spans="1:40" ht="15.75" customHeight="1">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Y297" s="36"/>
      <c r="Z297" s="34"/>
      <c r="AA297" s="224"/>
      <c r="AB297" s="34"/>
      <c r="AC297" s="34"/>
      <c r="AD297" s="34"/>
      <c r="AE297" s="34"/>
      <c r="AK297" s="297"/>
      <c r="AN297" s="34"/>
    </row>
    <row r="298" spans="1:40" ht="15.75" customHeight="1">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Y298" s="36"/>
      <c r="Z298" s="34"/>
      <c r="AA298" s="224"/>
      <c r="AB298" s="34"/>
      <c r="AC298" s="34"/>
      <c r="AD298" s="34"/>
      <c r="AE298" s="34"/>
      <c r="AK298" s="297"/>
      <c r="AN298" s="34"/>
    </row>
    <row r="299" spans="1:40" ht="15.75" customHeight="1">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Y299" s="36"/>
      <c r="Z299" s="34"/>
      <c r="AA299" s="224"/>
      <c r="AB299" s="34"/>
      <c r="AC299" s="34"/>
      <c r="AD299" s="34"/>
      <c r="AE299" s="34"/>
      <c r="AK299" s="297"/>
      <c r="AN299" s="34"/>
    </row>
    <row r="300" spans="1:40" ht="15.75" customHeight="1">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Y300" s="36"/>
      <c r="Z300" s="34"/>
      <c r="AA300" s="224"/>
      <c r="AB300" s="34"/>
      <c r="AC300" s="34"/>
      <c r="AD300" s="34"/>
      <c r="AE300" s="34"/>
      <c r="AK300" s="297"/>
      <c r="AN300" s="34"/>
    </row>
    <row r="301" spans="1:40" ht="15.75" customHeight="1">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Y301" s="36"/>
      <c r="Z301" s="34"/>
      <c r="AA301" s="224"/>
      <c r="AB301" s="34"/>
      <c r="AC301" s="34"/>
      <c r="AD301" s="34"/>
      <c r="AE301" s="34"/>
      <c r="AK301" s="297"/>
      <c r="AN301" s="34"/>
    </row>
    <row r="302" spans="1:40" ht="15.75" customHeight="1">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Y302" s="36"/>
      <c r="Z302" s="34"/>
      <c r="AA302" s="224"/>
      <c r="AB302" s="34"/>
      <c r="AC302" s="34"/>
      <c r="AD302" s="34"/>
      <c r="AE302" s="34"/>
      <c r="AK302" s="297"/>
      <c r="AN302" s="34"/>
    </row>
    <row r="303" spans="1:40" ht="15.75" customHeight="1">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Y303" s="36"/>
      <c r="Z303" s="34"/>
      <c r="AA303" s="224"/>
      <c r="AB303" s="34"/>
      <c r="AC303" s="34"/>
      <c r="AD303" s="34"/>
      <c r="AE303" s="34"/>
      <c r="AK303" s="297"/>
      <c r="AN303" s="34"/>
    </row>
    <row r="304" spans="1:40" ht="15.75" customHeight="1">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Y304" s="36"/>
      <c r="Z304" s="34"/>
      <c r="AA304" s="224"/>
      <c r="AB304" s="34"/>
      <c r="AC304" s="34"/>
      <c r="AD304" s="34"/>
      <c r="AE304" s="34"/>
      <c r="AK304" s="297"/>
      <c r="AN304" s="34"/>
    </row>
    <row r="305" spans="1:40" ht="15.75" customHeight="1">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Y305" s="36"/>
      <c r="Z305" s="34"/>
      <c r="AA305" s="224"/>
      <c r="AB305" s="34"/>
      <c r="AC305" s="34"/>
      <c r="AD305" s="34"/>
      <c r="AE305" s="34"/>
      <c r="AK305" s="297"/>
      <c r="AN305" s="34"/>
    </row>
    <row r="306" spans="1:40" ht="15.75" customHeight="1">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Y306" s="36"/>
      <c r="Z306" s="34"/>
      <c r="AA306" s="224"/>
      <c r="AB306" s="34"/>
      <c r="AC306" s="34"/>
      <c r="AD306" s="34"/>
      <c r="AE306" s="34"/>
      <c r="AK306" s="297"/>
      <c r="AN306" s="34"/>
    </row>
    <row r="307" spans="1:40" ht="15.75" customHeight="1">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Y307" s="36"/>
      <c r="Z307" s="34"/>
      <c r="AA307" s="224"/>
      <c r="AB307" s="34"/>
      <c r="AC307" s="34"/>
      <c r="AD307" s="34"/>
      <c r="AE307" s="34"/>
      <c r="AK307" s="297"/>
      <c r="AN307" s="34"/>
    </row>
    <row r="308" spans="1:40" ht="15.75" customHeight="1">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Y308" s="36"/>
      <c r="Z308" s="34"/>
      <c r="AA308" s="224"/>
      <c r="AB308" s="34"/>
      <c r="AC308" s="34"/>
      <c r="AD308" s="34"/>
      <c r="AE308" s="34"/>
      <c r="AK308" s="297"/>
      <c r="AN308" s="34"/>
    </row>
    <row r="309" spans="1:40" ht="15.75" customHeight="1">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Y309" s="36"/>
      <c r="Z309" s="34"/>
      <c r="AA309" s="224"/>
      <c r="AB309" s="34"/>
      <c r="AC309" s="34"/>
      <c r="AD309" s="34"/>
      <c r="AE309" s="34"/>
      <c r="AK309" s="297"/>
      <c r="AN309" s="34"/>
    </row>
    <row r="310" spans="1:40" ht="15.75" customHeight="1">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Y310" s="36"/>
      <c r="Z310" s="34"/>
      <c r="AA310" s="224"/>
      <c r="AB310" s="34"/>
      <c r="AC310" s="34"/>
      <c r="AD310" s="34"/>
      <c r="AE310" s="34"/>
      <c r="AK310" s="297"/>
      <c r="AN310" s="34"/>
    </row>
    <row r="311" spans="1:40" ht="15.75" customHeight="1">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Y311" s="36"/>
      <c r="Z311" s="34"/>
      <c r="AA311" s="224"/>
      <c r="AB311" s="34"/>
      <c r="AC311" s="34"/>
      <c r="AD311" s="34"/>
      <c r="AE311" s="34"/>
      <c r="AK311" s="297"/>
      <c r="AN311" s="34"/>
    </row>
    <row r="312" spans="1:40" ht="15.75" customHeight="1">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Y312" s="36"/>
      <c r="Z312" s="34"/>
      <c r="AA312" s="224"/>
      <c r="AB312" s="34"/>
      <c r="AC312" s="34"/>
      <c r="AD312" s="34"/>
      <c r="AE312" s="34"/>
      <c r="AK312" s="297"/>
      <c r="AN312" s="34"/>
    </row>
    <row r="313" spans="1:40" ht="15.75" customHeight="1">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Y313" s="36"/>
      <c r="Z313" s="34"/>
      <c r="AA313" s="224"/>
      <c r="AB313" s="34"/>
      <c r="AC313" s="34"/>
      <c r="AD313" s="34"/>
      <c r="AE313" s="34"/>
      <c r="AK313" s="297"/>
      <c r="AN313" s="34"/>
    </row>
    <row r="314" spans="1:40" ht="15.75" customHeight="1">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Y314" s="36"/>
      <c r="Z314" s="34"/>
      <c r="AA314" s="224"/>
      <c r="AB314" s="34"/>
      <c r="AC314" s="34"/>
      <c r="AD314" s="34"/>
      <c r="AE314" s="34"/>
      <c r="AK314" s="297"/>
      <c r="AN314" s="34"/>
    </row>
    <row r="315" spans="1:40" ht="15.75" customHeight="1">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Y315" s="36"/>
      <c r="Z315" s="34"/>
      <c r="AA315" s="224"/>
      <c r="AB315" s="34"/>
      <c r="AC315" s="34"/>
      <c r="AD315" s="34"/>
      <c r="AE315" s="34"/>
      <c r="AK315" s="297"/>
      <c r="AN315" s="34"/>
    </row>
    <row r="316" spans="1:40" ht="15.75" customHeight="1">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Y316" s="36"/>
      <c r="Z316" s="34"/>
      <c r="AA316" s="224"/>
      <c r="AB316" s="34"/>
      <c r="AC316" s="34"/>
      <c r="AD316" s="34"/>
      <c r="AE316" s="34"/>
      <c r="AK316" s="297"/>
      <c r="AN316" s="34"/>
    </row>
    <row r="317" spans="1:40" ht="15.75" customHeight="1">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Y317" s="36"/>
      <c r="Z317" s="34"/>
      <c r="AA317" s="224"/>
      <c r="AB317" s="34"/>
      <c r="AC317" s="34"/>
      <c r="AD317" s="34"/>
      <c r="AE317" s="34"/>
      <c r="AK317" s="297"/>
      <c r="AN317" s="34"/>
    </row>
    <row r="318" spans="1:40" ht="15.75" customHeight="1">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Y318" s="36"/>
      <c r="Z318" s="34"/>
      <c r="AA318" s="224"/>
      <c r="AB318" s="34"/>
      <c r="AC318" s="34"/>
      <c r="AD318" s="34"/>
      <c r="AE318" s="34"/>
      <c r="AK318" s="297"/>
      <c r="AN318" s="34"/>
    </row>
    <row r="319" spans="1:40" ht="15.75" customHeight="1">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Y319" s="36"/>
      <c r="Z319" s="34"/>
      <c r="AA319" s="224"/>
      <c r="AB319" s="34"/>
      <c r="AC319" s="34"/>
      <c r="AD319" s="34"/>
      <c r="AE319" s="34"/>
      <c r="AK319" s="297"/>
      <c r="AN319" s="34"/>
    </row>
    <row r="320" spans="1:40" ht="15.75" customHeight="1">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Y320" s="36"/>
      <c r="Z320" s="34"/>
      <c r="AA320" s="224"/>
      <c r="AB320" s="34"/>
      <c r="AC320" s="34"/>
      <c r="AD320" s="34"/>
      <c r="AE320" s="34"/>
      <c r="AK320" s="297"/>
      <c r="AN320" s="34"/>
    </row>
    <row r="321" spans="1:40" ht="15.75" customHeight="1">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Y321" s="36"/>
      <c r="Z321" s="34"/>
      <c r="AA321" s="224"/>
      <c r="AB321" s="34"/>
      <c r="AC321" s="34"/>
      <c r="AD321" s="34"/>
      <c r="AE321" s="34"/>
      <c r="AK321" s="297"/>
      <c r="AN321" s="34"/>
    </row>
    <row r="322" spans="1:40" ht="15.75" customHeight="1">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Y322" s="36"/>
      <c r="Z322" s="34"/>
      <c r="AA322" s="224"/>
      <c r="AB322" s="34"/>
      <c r="AC322" s="34"/>
      <c r="AD322" s="34"/>
      <c r="AE322" s="34"/>
      <c r="AK322" s="297"/>
      <c r="AN322" s="34"/>
    </row>
    <row r="323" spans="1:40" ht="15.75" customHeight="1">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Y323" s="36"/>
      <c r="Z323" s="34"/>
      <c r="AA323" s="224"/>
      <c r="AB323" s="34"/>
      <c r="AC323" s="34"/>
      <c r="AD323" s="34"/>
      <c r="AE323" s="34"/>
      <c r="AK323" s="297"/>
      <c r="AN323" s="34"/>
    </row>
    <row r="324" spans="1:40" ht="15.75" customHeight="1">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Y324" s="36"/>
      <c r="Z324" s="34"/>
      <c r="AA324" s="224"/>
      <c r="AB324" s="34"/>
      <c r="AC324" s="34"/>
      <c r="AD324" s="34"/>
      <c r="AE324" s="34"/>
      <c r="AK324" s="297"/>
      <c r="AN324" s="34"/>
    </row>
    <row r="325" spans="1:40" ht="15.75" customHeight="1">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Y325" s="36"/>
      <c r="Z325" s="34"/>
      <c r="AA325" s="224"/>
      <c r="AB325" s="34"/>
      <c r="AC325" s="34"/>
      <c r="AD325" s="34"/>
      <c r="AE325" s="34"/>
      <c r="AK325" s="297"/>
      <c r="AN325" s="34"/>
    </row>
    <row r="326" spans="1:40" ht="15.75" customHeight="1">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Y326" s="36"/>
      <c r="Z326" s="34"/>
      <c r="AA326" s="224"/>
      <c r="AB326" s="34"/>
      <c r="AC326" s="34"/>
      <c r="AD326" s="34"/>
      <c r="AE326" s="34"/>
      <c r="AK326" s="297"/>
      <c r="AN326" s="34"/>
    </row>
    <row r="327" spans="1:40" ht="15.75" customHeight="1">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Y327" s="36"/>
      <c r="Z327" s="34"/>
      <c r="AA327" s="224"/>
      <c r="AB327" s="34"/>
      <c r="AC327" s="34"/>
      <c r="AD327" s="34"/>
      <c r="AE327" s="34"/>
      <c r="AK327" s="297"/>
      <c r="AN327" s="34"/>
    </row>
    <row r="328" spans="1:40" ht="15.75" customHeight="1">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Y328" s="36"/>
      <c r="Z328" s="34"/>
      <c r="AA328" s="224"/>
      <c r="AB328" s="34"/>
      <c r="AC328" s="34"/>
      <c r="AD328" s="34"/>
      <c r="AE328" s="34"/>
      <c r="AK328" s="297"/>
      <c r="AN328" s="34"/>
    </row>
    <row r="329" spans="1:40" ht="15.75" customHeight="1">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Y329" s="36"/>
      <c r="Z329" s="34"/>
      <c r="AA329" s="224"/>
      <c r="AB329" s="34"/>
      <c r="AC329" s="34"/>
      <c r="AD329" s="34"/>
      <c r="AE329" s="34"/>
      <c r="AK329" s="297"/>
      <c r="AN329" s="34"/>
    </row>
    <row r="330" spans="1:40" ht="15.75" customHeight="1">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Y330" s="36"/>
      <c r="Z330" s="34"/>
      <c r="AA330" s="224"/>
      <c r="AB330" s="34"/>
      <c r="AC330" s="34"/>
      <c r="AD330" s="34"/>
      <c r="AE330" s="34"/>
      <c r="AK330" s="297"/>
      <c r="AN330" s="34"/>
    </row>
    <row r="331" spans="1:40" ht="15.75" customHeight="1">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Y331" s="36"/>
      <c r="Z331" s="34"/>
      <c r="AA331" s="224"/>
      <c r="AB331" s="34"/>
      <c r="AC331" s="34"/>
      <c r="AD331" s="34"/>
      <c r="AE331" s="34"/>
      <c r="AK331" s="297"/>
      <c r="AN331" s="34"/>
    </row>
    <row r="332" spans="1:40" ht="15.75" customHeight="1">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Y332" s="36"/>
      <c r="Z332" s="34"/>
      <c r="AA332" s="224"/>
      <c r="AB332" s="34"/>
      <c r="AC332" s="34"/>
      <c r="AD332" s="34"/>
      <c r="AE332" s="34"/>
      <c r="AK332" s="297"/>
      <c r="AN332" s="34"/>
    </row>
    <row r="333" spans="1:40" ht="15.75" customHeight="1">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Y333" s="36"/>
      <c r="Z333" s="34"/>
      <c r="AA333" s="224"/>
      <c r="AB333" s="34"/>
      <c r="AC333" s="34"/>
      <c r="AD333" s="34"/>
      <c r="AE333" s="34"/>
      <c r="AK333" s="297"/>
      <c r="AN333" s="34"/>
    </row>
    <row r="334" spans="1:40" ht="15.75" customHeight="1">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Y334" s="36"/>
      <c r="Z334" s="34"/>
      <c r="AA334" s="224"/>
      <c r="AB334" s="34"/>
      <c r="AC334" s="34"/>
      <c r="AD334" s="34"/>
      <c r="AE334" s="34"/>
      <c r="AK334" s="297"/>
      <c r="AN334" s="34"/>
    </row>
    <row r="335" spans="1:40" ht="15.75" customHeight="1">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Y335" s="36"/>
      <c r="Z335" s="34"/>
      <c r="AA335" s="224"/>
      <c r="AB335" s="34"/>
      <c r="AC335" s="34"/>
      <c r="AD335" s="34"/>
      <c r="AE335" s="34"/>
      <c r="AK335" s="297"/>
      <c r="AN335" s="34"/>
    </row>
    <row r="336" spans="1:40" ht="15.75" customHeight="1">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Y336" s="36"/>
      <c r="Z336" s="34"/>
      <c r="AA336" s="224"/>
      <c r="AB336" s="34"/>
      <c r="AC336" s="34"/>
      <c r="AD336" s="34"/>
      <c r="AE336" s="34"/>
      <c r="AK336" s="297"/>
      <c r="AN336" s="34"/>
    </row>
    <row r="337" spans="1:40" ht="15.75" customHeight="1">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Y337" s="36"/>
      <c r="Z337" s="34"/>
      <c r="AA337" s="224"/>
      <c r="AB337" s="34"/>
      <c r="AC337" s="34"/>
      <c r="AD337" s="34"/>
      <c r="AE337" s="34"/>
      <c r="AK337" s="297"/>
      <c r="AN337" s="34"/>
    </row>
    <row r="338" spans="1:40" ht="15.75"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Y338" s="36"/>
      <c r="Z338" s="34"/>
      <c r="AA338" s="224"/>
      <c r="AB338" s="34"/>
      <c r="AC338" s="34"/>
      <c r="AD338" s="34"/>
      <c r="AE338" s="34"/>
      <c r="AK338" s="297"/>
      <c r="AN338" s="34"/>
    </row>
    <row r="339" spans="1:40" ht="15.75"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Y339" s="36"/>
      <c r="Z339" s="34"/>
      <c r="AA339" s="224"/>
      <c r="AB339" s="34"/>
      <c r="AC339" s="34"/>
      <c r="AD339" s="34"/>
      <c r="AE339" s="34"/>
      <c r="AK339" s="297"/>
      <c r="AN339" s="34"/>
    </row>
    <row r="340" spans="1:40" ht="15.75"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Y340" s="36"/>
      <c r="Z340" s="34"/>
      <c r="AA340" s="224"/>
      <c r="AB340" s="34"/>
      <c r="AC340" s="34"/>
      <c r="AD340" s="34"/>
      <c r="AE340" s="34"/>
      <c r="AK340" s="297"/>
      <c r="AN340" s="34"/>
    </row>
    <row r="341" spans="1:40" ht="15.75"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Y341" s="36"/>
      <c r="Z341" s="34"/>
      <c r="AA341" s="224"/>
      <c r="AB341" s="34"/>
      <c r="AC341" s="34"/>
      <c r="AD341" s="34"/>
      <c r="AE341" s="34"/>
      <c r="AK341" s="297"/>
      <c r="AN341" s="34"/>
    </row>
    <row r="342" spans="1:40" ht="15.75" customHeight="1">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Y342" s="36"/>
      <c r="Z342" s="34"/>
      <c r="AA342" s="224"/>
      <c r="AB342" s="34"/>
      <c r="AC342" s="34"/>
      <c r="AD342" s="34"/>
      <c r="AE342" s="34"/>
      <c r="AK342" s="297"/>
      <c r="AN342" s="34"/>
    </row>
    <row r="343" spans="1:40" ht="15.75" customHeight="1">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Y343" s="36"/>
      <c r="Z343" s="34"/>
      <c r="AA343" s="224"/>
      <c r="AB343" s="34"/>
      <c r="AC343" s="34"/>
      <c r="AD343" s="34"/>
      <c r="AE343" s="34"/>
      <c r="AK343" s="297"/>
      <c r="AN343" s="34"/>
    </row>
    <row r="344" spans="1:40" ht="15.75" customHeight="1">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Y344" s="36"/>
      <c r="Z344" s="34"/>
      <c r="AA344" s="224"/>
      <c r="AB344" s="34"/>
      <c r="AC344" s="34"/>
      <c r="AD344" s="34"/>
      <c r="AE344" s="34"/>
      <c r="AK344" s="297"/>
      <c r="AN344" s="34"/>
    </row>
    <row r="345" spans="1:40" ht="15.75" customHeight="1">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Y345" s="36"/>
      <c r="Z345" s="34"/>
      <c r="AA345" s="224"/>
      <c r="AB345" s="34"/>
      <c r="AC345" s="34"/>
      <c r="AD345" s="34"/>
      <c r="AE345" s="34"/>
      <c r="AK345" s="297"/>
      <c r="AN345" s="34"/>
    </row>
    <row r="346" spans="1:40" ht="15.75" customHeight="1">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Y346" s="36"/>
      <c r="Z346" s="34"/>
      <c r="AA346" s="224"/>
      <c r="AB346" s="34"/>
      <c r="AC346" s="34"/>
      <c r="AD346" s="34"/>
      <c r="AE346" s="34"/>
      <c r="AK346" s="297"/>
      <c r="AN346" s="34"/>
    </row>
    <row r="347" spans="1:40" ht="15.75" customHeight="1">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Y347" s="36"/>
      <c r="Z347" s="34"/>
      <c r="AA347" s="224"/>
      <c r="AB347" s="34"/>
      <c r="AC347" s="34"/>
      <c r="AD347" s="34"/>
      <c r="AE347" s="34"/>
      <c r="AK347" s="297"/>
      <c r="AN347" s="34"/>
    </row>
    <row r="348" spans="1:40" ht="15.75" customHeight="1">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Y348" s="36"/>
      <c r="Z348" s="34"/>
      <c r="AA348" s="224"/>
      <c r="AB348" s="34"/>
      <c r="AC348" s="34"/>
      <c r="AD348" s="34"/>
      <c r="AE348" s="34"/>
      <c r="AK348" s="297"/>
      <c r="AN348" s="34"/>
    </row>
    <row r="349" spans="1:40" ht="15.75" customHeight="1">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Y349" s="36"/>
      <c r="Z349" s="34"/>
      <c r="AA349" s="224"/>
      <c r="AB349" s="34"/>
      <c r="AC349" s="34"/>
      <c r="AD349" s="34"/>
      <c r="AE349" s="34"/>
      <c r="AK349" s="297"/>
      <c r="AN349" s="34"/>
    </row>
    <row r="350" spans="1:40" ht="15.75" customHeight="1">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Y350" s="36"/>
      <c r="Z350" s="34"/>
      <c r="AA350" s="224"/>
      <c r="AB350" s="34"/>
      <c r="AC350" s="34"/>
      <c r="AD350" s="34"/>
      <c r="AE350" s="34"/>
      <c r="AK350" s="297"/>
      <c r="AN350" s="34"/>
    </row>
    <row r="351" spans="1:40" ht="15.75"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Y351" s="36"/>
      <c r="Z351" s="34"/>
      <c r="AA351" s="224"/>
      <c r="AB351" s="34"/>
      <c r="AC351" s="34"/>
      <c r="AD351" s="34"/>
      <c r="AE351" s="34"/>
      <c r="AK351" s="297"/>
      <c r="AN351" s="34"/>
    </row>
    <row r="352" spans="1:40" ht="15.75" customHeight="1">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Y352" s="36"/>
      <c r="Z352" s="34"/>
      <c r="AA352" s="224"/>
      <c r="AB352" s="34"/>
      <c r="AC352" s="34"/>
      <c r="AD352" s="34"/>
      <c r="AE352" s="34"/>
      <c r="AK352" s="297"/>
      <c r="AN352" s="34"/>
    </row>
    <row r="353" spans="1:40" ht="15.75" customHeight="1">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Y353" s="36"/>
      <c r="Z353" s="34"/>
      <c r="AA353" s="224"/>
      <c r="AB353" s="34"/>
      <c r="AC353" s="34"/>
      <c r="AD353" s="34"/>
      <c r="AE353" s="34"/>
      <c r="AK353" s="297"/>
      <c r="AN353" s="34"/>
    </row>
    <row r="354" spans="1:40" ht="15.75" customHeight="1">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Y354" s="36"/>
      <c r="Z354" s="34"/>
      <c r="AA354" s="224"/>
      <c r="AB354" s="34"/>
      <c r="AC354" s="34"/>
      <c r="AD354" s="34"/>
      <c r="AE354" s="34"/>
      <c r="AK354" s="297"/>
      <c r="AN354" s="34"/>
    </row>
    <row r="355" spans="1:40" ht="15.75" customHeight="1">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Y355" s="36"/>
      <c r="Z355" s="34"/>
      <c r="AA355" s="224"/>
      <c r="AB355" s="34"/>
      <c r="AC355" s="34"/>
      <c r="AD355" s="34"/>
      <c r="AE355" s="34"/>
      <c r="AK355" s="297"/>
      <c r="AN355" s="34"/>
    </row>
    <row r="356" spans="1:40" ht="15.75" customHeight="1">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Y356" s="36"/>
      <c r="Z356" s="34"/>
      <c r="AA356" s="224"/>
      <c r="AB356" s="34"/>
      <c r="AC356" s="34"/>
      <c r="AD356" s="34"/>
      <c r="AE356" s="34"/>
      <c r="AK356" s="297"/>
      <c r="AN356" s="34"/>
    </row>
    <row r="357" spans="1:40" ht="15.75" customHeight="1">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Y357" s="36"/>
      <c r="Z357" s="34"/>
      <c r="AA357" s="224"/>
      <c r="AB357" s="34"/>
      <c r="AC357" s="34"/>
      <c r="AD357" s="34"/>
      <c r="AE357" s="34"/>
      <c r="AK357" s="297"/>
      <c r="AN357" s="34"/>
    </row>
    <row r="358" spans="1:40" ht="15.75" customHeight="1">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Y358" s="36"/>
      <c r="Z358" s="34"/>
      <c r="AA358" s="224"/>
      <c r="AB358" s="34"/>
      <c r="AC358" s="34"/>
      <c r="AD358" s="34"/>
      <c r="AE358" s="34"/>
      <c r="AK358" s="297"/>
      <c r="AN358" s="34"/>
    </row>
    <row r="359" spans="1:40" ht="15.75" customHeight="1">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Y359" s="36"/>
      <c r="Z359" s="34"/>
      <c r="AA359" s="224"/>
      <c r="AB359" s="34"/>
      <c r="AC359" s="34"/>
      <c r="AD359" s="34"/>
      <c r="AE359" s="34"/>
      <c r="AK359" s="297"/>
      <c r="AN359" s="34"/>
    </row>
    <row r="360" spans="1:40" ht="15.75" customHeight="1">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Y360" s="36"/>
      <c r="Z360" s="34"/>
      <c r="AA360" s="224"/>
      <c r="AB360" s="34"/>
      <c r="AC360" s="34"/>
      <c r="AD360" s="34"/>
      <c r="AE360" s="34"/>
      <c r="AK360" s="297"/>
      <c r="AN360" s="34"/>
    </row>
    <row r="361" spans="1:40" ht="15.75" customHeight="1">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Y361" s="36"/>
      <c r="Z361" s="34"/>
      <c r="AA361" s="224"/>
      <c r="AB361" s="34"/>
      <c r="AC361" s="34"/>
      <c r="AD361" s="34"/>
      <c r="AE361" s="34"/>
      <c r="AK361" s="297"/>
      <c r="AN361" s="34"/>
    </row>
    <row r="362" spans="1:40" ht="15.75" customHeight="1">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Y362" s="36"/>
      <c r="Z362" s="34"/>
      <c r="AA362" s="224"/>
      <c r="AB362" s="34"/>
      <c r="AC362" s="34"/>
      <c r="AD362" s="34"/>
      <c r="AE362" s="34"/>
      <c r="AK362" s="297"/>
      <c r="AN362" s="34"/>
    </row>
    <row r="363" spans="1:40" ht="15.75" customHeight="1">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Y363" s="36"/>
      <c r="Z363" s="34"/>
      <c r="AA363" s="224"/>
      <c r="AB363" s="34"/>
      <c r="AC363" s="34"/>
      <c r="AD363" s="34"/>
      <c r="AE363" s="34"/>
      <c r="AK363" s="297"/>
      <c r="AN363" s="34"/>
    </row>
    <row r="364" spans="1:40" ht="15.75" customHeight="1">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Y364" s="36"/>
      <c r="Z364" s="34"/>
      <c r="AA364" s="224"/>
      <c r="AB364" s="34"/>
      <c r="AC364" s="34"/>
      <c r="AD364" s="34"/>
      <c r="AE364" s="34"/>
      <c r="AK364" s="297"/>
      <c r="AN364" s="34"/>
    </row>
    <row r="365" spans="1:40" ht="15.75" customHeight="1">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Y365" s="36"/>
      <c r="Z365" s="34"/>
      <c r="AA365" s="224"/>
      <c r="AB365" s="34"/>
      <c r="AC365" s="34"/>
      <c r="AD365" s="34"/>
      <c r="AE365" s="34"/>
      <c r="AK365" s="297"/>
      <c r="AN365" s="34"/>
    </row>
    <row r="366" spans="1:40" ht="15.75" customHeight="1">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Y366" s="36"/>
      <c r="Z366" s="34"/>
      <c r="AA366" s="224"/>
      <c r="AB366" s="34"/>
      <c r="AC366" s="34"/>
      <c r="AD366" s="34"/>
      <c r="AE366" s="34"/>
      <c r="AK366" s="297"/>
      <c r="AN366" s="34"/>
    </row>
    <row r="367" spans="1:40" ht="15.75" customHeight="1">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Y367" s="36"/>
      <c r="Z367" s="34"/>
      <c r="AA367" s="224"/>
      <c r="AB367" s="34"/>
      <c r="AC367" s="34"/>
      <c r="AD367" s="34"/>
      <c r="AE367" s="34"/>
      <c r="AK367" s="297"/>
      <c r="AN367" s="34"/>
    </row>
    <row r="368" spans="1:40" ht="15.75" customHeight="1">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Y368" s="36"/>
      <c r="Z368" s="34"/>
      <c r="AA368" s="224"/>
      <c r="AB368" s="34"/>
      <c r="AC368" s="34"/>
      <c r="AD368" s="34"/>
      <c r="AE368" s="34"/>
      <c r="AK368" s="297"/>
      <c r="AN368" s="34"/>
    </row>
    <row r="369" spans="1:40" ht="15.75" customHeight="1">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Y369" s="36"/>
      <c r="Z369" s="34"/>
      <c r="AA369" s="224"/>
      <c r="AB369" s="34"/>
      <c r="AC369" s="34"/>
      <c r="AD369" s="34"/>
      <c r="AE369" s="34"/>
      <c r="AK369" s="297"/>
      <c r="AN369" s="34"/>
    </row>
    <row r="370" spans="1:40" ht="15.75" customHeight="1">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Y370" s="36"/>
      <c r="Z370" s="34"/>
      <c r="AA370" s="224"/>
      <c r="AB370" s="34"/>
      <c r="AC370" s="34"/>
      <c r="AD370" s="34"/>
      <c r="AE370" s="34"/>
      <c r="AK370" s="297"/>
      <c r="AN370" s="34"/>
    </row>
    <row r="371" spans="1:40" ht="15.75" customHeight="1">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Y371" s="36"/>
      <c r="Z371" s="34"/>
      <c r="AA371" s="224"/>
      <c r="AB371" s="34"/>
      <c r="AC371" s="34"/>
      <c r="AD371" s="34"/>
      <c r="AE371" s="34"/>
      <c r="AK371" s="297"/>
      <c r="AN371" s="34"/>
    </row>
    <row r="372" spans="1:40" ht="15.75" customHeight="1">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Y372" s="36"/>
      <c r="Z372" s="34"/>
      <c r="AA372" s="224"/>
      <c r="AB372" s="34"/>
      <c r="AC372" s="34"/>
      <c r="AD372" s="34"/>
      <c r="AE372" s="34"/>
      <c r="AK372" s="297"/>
      <c r="AN372" s="34"/>
    </row>
    <row r="373" spans="1:40" ht="15.75" customHeight="1">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Y373" s="36"/>
      <c r="Z373" s="34"/>
      <c r="AA373" s="224"/>
      <c r="AB373" s="34"/>
      <c r="AC373" s="34"/>
      <c r="AD373" s="34"/>
      <c r="AE373" s="34"/>
      <c r="AK373" s="297"/>
      <c r="AN373" s="34"/>
    </row>
    <row r="374" spans="1:40" ht="15.75" customHeight="1">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Y374" s="36"/>
      <c r="Z374" s="34"/>
      <c r="AA374" s="224"/>
      <c r="AB374" s="34"/>
      <c r="AC374" s="34"/>
      <c r="AD374" s="34"/>
      <c r="AE374" s="34"/>
      <c r="AK374" s="297"/>
      <c r="AN374" s="34"/>
    </row>
    <row r="375" spans="1:40" ht="15.75" customHeight="1">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Y375" s="36"/>
      <c r="Z375" s="34"/>
      <c r="AA375" s="224"/>
      <c r="AB375" s="34"/>
      <c r="AC375" s="34"/>
      <c r="AD375" s="34"/>
      <c r="AE375" s="34"/>
      <c r="AK375" s="297"/>
      <c r="AN375" s="34"/>
    </row>
    <row r="376" spans="1:40" ht="15.75" customHeight="1">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Y376" s="36"/>
      <c r="Z376" s="34"/>
      <c r="AA376" s="224"/>
      <c r="AB376" s="34"/>
      <c r="AC376" s="34"/>
      <c r="AD376" s="34"/>
      <c r="AE376" s="34"/>
      <c r="AK376" s="297"/>
      <c r="AN376" s="34"/>
    </row>
    <row r="377" spans="1:40" ht="15.75" customHeight="1">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Y377" s="36"/>
      <c r="Z377" s="34"/>
      <c r="AA377" s="224"/>
      <c r="AB377" s="34"/>
      <c r="AC377" s="34"/>
      <c r="AD377" s="34"/>
      <c r="AE377" s="34"/>
      <c r="AK377" s="297"/>
      <c r="AN377" s="34"/>
    </row>
    <row r="378" spans="1:40" ht="15.75" customHeight="1">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Y378" s="36"/>
      <c r="Z378" s="34"/>
      <c r="AA378" s="224"/>
      <c r="AB378" s="34"/>
      <c r="AC378" s="34"/>
      <c r="AD378" s="34"/>
      <c r="AE378" s="34"/>
      <c r="AK378" s="297"/>
      <c r="AN378" s="34"/>
    </row>
    <row r="379" spans="1:40" ht="15.75" customHeight="1">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Y379" s="36"/>
      <c r="Z379" s="34"/>
      <c r="AA379" s="224"/>
      <c r="AB379" s="34"/>
      <c r="AC379" s="34"/>
      <c r="AD379" s="34"/>
      <c r="AE379" s="34"/>
      <c r="AK379" s="297"/>
      <c r="AN379" s="34"/>
    </row>
    <row r="380" spans="1:40" ht="15.75" customHeight="1">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Y380" s="36"/>
      <c r="Z380" s="34"/>
      <c r="AA380" s="224"/>
      <c r="AB380" s="34"/>
      <c r="AC380" s="34"/>
      <c r="AD380" s="34"/>
      <c r="AE380" s="34"/>
      <c r="AK380" s="297"/>
      <c r="AN380" s="34"/>
    </row>
    <row r="381" spans="1:40" ht="15.75" customHeight="1">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Y381" s="36"/>
      <c r="Z381" s="34"/>
      <c r="AA381" s="224"/>
      <c r="AB381" s="34"/>
      <c r="AC381" s="34"/>
      <c r="AD381" s="34"/>
      <c r="AE381" s="34"/>
      <c r="AK381" s="297"/>
      <c r="AN381" s="34"/>
    </row>
    <row r="382" spans="1:40" ht="15.75" customHeight="1">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Y382" s="36"/>
      <c r="Z382" s="34"/>
      <c r="AA382" s="224"/>
      <c r="AB382" s="34"/>
      <c r="AC382" s="34"/>
      <c r="AD382" s="34"/>
      <c r="AE382" s="34"/>
      <c r="AK382" s="297"/>
      <c r="AN382" s="34"/>
    </row>
    <row r="383" spans="1:40" ht="15.75" customHeight="1">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Y383" s="36"/>
      <c r="Z383" s="34"/>
      <c r="AA383" s="224"/>
      <c r="AB383" s="34"/>
      <c r="AC383" s="34"/>
      <c r="AD383" s="34"/>
      <c r="AE383" s="34"/>
      <c r="AK383" s="297"/>
      <c r="AN383" s="34"/>
    </row>
    <row r="384" spans="1:40" ht="15.75" customHeight="1">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Y384" s="36"/>
      <c r="Z384" s="34"/>
      <c r="AA384" s="224"/>
      <c r="AB384" s="34"/>
      <c r="AC384" s="34"/>
      <c r="AD384" s="34"/>
      <c r="AE384" s="34"/>
      <c r="AK384" s="297"/>
      <c r="AN384" s="34"/>
    </row>
    <row r="385" spans="1:40" ht="15.75" customHeight="1">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Y385" s="36"/>
      <c r="Z385" s="34"/>
      <c r="AA385" s="224"/>
      <c r="AB385" s="34"/>
      <c r="AC385" s="34"/>
      <c r="AD385" s="34"/>
      <c r="AE385" s="34"/>
      <c r="AK385" s="297"/>
      <c r="AN385" s="34"/>
    </row>
    <row r="386" spans="1:40" ht="15.75" customHeight="1">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Y386" s="36"/>
      <c r="Z386" s="34"/>
      <c r="AA386" s="224"/>
      <c r="AB386" s="34"/>
      <c r="AC386" s="34"/>
      <c r="AD386" s="34"/>
      <c r="AE386" s="34"/>
      <c r="AK386" s="297"/>
      <c r="AN386" s="34"/>
    </row>
    <row r="387" spans="1:40" ht="15.75" customHeight="1">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Y387" s="36"/>
      <c r="Z387" s="34"/>
      <c r="AA387" s="224"/>
      <c r="AB387" s="34"/>
      <c r="AC387" s="34"/>
      <c r="AD387" s="34"/>
      <c r="AE387" s="34"/>
      <c r="AK387" s="297"/>
      <c r="AN387" s="34"/>
    </row>
    <row r="388" spans="1:40" ht="15.75" customHeight="1">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Y388" s="36"/>
      <c r="Z388" s="34"/>
      <c r="AA388" s="224"/>
      <c r="AB388" s="34"/>
      <c r="AC388" s="34"/>
      <c r="AD388" s="34"/>
      <c r="AE388" s="34"/>
      <c r="AK388" s="297"/>
      <c r="AN388" s="34"/>
    </row>
    <row r="389" spans="1:40" ht="15.75" customHeight="1">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Y389" s="36"/>
      <c r="Z389" s="34"/>
      <c r="AA389" s="224"/>
      <c r="AB389" s="34"/>
      <c r="AC389" s="34"/>
      <c r="AD389" s="34"/>
      <c r="AE389" s="34"/>
      <c r="AK389" s="297"/>
      <c r="AN389" s="34"/>
    </row>
    <row r="390" spans="1:40" ht="15.75" customHeight="1">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Y390" s="36"/>
      <c r="Z390" s="34"/>
      <c r="AA390" s="224"/>
      <c r="AB390" s="34"/>
      <c r="AC390" s="34"/>
      <c r="AD390" s="34"/>
      <c r="AE390" s="34"/>
      <c r="AK390" s="297"/>
      <c r="AN390" s="34"/>
    </row>
    <row r="391" spans="1:40" ht="15.75" customHeight="1">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Y391" s="36"/>
      <c r="Z391" s="34"/>
      <c r="AA391" s="224"/>
      <c r="AB391" s="34"/>
      <c r="AC391" s="34"/>
      <c r="AD391" s="34"/>
      <c r="AE391" s="34"/>
      <c r="AK391" s="297"/>
      <c r="AN391" s="34"/>
    </row>
    <row r="392" spans="1:40" ht="15.75" customHeight="1">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Y392" s="36"/>
      <c r="Z392" s="34"/>
      <c r="AA392" s="224"/>
      <c r="AB392" s="34"/>
      <c r="AC392" s="34"/>
      <c r="AD392" s="34"/>
      <c r="AE392" s="34"/>
      <c r="AK392" s="297"/>
      <c r="AN392" s="34"/>
    </row>
    <row r="393" spans="1:40" ht="15.75" customHeight="1">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Y393" s="36"/>
      <c r="Z393" s="34"/>
      <c r="AA393" s="224"/>
      <c r="AB393" s="34"/>
      <c r="AC393" s="34"/>
      <c r="AD393" s="34"/>
      <c r="AE393" s="34"/>
      <c r="AK393" s="297"/>
      <c r="AN393" s="34"/>
    </row>
    <row r="394" spans="1:40" ht="15.75" customHeight="1">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Y394" s="36"/>
      <c r="Z394" s="34"/>
      <c r="AA394" s="224"/>
      <c r="AB394" s="34"/>
      <c r="AC394" s="34"/>
      <c r="AD394" s="34"/>
      <c r="AE394" s="34"/>
      <c r="AK394" s="297"/>
      <c r="AN394" s="34"/>
    </row>
    <row r="395" spans="1:40" ht="15.75" customHeight="1">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Y395" s="36"/>
      <c r="Z395" s="34"/>
      <c r="AA395" s="224"/>
      <c r="AB395" s="34"/>
      <c r="AC395" s="34"/>
      <c r="AD395" s="34"/>
      <c r="AE395" s="34"/>
      <c r="AK395" s="297"/>
      <c r="AN395" s="34"/>
    </row>
    <row r="396" spans="1:40" ht="15.75" customHeight="1">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Y396" s="36"/>
      <c r="Z396" s="34"/>
      <c r="AA396" s="224"/>
      <c r="AB396" s="34"/>
      <c r="AC396" s="34"/>
      <c r="AD396" s="34"/>
      <c r="AE396" s="34"/>
      <c r="AK396" s="297"/>
      <c r="AN396" s="34"/>
    </row>
    <row r="397" spans="1:40" ht="15.75" customHeight="1">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Y397" s="36"/>
      <c r="Z397" s="34"/>
      <c r="AA397" s="224"/>
      <c r="AB397" s="34"/>
      <c r="AC397" s="34"/>
      <c r="AD397" s="34"/>
      <c r="AE397" s="34"/>
      <c r="AK397" s="297"/>
      <c r="AN397" s="34"/>
    </row>
    <row r="398" spans="1:40" ht="15.75" customHeight="1">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Y398" s="36"/>
      <c r="Z398" s="34"/>
      <c r="AA398" s="224"/>
      <c r="AB398" s="34"/>
      <c r="AC398" s="34"/>
      <c r="AD398" s="34"/>
      <c r="AE398" s="34"/>
      <c r="AK398" s="297"/>
      <c r="AN398" s="34"/>
    </row>
    <row r="399" spans="1:40" ht="15.75" customHeight="1">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Y399" s="36"/>
      <c r="Z399" s="34"/>
      <c r="AA399" s="224"/>
      <c r="AB399" s="34"/>
      <c r="AC399" s="34"/>
      <c r="AD399" s="34"/>
      <c r="AE399" s="34"/>
      <c r="AK399" s="297"/>
      <c r="AN399" s="34"/>
    </row>
    <row r="400" spans="1:40" ht="15.75" customHeight="1">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Y400" s="36"/>
      <c r="Z400" s="34"/>
      <c r="AA400" s="224"/>
      <c r="AB400" s="34"/>
      <c r="AC400" s="34"/>
      <c r="AD400" s="34"/>
      <c r="AE400" s="34"/>
      <c r="AK400" s="297"/>
      <c r="AN400" s="34"/>
    </row>
    <row r="401" spans="1:40" ht="15.75" customHeight="1">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Y401" s="36"/>
      <c r="Z401" s="34"/>
      <c r="AA401" s="224"/>
      <c r="AB401" s="34"/>
      <c r="AC401" s="34"/>
      <c r="AD401" s="34"/>
      <c r="AE401" s="34"/>
      <c r="AK401" s="297"/>
      <c r="AN401" s="34"/>
    </row>
    <row r="402" spans="1:40" ht="15.75" customHeight="1">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Y402" s="36"/>
      <c r="Z402" s="34"/>
      <c r="AA402" s="224"/>
      <c r="AB402" s="34"/>
      <c r="AC402" s="34"/>
      <c r="AD402" s="34"/>
      <c r="AE402" s="34"/>
      <c r="AK402" s="297"/>
      <c r="AN402" s="34"/>
    </row>
    <row r="403" spans="1:40" ht="15.75" customHeight="1">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Y403" s="36"/>
      <c r="Z403" s="34"/>
      <c r="AA403" s="224"/>
      <c r="AB403" s="34"/>
      <c r="AC403" s="34"/>
      <c r="AD403" s="34"/>
      <c r="AE403" s="34"/>
      <c r="AK403" s="297"/>
      <c r="AN403" s="34"/>
    </row>
    <row r="404" spans="1:40" ht="15.75" customHeight="1">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Y404" s="36"/>
      <c r="Z404" s="34"/>
      <c r="AA404" s="224"/>
      <c r="AB404" s="34"/>
      <c r="AC404" s="34"/>
      <c r="AD404" s="34"/>
      <c r="AE404" s="34"/>
      <c r="AK404" s="297"/>
      <c r="AN404" s="34"/>
    </row>
    <row r="405" spans="1:40" ht="15.75" customHeight="1">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Y405" s="36"/>
      <c r="Z405" s="34"/>
      <c r="AA405" s="224"/>
      <c r="AB405" s="34"/>
      <c r="AC405" s="34"/>
      <c r="AD405" s="34"/>
      <c r="AE405" s="34"/>
      <c r="AK405" s="297"/>
      <c r="AN405" s="34"/>
    </row>
    <row r="406" spans="1:40" ht="15.75" customHeight="1">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Y406" s="36"/>
      <c r="Z406" s="34"/>
      <c r="AA406" s="224"/>
      <c r="AB406" s="34"/>
      <c r="AC406" s="34"/>
      <c r="AD406" s="34"/>
      <c r="AE406" s="34"/>
      <c r="AK406" s="297"/>
      <c r="AN406" s="34"/>
    </row>
    <row r="407" spans="1:40" ht="15.75" customHeight="1">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Y407" s="36"/>
      <c r="Z407" s="34"/>
      <c r="AA407" s="224"/>
      <c r="AB407" s="34"/>
      <c r="AC407" s="34"/>
      <c r="AD407" s="34"/>
      <c r="AE407" s="34"/>
      <c r="AK407" s="297"/>
      <c r="AN407" s="34"/>
    </row>
    <row r="408" spans="1:40" ht="15.75" customHeight="1">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Y408" s="36"/>
      <c r="Z408" s="34"/>
      <c r="AA408" s="224"/>
      <c r="AB408" s="34"/>
      <c r="AC408" s="34"/>
      <c r="AD408" s="34"/>
      <c r="AE408" s="34"/>
      <c r="AK408" s="297"/>
      <c r="AN408" s="34"/>
    </row>
    <row r="409" spans="1:40" ht="15.75" customHeight="1">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Y409" s="36"/>
      <c r="Z409" s="34"/>
      <c r="AA409" s="224"/>
      <c r="AB409" s="34"/>
      <c r="AC409" s="34"/>
      <c r="AD409" s="34"/>
      <c r="AE409" s="34"/>
      <c r="AK409" s="297"/>
      <c r="AN409" s="34"/>
    </row>
    <row r="410" spans="1:40" ht="15.75" customHeight="1">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Y410" s="36"/>
      <c r="Z410" s="34"/>
      <c r="AA410" s="224"/>
      <c r="AB410" s="34"/>
      <c r="AC410" s="34"/>
      <c r="AD410" s="34"/>
      <c r="AE410" s="34"/>
      <c r="AK410" s="297"/>
      <c r="AN410" s="34"/>
    </row>
    <row r="411" spans="1:40" ht="15.75" customHeight="1">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Y411" s="36"/>
      <c r="Z411" s="34"/>
      <c r="AA411" s="224"/>
      <c r="AB411" s="34"/>
      <c r="AC411" s="34"/>
      <c r="AD411" s="34"/>
      <c r="AE411" s="34"/>
      <c r="AK411" s="297"/>
      <c r="AN411" s="34"/>
    </row>
    <row r="412" spans="1:40" ht="15.75" customHeight="1">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Y412" s="36"/>
      <c r="Z412" s="34"/>
      <c r="AA412" s="224"/>
      <c r="AB412" s="34"/>
      <c r="AC412" s="34"/>
      <c r="AD412" s="34"/>
      <c r="AE412" s="34"/>
      <c r="AK412" s="297"/>
      <c r="AN412" s="34"/>
    </row>
    <row r="413" spans="1:40" ht="15.75" customHeight="1">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Y413" s="36"/>
      <c r="Z413" s="34"/>
      <c r="AA413" s="224"/>
      <c r="AB413" s="34"/>
      <c r="AC413" s="34"/>
      <c r="AD413" s="34"/>
      <c r="AE413" s="34"/>
      <c r="AK413" s="297"/>
      <c r="AN413" s="34"/>
    </row>
    <row r="414" spans="1:40" ht="15.75" customHeight="1">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Y414" s="36"/>
      <c r="Z414" s="34"/>
      <c r="AA414" s="224"/>
      <c r="AB414" s="34"/>
      <c r="AC414" s="34"/>
      <c r="AD414" s="34"/>
      <c r="AE414" s="34"/>
      <c r="AK414" s="297"/>
      <c r="AN414" s="34"/>
    </row>
    <row r="415" spans="1:40" ht="15.75" customHeight="1">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Y415" s="36"/>
      <c r="Z415" s="34"/>
      <c r="AA415" s="224"/>
      <c r="AB415" s="34"/>
      <c r="AC415" s="34"/>
      <c r="AD415" s="34"/>
      <c r="AE415" s="34"/>
      <c r="AK415" s="297"/>
      <c r="AN415" s="34"/>
    </row>
    <row r="416" spans="1:40" ht="15.75" customHeight="1">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Y416" s="36"/>
      <c r="Z416" s="34"/>
      <c r="AA416" s="224"/>
      <c r="AB416" s="34"/>
      <c r="AC416" s="34"/>
      <c r="AD416" s="34"/>
      <c r="AE416" s="34"/>
      <c r="AK416" s="297"/>
      <c r="AN416" s="34"/>
    </row>
    <row r="417" spans="1:40" ht="15.75" customHeight="1">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Y417" s="36"/>
      <c r="Z417" s="34"/>
      <c r="AA417" s="224"/>
      <c r="AB417" s="34"/>
      <c r="AC417" s="34"/>
      <c r="AD417" s="34"/>
      <c r="AE417" s="34"/>
      <c r="AK417" s="297"/>
      <c r="AN417" s="34"/>
    </row>
    <row r="418" spans="1:40" ht="15.75" customHeight="1">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Y418" s="36"/>
      <c r="Z418" s="34"/>
      <c r="AA418" s="224"/>
      <c r="AB418" s="34"/>
      <c r="AC418" s="34"/>
      <c r="AD418" s="34"/>
      <c r="AE418" s="34"/>
      <c r="AK418" s="297"/>
      <c r="AN418" s="34"/>
    </row>
    <row r="419" spans="1:40" ht="15.75" customHeight="1">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Y419" s="36"/>
      <c r="Z419" s="34"/>
      <c r="AA419" s="224"/>
      <c r="AB419" s="34"/>
      <c r="AC419" s="34"/>
      <c r="AD419" s="34"/>
      <c r="AE419" s="34"/>
      <c r="AK419" s="297"/>
      <c r="AN419" s="34"/>
    </row>
    <row r="420" spans="1:40" ht="15.75" customHeight="1">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Y420" s="36"/>
      <c r="Z420" s="34"/>
      <c r="AA420" s="224"/>
      <c r="AB420" s="34"/>
      <c r="AC420" s="34"/>
      <c r="AD420" s="34"/>
      <c r="AE420" s="34"/>
      <c r="AK420" s="297"/>
      <c r="AN420" s="34"/>
    </row>
    <row r="421" spans="1:40" ht="15.7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Y421" s="36"/>
      <c r="Z421" s="34"/>
      <c r="AA421" s="224"/>
      <c r="AB421" s="34"/>
      <c r="AC421" s="34"/>
      <c r="AD421" s="34"/>
      <c r="AE421" s="34"/>
      <c r="AK421" s="297"/>
      <c r="AN421" s="34"/>
    </row>
    <row r="422" spans="1:40" ht="15.7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Y422" s="36"/>
      <c r="Z422" s="34"/>
      <c r="AA422" s="224"/>
      <c r="AB422" s="34"/>
      <c r="AC422" s="34"/>
      <c r="AD422" s="34"/>
      <c r="AE422" s="34"/>
      <c r="AK422" s="297"/>
      <c r="AN422" s="34"/>
    </row>
    <row r="423" spans="1:40" ht="15.7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Y423" s="36"/>
      <c r="Z423" s="34"/>
      <c r="AA423" s="224"/>
      <c r="AB423" s="34"/>
      <c r="AC423" s="34"/>
      <c r="AD423" s="34"/>
      <c r="AE423" s="34"/>
      <c r="AK423" s="297"/>
      <c r="AN423" s="34"/>
    </row>
    <row r="424" spans="1:40" ht="15.7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Y424" s="36"/>
      <c r="Z424" s="34"/>
      <c r="AA424" s="224"/>
      <c r="AB424" s="34"/>
      <c r="AC424" s="34"/>
      <c r="AD424" s="34"/>
      <c r="AE424" s="34"/>
      <c r="AK424" s="297"/>
      <c r="AN424" s="34"/>
    </row>
    <row r="425" spans="1:40" ht="15.75" customHeight="1">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Y425" s="36"/>
      <c r="Z425" s="34"/>
      <c r="AA425" s="224"/>
      <c r="AB425" s="34"/>
      <c r="AC425" s="34"/>
      <c r="AD425" s="34"/>
      <c r="AE425" s="34"/>
      <c r="AK425" s="297"/>
      <c r="AN425" s="34"/>
    </row>
    <row r="426" spans="1:40" ht="15.75" customHeight="1">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Y426" s="36"/>
      <c r="Z426" s="34"/>
      <c r="AA426" s="224"/>
      <c r="AB426" s="34"/>
      <c r="AC426" s="34"/>
      <c r="AD426" s="34"/>
      <c r="AE426" s="34"/>
      <c r="AK426" s="297"/>
      <c r="AN426" s="34"/>
    </row>
    <row r="427" spans="1:40" ht="15.75" customHeight="1">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Y427" s="36"/>
      <c r="Z427" s="34"/>
      <c r="AA427" s="224"/>
      <c r="AB427" s="34"/>
      <c r="AC427" s="34"/>
      <c r="AD427" s="34"/>
      <c r="AE427" s="34"/>
      <c r="AK427" s="297"/>
      <c r="AN427" s="34"/>
    </row>
    <row r="428" spans="1:40" ht="15.75" customHeight="1">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Y428" s="36"/>
      <c r="Z428" s="34"/>
      <c r="AA428" s="224"/>
      <c r="AB428" s="34"/>
      <c r="AC428" s="34"/>
      <c r="AD428" s="34"/>
      <c r="AE428" s="34"/>
      <c r="AK428" s="297"/>
      <c r="AN428" s="34"/>
    </row>
    <row r="429" spans="1:40" ht="15.75" customHeight="1">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Y429" s="36"/>
      <c r="Z429" s="34"/>
      <c r="AA429" s="224"/>
      <c r="AB429" s="34"/>
      <c r="AC429" s="34"/>
      <c r="AD429" s="34"/>
      <c r="AE429" s="34"/>
      <c r="AK429" s="297"/>
      <c r="AN429" s="34"/>
    </row>
    <row r="430" spans="1:40" ht="15.75" customHeight="1">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Y430" s="36"/>
      <c r="Z430" s="34"/>
      <c r="AA430" s="224"/>
      <c r="AB430" s="34"/>
      <c r="AC430" s="34"/>
      <c r="AD430" s="34"/>
      <c r="AE430" s="34"/>
      <c r="AK430" s="297"/>
      <c r="AN430" s="34"/>
    </row>
    <row r="431" spans="1:40" ht="15.75" customHeight="1">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Y431" s="36"/>
      <c r="Z431" s="34"/>
      <c r="AA431" s="224"/>
      <c r="AB431" s="34"/>
      <c r="AC431" s="34"/>
      <c r="AD431" s="34"/>
      <c r="AE431" s="34"/>
      <c r="AK431" s="297"/>
      <c r="AN431" s="34"/>
    </row>
    <row r="432" spans="1:40" ht="15.75" customHeight="1">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Y432" s="36"/>
      <c r="Z432" s="34"/>
      <c r="AA432" s="224"/>
      <c r="AB432" s="34"/>
      <c r="AC432" s="34"/>
      <c r="AD432" s="34"/>
      <c r="AE432" s="34"/>
      <c r="AK432" s="297"/>
      <c r="AN432" s="34"/>
    </row>
    <row r="433" spans="1:40" ht="15.75" customHeight="1">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Y433" s="36"/>
      <c r="Z433" s="34"/>
      <c r="AA433" s="224"/>
      <c r="AB433" s="34"/>
      <c r="AC433" s="34"/>
      <c r="AD433" s="34"/>
      <c r="AE433" s="34"/>
      <c r="AK433" s="297"/>
      <c r="AN433" s="34"/>
    </row>
    <row r="434" spans="1:40" ht="15.75" customHeight="1">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Y434" s="36"/>
      <c r="Z434" s="34"/>
      <c r="AA434" s="224"/>
      <c r="AB434" s="34"/>
      <c r="AC434" s="34"/>
      <c r="AD434" s="34"/>
      <c r="AE434" s="34"/>
      <c r="AK434" s="297"/>
      <c r="AN434" s="34"/>
    </row>
    <row r="435" spans="1:40" ht="15.75" customHeight="1">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Y435" s="36"/>
      <c r="Z435" s="34"/>
      <c r="AA435" s="224"/>
      <c r="AB435" s="34"/>
      <c r="AC435" s="34"/>
      <c r="AD435" s="34"/>
      <c r="AE435" s="34"/>
      <c r="AK435" s="297"/>
      <c r="AN435" s="34"/>
    </row>
    <row r="436" spans="1:40" ht="15.75" customHeight="1">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Y436" s="36"/>
      <c r="Z436" s="34"/>
      <c r="AA436" s="224"/>
      <c r="AB436" s="34"/>
      <c r="AC436" s="34"/>
      <c r="AD436" s="34"/>
      <c r="AE436" s="34"/>
      <c r="AK436" s="297"/>
      <c r="AN436" s="34"/>
    </row>
    <row r="437" spans="1:40" ht="15.75" customHeight="1">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Y437" s="36"/>
      <c r="Z437" s="34"/>
      <c r="AA437" s="224"/>
      <c r="AB437" s="34"/>
      <c r="AC437" s="34"/>
      <c r="AD437" s="34"/>
      <c r="AE437" s="34"/>
      <c r="AK437" s="297"/>
      <c r="AN437" s="34"/>
    </row>
    <row r="438" spans="1:40" ht="15.75" customHeight="1">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Y438" s="36"/>
      <c r="Z438" s="34"/>
      <c r="AA438" s="224"/>
      <c r="AB438" s="34"/>
      <c r="AC438" s="34"/>
      <c r="AD438" s="34"/>
      <c r="AE438" s="34"/>
      <c r="AK438" s="297"/>
      <c r="AN438" s="34"/>
    </row>
    <row r="439" spans="1:40" ht="15.75" customHeight="1">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Y439" s="36"/>
      <c r="Z439" s="34"/>
      <c r="AA439" s="224"/>
      <c r="AB439" s="34"/>
      <c r="AC439" s="34"/>
      <c r="AD439" s="34"/>
      <c r="AE439" s="34"/>
      <c r="AK439" s="297"/>
      <c r="AN439" s="34"/>
    </row>
    <row r="440" spans="1:40" ht="15.75" customHeight="1">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Y440" s="36"/>
      <c r="Z440" s="34"/>
      <c r="AA440" s="224"/>
      <c r="AB440" s="34"/>
      <c r="AC440" s="34"/>
      <c r="AD440" s="34"/>
      <c r="AE440" s="34"/>
      <c r="AK440" s="297"/>
      <c r="AN440" s="34"/>
    </row>
    <row r="441" spans="1:40" ht="15.75" customHeight="1">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Y441" s="36"/>
      <c r="Z441" s="34"/>
      <c r="AA441" s="224"/>
      <c r="AB441" s="34"/>
      <c r="AC441" s="34"/>
      <c r="AD441" s="34"/>
      <c r="AE441" s="34"/>
      <c r="AK441" s="297"/>
      <c r="AN441" s="34"/>
    </row>
    <row r="442" spans="1:40" ht="15.75" customHeight="1">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Y442" s="36"/>
      <c r="Z442" s="34"/>
      <c r="AA442" s="224"/>
      <c r="AB442" s="34"/>
      <c r="AC442" s="34"/>
      <c r="AD442" s="34"/>
      <c r="AE442" s="34"/>
      <c r="AK442" s="297"/>
      <c r="AN442" s="34"/>
    </row>
    <row r="443" spans="1:40" ht="15.75" customHeight="1">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Y443" s="36"/>
      <c r="Z443" s="34"/>
      <c r="AA443" s="224"/>
      <c r="AB443" s="34"/>
      <c r="AC443" s="34"/>
      <c r="AD443" s="34"/>
      <c r="AE443" s="34"/>
      <c r="AK443" s="297"/>
      <c r="AN443" s="34"/>
    </row>
    <row r="444" spans="1:40" ht="15.75" customHeight="1">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Y444" s="36"/>
      <c r="Z444" s="34"/>
      <c r="AA444" s="224"/>
      <c r="AB444" s="34"/>
      <c r="AC444" s="34"/>
      <c r="AD444" s="34"/>
      <c r="AE444" s="34"/>
      <c r="AK444" s="297"/>
      <c r="AN444" s="34"/>
    </row>
    <row r="445" spans="1:40" ht="15.75" customHeigh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Y445" s="36"/>
      <c r="Z445" s="34"/>
      <c r="AA445" s="224"/>
      <c r="AB445" s="34"/>
      <c r="AC445" s="34"/>
      <c r="AD445" s="34"/>
      <c r="AE445" s="34"/>
      <c r="AK445" s="297"/>
      <c r="AN445" s="34"/>
    </row>
    <row r="446" spans="1:40" ht="15.75" customHeight="1">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Y446" s="36"/>
      <c r="Z446" s="34"/>
      <c r="AA446" s="224"/>
      <c r="AB446" s="34"/>
      <c r="AC446" s="34"/>
      <c r="AD446" s="34"/>
      <c r="AE446" s="34"/>
      <c r="AK446" s="297"/>
      <c r="AN446" s="34"/>
    </row>
    <row r="447" spans="1:40" ht="15.75"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Y447" s="36"/>
      <c r="Z447" s="34"/>
      <c r="AA447" s="224"/>
      <c r="AB447" s="34"/>
      <c r="AC447" s="34"/>
      <c r="AD447" s="34"/>
      <c r="AE447" s="34"/>
      <c r="AK447" s="297"/>
      <c r="AN447" s="34"/>
    </row>
    <row r="448" spans="1:40" ht="15.7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Y448" s="36"/>
      <c r="Z448" s="34"/>
      <c r="AA448" s="224"/>
      <c r="AB448" s="34"/>
      <c r="AC448" s="34"/>
      <c r="AD448" s="34"/>
      <c r="AE448" s="34"/>
      <c r="AK448" s="297"/>
      <c r="AN448" s="34"/>
    </row>
    <row r="449" spans="1:40" ht="15.7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Y449" s="36"/>
      <c r="Z449" s="34"/>
      <c r="AA449" s="224"/>
      <c r="AB449" s="34"/>
      <c r="AC449" s="34"/>
      <c r="AD449" s="34"/>
      <c r="AE449" s="34"/>
      <c r="AK449" s="297"/>
      <c r="AN449" s="34"/>
    </row>
    <row r="450" spans="1:40" ht="15.75"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Y450" s="36"/>
      <c r="Z450" s="34"/>
      <c r="AA450" s="224"/>
      <c r="AB450" s="34"/>
      <c r="AC450" s="34"/>
      <c r="AD450" s="34"/>
      <c r="AE450" s="34"/>
      <c r="AK450" s="297"/>
      <c r="AN450" s="34"/>
    </row>
    <row r="451" spans="1:40" ht="15.75" customHeight="1">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Y451" s="36"/>
      <c r="Z451" s="34"/>
      <c r="AA451" s="224"/>
      <c r="AB451" s="34"/>
      <c r="AC451" s="34"/>
      <c r="AD451" s="34"/>
      <c r="AE451" s="34"/>
      <c r="AK451" s="297"/>
      <c r="AN451" s="34"/>
    </row>
    <row r="452" spans="1:40" ht="15.75" customHeight="1">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Y452" s="36"/>
      <c r="Z452" s="34"/>
      <c r="AA452" s="224"/>
      <c r="AB452" s="34"/>
      <c r="AC452" s="34"/>
      <c r="AD452" s="34"/>
      <c r="AE452" s="34"/>
      <c r="AK452" s="297"/>
      <c r="AN452" s="34"/>
    </row>
    <row r="453" spans="1:40" ht="15.75" customHeight="1">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Y453" s="36"/>
      <c r="Z453" s="34"/>
      <c r="AA453" s="224"/>
      <c r="AB453" s="34"/>
      <c r="AC453" s="34"/>
      <c r="AD453" s="34"/>
      <c r="AE453" s="34"/>
      <c r="AK453" s="297"/>
      <c r="AN453" s="34"/>
    </row>
    <row r="454" spans="1:40" ht="15.7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Y454" s="36"/>
      <c r="Z454" s="34"/>
      <c r="AA454" s="224"/>
      <c r="AB454" s="34"/>
      <c r="AC454" s="34"/>
      <c r="AD454" s="34"/>
      <c r="AE454" s="34"/>
      <c r="AK454" s="297"/>
      <c r="AN454" s="34"/>
    </row>
    <row r="455" spans="1:40" ht="15.7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Y455" s="36"/>
      <c r="Z455" s="34"/>
      <c r="AA455" s="224"/>
      <c r="AB455" s="34"/>
      <c r="AC455" s="34"/>
      <c r="AD455" s="34"/>
      <c r="AE455" s="34"/>
      <c r="AK455" s="297"/>
      <c r="AN455" s="34"/>
    </row>
    <row r="456" spans="1:40" ht="15.75" customHeight="1">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Y456" s="36"/>
      <c r="Z456" s="34"/>
      <c r="AA456" s="224"/>
      <c r="AB456" s="34"/>
      <c r="AC456" s="34"/>
      <c r="AD456" s="34"/>
      <c r="AE456" s="34"/>
      <c r="AK456" s="297"/>
      <c r="AN456" s="34"/>
    </row>
    <row r="457" spans="1:40" ht="15.75" customHeigh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Y457" s="36"/>
      <c r="Z457" s="34"/>
      <c r="AA457" s="224"/>
      <c r="AB457" s="34"/>
      <c r="AC457" s="34"/>
      <c r="AD457" s="34"/>
      <c r="AE457" s="34"/>
      <c r="AK457" s="297"/>
      <c r="AN457" s="34"/>
    </row>
    <row r="458" spans="1:40" ht="15.75" customHeight="1">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Y458" s="36"/>
      <c r="Z458" s="34"/>
      <c r="AA458" s="224"/>
      <c r="AB458" s="34"/>
      <c r="AC458" s="34"/>
      <c r="AD458" s="34"/>
      <c r="AE458" s="34"/>
      <c r="AK458" s="297"/>
      <c r="AN458" s="34"/>
    </row>
    <row r="459" spans="1:40" ht="15.75" customHeight="1">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Y459" s="36"/>
      <c r="Z459" s="34"/>
      <c r="AA459" s="224"/>
      <c r="AB459" s="34"/>
      <c r="AC459" s="34"/>
      <c r="AD459" s="34"/>
      <c r="AE459" s="34"/>
      <c r="AK459" s="297"/>
      <c r="AN459" s="34"/>
    </row>
    <row r="460" spans="1:40" ht="15.75" customHeight="1">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Y460" s="36"/>
      <c r="Z460" s="34"/>
      <c r="AA460" s="224"/>
      <c r="AB460" s="34"/>
      <c r="AC460" s="34"/>
      <c r="AD460" s="34"/>
      <c r="AE460" s="34"/>
      <c r="AK460" s="297"/>
      <c r="AN460" s="34"/>
    </row>
    <row r="461" spans="1:40" ht="15.75" customHeight="1">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Y461" s="36"/>
      <c r="Z461" s="34"/>
      <c r="AA461" s="224"/>
      <c r="AB461" s="34"/>
      <c r="AC461" s="34"/>
      <c r="AD461" s="34"/>
      <c r="AE461" s="34"/>
      <c r="AK461" s="297"/>
      <c r="AN461" s="34"/>
    </row>
    <row r="462" spans="1:40" ht="15.75" customHeigh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Y462" s="36"/>
      <c r="Z462" s="34"/>
      <c r="AA462" s="224"/>
      <c r="AB462" s="34"/>
      <c r="AC462" s="34"/>
      <c r="AD462" s="34"/>
      <c r="AE462" s="34"/>
      <c r="AK462" s="297"/>
      <c r="AN462" s="34"/>
    </row>
    <row r="463" spans="1:40" ht="15.75" customHeight="1">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Y463" s="36"/>
      <c r="Z463" s="34"/>
      <c r="AA463" s="224"/>
      <c r="AB463" s="34"/>
      <c r="AC463" s="34"/>
      <c r="AD463" s="34"/>
      <c r="AE463" s="34"/>
      <c r="AK463" s="297"/>
      <c r="AN463" s="34"/>
    </row>
    <row r="464" spans="1:40" ht="15.75" customHeight="1">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Y464" s="36"/>
      <c r="Z464" s="34"/>
      <c r="AA464" s="224"/>
      <c r="AB464" s="34"/>
      <c r="AC464" s="34"/>
      <c r="AD464" s="34"/>
      <c r="AE464" s="34"/>
      <c r="AK464" s="297"/>
      <c r="AN464" s="34"/>
    </row>
    <row r="465" spans="1:40" ht="15.75" customHeight="1">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Y465" s="36"/>
      <c r="Z465" s="34"/>
      <c r="AA465" s="224"/>
      <c r="AB465" s="34"/>
      <c r="AC465" s="34"/>
      <c r="AD465" s="34"/>
      <c r="AE465" s="34"/>
      <c r="AK465" s="297"/>
      <c r="AN465" s="34"/>
    </row>
    <row r="466" spans="1:40" ht="15.75" customHeight="1">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Y466" s="36"/>
      <c r="Z466" s="34"/>
      <c r="AA466" s="224"/>
      <c r="AB466" s="34"/>
      <c r="AC466" s="34"/>
      <c r="AD466" s="34"/>
      <c r="AE466" s="34"/>
      <c r="AK466" s="297"/>
      <c r="AN466" s="34"/>
    </row>
    <row r="467" spans="1:40" ht="15.75" customHeight="1">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Y467" s="36"/>
      <c r="Z467" s="34"/>
      <c r="AA467" s="224"/>
      <c r="AB467" s="34"/>
      <c r="AC467" s="34"/>
      <c r="AD467" s="34"/>
      <c r="AE467" s="34"/>
      <c r="AK467" s="297"/>
      <c r="AN467" s="34"/>
    </row>
    <row r="468" spans="1:40" ht="15.75" customHeight="1">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Y468" s="36"/>
      <c r="Z468" s="34"/>
      <c r="AA468" s="224"/>
      <c r="AB468" s="34"/>
      <c r="AC468" s="34"/>
      <c r="AD468" s="34"/>
      <c r="AE468" s="34"/>
      <c r="AK468" s="297"/>
      <c r="AN468" s="34"/>
    </row>
    <row r="469" spans="1:40" ht="15.75" customHeight="1">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Y469" s="36"/>
      <c r="Z469" s="34"/>
      <c r="AA469" s="224"/>
      <c r="AB469" s="34"/>
      <c r="AC469" s="34"/>
      <c r="AD469" s="34"/>
      <c r="AE469" s="34"/>
      <c r="AK469" s="297"/>
      <c r="AN469" s="34"/>
    </row>
    <row r="470" spans="1:40" ht="15.75" customHeight="1">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Y470" s="36"/>
      <c r="Z470" s="34"/>
      <c r="AA470" s="224"/>
      <c r="AB470" s="34"/>
      <c r="AC470" s="34"/>
      <c r="AD470" s="34"/>
      <c r="AE470" s="34"/>
      <c r="AK470" s="297"/>
      <c r="AN470" s="34"/>
    </row>
    <row r="471" spans="1:40" ht="15.75" customHeight="1">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Y471" s="36"/>
      <c r="Z471" s="34"/>
      <c r="AA471" s="224"/>
      <c r="AB471" s="34"/>
      <c r="AC471" s="34"/>
      <c r="AD471" s="34"/>
      <c r="AE471" s="34"/>
      <c r="AK471" s="297"/>
      <c r="AN471" s="34"/>
    </row>
    <row r="472" spans="1:40" ht="15.75" customHeight="1">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Y472" s="36"/>
      <c r="Z472" s="34"/>
      <c r="AA472" s="224"/>
      <c r="AB472" s="34"/>
      <c r="AC472" s="34"/>
      <c r="AD472" s="34"/>
      <c r="AE472" s="34"/>
      <c r="AK472" s="297"/>
      <c r="AN472" s="34"/>
    </row>
    <row r="473" spans="1:40" ht="15.75" customHeight="1">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Y473" s="36"/>
      <c r="Z473" s="34"/>
      <c r="AA473" s="224"/>
      <c r="AB473" s="34"/>
      <c r="AC473" s="34"/>
      <c r="AD473" s="34"/>
      <c r="AE473" s="34"/>
      <c r="AK473" s="297"/>
      <c r="AN473" s="34"/>
    </row>
    <row r="474" spans="1:40" ht="15.75" customHeight="1">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Y474" s="36"/>
      <c r="Z474" s="34"/>
      <c r="AA474" s="224"/>
      <c r="AB474" s="34"/>
      <c r="AC474" s="34"/>
      <c r="AD474" s="34"/>
      <c r="AE474" s="34"/>
      <c r="AK474" s="297"/>
      <c r="AN474" s="34"/>
    </row>
    <row r="475" spans="1:40" ht="15.75" customHeight="1">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Y475" s="36"/>
      <c r="Z475" s="34"/>
      <c r="AA475" s="224"/>
      <c r="AB475" s="34"/>
      <c r="AC475" s="34"/>
      <c r="AD475" s="34"/>
      <c r="AE475" s="34"/>
      <c r="AK475" s="297"/>
      <c r="AN475" s="34"/>
    </row>
    <row r="476" spans="1:40" ht="15.75" customHeight="1">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Y476" s="36"/>
      <c r="Z476" s="34"/>
      <c r="AA476" s="224"/>
      <c r="AB476" s="34"/>
      <c r="AC476" s="34"/>
      <c r="AD476" s="34"/>
      <c r="AE476" s="34"/>
      <c r="AK476" s="297"/>
      <c r="AN476" s="34"/>
    </row>
    <row r="477" spans="1:40" ht="15.75" customHeight="1">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Y477" s="36"/>
      <c r="Z477" s="34"/>
      <c r="AA477" s="224"/>
      <c r="AB477" s="34"/>
      <c r="AC477" s="34"/>
      <c r="AD477" s="34"/>
      <c r="AE477" s="34"/>
      <c r="AK477" s="297"/>
      <c r="AN477" s="34"/>
    </row>
    <row r="478" spans="1:40" ht="15.75" customHeight="1">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Y478" s="36"/>
      <c r="Z478" s="34"/>
      <c r="AA478" s="224"/>
      <c r="AB478" s="34"/>
      <c r="AC478" s="34"/>
      <c r="AD478" s="34"/>
      <c r="AE478" s="34"/>
      <c r="AK478" s="297"/>
      <c r="AN478" s="34"/>
    </row>
    <row r="479" spans="1:40" ht="15.75" customHeight="1">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Y479" s="36"/>
      <c r="Z479" s="34"/>
      <c r="AA479" s="224"/>
      <c r="AB479" s="34"/>
      <c r="AC479" s="34"/>
      <c r="AD479" s="34"/>
      <c r="AE479" s="34"/>
      <c r="AK479" s="297"/>
      <c r="AN479" s="34"/>
    </row>
    <row r="480" spans="1:40" ht="15.75" customHeight="1">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Y480" s="36"/>
      <c r="Z480" s="34"/>
      <c r="AA480" s="224"/>
      <c r="AB480" s="34"/>
      <c r="AC480" s="34"/>
      <c r="AD480" s="34"/>
      <c r="AE480" s="34"/>
      <c r="AK480" s="297"/>
      <c r="AN480" s="34"/>
    </row>
    <row r="481" spans="1:40" ht="15.7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Y481" s="36"/>
      <c r="Z481" s="34"/>
      <c r="AA481" s="224"/>
      <c r="AB481" s="34"/>
      <c r="AC481" s="34"/>
      <c r="AD481" s="34"/>
      <c r="AE481" s="34"/>
      <c r="AK481" s="297"/>
      <c r="AN481" s="34"/>
    </row>
    <row r="482" spans="1:40" ht="15.75" customHeight="1">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Y482" s="36"/>
      <c r="Z482" s="34"/>
      <c r="AA482" s="224"/>
      <c r="AB482" s="34"/>
      <c r="AC482" s="34"/>
      <c r="AD482" s="34"/>
      <c r="AE482" s="34"/>
      <c r="AK482" s="297"/>
      <c r="AN482" s="34"/>
    </row>
    <row r="483" spans="1:40" ht="15.75" customHeight="1">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Y483" s="36"/>
      <c r="Z483" s="34"/>
      <c r="AA483" s="224"/>
      <c r="AB483" s="34"/>
      <c r="AC483" s="34"/>
      <c r="AD483" s="34"/>
      <c r="AE483" s="34"/>
      <c r="AK483" s="297"/>
      <c r="AN483" s="34"/>
    </row>
    <row r="484" spans="1:40" ht="15.75" customHeight="1">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Y484" s="36"/>
      <c r="Z484" s="34"/>
      <c r="AA484" s="224"/>
      <c r="AB484" s="34"/>
      <c r="AC484" s="34"/>
      <c r="AD484" s="34"/>
      <c r="AE484" s="34"/>
      <c r="AK484" s="297"/>
      <c r="AN484" s="34"/>
    </row>
    <row r="485" spans="1:40" ht="15.75" customHeight="1">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Y485" s="36"/>
      <c r="Z485" s="34"/>
      <c r="AA485" s="224"/>
      <c r="AB485" s="34"/>
      <c r="AC485" s="34"/>
      <c r="AD485" s="34"/>
      <c r="AE485" s="34"/>
      <c r="AK485" s="297"/>
      <c r="AN485" s="34"/>
    </row>
    <row r="486" spans="1:40" ht="15.75" customHeight="1">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Y486" s="36"/>
      <c r="Z486" s="34"/>
      <c r="AA486" s="224"/>
      <c r="AB486" s="34"/>
      <c r="AC486" s="34"/>
      <c r="AD486" s="34"/>
      <c r="AE486" s="34"/>
      <c r="AK486" s="297"/>
      <c r="AN486" s="34"/>
    </row>
    <row r="487" spans="1:40" ht="15.75" customHeight="1">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Y487" s="36"/>
      <c r="Z487" s="34"/>
      <c r="AA487" s="224"/>
      <c r="AB487" s="34"/>
      <c r="AC487" s="34"/>
      <c r="AD487" s="34"/>
      <c r="AE487" s="34"/>
      <c r="AK487" s="297"/>
      <c r="AN487" s="34"/>
    </row>
    <row r="488" spans="1:40" ht="15.75" customHeight="1">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Y488" s="36"/>
      <c r="Z488" s="34"/>
      <c r="AA488" s="224"/>
      <c r="AB488" s="34"/>
      <c r="AC488" s="34"/>
      <c r="AD488" s="34"/>
      <c r="AE488" s="34"/>
      <c r="AK488" s="297"/>
      <c r="AN488" s="34"/>
    </row>
    <row r="489" spans="1:40" ht="15.75" customHeight="1">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Y489" s="36"/>
      <c r="Z489" s="34"/>
      <c r="AA489" s="224"/>
      <c r="AB489" s="34"/>
      <c r="AC489" s="34"/>
      <c r="AD489" s="34"/>
      <c r="AE489" s="34"/>
      <c r="AK489" s="297"/>
      <c r="AN489" s="34"/>
    </row>
    <row r="490" spans="1:40" ht="15.75" customHeight="1">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Y490" s="36"/>
      <c r="Z490" s="34"/>
      <c r="AA490" s="224"/>
      <c r="AB490" s="34"/>
      <c r="AC490" s="34"/>
      <c r="AD490" s="34"/>
      <c r="AE490" s="34"/>
      <c r="AK490" s="297"/>
      <c r="AN490" s="34"/>
    </row>
    <row r="491" spans="1:40" ht="15.75" customHeight="1">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Y491" s="36"/>
      <c r="Z491" s="34"/>
      <c r="AA491" s="224"/>
      <c r="AB491" s="34"/>
      <c r="AC491" s="34"/>
      <c r="AD491" s="34"/>
      <c r="AE491" s="34"/>
      <c r="AK491" s="297"/>
      <c r="AN491" s="34"/>
    </row>
    <row r="492" spans="1:40" ht="15.75" customHeight="1">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Y492" s="36"/>
      <c r="Z492" s="34"/>
      <c r="AA492" s="224"/>
      <c r="AB492" s="34"/>
      <c r="AC492" s="34"/>
      <c r="AD492" s="34"/>
      <c r="AE492" s="34"/>
      <c r="AK492" s="297"/>
      <c r="AN492" s="34"/>
    </row>
    <row r="493" spans="1:40" ht="15.75" customHeight="1">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Y493" s="36"/>
      <c r="Z493" s="34"/>
      <c r="AA493" s="224"/>
      <c r="AB493" s="34"/>
      <c r="AC493" s="34"/>
      <c r="AD493" s="34"/>
      <c r="AE493" s="34"/>
      <c r="AK493" s="297"/>
      <c r="AN493" s="34"/>
    </row>
    <row r="494" spans="1:40" ht="15.75" customHeight="1">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Y494" s="36"/>
      <c r="Z494" s="34"/>
      <c r="AA494" s="224"/>
      <c r="AB494" s="34"/>
      <c r="AC494" s="34"/>
      <c r="AD494" s="34"/>
      <c r="AE494" s="34"/>
      <c r="AK494" s="297"/>
      <c r="AN494" s="34"/>
    </row>
    <row r="495" spans="1:40" ht="15.75" customHeight="1">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Y495" s="36"/>
      <c r="Z495" s="34"/>
      <c r="AA495" s="224"/>
      <c r="AB495" s="34"/>
      <c r="AC495" s="34"/>
      <c r="AD495" s="34"/>
      <c r="AE495" s="34"/>
      <c r="AK495" s="297"/>
      <c r="AN495" s="34"/>
    </row>
    <row r="496" spans="1:40" ht="15.75" customHeight="1">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Y496" s="36"/>
      <c r="Z496" s="34"/>
      <c r="AA496" s="224"/>
      <c r="AB496" s="34"/>
      <c r="AC496" s="34"/>
      <c r="AD496" s="34"/>
      <c r="AE496" s="34"/>
      <c r="AK496" s="297"/>
      <c r="AN496" s="34"/>
    </row>
    <row r="497" spans="1:40" ht="15.75" customHeight="1">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Y497" s="36"/>
      <c r="Z497" s="34"/>
      <c r="AA497" s="224"/>
      <c r="AB497" s="34"/>
      <c r="AC497" s="34"/>
      <c r="AD497" s="34"/>
      <c r="AE497" s="34"/>
      <c r="AK497" s="297"/>
      <c r="AN497" s="34"/>
    </row>
    <row r="498" spans="1:40" ht="15.75" customHeight="1">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Y498" s="36"/>
      <c r="Z498" s="34"/>
      <c r="AA498" s="224"/>
      <c r="AB498" s="34"/>
      <c r="AC498" s="34"/>
      <c r="AD498" s="34"/>
      <c r="AE498" s="34"/>
      <c r="AK498" s="297"/>
      <c r="AN498" s="34"/>
    </row>
    <row r="499" spans="1:40" ht="15.75" customHeight="1">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Y499" s="36"/>
      <c r="Z499" s="34"/>
      <c r="AA499" s="224"/>
      <c r="AB499" s="34"/>
      <c r="AC499" s="34"/>
      <c r="AD499" s="34"/>
      <c r="AE499" s="34"/>
      <c r="AK499" s="297"/>
      <c r="AN499" s="34"/>
    </row>
    <row r="500" spans="1:40" ht="15.75" customHeight="1">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Y500" s="36"/>
      <c r="Z500" s="34"/>
      <c r="AA500" s="224"/>
      <c r="AB500" s="34"/>
      <c r="AC500" s="34"/>
      <c r="AD500" s="34"/>
      <c r="AE500" s="34"/>
      <c r="AK500" s="297"/>
      <c r="AN500" s="34"/>
    </row>
    <row r="501" spans="1:40" ht="15.75" customHeight="1">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Y501" s="36"/>
      <c r="Z501" s="34"/>
      <c r="AA501" s="224"/>
      <c r="AB501" s="34"/>
      <c r="AC501" s="34"/>
      <c r="AD501" s="34"/>
      <c r="AE501" s="34"/>
      <c r="AK501" s="297"/>
      <c r="AN501" s="34"/>
    </row>
    <row r="502" spans="1:40" ht="15.75" customHeight="1">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Y502" s="36"/>
      <c r="Z502" s="34"/>
      <c r="AA502" s="224"/>
      <c r="AB502" s="34"/>
      <c r="AC502" s="34"/>
      <c r="AD502" s="34"/>
      <c r="AE502" s="34"/>
      <c r="AK502" s="297"/>
      <c r="AN502" s="34"/>
    </row>
    <row r="503" spans="1:40" ht="15.75" customHeight="1">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Y503" s="36"/>
      <c r="Z503" s="34"/>
      <c r="AA503" s="224"/>
      <c r="AB503" s="34"/>
      <c r="AC503" s="34"/>
      <c r="AD503" s="34"/>
      <c r="AE503" s="34"/>
      <c r="AK503" s="297"/>
      <c r="AN503" s="34"/>
    </row>
    <row r="504" spans="1:40" ht="15.75" customHeight="1">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Y504" s="36"/>
      <c r="Z504" s="34"/>
      <c r="AA504" s="224"/>
      <c r="AB504" s="34"/>
      <c r="AC504" s="34"/>
      <c r="AD504" s="34"/>
      <c r="AE504" s="34"/>
      <c r="AK504" s="297"/>
      <c r="AN504" s="34"/>
    </row>
    <row r="505" spans="1:40" ht="15.75" customHeight="1">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Y505" s="36"/>
      <c r="Z505" s="34"/>
      <c r="AA505" s="224"/>
      <c r="AB505" s="34"/>
      <c r="AC505" s="34"/>
      <c r="AD505" s="34"/>
      <c r="AE505" s="34"/>
      <c r="AK505" s="297"/>
      <c r="AN505" s="34"/>
    </row>
    <row r="506" spans="1:40" ht="15.75" customHeight="1">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Y506" s="36"/>
      <c r="Z506" s="34"/>
      <c r="AA506" s="224"/>
      <c r="AB506" s="34"/>
      <c r="AC506" s="34"/>
      <c r="AD506" s="34"/>
      <c r="AE506" s="34"/>
      <c r="AK506" s="297"/>
      <c r="AN506" s="34"/>
    </row>
    <row r="507" spans="1:40" ht="15.75" customHeight="1">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Y507" s="36"/>
      <c r="Z507" s="34"/>
      <c r="AA507" s="224"/>
      <c r="AB507" s="34"/>
      <c r="AC507" s="34"/>
      <c r="AD507" s="34"/>
      <c r="AE507" s="34"/>
      <c r="AK507" s="297"/>
      <c r="AN507" s="34"/>
    </row>
    <row r="508" spans="1:40" ht="15.75" customHeight="1">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Y508" s="36"/>
      <c r="Z508" s="34"/>
      <c r="AA508" s="224"/>
      <c r="AB508" s="34"/>
      <c r="AC508" s="34"/>
      <c r="AD508" s="34"/>
      <c r="AE508" s="34"/>
      <c r="AK508" s="297"/>
      <c r="AN508" s="34"/>
    </row>
    <row r="509" spans="1:40" ht="15.7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Y509" s="36"/>
      <c r="Z509" s="34"/>
      <c r="AA509" s="224"/>
      <c r="AB509" s="34"/>
      <c r="AC509" s="34"/>
      <c r="AD509" s="34"/>
      <c r="AE509" s="34"/>
      <c r="AK509" s="297"/>
      <c r="AN509" s="34"/>
    </row>
    <row r="510" spans="1:40" ht="15.75" customHeight="1">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Y510" s="36"/>
      <c r="Z510" s="34"/>
      <c r="AA510" s="224"/>
      <c r="AB510" s="34"/>
      <c r="AC510" s="34"/>
      <c r="AD510" s="34"/>
      <c r="AE510" s="34"/>
      <c r="AK510" s="297"/>
      <c r="AN510" s="34"/>
    </row>
    <row r="511" spans="1:40" ht="15.75" customHeight="1">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Y511" s="36"/>
      <c r="Z511" s="34"/>
      <c r="AA511" s="224"/>
      <c r="AB511" s="34"/>
      <c r="AC511" s="34"/>
      <c r="AD511" s="34"/>
      <c r="AE511" s="34"/>
      <c r="AK511" s="297"/>
      <c r="AN511" s="34"/>
    </row>
    <row r="512" spans="1:40" ht="15.75" customHeight="1">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Y512" s="36"/>
      <c r="Z512" s="34"/>
      <c r="AA512" s="224"/>
      <c r="AB512" s="34"/>
      <c r="AC512" s="34"/>
      <c r="AD512" s="34"/>
      <c r="AE512" s="34"/>
      <c r="AK512" s="297"/>
      <c r="AN512" s="34"/>
    </row>
    <row r="513" spans="1:40" ht="15.75" customHeight="1">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Y513" s="36"/>
      <c r="Z513" s="34"/>
      <c r="AA513" s="224"/>
      <c r="AB513" s="34"/>
      <c r="AC513" s="34"/>
      <c r="AD513" s="34"/>
      <c r="AE513" s="34"/>
      <c r="AK513" s="297"/>
      <c r="AN513" s="34"/>
    </row>
    <row r="514" spans="1:40" ht="15.75" customHeight="1">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Y514" s="36"/>
      <c r="Z514" s="34"/>
      <c r="AA514" s="224"/>
      <c r="AB514" s="34"/>
      <c r="AC514" s="34"/>
      <c r="AD514" s="34"/>
      <c r="AE514" s="34"/>
      <c r="AK514" s="297"/>
      <c r="AN514" s="34"/>
    </row>
    <row r="515" spans="1:40" ht="15.75" customHeight="1">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Y515" s="36"/>
      <c r="Z515" s="34"/>
      <c r="AA515" s="224"/>
      <c r="AB515" s="34"/>
      <c r="AC515" s="34"/>
      <c r="AD515" s="34"/>
      <c r="AE515" s="34"/>
      <c r="AK515" s="297"/>
      <c r="AN515" s="34"/>
    </row>
    <row r="516" spans="1:40" ht="15.75" customHeight="1">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Y516" s="36"/>
      <c r="Z516" s="34"/>
      <c r="AA516" s="224"/>
      <c r="AB516" s="34"/>
      <c r="AC516" s="34"/>
      <c r="AD516" s="34"/>
      <c r="AE516" s="34"/>
      <c r="AK516" s="297"/>
      <c r="AN516" s="34"/>
    </row>
    <row r="517" spans="1:40" ht="15.75" customHeight="1">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Y517" s="36"/>
      <c r="Z517" s="34"/>
      <c r="AA517" s="224"/>
      <c r="AB517" s="34"/>
      <c r="AC517" s="34"/>
      <c r="AD517" s="34"/>
      <c r="AE517" s="34"/>
      <c r="AK517" s="297"/>
      <c r="AN517" s="34"/>
    </row>
    <row r="518" spans="1:40" ht="15.75" customHeight="1">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Y518" s="36"/>
      <c r="Z518" s="34"/>
      <c r="AA518" s="224"/>
      <c r="AB518" s="34"/>
      <c r="AC518" s="34"/>
      <c r="AD518" s="34"/>
      <c r="AE518" s="34"/>
      <c r="AK518" s="297"/>
      <c r="AN518" s="34"/>
    </row>
    <row r="519" spans="1:40" ht="15.75" customHeight="1">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Y519" s="36"/>
      <c r="Z519" s="34"/>
      <c r="AA519" s="224"/>
      <c r="AB519" s="34"/>
      <c r="AC519" s="34"/>
      <c r="AD519" s="34"/>
      <c r="AE519" s="34"/>
      <c r="AK519" s="297"/>
      <c r="AN519" s="34"/>
    </row>
    <row r="520" spans="1:40" ht="15.75" customHeight="1">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Y520" s="36"/>
      <c r="Z520" s="34"/>
      <c r="AA520" s="224"/>
      <c r="AB520" s="34"/>
      <c r="AC520" s="34"/>
      <c r="AD520" s="34"/>
      <c r="AE520" s="34"/>
      <c r="AK520" s="297"/>
      <c r="AN520" s="34"/>
    </row>
    <row r="521" spans="1:40" ht="15.75" customHeight="1">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Y521" s="36"/>
      <c r="Z521" s="34"/>
      <c r="AA521" s="224"/>
      <c r="AB521" s="34"/>
      <c r="AC521" s="34"/>
      <c r="AD521" s="34"/>
      <c r="AE521" s="34"/>
      <c r="AK521" s="297"/>
      <c r="AN521" s="34"/>
    </row>
    <row r="522" spans="1:40" ht="15.75" customHeight="1">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Y522" s="36"/>
      <c r="Z522" s="34"/>
      <c r="AA522" s="224"/>
      <c r="AB522" s="34"/>
      <c r="AC522" s="34"/>
      <c r="AD522" s="34"/>
      <c r="AE522" s="34"/>
      <c r="AK522" s="297"/>
      <c r="AN522" s="34"/>
    </row>
    <row r="523" spans="1:40" ht="15.75" customHeight="1">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Y523" s="36"/>
      <c r="Z523" s="34"/>
      <c r="AA523" s="224"/>
      <c r="AB523" s="34"/>
      <c r="AC523" s="34"/>
      <c r="AD523" s="34"/>
      <c r="AE523" s="34"/>
      <c r="AK523" s="297"/>
      <c r="AN523" s="34"/>
    </row>
    <row r="524" spans="1:40" ht="15.75" customHeight="1">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Y524" s="36"/>
      <c r="Z524" s="34"/>
      <c r="AA524" s="224"/>
      <c r="AB524" s="34"/>
      <c r="AC524" s="34"/>
      <c r="AD524" s="34"/>
      <c r="AE524" s="34"/>
      <c r="AK524" s="297"/>
      <c r="AN524" s="34"/>
    </row>
    <row r="525" spans="1:40" ht="15.75" customHeight="1">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Y525" s="36"/>
      <c r="Z525" s="34"/>
      <c r="AA525" s="224"/>
      <c r="AB525" s="34"/>
      <c r="AC525" s="34"/>
      <c r="AD525" s="34"/>
      <c r="AE525" s="34"/>
      <c r="AK525" s="297"/>
      <c r="AN525" s="34"/>
    </row>
    <row r="526" spans="1:40" ht="15.75" customHeight="1">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Y526" s="36"/>
      <c r="Z526" s="34"/>
      <c r="AA526" s="224"/>
      <c r="AB526" s="34"/>
      <c r="AC526" s="34"/>
      <c r="AD526" s="34"/>
      <c r="AE526" s="34"/>
      <c r="AK526" s="297"/>
      <c r="AN526" s="34"/>
    </row>
    <row r="527" spans="1:40" ht="15.75" customHeight="1">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Y527" s="36"/>
      <c r="Z527" s="34"/>
      <c r="AA527" s="224"/>
      <c r="AB527" s="34"/>
      <c r="AC527" s="34"/>
      <c r="AD527" s="34"/>
      <c r="AE527" s="34"/>
      <c r="AK527" s="297"/>
      <c r="AN527" s="34"/>
    </row>
    <row r="528" spans="1:40" ht="15.75" customHeight="1">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Y528" s="36"/>
      <c r="Z528" s="34"/>
      <c r="AA528" s="224"/>
      <c r="AB528" s="34"/>
      <c r="AC528" s="34"/>
      <c r="AD528" s="34"/>
      <c r="AE528" s="34"/>
      <c r="AK528" s="297"/>
      <c r="AN528" s="34"/>
    </row>
    <row r="529" spans="1:40" ht="15.75" customHeight="1">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Y529" s="36"/>
      <c r="Z529" s="34"/>
      <c r="AA529" s="224"/>
      <c r="AB529" s="34"/>
      <c r="AC529" s="34"/>
      <c r="AD529" s="34"/>
      <c r="AE529" s="34"/>
      <c r="AK529" s="297"/>
      <c r="AN529" s="34"/>
    </row>
    <row r="530" spans="1:40" ht="15.75" customHeight="1">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Y530" s="36"/>
      <c r="Z530" s="34"/>
      <c r="AA530" s="224"/>
      <c r="AB530" s="34"/>
      <c r="AC530" s="34"/>
      <c r="AD530" s="34"/>
      <c r="AE530" s="34"/>
      <c r="AK530" s="297"/>
      <c r="AN530" s="34"/>
    </row>
    <row r="531" spans="1:40" ht="15.75" customHeight="1">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Y531" s="36"/>
      <c r="Z531" s="34"/>
      <c r="AA531" s="224"/>
      <c r="AB531" s="34"/>
      <c r="AC531" s="34"/>
      <c r="AD531" s="34"/>
      <c r="AE531" s="34"/>
      <c r="AK531" s="297"/>
      <c r="AN531" s="34"/>
    </row>
    <row r="532" spans="1:40" ht="15.75" customHeight="1">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Y532" s="36"/>
      <c r="Z532" s="34"/>
      <c r="AA532" s="224"/>
      <c r="AB532" s="34"/>
      <c r="AC532" s="34"/>
      <c r="AD532" s="34"/>
      <c r="AE532" s="34"/>
      <c r="AK532" s="297"/>
      <c r="AN532" s="34"/>
    </row>
    <row r="533" spans="1:40" ht="15.75" customHeight="1">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Y533" s="36"/>
      <c r="Z533" s="34"/>
      <c r="AA533" s="224"/>
      <c r="AB533" s="34"/>
      <c r="AC533" s="34"/>
      <c r="AD533" s="34"/>
      <c r="AE533" s="34"/>
      <c r="AK533" s="297"/>
      <c r="AN533" s="34"/>
    </row>
    <row r="534" spans="1:40" ht="15.75" customHeight="1">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Y534" s="36"/>
      <c r="Z534" s="34"/>
      <c r="AA534" s="224"/>
      <c r="AB534" s="34"/>
      <c r="AC534" s="34"/>
      <c r="AD534" s="34"/>
      <c r="AE534" s="34"/>
      <c r="AK534" s="297"/>
      <c r="AN534" s="34"/>
    </row>
    <row r="535" spans="1:40" ht="15.75" customHeight="1">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Y535" s="36"/>
      <c r="Z535" s="34"/>
      <c r="AA535" s="224"/>
      <c r="AB535" s="34"/>
      <c r="AC535" s="34"/>
      <c r="AD535" s="34"/>
      <c r="AE535" s="34"/>
      <c r="AK535" s="297"/>
      <c r="AN535" s="34"/>
    </row>
    <row r="536" spans="1:40" ht="15.75" customHeight="1">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Y536" s="36"/>
      <c r="Z536" s="34"/>
      <c r="AA536" s="224"/>
      <c r="AB536" s="34"/>
      <c r="AC536" s="34"/>
      <c r="AD536" s="34"/>
      <c r="AE536" s="34"/>
      <c r="AK536" s="297"/>
      <c r="AN536" s="34"/>
    </row>
    <row r="537" spans="1:40" ht="15.75" customHeight="1">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Y537" s="36"/>
      <c r="Z537" s="34"/>
      <c r="AA537" s="224"/>
      <c r="AB537" s="34"/>
      <c r="AC537" s="34"/>
      <c r="AD537" s="34"/>
      <c r="AE537" s="34"/>
      <c r="AK537" s="297"/>
      <c r="AN537" s="34"/>
    </row>
    <row r="538" spans="1:40" ht="15.75" customHeight="1">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Y538" s="36"/>
      <c r="Z538" s="34"/>
      <c r="AA538" s="224"/>
      <c r="AB538" s="34"/>
      <c r="AC538" s="34"/>
      <c r="AD538" s="34"/>
      <c r="AE538" s="34"/>
      <c r="AK538" s="297"/>
      <c r="AN538" s="34"/>
    </row>
    <row r="539" spans="1:40" ht="15.75" customHeight="1">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Y539" s="36"/>
      <c r="Z539" s="34"/>
      <c r="AA539" s="224"/>
      <c r="AB539" s="34"/>
      <c r="AC539" s="34"/>
      <c r="AD539" s="34"/>
      <c r="AE539" s="34"/>
      <c r="AK539" s="297"/>
      <c r="AN539" s="34"/>
    </row>
    <row r="540" spans="1:40" ht="15.75" customHeight="1">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Y540" s="36"/>
      <c r="Z540" s="34"/>
      <c r="AA540" s="224"/>
      <c r="AB540" s="34"/>
      <c r="AC540" s="34"/>
      <c r="AD540" s="34"/>
      <c r="AE540" s="34"/>
      <c r="AK540" s="297"/>
      <c r="AN540" s="34"/>
    </row>
    <row r="541" spans="1:40" ht="15.75" customHeight="1">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Y541" s="36"/>
      <c r="Z541" s="34"/>
      <c r="AA541" s="224"/>
      <c r="AB541" s="34"/>
      <c r="AC541" s="34"/>
      <c r="AD541" s="34"/>
      <c r="AE541" s="34"/>
      <c r="AK541" s="297"/>
      <c r="AN541" s="34"/>
    </row>
    <row r="542" spans="1:40" ht="15.75" customHeight="1">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Y542" s="36"/>
      <c r="Z542" s="34"/>
      <c r="AA542" s="224"/>
      <c r="AB542" s="34"/>
      <c r="AC542" s="34"/>
      <c r="AD542" s="34"/>
      <c r="AE542" s="34"/>
      <c r="AK542" s="297"/>
      <c r="AN542" s="34"/>
    </row>
    <row r="543" spans="1:40" ht="15.75" customHeight="1">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Y543" s="36"/>
      <c r="Z543" s="34"/>
      <c r="AA543" s="224"/>
      <c r="AB543" s="34"/>
      <c r="AC543" s="34"/>
      <c r="AD543" s="34"/>
      <c r="AE543" s="34"/>
      <c r="AK543" s="297"/>
      <c r="AN543" s="34"/>
    </row>
    <row r="544" spans="1:40" ht="15.75" customHeight="1">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Y544" s="36"/>
      <c r="Z544" s="34"/>
      <c r="AA544" s="224"/>
      <c r="AB544" s="34"/>
      <c r="AC544" s="34"/>
      <c r="AD544" s="34"/>
      <c r="AE544" s="34"/>
      <c r="AK544" s="297"/>
      <c r="AN544" s="34"/>
    </row>
    <row r="545" spans="1:40" ht="15.75" customHeight="1">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Y545" s="36"/>
      <c r="Z545" s="34"/>
      <c r="AA545" s="224"/>
      <c r="AB545" s="34"/>
      <c r="AC545" s="34"/>
      <c r="AD545" s="34"/>
      <c r="AE545" s="34"/>
      <c r="AK545" s="297"/>
      <c r="AN545" s="34"/>
    </row>
    <row r="546" spans="1:40" ht="15.75" customHeight="1">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Y546" s="36"/>
      <c r="Z546" s="34"/>
      <c r="AA546" s="224"/>
      <c r="AB546" s="34"/>
      <c r="AC546" s="34"/>
      <c r="AD546" s="34"/>
      <c r="AE546" s="34"/>
      <c r="AK546" s="297"/>
      <c r="AN546" s="34"/>
    </row>
    <row r="547" spans="1:40" ht="15.75" customHeight="1">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Y547" s="36"/>
      <c r="Z547" s="34"/>
      <c r="AA547" s="224"/>
      <c r="AB547" s="34"/>
      <c r="AC547" s="34"/>
      <c r="AD547" s="34"/>
      <c r="AE547" s="34"/>
      <c r="AK547" s="297"/>
      <c r="AN547" s="34"/>
    </row>
    <row r="548" spans="1:40" ht="15.75" customHeight="1">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Y548" s="36"/>
      <c r="Z548" s="34"/>
      <c r="AA548" s="224"/>
      <c r="AB548" s="34"/>
      <c r="AC548" s="34"/>
      <c r="AD548" s="34"/>
      <c r="AE548" s="34"/>
      <c r="AK548" s="297"/>
      <c r="AN548" s="34"/>
    </row>
    <row r="549" spans="1:40" ht="15.75" customHeight="1">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Y549" s="36"/>
      <c r="Z549" s="34"/>
      <c r="AA549" s="224"/>
      <c r="AB549" s="34"/>
      <c r="AC549" s="34"/>
      <c r="AD549" s="34"/>
      <c r="AE549" s="34"/>
      <c r="AK549" s="297"/>
      <c r="AN549" s="34"/>
    </row>
    <row r="550" spans="1:40" ht="15.75" customHeight="1">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Y550" s="36"/>
      <c r="Z550" s="34"/>
      <c r="AA550" s="224"/>
      <c r="AB550" s="34"/>
      <c r="AC550" s="34"/>
      <c r="AD550" s="34"/>
      <c r="AE550" s="34"/>
      <c r="AK550" s="297"/>
      <c r="AN550" s="34"/>
    </row>
    <row r="551" spans="1:40" ht="15.75" customHeight="1">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Y551" s="36"/>
      <c r="Z551" s="34"/>
      <c r="AA551" s="224"/>
      <c r="AB551" s="34"/>
      <c r="AC551" s="34"/>
      <c r="AD551" s="34"/>
      <c r="AE551" s="34"/>
      <c r="AK551" s="297"/>
      <c r="AN551" s="34"/>
    </row>
    <row r="552" spans="1:40" ht="15.75" customHeight="1">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Y552" s="36"/>
      <c r="Z552" s="34"/>
      <c r="AA552" s="224"/>
      <c r="AB552" s="34"/>
      <c r="AC552" s="34"/>
      <c r="AD552" s="34"/>
      <c r="AE552" s="34"/>
      <c r="AK552" s="297"/>
      <c r="AN552" s="34"/>
    </row>
    <row r="553" spans="1:40" ht="15.75" customHeight="1">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Y553" s="36"/>
      <c r="Z553" s="34"/>
      <c r="AA553" s="224"/>
      <c r="AB553" s="34"/>
      <c r="AC553" s="34"/>
      <c r="AD553" s="34"/>
      <c r="AE553" s="34"/>
      <c r="AK553" s="297"/>
      <c r="AN553" s="34"/>
    </row>
    <row r="554" spans="1:40" ht="15.75" customHeight="1">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Y554" s="36"/>
      <c r="Z554" s="34"/>
      <c r="AA554" s="224"/>
      <c r="AB554" s="34"/>
      <c r="AC554" s="34"/>
      <c r="AD554" s="34"/>
      <c r="AE554" s="34"/>
      <c r="AK554" s="297"/>
      <c r="AN554" s="34"/>
    </row>
    <row r="555" spans="1:40" ht="15.75" customHeight="1">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Y555" s="36"/>
      <c r="Z555" s="34"/>
      <c r="AA555" s="224"/>
      <c r="AB555" s="34"/>
      <c r="AC555" s="34"/>
      <c r="AD555" s="34"/>
      <c r="AE555" s="34"/>
      <c r="AK555" s="297"/>
      <c r="AN555" s="34"/>
    </row>
    <row r="556" spans="1:40" ht="15.75" customHeight="1">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Y556" s="36"/>
      <c r="Z556" s="34"/>
      <c r="AA556" s="224"/>
      <c r="AB556" s="34"/>
      <c r="AC556" s="34"/>
      <c r="AD556" s="34"/>
      <c r="AE556" s="34"/>
      <c r="AK556" s="297"/>
      <c r="AN556" s="34"/>
    </row>
    <row r="557" spans="1:40" ht="15.75"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Y557" s="36"/>
      <c r="Z557" s="34"/>
      <c r="AA557" s="224"/>
      <c r="AB557" s="34"/>
      <c r="AC557" s="34"/>
      <c r="AD557" s="34"/>
      <c r="AE557" s="34"/>
      <c r="AK557" s="297"/>
      <c r="AN557" s="34"/>
    </row>
    <row r="558" spans="1:40" ht="15.75"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Y558" s="36"/>
      <c r="Z558" s="34"/>
      <c r="AA558" s="224"/>
      <c r="AB558" s="34"/>
      <c r="AC558" s="34"/>
      <c r="AD558" s="34"/>
      <c r="AE558" s="34"/>
      <c r="AK558" s="297"/>
      <c r="AN558" s="34"/>
    </row>
    <row r="559" spans="1:40" ht="15.75"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Y559" s="36"/>
      <c r="Z559" s="34"/>
      <c r="AA559" s="224"/>
      <c r="AB559" s="34"/>
      <c r="AC559" s="34"/>
      <c r="AD559" s="34"/>
      <c r="AE559" s="34"/>
      <c r="AK559" s="297"/>
      <c r="AN559" s="34"/>
    </row>
    <row r="560" spans="1:40" ht="15.75"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Y560" s="36"/>
      <c r="Z560" s="34"/>
      <c r="AA560" s="224"/>
      <c r="AB560" s="34"/>
      <c r="AC560" s="34"/>
      <c r="AD560" s="34"/>
      <c r="AE560" s="34"/>
      <c r="AK560" s="297"/>
      <c r="AN560" s="34"/>
    </row>
    <row r="561" spans="1:40" ht="15.75" customHeight="1">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Y561" s="36"/>
      <c r="Z561" s="34"/>
      <c r="AA561" s="224"/>
      <c r="AB561" s="34"/>
      <c r="AC561" s="34"/>
      <c r="AD561" s="34"/>
      <c r="AE561" s="34"/>
      <c r="AK561" s="297"/>
      <c r="AN561" s="34"/>
    </row>
    <row r="562" spans="1:40" ht="15.75" customHeight="1">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Y562" s="36"/>
      <c r="Z562" s="34"/>
      <c r="AA562" s="224"/>
      <c r="AB562" s="34"/>
      <c r="AC562" s="34"/>
      <c r="AD562" s="34"/>
      <c r="AE562" s="34"/>
      <c r="AK562" s="297"/>
      <c r="AN562" s="34"/>
    </row>
    <row r="563" spans="1:40" ht="15.75" customHeight="1">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Y563" s="36"/>
      <c r="Z563" s="34"/>
      <c r="AA563" s="224"/>
      <c r="AB563" s="34"/>
      <c r="AC563" s="34"/>
      <c r="AD563" s="34"/>
      <c r="AE563" s="34"/>
      <c r="AK563" s="297"/>
      <c r="AN563" s="34"/>
    </row>
    <row r="564" spans="1:40" ht="15.75" customHeight="1">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Y564" s="36"/>
      <c r="Z564" s="34"/>
      <c r="AA564" s="224"/>
      <c r="AB564" s="34"/>
      <c r="AC564" s="34"/>
      <c r="AD564" s="34"/>
      <c r="AE564" s="34"/>
      <c r="AK564" s="297"/>
      <c r="AN564" s="34"/>
    </row>
    <row r="565" spans="1:40" ht="15.75" customHeight="1">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Y565" s="36"/>
      <c r="Z565" s="34"/>
      <c r="AA565" s="224"/>
      <c r="AB565" s="34"/>
      <c r="AC565" s="34"/>
      <c r="AD565" s="34"/>
      <c r="AE565" s="34"/>
      <c r="AK565" s="297"/>
      <c r="AN565" s="34"/>
    </row>
    <row r="566" spans="1:40" ht="15.75" customHeight="1">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Y566" s="36"/>
      <c r="Z566" s="34"/>
      <c r="AA566" s="224"/>
      <c r="AB566" s="34"/>
      <c r="AC566" s="34"/>
      <c r="AD566" s="34"/>
      <c r="AE566" s="34"/>
      <c r="AK566" s="297"/>
      <c r="AN566" s="34"/>
    </row>
    <row r="567" spans="1:40" ht="15.75" customHeight="1">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Y567" s="36"/>
      <c r="Z567" s="34"/>
      <c r="AA567" s="224"/>
      <c r="AB567" s="34"/>
      <c r="AC567" s="34"/>
      <c r="AD567" s="34"/>
      <c r="AE567" s="34"/>
      <c r="AK567" s="297"/>
      <c r="AN567" s="34"/>
    </row>
    <row r="568" spans="1:40" ht="15.75" customHeight="1">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Y568" s="36"/>
      <c r="Z568" s="34"/>
      <c r="AA568" s="224"/>
      <c r="AB568" s="34"/>
      <c r="AC568" s="34"/>
      <c r="AD568" s="34"/>
      <c r="AE568" s="34"/>
      <c r="AK568" s="297"/>
      <c r="AN568" s="34"/>
    </row>
    <row r="569" spans="1:40" ht="15.75" customHeight="1">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Y569" s="36"/>
      <c r="Z569" s="34"/>
      <c r="AA569" s="224"/>
      <c r="AB569" s="34"/>
      <c r="AC569" s="34"/>
      <c r="AD569" s="34"/>
      <c r="AE569" s="34"/>
      <c r="AK569" s="297"/>
      <c r="AN569" s="34"/>
    </row>
    <row r="570" spans="1:40" ht="15.75" customHeight="1">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Y570" s="36"/>
      <c r="Z570" s="34"/>
      <c r="AA570" s="224"/>
      <c r="AB570" s="34"/>
      <c r="AC570" s="34"/>
      <c r="AD570" s="34"/>
      <c r="AE570" s="34"/>
      <c r="AK570" s="297"/>
      <c r="AN570" s="34"/>
    </row>
    <row r="571" spans="1:40" ht="15.75" customHeight="1">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Y571" s="36"/>
      <c r="Z571" s="34"/>
      <c r="AA571" s="224"/>
      <c r="AB571" s="34"/>
      <c r="AC571" s="34"/>
      <c r="AD571" s="34"/>
      <c r="AE571" s="34"/>
      <c r="AK571" s="297"/>
      <c r="AN571" s="34"/>
    </row>
    <row r="572" spans="1:40" ht="15.75" customHeight="1">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Y572" s="36"/>
      <c r="Z572" s="34"/>
      <c r="AA572" s="224"/>
      <c r="AB572" s="34"/>
      <c r="AC572" s="34"/>
      <c r="AD572" s="34"/>
      <c r="AE572" s="34"/>
      <c r="AK572" s="297"/>
      <c r="AN572" s="34"/>
    </row>
    <row r="573" spans="1:40" ht="15.75" customHeight="1">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Y573" s="36"/>
      <c r="Z573" s="34"/>
      <c r="AA573" s="224"/>
      <c r="AB573" s="34"/>
      <c r="AC573" s="34"/>
      <c r="AD573" s="34"/>
      <c r="AE573" s="34"/>
      <c r="AK573" s="297"/>
      <c r="AN573" s="34"/>
    </row>
    <row r="574" spans="1:40" ht="15.75" customHeight="1">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Y574" s="36"/>
      <c r="Z574" s="34"/>
      <c r="AA574" s="224"/>
      <c r="AB574" s="34"/>
      <c r="AC574" s="34"/>
      <c r="AD574" s="34"/>
      <c r="AE574" s="34"/>
      <c r="AK574" s="297"/>
      <c r="AN574" s="34"/>
    </row>
    <row r="575" spans="1:40" ht="15.75" customHeight="1">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Y575" s="36"/>
      <c r="Z575" s="34"/>
      <c r="AA575" s="224"/>
      <c r="AB575" s="34"/>
      <c r="AC575" s="34"/>
      <c r="AD575" s="34"/>
      <c r="AE575" s="34"/>
      <c r="AK575" s="297"/>
      <c r="AN575" s="34"/>
    </row>
    <row r="576" spans="1:40" ht="15.75" customHeight="1">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Y576" s="36"/>
      <c r="Z576" s="34"/>
      <c r="AA576" s="224"/>
      <c r="AB576" s="34"/>
      <c r="AC576" s="34"/>
      <c r="AD576" s="34"/>
      <c r="AE576" s="34"/>
      <c r="AK576" s="297"/>
      <c r="AN576" s="34"/>
    </row>
    <row r="577" spans="1:40" ht="15.75" customHeight="1">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Y577" s="36"/>
      <c r="Z577" s="34"/>
      <c r="AA577" s="224"/>
      <c r="AB577" s="34"/>
      <c r="AC577" s="34"/>
      <c r="AD577" s="34"/>
      <c r="AE577" s="34"/>
      <c r="AK577" s="297"/>
      <c r="AN577" s="34"/>
    </row>
    <row r="578" spans="1:40" ht="15.75" customHeight="1">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Y578" s="36"/>
      <c r="Z578" s="34"/>
      <c r="AA578" s="224"/>
      <c r="AB578" s="34"/>
      <c r="AC578" s="34"/>
      <c r="AD578" s="34"/>
      <c r="AE578" s="34"/>
      <c r="AK578" s="297"/>
      <c r="AN578" s="34"/>
    </row>
    <row r="579" spans="1:40" ht="15.75" customHeight="1">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Y579" s="36"/>
      <c r="Z579" s="34"/>
      <c r="AA579" s="224"/>
      <c r="AB579" s="34"/>
      <c r="AC579" s="34"/>
      <c r="AD579" s="34"/>
      <c r="AE579" s="34"/>
      <c r="AK579" s="297"/>
      <c r="AN579" s="34"/>
    </row>
    <row r="580" spans="1:40" ht="15.75" customHeight="1">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Y580" s="36"/>
      <c r="Z580" s="34"/>
      <c r="AA580" s="224"/>
      <c r="AB580" s="34"/>
      <c r="AC580" s="34"/>
      <c r="AD580" s="34"/>
      <c r="AE580" s="34"/>
      <c r="AK580" s="297"/>
      <c r="AN580" s="34"/>
    </row>
    <row r="581" spans="1:40" ht="15.75" customHeight="1">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Y581" s="36"/>
      <c r="Z581" s="34"/>
      <c r="AA581" s="224"/>
      <c r="AB581" s="34"/>
      <c r="AC581" s="34"/>
      <c r="AD581" s="34"/>
      <c r="AE581" s="34"/>
      <c r="AK581" s="297"/>
      <c r="AN581" s="34"/>
    </row>
    <row r="582" spans="1:40" ht="15.75" customHeight="1">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Y582" s="36"/>
      <c r="Z582" s="34"/>
      <c r="AA582" s="224"/>
      <c r="AB582" s="34"/>
      <c r="AC582" s="34"/>
      <c r="AD582" s="34"/>
      <c r="AE582" s="34"/>
      <c r="AK582" s="297"/>
      <c r="AN582" s="34"/>
    </row>
    <row r="583" spans="1:40" ht="15.75" customHeight="1">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Y583" s="36"/>
      <c r="Z583" s="34"/>
      <c r="AA583" s="224"/>
      <c r="AB583" s="34"/>
      <c r="AC583" s="34"/>
      <c r="AD583" s="34"/>
      <c r="AE583" s="34"/>
      <c r="AK583" s="297"/>
      <c r="AN583" s="34"/>
    </row>
    <row r="584" spans="1:40" ht="15.75" customHeight="1">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Y584" s="36"/>
      <c r="Z584" s="34"/>
      <c r="AA584" s="224"/>
      <c r="AB584" s="34"/>
      <c r="AC584" s="34"/>
      <c r="AD584" s="34"/>
      <c r="AE584" s="34"/>
      <c r="AK584" s="297"/>
      <c r="AN584" s="34"/>
    </row>
    <row r="585" spans="1:40" ht="15.75" customHeight="1">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Y585" s="36"/>
      <c r="Z585" s="34"/>
      <c r="AA585" s="224"/>
      <c r="AB585" s="34"/>
      <c r="AC585" s="34"/>
      <c r="AD585" s="34"/>
      <c r="AE585" s="34"/>
      <c r="AK585" s="297"/>
      <c r="AN585" s="34"/>
    </row>
    <row r="586" spans="1:40" ht="15.75" customHeight="1">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Y586" s="36"/>
      <c r="Z586" s="34"/>
      <c r="AA586" s="224"/>
      <c r="AB586" s="34"/>
      <c r="AC586" s="34"/>
      <c r="AD586" s="34"/>
      <c r="AE586" s="34"/>
      <c r="AK586" s="297"/>
      <c r="AN586" s="34"/>
    </row>
    <row r="587" spans="1:40" ht="15.75" customHeight="1">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Y587" s="36"/>
      <c r="Z587" s="34"/>
      <c r="AA587" s="224"/>
      <c r="AB587" s="34"/>
      <c r="AC587" s="34"/>
      <c r="AD587" s="34"/>
      <c r="AE587" s="34"/>
      <c r="AK587" s="297"/>
      <c r="AN587" s="34"/>
    </row>
    <row r="588" spans="1:40" ht="15.75" customHeight="1">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Y588" s="36"/>
      <c r="Z588" s="34"/>
      <c r="AA588" s="224"/>
      <c r="AB588" s="34"/>
      <c r="AC588" s="34"/>
      <c r="AD588" s="34"/>
      <c r="AE588" s="34"/>
      <c r="AK588" s="297"/>
      <c r="AN588" s="34"/>
    </row>
    <row r="589" spans="1:40" ht="15.75" customHeight="1">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Y589" s="36"/>
      <c r="Z589" s="34"/>
      <c r="AA589" s="224"/>
      <c r="AB589" s="34"/>
      <c r="AC589" s="34"/>
      <c r="AD589" s="34"/>
      <c r="AE589" s="34"/>
      <c r="AK589" s="297"/>
      <c r="AN589" s="34"/>
    </row>
    <row r="590" spans="1:40" ht="15.75" customHeight="1">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Y590" s="36"/>
      <c r="Z590" s="34"/>
      <c r="AA590" s="224"/>
      <c r="AB590" s="34"/>
      <c r="AC590" s="34"/>
      <c r="AD590" s="34"/>
      <c r="AE590" s="34"/>
      <c r="AK590" s="297"/>
      <c r="AN590" s="34"/>
    </row>
    <row r="591" spans="1:40" ht="15.75" customHeight="1">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Y591" s="36"/>
      <c r="Z591" s="34"/>
      <c r="AA591" s="224"/>
      <c r="AB591" s="34"/>
      <c r="AC591" s="34"/>
      <c r="AD591" s="34"/>
      <c r="AE591" s="34"/>
      <c r="AK591" s="297"/>
      <c r="AN591" s="34"/>
    </row>
    <row r="592" spans="1:40" ht="15.75" customHeight="1">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Y592" s="36"/>
      <c r="Z592" s="34"/>
      <c r="AA592" s="224"/>
      <c r="AB592" s="34"/>
      <c r="AC592" s="34"/>
      <c r="AD592" s="34"/>
      <c r="AE592" s="34"/>
      <c r="AK592" s="297"/>
      <c r="AN592" s="34"/>
    </row>
    <row r="593" spans="1:40" ht="15.75" customHeight="1">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Y593" s="36"/>
      <c r="Z593" s="34"/>
      <c r="AA593" s="224"/>
      <c r="AB593" s="34"/>
      <c r="AC593" s="34"/>
      <c r="AD593" s="34"/>
      <c r="AE593" s="34"/>
      <c r="AK593" s="297"/>
      <c r="AN593" s="34"/>
    </row>
    <row r="594" spans="1:40" ht="15.75" customHeight="1">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Y594" s="36"/>
      <c r="Z594" s="34"/>
      <c r="AA594" s="224"/>
      <c r="AB594" s="34"/>
      <c r="AC594" s="34"/>
      <c r="AD594" s="34"/>
      <c r="AE594" s="34"/>
      <c r="AK594" s="297"/>
      <c r="AN594" s="34"/>
    </row>
    <row r="595" spans="1:40" ht="15.75" customHeight="1">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Y595" s="36"/>
      <c r="Z595" s="34"/>
      <c r="AA595" s="224"/>
      <c r="AB595" s="34"/>
      <c r="AC595" s="34"/>
      <c r="AD595" s="34"/>
      <c r="AE595" s="34"/>
      <c r="AK595" s="297"/>
      <c r="AN595" s="34"/>
    </row>
    <row r="596" spans="1:40" ht="15.75" customHeight="1">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Y596" s="36"/>
      <c r="Z596" s="34"/>
      <c r="AA596" s="224"/>
      <c r="AB596" s="34"/>
      <c r="AC596" s="34"/>
      <c r="AD596" s="34"/>
      <c r="AE596" s="34"/>
      <c r="AK596" s="297"/>
      <c r="AN596" s="34"/>
    </row>
    <row r="597" spans="1:40" ht="15.75" customHeight="1">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Y597" s="36"/>
      <c r="Z597" s="34"/>
      <c r="AA597" s="224"/>
      <c r="AB597" s="34"/>
      <c r="AC597" s="34"/>
      <c r="AD597" s="34"/>
      <c r="AE597" s="34"/>
      <c r="AK597" s="297"/>
      <c r="AN597" s="34"/>
    </row>
    <row r="598" spans="1:40" ht="15.75" customHeight="1">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Y598" s="36"/>
      <c r="Z598" s="34"/>
      <c r="AA598" s="224"/>
      <c r="AB598" s="34"/>
      <c r="AC598" s="34"/>
      <c r="AD598" s="34"/>
      <c r="AE598" s="34"/>
      <c r="AK598" s="297"/>
      <c r="AN598" s="34"/>
    </row>
    <row r="599" spans="1:40" ht="15.75" customHeight="1">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Y599" s="36"/>
      <c r="Z599" s="34"/>
      <c r="AA599" s="224"/>
      <c r="AB599" s="34"/>
      <c r="AC599" s="34"/>
      <c r="AD599" s="34"/>
      <c r="AE599" s="34"/>
      <c r="AK599" s="297"/>
      <c r="AN599" s="34"/>
    </row>
    <row r="600" spans="1:40" ht="15.75" customHeight="1">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Y600" s="36"/>
      <c r="Z600" s="34"/>
      <c r="AA600" s="224"/>
      <c r="AB600" s="34"/>
      <c r="AC600" s="34"/>
      <c r="AD600" s="34"/>
      <c r="AE600" s="34"/>
      <c r="AK600" s="297"/>
      <c r="AN600" s="34"/>
    </row>
    <row r="601" spans="1:40" ht="15.75" customHeight="1">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Y601" s="36"/>
      <c r="Z601" s="34"/>
      <c r="AA601" s="224"/>
      <c r="AB601" s="34"/>
      <c r="AC601" s="34"/>
      <c r="AD601" s="34"/>
      <c r="AE601" s="34"/>
      <c r="AK601" s="297"/>
      <c r="AN601" s="34"/>
    </row>
    <row r="602" spans="1:40" ht="15.75" customHeight="1">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Y602" s="36"/>
      <c r="Z602" s="34"/>
      <c r="AA602" s="224"/>
      <c r="AB602" s="34"/>
      <c r="AC602" s="34"/>
      <c r="AD602" s="34"/>
      <c r="AE602" s="34"/>
      <c r="AK602" s="297"/>
      <c r="AN602" s="34"/>
    </row>
    <row r="603" spans="1:40" ht="15.75" customHeight="1">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Y603" s="36"/>
      <c r="Z603" s="34"/>
      <c r="AA603" s="224"/>
      <c r="AB603" s="34"/>
      <c r="AC603" s="34"/>
      <c r="AD603" s="34"/>
      <c r="AE603" s="34"/>
      <c r="AK603" s="297"/>
      <c r="AN603" s="34"/>
    </row>
    <row r="604" spans="1:40" ht="15.75" customHeight="1">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Y604" s="36"/>
      <c r="Z604" s="34"/>
      <c r="AA604" s="224"/>
      <c r="AB604" s="34"/>
      <c r="AC604" s="34"/>
      <c r="AD604" s="34"/>
      <c r="AE604" s="34"/>
      <c r="AK604" s="297"/>
      <c r="AN604" s="34"/>
    </row>
    <row r="605" spans="1:40" ht="15.75" customHeight="1">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Y605" s="36"/>
      <c r="Z605" s="34"/>
      <c r="AA605" s="224"/>
      <c r="AB605" s="34"/>
      <c r="AC605" s="34"/>
      <c r="AD605" s="34"/>
      <c r="AE605" s="34"/>
      <c r="AK605" s="297"/>
      <c r="AN605" s="34"/>
    </row>
    <row r="606" spans="1:40" ht="15.75" customHeight="1">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Y606" s="36"/>
      <c r="Z606" s="34"/>
      <c r="AA606" s="224"/>
      <c r="AB606" s="34"/>
      <c r="AC606" s="34"/>
      <c r="AD606" s="34"/>
      <c r="AE606" s="34"/>
      <c r="AK606" s="297"/>
      <c r="AN606" s="34"/>
    </row>
    <row r="607" spans="1:40" ht="15.75" customHeight="1">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Y607" s="36"/>
      <c r="Z607" s="34"/>
      <c r="AA607" s="224"/>
      <c r="AB607" s="34"/>
      <c r="AC607" s="34"/>
      <c r="AD607" s="34"/>
      <c r="AE607" s="34"/>
      <c r="AK607" s="297"/>
      <c r="AN607" s="34"/>
    </row>
    <row r="608" spans="1:40" ht="15.75" customHeight="1">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Y608" s="36"/>
      <c r="Z608" s="34"/>
      <c r="AA608" s="224"/>
      <c r="AB608" s="34"/>
      <c r="AC608" s="34"/>
      <c r="AD608" s="34"/>
      <c r="AE608" s="34"/>
      <c r="AK608" s="297"/>
      <c r="AN608" s="34"/>
    </row>
    <row r="609" spans="1:40" ht="15.75" customHeight="1">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Y609" s="36"/>
      <c r="Z609" s="34"/>
      <c r="AA609" s="224"/>
      <c r="AB609" s="34"/>
      <c r="AC609" s="34"/>
      <c r="AD609" s="34"/>
      <c r="AE609" s="34"/>
      <c r="AK609" s="297"/>
      <c r="AN609" s="34"/>
    </row>
    <row r="610" spans="1:40" ht="15.75" customHeight="1">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Y610" s="36"/>
      <c r="Z610" s="34"/>
      <c r="AA610" s="224"/>
      <c r="AB610" s="34"/>
      <c r="AC610" s="34"/>
      <c r="AD610" s="34"/>
      <c r="AE610" s="34"/>
      <c r="AK610" s="297"/>
      <c r="AN610" s="34"/>
    </row>
    <row r="611" spans="1:40" ht="15.75" customHeight="1">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Y611" s="36"/>
      <c r="Z611" s="34"/>
      <c r="AA611" s="224"/>
      <c r="AB611" s="34"/>
      <c r="AC611" s="34"/>
      <c r="AD611" s="34"/>
      <c r="AE611" s="34"/>
      <c r="AK611" s="297"/>
      <c r="AN611" s="34"/>
    </row>
    <row r="612" spans="1:40" ht="15.75" customHeight="1">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Y612" s="36"/>
      <c r="Z612" s="34"/>
      <c r="AA612" s="224"/>
      <c r="AB612" s="34"/>
      <c r="AC612" s="34"/>
      <c r="AD612" s="34"/>
      <c r="AE612" s="34"/>
      <c r="AK612" s="297"/>
      <c r="AN612" s="34"/>
    </row>
    <row r="613" spans="1:40" ht="15.75" customHeight="1">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Y613" s="36"/>
      <c r="Z613" s="34"/>
      <c r="AA613" s="224"/>
      <c r="AB613" s="34"/>
      <c r="AC613" s="34"/>
      <c r="AD613" s="34"/>
      <c r="AE613" s="34"/>
      <c r="AK613" s="297"/>
      <c r="AN613" s="34"/>
    </row>
    <row r="614" spans="1:40" ht="15.75" customHeight="1">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Y614" s="36"/>
      <c r="Z614" s="34"/>
      <c r="AA614" s="224"/>
      <c r="AB614" s="34"/>
      <c r="AC614" s="34"/>
      <c r="AD614" s="34"/>
      <c r="AE614" s="34"/>
      <c r="AK614" s="297"/>
      <c r="AN614" s="34"/>
    </row>
    <row r="615" spans="1:40" ht="15.75" customHeight="1">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Y615" s="36"/>
      <c r="Z615" s="34"/>
      <c r="AA615" s="224"/>
      <c r="AB615" s="34"/>
      <c r="AC615" s="34"/>
      <c r="AD615" s="34"/>
      <c r="AE615" s="34"/>
      <c r="AK615" s="297"/>
      <c r="AN615" s="34"/>
    </row>
    <row r="616" spans="1:40" ht="15.75" customHeight="1">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Y616" s="36"/>
      <c r="Z616" s="34"/>
      <c r="AA616" s="224"/>
      <c r="AB616" s="34"/>
      <c r="AC616" s="34"/>
      <c r="AD616" s="34"/>
      <c r="AE616" s="34"/>
      <c r="AK616" s="297"/>
      <c r="AN616" s="34"/>
    </row>
    <row r="617" spans="1:40" ht="15.75" customHeight="1">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Y617" s="36"/>
      <c r="Z617" s="34"/>
      <c r="AA617" s="224"/>
      <c r="AB617" s="34"/>
      <c r="AC617" s="34"/>
      <c r="AD617" s="34"/>
      <c r="AE617" s="34"/>
      <c r="AK617" s="297"/>
      <c r="AN617" s="34"/>
    </row>
    <row r="618" spans="1:40" ht="15.75" customHeight="1">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Y618" s="36"/>
      <c r="Z618" s="34"/>
      <c r="AA618" s="224"/>
      <c r="AB618" s="34"/>
      <c r="AC618" s="34"/>
      <c r="AD618" s="34"/>
      <c r="AE618" s="34"/>
      <c r="AK618" s="297"/>
      <c r="AN618" s="34"/>
    </row>
    <row r="619" spans="1:40" ht="15.75" customHeight="1">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Y619" s="36"/>
      <c r="Z619" s="34"/>
      <c r="AA619" s="224"/>
      <c r="AB619" s="34"/>
      <c r="AC619" s="34"/>
      <c r="AD619" s="34"/>
      <c r="AE619" s="34"/>
      <c r="AK619" s="297"/>
      <c r="AN619" s="34"/>
    </row>
    <row r="620" spans="1:40" ht="15.75" customHeight="1">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Y620" s="36"/>
      <c r="Z620" s="34"/>
      <c r="AA620" s="224"/>
      <c r="AB620" s="34"/>
      <c r="AC620" s="34"/>
      <c r="AD620" s="34"/>
      <c r="AE620" s="34"/>
      <c r="AK620" s="297"/>
      <c r="AN620" s="34"/>
    </row>
    <row r="621" spans="1:40" ht="15.75" customHeight="1">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Y621" s="36"/>
      <c r="Z621" s="34"/>
      <c r="AA621" s="224"/>
      <c r="AB621" s="34"/>
      <c r="AC621" s="34"/>
      <c r="AD621" s="34"/>
      <c r="AE621" s="34"/>
      <c r="AK621" s="297"/>
      <c r="AN621" s="34"/>
    </row>
    <row r="622" spans="1:40" ht="15.75" customHeight="1">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Y622" s="36"/>
      <c r="Z622" s="34"/>
      <c r="AA622" s="224"/>
      <c r="AB622" s="34"/>
      <c r="AC622" s="34"/>
      <c r="AD622" s="34"/>
      <c r="AE622" s="34"/>
      <c r="AK622" s="297"/>
      <c r="AN622" s="34"/>
    </row>
    <row r="623" spans="1:40" ht="15.75" customHeight="1">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Y623" s="36"/>
      <c r="Z623" s="34"/>
      <c r="AA623" s="224"/>
      <c r="AB623" s="34"/>
      <c r="AC623" s="34"/>
      <c r="AD623" s="34"/>
      <c r="AE623" s="34"/>
      <c r="AK623" s="297"/>
      <c r="AN623" s="34"/>
    </row>
    <row r="624" spans="1:40" ht="15.75" customHeight="1">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Y624" s="36"/>
      <c r="Z624" s="34"/>
      <c r="AA624" s="224"/>
      <c r="AB624" s="34"/>
      <c r="AC624" s="34"/>
      <c r="AD624" s="34"/>
      <c r="AE624" s="34"/>
      <c r="AK624" s="297"/>
      <c r="AN624" s="34"/>
    </row>
    <row r="625" spans="1:40" ht="15.75" customHeight="1">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Y625" s="36"/>
      <c r="Z625" s="34"/>
      <c r="AA625" s="224"/>
      <c r="AB625" s="34"/>
      <c r="AC625" s="34"/>
      <c r="AD625" s="34"/>
      <c r="AE625" s="34"/>
      <c r="AK625" s="297"/>
      <c r="AN625" s="34"/>
    </row>
    <row r="626" spans="1:40" ht="15.75" customHeight="1">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Y626" s="36"/>
      <c r="Z626" s="34"/>
      <c r="AA626" s="224"/>
      <c r="AB626" s="34"/>
      <c r="AC626" s="34"/>
      <c r="AD626" s="34"/>
      <c r="AE626" s="34"/>
      <c r="AK626" s="297"/>
      <c r="AN626" s="34"/>
    </row>
    <row r="627" spans="1:40" ht="15.75" customHeight="1">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Y627" s="36"/>
      <c r="Z627" s="34"/>
      <c r="AA627" s="224"/>
      <c r="AB627" s="34"/>
      <c r="AC627" s="34"/>
      <c r="AD627" s="34"/>
      <c r="AE627" s="34"/>
      <c r="AK627" s="297"/>
      <c r="AN627" s="34"/>
    </row>
    <row r="628" spans="1:40" ht="15.75" customHeight="1">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Y628" s="36"/>
      <c r="Z628" s="34"/>
      <c r="AA628" s="224"/>
      <c r="AB628" s="34"/>
      <c r="AC628" s="34"/>
      <c r="AD628" s="34"/>
      <c r="AE628" s="34"/>
      <c r="AK628" s="297"/>
      <c r="AN628" s="34"/>
    </row>
    <row r="629" spans="1:40" ht="15.7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Y629" s="36"/>
      <c r="Z629" s="34"/>
      <c r="AA629" s="224"/>
      <c r="AB629" s="34"/>
      <c r="AC629" s="34"/>
      <c r="AD629" s="34"/>
      <c r="AE629" s="34"/>
      <c r="AK629" s="297"/>
      <c r="AN629" s="34"/>
    </row>
    <row r="630" spans="1:40" ht="15.75" customHeight="1">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Y630" s="36"/>
      <c r="Z630" s="34"/>
      <c r="AA630" s="224"/>
      <c r="AB630" s="34"/>
      <c r="AC630" s="34"/>
      <c r="AD630" s="34"/>
      <c r="AE630" s="34"/>
      <c r="AK630" s="297"/>
      <c r="AN630" s="34"/>
    </row>
    <row r="631" spans="1:40" ht="15.75" customHeight="1">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Y631" s="36"/>
      <c r="Z631" s="34"/>
      <c r="AA631" s="224"/>
      <c r="AB631" s="34"/>
      <c r="AC631" s="34"/>
      <c r="AD631" s="34"/>
      <c r="AE631" s="34"/>
      <c r="AK631" s="297"/>
      <c r="AN631" s="34"/>
    </row>
    <row r="632" spans="1:40" ht="15.75" customHeight="1">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Y632" s="36"/>
      <c r="Z632" s="34"/>
      <c r="AA632" s="224"/>
      <c r="AB632" s="34"/>
      <c r="AC632" s="34"/>
      <c r="AD632" s="34"/>
      <c r="AE632" s="34"/>
      <c r="AK632" s="297"/>
      <c r="AN632" s="34"/>
    </row>
    <row r="633" spans="1:40" ht="15.75" customHeight="1">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Y633" s="36"/>
      <c r="Z633" s="34"/>
      <c r="AA633" s="224"/>
      <c r="AB633" s="34"/>
      <c r="AC633" s="34"/>
      <c r="AD633" s="34"/>
      <c r="AE633" s="34"/>
      <c r="AK633" s="297"/>
      <c r="AN633" s="34"/>
    </row>
    <row r="634" spans="1:40" ht="15.75" customHeight="1">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Y634" s="36"/>
      <c r="Z634" s="34"/>
      <c r="AA634" s="224"/>
      <c r="AB634" s="34"/>
      <c r="AC634" s="34"/>
      <c r="AD634" s="34"/>
      <c r="AE634" s="34"/>
      <c r="AK634" s="297"/>
      <c r="AN634" s="34"/>
    </row>
    <row r="635" spans="1:40" ht="15.75" customHeight="1">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Y635" s="36"/>
      <c r="Z635" s="34"/>
      <c r="AA635" s="224"/>
      <c r="AB635" s="34"/>
      <c r="AC635" s="34"/>
      <c r="AD635" s="34"/>
      <c r="AE635" s="34"/>
      <c r="AK635" s="297"/>
      <c r="AN635" s="34"/>
    </row>
    <row r="636" spans="1:40" ht="15.75" customHeight="1">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Y636" s="36"/>
      <c r="Z636" s="34"/>
      <c r="AA636" s="224"/>
      <c r="AB636" s="34"/>
      <c r="AC636" s="34"/>
      <c r="AD636" s="34"/>
      <c r="AE636" s="34"/>
      <c r="AK636" s="297"/>
      <c r="AN636" s="34"/>
    </row>
    <row r="637" spans="1:40" ht="15.75" customHeight="1">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Y637" s="36"/>
      <c r="Z637" s="34"/>
      <c r="AA637" s="224"/>
      <c r="AB637" s="34"/>
      <c r="AC637" s="34"/>
      <c r="AD637" s="34"/>
      <c r="AE637" s="34"/>
      <c r="AK637" s="297"/>
      <c r="AN637" s="34"/>
    </row>
    <row r="638" spans="1:40" ht="15.75" customHeight="1">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Y638" s="36"/>
      <c r="Z638" s="34"/>
      <c r="AA638" s="224"/>
      <c r="AB638" s="34"/>
      <c r="AC638" s="34"/>
      <c r="AD638" s="34"/>
      <c r="AE638" s="34"/>
      <c r="AK638" s="297"/>
      <c r="AN638" s="34"/>
    </row>
    <row r="639" spans="1:40" ht="15.75" customHeight="1">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Y639" s="36"/>
      <c r="Z639" s="34"/>
      <c r="AA639" s="224"/>
      <c r="AB639" s="34"/>
      <c r="AC639" s="34"/>
      <c r="AD639" s="34"/>
      <c r="AE639" s="34"/>
      <c r="AK639" s="297"/>
      <c r="AN639" s="34"/>
    </row>
    <row r="640" spans="1:40" ht="15.75" customHeight="1">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Y640" s="36"/>
      <c r="Z640" s="34"/>
      <c r="AA640" s="224"/>
      <c r="AB640" s="34"/>
      <c r="AC640" s="34"/>
      <c r="AD640" s="34"/>
      <c r="AE640" s="34"/>
      <c r="AK640" s="297"/>
      <c r="AN640" s="34"/>
    </row>
    <row r="641" spans="1:40" ht="15.75" customHeight="1">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Y641" s="36"/>
      <c r="Z641" s="34"/>
      <c r="AA641" s="224"/>
      <c r="AB641" s="34"/>
      <c r="AC641" s="34"/>
      <c r="AD641" s="34"/>
      <c r="AE641" s="34"/>
      <c r="AK641" s="297"/>
      <c r="AN641" s="34"/>
    </row>
    <row r="642" spans="1:40" ht="15.75" customHeight="1">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Y642" s="36"/>
      <c r="Z642" s="34"/>
      <c r="AA642" s="224"/>
      <c r="AB642" s="34"/>
      <c r="AC642" s="34"/>
      <c r="AD642" s="34"/>
      <c r="AE642" s="34"/>
      <c r="AK642" s="297"/>
      <c r="AN642" s="34"/>
    </row>
    <row r="643" spans="1:40" ht="15.75" customHeight="1">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Y643" s="36"/>
      <c r="Z643" s="34"/>
      <c r="AA643" s="224"/>
      <c r="AB643" s="34"/>
      <c r="AC643" s="34"/>
      <c r="AD643" s="34"/>
      <c r="AE643" s="34"/>
      <c r="AK643" s="297"/>
      <c r="AN643" s="34"/>
    </row>
    <row r="644" spans="1:40" ht="15.75" customHeight="1">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Y644" s="36"/>
      <c r="Z644" s="34"/>
      <c r="AA644" s="224"/>
      <c r="AB644" s="34"/>
      <c r="AC644" s="34"/>
      <c r="AD644" s="34"/>
      <c r="AE644" s="34"/>
      <c r="AK644" s="297"/>
      <c r="AN644" s="34"/>
    </row>
    <row r="645" spans="1:40" ht="15.75" customHeight="1">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Y645" s="36"/>
      <c r="Z645" s="34"/>
      <c r="AA645" s="224"/>
      <c r="AB645" s="34"/>
      <c r="AC645" s="34"/>
      <c r="AD645" s="34"/>
      <c r="AE645" s="34"/>
      <c r="AK645" s="297"/>
      <c r="AN645" s="34"/>
    </row>
    <row r="646" spans="1:40" ht="15.75" customHeight="1">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Y646" s="36"/>
      <c r="Z646" s="34"/>
      <c r="AA646" s="224"/>
      <c r="AB646" s="34"/>
      <c r="AC646" s="34"/>
      <c r="AD646" s="34"/>
      <c r="AE646" s="34"/>
      <c r="AK646" s="297"/>
      <c r="AN646" s="34"/>
    </row>
    <row r="647" spans="1:40" ht="15.75" customHeight="1">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Y647" s="36"/>
      <c r="Z647" s="34"/>
      <c r="AA647" s="224"/>
      <c r="AB647" s="34"/>
      <c r="AC647" s="34"/>
      <c r="AD647" s="34"/>
      <c r="AE647" s="34"/>
      <c r="AK647" s="297"/>
      <c r="AN647" s="34"/>
    </row>
    <row r="648" spans="1:40" ht="15.75" customHeight="1">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Y648" s="36"/>
      <c r="Z648" s="34"/>
      <c r="AA648" s="224"/>
      <c r="AB648" s="34"/>
      <c r="AC648" s="34"/>
      <c r="AD648" s="34"/>
      <c r="AE648" s="34"/>
      <c r="AK648" s="297"/>
      <c r="AN648" s="34"/>
    </row>
    <row r="649" spans="1:40" ht="15.75" customHeight="1">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Y649" s="36"/>
      <c r="Z649" s="34"/>
      <c r="AA649" s="224"/>
      <c r="AB649" s="34"/>
      <c r="AC649" s="34"/>
      <c r="AD649" s="34"/>
      <c r="AE649" s="34"/>
      <c r="AK649" s="297"/>
      <c r="AN649" s="34"/>
    </row>
    <row r="650" spans="1:40" ht="15.75" customHeight="1">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Y650" s="36"/>
      <c r="Z650" s="34"/>
      <c r="AA650" s="224"/>
      <c r="AB650" s="34"/>
      <c r="AC650" s="34"/>
      <c r="AD650" s="34"/>
      <c r="AE650" s="34"/>
      <c r="AK650" s="297"/>
      <c r="AN650" s="34"/>
    </row>
    <row r="651" spans="1:40" ht="15.75" customHeight="1">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Y651" s="36"/>
      <c r="Z651" s="34"/>
      <c r="AA651" s="224"/>
      <c r="AB651" s="34"/>
      <c r="AC651" s="34"/>
      <c r="AD651" s="34"/>
      <c r="AE651" s="34"/>
      <c r="AK651" s="297"/>
      <c r="AN651" s="34"/>
    </row>
    <row r="652" spans="1:40" ht="15.75" customHeight="1">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Y652" s="36"/>
      <c r="Z652" s="34"/>
      <c r="AA652" s="224"/>
      <c r="AB652" s="34"/>
      <c r="AC652" s="34"/>
      <c r="AD652" s="34"/>
      <c r="AE652" s="34"/>
      <c r="AK652" s="297"/>
      <c r="AN652" s="34"/>
    </row>
    <row r="653" spans="1:40" ht="15.75" customHeight="1">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Y653" s="36"/>
      <c r="Z653" s="34"/>
      <c r="AA653" s="224"/>
      <c r="AB653" s="34"/>
      <c r="AC653" s="34"/>
      <c r="AD653" s="34"/>
      <c r="AE653" s="34"/>
      <c r="AK653" s="297"/>
      <c r="AN653" s="34"/>
    </row>
    <row r="654" spans="1:40" ht="15.75" customHeight="1">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Y654" s="36"/>
      <c r="Z654" s="34"/>
      <c r="AA654" s="224"/>
      <c r="AB654" s="34"/>
      <c r="AC654" s="34"/>
      <c r="AD654" s="34"/>
      <c r="AE654" s="34"/>
      <c r="AK654" s="297"/>
      <c r="AN654" s="34"/>
    </row>
    <row r="655" spans="1:40" ht="15.75" customHeight="1">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Y655" s="36"/>
      <c r="Z655" s="34"/>
      <c r="AA655" s="224"/>
      <c r="AB655" s="34"/>
      <c r="AC655" s="34"/>
      <c r="AD655" s="34"/>
      <c r="AE655" s="34"/>
      <c r="AK655" s="297"/>
      <c r="AN655" s="34"/>
    </row>
    <row r="656" spans="1:40" ht="15.75" customHeight="1">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Y656" s="36"/>
      <c r="Z656" s="34"/>
      <c r="AA656" s="224"/>
      <c r="AB656" s="34"/>
      <c r="AC656" s="34"/>
      <c r="AD656" s="34"/>
      <c r="AE656" s="34"/>
      <c r="AK656" s="297"/>
      <c r="AN656" s="34"/>
    </row>
    <row r="657" spans="1:40" ht="15.7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Y657" s="36"/>
      <c r="Z657" s="34"/>
      <c r="AA657" s="224"/>
      <c r="AB657" s="34"/>
      <c r="AC657" s="34"/>
      <c r="AD657" s="34"/>
      <c r="AE657" s="34"/>
      <c r="AK657" s="297"/>
      <c r="AN657" s="34"/>
    </row>
    <row r="658" spans="1:40" ht="15.75" customHeight="1">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Y658" s="36"/>
      <c r="Z658" s="34"/>
      <c r="AA658" s="224"/>
      <c r="AB658" s="34"/>
      <c r="AC658" s="34"/>
      <c r="AD658" s="34"/>
      <c r="AE658" s="34"/>
      <c r="AK658" s="297"/>
      <c r="AN658" s="34"/>
    </row>
    <row r="659" spans="1:40" ht="15.75" customHeight="1">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Y659" s="36"/>
      <c r="Z659" s="34"/>
      <c r="AA659" s="224"/>
      <c r="AB659" s="34"/>
      <c r="AC659" s="34"/>
      <c r="AD659" s="34"/>
      <c r="AE659" s="34"/>
      <c r="AK659" s="297"/>
      <c r="AN659" s="34"/>
    </row>
    <row r="660" spans="1:40" ht="15.75" customHeight="1">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Y660" s="36"/>
      <c r="Z660" s="34"/>
      <c r="AA660" s="224"/>
      <c r="AB660" s="34"/>
      <c r="AC660" s="34"/>
      <c r="AD660" s="34"/>
      <c r="AE660" s="34"/>
      <c r="AK660" s="297"/>
      <c r="AN660" s="34"/>
    </row>
    <row r="661" spans="1:40" ht="15.75" customHeight="1">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Y661" s="36"/>
      <c r="Z661" s="34"/>
      <c r="AA661" s="224"/>
      <c r="AB661" s="34"/>
      <c r="AC661" s="34"/>
      <c r="AD661" s="34"/>
      <c r="AE661" s="34"/>
      <c r="AK661" s="297"/>
      <c r="AN661" s="34"/>
    </row>
    <row r="662" spans="1:40" ht="15.75" customHeight="1">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Y662" s="36"/>
      <c r="Z662" s="34"/>
      <c r="AA662" s="224"/>
      <c r="AB662" s="34"/>
      <c r="AC662" s="34"/>
      <c r="AD662" s="34"/>
      <c r="AE662" s="34"/>
      <c r="AK662" s="297"/>
      <c r="AN662" s="34"/>
    </row>
    <row r="663" spans="1:40" ht="15.75" customHeight="1">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Y663" s="36"/>
      <c r="Z663" s="34"/>
      <c r="AA663" s="224"/>
      <c r="AB663" s="34"/>
      <c r="AC663" s="34"/>
      <c r="AD663" s="34"/>
      <c r="AE663" s="34"/>
      <c r="AK663" s="297"/>
      <c r="AN663" s="34"/>
    </row>
    <row r="664" spans="1:40" ht="15.75" customHeight="1">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Y664" s="36"/>
      <c r="Z664" s="34"/>
      <c r="AA664" s="224"/>
      <c r="AB664" s="34"/>
      <c r="AC664" s="34"/>
      <c r="AD664" s="34"/>
      <c r="AE664" s="34"/>
      <c r="AK664" s="297"/>
      <c r="AN664" s="34"/>
    </row>
    <row r="665" spans="1:40" ht="15.75" customHeight="1">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Y665" s="36"/>
      <c r="Z665" s="34"/>
      <c r="AA665" s="224"/>
      <c r="AB665" s="34"/>
      <c r="AC665" s="34"/>
      <c r="AD665" s="34"/>
      <c r="AE665" s="34"/>
      <c r="AK665" s="297"/>
      <c r="AN665" s="34"/>
    </row>
    <row r="666" spans="1:40" ht="15.75" customHeight="1">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Y666" s="36"/>
      <c r="Z666" s="34"/>
      <c r="AA666" s="224"/>
      <c r="AB666" s="34"/>
      <c r="AC666" s="34"/>
      <c r="AD666" s="34"/>
      <c r="AE666" s="34"/>
      <c r="AK666" s="297"/>
      <c r="AN666" s="34"/>
    </row>
    <row r="667" spans="1:40" ht="15.75" customHeight="1">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Y667" s="36"/>
      <c r="Z667" s="34"/>
      <c r="AA667" s="224"/>
      <c r="AB667" s="34"/>
      <c r="AC667" s="34"/>
      <c r="AD667" s="34"/>
      <c r="AE667" s="34"/>
      <c r="AK667" s="297"/>
      <c r="AN667" s="34"/>
    </row>
    <row r="668" spans="1:40" ht="15.75" customHeight="1">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Y668" s="36"/>
      <c r="Z668" s="34"/>
      <c r="AA668" s="224"/>
      <c r="AB668" s="34"/>
      <c r="AC668" s="34"/>
      <c r="AD668" s="34"/>
      <c r="AE668" s="34"/>
      <c r="AK668" s="297"/>
      <c r="AN668" s="34"/>
    </row>
    <row r="669" spans="1:40" ht="15.75" customHeight="1">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Y669" s="36"/>
      <c r="Z669" s="34"/>
      <c r="AA669" s="224"/>
      <c r="AB669" s="34"/>
      <c r="AC669" s="34"/>
      <c r="AD669" s="34"/>
      <c r="AE669" s="34"/>
      <c r="AK669" s="297"/>
      <c r="AN669" s="34"/>
    </row>
    <row r="670" spans="1:40" ht="15.75" customHeight="1">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Y670" s="36"/>
      <c r="Z670" s="34"/>
      <c r="AA670" s="224"/>
      <c r="AB670" s="34"/>
      <c r="AC670" s="34"/>
      <c r="AD670" s="34"/>
      <c r="AE670" s="34"/>
      <c r="AK670" s="297"/>
      <c r="AN670" s="34"/>
    </row>
    <row r="671" spans="1:40" ht="15.75" customHeight="1">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Y671" s="36"/>
      <c r="Z671" s="34"/>
      <c r="AA671" s="224"/>
      <c r="AB671" s="34"/>
      <c r="AC671" s="34"/>
      <c r="AD671" s="34"/>
      <c r="AE671" s="34"/>
      <c r="AK671" s="297"/>
      <c r="AN671" s="34"/>
    </row>
    <row r="672" spans="1:40" ht="15.75" customHeight="1">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Y672" s="36"/>
      <c r="Z672" s="34"/>
      <c r="AA672" s="224"/>
      <c r="AB672" s="34"/>
      <c r="AC672" s="34"/>
      <c r="AD672" s="34"/>
      <c r="AE672" s="34"/>
      <c r="AK672" s="297"/>
      <c r="AN672" s="34"/>
    </row>
    <row r="673" spans="1:40" ht="15.75" customHeight="1">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Y673" s="36"/>
      <c r="Z673" s="34"/>
      <c r="AA673" s="224"/>
      <c r="AB673" s="34"/>
      <c r="AC673" s="34"/>
      <c r="AD673" s="34"/>
      <c r="AE673" s="34"/>
      <c r="AK673" s="297"/>
      <c r="AN673" s="34"/>
    </row>
    <row r="674" spans="1:40" ht="15.75" customHeight="1">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Y674" s="36"/>
      <c r="Z674" s="34"/>
      <c r="AA674" s="224"/>
      <c r="AB674" s="34"/>
      <c r="AC674" s="34"/>
      <c r="AD674" s="34"/>
      <c r="AE674" s="34"/>
      <c r="AK674" s="297"/>
      <c r="AN674" s="34"/>
    </row>
    <row r="675" spans="1:40" ht="15.75" customHeight="1">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Y675" s="36"/>
      <c r="Z675" s="34"/>
      <c r="AA675" s="224"/>
      <c r="AB675" s="34"/>
      <c r="AC675" s="34"/>
      <c r="AD675" s="34"/>
      <c r="AE675" s="34"/>
      <c r="AK675" s="297"/>
      <c r="AN675" s="34"/>
    </row>
    <row r="676" spans="1:40" ht="15.75" customHeight="1">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Y676" s="36"/>
      <c r="Z676" s="34"/>
      <c r="AA676" s="224"/>
      <c r="AB676" s="34"/>
      <c r="AC676" s="34"/>
      <c r="AD676" s="34"/>
      <c r="AE676" s="34"/>
      <c r="AK676" s="297"/>
      <c r="AN676" s="34"/>
    </row>
    <row r="677" spans="1:40" ht="15.75" customHeight="1">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Y677" s="36"/>
      <c r="Z677" s="34"/>
      <c r="AA677" s="224"/>
      <c r="AB677" s="34"/>
      <c r="AC677" s="34"/>
      <c r="AD677" s="34"/>
      <c r="AE677" s="34"/>
      <c r="AK677" s="297"/>
      <c r="AN677" s="34"/>
    </row>
    <row r="678" spans="1:40" ht="15.75" customHeight="1">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Y678" s="36"/>
      <c r="Z678" s="34"/>
      <c r="AA678" s="224"/>
      <c r="AB678" s="34"/>
      <c r="AC678" s="34"/>
      <c r="AD678" s="34"/>
      <c r="AE678" s="34"/>
      <c r="AK678" s="297"/>
      <c r="AN678" s="34"/>
    </row>
    <row r="679" spans="1:40" ht="15.75" customHeight="1">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Y679" s="36"/>
      <c r="Z679" s="34"/>
      <c r="AA679" s="224"/>
      <c r="AB679" s="34"/>
      <c r="AC679" s="34"/>
      <c r="AD679" s="34"/>
      <c r="AE679" s="34"/>
      <c r="AK679" s="297"/>
      <c r="AN679" s="34"/>
    </row>
    <row r="680" spans="1:40" ht="15.75" customHeight="1">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Y680" s="36"/>
      <c r="Z680" s="34"/>
      <c r="AA680" s="224"/>
      <c r="AB680" s="34"/>
      <c r="AC680" s="34"/>
      <c r="AD680" s="34"/>
      <c r="AE680" s="34"/>
      <c r="AK680" s="297"/>
      <c r="AN680" s="34"/>
    </row>
    <row r="681" spans="1:40" ht="15.75" customHeight="1">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Y681" s="36"/>
      <c r="Z681" s="34"/>
      <c r="AA681" s="224"/>
      <c r="AB681" s="34"/>
      <c r="AC681" s="34"/>
      <c r="AD681" s="34"/>
      <c r="AE681" s="34"/>
      <c r="AK681" s="297"/>
      <c r="AN681" s="34"/>
    </row>
    <row r="682" spans="1:40" ht="15.75" customHeight="1">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Y682" s="36"/>
      <c r="Z682" s="34"/>
      <c r="AA682" s="224"/>
      <c r="AB682" s="34"/>
      <c r="AC682" s="34"/>
      <c r="AD682" s="34"/>
      <c r="AE682" s="34"/>
      <c r="AK682" s="297"/>
      <c r="AN682" s="34"/>
    </row>
    <row r="683" spans="1:40" ht="15.75" customHeight="1">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Y683" s="36"/>
      <c r="Z683" s="34"/>
      <c r="AA683" s="224"/>
      <c r="AB683" s="34"/>
      <c r="AC683" s="34"/>
      <c r="AD683" s="34"/>
      <c r="AE683" s="34"/>
      <c r="AK683" s="297"/>
      <c r="AN683" s="34"/>
    </row>
    <row r="684" spans="1:40" ht="15.75" customHeight="1">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Y684" s="36"/>
      <c r="Z684" s="34"/>
      <c r="AA684" s="224"/>
      <c r="AB684" s="34"/>
      <c r="AC684" s="34"/>
      <c r="AD684" s="34"/>
      <c r="AE684" s="34"/>
      <c r="AK684" s="297"/>
      <c r="AN684" s="34"/>
    </row>
    <row r="685" spans="1:40" ht="15.75" customHeight="1">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Y685" s="36"/>
      <c r="Z685" s="34"/>
      <c r="AA685" s="224"/>
      <c r="AB685" s="34"/>
      <c r="AC685" s="34"/>
      <c r="AD685" s="34"/>
      <c r="AE685" s="34"/>
      <c r="AK685" s="297"/>
      <c r="AN685" s="34"/>
    </row>
    <row r="686" spans="1:40" ht="15.75" customHeight="1">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Y686" s="36"/>
      <c r="Z686" s="34"/>
      <c r="AA686" s="224"/>
      <c r="AB686" s="34"/>
      <c r="AC686" s="34"/>
      <c r="AD686" s="34"/>
      <c r="AE686" s="34"/>
      <c r="AK686" s="297"/>
      <c r="AN686" s="34"/>
    </row>
    <row r="687" spans="1:40" ht="15.75" customHeight="1">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Y687" s="36"/>
      <c r="Z687" s="34"/>
      <c r="AA687" s="224"/>
      <c r="AB687" s="34"/>
      <c r="AC687" s="34"/>
      <c r="AD687" s="34"/>
      <c r="AE687" s="34"/>
      <c r="AK687" s="297"/>
      <c r="AN687" s="34"/>
    </row>
    <row r="688" spans="1:40" ht="15.75" customHeight="1">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Y688" s="36"/>
      <c r="Z688" s="34"/>
      <c r="AA688" s="224"/>
      <c r="AB688" s="34"/>
      <c r="AC688" s="34"/>
      <c r="AD688" s="34"/>
      <c r="AE688" s="34"/>
      <c r="AK688" s="297"/>
      <c r="AN688" s="34"/>
    </row>
    <row r="689" spans="1:40" ht="15.75" customHeight="1">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Y689" s="36"/>
      <c r="Z689" s="34"/>
      <c r="AA689" s="224"/>
      <c r="AB689" s="34"/>
      <c r="AC689" s="34"/>
      <c r="AD689" s="34"/>
      <c r="AE689" s="34"/>
      <c r="AK689" s="297"/>
      <c r="AN689" s="34"/>
    </row>
    <row r="690" spans="1:40" ht="15.75" customHeight="1">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Y690" s="36"/>
      <c r="Z690" s="34"/>
      <c r="AA690" s="224"/>
      <c r="AB690" s="34"/>
      <c r="AC690" s="34"/>
      <c r="AD690" s="34"/>
      <c r="AE690" s="34"/>
      <c r="AK690" s="297"/>
      <c r="AN690" s="34"/>
    </row>
    <row r="691" spans="1:40" ht="15.75" customHeight="1">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Y691" s="36"/>
      <c r="Z691" s="34"/>
      <c r="AA691" s="224"/>
      <c r="AB691" s="34"/>
      <c r="AC691" s="34"/>
      <c r="AD691" s="34"/>
      <c r="AE691" s="34"/>
      <c r="AK691" s="297"/>
      <c r="AN691" s="34"/>
    </row>
    <row r="692" spans="1:40" ht="15.75" customHeight="1">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Y692" s="36"/>
      <c r="Z692" s="34"/>
      <c r="AA692" s="224"/>
      <c r="AB692" s="34"/>
      <c r="AC692" s="34"/>
      <c r="AD692" s="34"/>
      <c r="AE692" s="34"/>
      <c r="AK692" s="297"/>
      <c r="AN692" s="34"/>
    </row>
    <row r="693" spans="1:40" ht="15.75" customHeight="1">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Y693" s="36"/>
      <c r="Z693" s="34"/>
      <c r="AA693" s="224"/>
      <c r="AB693" s="34"/>
      <c r="AC693" s="34"/>
      <c r="AD693" s="34"/>
      <c r="AE693" s="34"/>
      <c r="AK693" s="297"/>
      <c r="AN693" s="34"/>
    </row>
    <row r="694" spans="1:40" ht="15.75" customHeight="1">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Y694" s="36"/>
      <c r="Z694" s="34"/>
      <c r="AA694" s="224"/>
      <c r="AB694" s="34"/>
      <c r="AC694" s="34"/>
      <c r="AD694" s="34"/>
      <c r="AE694" s="34"/>
      <c r="AK694" s="297"/>
      <c r="AN694" s="34"/>
    </row>
    <row r="695" spans="1:40" ht="15.75" customHeight="1">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Y695" s="36"/>
      <c r="Z695" s="34"/>
      <c r="AA695" s="224"/>
      <c r="AB695" s="34"/>
      <c r="AC695" s="34"/>
      <c r="AD695" s="34"/>
      <c r="AE695" s="34"/>
      <c r="AK695" s="297"/>
      <c r="AN695" s="34"/>
    </row>
    <row r="696" spans="1:40" ht="15.75" customHeight="1">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Y696" s="36"/>
      <c r="Z696" s="34"/>
      <c r="AA696" s="224"/>
      <c r="AB696" s="34"/>
      <c r="AC696" s="34"/>
      <c r="AD696" s="34"/>
      <c r="AE696" s="34"/>
      <c r="AK696" s="297"/>
      <c r="AN696" s="34"/>
    </row>
    <row r="697" spans="1:40" ht="15.7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Y697" s="36"/>
      <c r="Z697" s="34"/>
      <c r="AA697" s="224"/>
      <c r="AB697" s="34"/>
      <c r="AC697" s="34"/>
      <c r="AD697" s="34"/>
      <c r="AE697" s="34"/>
      <c r="AK697" s="297"/>
      <c r="AN697" s="34"/>
    </row>
    <row r="698" spans="1:40" ht="15.75" customHeight="1">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Y698" s="36"/>
      <c r="Z698" s="34"/>
      <c r="AA698" s="224"/>
      <c r="AB698" s="34"/>
      <c r="AC698" s="34"/>
      <c r="AD698" s="34"/>
      <c r="AE698" s="34"/>
      <c r="AK698" s="297"/>
      <c r="AN698" s="34"/>
    </row>
    <row r="699" spans="1:40" ht="15.75" customHeight="1">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Y699" s="36"/>
      <c r="Z699" s="34"/>
      <c r="AA699" s="224"/>
      <c r="AB699" s="34"/>
      <c r="AC699" s="34"/>
      <c r="AD699" s="34"/>
      <c r="AE699" s="34"/>
      <c r="AK699" s="297"/>
      <c r="AN699" s="34"/>
    </row>
    <row r="700" spans="1:40" ht="15.75" customHeight="1">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Y700" s="36"/>
      <c r="Z700" s="34"/>
      <c r="AA700" s="224"/>
      <c r="AB700" s="34"/>
      <c r="AC700" s="34"/>
      <c r="AD700" s="34"/>
      <c r="AE700" s="34"/>
      <c r="AK700" s="297"/>
      <c r="AN700" s="34"/>
    </row>
    <row r="701" spans="1:40" ht="15.75" customHeight="1">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Y701" s="36"/>
      <c r="Z701" s="34"/>
      <c r="AA701" s="224"/>
      <c r="AB701" s="34"/>
      <c r="AC701" s="34"/>
      <c r="AD701" s="34"/>
      <c r="AE701" s="34"/>
      <c r="AK701" s="297"/>
      <c r="AN701" s="34"/>
    </row>
    <row r="702" spans="1:40" ht="15.75" customHeight="1">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Y702" s="36"/>
      <c r="Z702" s="34"/>
      <c r="AA702" s="224"/>
      <c r="AB702" s="34"/>
      <c r="AC702" s="34"/>
      <c r="AD702" s="34"/>
      <c r="AE702" s="34"/>
      <c r="AK702" s="297"/>
      <c r="AN702" s="34"/>
    </row>
    <row r="703" spans="1:40" ht="15.75" customHeight="1">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Y703" s="36"/>
      <c r="Z703" s="34"/>
      <c r="AA703" s="224"/>
      <c r="AB703" s="34"/>
      <c r="AC703" s="34"/>
      <c r="AD703" s="34"/>
      <c r="AE703" s="34"/>
      <c r="AK703" s="297"/>
      <c r="AN703" s="34"/>
    </row>
    <row r="704" spans="1:40" ht="15.75" customHeight="1">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Y704" s="36"/>
      <c r="Z704" s="34"/>
      <c r="AA704" s="224"/>
      <c r="AB704" s="34"/>
      <c r="AC704" s="34"/>
      <c r="AD704" s="34"/>
      <c r="AE704" s="34"/>
      <c r="AK704" s="297"/>
      <c r="AN704" s="34"/>
    </row>
    <row r="705" spans="1:40" ht="15.75" customHeight="1">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Y705" s="36"/>
      <c r="Z705" s="34"/>
      <c r="AA705" s="224"/>
      <c r="AB705" s="34"/>
      <c r="AC705" s="34"/>
      <c r="AD705" s="34"/>
      <c r="AE705" s="34"/>
      <c r="AK705" s="297"/>
      <c r="AN705" s="34"/>
    </row>
    <row r="706" spans="1:40" ht="15.75" customHeight="1">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Y706" s="36"/>
      <c r="Z706" s="34"/>
      <c r="AA706" s="224"/>
      <c r="AB706" s="34"/>
      <c r="AC706" s="34"/>
      <c r="AD706" s="34"/>
      <c r="AE706" s="34"/>
      <c r="AK706" s="297"/>
      <c r="AN706" s="34"/>
    </row>
    <row r="707" spans="1:40" ht="15.75" customHeight="1">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Y707" s="36"/>
      <c r="Z707" s="34"/>
      <c r="AA707" s="224"/>
      <c r="AB707" s="34"/>
      <c r="AC707" s="34"/>
      <c r="AD707" s="34"/>
      <c r="AE707" s="34"/>
      <c r="AK707" s="297"/>
      <c r="AN707" s="34"/>
    </row>
    <row r="708" spans="1:40" ht="15.75" customHeight="1">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Y708" s="36"/>
      <c r="Z708" s="34"/>
      <c r="AA708" s="224"/>
      <c r="AB708" s="34"/>
      <c r="AC708" s="34"/>
      <c r="AD708" s="34"/>
      <c r="AE708" s="34"/>
      <c r="AK708" s="297"/>
      <c r="AN708" s="34"/>
    </row>
    <row r="709" spans="1:40" ht="15.75" customHeight="1">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Y709" s="36"/>
      <c r="Z709" s="34"/>
      <c r="AA709" s="224"/>
      <c r="AB709" s="34"/>
      <c r="AC709" s="34"/>
      <c r="AD709" s="34"/>
      <c r="AE709" s="34"/>
      <c r="AK709" s="297"/>
      <c r="AN709" s="34"/>
    </row>
    <row r="710" spans="1:40" ht="15.75" customHeight="1">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Y710" s="36"/>
      <c r="Z710" s="34"/>
      <c r="AA710" s="224"/>
      <c r="AB710" s="34"/>
      <c r="AC710" s="34"/>
      <c r="AD710" s="34"/>
      <c r="AE710" s="34"/>
      <c r="AK710" s="297"/>
      <c r="AN710" s="34"/>
    </row>
    <row r="711" spans="1:40" ht="15.75" customHeight="1">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Y711" s="36"/>
      <c r="Z711" s="34"/>
      <c r="AA711" s="224"/>
      <c r="AB711" s="34"/>
      <c r="AC711" s="34"/>
      <c r="AD711" s="34"/>
      <c r="AE711" s="34"/>
      <c r="AK711" s="297"/>
      <c r="AN711" s="34"/>
    </row>
    <row r="712" spans="1:40" ht="15.75" customHeight="1">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Y712" s="36"/>
      <c r="Z712" s="34"/>
      <c r="AA712" s="224"/>
      <c r="AB712" s="34"/>
      <c r="AC712" s="34"/>
      <c r="AD712" s="34"/>
      <c r="AE712" s="34"/>
      <c r="AK712" s="297"/>
      <c r="AN712" s="34"/>
    </row>
    <row r="713" spans="1:40" ht="15.75" customHeight="1">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Y713" s="36"/>
      <c r="Z713" s="34"/>
      <c r="AA713" s="224"/>
      <c r="AB713" s="34"/>
      <c r="AC713" s="34"/>
      <c r="AD713" s="34"/>
      <c r="AE713" s="34"/>
      <c r="AK713" s="297"/>
      <c r="AN713" s="34"/>
    </row>
    <row r="714" spans="1:40" ht="15.75" customHeight="1">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Y714" s="36"/>
      <c r="Z714" s="34"/>
      <c r="AA714" s="224"/>
      <c r="AB714" s="34"/>
      <c r="AC714" s="34"/>
      <c r="AD714" s="34"/>
      <c r="AE714" s="34"/>
      <c r="AK714" s="297"/>
      <c r="AN714" s="34"/>
    </row>
    <row r="715" spans="1:40" ht="15.75" customHeight="1">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Y715" s="36"/>
      <c r="Z715" s="34"/>
      <c r="AA715" s="224"/>
      <c r="AB715" s="34"/>
      <c r="AC715" s="34"/>
      <c r="AD715" s="34"/>
      <c r="AE715" s="34"/>
      <c r="AK715" s="297"/>
      <c r="AN715" s="34"/>
    </row>
    <row r="716" spans="1:40" ht="15.75" customHeight="1">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Y716" s="36"/>
      <c r="Z716" s="34"/>
      <c r="AA716" s="224"/>
      <c r="AB716" s="34"/>
      <c r="AC716" s="34"/>
      <c r="AD716" s="34"/>
      <c r="AE716" s="34"/>
      <c r="AK716" s="297"/>
      <c r="AN716" s="34"/>
    </row>
    <row r="717" spans="1:40" ht="15.75" customHeight="1">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Y717" s="36"/>
      <c r="Z717" s="34"/>
      <c r="AA717" s="224"/>
      <c r="AB717" s="34"/>
      <c r="AC717" s="34"/>
      <c r="AD717" s="34"/>
      <c r="AE717" s="34"/>
      <c r="AK717" s="297"/>
      <c r="AN717" s="34"/>
    </row>
    <row r="718" spans="1:40" ht="15.75" customHeight="1">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Y718" s="36"/>
      <c r="Z718" s="34"/>
      <c r="AA718" s="224"/>
      <c r="AB718" s="34"/>
      <c r="AC718" s="34"/>
      <c r="AD718" s="34"/>
      <c r="AE718" s="34"/>
      <c r="AK718" s="297"/>
      <c r="AN718" s="34"/>
    </row>
    <row r="719" spans="1:40" ht="15.75" customHeight="1">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Y719" s="36"/>
      <c r="Z719" s="34"/>
      <c r="AA719" s="224"/>
      <c r="AB719" s="34"/>
      <c r="AC719" s="34"/>
      <c r="AD719" s="34"/>
      <c r="AE719" s="34"/>
      <c r="AK719" s="297"/>
      <c r="AN719" s="34"/>
    </row>
    <row r="720" spans="1:40" ht="15.75" customHeight="1">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Y720" s="36"/>
      <c r="Z720" s="34"/>
      <c r="AA720" s="224"/>
      <c r="AB720" s="34"/>
      <c r="AC720" s="34"/>
      <c r="AD720" s="34"/>
      <c r="AE720" s="34"/>
      <c r="AK720" s="297"/>
      <c r="AN720" s="34"/>
    </row>
    <row r="721" spans="1:40" ht="15.75" customHeight="1">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Y721" s="36"/>
      <c r="Z721" s="34"/>
      <c r="AA721" s="224"/>
      <c r="AB721" s="34"/>
      <c r="AC721" s="34"/>
      <c r="AD721" s="34"/>
      <c r="AE721" s="34"/>
      <c r="AK721" s="297"/>
      <c r="AN721" s="34"/>
    </row>
    <row r="722" spans="1:40" ht="15.75" customHeight="1">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Y722" s="36"/>
      <c r="Z722" s="34"/>
      <c r="AA722" s="224"/>
      <c r="AB722" s="34"/>
      <c r="AC722" s="34"/>
      <c r="AD722" s="34"/>
      <c r="AE722" s="34"/>
      <c r="AK722" s="297"/>
      <c r="AN722" s="34"/>
    </row>
    <row r="723" spans="1:40" ht="15.75" customHeight="1">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Y723" s="36"/>
      <c r="Z723" s="34"/>
      <c r="AA723" s="224"/>
      <c r="AB723" s="34"/>
      <c r="AC723" s="34"/>
      <c r="AD723" s="34"/>
      <c r="AE723" s="34"/>
      <c r="AK723" s="297"/>
      <c r="AN723" s="34"/>
    </row>
    <row r="724" spans="1:40" ht="15.75" customHeight="1">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Y724" s="36"/>
      <c r="Z724" s="34"/>
      <c r="AA724" s="224"/>
      <c r="AB724" s="34"/>
      <c r="AC724" s="34"/>
      <c r="AD724" s="34"/>
      <c r="AE724" s="34"/>
      <c r="AK724" s="297"/>
      <c r="AN724" s="34"/>
    </row>
    <row r="725" spans="1:40" ht="15.75" customHeight="1">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Y725" s="36"/>
      <c r="Z725" s="34"/>
      <c r="AA725" s="224"/>
      <c r="AB725" s="34"/>
      <c r="AC725" s="34"/>
      <c r="AD725" s="34"/>
      <c r="AE725" s="34"/>
      <c r="AK725" s="297"/>
      <c r="AN725" s="34"/>
    </row>
    <row r="726" spans="1:40" ht="15.75" customHeight="1">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Y726" s="36"/>
      <c r="Z726" s="34"/>
      <c r="AA726" s="224"/>
      <c r="AB726" s="34"/>
      <c r="AC726" s="34"/>
      <c r="AD726" s="34"/>
      <c r="AE726" s="34"/>
      <c r="AK726" s="297"/>
      <c r="AN726" s="34"/>
    </row>
    <row r="727" spans="1:40" ht="15.75" customHeight="1">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Y727" s="36"/>
      <c r="Z727" s="34"/>
      <c r="AA727" s="224"/>
      <c r="AB727" s="34"/>
      <c r="AC727" s="34"/>
      <c r="AD727" s="34"/>
      <c r="AE727" s="34"/>
      <c r="AK727" s="297"/>
      <c r="AN727" s="34"/>
    </row>
    <row r="728" spans="1:40" ht="15.75" customHeight="1">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Y728" s="36"/>
      <c r="Z728" s="34"/>
      <c r="AA728" s="224"/>
      <c r="AB728" s="34"/>
      <c r="AC728" s="34"/>
      <c r="AD728" s="34"/>
      <c r="AE728" s="34"/>
      <c r="AK728" s="297"/>
      <c r="AN728" s="34"/>
    </row>
    <row r="729" spans="1:40" ht="15.75" customHeight="1">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Y729" s="36"/>
      <c r="Z729" s="34"/>
      <c r="AA729" s="224"/>
      <c r="AB729" s="34"/>
      <c r="AC729" s="34"/>
      <c r="AD729" s="34"/>
      <c r="AE729" s="34"/>
      <c r="AK729" s="297"/>
      <c r="AN729" s="34"/>
    </row>
    <row r="730" spans="1:40" ht="15.75" customHeight="1">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Y730" s="36"/>
      <c r="Z730" s="34"/>
      <c r="AA730" s="224"/>
      <c r="AB730" s="34"/>
      <c r="AC730" s="34"/>
      <c r="AD730" s="34"/>
      <c r="AE730" s="34"/>
      <c r="AK730" s="297"/>
      <c r="AN730" s="34"/>
    </row>
    <row r="731" spans="1:40" ht="15.75" customHeight="1">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Y731" s="36"/>
      <c r="Z731" s="34"/>
      <c r="AA731" s="224"/>
      <c r="AB731" s="34"/>
      <c r="AC731" s="34"/>
      <c r="AD731" s="34"/>
      <c r="AE731" s="34"/>
      <c r="AK731" s="297"/>
      <c r="AN731" s="34"/>
    </row>
    <row r="732" spans="1:40" ht="15.75" customHeight="1">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Y732" s="36"/>
      <c r="Z732" s="34"/>
      <c r="AA732" s="224"/>
      <c r="AB732" s="34"/>
      <c r="AC732" s="34"/>
      <c r="AD732" s="34"/>
      <c r="AE732" s="34"/>
      <c r="AK732" s="297"/>
      <c r="AN732" s="34"/>
    </row>
    <row r="733" spans="1:40" ht="15.75" customHeight="1">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Y733" s="36"/>
      <c r="Z733" s="34"/>
      <c r="AA733" s="224"/>
      <c r="AB733" s="34"/>
      <c r="AC733" s="34"/>
      <c r="AD733" s="34"/>
      <c r="AE733" s="34"/>
      <c r="AK733" s="297"/>
      <c r="AN733" s="34"/>
    </row>
    <row r="734" spans="1:40" ht="15.75" customHeight="1">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Y734" s="36"/>
      <c r="Z734" s="34"/>
      <c r="AA734" s="224"/>
      <c r="AB734" s="34"/>
      <c r="AC734" s="34"/>
      <c r="AD734" s="34"/>
      <c r="AE734" s="34"/>
      <c r="AK734" s="297"/>
      <c r="AN734" s="34"/>
    </row>
    <row r="735" spans="1:40" ht="15.75" customHeight="1">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Y735" s="36"/>
      <c r="Z735" s="34"/>
      <c r="AA735" s="224"/>
      <c r="AB735" s="34"/>
      <c r="AC735" s="34"/>
      <c r="AD735" s="34"/>
      <c r="AE735" s="34"/>
      <c r="AK735" s="297"/>
      <c r="AN735" s="34"/>
    </row>
    <row r="736" spans="1:40" ht="15.75" customHeight="1">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Y736" s="36"/>
      <c r="Z736" s="34"/>
      <c r="AA736" s="224"/>
      <c r="AB736" s="34"/>
      <c r="AC736" s="34"/>
      <c r="AD736" s="34"/>
      <c r="AE736" s="34"/>
      <c r="AK736" s="297"/>
      <c r="AN736" s="34"/>
    </row>
    <row r="737" spans="1:40" ht="15.75" customHeight="1">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Y737" s="36"/>
      <c r="Z737" s="34"/>
      <c r="AA737" s="224"/>
      <c r="AB737" s="34"/>
      <c r="AC737" s="34"/>
      <c r="AD737" s="34"/>
      <c r="AE737" s="34"/>
      <c r="AK737" s="297"/>
      <c r="AN737" s="34"/>
    </row>
    <row r="738" spans="1:40" ht="15.75" customHeight="1">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Y738" s="36"/>
      <c r="Z738" s="34"/>
      <c r="AA738" s="224"/>
      <c r="AB738" s="34"/>
      <c r="AC738" s="34"/>
      <c r="AD738" s="34"/>
      <c r="AE738" s="34"/>
      <c r="AK738" s="297"/>
      <c r="AN738" s="34"/>
    </row>
    <row r="739" spans="1:40" ht="15.75" customHeight="1">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Y739" s="36"/>
      <c r="Z739" s="34"/>
      <c r="AA739" s="224"/>
      <c r="AB739" s="34"/>
      <c r="AC739" s="34"/>
      <c r="AD739" s="34"/>
      <c r="AE739" s="34"/>
      <c r="AK739" s="297"/>
      <c r="AN739" s="34"/>
    </row>
    <row r="740" spans="1:40" ht="15.75" customHeight="1">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Y740" s="36"/>
      <c r="Z740" s="34"/>
      <c r="AA740" s="224"/>
      <c r="AB740" s="34"/>
      <c r="AC740" s="34"/>
      <c r="AD740" s="34"/>
      <c r="AE740" s="34"/>
      <c r="AK740" s="297"/>
      <c r="AN740" s="34"/>
    </row>
    <row r="741" spans="1:40" ht="15.75" customHeight="1">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Y741" s="36"/>
      <c r="Z741" s="34"/>
      <c r="AA741" s="224"/>
      <c r="AB741" s="34"/>
      <c r="AC741" s="34"/>
      <c r="AD741" s="34"/>
      <c r="AE741" s="34"/>
      <c r="AK741" s="297"/>
      <c r="AN741" s="34"/>
    </row>
    <row r="742" spans="1:40" ht="15.75" customHeight="1">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Y742" s="36"/>
      <c r="Z742" s="34"/>
      <c r="AA742" s="224"/>
      <c r="AB742" s="34"/>
      <c r="AC742" s="34"/>
      <c r="AD742" s="34"/>
      <c r="AE742" s="34"/>
      <c r="AK742" s="297"/>
      <c r="AN742" s="34"/>
    </row>
    <row r="743" spans="1:40" ht="15.75" customHeight="1">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Y743" s="36"/>
      <c r="Z743" s="34"/>
      <c r="AA743" s="224"/>
      <c r="AB743" s="34"/>
      <c r="AC743" s="34"/>
      <c r="AD743" s="34"/>
      <c r="AE743" s="34"/>
      <c r="AK743" s="297"/>
      <c r="AN743" s="34"/>
    </row>
    <row r="744" spans="1:40" ht="15.75" customHeight="1">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Y744" s="36"/>
      <c r="Z744" s="34"/>
      <c r="AA744" s="224"/>
      <c r="AB744" s="34"/>
      <c r="AC744" s="34"/>
      <c r="AD744" s="34"/>
      <c r="AE744" s="34"/>
      <c r="AK744" s="297"/>
      <c r="AN744" s="34"/>
    </row>
    <row r="745" spans="1:40" ht="15.75" customHeight="1">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Y745" s="36"/>
      <c r="Z745" s="34"/>
      <c r="AA745" s="224"/>
      <c r="AB745" s="34"/>
      <c r="AC745" s="34"/>
      <c r="AD745" s="34"/>
      <c r="AE745" s="34"/>
      <c r="AK745" s="297"/>
      <c r="AN745" s="34"/>
    </row>
    <row r="746" spans="1:40" ht="15.75" customHeight="1">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Y746" s="36"/>
      <c r="Z746" s="34"/>
      <c r="AA746" s="224"/>
      <c r="AB746" s="34"/>
      <c r="AC746" s="34"/>
      <c r="AD746" s="34"/>
      <c r="AE746" s="34"/>
      <c r="AK746" s="297"/>
      <c r="AN746" s="34"/>
    </row>
    <row r="747" spans="1:40" ht="15.75" customHeight="1">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Y747" s="36"/>
      <c r="Z747" s="34"/>
      <c r="AA747" s="224"/>
      <c r="AB747" s="34"/>
      <c r="AC747" s="34"/>
      <c r="AD747" s="34"/>
      <c r="AE747" s="34"/>
      <c r="AK747" s="297"/>
      <c r="AN747" s="34"/>
    </row>
    <row r="748" spans="1:40" ht="15.75" customHeight="1">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Y748" s="36"/>
      <c r="Z748" s="34"/>
      <c r="AA748" s="224"/>
      <c r="AB748" s="34"/>
      <c r="AC748" s="34"/>
      <c r="AD748" s="34"/>
      <c r="AE748" s="34"/>
      <c r="AK748" s="297"/>
      <c r="AN748" s="34"/>
    </row>
    <row r="749" spans="1:40" ht="15.75" customHeight="1">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Y749" s="36"/>
      <c r="Z749" s="34"/>
      <c r="AA749" s="224"/>
      <c r="AB749" s="34"/>
      <c r="AC749" s="34"/>
      <c r="AD749" s="34"/>
      <c r="AE749" s="34"/>
      <c r="AK749" s="297"/>
      <c r="AN749" s="34"/>
    </row>
    <row r="750" spans="1:40" ht="15.75" customHeight="1">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Y750" s="36"/>
      <c r="Z750" s="34"/>
      <c r="AA750" s="224"/>
      <c r="AB750" s="34"/>
      <c r="AC750" s="34"/>
      <c r="AD750" s="34"/>
      <c r="AE750" s="34"/>
      <c r="AK750" s="297"/>
      <c r="AN750" s="34"/>
    </row>
    <row r="751" spans="1:40" ht="15.75" customHeight="1">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Y751" s="36"/>
      <c r="Z751" s="34"/>
      <c r="AA751" s="224"/>
      <c r="AB751" s="34"/>
      <c r="AC751" s="34"/>
      <c r="AD751" s="34"/>
      <c r="AE751" s="34"/>
      <c r="AK751" s="297"/>
      <c r="AN751" s="34"/>
    </row>
    <row r="752" spans="1:40" ht="15.75" customHeight="1">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Y752" s="36"/>
      <c r="Z752" s="34"/>
      <c r="AA752" s="224"/>
      <c r="AB752" s="34"/>
      <c r="AC752" s="34"/>
      <c r="AD752" s="34"/>
      <c r="AE752" s="34"/>
      <c r="AK752" s="297"/>
      <c r="AN752" s="34"/>
    </row>
    <row r="753" spans="1:40" ht="15.75" customHeight="1">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Y753" s="36"/>
      <c r="Z753" s="34"/>
      <c r="AA753" s="224"/>
      <c r="AB753" s="34"/>
      <c r="AC753" s="34"/>
      <c r="AD753" s="34"/>
      <c r="AE753" s="34"/>
      <c r="AK753" s="297"/>
      <c r="AN753" s="34"/>
    </row>
    <row r="754" spans="1:40" ht="15.75" customHeight="1">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Y754" s="36"/>
      <c r="Z754" s="34"/>
      <c r="AA754" s="224"/>
      <c r="AB754" s="34"/>
      <c r="AC754" s="34"/>
      <c r="AD754" s="34"/>
      <c r="AE754" s="34"/>
      <c r="AK754" s="297"/>
      <c r="AN754" s="34"/>
    </row>
    <row r="755" spans="1:40" ht="15.75" customHeight="1">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Y755" s="36"/>
      <c r="Z755" s="34"/>
      <c r="AA755" s="224"/>
      <c r="AB755" s="34"/>
      <c r="AC755" s="34"/>
      <c r="AD755" s="34"/>
      <c r="AE755" s="34"/>
      <c r="AK755" s="297"/>
      <c r="AN755" s="34"/>
    </row>
    <row r="756" spans="1:40" ht="15.75" customHeight="1">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Y756" s="36"/>
      <c r="Z756" s="34"/>
      <c r="AA756" s="224"/>
      <c r="AB756" s="34"/>
      <c r="AC756" s="34"/>
      <c r="AD756" s="34"/>
      <c r="AE756" s="34"/>
      <c r="AK756" s="297"/>
      <c r="AN756" s="34"/>
    </row>
    <row r="757" spans="1:40" ht="15.75" customHeight="1">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Y757" s="36"/>
      <c r="Z757" s="34"/>
      <c r="AA757" s="224"/>
      <c r="AB757" s="34"/>
      <c r="AC757" s="34"/>
      <c r="AD757" s="34"/>
      <c r="AE757" s="34"/>
      <c r="AK757" s="297"/>
      <c r="AN757" s="34"/>
    </row>
    <row r="758" spans="1:40" ht="15.75" customHeight="1">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Y758" s="36"/>
      <c r="Z758" s="34"/>
      <c r="AA758" s="224"/>
      <c r="AB758" s="34"/>
      <c r="AC758" s="34"/>
      <c r="AD758" s="34"/>
      <c r="AE758" s="34"/>
      <c r="AK758" s="297"/>
      <c r="AN758" s="34"/>
    </row>
    <row r="759" spans="1:40" ht="15.75" customHeight="1">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Y759" s="36"/>
      <c r="Z759" s="34"/>
      <c r="AA759" s="224"/>
      <c r="AB759" s="34"/>
      <c r="AC759" s="34"/>
      <c r="AD759" s="34"/>
      <c r="AE759" s="34"/>
      <c r="AK759" s="297"/>
      <c r="AN759" s="34"/>
    </row>
    <row r="760" spans="1:40" ht="15.75" customHeight="1">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Y760" s="36"/>
      <c r="Z760" s="34"/>
      <c r="AA760" s="224"/>
      <c r="AB760" s="34"/>
      <c r="AC760" s="34"/>
      <c r="AD760" s="34"/>
      <c r="AE760" s="34"/>
      <c r="AK760" s="297"/>
      <c r="AN760" s="34"/>
    </row>
    <row r="761" spans="1:40" ht="15.75" customHeight="1">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Y761" s="36"/>
      <c r="Z761" s="34"/>
      <c r="AA761" s="224"/>
      <c r="AB761" s="34"/>
      <c r="AC761" s="34"/>
      <c r="AD761" s="34"/>
      <c r="AE761" s="34"/>
      <c r="AK761" s="297"/>
      <c r="AN761" s="34"/>
    </row>
    <row r="762" spans="1:40" ht="15.75" customHeight="1">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Y762" s="36"/>
      <c r="Z762" s="34"/>
      <c r="AA762" s="224"/>
      <c r="AB762" s="34"/>
      <c r="AC762" s="34"/>
      <c r="AD762" s="34"/>
      <c r="AE762" s="34"/>
      <c r="AK762" s="297"/>
      <c r="AN762" s="34"/>
    </row>
    <row r="763" spans="1:40" ht="15.75" customHeight="1">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Y763" s="36"/>
      <c r="Z763" s="34"/>
      <c r="AA763" s="224"/>
      <c r="AB763" s="34"/>
      <c r="AC763" s="34"/>
      <c r="AD763" s="34"/>
      <c r="AE763" s="34"/>
      <c r="AK763" s="297"/>
      <c r="AN763" s="34"/>
    </row>
    <row r="764" spans="1:40" ht="15.75" customHeight="1">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Y764" s="36"/>
      <c r="Z764" s="34"/>
      <c r="AA764" s="224"/>
      <c r="AB764" s="34"/>
      <c r="AC764" s="34"/>
      <c r="AD764" s="34"/>
      <c r="AE764" s="34"/>
      <c r="AK764" s="297"/>
      <c r="AN764" s="34"/>
    </row>
    <row r="765" spans="1:40" ht="15.75" customHeight="1">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Y765" s="36"/>
      <c r="Z765" s="34"/>
      <c r="AA765" s="224"/>
      <c r="AB765" s="34"/>
      <c r="AC765" s="34"/>
      <c r="AD765" s="34"/>
      <c r="AE765" s="34"/>
      <c r="AK765" s="297"/>
      <c r="AN765" s="34"/>
    </row>
    <row r="766" spans="1:40" ht="15.75" customHeight="1">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Y766" s="36"/>
      <c r="Z766" s="34"/>
      <c r="AA766" s="224"/>
      <c r="AB766" s="34"/>
      <c r="AC766" s="34"/>
      <c r="AD766" s="34"/>
      <c r="AE766" s="34"/>
      <c r="AK766" s="297"/>
      <c r="AN766" s="34"/>
    </row>
    <row r="767" spans="1:40" ht="15.75" customHeight="1">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Y767" s="36"/>
      <c r="Z767" s="34"/>
      <c r="AA767" s="224"/>
      <c r="AB767" s="34"/>
      <c r="AC767" s="34"/>
      <c r="AD767" s="34"/>
      <c r="AE767" s="34"/>
      <c r="AK767" s="297"/>
      <c r="AN767" s="34"/>
    </row>
    <row r="768" spans="1:40" ht="15.75" customHeight="1">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Y768" s="36"/>
      <c r="Z768" s="34"/>
      <c r="AA768" s="224"/>
      <c r="AB768" s="34"/>
      <c r="AC768" s="34"/>
      <c r="AD768" s="34"/>
      <c r="AE768" s="34"/>
      <c r="AK768" s="297"/>
      <c r="AN768" s="34"/>
    </row>
    <row r="769" spans="1:40" ht="15.75" customHeight="1">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Y769" s="36"/>
      <c r="Z769" s="34"/>
      <c r="AA769" s="224"/>
      <c r="AB769" s="34"/>
      <c r="AC769" s="34"/>
      <c r="AD769" s="34"/>
      <c r="AE769" s="34"/>
      <c r="AK769" s="297"/>
      <c r="AN769" s="34"/>
    </row>
    <row r="770" spans="1:40" ht="15.75" customHeight="1">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Y770" s="36"/>
      <c r="Z770" s="34"/>
      <c r="AA770" s="224"/>
      <c r="AB770" s="34"/>
      <c r="AC770" s="34"/>
      <c r="AD770" s="34"/>
      <c r="AE770" s="34"/>
      <c r="AK770" s="297"/>
      <c r="AN770" s="34"/>
    </row>
    <row r="771" spans="1:40" ht="15.75" customHeight="1">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Y771" s="36"/>
      <c r="Z771" s="34"/>
      <c r="AA771" s="224"/>
      <c r="AB771" s="34"/>
      <c r="AC771" s="34"/>
      <c r="AD771" s="34"/>
      <c r="AE771" s="34"/>
      <c r="AK771" s="297"/>
      <c r="AN771" s="34"/>
    </row>
    <row r="772" spans="1:40" ht="15.75" customHeight="1">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Y772" s="36"/>
      <c r="Z772" s="34"/>
      <c r="AA772" s="224"/>
      <c r="AB772" s="34"/>
      <c r="AC772" s="34"/>
      <c r="AD772" s="34"/>
      <c r="AE772" s="34"/>
      <c r="AK772" s="297"/>
      <c r="AN772" s="34"/>
    </row>
    <row r="773" spans="1:40" ht="15.75" customHeight="1">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Y773" s="36"/>
      <c r="Z773" s="34"/>
      <c r="AA773" s="224"/>
      <c r="AB773" s="34"/>
      <c r="AC773" s="34"/>
      <c r="AD773" s="34"/>
      <c r="AE773" s="34"/>
      <c r="AK773" s="297"/>
      <c r="AN773" s="34"/>
    </row>
    <row r="774" spans="1:40" ht="15.75" customHeight="1">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Y774" s="36"/>
      <c r="Z774" s="34"/>
      <c r="AA774" s="224"/>
      <c r="AB774" s="34"/>
      <c r="AC774" s="34"/>
      <c r="AD774" s="34"/>
      <c r="AE774" s="34"/>
      <c r="AK774" s="297"/>
      <c r="AN774" s="34"/>
    </row>
    <row r="775" spans="1:40" ht="15.75" customHeight="1">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Y775" s="36"/>
      <c r="Z775" s="34"/>
      <c r="AA775" s="224"/>
      <c r="AB775" s="34"/>
      <c r="AC775" s="34"/>
      <c r="AD775" s="34"/>
      <c r="AE775" s="34"/>
      <c r="AK775" s="297"/>
      <c r="AN775" s="34"/>
    </row>
    <row r="776" spans="1:40" ht="15.75" customHeight="1">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Y776" s="36"/>
      <c r="Z776" s="34"/>
      <c r="AA776" s="224"/>
      <c r="AB776" s="34"/>
      <c r="AC776" s="34"/>
      <c r="AD776" s="34"/>
      <c r="AE776" s="34"/>
      <c r="AK776" s="297"/>
      <c r="AN776" s="34"/>
    </row>
    <row r="777" spans="1:40" ht="15.75" customHeight="1">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Y777" s="36"/>
      <c r="Z777" s="34"/>
      <c r="AA777" s="224"/>
      <c r="AB777" s="34"/>
      <c r="AC777" s="34"/>
      <c r="AD777" s="34"/>
      <c r="AE777" s="34"/>
      <c r="AK777" s="297"/>
      <c r="AN777" s="34"/>
    </row>
    <row r="778" spans="1:40" ht="15.75" customHeight="1">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Y778" s="36"/>
      <c r="Z778" s="34"/>
      <c r="AA778" s="224"/>
      <c r="AB778" s="34"/>
      <c r="AC778" s="34"/>
      <c r="AD778" s="34"/>
      <c r="AE778" s="34"/>
      <c r="AK778" s="297"/>
      <c r="AN778" s="34"/>
    </row>
    <row r="779" spans="1:40" ht="15.75" customHeight="1">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Y779" s="36"/>
      <c r="Z779" s="34"/>
      <c r="AA779" s="224"/>
      <c r="AB779" s="34"/>
      <c r="AC779" s="34"/>
      <c r="AD779" s="34"/>
      <c r="AE779" s="34"/>
      <c r="AK779" s="297"/>
      <c r="AN779" s="34"/>
    </row>
    <row r="780" spans="1:40" ht="15.75" customHeight="1">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Y780" s="36"/>
      <c r="Z780" s="34"/>
      <c r="AA780" s="224"/>
      <c r="AB780" s="34"/>
      <c r="AC780" s="34"/>
      <c r="AD780" s="34"/>
      <c r="AE780" s="34"/>
      <c r="AK780" s="297"/>
      <c r="AN780" s="34"/>
    </row>
    <row r="781" spans="1:40" ht="15.75" customHeight="1">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Y781" s="36"/>
      <c r="Z781" s="34"/>
      <c r="AA781" s="224"/>
      <c r="AB781" s="34"/>
      <c r="AC781" s="34"/>
      <c r="AD781" s="34"/>
      <c r="AE781" s="34"/>
      <c r="AK781" s="297"/>
      <c r="AN781" s="34"/>
    </row>
    <row r="782" spans="1:40" ht="15.75" customHeight="1">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Y782" s="36"/>
      <c r="Z782" s="34"/>
      <c r="AA782" s="224"/>
      <c r="AB782" s="34"/>
      <c r="AC782" s="34"/>
      <c r="AD782" s="34"/>
      <c r="AE782" s="34"/>
      <c r="AK782" s="297"/>
      <c r="AN782" s="34"/>
    </row>
    <row r="783" spans="1:40" ht="15.75" customHeight="1">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Y783" s="36"/>
      <c r="Z783" s="34"/>
      <c r="AA783" s="224"/>
      <c r="AB783" s="34"/>
      <c r="AC783" s="34"/>
      <c r="AD783" s="34"/>
      <c r="AE783" s="34"/>
      <c r="AK783" s="297"/>
      <c r="AN783" s="34"/>
    </row>
    <row r="784" spans="1:40" ht="15.75" customHeight="1">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Y784" s="36"/>
      <c r="Z784" s="34"/>
      <c r="AA784" s="224"/>
      <c r="AB784" s="34"/>
      <c r="AC784" s="34"/>
      <c r="AD784" s="34"/>
      <c r="AE784" s="34"/>
      <c r="AK784" s="297"/>
      <c r="AN784" s="34"/>
    </row>
    <row r="785" spans="1:40" ht="15.75" customHeight="1">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Y785" s="36"/>
      <c r="Z785" s="34"/>
      <c r="AA785" s="224"/>
      <c r="AB785" s="34"/>
      <c r="AC785" s="34"/>
      <c r="AD785" s="34"/>
      <c r="AE785" s="34"/>
      <c r="AK785" s="297"/>
      <c r="AN785" s="34"/>
    </row>
    <row r="786" spans="1:40" ht="15.75" customHeight="1">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Y786" s="36"/>
      <c r="Z786" s="34"/>
      <c r="AA786" s="224"/>
      <c r="AB786" s="34"/>
      <c r="AC786" s="34"/>
      <c r="AD786" s="34"/>
      <c r="AE786" s="34"/>
      <c r="AK786" s="297"/>
      <c r="AN786" s="34"/>
    </row>
    <row r="787" spans="1:40" ht="15.75" customHeight="1">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Y787" s="36"/>
      <c r="Z787" s="34"/>
      <c r="AA787" s="224"/>
      <c r="AB787" s="34"/>
      <c r="AC787" s="34"/>
      <c r="AD787" s="34"/>
      <c r="AE787" s="34"/>
      <c r="AK787" s="297"/>
      <c r="AN787" s="34"/>
    </row>
    <row r="788" spans="1:40" ht="15.75" customHeight="1">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Y788" s="36"/>
      <c r="Z788" s="34"/>
      <c r="AA788" s="224"/>
      <c r="AB788" s="34"/>
      <c r="AC788" s="34"/>
      <c r="AD788" s="34"/>
      <c r="AE788" s="34"/>
      <c r="AK788" s="297"/>
      <c r="AN788" s="34"/>
    </row>
    <row r="789" spans="1:40" ht="15.75" customHeight="1">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Y789" s="36"/>
      <c r="Z789" s="34"/>
      <c r="AA789" s="224"/>
      <c r="AB789" s="34"/>
      <c r="AC789" s="34"/>
      <c r="AD789" s="34"/>
      <c r="AE789" s="34"/>
      <c r="AK789" s="297"/>
      <c r="AN789" s="34"/>
    </row>
    <row r="790" spans="1:40" ht="15.75" customHeight="1">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Y790" s="36"/>
      <c r="Z790" s="34"/>
      <c r="AA790" s="224"/>
      <c r="AB790" s="34"/>
      <c r="AC790" s="34"/>
      <c r="AD790" s="34"/>
      <c r="AE790" s="34"/>
      <c r="AK790" s="297"/>
      <c r="AN790" s="34"/>
    </row>
    <row r="791" spans="1:40" ht="15.75" customHeight="1">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Y791" s="36"/>
      <c r="Z791" s="34"/>
      <c r="AA791" s="224"/>
      <c r="AB791" s="34"/>
      <c r="AC791" s="34"/>
      <c r="AD791" s="34"/>
      <c r="AE791" s="34"/>
      <c r="AK791" s="297"/>
      <c r="AN791" s="34"/>
    </row>
    <row r="792" spans="1:40" ht="15.75" customHeight="1">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Y792" s="36"/>
      <c r="Z792" s="34"/>
      <c r="AA792" s="224"/>
      <c r="AB792" s="34"/>
      <c r="AC792" s="34"/>
      <c r="AD792" s="34"/>
      <c r="AE792" s="34"/>
      <c r="AK792" s="297"/>
      <c r="AN792" s="34"/>
    </row>
    <row r="793" spans="1:40" ht="15.75" customHeight="1">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Y793" s="36"/>
      <c r="Z793" s="34"/>
      <c r="AA793" s="224"/>
      <c r="AB793" s="34"/>
      <c r="AC793" s="34"/>
      <c r="AD793" s="34"/>
      <c r="AE793" s="34"/>
      <c r="AK793" s="297"/>
      <c r="AN793" s="34"/>
    </row>
    <row r="794" spans="1:40" ht="15.75" customHeight="1">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Y794" s="36"/>
      <c r="Z794" s="34"/>
      <c r="AA794" s="224"/>
      <c r="AB794" s="34"/>
      <c r="AC794" s="34"/>
      <c r="AD794" s="34"/>
      <c r="AE794" s="34"/>
      <c r="AK794" s="297"/>
      <c r="AN794" s="34"/>
    </row>
    <row r="795" spans="1:40" ht="15.75" customHeight="1">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Y795" s="36"/>
      <c r="Z795" s="34"/>
      <c r="AA795" s="224"/>
      <c r="AB795" s="34"/>
      <c r="AC795" s="34"/>
      <c r="AD795" s="34"/>
      <c r="AE795" s="34"/>
      <c r="AK795" s="297"/>
      <c r="AN795" s="34"/>
    </row>
    <row r="796" spans="1:40" ht="15.75" customHeight="1">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Y796" s="36"/>
      <c r="Z796" s="34"/>
      <c r="AA796" s="224"/>
      <c r="AB796" s="34"/>
      <c r="AC796" s="34"/>
      <c r="AD796" s="34"/>
      <c r="AE796" s="34"/>
      <c r="AK796" s="297"/>
      <c r="AN796" s="34"/>
    </row>
    <row r="797" spans="1:40" ht="15.75" customHeight="1">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Y797" s="36"/>
      <c r="Z797" s="34"/>
      <c r="AA797" s="224"/>
      <c r="AB797" s="34"/>
      <c r="AC797" s="34"/>
      <c r="AD797" s="34"/>
      <c r="AE797" s="34"/>
      <c r="AK797" s="297"/>
      <c r="AN797" s="34"/>
    </row>
    <row r="798" spans="1:40" ht="15.75" customHeight="1">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Y798" s="36"/>
      <c r="Z798" s="34"/>
      <c r="AA798" s="224"/>
      <c r="AB798" s="34"/>
      <c r="AC798" s="34"/>
      <c r="AD798" s="34"/>
      <c r="AE798" s="34"/>
      <c r="AK798" s="297"/>
      <c r="AN798" s="34"/>
    </row>
    <row r="799" spans="1:40" ht="15.75" customHeight="1">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Y799" s="36"/>
      <c r="Z799" s="34"/>
      <c r="AA799" s="224"/>
      <c r="AB799" s="34"/>
      <c r="AC799" s="34"/>
      <c r="AD799" s="34"/>
      <c r="AE799" s="34"/>
      <c r="AK799" s="297"/>
      <c r="AN799" s="34"/>
    </row>
    <row r="800" spans="1:40" ht="15.75" customHeight="1">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Y800" s="36"/>
      <c r="Z800" s="34"/>
      <c r="AA800" s="224"/>
      <c r="AB800" s="34"/>
      <c r="AC800" s="34"/>
      <c r="AD800" s="34"/>
      <c r="AE800" s="34"/>
      <c r="AK800" s="297"/>
      <c r="AN800" s="34"/>
    </row>
    <row r="801" spans="1:40" ht="15.75" customHeight="1">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Y801" s="36"/>
      <c r="Z801" s="34"/>
      <c r="AA801" s="224"/>
      <c r="AB801" s="34"/>
      <c r="AC801" s="34"/>
      <c r="AD801" s="34"/>
      <c r="AE801" s="34"/>
      <c r="AK801" s="297"/>
      <c r="AN801" s="34"/>
    </row>
    <row r="802" spans="1:40" ht="15.75" customHeight="1">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Y802" s="36"/>
      <c r="Z802" s="34"/>
      <c r="AA802" s="224"/>
      <c r="AB802" s="34"/>
      <c r="AC802" s="34"/>
      <c r="AD802" s="34"/>
      <c r="AE802" s="34"/>
      <c r="AK802" s="297"/>
      <c r="AN802" s="34"/>
    </row>
    <row r="803" spans="1:40" ht="15.75" customHeight="1">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Y803" s="36"/>
      <c r="Z803" s="34"/>
      <c r="AA803" s="224"/>
      <c r="AB803" s="34"/>
      <c r="AC803" s="34"/>
      <c r="AD803" s="34"/>
      <c r="AE803" s="34"/>
      <c r="AK803" s="297"/>
      <c r="AN803" s="34"/>
    </row>
    <row r="804" spans="1:40" ht="15.75" customHeight="1">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Y804" s="36"/>
      <c r="Z804" s="34"/>
      <c r="AA804" s="224"/>
      <c r="AB804" s="34"/>
      <c r="AC804" s="34"/>
      <c r="AD804" s="34"/>
      <c r="AE804" s="34"/>
      <c r="AK804" s="297"/>
      <c r="AN804" s="34"/>
    </row>
    <row r="805" spans="1:40" ht="15.75" customHeight="1">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Y805" s="36"/>
      <c r="Z805" s="34"/>
      <c r="AA805" s="224"/>
      <c r="AB805" s="34"/>
      <c r="AC805" s="34"/>
      <c r="AD805" s="34"/>
      <c r="AE805" s="34"/>
      <c r="AK805" s="297"/>
      <c r="AN805" s="34"/>
    </row>
    <row r="806" spans="1:40" ht="15.75" customHeight="1">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Y806" s="36"/>
      <c r="Z806" s="34"/>
      <c r="AA806" s="224"/>
      <c r="AB806" s="34"/>
      <c r="AC806" s="34"/>
      <c r="AD806" s="34"/>
      <c r="AE806" s="34"/>
      <c r="AK806" s="297"/>
      <c r="AN806" s="34"/>
    </row>
    <row r="807" spans="1:40" ht="15.75" customHeight="1">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Y807" s="36"/>
      <c r="Z807" s="34"/>
      <c r="AA807" s="224"/>
      <c r="AB807" s="34"/>
      <c r="AC807" s="34"/>
      <c r="AD807" s="34"/>
      <c r="AE807" s="34"/>
      <c r="AK807" s="297"/>
      <c r="AN807" s="34"/>
    </row>
    <row r="808" spans="1:40" ht="15.75" customHeight="1">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Y808" s="36"/>
      <c r="Z808" s="34"/>
      <c r="AA808" s="224"/>
      <c r="AB808" s="34"/>
      <c r="AC808" s="34"/>
      <c r="AD808" s="34"/>
      <c r="AE808" s="34"/>
      <c r="AK808" s="297"/>
      <c r="AN808" s="34"/>
    </row>
    <row r="809" spans="1:40" ht="15.75" customHeight="1">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Y809" s="36"/>
      <c r="Z809" s="34"/>
      <c r="AA809" s="224"/>
      <c r="AB809" s="34"/>
      <c r="AC809" s="34"/>
      <c r="AD809" s="34"/>
      <c r="AE809" s="34"/>
      <c r="AK809" s="297"/>
      <c r="AN809" s="34"/>
    </row>
    <row r="810" spans="1:40" ht="15.75" customHeight="1">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Y810" s="36"/>
      <c r="Z810" s="34"/>
      <c r="AA810" s="224"/>
      <c r="AB810" s="34"/>
      <c r="AC810" s="34"/>
      <c r="AD810" s="34"/>
      <c r="AE810" s="34"/>
      <c r="AK810" s="297"/>
      <c r="AN810" s="34"/>
    </row>
    <row r="811" spans="1:40" ht="15.75" customHeight="1">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Y811" s="36"/>
      <c r="Z811" s="34"/>
      <c r="AA811" s="224"/>
      <c r="AB811" s="34"/>
      <c r="AC811" s="34"/>
      <c r="AD811" s="34"/>
      <c r="AE811" s="34"/>
      <c r="AK811" s="297"/>
      <c r="AN811" s="34"/>
    </row>
    <row r="812" spans="1:40" ht="15.75" customHeight="1">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Y812" s="36"/>
      <c r="Z812" s="34"/>
      <c r="AA812" s="224"/>
      <c r="AB812" s="34"/>
      <c r="AC812" s="34"/>
      <c r="AD812" s="34"/>
      <c r="AE812" s="34"/>
      <c r="AK812" s="297"/>
      <c r="AN812" s="34"/>
    </row>
    <row r="813" spans="1:40" ht="15.75" customHeight="1">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Y813" s="36"/>
      <c r="Z813" s="34"/>
      <c r="AA813" s="224"/>
      <c r="AB813" s="34"/>
      <c r="AC813" s="34"/>
      <c r="AD813" s="34"/>
      <c r="AE813" s="34"/>
      <c r="AK813" s="297"/>
      <c r="AN813" s="34"/>
    </row>
    <row r="814" spans="1:40" ht="15.75" customHeight="1">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Y814" s="36"/>
      <c r="Z814" s="34"/>
      <c r="AA814" s="224"/>
      <c r="AB814" s="34"/>
      <c r="AC814" s="34"/>
      <c r="AD814" s="34"/>
      <c r="AE814" s="34"/>
      <c r="AK814" s="297"/>
      <c r="AN814" s="34"/>
    </row>
    <row r="815" spans="1:40" ht="15.75" customHeight="1">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Y815" s="36"/>
      <c r="Z815" s="34"/>
      <c r="AA815" s="224"/>
      <c r="AB815" s="34"/>
      <c r="AC815" s="34"/>
      <c r="AD815" s="34"/>
      <c r="AE815" s="34"/>
      <c r="AK815" s="297"/>
      <c r="AN815" s="34"/>
    </row>
    <row r="816" spans="1:40" ht="15.75" customHeight="1">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Y816" s="36"/>
      <c r="Z816" s="34"/>
      <c r="AA816" s="224"/>
      <c r="AB816" s="34"/>
      <c r="AC816" s="34"/>
      <c r="AD816" s="34"/>
      <c r="AE816" s="34"/>
      <c r="AK816" s="297"/>
      <c r="AN816" s="34"/>
    </row>
    <row r="817" spans="1:40" ht="15.75" customHeight="1">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Y817" s="36"/>
      <c r="Z817" s="34"/>
      <c r="AA817" s="224"/>
      <c r="AB817" s="34"/>
      <c r="AC817" s="34"/>
      <c r="AD817" s="34"/>
      <c r="AE817" s="34"/>
      <c r="AK817" s="297"/>
      <c r="AN817" s="34"/>
    </row>
    <row r="818" spans="1:40" ht="15.75" customHeight="1">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Y818" s="36"/>
      <c r="Z818" s="34"/>
      <c r="AA818" s="224"/>
      <c r="AB818" s="34"/>
      <c r="AC818" s="34"/>
      <c r="AD818" s="34"/>
      <c r="AE818" s="34"/>
      <c r="AK818" s="297"/>
      <c r="AN818" s="34"/>
    </row>
    <row r="819" spans="1:40" ht="15.75" customHeight="1">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Y819" s="36"/>
      <c r="Z819" s="34"/>
      <c r="AA819" s="224"/>
      <c r="AB819" s="34"/>
      <c r="AC819" s="34"/>
      <c r="AD819" s="34"/>
      <c r="AE819" s="34"/>
      <c r="AK819" s="297"/>
      <c r="AN819" s="34"/>
    </row>
    <row r="820" spans="1:40" ht="15.75" customHeight="1">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Y820" s="36"/>
      <c r="Z820" s="34"/>
      <c r="AA820" s="224"/>
      <c r="AB820" s="34"/>
      <c r="AC820" s="34"/>
      <c r="AD820" s="34"/>
      <c r="AE820" s="34"/>
      <c r="AK820" s="297"/>
      <c r="AN820" s="34"/>
    </row>
    <row r="821" spans="1:40" ht="15.75" customHeight="1">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Y821" s="36"/>
      <c r="Z821" s="34"/>
      <c r="AA821" s="224"/>
      <c r="AB821" s="34"/>
      <c r="AC821" s="34"/>
      <c r="AD821" s="34"/>
      <c r="AE821" s="34"/>
      <c r="AK821" s="297"/>
      <c r="AN821" s="34"/>
    </row>
    <row r="822" spans="1:40" ht="15.75" customHeight="1">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Y822" s="36"/>
      <c r="Z822" s="34"/>
      <c r="AA822" s="224"/>
      <c r="AB822" s="34"/>
      <c r="AC822" s="34"/>
      <c r="AD822" s="34"/>
      <c r="AE822" s="34"/>
      <c r="AK822" s="297"/>
      <c r="AN822" s="34"/>
    </row>
    <row r="823" spans="1:40" ht="15.75" customHeight="1">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Y823" s="36"/>
      <c r="Z823" s="34"/>
      <c r="AA823" s="224"/>
      <c r="AB823" s="34"/>
      <c r="AC823" s="34"/>
      <c r="AD823" s="34"/>
      <c r="AE823" s="34"/>
      <c r="AK823" s="297"/>
      <c r="AN823" s="34"/>
    </row>
    <row r="824" spans="1:40" ht="15.75" customHeight="1">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Y824" s="36"/>
      <c r="Z824" s="34"/>
      <c r="AA824" s="224"/>
      <c r="AB824" s="34"/>
      <c r="AC824" s="34"/>
      <c r="AD824" s="34"/>
      <c r="AE824" s="34"/>
      <c r="AK824" s="297"/>
      <c r="AN824" s="34"/>
    </row>
    <row r="825" spans="1:40" ht="15.75" customHeight="1">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Y825" s="36"/>
      <c r="Z825" s="34"/>
      <c r="AA825" s="224"/>
      <c r="AB825" s="34"/>
      <c r="AC825" s="34"/>
      <c r="AD825" s="34"/>
      <c r="AE825" s="34"/>
      <c r="AK825" s="297"/>
      <c r="AN825" s="34"/>
    </row>
    <row r="826" spans="1:40" ht="15.75" customHeight="1">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Y826" s="36"/>
      <c r="Z826" s="34"/>
      <c r="AA826" s="224"/>
      <c r="AB826" s="34"/>
      <c r="AC826" s="34"/>
      <c r="AD826" s="34"/>
      <c r="AE826" s="34"/>
      <c r="AK826" s="297"/>
      <c r="AN826" s="34"/>
    </row>
    <row r="827" spans="1:40" ht="15.75" customHeight="1">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Y827" s="36"/>
      <c r="Z827" s="34"/>
      <c r="AA827" s="224"/>
      <c r="AB827" s="34"/>
      <c r="AC827" s="34"/>
      <c r="AD827" s="34"/>
      <c r="AE827" s="34"/>
      <c r="AK827" s="297"/>
      <c r="AN827" s="34"/>
    </row>
    <row r="828" spans="1:40" ht="15.75" customHeight="1">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Y828" s="36"/>
      <c r="Z828" s="34"/>
      <c r="AA828" s="224"/>
      <c r="AB828" s="34"/>
      <c r="AC828" s="34"/>
      <c r="AD828" s="34"/>
      <c r="AE828" s="34"/>
      <c r="AK828" s="297"/>
      <c r="AN828" s="34"/>
    </row>
    <row r="829" spans="1:40" ht="15.75" customHeight="1">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Y829" s="36"/>
      <c r="Z829" s="34"/>
      <c r="AA829" s="224"/>
      <c r="AB829" s="34"/>
      <c r="AC829" s="34"/>
      <c r="AD829" s="34"/>
      <c r="AE829" s="34"/>
      <c r="AK829" s="297"/>
      <c r="AN829" s="34"/>
    </row>
    <row r="830" spans="1:40" ht="15.75" customHeight="1">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Y830" s="36"/>
      <c r="Z830" s="34"/>
      <c r="AA830" s="224"/>
      <c r="AB830" s="34"/>
      <c r="AC830" s="34"/>
      <c r="AD830" s="34"/>
      <c r="AE830" s="34"/>
      <c r="AK830" s="297"/>
      <c r="AN830" s="34"/>
    </row>
    <row r="831" spans="1:40" ht="15.75" customHeight="1">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Y831" s="36"/>
      <c r="Z831" s="34"/>
      <c r="AA831" s="224"/>
      <c r="AB831" s="34"/>
      <c r="AC831" s="34"/>
      <c r="AD831" s="34"/>
      <c r="AE831" s="34"/>
      <c r="AK831" s="297"/>
      <c r="AN831" s="34"/>
    </row>
    <row r="832" spans="1:40" ht="15.75" customHeight="1">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Y832" s="36"/>
      <c r="Z832" s="34"/>
      <c r="AA832" s="224"/>
      <c r="AB832" s="34"/>
      <c r="AC832" s="34"/>
      <c r="AD832" s="34"/>
      <c r="AE832" s="34"/>
      <c r="AK832" s="297"/>
      <c r="AN832" s="34"/>
    </row>
    <row r="833" spans="1:40" ht="15.75" customHeight="1">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Y833" s="36"/>
      <c r="Z833" s="34"/>
      <c r="AA833" s="224"/>
      <c r="AB833" s="34"/>
      <c r="AC833" s="34"/>
      <c r="AD833" s="34"/>
      <c r="AE833" s="34"/>
      <c r="AK833" s="297"/>
      <c r="AN833" s="34"/>
    </row>
    <row r="834" spans="1:40" ht="15.75" customHeight="1">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Y834" s="36"/>
      <c r="Z834" s="34"/>
      <c r="AA834" s="224"/>
      <c r="AB834" s="34"/>
      <c r="AC834" s="34"/>
      <c r="AD834" s="34"/>
      <c r="AE834" s="34"/>
      <c r="AK834" s="297"/>
      <c r="AN834" s="34"/>
    </row>
    <row r="835" spans="1:40" ht="15.75" customHeight="1">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Y835" s="36"/>
      <c r="Z835" s="34"/>
      <c r="AA835" s="224"/>
      <c r="AB835" s="34"/>
      <c r="AC835" s="34"/>
      <c r="AD835" s="34"/>
      <c r="AE835" s="34"/>
      <c r="AK835" s="297"/>
      <c r="AN835" s="34"/>
    </row>
    <row r="836" spans="1:40" ht="15.75" customHeight="1">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Y836" s="36"/>
      <c r="Z836" s="34"/>
      <c r="AA836" s="224"/>
      <c r="AB836" s="34"/>
      <c r="AC836" s="34"/>
      <c r="AD836" s="34"/>
      <c r="AE836" s="34"/>
      <c r="AK836" s="297"/>
      <c r="AN836" s="34"/>
    </row>
    <row r="837" spans="1:40" ht="15.75" customHeight="1">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Y837" s="36"/>
      <c r="Z837" s="34"/>
      <c r="AA837" s="224"/>
      <c r="AB837" s="34"/>
      <c r="AC837" s="34"/>
      <c r="AD837" s="34"/>
      <c r="AE837" s="34"/>
      <c r="AK837" s="297"/>
      <c r="AN837" s="34"/>
    </row>
    <row r="838" spans="1:40" ht="15.75" customHeight="1">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Y838" s="36"/>
      <c r="Z838" s="34"/>
      <c r="AA838" s="224"/>
      <c r="AB838" s="34"/>
      <c r="AC838" s="34"/>
      <c r="AD838" s="34"/>
      <c r="AE838" s="34"/>
      <c r="AK838" s="297"/>
      <c r="AN838" s="34"/>
    </row>
    <row r="839" spans="1:40" ht="15.75" customHeight="1">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Y839" s="36"/>
      <c r="Z839" s="34"/>
      <c r="AA839" s="224"/>
      <c r="AB839" s="34"/>
      <c r="AC839" s="34"/>
      <c r="AD839" s="34"/>
      <c r="AE839" s="34"/>
      <c r="AK839" s="297"/>
      <c r="AN839" s="34"/>
    </row>
    <row r="840" spans="1:40" ht="15.75" customHeight="1">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Y840" s="36"/>
      <c r="Z840" s="34"/>
      <c r="AA840" s="224"/>
      <c r="AB840" s="34"/>
      <c r="AC840" s="34"/>
      <c r="AD840" s="34"/>
      <c r="AE840" s="34"/>
      <c r="AK840" s="297"/>
      <c r="AN840" s="34"/>
    </row>
    <row r="841" spans="1:40" ht="15.75" customHeight="1">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Y841" s="36"/>
      <c r="Z841" s="34"/>
      <c r="AA841" s="224"/>
      <c r="AB841" s="34"/>
      <c r="AC841" s="34"/>
      <c r="AD841" s="34"/>
      <c r="AE841" s="34"/>
      <c r="AK841" s="297"/>
      <c r="AN841" s="34"/>
    </row>
    <row r="842" spans="1:40" ht="15.75" customHeight="1">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Y842" s="36"/>
      <c r="Z842" s="34"/>
      <c r="AA842" s="224"/>
      <c r="AB842" s="34"/>
      <c r="AC842" s="34"/>
      <c r="AD842" s="34"/>
      <c r="AE842" s="34"/>
      <c r="AK842" s="297"/>
      <c r="AN842" s="34"/>
    </row>
    <row r="843" spans="1:40" ht="15.75" customHeight="1">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Y843" s="36"/>
      <c r="Z843" s="34"/>
      <c r="AA843" s="224"/>
      <c r="AB843" s="34"/>
      <c r="AC843" s="34"/>
      <c r="AD843" s="34"/>
      <c r="AE843" s="34"/>
      <c r="AK843" s="297"/>
      <c r="AN843" s="34"/>
    </row>
    <row r="844" spans="1:40" ht="15.75" customHeight="1">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Y844" s="36"/>
      <c r="Z844" s="34"/>
      <c r="AA844" s="224"/>
      <c r="AB844" s="34"/>
      <c r="AC844" s="34"/>
      <c r="AD844" s="34"/>
      <c r="AE844" s="34"/>
      <c r="AK844" s="297"/>
      <c r="AN844" s="34"/>
    </row>
    <row r="845" spans="1:40" ht="15.75" customHeight="1">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Y845" s="36"/>
      <c r="Z845" s="34"/>
      <c r="AA845" s="224"/>
      <c r="AB845" s="34"/>
      <c r="AC845" s="34"/>
      <c r="AD845" s="34"/>
      <c r="AE845" s="34"/>
      <c r="AK845" s="297"/>
      <c r="AN845" s="34"/>
    </row>
    <row r="846" spans="1:40" ht="15.75" customHeight="1">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Y846" s="36"/>
      <c r="Z846" s="34"/>
      <c r="AA846" s="224"/>
      <c r="AB846" s="34"/>
      <c r="AC846" s="34"/>
      <c r="AD846" s="34"/>
      <c r="AE846" s="34"/>
      <c r="AK846" s="297"/>
      <c r="AN846" s="34"/>
    </row>
    <row r="847" spans="1:40" ht="15.75" customHeight="1">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Y847" s="36"/>
      <c r="Z847" s="34"/>
      <c r="AA847" s="224"/>
      <c r="AB847" s="34"/>
      <c r="AC847" s="34"/>
      <c r="AD847" s="34"/>
      <c r="AE847" s="34"/>
      <c r="AK847" s="297"/>
      <c r="AN847" s="34"/>
    </row>
    <row r="848" spans="1:40" ht="15.75" customHeight="1">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Y848" s="36"/>
      <c r="Z848" s="34"/>
      <c r="AA848" s="224"/>
      <c r="AB848" s="34"/>
      <c r="AC848" s="34"/>
      <c r="AD848" s="34"/>
      <c r="AE848" s="34"/>
      <c r="AK848" s="297"/>
      <c r="AN848" s="34"/>
    </row>
    <row r="849" spans="1:40" ht="15.75" customHeight="1">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Y849" s="36"/>
      <c r="Z849" s="34"/>
      <c r="AA849" s="224"/>
      <c r="AB849" s="34"/>
      <c r="AC849" s="34"/>
      <c r="AD849" s="34"/>
      <c r="AE849" s="34"/>
      <c r="AK849" s="297"/>
      <c r="AN849" s="34"/>
    </row>
    <row r="850" spans="1:40" ht="15.75" customHeight="1">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Y850" s="36"/>
      <c r="Z850" s="34"/>
      <c r="AA850" s="224"/>
      <c r="AB850" s="34"/>
      <c r="AC850" s="34"/>
      <c r="AD850" s="34"/>
      <c r="AE850" s="34"/>
      <c r="AK850" s="297"/>
      <c r="AN850" s="34"/>
    </row>
    <row r="851" spans="1:40" ht="15.75" customHeight="1">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Y851" s="36"/>
      <c r="Z851" s="34"/>
      <c r="AA851" s="224"/>
      <c r="AB851" s="34"/>
      <c r="AC851" s="34"/>
      <c r="AD851" s="34"/>
      <c r="AE851" s="34"/>
      <c r="AK851" s="297"/>
      <c r="AN851" s="34"/>
    </row>
    <row r="852" spans="1:40" ht="15.75" customHeight="1">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Y852" s="36"/>
      <c r="Z852" s="34"/>
      <c r="AA852" s="224"/>
      <c r="AB852" s="34"/>
      <c r="AC852" s="34"/>
      <c r="AD852" s="34"/>
      <c r="AE852" s="34"/>
      <c r="AK852" s="297"/>
      <c r="AN852" s="34"/>
    </row>
    <row r="853" spans="1:40" ht="15.75" customHeight="1">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Y853" s="36"/>
      <c r="Z853" s="34"/>
      <c r="AA853" s="224"/>
      <c r="AB853" s="34"/>
      <c r="AC853" s="34"/>
      <c r="AD853" s="34"/>
      <c r="AE853" s="34"/>
      <c r="AK853" s="297"/>
      <c r="AN853" s="34"/>
    </row>
    <row r="854" spans="1:40" ht="15.75" customHeight="1">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Y854" s="36"/>
      <c r="Z854" s="34"/>
      <c r="AA854" s="224"/>
      <c r="AB854" s="34"/>
      <c r="AC854" s="34"/>
      <c r="AD854" s="34"/>
      <c r="AE854" s="34"/>
      <c r="AK854" s="297"/>
      <c r="AN854" s="34"/>
    </row>
    <row r="855" spans="1:40" ht="15.75" customHeight="1">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Y855" s="36"/>
      <c r="Z855" s="34"/>
      <c r="AA855" s="224"/>
      <c r="AB855" s="34"/>
      <c r="AC855" s="34"/>
      <c r="AD855" s="34"/>
      <c r="AE855" s="34"/>
      <c r="AK855" s="297"/>
      <c r="AN855" s="34"/>
    </row>
    <row r="856" spans="1:40" ht="15.75" customHeight="1">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Y856" s="36"/>
      <c r="Z856" s="34"/>
      <c r="AA856" s="224"/>
      <c r="AB856" s="34"/>
      <c r="AC856" s="34"/>
      <c r="AD856" s="34"/>
      <c r="AE856" s="34"/>
      <c r="AK856" s="297"/>
      <c r="AN856" s="34"/>
    </row>
    <row r="857" spans="1:40" ht="15.75" customHeight="1">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Y857" s="36"/>
      <c r="Z857" s="34"/>
      <c r="AA857" s="224"/>
      <c r="AB857" s="34"/>
      <c r="AC857" s="34"/>
      <c r="AD857" s="34"/>
      <c r="AE857" s="34"/>
      <c r="AK857" s="297"/>
      <c r="AN857" s="34"/>
    </row>
    <row r="858" spans="1:40" ht="15.75" customHeight="1">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Y858" s="36"/>
      <c r="Z858" s="34"/>
      <c r="AA858" s="224"/>
      <c r="AB858" s="34"/>
      <c r="AC858" s="34"/>
      <c r="AD858" s="34"/>
      <c r="AE858" s="34"/>
      <c r="AK858" s="297"/>
      <c r="AN858" s="34"/>
    </row>
    <row r="859" spans="1:40" ht="15.75" customHeight="1">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Y859" s="36"/>
      <c r="Z859" s="34"/>
      <c r="AA859" s="224"/>
      <c r="AB859" s="34"/>
      <c r="AC859" s="34"/>
      <c r="AD859" s="34"/>
      <c r="AE859" s="34"/>
      <c r="AK859" s="297"/>
      <c r="AN859" s="34"/>
    </row>
    <row r="860" spans="1:40" ht="15.75" customHeight="1">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Y860" s="36"/>
      <c r="Z860" s="34"/>
      <c r="AA860" s="224"/>
      <c r="AB860" s="34"/>
      <c r="AC860" s="34"/>
      <c r="AD860" s="34"/>
      <c r="AE860" s="34"/>
      <c r="AK860" s="297"/>
      <c r="AN860" s="34"/>
    </row>
    <row r="861" spans="1:40" ht="15.75" customHeight="1">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Y861" s="36"/>
      <c r="Z861" s="34"/>
      <c r="AA861" s="224"/>
      <c r="AB861" s="34"/>
      <c r="AC861" s="34"/>
      <c r="AD861" s="34"/>
      <c r="AE861" s="34"/>
      <c r="AK861" s="297"/>
      <c r="AN861" s="34"/>
    </row>
    <row r="862" spans="1:40" ht="15.75" customHeight="1">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Y862" s="36"/>
      <c r="Z862" s="34"/>
      <c r="AA862" s="224"/>
      <c r="AB862" s="34"/>
      <c r="AC862" s="34"/>
      <c r="AD862" s="34"/>
      <c r="AE862" s="34"/>
      <c r="AK862" s="297"/>
      <c r="AN862" s="34"/>
    </row>
    <row r="863" spans="1:40" ht="15.75" customHeight="1">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Y863" s="36"/>
      <c r="Z863" s="34"/>
      <c r="AA863" s="224"/>
      <c r="AB863" s="34"/>
      <c r="AC863" s="34"/>
      <c r="AD863" s="34"/>
      <c r="AE863" s="34"/>
      <c r="AK863" s="297"/>
      <c r="AN863" s="34"/>
    </row>
    <row r="864" spans="1:40" ht="15.75" customHeight="1">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Y864" s="36"/>
      <c r="Z864" s="34"/>
      <c r="AA864" s="224"/>
      <c r="AB864" s="34"/>
      <c r="AC864" s="34"/>
      <c r="AD864" s="34"/>
      <c r="AE864" s="34"/>
      <c r="AK864" s="297"/>
      <c r="AN864" s="34"/>
    </row>
    <row r="865" spans="1:40" ht="15.75" customHeight="1">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Y865" s="36"/>
      <c r="Z865" s="34"/>
      <c r="AA865" s="224"/>
      <c r="AB865" s="34"/>
      <c r="AC865" s="34"/>
      <c r="AD865" s="34"/>
      <c r="AE865" s="34"/>
      <c r="AK865" s="297"/>
      <c r="AN865" s="34"/>
    </row>
    <row r="866" spans="1:40" ht="15.75" customHeight="1">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Y866" s="36"/>
      <c r="Z866" s="34"/>
      <c r="AA866" s="224"/>
      <c r="AB866" s="34"/>
      <c r="AC866" s="34"/>
      <c r="AD866" s="34"/>
      <c r="AE866" s="34"/>
      <c r="AK866" s="297"/>
      <c r="AN866" s="34"/>
    </row>
    <row r="867" spans="1:40" ht="15.75" customHeight="1">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Y867" s="36"/>
      <c r="Z867" s="34"/>
      <c r="AA867" s="224"/>
      <c r="AB867" s="34"/>
      <c r="AC867" s="34"/>
      <c r="AD867" s="34"/>
      <c r="AE867" s="34"/>
      <c r="AK867" s="297"/>
      <c r="AN867" s="34"/>
    </row>
    <row r="868" spans="1:40" ht="15.75" customHeight="1">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Y868" s="36"/>
      <c r="Z868" s="34"/>
      <c r="AA868" s="224"/>
      <c r="AB868" s="34"/>
      <c r="AC868" s="34"/>
      <c r="AD868" s="34"/>
      <c r="AE868" s="34"/>
      <c r="AK868" s="297"/>
      <c r="AN868" s="34"/>
    </row>
    <row r="869" spans="1:40" ht="15.75" customHeight="1">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Y869" s="36"/>
      <c r="Z869" s="34"/>
      <c r="AA869" s="224"/>
      <c r="AB869" s="34"/>
      <c r="AC869" s="34"/>
      <c r="AD869" s="34"/>
      <c r="AE869" s="34"/>
      <c r="AK869" s="297"/>
      <c r="AN869" s="34"/>
    </row>
    <row r="870" spans="1:40" ht="15.75" customHeight="1">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Y870" s="36"/>
      <c r="Z870" s="34"/>
      <c r="AA870" s="224"/>
      <c r="AB870" s="34"/>
      <c r="AC870" s="34"/>
      <c r="AD870" s="34"/>
      <c r="AE870" s="34"/>
      <c r="AK870" s="297"/>
      <c r="AN870" s="34"/>
    </row>
    <row r="871" spans="1:40" ht="15.75" customHeight="1">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Y871" s="36"/>
      <c r="Z871" s="34"/>
      <c r="AA871" s="224"/>
      <c r="AB871" s="34"/>
      <c r="AC871" s="34"/>
      <c r="AD871" s="34"/>
      <c r="AE871" s="34"/>
      <c r="AK871" s="297"/>
      <c r="AN871" s="34"/>
    </row>
    <row r="872" spans="1:40" ht="15.75" customHeight="1">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Y872" s="36"/>
      <c r="Z872" s="34"/>
      <c r="AA872" s="224"/>
      <c r="AB872" s="34"/>
      <c r="AC872" s="34"/>
      <c r="AD872" s="34"/>
      <c r="AE872" s="34"/>
      <c r="AK872" s="297"/>
      <c r="AN872" s="34"/>
    </row>
    <row r="873" spans="1:40" ht="15.75" customHeight="1">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Y873" s="36"/>
      <c r="Z873" s="34"/>
      <c r="AA873" s="224"/>
      <c r="AB873" s="34"/>
      <c r="AC873" s="34"/>
      <c r="AD873" s="34"/>
      <c r="AE873" s="34"/>
      <c r="AK873" s="297"/>
      <c r="AN873" s="34"/>
    </row>
    <row r="874" spans="1:40" ht="15.75" customHeight="1">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Y874" s="36"/>
      <c r="Z874" s="34"/>
      <c r="AA874" s="224"/>
      <c r="AB874" s="34"/>
      <c r="AC874" s="34"/>
      <c r="AD874" s="34"/>
      <c r="AE874" s="34"/>
      <c r="AK874" s="297"/>
      <c r="AN874" s="34"/>
    </row>
    <row r="875" spans="1:40" ht="15.75" customHeight="1">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Y875" s="36"/>
      <c r="Z875" s="34"/>
      <c r="AA875" s="224"/>
      <c r="AB875" s="34"/>
      <c r="AC875" s="34"/>
      <c r="AD875" s="34"/>
      <c r="AE875" s="34"/>
      <c r="AK875" s="297"/>
      <c r="AN875" s="34"/>
    </row>
    <row r="876" spans="1:40" ht="15.75" customHeight="1">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Y876" s="36"/>
      <c r="Z876" s="34"/>
      <c r="AA876" s="224"/>
      <c r="AB876" s="34"/>
      <c r="AC876" s="34"/>
      <c r="AD876" s="34"/>
      <c r="AE876" s="34"/>
      <c r="AK876" s="297"/>
      <c r="AN876" s="34"/>
    </row>
    <row r="877" spans="1:40" ht="15.75" customHeight="1">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Y877" s="36"/>
      <c r="Z877" s="34"/>
      <c r="AA877" s="224"/>
      <c r="AB877" s="34"/>
      <c r="AC877" s="34"/>
      <c r="AD877" s="34"/>
      <c r="AE877" s="34"/>
      <c r="AK877" s="297"/>
      <c r="AN877" s="34"/>
    </row>
    <row r="878" spans="1:40" ht="15.75" customHeight="1">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Y878" s="36"/>
      <c r="Z878" s="34"/>
      <c r="AA878" s="224"/>
      <c r="AB878" s="34"/>
      <c r="AC878" s="34"/>
      <c r="AD878" s="34"/>
      <c r="AE878" s="34"/>
      <c r="AK878" s="297"/>
      <c r="AN878" s="34"/>
    </row>
    <row r="879" spans="1:40" ht="15.75" customHeight="1">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Y879" s="36"/>
      <c r="Z879" s="34"/>
      <c r="AA879" s="224"/>
      <c r="AB879" s="34"/>
      <c r="AC879" s="34"/>
      <c r="AD879" s="34"/>
      <c r="AE879" s="34"/>
      <c r="AK879" s="297"/>
      <c r="AN879" s="34"/>
    </row>
    <row r="880" spans="1:40" ht="15.75" customHeight="1">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Y880" s="36"/>
      <c r="Z880" s="34"/>
      <c r="AA880" s="224"/>
      <c r="AB880" s="34"/>
      <c r="AC880" s="34"/>
      <c r="AD880" s="34"/>
      <c r="AE880" s="34"/>
      <c r="AK880" s="297"/>
      <c r="AN880" s="34"/>
    </row>
    <row r="881" spans="1:40" ht="15.75" customHeight="1">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Y881" s="36"/>
      <c r="Z881" s="34"/>
      <c r="AA881" s="224"/>
      <c r="AB881" s="34"/>
      <c r="AC881" s="34"/>
      <c r="AD881" s="34"/>
      <c r="AE881" s="34"/>
      <c r="AK881" s="297"/>
      <c r="AN881" s="34"/>
    </row>
    <row r="882" spans="1:40" ht="15.75" customHeight="1">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Y882" s="36"/>
      <c r="Z882" s="34"/>
      <c r="AA882" s="224"/>
      <c r="AB882" s="34"/>
      <c r="AC882" s="34"/>
      <c r="AD882" s="34"/>
      <c r="AE882" s="34"/>
      <c r="AK882" s="297"/>
      <c r="AN882" s="34"/>
    </row>
    <row r="883" spans="1:40" ht="15.75" customHeight="1">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Y883" s="36"/>
      <c r="Z883" s="34"/>
      <c r="AA883" s="224"/>
      <c r="AB883" s="34"/>
      <c r="AC883" s="34"/>
      <c r="AD883" s="34"/>
      <c r="AE883" s="34"/>
      <c r="AK883" s="297"/>
      <c r="AN883" s="34"/>
    </row>
    <row r="884" spans="1:40" ht="15.75" customHeight="1">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Y884" s="36"/>
      <c r="Z884" s="34"/>
      <c r="AA884" s="224"/>
      <c r="AB884" s="34"/>
      <c r="AC884" s="34"/>
      <c r="AD884" s="34"/>
      <c r="AE884" s="34"/>
      <c r="AK884" s="297"/>
      <c r="AN884" s="34"/>
    </row>
    <row r="885" spans="1:40" ht="15.75" customHeight="1">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Y885" s="36"/>
      <c r="Z885" s="34"/>
      <c r="AA885" s="224"/>
      <c r="AB885" s="34"/>
      <c r="AC885" s="34"/>
      <c r="AD885" s="34"/>
      <c r="AE885" s="34"/>
      <c r="AK885" s="297"/>
      <c r="AN885" s="34"/>
    </row>
    <row r="886" spans="1:40" ht="15.75" customHeight="1">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Y886" s="36"/>
      <c r="Z886" s="34"/>
      <c r="AA886" s="224"/>
      <c r="AB886" s="34"/>
      <c r="AC886" s="34"/>
      <c r="AD886" s="34"/>
      <c r="AE886" s="34"/>
      <c r="AK886" s="297"/>
      <c r="AN886" s="34"/>
    </row>
    <row r="887" spans="1:40" ht="15.75" customHeight="1">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Y887" s="36"/>
      <c r="Z887" s="34"/>
      <c r="AA887" s="224"/>
      <c r="AB887" s="34"/>
      <c r="AC887" s="34"/>
      <c r="AD887" s="34"/>
      <c r="AE887" s="34"/>
      <c r="AK887" s="297"/>
      <c r="AN887" s="34"/>
    </row>
    <row r="888" spans="1:40" ht="15.75" customHeight="1">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Y888" s="36"/>
      <c r="Z888" s="34"/>
      <c r="AA888" s="224"/>
      <c r="AB888" s="34"/>
      <c r="AC888" s="34"/>
      <c r="AD888" s="34"/>
      <c r="AE888" s="34"/>
      <c r="AK888" s="297"/>
      <c r="AN888" s="34"/>
    </row>
    <row r="889" spans="1:40" ht="15.75" customHeight="1">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Y889" s="36"/>
      <c r="Z889" s="34"/>
      <c r="AA889" s="224"/>
      <c r="AB889" s="34"/>
      <c r="AC889" s="34"/>
      <c r="AD889" s="34"/>
      <c r="AE889" s="34"/>
      <c r="AK889" s="297"/>
      <c r="AN889" s="34"/>
    </row>
    <row r="890" spans="1:40" ht="15.75" customHeight="1">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Y890" s="36"/>
      <c r="Z890" s="34"/>
      <c r="AA890" s="224"/>
      <c r="AB890" s="34"/>
      <c r="AC890" s="34"/>
      <c r="AD890" s="34"/>
      <c r="AE890" s="34"/>
      <c r="AK890" s="297"/>
      <c r="AN890" s="34"/>
    </row>
    <row r="891" spans="1:40" ht="15.75" customHeight="1">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Y891" s="36"/>
      <c r="Z891" s="34"/>
      <c r="AA891" s="224"/>
      <c r="AB891" s="34"/>
      <c r="AC891" s="34"/>
      <c r="AD891" s="34"/>
      <c r="AE891" s="34"/>
      <c r="AK891" s="297"/>
      <c r="AN891" s="34"/>
    </row>
    <row r="892" spans="1:40" ht="15.75" customHeight="1">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Y892" s="36"/>
      <c r="Z892" s="34"/>
      <c r="AA892" s="224"/>
      <c r="AB892" s="34"/>
      <c r="AC892" s="34"/>
      <c r="AD892" s="34"/>
      <c r="AE892" s="34"/>
      <c r="AK892" s="297"/>
      <c r="AN892" s="34"/>
    </row>
    <row r="893" spans="1:40" ht="15.75" customHeight="1">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Y893" s="36"/>
      <c r="Z893" s="34"/>
      <c r="AA893" s="224"/>
      <c r="AB893" s="34"/>
      <c r="AC893" s="34"/>
      <c r="AD893" s="34"/>
      <c r="AE893" s="34"/>
      <c r="AK893" s="297"/>
      <c r="AN893" s="34"/>
    </row>
    <row r="894" spans="1:40" ht="15.75" customHeight="1">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Y894" s="36"/>
      <c r="Z894" s="34"/>
      <c r="AA894" s="224"/>
      <c r="AB894" s="34"/>
      <c r="AC894" s="34"/>
      <c r="AD894" s="34"/>
      <c r="AE894" s="34"/>
      <c r="AK894" s="297"/>
      <c r="AN894" s="34"/>
    </row>
    <row r="895" spans="1:40" ht="15.75" customHeight="1">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Y895" s="36"/>
      <c r="Z895" s="34"/>
      <c r="AA895" s="224"/>
      <c r="AB895" s="34"/>
      <c r="AC895" s="34"/>
      <c r="AD895" s="34"/>
      <c r="AE895" s="34"/>
      <c r="AK895" s="297"/>
      <c r="AN895" s="34"/>
    </row>
    <row r="896" spans="1:40" ht="15.75" customHeight="1">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Y896" s="36"/>
      <c r="Z896" s="34"/>
      <c r="AA896" s="224"/>
      <c r="AB896" s="34"/>
      <c r="AC896" s="34"/>
      <c r="AD896" s="34"/>
      <c r="AE896" s="34"/>
      <c r="AK896" s="297"/>
      <c r="AN896" s="34"/>
    </row>
    <row r="897" spans="1:40" ht="15.75" customHeight="1">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Y897" s="36"/>
      <c r="Z897" s="34"/>
      <c r="AA897" s="224"/>
      <c r="AB897" s="34"/>
      <c r="AC897" s="34"/>
      <c r="AD897" s="34"/>
      <c r="AE897" s="34"/>
      <c r="AK897" s="297"/>
      <c r="AN897" s="34"/>
    </row>
    <row r="898" spans="1:40" ht="15.75" customHeight="1">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Y898" s="36"/>
      <c r="Z898" s="34"/>
      <c r="AA898" s="224"/>
      <c r="AB898" s="34"/>
      <c r="AC898" s="34"/>
      <c r="AD898" s="34"/>
      <c r="AE898" s="34"/>
      <c r="AK898" s="297"/>
      <c r="AN898" s="34"/>
    </row>
    <row r="899" spans="1:40" ht="15.75" customHeight="1">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Y899" s="36"/>
      <c r="Z899" s="34"/>
      <c r="AA899" s="224"/>
      <c r="AB899" s="34"/>
      <c r="AC899" s="34"/>
      <c r="AD899" s="34"/>
      <c r="AE899" s="34"/>
      <c r="AK899" s="297"/>
      <c r="AN899" s="34"/>
    </row>
    <row r="900" spans="1:40" ht="15.75" customHeight="1">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Y900" s="36"/>
      <c r="Z900" s="34"/>
      <c r="AA900" s="224"/>
      <c r="AB900" s="34"/>
      <c r="AC900" s="34"/>
      <c r="AD900" s="34"/>
      <c r="AE900" s="34"/>
      <c r="AK900" s="297"/>
      <c r="AN900" s="34"/>
    </row>
    <row r="901" spans="1:40" ht="15.75" customHeight="1">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Y901" s="36"/>
      <c r="Z901" s="34"/>
      <c r="AA901" s="224"/>
      <c r="AB901" s="34"/>
      <c r="AC901" s="34"/>
      <c r="AD901" s="34"/>
      <c r="AE901" s="34"/>
      <c r="AK901" s="297"/>
      <c r="AN901" s="34"/>
    </row>
    <row r="902" spans="1:40" ht="15.75" customHeight="1">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Y902" s="36"/>
      <c r="Z902" s="34"/>
      <c r="AA902" s="224"/>
      <c r="AB902" s="34"/>
      <c r="AC902" s="34"/>
      <c r="AD902" s="34"/>
      <c r="AE902" s="34"/>
      <c r="AK902" s="297"/>
      <c r="AN902" s="34"/>
    </row>
    <row r="903" spans="1:40" ht="15.75" customHeight="1">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Y903" s="36"/>
      <c r="Z903" s="34"/>
      <c r="AA903" s="224"/>
      <c r="AB903" s="34"/>
      <c r="AC903" s="34"/>
      <c r="AD903" s="34"/>
      <c r="AE903" s="34"/>
      <c r="AK903" s="297"/>
      <c r="AN903" s="34"/>
    </row>
    <row r="904" spans="1:40" ht="15.75" customHeight="1">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Y904" s="36"/>
      <c r="Z904" s="34"/>
      <c r="AA904" s="224"/>
      <c r="AB904" s="34"/>
      <c r="AC904" s="34"/>
      <c r="AD904" s="34"/>
      <c r="AE904" s="34"/>
      <c r="AK904" s="297"/>
      <c r="AN904" s="34"/>
    </row>
    <row r="905" spans="1:40" ht="15.75" customHeight="1">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Y905" s="36"/>
      <c r="Z905" s="34"/>
      <c r="AA905" s="224"/>
      <c r="AB905" s="34"/>
      <c r="AC905" s="34"/>
      <c r="AD905" s="34"/>
      <c r="AE905" s="34"/>
      <c r="AK905" s="297"/>
      <c r="AN905" s="34"/>
    </row>
    <row r="906" spans="1:40" ht="15.75" customHeight="1">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Y906" s="36"/>
      <c r="Z906" s="34"/>
      <c r="AA906" s="224"/>
      <c r="AB906" s="34"/>
      <c r="AC906" s="34"/>
      <c r="AD906" s="34"/>
      <c r="AE906" s="34"/>
      <c r="AK906" s="297"/>
      <c r="AN906" s="34"/>
    </row>
    <row r="907" spans="1:40" ht="15.75" customHeight="1">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Y907" s="36"/>
      <c r="Z907" s="34"/>
      <c r="AA907" s="224"/>
      <c r="AB907" s="34"/>
      <c r="AC907" s="34"/>
      <c r="AD907" s="34"/>
      <c r="AE907" s="34"/>
      <c r="AK907" s="297"/>
      <c r="AN907" s="34"/>
    </row>
    <row r="908" spans="1:40" ht="15.75" customHeight="1">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Y908" s="36"/>
      <c r="Z908" s="34"/>
      <c r="AA908" s="224"/>
      <c r="AB908" s="34"/>
      <c r="AC908" s="34"/>
      <c r="AD908" s="34"/>
      <c r="AE908" s="34"/>
      <c r="AK908" s="297"/>
      <c r="AN908" s="34"/>
    </row>
    <row r="909" spans="1:40" ht="15.75" customHeight="1">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Y909" s="36"/>
      <c r="Z909" s="34"/>
      <c r="AA909" s="224"/>
      <c r="AB909" s="34"/>
      <c r="AC909" s="34"/>
      <c r="AD909" s="34"/>
      <c r="AE909" s="34"/>
      <c r="AK909" s="297"/>
      <c r="AN909" s="34"/>
    </row>
    <row r="910" spans="1:40" ht="15.75" customHeight="1">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Y910" s="36"/>
      <c r="Z910" s="34"/>
      <c r="AA910" s="224"/>
      <c r="AB910" s="34"/>
      <c r="AC910" s="34"/>
      <c r="AD910" s="34"/>
      <c r="AE910" s="34"/>
      <c r="AK910" s="297"/>
      <c r="AN910" s="34"/>
    </row>
    <row r="911" spans="1:40" ht="15.75" customHeight="1">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Y911" s="36"/>
      <c r="Z911" s="34"/>
      <c r="AA911" s="224"/>
      <c r="AB911" s="34"/>
      <c r="AC911" s="34"/>
      <c r="AD911" s="34"/>
      <c r="AE911" s="34"/>
      <c r="AK911" s="297"/>
      <c r="AN911" s="34"/>
    </row>
    <row r="912" spans="1:40" ht="15.75" customHeight="1">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Y912" s="36"/>
      <c r="Z912" s="34"/>
      <c r="AA912" s="224"/>
      <c r="AB912" s="34"/>
      <c r="AC912" s="34"/>
      <c r="AD912" s="34"/>
      <c r="AE912" s="34"/>
      <c r="AK912" s="297"/>
      <c r="AN912" s="34"/>
    </row>
    <row r="913" spans="1:40" ht="15.75" customHeight="1">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Y913" s="36"/>
      <c r="Z913" s="34"/>
      <c r="AA913" s="224"/>
      <c r="AB913" s="34"/>
      <c r="AC913" s="34"/>
      <c r="AD913" s="34"/>
      <c r="AE913" s="34"/>
      <c r="AK913" s="297"/>
      <c r="AN913" s="34"/>
    </row>
    <row r="914" spans="1:40" ht="15.75" customHeight="1">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Y914" s="36"/>
      <c r="Z914" s="34"/>
      <c r="AA914" s="224"/>
      <c r="AB914" s="34"/>
      <c r="AC914" s="34"/>
      <c r="AD914" s="34"/>
      <c r="AE914" s="34"/>
      <c r="AK914" s="297"/>
      <c r="AN914" s="34"/>
    </row>
    <row r="915" spans="1:40" ht="15.75" customHeight="1">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Y915" s="36"/>
      <c r="Z915" s="34"/>
      <c r="AA915" s="224"/>
      <c r="AB915" s="34"/>
      <c r="AC915" s="34"/>
      <c r="AD915" s="34"/>
      <c r="AE915" s="34"/>
      <c r="AK915" s="297"/>
      <c r="AN915" s="34"/>
    </row>
    <row r="916" spans="1:40" ht="15.75" customHeight="1">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Y916" s="36"/>
      <c r="Z916" s="34"/>
      <c r="AA916" s="224"/>
      <c r="AB916" s="34"/>
      <c r="AC916" s="34"/>
      <c r="AD916" s="34"/>
      <c r="AE916" s="34"/>
      <c r="AK916" s="297"/>
      <c r="AN916" s="34"/>
    </row>
    <row r="917" spans="1:40" ht="15.75" customHeight="1">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Y917" s="36"/>
      <c r="Z917" s="34"/>
      <c r="AA917" s="224"/>
      <c r="AB917" s="34"/>
      <c r="AC917" s="34"/>
      <c r="AD917" s="34"/>
      <c r="AE917" s="34"/>
      <c r="AK917" s="297"/>
      <c r="AN917" s="34"/>
    </row>
    <row r="918" spans="1:40" ht="15.75" customHeight="1">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Y918" s="36"/>
      <c r="Z918" s="34"/>
      <c r="AA918" s="224"/>
      <c r="AB918" s="34"/>
      <c r="AC918" s="34"/>
      <c r="AD918" s="34"/>
      <c r="AE918" s="34"/>
      <c r="AK918" s="297"/>
      <c r="AN918" s="34"/>
    </row>
    <row r="919" spans="1:40" ht="15.75" customHeight="1">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Y919" s="36"/>
      <c r="Z919" s="34"/>
      <c r="AA919" s="224"/>
      <c r="AB919" s="34"/>
      <c r="AC919" s="34"/>
      <c r="AD919" s="34"/>
      <c r="AE919" s="34"/>
      <c r="AK919" s="297"/>
      <c r="AN919" s="34"/>
    </row>
    <row r="920" spans="1:40" ht="15.75" customHeight="1">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Y920" s="36"/>
      <c r="Z920" s="34"/>
      <c r="AA920" s="224"/>
      <c r="AB920" s="34"/>
      <c r="AC920" s="34"/>
      <c r="AD920" s="34"/>
      <c r="AE920" s="34"/>
      <c r="AK920" s="297"/>
      <c r="AN920" s="34"/>
    </row>
    <row r="921" spans="1:40" ht="15.75" customHeight="1">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Y921" s="36"/>
      <c r="Z921" s="34"/>
      <c r="AA921" s="224"/>
      <c r="AB921" s="34"/>
      <c r="AC921" s="34"/>
      <c r="AD921" s="34"/>
      <c r="AE921" s="34"/>
      <c r="AK921" s="297"/>
      <c r="AN921" s="34"/>
    </row>
    <row r="922" spans="1:40" ht="15.75" customHeight="1">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Y922" s="36"/>
      <c r="Z922" s="34"/>
      <c r="AA922" s="224"/>
      <c r="AB922" s="34"/>
      <c r="AC922" s="34"/>
      <c r="AD922" s="34"/>
      <c r="AE922" s="34"/>
      <c r="AK922" s="297"/>
      <c r="AN922" s="34"/>
    </row>
    <row r="923" spans="1:40" ht="15.75" customHeight="1">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Y923" s="36"/>
      <c r="Z923" s="34"/>
      <c r="AA923" s="224"/>
      <c r="AB923" s="34"/>
      <c r="AC923" s="34"/>
      <c r="AD923" s="34"/>
      <c r="AE923" s="34"/>
      <c r="AK923" s="297"/>
      <c r="AN923" s="34"/>
    </row>
    <row r="924" spans="1:40" ht="15.75" customHeight="1">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Y924" s="36"/>
      <c r="Z924" s="34"/>
      <c r="AA924" s="224"/>
      <c r="AB924" s="34"/>
      <c r="AC924" s="34"/>
      <c r="AD924" s="34"/>
      <c r="AE924" s="34"/>
      <c r="AK924" s="297"/>
      <c r="AN924" s="34"/>
    </row>
    <row r="925" spans="1:40" ht="15.75" customHeight="1">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Y925" s="36"/>
      <c r="Z925" s="34"/>
      <c r="AA925" s="224"/>
      <c r="AB925" s="34"/>
      <c r="AC925" s="34"/>
      <c r="AD925" s="34"/>
      <c r="AE925" s="34"/>
      <c r="AK925" s="297"/>
      <c r="AN925" s="34"/>
    </row>
    <row r="926" spans="1:40" ht="15.75" customHeight="1">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Y926" s="36"/>
      <c r="Z926" s="34"/>
      <c r="AA926" s="224"/>
      <c r="AB926" s="34"/>
      <c r="AC926" s="34"/>
      <c r="AD926" s="34"/>
      <c r="AE926" s="34"/>
      <c r="AK926" s="297"/>
      <c r="AN926" s="34"/>
    </row>
    <row r="927" spans="1:40" ht="15.75" customHeight="1">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Y927" s="36"/>
      <c r="Z927" s="34"/>
      <c r="AA927" s="224"/>
      <c r="AB927" s="34"/>
      <c r="AC927" s="34"/>
      <c r="AD927" s="34"/>
      <c r="AE927" s="34"/>
      <c r="AK927" s="297"/>
      <c r="AN927" s="34"/>
    </row>
    <row r="928" spans="1:40" ht="15.75" customHeight="1">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Y928" s="36"/>
      <c r="Z928" s="34"/>
      <c r="AA928" s="224"/>
      <c r="AB928" s="34"/>
      <c r="AC928" s="34"/>
      <c r="AD928" s="34"/>
      <c r="AE928" s="34"/>
      <c r="AK928" s="297"/>
      <c r="AN928" s="34"/>
    </row>
    <row r="929" spans="1:40" ht="15.75" customHeight="1">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Y929" s="36"/>
      <c r="Z929" s="34"/>
      <c r="AA929" s="224"/>
      <c r="AB929" s="34"/>
      <c r="AC929" s="34"/>
      <c r="AD929" s="34"/>
      <c r="AE929" s="34"/>
      <c r="AK929" s="297"/>
      <c r="AN929" s="34"/>
    </row>
    <row r="930" spans="1:40" ht="15.75" customHeight="1">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Y930" s="36"/>
      <c r="Z930" s="34"/>
      <c r="AA930" s="224"/>
      <c r="AB930" s="34"/>
      <c r="AC930" s="34"/>
      <c r="AD930" s="34"/>
      <c r="AE930" s="34"/>
      <c r="AK930" s="297"/>
      <c r="AN930" s="34"/>
    </row>
    <row r="931" spans="1:40" ht="15.75" customHeight="1">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Y931" s="36"/>
      <c r="Z931" s="34"/>
      <c r="AA931" s="224"/>
      <c r="AB931" s="34"/>
      <c r="AC931" s="34"/>
      <c r="AD931" s="34"/>
      <c r="AE931" s="34"/>
      <c r="AK931" s="297"/>
      <c r="AN931" s="34"/>
    </row>
    <row r="932" spans="1:40" ht="15.75" customHeight="1">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Y932" s="36"/>
      <c r="Z932" s="34"/>
      <c r="AA932" s="224"/>
      <c r="AB932" s="34"/>
      <c r="AC932" s="34"/>
      <c r="AD932" s="34"/>
      <c r="AE932" s="34"/>
      <c r="AK932" s="297"/>
      <c r="AN932" s="34"/>
    </row>
    <row r="933" spans="1:40" ht="15.75" customHeight="1">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Y933" s="36"/>
      <c r="Z933" s="34"/>
      <c r="AA933" s="224"/>
      <c r="AB933" s="34"/>
      <c r="AC933" s="34"/>
      <c r="AD933" s="34"/>
      <c r="AE933" s="34"/>
      <c r="AK933" s="297"/>
      <c r="AN933" s="34"/>
    </row>
    <row r="934" spans="1:40" ht="15.75" customHeight="1">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Y934" s="36"/>
      <c r="Z934" s="34"/>
      <c r="AA934" s="224"/>
      <c r="AB934" s="34"/>
      <c r="AC934" s="34"/>
      <c r="AD934" s="34"/>
      <c r="AE934" s="34"/>
      <c r="AK934" s="297"/>
      <c r="AN934" s="34"/>
    </row>
    <row r="935" spans="1:40" ht="15.75" customHeight="1">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Y935" s="36"/>
      <c r="Z935" s="34"/>
      <c r="AA935" s="224"/>
      <c r="AB935" s="34"/>
      <c r="AC935" s="34"/>
      <c r="AD935" s="34"/>
      <c r="AE935" s="34"/>
      <c r="AK935" s="297"/>
      <c r="AN935" s="34"/>
    </row>
    <row r="936" spans="1:40" ht="15.75" customHeight="1">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Y936" s="36"/>
      <c r="Z936" s="34"/>
      <c r="AA936" s="224"/>
      <c r="AB936" s="34"/>
      <c r="AC936" s="34"/>
      <c r="AD936" s="34"/>
      <c r="AE936" s="34"/>
      <c r="AK936" s="297"/>
      <c r="AN936" s="34"/>
    </row>
    <row r="937" spans="1:40" ht="15.75" customHeight="1">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Y937" s="36"/>
      <c r="Z937" s="34"/>
      <c r="AA937" s="224"/>
      <c r="AB937" s="34"/>
      <c r="AC937" s="34"/>
      <c r="AD937" s="34"/>
      <c r="AE937" s="34"/>
      <c r="AK937" s="297"/>
      <c r="AN937" s="34"/>
    </row>
    <row r="938" spans="1:40" ht="15.75" customHeight="1">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Y938" s="36"/>
      <c r="Z938" s="34"/>
      <c r="AA938" s="224"/>
      <c r="AB938" s="34"/>
      <c r="AC938" s="34"/>
      <c r="AD938" s="34"/>
      <c r="AE938" s="34"/>
      <c r="AK938" s="297"/>
      <c r="AN938" s="34"/>
    </row>
    <row r="939" spans="1:40" ht="15.75" customHeight="1">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Y939" s="36"/>
      <c r="Z939" s="34"/>
      <c r="AA939" s="224"/>
      <c r="AB939" s="34"/>
      <c r="AC939" s="34"/>
      <c r="AD939" s="34"/>
      <c r="AE939" s="34"/>
      <c r="AK939" s="297"/>
      <c r="AN939" s="34"/>
    </row>
    <row r="940" spans="1:40" ht="15.75" customHeight="1">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Y940" s="36"/>
      <c r="Z940" s="34"/>
      <c r="AA940" s="224"/>
      <c r="AB940" s="34"/>
      <c r="AC940" s="34"/>
      <c r="AD940" s="34"/>
      <c r="AE940" s="34"/>
      <c r="AK940" s="297"/>
      <c r="AN940" s="34"/>
    </row>
    <row r="941" spans="1:40" ht="15.75" customHeight="1">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Y941" s="36"/>
      <c r="Z941" s="34"/>
      <c r="AA941" s="224"/>
      <c r="AB941" s="34"/>
      <c r="AC941" s="34"/>
      <c r="AD941" s="34"/>
      <c r="AE941" s="34"/>
      <c r="AK941" s="297"/>
      <c r="AN941" s="34"/>
    </row>
    <row r="942" spans="1:40" ht="15.75" customHeight="1">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Y942" s="36"/>
      <c r="Z942" s="34"/>
      <c r="AA942" s="224"/>
      <c r="AB942" s="34"/>
      <c r="AC942" s="34"/>
      <c r="AD942" s="34"/>
      <c r="AE942" s="34"/>
      <c r="AK942" s="297"/>
      <c r="AN942" s="34"/>
    </row>
    <row r="943" spans="1:40" ht="15.75" customHeight="1">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Y943" s="36"/>
      <c r="Z943" s="34"/>
      <c r="AA943" s="224"/>
      <c r="AB943" s="34"/>
      <c r="AC943" s="34"/>
      <c r="AD943" s="34"/>
      <c r="AE943" s="34"/>
      <c r="AK943" s="297"/>
      <c r="AN943" s="34"/>
    </row>
    <row r="944" spans="1:40" ht="15.75" customHeight="1">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Y944" s="36"/>
      <c r="Z944" s="34"/>
      <c r="AA944" s="224"/>
      <c r="AB944" s="34"/>
      <c r="AC944" s="34"/>
      <c r="AD944" s="34"/>
      <c r="AE944" s="34"/>
      <c r="AK944" s="297"/>
      <c r="AN944" s="34"/>
    </row>
    <row r="945" spans="1:40" ht="15.75" customHeight="1">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Y945" s="36"/>
      <c r="Z945" s="34"/>
      <c r="AA945" s="224"/>
      <c r="AB945" s="34"/>
      <c r="AC945" s="34"/>
      <c r="AD945" s="34"/>
      <c r="AE945" s="34"/>
      <c r="AK945" s="297"/>
      <c r="AN945" s="34"/>
    </row>
    <row r="946" spans="1:40" ht="15.75" customHeight="1">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Y946" s="36"/>
      <c r="Z946" s="34"/>
      <c r="AA946" s="224"/>
      <c r="AB946" s="34"/>
      <c r="AC946" s="34"/>
      <c r="AD946" s="34"/>
      <c r="AE946" s="34"/>
      <c r="AK946" s="297"/>
      <c r="AN946" s="34"/>
    </row>
    <row r="947" spans="1:40" ht="15.75" customHeight="1">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Y947" s="36"/>
      <c r="Z947" s="34"/>
      <c r="AA947" s="224"/>
      <c r="AB947" s="34"/>
      <c r="AC947" s="34"/>
      <c r="AD947" s="34"/>
      <c r="AE947" s="34"/>
      <c r="AK947" s="297"/>
      <c r="AN947" s="34"/>
    </row>
    <row r="948" spans="1:40" ht="15.75" customHeight="1">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Y948" s="36"/>
      <c r="Z948" s="34"/>
      <c r="AA948" s="224"/>
      <c r="AB948" s="34"/>
      <c r="AC948" s="34"/>
      <c r="AD948" s="34"/>
      <c r="AE948" s="34"/>
      <c r="AK948" s="297"/>
      <c r="AN948" s="34"/>
    </row>
    <row r="949" spans="1:40" ht="15.75" customHeight="1">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Y949" s="36"/>
      <c r="Z949" s="34"/>
      <c r="AA949" s="224"/>
      <c r="AB949" s="34"/>
      <c r="AC949" s="34"/>
      <c r="AD949" s="34"/>
      <c r="AE949" s="34"/>
      <c r="AK949" s="297"/>
      <c r="AN949" s="34"/>
    </row>
    <row r="950" spans="1:40" ht="15.75" customHeight="1">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Y950" s="36"/>
      <c r="Z950" s="34"/>
      <c r="AA950" s="224"/>
      <c r="AB950" s="34"/>
      <c r="AC950" s="34"/>
      <c r="AD950" s="34"/>
      <c r="AE950" s="34"/>
      <c r="AK950" s="297"/>
      <c r="AN950" s="34"/>
    </row>
    <row r="951" spans="1:40" ht="15.75" customHeight="1">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Y951" s="36"/>
      <c r="Z951" s="34"/>
      <c r="AA951" s="224"/>
      <c r="AB951" s="34"/>
      <c r="AC951" s="34"/>
      <c r="AD951" s="34"/>
      <c r="AE951" s="34"/>
      <c r="AK951" s="297"/>
      <c r="AN951" s="34"/>
    </row>
    <row r="952" spans="1:40" ht="15.75" customHeight="1">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Y952" s="36"/>
      <c r="Z952" s="34"/>
      <c r="AA952" s="224"/>
      <c r="AB952" s="34"/>
      <c r="AC952" s="34"/>
      <c r="AD952" s="34"/>
      <c r="AE952" s="34"/>
      <c r="AK952" s="297"/>
      <c r="AN952" s="34"/>
    </row>
    <row r="953" spans="1:40" ht="15.75" customHeight="1">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Y953" s="36"/>
      <c r="Z953" s="34"/>
      <c r="AA953" s="224"/>
      <c r="AB953" s="34"/>
      <c r="AC953" s="34"/>
      <c r="AD953" s="34"/>
      <c r="AE953" s="34"/>
      <c r="AK953" s="297"/>
      <c r="AN953" s="34"/>
    </row>
    <row r="954" spans="1:40" ht="15.75" customHeight="1">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Y954" s="36"/>
      <c r="Z954" s="34"/>
      <c r="AA954" s="224"/>
      <c r="AB954" s="34"/>
      <c r="AC954" s="34"/>
      <c r="AD954" s="34"/>
      <c r="AE954" s="34"/>
      <c r="AK954" s="297"/>
      <c r="AN954" s="34"/>
    </row>
    <row r="955" spans="1:40" ht="15.75" customHeight="1">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Y955" s="36"/>
      <c r="Z955" s="34"/>
      <c r="AA955" s="224"/>
      <c r="AB955" s="34"/>
      <c r="AC955" s="34"/>
      <c r="AD955" s="34"/>
      <c r="AE955" s="34"/>
      <c r="AK955" s="297"/>
      <c r="AN955" s="34"/>
    </row>
    <row r="956" spans="1:40" ht="15.75" customHeight="1">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Y956" s="36"/>
      <c r="Z956" s="34"/>
      <c r="AA956" s="224"/>
      <c r="AB956" s="34"/>
      <c r="AC956" s="34"/>
      <c r="AD956" s="34"/>
      <c r="AE956" s="34"/>
      <c r="AK956" s="297"/>
      <c r="AN956" s="34"/>
    </row>
    <row r="957" spans="1:40" ht="15.75" customHeight="1">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Y957" s="36"/>
      <c r="Z957" s="34"/>
      <c r="AA957" s="224"/>
      <c r="AB957" s="34"/>
      <c r="AC957" s="34"/>
      <c r="AD957" s="34"/>
      <c r="AE957" s="34"/>
      <c r="AK957" s="297"/>
      <c r="AN957" s="34"/>
    </row>
    <row r="958" spans="1:40" ht="15.75" customHeight="1">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Y958" s="36"/>
      <c r="Z958" s="34"/>
      <c r="AA958" s="224"/>
      <c r="AB958" s="34"/>
      <c r="AC958" s="34"/>
      <c r="AD958" s="34"/>
      <c r="AE958" s="34"/>
      <c r="AK958" s="297"/>
      <c r="AN958" s="34"/>
    </row>
    <row r="959" spans="1:40" ht="15.75" customHeight="1">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Y959" s="36"/>
      <c r="Z959" s="34"/>
      <c r="AA959" s="224"/>
      <c r="AB959" s="34"/>
      <c r="AC959" s="34"/>
      <c r="AD959" s="34"/>
      <c r="AE959" s="34"/>
      <c r="AK959" s="297"/>
      <c r="AN959" s="34"/>
    </row>
    <row r="960" spans="1:40" ht="15.75" customHeight="1">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Y960" s="36"/>
      <c r="Z960" s="34"/>
      <c r="AA960" s="224"/>
      <c r="AB960" s="34"/>
      <c r="AC960" s="34"/>
      <c r="AD960" s="34"/>
      <c r="AE960" s="34"/>
      <c r="AK960" s="297"/>
      <c r="AN960" s="34"/>
    </row>
    <row r="961" spans="1:40" ht="15.75" customHeight="1">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Y961" s="36"/>
      <c r="Z961" s="34"/>
      <c r="AA961" s="224"/>
      <c r="AB961" s="34"/>
      <c r="AC961" s="34"/>
      <c r="AD961" s="34"/>
      <c r="AE961" s="34"/>
      <c r="AK961" s="297"/>
      <c r="AN961" s="34"/>
    </row>
    <row r="962" spans="1:40" ht="15.75" customHeight="1">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Y962" s="36"/>
      <c r="Z962" s="34"/>
      <c r="AA962" s="224"/>
      <c r="AB962" s="34"/>
      <c r="AC962" s="34"/>
      <c r="AD962" s="34"/>
      <c r="AE962" s="34"/>
      <c r="AK962" s="297"/>
      <c r="AN962" s="34"/>
    </row>
    <row r="963" spans="1:40" ht="15.75" customHeight="1">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Y963" s="36"/>
      <c r="Z963" s="34"/>
      <c r="AA963" s="224"/>
      <c r="AB963" s="34"/>
      <c r="AC963" s="34"/>
      <c r="AD963" s="34"/>
      <c r="AE963" s="34"/>
      <c r="AK963" s="297"/>
      <c r="AN963" s="34"/>
    </row>
    <row r="964" spans="1:40" ht="15.75" customHeight="1">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Y964" s="36"/>
      <c r="Z964" s="34"/>
      <c r="AA964" s="224"/>
      <c r="AB964" s="34"/>
      <c r="AC964" s="34"/>
      <c r="AD964" s="34"/>
      <c r="AE964" s="34"/>
      <c r="AK964" s="297"/>
      <c r="AN964" s="34"/>
    </row>
    <row r="965" spans="1:40" ht="15.75" customHeight="1">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Y965" s="36"/>
      <c r="Z965" s="34"/>
      <c r="AA965" s="224"/>
      <c r="AB965" s="34"/>
      <c r="AC965" s="34"/>
      <c r="AD965" s="34"/>
      <c r="AE965" s="34"/>
      <c r="AK965" s="297"/>
      <c r="AN965" s="34"/>
    </row>
    <row r="966" spans="1:40" ht="15.75" customHeight="1">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Y966" s="36"/>
      <c r="Z966" s="34"/>
      <c r="AA966" s="224"/>
      <c r="AB966" s="34"/>
      <c r="AC966" s="34"/>
      <c r="AD966" s="34"/>
      <c r="AE966" s="34"/>
      <c r="AK966" s="297"/>
      <c r="AN966" s="34"/>
    </row>
    <row r="967" spans="1:40" ht="15.75" customHeight="1">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Y967" s="36"/>
      <c r="Z967" s="34"/>
      <c r="AA967" s="224"/>
      <c r="AB967" s="34"/>
      <c r="AC967" s="34"/>
      <c r="AD967" s="34"/>
      <c r="AE967" s="34"/>
      <c r="AK967" s="297"/>
      <c r="AN967" s="34"/>
    </row>
    <row r="968" spans="1:40" ht="15.75" customHeight="1">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Y968" s="36"/>
      <c r="Z968" s="34"/>
      <c r="AA968" s="224"/>
      <c r="AB968" s="34"/>
      <c r="AC968" s="34"/>
      <c r="AD968" s="34"/>
      <c r="AE968" s="34"/>
      <c r="AK968" s="297"/>
      <c r="AN968" s="34"/>
    </row>
    <row r="969" spans="1:40" ht="15.75" customHeight="1">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Y969" s="36"/>
      <c r="Z969" s="34"/>
      <c r="AA969" s="224"/>
      <c r="AB969" s="34"/>
      <c r="AC969" s="34"/>
      <c r="AD969" s="34"/>
      <c r="AE969" s="34"/>
      <c r="AK969" s="297"/>
      <c r="AN969" s="34"/>
    </row>
    <row r="970" spans="1:40" ht="15.75" customHeight="1">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Y970" s="36"/>
      <c r="Z970" s="34"/>
      <c r="AA970" s="224"/>
      <c r="AB970" s="34"/>
      <c r="AC970" s="34"/>
      <c r="AD970" s="34"/>
      <c r="AE970" s="34"/>
      <c r="AK970" s="297"/>
      <c r="AN970" s="34"/>
    </row>
    <row r="971" spans="1:40" ht="15.75" customHeight="1">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Y971" s="36"/>
      <c r="Z971" s="34"/>
      <c r="AA971" s="224"/>
      <c r="AB971" s="34"/>
      <c r="AC971" s="34"/>
      <c r="AD971" s="34"/>
      <c r="AE971" s="34"/>
      <c r="AK971" s="297"/>
      <c r="AN971" s="34"/>
    </row>
    <row r="972" spans="1:40" ht="15.75" customHeight="1">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Y972" s="36"/>
      <c r="Z972" s="34"/>
      <c r="AA972" s="224"/>
      <c r="AB972" s="34"/>
      <c r="AC972" s="34"/>
      <c r="AD972" s="34"/>
      <c r="AE972" s="34"/>
      <c r="AK972" s="297"/>
      <c r="AN972" s="34"/>
    </row>
    <row r="973" spans="1:40" ht="15.75" customHeight="1">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Y973" s="36"/>
      <c r="Z973" s="34"/>
      <c r="AA973" s="224"/>
      <c r="AB973" s="34"/>
      <c r="AC973" s="34"/>
      <c r="AD973" s="34"/>
      <c r="AE973" s="34"/>
      <c r="AK973" s="297"/>
      <c r="AN973" s="34"/>
    </row>
    <row r="974" spans="1:40" ht="15.75" customHeight="1">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Y974" s="36"/>
      <c r="Z974" s="34"/>
      <c r="AA974" s="224"/>
      <c r="AB974" s="34"/>
      <c r="AC974" s="34"/>
      <c r="AD974" s="34"/>
      <c r="AE974" s="34"/>
      <c r="AK974" s="297"/>
      <c r="AN974" s="34"/>
    </row>
    <row r="975" spans="1:40" ht="15.75" customHeight="1">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Y975" s="36"/>
      <c r="Z975" s="34"/>
      <c r="AA975" s="224"/>
      <c r="AB975" s="34"/>
      <c r="AC975" s="34"/>
      <c r="AD975" s="34"/>
      <c r="AE975" s="34"/>
      <c r="AK975" s="297"/>
      <c r="AN975" s="34"/>
    </row>
    <row r="976" spans="1:40" ht="15.75" customHeight="1">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Y976" s="36"/>
      <c r="Z976" s="34"/>
      <c r="AA976" s="224"/>
      <c r="AB976" s="34"/>
      <c r="AC976" s="34"/>
      <c r="AD976" s="34"/>
      <c r="AE976" s="34"/>
      <c r="AK976" s="297"/>
      <c r="AN976" s="34"/>
    </row>
    <row r="977" spans="1:40" ht="15.75" customHeight="1">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Y977" s="36"/>
      <c r="Z977" s="34"/>
      <c r="AA977" s="224"/>
      <c r="AB977" s="34"/>
      <c r="AC977" s="34"/>
      <c r="AD977" s="34"/>
      <c r="AE977" s="34"/>
      <c r="AK977" s="297"/>
      <c r="AN977" s="34"/>
    </row>
    <row r="978" spans="1:40" ht="15.75" customHeight="1">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Y978" s="36"/>
      <c r="Z978" s="34"/>
      <c r="AA978" s="224"/>
      <c r="AB978" s="34"/>
      <c r="AC978" s="34"/>
      <c r="AD978" s="34"/>
      <c r="AE978" s="34"/>
      <c r="AK978" s="297"/>
      <c r="AN978" s="34"/>
    </row>
    <row r="979" spans="1:40" ht="15.75" customHeight="1">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Y979" s="36"/>
      <c r="Z979" s="34"/>
      <c r="AA979" s="224"/>
      <c r="AB979" s="34"/>
      <c r="AC979" s="34"/>
      <c r="AD979" s="34"/>
      <c r="AE979" s="34"/>
      <c r="AK979" s="297"/>
      <c r="AN979" s="34"/>
    </row>
    <row r="980" spans="1:40" ht="15.75" customHeight="1">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Y980" s="36"/>
      <c r="Z980" s="34"/>
      <c r="AA980" s="224"/>
      <c r="AB980" s="34"/>
      <c r="AC980" s="34"/>
      <c r="AD980" s="34"/>
      <c r="AE980" s="34"/>
      <c r="AK980" s="297"/>
      <c r="AN980" s="34"/>
    </row>
    <row r="981" spans="1:40" ht="15.75" customHeight="1">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Y981" s="36"/>
      <c r="Z981" s="34"/>
      <c r="AA981" s="224"/>
      <c r="AB981" s="34"/>
      <c r="AC981" s="34"/>
      <c r="AD981" s="34"/>
      <c r="AE981" s="34"/>
      <c r="AK981" s="297"/>
      <c r="AN981" s="34"/>
    </row>
    <row r="982" spans="1:40" ht="15.75" customHeight="1">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Y982" s="36"/>
      <c r="Z982" s="34"/>
      <c r="AA982" s="224"/>
      <c r="AB982" s="34"/>
      <c r="AC982" s="34"/>
      <c r="AD982" s="34"/>
      <c r="AE982" s="34"/>
      <c r="AK982" s="297"/>
      <c r="AN982" s="34"/>
    </row>
    <row r="983" spans="1:40" ht="15.75" customHeight="1">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Y983" s="36"/>
      <c r="Z983" s="34"/>
      <c r="AA983" s="224"/>
      <c r="AB983" s="34"/>
      <c r="AC983" s="34"/>
      <c r="AD983" s="34"/>
      <c r="AE983" s="34"/>
      <c r="AK983" s="297"/>
      <c r="AN983" s="34"/>
    </row>
    <row r="984" spans="1:40" ht="15.75" customHeight="1">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Y984" s="36"/>
      <c r="Z984" s="34"/>
      <c r="AA984" s="224"/>
      <c r="AB984" s="34"/>
      <c r="AC984" s="34"/>
      <c r="AD984" s="34"/>
      <c r="AE984" s="34"/>
      <c r="AK984" s="297"/>
      <c r="AN984" s="34"/>
    </row>
    <row r="985" spans="1:40" ht="15.75" customHeight="1">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Y985" s="36"/>
      <c r="Z985" s="34"/>
      <c r="AA985" s="224"/>
      <c r="AB985" s="34"/>
      <c r="AC985" s="34"/>
      <c r="AD985" s="34"/>
      <c r="AE985" s="34"/>
      <c r="AK985" s="297"/>
      <c r="AN985" s="34"/>
    </row>
    <row r="986" spans="1:40" ht="15.75" customHeight="1">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Y986" s="36"/>
      <c r="Z986" s="34"/>
      <c r="AA986" s="224"/>
      <c r="AB986" s="34"/>
      <c r="AC986" s="34"/>
      <c r="AD986" s="34"/>
      <c r="AE986" s="34"/>
      <c r="AK986" s="297"/>
      <c r="AN986" s="34"/>
    </row>
    <row r="987" spans="1:40" ht="15.75" customHeight="1">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Y987" s="36"/>
      <c r="Z987" s="34"/>
      <c r="AA987" s="224"/>
      <c r="AB987" s="34"/>
      <c r="AC987" s="34"/>
      <c r="AD987" s="34"/>
      <c r="AE987" s="34"/>
      <c r="AK987" s="297"/>
      <c r="AN987" s="34"/>
    </row>
    <row r="988" spans="1:40" ht="15.75" customHeight="1">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Y988" s="36"/>
      <c r="Z988" s="34"/>
      <c r="AA988" s="224"/>
      <c r="AB988" s="34"/>
      <c r="AC988" s="34"/>
      <c r="AD988" s="34"/>
      <c r="AE988" s="34"/>
      <c r="AK988" s="297"/>
      <c r="AN988" s="34"/>
    </row>
    <row r="989" spans="1:40" ht="15.75" customHeight="1">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Y989" s="36"/>
      <c r="Z989" s="34"/>
      <c r="AA989" s="224"/>
      <c r="AB989" s="34"/>
      <c r="AC989" s="34"/>
      <c r="AD989" s="34"/>
      <c r="AE989" s="34"/>
      <c r="AK989" s="297"/>
      <c r="AN989" s="34"/>
    </row>
    <row r="990" spans="1:40" ht="15.75" customHeight="1">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Y990" s="36"/>
      <c r="Z990" s="34"/>
      <c r="AA990" s="224"/>
      <c r="AB990" s="34"/>
      <c r="AC990" s="34"/>
      <c r="AD990" s="34"/>
      <c r="AE990" s="34"/>
      <c r="AK990" s="297"/>
      <c r="AN990" s="34"/>
    </row>
    <row r="991" spans="1:40" ht="15.75" customHeight="1">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Y991" s="36"/>
      <c r="Z991" s="34"/>
      <c r="AA991" s="224"/>
      <c r="AB991" s="34"/>
      <c r="AC991" s="34"/>
      <c r="AD991" s="34"/>
      <c r="AE991" s="34"/>
      <c r="AK991" s="297"/>
      <c r="AN991" s="34"/>
    </row>
    <row r="992" spans="1:40" ht="15.75" customHeight="1">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Y992" s="36"/>
      <c r="Z992" s="34"/>
      <c r="AA992" s="224"/>
      <c r="AB992" s="34"/>
      <c r="AC992" s="34"/>
      <c r="AD992" s="34"/>
      <c r="AE992" s="34"/>
      <c r="AK992" s="297"/>
      <c r="AN992" s="34"/>
    </row>
    <row r="993" spans="1:40" ht="15.75" customHeight="1">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Y993" s="36"/>
      <c r="Z993" s="34"/>
      <c r="AA993" s="224"/>
      <c r="AB993" s="34"/>
      <c r="AC993" s="34"/>
      <c r="AD993" s="34"/>
      <c r="AE993" s="34"/>
      <c r="AK993" s="297"/>
      <c r="AN993" s="34"/>
    </row>
    <row r="994" spans="1:40" ht="15.75" customHeight="1">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Y994" s="36"/>
      <c r="Z994" s="34"/>
      <c r="AA994" s="224"/>
      <c r="AB994" s="34"/>
      <c r="AC994" s="34"/>
      <c r="AD994" s="34"/>
      <c r="AE994" s="34"/>
      <c r="AK994" s="297"/>
      <c r="AN994" s="34"/>
    </row>
    <row r="995" spans="1:40" ht="15.75" customHeight="1">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Y995" s="36"/>
      <c r="Z995" s="34"/>
      <c r="AA995" s="224"/>
      <c r="AB995" s="34"/>
      <c r="AC995" s="34"/>
      <c r="AD995" s="34"/>
      <c r="AE995" s="34"/>
      <c r="AK995" s="297"/>
      <c r="AN995" s="34"/>
    </row>
    <row r="996" spans="1:40" ht="15.75" customHeight="1">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Y996" s="36"/>
      <c r="Z996" s="34"/>
      <c r="AA996" s="224"/>
      <c r="AB996" s="34"/>
      <c r="AC996" s="34"/>
      <c r="AD996" s="34"/>
      <c r="AE996" s="34"/>
      <c r="AK996" s="297"/>
      <c r="AN996" s="34"/>
    </row>
    <row r="997" spans="1:40" ht="15.75" customHeight="1">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Y997" s="36"/>
      <c r="Z997" s="34"/>
      <c r="AA997" s="224"/>
      <c r="AB997" s="34"/>
      <c r="AC997" s="34"/>
      <c r="AD997" s="34"/>
      <c r="AE997" s="34"/>
      <c r="AK997" s="297"/>
      <c r="AN997" s="34"/>
    </row>
    <row r="998" spans="1:40" ht="15.75" customHeight="1">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Y998" s="36"/>
      <c r="Z998" s="34"/>
      <c r="AA998" s="224"/>
      <c r="AB998" s="34"/>
      <c r="AC998" s="34"/>
      <c r="AD998" s="34"/>
      <c r="AE998" s="34"/>
      <c r="AK998" s="297"/>
      <c r="AN998" s="34"/>
    </row>
    <row r="999" spans="1:40" ht="15.75" customHeight="1">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Y999" s="36"/>
      <c r="Z999" s="34"/>
      <c r="AA999" s="224"/>
      <c r="AB999" s="34"/>
      <c r="AC999" s="34"/>
      <c r="AD999" s="34"/>
      <c r="AE999" s="34"/>
      <c r="AK999" s="297"/>
      <c r="AN999" s="34"/>
    </row>
    <row r="1000" spans="1:40" ht="15.75"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Y1000" s="36"/>
      <c r="Z1000" s="34"/>
      <c r="AA1000" s="224"/>
      <c r="AB1000" s="34"/>
      <c r="AC1000" s="34"/>
      <c r="AD1000" s="34"/>
      <c r="AE1000" s="34"/>
      <c r="AK1000" s="297"/>
      <c r="AN1000" s="34"/>
    </row>
  </sheetData>
  <mergeCells count="1">
    <mergeCell ref="C1:D2"/>
  </mergeCells>
  <dataValidations count="11">
    <dataValidation type="decimal" allowBlank="1" showErrorMessage="1" sqref="N9:N19" xr:uid="{00000000-0002-0000-0C00-000000000000}">
      <formula1>1000000</formula1>
      <formula2>99999999</formula2>
    </dataValidation>
    <dataValidation type="decimal" allowBlank="1" showErrorMessage="1" sqref="M1:M1000" xr:uid="{00000000-0002-0000-0C00-000003000000}">
      <formula1>0</formula1>
      <formula2>1000000000</formula2>
    </dataValidation>
    <dataValidation type="date" allowBlank="1" showErrorMessage="1" sqref="B9:B19" xr:uid="{00000000-0002-0000-0C00-000006000000}">
      <formula1>43831</formula1>
      <formula2>73415</formula2>
    </dataValidation>
    <dataValidation type="decimal" allowBlank="1" showErrorMessage="1" sqref="U1:U210" xr:uid="{00000000-0002-0000-0C00-000007000000}">
      <formula1>0</formula1>
      <formula2>48</formula2>
    </dataValidation>
    <dataValidation type="decimal" allowBlank="1" showErrorMessage="1" sqref="W1:W1000" xr:uid="{00000000-0002-0000-0C00-000008000000}">
      <formula1>0</formula1>
      <formula2>12</formula2>
    </dataValidation>
    <dataValidation type="decimal" allowBlank="1" showErrorMessage="1" sqref="C9:C210" xr:uid="{00000000-0002-0000-0C00-00000A000000}">
      <formula1>10000000000</formula1>
      <formula2>999999999999</formula2>
    </dataValidation>
    <dataValidation type="list" allowBlank="1" showErrorMessage="1" sqref="H9:H210" xr:uid="{00000000-0002-0000-0C00-00000C000000}">
      <formula1>INDIRECT(G9)</formula1>
    </dataValidation>
    <dataValidation type="list" allowBlank="1" showErrorMessage="1" sqref="G9:G210" xr:uid="{00000000-0002-0000-0C00-000010000000}">
      <formula1>Departamento</formula1>
    </dataValidation>
    <dataValidation type="date" allowBlank="1" showErrorMessage="1" sqref="P9:P210" xr:uid="{00000000-0002-0000-0C00-000011000000}">
      <formula1>1</formula1>
      <formula2>43831</formula2>
    </dataValidation>
    <dataValidation type="decimal" allowBlank="1" showErrorMessage="1" sqref="K1:K1000" xr:uid="{00000000-0002-0000-0C00-000013000000}">
      <formula1>1900</formula1>
      <formula2>2040</formula2>
    </dataValidation>
    <dataValidation type="date" allowBlank="1" showErrorMessage="1" sqref="P1:P7" xr:uid="{00000000-0002-0000-0C00-000014000000}">
      <formula1>32874</formula1>
      <formula2>43831</formula2>
    </dataValidation>
  </dataValidations>
  <hyperlinks>
    <hyperlink ref="I8" location="'Códigos'!D1" display="Ver código" xr:uid="{00000000-0004-0000-0C00-000000000000}"/>
    <hyperlink ref="J8" location="Google_Sheet_Link_1564227769" display="Ver código" xr:uid="{00000000-0004-0000-0C00-000001000000}"/>
    <hyperlink ref="Q8" location="Google_Sheet_Link_333972972" display="Ver código" xr:uid="{00000000-0004-0000-0C00-000002000000}"/>
    <hyperlink ref="R8" location="Google_Sheet_Link_399682168" display="Ver código" xr:uid="{00000000-0004-0000-0C00-000003000000}"/>
    <hyperlink ref="T8" location="Google_Sheet_Link_13806761" display="Ver código" xr:uid="{00000000-0004-0000-0C00-000004000000}"/>
    <hyperlink ref="AD8" location="Google_Sheet_Link_49178865" display="Ver código" xr:uid="{00000000-0004-0000-0C00-000005000000}"/>
    <hyperlink ref="AE8" location="Google_Sheet_Link_896579828" display="Ver código" xr:uid="{00000000-0004-0000-0C00-000006000000}"/>
  </hyperlinks>
  <pageMargins left="0.7" right="0.7" top="0.75" bottom="0.75" header="0" footer="0"/>
  <pageSetup paperSize="9"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r:uid="{00000000-0002-0000-0C00-000001000000}">
          <x14:formula1>
            <xm:f>destinos!$I$3</xm:f>
          </x14:formula1>
          <xm:sqref>AC7:AC8 AC211:AC1000</xm:sqref>
        </x14:dataValidation>
        <x14:dataValidation type="list" allowBlank="1" showErrorMessage="1" xr:uid="{00000000-0002-0000-0C00-000002000000}">
          <x14:formula1>
            <xm:f>Códigos!$G:$G</xm:f>
          </x14:formula1>
          <xm:sqref>J7:J210</xm:sqref>
        </x14:dataValidation>
        <x14:dataValidation type="list" allowBlank="1" showErrorMessage="1" xr:uid="{00000000-0002-0000-0C00-000004000000}">
          <x14:formula1>
            <xm:f>Códigos!$B$8:$B$12</xm:f>
          </x14:formula1>
          <xm:sqref>Q1:Q210</xm:sqref>
        </x14:dataValidation>
        <x14:dataValidation type="list" allowBlank="1" showErrorMessage="1" xr:uid="{00000000-0002-0000-0C00-000005000000}">
          <x14:formula1>
            <xm:f>A!$A$17:$A$21</xm:f>
          </x14:formula1>
          <xm:sqref>V1:V1000</xm:sqref>
        </x14:dataValidation>
        <x14:dataValidation type="list" allowBlank="1" showErrorMessage="1" xr:uid="{00000000-0002-0000-0C00-000009000000}">
          <x14:formula1>
            <xm:f>Códigos!$D$2:$D$22</xm:f>
          </x14:formula1>
          <xm:sqref>I7:I210</xm:sqref>
        </x14:dataValidation>
        <x14:dataValidation type="list" allowBlank="1" showErrorMessage="1" xr:uid="{00000000-0002-0000-0C00-00000B000000}">
          <x14:formula1>
            <xm:f>Códigos!$A$27:$A$28</xm:f>
          </x14:formula1>
          <xm:sqref>AE9:AE210</xm:sqref>
        </x14:dataValidation>
        <x14:dataValidation type="list" allowBlank="1" showErrorMessage="1" xr:uid="{00000000-0002-0000-0C00-00000D000000}">
          <x14:formula1>
            <xm:f>Listas!$B$2:$B$20</xm:f>
          </x14:formula1>
          <xm:sqref>F9:F210</xm:sqref>
        </x14:dataValidation>
        <x14:dataValidation type="list" allowBlank="1" showErrorMessage="1" xr:uid="{00000000-0002-0000-0C00-00000E000000}">
          <x14:formula1>
            <xm:f>Códigos!$A$15:$A$16</xm:f>
          </x14:formula1>
          <xm:sqref>R1:R210</xm:sqref>
        </x14:dataValidation>
        <x14:dataValidation type="list" allowBlank="1" showErrorMessage="1" xr:uid="{00000000-0002-0000-0C00-00000F000000}">
          <x14:formula1>
            <xm:f>destinos!$I$6</xm:f>
          </x14:formula1>
          <xm:sqref>Z1:Z1000</xm:sqref>
        </x14:dataValidation>
        <x14:dataValidation type="list" allowBlank="1" showErrorMessage="1" xr:uid="{00000000-0002-0000-0C00-000012000000}">
          <x14:formula1>
            <xm:f>'Tasas por grupo'!$B$5:$B$7</xm:f>
          </x14:formula1>
          <xm:sqref>T9:T210</xm:sqref>
        </x14:dataValidation>
        <x14:dataValidation type="list" allowBlank="1" showErrorMessage="1" xr:uid="{00000000-0002-0000-0C00-000015000000}">
          <x14:formula1>
            <xm:f>'Tasas por grupo'!$E$13:$E$14</xm:f>
          </x14:formula1>
          <xm:sqref>AB7:AB210</xm:sqref>
        </x14:dataValidation>
        <x14:dataValidation type="list" allowBlank="1" showErrorMessage="1" xr:uid="{00000000-0002-0000-0C00-000016000000}">
          <x14:formula1>
            <xm:f>destinos!$I$4</xm:f>
          </x14:formula1>
          <xm:sqref>AC9:AC210</xm:sqref>
        </x14:dataValidation>
        <x14:dataValidation type="list" allowBlank="1" showErrorMessage="1" xr:uid="{00000000-0002-0000-0C00-000017000000}">
          <x14:formula1>
            <xm:f>Códigos!$A$32:$A$33</xm:f>
          </x14:formula1>
          <xm:sqref>AD9:AD210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1000"/>
  <sheetViews>
    <sheetView topLeftCell="V1" workbookViewId="0">
      <selection activeCell="AB9" sqref="AB9"/>
    </sheetView>
  </sheetViews>
  <sheetFormatPr baseColWidth="10" defaultColWidth="12.625" defaultRowHeight="15" customHeight="1"/>
  <cols>
    <col min="1" max="1" width="17.625" style="457" customWidth="1"/>
    <col min="2" max="2" width="21.875" style="457" customWidth="1"/>
    <col min="3" max="3" width="20" style="457" customWidth="1"/>
    <col min="4" max="4" width="33.125" style="457" customWidth="1"/>
    <col min="5" max="5" width="23.125" style="457" customWidth="1"/>
    <col min="6" max="6" width="16.5" style="457" customWidth="1"/>
    <col min="7" max="7" width="16.625" style="457" hidden="1" customWidth="1"/>
    <col min="8" max="8" width="18.875" style="457" customWidth="1"/>
    <col min="9" max="9" width="19.125" style="457" customWidth="1"/>
    <col min="10" max="10" width="21.625" style="457" customWidth="1"/>
    <col min="11" max="11" width="20.875" style="457" customWidth="1"/>
    <col min="12" max="12" width="17" style="457" customWidth="1"/>
    <col min="13" max="13" width="17.875" style="457" customWidth="1"/>
    <col min="14" max="14" width="25.625" style="457" customWidth="1"/>
    <col min="15" max="15" width="29.625" style="457" customWidth="1"/>
    <col min="16" max="16" width="24.375" style="457" customWidth="1"/>
    <col min="17" max="17" width="22.625" style="457" customWidth="1"/>
    <col min="18" max="18" width="20" style="457" customWidth="1"/>
    <col min="19" max="19" width="28.875" style="457" customWidth="1"/>
    <col min="20" max="20" width="18.5" style="457" customWidth="1"/>
    <col min="21" max="21" width="23.125" style="457" customWidth="1"/>
    <col min="22" max="22" width="15.625" style="457" customWidth="1"/>
    <col min="23" max="23" width="16.125" style="457" customWidth="1"/>
    <col min="24" max="24" width="16.125" customWidth="1"/>
    <col min="25" max="25" width="15" style="457" customWidth="1"/>
    <col min="26" max="26" width="24" style="457" customWidth="1"/>
    <col min="27" max="27" width="21" customWidth="1"/>
    <col min="28" max="28" width="13.125" style="457" customWidth="1"/>
    <col min="29" max="29" width="19.5" style="457" customWidth="1"/>
    <col min="30" max="30" width="13" style="457" customWidth="1"/>
    <col min="31" max="31" width="17.5" style="457" customWidth="1"/>
    <col min="32" max="32" width="8.375" hidden="1" customWidth="1"/>
    <col min="33" max="33" width="17" hidden="1" customWidth="1"/>
    <col min="34" max="34" width="13.75" hidden="1" customWidth="1"/>
    <col min="35" max="35" width="12.75" hidden="1" customWidth="1"/>
    <col min="36" max="36" width="9.75" hidden="1" customWidth="1"/>
    <col min="37" max="37" width="21.125" customWidth="1"/>
    <col min="38" max="38" width="12.5" hidden="1" customWidth="1"/>
    <col min="40" max="40" width="6.75" hidden="1" customWidth="1"/>
  </cols>
  <sheetData>
    <row r="1" spans="1:40" ht="15" customHeight="1">
      <c r="A1" s="527"/>
      <c r="B1" s="527"/>
      <c r="C1" s="528" t="s">
        <v>21</v>
      </c>
      <c r="D1" s="516"/>
      <c r="E1" s="529"/>
      <c r="F1" s="529"/>
      <c r="G1" s="529"/>
      <c r="H1" s="529"/>
      <c r="I1" s="527"/>
      <c r="J1" s="527"/>
      <c r="K1" s="527"/>
      <c r="L1" s="527"/>
      <c r="M1" s="527"/>
      <c r="N1" s="527"/>
      <c r="O1" s="527"/>
      <c r="P1" s="527"/>
      <c r="Q1" s="527"/>
      <c r="R1" s="527"/>
      <c r="S1" s="527"/>
      <c r="T1" s="543"/>
      <c r="U1" s="527"/>
      <c r="V1" s="527"/>
      <c r="W1" s="527"/>
      <c r="X1" s="3"/>
      <c r="Y1" s="548"/>
      <c r="Z1" s="527"/>
      <c r="AA1" s="217"/>
      <c r="AB1" s="527"/>
      <c r="AC1" s="527"/>
      <c r="AD1" s="527"/>
      <c r="AE1" s="527"/>
      <c r="AF1" s="83"/>
      <c r="AG1" s="83"/>
      <c r="AH1" s="83"/>
      <c r="AI1" s="83"/>
      <c r="AJ1" s="83"/>
      <c r="AK1" s="286"/>
      <c r="AN1" s="34"/>
    </row>
    <row r="2" spans="1:40" ht="14.25" customHeight="1">
      <c r="A2" s="527"/>
      <c r="B2" s="527"/>
      <c r="C2" s="517"/>
      <c r="D2" s="518"/>
      <c r="E2" s="529"/>
      <c r="F2" s="529"/>
      <c r="G2" s="529"/>
      <c r="H2" s="529"/>
      <c r="I2" s="527"/>
      <c r="J2" s="527"/>
      <c r="K2" s="527"/>
      <c r="L2" s="527"/>
      <c r="M2" s="527"/>
      <c r="N2" s="527"/>
      <c r="O2" s="527"/>
      <c r="P2" s="527"/>
      <c r="Q2" s="527"/>
      <c r="R2" s="527"/>
      <c r="S2" s="527"/>
      <c r="T2" s="527"/>
      <c r="U2" s="527"/>
      <c r="V2" s="527"/>
      <c r="W2" s="527"/>
      <c r="X2" s="3"/>
      <c r="Y2" s="548"/>
      <c r="Z2" s="527"/>
      <c r="AA2" s="217"/>
      <c r="AB2" s="527"/>
      <c r="AC2" s="527"/>
      <c r="AD2" s="527"/>
      <c r="AE2" s="527"/>
      <c r="AF2" s="83"/>
      <c r="AG2" s="83"/>
      <c r="AH2" s="83"/>
      <c r="AI2" s="83"/>
      <c r="AJ2" s="83"/>
      <c r="AK2" s="286"/>
      <c r="AN2" s="34"/>
    </row>
    <row r="3" spans="1:40" ht="14.25" customHeight="1">
      <c r="A3" s="527"/>
      <c r="B3" s="527"/>
      <c r="C3" s="530" t="s">
        <v>33</v>
      </c>
      <c r="D3" s="531"/>
      <c r="E3" s="527"/>
      <c r="F3" s="527"/>
      <c r="G3" s="527"/>
      <c r="H3" s="527"/>
      <c r="I3" s="527"/>
      <c r="J3" s="527"/>
      <c r="K3" s="527"/>
      <c r="L3" s="527"/>
      <c r="M3" s="527"/>
      <c r="N3" s="527"/>
      <c r="O3" s="527"/>
      <c r="P3" s="527"/>
      <c r="Q3" s="527"/>
      <c r="R3" s="527"/>
      <c r="S3" s="544"/>
      <c r="T3" s="544"/>
      <c r="U3" s="527"/>
      <c r="V3" s="527"/>
      <c r="W3" s="527"/>
      <c r="X3" s="3"/>
      <c r="Y3" s="548"/>
      <c r="Z3" s="527"/>
      <c r="AA3" s="217"/>
      <c r="AB3" s="527"/>
      <c r="AC3" s="527"/>
      <c r="AD3" s="527"/>
      <c r="AE3" s="527"/>
      <c r="AF3" s="83"/>
      <c r="AG3" s="83"/>
      <c r="AH3" s="83"/>
      <c r="AI3" s="83"/>
      <c r="AJ3" s="83"/>
      <c r="AK3" s="286"/>
      <c r="AN3" s="34"/>
    </row>
    <row r="4" spans="1:40" ht="14.25" customHeight="1">
      <c r="A4" s="532" t="s">
        <v>245</v>
      </c>
      <c r="B4" s="527"/>
      <c r="C4" s="533" t="s">
        <v>35</v>
      </c>
      <c r="D4" s="534"/>
      <c r="E4" s="527"/>
      <c r="F4" s="527"/>
      <c r="G4" s="527"/>
      <c r="H4" s="527"/>
      <c r="I4" s="527"/>
      <c r="J4" s="527"/>
      <c r="K4" s="527"/>
      <c r="L4" s="527"/>
      <c r="M4" s="527"/>
      <c r="N4" s="527"/>
      <c r="O4" s="527"/>
      <c r="P4" s="527"/>
      <c r="Q4" s="527"/>
      <c r="R4" s="527"/>
      <c r="S4" s="544"/>
      <c r="T4" s="544"/>
      <c r="U4" s="527"/>
      <c r="V4" s="527"/>
      <c r="W4" s="527"/>
      <c r="X4" s="3"/>
      <c r="Y4" s="548"/>
      <c r="Z4" s="527"/>
      <c r="AA4" s="217"/>
      <c r="AB4" s="527"/>
      <c r="AC4" s="527"/>
      <c r="AD4" s="527"/>
      <c r="AE4" s="527"/>
      <c r="AF4" s="83"/>
      <c r="AG4" s="83"/>
      <c r="AH4" s="83"/>
      <c r="AI4" s="83"/>
      <c r="AJ4" s="83"/>
      <c r="AK4" s="286"/>
      <c r="AN4" s="34"/>
    </row>
    <row r="5" spans="1:40" ht="14.25" customHeight="1">
      <c r="A5" s="527"/>
      <c r="B5" s="527"/>
      <c r="C5" s="535" t="s">
        <v>37</v>
      </c>
      <c r="D5" s="534"/>
      <c r="E5" s="527"/>
      <c r="F5" s="527"/>
      <c r="G5" s="527"/>
      <c r="H5" s="527"/>
      <c r="I5" s="527"/>
      <c r="J5" s="527"/>
      <c r="K5" s="527"/>
      <c r="L5" s="527"/>
      <c r="M5" s="527"/>
      <c r="N5" s="527"/>
      <c r="O5" s="527"/>
      <c r="P5" s="527"/>
      <c r="Q5" s="527"/>
      <c r="R5" s="527"/>
      <c r="S5" s="544"/>
      <c r="T5" s="544"/>
      <c r="U5" s="527"/>
      <c r="V5" s="527"/>
      <c r="W5" s="527"/>
      <c r="X5" s="3"/>
      <c r="Y5" s="548"/>
      <c r="Z5" s="527"/>
      <c r="AA5" s="217"/>
      <c r="AB5" s="527"/>
      <c r="AC5" s="527"/>
      <c r="AD5" s="527"/>
      <c r="AE5" s="527"/>
      <c r="AF5" s="83"/>
      <c r="AG5" s="83"/>
      <c r="AH5" s="83"/>
      <c r="AI5" s="83"/>
      <c r="AJ5" s="83"/>
      <c r="AK5" s="286"/>
      <c r="AN5" s="34"/>
    </row>
    <row r="6" spans="1:40" ht="14.25" customHeight="1">
      <c r="A6" s="527"/>
      <c r="B6" s="527"/>
      <c r="C6" s="536" t="s">
        <v>39</v>
      </c>
      <c r="D6" s="537"/>
      <c r="E6" s="527"/>
      <c r="F6" s="527"/>
      <c r="G6" s="527"/>
      <c r="H6" s="527"/>
      <c r="I6" s="527"/>
      <c r="J6" s="527"/>
      <c r="K6" s="527"/>
      <c r="L6" s="527"/>
      <c r="M6" s="527"/>
      <c r="N6" s="527"/>
      <c r="O6" s="527"/>
      <c r="P6" s="527"/>
      <c r="Q6" s="527"/>
      <c r="R6" s="527"/>
      <c r="S6" s="544"/>
      <c r="T6" s="527"/>
      <c r="U6" s="527"/>
      <c r="V6" s="527"/>
      <c r="W6" s="527"/>
      <c r="X6" s="3"/>
      <c r="Y6" s="548"/>
      <c r="Z6" s="527"/>
      <c r="AA6" s="217"/>
      <c r="AB6" s="527"/>
      <c r="AC6" s="527"/>
      <c r="AD6" s="527"/>
      <c r="AE6" s="527"/>
      <c r="AF6" s="3"/>
      <c r="AG6" s="3"/>
      <c r="AH6" s="3"/>
      <c r="AI6" s="3"/>
      <c r="AJ6" s="3"/>
      <c r="AK6" s="286"/>
      <c r="AN6" s="34"/>
    </row>
    <row r="7" spans="1:40" ht="44.25" customHeight="1">
      <c r="A7" s="553" t="s">
        <v>214</v>
      </c>
      <c r="B7" s="553" t="s">
        <v>215</v>
      </c>
      <c r="C7" s="554" t="s">
        <v>94</v>
      </c>
      <c r="D7" s="555" t="s">
        <v>136</v>
      </c>
      <c r="E7" s="553" t="s">
        <v>137</v>
      </c>
      <c r="F7" s="553" t="s">
        <v>138</v>
      </c>
      <c r="G7" s="553" t="s">
        <v>139</v>
      </c>
      <c r="H7" s="553" t="s">
        <v>140</v>
      </c>
      <c r="I7" s="553" t="s">
        <v>99</v>
      </c>
      <c r="J7" s="553" t="s">
        <v>141</v>
      </c>
      <c r="K7" s="553" t="s">
        <v>142</v>
      </c>
      <c r="L7" s="553" t="s">
        <v>143</v>
      </c>
      <c r="M7" s="553" t="s">
        <v>144</v>
      </c>
      <c r="N7" s="553" t="s">
        <v>145</v>
      </c>
      <c r="O7" s="553" t="s">
        <v>146</v>
      </c>
      <c r="P7" s="553" t="s">
        <v>147</v>
      </c>
      <c r="Q7" s="553" t="s">
        <v>148</v>
      </c>
      <c r="R7" s="553" t="s">
        <v>149</v>
      </c>
      <c r="S7" s="478" t="s">
        <v>150</v>
      </c>
      <c r="T7" s="478" t="s">
        <v>101</v>
      </c>
      <c r="U7" s="478" t="s">
        <v>102</v>
      </c>
      <c r="V7" s="478" t="s">
        <v>103</v>
      </c>
      <c r="W7" s="478" t="s">
        <v>224</v>
      </c>
      <c r="X7" s="206" t="s">
        <v>105</v>
      </c>
      <c r="Y7" s="478" t="s">
        <v>106</v>
      </c>
      <c r="Z7" s="478" t="s">
        <v>122</v>
      </c>
      <c r="AA7" s="206" t="s">
        <v>111</v>
      </c>
      <c r="AB7" s="478" t="s">
        <v>166</v>
      </c>
      <c r="AC7" s="478" t="s">
        <v>246</v>
      </c>
      <c r="AD7" s="478" t="s">
        <v>216</v>
      </c>
      <c r="AE7" s="553" t="s">
        <v>217</v>
      </c>
      <c r="AF7" s="124" t="s">
        <v>112</v>
      </c>
      <c r="AG7" s="124" t="s">
        <v>113</v>
      </c>
      <c r="AH7" s="124" t="s">
        <v>114</v>
      </c>
      <c r="AI7" s="124" t="s">
        <v>115</v>
      </c>
      <c r="AJ7" s="124" t="s">
        <v>116</v>
      </c>
      <c r="AK7" s="287" t="s">
        <v>218</v>
      </c>
      <c r="AL7" s="71" t="s">
        <v>124</v>
      </c>
      <c r="AN7" s="34"/>
    </row>
    <row r="8" spans="1:40" ht="14.25" customHeight="1">
      <c r="A8" s="541" t="s">
        <v>125</v>
      </c>
      <c r="B8" s="541" t="s">
        <v>126</v>
      </c>
      <c r="C8" s="542" t="s">
        <v>127</v>
      </c>
      <c r="D8" s="541" t="s">
        <v>129</v>
      </c>
      <c r="E8" s="541" t="s">
        <v>129</v>
      </c>
      <c r="F8" s="541" t="s">
        <v>154</v>
      </c>
      <c r="G8" s="541" t="s">
        <v>154</v>
      </c>
      <c r="H8" s="541" t="s">
        <v>154</v>
      </c>
      <c r="I8" s="545" t="s">
        <v>128</v>
      </c>
      <c r="J8" s="545" t="s">
        <v>128</v>
      </c>
      <c r="K8" s="541" t="s">
        <v>125</v>
      </c>
      <c r="L8" s="541" t="s">
        <v>125</v>
      </c>
      <c r="M8" s="541" t="s">
        <v>125</v>
      </c>
      <c r="N8" s="541" t="s">
        <v>127</v>
      </c>
      <c r="O8" s="541" t="s">
        <v>129</v>
      </c>
      <c r="P8" s="541" t="s">
        <v>155</v>
      </c>
      <c r="Q8" s="545" t="s">
        <v>128</v>
      </c>
      <c r="R8" s="545" t="s">
        <v>128</v>
      </c>
      <c r="S8" s="541" t="s">
        <v>125</v>
      </c>
      <c r="T8" s="545" t="s">
        <v>128</v>
      </c>
      <c r="U8" s="541" t="s">
        <v>125</v>
      </c>
      <c r="V8" s="541"/>
      <c r="W8" s="541" t="s">
        <v>125</v>
      </c>
      <c r="X8" s="126" t="s">
        <v>125</v>
      </c>
      <c r="Y8" s="549" t="s">
        <v>156</v>
      </c>
      <c r="Z8" s="550"/>
      <c r="AA8" s="285" t="s">
        <v>156</v>
      </c>
      <c r="AB8" s="545" t="s">
        <v>128</v>
      </c>
      <c r="AC8" s="545"/>
      <c r="AD8" s="545" t="s">
        <v>128</v>
      </c>
      <c r="AE8" s="545" t="s">
        <v>128</v>
      </c>
      <c r="AF8" s="127"/>
      <c r="AG8" s="127"/>
      <c r="AH8" s="127"/>
      <c r="AI8" s="127"/>
      <c r="AJ8" s="127"/>
      <c r="AK8" s="288"/>
      <c r="AL8" s="78"/>
      <c r="AN8" s="34"/>
    </row>
    <row r="9" spans="1:40">
      <c r="A9" s="483"/>
      <c r="B9" s="484"/>
      <c r="C9" s="483"/>
      <c r="D9" s="487"/>
      <c r="E9" s="487"/>
      <c r="F9" s="486"/>
      <c r="G9" s="486" t="str">
        <f>+IFERROR(VLOOKUP(F9,Listas!$B:$C,2,0),"")</f>
        <v/>
      </c>
      <c r="H9" s="486"/>
      <c r="I9" s="546"/>
      <c r="J9" s="486"/>
      <c r="K9" s="483"/>
      <c r="L9" s="483"/>
      <c r="M9" s="547"/>
      <c r="N9" s="483"/>
      <c r="O9" s="487"/>
      <c r="P9" s="484"/>
      <c r="Q9" s="486"/>
      <c r="R9" s="486"/>
      <c r="S9" s="485"/>
      <c r="T9" s="486"/>
      <c r="U9" s="483"/>
      <c r="V9" s="486"/>
      <c r="W9" s="483"/>
      <c r="X9" s="86" t="str">
        <f t="shared" ref="X9:X210" si="0">IF(U9+W9=0,"",U9+W9)</f>
        <v/>
      </c>
      <c r="Y9" s="465"/>
      <c r="Z9" s="466"/>
      <c r="AA9" s="223" t="str">
        <f>+IF(T9="UI",'Tasas por grupos escalonada'!$C$32,IF(T9="UYU",'Tasas por grupos escalonada'!$C$31,IF(T9="USD",'Tasas por grupos escalonada'!$C$33,"")))</f>
        <v/>
      </c>
      <c r="AB9" s="551"/>
      <c r="AC9" s="486"/>
      <c r="AD9" s="486"/>
      <c r="AE9" s="486"/>
      <c r="AF9" s="90" t="str">
        <f t="shared" ref="AF9:AF210" si="1">IFERROR(((1+AA9)^(IF(V9="Mensual",1,IF(V9="Bimestral",2,IF(V9="trimestral",3,IF(V9="semestral",6,IF(V9="Anual",12,"error")))))/12)-1),"")</f>
        <v/>
      </c>
      <c r="AG9" s="91" t="str">
        <f t="shared" ref="AG9:AG210" si="2">IFERROR(((1-(1/((1+AF9)^(U9))))/AF9),"")</f>
        <v/>
      </c>
      <c r="AH9" s="92" t="str">
        <f t="shared" ref="AH9:AH210" si="3">+IFERROR((AN9/AG9),"")</f>
        <v/>
      </c>
      <c r="AI9" s="93" t="str">
        <f t="shared" ref="AI9:AI210" si="4">+IFERROR((AH9*U9),"")</f>
        <v/>
      </c>
      <c r="AJ9" s="93" t="str">
        <f t="shared" ref="AJ9:AJ210" si="5">IFERROR((AN9*((1+AA9)^((365/((IF(V9="Mensual",12,IF(V9="Bimestral",6,IF(V9="trimestral",4,IF(V9="semestral",2,IF(V9="anual",1,"error"))))))))/365)-1)*W9),"")</f>
        <v/>
      </c>
      <c r="AK9" s="289" t="str">
        <f t="shared" ref="AK9:AK210" si="6">+IFERROR(IF(W9&gt;0,(AJ9+(AI9-AN9)),(AI9-AN9)),"")</f>
        <v/>
      </c>
      <c r="AL9" s="99" t="str">
        <f t="shared" ref="AL9:AL210" si="7">+IF(A9="","",70)</f>
        <v/>
      </c>
      <c r="AN9" s="34" t="b">
        <f t="shared" ref="AN9:AN210" si="8">+IF(T9="UYU",IF(S9&gt;300000,300000,S9),IF(T9="UI",IF(S9&gt;200000,200000,S9),IF(T9="USD",IF(S9&gt;20000,20000,S9))))</f>
        <v>0</v>
      </c>
    </row>
    <row r="10" spans="1:40">
      <c r="A10" s="483"/>
      <c r="B10" s="484"/>
      <c r="C10" s="483"/>
      <c r="D10" s="487"/>
      <c r="E10" s="487"/>
      <c r="F10" s="486"/>
      <c r="G10" s="486" t="str">
        <f>+IFERROR(VLOOKUP(F10,Listas!$B:$C,2,0),"")</f>
        <v/>
      </c>
      <c r="H10" s="486"/>
      <c r="I10" s="486"/>
      <c r="J10" s="486"/>
      <c r="K10" s="483"/>
      <c r="L10" s="483"/>
      <c r="M10" s="547"/>
      <c r="N10" s="483"/>
      <c r="O10" s="487"/>
      <c r="P10" s="484"/>
      <c r="Q10" s="486"/>
      <c r="R10" s="486"/>
      <c r="S10" s="485"/>
      <c r="T10" s="486"/>
      <c r="U10" s="483"/>
      <c r="V10" s="486"/>
      <c r="W10" s="483"/>
      <c r="X10" s="86" t="str">
        <f t="shared" si="0"/>
        <v/>
      </c>
      <c r="Y10" s="465"/>
      <c r="Z10" s="454"/>
      <c r="AA10" s="223" t="str">
        <f>+IF(T10="UI",'Tasas por grupos escalonada'!$C$32,IF(T10="UYU",'Tasas por grupos escalonada'!$C$31,IF(T10="USD",'Tasas por grupos escalonada'!$C$33,"")))</f>
        <v/>
      </c>
      <c r="AB10" s="486"/>
      <c r="AC10" s="486"/>
      <c r="AD10" s="486"/>
      <c r="AE10" s="486"/>
      <c r="AF10" s="90" t="str">
        <f t="shared" si="1"/>
        <v/>
      </c>
      <c r="AG10" s="91" t="str">
        <f t="shared" si="2"/>
        <v/>
      </c>
      <c r="AH10" s="92" t="str">
        <f t="shared" si="3"/>
        <v/>
      </c>
      <c r="AI10" s="93" t="str">
        <f t="shared" si="4"/>
        <v/>
      </c>
      <c r="AJ10" s="93" t="str">
        <f t="shared" si="5"/>
        <v/>
      </c>
      <c r="AK10" s="289" t="str">
        <f t="shared" si="6"/>
        <v/>
      </c>
      <c r="AL10" s="99" t="str">
        <f t="shared" si="7"/>
        <v/>
      </c>
      <c r="AN10" s="34" t="b">
        <f t="shared" si="8"/>
        <v>0</v>
      </c>
    </row>
    <row r="11" spans="1:40">
      <c r="A11" s="483"/>
      <c r="B11" s="486"/>
      <c r="C11" s="483"/>
      <c r="D11" s="487"/>
      <c r="E11" s="487"/>
      <c r="F11" s="486"/>
      <c r="G11" s="486" t="str">
        <f>+IFERROR(VLOOKUP(F11,Listas!$B:$C,2,0),"")</f>
        <v/>
      </c>
      <c r="H11" s="486"/>
      <c r="I11" s="486"/>
      <c r="J11" s="486"/>
      <c r="K11" s="483"/>
      <c r="L11" s="483"/>
      <c r="M11" s="547"/>
      <c r="N11" s="483"/>
      <c r="O11" s="487"/>
      <c r="P11" s="484"/>
      <c r="Q11" s="486"/>
      <c r="R11" s="486"/>
      <c r="S11" s="485"/>
      <c r="T11" s="486"/>
      <c r="U11" s="483"/>
      <c r="V11" s="486"/>
      <c r="W11" s="483"/>
      <c r="X11" s="86" t="str">
        <f t="shared" si="0"/>
        <v/>
      </c>
      <c r="Y11" s="465"/>
      <c r="Z11" s="466"/>
      <c r="AA11" s="223" t="str">
        <f>+IF(T11="UI",'Tasas por grupos escalonada'!$C$32,IF(T11="UYU",'Tasas por grupos escalonada'!$C$31,IF(T11="USD",'Tasas por grupos escalonada'!$C$33,"")))</f>
        <v/>
      </c>
      <c r="AB11" s="486"/>
      <c r="AC11" s="486"/>
      <c r="AD11" s="486"/>
      <c r="AE11" s="486"/>
      <c r="AF11" s="90" t="str">
        <f t="shared" si="1"/>
        <v/>
      </c>
      <c r="AG11" s="91" t="str">
        <f t="shared" si="2"/>
        <v/>
      </c>
      <c r="AH11" s="92" t="str">
        <f t="shared" si="3"/>
        <v/>
      </c>
      <c r="AI11" s="93" t="str">
        <f t="shared" si="4"/>
        <v/>
      </c>
      <c r="AJ11" s="93" t="str">
        <f t="shared" si="5"/>
        <v/>
      </c>
      <c r="AK11" s="289" t="str">
        <f t="shared" si="6"/>
        <v/>
      </c>
      <c r="AL11" s="99" t="str">
        <f t="shared" si="7"/>
        <v/>
      </c>
      <c r="AN11" s="34" t="b">
        <f t="shared" si="8"/>
        <v>0</v>
      </c>
    </row>
    <row r="12" spans="1:40">
      <c r="A12" s="483"/>
      <c r="B12" s="486"/>
      <c r="C12" s="483"/>
      <c r="D12" s="487"/>
      <c r="E12" s="487"/>
      <c r="F12" s="486"/>
      <c r="G12" s="486" t="str">
        <f>+IFERROR(VLOOKUP(F12,Listas!$B:$C,2,0),"")</f>
        <v/>
      </c>
      <c r="H12" s="486"/>
      <c r="I12" s="486"/>
      <c r="J12" s="486"/>
      <c r="K12" s="483"/>
      <c r="L12" s="483"/>
      <c r="M12" s="547"/>
      <c r="N12" s="483"/>
      <c r="O12" s="487"/>
      <c r="P12" s="484"/>
      <c r="Q12" s="486"/>
      <c r="R12" s="486"/>
      <c r="S12" s="485"/>
      <c r="T12" s="486"/>
      <c r="U12" s="483"/>
      <c r="V12" s="486"/>
      <c r="W12" s="483"/>
      <c r="X12" s="86" t="str">
        <f t="shared" si="0"/>
        <v/>
      </c>
      <c r="Y12" s="465"/>
      <c r="Z12" s="466"/>
      <c r="AA12" s="223" t="str">
        <f>+IF(T12="UI",'Tasas por grupos escalonada'!$C$32,IF(T12="UYU",'Tasas por grupos escalonada'!$C$31,IF(T12="USD",'Tasas por grupos escalonada'!$C$33,"")))</f>
        <v/>
      </c>
      <c r="AB12" s="486"/>
      <c r="AC12" s="486"/>
      <c r="AD12" s="486"/>
      <c r="AE12" s="486"/>
      <c r="AF12" s="90" t="str">
        <f t="shared" si="1"/>
        <v/>
      </c>
      <c r="AG12" s="91" t="str">
        <f t="shared" si="2"/>
        <v/>
      </c>
      <c r="AH12" s="92" t="str">
        <f t="shared" si="3"/>
        <v/>
      </c>
      <c r="AI12" s="93" t="str">
        <f t="shared" si="4"/>
        <v/>
      </c>
      <c r="AJ12" s="93" t="str">
        <f t="shared" si="5"/>
        <v/>
      </c>
      <c r="AK12" s="289" t="str">
        <f t="shared" si="6"/>
        <v/>
      </c>
      <c r="AL12" s="99" t="str">
        <f t="shared" si="7"/>
        <v/>
      </c>
      <c r="AN12" s="34" t="b">
        <f t="shared" si="8"/>
        <v>0</v>
      </c>
    </row>
    <row r="13" spans="1:40">
      <c r="A13" s="483"/>
      <c r="B13" s="486"/>
      <c r="C13" s="483"/>
      <c r="D13" s="487"/>
      <c r="E13" s="487"/>
      <c r="F13" s="486"/>
      <c r="G13" s="486" t="str">
        <f>+IFERROR(VLOOKUP(F13,Listas!$B:$C,2,0),"")</f>
        <v/>
      </c>
      <c r="H13" s="486"/>
      <c r="I13" s="486"/>
      <c r="J13" s="486"/>
      <c r="K13" s="483"/>
      <c r="L13" s="483"/>
      <c r="M13" s="547"/>
      <c r="N13" s="483"/>
      <c r="O13" s="487"/>
      <c r="P13" s="484"/>
      <c r="Q13" s="486"/>
      <c r="R13" s="486"/>
      <c r="S13" s="485"/>
      <c r="T13" s="486"/>
      <c r="U13" s="483"/>
      <c r="V13" s="486"/>
      <c r="W13" s="483"/>
      <c r="X13" s="86" t="str">
        <f t="shared" si="0"/>
        <v/>
      </c>
      <c r="Y13" s="465"/>
      <c r="Z13" s="466"/>
      <c r="AA13" s="223" t="str">
        <f>+IF(T13="UI",'Tasas por grupos escalonada'!$C$32,IF(T13="UYU",'Tasas por grupos escalonada'!$C$31,IF(T13="USD",'Tasas por grupos escalonada'!$C$33,"")))</f>
        <v/>
      </c>
      <c r="AB13" s="486"/>
      <c r="AC13" s="486"/>
      <c r="AD13" s="486"/>
      <c r="AE13" s="486"/>
      <c r="AF13" s="90" t="str">
        <f t="shared" si="1"/>
        <v/>
      </c>
      <c r="AG13" s="91" t="str">
        <f t="shared" si="2"/>
        <v/>
      </c>
      <c r="AH13" s="92" t="str">
        <f t="shared" si="3"/>
        <v/>
      </c>
      <c r="AI13" s="93" t="str">
        <f t="shared" si="4"/>
        <v/>
      </c>
      <c r="AJ13" s="93" t="str">
        <f t="shared" si="5"/>
        <v/>
      </c>
      <c r="AK13" s="289" t="str">
        <f t="shared" si="6"/>
        <v/>
      </c>
      <c r="AL13" s="99" t="str">
        <f t="shared" si="7"/>
        <v/>
      </c>
      <c r="AN13" s="34" t="b">
        <f t="shared" si="8"/>
        <v>0</v>
      </c>
    </row>
    <row r="14" spans="1:40">
      <c r="A14" s="483"/>
      <c r="B14" s="486"/>
      <c r="C14" s="483"/>
      <c r="D14" s="487"/>
      <c r="E14" s="487"/>
      <c r="F14" s="486"/>
      <c r="G14" s="486" t="str">
        <f>+IFERROR(VLOOKUP(F14,Listas!$B:$C,2,0),"")</f>
        <v/>
      </c>
      <c r="H14" s="486"/>
      <c r="I14" s="486"/>
      <c r="J14" s="486"/>
      <c r="K14" s="483"/>
      <c r="L14" s="483"/>
      <c r="M14" s="547"/>
      <c r="N14" s="483"/>
      <c r="O14" s="487"/>
      <c r="P14" s="484"/>
      <c r="Q14" s="486"/>
      <c r="R14" s="486"/>
      <c r="S14" s="485"/>
      <c r="T14" s="486"/>
      <c r="U14" s="483"/>
      <c r="V14" s="486"/>
      <c r="W14" s="483"/>
      <c r="X14" s="86" t="str">
        <f t="shared" si="0"/>
        <v/>
      </c>
      <c r="Y14" s="465"/>
      <c r="Z14" s="466"/>
      <c r="AA14" s="223" t="str">
        <f>+IF(T14="UI",'Tasas por grupos escalonada'!$C$32,IF(T14="UYU",'Tasas por grupos escalonada'!$C$31,IF(T14="USD",'Tasas por grupos escalonada'!$C$33,"")))</f>
        <v/>
      </c>
      <c r="AB14" s="486"/>
      <c r="AC14" s="486"/>
      <c r="AD14" s="486"/>
      <c r="AE14" s="486"/>
      <c r="AF14" s="90" t="str">
        <f t="shared" si="1"/>
        <v/>
      </c>
      <c r="AG14" s="91" t="str">
        <f t="shared" si="2"/>
        <v/>
      </c>
      <c r="AH14" s="92" t="str">
        <f t="shared" si="3"/>
        <v/>
      </c>
      <c r="AI14" s="93" t="str">
        <f t="shared" si="4"/>
        <v/>
      </c>
      <c r="AJ14" s="93" t="str">
        <f t="shared" si="5"/>
        <v/>
      </c>
      <c r="AK14" s="289" t="str">
        <f t="shared" si="6"/>
        <v/>
      </c>
      <c r="AL14" s="99" t="str">
        <f t="shared" si="7"/>
        <v/>
      </c>
      <c r="AN14" s="34" t="b">
        <f t="shared" si="8"/>
        <v>0</v>
      </c>
    </row>
    <row r="15" spans="1:40">
      <c r="A15" s="483"/>
      <c r="B15" s="486"/>
      <c r="C15" s="483"/>
      <c r="D15" s="487"/>
      <c r="E15" s="487"/>
      <c r="F15" s="486"/>
      <c r="G15" s="486" t="str">
        <f>+IFERROR(VLOOKUP(F15,Listas!$B:$C,2,0),"")</f>
        <v/>
      </c>
      <c r="H15" s="486"/>
      <c r="I15" s="486"/>
      <c r="J15" s="486"/>
      <c r="K15" s="483"/>
      <c r="L15" s="483"/>
      <c r="M15" s="547"/>
      <c r="N15" s="483"/>
      <c r="O15" s="487"/>
      <c r="P15" s="484"/>
      <c r="Q15" s="486"/>
      <c r="R15" s="486"/>
      <c r="S15" s="485"/>
      <c r="T15" s="486"/>
      <c r="U15" s="483"/>
      <c r="V15" s="486"/>
      <c r="W15" s="483"/>
      <c r="X15" s="86" t="str">
        <f t="shared" si="0"/>
        <v/>
      </c>
      <c r="Y15" s="465"/>
      <c r="Z15" s="466"/>
      <c r="AA15" s="223" t="str">
        <f>+IF(T15="UI",'Tasas por grupos escalonada'!$C$32,IF(T15="UYU",'Tasas por grupos escalonada'!$C$31,IF(T15="USD",'Tasas por grupos escalonada'!$C$33,"")))</f>
        <v/>
      </c>
      <c r="AB15" s="486"/>
      <c r="AC15" s="552"/>
      <c r="AD15" s="486"/>
      <c r="AE15" s="486"/>
      <c r="AF15" s="90" t="str">
        <f t="shared" si="1"/>
        <v/>
      </c>
      <c r="AG15" s="91" t="str">
        <f t="shared" si="2"/>
        <v/>
      </c>
      <c r="AH15" s="92" t="str">
        <f t="shared" si="3"/>
        <v/>
      </c>
      <c r="AI15" s="93" t="str">
        <f t="shared" si="4"/>
        <v/>
      </c>
      <c r="AJ15" s="93" t="str">
        <f t="shared" si="5"/>
        <v/>
      </c>
      <c r="AK15" s="289" t="str">
        <f t="shared" si="6"/>
        <v/>
      </c>
      <c r="AL15" s="99" t="str">
        <f t="shared" si="7"/>
        <v/>
      </c>
      <c r="AN15" s="34" t="b">
        <f t="shared" si="8"/>
        <v>0</v>
      </c>
    </row>
    <row r="16" spans="1:40">
      <c r="A16" s="483"/>
      <c r="B16" s="486"/>
      <c r="C16" s="483"/>
      <c r="D16" s="487"/>
      <c r="E16" s="487"/>
      <c r="F16" s="486"/>
      <c r="G16" s="486" t="str">
        <f>+IFERROR(VLOOKUP(F16,Listas!$B:$C,2,0),"")</f>
        <v/>
      </c>
      <c r="H16" s="486"/>
      <c r="I16" s="486"/>
      <c r="J16" s="486"/>
      <c r="K16" s="483"/>
      <c r="L16" s="483"/>
      <c r="M16" s="547"/>
      <c r="N16" s="483"/>
      <c r="O16" s="487"/>
      <c r="P16" s="484"/>
      <c r="Q16" s="486"/>
      <c r="R16" s="486"/>
      <c r="S16" s="485"/>
      <c r="T16" s="486"/>
      <c r="U16" s="483"/>
      <c r="V16" s="486"/>
      <c r="W16" s="483"/>
      <c r="X16" s="86" t="str">
        <f t="shared" si="0"/>
        <v/>
      </c>
      <c r="Y16" s="465"/>
      <c r="Z16" s="466"/>
      <c r="AA16" s="223" t="str">
        <f>+IF(T16="UI",'Tasas por grupos escalonada'!$C$32,IF(T16="UYU",'Tasas por grupos escalonada'!$C$31,IF(T16="USD",'Tasas por grupos escalonada'!$C$33,"")))</f>
        <v/>
      </c>
      <c r="AB16" s="486"/>
      <c r="AC16" s="486"/>
      <c r="AD16" s="486"/>
      <c r="AE16" s="486"/>
      <c r="AF16" s="90" t="str">
        <f t="shared" si="1"/>
        <v/>
      </c>
      <c r="AG16" s="91" t="str">
        <f t="shared" si="2"/>
        <v/>
      </c>
      <c r="AH16" s="92" t="str">
        <f t="shared" si="3"/>
        <v/>
      </c>
      <c r="AI16" s="93" t="str">
        <f t="shared" si="4"/>
        <v/>
      </c>
      <c r="AJ16" s="93" t="str">
        <f t="shared" si="5"/>
        <v/>
      </c>
      <c r="AK16" s="289" t="str">
        <f t="shared" si="6"/>
        <v/>
      </c>
      <c r="AL16" s="99" t="str">
        <f t="shared" si="7"/>
        <v/>
      </c>
      <c r="AN16" s="34" t="b">
        <f t="shared" si="8"/>
        <v>0</v>
      </c>
    </row>
    <row r="17" spans="1:40">
      <c r="A17" s="483"/>
      <c r="B17" s="486"/>
      <c r="C17" s="483"/>
      <c r="D17" s="487"/>
      <c r="E17" s="487"/>
      <c r="F17" s="486"/>
      <c r="G17" s="486" t="str">
        <f>+IFERROR(VLOOKUP(F17,Listas!$B:$C,2,0),"")</f>
        <v/>
      </c>
      <c r="H17" s="486"/>
      <c r="I17" s="486"/>
      <c r="J17" s="486"/>
      <c r="K17" s="483"/>
      <c r="L17" s="483"/>
      <c r="M17" s="547"/>
      <c r="N17" s="483"/>
      <c r="O17" s="487"/>
      <c r="P17" s="484"/>
      <c r="Q17" s="486"/>
      <c r="R17" s="486"/>
      <c r="S17" s="485"/>
      <c r="T17" s="486"/>
      <c r="U17" s="483"/>
      <c r="V17" s="486"/>
      <c r="W17" s="483"/>
      <c r="X17" s="86" t="str">
        <f t="shared" si="0"/>
        <v/>
      </c>
      <c r="Y17" s="465"/>
      <c r="Z17" s="466"/>
      <c r="AA17" s="223" t="str">
        <f>+IF(T17="UI",'Tasas por grupos escalonada'!$C$32,IF(T17="UYU",'Tasas por grupos escalonada'!$C$31,IF(T17="USD",'Tasas por grupos escalonada'!$C$33,"")))</f>
        <v/>
      </c>
      <c r="AB17" s="486"/>
      <c r="AC17" s="486"/>
      <c r="AD17" s="486"/>
      <c r="AE17" s="486"/>
      <c r="AF17" s="90" t="str">
        <f t="shared" si="1"/>
        <v/>
      </c>
      <c r="AG17" s="91" t="str">
        <f t="shared" si="2"/>
        <v/>
      </c>
      <c r="AH17" s="92" t="str">
        <f t="shared" si="3"/>
        <v/>
      </c>
      <c r="AI17" s="93" t="str">
        <f t="shared" si="4"/>
        <v/>
      </c>
      <c r="AJ17" s="93" t="str">
        <f t="shared" si="5"/>
        <v/>
      </c>
      <c r="AK17" s="289" t="str">
        <f t="shared" si="6"/>
        <v/>
      </c>
      <c r="AL17" s="99" t="str">
        <f t="shared" si="7"/>
        <v/>
      </c>
      <c r="AN17" s="34" t="b">
        <f t="shared" si="8"/>
        <v>0</v>
      </c>
    </row>
    <row r="18" spans="1:40">
      <c r="A18" s="483"/>
      <c r="B18" s="486"/>
      <c r="C18" s="483"/>
      <c r="D18" s="487"/>
      <c r="E18" s="487"/>
      <c r="F18" s="486"/>
      <c r="G18" s="486" t="str">
        <f>+IFERROR(VLOOKUP(F18,Listas!$B:$C,2,0),"")</f>
        <v/>
      </c>
      <c r="H18" s="486"/>
      <c r="I18" s="486"/>
      <c r="J18" s="486"/>
      <c r="K18" s="483"/>
      <c r="L18" s="483"/>
      <c r="M18" s="547"/>
      <c r="N18" s="483"/>
      <c r="O18" s="487"/>
      <c r="P18" s="484"/>
      <c r="Q18" s="486"/>
      <c r="R18" s="486"/>
      <c r="S18" s="485"/>
      <c r="T18" s="486"/>
      <c r="U18" s="483"/>
      <c r="V18" s="486"/>
      <c r="W18" s="483"/>
      <c r="X18" s="86" t="str">
        <f t="shared" si="0"/>
        <v/>
      </c>
      <c r="Y18" s="465"/>
      <c r="Z18" s="466"/>
      <c r="AA18" s="223" t="str">
        <f>+IF(T18="UI",'Tasas por grupos escalonada'!$C$32,IF(T18="UYU",'Tasas por grupos escalonada'!$C$31,IF(T18="USD",'Tasas por grupos escalonada'!$C$33,"")))</f>
        <v/>
      </c>
      <c r="AB18" s="486"/>
      <c r="AC18" s="486"/>
      <c r="AD18" s="486"/>
      <c r="AE18" s="486"/>
      <c r="AF18" s="90" t="str">
        <f t="shared" si="1"/>
        <v/>
      </c>
      <c r="AG18" s="91" t="str">
        <f t="shared" si="2"/>
        <v/>
      </c>
      <c r="AH18" s="92" t="str">
        <f t="shared" si="3"/>
        <v/>
      </c>
      <c r="AI18" s="93" t="str">
        <f t="shared" si="4"/>
        <v/>
      </c>
      <c r="AJ18" s="93" t="str">
        <f t="shared" si="5"/>
        <v/>
      </c>
      <c r="AK18" s="289" t="str">
        <f t="shared" si="6"/>
        <v/>
      </c>
      <c r="AL18" s="99" t="str">
        <f t="shared" si="7"/>
        <v/>
      </c>
      <c r="AN18" s="34" t="b">
        <f t="shared" si="8"/>
        <v>0</v>
      </c>
    </row>
    <row r="19" spans="1:40">
      <c r="A19" s="557"/>
      <c r="B19" s="486"/>
      <c r="C19" s="483"/>
      <c r="D19" s="487"/>
      <c r="E19" s="487"/>
      <c r="F19" s="486"/>
      <c r="G19" s="486" t="str">
        <f>+IFERROR(VLOOKUP(F19,Listas!$B:$C,2,0),"")</f>
        <v/>
      </c>
      <c r="H19" s="486"/>
      <c r="I19" s="486"/>
      <c r="J19" s="486"/>
      <c r="K19" s="483"/>
      <c r="L19" s="483"/>
      <c r="M19" s="547"/>
      <c r="N19" s="483"/>
      <c r="O19" s="487"/>
      <c r="P19" s="484"/>
      <c r="Q19" s="486"/>
      <c r="R19" s="486"/>
      <c r="S19" s="485"/>
      <c r="T19" s="486"/>
      <c r="U19" s="483"/>
      <c r="V19" s="486"/>
      <c r="W19" s="483"/>
      <c r="X19" s="86" t="str">
        <f t="shared" si="0"/>
        <v/>
      </c>
      <c r="Y19" s="465"/>
      <c r="Z19" s="466"/>
      <c r="AA19" s="223" t="str">
        <f>+IF(T19="UI",'Tasas por grupos escalonada'!$C$32,IF(T19="UYU",'Tasas por grupos escalonada'!$C$31,IF(T19="USD",'Tasas por grupos escalonada'!$C$33,"")))</f>
        <v/>
      </c>
      <c r="AB19" s="486"/>
      <c r="AC19" s="486"/>
      <c r="AD19" s="486"/>
      <c r="AE19" s="486"/>
      <c r="AF19" s="90" t="str">
        <f t="shared" si="1"/>
        <v/>
      </c>
      <c r="AG19" s="91" t="str">
        <f t="shared" si="2"/>
        <v/>
      </c>
      <c r="AH19" s="92" t="str">
        <f t="shared" si="3"/>
        <v/>
      </c>
      <c r="AI19" s="93" t="str">
        <f t="shared" si="4"/>
        <v/>
      </c>
      <c r="AJ19" s="93" t="str">
        <f t="shared" si="5"/>
        <v/>
      </c>
      <c r="AK19" s="289" t="str">
        <f t="shared" si="6"/>
        <v/>
      </c>
      <c r="AL19" s="99" t="str">
        <f t="shared" si="7"/>
        <v/>
      </c>
      <c r="AN19" s="34" t="b">
        <f t="shared" si="8"/>
        <v>0</v>
      </c>
    </row>
    <row r="20" spans="1:40">
      <c r="A20" s="483"/>
      <c r="B20" s="486"/>
      <c r="C20" s="483"/>
      <c r="D20" s="487"/>
      <c r="E20" s="487"/>
      <c r="F20" s="486"/>
      <c r="G20" s="486" t="str">
        <f>+IFERROR(VLOOKUP(F20,Listas!$B:$C,2,0),"")</f>
        <v/>
      </c>
      <c r="H20" s="486"/>
      <c r="I20" s="486"/>
      <c r="J20" s="486"/>
      <c r="K20" s="483"/>
      <c r="L20" s="483"/>
      <c r="M20" s="547"/>
      <c r="N20" s="483"/>
      <c r="O20" s="487"/>
      <c r="P20" s="484"/>
      <c r="Q20" s="486"/>
      <c r="R20" s="486"/>
      <c r="S20" s="486"/>
      <c r="T20" s="486"/>
      <c r="U20" s="483"/>
      <c r="V20" s="486"/>
      <c r="W20" s="483"/>
      <c r="X20" s="86" t="str">
        <f t="shared" si="0"/>
        <v/>
      </c>
      <c r="Y20" s="465"/>
      <c r="Z20" s="466"/>
      <c r="AA20" s="223" t="str">
        <f>+IF(T20="UI",'Tasas por grupos escalonada'!$C$32,IF(T20="UYU",'Tasas por grupos escalonada'!$C$31,IF(T20="USD",'Tasas por grupos escalonada'!$C$33,"")))</f>
        <v/>
      </c>
      <c r="AB20" s="486"/>
      <c r="AC20" s="486"/>
      <c r="AD20" s="486"/>
      <c r="AE20" s="486"/>
      <c r="AF20" s="90" t="str">
        <f t="shared" si="1"/>
        <v/>
      </c>
      <c r="AG20" s="91" t="str">
        <f t="shared" si="2"/>
        <v/>
      </c>
      <c r="AH20" s="92" t="str">
        <f t="shared" si="3"/>
        <v/>
      </c>
      <c r="AI20" s="93" t="str">
        <f t="shared" si="4"/>
        <v/>
      </c>
      <c r="AJ20" s="93" t="str">
        <f t="shared" si="5"/>
        <v/>
      </c>
      <c r="AK20" s="289" t="str">
        <f t="shared" si="6"/>
        <v/>
      </c>
      <c r="AL20" s="99" t="str">
        <f t="shared" si="7"/>
        <v/>
      </c>
      <c r="AN20" s="34" t="b">
        <f t="shared" si="8"/>
        <v>0</v>
      </c>
    </row>
    <row r="21" spans="1:40" ht="15.75" customHeight="1">
      <c r="A21" s="483"/>
      <c r="B21" s="486"/>
      <c r="C21" s="483"/>
      <c r="D21" s="487"/>
      <c r="E21" s="487"/>
      <c r="F21" s="486"/>
      <c r="G21" s="486" t="str">
        <f>+IFERROR(VLOOKUP(F21,Listas!$B:$C,2,0),"")</f>
        <v/>
      </c>
      <c r="H21" s="486"/>
      <c r="I21" s="486"/>
      <c r="J21" s="486"/>
      <c r="K21" s="483"/>
      <c r="L21" s="483"/>
      <c r="M21" s="547"/>
      <c r="N21" s="483"/>
      <c r="O21" s="487"/>
      <c r="P21" s="484"/>
      <c r="Q21" s="486"/>
      <c r="R21" s="486"/>
      <c r="S21" s="486"/>
      <c r="T21" s="486"/>
      <c r="U21" s="483"/>
      <c r="V21" s="486"/>
      <c r="W21" s="483"/>
      <c r="X21" s="86" t="str">
        <f t="shared" si="0"/>
        <v/>
      </c>
      <c r="Y21" s="465"/>
      <c r="Z21" s="466"/>
      <c r="AA21" s="223" t="str">
        <f>+IF(T21="UI",'Tasas por grupos escalonada'!$C$32,IF(T21="UYU",'Tasas por grupos escalonada'!$C$31,IF(T21="USD",'Tasas por grupos escalonada'!$C$33,"")))</f>
        <v/>
      </c>
      <c r="AB21" s="486"/>
      <c r="AC21" s="486"/>
      <c r="AD21" s="486"/>
      <c r="AE21" s="486"/>
      <c r="AF21" s="90" t="str">
        <f t="shared" si="1"/>
        <v/>
      </c>
      <c r="AG21" s="91" t="str">
        <f t="shared" si="2"/>
        <v/>
      </c>
      <c r="AH21" s="92" t="str">
        <f t="shared" si="3"/>
        <v/>
      </c>
      <c r="AI21" s="93" t="str">
        <f t="shared" si="4"/>
        <v/>
      </c>
      <c r="AJ21" s="93" t="str">
        <f t="shared" si="5"/>
        <v/>
      </c>
      <c r="AK21" s="289" t="str">
        <f t="shared" si="6"/>
        <v/>
      </c>
      <c r="AL21" s="99" t="str">
        <f t="shared" si="7"/>
        <v/>
      </c>
      <c r="AN21" s="34" t="b">
        <f t="shared" si="8"/>
        <v>0</v>
      </c>
    </row>
    <row r="22" spans="1:40" ht="15.75" customHeight="1">
      <c r="A22" s="483"/>
      <c r="B22" s="486"/>
      <c r="C22" s="483"/>
      <c r="D22" s="487"/>
      <c r="E22" s="487"/>
      <c r="F22" s="486"/>
      <c r="G22" s="486" t="str">
        <f>+IFERROR(VLOOKUP(F22,Listas!$B:$C,2,0),"")</f>
        <v/>
      </c>
      <c r="H22" s="486"/>
      <c r="I22" s="486"/>
      <c r="J22" s="486"/>
      <c r="K22" s="483"/>
      <c r="L22" s="483"/>
      <c r="M22" s="547"/>
      <c r="N22" s="483"/>
      <c r="O22" s="487"/>
      <c r="P22" s="484"/>
      <c r="Q22" s="486"/>
      <c r="R22" s="486"/>
      <c r="S22" s="486"/>
      <c r="T22" s="486"/>
      <c r="U22" s="483"/>
      <c r="V22" s="486"/>
      <c r="W22" s="483"/>
      <c r="X22" s="86" t="str">
        <f t="shared" si="0"/>
        <v/>
      </c>
      <c r="Y22" s="465"/>
      <c r="Z22" s="466"/>
      <c r="AA22" s="223" t="str">
        <f>+IF(T22="UI",'Tasas por grupos escalonada'!$C$32,IF(T22="UYU",'Tasas por grupos escalonada'!$C$31,IF(T22="USD",'Tasas por grupos escalonada'!$C$33,"")))</f>
        <v/>
      </c>
      <c r="AB22" s="486"/>
      <c r="AC22" s="486"/>
      <c r="AD22" s="486"/>
      <c r="AE22" s="486"/>
      <c r="AF22" s="90" t="str">
        <f t="shared" si="1"/>
        <v/>
      </c>
      <c r="AG22" s="91" t="str">
        <f t="shared" si="2"/>
        <v/>
      </c>
      <c r="AH22" s="92" t="str">
        <f t="shared" si="3"/>
        <v/>
      </c>
      <c r="AI22" s="93" t="str">
        <f t="shared" si="4"/>
        <v/>
      </c>
      <c r="AJ22" s="93" t="str">
        <f t="shared" si="5"/>
        <v/>
      </c>
      <c r="AK22" s="289" t="str">
        <f t="shared" si="6"/>
        <v/>
      </c>
      <c r="AL22" s="99" t="str">
        <f t="shared" si="7"/>
        <v/>
      </c>
      <c r="AN22" s="34" t="b">
        <f t="shared" si="8"/>
        <v>0</v>
      </c>
    </row>
    <row r="23" spans="1:40" ht="15.75" customHeight="1">
      <c r="A23" s="483"/>
      <c r="B23" s="486"/>
      <c r="C23" s="483"/>
      <c r="D23" s="487"/>
      <c r="E23" s="487"/>
      <c r="F23" s="486"/>
      <c r="G23" s="486" t="str">
        <f>+IFERROR(VLOOKUP(F23,Listas!$B:$C,2,0),"")</f>
        <v/>
      </c>
      <c r="H23" s="486"/>
      <c r="I23" s="486"/>
      <c r="J23" s="486"/>
      <c r="K23" s="483"/>
      <c r="L23" s="483"/>
      <c r="M23" s="547"/>
      <c r="N23" s="483"/>
      <c r="O23" s="487"/>
      <c r="P23" s="484"/>
      <c r="Q23" s="486"/>
      <c r="R23" s="486"/>
      <c r="S23" s="486"/>
      <c r="T23" s="486"/>
      <c r="U23" s="483"/>
      <c r="V23" s="486"/>
      <c r="W23" s="483"/>
      <c r="X23" s="86" t="str">
        <f t="shared" si="0"/>
        <v/>
      </c>
      <c r="Y23" s="465"/>
      <c r="Z23" s="466"/>
      <c r="AA23" s="223" t="str">
        <f>+IF(T23="UI",'Tasas por grupos escalonada'!$C$32,IF(T23="UYU",'Tasas por grupos escalonada'!$C$31,IF(T23="USD",'Tasas por grupos escalonada'!$C$33,"")))</f>
        <v/>
      </c>
      <c r="AB23" s="486"/>
      <c r="AC23" s="486"/>
      <c r="AD23" s="486"/>
      <c r="AE23" s="486"/>
      <c r="AF23" s="90" t="str">
        <f t="shared" si="1"/>
        <v/>
      </c>
      <c r="AG23" s="91" t="str">
        <f t="shared" si="2"/>
        <v/>
      </c>
      <c r="AH23" s="92" t="str">
        <f t="shared" si="3"/>
        <v/>
      </c>
      <c r="AI23" s="93" t="str">
        <f t="shared" si="4"/>
        <v/>
      </c>
      <c r="AJ23" s="93" t="str">
        <f t="shared" si="5"/>
        <v/>
      </c>
      <c r="AK23" s="289" t="str">
        <f t="shared" si="6"/>
        <v/>
      </c>
      <c r="AL23" s="99" t="str">
        <f t="shared" si="7"/>
        <v/>
      </c>
      <c r="AN23" s="34" t="b">
        <f t="shared" si="8"/>
        <v>0</v>
      </c>
    </row>
    <row r="24" spans="1:40" ht="15.75" customHeight="1">
      <c r="A24" s="483"/>
      <c r="B24" s="486"/>
      <c r="C24" s="483"/>
      <c r="D24" s="487"/>
      <c r="E24" s="487"/>
      <c r="F24" s="486"/>
      <c r="G24" s="486" t="str">
        <f>+IFERROR(VLOOKUP(F24,Listas!$B:$C,2,0),"")</f>
        <v/>
      </c>
      <c r="H24" s="486"/>
      <c r="I24" s="486"/>
      <c r="J24" s="486"/>
      <c r="K24" s="483"/>
      <c r="L24" s="483"/>
      <c r="M24" s="547"/>
      <c r="N24" s="483"/>
      <c r="O24" s="487"/>
      <c r="P24" s="484"/>
      <c r="Q24" s="486"/>
      <c r="R24" s="486"/>
      <c r="S24" s="486"/>
      <c r="T24" s="486"/>
      <c r="U24" s="483"/>
      <c r="V24" s="486"/>
      <c r="W24" s="483"/>
      <c r="X24" s="86" t="str">
        <f t="shared" si="0"/>
        <v/>
      </c>
      <c r="Y24" s="465"/>
      <c r="Z24" s="466"/>
      <c r="AA24" s="223" t="str">
        <f>+IF(T24="UI",'Tasas por grupos escalonada'!$C$32,IF(T24="UYU",'Tasas por grupos escalonada'!$C$31,IF(T24="USD",'Tasas por grupos escalonada'!$C$33,"")))</f>
        <v/>
      </c>
      <c r="AB24" s="486"/>
      <c r="AC24" s="486"/>
      <c r="AD24" s="486"/>
      <c r="AE24" s="486"/>
      <c r="AF24" s="90" t="str">
        <f t="shared" si="1"/>
        <v/>
      </c>
      <c r="AG24" s="91" t="str">
        <f t="shared" si="2"/>
        <v/>
      </c>
      <c r="AH24" s="92" t="str">
        <f t="shared" si="3"/>
        <v/>
      </c>
      <c r="AI24" s="93" t="str">
        <f t="shared" si="4"/>
        <v/>
      </c>
      <c r="AJ24" s="93" t="str">
        <f t="shared" si="5"/>
        <v/>
      </c>
      <c r="AK24" s="289" t="str">
        <f t="shared" si="6"/>
        <v/>
      </c>
      <c r="AL24" s="99" t="str">
        <f t="shared" si="7"/>
        <v/>
      </c>
      <c r="AN24" s="34" t="b">
        <f t="shared" si="8"/>
        <v>0</v>
      </c>
    </row>
    <row r="25" spans="1:40" ht="15.75" customHeight="1">
      <c r="A25" s="483"/>
      <c r="B25" s="486"/>
      <c r="C25" s="483"/>
      <c r="D25" s="487"/>
      <c r="E25" s="487"/>
      <c r="F25" s="486"/>
      <c r="G25" s="486" t="str">
        <f>+IFERROR(VLOOKUP(F25,Listas!$B:$C,2,0),"")</f>
        <v/>
      </c>
      <c r="H25" s="486"/>
      <c r="I25" s="486"/>
      <c r="J25" s="486"/>
      <c r="K25" s="483"/>
      <c r="L25" s="483"/>
      <c r="M25" s="547"/>
      <c r="N25" s="483"/>
      <c r="O25" s="487"/>
      <c r="P25" s="484"/>
      <c r="Q25" s="486"/>
      <c r="R25" s="486"/>
      <c r="S25" s="486"/>
      <c r="T25" s="486"/>
      <c r="U25" s="483"/>
      <c r="V25" s="486"/>
      <c r="W25" s="483"/>
      <c r="X25" s="86" t="str">
        <f t="shared" si="0"/>
        <v/>
      </c>
      <c r="Y25" s="465"/>
      <c r="Z25" s="466"/>
      <c r="AA25" s="223" t="str">
        <f>+IF(T25="UI",'Tasas por grupos escalonada'!$C$32,IF(T25="UYU",'Tasas por grupos escalonada'!$C$31,IF(T25="USD",'Tasas por grupos escalonada'!$C$33,"")))</f>
        <v/>
      </c>
      <c r="AB25" s="486"/>
      <c r="AC25" s="486"/>
      <c r="AD25" s="486"/>
      <c r="AE25" s="486"/>
      <c r="AF25" s="90" t="str">
        <f t="shared" si="1"/>
        <v/>
      </c>
      <c r="AG25" s="91" t="str">
        <f t="shared" si="2"/>
        <v/>
      </c>
      <c r="AH25" s="92" t="str">
        <f t="shared" si="3"/>
        <v/>
      </c>
      <c r="AI25" s="93" t="str">
        <f t="shared" si="4"/>
        <v/>
      </c>
      <c r="AJ25" s="93" t="str">
        <f t="shared" si="5"/>
        <v/>
      </c>
      <c r="AK25" s="289" t="str">
        <f t="shared" si="6"/>
        <v/>
      </c>
      <c r="AL25" s="99" t="str">
        <f t="shared" si="7"/>
        <v/>
      </c>
      <c r="AN25" s="34" t="b">
        <f t="shared" si="8"/>
        <v>0</v>
      </c>
    </row>
    <row r="26" spans="1:40" ht="15.75" customHeight="1">
      <c r="A26" s="483"/>
      <c r="B26" s="486"/>
      <c r="C26" s="483"/>
      <c r="D26" s="487"/>
      <c r="E26" s="487"/>
      <c r="F26" s="486"/>
      <c r="G26" s="486" t="str">
        <f>+IFERROR(VLOOKUP(F26,Listas!$B:$C,2,0),"")</f>
        <v/>
      </c>
      <c r="H26" s="486"/>
      <c r="I26" s="486"/>
      <c r="J26" s="486"/>
      <c r="K26" s="483"/>
      <c r="L26" s="483"/>
      <c r="M26" s="547"/>
      <c r="N26" s="483"/>
      <c r="O26" s="487"/>
      <c r="P26" s="484"/>
      <c r="Q26" s="486"/>
      <c r="R26" s="486"/>
      <c r="S26" s="486"/>
      <c r="T26" s="486"/>
      <c r="U26" s="483"/>
      <c r="V26" s="486"/>
      <c r="W26" s="483"/>
      <c r="X26" s="86" t="str">
        <f t="shared" si="0"/>
        <v/>
      </c>
      <c r="Y26" s="465"/>
      <c r="Z26" s="466"/>
      <c r="AA26" s="223" t="str">
        <f>+IF(T26="UI",'Tasas por grupos escalonada'!$C$32,IF(T26="UYU",'Tasas por grupos escalonada'!$C$31,IF(T26="USD",'Tasas por grupos escalonada'!$C$33,"")))</f>
        <v/>
      </c>
      <c r="AB26" s="486"/>
      <c r="AC26" s="486"/>
      <c r="AD26" s="486"/>
      <c r="AE26" s="486"/>
      <c r="AF26" s="90" t="str">
        <f t="shared" si="1"/>
        <v/>
      </c>
      <c r="AG26" s="91" t="str">
        <f t="shared" si="2"/>
        <v/>
      </c>
      <c r="AH26" s="92" t="str">
        <f t="shared" si="3"/>
        <v/>
      </c>
      <c r="AI26" s="93" t="str">
        <f t="shared" si="4"/>
        <v/>
      </c>
      <c r="AJ26" s="93" t="str">
        <f t="shared" si="5"/>
        <v/>
      </c>
      <c r="AK26" s="289" t="str">
        <f t="shared" si="6"/>
        <v/>
      </c>
      <c r="AL26" s="99" t="str">
        <f t="shared" si="7"/>
        <v/>
      </c>
      <c r="AN26" s="34" t="b">
        <f t="shared" si="8"/>
        <v>0</v>
      </c>
    </row>
    <row r="27" spans="1:40" ht="15.75" customHeight="1">
      <c r="A27" s="483"/>
      <c r="B27" s="486"/>
      <c r="C27" s="483"/>
      <c r="D27" s="487"/>
      <c r="E27" s="487"/>
      <c r="F27" s="486"/>
      <c r="G27" s="486" t="str">
        <f>+IFERROR(VLOOKUP(F27,Listas!$B:$C,2,0),"")</f>
        <v/>
      </c>
      <c r="H27" s="486"/>
      <c r="I27" s="486"/>
      <c r="J27" s="486"/>
      <c r="K27" s="483"/>
      <c r="L27" s="483"/>
      <c r="M27" s="547"/>
      <c r="N27" s="483"/>
      <c r="O27" s="487"/>
      <c r="P27" s="484"/>
      <c r="Q27" s="486"/>
      <c r="R27" s="486"/>
      <c r="S27" s="486"/>
      <c r="T27" s="486"/>
      <c r="U27" s="483"/>
      <c r="V27" s="486"/>
      <c r="W27" s="483"/>
      <c r="X27" s="86" t="str">
        <f t="shared" si="0"/>
        <v/>
      </c>
      <c r="Y27" s="465"/>
      <c r="Z27" s="466"/>
      <c r="AA27" s="223" t="str">
        <f>+IF(T27="UI",'Tasas por grupos escalonada'!$C$32,IF(T27="UYU",'Tasas por grupos escalonada'!$C$31,IF(T27="USD",'Tasas por grupos escalonada'!$C$33,"")))</f>
        <v/>
      </c>
      <c r="AB27" s="486"/>
      <c r="AC27" s="486"/>
      <c r="AD27" s="486"/>
      <c r="AE27" s="486"/>
      <c r="AF27" s="90" t="str">
        <f t="shared" si="1"/>
        <v/>
      </c>
      <c r="AG27" s="91" t="str">
        <f t="shared" si="2"/>
        <v/>
      </c>
      <c r="AH27" s="92" t="str">
        <f t="shared" si="3"/>
        <v/>
      </c>
      <c r="AI27" s="93" t="str">
        <f t="shared" si="4"/>
        <v/>
      </c>
      <c r="AJ27" s="93" t="str">
        <f t="shared" si="5"/>
        <v/>
      </c>
      <c r="AK27" s="289" t="str">
        <f t="shared" si="6"/>
        <v/>
      </c>
      <c r="AL27" s="99" t="str">
        <f t="shared" si="7"/>
        <v/>
      </c>
      <c r="AN27" s="34" t="b">
        <f t="shared" si="8"/>
        <v>0</v>
      </c>
    </row>
    <row r="28" spans="1:40" ht="15.75" customHeight="1">
      <c r="A28" s="483"/>
      <c r="B28" s="486"/>
      <c r="C28" s="483"/>
      <c r="D28" s="487"/>
      <c r="E28" s="487"/>
      <c r="F28" s="486"/>
      <c r="G28" s="486" t="str">
        <f>+IFERROR(VLOOKUP(F28,Listas!$B:$C,2,0),"")</f>
        <v/>
      </c>
      <c r="H28" s="486"/>
      <c r="I28" s="486"/>
      <c r="J28" s="486"/>
      <c r="K28" s="483"/>
      <c r="L28" s="483"/>
      <c r="M28" s="547"/>
      <c r="N28" s="483"/>
      <c r="O28" s="487"/>
      <c r="P28" s="484"/>
      <c r="Q28" s="486"/>
      <c r="R28" s="486"/>
      <c r="S28" s="486"/>
      <c r="T28" s="486"/>
      <c r="U28" s="483"/>
      <c r="V28" s="486"/>
      <c r="W28" s="483"/>
      <c r="X28" s="86" t="str">
        <f t="shared" si="0"/>
        <v/>
      </c>
      <c r="Y28" s="465"/>
      <c r="Z28" s="466"/>
      <c r="AA28" s="223" t="str">
        <f>+IF(T28="UI",'Tasas por grupos escalonada'!$C$32,IF(T28="UYU",'Tasas por grupos escalonada'!$C$31,IF(T28="USD",'Tasas por grupos escalonada'!$C$33,"")))</f>
        <v/>
      </c>
      <c r="AB28" s="486"/>
      <c r="AC28" s="486"/>
      <c r="AD28" s="486"/>
      <c r="AE28" s="486"/>
      <c r="AF28" s="90" t="str">
        <f t="shared" si="1"/>
        <v/>
      </c>
      <c r="AG28" s="91" t="str">
        <f t="shared" si="2"/>
        <v/>
      </c>
      <c r="AH28" s="92" t="str">
        <f t="shared" si="3"/>
        <v/>
      </c>
      <c r="AI28" s="93" t="str">
        <f t="shared" si="4"/>
        <v/>
      </c>
      <c r="AJ28" s="93" t="str">
        <f t="shared" si="5"/>
        <v/>
      </c>
      <c r="AK28" s="289" t="str">
        <f t="shared" si="6"/>
        <v/>
      </c>
      <c r="AL28" s="99" t="str">
        <f t="shared" si="7"/>
        <v/>
      </c>
      <c r="AN28" s="34" t="b">
        <f t="shared" si="8"/>
        <v>0</v>
      </c>
    </row>
    <row r="29" spans="1:40" ht="15.75" customHeight="1">
      <c r="A29" s="483"/>
      <c r="B29" s="486"/>
      <c r="C29" s="483"/>
      <c r="D29" s="487"/>
      <c r="E29" s="487"/>
      <c r="F29" s="486"/>
      <c r="G29" s="486" t="str">
        <f>+IFERROR(VLOOKUP(F29,Listas!$B:$C,2,0),"")</f>
        <v/>
      </c>
      <c r="H29" s="486"/>
      <c r="I29" s="486"/>
      <c r="J29" s="486"/>
      <c r="K29" s="483"/>
      <c r="L29" s="483"/>
      <c r="M29" s="547"/>
      <c r="N29" s="483"/>
      <c r="O29" s="487"/>
      <c r="P29" s="484"/>
      <c r="Q29" s="486"/>
      <c r="R29" s="486"/>
      <c r="S29" s="486"/>
      <c r="T29" s="486"/>
      <c r="U29" s="483"/>
      <c r="V29" s="486"/>
      <c r="W29" s="483"/>
      <c r="X29" s="86" t="str">
        <f t="shared" si="0"/>
        <v/>
      </c>
      <c r="Y29" s="465"/>
      <c r="Z29" s="466"/>
      <c r="AA29" s="223" t="str">
        <f>+IF(T29="UI",'Tasas por grupos escalonada'!$C$32,IF(T29="UYU",'Tasas por grupos escalonada'!$C$31,IF(T29="USD",'Tasas por grupos escalonada'!$C$33,"")))</f>
        <v/>
      </c>
      <c r="AB29" s="486"/>
      <c r="AC29" s="486"/>
      <c r="AD29" s="486"/>
      <c r="AE29" s="486"/>
      <c r="AF29" s="90" t="str">
        <f t="shared" si="1"/>
        <v/>
      </c>
      <c r="AG29" s="91" t="str">
        <f t="shared" si="2"/>
        <v/>
      </c>
      <c r="AH29" s="92" t="str">
        <f t="shared" si="3"/>
        <v/>
      </c>
      <c r="AI29" s="93" t="str">
        <f t="shared" si="4"/>
        <v/>
      </c>
      <c r="AJ29" s="93" t="str">
        <f t="shared" si="5"/>
        <v/>
      </c>
      <c r="AK29" s="289" t="str">
        <f t="shared" si="6"/>
        <v/>
      </c>
      <c r="AL29" s="99" t="str">
        <f t="shared" si="7"/>
        <v/>
      </c>
      <c r="AN29" s="34" t="b">
        <f t="shared" si="8"/>
        <v>0</v>
      </c>
    </row>
    <row r="30" spans="1:40" ht="15.75" customHeight="1">
      <c r="A30" s="483"/>
      <c r="B30" s="486"/>
      <c r="C30" s="483"/>
      <c r="D30" s="487"/>
      <c r="E30" s="487"/>
      <c r="F30" s="486"/>
      <c r="G30" s="486" t="str">
        <f>+IFERROR(VLOOKUP(F30,Listas!$B:$C,2,0),"")</f>
        <v/>
      </c>
      <c r="H30" s="486"/>
      <c r="I30" s="486"/>
      <c r="J30" s="486"/>
      <c r="K30" s="483"/>
      <c r="L30" s="483"/>
      <c r="M30" s="547"/>
      <c r="N30" s="483"/>
      <c r="O30" s="487"/>
      <c r="P30" s="484"/>
      <c r="Q30" s="486"/>
      <c r="R30" s="486"/>
      <c r="S30" s="486"/>
      <c r="T30" s="486"/>
      <c r="U30" s="483"/>
      <c r="V30" s="486"/>
      <c r="W30" s="483"/>
      <c r="X30" s="86" t="str">
        <f t="shared" si="0"/>
        <v/>
      </c>
      <c r="Y30" s="465"/>
      <c r="Z30" s="466"/>
      <c r="AA30" s="223" t="str">
        <f>+IF(T30="UI",'Tasas por grupos escalonada'!$C$32,IF(T30="UYU",'Tasas por grupos escalonada'!$C$31,IF(T30="USD",'Tasas por grupos escalonada'!$C$33,"")))</f>
        <v/>
      </c>
      <c r="AB30" s="486"/>
      <c r="AC30" s="486"/>
      <c r="AD30" s="486"/>
      <c r="AE30" s="486"/>
      <c r="AF30" s="90" t="str">
        <f t="shared" si="1"/>
        <v/>
      </c>
      <c r="AG30" s="91" t="str">
        <f t="shared" si="2"/>
        <v/>
      </c>
      <c r="AH30" s="92" t="str">
        <f t="shared" si="3"/>
        <v/>
      </c>
      <c r="AI30" s="93" t="str">
        <f t="shared" si="4"/>
        <v/>
      </c>
      <c r="AJ30" s="93" t="str">
        <f t="shared" si="5"/>
        <v/>
      </c>
      <c r="AK30" s="289" t="str">
        <f t="shared" si="6"/>
        <v/>
      </c>
      <c r="AL30" s="99" t="str">
        <f t="shared" si="7"/>
        <v/>
      </c>
      <c r="AN30" s="34" t="b">
        <f t="shared" si="8"/>
        <v>0</v>
      </c>
    </row>
    <row r="31" spans="1:40" ht="15.75" customHeight="1">
      <c r="A31" s="483"/>
      <c r="B31" s="486"/>
      <c r="C31" s="483"/>
      <c r="D31" s="487"/>
      <c r="E31" s="487"/>
      <c r="F31" s="486"/>
      <c r="G31" s="486" t="str">
        <f>+IFERROR(VLOOKUP(F31,Listas!$B:$C,2,0),"")</f>
        <v/>
      </c>
      <c r="H31" s="486"/>
      <c r="I31" s="486"/>
      <c r="J31" s="486"/>
      <c r="K31" s="483"/>
      <c r="L31" s="483"/>
      <c r="M31" s="547"/>
      <c r="N31" s="483"/>
      <c r="O31" s="487"/>
      <c r="P31" s="484"/>
      <c r="Q31" s="486"/>
      <c r="R31" s="486"/>
      <c r="S31" s="486"/>
      <c r="T31" s="486"/>
      <c r="U31" s="483"/>
      <c r="V31" s="486"/>
      <c r="W31" s="483"/>
      <c r="X31" s="86" t="str">
        <f t="shared" si="0"/>
        <v/>
      </c>
      <c r="Y31" s="465"/>
      <c r="Z31" s="466"/>
      <c r="AA31" s="223" t="str">
        <f>+IF(T31="UI",'Tasas por grupos escalonada'!$C$32,IF(T31="UYU",'Tasas por grupos escalonada'!$C$31,IF(T31="USD",'Tasas por grupos escalonada'!$C$33,"")))</f>
        <v/>
      </c>
      <c r="AB31" s="486"/>
      <c r="AC31" s="486"/>
      <c r="AD31" s="486"/>
      <c r="AE31" s="486"/>
      <c r="AF31" s="90" t="str">
        <f t="shared" si="1"/>
        <v/>
      </c>
      <c r="AG31" s="91" t="str">
        <f t="shared" si="2"/>
        <v/>
      </c>
      <c r="AH31" s="92" t="str">
        <f t="shared" si="3"/>
        <v/>
      </c>
      <c r="AI31" s="93" t="str">
        <f t="shared" si="4"/>
        <v/>
      </c>
      <c r="AJ31" s="93" t="str">
        <f t="shared" si="5"/>
        <v/>
      </c>
      <c r="AK31" s="289" t="str">
        <f t="shared" si="6"/>
        <v/>
      </c>
      <c r="AL31" s="99" t="str">
        <f t="shared" si="7"/>
        <v/>
      </c>
      <c r="AN31" s="34" t="b">
        <f t="shared" si="8"/>
        <v>0</v>
      </c>
    </row>
    <row r="32" spans="1:40" ht="15.75" customHeight="1">
      <c r="A32" s="483"/>
      <c r="B32" s="486"/>
      <c r="C32" s="483"/>
      <c r="D32" s="487"/>
      <c r="E32" s="487"/>
      <c r="F32" s="486"/>
      <c r="G32" s="486" t="str">
        <f>+IFERROR(VLOOKUP(F32,Listas!$B:$C,2,0),"")</f>
        <v/>
      </c>
      <c r="H32" s="486"/>
      <c r="I32" s="486"/>
      <c r="J32" s="486"/>
      <c r="K32" s="483"/>
      <c r="L32" s="483"/>
      <c r="M32" s="547"/>
      <c r="N32" s="483"/>
      <c r="O32" s="487"/>
      <c r="P32" s="484"/>
      <c r="Q32" s="486"/>
      <c r="R32" s="486"/>
      <c r="S32" s="486"/>
      <c r="T32" s="486"/>
      <c r="U32" s="483"/>
      <c r="V32" s="486"/>
      <c r="W32" s="483"/>
      <c r="X32" s="86" t="str">
        <f t="shared" si="0"/>
        <v/>
      </c>
      <c r="Y32" s="465"/>
      <c r="Z32" s="466"/>
      <c r="AA32" s="223" t="str">
        <f>+IF(T32="UI",'Tasas por grupos escalonada'!$C$32,IF(T32="UYU",'Tasas por grupos escalonada'!$C$31,IF(T32="USD",'Tasas por grupos escalonada'!$C$33,"")))</f>
        <v/>
      </c>
      <c r="AB32" s="486"/>
      <c r="AC32" s="486"/>
      <c r="AD32" s="486"/>
      <c r="AE32" s="486"/>
      <c r="AF32" s="90" t="str">
        <f t="shared" si="1"/>
        <v/>
      </c>
      <c r="AG32" s="91" t="str">
        <f t="shared" si="2"/>
        <v/>
      </c>
      <c r="AH32" s="92" t="str">
        <f t="shared" si="3"/>
        <v/>
      </c>
      <c r="AI32" s="93" t="str">
        <f t="shared" si="4"/>
        <v/>
      </c>
      <c r="AJ32" s="93" t="str">
        <f t="shared" si="5"/>
        <v/>
      </c>
      <c r="AK32" s="289" t="str">
        <f t="shared" si="6"/>
        <v/>
      </c>
      <c r="AL32" s="99" t="str">
        <f t="shared" si="7"/>
        <v/>
      </c>
      <c r="AN32" s="34" t="b">
        <f t="shared" si="8"/>
        <v>0</v>
      </c>
    </row>
    <row r="33" spans="1:40" ht="15.75" customHeight="1">
      <c r="A33" s="483"/>
      <c r="B33" s="486"/>
      <c r="C33" s="483"/>
      <c r="D33" s="487"/>
      <c r="E33" s="487"/>
      <c r="F33" s="486"/>
      <c r="G33" s="486" t="str">
        <f>+IFERROR(VLOOKUP(F33,Listas!$B:$C,2,0),"")</f>
        <v/>
      </c>
      <c r="H33" s="486"/>
      <c r="I33" s="486"/>
      <c r="J33" s="486"/>
      <c r="K33" s="483"/>
      <c r="L33" s="483"/>
      <c r="M33" s="547"/>
      <c r="N33" s="483"/>
      <c r="O33" s="487"/>
      <c r="P33" s="484"/>
      <c r="Q33" s="486"/>
      <c r="R33" s="486"/>
      <c r="S33" s="486"/>
      <c r="T33" s="486"/>
      <c r="U33" s="483"/>
      <c r="V33" s="486"/>
      <c r="W33" s="483"/>
      <c r="X33" s="86" t="str">
        <f t="shared" si="0"/>
        <v/>
      </c>
      <c r="Y33" s="465"/>
      <c r="Z33" s="466"/>
      <c r="AA33" s="223" t="str">
        <f>+IF(T33="UI",'Tasas por grupos escalonada'!$C$32,IF(T33="UYU",'Tasas por grupos escalonada'!$C$31,IF(T33="USD",'Tasas por grupos escalonada'!$C$33,"")))</f>
        <v/>
      </c>
      <c r="AB33" s="486"/>
      <c r="AC33" s="486"/>
      <c r="AD33" s="486"/>
      <c r="AE33" s="486"/>
      <c r="AF33" s="90" t="str">
        <f t="shared" si="1"/>
        <v/>
      </c>
      <c r="AG33" s="91" t="str">
        <f t="shared" si="2"/>
        <v/>
      </c>
      <c r="AH33" s="92" t="str">
        <f t="shared" si="3"/>
        <v/>
      </c>
      <c r="AI33" s="93" t="str">
        <f t="shared" si="4"/>
        <v/>
      </c>
      <c r="AJ33" s="93" t="str">
        <f t="shared" si="5"/>
        <v/>
      </c>
      <c r="AK33" s="289" t="str">
        <f t="shared" si="6"/>
        <v/>
      </c>
      <c r="AL33" s="99" t="str">
        <f t="shared" si="7"/>
        <v/>
      </c>
      <c r="AN33" s="34" t="b">
        <f t="shared" si="8"/>
        <v>0</v>
      </c>
    </row>
    <row r="34" spans="1:40" ht="15.75" customHeight="1">
      <c r="A34" s="483"/>
      <c r="B34" s="486"/>
      <c r="C34" s="483"/>
      <c r="D34" s="487"/>
      <c r="E34" s="487"/>
      <c r="F34" s="486"/>
      <c r="G34" s="486" t="str">
        <f>+IFERROR(VLOOKUP(F34,Listas!$B:$C,2,0),"")</f>
        <v/>
      </c>
      <c r="H34" s="486"/>
      <c r="I34" s="486"/>
      <c r="J34" s="486"/>
      <c r="K34" s="483"/>
      <c r="L34" s="483"/>
      <c r="M34" s="547"/>
      <c r="N34" s="483"/>
      <c r="O34" s="487"/>
      <c r="P34" s="484"/>
      <c r="Q34" s="486"/>
      <c r="R34" s="486"/>
      <c r="S34" s="486"/>
      <c r="T34" s="486"/>
      <c r="U34" s="483"/>
      <c r="V34" s="486"/>
      <c r="W34" s="483"/>
      <c r="X34" s="86" t="str">
        <f t="shared" si="0"/>
        <v/>
      </c>
      <c r="Y34" s="465"/>
      <c r="Z34" s="466"/>
      <c r="AA34" s="223" t="str">
        <f>+IF(T34="UI",'Tasas por grupos escalonada'!$C$32,IF(T34="UYU",'Tasas por grupos escalonada'!$C$31,IF(T34="USD",'Tasas por grupos escalonada'!$C$33,"")))</f>
        <v/>
      </c>
      <c r="AB34" s="486"/>
      <c r="AC34" s="486"/>
      <c r="AD34" s="486"/>
      <c r="AE34" s="486"/>
      <c r="AF34" s="90" t="str">
        <f t="shared" si="1"/>
        <v/>
      </c>
      <c r="AG34" s="91" t="str">
        <f t="shared" si="2"/>
        <v/>
      </c>
      <c r="AH34" s="92" t="str">
        <f t="shared" si="3"/>
        <v/>
      </c>
      <c r="AI34" s="93" t="str">
        <f t="shared" si="4"/>
        <v/>
      </c>
      <c r="AJ34" s="93" t="str">
        <f t="shared" si="5"/>
        <v/>
      </c>
      <c r="AK34" s="289" t="str">
        <f t="shared" si="6"/>
        <v/>
      </c>
      <c r="AL34" s="99" t="str">
        <f t="shared" si="7"/>
        <v/>
      </c>
      <c r="AN34" s="34" t="b">
        <f t="shared" si="8"/>
        <v>0</v>
      </c>
    </row>
    <row r="35" spans="1:40" ht="15.75" customHeight="1">
      <c r="A35" s="483"/>
      <c r="B35" s="486"/>
      <c r="C35" s="483"/>
      <c r="D35" s="487"/>
      <c r="E35" s="487"/>
      <c r="F35" s="486"/>
      <c r="G35" s="486" t="str">
        <f>+IFERROR(VLOOKUP(F35,Listas!$B:$C,2,0),"")</f>
        <v/>
      </c>
      <c r="H35" s="486"/>
      <c r="I35" s="486"/>
      <c r="J35" s="486"/>
      <c r="K35" s="483"/>
      <c r="L35" s="483"/>
      <c r="M35" s="547"/>
      <c r="N35" s="483"/>
      <c r="O35" s="487"/>
      <c r="P35" s="484"/>
      <c r="Q35" s="486"/>
      <c r="R35" s="486"/>
      <c r="S35" s="486"/>
      <c r="T35" s="486"/>
      <c r="U35" s="483"/>
      <c r="V35" s="486"/>
      <c r="W35" s="483"/>
      <c r="X35" s="86" t="str">
        <f t="shared" si="0"/>
        <v/>
      </c>
      <c r="Y35" s="465"/>
      <c r="Z35" s="466"/>
      <c r="AA35" s="223" t="str">
        <f>+IF(T35="UI",'Tasas por grupos escalonada'!$C$32,IF(T35="UYU",'Tasas por grupos escalonada'!$C$31,IF(T35="USD",'Tasas por grupos escalonada'!$C$33,"")))</f>
        <v/>
      </c>
      <c r="AB35" s="486"/>
      <c r="AC35" s="486"/>
      <c r="AD35" s="486"/>
      <c r="AE35" s="486"/>
      <c r="AF35" s="90" t="str">
        <f t="shared" si="1"/>
        <v/>
      </c>
      <c r="AG35" s="91" t="str">
        <f t="shared" si="2"/>
        <v/>
      </c>
      <c r="AH35" s="92" t="str">
        <f t="shared" si="3"/>
        <v/>
      </c>
      <c r="AI35" s="93" t="str">
        <f t="shared" si="4"/>
        <v/>
      </c>
      <c r="AJ35" s="93" t="str">
        <f t="shared" si="5"/>
        <v/>
      </c>
      <c r="AK35" s="289" t="str">
        <f t="shared" si="6"/>
        <v/>
      </c>
      <c r="AL35" s="99" t="str">
        <f t="shared" si="7"/>
        <v/>
      </c>
      <c r="AN35" s="34" t="b">
        <f t="shared" si="8"/>
        <v>0</v>
      </c>
    </row>
    <row r="36" spans="1:40" ht="15.75" customHeight="1">
      <c r="A36" s="483"/>
      <c r="B36" s="486"/>
      <c r="C36" s="483"/>
      <c r="D36" s="487"/>
      <c r="E36" s="487"/>
      <c r="F36" s="486"/>
      <c r="G36" s="486" t="str">
        <f>+IFERROR(VLOOKUP(F36,Listas!$B:$C,2,0),"")</f>
        <v/>
      </c>
      <c r="H36" s="486"/>
      <c r="I36" s="486"/>
      <c r="J36" s="486"/>
      <c r="K36" s="483"/>
      <c r="L36" s="483"/>
      <c r="M36" s="547"/>
      <c r="N36" s="483"/>
      <c r="O36" s="487"/>
      <c r="P36" s="484"/>
      <c r="Q36" s="486"/>
      <c r="R36" s="486"/>
      <c r="S36" s="486"/>
      <c r="T36" s="486"/>
      <c r="U36" s="483"/>
      <c r="V36" s="486"/>
      <c r="W36" s="483"/>
      <c r="X36" s="86" t="str">
        <f t="shared" si="0"/>
        <v/>
      </c>
      <c r="Y36" s="465"/>
      <c r="Z36" s="466"/>
      <c r="AA36" s="223" t="str">
        <f>+IF(T36="UI",'Tasas por grupos escalonada'!$C$32,IF(T36="UYU",'Tasas por grupos escalonada'!$C$31,IF(T36="USD",'Tasas por grupos escalonada'!$C$33,"")))</f>
        <v/>
      </c>
      <c r="AB36" s="486"/>
      <c r="AC36" s="486"/>
      <c r="AD36" s="486"/>
      <c r="AE36" s="486"/>
      <c r="AF36" s="90" t="str">
        <f t="shared" si="1"/>
        <v/>
      </c>
      <c r="AG36" s="91" t="str">
        <f t="shared" si="2"/>
        <v/>
      </c>
      <c r="AH36" s="92" t="str">
        <f t="shared" si="3"/>
        <v/>
      </c>
      <c r="AI36" s="93" t="str">
        <f t="shared" si="4"/>
        <v/>
      </c>
      <c r="AJ36" s="93" t="str">
        <f t="shared" si="5"/>
        <v/>
      </c>
      <c r="AK36" s="289" t="str">
        <f t="shared" si="6"/>
        <v/>
      </c>
      <c r="AL36" s="99" t="str">
        <f t="shared" si="7"/>
        <v/>
      </c>
      <c r="AN36" s="34" t="b">
        <f t="shared" si="8"/>
        <v>0</v>
      </c>
    </row>
    <row r="37" spans="1:40" ht="15.75" customHeight="1">
      <c r="A37" s="483"/>
      <c r="B37" s="486"/>
      <c r="C37" s="483"/>
      <c r="D37" s="487"/>
      <c r="E37" s="487"/>
      <c r="F37" s="486"/>
      <c r="G37" s="486" t="str">
        <f>+IFERROR(VLOOKUP(F37,Listas!$B:$C,2,0),"")</f>
        <v/>
      </c>
      <c r="H37" s="486"/>
      <c r="I37" s="486"/>
      <c r="J37" s="486"/>
      <c r="K37" s="483"/>
      <c r="L37" s="483"/>
      <c r="M37" s="547"/>
      <c r="N37" s="483"/>
      <c r="O37" s="487"/>
      <c r="P37" s="484"/>
      <c r="Q37" s="486"/>
      <c r="R37" s="486"/>
      <c r="S37" s="486"/>
      <c r="T37" s="486"/>
      <c r="U37" s="483"/>
      <c r="V37" s="486"/>
      <c r="W37" s="483"/>
      <c r="X37" s="86" t="str">
        <f t="shared" si="0"/>
        <v/>
      </c>
      <c r="Y37" s="465"/>
      <c r="Z37" s="466"/>
      <c r="AA37" s="223" t="str">
        <f>+IF(T37="UI",'Tasas por grupos escalonada'!$C$32,IF(T37="UYU",'Tasas por grupos escalonada'!$C$31,IF(T37="USD",'Tasas por grupos escalonada'!$C$33,"")))</f>
        <v/>
      </c>
      <c r="AB37" s="486"/>
      <c r="AC37" s="486"/>
      <c r="AD37" s="486"/>
      <c r="AE37" s="486"/>
      <c r="AF37" s="90" t="str">
        <f t="shared" si="1"/>
        <v/>
      </c>
      <c r="AG37" s="91" t="str">
        <f t="shared" si="2"/>
        <v/>
      </c>
      <c r="AH37" s="92" t="str">
        <f t="shared" si="3"/>
        <v/>
      </c>
      <c r="AI37" s="93" t="str">
        <f t="shared" si="4"/>
        <v/>
      </c>
      <c r="AJ37" s="93" t="str">
        <f t="shared" si="5"/>
        <v/>
      </c>
      <c r="AK37" s="289" t="str">
        <f t="shared" si="6"/>
        <v/>
      </c>
      <c r="AL37" s="99" t="str">
        <f t="shared" si="7"/>
        <v/>
      </c>
      <c r="AN37" s="34" t="b">
        <f t="shared" si="8"/>
        <v>0</v>
      </c>
    </row>
    <row r="38" spans="1:40" ht="15.75" customHeight="1">
      <c r="A38" s="483"/>
      <c r="B38" s="486"/>
      <c r="C38" s="483"/>
      <c r="D38" s="487"/>
      <c r="E38" s="487"/>
      <c r="F38" s="486"/>
      <c r="G38" s="486" t="str">
        <f>+IFERROR(VLOOKUP(F38,Listas!$B:$C,2,0),"")</f>
        <v/>
      </c>
      <c r="H38" s="486"/>
      <c r="I38" s="486"/>
      <c r="J38" s="486"/>
      <c r="K38" s="483"/>
      <c r="L38" s="483"/>
      <c r="M38" s="547"/>
      <c r="N38" s="483"/>
      <c r="O38" s="487"/>
      <c r="P38" s="484"/>
      <c r="Q38" s="486"/>
      <c r="R38" s="486"/>
      <c r="S38" s="486"/>
      <c r="T38" s="486"/>
      <c r="U38" s="483"/>
      <c r="V38" s="486"/>
      <c r="W38" s="483"/>
      <c r="X38" s="86" t="str">
        <f t="shared" si="0"/>
        <v/>
      </c>
      <c r="Y38" s="465"/>
      <c r="Z38" s="466"/>
      <c r="AA38" s="223" t="str">
        <f>+IF(T38="UI",'Tasas por grupos escalonada'!$C$32,IF(T38="UYU",'Tasas por grupos escalonada'!$C$31,IF(T38="USD",'Tasas por grupos escalonada'!$C$33,"")))</f>
        <v/>
      </c>
      <c r="AB38" s="486"/>
      <c r="AC38" s="486"/>
      <c r="AD38" s="486"/>
      <c r="AE38" s="486"/>
      <c r="AF38" s="90" t="str">
        <f t="shared" si="1"/>
        <v/>
      </c>
      <c r="AG38" s="91" t="str">
        <f t="shared" si="2"/>
        <v/>
      </c>
      <c r="AH38" s="92" t="str">
        <f t="shared" si="3"/>
        <v/>
      </c>
      <c r="AI38" s="93" t="str">
        <f t="shared" si="4"/>
        <v/>
      </c>
      <c r="AJ38" s="93" t="str">
        <f t="shared" si="5"/>
        <v/>
      </c>
      <c r="AK38" s="289" t="str">
        <f t="shared" si="6"/>
        <v/>
      </c>
      <c r="AL38" s="99" t="str">
        <f t="shared" si="7"/>
        <v/>
      </c>
      <c r="AN38" s="34" t="b">
        <f t="shared" si="8"/>
        <v>0</v>
      </c>
    </row>
    <row r="39" spans="1:40" ht="15.75" customHeight="1">
      <c r="A39" s="483"/>
      <c r="B39" s="486"/>
      <c r="C39" s="483"/>
      <c r="D39" s="487"/>
      <c r="E39" s="487"/>
      <c r="F39" s="486"/>
      <c r="G39" s="486" t="str">
        <f>+IFERROR(VLOOKUP(F39,Listas!$B:$C,2,0),"")</f>
        <v/>
      </c>
      <c r="H39" s="486"/>
      <c r="I39" s="486"/>
      <c r="J39" s="486"/>
      <c r="K39" s="483"/>
      <c r="L39" s="483"/>
      <c r="M39" s="547"/>
      <c r="N39" s="483"/>
      <c r="O39" s="487"/>
      <c r="P39" s="484"/>
      <c r="Q39" s="486"/>
      <c r="R39" s="486"/>
      <c r="S39" s="486"/>
      <c r="T39" s="486"/>
      <c r="U39" s="483"/>
      <c r="V39" s="486"/>
      <c r="W39" s="483"/>
      <c r="X39" s="86" t="str">
        <f t="shared" si="0"/>
        <v/>
      </c>
      <c r="Y39" s="465"/>
      <c r="Z39" s="466"/>
      <c r="AA39" s="223" t="str">
        <f>+IF(T39="UI",'Tasas por grupos escalonada'!$C$32,IF(T39="UYU",'Tasas por grupos escalonada'!$C$31,IF(T39="USD",'Tasas por grupos escalonada'!$C$33,"")))</f>
        <v/>
      </c>
      <c r="AB39" s="486"/>
      <c r="AC39" s="486"/>
      <c r="AD39" s="486"/>
      <c r="AE39" s="486"/>
      <c r="AF39" s="90" t="str">
        <f t="shared" si="1"/>
        <v/>
      </c>
      <c r="AG39" s="91" t="str">
        <f t="shared" si="2"/>
        <v/>
      </c>
      <c r="AH39" s="92" t="str">
        <f t="shared" si="3"/>
        <v/>
      </c>
      <c r="AI39" s="93" t="str">
        <f t="shared" si="4"/>
        <v/>
      </c>
      <c r="AJ39" s="93" t="str">
        <f t="shared" si="5"/>
        <v/>
      </c>
      <c r="AK39" s="289" t="str">
        <f t="shared" si="6"/>
        <v/>
      </c>
      <c r="AL39" s="99" t="str">
        <f t="shared" si="7"/>
        <v/>
      </c>
      <c r="AN39" s="34" t="b">
        <f t="shared" si="8"/>
        <v>0</v>
      </c>
    </row>
    <row r="40" spans="1:40" ht="15.75" customHeight="1">
      <c r="A40" s="483"/>
      <c r="B40" s="486"/>
      <c r="C40" s="483"/>
      <c r="D40" s="487"/>
      <c r="E40" s="487"/>
      <c r="F40" s="486"/>
      <c r="G40" s="486" t="str">
        <f>+IFERROR(VLOOKUP(F40,Listas!$B:$C,2,0),"")</f>
        <v/>
      </c>
      <c r="H40" s="486"/>
      <c r="I40" s="486"/>
      <c r="J40" s="486"/>
      <c r="K40" s="483"/>
      <c r="L40" s="483"/>
      <c r="M40" s="547"/>
      <c r="N40" s="483"/>
      <c r="O40" s="487"/>
      <c r="P40" s="484"/>
      <c r="Q40" s="486"/>
      <c r="R40" s="486"/>
      <c r="S40" s="486"/>
      <c r="T40" s="486"/>
      <c r="U40" s="483"/>
      <c r="V40" s="486"/>
      <c r="W40" s="483"/>
      <c r="X40" s="86" t="str">
        <f t="shared" si="0"/>
        <v/>
      </c>
      <c r="Y40" s="465"/>
      <c r="Z40" s="466"/>
      <c r="AA40" s="223" t="str">
        <f>+IF(T40="UI",'Tasas por grupos escalonada'!$C$32,IF(T40="UYU",'Tasas por grupos escalonada'!$C$31,IF(T40="USD",'Tasas por grupos escalonada'!$C$33,"")))</f>
        <v/>
      </c>
      <c r="AB40" s="486"/>
      <c r="AC40" s="486"/>
      <c r="AD40" s="486"/>
      <c r="AE40" s="486"/>
      <c r="AF40" s="90" t="str">
        <f t="shared" si="1"/>
        <v/>
      </c>
      <c r="AG40" s="91" t="str">
        <f t="shared" si="2"/>
        <v/>
      </c>
      <c r="AH40" s="92" t="str">
        <f t="shared" si="3"/>
        <v/>
      </c>
      <c r="AI40" s="93" t="str">
        <f t="shared" si="4"/>
        <v/>
      </c>
      <c r="AJ40" s="93" t="str">
        <f t="shared" si="5"/>
        <v/>
      </c>
      <c r="AK40" s="289" t="str">
        <f t="shared" si="6"/>
        <v/>
      </c>
      <c r="AL40" s="99" t="str">
        <f t="shared" si="7"/>
        <v/>
      </c>
      <c r="AN40" s="34" t="b">
        <f t="shared" si="8"/>
        <v>0</v>
      </c>
    </row>
    <row r="41" spans="1:40" ht="15.75" customHeight="1">
      <c r="A41" s="483"/>
      <c r="B41" s="486"/>
      <c r="C41" s="483"/>
      <c r="D41" s="487"/>
      <c r="E41" s="487"/>
      <c r="F41" s="486"/>
      <c r="G41" s="486" t="str">
        <f>+IFERROR(VLOOKUP(F41,Listas!$B:$C,2,0),"")</f>
        <v/>
      </c>
      <c r="H41" s="486"/>
      <c r="I41" s="486"/>
      <c r="J41" s="486"/>
      <c r="K41" s="483"/>
      <c r="L41" s="483"/>
      <c r="M41" s="547"/>
      <c r="N41" s="483"/>
      <c r="O41" s="487"/>
      <c r="P41" s="484"/>
      <c r="Q41" s="486"/>
      <c r="R41" s="486"/>
      <c r="S41" s="486"/>
      <c r="T41" s="486"/>
      <c r="U41" s="483"/>
      <c r="V41" s="486"/>
      <c r="W41" s="483"/>
      <c r="X41" s="86" t="str">
        <f t="shared" si="0"/>
        <v/>
      </c>
      <c r="Y41" s="465"/>
      <c r="Z41" s="466"/>
      <c r="AA41" s="223" t="str">
        <f>+IF(T41="UI",'Tasas por grupos escalonada'!$C$32,IF(T41="UYU",'Tasas por grupos escalonada'!$C$31,IF(T41="USD",'Tasas por grupos escalonada'!$C$33,"")))</f>
        <v/>
      </c>
      <c r="AB41" s="486"/>
      <c r="AC41" s="486"/>
      <c r="AD41" s="486"/>
      <c r="AE41" s="486"/>
      <c r="AF41" s="90" t="str">
        <f t="shared" si="1"/>
        <v/>
      </c>
      <c r="AG41" s="91" t="str">
        <f t="shared" si="2"/>
        <v/>
      </c>
      <c r="AH41" s="92" t="str">
        <f t="shared" si="3"/>
        <v/>
      </c>
      <c r="AI41" s="93" t="str">
        <f t="shared" si="4"/>
        <v/>
      </c>
      <c r="AJ41" s="93" t="str">
        <f t="shared" si="5"/>
        <v/>
      </c>
      <c r="AK41" s="289" t="str">
        <f t="shared" si="6"/>
        <v/>
      </c>
      <c r="AL41" s="99" t="str">
        <f t="shared" si="7"/>
        <v/>
      </c>
      <c r="AN41" s="34" t="b">
        <f t="shared" si="8"/>
        <v>0</v>
      </c>
    </row>
    <row r="42" spans="1:40" ht="15.75" customHeight="1">
      <c r="A42" s="483"/>
      <c r="B42" s="486"/>
      <c r="C42" s="483"/>
      <c r="D42" s="487"/>
      <c r="E42" s="487"/>
      <c r="F42" s="486"/>
      <c r="G42" s="486" t="str">
        <f>+IFERROR(VLOOKUP(F42,Listas!$B:$C,2,0),"")</f>
        <v/>
      </c>
      <c r="H42" s="486"/>
      <c r="I42" s="486"/>
      <c r="J42" s="486"/>
      <c r="K42" s="483"/>
      <c r="L42" s="483"/>
      <c r="M42" s="547"/>
      <c r="N42" s="483"/>
      <c r="O42" s="487"/>
      <c r="P42" s="484"/>
      <c r="Q42" s="486"/>
      <c r="R42" s="486"/>
      <c r="S42" s="486"/>
      <c r="T42" s="486"/>
      <c r="U42" s="483"/>
      <c r="V42" s="486"/>
      <c r="W42" s="483"/>
      <c r="X42" s="86" t="str">
        <f t="shared" si="0"/>
        <v/>
      </c>
      <c r="Y42" s="465"/>
      <c r="Z42" s="466"/>
      <c r="AA42" s="223" t="str">
        <f>+IF(T42="UI",'Tasas por grupos escalonada'!$C$32,IF(T42="UYU",'Tasas por grupos escalonada'!$C$31,IF(T42="USD",'Tasas por grupos escalonada'!$C$33,"")))</f>
        <v/>
      </c>
      <c r="AB42" s="486"/>
      <c r="AC42" s="486"/>
      <c r="AD42" s="486"/>
      <c r="AE42" s="486"/>
      <c r="AF42" s="90" t="str">
        <f t="shared" si="1"/>
        <v/>
      </c>
      <c r="AG42" s="91" t="str">
        <f t="shared" si="2"/>
        <v/>
      </c>
      <c r="AH42" s="92" t="str">
        <f t="shared" si="3"/>
        <v/>
      </c>
      <c r="AI42" s="93" t="str">
        <f t="shared" si="4"/>
        <v/>
      </c>
      <c r="AJ42" s="93" t="str">
        <f t="shared" si="5"/>
        <v/>
      </c>
      <c r="AK42" s="289" t="str">
        <f t="shared" si="6"/>
        <v/>
      </c>
      <c r="AL42" s="99" t="str">
        <f t="shared" si="7"/>
        <v/>
      </c>
      <c r="AN42" s="34" t="b">
        <f t="shared" si="8"/>
        <v>0</v>
      </c>
    </row>
    <row r="43" spans="1:40" ht="15.75" customHeight="1">
      <c r="A43" s="483"/>
      <c r="B43" s="486"/>
      <c r="C43" s="483"/>
      <c r="D43" s="487"/>
      <c r="E43" s="487"/>
      <c r="F43" s="486"/>
      <c r="G43" s="486" t="str">
        <f>+IFERROR(VLOOKUP(F43,Listas!$B:$C,2,0),"")</f>
        <v/>
      </c>
      <c r="H43" s="486"/>
      <c r="I43" s="486"/>
      <c r="J43" s="486"/>
      <c r="K43" s="483"/>
      <c r="L43" s="483"/>
      <c r="M43" s="547"/>
      <c r="N43" s="483"/>
      <c r="O43" s="487"/>
      <c r="P43" s="484"/>
      <c r="Q43" s="486"/>
      <c r="R43" s="486"/>
      <c r="S43" s="486"/>
      <c r="T43" s="486"/>
      <c r="U43" s="483"/>
      <c r="V43" s="486"/>
      <c r="W43" s="483"/>
      <c r="X43" s="86" t="str">
        <f t="shared" si="0"/>
        <v/>
      </c>
      <c r="Y43" s="465"/>
      <c r="Z43" s="466"/>
      <c r="AA43" s="223" t="str">
        <f>+IF(T43="UI",'Tasas por grupos escalonada'!$C$32,IF(T43="UYU",'Tasas por grupos escalonada'!$C$31,IF(T43="USD",'Tasas por grupos escalonada'!$C$33,"")))</f>
        <v/>
      </c>
      <c r="AB43" s="486"/>
      <c r="AC43" s="486"/>
      <c r="AD43" s="486"/>
      <c r="AE43" s="486"/>
      <c r="AF43" s="90" t="str">
        <f t="shared" si="1"/>
        <v/>
      </c>
      <c r="AG43" s="91" t="str">
        <f t="shared" si="2"/>
        <v/>
      </c>
      <c r="AH43" s="92" t="str">
        <f t="shared" si="3"/>
        <v/>
      </c>
      <c r="AI43" s="93" t="str">
        <f t="shared" si="4"/>
        <v/>
      </c>
      <c r="AJ43" s="93" t="str">
        <f t="shared" si="5"/>
        <v/>
      </c>
      <c r="AK43" s="289" t="str">
        <f t="shared" si="6"/>
        <v/>
      </c>
      <c r="AL43" s="99" t="str">
        <f t="shared" si="7"/>
        <v/>
      </c>
      <c r="AN43" s="34" t="b">
        <f t="shared" si="8"/>
        <v>0</v>
      </c>
    </row>
    <row r="44" spans="1:40" ht="15.75" customHeight="1">
      <c r="A44" s="483"/>
      <c r="B44" s="486"/>
      <c r="C44" s="483"/>
      <c r="D44" s="487"/>
      <c r="E44" s="487"/>
      <c r="F44" s="486"/>
      <c r="G44" s="486" t="str">
        <f>+IFERROR(VLOOKUP(F44,Listas!$B:$C,2,0),"")</f>
        <v/>
      </c>
      <c r="H44" s="486"/>
      <c r="I44" s="486"/>
      <c r="J44" s="486"/>
      <c r="K44" s="483"/>
      <c r="L44" s="483"/>
      <c r="M44" s="547"/>
      <c r="N44" s="483"/>
      <c r="O44" s="487"/>
      <c r="P44" s="484"/>
      <c r="Q44" s="486"/>
      <c r="R44" s="486"/>
      <c r="S44" s="486"/>
      <c r="T44" s="486"/>
      <c r="U44" s="483"/>
      <c r="V44" s="486"/>
      <c r="W44" s="483"/>
      <c r="X44" s="86" t="str">
        <f t="shared" si="0"/>
        <v/>
      </c>
      <c r="Y44" s="465"/>
      <c r="Z44" s="466"/>
      <c r="AA44" s="223" t="str">
        <f>+IF(T44="UI",'Tasas por grupos escalonada'!$C$32,IF(T44="UYU",'Tasas por grupos escalonada'!$C$31,IF(T44="USD",'Tasas por grupos escalonada'!$C$33,"")))</f>
        <v/>
      </c>
      <c r="AB44" s="486"/>
      <c r="AC44" s="486"/>
      <c r="AD44" s="486"/>
      <c r="AE44" s="486"/>
      <c r="AF44" s="90" t="str">
        <f t="shared" si="1"/>
        <v/>
      </c>
      <c r="AG44" s="91" t="str">
        <f t="shared" si="2"/>
        <v/>
      </c>
      <c r="AH44" s="92" t="str">
        <f t="shared" si="3"/>
        <v/>
      </c>
      <c r="AI44" s="93" t="str">
        <f t="shared" si="4"/>
        <v/>
      </c>
      <c r="AJ44" s="93" t="str">
        <f t="shared" si="5"/>
        <v/>
      </c>
      <c r="AK44" s="289" t="str">
        <f t="shared" si="6"/>
        <v/>
      </c>
      <c r="AL44" s="99" t="str">
        <f t="shared" si="7"/>
        <v/>
      </c>
      <c r="AN44" s="34" t="b">
        <f t="shared" si="8"/>
        <v>0</v>
      </c>
    </row>
    <row r="45" spans="1:40" ht="15.75" customHeight="1">
      <c r="A45" s="483"/>
      <c r="B45" s="486"/>
      <c r="C45" s="483"/>
      <c r="D45" s="487"/>
      <c r="E45" s="487"/>
      <c r="F45" s="486"/>
      <c r="G45" s="486" t="str">
        <f>+IFERROR(VLOOKUP(F45,Listas!$B:$C,2,0),"")</f>
        <v/>
      </c>
      <c r="H45" s="486"/>
      <c r="I45" s="486"/>
      <c r="J45" s="486"/>
      <c r="K45" s="483"/>
      <c r="L45" s="483"/>
      <c r="M45" s="547"/>
      <c r="N45" s="483"/>
      <c r="O45" s="487"/>
      <c r="P45" s="484"/>
      <c r="Q45" s="486"/>
      <c r="R45" s="486"/>
      <c r="S45" s="486"/>
      <c r="T45" s="486"/>
      <c r="U45" s="483"/>
      <c r="V45" s="486"/>
      <c r="W45" s="483"/>
      <c r="X45" s="86" t="str">
        <f t="shared" si="0"/>
        <v/>
      </c>
      <c r="Y45" s="465"/>
      <c r="Z45" s="466"/>
      <c r="AA45" s="223" t="str">
        <f>+IF(T45="UI",'Tasas por grupos escalonada'!$C$32,IF(T45="UYU",'Tasas por grupos escalonada'!$C$31,IF(T45="USD",'Tasas por grupos escalonada'!$C$33,"")))</f>
        <v/>
      </c>
      <c r="AB45" s="486"/>
      <c r="AC45" s="486"/>
      <c r="AD45" s="486"/>
      <c r="AE45" s="486"/>
      <c r="AF45" s="90" t="str">
        <f t="shared" si="1"/>
        <v/>
      </c>
      <c r="AG45" s="91" t="str">
        <f t="shared" si="2"/>
        <v/>
      </c>
      <c r="AH45" s="92" t="str">
        <f t="shared" si="3"/>
        <v/>
      </c>
      <c r="AI45" s="93" t="str">
        <f t="shared" si="4"/>
        <v/>
      </c>
      <c r="AJ45" s="93" t="str">
        <f t="shared" si="5"/>
        <v/>
      </c>
      <c r="AK45" s="289" t="str">
        <f t="shared" si="6"/>
        <v/>
      </c>
      <c r="AL45" s="99" t="str">
        <f t="shared" si="7"/>
        <v/>
      </c>
      <c r="AN45" s="34" t="b">
        <f t="shared" si="8"/>
        <v>0</v>
      </c>
    </row>
    <row r="46" spans="1:40" ht="15.75" customHeight="1">
      <c r="A46" s="483"/>
      <c r="B46" s="486"/>
      <c r="C46" s="483"/>
      <c r="D46" s="487"/>
      <c r="E46" s="487"/>
      <c r="F46" s="486"/>
      <c r="G46" s="486" t="str">
        <f>+IFERROR(VLOOKUP(F46,Listas!$B:$C,2,0),"")</f>
        <v/>
      </c>
      <c r="H46" s="486"/>
      <c r="I46" s="486"/>
      <c r="J46" s="486"/>
      <c r="K46" s="483"/>
      <c r="L46" s="483"/>
      <c r="M46" s="547"/>
      <c r="N46" s="483"/>
      <c r="O46" s="487"/>
      <c r="P46" s="484"/>
      <c r="Q46" s="486"/>
      <c r="R46" s="486"/>
      <c r="S46" s="486"/>
      <c r="T46" s="486"/>
      <c r="U46" s="483"/>
      <c r="V46" s="486"/>
      <c r="W46" s="483"/>
      <c r="X46" s="86" t="str">
        <f t="shared" si="0"/>
        <v/>
      </c>
      <c r="Y46" s="465"/>
      <c r="Z46" s="466"/>
      <c r="AA46" s="223" t="str">
        <f>+IF(T46="UI",'Tasas por grupos escalonada'!$C$32,IF(T46="UYU",'Tasas por grupos escalonada'!$C$31,IF(T46="USD",'Tasas por grupos escalonada'!$C$33,"")))</f>
        <v/>
      </c>
      <c r="AB46" s="486"/>
      <c r="AC46" s="486"/>
      <c r="AD46" s="486"/>
      <c r="AE46" s="486"/>
      <c r="AF46" s="90" t="str">
        <f t="shared" si="1"/>
        <v/>
      </c>
      <c r="AG46" s="91" t="str">
        <f t="shared" si="2"/>
        <v/>
      </c>
      <c r="AH46" s="92" t="str">
        <f t="shared" si="3"/>
        <v/>
      </c>
      <c r="AI46" s="93" t="str">
        <f t="shared" si="4"/>
        <v/>
      </c>
      <c r="AJ46" s="93" t="str">
        <f t="shared" si="5"/>
        <v/>
      </c>
      <c r="AK46" s="289" t="str">
        <f t="shared" si="6"/>
        <v/>
      </c>
      <c r="AL46" s="99" t="str">
        <f t="shared" si="7"/>
        <v/>
      </c>
      <c r="AN46" s="34" t="b">
        <f t="shared" si="8"/>
        <v>0</v>
      </c>
    </row>
    <row r="47" spans="1:40" ht="15.75" customHeight="1">
      <c r="A47" s="483"/>
      <c r="B47" s="486"/>
      <c r="C47" s="483"/>
      <c r="D47" s="487"/>
      <c r="E47" s="487"/>
      <c r="F47" s="486"/>
      <c r="G47" s="486" t="str">
        <f>+IFERROR(VLOOKUP(F47,Listas!$B:$C,2,0),"")</f>
        <v/>
      </c>
      <c r="H47" s="486"/>
      <c r="I47" s="486"/>
      <c r="J47" s="486"/>
      <c r="K47" s="483"/>
      <c r="L47" s="483"/>
      <c r="M47" s="547"/>
      <c r="N47" s="483"/>
      <c r="O47" s="487"/>
      <c r="P47" s="484"/>
      <c r="Q47" s="486"/>
      <c r="R47" s="486"/>
      <c r="S47" s="486"/>
      <c r="T47" s="486"/>
      <c r="U47" s="483"/>
      <c r="V47" s="486"/>
      <c r="W47" s="483"/>
      <c r="X47" s="86" t="str">
        <f t="shared" si="0"/>
        <v/>
      </c>
      <c r="Y47" s="465"/>
      <c r="Z47" s="466"/>
      <c r="AA47" s="223" t="str">
        <f>+IF(T47="UI",'Tasas por grupos escalonada'!$C$32,IF(T47="UYU",'Tasas por grupos escalonada'!$C$31,IF(T47="USD",'Tasas por grupos escalonada'!$C$33,"")))</f>
        <v/>
      </c>
      <c r="AB47" s="486"/>
      <c r="AC47" s="486"/>
      <c r="AD47" s="486"/>
      <c r="AE47" s="486"/>
      <c r="AF47" s="90" t="str">
        <f t="shared" si="1"/>
        <v/>
      </c>
      <c r="AG47" s="91" t="str">
        <f t="shared" si="2"/>
        <v/>
      </c>
      <c r="AH47" s="92" t="str">
        <f t="shared" si="3"/>
        <v/>
      </c>
      <c r="AI47" s="93" t="str">
        <f t="shared" si="4"/>
        <v/>
      </c>
      <c r="AJ47" s="93" t="str">
        <f t="shared" si="5"/>
        <v/>
      </c>
      <c r="AK47" s="289" t="str">
        <f t="shared" si="6"/>
        <v/>
      </c>
      <c r="AL47" s="99" t="str">
        <f t="shared" si="7"/>
        <v/>
      </c>
      <c r="AN47" s="34" t="b">
        <f t="shared" si="8"/>
        <v>0</v>
      </c>
    </row>
    <row r="48" spans="1:40" ht="15.75" customHeight="1">
      <c r="A48" s="483"/>
      <c r="B48" s="486"/>
      <c r="C48" s="483"/>
      <c r="D48" s="487"/>
      <c r="E48" s="487"/>
      <c r="F48" s="486"/>
      <c r="G48" s="486" t="str">
        <f>+IFERROR(VLOOKUP(F48,Listas!$B:$C,2,0),"")</f>
        <v/>
      </c>
      <c r="H48" s="486"/>
      <c r="I48" s="486"/>
      <c r="J48" s="486"/>
      <c r="K48" s="483"/>
      <c r="L48" s="483"/>
      <c r="M48" s="547"/>
      <c r="N48" s="483"/>
      <c r="O48" s="487"/>
      <c r="P48" s="484"/>
      <c r="Q48" s="486"/>
      <c r="R48" s="486"/>
      <c r="S48" s="486"/>
      <c r="T48" s="486"/>
      <c r="U48" s="483"/>
      <c r="V48" s="486"/>
      <c r="W48" s="483"/>
      <c r="X48" s="86" t="str">
        <f t="shared" si="0"/>
        <v/>
      </c>
      <c r="Y48" s="465"/>
      <c r="Z48" s="466"/>
      <c r="AA48" s="223" t="str">
        <f>+IF(T48="UI",'Tasas por grupos escalonada'!$C$32,IF(T48="UYU",'Tasas por grupos escalonada'!$C$31,IF(T48="USD",'Tasas por grupos escalonada'!$C$33,"")))</f>
        <v/>
      </c>
      <c r="AB48" s="486"/>
      <c r="AC48" s="486"/>
      <c r="AD48" s="486"/>
      <c r="AE48" s="486"/>
      <c r="AF48" s="90" t="str">
        <f t="shared" si="1"/>
        <v/>
      </c>
      <c r="AG48" s="91" t="str">
        <f t="shared" si="2"/>
        <v/>
      </c>
      <c r="AH48" s="92" t="str">
        <f t="shared" si="3"/>
        <v/>
      </c>
      <c r="AI48" s="93" t="str">
        <f t="shared" si="4"/>
        <v/>
      </c>
      <c r="AJ48" s="93" t="str">
        <f t="shared" si="5"/>
        <v/>
      </c>
      <c r="AK48" s="289" t="str">
        <f t="shared" si="6"/>
        <v/>
      </c>
      <c r="AL48" s="99" t="str">
        <f t="shared" si="7"/>
        <v/>
      </c>
      <c r="AN48" s="34" t="b">
        <f t="shared" si="8"/>
        <v>0</v>
      </c>
    </row>
    <row r="49" spans="1:40" ht="15.75" customHeight="1">
      <c r="A49" s="483"/>
      <c r="B49" s="486"/>
      <c r="C49" s="483"/>
      <c r="D49" s="487"/>
      <c r="E49" s="487"/>
      <c r="F49" s="486"/>
      <c r="G49" s="486" t="str">
        <f>+IFERROR(VLOOKUP(F49,Listas!$B:$C,2,0),"")</f>
        <v/>
      </c>
      <c r="H49" s="486"/>
      <c r="I49" s="486"/>
      <c r="J49" s="486"/>
      <c r="K49" s="483"/>
      <c r="L49" s="483"/>
      <c r="M49" s="547"/>
      <c r="N49" s="483"/>
      <c r="O49" s="487"/>
      <c r="P49" s="484"/>
      <c r="Q49" s="486"/>
      <c r="R49" s="486"/>
      <c r="S49" s="486"/>
      <c r="T49" s="486"/>
      <c r="U49" s="483"/>
      <c r="V49" s="486"/>
      <c r="W49" s="483"/>
      <c r="X49" s="86" t="str">
        <f t="shared" si="0"/>
        <v/>
      </c>
      <c r="Y49" s="465"/>
      <c r="Z49" s="466"/>
      <c r="AA49" s="223" t="str">
        <f>+IF(T49="UI",'Tasas por grupos escalonada'!$C$32,IF(T49="UYU",'Tasas por grupos escalonada'!$C$31,IF(T49="USD",'Tasas por grupos escalonada'!$C$33,"")))</f>
        <v/>
      </c>
      <c r="AB49" s="486"/>
      <c r="AC49" s="486"/>
      <c r="AD49" s="486"/>
      <c r="AE49" s="486"/>
      <c r="AF49" s="90" t="str">
        <f t="shared" si="1"/>
        <v/>
      </c>
      <c r="AG49" s="91" t="str">
        <f t="shared" si="2"/>
        <v/>
      </c>
      <c r="AH49" s="92" t="str">
        <f t="shared" si="3"/>
        <v/>
      </c>
      <c r="AI49" s="93" t="str">
        <f t="shared" si="4"/>
        <v/>
      </c>
      <c r="AJ49" s="93" t="str">
        <f t="shared" si="5"/>
        <v/>
      </c>
      <c r="AK49" s="289" t="str">
        <f t="shared" si="6"/>
        <v/>
      </c>
      <c r="AL49" s="99" t="str">
        <f t="shared" si="7"/>
        <v/>
      </c>
      <c r="AN49" s="34" t="b">
        <f t="shared" si="8"/>
        <v>0</v>
      </c>
    </row>
    <row r="50" spans="1:40" ht="15.75" customHeight="1">
      <c r="A50" s="483"/>
      <c r="B50" s="486"/>
      <c r="C50" s="483"/>
      <c r="D50" s="487"/>
      <c r="E50" s="487"/>
      <c r="F50" s="486"/>
      <c r="G50" s="486" t="str">
        <f>+IFERROR(VLOOKUP(F50,Listas!$B:$C,2,0),"")</f>
        <v/>
      </c>
      <c r="H50" s="486"/>
      <c r="I50" s="486"/>
      <c r="J50" s="486"/>
      <c r="K50" s="483"/>
      <c r="L50" s="483"/>
      <c r="M50" s="547"/>
      <c r="N50" s="483"/>
      <c r="O50" s="487"/>
      <c r="P50" s="484"/>
      <c r="Q50" s="486"/>
      <c r="R50" s="486"/>
      <c r="S50" s="486"/>
      <c r="T50" s="486"/>
      <c r="U50" s="483"/>
      <c r="V50" s="486"/>
      <c r="W50" s="483"/>
      <c r="X50" s="86" t="str">
        <f t="shared" si="0"/>
        <v/>
      </c>
      <c r="Y50" s="465"/>
      <c r="Z50" s="466"/>
      <c r="AA50" s="223" t="str">
        <f>+IF(T50="UI",'Tasas por grupos escalonada'!$C$32,IF(T50="UYU",'Tasas por grupos escalonada'!$C$31,IF(T50="USD",'Tasas por grupos escalonada'!$C$33,"")))</f>
        <v/>
      </c>
      <c r="AB50" s="486"/>
      <c r="AC50" s="486"/>
      <c r="AD50" s="486"/>
      <c r="AE50" s="486"/>
      <c r="AF50" s="90" t="str">
        <f t="shared" si="1"/>
        <v/>
      </c>
      <c r="AG50" s="91" t="str">
        <f t="shared" si="2"/>
        <v/>
      </c>
      <c r="AH50" s="92" t="str">
        <f t="shared" si="3"/>
        <v/>
      </c>
      <c r="AI50" s="93" t="str">
        <f t="shared" si="4"/>
        <v/>
      </c>
      <c r="AJ50" s="93" t="str">
        <f t="shared" si="5"/>
        <v/>
      </c>
      <c r="AK50" s="289" t="str">
        <f t="shared" si="6"/>
        <v/>
      </c>
      <c r="AL50" s="99" t="str">
        <f t="shared" si="7"/>
        <v/>
      </c>
      <c r="AN50" s="34" t="b">
        <f t="shared" si="8"/>
        <v>0</v>
      </c>
    </row>
    <row r="51" spans="1:40" ht="15.75" customHeight="1">
      <c r="A51" s="483"/>
      <c r="B51" s="486"/>
      <c r="C51" s="483"/>
      <c r="D51" s="487"/>
      <c r="E51" s="487"/>
      <c r="F51" s="486"/>
      <c r="G51" s="486" t="str">
        <f>+IFERROR(VLOOKUP(F51,Listas!$B:$C,2,0),"")</f>
        <v/>
      </c>
      <c r="H51" s="486"/>
      <c r="I51" s="486"/>
      <c r="J51" s="486"/>
      <c r="K51" s="483"/>
      <c r="L51" s="483"/>
      <c r="M51" s="547"/>
      <c r="N51" s="483"/>
      <c r="O51" s="487"/>
      <c r="P51" s="484"/>
      <c r="Q51" s="486"/>
      <c r="R51" s="486"/>
      <c r="S51" s="486"/>
      <c r="T51" s="486"/>
      <c r="U51" s="483"/>
      <c r="V51" s="486"/>
      <c r="W51" s="483"/>
      <c r="X51" s="86" t="str">
        <f t="shared" si="0"/>
        <v/>
      </c>
      <c r="Y51" s="465"/>
      <c r="Z51" s="466"/>
      <c r="AA51" s="223" t="str">
        <f>+IF(T51="UI",'Tasas por grupos escalonada'!$C$32,IF(T51="UYU",'Tasas por grupos escalonada'!$C$31,IF(T51="USD",'Tasas por grupos escalonada'!$C$33,"")))</f>
        <v/>
      </c>
      <c r="AB51" s="486"/>
      <c r="AC51" s="486"/>
      <c r="AD51" s="486"/>
      <c r="AE51" s="486"/>
      <c r="AF51" s="90" t="str">
        <f t="shared" si="1"/>
        <v/>
      </c>
      <c r="AG51" s="91" t="str">
        <f t="shared" si="2"/>
        <v/>
      </c>
      <c r="AH51" s="92" t="str">
        <f t="shared" si="3"/>
        <v/>
      </c>
      <c r="AI51" s="93" t="str">
        <f t="shared" si="4"/>
        <v/>
      </c>
      <c r="AJ51" s="93" t="str">
        <f t="shared" si="5"/>
        <v/>
      </c>
      <c r="AK51" s="289" t="str">
        <f t="shared" si="6"/>
        <v/>
      </c>
      <c r="AL51" s="99" t="str">
        <f t="shared" si="7"/>
        <v/>
      </c>
      <c r="AN51" s="34" t="b">
        <f t="shared" si="8"/>
        <v>0</v>
      </c>
    </row>
    <row r="52" spans="1:40" ht="15.75" customHeight="1">
      <c r="A52" s="483"/>
      <c r="B52" s="486"/>
      <c r="C52" s="483"/>
      <c r="D52" s="487"/>
      <c r="E52" s="487"/>
      <c r="F52" s="486"/>
      <c r="G52" s="486" t="str">
        <f>+IFERROR(VLOOKUP(F52,Listas!$B:$C,2,0),"")</f>
        <v/>
      </c>
      <c r="H52" s="486"/>
      <c r="I52" s="486"/>
      <c r="J52" s="486"/>
      <c r="K52" s="483"/>
      <c r="L52" s="483"/>
      <c r="M52" s="547"/>
      <c r="N52" s="483"/>
      <c r="O52" s="487"/>
      <c r="P52" s="484"/>
      <c r="Q52" s="486"/>
      <c r="R52" s="486"/>
      <c r="S52" s="486"/>
      <c r="T52" s="486"/>
      <c r="U52" s="483"/>
      <c r="V52" s="486"/>
      <c r="W52" s="483"/>
      <c r="X52" s="86" t="str">
        <f t="shared" si="0"/>
        <v/>
      </c>
      <c r="Y52" s="465"/>
      <c r="Z52" s="466"/>
      <c r="AA52" s="223" t="str">
        <f>+IF(T52="UI",'Tasas por grupos escalonada'!$C$32,IF(T52="UYU",'Tasas por grupos escalonada'!$C$31,IF(T52="USD",'Tasas por grupos escalonada'!$C$33,"")))</f>
        <v/>
      </c>
      <c r="AB52" s="486"/>
      <c r="AC52" s="486"/>
      <c r="AD52" s="486"/>
      <c r="AE52" s="486"/>
      <c r="AF52" s="90" t="str">
        <f t="shared" si="1"/>
        <v/>
      </c>
      <c r="AG52" s="91" t="str">
        <f t="shared" si="2"/>
        <v/>
      </c>
      <c r="AH52" s="92" t="str">
        <f t="shared" si="3"/>
        <v/>
      </c>
      <c r="AI52" s="93" t="str">
        <f t="shared" si="4"/>
        <v/>
      </c>
      <c r="AJ52" s="93" t="str">
        <f t="shared" si="5"/>
        <v/>
      </c>
      <c r="AK52" s="289" t="str">
        <f t="shared" si="6"/>
        <v/>
      </c>
      <c r="AL52" s="99" t="str">
        <f t="shared" si="7"/>
        <v/>
      </c>
      <c r="AN52" s="34" t="b">
        <f t="shared" si="8"/>
        <v>0</v>
      </c>
    </row>
    <row r="53" spans="1:40" ht="15.75" customHeight="1">
      <c r="A53" s="483"/>
      <c r="B53" s="486"/>
      <c r="C53" s="483"/>
      <c r="D53" s="487"/>
      <c r="E53" s="487"/>
      <c r="F53" s="486"/>
      <c r="G53" s="486" t="str">
        <f>+IFERROR(VLOOKUP(F53,Listas!$B:$C,2,0),"")</f>
        <v/>
      </c>
      <c r="H53" s="486"/>
      <c r="I53" s="486"/>
      <c r="J53" s="486"/>
      <c r="K53" s="483"/>
      <c r="L53" s="483"/>
      <c r="M53" s="547"/>
      <c r="N53" s="483"/>
      <c r="O53" s="487"/>
      <c r="P53" s="484"/>
      <c r="Q53" s="486"/>
      <c r="R53" s="486"/>
      <c r="S53" s="486"/>
      <c r="T53" s="486"/>
      <c r="U53" s="483"/>
      <c r="V53" s="486"/>
      <c r="W53" s="483"/>
      <c r="X53" s="86" t="str">
        <f t="shared" si="0"/>
        <v/>
      </c>
      <c r="Y53" s="465"/>
      <c r="Z53" s="466"/>
      <c r="AA53" s="223" t="str">
        <f>+IF(T53="UI",'Tasas por grupos escalonada'!$C$32,IF(T53="UYU",'Tasas por grupos escalonada'!$C$31,IF(T53="USD",'Tasas por grupos escalonada'!$C$33,"")))</f>
        <v/>
      </c>
      <c r="AB53" s="486"/>
      <c r="AC53" s="486"/>
      <c r="AD53" s="486"/>
      <c r="AE53" s="486"/>
      <c r="AF53" s="90" t="str">
        <f t="shared" si="1"/>
        <v/>
      </c>
      <c r="AG53" s="91" t="str">
        <f t="shared" si="2"/>
        <v/>
      </c>
      <c r="AH53" s="92" t="str">
        <f t="shared" si="3"/>
        <v/>
      </c>
      <c r="AI53" s="93" t="str">
        <f t="shared" si="4"/>
        <v/>
      </c>
      <c r="AJ53" s="93" t="str">
        <f t="shared" si="5"/>
        <v/>
      </c>
      <c r="AK53" s="289" t="str">
        <f t="shared" si="6"/>
        <v/>
      </c>
      <c r="AL53" s="99" t="str">
        <f t="shared" si="7"/>
        <v/>
      </c>
      <c r="AN53" s="34" t="b">
        <f t="shared" si="8"/>
        <v>0</v>
      </c>
    </row>
    <row r="54" spans="1:40" ht="15.75" customHeight="1">
      <c r="A54" s="483"/>
      <c r="B54" s="486"/>
      <c r="C54" s="483"/>
      <c r="D54" s="487"/>
      <c r="E54" s="487"/>
      <c r="F54" s="486"/>
      <c r="G54" s="486" t="str">
        <f>+IFERROR(VLOOKUP(F54,Listas!$B:$C,2,0),"")</f>
        <v/>
      </c>
      <c r="H54" s="486"/>
      <c r="I54" s="486"/>
      <c r="J54" s="486"/>
      <c r="K54" s="483"/>
      <c r="L54" s="483"/>
      <c r="M54" s="547"/>
      <c r="N54" s="483"/>
      <c r="O54" s="487"/>
      <c r="P54" s="484"/>
      <c r="Q54" s="486"/>
      <c r="R54" s="486"/>
      <c r="S54" s="486"/>
      <c r="T54" s="486"/>
      <c r="U54" s="483"/>
      <c r="V54" s="486"/>
      <c r="W54" s="483"/>
      <c r="X54" s="86" t="str">
        <f t="shared" si="0"/>
        <v/>
      </c>
      <c r="Y54" s="465"/>
      <c r="Z54" s="466"/>
      <c r="AA54" s="223" t="str">
        <f>+IF(T54="UI",'Tasas por grupos escalonada'!$C$32,IF(T54="UYU",'Tasas por grupos escalonada'!$C$31,IF(T54="USD",'Tasas por grupos escalonada'!$C$33,"")))</f>
        <v/>
      </c>
      <c r="AB54" s="486"/>
      <c r="AC54" s="486"/>
      <c r="AD54" s="486"/>
      <c r="AE54" s="486"/>
      <c r="AF54" s="90" t="str">
        <f t="shared" si="1"/>
        <v/>
      </c>
      <c r="AG54" s="91" t="str">
        <f t="shared" si="2"/>
        <v/>
      </c>
      <c r="AH54" s="92" t="str">
        <f t="shared" si="3"/>
        <v/>
      </c>
      <c r="AI54" s="93" t="str">
        <f t="shared" si="4"/>
        <v/>
      </c>
      <c r="AJ54" s="93" t="str">
        <f t="shared" si="5"/>
        <v/>
      </c>
      <c r="AK54" s="289" t="str">
        <f t="shared" si="6"/>
        <v/>
      </c>
      <c r="AL54" s="99" t="str">
        <f t="shared" si="7"/>
        <v/>
      </c>
      <c r="AN54" s="34" t="b">
        <f t="shared" si="8"/>
        <v>0</v>
      </c>
    </row>
    <row r="55" spans="1:40" ht="15.75" customHeight="1">
      <c r="A55" s="483"/>
      <c r="B55" s="486"/>
      <c r="C55" s="483"/>
      <c r="D55" s="487"/>
      <c r="E55" s="487"/>
      <c r="F55" s="486"/>
      <c r="G55" s="486" t="str">
        <f>+IFERROR(VLOOKUP(F55,Listas!$B:$C,2,0),"")</f>
        <v/>
      </c>
      <c r="H55" s="486"/>
      <c r="I55" s="486"/>
      <c r="J55" s="486"/>
      <c r="K55" s="483"/>
      <c r="L55" s="483"/>
      <c r="M55" s="547"/>
      <c r="N55" s="483"/>
      <c r="O55" s="487"/>
      <c r="P55" s="484"/>
      <c r="Q55" s="486"/>
      <c r="R55" s="486"/>
      <c r="S55" s="486"/>
      <c r="T55" s="486"/>
      <c r="U55" s="483"/>
      <c r="V55" s="486"/>
      <c r="W55" s="483"/>
      <c r="X55" s="86" t="str">
        <f t="shared" si="0"/>
        <v/>
      </c>
      <c r="Y55" s="465"/>
      <c r="Z55" s="466"/>
      <c r="AA55" s="223" t="str">
        <f>+IF(T55="UI",'Tasas por grupos escalonada'!$C$32,IF(T55="UYU",'Tasas por grupos escalonada'!$C$31,IF(T55="USD",'Tasas por grupos escalonada'!$C$33,"")))</f>
        <v/>
      </c>
      <c r="AB55" s="486"/>
      <c r="AC55" s="486"/>
      <c r="AD55" s="486"/>
      <c r="AE55" s="486"/>
      <c r="AF55" s="90" t="str">
        <f t="shared" si="1"/>
        <v/>
      </c>
      <c r="AG55" s="91" t="str">
        <f t="shared" si="2"/>
        <v/>
      </c>
      <c r="AH55" s="92" t="str">
        <f t="shared" si="3"/>
        <v/>
      </c>
      <c r="AI55" s="93" t="str">
        <f t="shared" si="4"/>
        <v/>
      </c>
      <c r="AJ55" s="93" t="str">
        <f t="shared" si="5"/>
        <v/>
      </c>
      <c r="AK55" s="289" t="str">
        <f t="shared" si="6"/>
        <v/>
      </c>
      <c r="AL55" s="99" t="str">
        <f t="shared" si="7"/>
        <v/>
      </c>
      <c r="AN55" s="34" t="b">
        <f t="shared" si="8"/>
        <v>0</v>
      </c>
    </row>
    <row r="56" spans="1:40" ht="15.75" customHeight="1">
      <c r="A56" s="483"/>
      <c r="B56" s="486"/>
      <c r="C56" s="483"/>
      <c r="D56" s="487"/>
      <c r="E56" s="487"/>
      <c r="F56" s="486"/>
      <c r="G56" s="486" t="str">
        <f>+IFERROR(VLOOKUP(F56,Listas!$B:$C,2,0),"")</f>
        <v/>
      </c>
      <c r="H56" s="486"/>
      <c r="I56" s="486"/>
      <c r="J56" s="486"/>
      <c r="K56" s="483"/>
      <c r="L56" s="483"/>
      <c r="M56" s="547"/>
      <c r="N56" s="483"/>
      <c r="O56" s="487"/>
      <c r="P56" s="484"/>
      <c r="Q56" s="486"/>
      <c r="R56" s="486"/>
      <c r="S56" s="486"/>
      <c r="T56" s="486"/>
      <c r="U56" s="483"/>
      <c r="V56" s="486"/>
      <c r="W56" s="483"/>
      <c r="X56" s="86" t="str">
        <f t="shared" si="0"/>
        <v/>
      </c>
      <c r="Y56" s="465"/>
      <c r="Z56" s="466"/>
      <c r="AA56" s="223" t="str">
        <f>+IF(T56="UI",'Tasas por grupos escalonada'!$C$32,IF(T56="UYU",'Tasas por grupos escalonada'!$C$31,IF(T56="USD",'Tasas por grupos escalonada'!$C$33,"")))</f>
        <v/>
      </c>
      <c r="AB56" s="486"/>
      <c r="AC56" s="486"/>
      <c r="AD56" s="486"/>
      <c r="AE56" s="486"/>
      <c r="AF56" s="90" t="str">
        <f t="shared" si="1"/>
        <v/>
      </c>
      <c r="AG56" s="91" t="str">
        <f t="shared" si="2"/>
        <v/>
      </c>
      <c r="AH56" s="92" t="str">
        <f t="shared" si="3"/>
        <v/>
      </c>
      <c r="AI56" s="93" t="str">
        <f t="shared" si="4"/>
        <v/>
      </c>
      <c r="AJ56" s="93" t="str">
        <f t="shared" si="5"/>
        <v/>
      </c>
      <c r="AK56" s="289" t="str">
        <f t="shared" si="6"/>
        <v/>
      </c>
      <c r="AL56" s="99" t="str">
        <f t="shared" si="7"/>
        <v/>
      </c>
      <c r="AN56" s="34" t="b">
        <f t="shared" si="8"/>
        <v>0</v>
      </c>
    </row>
    <row r="57" spans="1:40" ht="15.75" customHeight="1">
      <c r="A57" s="483"/>
      <c r="B57" s="486"/>
      <c r="C57" s="483"/>
      <c r="D57" s="487"/>
      <c r="E57" s="487"/>
      <c r="F57" s="486"/>
      <c r="G57" s="486" t="str">
        <f>+IFERROR(VLOOKUP(F57,Listas!$B:$C,2,0),"")</f>
        <v/>
      </c>
      <c r="H57" s="486"/>
      <c r="I57" s="486"/>
      <c r="J57" s="486"/>
      <c r="K57" s="483"/>
      <c r="L57" s="483"/>
      <c r="M57" s="547"/>
      <c r="N57" s="483"/>
      <c r="O57" s="487"/>
      <c r="P57" s="484"/>
      <c r="Q57" s="486"/>
      <c r="R57" s="486"/>
      <c r="S57" s="486"/>
      <c r="T57" s="486"/>
      <c r="U57" s="483"/>
      <c r="V57" s="486"/>
      <c r="W57" s="483"/>
      <c r="X57" s="86" t="str">
        <f t="shared" si="0"/>
        <v/>
      </c>
      <c r="Y57" s="465"/>
      <c r="Z57" s="466"/>
      <c r="AA57" s="223" t="str">
        <f>+IF(T57="UI",'Tasas por grupos escalonada'!$C$32,IF(T57="UYU",'Tasas por grupos escalonada'!$C$31,IF(T57="USD",'Tasas por grupos escalonada'!$C$33,"")))</f>
        <v/>
      </c>
      <c r="AB57" s="486"/>
      <c r="AC57" s="486"/>
      <c r="AD57" s="486"/>
      <c r="AE57" s="486"/>
      <c r="AF57" s="90" t="str">
        <f t="shared" si="1"/>
        <v/>
      </c>
      <c r="AG57" s="91" t="str">
        <f t="shared" si="2"/>
        <v/>
      </c>
      <c r="AH57" s="92" t="str">
        <f t="shared" si="3"/>
        <v/>
      </c>
      <c r="AI57" s="93" t="str">
        <f t="shared" si="4"/>
        <v/>
      </c>
      <c r="AJ57" s="93" t="str">
        <f t="shared" si="5"/>
        <v/>
      </c>
      <c r="AK57" s="289" t="str">
        <f t="shared" si="6"/>
        <v/>
      </c>
      <c r="AL57" s="99" t="str">
        <f t="shared" si="7"/>
        <v/>
      </c>
      <c r="AN57" s="34" t="b">
        <f t="shared" si="8"/>
        <v>0</v>
      </c>
    </row>
    <row r="58" spans="1:40" ht="15.75" customHeight="1">
      <c r="A58" s="483"/>
      <c r="B58" s="486"/>
      <c r="C58" s="483"/>
      <c r="D58" s="487"/>
      <c r="E58" s="487"/>
      <c r="F58" s="486"/>
      <c r="G58" s="486" t="str">
        <f>+IFERROR(VLOOKUP(F58,Listas!$B:$C,2,0),"")</f>
        <v/>
      </c>
      <c r="H58" s="486"/>
      <c r="I58" s="486"/>
      <c r="J58" s="486"/>
      <c r="K58" s="483"/>
      <c r="L58" s="483"/>
      <c r="M58" s="547"/>
      <c r="N58" s="483"/>
      <c r="O58" s="487"/>
      <c r="P58" s="484"/>
      <c r="Q58" s="486"/>
      <c r="R58" s="486"/>
      <c r="S58" s="486"/>
      <c r="T58" s="486"/>
      <c r="U58" s="483"/>
      <c r="V58" s="486"/>
      <c r="W58" s="483"/>
      <c r="X58" s="86" t="str">
        <f t="shared" si="0"/>
        <v/>
      </c>
      <c r="Y58" s="465"/>
      <c r="Z58" s="466"/>
      <c r="AA58" s="223" t="str">
        <f>+IF(T58="UI",'Tasas por grupos escalonada'!$C$32,IF(T58="UYU",'Tasas por grupos escalonada'!$C$31,IF(T58="USD",'Tasas por grupos escalonada'!$C$33,"")))</f>
        <v/>
      </c>
      <c r="AB58" s="486"/>
      <c r="AC58" s="486"/>
      <c r="AD58" s="486"/>
      <c r="AE58" s="486"/>
      <c r="AF58" s="90" t="str">
        <f t="shared" si="1"/>
        <v/>
      </c>
      <c r="AG58" s="91" t="str">
        <f t="shared" si="2"/>
        <v/>
      </c>
      <c r="AH58" s="92" t="str">
        <f t="shared" si="3"/>
        <v/>
      </c>
      <c r="AI58" s="93" t="str">
        <f t="shared" si="4"/>
        <v/>
      </c>
      <c r="AJ58" s="93" t="str">
        <f t="shared" si="5"/>
        <v/>
      </c>
      <c r="AK58" s="289" t="str">
        <f t="shared" si="6"/>
        <v/>
      </c>
      <c r="AL58" s="99" t="str">
        <f t="shared" si="7"/>
        <v/>
      </c>
      <c r="AN58" s="34" t="b">
        <f t="shared" si="8"/>
        <v>0</v>
      </c>
    </row>
    <row r="59" spans="1:40" ht="15.75" customHeight="1">
      <c r="A59" s="483"/>
      <c r="B59" s="486"/>
      <c r="C59" s="483"/>
      <c r="D59" s="487"/>
      <c r="E59" s="487"/>
      <c r="F59" s="486"/>
      <c r="G59" s="486" t="str">
        <f>+IFERROR(VLOOKUP(F59,Listas!$B:$C,2,0),"")</f>
        <v/>
      </c>
      <c r="H59" s="486"/>
      <c r="I59" s="486"/>
      <c r="J59" s="486"/>
      <c r="K59" s="483"/>
      <c r="L59" s="483"/>
      <c r="M59" s="547"/>
      <c r="N59" s="483"/>
      <c r="O59" s="487"/>
      <c r="P59" s="484"/>
      <c r="Q59" s="486"/>
      <c r="R59" s="486"/>
      <c r="S59" s="486"/>
      <c r="T59" s="486"/>
      <c r="U59" s="483"/>
      <c r="V59" s="486"/>
      <c r="W59" s="483"/>
      <c r="X59" s="86" t="str">
        <f t="shared" si="0"/>
        <v/>
      </c>
      <c r="Y59" s="465"/>
      <c r="Z59" s="466"/>
      <c r="AA59" s="223" t="str">
        <f>+IF(T59="UI",'Tasas por grupos escalonada'!$C$32,IF(T59="UYU",'Tasas por grupos escalonada'!$C$31,IF(T59="USD",'Tasas por grupos escalonada'!$C$33,"")))</f>
        <v/>
      </c>
      <c r="AB59" s="486"/>
      <c r="AC59" s="486"/>
      <c r="AD59" s="486"/>
      <c r="AE59" s="486"/>
      <c r="AF59" s="90" t="str">
        <f t="shared" si="1"/>
        <v/>
      </c>
      <c r="AG59" s="91" t="str">
        <f t="shared" si="2"/>
        <v/>
      </c>
      <c r="AH59" s="92" t="str">
        <f t="shared" si="3"/>
        <v/>
      </c>
      <c r="AI59" s="93" t="str">
        <f t="shared" si="4"/>
        <v/>
      </c>
      <c r="AJ59" s="93" t="str">
        <f t="shared" si="5"/>
        <v/>
      </c>
      <c r="AK59" s="289" t="str">
        <f t="shared" si="6"/>
        <v/>
      </c>
      <c r="AL59" s="99" t="str">
        <f t="shared" si="7"/>
        <v/>
      </c>
      <c r="AN59" s="34" t="b">
        <f t="shared" si="8"/>
        <v>0</v>
      </c>
    </row>
    <row r="60" spans="1:40" ht="15.75" customHeight="1">
      <c r="A60" s="483"/>
      <c r="B60" s="486"/>
      <c r="C60" s="483"/>
      <c r="D60" s="487"/>
      <c r="E60" s="487"/>
      <c r="F60" s="486"/>
      <c r="G60" s="486" t="str">
        <f>+IFERROR(VLOOKUP(F60,Listas!$B:$C,2,0),"")</f>
        <v/>
      </c>
      <c r="H60" s="486"/>
      <c r="I60" s="486"/>
      <c r="J60" s="486"/>
      <c r="K60" s="483"/>
      <c r="L60" s="483"/>
      <c r="M60" s="547"/>
      <c r="N60" s="483"/>
      <c r="O60" s="487"/>
      <c r="P60" s="484"/>
      <c r="Q60" s="486"/>
      <c r="R60" s="486"/>
      <c r="S60" s="486"/>
      <c r="T60" s="486"/>
      <c r="U60" s="483"/>
      <c r="V60" s="486"/>
      <c r="W60" s="483"/>
      <c r="X60" s="86" t="str">
        <f t="shared" si="0"/>
        <v/>
      </c>
      <c r="Y60" s="465"/>
      <c r="Z60" s="466"/>
      <c r="AA60" s="223" t="str">
        <f>+IF(T60="UI",'Tasas por grupos escalonada'!$C$32,IF(T60="UYU",'Tasas por grupos escalonada'!$C$31,IF(T60="USD",'Tasas por grupos escalonada'!$C$33,"")))</f>
        <v/>
      </c>
      <c r="AB60" s="486"/>
      <c r="AC60" s="486"/>
      <c r="AD60" s="486"/>
      <c r="AE60" s="486"/>
      <c r="AF60" s="90" t="str">
        <f t="shared" si="1"/>
        <v/>
      </c>
      <c r="AG60" s="91" t="str">
        <f t="shared" si="2"/>
        <v/>
      </c>
      <c r="AH60" s="92" t="str">
        <f t="shared" si="3"/>
        <v/>
      </c>
      <c r="AI60" s="93" t="str">
        <f t="shared" si="4"/>
        <v/>
      </c>
      <c r="AJ60" s="93" t="str">
        <f t="shared" si="5"/>
        <v/>
      </c>
      <c r="AK60" s="289" t="str">
        <f t="shared" si="6"/>
        <v/>
      </c>
      <c r="AL60" s="99" t="str">
        <f t="shared" si="7"/>
        <v/>
      </c>
      <c r="AN60" s="34" t="b">
        <f t="shared" si="8"/>
        <v>0</v>
      </c>
    </row>
    <row r="61" spans="1:40" ht="15.75" customHeight="1">
      <c r="A61" s="483"/>
      <c r="B61" s="486"/>
      <c r="C61" s="483"/>
      <c r="D61" s="487"/>
      <c r="E61" s="487"/>
      <c r="F61" s="486"/>
      <c r="G61" s="486" t="str">
        <f>+IFERROR(VLOOKUP(F61,Listas!$B:$C,2,0),"")</f>
        <v/>
      </c>
      <c r="H61" s="486"/>
      <c r="I61" s="486"/>
      <c r="J61" s="486"/>
      <c r="K61" s="483"/>
      <c r="L61" s="483"/>
      <c r="M61" s="547"/>
      <c r="N61" s="483"/>
      <c r="O61" s="487"/>
      <c r="P61" s="484"/>
      <c r="Q61" s="486"/>
      <c r="R61" s="486"/>
      <c r="S61" s="486"/>
      <c r="T61" s="486"/>
      <c r="U61" s="483"/>
      <c r="V61" s="486"/>
      <c r="W61" s="483"/>
      <c r="X61" s="86" t="str">
        <f t="shared" si="0"/>
        <v/>
      </c>
      <c r="Y61" s="465"/>
      <c r="Z61" s="466"/>
      <c r="AA61" s="223" t="str">
        <f>+IF(T61="UI",'Tasas por grupos escalonada'!$C$32,IF(T61="UYU",'Tasas por grupos escalonada'!$C$31,IF(T61="USD",'Tasas por grupos escalonada'!$C$33,"")))</f>
        <v/>
      </c>
      <c r="AB61" s="486"/>
      <c r="AC61" s="486"/>
      <c r="AD61" s="486"/>
      <c r="AE61" s="486"/>
      <c r="AF61" s="90" t="str">
        <f t="shared" si="1"/>
        <v/>
      </c>
      <c r="AG61" s="91" t="str">
        <f t="shared" si="2"/>
        <v/>
      </c>
      <c r="AH61" s="92" t="str">
        <f t="shared" si="3"/>
        <v/>
      </c>
      <c r="AI61" s="93" t="str">
        <f t="shared" si="4"/>
        <v/>
      </c>
      <c r="AJ61" s="93" t="str">
        <f t="shared" si="5"/>
        <v/>
      </c>
      <c r="AK61" s="289" t="str">
        <f t="shared" si="6"/>
        <v/>
      </c>
      <c r="AL61" s="99" t="str">
        <f t="shared" si="7"/>
        <v/>
      </c>
      <c r="AN61" s="34" t="b">
        <f t="shared" si="8"/>
        <v>0</v>
      </c>
    </row>
    <row r="62" spans="1:40" ht="15.75" customHeight="1">
      <c r="A62" s="483"/>
      <c r="B62" s="486"/>
      <c r="C62" s="483"/>
      <c r="D62" s="487"/>
      <c r="E62" s="487"/>
      <c r="F62" s="486"/>
      <c r="G62" s="486" t="str">
        <f>+IFERROR(VLOOKUP(F62,Listas!$B:$C,2,0),"")</f>
        <v/>
      </c>
      <c r="H62" s="486"/>
      <c r="I62" s="486"/>
      <c r="J62" s="486"/>
      <c r="K62" s="483"/>
      <c r="L62" s="483"/>
      <c r="M62" s="547"/>
      <c r="N62" s="483"/>
      <c r="O62" s="487"/>
      <c r="P62" s="484"/>
      <c r="Q62" s="486"/>
      <c r="R62" s="486"/>
      <c r="S62" s="486"/>
      <c r="T62" s="486"/>
      <c r="U62" s="483"/>
      <c r="V62" s="486"/>
      <c r="W62" s="483"/>
      <c r="X62" s="86" t="str">
        <f t="shared" si="0"/>
        <v/>
      </c>
      <c r="Y62" s="465"/>
      <c r="Z62" s="466"/>
      <c r="AA62" s="223" t="str">
        <f>+IF(T62="UI",'Tasas por grupos escalonada'!$C$32,IF(T62="UYU",'Tasas por grupos escalonada'!$C$31,IF(T62="USD",'Tasas por grupos escalonada'!$C$33,"")))</f>
        <v/>
      </c>
      <c r="AB62" s="486"/>
      <c r="AC62" s="486"/>
      <c r="AD62" s="486"/>
      <c r="AE62" s="486"/>
      <c r="AF62" s="90" t="str">
        <f t="shared" si="1"/>
        <v/>
      </c>
      <c r="AG62" s="91" t="str">
        <f t="shared" si="2"/>
        <v/>
      </c>
      <c r="AH62" s="92" t="str">
        <f t="shared" si="3"/>
        <v/>
      </c>
      <c r="AI62" s="93" t="str">
        <f t="shared" si="4"/>
        <v/>
      </c>
      <c r="AJ62" s="93" t="str">
        <f t="shared" si="5"/>
        <v/>
      </c>
      <c r="AK62" s="289" t="str">
        <f t="shared" si="6"/>
        <v/>
      </c>
      <c r="AL62" s="99" t="str">
        <f t="shared" si="7"/>
        <v/>
      </c>
      <c r="AN62" s="34" t="b">
        <f t="shared" si="8"/>
        <v>0</v>
      </c>
    </row>
    <row r="63" spans="1:40" ht="15.75" customHeight="1">
      <c r="A63" s="483"/>
      <c r="B63" s="486"/>
      <c r="C63" s="483"/>
      <c r="D63" s="487"/>
      <c r="E63" s="487"/>
      <c r="F63" s="486"/>
      <c r="G63" s="486" t="str">
        <f>+IFERROR(VLOOKUP(F63,Listas!$B:$C,2,0),"")</f>
        <v/>
      </c>
      <c r="H63" s="486"/>
      <c r="I63" s="486"/>
      <c r="J63" s="486"/>
      <c r="K63" s="483"/>
      <c r="L63" s="483"/>
      <c r="M63" s="547"/>
      <c r="N63" s="483"/>
      <c r="O63" s="487"/>
      <c r="P63" s="484"/>
      <c r="Q63" s="486"/>
      <c r="R63" s="486"/>
      <c r="S63" s="486"/>
      <c r="T63" s="486"/>
      <c r="U63" s="483"/>
      <c r="V63" s="486"/>
      <c r="W63" s="483"/>
      <c r="X63" s="86" t="str">
        <f t="shared" si="0"/>
        <v/>
      </c>
      <c r="Y63" s="465"/>
      <c r="Z63" s="466"/>
      <c r="AA63" s="223" t="str">
        <f>+IF(T63="UI",'Tasas por grupos escalonada'!$C$32,IF(T63="UYU",'Tasas por grupos escalonada'!$C$31,IF(T63="USD",'Tasas por grupos escalonada'!$C$33,"")))</f>
        <v/>
      </c>
      <c r="AB63" s="486"/>
      <c r="AC63" s="486"/>
      <c r="AD63" s="486"/>
      <c r="AE63" s="486"/>
      <c r="AF63" s="90" t="str">
        <f t="shared" si="1"/>
        <v/>
      </c>
      <c r="AG63" s="91" t="str">
        <f t="shared" si="2"/>
        <v/>
      </c>
      <c r="AH63" s="92" t="str">
        <f t="shared" si="3"/>
        <v/>
      </c>
      <c r="AI63" s="93" t="str">
        <f t="shared" si="4"/>
        <v/>
      </c>
      <c r="AJ63" s="93" t="str">
        <f t="shared" si="5"/>
        <v/>
      </c>
      <c r="AK63" s="289" t="str">
        <f t="shared" si="6"/>
        <v/>
      </c>
      <c r="AL63" s="99" t="str">
        <f t="shared" si="7"/>
        <v/>
      </c>
      <c r="AN63" s="34" t="b">
        <f t="shared" si="8"/>
        <v>0</v>
      </c>
    </row>
    <row r="64" spans="1:40" ht="15.75" customHeight="1">
      <c r="A64" s="483"/>
      <c r="B64" s="486"/>
      <c r="C64" s="483"/>
      <c r="D64" s="487"/>
      <c r="E64" s="487"/>
      <c r="F64" s="486"/>
      <c r="G64" s="486" t="str">
        <f>+IFERROR(VLOOKUP(F64,Listas!$B:$C,2,0),"")</f>
        <v/>
      </c>
      <c r="H64" s="486"/>
      <c r="I64" s="486"/>
      <c r="J64" s="486"/>
      <c r="K64" s="483"/>
      <c r="L64" s="483"/>
      <c r="M64" s="547"/>
      <c r="N64" s="483"/>
      <c r="O64" s="487"/>
      <c r="P64" s="484"/>
      <c r="Q64" s="486"/>
      <c r="R64" s="486"/>
      <c r="S64" s="486"/>
      <c r="T64" s="486"/>
      <c r="U64" s="483"/>
      <c r="V64" s="486"/>
      <c r="W64" s="483"/>
      <c r="X64" s="86" t="str">
        <f t="shared" si="0"/>
        <v/>
      </c>
      <c r="Y64" s="465"/>
      <c r="Z64" s="466"/>
      <c r="AA64" s="223" t="str">
        <f>+IF(T64="UI",'Tasas por grupos escalonada'!$C$32,IF(T64="UYU",'Tasas por grupos escalonada'!$C$31,IF(T64="USD",'Tasas por grupos escalonada'!$C$33,"")))</f>
        <v/>
      </c>
      <c r="AB64" s="486"/>
      <c r="AC64" s="486"/>
      <c r="AD64" s="486"/>
      <c r="AE64" s="486"/>
      <c r="AF64" s="90" t="str">
        <f t="shared" si="1"/>
        <v/>
      </c>
      <c r="AG64" s="91" t="str">
        <f t="shared" si="2"/>
        <v/>
      </c>
      <c r="AH64" s="92" t="str">
        <f t="shared" si="3"/>
        <v/>
      </c>
      <c r="AI64" s="93" t="str">
        <f t="shared" si="4"/>
        <v/>
      </c>
      <c r="AJ64" s="93" t="str">
        <f t="shared" si="5"/>
        <v/>
      </c>
      <c r="AK64" s="289" t="str">
        <f t="shared" si="6"/>
        <v/>
      </c>
      <c r="AL64" s="99" t="str">
        <f t="shared" si="7"/>
        <v/>
      </c>
      <c r="AN64" s="34" t="b">
        <f t="shared" si="8"/>
        <v>0</v>
      </c>
    </row>
    <row r="65" spans="1:40" ht="15.75" customHeight="1">
      <c r="A65" s="483"/>
      <c r="B65" s="486"/>
      <c r="C65" s="483"/>
      <c r="D65" s="487"/>
      <c r="E65" s="487"/>
      <c r="F65" s="486"/>
      <c r="G65" s="486" t="str">
        <f>+IFERROR(VLOOKUP(F65,Listas!$B:$C,2,0),"")</f>
        <v/>
      </c>
      <c r="H65" s="486"/>
      <c r="I65" s="486"/>
      <c r="J65" s="486"/>
      <c r="K65" s="483"/>
      <c r="L65" s="483"/>
      <c r="M65" s="547"/>
      <c r="N65" s="483"/>
      <c r="O65" s="487"/>
      <c r="P65" s="484"/>
      <c r="Q65" s="486"/>
      <c r="R65" s="486"/>
      <c r="S65" s="486"/>
      <c r="T65" s="486"/>
      <c r="U65" s="483"/>
      <c r="V65" s="486"/>
      <c r="W65" s="483"/>
      <c r="X65" s="86" t="str">
        <f t="shared" si="0"/>
        <v/>
      </c>
      <c r="Y65" s="465"/>
      <c r="Z65" s="466"/>
      <c r="AA65" s="223" t="str">
        <f>+IF(T65="UI",'Tasas por grupos escalonada'!$C$32,IF(T65="UYU",'Tasas por grupos escalonada'!$C$31,IF(T65="USD",'Tasas por grupos escalonada'!$C$33,"")))</f>
        <v/>
      </c>
      <c r="AB65" s="486"/>
      <c r="AC65" s="486"/>
      <c r="AD65" s="486"/>
      <c r="AE65" s="486"/>
      <c r="AF65" s="90" t="str">
        <f t="shared" si="1"/>
        <v/>
      </c>
      <c r="AG65" s="91" t="str">
        <f t="shared" si="2"/>
        <v/>
      </c>
      <c r="AH65" s="92" t="str">
        <f t="shared" si="3"/>
        <v/>
      </c>
      <c r="AI65" s="93" t="str">
        <f t="shared" si="4"/>
        <v/>
      </c>
      <c r="AJ65" s="93" t="str">
        <f t="shared" si="5"/>
        <v/>
      </c>
      <c r="AK65" s="289" t="str">
        <f t="shared" si="6"/>
        <v/>
      </c>
      <c r="AL65" s="99" t="str">
        <f t="shared" si="7"/>
        <v/>
      </c>
      <c r="AN65" s="34" t="b">
        <f t="shared" si="8"/>
        <v>0</v>
      </c>
    </row>
    <row r="66" spans="1:40" ht="15.75" customHeight="1">
      <c r="A66" s="483"/>
      <c r="B66" s="486"/>
      <c r="C66" s="483"/>
      <c r="D66" s="487"/>
      <c r="E66" s="487"/>
      <c r="F66" s="486"/>
      <c r="G66" s="486" t="str">
        <f>+IFERROR(VLOOKUP(F66,Listas!$B:$C,2,0),"")</f>
        <v/>
      </c>
      <c r="H66" s="486"/>
      <c r="I66" s="486"/>
      <c r="J66" s="486"/>
      <c r="K66" s="483"/>
      <c r="L66" s="483"/>
      <c r="M66" s="547"/>
      <c r="N66" s="483"/>
      <c r="O66" s="487"/>
      <c r="P66" s="484"/>
      <c r="Q66" s="486"/>
      <c r="R66" s="486"/>
      <c r="S66" s="486"/>
      <c r="T66" s="486"/>
      <c r="U66" s="483"/>
      <c r="V66" s="486"/>
      <c r="W66" s="483"/>
      <c r="X66" s="86" t="str">
        <f t="shared" si="0"/>
        <v/>
      </c>
      <c r="Y66" s="465"/>
      <c r="Z66" s="466"/>
      <c r="AA66" s="223" t="str">
        <f>+IF(T66="UI",'Tasas por grupos escalonada'!$C$32,IF(T66="UYU",'Tasas por grupos escalonada'!$C$31,IF(T66="USD",'Tasas por grupos escalonada'!$C$33,"")))</f>
        <v/>
      </c>
      <c r="AB66" s="486"/>
      <c r="AC66" s="486"/>
      <c r="AD66" s="486"/>
      <c r="AE66" s="486"/>
      <c r="AF66" s="90" t="str">
        <f t="shared" si="1"/>
        <v/>
      </c>
      <c r="AG66" s="91" t="str">
        <f t="shared" si="2"/>
        <v/>
      </c>
      <c r="AH66" s="92" t="str">
        <f t="shared" si="3"/>
        <v/>
      </c>
      <c r="AI66" s="93" t="str">
        <f t="shared" si="4"/>
        <v/>
      </c>
      <c r="AJ66" s="93" t="str">
        <f t="shared" si="5"/>
        <v/>
      </c>
      <c r="AK66" s="289" t="str">
        <f t="shared" si="6"/>
        <v/>
      </c>
      <c r="AL66" s="99" t="str">
        <f t="shared" si="7"/>
        <v/>
      </c>
      <c r="AN66" s="34" t="b">
        <f t="shared" si="8"/>
        <v>0</v>
      </c>
    </row>
    <row r="67" spans="1:40" ht="15.75" customHeight="1">
      <c r="A67" s="483"/>
      <c r="B67" s="486"/>
      <c r="C67" s="483"/>
      <c r="D67" s="487"/>
      <c r="E67" s="487"/>
      <c r="F67" s="486"/>
      <c r="G67" s="486" t="str">
        <f>+IFERROR(VLOOKUP(F67,Listas!$B:$C,2,0),"")</f>
        <v/>
      </c>
      <c r="H67" s="486"/>
      <c r="I67" s="486"/>
      <c r="J67" s="486"/>
      <c r="K67" s="483"/>
      <c r="L67" s="483"/>
      <c r="M67" s="547"/>
      <c r="N67" s="483"/>
      <c r="O67" s="487"/>
      <c r="P67" s="484"/>
      <c r="Q67" s="486"/>
      <c r="R67" s="486"/>
      <c r="S67" s="486"/>
      <c r="T67" s="486"/>
      <c r="U67" s="483"/>
      <c r="V67" s="486"/>
      <c r="W67" s="483"/>
      <c r="X67" s="86" t="str">
        <f t="shared" si="0"/>
        <v/>
      </c>
      <c r="Y67" s="465"/>
      <c r="Z67" s="466"/>
      <c r="AA67" s="223" t="str">
        <f>+IF(T67="UI",'Tasas por grupos escalonada'!$C$32,IF(T67="UYU",'Tasas por grupos escalonada'!$C$31,IF(T67="USD",'Tasas por grupos escalonada'!$C$33,"")))</f>
        <v/>
      </c>
      <c r="AB67" s="486"/>
      <c r="AC67" s="486"/>
      <c r="AD67" s="486"/>
      <c r="AE67" s="486"/>
      <c r="AF67" s="90" t="str">
        <f t="shared" si="1"/>
        <v/>
      </c>
      <c r="AG67" s="91" t="str">
        <f t="shared" si="2"/>
        <v/>
      </c>
      <c r="AH67" s="92" t="str">
        <f t="shared" si="3"/>
        <v/>
      </c>
      <c r="AI67" s="93" t="str">
        <f t="shared" si="4"/>
        <v/>
      </c>
      <c r="AJ67" s="93" t="str">
        <f t="shared" si="5"/>
        <v/>
      </c>
      <c r="AK67" s="289" t="str">
        <f t="shared" si="6"/>
        <v/>
      </c>
      <c r="AL67" s="99" t="str">
        <f t="shared" si="7"/>
        <v/>
      </c>
      <c r="AN67" s="34" t="b">
        <f t="shared" si="8"/>
        <v>0</v>
      </c>
    </row>
    <row r="68" spans="1:40" ht="15.75" customHeight="1">
      <c r="A68" s="483"/>
      <c r="B68" s="486"/>
      <c r="C68" s="483"/>
      <c r="D68" s="487"/>
      <c r="E68" s="487"/>
      <c r="F68" s="486"/>
      <c r="G68" s="486" t="str">
        <f>+IFERROR(VLOOKUP(F68,Listas!$B:$C,2,0),"")</f>
        <v/>
      </c>
      <c r="H68" s="486"/>
      <c r="I68" s="486"/>
      <c r="J68" s="486"/>
      <c r="K68" s="483"/>
      <c r="L68" s="483"/>
      <c r="M68" s="547"/>
      <c r="N68" s="483"/>
      <c r="O68" s="487"/>
      <c r="P68" s="484"/>
      <c r="Q68" s="486"/>
      <c r="R68" s="486"/>
      <c r="S68" s="486"/>
      <c r="T68" s="486"/>
      <c r="U68" s="483"/>
      <c r="V68" s="486"/>
      <c r="W68" s="483"/>
      <c r="X68" s="86" t="str">
        <f t="shared" si="0"/>
        <v/>
      </c>
      <c r="Y68" s="465"/>
      <c r="Z68" s="466"/>
      <c r="AA68" s="223" t="str">
        <f>+IF(T68="UI",'Tasas por grupos escalonada'!$C$32,IF(T68="UYU",'Tasas por grupos escalonada'!$C$31,IF(T68="USD",'Tasas por grupos escalonada'!$C$33,"")))</f>
        <v/>
      </c>
      <c r="AB68" s="486"/>
      <c r="AC68" s="486"/>
      <c r="AD68" s="486"/>
      <c r="AE68" s="486"/>
      <c r="AF68" s="90" t="str">
        <f t="shared" si="1"/>
        <v/>
      </c>
      <c r="AG68" s="91" t="str">
        <f t="shared" si="2"/>
        <v/>
      </c>
      <c r="AH68" s="92" t="str">
        <f t="shared" si="3"/>
        <v/>
      </c>
      <c r="AI68" s="93" t="str">
        <f t="shared" si="4"/>
        <v/>
      </c>
      <c r="AJ68" s="93" t="str">
        <f t="shared" si="5"/>
        <v/>
      </c>
      <c r="AK68" s="289" t="str">
        <f t="shared" si="6"/>
        <v/>
      </c>
      <c r="AL68" s="99" t="str">
        <f t="shared" si="7"/>
        <v/>
      </c>
      <c r="AN68" s="34" t="b">
        <f t="shared" si="8"/>
        <v>0</v>
      </c>
    </row>
    <row r="69" spans="1:40" ht="15.75" customHeight="1">
      <c r="A69" s="483"/>
      <c r="B69" s="486"/>
      <c r="C69" s="483"/>
      <c r="D69" s="487"/>
      <c r="E69" s="487"/>
      <c r="F69" s="486"/>
      <c r="G69" s="486" t="str">
        <f>+IFERROR(VLOOKUP(F69,Listas!$B:$C,2,0),"")</f>
        <v/>
      </c>
      <c r="H69" s="486"/>
      <c r="I69" s="486"/>
      <c r="J69" s="486"/>
      <c r="K69" s="483"/>
      <c r="L69" s="483"/>
      <c r="M69" s="547"/>
      <c r="N69" s="483"/>
      <c r="O69" s="487"/>
      <c r="P69" s="484"/>
      <c r="Q69" s="486"/>
      <c r="R69" s="486"/>
      <c r="S69" s="486"/>
      <c r="T69" s="486"/>
      <c r="U69" s="483"/>
      <c r="V69" s="486"/>
      <c r="W69" s="483"/>
      <c r="X69" s="86" t="str">
        <f t="shared" si="0"/>
        <v/>
      </c>
      <c r="Y69" s="465"/>
      <c r="Z69" s="466"/>
      <c r="AA69" s="223" t="str">
        <f>+IF(T69="UI",'Tasas por grupos escalonada'!$C$32,IF(T69="UYU",'Tasas por grupos escalonada'!$C$31,IF(T69="USD",'Tasas por grupos escalonada'!$C$33,"")))</f>
        <v/>
      </c>
      <c r="AB69" s="486"/>
      <c r="AC69" s="486"/>
      <c r="AD69" s="486"/>
      <c r="AE69" s="486"/>
      <c r="AF69" s="90" t="str">
        <f t="shared" si="1"/>
        <v/>
      </c>
      <c r="AG69" s="91" t="str">
        <f t="shared" si="2"/>
        <v/>
      </c>
      <c r="AH69" s="92" t="str">
        <f t="shared" si="3"/>
        <v/>
      </c>
      <c r="AI69" s="93" t="str">
        <f t="shared" si="4"/>
        <v/>
      </c>
      <c r="AJ69" s="93" t="str">
        <f t="shared" si="5"/>
        <v/>
      </c>
      <c r="AK69" s="289" t="str">
        <f t="shared" si="6"/>
        <v/>
      </c>
      <c r="AL69" s="99" t="str">
        <f t="shared" si="7"/>
        <v/>
      </c>
      <c r="AN69" s="34" t="b">
        <f t="shared" si="8"/>
        <v>0</v>
      </c>
    </row>
    <row r="70" spans="1:40" ht="15.75" customHeight="1">
      <c r="A70" s="483"/>
      <c r="B70" s="486"/>
      <c r="C70" s="483"/>
      <c r="D70" s="487"/>
      <c r="E70" s="487"/>
      <c r="F70" s="486"/>
      <c r="G70" s="486" t="str">
        <f>+IFERROR(VLOOKUP(F70,Listas!$B:$C,2,0),"")</f>
        <v/>
      </c>
      <c r="H70" s="486"/>
      <c r="I70" s="486"/>
      <c r="J70" s="486"/>
      <c r="K70" s="483"/>
      <c r="L70" s="483"/>
      <c r="M70" s="547"/>
      <c r="N70" s="483"/>
      <c r="O70" s="487"/>
      <c r="P70" s="484"/>
      <c r="Q70" s="486"/>
      <c r="R70" s="486"/>
      <c r="S70" s="486"/>
      <c r="T70" s="486"/>
      <c r="U70" s="483"/>
      <c r="V70" s="486"/>
      <c r="W70" s="483"/>
      <c r="X70" s="86" t="str">
        <f t="shared" si="0"/>
        <v/>
      </c>
      <c r="Y70" s="465"/>
      <c r="Z70" s="466"/>
      <c r="AA70" s="223" t="str">
        <f>+IF(T70="UI",'Tasas por grupos escalonada'!$C$32,IF(T70="UYU",'Tasas por grupos escalonada'!$C$31,IF(T70="USD",'Tasas por grupos escalonada'!$C$33,"")))</f>
        <v/>
      </c>
      <c r="AB70" s="486"/>
      <c r="AC70" s="486"/>
      <c r="AD70" s="486"/>
      <c r="AE70" s="486"/>
      <c r="AF70" s="90" t="str">
        <f t="shared" si="1"/>
        <v/>
      </c>
      <c r="AG70" s="91" t="str">
        <f t="shared" si="2"/>
        <v/>
      </c>
      <c r="AH70" s="92" t="str">
        <f t="shared" si="3"/>
        <v/>
      </c>
      <c r="AI70" s="93" t="str">
        <f t="shared" si="4"/>
        <v/>
      </c>
      <c r="AJ70" s="93" t="str">
        <f t="shared" si="5"/>
        <v/>
      </c>
      <c r="AK70" s="289" t="str">
        <f t="shared" si="6"/>
        <v/>
      </c>
      <c r="AL70" s="99" t="str">
        <f t="shared" si="7"/>
        <v/>
      </c>
      <c r="AN70" s="34" t="b">
        <f t="shared" si="8"/>
        <v>0</v>
      </c>
    </row>
    <row r="71" spans="1:40" ht="15.75" customHeight="1">
      <c r="A71" s="483"/>
      <c r="B71" s="486"/>
      <c r="C71" s="483"/>
      <c r="D71" s="487"/>
      <c r="E71" s="487"/>
      <c r="F71" s="486"/>
      <c r="G71" s="486" t="str">
        <f>+IFERROR(VLOOKUP(F71,Listas!$B:$C,2,0),"")</f>
        <v/>
      </c>
      <c r="H71" s="486"/>
      <c r="I71" s="486"/>
      <c r="J71" s="486"/>
      <c r="K71" s="483"/>
      <c r="L71" s="483"/>
      <c r="M71" s="547"/>
      <c r="N71" s="483"/>
      <c r="O71" s="487"/>
      <c r="P71" s="484"/>
      <c r="Q71" s="486"/>
      <c r="R71" s="486"/>
      <c r="S71" s="486"/>
      <c r="T71" s="486"/>
      <c r="U71" s="483"/>
      <c r="V71" s="486"/>
      <c r="W71" s="483"/>
      <c r="X71" s="86" t="str">
        <f t="shared" si="0"/>
        <v/>
      </c>
      <c r="Y71" s="465"/>
      <c r="Z71" s="466"/>
      <c r="AA71" s="223" t="str">
        <f>+IF(T71="UI",'Tasas por grupos escalonada'!$C$32,IF(T71="UYU",'Tasas por grupos escalonada'!$C$31,IF(T71="USD",'Tasas por grupos escalonada'!$C$33,"")))</f>
        <v/>
      </c>
      <c r="AB71" s="486"/>
      <c r="AC71" s="486"/>
      <c r="AD71" s="486"/>
      <c r="AE71" s="486"/>
      <c r="AF71" s="90" t="str">
        <f t="shared" si="1"/>
        <v/>
      </c>
      <c r="AG71" s="91" t="str">
        <f t="shared" si="2"/>
        <v/>
      </c>
      <c r="AH71" s="92" t="str">
        <f t="shared" si="3"/>
        <v/>
      </c>
      <c r="AI71" s="93" t="str">
        <f t="shared" si="4"/>
        <v/>
      </c>
      <c r="AJ71" s="93" t="str">
        <f t="shared" si="5"/>
        <v/>
      </c>
      <c r="AK71" s="289" t="str">
        <f t="shared" si="6"/>
        <v/>
      </c>
      <c r="AL71" s="99" t="str">
        <f t="shared" si="7"/>
        <v/>
      </c>
      <c r="AN71" s="34" t="b">
        <f t="shared" si="8"/>
        <v>0</v>
      </c>
    </row>
    <row r="72" spans="1:40" ht="15.75" customHeight="1">
      <c r="A72" s="483"/>
      <c r="B72" s="486"/>
      <c r="C72" s="483"/>
      <c r="D72" s="487"/>
      <c r="E72" s="487"/>
      <c r="F72" s="486"/>
      <c r="G72" s="486" t="str">
        <f>+IFERROR(VLOOKUP(F72,Listas!$B:$C,2,0),"")</f>
        <v/>
      </c>
      <c r="H72" s="486"/>
      <c r="I72" s="486"/>
      <c r="J72" s="486"/>
      <c r="K72" s="483"/>
      <c r="L72" s="483"/>
      <c r="M72" s="547"/>
      <c r="N72" s="483"/>
      <c r="O72" s="487"/>
      <c r="P72" s="484"/>
      <c r="Q72" s="486"/>
      <c r="R72" s="486"/>
      <c r="S72" s="486"/>
      <c r="T72" s="486"/>
      <c r="U72" s="483"/>
      <c r="V72" s="486"/>
      <c r="W72" s="483"/>
      <c r="X72" s="86" t="str">
        <f t="shared" si="0"/>
        <v/>
      </c>
      <c r="Y72" s="465"/>
      <c r="Z72" s="466"/>
      <c r="AA72" s="223" t="str">
        <f>+IF(T72="UI",'Tasas por grupos escalonada'!$C$32,IF(T72="UYU",'Tasas por grupos escalonada'!$C$31,IF(T72="USD",'Tasas por grupos escalonada'!$C$33,"")))</f>
        <v/>
      </c>
      <c r="AB72" s="486"/>
      <c r="AC72" s="486"/>
      <c r="AD72" s="486"/>
      <c r="AE72" s="486"/>
      <c r="AF72" s="90" t="str">
        <f t="shared" si="1"/>
        <v/>
      </c>
      <c r="AG72" s="91" t="str">
        <f t="shared" si="2"/>
        <v/>
      </c>
      <c r="AH72" s="92" t="str">
        <f t="shared" si="3"/>
        <v/>
      </c>
      <c r="AI72" s="93" t="str">
        <f t="shared" si="4"/>
        <v/>
      </c>
      <c r="AJ72" s="93" t="str">
        <f t="shared" si="5"/>
        <v/>
      </c>
      <c r="AK72" s="289" t="str">
        <f t="shared" si="6"/>
        <v/>
      </c>
      <c r="AL72" s="99" t="str">
        <f t="shared" si="7"/>
        <v/>
      </c>
      <c r="AN72" s="34" t="b">
        <f t="shared" si="8"/>
        <v>0</v>
      </c>
    </row>
    <row r="73" spans="1:40" ht="15.75" customHeight="1">
      <c r="A73" s="483"/>
      <c r="B73" s="486"/>
      <c r="C73" s="483"/>
      <c r="D73" s="487"/>
      <c r="E73" s="487"/>
      <c r="F73" s="486"/>
      <c r="G73" s="486" t="str">
        <f>+IFERROR(VLOOKUP(F73,Listas!$B:$C,2,0),"")</f>
        <v/>
      </c>
      <c r="H73" s="486"/>
      <c r="I73" s="486"/>
      <c r="J73" s="486"/>
      <c r="K73" s="483"/>
      <c r="L73" s="483"/>
      <c r="M73" s="547"/>
      <c r="N73" s="483"/>
      <c r="O73" s="487"/>
      <c r="P73" s="484"/>
      <c r="Q73" s="486"/>
      <c r="R73" s="486"/>
      <c r="S73" s="486"/>
      <c r="T73" s="486"/>
      <c r="U73" s="483"/>
      <c r="V73" s="486"/>
      <c r="W73" s="483"/>
      <c r="X73" s="86" t="str">
        <f t="shared" si="0"/>
        <v/>
      </c>
      <c r="Y73" s="465"/>
      <c r="Z73" s="466"/>
      <c r="AA73" s="223" t="str">
        <f>+IF(T73="UI",'Tasas por grupos escalonada'!$C$32,IF(T73="UYU",'Tasas por grupos escalonada'!$C$31,IF(T73="USD",'Tasas por grupos escalonada'!$C$33,"")))</f>
        <v/>
      </c>
      <c r="AB73" s="486"/>
      <c r="AC73" s="486"/>
      <c r="AD73" s="486"/>
      <c r="AE73" s="486"/>
      <c r="AF73" s="90" t="str">
        <f t="shared" si="1"/>
        <v/>
      </c>
      <c r="AG73" s="91" t="str">
        <f t="shared" si="2"/>
        <v/>
      </c>
      <c r="AH73" s="92" t="str">
        <f t="shared" si="3"/>
        <v/>
      </c>
      <c r="AI73" s="93" t="str">
        <f t="shared" si="4"/>
        <v/>
      </c>
      <c r="AJ73" s="93" t="str">
        <f t="shared" si="5"/>
        <v/>
      </c>
      <c r="AK73" s="289" t="str">
        <f t="shared" si="6"/>
        <v/>
      </c>
      <c r="AL73" s="99" t="str">
        <f t="shared" si="7"/>
        <v/>
      </c>
      <c r="AN73" s="34" t="b">
        <f t="shared" si="8"/>
        <v>0</v>
      </c>
    </row>
    <row r="74" spans="1:40" ht="15.75" customHeight="1">
      <c r="A74" s="483"/>
      <c r="B74" s="486"/>
      <c r="C74" s="483"/>
      <c r="D74" s="487"/>
      <c r="E74" s="487"/>
      <c r="F74" s="486"/>
      <c r="G74" s="486" t="str">
        <f>+IFERROR(VLOOKUP(F74,Listas!$B:$C,2,0),"")</f>
        <v/>
      </c>
      <c r="H74" s="486"/>
      <c r="I74" s="486"/>
      <c r="J74" s="486"/>
      <c r="K74" s="483"/>
      <c r="L74" s="483"/>
      <c r="M74" s="547"/>
      <c r="N74" s="483"/>
      <c r="O74" s="487"/>
      <c r="P74" s="484"/>
      <c r="Q74" s="486"/>
      <c r="R74" s="486"/>
      <c r="S74" s="486"/>
      <c r="T74" s="486"/>
      <c r="U74" s="483"/>
      <c r="V74" s="486"/>
      <c r="W74" s="483"/>
      <c r="X74" s="86" t="str">
        <f t="shared" si="0"/>
        <v/>
      </c>
      <c r="Y74" s="465"/>
      <c r="Z74" s="466"/>
      <c r="AA74" s="223" t="str">
        <f>+IF(T74="UI",'Tasas por grupos escalonada'!$C$32,IF(T74="UYU",'Tasas por grupos escalonada'!$C$31,IF(T74="USD",'Tasas por grupos escalonada'!$C$33,"")))</f>
        <v/>
      </c>
      <c r="AB74" s="486"/>
      <c r="AC74" s="486"/>
      <c r="AD74" s="486"/>
      <c r="AE74" s="486"/>
      <c r="AF74" s="90" t="str">
        <f t="shared" si="1"/>
        <v/>
      </c>
      <c r="AG74" s="91" t="str">
        <f t="shared" si="2"/>
        <v/>
      </c>
      <c r="AH74" s="92" t="str">
        <f t="shared" si="3"/>
        <v/>
      </c>
      <c r="AI74" s="93" t="str">
        <f t="shared" si="4"/>
        <v/>
      </c>
      <c r="AJ74" s="93" t="str">
        <f t="shared" si="5"/>
        <v/>
      </c>
      <c r="AK74" s="289" t="str">
        <f t="shared" si="6"/>
        <v/>
      </c>
      <c r="AL74" s="99" t="str">
        <f t="shared" si="7"/>
        <v/>
      </c>
      <c r="AN74" s="34" t="b">
        <f t="shared" si="8"/>
        <v>0</v>
      </c>
    </row>
    <row r="75" spans="1:40" ht="15.75" customHeight="1">
      <c r="A75" s="483"/>
      <c r="B75" s="486"/>
      <c r="C75" s="483"/>
      <c r="D75" s="487"/>
      <c r="E75" s="487"/>
      <c r="F75" s="486"/>
      <c r="G75" s="486" t="str">
        <f>+IFERROR(VLOOKUP(F75,Listas!$B:$C,2,0),"")</f>
        <v/>
      </c>
      <c r="H75" s="486"/>
      <c r="I75" s="486"/>
      <c r="J75" s="486"/>
      <c r="K75" s="483"/>
      <c r="L75" s="483"/>
      <c r="M75" s="547"/>
      <c r="N75" s="483"/>
      <c r="O75" s="487"/>
      <c r="P75" s="484"/>
      <c r="Q75" s="486"/>
      <c r="R75" s="486"/>
      <c r="S75" s="486"/>
      <c r="T75" s="486"/>
      <c r="U75" s="483"/>
      <c r="V75" s="486"/>
      <c r="W75" s="483"/>
      <c r="X75" s="86" t="str">
        <f t="shared" si="0"/>
        <v/>
      </c>
      <c r="Y75" s="465"/>
      <c r="Z75" s="466"/>
      <c r="AA75" s="223" t="str">
        <f>+IF(T75="UI",'Tasas por grupos escalonada'!$C$32,IF(T75="UYU",'Tasas por grupos escalonada'!$C$31,IF(T75="USD",'Tasas por grupos escalonada'!$C$33,"")))</f>
        <v/>
      </c>
      <c r="AB75" s="486"/>
      <c r="AC75" s="486"/>
      <c r="AD75" s="486"/>
      <c r="AE75" s="486"/>
      <c r="AF75" s="90" t="str">
        <f t="shared" si="1"/>
        <v/>
      </c>
      <c r="AG75" s="91" t="str">
        <f t="shared" si="2"/>
        <v/>
      </c>
      <c r="AH75" s="92" t="str">
        <f t="shared" si="3"/>
        <v/>
      </c>
      <c r="AI75" s="93" t="str">
        <f t="shared" si="4"/>
        <v/>
      </c>
      <c r="AJ75" s="93" t="str">
        <f t="shared" si="5"/>
        <v/>
      </c>
      <c r="AK75" s="289" t="str">
        <f t="shared" si="6"/>
        <v/>
      </c>
      <c r="AL75" s="99" t="str">
        <f t="shared" si="7"/>
        <v/>
      </c>
      <c r="AN75" s="34" t="b">
        <f t="shared" si="8"/>
        <v>0</v>
      </c>
    </row>
    <row r="76" spans="1:40" ht="15.75" customHeight="1">
      <c r="A76" s="483"/>
      <c r="B76" s="486"/>
      <c r="C76" s="483"/>
      <c r="D76" s="487"/>
      <c r="E76" s="487"/>
      <c r="F76" s="486"/>
      <c r="G76" s="486" t="str">
        <f>+IFERROR(VLOOKUP(F76,Listas!$B:$C,2,0),"")</f>
        <v/>
      </c>
      <c r="H76" s="486"/>
      <c r="I76" s="486"/>
      <c r="J76" s="486"/>
      <c r="K76" s="483"/>
      <c r="L76" s="483"/>
      <c r="M76" s="547"/>
      <c r="N76" s="483"/>
      <c r="O76" s="487"/>
      <c r="P76" s="484"/>
      <c r="Q76" s="486"/>
      <c r="R76" s="486"/>
      <c r="S76" s="486"/>
      <c r="T76" s="486"/>
      <c r="U76" s="483"/>
      <c r="V76" s="486"/>
      <c r="W76" s="483"/>
      <c r="X76" s="86" t="str">
        <f t="shared" si="0"/>
        <v/>
      </c>
      <c r="Y76" s="465"/>
      <c r="Z76" s="466"/>
      <c r="AA76" s="223" t="str">
        <f>+IF(T76="UI",'Tasas por grupos escalonada'!$C$32,IF(T76="UYU",'Tasas por grupos escalonada'!$C$31,IF(T76="USD",'Tasas por grupos escalonada'!$C$33,"")))</f>
        <v/>
      </c>
      <c r="AB76" s="486"/>
      <c r="AC76" s="486"/>
      <c r="AD76" s="486"/>
      <c r="AE76" s="486"/>
      <c r="AF76" s="90" t="str">
        <f t="shared" si="1"/>
        <v/>
      </c>
      <c r="AG76" s="91" t="str">
        <f t="shared" si="2"/>
        <v/>
      </c>
      <c r="AH76" s="92" t="str">
        <f t="shared" si="3"/>
        <v/>
      </c>
      <c r="AI76" s="93" t="str">
        <f t="shared" si="4"/>
        <v/>
      </c>
      <c r="AJ76" s="93" t="str">
        <f t="shared" si="5"/>
        <v/>
      </c>
      <c r="AK76" s="289" t="str">
        <f t="shared" si="6"/>
        <v/>
      </c>
      <c r="AL76" s="99" t="str">
        <f t="shared" si="7"/>
        <v/>
      </c>
      <c r="AN76" s="34" t="b">
        <f t="shared" si="8"/>
        <v>0</v>
      </c>
    </row>
    <row r="77" spans="1:40" ht="15.75" customHeight="1">
      <c r="A77" s="483"/>
      <c r="B77" s="486"/>
      <c r="C77" s="483"/>
      <c r="D77" s="487"/>
      <c r="E77" s="487"/>
      <c r="F77" s="486"/>
      <c r="G77" s="486" t="str">
        <f>+IFERROR(VLOOKUP(F77,Listas!$B:$C,2,0),"")</f>
        <v/>
      </c>
      <c r="H77" s="486"/>
      <c r="I77" s="486"/>
      <c r="J77" s="486"/>
      <c r="K77" s="483"/>
      <c r="L77" s="483"/>
      <c r="M77" s="547"/>
      <c r="N77" s="483"/>
      <c r="O77" s="487"/>
      <c r="P77" s="484"/>
      <c r="Q77" s="486"/>
      <c r="R77" s="486"/>
      <c r="S77" s="486"/>
      <c r="T77" s="486"/>
      <c r="U77" s="483"/>
      <c r="V77" s="486"/>
      <c r="W77" s="483"/>
      <c r="X77" s="86" t="str">
        <f t="shared" si="0"/>
        <v/>
      </c>
      <c r="Y77" s="465"/>
      <c r="Z77" s="466"/>
      <c r="AA77" s="223" t="str">
        <f>+IF(T77="UI",'Tasas por grupos escalonada'!$C$32,IF(T77="UYU",'Tasas por grupos escalonada'!$C$31,IF(T77="USD",'Tasas por grupos escalonada'!$C$33,"")))</f>
        <v/>
      </c>
      <c r="AB77" s="486"/>
      <c r="AC77" s="486"/>
      <c r="AD77" s="486"/>
      <c r="AE77" s="486"/>
      <c r="AF77" s="90" t="str">
        <f t="shared" si="1"/>
        <v/>
      </c>
      <c r="AG77" s="91" t="str">
        <f t="shared" si="2"/>
        <v/>
      </c>
      <c r="AH77" s="92" t="str">
        <f t="shared" si="3"/>
        <v/>
      </c>
      <c r="AI77" s="93" t="str">
        <f t="shared" si="4"/>
        <v/>
      </c>
      <c r="AJ77" s="93" t="str">
        <f t="shared" si="5"/>
        <v/>
      </c>
      <c r="AK77" s="289" t="str">
        <f t="shared" si="6"/>
        <v/>
      </c>
      <c r="AL77" s="99" t="str">
        <f t="shared" si="7"/>
        <v/>
      </c>
      <c r="AN77" s="34" t="b">
        <f t="shared" si="8"/>
        <v>0</v>
      </c>
    </row>
    <row r="78" spans="1:40" ht="15.75" customHeight="1">
      <c r="A78" s="483"/>
      <c r="B78" s="486"/>
      <c r="C78" s="483"/>
      <c r="D78" s="487"/>
      <c r="E78" s="487"/>
      <c r="F78" s="486"/>
      <c r="G78" s="486" t="str">
        <f>+IFERROR(VLOOKUP(F78,Listas!$B:$C,2,0),"")</f>
        <v/>
      </c>
      <c r="H78" s="486"/>
      <c r="I78" s="486"/>
      <c r="J78" s="486"/>
      <c r="K78" s="483"/>
      <c r="L78" s="483"/>
      <c r="M78" s="547"/>
      <c r="N78" s="483"/>
      <c r="O78" s="487"/>
      <c r="P78" s="484"/>
      <c r="Q78" s="486"/>
      <c r="R78" s="486"/>
      <c r="S78" s="486"/>
      <c r="T78" s="486"/>
      <c r="U78" s="483"/>
      <c r="V78" s="486"/>
      <c r="W78" s="483"/>
      <c r="X78" s="86" t="str">
        <f t="shared" si="0"/>
        <v/>
      </c>
      <c r="Y78" s="465"/>
      <c r="Z78" s="466"/>
      <c r="AA78" s="223" t="str">
        <f>+IF(T78="UI",'Tasas por grupos escalonada'!$C$32,IF(T78="UYU",'Tasas por grupos escalonada'!$C$31,IF(T78="USD",'Tasas por grupos escalonada'!$C$33,"")))</f>
        <v/>
      </c>
      <c r="AB78" s="486"/>
      <c r="AC78" s="486"/>
      <c r="AD78" s="486"/>
      <c r="AE78" s="486"/>
      <c r="AF78" s="90" t="str">
        <f t="shared" si="1"/>
        <v/>
      </c>
      <c r="AG78" s="91" t="str">
        <f t="shared" si="2"/>
        <v/>
      </c>
      <c r="AH78" s="92" t="str">
        <f t="shared" si="3"/>
        <v/>
      </c>
      <c r="AI78" s="93" t="str">
        <f t="shared" si="4"/>
        <v/>
      </c>
      <c r="AJ78" s="93" t="str">
        <f t="shared" si="5"/>
        <v/>
      </c>
      <c r="AK78" s="289" t="str">
        <f t="shared" si="6"/>
        <v/>
      </c>
      <c r="AL78" s="99" t="str">
        <f t="shared" si="7"/>
        <v/>
      </c>
      <c r="AN78" s="34" t="b">
        <f t="shared" si="8"/>
        <v>0</v>
      </c>
    </row>
    <row r="79" spans="1:40" ht="15.75" customHeight="1">
      <c r="A79" s="483"/>
      <c r="B79" s="486"/>
      <c r="C79" s="483"/>
      <c r="D79" s="487"/>
      <c r="E79" s="487"/>
      <c r="F79" s="486"/>
      <c r="G79" s="486" t="str">
        <f>+IFERROR(VLOOKUP(F79,Listas!$B:$C,2,0),"")</f>
        <v/>
      </c>
      <c r="H79" s="486"/>
      <c r="I79" s="486"/>
      <c r="J79" s="486"/>
      <c r="K79" s="483"/>
      <c r="L79" s="483"/>
      <c r="M79" s="547"/>
      <c r="N79" s="483"/>
      <c r="O79" s="487"/>
      <c r="P79" s="484"/>
      <c r="Q79" s="486"/>
      <c r="R79" s="486"/>
      <c r="S79" s="486"/>
      <c r="T79" s="486"/>
      <c r="U79" s="483"/>
      <c r="V79" s="486"/>
      <c r="W79" s="483"/>
      <c r="X79" s="86" t="str">
        <f t="shared" si="0"/>
        <v/>
      </c>
      <c r="Y79" s="465"/>
      <c r="Z79" s="466"/>
      <c r="AA79" s="223" t="str">
        <f>+IF(T79="UI",'Tasas por grupos escalonada'!$C$32,IF(T79="UYU",'Tasas por grupos escalonada'!$C$31,IF(T79="USD",'Tasas por grupos escalonada'!$C$33,"")))</f>
        <v/>
      </c>
      <c r="AB79" s="486"/>
      <c r="AC79" s="486"/>
      <c r="AD79" s="486"/>
      <c r="AE79" s="486"/>
      <c r="AF79" s="90" t="str">
        <f t="shared" si="1"/>
        <v/>
      </c>
      <c r="AG79" s="91" t="str">
        <f t="shared" si="2"/>
        <v/>
      </c>
      <c r="AH79" s="92" t="str">
        <f t="shared" si="3"/>
        <v/>
      </c>
      <c r="AI79" s="93" t="str">
        <f t="shared" si="4"/>
        <v/>
      </c>
      <c r="AJ79" s="93" t="str">
        <f t="shared" si="5"/>
        <v/>
      </c>
      <c r="AK79" s="289" t="str">
        <f t="shared" si="6"/>
        <v/>
      </c>
      <c r="AL79" s="99" t="str">
        <f t="shared" si="7"/>
        <v/>
      </c>
      <c r="AN79" s="34" t="b">
        <f t="shared" si="8"/>
        <v>0</v>
      </c>
    </row>
    <row r="80" spans="1:40" ht="15.75" customHeight="1">
      <c r="A80" s="483"/>
      <c r="B80" s="486"/>
      <c r="C80" s="483"/>
      <c r="D80" s="487"/>
      <c r="E80" s="487"/>
      <c r="F80" s="486"/>
      <c r="G80" s="486" t="str">
        <f>+IFERROR(VLOOKUP(F80,Listas!$B:$C,2,0),"")</f>
        <v/>
      </c>
      <c r="H80" s="486"/>
      <c r="I80" s="486"/>
      <c r="J80" s="486"/>
      <c r="K80" s="483"/>
      <c r="L80" s="483"/>
      <c r="M80" s="547"/>
      <c r="N80" s="483"/>
      <c r="O80" s="487"/>
      <c r="P80" s="484"/>
      <c r="Q80" s="486"/>
      <c r="R80" s="486"/>
      <c r="S80" s="486"/>
      <c r="T80" s="486"/>
      <c r="U80" s="483"/>
      <c r="V80" s="486"/>
      <c r="W80" s="483"/>
      <c r="X80" s="86" t="str">
        <f t="shared" si="0"/>
        <v/>
      </c>
      <c r="Y80" s="465"/>
      <c r="Z80" s="466"/>
      <c r="AA80" s="223" t="str">
        <f>+IF(T80="UI",'Tasas por grupos escalonada'!$C$32,IF(T80="UYU",'Tasas por grupos escalonada'!$C$31,IF(T80="USD",'Tasas por grupos escalonada'!$C$33,"")))</f>
        <v/>
      </c>
      <c r="AB80" s="486"/>
      <c r="AC80" s="486"/>
      <c r="AD80" s="486"/>
      <c r="AE80" s="486"/>
      <c r="AF80" s="90" t="str">
        <f t="shared" si="1"/>
        <v/>
      </c>
      <c r="AG80" s="91" t="str">
        <f t="shared" si="2"/>
        <v/>
      </c>
      <c r="AH80" s="92" t="str">
        <f t="shared" si="3"/>
        <v/>
      </c>
      <c r="AI80" s="93" t="str">
        <f t="shared" si="4"/>
        <v/>
      </c>
      <c r="AJ80" s="93" t="str">
        <f t="shared" si="5"/>
        <v/>
      </c>
      <c r="AK80" s="289" t="str">
        <f t="shared" si="6"/>
        <v/>
      </c>
      <c r="AL80" s="99" t="str">
        <f t="shared" si="7"/>
        <v/>
      </c>
      <c r="AN80" s="34" t="b">
        <f t="shared" si="8"/>
        <v>0</v>
      </c>
    </row>
    <row r="81" spans="1:40" ht="15.75" customHeight="1">
      <c r="A81" s="483"/>
      <c r="B81" s="486"/>
      <c r="C81" s="483"/>
      <c r="D81" s="487"/>
      <c r="E81" s="487"/>
      <c r="F81" s="486"/>
      <c r="G81" s="486" t="str">
        <f>+IFERROR(VLOOKUP(F81,Listas!$B:$C,2,0),"")</f>
        <v/>
      </c>
      <c r="H81" s="486"/>
      <c r="I81" s="486"/>
      <c r="J81" s="486"/>
      <c r="K81" s="483"/>
      <c r="L81" s="483"/>
      <c r="M81" s="547"/>
      <c r="N81" s="483"/>
      <c r="O81" s="487"/>
      <c r="P81" s="484"/>
      <c r="Q81" s="486"/>
      <c r="R81" s="486"/>
      <c r="S81" s="486"/>
      <c r="T81" s="486"/>
      <c r="U81" s="483"/>
      <c r="V81" s="486"/>
      <c r="W81" s="483"/>
      <c r="X81" s="86" t="str">
        <f t="shared" si="0"/>
        <v/>
      </c>
      <c r="Y81" s="465"/>
      <c r="Z81" s="466"/>
      <c r="AA81" s="223" t="str">
        <f>+IF(T81="UI",'Tasas por grupos escalonada'!$C$32,IF(T81="UYU",'Tasas por grupos escalonada'!$C$31,IF(T81="USD",'Tasas por grupos escalonada'!$C$33,"")))</f>
        <v/>
      </c>
      <c r="AB81" s="486"/>
      <c r="AC81" s="486"/>
      <c r="AD81" s="486"/>
      <c r="AE81" s="486"/>
      <c r="AF81" s="90" t="str">
        <f t="shared" si="1"/>
        <v/>
      </c>
      <c r="AG81" s="91" t="str">
        <f t="shared" si="2"/>
        <v/>
      </c>
      <c r="AH81" s="92" t="str">
        <f t="shared" si="3"/>
        <v/>
      </c>
      <c r="AI81" s="93" t="str">
        <f t="shared" si="4"/>
        <v/>
      </c>
      <c r="AJ81" s="93" t="str">
        <f t="shared" si="5"/>
        <v/>
      </c>
      <c r="AK81" s="289" t="str">
        <f t="shared" si="6"/>
        <v/>
      </c>
      <c r="AL81" s="99" t="str">
        <f t="shared" si="7"/>
        <v/>
      </c>
      <c r="AN81" s="34" t="b">
        <f t="shared" si="8"/>
        <v>0</v>
      </c>
    </row>
    <row r="82" spans="1:40" ht="15.75" customHeight="1">
      <c r="A82" s="483"/>
      <c r="B82" s="486"/>
      <c r="C82" s="483"/>
      <c r="D82" s="487"/>
      <c r="E82" s="487"/>
      <c r="F82" s="486"/>
      <c r="G82" s="486" t="str">
        <f>+IFERROR(VLOOKUP(F82,Listas!$B:$C,2,0),"")</f>
        <v/>
      </c>
      <c r="H82" s="486"/>
      <c r="I82" s="486"/>
      <c r="J82" s="486"/>
      <c r="K82" s="483"/>
      <c r="L82" s="483"/>
      <c r="M82" s="547"/>
      <c r="N82" s="483"/>
      <c r="O82" s="487"/>
      <c r="P82" s="484"/>
      <c r="Q82" s="486"/>
      <c r="R82" s="486"/>
      <c r="S82" s="486"/>
      <c r="T82" s="486"/>
      <c r="U82" s="483"/>
      <c r="V82" s="486"/>
      <c r="W82" s="483"/>
      <c r="X82" s="86" t="str">
        <f t="shared" si="0"/>
        <v/>
      </c>
      <c r="Y82" s="465"/>
      <c r="Z82" s="466"/>
      <c r="AA82" s="223" t="str">
        <f>+IF(T82="UI",'Tasas por grupos escalonada'!$C$32,IF(T82="UYU",'Tasas por grupos escalonada'!$C$31,IF(T82="USD",'Tasas por grupos escalonada'!$C$33,"")))</f>
        <v/>
      </c>
      <c r="AB82" s="486"/>
      <c r="AC82" s="486"/>
      <c r="AD82" s="486"/>
      <c r="AE82" s="486"/>
      <c r="AF82" s="90" t="str">
        <f t="shared" si="1"/>
        <v/>
      </c>
      <c r="AG82" s="91" t="str">
        <f t="shared" si="2"/>
        <v/>
      </c>
      <c r="AH82" s="92" t="str">
        <f t="shared" si="3"/>
        <v/>
      </c>
      <c r="AI82" s="93" t="str">
        <f t="shared" si="4"/>
        <v/>
      </c>
      <c r="AJ82" s="93" t="str">
        <f t="shared" si="5"/>
        <v/>
      </c>
      <c r="AK82" s="289" t="str">
        <f t="shared" si="6"/>
        <v/>
      </c>
      <c r="AL82" s="99" t="str">
        <f t="shared" si="7"/>
        <v/>
      </c>
      <c r="AN82" s="34" t="b">
        <f t="shared" si="8"/>
        <v>0</v>
      </c>
    </row>
    <row r="83" spans="1:40" ht="15.75" customHeight="1">
      <c r="A83" s="483"/>
      <c r="B83" s="486"/>
      <c r="C83" s="483"/>
      <c r="D83" s="487"/>
      <c r="E83" s="487"/>
      <c r="F83" s="486"/>
      <c r="G83" s="486" t="str">
        <f>+IFERROR(VLOOKUP(F83,Listas!$B:$C,2,0),"")</f>
        <v/>
      </c>
      <c r="H83" s="486"/>
      <c r="I83" s="486"/>
      <c r="J83" s="486"/>
      <c r="K83" s="483"/>
      <c r="L83" s="483"/>
      <c r="M83" s="547"/>
      <c r="N83" s="483"/>
      <c r="O83" s="487"/>
      <c r="P83" s="484"/>
      <c r="Q83" s="486"/>
      <c r="R83" s="486"/>
      <c r="S83" s="486"/>
      <c r="T83" s="486"/>
      <c r="U83" s="483"/>
      <c r="V83" s="486"/>
      <c r="W83" s="483"/>
      <c r="X83" s="86" t="str">
        <f t="shared" si="0"/>
        <v/>
      </c>
      <c r="Y83" s="465"/>
      <c r="Z83" s="466"/>
      <c r="AA83" s="223" t="str">
        <f>+IF(T83="UI",'Tasas por grupos escalonada'!$C$32,IF(T83="UYU",'Tasas por grupos escalonada'!$C$31,IF(T83="USD",'Tasas por grupos escalonada'!$C$33,"")))</f>
        <v/>
      </c>
      <c r="AB83" s="486"/>
      <c r="AC83" s="486"/>
      <c r="AD83" s="486"/>
      <c r="AE83" s="486"/>
      <c r="AF83" s="90" t="str">
        <f t="shared" si="1"/>
        <v/>
      </c>
      <c r="AG83" s="91" t="str">
        <f t="shared" si="2"/>
        <v/>
      </c>
      <c r="AH83" s="92" t="str">
        <f t="shared" si="3"/>
        <v/>
      </c>
      <c r="AI83" s="93" t="str">
        <f t="shared" si="4"/>
        <v/>
      </c>
      <c r="AJ83" s="93" t="str">
        <f t="shared" si="5"/>
        <v/>
      </c>
      <c r="AK83" s="289" t="str">
        <f t="shared" si="6"/>
        <v/>
      </c>
      <c r="AL83" s="99" t="str">
        <f t="shared" si="7"/>
        <v/>
      </c>
      <c r="AN83" s="34" t="b">
        <f t="shared" si="8"/>
        <v>0</v>
      </c>
    </row>
    <row r="84" spans="1:40" ht="15.75" customHeight="1">
      <c r="A84" s="483"/>
      <c r="B84" s="486"/>
      <c r="C84" s="483"/>
      <c r="D84" s="487"/>
      <c r="E84" s="487"/>
      <c r="F84" s="486"/>
      <c r="G84" s="486" t="str">
        <f>+IFERROR(VLOOKUP(F84,Listas!$B:$C,2,0),"")</f>
        <v/>
      </c>
      <c r="H84" s="486"/>
      <c r="I84" s="486"/>
      <c r="J84" s="486"/>
      <c r="K84" s="483"/>
      <c r="L84" s="483"/>
      <c r="M84" s="547"/>
      <c r="N84" s="483"/>
      <c r="O84" s="487"/>
      <c r="P84" s="484"/>
      <c r="Q84" s="486"/>
      <c r="R84" s="486"/>
      <c r="S84" s="486"/>
      <c r="T84" s="486"/>
      <c r="U84" s="483"/>
      <c r="V84" s="486"/>
      <c r="W84" s="483"/>
      <c r="X84" s="86" t="str">
        <f t="shared" si="0"/>
        <v/>
      </c>
      <c r="Y84" s="465"/>
      <c r="Z84" s="466"/>
      <c r="AA84" s="223" t="str">
        <f>+IF(T84="UI",'Tasas por grupos escalonada'!$C$32,IF(T84="UYU",'Tasas por grupos escalonada'!$C$31,IF(T84="USD",'Tasas por grupos escalonada'!$C$33,"")))</f>
        <v/>
      </c>
      <c r="AB84" s="486"/>
      <c r="AC84" s="486"/>
      <c r="AD84" s="486"/>
      <c r="AE84" s="486"/>
      <c r="AF84" s="90" t="str">
        <f t="shared" si="1"/>
        <v/>
      </c>
      <c r="AG84" s="91" t="str">
        <f t="shared" si="2"/>
        <v/>
      </c>
      <c r="AH84" s="92" t="str">
        <f t="shared" si="3"/>
        <v/>
      </c>
      <c r="AI84" s="93" t="str">
        <f t="shared" si="4"/>
        <v/>
      </c>
      <c r="AJ84" s="93" t="str">
        <f t="shared" si="5"/>
        <v/>
      </c>
      <c r="AK84" s="289" t="str">
        <f t="shared" si="6"/>
        <v/>
      </c>
      <c r="AL84" s="99" t="str">
        <f t="shared" si="7"/>
        <v/>
      </c>
      <c r="AN84" s="34" t="b">
        <f t="shared" si="8"/>
        <v>0</v>
      </c>
    </row>
    <row r="85" spans="1:40" ht="15.75" customHeight="1">
      <c r="A85" s="483"/>
      <c r="B85" s="486"/>
      <c r="C85" s="483"/>
      <c r="D85" s="487"/>
      <c r="E85" s="487"/>
      <c r="F85" s="486"/>
      <c r="G85" s="486" t="str">
        <f>+IFERROR(VLOOKUP(F85,Listas!$B:$C,2,0),"")</f>
        <v/>
      </c>
      <c r="H85" s="486"/>
      <c r="I85" s="486"/>
      <c r="J85" s="486"/>
      <c r="K85" s="483"/>
      <c r="L85" s="483"/>
      <c r="M85" s="547"/>
      <c r="N85" s="483"/>
      <c r="O85" s="487"/>
      <c r="P85" s="484"/>
      <c r="Q85" s="486"/>
      <c r="R85" s="486"/>
      <c r="S85" s="486"/>
      <c r="T85" s="486"/>
      <c r="U85" s="483"/>
      <c r="V85" s="486"/>
      <c r="W85" s="483"/>
      <c r="X85" s="86" t="str">
        <f t="shared" si="0"/>
        <v/>
      </c>
      <c r="Y85" s="465"/>
      <c r="Z85" s="466"/>
      <c r="AA85" s="223" t="str">
        <f>+IF(T85="UI",'Tasas por grupos escalonada'!$C$32,IF(T85="UYU",'Tasas por grupos escalonada'!$C$31,IF(T85="USD",'Tasas por grupos escalonada'!$C$33,"")))</f>
        <v/>
      </c>
      <c r="AB85" s="486"/>
      <c r="AC85" s="486"/>
      <c r="AD85" s="486"/>
      <c r="AE85" s="486"/>
      <c r="AF85" s="90" t="str">
        <f t="shared" si="1"/>
        <v/>
      </c>
      <c r="AG85" s="91" t="str">
        <f t="shared" si="2"/>
        <v/>
      </c>
      <c r="AH85" s="92" t="str">
        <f t="shared" si="3"/>
        <v/>
      </c>
      <c r="AI85" s="93" t="str">
        <f t="shared" si="4"/>
        <v/>
      </c>
      <c r="AJ85" s="93" t="str">
        <f t="shared" si="5"/>
        <v/>
      </c>
      <c r="AK85" s="289" t="str">
        <f t="shared" si="6"/>
        <v/>
      </c>
      <c r="AL85" s="99" t="str">
        <f t="shared" si="7"/>
        <v/>
      </c>
      <c r="AN85" s="34" t="b">
        <f t="shared" si="8"/>
        <v>0</v>
      </c>
    </row>
    <row r="86" spans="1:40" ht="15.75" customHeight="1">
      <c r="A86" s="483"/>
      <c r="B86" s="486"/>
      <c r="C86" s="483"/>
      <c r="D86" s="487"/>
      <c r="E86" s="487"/>
      <c r="F86" s="486"/>
      <c r="G86" s="486" t="str">
        <f>+IFERROR(VLOOKUP(F86,Listas!$B:$C,2,0),"")</f>
        <v/>
      </c>
      <c r="H86" s="486"/>
      <c r="I86" s="486"/>
      <c r="J86" s="486"/>
      <c r="K86" s="483"/>
      <c r="L86" s="483"/>
      <c r="M86" s="547"/>
      <c r="N86" s="483"/>
      <c r="O86" s="487"/>
      <c r="P86" s="484"/>
      <c r="Q86" s="486"/>
      <c r="R86" s="486"/>
      <c r="S86" s="486"/>
      <c r="T86" s="486"/>
      <c r="U86" s="483"/>
      <c r="V86" s="486"/>
      <c r="W86" s="483"/>
      <c r="X86" s="86" t="str">
        <f t="shared" si="0"/>
        <v/>
      </c>
      <c r="Y86" s="465"/>
      <c r="Z86" s="466"/>
      <c r="AA86" s="223" t="str">
        <f>+IF(T86="UI",'Tasas por grupos escalonada'!$C$32,IF(T86="UYU",'Tasas por grupos escalonada'!$C$31,IF(T86="USD",'Tasas por grupos escalonada'!$C$33,"")))</f>
        <v/>
      </c>
      <c r="AB86" s="486"/>
      <c r="AC86" s="486"/>
      <c r="AD86" s="486"/>
      <c r="AE86" s="486"/>
      <c r="AF86" s="90" t="str">
        <f t="shared" si="1"/>
        <v/>
      </c>
      <c r="AG86" s="91" t="str">
        <f t="shared" si="2"/>
        <v/>
      </c>
      <c r="AH86" s="92" t="str">
        <f t="shared" si="3"/>
        <v/>
      </c>
      <c r="AI86" s="93" t="str">
        <f t="shared" si="4"/>
        <v/>
      </c>
      <c r="AJ86" s="93" t="str">
        <f t="shared" si="5"/>
        <v/>
      </c>
      <c r="AK86" s="289" t="str">
        <f t="shared" si="6"/>
        <v/>
      </c>
      <c r="AL86" s="99" t="str">
        <f t="shared" si="7"/>
        <v/>
      </c>
      <c r="AN86" s="34" t="b">
        <f t="shared" si="8"/>
        <v>0</v>
      </c>
    </row>
    <row r="87" spans="1:40" ht="15.75" customHeight="1">
      <c r="A87" s="483"/>
      <c r="B87" s="486"/>
      <c r="C87" s="483"/>
      <c r="D87" s="487"/>
      <c r="E87" s="487"/>
      <c r="F87" s="486"/>
      <c r="G87" s="486" t="str">
        <f>+IFERROR(VLOOKUP(F87,Listas!$B:$C,2,0),"")</f>
        <v/>
      </c>
      <c r="H87" s="486"/>
      <c r="I87" s="486"/>
      <c r="J87" s="486"/>
      <c r="K87" s="483"/>
      <c r="L87" s="483"/>
      <c r="M87" s="547"/>
      <c r="N87" s="483"/>
      <c r="O87" s="487"/>
      <c r="P87" s="484"/>
      <c r="Q87" s="486"/>
      <c r="R87" s="486"/>
      <c r="S87" s="486"/>
      <c r="T87" s="486"/>
      <c r="U87" s="483"/>
      <c r="V87" s="486"/>
      <c r="W87" s="483"/>
      <c r="X87" s="86" t="str">
        <f t="shared" si="0"/>
        <v/>
      </c>
      <c r="Y87" s="465"/>
      <c r="Z87" s="466"/>
      <c r="AA87" s="223" t="str">
        <f>+IF(T87="UI",'Tasas por grupos escalonada'!$C$32,IF(T87="UYU",'Tasas por grupos escalonada'!$C$31,IF(T87="USD",'Tasas por grupos escalonada'!$C$33,"")))</f>
        <v/>
      </c>
      <c r="AB87" s="486"/>
      <c r="AC87" s="486"/>
      <c r="AD87" s="486"/>
      <c r="AE87" s="486"/>
      <c r="AF87" s="90" t="str">
        <f t="shared" si="1"/>
        <v/>
      </c>
      <c r="AG87" s="91" t="str">
        <f t="shared" si="2"/>
        <v/>
      </c>
      <c r="AH87" s="92" t="str">
        <f t="shared" si="3"/>
        <v/>
      </c>
      <c r="AI87" s="93" t="str">
        <f t="shared" si="4"/>
        <v/>
      </c>
      <c r="AJ87" s="93" t="str">
        <f t="shared" si="5"/>
        <v/>
      </c>
      <c r="AK87" s="289" t="str">
        <f t="shared" si="6"/>
        <v/>
      </c>
      <c r="AL87" s="99" t="str">
        <f t="shared" si="7"/>
        <v/>
      </c>
      <c r="AN87" s="34" t="b">
        <f t="shared" si="8"/>
        <v>0</v>
      </c>
    </row>
    <row r="88" spans="1:40" ht="15.75" customHeight="1">
      <c r="A88" s="483"/>
      <c r="B88" s="486"/>
      <c r="C88" s="483"/>
      <c r="D88" s="487"/>
      <c r="E88" s="487"/>
      <c r="F88" s="486"/>
      <c r="G88" s="486" t="str">
        <f>+IFERROR(VLOOKUP(F88,Listas!$B:$C,2,0),"")</f>
        <v/>
      </c>
      <c r="H88" s="486"/>
      <c r="I88" s="486"/>
      <c r="J88" s="486"/>
      <c r="K88" s="483"/>
      <c r="L88" s="483"/>
      <c r="M88" s="547"/>
      <c r="N88" s="483"/>
      <c r="O88" s="487"/>
      <c r="P88" s="484"/>
      <c r="Q88" s="486"/>
      <c r="R88" s="486"/>
      <c r="S88" s="486"/>
      <c r="T88" s="486"/>
      <c r="U88" s="483"/>
      <c r="V88" s="486"/>
      <c r="W88" s="483"/>
      <c r="X88" s="86" t="str">
        <f t="shared" si="0"/>
        <v/>
      </c>
      <c r="Y88" s="465"/>
      <c r="Z88" s="466"/>
      <c r="AA88" s="223" t="str">
        <f>+IF(T88="UI",'Tasas por grupos escalonada'!$C$32,IF(T88="UYU",'Tasas por grupos escalonada'!$C$31,IF(T88="USD",'Tasas por grupos escalonada'!$C$33,"")))</f>
        <v/>
      </c>
      <c r="AB88" s="486"/>
      <c r="AC88" s="486"/>
      <c r="AD88" s="486"/>
      <c r="AE88" s="486"/>
      <c r="AF88" s="90" t="str">
        <f t="shared" si="1"/>
        <v/>
      </c>
      <c r="AG88" s="91" t="str">
        <f t="shared" si="2"/>
        <v/>
      </c>
      <c r="AH88" s="92" t="str">
        <f t="shared" si="3"/>
        <v/>
      </c>
      <c r="AI88" s="93" t="str">
        <f t="shared" si="4"/>
        <v/>
      </c>
      <c r="AJ88" s="93" t="str">
        <f t="shared" si="5"/>
        <v/>
      </c>
      <c r="AK88" s="289" t="str">
        <f t="shared" si="6"/>
        <v/>
      </c>
      <c r="AL88" s="99" t="str">
        <f t="shared" si="7"/>
        <v/>
      </c>
      <c r="AN88" s="34" t="b">
        <f t="shared" si="8"/>
        <v>0</v>
      </c>
    </row>
    <row r="89" spans="1:40" ht="15.75" customHeight="1">
      <c r="A89" s="483"/>
      <c r="B89" s="486"/>
      <c r="C89" s="483"/>
      <c r="D89" s="487"/>
      <c r="E89" s="487"/>
      <c r="F89" s="486"/>
      <c r="G89" s="486" t="str">
        <f>+IFERROR(VLOOKUP(F89,Listas!$B:$C,2,0),"")</f>
        <v/>
      </c>
      <c r="H89" s="486"/>
      <c r="I89" s="486"/>
      <c r="J89" s="486"/>
      <c r="K89" s="483"/>
      <c r="L89" s="483"/>
      <c r="M89" s="547"/>
      <c r="N89" s="483"/>
      <c r="O89" s="487"/>
      <c r="P89" s="484"/>
      <c r="Q89" s="486"/>
      <c r="R89" s="486"/>
      <c r="S89" s="486"/>
      <c r="T89" s="486"/>
      <c r="U89" s="483"/>
      <c r="V89" s="486"/>
      <c r="W89" s="483"/>
      <c r="X89" s="86" t="str">
        <f t="shared" si="0"/>
        <v/>
      </c>
      <c r="Y89" s="465"/>
      <c r="Z89" s="466"/>
      <c r="AA89" s="223" t="str">
        <f>+IF(T89="UI",'Tasas por grupos escalonada'!$C$32,IF(T89="UYU",'Tasas por grupos escalonada'!$C$31,IF(T89="USD",'Tasas por grupos escalonada'!$C$33,"")))</f>
        <v/>
      </c>
      <c r="AB89" s="486"/>
      <c r="AC89" s="486"/>
      <c r="AD89" s="486"/>
      <c r="AE89" s="486"/>
      <c r="AF89" s="90" t="str">
        <f t="shared" si="1"/>
        <v/>
      </c>
      <c r="AG89" s="91" t="str">
        <f t="shared" si="2"/>
        <v/>
      </c>
      <c r="AH89" s="92" t="str">
        <f t="shared" si="3"/>
        <v/>
      </c>
      <c r="AI89" s="93" t="str">
        <f t="shared" si="4"/>
        <v/>
      </c>
      <c r="AJ89" s="93" t="str">
        <f t="shared" si="5"/>
        <v/>
      </c>
      <c r="AK89" s="289" t="str">
        <f t="shared" si="6"/>
        <v/>
      </c>
      <c r="AL89" s="99" t="str">
        <f t="shared" si="7"/>
        <v/>
      </c>
      <c r="AN89" s="34" t="b">
        <f t="shared" si="8"/>
        <v>0</v>
      </c>
    </row>
    <row r="90" spans="1:40" ht="15.75" customHeight="1">
      <c r="A90" s="483"/>
      <c r="B90" s="486"/>
      <c r="C90" s="483"/>
      <c r="D90" s="487"/>
      <c r="E90" s="487"/>
      <c r="F90" s="486"/>
      <c r="G90" s="486" t="str">
        <f>+IFERROR(VLOOKUP(F90,Listas!$B:$C,2,0),"")</f>
        <v/>
      </c>
      <c r="H90" s="486"/>
      <c r="I90" s="486"/>
      <c r="J90" s="486"/>
      <c r="K90" s="483"/>
      <c r="L90" s="483"/>
      <c r="M90" s="547"/>
      <c r="N90" s="483"/>
      <c r="O90" s="487"/>
      <c r="P90" s="484"/>
      <c r="Q90" s="486"/>
      <c r="R90" s="486"/>
      <c r="S90" s="486"/>
      <c r="T90" s="486"/>
      <c r="U90" s="483"/>
      <c r="V90" s="486"/>
      <c r="W90" s="483"/>
      <c r="X90" s="86" t="str">
        <f t="shared" si="0"/>
        <v/>
      </c>
      <c r="Y90" s="465"/>
      <c r="Z90" s="466"/>
      <c r="AA90" s="223" t="str">
        <f>+IF(T90="UI",'Tasas por grupos escalonada'!$C$32,IF(T90="UYU",'Tasas por grupos escalonada'!$C$31,IF(T90="USD",'Tasas por grupos escalonada'!$C$33,"")))</f>
        <v/>
      </c>
      <c r="AB90" s="486"/>
      <c r="AC90" s="486"/>
      <c r="AD90" s="486"/>
      <c r="AE90" s="486"/>
      <c r="AF90" s="90" t="str">
        <f t="shared" si="1"/>
        <v/>
      </c>
      <c r="AG90" s="91" t="str">
        <f t="shared" si="2"/>
        <v/>
      </c>
      <c r="AH90" s="92" t="str">
        <f t="shared" si="3"/>
        <v/>
      </c>
      <c r="AI90" s="93" t="str">
        <f t="shared" si="4"/>
        <v/>
      </c>
      <c r="AJ90" s="93" t="str">
        <f t="shared" si="5"/>
        <v/>
      </c>
      <c r="AK90" s="289" t="str">
        <f t="shared" si="6"/>
        <v/>
      </c>
      <c r="AL90" s="99" t="str">
        <f t="shared" si="7"/>
        <v/>
      </c>
      <c r="AN90" s="34" t="b">
        <f t="shared" si="8"/>
        <v>0</v>
      </c>
    </row>
    <row r="91" spans="1:40" ht="15.75" customHeight="1">
      <c r="A91" s="483"/>
      <c r="B91" s="486"/>
      <c r="C91" s="483"/>
      <c r="D91" s="487"/>
      <c r="E91" s="487"/>
      <c r="F91" s="486"/>
      <c r="G91" s="486" t="str">
        <f>+IFERROR(VLOOKUP(F91,Listas!$B:$C,2,0),"")</f>
        <v/>
      </c>
      <c r="H91" s="486"/>
      <c r="I91" s="486"/>
      <c r="J91" s="486"/>
      <c r="K91" s="483"/>
      <c r="L91" s="483"/>
      <c r="M91" s="547"/>
      <c r="N91" s="483"/>
      <c r="O91" s="487"/>
      <c r="P91" s="484"/>
      <c r="Q91" s="486"/>
      <c r="R91" s="486"/>
      <c r="S91" s="486"/>
      <c r="T91" s="486"/>
      <c r="U91" s="483"/>
      <c r="V91" s="486"/>
      <c r="W91" s="483"/>
      <c r="X91" s="86" t="str">
        <f t="shared" si="0"/>
        <v/>
      </c>
      <c r="Y91" s="465"/>
      <c r="Z91" s="466"/>
      <c r="AA91" s="223" t="str">
        <f>+IF(T91="UI",'Tasas por grupos escalonada'!$C$32,IF(T91="UYU",'Tasas por grupos escalonada'!$C$31,IF(T91="USD",'Tasas por grupos escalonada'!$C$33,"")))</f>
        <v/>
      </c>
      <c r="AB91" s="486"/>
      <c r="AC91" s="486"/>
      <c r="AD91" s="486"/>
      <c r="AE91" s="486"/>
      <c r="AF91" s="90" t="str">
        <f t="shared" si="1"/>
        <v/>
      </c>
      <c r="AG91" s="91" t="str">
        <f t="shared" si="2"/>
        <v/>
      </c>
      <c r="AH91" s="92" t="str">
        <f t="shared" si="3"/>
        <v/>
      </c>
      <c r="AI91" s="93" t="str">
        <f t="shared" si="4"/>
        <v/>
      </c>
      <c r="AJ91" s="93" t="str">
        <f t="shared" si="5"/>
        <v/>
      </c>
      <c r="AK91" s="289" t="str">
        <f t="shared" si="6"/>
        <v/>
      </c>
      <c r="AL91" s="99" t="str">
        <f t="shared" si="7"/>
        <v/>
      </c>
      <c r="AN91" s="34" t="b">
        <f t="shared" si="8"/>
        <v>0</v>
      </c>
    </row>
    <row r="92" spans="1:40" ht="15.75" customHeight="1">
      <c r="A92" s="483"/>
      <c r="B92" s="486"/>
      <c r="C92" s="483"/>
      <c r="D92" s="487"/>
      <c r="E92" s="487"/>
      <c r="F92" s="486"/>
      <c r="G92" s="486" t="str">
        <f>+IFERROR(VLOOKUP(F92,Listas!$B:$C,2,0),"")</f>
        <v/>
      </c>
      <c r="H92" s="486"/>
      <c r="I92" s="486"/>
      <c r="J92" s="486"/>
      <c r="K92" s="483"/>
      <c r="L92" s="483"/>
      <c r="M92" s="547"/>
      <c r="N92" s="483"/>
      <c r="O92" s="487"/>
      <c r="P92" s="484"/>
      <c r="Q92" s="486"/>
      <c r="R92" s="486"/>
      <c r="S92" s="486"/>
      <c r="T92" s="486"/>
      <c r="U92" s="483"/>
      <c r="V92" s="486"/>
      <c r="W92" s="483"/>
      <c r="X92" s="86" t="str">
        <f t="shared" si="0"/>
        <v/>
      </c>
      <c r="Y92" s="465"/>
      <c r="Z92" s="466"/>
      <c r="AA92" s="223" t="str">
        <f>+IF(T92="UI",'Tasas por grupos escalonada'!$C$32,IF(T92="UYU",'Tasas por grupos escalonada'!$C$31,IF(T92="USD",'Tasas por grupos escalonada'!$C$33,"")))</f>
        <v/>
      </c>
      <c r="AB92" s="486"/>
      <c r="AC92" s="486"/>
      <c r="AD92" s="486"/>
      <c r="AE92" s="486"/>
      <c r="AF92" s="90" t="str">
        <f t="shared" si="1"/>
        <v/>
      </c>
      <c r="AG92" s="91" t="str">
        <f t="shared" si="2"/>
        <v/>
      </c>
      <c r="AH92" s="92" t="str">
        <f t="shared" si="3"/>
        <v/>
      </c>
      <c r="AI92" s="93" t="str">
        <f t="shared" si="4"/>
        <v/>
      </c>
      <c r="AJ92" s="93" t="str">
        <f t="shared" si="5"/>
        <v/>
      </c>
      <c r="AK92" s="289" t="str">
        <f t="shared" si="6"/>
        <v/>
      </c>
      <c r="AL92" s="99" t="str">
        <f t="shared" si="7"/>
        <v/>
      </c>
      <c r="AN92" s="34" t="b">
        <f t="shared" si="8"/>
        <v>0</v>
      </c>
    </row>
    <row r="93" spans="1:40" ht="15.75" customHeight="1">
      <c r="A93" s="483"/>
      <c r="B93" s="486"/>
      <c r="C93" s="483"/>
      <c r="D93" s="487"/>
      <c r="E93" s="487"/>
      <c r="F93" s="486"/>
      <c r="G93" s="486" t="str">
        <f>+IFERROR(VLOOKUP(F93,Listas!$B:$C,2,0),"")</f>
        <v/>
      </c>
      <c r="H93" s="486"/>
      <c r="I93" s="486"/>
      <c r="J93" s="486"/>
      <c r="K93" s="483"/>
      <c r="L93" s="483"/>
      <c r="M93" s="547"/>
      <c r="N93" s="483"/>
      <c r="O93" s="487"/>
      <c r="P93" s="484"/>
      <c r="Q93" s="486"/>
      <c r="R93" s="486"/>
      <c r="S93" s="486"/>
      <c r="T93" s="486"/>
      <c r="U93" s="483"/>
      <c r="V93" s="486"/>
      <c r="W93" s="483"/>
      <c r="X93" s="86" t="str">
        <f t="shared" si="0"/>
        <v/>
      </c>
      <c r="Y93" s="465"/>
      <c r="Z93" s="466"/>
      <c r="AA93" s="223" t="str">
        <f>+IF(T93="UI",'Tasas por grupos escalonada'!$C$32,IF(T93="UYU",'Tasas por grupos escalonada'!$C$31,IF(T93="USD",'Tasas por grupos escalonada'!$C$33,"")))</f>
        <v/>
      </c>
      <c r="AB93" s="486"/>
      <c r="AC93" s="486"/>
      <c r="AD93" s="486"/>
      <c r="AE93" s="486"/>
      <c r="AF93" s="90" t="str">
        <f t="shared" si="1"/>
        <v/>
      </c>
      <c r="AG93" s="91" t="str">
        <f t="shared" si="2"/>
        <v/>
      </c>
      <c r="AH93" s="92" t="str">
        <f t="shared" si="3"/>
        <v/>
      </c>
      <c r="AI93" s="93" t="str">
        <f t="shared" si="4"/>
        <v/>
      </c>
      <c r="AJ93" s="93" t="str">
        <f t="shared" si="5"/>
        <v/>
      </c>
      <c r="AK93" s="289" t="str">
        <f t="shared" si="6"/>
        <v/>
      </c>
      <c r="AL93" s="99" t="str">
        <f t="shared" si="7"/>
        <v/>
      </c>
      <c r="AN93" s="34" t="b">
        <f t="shared" si="8"/>
        <v>0</v>
      </c>
    </row>
    <row r="94" spans="1:40" ht="15.75" customHeight="1">
      <c r="A94" s="483"/>
      <c r="B94" s="486"/>
      <c r="C94" s="483"/>
      <c r="D94" s="487"/>
      <c r="E94" s="487"/>
      <c r="F94" s="486"/>
      <c r="G94" s="486" t="str">
        <f>+IFERROR(VLOOKUP(F94,Listas!$B:$C,2,0),"")</f>
        <v/>
      </c>
      <c r="H94" s="486"/>
      <c r="I94" s="486"/>
      <c r="J94" s="486"/>
      <c r="K94" s="483"/>
      <c r="L94" s="483"/>
      <c r="M94" s="547"/>
      <c r="N94" s="483"/>
      <c r="O94" s="487"/>
      <c r="P94" s="484"/>
      <c r="Q94" s="486"/>
      <c r="R94" s="486"/>
      <c r="S94" s="486"/>
      <c r="T94" s="486"/>
      <c r="U94" s="483"/>
      <c r="V94" s="486"/>
      <c r="W94" s="483"/>
      <c r="X94" s="86" t="str">
        <f t="shared" si="0"/>
        <v/>
      </c>
      <c r="Y94" s="465"/>
      <c r="Z94" s="466"/>
      <c r="AA94" s="223" t="str">
        <f>+IF(T94="UI",'Tasas por grupos escalonada'!$C$32,IF(T94="UYU",'Tasas por grupos escalonada'!$C$31,IF(T94="USD",'Tasas por grupos escalonada'!$C$33,"")))</f>
        <v/>
      </c>
      <c r="AB94" s="486"/>
      <c r="AC94" s="486"/>
      <c r="AD94" s="486"/>
      <c r="AE94" s="486"/>
      <c r="AF94" s="90" t="str">
        <f t="shared" si="1"/>
        <v/>
      </c>
      <c r="AG94" s="91" t="str">
        <f t="shared" si="2"/>
        <v/>
      </c>
      <c r="AH94" s="92" t="str">
        <f t="shared" si="3"/>
        <v/>
      </c>
      <c r="AI94" s="93" t="str">
        <f t="shared" si="4"/>
        <v/>
      </c>
      <c r="AJ94" s="93" t="str">
        <f t="shared" si="5"/>
        <v/>
      </c>
      <c r="AK94" s="289" t="str">
        <f t="shared" si="6"/>
        <v/>
      </c>
      <c r="AL94" s="99" t="str">
        <f t="shared" si="7"/>
        <v/>
      </c>
      <c r="AN94" s="34" t="b">
        <f t="shared" si="8"/>
        <v>0</v>
      </c>
    </row>
    <row r="95" spans="1:40" ht="15.75" customHeight="1">
      <c r="A95" s="483"/>
      <c r="B95" s="486"/>
      <c r="C95" s="483"/>
      <c r="D95" s="487"/>
      <c r="E95" s="487"/>
      <c r="F95" s="486"/>
      <c r="G95" s="486" t="str">
        <f>+IFERROR(VLOOKUP(F95,Listas!$B:$C,2,0),"")</f>
        <v/>
      </c>
      <c r="H95" s="486"/>
      <c r="I95" s="486"/>
      <c r="J95" s="486"/>
      <c r="K95" s="483"/>
      <c r="L95" s="483"/>
      <c r="M95" s="547"/>
      <c r="N95" s="483"/>
      <c r="O95" s="487"/>
      <c r="P95" s="484"/>
      <c r="Q95" s="486"/>
      <c r="R95" s="486"/>
      <c r="S95" s="486"/>
      <c r="T95" s="486"/>
      <c r="U95" s="483"/>
      <c r="V95" s="486"/>
      <c r="W95" s="483"/>
      <c r="X95" s="86" t="str">
        <f t="shared" si="0"/>
        <v/>
      </c>
      <c r="Y95" s="465"/>
      <c r="Z95" s="466"/>
      <c r="AA95" s="223" t="str">
        <f>+IF(T95="UI",'Tasas por grupos escalonada'!$C$32,IF(T95="UYU",'Tasas por grupos escalonada'!$C$31,IF(T95="USD",'Tasas por grupos escalonada'!$C$33,"")))</f>
        <v/>
      </c>
      <c r="AB95" s="486"/>
      <c r="AC95" s="486"/>
      <c r="AD95" s="486"/>
      <c r="AE95" s="486"/>
      <c r="AF95" s="90" t="str">
        <f t="shared" si="1"/>
        <v/>
      </c>
      <c r="AG95" s="91" t="str">
        <f t="shared" si="2"/>
        <v/>
      </c>
      <c r="AH95" s="92" t="str">
        <f t="shared" si="3"/>
        <v/>
      </c>
      <c r="AI95" s="93" t="str">
        <f t="shared" si="4"/>
        <v/>
      </c>
      <c r="AJ95" s="93" t="str">
        <f t="shared" si="5"/>
        <v/>
      </c>
      <c r="AK95" s="289" t="str">
        <f t="shared" si="6"/>
        <v/>
      </c>
      <c r="AL95" s="99" t="str">
        <f t="shared" si="7"/>
        <v/>
      </c>
      <c r="AN95" s="34" t="b">
        <f t="shared" si="8"/>
        <v>0</v>
      </c>
    </row>
    <row r="96" spans="1:40" ht="15.75" customHeight="1">
      <c r="A96" s="483"/>
      <c r="B96" s="486"/>
      <c r="C96" s="483"/>
      <c r="D96" s="487"/>
      <c r="E96" s="487"/>
      <c r="F96" s="486"/>
      <c r="G96" s="486" t="str">
        <f>+IFERROR(VLOOKUP(F96,Listas!$B:$C,2,0),"")</f>
        <v/>
      </c>
      <c r="H96" s="486"/>
      <c r="I96" s="486"/>
      <c r="J96" s="486"/>
      <c r="K96" s="483"/>
      <c r="L96" s="483"/>
      <c r="M96" s="547"/>
      <c r="N96" s="483"/>
      <c r="O96" s="487"/>
      <c r="P96" s="484"/>
      <c r="Q96" s="486"/>
      <c r="R96" s="486"/>
      <c r="S96" s="486"/>
      <c r="T96" s="486"/>
      <c r="U96" s="483"/>
      <c r="V96" s="486"/>
      <c r="W96" s="483"/>
      <c r="X96" s="86" t="str">
        <f t="shared" si="0"/>
        <v/>
      </c>
      <c r="Y96" s="465"/>
      <c r="Z96" s="466"/>
      <c r="AA96" s="223" t="str">
        <f>+IF(T96="UI",'Tasas por grupos escalonada'!$C$32,IF(T96="UYU",'Tasas por grupos escalonada'!$C$31,IF(T96="USD",'Tasas por grupos escalonada'!$C$33,"")))</f>
        <v/>
      </c>
      <c r="AB96" s="486"/>
      <c r="AC96" s="486"/>
      <c r="AD96" s="486"/>
      <c r="AE96" s="486"/>
      <c r="AF96" s="90" t="str">
        <f t="shared" si="1"/>
        <v/>
      </c>
      <c r="AG96" s="91" t="str">
        <f t="shared" si="2"/>
        <v/>
      </c>
      <c r="AH96" s="92" t="str">
        <f t="shared" si="3"/>
        <v/>
      </c>
      <c r="AI96" s="93" t="str">
        <f t="shared" si="4"/>
        <v/>
      </c>
      <c r="AJ96" s="93" t="str">
        <f t="shared" si="5"/>
        <v/>
      </c>
      <c r="AK96" s="289" t="str">
        <f t="shared" si="6"/>
        <v/>
      </c>
      <c r="AL96" s="99" t="str">
        <f t="shared" si="7"/>
        <v/>
      </c>
      <c r="AN96" s="34" t="b">
        <f t="shared" si="8"/>
        <v>0</v>
      </c>
    </row>
    <row r="97" spans="1:40" ht="15.75" customHeight="1">
      <c r="A97" s="483"/>
      <c r="B97" s="486"/>
      <c r="C97" s="483"/>
      <c r="D97" s="487"/>
      <c r="E97" s="487"/>
      <c r="F97" s="486"/>
      <c r="G97" s="486" t="str">
        <f>+IFERROR(VLOOKUP(F97,Listas!$B:$C,2,0),"")</f>
        <v/>
      </c>
      <c r="H97" s="486"/>
      <c r="I97" s="486"/>
      <c r="J97" s="486"/>
      <c r="K97" s="483"/>
      <c r="L97" s="483"/>
      <c r="M97" s="547"/>
      <c r="N97" s="483"/>
      <c r="O97" s="487"/>
      <c r="P97" s="484"/>
      <c r="Q97" s="486"/>
      <c r="R97" s="486"/>
      <c r="S97" s="486"/>
      <c r="T97" s="486"/>
      <c r="U97" s="483"/>
      <c r="V97" s="486"/>
      <c r="W97" s="483"/>
      <c r="X97" s="86" t="str">
        <f t="shared" si="0"/>
        <v/>
      </c>
      <c r="Y97" s="465"/>
      <c r="Z97" s="466"/>
      <c r="AA97" s="223" t="str">
        <f>+IF(T97="UI",'Tasas por grupos escalonada'!$C$32,IF(T97="UYU",'Tasas por grupos escalonada'!$C$31,IF(T97="USD",'Tasas por grupos escalonada'!$C$33,"")))</f>
        <v/>
      </c>
      <c r="AB97" s="486"/>
      <c r="AC97" s="486"/>
      <c r="AD97" s="486"/>
      <c r="AE97" s="486"/>
      <c r="AF97" s="90" t="str">
        <f t="shared" si="1"/>
        <v/>
      </c>
      <c r="AG97" s="91" t="str">
        <f t="shared" si="2"/>
        <v/>
      </c>
      <c r="AH97" s="92" t="str">
        <f t="shared" si="3"/>
        <v/>
      </c>
      <c r="AI97" s="93" t="str">
        <f t="shared" si="4"/>
        <v/>
      </c>
      <c r="AJ97" s="93" t="str">
        <f t="shared" si="5"/>
        <v/>
      </c>
      <c r="AK97" s="289" t="str">
        <f t="shared" si="6"/>
        <v/>
      </c>
      <c r="AL97" s="99" t="str">
        <f t="shared" si="7"/>
        <v/>
      </c>
      <c r="AN97" s="34" t="b">
        <f t="shared" si="8"/>
        <v>0</v>
      </c>
    </row>
    <row r="98" spans="1:40" ht="15.75" customHeight="1">
      <c r="A98" s="483"/>
      <c r="B98" s="486"/>
      <c r="C98" s="483"/>
      <c r="D98" s="487"/>
      <c r="E98" s="487"/>
      <c r="F98" s="486"/>
      <c r="G98" s="486" t="str">
        <f>+IFERROR(VLOOKUP(F98,Listas!$B:$C,2,0),"")</f>
        <v/>
      </c>
      <c r="H98" s="486"/>
      <c r="I98" s="486"/>
      <c r="J98" s="486"/>
      <c r="K98" s="483"/>
      <c r="L98" s="483"/>
      <c r="M98" s="547"/>
      <c r="N98" s="483"/>
      <c r="O98" s="487"/>
      <c r="P98" s="484"/>
      <c r="Q98" s="486"/>
      <c r="R98" s="486"/>
      <c r="S98" s="486"/>
      <c r="T98" s="486"/>
      <c r="U98" s="483"/>
      <c r="V98" s="486"/>
      <c r="W98" s="483"/>
      <c r="X98" s="86" t="str">
        <f t="shared" si="0"/>
        <v/>
      </c>
      <c r="Y98" s="465"/>
      <c r="Z98" s="466"/>
      <c r="AA98" s="223" t="str">
        <f>+IF(T98="UI",'Tasas por grupos escalonada'!$C$32,IF(T98="UYU",'Tasas por grupos escalonada'!$C$31,IF(T98="USD",'Tasas por grupos escalonada'!$C$33,"")))</f>
        <v/>
      </c>
      <c r="AB98" s="486"/>
      <c r="AC98" s="486"/>
      <c r="AD98" s="486"/>
      <c r="AE98" s="486"/>
      <c r="AF98" s="90" t="str">
        <f t="shared" si="1"/>
        <v/>
      </c>
      <c r="AG98" s="91" t="str">
        <f t="shared" si="2"/>
        <v/>
      </c>
      <c r="AH98" s="92" t="str">
        <f t="shared" si="3"/>
        <v/>
      </c>
      <c r="AI98" s="93" t="str">
        <f t="shared" si="4"/>
        <v/>
      </c>
      <c r="AJ98" s="93" t="str">
        <f t="shared" si="5"/>
        <v/>
      </c>
      <c r="AK98" s="289" t="str">
        <f t="shared" si="6"/>
        <v/>
      </c>
      <c r="AL98" s="99" t="str">
        <f t="shared" si="7"/>
        <v/>
      </c>
      <c r="AN98" s="34" t="b">
        <f t="shared" si="8"/>
        <v>0</v>
      </c>
    </row>
    <row r="99" spans="1:40" ht="15.75" customHeight="1">
      <c r="A99" s="483"/>
      <c r="B99" s="486"/>
      <c r="C99" s="483"/>
      <c r="D99" s="487"/>
      <c r="E99" s="487"/>
      <c r="F99" s="486"/>
      <c r="G99" s="486" t="str">
        <f>+IFERROR(VLOOKUP(F99,Listas!$B:$C,2,0),"")</f>
        <v/>
      </c>
      <c r="H99" s="486"/>
      <c r="I99" s="486"/>
      <c r="J99" s="486"/>
      <c r="K99" s="483"/>
      <c r="L99" s="483"/>
      <c r="M99" s="547"/>
      <c r="N99" s="483"/>
      <c r="O99" s="487"/>
      <c r="P99" s="484"/>
      <c r="Q99" s="486"/>
      <c r="R99" s="486"/>
      <c r="S99" s="486"/>
      <c r="T99" s="486"/>
      <c r="U99" s="483"/>
      <c r="V99" s="486"/>
      <c r="W99" s="483"/>
      <c r="X99" s="86" t="str">
        <f t="shared" si="0"/>
        <v/>
      </c>
      <c r="Y99" s="465"/>
      <c r="Z99" s="466"/>
      <c r="AA99" s="223" t="str">
        <f>+IF(T99="UI",'Tasas por grupos escalonada'!$C$32,IF(T99="UYU",'Tasas por grupos escalonada'!$C$31,IF(T99="USD",'Tasas por grupos escalonada'!$C$33,"")))</f>
        <v/>
      </c>
      <c r="AB99" s="486"/>
      <c r="AC99" s="486"/>
      <c r="AD99" s="486"/>
      <c r="AE99" s="486"/>
      <c r="AF99" s="90" t="str">
        <f t="shared" si="1"/>
        <v/>
      </c>
      <c r="AG99" s="91" t="str">
        <f t="shared" si="2"/>
        <v/>
      </c>
      <c r="AH99" s="92" t="str">
        <f t="shared" si="3"/>
        <v/>
      </c>
      <c r="AI99" s="93" t="str">
        <f t="shared" si="4"/>
        <v/>
      </c>
      <c r="AJ99" s="93" t="str">
        <f t="shared" si="5"/>
        <v/>
      </c>
      <c r="AK99" s="289" t="str">
        <f t="shared" si="6"/>
        <v/>
      </c>
      <c r="AL99" s="99" t="str">
        <f t="shared" si="7"/>
        <v/>
      </c>
      <c r="AN99" s="34" t="b">
        <f t="shared" si="8"/>
        <v>0</v>
      </c>
    </row>
    <row r="100" spans="1:40" ht="15.75" customHeight="1">
      <c r="A100" s="483"/>
      <c r="B100" s="486"/>
      <c r="C100" s="483"/>
      <c r="D100" s="487"/>
      <c r="E100" s="487"/>
      <c r="F100" s="486"/>
      <c r="G100" s="486" t="str">
        <f>+IFERROR(VLOOKUP(F100,Listas!$B:$C,2,0),"")</f>
        <v/>
      </c>
      <c r="H100" s="486"/>
      <c r="I100" s="486"/>
      <c r="J100" s="486"/>
      <c r="K100" s="483"/>
      <c r="L100" s="483"/>
      <c r="M100" s="547"/>
      <c r="N100" s="483"/>
      <c r="O100" s="487"/>
      <c r="P100" s="484"/>
      <c r="Q100" s="486"/>
      <c r="R100" s="486"/>
      <c r="S100" s="486"/>
      <c r="T100" s="486"/>
      <c r="U100" s="483"/>
      <c r="V100" s="486"/>
      <c r="W100" s="483"/>
      <c r="X100" s="86" t="str">
        <f t="shared" si="0"/>
        <v/>
      </c>
      <c r="Y100" s="465"/>
      <c r="Z100" s="466"/>
      <c r="AA100" s="223" t="str">
        <f>+IF(T100="UI",'Tasas por grupos escalonada'!$C$32,IF(T100="UYU",'Tasas por grupos escalonada'!$C$31,IF(T100="USD",'Tasas por grupos escalonada'!$C$33,"")))</f>
        <v/>
      </c>
      <c r="AB100" s="486"/>
      <c r="AC100" s="486"/>
      <c r="AD100" s="486"/>
      <c r="AE100" s="486"/>
      <c r="AF100" s="90" t="str">
        <f t="shared" si="1"/>
        <v/>
      </c>
      <c r="AG100" s="91" t="str">
        <f t="shared" si="2"/>
        <v/>
      </c>
      <c r="AH100" s="92" t="str">
        <f t="shared" si="3"/>
        <v/>
      </c>
      <c r="AI100" s="93" t="str">
        <f t="shared" si="4"/>
        <v/>
      </c>
      <c r="AJ100" s="93" t="str">
        <f t="shared" si="5"/>
        <v/>
      </c>
      <c r="AK100" s="289" t="str">
        <f t="shared" si="6"/>
        <v/>
      </c>
      <c r="AL100" s="99" t="str">
        <f t="shared" si="7"/>
        <v/>
      </c>
      <c r="AN100" s="34" t="b">
        <f t="shared" si="8"/>
        <v>0</v>
      </c>
    </row>
    <row r="101" spans="1:40" ht="15.75" customHeight="1">
      <c r="A101" s="483"/>
      <c r="B101" s="486"/>
      <c r="C101" s="483"/>
      <c r="D101" s="487"/>
      <c r="E101" s="487"/>
      <c r="F101" s="486"/>
      <c r="G101" s="486" t="str">
        <f>+IFERROR(VLOOKUP(F101,Listas!$B:$C,2,0),"")</f>
        <v/>
      </c>
      <c r="H101" s="486"/>
      <c r="I101" s="486"/>
      <c r="J101" s="486"/>
      <c r="K101" s="483"/>
      <c r="L101" s="483"/>
      <c r="M101" s="547"/>
      <c r="N101" s="483"/>
      <c r="O101" s="487"/>
      <c r="P101" s="484"/>
      <c r="Q101" s="486"/>
      <c r="R101" s="486"/>
      <c r="S101" s="486"/>
      <c r="T101" s="486"/>
      <c r="U101" s="483"/>
      <c r="V101" s="486"/>
      <c r="W101" s="483"/>
      <c r="X101" s="86" t="str">
        <f t="shared" si="0"/>
        <v/>
      </c>
      <c r="Y101" s="465"/>
      <c r="Z101" s="466"/>
      <c r="AA101" s="223" t="str">
        <f>+IF(T101="UI",'Tasas por grupos escalonada'!$C$32,IF(T101="UYU",'Tasas por grupos escalonada'!$C$31,IF(T101="USD",'Tasas por grupos escalonada'!$C$33,"")))</f>
        <v/>
      </c>
      <c r="AB101" s="486"/>
      <c r="AC101" s="486"/>
      <c r="AD101" s="486"/>
      <c r="AE101" s="486"/>
      <c r="AF101" s="90" t="str">
        <f t="shared" si="1"/>
        <v/>
      </c>
      <c r="AG101" s="91" t="str">
        <f t="shared" si="2"/>
        <v/>
      </c>
      <c r="AH101" s="92" t="str">
        <f t="shared" si="3"/>
        <v/>
      </c>
      <c r="AI101" s="93" t="str">
        <f t="shared" si="4"/>
        <v/>
      </c>
      <c r="AJ101" s="93" t="str">
        <f t="shared" si="5"/>
        <v/>
      </c>
      <c r="AK101" s="289" t="str">
        <f t="shared" si="6"/>
        <v/>
      </c>
      <c r="AL101" s="99" t="str">
        <f t="shared" si="7"/>
        <v/>
      </c>
      <c r="AN101" s="34" t="b">
        <f t="shared" si="8"/>
        <v>0</v>
      </c>
    </row>
    <row r="102" spans="1:40" ht="15.75" customHeight="1">
      <c r="A102" s="483"/>
      <c r="B102" s="486"/>
      <c r="C102" s="483"/>
      <c r="D102" s="487"/>
      <c r="E102" s="487"/>
      <c r="F102" s="486"/>
      <c r="G102" s="486" t="str">
        <f>+IFERROR(VLOOKUP(F102,Listas!$B:$C,2,0),"")</f>
        <v/>
      </c>
      <c r="H102" s="486"/>
      <c r="I102" s="486"/>
      <c r="J102" s="486"/>
      <c r="K102" s="483"/>
      <c r="L102" s="483"/>
      <c r="M102" s="547"/>
      <c r="N102" s="483"/>
      <c r="O102" s="487"/>
      <c r="P102" s="484"/>
      <c r="Q102" s="486"/>
      <c r="R102" s="486"/>
      <c r="S102" s="486"/>
      <c r="T102" s="486"/>
      <c r="U102" s="483"/>
      <c r="V102" s="486"/>
      <c r="W102" s="483"/>
      <c r="X102" s="86" t="str">
        <f t="shared" si="0"/>
        <v/>
      </c>
      <c r="Y102" s="465"/>
      <c r="Z102" s="466"/>
      <c r="AA102" s="223" t="str">
        <f>+IF(T102="UI",'Tasas por grupos escalonada'!$C$32,IF(T102="UYU",'Tasas por grupos escalonada'!$C$31,IF(T102="USD",'Tasas por grupos escalonada'!$C$33,"")))</f>
        <v/>
      </c>
      <c r="AB102" s="486"/>
      <c r="AC102" s="486"/>
      <c r="AD102" s="486"/>
      <c r="AE102" s="486"/>
      <c r="AF102" s="90" t="str">
        <f t="shared" si="1"/>
        <v/>
      </c>
      <c r="AG102" s="91" t="str">
        <f t="shared" si="2"/>
        <v/>
      </c>
      <c r="AH102" s="92" t="str">
        <f t="shared" si="3"/>
        <v/>
      </c>
      <c r="AI102" s="93" t="str">
        <f t="shared" si="4"/>
        <v/>
      </c>
      <c r="AJ102" s="93" t="str">
        <f t="shared" si="5"/>
        <v/>
      </c>
      <c r="AK102" s="289" t="str">
        <f t="shared" si="6"/>
        <v/>
      </c>
      <c r="AL102" s="99" t="str">
        <f t="shared" si="7"/>
        <v/>
      </c>
      <c r="AN102" s="34" t="b">
        <f t="shared" si="8"/>
        <v>0</v>
      </c>
    </row>
    <row r="103" spans="1:40" ht="15.75" customHeight="1">
      <c r="A103" s="483"/>
      <c r="B103" s="486"/>
      <c r="C103" s="483"/>
      <c r="D103" s="487"/>
      <c r="E103" s="487"/>
      <c r="F103" s="486"/>
      <c r="G103" s="486" t="str">
        <f>+IFERROR(VLOOKUP(F103,Listas!$B:$C,2,0),"")</f>
        <v/>
      </c>
      <c r="H103" s="486"/>
      <c r="I103" s="486"/>
      <c r="J103" s="486"/>
      <c r="K103" s="483"/>
      <c r="L103" s="483"/>
      <c r="M103" s="547"/>
      <c r="N103" s="483"/>
      <c r="O103" s="487"/>
      <c r="P103" s="484"/>
      <c r="Q103" s="486"/>
      <c r="R103" s="486"/>
      <c r="S103" s="486"/>
      <c r="T103" s="486"/>
      <c r="U103" s="483"/>
      <c r="V103" s="486"/>
      <c r="W103" s="483"/>
      <c r="X103" s="86" t="str">
        <f t="shared" si="0"/>
        <v/>
      </c>
      <c r="Y103" s="465"/>
      <c r="Z103" s="466"/>
      <c r="AA103" s="223" t="str">
        <f>+IF(T103="UI",'Tasas por grupos escalonada'!$C$32,IF(T103="UYU",'Tasas por grupos escalonada'!$C$31,IF(T103="USD",'Tasas por grupos escalonada'!$C$33,"")))</f>
        <v/>
      </c>
      <c r="AB103" s="486"/>
      <c r="AC103" s="486"/>
      <c r="AD103" s="486"/>
      <c r="AE103" s="486"/>
      <c r="AF103" s="90" t="str">
        <f t="shared" si="1"/>
        <v/>
      </c>
      <c r="AG103" s="91" t="str">
        <f t="shared" si="2"/>
        <v/>
      </c>
      <c r="AH103" s="92" t="str">
        <f t="shared" si="3"/>
        <v/>
      </c>
      <c r="AI103" s="93" t="str">
        <f t="shared" si="4"/>
        <v/>
      </c>
      <c r="AJ103" s="93" t="str">
        <f t="shared" si="5"/>
        <v/>
      </c>
      <c r="AK103" s="289" t="str">
        <f t="shared" si="6"/>
        <v/>
      </c>
      <c r="AL103" s="99" t="str">
        <f t="shared" si="7"/>
        <v/>
      </c>
      <c r="AN103" s="34" t="b">
        <f t="shared" si="8"/>
        <v>0</v>
      </c>
    </row>
    <row r="104" spans="1:40" ht="15.75" customHeight="1">
      <c r="A104" s="483"/>
      <c r="B104" s="486"/>
      <c r="C104" s="483"/>
      <c r="D104" s="487"/>
      <c r="E104" s="487"/>
      <c r="F104" s="486"/>
      <c r="G104" s="486" t="str">
        <f>+IFERROR(VLOOKUP(F104,Listas!$B:$C,2,0),"")</f>
        <v/>
      </c>
      <c r="H104" s="486"/>
      <c r="I104" s="486"/>
      <c r="J104" s="486"/>
      <c r="K104" s="483"/>
      <c r="L104" s="483"/>
      <c r="M104" s="547"/>
      <c r="N104" s="483"/>
      <c r="O104" s="487"/>
      <c r="P104" s="484"/>
      <c r="Q104" s="486"/>
      <c r="R104" s="486"/>
      <c r="S104" s="486"/>
      <c r="T104" s="486"/>
      <c r="U104" s="483"/>
      <c r="V104" s="486"/>
      <c r="W104" s="483"/>
      <c r="X104" s="86" t="str">
        <f t="shared" si="0"/>
        <v/>
      </c>
      <c r="Y104" s="465"/>
      <c r="Z104" s="466"/>
      <c r="AA104" s="223" t="str">
        <f>+IF(T104="UI",'Tasas por grupos escalonada'!$C$32,IF(T104="UYU",'Tasas por grupos escalonada'!$C$31,IF(T104="USD",'Tasas por grupos escalonada'!$C$33,"")))</f>
        <v/>
      </c>
      <c r="AB104" s="486"/>
      <c r="AC104" s="486"/>
      <c r="AD104" s="486"/>
      <c r="AE104" s="486"/>
      <c r="AF104" s="90" t="str">
        <f t="shared" si="1"/>
        <v/>
      </c>
      <c r="AG104" s="91" t="str">
        <f t="shared" si="2"/>
        <v/>
      </c>
      <c r="AH104" s="92" t="str">
        <f t="shared" si="3"/>
        <v/>
      </c>
      <c r="AI104" s="93" t="str">
        <f t="shared" si="4"/>
        <v/>
      </c>
      <c r="AJ104" s="93" t="str">
        <f t="shared" si="5"/>
        <v/>
      </c>
      <c r="AK104" s="289" t="str">
        <f t="shared" si="6"/>
        <v/>
      </c>
      <c r="AL104" s="99" t="str">
        <f t="shared" si="7"/>
        <v/>
      </c>
      <c r="AN104" s="34" t="b">
        <f t="shared" si="8"/>
        <v>0</v>
      </c>
    </row>
    <row r="105" spans="1:40" ht="15.75" customHeight="1">
      <c r="A105" s="483"/>
      <c r="B105" s="486"/>
      <c r="C105" s="483"/>
      <c r="D105" s="487"/>
      <c r="E105" s="487"/>
      <c r="F105" s="486"/>
      <c r="G105" s="486" t="str">
        <f>+IFERROR(VLOOKUP(F105,Listas!$B:$C,2,0),"")</f>
        <v/>
      </c>
      <c r="H105" s="486"/>
      <c r="I105" s="486"/>
      <c r="J105" s="486"/>
      <c r="K105" s="483"/>
      <c r="L105" s="483"/>
      <c r="M105" s="547"/>
      <c r="N105" s="483"/>
      <c r="O105" s="487"/>
      <c r="P105" s="484"/>
      <c r="Q105" s="486"/>
      <c r="R105" s="486"/>
      <c r="S105" s="486"/>
      <c r="T105" s="486"/>
      <c r="U105" s="483"/>
      <c r="V105" s="486"/>
      <c r="W105" s="483"/>
      <c r="X105" s="86" t="str">
        <f t="shared" si="0"/>
        <v/>
      </c>
      <c r="Y105" s="465"/>
      <c r="Z105" s="466"/>
      <c r="AA105" s="223" t="str">
        <f>+IF(T105="UI",'Tasas por grupos escalonada'!$C$32,IF(T105="UYU",'Tasas por grupos escalonada'!$C$31,IF(T105="USD",'Tasas por grupos escalonada'!$C$33,"")))</f>
        <v/>
      </c>
      <c r="AB105" s="486"/>
      <c r="AC105" s="486"/>
      <c r="AD105" s="486"/>
      <c r="AE105" s="486"/>
      <c r="AF105" s="90" t="str">
        <f t="shared" si="1"/>
        <v/>
      </c>
      <c r="AG105" s="91" t="str">
        <f t="shared" si="2"/>
        <v/>
      </c>
      <c r="AH105" s="92" t="str">
        <f t="shared" si="3"/>
        <v/>
      </c>
      <c r="AI105" s="93" t="str">
        <f t="shared" si="4"/>
        <v/>
      </c>
      <c r="AJ105" s="93" t="str">
        <f t="shared" si="5"/>
        <v/>
      </c>
      <c r="AK105" s="289" t="str">
        <f t="shared" si="6"/>
        <v/>
      </c>
      <c r="AL105" s="99" t="str">
        <f t="shared" si="7"/>
        <v/>
      </c>
      <c r="AN105" s="34" t="b">
        <f t="shared" si="8"/>
        <v>0</v>
      </c>
    </row>
    <row r="106" spans="1:40" ht="15.75" customHeight="1">
      <c r="A106" s="483"/>
      <c r="B106" s="486"/>
      <c r="C106" s="483"/>
      <c r="D106" s="487"/>
      <c r="E106" s="487"/>
      <c r="F106" s="486"/>
      <c r="G106" s="486" t="str">
        <f>+IFERROR(VLOOKUP(F106,Listas!$B:$C,2,0),"")</f>
        <v/>
      </c>
      <c r="H106" s="486"/>
      <c r="I106" s="486"/>
      <c r="J106" s="486"/>
      <c r="K106" s="483"/>
      <c r="L106" s="483"/>
      <c r="M106" s="547"/>
      <c r="N106" s="483"/>
      <c r="O106" s="487"/>
      <c r="P106" s="484"/>
      <c r="Q106" s="486"/>
      <c r="R106" s="486"/>
      <c r="S106" s="486"/>
      <c r="T106" s="486"/>
      <c r="U106" s="483"/>
      <c r="V106" s="486"/>
      <c r="W106" s="483"/>
      <c r="X106" s="86" t="str">
        <f t="shared" si="0"/>
        <v/>
      </c>
      <c r="Y106" s="465"/>
      <c r="Z106" s="466"/>
      <c r="AA106" s="223" t="str">
        <f>+IF(T106="UI",'Tasas por grupos escalonada'!$C$32,IF(T106="UYU",'Tasas por grupos escalonada'!$C$31,IF(T106="USD",'Tasas por grupos escalonada'!$C$33,"")))</f>
        <v/>
      </c>
      <c r="AB106" s="486"/>
      <c r="AC106" s="486"/>
      <c r="AD106" s="486"/>
      <c r="AE106" s="486"/>
      <c r="AF106" s="90" t="str">
        <f t="shared" si="1"/>
        <v/>
      </c>
      <c r="AG106" s="91" t="str">
        <f t="shared" si="2"/>
        <v/>
      </c>
      <c r="AH106" s="92" t="str">
        <f t="shared" si="3"/>
        <v/>
      </c>
      <c r="AI106" s="93" t="str">
        <f t="shared" si="4"/>
        <v/>
      </c>
      <c r="AJ106" s="93" t="str">
        <f t="shared" si="5"/>
        <v/>
      </c>
      <c r="AK106" s="289" t="str">
        <f t="shared" si="6"/>
        <v/>
      </c>
      <c r="AL106" s="99" t="str">
        <f t="shared" si="7"/>
        <v/>
      </c>
      <c r="AN106" s="34" t="b">
        <f t="shared" si="8"/>
        <v>0</v>
      </c>
    </row>
    <row r="107" spans="1:40" ht="15.75" customHeight="1">
      <c r="A107" s="483"/>
      <c r="B107" s="486"/>
      <c r="C107" s="483"/>
      <c r="D107" s="487"/>
      <c r="E107" s="487"/>
      <c r="F107" s="486"/>
      <c r="G107" s="486" t="str">
        <f>+IFERROR(VLOOKUP(F107,Listas!$B:$C,2,0),"")</f>
        <v/>
      </c>
      <c r="H107" s="486"/>
      <c r="I107" s="486"/>
      <c r="J107" s="486"/>
      <c r="K107" s="483"/>
      <c r="L107" s="483"/>
      <c r="M107" s="547"/>
      <c r="N107" s="483"/>
      <c r="O107" s="487"/>
      <c r="P107" s="484"/>
      <c r="Q107" s="486"/>
      <c r="R107" s="486"/>
      <c r="S107" s="486"/>
      <c r="T107" s="486"/>
      <c r="U107" s="483"/>
      <c r="V107" s="486"/>
      <c r="W107" s="483"/>
      <c r="X107" s="86" t="str">
        <f t="shared" si="0"/>
        <v/>
      </c>
      <c r="Y107" s="465"/>
      <c r="Z107" s="466"/>
      <c r="AA107" s="223" t="str">
        <f>+IF(T107="UI",'Tasas por grupos escalonada'!$C$32,IF(T107="UYU",'Tasas por grupos escalonada'!$C$31,IF(T107="USD",'Tasas por grupos escalonada'!$C$33,"")))</f>
        <v/>
      </c>
      <c r="AB107" s="486"/>
      <c r="AC107" s="486"/>
      <c r="AD107" s="486"/>
      <c r="AE107" s="486"/>
      <c r="AF107" s="90" t="str">
        <f t="shared" si="1"/>
        <v/>
      </c>
      <c r="AG107" s="91" t="str">
        <f t="shared" si="2"/>
        <v/>
      </c>
      <c r="AH107" s="92" t="str">
        <f t="shared" si="3"/>
        <v/>
      </c>
      <c r="AI107" s="93" t="str">
        <f t="shared" si="4"/>
        <v/>
      </c>
      <c r="AJ107" s="93" t="str">
        <f t="shared" si="5"/>
        <v/>
      </c>
      <c r="AK107" s="289" t="str">
        <f t="shared" si="6"/>
        <v/>
      </c>
      <c r="AL107" s="99" t="str">
        <f t="shared" si="7"/>
        <v/>
      </c>
      <c r="AN107" s="34" t="b">
        <f t="shared" si="8"/>
        <v>0</v>
      </c>
    </row>
    <row r="108" spans="1:40" ht="15.75" customHeight="1">
      <c r="A108" s="483"/>
      <c r="B108" s="486"/>
      <c r="C108" s="483"/>
      <c r="D108" s="487"/>
      <c r="E108" s="487"/>
      <c r="F108" s="486"/>
      <c r="G108" s="486" t="str">
        <f>+IFERROR(VLOOKUP(F108,Listas!$B:$C,2,0),"")</f>
        <v/>
      </c>
      <c r="H108" s="486"/>
      <c r="I108" s="486"/>
      <c r="J108" s="486"/>
      <c r="K108" s="483"/>
      <c r="L108" s="483"/>
      <c r="M108" s="547"/>
      <c r="N108" s="483"/>
      <c r="O108" s="487"/>
      <c r="P108" s="484"/>
      <c r="Q108" s="486"/>
      <c r="R108" s="486"/>
      <c r="S108" s="486"/>
      <c r="T108" s="486"/>
      <c r="U108" s="483"/>
      <c r="V108" s="486"/>
      <c r="W108" s="483"/>
      <c r="X108" s="86" t="str">
        <f t="shared" si="0"/>
        <v/>
      </c>
      <c r="Y108" s="465"/>
      <c r="Z108" s="466"/>
      <c r="AA108" s="223" t="str">
        <f>+IF(T108="UI",'Tasas por grupos escalonada'!$C$32,IF(T108="UYU",'Tasas por grupos escalonada'!$C$31,IF(T108="USD",'Tasas por grupos escalonada'!$C$33,"")))</f>
        <v/>
      </c>
      <c r="AB108" s="486"/>
      <c r="AC108" s="486"/>
      <c r="AD108" s="486"/>
      <c r="AE108" s="486"/>
      <c r="AF108" s="90" t="str">
        <f t="shared" si="1"/>
        <v/>
      </c>
      <c r="AG108" s="91" t="str">
        <f t="shared" si="2"/>
        <v/>
      </c>
      <c r="AH108" s="92" t="str">
        <f t="shared" si="3"/>
        <v/>
      </c>
      <c r="AI108" s="93" t="str">
        <f t="shared" si="4"/>
        <v/>
      </c>
      <c r="AJ108" s="93" t="str">
        <f t="shared" si="5"/>
        <v/>
      </c>
      <c r="AK108" s="289" t="str">
        <f t="shared" si="6"/>
        <v/>
      </c>
      <c r="AL108" s="99" t="str">
        <f t="shared" si="7"/>
        <v/>
      </c>
      <c r="AN108" s="34" t="b">
        <f t="shared" si="8"/>
        <v>0</v>
      </c>
    </row>
    <row r="109" spans="1:40" ht="15.75" customHeight="1">
      <c r="A109" s="483"/>
      <c r="B109" s="486"/>
      <c r="C109" s="483"/>
      <c r="D109" s="487"/>
      <c r="E109" s="487"/>
      <c r="F109" s="486"/>
      <c r="G109" s="486" t="str">
        <f>+IFERROR(VLOOKUP(F109,Listas!$B:$C,2,0),"")</f>
        <v/>
      </c>
      <c r="H109" s="486"/>
      <c r="I109" s="486"/>
      <c r="J109" s="486"/>
      <c r="K109" s="483"/>
      <c r="L109" s="483"/>
      <c r="M109" s="547"/>
      <c r="N109" s="483"/>
      <c r="O109" s="487"/>
      <c r="P109" s="484"/>
      <c r="Q109" s="486"/>
      <c r="R109" s="486"/>
      <c r="S109" s="486"/>
      <c r="T109" s="486"/>
      <c r="U109" s="483"/>
      <c r="V109" s="486"/>
      <c r="W109" s="483"/>
      <c r="X109" s="86" t="str">
        <f t="shared" si="0"/>
        <v/>
      </c>
      <c r="Y109" s="465"/>
      <c r="Z109" s="466"/>
      <c r="AA109" s="223" t="str">
        <f>+IF(T109="UI",'Tasas por grupos escalonada'!$C$32,IF(T109="UYU",'Tasas por grupos escalonada'!$C$31,IF(T109="USD",'Tasas por grupos escalonada'!$C$33,"")))</f>
        <v/>
      </c>
      <c r="AB109" s="486"/>
      <c r="AC109" s="486"/>
      <c r="AD109" s="486"/>
      <c r="AE109" s="486"/>
      <c r="AF109" s="90" t="str">
        <f t="shared" si="1"/>
        <v/>
      </c>
      <c r="AG109" s="91" t="str">
        <f t="shared" si="2"/>
        <v/>
      </c>
      <c r="AH109" s="92" t="str">
        <f t="shared" si="3"/>
        <v/>
      </c>
      <c r="AI109" s="93" t="str">
        <f t="shared" si="4"/>
        <v/>
      </c>
      <c r="AJ109" s="93" t="str">
        <f t="shared" si="5"/>
        <v/>
      </c>
      <c r="AK109" s="289" t="str">
        <f t="shared" si="6"/>
        <v/>
      </c>
      <c r="AL109" s="99" t="str">
        <f t="shared" si="7"/>
        <v/>
      </c>
      <c r="AN109" s="34" t="b">
        <f t="shared" si="8"/>
        <v>0</v>
      </c>
    </row>
    <row r="110" spans="1:40" ht="15.75" customHeight="1">
      <c r="A110" s="483"/>
      <c r="B110" s="486"/>
      <c r="C110" s="483"/>
      <c r="D110" s="487"/>
      <c r="E110" s="487"/>
      <c r="F110" s="486"/>
      <c r="G110" s="486" t="str">
        <f>+IFERROR(VLOOKUP(F110,Listas!$B:$C,2,0),"")</f>
        <v/>
      </c>
      <c r="H110" s="486"/>
      <c r="I110" s="486"/>
      <c r="J110" s="486"/>
      <c r="K110" s="483"/>
      <c r="L110" s="483"/>
      <c r="M110" s="547"/>
      <c r="N110" s="483"/>
      <c r="O110" s="487"/>
      <c r="P110" s="484"/>
      <c r="Q110" s="486"/>
      <c r="R110" s="486"/>
      <c r="S110" s="486"/>
      <c r="T110" s="486"/>
      <c r="U110" s="483"/>
      <c r="V110" s="486"/>
      <c r="W110" s="483"/>
      <c r="X110" s="86" t="str">
        <f t="shared" si="0"/>
        <v/>
      </c>
      <c r="Y110" s="465"/>
      <c r="Z110" s="466"/>
      <c r="AA110" s="223" t="str">
        <f>+IF(T110="UI",'Tasas por grupos escalonada'!$C$32,IF(T110="UYU",'Tasas por grupos escalonada'!$C$31,IF(T110="USD",'Tasas por grupos escalonada'!$C$33,"")))</f>
        <v/>
      </c>
      <c r="AB110" s="486"/>
      <c r="AC110" s="486"/>
      <c r="AD110" s="486"/>
      <c r="AE110" s="486"/>
      <c r="AF110" s="90" t="str">
        <f t="shared" si="1"/>
        <v/>
      </c>
      <c r="AG110" s="91" t="str">
        <f t="shared" si="2"/>
        <v/>
      </c>
      <c r="AH110" s="92" t="str">
        <f t="shared" si="3"/>
        <v/>
      </c>
      <c r="AI110" s="93" t="str">
        <f t="shared" si="4"/>
        <v/>
      </c>
      <c r="AJ110" s="93" t="str">
        <f t="shared" si="5"/>
        <v/>
      </c>
      <c r="AK110" s="289" t="str">
        <f t="shared" si="6"/>
        <v/>
      </c>
      <c r="AL110" s="99" t="str">
        <f t="shared" si="7"/>
        <v/>
      </c>
      <c r="AN110" s="34" t="b">
        <f t="shared" si="8"/>
        <v>0</v>
      </c>
    </row>
    <row r="111" spans="1:40" ht="15.75" customHeight="1">
      <c r="A111" s="483"/>
      <c r="B111" s="486"/>
      <c r="C111" s="483"/>
      <c r="D111" s="487"/>
      <c r="E111" s="487"/>
      <c r="F111" s="486"/>
      <c r="G111" s="486" t="str">
        <f>+IFERROR(VLOOKUP(F111,Listas!$B:$C,2,0),"")</f>
        <v/>
      </c>
      <c r="H111" s="486"/>
      <c r="I111" s="486"/>
      <c r="J111" s="486"/>
      <c r="K111" s="483"/>
      <c r="L111" s="483"/>
      <c r="M111" s="547"/>
      <c r="N111" s="483"/>
      <c r="O111" s="487"/>
      <c r="P111" s="484"/>
      <c r="Q111" s="486"/>
      <c r="R111" s="486"/>
      <c r="S111" s="486"/>
      <c r="T111" s="486"/>
      <c r="U111" s="483"/>
      <c r="V111" s="486"/>
      <c r="W111" s="483"/>
      <c r="X111" s="86" t="str">
        <f t="shared" si="0"/>
        <v/>
      </c>
      <c r="Y111" s="465"/>
      <c r="Z111" s="466"/>
      <c r="AA111" s="223" t="str">
        <f>+IF(T111="UI",'Tasas por grupos escalonada'!$C$32,IF(T111="UYU",'Tasas por grupos escalonada'!$C$31,IF(T111="USD",'Tasas por grupos escalonada'!$C$33,"")))</f>
        <v/>
      </c>
      <c r="AB111" s="486"/>
      <c r="AC111" s="486"/>
      <c r="AD111" s="486"/>
      <c r="AE111" s="486"/>
      <c r="AF111" s="90" t="str">
        <f t="shared" si="1"/>
        <v/>
      </c>
      <c r="AG111" s="91" t="str">
        <f t="shared" si="2"/>
        <v/>
      </c>
      <c r="AH111" s="92" t="str">
        <f t="shared" si="3"/>
        <v/>
      </c>
      <c r="AI111" s="93" t="str">
        <f t="shared" si="4"/>
        <v/>
      </c>
      <c r="AJ111" s="93" t="str">
        <f t="shared" si="5"/>
        <v/>
      </c>
      <c r="AK111" s="289" t="str">
        <f t="shared" si="6"/>
        <v/>
      </c>
      <c r="AL111" s="99" t="str">
        <f t="shared" si="7"/>
        <v/>
      </c>
      <c r="AN111" s="34" t="b">
        <f t="shared" si="8"/>
        <v>0</v>
      </c>
    </row>
    <row r="112" spans="1:40" ht="15.75" customHeight="1">
      <c r="A112" s="483"/>
      <c r="B112" s="486"/>
      <c r="C112" s="483"/>
      <c r="D112" s="487"/>
      <c r="E112" s="487"/>
      <c r="F112" s="486"/>
      <c r="G112" s="486" t="str">
        <f>+IFERROR(VLOOKUP(F112,Listas!$B:$C,2,0),"")</f>
        <v/>
      </c>
      <c r="H112" s="486"/>
      <c r="I112" s="486"/>
      <c r="J112" s="486"/>
      <c r="K112" s="483"/>
      <c r="L112" s="483"/>
      <c r="M112" s="547"/>
      <c r="N112" s="483"/>
      <c r="O112" s="487"/>
      <c r="P112" s="484"/>
      <c r="Q112" s="486"/>
      <c r="R112" s="486"/>
      <c r="S112" s="486"/>
      <c r="T112" s="486"/>
      <c r="U112" s="483"/>
      <c r="V112" s="486"/>
      <c r="W112" s="483"/>
      <c r="X112" s="86" t="str">
        <f t="shared" si="0"/>
        <v/>
      </c>
      <c r="Y112" s="465"/>
      <c r="Z112" s="466"/>
      <c r="AA112" s="223" t="str">
        <f>+IF(T112="UI",'Tasas por grupos escalonada'!$C$32,IF(T112="UYU",'Tasas por grupos escalonada'!$C$31,IF(T112="USD",'Tasas por grupos escalonada'!$C$33,"")))</f>
        <v/>
      </c>
      <c r="AB112" s="486"/>
      <c r="AC112" s="486"/>
      <c r="AD112" s="486"/>
      <c r="AE112" s="486"/>
      <c r="AF112" s="90" t="str">
        <f t="shared" si="1"/>
        <v/>
      </c>
      <c r="AG112" s="91" t="str">
        <f t="shared" si="2"/>
        <v/>
      </c>
      <c r="AH112" s="92" t="str">
        <f t="shared" si="3"/>
        <v/>
      </c>
      <c r="AI112" s="93" t="str">
        <f t="shared" si="4"/>
        <v/>
      </c>
      <c r="AJ112" s="93" t="str">
        <f t="shared" si="5"/>
        <v/>
      </c>
      <c r="AK112" s="289" t="str">
        <f t="shared" si="6"/>
        <v/>
      </c>
      <c r="AL112" s="99" t="str">
        <f t="shared" si="7"/>
        <v/>
      </c>
      <c r="AN112" s="34" t="b">
        <f t="shared" si="8"/>
        <v>0</v>
      </c>
    </row>
    <row r="113" spans="1:40" ht="15.75" customHeight="1">
      <c r="A113" s="483"/>
      <c r="B113" s="486"/>
      <c r="C113" s="483"/>
      <c r="D113" s="487"/>
      <c r="E113" s="487"/>
      <c r="F113" s="486"/>
      <c r="G113" s="486" t="str">
        <f>+IFERROR(VLOOKUP(F113,Listas!$B:$C,2,0),"")</f>
        <v/>
      </c>
      <c r="H113" s="486"/>
      <c r="I113" s="486"/>
      <c r="J113" s="486"/>
      <c r="K113" s="483"/>
      <c r="L113" s="483"/>
      <c r="M113" s="547"/>
      <c r="N113" s="483"/>
      <c r="O113" s="487"/>
      <c r="P113" s="484"/>
      <c r="Q113" s="486"/>
      <c r="R113" s="486"/>
      <c r="S113" s="486"/>
      <c r="T113" s="486"/>
      <c r="U113" s="483"/>
      <c r="V113" s="486"/>
      <c r="W113" s="483"/>
      <c r="X113" s="86" t="str">
        <f t="shared" si="0"/>
        <v/>
      </c>
      <c r="Y113" s="465"/>
      <c r="Z113" s="466"/>
      <c r="AA113" s="223" t="str">
        <f>+IF(T113="UI",'Tasas por grupos escalonada'!$C$32,IF(T113="UYU",'Tasas por grupos escalonada'!$C$31,IF(T113="USD",'Tasas por grupos escalonada'!$C$33,"")))</f>
        <v/>
      </c>
      <c r="AB113" s="486"/>
      <c r="AC113" s="486"/>
      <c r="AD113" s="486"/>
      <c r="AE113" s="486"/>
      <c r="AF113" s="90" t="str">
        <f t="shared" si="1"/>
        <v/>
      </c>
      <c r="AG113" s="91" t="str">
        <f t="shared" si="2"/>
        <v/>
      </c>
      <c r="AH113" s="92" t="str">
        <f t="shared" si="3"/>
        <v/>
      </c>
      <c r="AI113" s="93" t="str">
        <f t="shared" si="4"/>
        <v/>
      </c>
      <c r="AJ113" s="93" t="str">
        <f t="shared" si="5"/>
        <v/>
      </c>
      <c r="AK113" s="289" t="str">
        <f t="shared" si="6"/>
        <v/>
      </c>
      <c r="AL113" s="99" t="str">
        <f t="shared" si="7"/>
        <v/>
      </c>
      <c r="AN113" s="34" t="b">
        <f t="shared" si="8"/>
        <v>0</v>
      </c>
    </row>
    <row r="114" spans="1:40" ht="15.75" customHeight="1">
      <c r="A114" s="483"/>
      <c r="B114" s="486"/>
      <c r="C114" s="483"/>
      <c r="D114" s="487"/>
      <c r="E114" s="487"/>
      <c r="F114" s="486"/>
      <c r="G114" s="486" t="str">
        <f>+IFERROR(VLOOKUP(F114,Listas!$B:$C,2,0),"")</f>
        <v/>
      </c>
      <c r="H114" s="486"/>
      <c r="I114" s="486"/>
      <c r="J114" s="486"/>
      <c r="K114" s="483"/>
      <c r="L114" s="483"/>
      <c r="M114" s="547"/>
      <c r="N114" s="483"/>
      <c r="O114" s="487"/>
      <c r="P114" s="484"/>
      <c r="Q114" s="486"/>
      <c r="R114" s="486"/>
      <c r="S114" s="486"/>
      <c r="T114" s="486"/>
      <c r="U114" s="483"/>
      <c r="V114" s="486"/>
      <c r="W114" s="483"/>
      <c r="X114" s="86" t="str">
        <f t="shared" si="0"/>
        <v/>
      </c>
      <c r="Y114" s="465"/>
      <c r="Z114" s="466"/>
      <c r="AA114" s="223" t="str">
        <f>+IF(T114="UI",'Tasas por grupos escalonada'!$C$32,IF(T114="UYU",'Tasas por grupos escalonada'!$C$31,IF(T114="USD",'Tasas por grupos escalonada'!$C$33,"")))</f>
        <v/>
      </c>
      <c r="AB114" s="486"/>
      <c r="AC114" s="486"/>
      <c r="AD114" s="486"/>
      <c r="AE114" s="486"/>
      <c r="AF114" s="90" t="str">
        <f t="shared" si="1"/>
        <v/>
      </c>
      <c r="AG114" s="91" t="str">
        <f t="shared" si="2"/>
        <v/>
      </c>
      <c r="AH114" s="92" t="str">
        <f t="shared" si="3"/>
        <v/>
      </c>
      <c r="AI114" s="93" t="str">
        <f t="shared" si="4"/>
        <v/>
      </c>
      <c r="AJ114" s="93" t="str">
        <f t="shared" si="5"/>
        <v/>
      </c>
      <c r="AK114" s="289" t="str">
        <f t="shared" si="6"/>
        <v/>
      </c>
      <c r="AL114" s="99" t="str">
        <f t="shared" si="7"/>
        <v/>
      </c>
      <c r="AN114" s="34" t="b">
        <f t="shared" si="8"/>
        <v>0</v>
      </c>
    </row>
    <row r="115" spans="1:40" ht="15.75" customHeight="1">
      <c r="A115" s="483"/>
      <c r="B115" s="486"/>
      <c r="C115" s="483"/>
      <c r="D115" s="487"/>
      <c r="E115" s="487"/>
      <c r="F115" s="486"/>
      <c r="G115" s="486" t="str">
        <f>+IFERROR(VLOOKUP(F115,Listas!$B:$C,2,0),"")</f>
        <v/>
      </c>
      <c r="H115" s="486"/>
      <c r="I115" s="486"/>
      <c r="J115" s="486"/>
      <c r="K115" s="483"/>
      <c r="L115" s="483"/>
      <c r="M115" s="547"/>
      <c r="N115" s="483"/>
      <c r="O115" s="487"/>
      <c r="P115" s="484"/>
      <c r="Q115" s="486"/>
      <c r="R115" s="486"/>
      <c r="S115" s="486"/>
      <c r="T115" s="486"/>
      <c r="U115" s="483"/>
      <c r="V115" s="486"/>
      <c r="W115" s="483"/>
      <c r="X115" s="86" t="str">
        <f t="shared" si="0"/>
        <v/>
      </c>
      <c r="Y115" s="465"/>
      <c r="Z115" s="466"/>
      <c r="AA115" s="223" t="str">
        <f>+IF(T115="UI",'Tasas por grupos escalonada'!$C$32,IF(T115="UYU",'Tasas por grupos escalonada'!$C$31,IF(T115="USD",'Tasas por grupos escalonada'!$C$33,"")))</f>
        <v/>
      </c>
      <c r="AB115" s="486"/>
      <c r="AC115" s="486"/>
      <c r="AD115" s="486"/>
      <c r="AE115" s="486"/>
      <c r="AF115" s="90" t="str">
        <f t="shared" si="1"/>
        <v/>
      </c>
      <c r="AG115" s="91" t="str">
        <f t="shared" si="2"/>
        <v/>
      </c>
      <c r="AH115" s="92" t="str">
        <f t="shared" si="3"/>
        <v/>
      </c>
      <c r="AI115" s="93" t="str">
        <f t="shared" si="4"/>
        <v/>
      </c>
      <c r="AJ115" s="93" t="str">
        <f t="shared" si="5"/>
        <v/>
      </c>
      <c r="AK115" s="289" t="str">
        <f t="shared" si="6"/>
        <v/>
      </c>
      <c r="AL115" s="99" t="str">
        <f t="shared" si="7"/>
        <v/>
      </c>
      <c r="AN115" s="34" t="b">
        <f t="shared" si="8"/>
        <v>0</v>
      </c>
    </row>
    <row r="116" spans="1:40" ht="15.75" customHeight="1">
      <c r="A116" s="483"/>
      <c r="B116" s="486"/>
      <c r="C116" s="483"/>
      <c r="D116" s="487"/>
      <c r="E116" s="487"/>
      <c r="F116" s="486"/>
      <c r="G116" s="486" t="str">
        <f>+IFERROR(VLOOKUP(F116,Listas!$B:$C,2,0),"")</f>
        <v/>
      </c>
      <c r="H116" s="486"/>
      <c r="I116" s="486"/>
      <c r="J116" s="486"/>
      <c r="K116" s="483"/>
      <c r="L116" s="483"/>
      <c r="M116" s="547"/>
      <c r="N116" s="483"/>
      <c r="O116" s="487"/>
      <c r="P116" s="484"/>
      <c r="Q116" s="486"/>
      <c r="R116" s="486"/>
      <c r="S116" s="486"/>
      <c r="T116" s="486"/>
      <c r="U116" s="483"/>
      <c r="V116" s="486"/>
      <c r="W116" s="483"/>
      <c r="X116" s="86" t="str">
        <f t="shared" si="0"/>
        <v/>
      </c>
      <c r="Y116" s="465"/>
      <c r="Z116" s="466"/>
      <c r="AA116" s="223" t="str">
        <f>+IF(T116="UI",'Tasas por grupos escalonada'!$C$32,IF(T116="UYU",'Tasas por grupos escalonada'!$C$31,IF(T116="USD",'Tasas por grupos escalonada'!$C$33,"")))</f>
        <v/>
      </c>
      <c r="AB116" s="486"/>
      <c r="AC116" s="486"/>
      <c r="AD116" s="486"/>
      <c r="AE116" s="486"/>
      <c r="AF116" s="90" t="str">
        <f t="shared" si="1"/>
        <v/>
      </c>
      <c r="AG116" s="91" t="str">
        <f t="shared" si="2"/>
        <v/>
      </c>
      <c r="AH116" s="92" t="str">
        <f t="shared" si="3"/>
        <v/>
      </c>
      <c r="AI116" s="93" t="str">
        <f t="shared" si="4"/>
        <v/>
      </c>
      <c r="AJ116" s="93" t="str">
        <f t="shared" si="5"/>
        <v/>
      </c>
      <c r="AK116" s="289" t="str">
        <f t="shared" si="6"/>
        <v/>
      </c>
      <c r="AL116" s="99" t="str">
        <f t="shared" si="7"/>
        <v/>
      </c>
      <c r="AN116" s="34" t="b">
        <f t="shared" si="8"/>
        <v>0</v>
      </c>
    </row>
    <row r="117" spans="1:40" ht="15.75" customHeight="1">
      <c r="A117" s="483"/>
      <c r="B117" s="486"/>
      <c r="C117" s="483"/>
      <c r="D117" s="487"/>
      <c r="E117" s="487"/>
      <c r="F117" s="486"/>
      <c r="G117" s="486" t="str">
        <f>+IFERROR(VLOOKUP(F117,Listas!$B:$C,2,0),"")</f>
        <v/>
      </c>
      <c r="H117" s="486"/>
      <c r="I117" s="486"/>
      <c r="J117" s="486"/>
      <c r="K117" s="483"/>
      <c r="L117" s="483"/>
      <c r="M117" s="547"/>
      <c r="N117" s="483"/>
      <c r="O117" s="487"/>
      <c r="P117" s="484"/>
      <c r="Q117" s="486"/>
      <c r="R117" s="486"/>
      <c r="S117" s="486"/>
      <c r="T117" s="486"/>
      <c r="U117" s="483"/>
      <c r="V117" s="486"/>
      <c r="W117" s="483"/>
      <c r="X117" s="86" t="str">
        <f t="shared" si="0"/>
        <v/>
      </c>
      <c r="Y117" s="465"/>
      <c r="Z117" s="466"/>
      <c r="AA117" s="223" t="str">
        <f>+IF(T117="UI",'Tasas por grupos escalonada'!$C$32,IF(T117="UYU",'Tasas por grupos escalonada'!$C$31,IF(T117="USD",'Tasas por grupos escalonada'!$C$33,"")))</f>
        <v/>
      </c>
      <c r="AB117" s="486"/>
      <c r="AC117" s="486"/>
      <c r="AD117" s="486"/>
      <c r="AE117" s="486"/>
      <c r="AF117" s="90" t="str">
        <f t="shared" si="1"/>
        <v/>
      </c>
      <c r="AG117" s="91" t="str">
        <f t="shared" si="2"/>
        <v/>
      </c>
      <c r="AH117" s="92" t="str">
        <f t="shared" si="3"/>
        <v/>
      </c>
      <c r="AI117" s="93" t="str">
        <f t="shared" si="4"/>
        <v/>
      </c>
      <c r="AJ117" s="93" t="str">
        <f t="shared" si="5"/>
        <v/>
      </c>
      <c r="AK117" s="289" t="str">
        <f t="shared" si="6"/>
        <v/>
      </c>
      <c r="AL117" s="99" t="str">
        <f t="shared" si="7"/>
        <v/>
      </c>
      <c r="AN117" s="34" t="b">
        <f t="shared" si="8"/>
        <v>0</v>
      </c>
    </row>
    <row r="118" spans="1:40" ht="15.75" customHeight="1">
      <c r="A118" s="483"/>
      <c r="B118" s="486"/>
      <c r="C118" s="483"/>
      <c r="D118" s="487"/>
      <c r="E118" s="487"/>
      <c r="F118" s="486"/>
      <c r="G118" s="486" t="str">
        <f>+IFERROR(VLOOKUP(F118,Listas!$B:$C,2,0),"")</f>
        <v/>
      </c>
      <c r="H118" s="486"/>
      <c r="I118" s="486"/>
      <c r="J118" s="486"/>
      <c r="K118" s="483"/>
      <c r="L118" s="483"/>
      <c r="M118" s="547"/>
      <c r="N118" s="483"/>
      <c r="O118" s="487"/>
      <c r="P118" s="484"/>
      <c r="Q118" s="486"/>
      <c r="R118" s="486"/>
      <c r="S118" s="486"/>
      <c r="T118" s="486"/>
      <c r="U118" s="483"/>
      <c r="V118" s="486"/>
      <c r="W118" s="483"/>
      <c r="X118" s="86" t="str">
        <f t="shared" si="0"/>
        <v/>
      </c>
      <c r="Y118" s="465"/>
      <c r="Z118" s="466"/>
      <c r="AA118" s="223" t="str">
        <f>+IF(T118="UI",'Tasas por grupos escalonada'!$C$32,IF(T118="UYU",'Tasas por grupos escalonada'!$C$31,IF(T118="USD",'Tasas por grupos escalonada'!$C$33,"")))</f>
        <v/>
      </c>
      <c r="AB118" s="486"/>
      <c r="AC118" s="486"/>
      <c r="AD118" s="486"/>
      <c r="AE118" s="486"/>
      <c r="AF118" s="90" t="str">
        <f t="shared" si="1"/>
        <v/>
      </c>
      <c r="AG118" s="91" t="str">
        <f t="shared" si="2"/>
        <v/>
      </c>
      <c r="AH118" s="92" t="str">
        <f t="shared" si="3"/>
        <v/>
      </c>
      <c r="AI118" s="93" t="str">
        <f t="shared" si="4"/>
        <v/>
      </c>
      <c r="AJ118" s="93" t="str">
        <f t="shared" si="5"/>
        <v/>
      </c>
      <c r="AK118" s="289" t="str">
        <f t="shared" si="6"/>
        <v/>
      </c>
      <c r="AL118" s="99" t="str">
        <f t="shared" si="7"/>
        <v/>
      </c>
      <c r="AN118" s="34" t="b">
        <f t="shared" si="8"/>
        <v>0</v>
      </c>
    </row>
    <row r="119" spans="1:40" ht="15.75" customHeight="1">
      <c r="A119" s="483"/>
      <c r="B119" s="486"/>
      <c r="C119" s="483"/>
      <c r="D119" s="487"/>
      <c r="E119" s="487"/>
      <c r="F119" s="486"/>
      <c r="G119" s="486" t="str">
        <f>+IFERROR(VLOOKUP(F119,Listas!$B:$C,2,0),"")</f>
        <v/>
      </c>
      <c r="H119" s="486"/>
      <c r="I119" s="486"/>
      <c r="J119" s="486"/>
      <c r="K119" s="483"/>
      <c r="L119" s="483"/>
      <c r="M119" s="547"/>
      <c r="N119" s="483"/>
      <c r="O119" s="487"/>
      <c r="P119" s="484"/>
      <c r="Q119" s="486"/>
      <c r="R119" s="486"/>
      <c r="S119" s="486"/>
      <c r="T119" s="486"/>
      <c r="U119" s="483"/>
      <c r="V119" s="486"/>
      <c r="W119" s="483"/>
      <c r="X119" s="86" t="str">
        <f t="shared" si="0"/>
        <v/>
      </c>
      <c r="Y119" s="465"/>
      <c r="Z119" s="466"/>
      <c r="AA119" s="223" t="str">
        <f>+IF(T119="UI",'Tasas por grupos escalonada'!$C$32,IF(T119="UYU",'Tasas por grupos escalonada'!$C$31,IF(T119="USD",'Tasas por grupos escalonada'!$C$33,"")))</f>
        <v/>
      </c>
      <c r="AB119" s="486"/>
      <c r="AC119" s="486"/>
      <c r="AD119" s="486"/>
      <c r="AE119" s="486"/>
      <c r="AF119" s="90" t="str">
        <f t="shared" si="1"/>
        <v/>
      </c>
      <c r="AG119" s="91" t="str">
        <f t="shared" si="2"/>
        <v/>
      </c>
      <c r="AH119" s="92" t="str">
        <f t="shared" si="3"/>
        <v/>
      </c>
      <c r="AI119" s="93" t="str">
        <f t="shared" si="4"/>
        <v/>
      </c>
      <c r="AJ119" s="93" t="str">
        <f t="shared" si="5"/>
        <v/>
      </c>
      <c r="AK119" s="289" t="str">
        <f t="shared" si="6"/>
        <v/>
      </c>
      <c r="AL119" s="99" t="str">
        <f t="shared" si="7"/>
        <v/>
      </c>
      <c r="AN119" s="34" t="b">
        <f t="shared" si="8"/>
        <v>0</v>
      </c>
    </row>
    <row r="120" spans="1:40" ht="15.75" customHeight="1">
      <c r="A120" s="483"/>
      <c r="B120" s="486"/>
      <c r="C120" s="483"/>
      <c r="D120" s="487"/>
      <c r="E120" s="487"/>
      <c r="F120" s="486"/>
      <c r="G120" s="486" t="str">
        <f>+IFERROR(VLOOKUP(F120,Listas!$B:$C,2,0),"")</f>
        <v/>
      </c>
      <c r="H120" s="486"/>
      <c r="I120" s="486"/>
      <c r="J120" s="486"/>
      <c r="K120" s="483"/>
      <c r="L120" s="483"/>
      <c r="M120" s="547"/>
      <c r="N120" s="483"/>
      <c r="O120" s="487"/>
      <c r="P120" s="484"/>
      <c r="Q120" s="486"/>
      <c r="R120" s="486"/>
      <c r="S120" s="486"/>
      <c r="T120" s="486"/>
      <c r="U120" s="483"/>
      <c r="V120" s="486"/>
      <c r="W120" s="483"/>
      <c r="X120" s="86" t="str">
        <f t="shared" si="0"/>
        <v/>
      </c>
      <c r="Y120" s="465"/>
      <c r="Z120" s="466"/>
      <c r="AA120" s="223" t="str">
        <f>+IF(T120="UI",'Tasas por grupos escalonada'!$C$32,IF(T120="UYU",'Tasas por grupos escalonada'!$C$31,IF(T120="USD",'Tasas por grupos escalonada'!$C$33,"")))</f>
        <v/>
      </c>
      <c r="AB120" s="486"/>
      <c r="AC120" s="486"/>
      <c r="AD120" s="486"/>
      <c r="AE120" s="486"/>
      <c r="AF120" s="90" t="str">
        <f t="shared" si="1"/>
        <v/>
      </c>
      <c r="AG120" s="91" t="str">
        <f t="shared" si="2"/>
        <v/>
      </c>
      <c r="AH120" s="92" t="str">
        <f t="shared" si="3"/>
        <v/>
      </c>
      <c r="AI120" s="93" t="str">
        <f t="shared" si="4"/>
        <v/>
      </c>
      <c r="AJ120" s="93" t="str">
        <f t="shared" si="5"/>
        <v/>
      </c>
      <c r="AK120" s="289" t="str">
        <f t="shared" si="6"/>
        <v/>
      </c>
      <c r="AL120" s="99" t="str">
        <f t="shared" si="7"/>
        <v/>
      </c>
      <c r="AN120" s="34" t="b">
        <f t="shared" si="8"/>
        <v>0</v>
      </c>
    </row>
    <row r="121" spans="1:40" ht="15.75" customHeight="1">
      <c r="A121" s="483"/>
      <c r="B121" s="486"/>
      <c r="C121" s="483"/>
      <c r="D121" s="487"/>
      <c r="E121" s="487"/>
      <c r="F121" s="486"/>
      <c r="G121" s="486" t="str">
        <f>+IFERROR(VLOOKUP(F121,Listas!$B:$C,2,0),"")</f>
        <v/>
      </c>
      <c r="H121" s="486"/>
      <c r="I121" s="486"/>
      <c r="J121" s="486"/>
      <c r="K121" s="483"/>
      <c r="L121" s="483"/>
      <c r="M121" s="547"/>
      <c r="N121" s="483"/>
      <c r="O121" s="487"/>
      <c r="P121" s="484"/>
      <c r="Q121" s="486"/>
      <c r="R121" s="486"/>
      <c r="S121" s="486"/>
      <c r="T121" s="486"/>
      <c r="U121" s="483"/>
      <c r="V121" s="486"/>
      <c r="W121" s="483"/>
      <c r="X121" s="86" t="str">
        <f t="shared" si="0"/>
        <v/>
      </c>
      <c r="Y121" s="465"/>
      <c r="Z121" s="466"/>
      <c r="AA121" s="223" t="str">
        <f>+IF(T121="UI",'Tasas por grupos escalonada'!$C$32,IF(T121="UYU",'Tasas por grupos escalonada'!$C$31,IF(T121="USD",'Tasas por grupos escalonada'!$C$33,"")))</f>
        <v/>
      </c>
      <c r="AB121" s="486"/>
      <c r="AC121" s="486"/>
      <c r="AD121" s="486"/>
      <c r="AE121" s="486"/>
      <c r="AF121" s="90" t="str">
        <f t="shared" si="1"/>
        <v/>
      </c>
      <c r="AG121" s="91" t="str">
        <f t="shared" si="2"/>
        <v/>
      </c>
      <c r="AH121" s="92" t="str">
        <f t="shared" si="3"/>
        <v/>
      </c>
      <c r="AI121" s="93" t="str">
        <f t="shared" si="4"/>
        <v/>
      </c>
      <c r="AJ121" s="93" t="str">
        <f t="shared" si="5"/>
        <v/>
      </c>
      <c r="AK121" s="289" t="str">
        <f t="shared" si="6"/>
        <v/>
      </c>
      <c r="AL121" s="99" t="str">
        <f t="shared" si="7"/>
        <v/>
      </c>
      <c r="AN121" s="34" t="b">
        <f t="shared" si="8"/>
        <v>0</v>
      </c>
    </row>
    <row r="122" spans="1:40" ht="15.75" customHeight="1">
      <c r="A122" s="483"/>
      <c r="B122" s="486"/>
      <c r="C122" s="483"/>
      <c r="D122" s="487"/>
      <c r="E122" s="487"/>
      <c r="F122" s="486"/>
      <c r="G122" s="486" t="str">
        <f>+IFERROR(VLOOKUP(F122,Listas!$B:$C,2,0),"")</f>
        <v/>
      </c>
      <c r="H122" s="486"/>
      <c r="I122" s="486"/>
      <c r="J122" s="486"/>
      <c r="K122" s="483"/>
      <c r="L122" s="483"/>
      <c r="M122" s="547"/>
      <c r="N122" s="483"/>
      <c r="O122" s="487"/>
      <c r="P122" s="484"/>
      <c r="Q122" s="486"/>
      <c r="R122" s="486"/>
      <c r="S122" s="486"/>
      <c r="T122" s="486"/>
      <c r="U122" s="483"/>
      <c r="V122" s="486"/>
      <c r="W122" s="483"/>
      <c r="X122" s="86" t="str">
        <f t="shared" si="0"/>
        <v/>
      </c>
      <c r="Y122" s="465"/>
      <c r="Z122" s="466"/>
      <c r="AA122" s="223" t="str">
        <f>+IF(T122="UI",'Tasas por grupos escalonada'!$C$32,IF(T122="UYU",'Tasas por grupos escalonada'!$C$31,IF(T122="USD",'Tasas por grupos escalonada'!$C$33,"")))</f>
        <v/>
      </c>
      <c r="AB122" s="486"/>
      <c r="AC122" s="486"/>
      <c r="AD122" s="486"/>
      <c r="AE122" s="486"/>
      <c r="AF122" s="90" t="str">
        <f t="shared" si="1"/>
        <v/>
      </c>
      <c r="AG122" s="91" t="str">
        <f t="shared" si="2"/>
        <v/>
      </c>
      <c r="AH122" s="92" t="str">
        <f t="shared" si="3"/>
        <v/>
      </c>
      <c r="AI122" s="93" t="str">
        <f t="shared" si="4"/>
        <v/>
      </c>
      <c r="AJ122" s="93" t="str">
        <f t="shared" si="5"/>
        <v/>
      </c>
      <c r="AK122" s="289" t="str">
        <f t="shared" si="6"/>
        <v/>
      </c>
      <c r="AL122" s="99" t="str">
        <f t="shared" si="7"/>
        <v/>
      </c>
      <c r="AN122" s="34" t="b">
        <f t="shared" si="8"/>
        <v>0</v>
      </c>
    </row>
    <row r="123" spans="1:40" ht="15.75" customHeight="1">
      <c r="A123" s="483"/>
      <c r="B123" s="486"/>
      <c r="C123" s="483"/>
      <c r="D123" s="487"/>
      <c r="E123" s="487"/>
      <c r="F123" s="486"/>
      <c r="G123" s="486" t="str">
        <f>+IFERROR(VLOOKUP(F123,Listas!$B:$C,2,0),"")</f>
        <v/>
      </c>
      <c r="H123" s="486"/>
      <c r="I123" s="486"/>
      <c r="J123" s="486"/>
      <c r="K123" s="483"/>
      <c r="L123" s="483"/>
      <c r="M123" s="547"/>
      <c r="N123" s="483"/>
      <c r="O123" s="487"/>
      <c r="P123" s="484"/>
      <c r="Q123" s="486"/>
      <c r="R123" s="486"/>
      <c r="S123" s="486"/>
      <c r="T123" s="486"/>
      <c r="U123" s="483"/>
      <c r="V123" s="486"/>
      <c r="W123" s="483"/>
      <c r="X123" s="86" t="str">
        <f t="shared" si="0"/>
        <v/>
      </c>
      <c r="Y123" s="465"/>
      <c r="Z123" s="466"/>
      <c r="AA123" s="223" t="str">
        <f>+IF(T123="UI",'Tasas por grupos escalonada'!$C$32,IF(T123="UYU",'Tasas por grupos escalonada'!$C$31,IF(T123="USD",'Tasas por grupos escalonada'!$C$33,"")))</f>
        <v/>
      </c>
      <c r="AB123" s="486"/>
      <c r="AC123" s="486"/>
      <c r="AD123" s="486"/>
      <c r="AE123" s="486"/>
      <c r="AF123" s="90" t="str">
        <f t="shared" si="1"/>
        <v/>
      </c>
      <c r="AG123" s="91" t="str">
        <f t="shared" si="2"/>
        <v/>
      </c>
      <c r="AH123" s="92" t="str">
        <f t="shared" si="3"/>
        <v/>
      </c>
      <c r="AI123" s="93" t="str">
        <f t="shared" si="4"/>
        <v/>
      </c>
      <c r="AJ123" s="93" t="str">
        <f t="shared" si="5"/>
        <v/>
      </c>
      <c r="AK123" s="289" t="str">
        <f t="shared" si="6"/>
        <v/>
      </c>
      <c r="AL123" s="99" t="str">
        <f t="shared" si="7"/>
        <v/>
      </c>
      <c r="AN123" s="34" t="b">
        <f t="shared" si="8"/>
        <v>0</v>
      </c>
    </row>
    <row r="124" spans="1:40" ht="15.75" customHeight="1">
      <c r="A124" s="483"/>
      <c r="B124" s="486"/>
      <c r="C124" s="483"/>
      <c r="D124" s="487"/>
      <c r="E124" s="487"/>
      <c r="F124" s="486"/>
      <c r="G124" s="486" t="str">
        <f>+IFERROR(VLOOKUP(F124,Listas!$B:$C,2,0),"")</f>
        <v/>
      </c>
      <c r="H124" s="486"/>
      <c r="I124" s="486"/>
      <c r="J124" s="486"/>
      <c r="K124" s="483"/>
      <c r="L124" s="483"/>
      <c r="M124" s="547"/>
      <c r="N124" s="483"/>
      <c r="O124" s="487"/>
      <c r="P124" s="484"/>
      <c r="Q124" s="486"/>
      <c r="R124" s="486"/>
      <c r="S124" s="486"/>
      <c r="T124" s="486"/>
      <c r="U124" s="483"/>
      <c r="V124" s="486"/>
      <c r="W124" s="483"/>
      <c r="X124" s="86" t="str">
        <f t="shared" si="0"/>
        <v/>
      </c>
      <c r="Y124" s="465"/>
      <c r="Z124" s="466"/>
      <c r="AA124" s="223" t="str">
        <f>+IF(T124="UI",'Tasas por grupos escalonada'!$C$32,IF(T124="UYU",'Tasas por grupos escalonada'!$C$31,IF(T124="USD",'Tasas por grupos escalonada'!$C$33,"")))</f>
        <v/>
      </c>
      <c r="AB124" s="486"/>
      <c r="AC124" s="486"/>
      <c r="AD124" s="486"/>
      <c r="AE124" s="486"/>
      <c r="AF124" s="90" t="str">
        <f t="shared" si="1"/>
        <v/>
      </c>
      <c r="AG124" s="91" t="str">
        <f t="shared" si="2"/>
        <v/>
      </c>
      <c r="AH124" s="92" t="str">
        <f t="shared" si="3"/>
        <v/>
      </c>
      <c r="AI124" s="93" t="str">
        <f t="shared" si="4"/>
        <v/>
      </c>
      <c r="AJ124" s="93" t="str">
        <f t="shared" si="5"/>
        <v/>
      </c>
      <c r="AK124" s="289" t="str">
        <f t="shared" si="6"/>
        <v/>
      </c>
      <c r="AL124" s="99" t="str">
        <f t="shared" si="7"/>
        <v/>
      </c>
      <c r="AN124" s="34" t="b">
        <f t="shared" si="8"/>
        <v>0</v>
      </c>
    </row>
    <row r="125" spans="1:40" ht="15.75" customHeight="1">
      <c r="A125" s="483"/>
      <c r="B125" s="486"/>
      <c r="C125" s="483"/>
      <c r="D125" s="487"/>
      <c r="E125" s="487"/>
      <c r="F125" s="486"/>
      <c r="G125" s="486" t="str">
        <f>+IFERROR(VLOOKUP(F125,Listas!$B:$C,2,0),"")</f>
        <v/>
      </c>
      <c r="H125" s="486"/>
      <c r="I125" s="486"/>
      <c r="J125" s="486"/>
      <c r="K125" s="483"/>
      <c r="L125" s="483"/>
      <c r="M125" s="547"/>
      <c r="N125" s="483"/>
      <c r="O125" s="487"/>
      <c r="P125" s="484"/>
      <c r="Q125" s="486"/>
      <c r="R125" s="486"/>
      <c r="S125" s="486"/>
      <c r="T125" s="486"/>
      <c r="U125" s="483"/>
      <c r="V125" s="486"/>
      <c r="W125" s="483"/>
      <c r="X125" s="86" t="str">
        <f t="shared" si="0"/>
        <v/>
      </c>
      <c r="Y125" s="465"/>
      <c r="Z125" s="466"/>
      <c r="AA125" s="223" t="str">
        <f>+IF(T125="UI",'Tasas por grupos escalonada'!$C$32,IF(T125="UYU",'Tasas por grupos escalonada'!$C$31,IF(T125="USD",'Tasas por grupos escalonada'!$C$33,"")))</f>
        <v/>
      </c>
      <c r="AB125" s="486"/>
      <c r="AC125" s="486"/>
      <c r="AD125" s="486"/>
      <c r="AE125" s="486"/>
      <c r="AF125" s="90" t="str">
        <f t="shared" si="1"/>
        <v/>
      </c>
      <c r="AG125" s="91" t="str">
        <f t="shared" si="2"/>
        <v/>
      </c>
      <c r="AH125" s="92" t="str">
        <f t="shared" si="3"/>
        <v/>
      </c>
      <c r="AI125" s="93" t="str">
        <f t="shared" si="4"/>
        <v/>
      </c>
      <c r="AJ125" s="93" t="str">
        <f t="shared" si="5"/>
        <v/>
      </c>
      <c r="AK125" s="289" t="str">
        <f t="shared" si="6"/>
        <v/>
      </c>
      <c r="AL125" s="99" t="str">
        <f t="shared" si="7"/>
        <v/>
      </c>
      <c r="AN125" s="34" t="b">
        <f t="shared" si="8"/>
        <v>0</v>
      </c>
    </row>
    <row r="126" spans="1:40" ht="15.75" customHeight="1">
      <c r="A126" s="483"/>
      <c r="B126" s="486"/>
      <c r="C126" s="483"/>
      <c r="D126" s="487"/>
      <c r="E126" s="487"/>
      <c r="F126" s="486"/>
      <c r="G126" s="486" t="str">
        <f>+IFERROR(VLOOKUP(F126,Listas!$B:$C,2,0),"")</f>
        <v/>
      </c>
      <c r="H126" s="486"/>
      <c r="I126" s="486"/>
      <c r="J126" s="486"/>
      <c r="K126" s="483"/>
      <c r="L126" s="483"/>
      <c r="M126" s="547"/>
      <c r="N126" s="483"/>
      <c r="O126" s="487"/>
      <c r="P126" s="484"/>
      <c r="Q126" s="486"/>
      <c r="R126" s="486"/>
      <c r="S126" s="486"/>
      <c r="T126" s="486"/>
      <c r="U126" s="483"/>
      <c r="V126" s="486"/>
      <c r="W126" s="483"/>
      <c r="X126" s="86" t="str">
        <f t="shared" si="0"/>
        <v/>
      </c>
      <c r="Y126" s="465"/>
      <c r="Z126" s="466"/>
      <c r="AA126" s="223" t="str">
        <f>+IF(T126="UI",'Tasas por grupos escalonada'!$C$32,IF(T126="UYU",'Tasas por grupos escalonada'!$C$31,IF(T126="USD",'Tasas por grupos escalonada'!$C$33,"")))</f>
        <v/>
      </c>
      <c r="AB126" s="486"/>
      <c r="AC126" s="486"/>
      <c r="AD126" s="486"/>
      <c r="AE126" s="486"/>
      <c r="AF126" s="90" t="str">
        <f t="shared" si="1"/>
        <v/>
      </c>
      <c r="AG126" s="91" t="str">
        <f t="shared" si="2"/>
        <v/>
      </c>
      <c r="AH126" s="92" t="str">
        <f t="shared" si="3"/>
        <v/>
      </c>
      <c r="AI126" s="93" t="str">
        <f t="shared" si="4"/>
        <v/>
      </c>
      <c r="AJ126" s="93" t="str">
        <f t="shared" si="5"/>
        <v/>
      </c>
      <c r="AK126" s="289" t="str">
        <f t="shared" si="6"/>
        <v/>
      </c>
      <c r="AL126" s="99" t="str">
        <f t="shared" si="7"/>
        <v/>
      </c>
      <c r="AN126" s="34" t="b">
        <f t="shared" si="8"/>
        <v>0</v>
      </c>
    </row>
    <row r="127" spans="1:40" ht="15.75" customHeight="1">
      <c r="A127" s="483"/>
      <c r="B127" s="486"/>
      <c r="C127" s="483"/>
      <c r="D127" s="487"/>
      <c r="E127" s="487"/>
      <c r="F127" s="486"/>
      <c r="G127" s="486" t="str">
        <f>+IFERROR(VLOOKUP(F127,Listas!$B:$C,2,0),"")</f>
        <v/>
      </c>
      <c r="H127" s="486"/>
      <c r="I127" s="486"/>
      <c r="J127" s="486"/>
      <c r="K127" s="483"/>
      <c r="L127" s="483"/>
      <c r="M127" s="547"/>
      <c r="N127" s="483"/>
      <c r="O127" s="487"/>
      <c r="P127" s="484"/>
      <c r="Q127" s="486"/>
      <c r="R127" s="486"/>
      <c r="S127" s="486"/>
      <c r="T127" s="486"/>
      <c r="U127" s="483"/>
      <c r="V127" s="486"/>
      <c r="W127" s="483"/>
      <c r="X127" s="86" t="str">
        <f t="shared" si="0"/>
        <v/>
      </c>
      <c r="Y127" s="465"/>
      <c r="Z127" s="466"/>
      <c r="AA127" s="223" t="str">
        <f>+IF(T127="UI",'Tasas por grupos escalonada'!$C$32,IF(T127="UYU",'Tasas por grupos escalonada'!$C$31,IF(T127="USD",'Tasas por grupos escalonada'!$C$33,"")))</f>
        <v/>
      </c>
      <c r="AB127" s="486"/>
      <c r="AC127" s="486"/>
      <c r="AD127" s="486"/>
      <c r="AE127" s="486"/>
      <c r="AF127" s="90" t="str">
        <f t="shared" si="1"/>
        <v/>
      </c>
      <c r="AG127" s="91" t="str">
        <f t="shared" si="2"/>
        <v/>
      </c>
      <c r="AH127" s="92" t="str">
        <f t="shared" si="3"/>
        <v/>
      </c>
      <c r="AI127" s="93" t="str">
        <f t="shared" si="4"/>
        <v/>
      </c>
      <c r="AJ127" s="93" t="str">
        <f t="shared" si="5"/>
        <v/>
      </c>
      <c r="AK127" s="289" t="str">
        <f t="shared" si="6"/>
        <v/>
      </c>
      <c r="AL127" s="99" t="str">
        <f t="shared" si="7"/>
        <v/>
      </c>
      <c r="AN127" s="34" t="b">
        <f t="shared" si="8"/>
        <v>0</v>
      </c>
    </row>
    <row r="128" spans="1:40" ht="15.75" customHeight="1">
      <c r="A128" s="483"/>
      <c r="B128" s="486"/>
      <c r="C128" s="483"/>
      <c r="D128" s="487"/>
      <c r="E128" s="487"/>
      <c r="F128" s="486"/>
      <c r="G128" s="486" t="str">
        <f>+IFERROR(VLOOKUP(F128,Listas!$B:$C,2,0),"")</f>
        <v/>
      </c>
      <c r="H128" s="486"/>
      <c r="I128" s="486"/>
      <c r="J128" s="486"/>
      <c r="K128" s="483"/>
      <c r="L128" s="483"/>
      <c r="M128" s="547"/>
      <c r="N128" s="483"/>
      <c r="O128" s="487"/>
      <c r="P128" s="484"/>
      <c r="Q128" s="486"/>
      <c r="R128" s="486"/>
      <c r="S128" s="486"/>
      <c r="T128" s="486"/>
      <c r="U128" s="483"/>
      <c r="V128" s="486"/>
      <c r="W128" s="483"/>
      <c r="X128" s="86" t="str">
        <f t="shared" si="0"/>
        <v/>
      </c>
      <c r="Y128" s="465"/>
      <c r="Z128" s="466"/>
      <c r="AA128" s="223" t="str">
        <f>+IF(T128="UI",'Tasas por grupos escalonada'!$C$32,IF(T128="UYU",'Tasas por grupos escalonada'!$C$31,IF(T128="USD",'Tasas por grupos escalonada'!$C$33,"")))</f>
        <v/>
      </c>
      <c r="AB128" s="486"/>
      <c r="AC128" s="486"/>
      <c r="AD128" s="486"/>
      <c r="AE128" s="486"/>
      <c r="AF128" s="90" t="str">
        <f t="shared" si="1"/>
        <v/>
      </c>
      <c r="AG128" s="91" t="str">
        <f t="shared" si="2"/>
        <v/>
      </c>
      <c r="AH128" s="92" t="str">
        <f t="shared" si="3"/>
        <v/>
      </c>
      <c r="AI128" s="93" t="str">
        <f t="shared" si="4"/>
        <v/>
      </c>
      <c r="AJ128" s="93" t="str">
        <f t="shared" si="5"/>
        <v/>
      </c>
      <c r="AK128" s="289" t="str">
        <f t="shared" si="6"/>
        <v/>
      </c>
      <c r="AL128" s="99" t="str">
        <f t="shared" si="7"/>
        <v/>
      </c>
      <c r="AN128" s="34" t="b">
        <f t="shared" si="8"/>
        <v>0</v>
      </c>
    </row>
    <row r="129" spans="1:40" ht="15.75" customHeight="1">
      <c r="A129" s="483"/>
      <c r="B129" s="486"/>
      <c r="C129" s="483"/>
      <c r="D129" s="487"/>
      <c r="E129" s="487"/>
      <c r="F129" s="486"/>
      <c r="G129" s="486" t="str">
        <f>+IFERROR(VLOOKUP(F129,Listas!$B:$C,2,0),"")</f>
        <v/>
      </c>
      <c r="H129" s="486"/>
      <c r="I129" s="486"/>
      <c r="J129" s="486"/>
      <c r="K129" s="483"/>
      <c r="L129" s="483"/>
      <c r="M129" s="547"/>
      <c r="N129" s="483"/>
      <c r="O129" s="487"/>
      <c r="P129" s="484"/>
      <c r="Q129" s="486"/>
      <c r="R129" s="486"/>
      <c r="S129" s="486"/>
      <c r="T129" s="486"/>
      <c r="U129" s="483"/>
      <c r="V129" s="486"/>
      <c r="W129" s="483"/>
      <c r="X129" s="86" t="str">
        <f t="shared" si="0"/>
        <v/>
      </c>
      <c r="Y129" s="465"/>
      <c r="Z129" s="466"/>
      <c r="AA129" s="223" t="str">
        <f>+IF(T129="UI",'Tasas por grupos escalonada'!$C$32,IF(T129="UYU",'Tasas por grupos escalonada'!$C$31,IF(T129="USD",'Tasas por grupos escalonada'!$C$33,"")))</f>
        <v/>
      </c>
      <c r="AB129" s="486"/>
      <c r="AC129" s="486"/>
      <c r="AD129" s="486"/>
      <c r="AE129" s="486"/>
      <c r="AF129" s="90" t="str">
        <f t="shared" si="1"/>
        <v/>
      </c>
      <c r="AG129" s="91" t="str">
        <f t="shared" si="2"/>
        <v/>
      </c>
      <c r="AH129" s="92" t="str">
        <f t="shared" si="3"/>
        <v/>
      </c>
      <c r="AI129" s="93" t="str">
        <f t="shared" si="4"/>
        <v/>
      </c>
      <c r="AJ129" s="93" t="str">
        <f t="shared" si="5"/>
        <v/>
      </c>
      <c r="AK129" s="289" t="str">
        <f t="shared" si="6"/>
        <v/>
      </c>
      <c r="AL129" s="99" t="str">
        <f t="shared" si="7"/>
        <v/>
      </c>
      <c r="AN129" s="34" t="b">
        <f t="shared" si="8"/>
        <v>0</v>
      </c>
    </row>
    <row r="130" spans="1:40" ht="15.75" customHeight="1">
      <c r="A130" s="483"/>
      <c r="B130" s="486"/>
      <c r="C130" s="483"/>
      <c r="D130" s="487"/>
      <c r="E130" s="487"/>
      <c r="F130" s="486"/>
      <c r="G130" s="486" t="str">
        <f>+IFERROR(VLOOKUP(F130,Listas!$B:$C,2,0),"")</f>
        <v/>
      </c>
      <c r="H130" s="486"/>
      <c r="I130" s="486"/>
      <c r="J130" s="486"/>
      <c r="K130" s="483"/>
      <c r="L130" s="483"/>
      <c r="M130" s="547"/>
      <c r="N130" s="483"/>
      <c r="O130" s="487"/>
      <c r="P130" s="484"/>
      <c r="Q130" s="486"/>
      <c r="R130" s="486"/>
      <c r="S130" s="486"/>
      <c r="T130" s="486"/>
      <c r="U130" s="483"/>
      <c r="V130" s="486"/>
      <c r="W130" s="483"/>
      <c r="X130" s="86" t="str">
        <f t="shared" si="0"/>
        <v/>
      </c>
      <c r="Y130" s="465"/>
      <c r="Z130" s="466"/>
      <c r="AA130" s="223" t="str">
        <f>+IF(T130="UI",'Tasas por grupos escalonada'!$C$32,IF(T130="UYU",'Tasas por grupos escalonada'!$C$31,IF(T130="USD",'Tasas por grupos escalonada'!$C$33,"")))</f>
        <v/>
      </c>
      <c r="AB130" s="486"/>
      <c r="AC130" s="486"/>
      <c r="AD130" s="486"/>
      <c r="AE130" s="486"/>
      <c r="AF130" s="90" t="str">
        <f t="shared" si="1"/>
        <v/>
      </c>
      <c r="AG130" s="91" t="str">
        <f t="shared" si="2"/>
        <v/>
      </c>
      <c r="AH130" s="92" t="str">
        <f t="shared" si="3"/>
        <v/>
      </c>
      <c r="AI130" s="93" t="str">
        <f t="shared" si="4"/>
        <v/>
      </c>
      <c r="AJ130" s="93" t="str">
        <f t="shared" si="5"/>
        <v/>
      </c>
      <c r="AK130" s="289" t="str">
        <f t="shared" si="6"/>
        <v/>
      </c>
      <c r="AL130" s="99" t="str">
        <f t="shared" si="7"/>
        <v/>
      </c>
      <c r="AN130" s="34" t="b">
        <f t="shared" si="8"/>
        <v>0</v>
      </c>
    </row>
    <row r="131" spans="1:40" ht="15.75" customHeight="1">
      <c r="A131" s="483"/>
      <c r="B131" s="486"/>
      <c r="C131" s="483"/>
      <c r="D131" s="487"/>
      <c r="E131" s="487"/>
      <c r="F131" s="486"/>
      <c r="G131" s="486" t="str">
        <f>+IFERROR(VLOOKUP(F131,Listas!$B:$C,2,0),"")</f>
        <v/>
      </c>
      <c r="H131" s="486"/>
      <c r="I131" s="486"/>
      <c r="J131" s="486"/>
      <c r="K131" s="483"/>
      <c r="L131" s="483"/>
      <c r="M131" s="547"/>
      <c r="N131" s="483"/>
      <c r="O131" s="487"/>
      <c r="P131" s="484"/>
      <c r="Q131" s="486"/>
      <c r="R131" s="486"/>
      <c r="S131" s="486"/>
      <c r="T131" s="486"/>
      <c r="U131" s="483"/>
      <c r="V131" s="486"/>
      <c r="W131" s="483"/>
      <c r="X131" s="86" t="str">
        <f t="shared" si="0"/>
        <v/>
      </c>
      <c r="Y131" s="465"/>
      <c r="Z131" s="466"/>
      <c r="AA131" s="223" t="str">
        <f>+IF(T131="UI",'Tasas por grupos escalonada'!$C$32,IF(T131="UYU",'Tasas por grupos escalonada'!$C$31,IF(T131="USD",'Tasas por grupos escalonada'!$C$33,"")))</f>
        <v/>
      </c>
      <c r="AB131" s="486"/>
      <c r="AC131" s="486"/>
      <c r="AD131" s="486"/>
      <c r="AE131" s="486"/>
      <c r="AF131" s="90" t="str">
        <f t="shared" si="1"/>
        <v/>
      </c>
      <c r="AG131" s="91" t="str">
        <f t="shared" si="2"/>
        <v/>
      </c>
      <c r="AH131" s="92" t="str">
        <f t="shared" si="3"/>
        <v/>
      </c>
      <c r="AI131" s="93" t="str">
        <f t="shared" si="4"/>
        <v/>
      </c>
      <c r="AJ131" s="93" t="str">
        <f t="shared" si="5"/>
        <v/>
      </c>
      <c r="AK131" s="289" t="str">
        <f t="shared" si="6"/>
        <v/>
      </c>
      <c r="AL131" s="99" t="str">
        <f t="shared" si="7"/>
        <v/>
      </c>
      <c r="AN131" s="34" t="b">
        <f t="shared" si="8"/>
        <v>0</v>
      </c>
    </row>
    <row r="132" spans="1:40" ht="15.75" customHeight="1">
      <c r="A132" s="483"/>
      <c r="B132" s="486"/>
      <c r="C132" s="483"/>
      <c r="D132" s="487"/>
      <c r="E132" s="487"/>
      <c r="F132" s="486"/>
      <c r="G132" s="486" t="str">
        <f>+IFERROR(VLOOKUP(F132,Listas!$B:$C,2,0),"")</f>
        <v/>
      </c>
      <c r="H132" s="486"/>
      <c r="I132" s="486"/>
      <c r="J132" s="486"/>
      <c r="K132" s="483"/>
      <c r="L132" s="483"/>
      <c r="M132" s="547"/>
      <c r="N132" s="483"/>
      <c r="O132" s="487"/>
      <c r="P132" s="484"/>
      <c r="Q132" s="486"/>
      <c r="R132" s="486"/>
      <c r="S132" s="486"/>
      <c r="T132" s="486"/>
      <c r="U132" s="483"/>
      <c r="V132" s="486"/>
      <c r="W132" s="483"/>
      <c r="X132" s="86" t="str">
        <f t="shared" si="0"/>
        <v/>
      </c>
      <c r="Y132" s="465"/>
      <c r="Z132" s="466"/>
      <c r="AA132" s="223" t="str">
        <f>+IF(T132="UI",'Tasas por grupos escalonada'!$C$32,IF(T132="UYU",'Tasas por grupos escalonada'!$C$31,IF(T132="USD",'Tasas por grupos escalonada'!$C$33,"")))</f>
        <v/>
      </c>
      <c r="AB132" s="486"/>
      <c r="AC132" s="486"/>
      <c r="AD132" s="486"/>
      <c r="AE132" s="486"/>
      <c r="AF132" s="90" t="str">
        <f t="shared" si="1"/>
        <v/>
      </c>
      <c r="AG132" s="91" t="str">
        <f t="shared" si="2"/>
        <v/>
      </c>
      <c r="AH132" s="92" t="str">
        <f t="shared" si="3"/>
        <v/>
      </c>
      <c r="AI132" s="93" t="str">
        <f t="shared" si="4"/>
        <v/>
      </c>
      <c r="AJ132" s="93" t="str">
        <f t="shared" si="5"/>
        <v/>
      </c>
      <c r="AK132" s="289" t="str">
        <f t="shared" si="6"/>
        <v/>
      </c>
      <c r="AL132" s="99" t="str">
        <f t="shared" si="7"/>
        <v/>
      </c>
      <c r="AN132" s="34" t="b">
        <f t="shared" si="8"/>
        <v>0</v>
      </c>
    </row>
    <row r="133" spans="1:40" ht="15.75" customHeight="1">
      <c r="A133" s="483"/>
      <c r="B133" s="486"/>
      <c r="C133" s="483"/>
      <c r="D133" s="487"/>
      <c r="E133" s="487"/>
      <c r="F133" s="486"/>
      <c r="G133" s="486" t="str">
        <f>+IFERROR(VLOOKUP(F133,Listas!$B:$C,2,0),"")</f>
        <v/>
      </c>
      <c r="H133" s="486"/>
      <c r="I133" s="486"/>
      <c r="J133" s="486"/>
      <c r="K133" s="483"/>
      <c r="L133" s="483"/>
      <c r="M133" s="547"/>
      <c r="N133" s="483"/>
      <c r="O133" s="487"/>
      <c r="P133" s="484"/>
      <c r="Q133" s="486"/>
      <c r="R133" s="486"/>
      <c r="S133" s="486"/>
      <c r="T133" s="486"/>
      <c r="U133" s="483"/>
      <c r="V133" s="486"/>
      <c r="W133" s="483"/>
      <c r="X133" s="86" t="str">
        <f t="shared" si="0"/>
        <v/>
      </c>
      <c r="Y133" s="465"/>
      <c r="Z133" s="466"/>
      <c r="AA133" s="223" t="str">
        <f>+IF(T133="UI",'Tasas por grupos escalonada'!$C$32,IF(T133="UYU",'Tasas por grupos escalonada'!$C$31,IF(T133="USD",'Tasas por grupos escalonada'!$C$33,"")))</f>
        <v/>
      </c>
      <c r="AB133" s="486"/>
      <c r="AC133" s="486"/>
      <c r="AD133" s="486"/>
      <c r="AE133" s="486"/>
      <c r="AF133" s="90" t="str">
        <f t="shared" si="1"/>
        <v/>
      </c>
      <c r="AG133" s="91" t="str">
        <f t="shared" si="2"/>
        <v/>
      </c>
      <c r="AH133" s="92" t="str">
        <f t="shared" si="3"/>
        <v/>
      </c>
      <c r="AI133" s="93" t="str">
        <f t="shared" si="4"/>
        <v/>
      </c>
      <c r="AJ133" s="93" t="str">
        <f t="shared" si="5"/>
        <v/>
      </c>
      <c r="AK133" s="289" t="str">
        <f t="shared" si="6"/>
        <v/>
      </c>
      <c r="AL133" s="99" t="str">
        <f t="shared" si="7"/>
        <v/>
      </c>
      <c r="AN133" s="34" t="b">
        <f t="shared" si="8"/>
        <v>0</v>
      </c>
    </row>
    <row r="134" spans="1:40" ht="15.75" customHeight="1">
      <c r="A134" s="483"/>
      <c r="B134" s="486"/>
      <c r="C134" s="483"/>
      <c r="D134" s="487"/>
      <c r="E134" s="487"/>
      <c r="F134" s="486"/>
      <c r="G134" s="486" t="str">
        <f>+IFERROR(VLOOKUP(F134,Listas!$B:$C,2,0),"")</f>
        <v/>
      </c>
      <c r="H134" s="486"/>
      <c r="I134" s="486"/>
      <c r="J134" s="486"/>
      <c r="K134" s="483"/>
      <c r="L134" s="483"/>
      <c r="M134" s="547"/>
      <c r="N134" s="483"/>
      <c r="O134" s="487"/>
      <c r="P134" s="484"/>
      <c r="Q134" s="486"/>
      <c r="R134" s="486"/>
      <c r="S134" s="486"/>
      <c r="T134" s="486"/>
      <c r="U134" s="483"/>
      <c r="V134" s="486"/>
      <c r="W134" s="483"/>
      <c r="X134" s="86" t="str">
        <f t="shared" si="0"/>
        <v/>
      </c>
      <c r="Y134" s="465"/>
      <c r="Z134" s="466"/>
      <c r="AA134" s="223" t="str">
        <f>+IF(T134="UI",'Tasas por grupos escalonada'!$C$32,IF(T134="UYU",'Tasas por grupos escalonada'!$C$31,IF(T134="USD",'Tasas por grupos escalonada'!$C$33,"")))</f>
        <v/>
      </c>
      <c r="AB134" s="486"/>
      <c r="AC134" s="486"/>
      <c r="AD134" s="486"/>
      <c r="AE134" s="486"/>
      <c r="AF134" s="90" t="str">
        <f t="shared" si="1"/>
        <v/>
      </c>
      <c r="AG134" s="91" t="str">
        <f t="shared" si="2"/>
        <v/>
      </c>
      <c r="AH134" s="92" t="str">
        <f t="shared" si="3"/>
        <v/>
      </c>
      <c r="AI134" s="93" t="str">
        <f t="shared" si="4"/>
        <v/>
      </c>
      <c r="AJ134" s="93" t="str">
        <f t="shared" si="5"/>
        <v/>
      </c>
      <c r="AK134" s="289" t="str">
        <f t="shared" si="6"/>
        <v/>
      </c>
      <c r="AL134" s="99" t="str">
        <f t="shared" si="7"/>
        <v/>
      </c>
      <c r="AN134" s="34" t="b">
        <f t="shared" si="8"/>
        <v>0</v>
      </c>
    </row>
    <row r="135" spans="1:40" ht="15.75" customHeight="1">
      <c r="A135" s="483"/>
      <c r="B135" s="486"/>
      <c r="C135" s="483"/>
      <c r="D135" s="487"/>
      <c r="E135" s="487"/>
      <c r="F135" s="486"/>
      <c r="G135" s="486" t="str">
        <f>+IFERROR(VLOOKUP(F135,Listas!$B:$C,2,0),"")</f>
        <v/>
      </c>
      <c r="H135" s="486"/>
      <c r="I135" s="486"/>
      <c r="J135" s="486"/>
      <c r="K135" s="483"/>
      <c r="L135" s="483"/>
      <c r="M135" s="547"/>
      <c r="N135" s="483"/>
      <c r="O135" s="487"/>
      <c r="P135" s="484"/>
      <c r="Q135" s="486"/>
      <c r="R135" s="486"/>
      <c r="S135" s="486"/>
      <c r="T135" s="486"/>
      <c r="U135" s="483"/>
      <c r="V135" s="486"/>
      <c r="W135" s="483"/>
      <c r="X135" s="86" t="str">
        <f t="shared" si="0"/>
        <v/>
      </c>
      <c r="Y135" s="465"/>
      <c r="Z135" s="466"/>
      <c r="AA135" s="223" t="str">
        <f>+IF(T135="UI",'Tasas por grupos escalonada'!$C$32,IF(T135="UYU",'Tasas por grupos escalonada'!$C$31,IF(T135="USD",'Tasas por grupos escalonada'!$C$33,"")))</f>
        <v/>
      </c>
      <c r="AB135" s="486"/>
      <c r="AC135" s="486"/>
      <c r="AD135" s="486"/>
      <c r="AE135" s="486"/>
      <c r="AF135" s="90" t="str">
        <f t="shared" si="1"/>
        <v/>
      </c>
      <c r="AG135" s="91" t="str">
        <f t="shared" si="2"/>
        <v/>
      </c>
      <c r="AH135" s="92" t="str">
        <f t="shared" si="3"/>
        <v/>
      </c>
      <c r="AI135" s="93" t="str">
        <f t="shared" si="4"/>
        <v/>
      </c>
      <c r="AJ135" s="93" t="str">
        <f t="shared" si="5"/>
        <v/>
      </c>
      <c r="AK135" s="289" t="str">
        <f t="shared" si="6"/>
        <v/>
      </c>
      <c r="AL135" s="99" t="str">
        <f t="shared" si="7"/>
        <v/>
      </c>
      <c r="AN135" s="34" t="b">
        <f t="shared" si="8"/>
        <v>0</v>
      </c>
    </row>
    <row r="136" spans="1:40" ht="15.75" customHeight="1">
      <c r="A136" s="483"/>
      <c r="B136" s="486"/>
      <c r="C136" s="483"/>
      <c r="D136" s="487"/>
      <c r="E136" s="487"/>
      <c r="F136" s="486"/>
      <c r="G136" s="486" t="str">
        <f>+IFERROR(VLOOKUP(F136,Listas!$B:$C,2,0),"")</f>
        <v/>
      </c>
      <c r="H136" s="486"/>
      <c r="I136" s="486"/>
      <c r="J136" s="486"/>
      <c r="K136" s="483"/>
      <c r="L136" s="483"/>
      <c r="M136" s="547"/>
      <c r="N136" s="483"/>
      <c r="O136" s="487"/>
      <c r="P136" s="484"/>
      <c r="Q136" s="486"/>
      <c r="R136" s="486"/>
      <c r="S136" s="486"/>
      <c r="T136" s="486"/>
      <c r="U136" s="483"/>
      <c r="V136" s="486"/>
      <c r="W136" s="483"/>
      <c r="X136" s="86" t="str">
        <f t="shared" si="0"/>
        <v/>
      </c>
      <c r="Y136" s="465"/>
      <c r="Z136" s="466"/>
      <c r="AA136" s="223" t="str">
        <f>+IF(T136="UI",'Tasas por grupos escalonada'!$C$32,IF(T136="UYU",'Tasas por grupos escalonada'!$C$31,IF(T136="USD",'Tasas por grupos escalonada'!$C$33,"")))</f>
        <v/>
      </c>
      <c r="AB136" s="486"/>
      <c r="AC136" s="486"/>
      <c r="AD136" s="486"/>
      <c r="AE136" s="486"/>
      <c r="AF136" s="90" t="str">
        <f t="shared" si="1"/>
        <v/>
      </c>
      <c r="AG136" s="91" t="str">
        <f t="shared" si="2"/>
        <v/>
      </c>
      <c r="AH136" s="92" t="str">
        <f t="shared" si="3"/>
        <v/>
      </c>
      <c r="AI136" s="93" t="str">
        <f t="shared" si="4"/>
        <v/>
      </c>
      <c r="AJ136" s="93" t="str">
        <f t="shared" si="5"/>
        <v/>
      </c>
      <c r="AK136" s="289" t="str">
        <f t="shared" si="6"/>
        <v/>
      </c>
      <c r="AL136" s="99" t="str">
        <f t="shared" si="7"/>
        <v/>
      </c>
      <c r="AN136" s="34" t="b">
        <f t="shared" si="8"/>
        <v>0</v>
      </c>
    </row>
    <row r="137" spans="1:40" ht="15.75" customHeight="1">
      <c r="A137" s="483"/>
      <c r="B137" s="486"/>
      <c r="C137" s="483"/>
      <c r="D137" s="487"/>
      <c r="E137" s="487"/>
      <c r="F137" s="486"/>
      <c r="G137" s="486" t="str">
        <f>+IFERROR(VLOOKUP(F137,Listas!$B:$C,2,0),"")</f>
        <v/>
      </c>
      <c r="H137" s="486"/>
      <c r="I137" s="486"/>
      <c r="J137" s="486"/>
      <c r="K137" s="483"/>
      <c r="L137" s="483"/>
      <c r="M137" s="547"/>
      <c r="N137" s="483"/>
      <c r="O137" s="487"/>
      <c r="P137" s="484"/>
      <c r="Q137" s="486"/>
      <c r="R137" s="486"/>
      <c r="S137" s="486"/>
      <c r="T137" s="486"/>
      <c r="U137" s="483"/>
      <c r="V137" s="486"/>
      <c r="W137" s="483"/>
      <c r="X137" s="86" t="str">
        <f t="shared" si="0"/>
        <v/>
      </c>
      <c r="Y137" s="465"/>
      <c r="Z137" s="466"/>
      <c r="AA137" s="223" t="str">
        <f>+IF(T137="UI",'Tasas por grupos escalonada'!$C$32,IF(T137="UYU",'Tasas por grupos escalonada'!$C$31,IF(T137="USD",'Tasas por grupos escalonada'!$C$33,"")))</f>
        <v/>
      </c>
      <c r="AB137" s="486"/>
      <c r="AC137" s="486"/>
      <c r="AD137" s="486"/>
      <c r="AE137" s="486"/>
      <c r="AF137" s="90" t="str">
        <f t="shared" si="1"/>
        <v/>
      </c>
      <c r="AG137" s="91" t="str">
        <f t="shared" si="2"/>
        <v/>
      </c>
      <c r="AH137" s="92" t="str">
        <f t="shared" si="3"/>
        <v/>
      </c>
      <c r="AI137" s="93" t="str">
        <f t="shared" si="4"/>
        <v/>
      </c>
      <c r="AJ137" s="93" t="str">
        <f t="shared" si="5"/>
        <v/>
      </c>
      <c r="AK137" s="289" t="str">
        <f t="shared" si="6"/>
        <v/>
      </c>
      <c r="AL137" s="99" t="str">
        <f t="shared" si="7"/>
        <v/>
      </c>
      <c r="AN137" s="34" t="b">
        <f t="shared" si="8"/>
        <v>0</v>
      </c>
    </row>
    <row r="138" spans="1:40" ht="15.75" customHeight="1">
      <c r="A138" s="483"/>
      <c r="B138" s="486"/>
      <c r="C138" s="483"/>
      <c r="D138" s="487"/>
      <c r="E138" s="487"/>
      <c r="F138" s="486"/>
      <c r="G138" s="486" t="str">
        <f>+IFERROR(VLOOKUP(F138,Listas!$B:$C,2,0),"")</f>
        <v/>
      </c>
      <c r="H138" s="486"/>
      <c r="I138" s="486"/>
      <c r="J138" s="486"/>
      <c r="K138" s="483"/>
      <c r="L138" s="483"/>
      <c r="M138" s="547"/>
      <c r="N138" s="483"/>
      <c r="O138" s="487"/>
      <c r="P138" s="484"/>
      <c r="Q138" s="486"/>
      <c r="R138" s="486"/>
      <c r="S138" s="486"/>
      <c r="T138" s="486"/>
      <c r="U138" s="483"/>
      <c r="V138" s="486"/>
      <c r="W138" s="483"/>
      <c r="X138" s="86" t="str">
        <f t="shared" si="0"/>
        <v/>
      </c>
      <c r="Y138" s="465"/>
      <c r="Z138" s="466"/>
      <c r="AA138" s="223" t="str">
        <f>+IF(T138="UI",'Tasas por grupos escalonada'!$C$32,IF(T138="UYU",'Tasas por grupos escalonada'!$C$31,IF(T138="USD",'Tasas por grupos escalonada'!$C$33,"")))</f>
        <v/>
      </c>
      <c r="AB138" s="486"/>
      <c r="AC138" s="486"/>
      <c r="AD138" s="486"/>
      <c r="AE138" s="486"/>
      <c r="AF138" s="90" t="str">
        <f t="shared" si="1"/>
        <v/>
      </c>
      <c r="AG138" s="91" t="str">
        <f t="shared" si="2"/>
        <v/>
      </c>
      <c r="AH138" s="92" t="str">
        <f t="shared" si="3"/>
        <v/>
      </c>
      <c r="AI138" s="93" t="str">
        <f t="shared" si="4"/>
        <v/>
      </c>
      <c r="AJ138" s="93" t="str">
        <f t="shared" si="5"/>
        <v/>
      </c>
      <c r="AK138" s="289" t="str">
        <f t="shared" si="6"/>
        <v/>
      </c>
      <c r="AL138" s="99" t="str">
        <f t="shared" si="7"/>
        <v/>
      </c>
      <c r="AN138" s="34" t="b">
        <f t="shared" si="8"/>
        <v>0</v>
      </c>
    </row>
    <row r="139" spans="1:40" ht="15.75" customHeight="1">
      <c r="A139" s="483"/>
      <c r="B139" s="486"/>
      <c r="C139" s="483"/>
      <c r="D139" s="487"/>
      <c r="E139" s="487"/>
      <c r="F139" s="486"/>
      <c r="G139" s="486" t="str">
        <f>+IFERROR(VLOOKUP(F139,Listas!$B:$C,2,0),"")</f>
        <v/>
      </c>
      <c r="H139" s="486"/>
      <c r="I139" s="486"/>
      <c r="J139" s="486"/>
      <c r="K139" s="483"/>
      <c r="L139" s="483"/>
      <c r="M139" s="547"/>
      <c r="N139" s="483"/>
      <c r="O139" s="487"/>
      <c r="P139" s="484"/>
      <c r="Q139" s="486"/>
      <c r="R139" s="486"/>
      <c r="S139" s="486"/>
      <c r="T139" s="486"/>
      <c r="U139" s="483"/>
      <c r="V139" s="486"/>
      <c r="W139" s="483"/>
      <c r="X139" s="86" t="str">
        <f t="shared" si="0"/>
        <v/>
      </c>
      <c r="Y139" s="465"/>
      <c r="Z139" s="466"/>
      <c r="AA139" s="223" t="str">
        <f>+IF(T139="UI",'Tasas por grupos escalonada'!$C$32,IF(T139="UYU",'Tasas por grupos escalonada'!$C$31,IF(T139="USD",'Tasas por grupos escalonada'!$C$33,"")))</f>
        <v/>
      </c>
      <c r="AB139" s="486"/>
      <c r="AC139" s="486"/>
      <c r="AD139" s="486"/>
      <c r="AE139" s="486"/>
      <c r="AF139" s="90" t="str">
        <f t="shared" si="1"/>
        <v/>
      </c>
      <c r="AG139" s="91" t="str">
        <f t="shared" si="2"/>
        <v/>
      </c>
      <c r="AH139" s="92" t="str">
        <f t="shared" si="3"/>
        <v/>
      </c>
      <c r="AI139" s="93" t="str">
        <f t="shared" si="4"/>
        <v/>
      </c>
      <c r="AJ139" s="93" t="str">
        <f t="shared" si="5"/>
        <v/>
      </c>
      <c r="AK139" s="289" t="str">
        <f t="shared" si="6"/>
        <v/>
      </c>
      <c r="AL139" s="99" t="str">
        <f t="shared" si="7"/>
        <v/>
      </c>
      <c r="AN139" s="34" t="b">
        <f t="shared" si="8"/>
        <v>0</v>
      </c>
    </row>
    <row r="140" spans="1:40" ht="15.75" customHeight="1">
      <c r="A140" s="483"/>
      <c r="B140" s="486"/>
      <c r="C140" s="483"/>
      <c r="D140" s="487"/>
      <c r="E140" s="487"/>
      <c r="F140" s="486"/>
      <c r="G140" s="486" t="str">
        <f>+IFERROR(VLOOKUP(F140,Listas!$B:$C,2,0),"")</f>
        <v/>
      </c>
      <c r="H140" s="486"/>
      <c r="I140" s="486"/>
      <c r="J140" s="486"/>
      <c r="K140" s="483"/>
      <c r="L140" s="483"/>
      <c r="M140" s="547"/>
      <c r="N140" s="483"/>
      <c r="O140" s="487"/>
      <c r="P140" s="484"/>
      <c r="Q140" s="486"/>
      <c r="R140" s="486"/>
      <c r="S140" s="486"/>
      <c r="T140" s="486"/>
      <c r="U140" s="483"/>
      <c r="V140" s="486"/>
      <c r="W140" s="483"/>
      <c r="X140" s="86" t="str">
        <f t="shared" si="0"/>
        <v/>
      </c>
      <c r="Y140" s="465"/>
      <c r="Z140" s="466"/>
      <c r="AA140" s="223" t="str">
        <f>+IF(T140="UI",'Tasas por grupos escalonada'!$C$32,IF(T140="UYU",'Tasas por grupos escalonada'!$C$31,IF(T140="USD",'Tasas por grupos escalonada'!$C$33,"")))</f>
        <v/>
      </c>
      <c r="AB140" s="486"/>
      <c r="AC140" s="486"/>
      <c r="AD140" s="486"/>
      <c r="AE140" s="486"/>
      <c r="AF140" s="90" t="str">
        <f t="shared" si="1"/>
        <v/>
      </c>
      <c r="AG140" s="91" t="str">
        <f t="shared" si="2"/>
        <v/>
      </c>
      <c r="AH140" s="92" t="str">
        <f t="shared" si="3"/>
        <v/>
      </c>
      <c r="AI140" s="93" t="str">
        <f t="shared" si="4"/>
        <v/>
      </c>
      <c r="AJ140" s="93" t="str">
        <f t="shared" si="5"/>
        <v/>
      </c>
      <c r="AK140" s="289" t="str">
        <f t="shared" si="6"/>
        <v/>
      </c>
      <c r="AL140" s="99" t="str">
        <f t="shared" si="7"/>
        <v/>
      </c>
      <c r="AN140" s="34" t="b">
        <f t="shared" si="8"/>
        <v>0</v>
      </c>
    </row>
    <row r="141" spans="1:40" ht="15.75" customHeight="1">
      <c r="A141" s="483"/>
      <c r="B141" s="486"/>
      <c r="C141" s="483"/>
      <c r="D141" s="487"/>
      <c r="E141" s="487"/>
      <c r="F141" s="486"/>
      <c r="G141" s="486" t="str">
        <f>+IFERROR(VLOOKUP(F141,Listas!$B:$C,2,0),"")</f>
        <v/>
      </c>
      <c r="H141" s="486"/>
      <c r="I141" s="486"/>
      <c r="J141" s="486"/>
      <c r="K141" s="483"/>
      <c r="L141" s="483"/>
      <c r="M141" s="547"/>
      <c r="N141" s="483"/>
      <c r="O141" s="487"/>
      <c r="P141" s="484"/>
      <c r="Q141" s="486"/>
      <c r="R141" s="486"/>
      <c r="S141" s="486"/>
      <c r="T141" s="486"/>
      <c r="U141" s="483"/>
      <c r="V141" s="486"/>
      <c r="W141" s="483"/>
      <c r="X141" s="86" t="str">
        <f t="shared" si="0"/>
        <v/>
      </c>
      <c r="Y141" s="465"/>
      <c r="Z141" s="466"/>
      <c r="AA141" s="223" t="str">
        <f>+IF(T141="UI",'Tasas por grupos escalonada'!$C$32,IF(T141="UYU",'Tasas por grupos escalonada'!$C$31,IF(T141="USD",'Tasas por grupos escalonada'!$C$33,"")))</f>
        <v/>
      </c>
      <c r="AB141" s="486"/>
      <c r="AC141" s="486"/>
      <c r="AD141" s="486"/>
      <c r="AE141" s="486"/>
      <c r="AF141" s="90" t="str">
        <f t="shared" si="1"/>
        <v/>
      </c>
      <c r="AG141" s="91" t="str">
        <f t="shared" si="2"/>
        <v/>
      </c>
      <c r="AH141" s="92" t="str">
        <f t="shared" si="3"/>
        <v/>
      </c>
      <c r="AI141" s="93" t="str">
        <f t="shared" si="4"/>
        <v/>
      </c>
      <c r="AJ141" s="93" t="str">
        <f t="shared" si="5"/>
        <v/>
      </c>
      <c r="AK141" s="289" t="str">
        <f t="shared" si="6"/>
        <v/>
      </c>
      <c r="AL141" s="99" t="str">
        <f t="shared" si="7"/>
        <v/>
      </c>
      <c r="AN141" s="34" t="b">
        <f t="shared" si="8"/>
        <v>0</v>
      </c>
    </row>
    <row r="142" spans="1:40" ht="15.75" customHeight="1">
      <c r="A142" s="483"/>
      <c r="B142" s="486"/>
      <c r="C142" s="483"/>
      <c r="D142" s="487"/>
      <c r="E142" s="487"/>
      <c r="F142" s="486"/>
      <c r="G142" s="486" t="str">
        <f>+IFERROR(VLOOKUP(F142,Listas!$B:$C,2,0),"")</f>
        <v/>
      </c>
      <c r="H142" s="486"/>
      <c r="I142" s="486"/>
      <c r="J142" s="486"/>
      <c r="K142" s="483"/>
      <c r="L142" s="483"/>
      <c r="M142" s="547"/>
      <c r="N142" s="483"/>
      <c r="O142" s="487"/>
      <c r="P142" s="484"/>
      <c r="Q142" s="486"/>
      <c r="R142" s="486"/>
      <c r="S142" s="486"/>
      <c r="T142" s="486"/>
      <c r="U142" s="483"/>
      <c r="V142" s="486"/>
      <c r="W142" s="483"/>
      <c r="X142" s="86" t="str">
        <f t="shared" si="0"/>
        <v/>
      </c>
      <c r="Y142" s="465"/>
      <c r="Z142" s="466"/>
      <c r="AA142" s="223" t="str">
        <f>+IF(T142="UI",'Tasas por grupos escalonada'!$C$32,IF(T142="UYU",'Tasas por grupos escalonada'!$C$31,IF(T142="USD",'Tasas por grupos escalonada'!$C$33,"")))</f>
        <v/>
      </c>
      <c r="AB142" s="486"/>
      <c r="AC142" s="486"/>
      <c r="AD142" s="486"/>
      <c r="AE142" s="486"/>
      <c r="AF142" s="90" t="str">
        <f t="shared" si="1"/>
        <v/>
      </c>
      <c r="AG142" s="91" t="str">
        <f t="shared" si="2"/>
        <v/>
      </c>
      <c r="AH142" s="92" t="str">
        <f t="shared" si="3"/>
        <v/>
      </c>
      <c r="AI142" s="93" t="str">
        <f t="shared" si="4"/>
        <v/>
      </c>
      <c r="AJ142" s="93" t="str">
        <f t="shared" si="5"/>
        <v/>
      </c>
      <c r="AK142" s="289" t="str">
        <f t="shared" si="6"/>
        <v/>
      </c>
      <c r="AL142" s="99" t="str">
        <f t="shared" si="7"/>
        <v/>
      </c>
      <c r="AN142" s="34" t="b">
        <f t="shared" si="8"/>
        <v>0</v>
      </c>
    </row>
    <row r="143" spans="1:40" ht="15.75" customHeight="1">
      <c r="A143" s="483"/>
      <c r="B143" s="486"/>
      <c r="C143" s="483"/>
      <c r="D143" s="487"/>
      <c r="E143" s="487"/>
      <c r="F143" s="486"/>
      <c r="G143" s="486" t="str">
        <f>+IFERROR(VLOOKUP(F143,Listas!$B:$C,2,0),"")</f>
        <v/>
      </c>
      <c r="H143" s="486"/>
      <c r="I143" s="486"/>
      <c r="J143" s="486"/>
      <c r="K143" s="483"/>
      <c r="L143" s="483"/>
      <c r="M143" s="547"/>
      <c r="N143" s="483"/>
      <c r="O143" s="487"/>
      <c r="P143" s="484"/>
      <c r="Q143" s="486"/>
      <c r="R143" s="486"/>
      <c r="S143" s="486"/>
      <c r="T143" s="486"/>
      <c r="U143" s="483"/>
      <c r="V143" s="486"/>
      <c r="W143" s="483"/>
      <c r="X143" s="86" t="str">
        <f t="shared" si="0"/>
        <v/>
      </c>
      <c r="Y143" s="465"/>
      <c r="Z143" s="466"/>
      <c r="AA143" s="223" t="str">
        <f>+IF(T143="UI",'Tasas por grupos escalonada'!$C$32,IF(T143="UYU",'Tasas por grupos escalonada'!$C$31,IF(T143="USD",'Tasas por grupos escalonada'!$C$33,"")))</f>
        <v/>
      </c>
      <c r="AB143" s="486"/>
      <c r="AC143" s="486"/>
      <c r="AD143" s="486"/>
      <c r="AE143" s="486"/>
      <c r="AF143" s="90" t="str">
        <f t="shared" si="1"/>
        <v/>
      </c>
      <c r="AG143" s="91" t="str">
        <f t="shared" si="2"/>
        <v/>
      </c>
      <c r="AH143" s="92" t="str">
        <f t="shared" si="3"/>
        <v/>
      </c>
      <c r="AI143" s="93" t="str">
        <f t="shared" si="4"/>
        <v/>
      </c>
      <c r="AJ143" s="93" t="str">
        <f t="shared" si="5"/>
        <v/>
      </c>
      <c r="AK143" s="289" t="str">
        <f t="shared" si="6"/>
        <v/>
      </c>
      <c r="AL143" s="99" t="str">
        <f t="shared" si="7"/>
        <v/>
      </c>
      <c r="AN143" s="34" t="b">
        <f t="shared" si="8"/>
        <v>0</v>
      </c>
    </row>
    <row r="144" spans="1:40" ht="15.75" customHeight="1">
      <c r="A144" s="483"/>
      <c r="B144" s="486"/>
      <c r="C144" s="483"/>
      <c r="D144" s="487"/>
      <c r="E144" s="487"/>
      <c r="F144" s="486"/>
      <c r="G144" s="486" t="str">
        <f>+IFERROR(VLOOKUP(F144,Listas!$B:$C,2,0),"")</f>
        <v/>
      </c>
      <c r="H144" s="486"/>
      <c r="I144" s="486"/>
      <c r="J144" s="486"/>
      <c r="K144" s="483"/>
      <c r="L144" s="483"/>
      <c r="M144" s="547"/>
      <c r="N144" s="483"/>
      <c r="O144" s="487"/>
      <c r="P144" s="484"/>
      <c r="Q144" s="486"/>
      <c r="R144" s="486"/>
      <c r="S144" s="486"/>
      <c r="T144" s="486"/>
      <c r="U144" s="483"/>
      <c r="V144" s="486"/>
      <c r="W144" s="483"/>
      <c r="X144" s="86" t="str">
        <f t="shared" si="0"/>
        <v/>
      </c>
      <c r="Y144" s="465"/>
      <c r="Z144" s="466"/>
      <c r="AA144" s="223" t="str">
        <f>+IF(T144="UI",'Tasas por grupos escalonada'!$C$32,IF(T144="UYU",'Tasas por grupos escalonada'!$C$31,IF(T144="USD",'Tasas por grupos escalonada'!$C$33,"")))</f>
        <v/>
      </c>
      <c r="AB144" s="486"/>
      <c r="AC144" s="486"/>
      <c r="AD144" s="486"/>
      <c r="AE144" s="486"/>
      <c r="AF144" s="90" t="str">
        <f t="shared" si="1"/>
        <v/>
      </c>
      <c r="AG144" s="91" t="str">
        <f t="shared" si="2"/>
        <v/>
      </c>
      <c r="AH144" s="92" t="str">
        <f t="shared" si="3"/>
        <v/>
      </c>
      <c r="AI144" s="93" t="str">
        <f t="shared" si="4"/>
        <v/>
      </c>
      <c r="AJ144" s="93" t="str">
        <f t="shared" si="5"/>
        <v/>
      </c>
      <c r="AK144" s="289" t="str">
        <f t="shared" si="6"/>
        <v/>
      </c>
      <c r="AL144" s="99" t="str">
        <f t="shared" si="7"/>
        <v/>
      </c>
      <c r="AN144" s="34" t="b">
        <f t="shared" si="8"/>
        <v>0</v>
      </c>
    </row>
    <row r="145" spans="1:40" ht="15.75" customHeight="1">
      <c r="A145" s="483"/>
      <c r="B145" s="486"/>
      <c r="C145" s="483"/>
      <c r="D145" s="487"/>
      <c r="E145" s="487"/>
      <c r="F145" s="486"/>
      <c r="G145" s="486" t="str">
        <f>+IFERROR(VLOOKUP(F145,Listas!$B:$C,2,0),"")</f>
        <v/>
      </c>
      <c r="H145" s="486"/>
      <c r="I145" s="486"/>
      <c r="J145" s="486"/>
      <c r="K145" s="483"/>
      <c r="L145" s="483"/>
      <c r="M145" s="547"/>
      <c r="N145" s="483"/>
      <c r="O145" s="487"/>
      <c r="P145" s="484"/>
      <c r="Q145" s="486"/>
      <c r="R145" s="486"/>
      <c r="S145" s="486"/>
      <c r="T145" s="486"/>
      <c r="U145" s="483"/>
      <c r="V145" s="486"/>
      <c r="W145" s="483"/>
      <c r="X145" s="86" t="str">
        <f t="shared" si="0"/>
        <v/>
      </c>
      <c r="Y145" s="465"/>
      <c r="Z145" s="466"/>
      <c r="AA145" s="223" t="str">
        <f>+IF(T145="UI",'Tasas por grupos escalonada'!$C$32,IF(T145="UYU",'Tasas por grupos escalonada'!$C$31,IF(T145="USD",'Tasas por grupos escalonada'!$C$33,"")))</f>
        <v/>
      </c>
      <c r="AB145" s="486"/>
      <c r="AC145" s="486"/>
      <c r="AD145" s="486"/>
      <c r="AE145" s="486"/>
      <c r="AF145" s="90" t="str">
        <f t="shared" si="1"/>
        <v/>
      </c>
      <c r="AG145" s="91" t="str">
        <f t="shared" si="2"/>
        <v/>
      </c>
      <c r="AH145" s="92" t="str">
        <f t="shared" si="3"/>
        <v/>
      </c>
      <c r="AI145" s="93" t="str">
        <f t="shared" si="4"/>
        <v/>
      </c>
      <c r="AJ145" s="93" t="str">
        <f t="shared" si="5"/>
        <v/>
      </c>
      <c r="AK145" s="289" t="str">
        <f t="shared" si="6"/>
        <v/>
      </c>
      <c r="AL145" s="99" t="str">
        <f t="shared" si="7"/>
        <v/>
      </c>
      <c r="AN145" s="34" t="b">
        <f t="shared" si="8"/>
        <v>0</v>
      </c>
    </row>
    <row r="146" spans="1:40" ht="15.75" customHeight="1">
      <c r="A146" s="483"/>
      <c r="B146" s="486"/>
      <c r="C146" s="483"/>
      <c r="D146" s="487"/>
      <c r="E146" s="487"/>
      <c r="F146" s="486"/>
      <c r="G146" s="486" t="str">
        <f>+IFERROR(VLOOKUP(F146,Listas!$B:$C,2,0),"")</f>
        <v/>
      </c>
      <c r="H146" s="486"/>
      <c r="I146" s="486"/>
      <c r="J146" s="486"/>
      <c r="K146" s="483"/>
      <c r="L146" s="483"/>
      <c r="M146" s="547"/>
      <c r="N146" s="483"/>
      <c r="O146" s="487"/>
      <c r="P146" s="484"/>
      <c r="Q146" s="486"/>
      <c r="R146" s="486"/>
      <c r="S146" s="486"/>
      <c r="T146" s="486"/>
      <c r="U146" s="483"/>
      <c r="V146" s="486"/>
      <c r="W146" s="483"/>
      <c r="X146" s="86" t="str">
        <f t="shared" si="0"/>
        <v/>
      </c>
      <c r="Y146" s="465"/>
      <c r="Z146" s="466"/>
      <c r="AA146" s="223" t="str">
        <f>+IF(T146="UI",'Tasas por grupos escalonada'!$C$32,IF(T146="UYU",'Tasas por grupos escalonada'!$C$31,IF(T146="USD",'Tasas por grupos escalonada'!$C$33,"")))</f>
        <v/>
      </c>
      <c r="AB146" s="486"/>
      <c r="AC146" s="486"/>
      <c r="AD146" s="486"/>
      <c r="AE146" s="486"/>
      <c r="AF146" s="90" t="str">
        <f t="shared" si="1"/>
        <v/>
      </c>
      <c r="AG146" s="91" t="str">
        <f t="shared" si="2"/>
        <v/>
      </c>
      <c r="AH146" s="92" t="str">
        <f t="shared" si="3"/>
        <v/>
      </c>
      <c r="AI146" s="93" t="str">
        <f t="shared" si="4"/>
        <v/>
      </c>
      <c r="AJ146" s="93" t="str">
        <f t="shared" si="5"/>
        <v/>
      </c>
      <c r="AK146" s="289" t="str">
        <f t="shared" si="6"/>
        <v/>
      </c>
      <c r="AL146" s="99" t="str">
        <f t="shared" si="7"/>
        <v/>
      </c>
      <c r="AN146" s="34" t="b">
        <f t="shared" si="8"/>
        <v>0</v>
      </c>
    </row>
    <row r="147" spans="1:40" ht="15.75" customHeight="1">
      <c r="A147" s="483"/>
      <c r="B147" s="486"/>
      <c r="C147" s="483"/>
      <c r="D147" s="487"/>
      <c r="E147" s="487"/>
      <c r="F147" s="486"/>
      <c r="G147" s="486" t="str">
        <f>+IFERROR(VLOOKUP(F147,Listas!$B:$C,2,0),"")</f>
        <v/>
      </c>
      <c r="H147" s="486"/>
      <c r="I147" s="486"/>
      <c r="J147" s="486"/>
      <c r="K147" s="483"/>
      <c r="L147" s="483"/>
      <c r="M147" s="547"/>
      <c r="N147" s="483"/>
      <c r="O147" s="487"/>
      <c r="P147" s="484"/>
      <c r="Q147" s="486"/>
      <c r="R147" s="486"/>
      <c r="S147" s="486"/>
      <c r="T147" s="486"/>
      <c r="U147" s="483"/>
      <c r="V147" s="486"/>
      <c r="W147" s="483"/>
      <c r="X147" s="86" t="str">
        <f t="shared" si="0"/>
        <v/>
      </c>
      <c r="Y147" s="465"/>
      <c r="Z147" s="466"/>
      <c r="AA147" s="223" t="str">
        <f>+IF(T147="UI",'Tasas por grupos escalonada'!$C$32,IF(T147="UYU",'Tasas por grupos escalonada'!$C$31,IF(T147="USD",'Tasas por grupos escalonada'!$C$33,"")))</f>
        <v/>
      </c>
      <c r="AB147" s="486"/>
      <c r="AC147" s="486"/>
      <c r="AD147" s="486"/>
      <c r="AE147" s="486"/>
      <c r="AF147" s="90" t="str">
        <f t="shared" si="1"/>
        <v/>
      </c>
      <c r="AG147" s="91" t="str">
        <f t="shared" si="2"/>
        <v/>
      </c>
      <c r="AH147" s="92" t="str">
        <f t="shared" si="3"/>
        <v/>
      </c>
      <c r="AI147" s="93" t="str">
        <f t="shared" si="4"/>
        <v/>
      </c>
      <c r="AJ147" s="93" t="str">
        <f t="shared" si="5"/>
        <v/>
      </c>
      <c r="AK147" s="289" t="str">
        <f t="shared" si="6"/>
        <v/>
      </c>
      <c r="AL147" s="99" t="str">
        <f t="shared" si="7"/>
        <v/>
      </c>
      <c r="AN147" s="34" t="b">
        <f t="shared" si="8"/>
        <v>0</v>
      </c>
    </row>
    <row r="148" spans="1:40" ht="15.75" customHeight="1">
      <c r="A148" s="483"/>
      <c r="B148" s="486"/>
      <c r="C148" s="483"/>
      <c r="D148" s="487"/>
      <c r="E148" s="487"/>
      <c r="F148" s="486"/>
      <c r="G148" s="486" t="str">
        <f>+IFERROR(VLOOKUP(F148,Listas!$B:$C,2,0),"")</f>
        <v/>
      </c>
      <c r="H148" s="486"/>
      <c r="I148" s="486"/>
      <c r="J148" s="486"/>
      <c r="K148" s="483"/>
      <c r="L148" s="483"/>
      <c r="M148" s="547"/>
      <c r="N148" s="483"/>
      <c r="O148" s="487"/>
      <c r="P148" s="484"/>
      <c r="Q148" s="486"/>
      <c r="R148" s="486"/>
      <c r="S148" s="486"/>
      <c r="T148" s="486"/>
      <c r="U148" s="483"/>
      <c r="V148" s="486"/>
      <c r="W148" s="483"/>
      <c r="X148" s="86" t="str">
        <f t="shared" si="0"/>
        <v/>
      </c>
      <c r="Y148" s="465"/>
      <c r="Z148" s="466"/>
      <c r="AA148" s="223" t="str">
        <f>+IF(T148="UI",'Tasas por grupos escalonada'!$C$32,IF(T148="UYU",'Tasas por grupos escalonada'!$C$31,IF(T148="USD",'Tasas por grupos escalonada'!$C$33,"")))</f>
        <v/>
      </c>
      <c r="AB148" s="486"/>
      <c r="AC148" s="486"/>
      <c r="AD148" s="486"/>
      <c r="AE148" s="486"/>
      <c r="AF148" s="90" t="str">
        <f t="shared" si="1"/>
        <v/>
      </c>
      <c r="AG148" s="91" t="str">
        <f t="shared" si="2"/>
        <v/>
      </c>
      <c r="AH148" s="92" t="str">
        <f t="shared" si="3"/>
        <v/>
      </c>
      <c r="AI148" s="93" t="str">
        <f t="shared" si="4"/>
        <v/>
      </c>
      <c r="AJ148" s="93" t="str">
        <f t="shared" si="5"/>
        <v/>
      </c>
      <c r="AK148" s="289" t="str">
        <f t="shared" si="6"/>
        <v/>
      </c>
      <c r="AL148" s="99" t="str">
        <f t="shared" si="7"/>
        <v/>
      </c>
      <c r="AN148" s="34" t="b">
        <f t="shared" si="8"/>
        <v>0</v>
      </c>
    </row>
    <row r="149" spans="1:40" ht="15.75" customHeight="1">
      <c r="A149" s="483"/>
      <c r="B149" s="486"/>
      <c r="C149" s="483"/>
      <c r="D149" s="487"/>
      <c r="E149" s="487"/>
      <c r="F149" s="486"/>
      <c r="G149" s="486" t="str">
        <f>+IFERROR(VLOOKUP(F149,Listas!$B:$C,2,0),"")</f>
        <v/>
      </c>
      <c r="H149" s="486"/>
      <c r="I149" s="486"/>
      <c r="J149" s="486"/>
      <c r="K149" s="483"/>
      <c r="L149" s="483"/>
      <c r="M149" s="547"/>
      <c r="N149" s="483"/>
      <c r="O149" s="487"/>
      <c r="P149" s="484"/>
      <c r="Q149" s="486"/>
      <c r="R149" s="486"/>
      <c r="S149" s="486"/>
      <c r="T149" s="486"/>
      <c r="U149" s="483"/>
      <c r="V149" s="486"/>
      <c r="W149" s="483"/>
      <c r="X149" s="86" t="str">
        <f t="shared" si="0"/>
        <v/>
      </c>
      <c r="Y149" s="465"/>
      <c r="Z149" s="466"/>
      <c r="AA149" s="223" t="str">
        <f>+IF(T149="UI",'Tasas por grupos escalonada'!$C$32,IF(T149="UYU",'Tasas por grupos escalonada'!$C$31,IF(T149="USD",'Tasas por grupos escalonada'!$C$33,"")))</f>
        <v/>
      </c>
      <c r="AB149" s="486"/>
      <c r="AC149" s="486"/>
      <c r="AD149" s="486"/>
      <c r="AE149" s="486"/>
      <c r="AF149" s="90" t="str">
        <f t="shared" si="1"/>
        <v/>
      </c>
      <c r="AG149" s="91" t="str">
        <f t="shared" si="2"/>
        <v/>
      </c>
      <c r="AH149" s="92" t="str">
        <f t="shared" si="3"/>
        <v/>
      </c>
      <c r="AI149" s="93" t="str">
        <f t="shared" si="4"/>
        <v/>
      </c>
      <c r="AJ149" s="93" t="str">
        <f t="shared" si="5"/>
        <v/>
      </c>
      <c r="AK149" s="289" t="str">
        <f t="shared" si="6"/>
        <v/>
      </c>
      <c r="AL149" s="99" t="str">
        <f t="shared" si="7"/>
        <v/>
      </c>
      <c r="AN149" s="34" t="b">
        <f t="shared" si="8"/>
        <v>0</v>
      </c>
    </row>
    <row r="150" spans="1:40" ht="15.75" customHeight="1">
      <c r="A150" s="483"/>
      <c r="B150" s="486"/>
      <c r="C150" s="483"/>
      <c r="D150" s="487"/>
      <c r="E150" s="487"/>
      <c r="F150" s="486"/>
      <c r="G150" s="486" t="str">
        <f>+IFERROR(VLOOKUP(F150,Listas!$B:$C,2,0),"")</f>
        <v/>
      </c>
      <c r="H150" s="486"/>
      <c r="I150" s="486"/>
      <c r="J150" s="486"/>
      <c r="K150" s="483"/>
      <c r="L150" s="483"/>
      <c r="M150" s="547"/>
      <c r="N150" s="483"/>
      <c r="O150" s="487"/>
      <c r="P150" s="484"/>
      <c r="Q150" s="486"/>
      <c r="R150" s="486"/>
      <c r="S150" s="486"/>
      <c r="T150" s="486"/>
      <c r="U150" s="483"/>
      <c r="V150" s="486"/>
      <c r="W150" s="483"/>
      <c r="X150" s="86" t="str">
        <f t="shared" si="0"/>
        <v/>
      </c>
      <c r="Y150" s="465"/>
      <c r="Z150" s="466"/>
      <c r="AA150" s="223" t="str">
        <f>+IF(T150="UI",'Tasas por grupos escalonada'!$C$32,IF(T150="UYU",'Tasas por grupos escalonada'!$C$31,IF(T150="USD",'Tasas por grupos escalonada'!$C$33,"")))</f>
        <v/>
      </c>
      <c r="AB150" s="486"/>
      <c r="AC150" s="486"/>
      <c r="AD150" s="486"/>
      <c r="AE150" s="486"/>
      <c r="AF150" s="90" t="str">
        <f t="shared" si="1"/>
        <v/>
      </c>
      <c r="AG150" s="91" t="str">
        <f t="shared" si="2"/>
        <v/>
      </c>
      <c r="AH150" s="92" t="str">
        <f t="shared" si="3"/>
        <v/>
      </c>
      <c r="AI150" s="93" t="str">
        <f t="shared" si="4"/>
        <v/>
      </c>
      <c r="AJ150" s="93" t="str">
        <f t="shared" si="5"/>
        <v/>
      </c>
      <c r="AK150" s="289" t="str">
        <f t="shared" si="6"/>
        <v/>
      </c>
      <c r="AL150" s="99" t="str">
        <f t="shared" si="7"/>
        <v/>
      </c>
      <c r="AN150" s="34" t="b">
        <f t="shared" si="8"/>
        <v>0</v>
      </c>
    </row>
    <row r="151" spans="1:40" ht="15.75" customHeight="1">
      <c r="A151" s="483"/>
      <c r="B151" s="486"/>
      <c r="C151" s="483"/>
      <c r="D151" s="487"/>
      <c r="E151" s="487"/>
      <c r="F151" s="486"/>
      <c r="G151" s="486" t="str">
        <f>+IFERROR(VLOOKUP(F151,Listas!$B:$C,2,0),"")</f>
        <v/>
      </c>
      <c r="H151" s="486"/>
      <c r="I151" s="486"/>
      <c r="J151" s="486"/>
      <c r="K151" s="483"/>
      <c r="L151" s="483"/>
      <c r="M151" s="547"/>
      <c r="N151" s="483"/>
      <c r="O151" s="487"/>
      <c r="P151" s="484"/>
      <c r="Q151" s="486"/>
      <c r="R151" s="486"/>
      <c r="S151" s="486"/>
      <c r="T151" s="486"/>
      <c r="U151" s="483"/>
      <c r="V151" s="486"/>
      <c r="W151" s="483"/>
      <c r="X151" s="86" t="str">
        <f t="shared" si="0"/>
        <v/>
      </c>
      <c r="Y151" s="465"/>
      <c r="Z151" s="466"/>
      <c r="AA151" s="223" t="str">
        <f>+IF(T151="UI",'Tasas por grupos escalonada'!$C$32,IF(T151="UYU",'Tasas por grupos escalonada'!$C$31,IF(T151="USD",'Tasas por grupos escalonada'!$C$33,"")))</f>
        <v/>
      </c>
      <c r="AB151" s="486"/>
      <c r="AC151" s="486"/>
      <c r="AD151" s="486"/>
      <c r="AE151" s="486"/>
      <c r="AF151" s="90" t="str">
        <f t="shared" si="1"/>
        <v/>
      </c>
      <c r="AG151" s="91" t="str">
        <f t="shared" si="2"/>
        <v/>
      </c>
      <c r="AH151" s="92" t="str">
        <f t="shared" si="3"/>
        <v/>
      </c>
      <c r="AI151" s="93" t="str">
        <f t="shared" si="4"/>
        <v/>
      </c>
      <c r="AJ151" s="93" t="str">
        <f t="shared" si="5"/>
        <v/>
      </c>
      <c r="AK151" s="289" t="str">
        <f t="shared" si="6"/>
        <v/>
      </c>
      <c r="AL151" s="99" t="str">
        <f t="shared" si="7"/>
        <v/>
      </c>
      <c r="AN151" s="34" t="b">
        <f t="shared" si="8"/>
        <v>0</v>
      </c>
    </row>
    <row r="152" spans="1:40" ht="15.75" customHeight="1">
      <c r="A152" s="483"/>
      <c r="B152" s="486"/>
      <c r="C152" s="483"/>
      <c r="D152" s="487"/>
      <c r="E152" s="487"/>
      <c r="F152" s="486"/>
      <c r="G152" s="486" t="str">
        <f>+IFERROR(VLOOKUP(F152,Listas!$B:$C,2,0),"")</f>
        <v/>
      </c>
      <c r="H152" s="486"/>
      <c r="I152" s="486"/>
      <c r="J152" s="486"/>
      <c r="K152" s="483"/>
      <c r="L152" s="483"/>
      <c r="M152" s="547"/>
      <c r="N152" s="483"/>
      <c r="O152" s="487"/>
      <c r="P152" s="484"/>
      <c r="Q152" s="486"/>
      <c r="R152" s="486"/>
      <c r="S152" s="486"/>
      <c r="T152" s="486"/>
      <c r="U152" s="483"/>
      <c r="V152" s="486"/>
      <c r="W152" s="483"/>
      <c r="X152" s="86" t="str">
        <f t="shared" si="0"/>
        <v/>
      </c>
      <c r="Y152" s="465"/>
      <c r="Z152" s="466"/>
      <c r="AA152" s="223" t="str">
        <f>+IF(T152="UI",'Tasas por grupos escalonada'!$C$32,IF(T152="UYU",'Tasas por grupos escalonada'!$C$31,IF(T152="USD",'Tasas por grupos escalonada'!$C$33,"")))</f>
        <v/>
      </c>
      <c r="AB152" s="486"/>
      <c r="AC152" s="486"/>
      <c r="AD152" s="486"/>
      <c r="AE152" s="486"/>
      <c r="AF152" s="90" t="str">
        <f t="shared" si="1"/>
        <v/>
      </c>
      <c r="AG152" s="91" t="str">
        <f t="shared" si="2"/>
        <v/>
      </c>
      <c r="AH152" s="92" t="str">
        <f t="shared" si="3"/>
        <v/>
      </c>
      <c r="AI152" s="93" t="str">
        <f t="shared" si="4"/>
        <v/>
      </c>
      <c r="AJ152" s="93" t="str">
        <f t="shared" si="5"/>
        <v/>
      </c>
      <c r="AK152" s="289" t="str">
        <f t="shared" si="6"/>
        <v/>
      </c>
      <c r="AL152" s="99" t="str">
        <f t="shared" si="7"/>
        <v/>
      </c>
      <c r="AN152" s="34" t="b">
        <f t="shared" si="8"/>
        <v>0</v>
      </c>
    </row>
    <row r="153" spans="1:40" ht="15.75" customHeight="1">
      <c r="A153" s="483"/>
      <c r="B153" s="486"/>
      <c r="C153" s="483"/>
      <c r="D153" s="487"/>
      <c r="E153" s="487"/>
      <c r="F153" s="486"/>
      <c r="G153" s="486" t="str">
        <f>+IFERROR(VLOOKUP(F153,Listas!$B:$C,2,0),"")</f>
        <v/>
      </c>
      <c r="H153" s="486"/>
      <c r="I153" s="486"/>
      <c r="J153" s="486"/>
      <c r="K153" s="483"/>
      <c r="L153" s="483"/>
      <c r="M153" s="547"/>
      <c r="N153" s="483"/>
      <c r="O153" s="487"/>
      <c r="P153" s="484"/>
      <c r="Q153" s="486"/>
      <c r="R153" s="486"/>
      <c r="S153" s="486"/>
      <c r="T153" s="486"/>
      <c r="U153" s="483"/>
      <c r="V153" s="486"/>
      <c r="W153" s="483"/>
      <c r="X153" s="86" t="str">
        <f t="shared" si="0"/>
        <v/>
      </c>
      <c r="Y153" s="465"/>
      <c r="Z153" s="466"/>
      <c r="AA153" s="223" t="str">
        <f>+IF(T153="UI",'Tasas por grupos escalonada'!$C$32,IF(T153="UYU",'Tasas por grupos escalonada'!$C$31,IF(T153="USD",'Tasas por grupos escalonada'!$C$33,"")))</f>
        <v/>
      </c>
      <c r="AB153" s="486"/>
      <c r="AC153" s="486"/>
      <c r="AD153" s="486"/>
      <c r="AE153" s="486"/>
      <c r="AF153" s="90" t="str">
        <f t="shared" si="1"/>
        <v/>
      </c>
      <c r="AG153" s="91" t="str">
        <f t="shared" si="2"/>
        <v/>
      </c>
      <c r="AH153" s="92" t="str">
        <f t="shared" si="3"/>
        <v/>
      </c>
      <c r="AI153" s="93" t="str">
        <f t="shared" si="4"/>
        <v/>
      </c>
      <c r="AJ153" s="93" t="str">
        <f t="shared" si="5"/>
        <v/>
      </c>
      <c r="AK153" s="289" t="str">
        <f t="shared" si="6"/>
        <v/>
      </c>
      <c r="AL153" s="99" t="str">
        <f t="shared" si="7"/>
        <v/>
      </c>
      <c r="AN153" s="34" t="b">
        <f t="shared" si="8"/>
        <v>0</v>
      </c>
    </row>
    <row r="154" spans="1:40" ht="15.75" customHeight="1">
      <c r="A154" s="483"/>
      <c r="B154" s="486"/>
      <c r="C154" s="483"/>
      <c r="D154" s="487"/>
      <c r="E154" s="487"/>
      <c r="F154" s="486"/>
      <c r="G154" s="486" t="str">
        <f>+IFERROR(VLOOKUP(F154,Listas!$B:$C,2,0),"")</f>
        <v/>
      </c>
      <c r="H154" s="486"/>
      <c r="I154" s="486"/>
      <c r="J154" s="486"/>
      <c r="K154" s="483"/>
      <c r="L154" s="483"/>
      <c r="M154" s="547"/>
      <c r="N154" s="483"/>
      <c r="O154" s="487"/>
      <c r="P154" s="484"/>
      <c r="Q154" s="486"/>
      <c r="R154" s="486"/>
      <c r="S154" s="486"/>
      <c r="T154" s="486"/>
      <c r="U154" s="483"/>
      <c r="V154" s="486"/>
      <c r="W154" s="483"/>
      <c r="X154" s="86" t="str">
        <f t="shared" si="0"/>
        <v/>
      </c>
      <c r="Y154" s="465"/>
      <c r="Z154" s="466"/>
      <c r="AA154" s="223" t="str">
        <f>+IF(T154="UI",'Tasas por grupos escalonada'!$C$32,IF(T154="UYU",'Tasas por grupos escalonada'!$C$31,IF(T154="USD",'Tasas por grupos escalonada'!$C$33,"")))</f>
        <v/>
      </c>
      <c r="AB154" s="486"/>
      <c r="AC154" s="486"/>
      <c r="AD154" s="486"/>
      <c r="AE154" s="486"/>
      <c r="AF154" s="90" t="str">
        <f t="shared" si="1"/>
        <v/>
      </c>
      <c r="AG154" s="91" t="str">
        <f t="shared" si="2"/>
        <v/>
      </c>
      <c r="AH154" s="92" t="str">
        <f t="shared" si="3"/>
        <v/>
      </c>
      <c r="AI154" s="93" t="str">
        <f t="shared" si="4"/>
        <v/>
      </c>
      <c r="AJ154" s="93" t="str">
        <f t="shared" si="5"/>
        <v/>
      </c>
      <c r="AK154" s="289" t="str">
        <f t="shared" si="6"/>
        <v/>
      </c>
      <c r="AL154" s="99" t="str">
        <f t="shared" si="7"/>
        <v/>
      </c>
      <c r="AN154" s="34" t="b">
        <f t="shared" si="8"/>
        <v>0</v>
      </c>
    </row>
    <row r="155" spans="1:40" ht="15.75" customHeight="1">
      <c r="A155" s="483"/>
      <c r="B155" s="486"/>
      <c r="C155" s="483"/>
      <c r="D155" s="487"/>
      <c r="E155" s="487"/>
      <c r="F155" s="486"/>
      <c r="G155" s="486" t="str">
        <f>+IFERROR(VLOOKUP(F155,Listas!$B:$C,2,0),"")</f>
        <v/>
      </c>
      <c r="H155" s="486"/>
      <c r="I155" s="486"/>
      <c r="J155" s="486"/>
      <c r="K155" s="483"/>
      <c r="L155" s="483"/>
      <c r="M155" s="547"/>
      <c r="N155" s="483"/>
      <c r="O155" s="487"/>
      <c r="P155" s="484"/>
      <c r="Q155" s="486"/>
      <c r="R155" s="486"/>
      <c r="S155" s="486"/>
      <c r="T155" s="486"/>
      <c r="U155" s="483"/>
      <c r="V155" s="486"/>
      <c r="W155" s="483"/>
      <c r="X155" s="86" t="str">
        <f t="shared" si="0"/>
        <v/>
      </c>
      <c r="Y155" s="465"/>
      <c r="Z155" s="466"/>
      <c r="AA155" s="223" t="str">
        <f>+IF(T155="UI",'Tasas por grupos escalonada'!$C$32,IF(T155="UYU",'Tasas por grupos escalonada'!$C$31,IF(T155="USD",'Tasas por grupos escalonada'!$C$33,"")))</f>
        <v/>
      </c>
      <c r="AB155" s="486"/>
      <c r="AC155" s="486"/>
      <c r="AD155" s="486"/>
      <c r="AE155" s="486"/>
      <c r="AF155" s="90" t="str">
        <f t="shared" si="1"/>
        <v/>
      </c>
      <c r="AG155" s="91" t="str">
        <f t="shared" si="2"/>
        <v/>
      </c>
      <c r="AH155" s="92" t="str">
        <f t="shared" si="3"/>
        <v/>
      </c>
      <c r="AI155" s="93" t="str">
        <f t="shared" si="4"/>
        <v/>
      </c>
      <c r="AJ155" s="93" t="str">
        <f t="shared" si="5"/>
        <v/>
      </c>
      <c r="AK155" s="289" t="str">
        <f t="shared" si="6"/>
        <v/>
      </c>
      <c r="AL155" s="99" t="str">
        <f t="shared" si="7"/>
        <v/>
      </c>
      <c r="AN155" s="34" t="b">
        <f t="shared" si="8"/>
        <v>0</v>
      </c>
    </row>
    <row r="156" spans="1:40" ht="15.75" customHeight="1">
      <c r="A156" s="483"/>
      <c r="B156" s="486"/>
      <c r="C156" s="483"/>
      <c r="D156" s="487"/>
      <c r="E156" s="487"/>
      <c r="F156" s="486"/>
      <c r="G156" s="486" t="str">
        <f>+IFERROR(VLOOKUP(F156,Listas!$B:$C,2,0),"")</f>
        <v/>
      </c>
      <c r="H156" s="486"/>
      <c r="I156" s="486"/>
      <c r="J156" s="486"/>
      <c r="K156" s="483"/>
      <c r="L156" s="483"/>
      <c r="M156" s="547"/>
      <c r="N156" s="483"/>
      <c r="O156" s="487"/>
      <c r="P156" s="484"/>
      <c r="Q156" s="486"/>
      <c r="R156" s="486"/>
      <c r="S156" s="486"/>
      <c r="T156" s="486"/>
      <c r="U156" s="483"/>
      <c r="V156" s="486"/>
      <c r="W156" s="483"/>
      <c r="X156" s="86" t="str">
        <f t="shared" si="0"/>
        <v/>
      </c>
      <c r="Y156" s="465"/>
      <c r="Z156" s="466"/>
      <c r="AA156" s="223" t="str">
        <f>+IF(T156="UI",'Tasas por grupos escalonada'!$C$32,IF(T156="UYU",'Tasas por grupos escalonada'!$C$31,IF(T156="USD",'Tasas por grupos escalonada'!$C$33,"")))</f>
        <v/>
      </c>
      <c r="AB156" s="486"/>
      <c r="AC156" s="486"/>
      <c r="AD156" s="486"/>
      <c r="AE156" s="486"/>
      <c r="AF156" s="90" t="str">
        <f t="shared" si="1"/>
        <v/>
      </c>
      <c r="AG156" s="91" t="str">
        <f t="shared" si="2"/>
        <v/>
      </c>
      <c r="AH156" s="92" t="str">
        <f t="shared" si="3"/>
        <v/>
      </c>
      <c r="AI156" s="93" t="str">
        <f t="shared" si="4"/>
        <v/>
      </c>
      <c r="AJ156" s="93" t="str">
        <f t="shared" si="5"/>
        <v/>
      </c>
      <c r="AK156" s="289" t="str">
        <f t="shared" si="6"/>
        <v/>
      </c>
      <c r="AL156" s="99" t="str">
        <f t="shared" si="7"/>
        <v/>
      </c>
      <c r="AN156" s="34" t="b">
        <f t="shared" si="8"/>
        <v>0</v>
      </c>
    </row>
    <row r="157" spans="1:40" ht="15.75" customHeight="1">
      <c r="A157" s="483"/>
      <c r="B157" s="486"/>
      <c r="C157" s="483"/>
      <c r="D157" s="487"/>
      <c r="E157" s="487"/>
      <c r="F157" s="486"/>
      <c r="G157" s="486" t="str">
        <f>+IFERROR(VLOOKUP(F157,Listas!$B:$C,2,0),"")</f>
        <v/>
      </c>
      <c r="H157" s="486"/>
      <c r="I157" s="486"/>
      <c r="J157" s="486"/>
      <c r="K157" s="483"/>
      <c r="L157" s="483"/>
      <c r="M157" s="547"/>
      <c r="N157" s="483"/>
      <c r="O157" s="487"/>
      <c r="P157" s="484"/>
      <c r="Q157" s="486"/>
      <c r="R157" s="486"/>
      <c r="S157" s="486"/>
      <c r="T157" s="486"/>
      <c r="U157" s="483"/>
      <c r="V157" s="486"/>
      <c r="W157" s="483"/>
      <c r="X157" s="86" t="str">
        <f t="shared" si="0"/>
        <v/>
      </c>
      <c r="Y157" s="465"/>
      <c r="Z157" s="466"/>
      <c r="AA157" s="223" t="str">
        <f>+IF(T157="UI",'Tasas por grupos escalonada'!$C$32,IF(T157="UYU",'Tasas por grupos escalonada'!$C$31,IF(T157="USD",'Tasas por grupos escalonada'!$C$33,"")))</f>
        <v/>
      </c>
      <c r="AB157" s="486"/>
      <c r="AC157" s="486"/>
      <c r="AD157" s="486"/>
      <c r="AE157" s="486"/>
      <c r="AF157" s="90" t="str">
        <f t="shared" si="1"/>
        <v/>
      </c>
      <c r="AG157" s="91" t="str">
        <f t="shared" si="2"/>
        <v/>
      </c>
      <c r="AH157" s="92" t="str">
        <f t="shared" si="3"/>
        <v/>
      </c>
      <c r="AI157" s="93" t="str">
        <f t="shared" si="4"/>
        <v/>
      </c>
      <c r="AJ157" s="93" t="str">
        <f t="shared" si="5"/>
        <v/>
      </c>
      <c r="AK157" s="289" t="str">
        <f t="shared" si="6"/>
        <v/>
      </c>
      <c r="AL157" s="99" t="str">
        <f t="shared" si="7"/>
        <v/>
      </c>
      <c r="AN157" s="34" t="b">
        <f t="shared" si="8"/>
        <v>0</v>
      </c>
    </row>
    <row r="158" spans="1:40" ht="15.75" customHeight="1">
      <c r="A158" s="483"/>
      <c r="B158" s="486"/>
      <c r="C158" s="483"/>
      <c r="D158" s="487"/>
      <c r="E158" s="487"/>
      <c r="F158" s="486"/>
      <c r="G158" s="486" t="str">
        <f>+IFERROR(VLOOKUP(F158,Listas!$B:$C,2,0),"")</f>
        <v/>
      </c>
      <c r="H158" s="486"/>
      <c r="I158" s="486"/>
      <c r="J158" s="486"/>
      <c r="K158" s="483"/>
      <c r="L158" s="483"/>
      <c r="M158" s="547"/>
      <c r="N158" s="483"/>
      <c r="O158" s="487"/>
      <c r="P158" s="484"/>
      <c r="Q158" s="486"/>
      <c r="R158" s="486"/>
      <c r="S158" s="486"/>
      <c r="T158" s="486"/>
      <c r="U158" s="483"/>
      <c r="V158" s="486"/>
      <c r="W158" s="483"/>
      <c r="X158" s="86" t="str">
        <f t="shared" si="0"/>
        <v/>
      </c>
      <c r="Y158" s="465"/>
      <c r="Z158" s="466"/>
      <c r="AA158" s="223" t="str">
        <f>+IF(T158="UI",'Tasas por grupos escalonada'!$C$32,IF(T158="UYU",'Tasas por grupos escalonada'!$C$31,IF(T158="USD",'Tasas por grupos escalonada'!$C$33,"")))</f>
        <v/>
      </c>
      <c r="AB158" s="486"/>
      <c r="AC158" s="486"/>
      <c r="AD158" s="486"/>
      <c r="AE158" s="486"/>
      <c r="AF158" s="90" t="str">
        <f t="shared" si="1"/>
        <v/>
      </c>
      <c r="AG158" s="91" t="str">
        <f t="shared" si="2"/>
        <v/>
      </c>
      <c r="AH158" s="92" t="str">
        <f t="shared" si="3"/>
        <v/>
      </c>
      <c r="AI158" s="93" t="str">
        <f t="shared" si="4"/>
        <v/>
      </c>
      <c r="AJ158" s="93" t="str">
        <f t="shared" si="5"/>
        <v/>
      </c>
      <c r="AK158" s="289" t="str">
        <f t="shared" si="6"/>
        <v/>
      </c>
      <c r="AL158" s="99" t="str">
        <f t="shared" si="7"/>
        <v/>
      </c>
      <c r="AN158" s="34" t="b">
        <f t="shared" si="8"/>
        <v>0</v>
      </c>
    </row>
    <row r="159" spans="1:40" ht="15.75" customHeight="1">
      <c r="A159" s="483"/>
      <c r="B159" s="486"/>
      <c r="C159" s="483"/>
      <c r="D159" s="487"/>
      <c r="E159" s="487"/>
      <c r="F159" s="486"/>
      <c r="G159" s="486" t="str">
        <f>+IFERROR(VLOOKUP(F159,Listas!$B:$C,2,0),"")</f>
        <v/>
      </c>
      <c r="H159" s="486"/>
      <c r="I159" s="486"/>
      <c r="J159" s="486"/>
      <c r="K159" s="483"/>
      <c r="L159" s="483"/>
      <c r="M159" s="547"/>
      <c r="N159" s="483"/>
      <c r="O159" s="487"/>
      <c r="P159" s="484"/>
      <c r="Q159" s="486"/>
      <c r="R159" s="486"/>
      <c r="S159" s="486"/>
      <c r="T159" s="486"/>
      <c r="U159" s="483"/>
      <c r="V159" s="486"/>
      <c r="W159" s="483"/>
      <c r="X159" s="86" t="str">
        <f t="shared" si="0"/>
        <v/>
      </c>
      <c r="Y159" s="465"/>
      <c r="Z159" s="466"/>
      <c r="AA159" s="223" t="str">
        <f>+IF(T159="UI",'Tasas por grupos escalonada'!$C$32,IF(T159="UYU",'Tasas por grupos escalonada'!$C$31,IF(T159="USD",'Tasas por grupos escalonada'!$C$33,"")))</f>
        <v/>
      </c>
      <c r="AB159" s="486"/>
      <c r="AC159" s="486"/>
      <c r="AD159" s="486"/>
      <c r="AE159" s="486"/>
      <c r="AF159" s="90" t="str">
        <f t="shared" si="1"/>
        <v/>
      </c>
      <c r="AG159" s="91" t="str">
        <f t="shared" si="2"/>
        <v/>
      </c>
      <c r="AH159" s="92" t="str">
        <f t="shared" si="3"/>
        <v/>
      </c>
      <c r="AI159" s="93" t="str">
        <f t="shared" si="4"/>
        <v/>
      </c>
      <c r="AJ159" s="93" t="str">
        <f t="shared" si="5"/>
        <v/>
      </c>
      <c r="AK159" s="289" t="str">
        <f t="shared" si="6"/>
        <v/>
      </c>
      <c r="AL159" s="99" t="str">
        <f t="shared" si="7"/>
        <v/>
      </c>
      <c r="AN159" s="34" t="b">
        <f t="shared" si="8"/>
        <v>0</v>
      </c>
    </row>
    <row r="160" spans="1:40" ht="15.75" customHeight="1">
      <c r="A160" s="483"/>
      <c r="B160" s="486"/>
      <c r="C160" s="483"/>
      <c r="D160" s="487"/>
      <c r="E160" s="487"/>
      <c r="F160" s="486"/>
      <c r="G160" s="486" t="str">
        <f>+IFERROR(VLOOKUP(F160,Listas!$B:$C,2,0),"")</f>
        <v/>
      </c>
      <c r="H160" s="486"/>
      <c r="I160" s="486"/>
      <c r="J160" s="486"/>
      <c r="K160" s="483"/>
      <c r="L160" s="483"/>
      <c r="M160" s="547"/>
      <c r="N160" s="483"/>
      <c r="O160" s="487"/>
      <c r="P160" s="484"/>
      <c r="Q160" s="486"/>
      <c r="R160" s="486"/>
      <c r="S160" s="486"/>
      <c r="T160" s="486"/>
      <c r="U160" s="483"/>
      <c r="V160" s="486"/>
      <c r="W160" s="483"/>
      <c r="X160" s="86" t="str">
        <f t="shared" si="0"/>
        <v/>
      </c>
      <c r="Y160" s="465"/>
      <c r="Z160" s="466"/>
      <c r="AA160" s="223" t="str">
        <f>+IF(T160="UI",'Tasas por grupos escalonada'!$C$32,IF(T160="UYU",'Tasas por grupos escalonada'!$C$31,IF(T160="USD",'Tasas por grupos escalonada'!$C$33,"")))</f>
        <v/>
      </c>
      <c r="AB160" s="486"/>
      <c r="AC160" s="486"/>
      <c r="AD160" s="486"/>
      <c r="AE160" s="486"/>
      <c r="AF160" s="90" t="str">
        <f t="shared" si="1"/>
        <v/>
      </c>
      <c r="AG160" s="91" t="str">
        <f t="shared" si="2"/>
        <v/>
      </c>
      <c r="AH160" s="92" t="str">
        <f t="shared" si="3"/>
        <v/>
      </c>
      <c r="AI160" s="93" t="str">
        <f t="shared" si="4"/>
        <v/>
      </c>
      <c r="AJ160" s="93" t="str">
        <f t="shared" si="5"/>
        <v/>
      </c>
      <c r="AK160" s="289" t="str">
        <f t="shared" si="6"/>
        <v/>
      </c>
      <c r="AL160" s="99" t="str">
        <f t="shared" si="7"/>
        <v/>
      </c>
      <c r="AN160" s="34" t="b">
        <f t="shared" si="8"/>
        <v>0</v>
      </c>
    </row>
    <row r="161" spans="1:40" ht="15.75" customHeight="1">
      <c r="A161" s="483"/>
      <c r="B161" s="486"/>
      <c r="C161" s="483"/>
      <c r="D161" s="487"/>
      <c r="E161" s="487"/>
      <c r="F161" s="486"/>
      <c r="G161" s="486" t="str">
        <f>+IFERROR(VLOOKUP(F161,Listas!$B:$C,2,0),"")</f>
        <v/>
      </c>
      <c r="H161" s="486"/>
      <c r="I161" s="486"/>
      <c r="J161" s="486"/>
      <c r="K161" s="483"/>
      <c r="L161" s="483"/>
      <c r="M161" s="547"/>
      <c r="N161" s="483"/>
      <c r="O161" s="487"/>
      <c r="P161" s="484"/>
      <c r="Q161" s="486"/>
      <c r="R161" s="486"/>
      <c r="S161" s="486"/>
      <c r="T161" s="486"/>
      <c r="U161" s="483"/>
      <c r="V161" s="486"/>
      <c r="W161" s="483"/>
      <c r="X161" s="86" t="str">
        <f t="shared" si="0"/>
        <v/>
      </c>
      <c r="Y161" s="465"/>
      <c r="Z161" s="466"/>
      <c r="AA161" s="223" t="str">
        <f>+IF(T161="UI",'Tasas por grupos escalonada'!$C$32,IF(T161="UYU",'Tasas por grupos escalonada'!$C$31,IF(T161="USD",'Tasas por grupos escalonada'!$C$33,"")))</f>
        <v/>
      </c>
      <c r="AB161" s="486"/>
      <c r="AC161" s="486"/>
      <c r="AD161" s="486"/>
      <c r="AE161" s="486"/>
      <c r="AF161" s="90" t="str">
        <f t="shared" si="1"/>
        <v/>
      </c>
      <c r="AG161" s="91" t="str">
        <f t="shared" si="2"/>
        <v/>
      </c>
      <c r="AH161" s="92" t="str">
        <f t="shared" si="3"/>
        <v/>
      </c>
      <c r="AI161" s="93" t="str">
        <f t="shared" si="4"/>
        <v/>
      </c>
      <c r="AJ161" s="93" t="str">
        <f t="shared" si="5"/>
        <v/>
      </c>
      <c r="AK161" s="289" t="str">
        <f t="shared" si="6"/>
        <v/>
      </c>
      <c r="AL161" s="99" t="str">
        <f t="shared" si="7"/>
        <v/>
      </c>
      <c r="AN161" s="34" t="b">
        <f t="shared" si="8"/>
        <v>0</v>
      </c>
    </row>
    <row r="162" spans="1:40" ht="15.75" customHeight="1">
      <c r="A162" s="483"/>
      <c r="B162" s="486"/>
      <c r="C162" s="483"/>
      <c r="D162" s="487"/>
      <c r="E162" s="487"/>
      <c r="F162" s="486"/>
      <c r="G162" s="486" t="str">
        <f>+IFERROR(VLOOKUP(F162,Listas!$B:$C,2,0),"")</f>
        <v/>
      </c>
      <c r="H162" s="486"/>
      <c r="I162" s="486"/>
      <c r="J162" s="486"/>
      <c r="K162" s="483"/>
      <c r="L162" s="483"/>
      <c r="M162" s="547"/>
      <c r="N162" s="483"/>
      <c r="O162" s="487"/>
      <c r="P162" s="484"/>
      <c r="Q162" s="486"/>
      <c r="R162" s="486"/>
      <c r="S162" s="486"/>
      <c r="T162" s="486"/>
      <c r="U162" s="483"/>
      <c r="V162" s="486"/>
      <c r="W162" s="483"/>
      <c r="X162" s="86" t="str">
        <f t="shared" si="0"/>
        <v/>
      </c>
      <c r="Y162" s="465"/>
      <c r="Z162" s="466"/>
      <c r="AA162" s="223" t="str">
        <f>+IF(T162="UI",'Tasas por grupos escalonada'!$C$32,IF(T162="UYU",'Tasas por grupos escalonada'!$C$31,IF(T162="USD",'Tasas por grupos escalonada'!$C$33,"")))</f>
        <v/>
      </c>
      <c r="AB162" s="486"/>
      <c r="AC162" s="486"/>
      <c r="AD162" s="486"/>
      <c r="AE162" s="486"/>
      <c r="AF162" s="90" t="str">
        <f t="shared" si="1"/>
        <v/>
      </c>
      <c r="AG162" s="91" t="str">
        <f t="shared" si="2"/>
        <v/>
      </c>
      <c r="AH162" s="92" t="str">
        <f t="shared" si="3"/>
        <v/>
      </c>
      <c r="AI162" s="93" t="str">
        <f t="shared" si="4"/>
        <v/>
      </c>
      <c r="AJ162" s="93" t="str">
        <f t="shared" si="5"/>
        <v/>
      </c>
      <c r="AK162" s="289" t="str">
        <f t="shared" si="6"/>
        <v/>
      </c>
      <c r="AL162" s="99" t="str">
        <f t="shared" si="7"/>
        <v/>
      </c>
      <c r="AN162" s="34" t="b">
        <f t="shared" si="8"/>
        <v>0</v>
      </c>
    </row>
    <row r="163" spans="1:40" ht="15.75" customHeight="1">
      <c r="A163" s="483"/>
      <c r="B163" s="486"/>
      <c r="C163" s="483"/>
      <c r="D163" s="487"/>
      <c r="E163" s="487"/>
      <c r="F163" s="486"/>
      <c r="G163" s="486" t="str">
        <f>+IFERROR(VLOOKUP(F163,Listas!$B:$C,2,0),"")</f>
        <v/>
      </c>
      <c r="H163" s="486"/>
      <c r="I163" s="486"/>
      <c r="J163" s="486"/>
      <c r="K163" s="483"/>
      <c r="L163" s="483"/>
      <c r="M163" s="547"/>
      <c r="N163" s="483"/>
      <c r="O163" s="487"/>
      <c r="P163" s="484"/>
      <c r="Q163" s="486"/>
      <c r="R163" s="486"/>
      <c r="S163" s="486"/>
      <c r="T163" s="486"/>
      <c r="U163" s="483"/>
      <c r="V163" s="486"/>
      <c r="W163" s="483"/>
      <c r="X163" s="86" t="str">
        <f t="shared" si="0"/>
        <v/>
      </c>
      <c r="Y163" s="465"/>
      <c r="Z163" s="466"/>
      <c r="AA163" s="223" t="str">
        <f>+IF(T163="UI",'Tasas por grupos escalonada'!$C$32,IF(T163="UYU",'Tasas por grupos escalonada'!$C$31,IF(T163="USD",'Tasas por grupos escalonada'!$C$33,"")))</f>
        <v/>
      </c>
      <c r="AB163" s="486"/>
      <c r="AC163" s="486"/>
      <c r="AD163" s="486"/>
      <c r="AE163" s="486"/>
      <c r="AF163" s="90" t="str">
        <f t="shared" si="1"/>
        <v/>
      </c>
      <c r="AG163" s="91" t="str">
        <f t="shared" si="2"/>
        <v/>
      </c>
      <c r="AH163" s="92" t="str">
        <f t="shared" si="3"/>
        <v/>
      </c>
      <c r="AI163" s="93" t="str">
        <f t="shared" si="4"/>
        <v/>
      </c>
      <c r="AJ163" s="93" t="str">
        <f t="shared" si="5"/>
        <v/>
      </c>
      <c r="AK163" s="289" t="str">
        <f t="shared" si="6"/>
        <v/>
      </c>
      <c r="AL163" s="99" t="str">
        <f t="shared" si="7"/>
        <v/>
      </c>
      <c r="AN163" s="34" t="b">
        <f t="shared" si="8"/>
        <v>0</v>
      </c>
    </row>
    <row r="164" spans="1:40" ht="15.75" customHeight="1">
      <c r="A164" s="483"/>
      <c r="B164" s="486"/>
      <c r="C164" s="483"/>
      <c r="D164" s="487"/>
      <c r="E164" s="487"/>
      <c r="F164" s="486"/>
      <c r="G164" s="486" t="str">
        <f>+IFERROR(VLOOKUP(F164,Listas!$B:$C,2,0),"")</f>
        <v/>
      </c>
      <c r="H164" s="486"/>
      <c r="I164" s="486"/>
      <c r="J164" s="486"/>
      <c r="K164" s="483"/>
      <c r="L164" s="483"/>
      <c r="M164" s="547"/>
      <c r="N164" s="483"/>
      <c r="O164" s="487"/>
      <c r="P164" s="484"/>
      <c r="Q164" s="486"/>
      <c r="R164" s="486"/>
      <c r="S164" s="486"/>
      <c r="T164" s="486"/>
      <c r="U164" s="483"/>
      <c r="V164" s="486"/>
      <c r="W164" s="483"/>
      <c r="X164" s="86" t="str">
        <f t="shared" si="0"/>
        <v/>
      </c>
      <c r="Y164" s="465"/>
      <c r="Z164" s="466"/>
      <c r="AA164" s="223" t="str">
        <f>+IF(T164="UI",'Tasas por grupos escalonada'!$C$32,IF(T164="UYU",'Tasas por grupos escalonada'!$C$31,IF(T164="USD",'Tasas por grupos escalonada'!$C$33,"")))</f>
        <v/>
      </c>
      <c r="AB164" s="486"/>
      <c r="AC164" s="486"/>
      <c r="AD164" s="486"/>
      <c r="AE164" s="486"/>
      <c r="AF164" s="90" t="str">
        <f t="shared" si="1"/>
        <v/>
      </c>
      <c r="AG164" s="91" t="str">
        <f t="shared" si="2"/>
        <v/>
      </c>
      <c r="AH164" s="92" t="str">
        <f t="shared" si="3"/>
        <v/>
      </c>
      <c r="AI164" s="93" t="str">
        <f t="shared" si="4"/>
        <v/>
      </c>
      <c r="AJ164" s="93" t="str">
        <f t="shared" si="5"/>
        <v/>
      </c>
      <c r="AK164" s="289" t="str">
        <f t="shared" si="6"/>
        <v/>
      </c>
      <c r="AL164" s="99" t="str">
        <f t="shared" si="7"/>
        <v/>
      </c>
      <c r="AN164" s="34" t="b">
        <f t="shared" si="8"/>
        <v>0</v>
      </c>
    </row>
    <row r="165" spans="1:40" ht="15.75" customHeight="1">
      <c r="A165" s="483"/>
      <c r="B165" s="486"/>
      <c r="C165" s="483"/>
      <c r="D165" s="487"/>
      <c r="E165" s="487"/>
      <c r="F165" s="486"/>
      <c r="G165" s="486" t="str">
        <f>+IFERROR(VLOOKUP(F165,Listas!$B:$C,2,0),"")</f>
        <v/>
      </c>
      <c r="H165" s="486"/>
      <c r="I165" s="486"/>
      <c r="J165" s="486"/>
      <c r="K165" s="483"/>
      <c r="L165" s="483"/>
      <c r="M165" s="547"/>
      <c r="N165" s="483"/>
      <c r="O165" s="487"/>
      <c r="P165" s="484"/>
      <c r="Q165" s="486"/>
      <c r="R165" s="486"/>
      <c r="S165" s="486"/>
      <c r="T165" s="486"/>
      <c r="U165" s="483"/>
      <c r="V165" s="486"/>
      <c r="W165" s="483"/>
      <c r="X165" s="86" t="str">
        <f t="shared" si="0"/>
        <v/>
      </c>
      <c r="Y165" s="465"/>
      <c r="Z165" s="466"/>
      <c r="AA165" s="223" t="str">
        <f>+IF(T165="UI",'Tasas por grupos escalonada'!$C$32,IF(T165="UYU",'Tasas por grupos escalonada'!$C$31,IF(T165="USD",'Tasas por grupos escalonada'!$C$33,"")))</f>
        <v/>
      </c>
      <c r="AB165" s="486"/>
      <c r="AC165" s="486"/>
      <c r="AD165" s="486"/>
      <c r="AE165" s="486"/>
      <c r="AF165" s="90" t="str">
        <f t="shared" si="1"/>
        <v/>
      </c>
      <c r="AG165" s="91" t="str">
        <f t="shared" si="2"/>
        <v/>
      </c>
      <c r="AH165" s="92" t="str">
        <f t="shared" si="3"/>
        <v/>
      </c>
      <c r="AI165" s="93" t="str">
        <f t="shared" si="4"/>
        <v/>
      </c>
      <c r="AJ165" s="93" t="str">
        <f t="shared" si="5"/>
        <v/>
      </c>
      <c r="AK165" s="289" t="str">
        <f t="shared" si="6"/>
        <v/>
      </c>
      <c r="AL165" s="99" t="str">
        <f t="shared" si="7"/>
        <v/>
      </c>
      <c r="AN165" s="34" t="b">
        <f t="shared" si="8"/>
        <v>0</v>
      </c>
    </row>
    <row r="166" spans="1:40" ht="15.75" customHeight="1">
      <c r="A166" s="483"/>
      <c r="B166" s="486"/>
      <c r="C166" s="483"/>
      <c r="D166" s="487"/>
      <c r="E166" s="487"/>
      <c r="F166" s="486"/>
      <c r="G166" s="486" t="str">
        <f>+IFERROR(VLOOKUP(F166,Listas!$B:$C,2,0),"")</f>
        <v/>
      </c>
      <c r="H166" s="486"/>
      <c r="I166" s="486"/>
      <c r="J166" s="486"/>
      <c r="K166" s="483"/>
      <c r="L166" s="483"/>
      <c r="M166" s="547"/>
      <c r="N166" s="483"/>
      <c r="O166" s="487"/>
      <c r="P166" s="484"/>
      <c r="Q166" s="486"/>
      <c r="R166" s="486"/>
      <c r="S166" s="486"/>
      <c r="T166" s="486"/>
      <c r="U166" s="483"/>
      <c r="V166" s="486"/>
      <c r="W166" s="483"/>
      <c r="X166" s="86" t="str">
        <f t="shared" si="0"/>
        <v/>
      </c>
      <c r="Y166" s="465"/>
      <c r="Z166" s="466"/>
      <c r="AA166" s="223" t="str">
        <f>+IF(T166="UI",'Tasas por grupos escalonada'!$C$32,IF(T166="UYU",'Tasas por grupos escalonada'!$C$31,IF(T166="USD",'Tasas por grupos escalonada'!$C$33,"")))</f>
        <v/>
      </c>
      <c r="AB166" s="486"/>
      <c r="AC166" s="486"/>
      <c r="AD166" s="486"/>
      <c r="AE166" s="486"/>
      <c r="AF166" s="90" t="str">
        <f t="shared" si="1"/>
        <v/>
      </c>
      <c r="AG166" s="91" t="str">
        <f t="shared" si="2"/>
        <v/>
      </c>
      <c r="AH166" s="92" t="str">
        <f t="shared" si="3"/>
        <v/>
      </c>
      <c r="AI166" s="93" t="str">
        <f t="shared" si="4"/>
        <v/>
      </c>
      <c r="AJ166" s="93" t="str">
        <f t="shared" si="5"/>
        <v/>
      </c>
      <c r="AK166" s="289" t="str">
        <f t="shared" si="6"/>
        <v/>
      </c>
      <c r="AL166" s="99" t="str">
        <f t="shared" si="7"/>
        <v/>
      </c>
      <c r="AN166" s="34" t="b">
        <f t="shared" si="8"/>
        <v>0</v>
      </c>
    </row>
    <row r="167" spans="1:40" ht="15.75" customHeight="1">
      <c r="A167" s="483"/>
      <c r="B167" s="486"/>
      <c r="C167" s="483"/>
      <c r="D167" s="487"/>
      <c r="E167" s="487"/>
      <c r="F167" s="486"/>
      <c r="G167" s="486" t="str">
        <f>+IFERROR(VLOOKUP(F167,Listas!$B:$C,2,0),"")</f>
        <v/>
      </c>
      <c r="H167" s="486"/>
      <c r="I167" s="486"/>
      <c r="J167" s="486"/>
      <c r="K167" s="483"/>
      <c r="L167" s="483"/>
      <c r="M167" s="547"/>
      <c r="N167" s="483"/>
      <c r="O167" s="487"/>
      <c r="P167" s="484"/>
      <c r="Q167" s="486"/>
      <c r="R167" s="486"/>
      <c r="S167" s="486"/>
      <c r="T167" s="486"/>
      <c r="U167" s="483"/>
      <c r="V167" s="486"/>
      <c r="W167" s="483"/>
      <c r="X167" s="86" t="str">
        <f t="shared" si="0"/>
        <v/>
      </c>
      <c r="Y167" s="465"/>
      <c r="Z167" s="466"/>
      <c r="AA167" s="223" t="str">
        <f>+IF(T167="UI",'Tasas por grupos escalonada'!$C$32,IF(T167="UYU",'Tasas por grupos escalonada'!$C$31,IF(T167="USD",'Tasas por grupos escalonada'!$C$33,"")))</f>
        <v/>
      </c>
      <c r="AB167" s="486"/>
      <c r="AC167" s="486"/>
      <c r="AD167" s="486"/>
      <c r="AE167" s="486"/>
      <c r="AF167" s="90" t="str">
        <f t="shared" si="1"/>
        <v/>
      </c>
      <c r="AG167" s="91" t="str">
        <f t="shared" si="2"/>
        <v/>
      </c>
      <c r="AH167" s="92" t="str">
        <f t="shared" si="3"/>
        <v/>
      </c>
      <c r="AI167" s="93" t="str">
        <f t="shared" si="4"/>
        <v/>
      </c>
      <c r="AJ167" s="93" t="str">
        <f t="shared" si="5"/>
        <v/>
      </c>
      <c r="AK167" s="289" t="str">
        <f t="shared" si="6"/>
        <v/>
      </c>
      <c r="AL167" s="99" t="str">
        <f t="shared" si="7"/>
        <v/>
      </c>
      <c r="AN167" s="34" t="b">
        <f t="shared" si="8"/>
        <v>0</v>
      </c>
    </row>
    <row r="168" spans="1:40" ht="15.75" customHeight="1">
      <c r="A168" s="483"/>
      <c r="B168" s="486"/>
      <c r="C168" s="483"/>
      <c r="D168" s="487"/>
      <c r="E168" s="487"/>
      <c r="F168" s="486"/>
      <c r="G168" s="486" t="str">
        <f>+IFERROR(VLOOKUP(F168,Listas!$B:$C,2,0),"")</f>
        <v/>
      </c>
      <c r="H168" s="486"/>
      <c r="I168" s="486"/>
      <c r="J168" s="486"/>
      <c r="K168" s="483"/>
      <c r="L168" s="483"/>
      <c r="M168" s="547"/>
      <c r="N168" s="483"/>
      <c r="O168" s="487"/>
      <c r="P168" s="484"/>
      <c r="Q168" s="486"/>
      <c r="R168" s="486"/>
      <c r="S168" s="486"/>
      <c r="T168" s="486"/>
      <c r="U168" s="483"/>
      <c r="V168" s="486"/>
      <c r="W168" s="483"/>
      <c r="X168" s="86" t="str">
        <f t="shared" si="0"/>
        <v/>
      </c>
      <c r="Y168" s="465"/>
      <c r="Z168" s="466"/>
      <c r="AA168" s="223" t="str">
        <f>+IF(T168="UI",'Tasas por grupos escalonada'!$C$32,IF(T168="UYU",'Tasas por grupos escalonada'!$C$31,IF(T168="USD",'Tasas por grupos escalonada'!$C$33,"")))</f>
        <v/>
      </c>
      <c r="AB168" s="486"/>
      <c r="AC168" s="486"/>
      <c r="AD168" s="486"/>
      <c r="AE168" s="486"/>
      <c r="AF168" s="90" t="str">
        <f t="shared" si="1"/>
        <v/>
      </c>
      <c r="AG168" s="91" t="str">
        <f t="shared" si="2"/>
        <v/>
      </c>
      <c r="AH168" s="92" t="str">
        <f t="shared" si="3"/>
        <v/>
      </c>
      <c r="AI168" s="93" t="str">
        <f t="shared" si="4"/>
        <v/>
      </c>
      <c r="AJ168" s="93" t="str">
        <f t="shared" si="5"/>
        <v/>
      </c>
      <c r="AK168" s="289" t="str">
        <f t="shared" si="6"/>
        <v/>
      </c>
      <c r="AL168" s="99" t="str">
        <f t="shared" si="7"/>
        <v/>
      </c>
      <c r="AN168" s="34" t="b">
        <f t="shared" si="8"/>
        <v>0</v>
      </c>
    </row>
    <row r="169" spans="1:40" ht="15.75" customHeight="1">
      <c r="A169" s="483"/>
      <c r="B169" s="486"/>
      <c r="C169" s="483"/>
      <c r="D169" s="487"/>
      <c r="E169" s="487"/>
      <c r="F169" s="486"/>
      <c r="G169" s="486" t="str">
        <f>+IFERROR(VLOOKUP(F169,Listas!$B:$C,2,0),"")</f>
        <v/>
      </c>
      <c r="H169" s="486"/>
      <c r="I169" s="486"/>
      <c r="J169" s="486"/>
      <c r="K169" s="483"/>
      <c r="L169" s="483"/>
      <c r="M169" s="547"/>
      <c r="N169" s="483"/>
      <c r="O169" s="487"/>
      <c r="P169" s="484"/>
      <c r="Q169" s="486"/>
      <c r="R169" s="486"/>
      <c r="S169" s="486"/>
      <c r="T169" s="486"/>
      <c r="U169" s="483"/>
      <c r="V169" s="486"/>
      <c r="W169" s="483"/>
      <c r="X169" s="86" t="str">
        <f t="shared" si="0"/>
        <v/>
      </c>
      <c r="Y169" s="465"/>
      <c r="Z169" s="466"/>
      <c r="AA169" s="223" t="str">
        <f>+IF(T169="UI",'Tasas por grupos escalonada'!$C$32,IF(T169="UYU",'Tasas por grupos escalonada'!$C$31,IF(T169="USD",'Tasas por grupos escalonada'!$C$33,"")))</f>
        <v/>
      </c>
      <c r="AB169" s="486"/>
      <c r="AC169" s="486"/>
      <c r="AD169" s="486"/>
      <c r="AE169" s="486"/>
      <c r="AF169" s="90" t="str">
        <f t="shared" si="1"/>
        <v/>
      </c>
      <c r="AG169" s="91" t="str">
        <f t="shared" si="2"/>
        <v/>
      </c>
      <c r="AH169" s="92" t="str">
        <f t="shared" si="3"/>
        <v/>
      </c>
      <c r="AI169" s="93" t="str">
        <f t="shared" si="4"/>
        <v/>
      </c>
      <c r="AJ169" s="93" t="str">
        <f t="shared" si="5"/>
        <v/>
      </c>
      <c r="AK169" s="289" t="str">
        <f t="shared" si="6"/>
        <v/>
      </c>
      <c r="AL169" s="99" t="str">
        <f t="shared" si="7"/>
        <v/>
      </c>
      <c r="AN169" s="34" t="b">
        <f t="shared" si="8"/>
        <v>0</v>
      </c>
    </row>
    <row r="170" spans="1:40" ht="15.75" customHeight="1">
      <c r="A170" s="483"/>
      <c r="B170" s="486"/>
      <c r="C170" s="483"/>
      <c r="D170" s="487"/>
      <c r="E170" s="487"/>
      <c r="F170" s="486"/>
      <c r="G170" s="486" t="str">
        <f>+IFERROR(VLOOKUP(F170,Listas!$B:$C,2,0),"")</f>
        <v/>
      </c>
      <c r="H170" s="486"/>
      <c r="I170" s="486"/>
      <c r="J170" s="486"/>
      <c r="K170" s="483"/>
      <c r="L170" s="483"/>
      <c r="M170" s="547"/>
      <c r="N170" s="483"/>
      <c r="O170" s="487"/>
      <c r="P170" s="484"/>
      <c r="Q170" s="486"/>
      <c r="R170" s="486"/>
      <c r="S170" s="486"/>
      <c r="T170" s="486"/>
      <c r="U170" s="483"/>
      <c r="V170" s="486"/>
      <c r="W170" s="483"/>
      <c r="X170" s="86" t="str">
        <f t="shared" si="0"/>
        <v/>
      </c>
      <c r="Y170" s="465"/>
      <c r="Z170" s="466"/>
      <c r="AA170" s="223" t="str">
        <f>+IF(T170="UI",'Tasas por grupos escalonada'!$C$32,IF(T170="UYU",'Tasas por grupos escalonada'!$C$31,IF(T170="USD",'Tasas por grupos escalonada'!$C$33,"")))</f>
        <v/>
      </c>
      <c r="AB170" s="486"/>
      <c r="AC170" s="486"/>
      <c r="AD170" s="486"/>
      <c r="AE170" s="486"/>
      <c r="AF170" s="90" t="str">
        <f t="shared" si="1"/>
        <v/>
      </c>
      <c r="AG170" s="91" t="str">
        <f t="shared" si="2"/>
        <v/>
      </c>
      <c r="AH170" s="92" t="str">
        <f t="shared" si="3"/>
        <v/>
      </c>
      <c r="AI170" s="93" t="str">
        <f t="shared" si="4"/>
        <v/>
      </c>
      <c r="AJ170" s="93" t="str">
        <f t="shared" si="5"/>
        <v/>
      </c>
      <c r="AK170" s="289" t="str">
        <f t="shared" si="6"/>
        <v/>
      </c>
      <c r="AL170" s="99" t="str">
        <f t="shared" si="7"/>
        <v/>
      </c>
      <c r="AN170" s="34" t="b">
        <f t="shared" si="8"/>
        <v>0</v>
      </c>
    </row>
    <row r="171" spans="1:40" ht="15.75" customHeight="1">
      <c r="A171" s="483"/>
      <c r="B171" s="486"/>
      <c r="C171" s="483"/>
      <c r="D171" s="487"/>
      <c r="E171" s="487"/>
      <c r="F171" s="486"/>
      <c r="G171" s="486" t="str">
        <f>+IFERROR(VLOOKUP(F171,Listas!$B:$C,2,0),"")</f>
        <v/>
      </c>
      <c r="H171" s="486"/>
      <c r="I171" s="486"/>
      <c r="J171" s="486"/>
      <c r="K171" s="483"/>
      <c r="L171" s="483"/>
      <c r="M171" s="547"/>
      <c r="N171" s="483"/>
      <c r="O171" s="487"/>
      <c r="P171" s="484"/>
      <c r="Q171" s="486"/>
      <c r="R171" s="486"/>
      <c r="S171" s="486"/>
      <c r="T171" s="486"/>
      <c r="U171" s="483"/>
      <c r="V171" s="486"/>
      <c r="W171" s="483"/>
      <c r="X171" s="86" t="str">
        <f t="shared" si="0"/>
        <v/>
      </c>
      <c r="Y171" s="465"/>
      <c r="Z171" s="466"/>
      <c r="AA171" s="223" t="str">
        <f>+IF(T171="UI",'Tasas por grupos escalonada'!$C$32,IF(T171="UYU",'Tasas por grupos escalonada'!$C$31,IF(T171="USD",'Tasas por grupos escalonada'!$C$33,"")))</f>
        <v/>
      </c>
      <c r="AB171" s="486"/>
      <c r="AC171" s="486"/>
      <c r="AD171" s="486"/>
      <c r="AE171" s="486"/>
      <c r="AF171" s="90" t="str">
        <f t="shared" si="1"/>
        <v/>
      </c>
      <c r="AG171" s="91" t="str">
        <f t="shared" si="2"/>
        <v/>
      </c>
      <c r="AH171" s="92" t="str">
        <f t="shared" si="3"/>
        <v/>
      </c>
      <c r="AI171" s="93" t="str">
        <f t="shared" si="4"/>
        <v/>
      </c>
      <c r="AJ171" s="93" t="str">
        <f t="shared" si="5"/>
        <v/>
      </c>
      <c r="AK171" s="289" t="str">
        <f t="shared" si="6"/>
        <v/>
      </c>
      <c r="AL171" s="99" t="str">
        <f t="shared" si="7"/>
        <v/>
      </c>
      <c r="AN171" s="34" t="b">
        <f t="shared" si="8"/>
        <v>0</v>
      </c>
    </row>
    <row r="172" spans="1:40" ht="15.75" customHeight="1">
      <c r="A172" s="483"/>
      <c r="B172" s="486"/>
      <c r="C172" s="483"/>
      <c r="D172" s="487"/>
      <c r="E172" s="487"/>
      <c r="F172" s="486"/>
      <c r="G172" s="486" t="str">
        <f>+IFERROR(VLOOKUP(F172,Listas!$B:$C,2,0),"")</f>
        <v/>
      </c>
      <c r="H172" s="486"/>
      <c r="I172" s="486"/>
      <c r="J172" s="486"/>
      <c r="K172" s="483"/>
      <c r="L172" s="483"/>
      <c r="M172" s="547"/>
      <c r="N172" s="483"/>
      <c r="O172" s="487"/>
      <c r="P172" s="484"/>
      <c r="Q172" s="486"/>
      <c r="R172" s="486"/>
      <c r="S172" s="486"/>
      <c r="T172" s="486"/>
      <c r="U172" s="483"/>
      <c r="V172" s="486"/>
      <c r="W172" s="483"/>
      <c r="X172" s="86" t="str">
        <f t="shared" si="0"/>
        <v/>
      </c>
      <c r="Y172" s="465"/>
      <c r="Z172" s="466"/>
      <c r="AA172" s="223" t="str">
        <f>+IF(T172="UI",'Tasas por grupos escalonada'!$C$32,IF(T172="UYU",'Tasas por grupos escalonada'!$C$31,IF(T172="USD",'Tasas por grupos escalonada'!$C$33,"")))</f>
        <v/>
      </c>
      <c r="AB172" s="486"/>
      <c r="AC172" s="486"/>
      <c r="AD172" s="486"/>
      <c r="AE172" s="486"/>
      <c r="AF172" s="90" t="str">
        <f t="shared" si="1"/>
        <v/>
      </c>
      <c r="AG172" s="91" t="str">
        <f t="shared" si="2"/>
        <v/>
      </c>
      <c r="AH172" s="92" t="str">
        <f t="shared" si="3"/>
        <v/>
      </c>
      <c r="AI172" s="93" t="str">
        <f t="shared" si="4"/>
        <v/>
      </c>
      <c r="AJ172" s="93" t="str">
        <f t="shared" si="5"/>
        <v/>
      </c>
      <c r="AK172" s="289" t="str">
        <f t="shared" si="6"/>
        <v/>
      </c>
      <c r="AL172" s="99" t="str">
        <f t="shared" si="7"/>
        <v/>
      </c>
      <c r="AN172" s="34" t="b">
        <f t="shared" si="8"/>
        <v>0</v>
      </c>
    </row>
    <row r="173" spans="1:40" ht="15.75" customHeight="1">
      <c r="A173" s="483"/>
      <c r="B173" s="486"/>
      <c r="C173" s="483"/>
      <c r="D173" s="487"/>
      <c r="E173" s="487"/>
      <c r="F173" s="486"/>
      <c r="G173" s="486" t="str">
        <f>+IFERROR(VLOOKUP(F173,Listas!$B:$C,2,0),"")</f>
        <v/>
      </c>
      <c r="H173" s="486"/>
      <c r="I173" s="486"/>
      <c r="J173" s="486"/>
      <c r="K173" s="483"/>
      <c r="L173" s="483"/>
      <c r="M173" s="547"/>
      <c r="N173" s="483"/>
      <c r="O173" s="487"/>
      <c r="P173" s="484"/>
      <c r="Q173" s="486"/>
      <c r="R173" s="486"/>
      <c r="S173" s="486"/>
      <c r="T173" s="486"/>
      <c r="U173" s="483"/>
      <c r="V173" s="486"/>
      <c r="W173" s="483"/>
      <c r="X173" s="86" t="str">
        <f t="shared" si="0"/>
        <v/>
      </c>
      <c r="Y173" s="465"/>
      <c r="Z173" s="466"/>
      <c r="AA173" s="223" t="str">
        <f>+IF(T173="UI",'Tasas por grupos escalonada'!$C$32,IF(T173="UYU",'Tasas por grupos escalonada'!$C$31,IF(T173="USD",'Tasas por grupos escalonada'!$C$33,"")))</f>
        <v/>
      </c>
      <c r="AB173" s="486"/>
      <c r="AC173" s="486"/>
      <c r="AD173" s="486"/>
      <c r="AE173" s="486"/>
      <c r="AF173" s="90" t="str">
        <f t="shared" si="1"/>
        <v/>
      </c>
      <c r="AG173" s="91" t="str">
        <f t="shared" si="2"/>
        <v/>
      </c>
      <c r="AH173" s="92" t="str">
        <f t="shared" si="3"/>
        <v/>
      </c>
      <c r="AI173" s="93" t="str">
        <f t="shared" si="4"/>
        <v/>
      </c>
      <c r="AJ173" s="93" t="str">
        <f t="shared" si="5"/>
        <v/>
      </c>
      <c r="AK173" s="289" t="str">
        <f t="shared" si="6"/>
        <v/>
      </c>
      <c r="AL173" s="99" t="str">
        <f t="shared" si="7"/>
        <v/>
      </c>
      <c r="AN173" s="34" t="b">
        <f t="shared" si="8"/>
        <v>0</v>
      </c>
    </row>
    <row r="174" spans="1:40" ht="15.75" customHeight="1">
      <c r="A174" s="483"/>
      <c r="B174" s="486"/>
      <c r="C174" s="483"/>
      <c r="D174" s="487"/>
      <c r="E174" s="487"/>
      <c r="F174" s="486"/>
      <c r="G174" s="486" t="str">
        <f>+IFERROR(VLOOKUP(F174,Listas!$B:$C,2,0),"")</f>
        <v/>
      </c>
      <c r="H174" s="486"/>
      <c r="I174" s="486"/>
      <c r="J174" s="486"/>
      <c r="K174" s="483"/>
      <c r="L174" s="483"/>
      <c r="M174" s="547"/>
      <c r="N174" s="483"/>
      <c r="O174" s="487"/>
      <c r="P174" s="484"/>
      <c r="Q174" s="486"/>
      <c r="R174" s="486"/>
      <c r="S174" s="486"/>
      <c r="T174" s="486"/>
      <c r="U174" s="483"/>
      <c r="V174" s="486"/>
      <c r="W174" s="483"/>
      <c r="X174" s="86" t="str">
        <f t="shared" si="0"/>
        <v/>
      </c>
      <c r="Y174" s="465"/>
      <c r="Z174" s="466"/>
      <c r="AA174" s="223" t="str">
        <f>+IF(T174="UI",'Tasas por grupos escalonada'!$C$32,IF(T174="UYU",'Tasas por grupos escalonada'!$C$31,IF(T174="USD",'Tasas por grupos escalonada'!$C$33,"")))</f>
        <v/>
      </c>
      <c r="AB174" s="486"/>
      <c r="AC174" s="486"/>
      <c r="AD174" s="486"/>
      <c r="AE174" s="486"/>
      <c r="AF174" s="90" t="str">
        <f t="shared" si="1"/>
        <v/>
      </c>
      <c r="AG174" s="91" t="str">
        <f t="shared" si="2"/>
        <v/>
      </c>
      <c r="AH174" s="92" t="str">
        <f t="shared" si="3"/>
        <v/>
      </c>
      <c r="AI174" s="93" t="str">
        <f t="shared" si="4"/>
        <v/>
      </c>
      <c r="AJ174" s="93" t="str">
        <f t="shared" si="5"/>
        <v/>
      </c>
      <c r="AK174" s="289" t="str">
        <f t="shared" si="6"/>
        <v/>
      </c>
      <c r="AL174" s="99" t="str">
        <f t="shared" si="7"/>
        <v/>
      </c>
      <c r="AN174" s="34" t="b">
        <f t="shared" si="8"/>
        <v>0</v>
      </c>
    </row>
    <row r="175" spans="1:40" ht="15.75" customHeight="1">
      <c r="A175" s="483"/>
      <c r="B175" s="486"/>
      <c r="C175" s="483"/>
      <c r="D175" s="487"/>
      <c r="E175" s="487"/>
      <c r="F175" s="486"/>
      <c r="G175" s="486" t="str">
        <f>+IFERROR(VLOOKUP(F175,Listas!$B:$C,2,0),"")</f>
        <v/>
      </c>
      <c r="H175" s="486"/>
      <c r="I175" s="486"/>
      <c r="J175" s="486"/>
      <c r="K175" s="483"/>
      <c r="L175" s="483"/>
      <c r="M175" s="547"/>
      <c r="N175" s="483"/>
      <c r="O175" s="487"/>
      <c r="P175" s="484"/>
      <c r="Q175" s="486"/>
      <c r="R175" s="486"/>
      <c r="S175" s="486"/>
      <c r="T175" s="486"/>
      <c r="U175" s="483"/>
      <c r="V175" s="486"/>
      <c r="W175" s="483"/>
      <c r="X175" s="86" t="str">
        <f t="shared" si="0"/>
        <v/>
      </c>
      <c r="Y175" s="465"/>
      <c r="Z175" s="466"/>
      <c r="AA175" s="223" t="str">
        <f>+IF(T175="UI",'Tasas por grupos escalonada'!$C$32,IF(T175="UYU",'Tasas por grupos escalonada'!$C$31,IF(T175="USD",'Tasas por grupos escalonada'!$C$33,"")))</f>
        <v/>
      </c>
      <c r="AB175" s="486"/>
      <c r="AC175" s="486"/>
      <c r="AD175" s="486"/>
      <c r="AE175" s="486"/>
      <c r="AF175" s="90" t="str">
        <f t="shared" si="1"/>
        <v/>
      </c>
      <c r="AG175" s="91" t="str">
        <f t="shared" si="2"/>
        <v/>
      </c>
      <c r="AH175" s="92" t="str">
        <f t="shared" si="3"/>
        <v/>
      </c>
      <c r="AI175" s="93" t="str">
        <f t="shared" si="4"/>
        <v/>
      </c>
      <c r="AJ175" s="93" t="str">
        <f t="shared" si="5"/>
        <v/>
      </c>
      <c r="AK175" s="289" t="str">
        <f t="shared" si="6"/>
        <v/>
      </c>
      <c r="AL175" s="99" t="str">
        <f t="shared" si="7"/>
        <v/>
      </c>
      <c r="AN175" s="34" t="b">
        <f t="shared" si="8"/>
        <v>0</v>
      </c>
    </row>
    <row r="176" spans="1:40" ht="15.75" customHeight="1">
      <c r="A176" s="483"/>
      <c r="B176" s="486"/>
      <c r="C176" s="483"/>
      <c r="D176" s="487"/>
      <c r="E176" s="487"/>
      <c r="F176" s="486"/>
      <c r="G176" s="486" t="str">
        <f>+IFERROR(VLOOKUP(F176,Listas!$B:$C,2,0),"")</f>
        <v/>
      </c>
      <c r="H176" s="486"/>
      <c r="I176" s="486"/>
      <c r="J176" s="486"/>
      <c r="K176" s="483"/>
      <c r="L176" s="483"/>
      <c r="M176" s="547"/>
      <c r="N176" s="483"/>
      <c r="O176" s="487"/>
      <c r="P176" s="484"/>
      <c r="Q176" s="486"/>
      <c r="R176" s="486"/>
      <c r="S176" s="486"/>
      <c r="T176" s="486"/>
      <c r="U176" s="483"/>
      <c r="V176" s="486"/>
      <c r="W176" s="483"/>
      <c r="X176" s="86" t="str">
        <f t="shared" si="0"/>
        <v/>
      </c>
      <c r="Y176" s="465"/>
      <c r="Z176" s="466"/>
      <c r="AA176" s="223" t="str">
        <f>+IF(T176="UI",'Tasas por grupos escalonada'!$C$32,IF(T176="UYU",'Tasas por grupos escalonada'!$C$31,IF(T176="USD",'Tasas por grupos escalonada'!$C$33,"")))</f>
        <v/>
      </c>
      <c r="AB176" s="486"/>
      <c r="AC176" s="486"/>
      <c r="AD176" s="486"/>
      <c r="AE176" s="486"/>
      <c r="AF176" s="90" t="str">
        <f t="shared" si="1"/>
        <v/>
      </c>
      <c r="AG176" s="91" t="str">
        <f t="shared" si="2"/>
        <v/>
      </c>
      <c r="AH176" s="92" t="str">
        <f t="shared" si="3"/>
        <v/>
      </c>
      <c r="AI176" s="93" t="str">
        <f t="shared" si="4"/>
        <v/>
      </c>
      <c r="AJ176" s="93" t="str">
        <f t="shared" si="5"/>
        <v/>
      </c>
      <c r="AK176" s="289" t="str">
        <f t="shared" si="6"/>
        <v/>
      </c>
      <c r="AL176" s="99" t="str">
        <f t="shared" si="7"/>
        <v/>
      </c>
      <c r="AN176" s="34" t="b">
        <f t="shared" si="8"/>
        <v>0</v>
      </c>
    </row>
    <row r="177" spans="1:40" ht="15.75" customHeight="1">
      <c r="A177" s="483"/>
      <c r="B177" s="486"/>
      <c r="C177" s="483"/>
      <c r="D177" s="487"/>
      <c r="E177" s="487"/>
      <c r="F177" s="486"/>
      <c r="G177" s="486" t="str">
        <f>+IFERROR(VLOOKUP(F177,Listas!$B:$C,2,0),"")</f>
        <v/>
      </c>
      <c r="H177" s="486"/>
      <c r="I177" s="486"/>
      <c r="J177" s="486"/>
      <c r="K177" s="483"/>
      <c r="L177" s="483"/>
      <c r="M177" s="547"/>
      <c r="N177" s="483"/>
      <c r="O177" s="487"/>
      <c r="P177" s="484"/>
      <c r="Q177" s="486"/>
      <c r="R177" s="486"/>
      <c r="S177" s="486"/>
      <c r="T177" s="486"/>
      <c r="U177" s="483"/>
      <c r="V177" s="486"/>
      <c r="W177" s="483"/>
      <c r="X177" s="86" t="str">
        <f t="shared" si="0"/>
        <v/>
      </c>
      <c r="Y177" s="465"/>
      <c r="Z177" s="466"/>
      <c r="AA177" s="223" t="str">
        <f>+IF(T177="UI",'Tasas por grupos escalonada'!$C$32,IF(T177="UYU",'Tasas por grupos escalonada'!$C$31,IF(T177="USD",'Tasas por grupos escalonada'!$C$33,"")))</f>
        <v/>
      </c>
      <c r="AB177" s="486"/>
      <c r="AC177" s="486"/>
      <c r="AD177" s="486"/>
      <c r="AE177" s="486"/>
      <c r="AF177" s="90" t="str">
        <f t="shared" si="1"/>
        <v/>
      </c>
      <c r="AG177" s="91" t="str">
        <f t="shared" si="2"/>
        <v/>
      </c>
      <c r="AH177" s="92" t="str">
        <f t="shared" si="3"/>
        <v/>
      </c>
      <c r="AI177" s="93" t="str">
        <f t="shared" si="4"/>
        <v/>
      </c>
      <c r="AJ177" s="93" t="str">
        <f t="shared" si="5"/>
        <v/>
      </c>
      <c r="AK177" s="289" t="str">
        <f t="shared" si="6"/>
        <v/>
      </c>
      <c r="AL177" s="99" t="str">
        <f t="shared" si="7"/>
        <v/>
      </c>
      <c r="AN177" s="34" t="b">
        <f t="shared" si="8"/>
        <v>0</v>
      </c>
    </row>
    <row r="178" spans="1:40" ht="15.75" customHeight="1">
      <c r="A178" s="483"/>
      <c r="B178" s="486"/>
      <c r="C178" s="483"/>
      <c r="D178" s="487"/>
      <c r="E178" s="487"/>
      <c r="F178" s="486"/>
      <c r="G178" s="486" t="str">
        <f>+IFERROR(VLOOKUP(F178,Listas!$B:$C,2,0),"")</f>
        <v/>
      </c>
      <c r="H178" s="486"/>
      <c r="I178" s="486"/>
      <c r="J178" s="486"/>
      <c r="K178" s="483"/>
      <c r="L178" s="483"/>
      <c r="M178" s="547"/>
      <c r="N178" s="483"/>
      <c r="O178" s="487"/>
      <c r="P178" s="484"/>
      <c r="Q178" s="486"/>
      <c r="R178" s="486"/>
      <c r="S178" s="486"/>
      <c r="T178" s="486"/>
      <c r="U178" s="483"/>
      <c r="V178" s="486"/>
      <c r="W178" s="483"/>
      <c r="X178" s="86" t="str">
        <f t="shared" si="0"/>
        <v/>
      </c>
      <c r="Y178" s="465"/>
      <c r="Z178" s="466"/>
      <c r="AA178" s="223" t="str">
        <f>+IF(T178="UI",'Tasas por grupos escalonada'!$C$32,IF(T178="UYU",'Tasas por grupos escalonada'!$C$31,IF(T178="USD",'Tasas por grupos escalonada'!$C$33,"")))</f>
        <v/>
      </c>
      <c r="AB178" s="486"/>
      <c r="AC178" s="486"/>
      <c r="AD178" s="486"/>
      <c r="AE178" s="486"/>
      <c r="AF178" s="90" t="str">
        <f t="shared" si="1"/>
        <v/>
      </c>
      <c r="AG178" s="91" t="str">
        <f t="shared" si="2"/>
        <v/>
      </c>
      <c r="AH178" s="92" t="str">
        <f t="shared" si="3"/>
        <v/>
      </c>
      <c r="AI178" s="93" t="str">
        <f t="shared" si="4"/>
        <v/>
      </c>
      <c r="AJ178" s="93" t="str">
        <f t="shared" si="5"/>
        <v/>
      </c>
      <c r="AK178" s="289" t="str">
        <f t="shared" si="6"/>
        <v/>
      </c>
      <c r="AL178" s="99" t="str">
        <f t="shared" si="7"/>
        <v/>
      </c>
      <c r="AN178" s="34" t="b">
        <f t="shared" si="8"/>
        <v>0</v>
      </c>
    </row>
    <row r="179" spans="1:40" ht="15.75" customHeight="1">
      <c r="A179" s="483"/>
      <c r="B179" s="486"/>
      <c r="C179" s="483"/>
      <c r="D179" s="487"/>
      <c r="E179" s="487"/>
      <c r="F179" s="486"/>
      <c r="G179" s="486" t="str">
        <f>+IFERROR(VLOOKUP(F179,Listas!$B:$C,2,0),"")</f>
        <v/>
      </c>
      <c r="H179" s="486"/>
      <c r="I179" s="486"/>
      <c r="J179" s="486"/>
      <c r="K179" s="483"/>
      <c r="L179" s="483"/>
      <c r="M179" s="547"/>
      <c r="N179" s="483"/>
      <c r="O179" s="487"/>
      <c r="P179" s="484"/>
      <c r="Q179" s="486"/>
      <c r="R179" s="486"/>
      <c r="S179" s="486"/>
      <c r="T179" s="486"/>
      <c r="U179" s="483"/>
      <c r="V179" s="486"/>
      <c r="W179" s="483"/>
      <c r="X179" s="86" t="str">
        <f t="shared" si="0"/>
        <v/>
      </c>
      <c r="Y179" s="465"/>
      <c r="Z179" s="466"/>
      <c r="AA179" s="223" t="str">
        <f>+IF(T179="UI",'Tasas por grupos escalonada'!$C$32,IF(T179="UYU",'Tasas por grupos escalonada'!$C$31,IF(T179="USD",'Tasas por grupos escalonada'!$C$33,"")))</f>
        <v/>
      </c>
      <c r="AB179" s="486"/>
      <c r="AC179" s="486"/>
      <c r="AD179" s="486"/>
      <c r="AE179" s="486"/>
      <c r="AF179" s="90" t="str">
        <f t="shared" si="1"/>
        <v/>
      </c>
      <c r="AG179" s="91" t="str">
        <f t="shared" si="2"/>
        <v/>
      </c>
      <c r="AH179" s="92" t="str">
        <f t="shared" si="3"/>
        <v/>
      </c>
      <c r="AI179" s="93" t="str">
        <f t="shared" si="4"/>
        <v/>
      </c>
      <c r="AJ179" s="93" t="str">
        <f t="shared" si="5"/>
        <v/>
      </c>
      <c r="AK179" s="289" t="str">
        <f t="shared" si="6"/>
        <v/>
      </c>
      <c r="AL179" s="99" t="str">
        <f t="shared" si="7"/>
        <v/>
      </c>
      <c r="AN179" s="34" t="b">
        <f t="shared" si="8"/>
        <v>0</v>
      </c>
    </row>
    <row r="180" spans="1:40" ht="15.75" customHeight="1">
      <c r="A180" s="483"/>
      <c r="B180" s="486"/>
      <c r="C180" s="483"/>
      <c r="D180" s="487"/>
      <c r="E180" s="487"/>
      <c r="F180" s="486"/>
      <c r="G180" s="486" t="str">
        <f>+IFERROR(VLOOKUP(F180,Listas!$B:$C,2,0),"")</f>
        <v/>
      </c>
      <c r="H180" s="486"/>
      <c r="I180" s="486"/>
      <c r="J180" s="486"/>
      <c r="K180" s="483"/>
      <c r="L180" s="483"/>
      <c r="M180" s="547"/>
      <c r="N180" s="483"/>
      <c r="O180" s="487"/>
      <c r="P180" s="484"/>
      <c r="Q180" s="486"/>
      <c r="R180" s="486"/>
      <c r="S180" s="486"/>
      <c r="T180" s="486"/>
      <c r="U180" s="483"/>
      <c r="V180" s="486"/>
      <c r="W180" s="483"/>
      <c r="X180" s="86" t="str">
        <f t="shared" si="0"/>
        <v/>
      </c>
      <c r="Y180" s="465"/>
      <c r="Z180" s="466"/>
      <c r="AA180" s="223" t="str">
        <f>+IF(T180="UI",'Tasas por grupos escalonada'!$C$32,IF(T180="UYU",'Tasas por grupos escalonada'!$C$31,IF(T180="USD",'Tasas por grupos escalonada'!$C$33,"")))</f>
        <v/>
      </c>
      <c r="AB180" s="486"/>
      <c r="AC180" s="486"/>
      <c r="AD180" s="486"/>
      <c r="AE180" s="486"/>
      <c r="AF180" s="90" t="str">
        <f t="shared" si="1"/>
        <v/>
      </c>
      <c r="AG180" s="91" t="str">
        <f t="shared" si="2"/>
        <v/>
      </c>
      <c r="AH180" s="92" t="str">
        <f t="shared" si="3"/>
        <v/>
      </c>
      <c r="AI180" s="93" t="str">
        <f t="shared" si="4"/>
        <v/>
      </c>
      <c r="AJ180" s="93" t="str">
        <f t="shared" si="5"/>
        <v/>
      </c>
      <c r="AK180" s="289" t="str">
        <f t="shared" si="6"/>
        <v/>
      </c>
      <c r="AL180" s="99" t="str">
        <f t="shared" si="7"/>
        <v/>
      </c>
      <c r="AN180" s="34" t="b">
        <f t="shared" si="8"/>
        <v>0</v>
      </c>
    </row>
    <row r="181" spans="1:40" ht="15.75" customHeight="1">
      <c r="A181" s="483"/>
      <c r="B181" s="486"/>
      <c r="C181" s="483"/>
      <c r="D181" s="487"/>
      <c r="E181" s="487"/>
      <c r="F181" s="486"/>
      <c r="G181" s="486" t="str">
        <f>+IFERROR(VLOOKUP(F181,Listas!$B:$C,2,0),"")</f>
        <v/>
      </c>
      <c r="H181" s="486"/>
      <c r="I181" s="486"/>
      <c r="J181" s="486"/>
      <c r="K181" s="483"/>
      <c r="L181" s="483"/>
      <c r="M181" s="547"/>
      <c r="N181" s="483"/>
      <c r="O181" s="487"/>
      <c r="P181" s="484"/>
      <c r="Q181" s="486"/>
      <c r="R181" s="486"/>
      <c r="S181" s="486"/>
      <c r="T181" s="486"/>
      <c r="U181" s="483"/>
      <c r="V181" s="486"/>
      <c r="W181" s="483"/>
      <c r="X181" s="86" t="str">
        <f t="shared" si="0"/>
        <v/>
      </c>
      <c r="Y181" s="465"/>
      <c r="Z181" s="466"/>
      <c r="AA181" s="223" t="str">
        <f>+IF(T181="UI",'Tasas por grupos escalonada'!$C$32,IF(T181="UYU",'Tasas por grupos escalonada'!$C$31,IF(T181="USD",'Tasas por grupos escalonada'!$C$33,"")))</f>
        <v/>
      </c>
      <c r="AB181" s="486"/>
      <c r="AC181" s="486"/>
      <c r="AD181" s="486"/>
      <c r="AE181" s="486"/>
      <c r="AF181" s="90" t="str">
        <f t="shared" si="1"/>
        <v/>
      </c>
      <c r="AG181" s="91" t="str">
        <f t="shared" si="2"/>
        <v/>
      </c>
      <c r="AH181" s="92" t="str">
        <f t="shared" si="3"/>
        <v/>
      </c>
      <c r="AI181" s="93" t="str">
        <f t="shared" si="4"/>
        <v/>
      </c>
      <c r="AJ181" s="93" t="str">
        <f t="shared" si="5"/>
        <v/>
      </c>
      <c r="AK181" s="289" t="str">
        <f t="shared" si="6"/>
        <v/>
      </c>
      <c r="AL181" s="99" t="str">
        <f t="shared" si="7"/>
        <v/>
      </c>
      <c r="AN181" s="34" t="b">
        <f t="shared" si="8"/>
        <v>0</v>
      </c>
    </row>
    <row r="182" spans="1:40" ht="15.75" customHeight="1">
      <c r="A182" s="483"/>
      <c r="B182" s="486"/>
      <c r="C182" s="483"/>
      <c r="D182" s="487"/>
      <c r="E182" s="487"/>
      <c r="F182" s="486"/>
      <c r="G182" s="486" t="str">
        <f>+IFERROR(VLOOKUP(F182,Listas!$B:$C,2,0),"")</f>
        <v/>
      </c>
      <c r="H182" s="486"/>
      <c r="I182" s="486"/>
      <c r="J182" s="486"/>
      <c r="K182" s="483"/>
      <c r="L182" s="483"/>
      <c r="M182" s="547"/>
      <c r="N182" s="483"/>
      <c r="O182" s="487"/>
      <c r="P182" s="484"/>
      <c r="Q182" s="486"/>
      <c r="R182" s="486"/>
      <c r="S182" s="486"/>
      <c r="T182" s="486"/>
      <c r="U182" s="483"/>
      <c r="V182" s="486"/>
      <c r="W182" s="483"/>
      <c r="X182" s="86" t="str">
        <f t="shared" si="0"/>
        <v/>
      </c>
      <c r="Y182" s="465"/>
      <c r="Z182" s="466"/>
      <c r="AA182" s="223" t="str">
        <f>+IF(T182="UI",'Tasas por grupos escalonada'!$C$32,IF(T182="UYU",'Tasas por grupos escalonada'!$C$31,IF(T182="USD",'Tasas por grupos escalonada'!$C$33,"")))</f>
        <v/>
      </c>
      <c r="AB182" s="486"/>
      <c r="AC182" s="486"/>
      <c r="AD182" s="486"/>
      <c r="AE182" s="486"/>
      <c r="AF182" s="90" t="str">
        <f t="shared" si="1"/>
        <v/>
      </c>
      <c r="AG182" s="91" t="str">
        <f t="shared" si="2"/>
        <v/>
      </c>
      <c r="AH182" s="92" t="str">
        <f t="shared" si="3"/>
        <v/>
      </c>
      <c r="AI182" s="93" t="str">
        <f t="shared" si="4"/>
        <v/>
      </c>
      <c r="AJ182" s="93" t="str">
        <f t="shared" si="5"/>
        <v/>
      </c>
      <c r="AK182" s="289" t="str">
        <f t="shared" si="6"/>
        <v/>
      </c>
      <c r="AL182" s="99" t="str">
        <f t="shared" si="7"/>
        <v/>
      </c>
      <c r="AN182" s="34" t="b">
        <f t="shared" si="8"/>
        <v>0</v>
      </c>
    </row>
    <row r="183" spans="1:40" ht="15.75" customHeight="1">
      <c r="A183" s="483"/>
      <c r="B183" s="486"/>
      <c r="C183" s="483"/>
      <c r="D183" s="487"/>
      <c r="E183" s="487"/>
      <c r="F183" s="486"/>
      <c r="G183" s="486" t="str">
        <f>+IFERROR(VLOOKUP(F183,Listas!$B:$C,2,0),"")</f>
        <v/>
      </c>
      <c r="H183" s="486"/>
      <c r="I183" s="486"/>
      <c r="J183" s="486"/>
      <c r="K183" s="483"/>
      <c r="L183" s="483"/>
      <c r="M183" s="547"/>
      <c r="N183" s="483"/>
      <c r="O183" s="487"/>
      <c r="P183" s="484"/>
      <c r="Q183" s="486"/>
      <c r="R183" s="486"/>
      <c r="S183" s="486"/>
      <c r="T183" s="486"/>
      <c r="U183" s="483"/>
      <c r="V183" s="486"/>
      <c r="W183" s="483"/>
      <c r="X183" s="86" t="str">
        <f t="shared" si="0"/>
        <v/>
      </c>
      <c r="Y183" s="465"/>
      <c r="Z183" s="466"/>
      <c r="AA183" s="223" t="str">
        <f>+IF(T183="UI",'Tasas por grupos escalonada'!$C$32,IF(T183="UYU",'Tasas por grupos escalonada'!$C$31,IF(T183="USD",'Tasas por grupos escalonada'!$C$33,"")))</f>
        <v/>
      </c>
      <c r="AB183" s="486"/>
      <c r="AC183" s="486"/>
      <c r="AD183" s="486"/>
      <c r="AE183" s="486"/>
      <c r="AF183" s="90" t="str">
        <f t="shared" si="1"/>
        <v/>
      </c>
      <c r="AG183" s="91" t="str">
        <f t="shared" si="2"/>
        <v/>
      </c>
      <c r="AH183" s="92" t="str">
        <f t="shared" si="3"/>
        <v/>
      </c>
      <c r="AI183" s="93" t="str">
        <f t="shared" si="4"/>
        <v/>
      </c>
      <c r="AJ183" s="93" t="str">
        <f t="shared" si="5"/>
        <v/>
      </c>
      <c r="AK183" s="289" t="str">
        <f t="shared" si="6"/>
        <v/>
      </c>
      <c r="AL183" s="99" t="str">
        <f t="shared" si="7"/>
        <v/>
      </c>
      <c r="AN183" s="34" t="b">
        <f t="shared" si="8"/>
        <v>0</v>
      </c>
    </row>
    <row r="184" spans="1:40" ht="15.75" customHeight="1">
      <c r="A184" s="483"/>
      <c r="B184" s="486"/>
      <c r="C184" s="483"/>
      <c r="D184" s="487"/>
      <c r="E184" s="487"/>
      <c r="F184" s="486"/>
      <c r="G184" s="486" t="str">
        <f>+IFERROR(VLOOKUP(F184,Listas!$B:$C,2,0),"")</f>
        <v/>
      </c>
      <c r="H184" s="486"/>
      <c r="I184" s="486"/>
      <c r="J184" s="486"/>
      <c r="K184" s="483"/>
      <c r="L184" s="483"/>
      <c r="M184" s="547"/>
      <c r="N184" s="483"/>
      <c r="O184" s="487"/>
      <c r="P184" s="484"/>
      <c r="Q184" s="486"/>
      <c r="R184" s="486"/>
      <c r="S184" s="486"/>
      <c r="T184" s="486"/>
      <c r="U184" s="483"/>
      <c r="V184" s="486"/>
      <c r="W184" s="483"/>
      <c r="X184" s="86" t="str">
        <f t="shared" si="0"/>
        <v/>
      </c>
      <c r="Y184" s="465"/>
      <c r="Z184" s="466"/>
      <c r="AA184" s="223" t="str">
        <f>+IF(T184="UI",'Tasas por grupos escalonada'!$C$32,IF(T184="UYU",'Tasas por grupos escalonada'!$C$31,IF(T184="USD",'Tasas por grupos escalonada'!$C$33,"")))</f>
        <v/>
      </c>
      <c r="AB184" s="486"/>
      <c r="AC184" s="486"/>
      <c r="AD184" s="486"/>
      <c r="AE184" s="486"/>
      <c r="AF184" s="90" t="str">
        <f t="shared" si="1"/>
        <v/>
      </c>
      <c r="AG184" s="91" t="str">
        <f t="shared" si="2"/>
        <v/>
      </c>
      <c r="AH184" s="92" t="str">
        <f t="shared" si="3"/>
        <v/>
      </c>
      <c r="AI184" s="93" t="str">
        <f t="shared" si="4"/>
        <v/>
      </c>
      <c r="AJ184" s="93" t="str">
        <f t="shared" si="5"/>
        <v/>
      </c>
      <c r="AK184" s="289" t="str">
        <f t="shared" si="6"/>
        <v/>
      </c>
      <c r="AL184" s="99" t="str">
        <f t="shared" si="7"/>
        <v/>
      </c>
      <c r="AN184" s="34" t="b">
        <f t="shared" si="8"/>
        <v>0</v>
      </c>
    </row>
    <row r="185" spans="1:40" ht="15.75" customHeight="1">
      <c r="A185" s="483"/>
      <c r="B185" s="486"/>
      <c r="C185" s="483"/>
      <c r="D185" s="487"/>
      <c r="E185" s="487"/>
      <c r="F185" s="486"/>
      <c r="G185" s="486" t="str">
        <f>+IFERROR(VLOOKUP(F185,Listas!$B:$C,2,0),"")</f>
        <v/>
      </c>
      <c r="H185" s="486"/>
      <c r="I185" s="486"/>
      <c r="J185" s="486"/>
      <c r="K185" s="483"/>
      <c r="L185" s="483"/>
      <c r="M185" s="547"/>
      <c r="N185" s="483"/>
      <c r="O185" s="487"/>
      <c r="P185" s="484"/>
      <c r="Q185" s="486"/>
      <c r="R185" s="486"/>
      <c r="S185" s="486"/>
      <c r="T185" s="486"/>
      <c r="U185" s="483"/>
      <c r="V185" s="486"/>
      <c r="W185" s="483"/>
      <c r="X185" s="86" t="str">
        <f t="shared" si="0"/>
        <v/>
      </c>
      <c r="Y185" s="465"/>
      <c r="Z185" s="466"/>
      <c r="AA185" s="223" t="str">
        <f>+IF(T185="UI",'Tasas por grupos escalonada'!$C$32,IF(T185="UYU",'Tasas por grupos escalonada'!$C$31,IF(T185="USD",'Tasas por grupos escalonada'!$C$33,"")))</f>
        <v/>
      </c>
      <c r="AB185" s="486"/>
      <c r="AC185" s="486"/>
      <c r="AD185" s="486"/>
      <c r="AE185" s="486"/>
      <c r="AF185" s="90" t="str">
        <f t="shared" si="1"/>
        <v/>
      </c>
      <c r="AG185" s="91" t="str">
        <f t="shared" si="2"/>
        <v/>
      </c>
      <c r="AH185" s="92" t="str">
        <f t="shared" si="3"/>
        <v/>
      </c>
      <c r="AI185" s="93" t="str">
        <f t="shared" si="4"/>
        <v/>
      </c>
      <c r="AJ185" s="93" t="str">
        <f t="shared" si="5"/>
        <v/>
      </c>
      <c r="AK185" s="289" t="str">
        <f t="shared" si="6"/>
        <v/>
      </c>
      <c r="AL185" s="99" t="str">
        <f t="shared" si="7"/>
        <v/>
      </c>
      <c r="AN185" s="34" t="b">
        <f t="shared" si="8"/>
        <v>0</v>
      </c>
    </row>
    <row r="186" spans="1:40" ht="15.75" customHeight="1">
      <c r="A186" s="483"/>
      <c r="B186" s="486"/>
      <c r="C186" s="483"/>
      <c r="D186" s="487"/>
      <c r="E186" s="487"/>
      <c r="F186" s="486"/>
      <c r="G186" s="486" t="str">
        <f>+IFERROR(VLOOKUP(F186,Listas!$B:$C,2,0),"")</f>
        <v/>
      </c>
      <c r="H186" s="486"/>
      <c r="I186" s="486"/>
      <c r="J186" s="486"/>
      <c r="K186" s="483"/>
      <c r="L186" s="483"/>
      <c r="M186" s="547"/>
      <c r="N186" s="483"/>
      <c r="O186" s="487"/>
      <c r="P186" s="484"/>
      <c r="Q186" s="486"/>
      <c r="R186" s="486"/>
      <c r="S186" s="486"/>
      <c r="T186" s="486"/>
      <c r="U186" s="483"/>
      <c r="V186" s="486"/>
      <c r="W186" s="483"/>
      <c r="X186" s="86" t="str">
        <f t="shared" si="0"/>
        <v/>
      </c>
      <c r="Y186" s="465"/>
      <c r="Z186" s="466"/>
      <c r="AA186" s="223" t="str">
        <f>+IF(T186="UI",'Tasas por grupos escalonada'!$C$32,IF(T186="UYU",'Tasas por grupos escalonada'!$C$31,IF(T186="USD",'Tasas por grupos escalonada'!$C$33,"")))</f>
        <v/>
      </c>
      <c r="AB186" s="486"/>
      <c r="AC186" s="486"/>
      <c r="AD186" s="486"/>
      <c r="AE186" s="486"/>
      <c r="AF186" s="90" t="str">
        <f t="shared" si="1"/>
        <v/>
      </c>
      <c r="AG186" s="91" t="str">
        <f t="shared" si="2"/>
        <v/>
      </c>
      <c r="AH186" s="92" t="str">
        <f t="shared" si="3"/>
        <v/>
      </c>
      <c r="AI186" s="93" t="str">
        <f t="shared" si="4"/>
        <v/>
      </c>
      <c r="AJ186" s="93" t="str">
        <f t="shared" si="5"/>
        <v/>
      </c>
      <c r="AK186" s="289" t="str">
        <f t="shared" si="6"/>
        <v/>
      </c>
      <c r="AL186" s="99" t="str">
        <f t="shared" si="7"/>
        <v/>
      </c>
      <c r="AN186" s="34" t="b">
        <f t="shared" si="8"/>
        <v>0</v>
      </c>
    </row>
    <row r="187" spans="1:40" ht="15.75" customHeight="1">
      <c r="A187" s="483"/>
      <c r="B187" s="486"/>
      <c r="C187" s="483"/>
      <c r="D187" s="487"/>
      <c r="E187" s="487"/>
      <c r="F187" s="486"/>
      <c r="G187" s="486" t="str">
        <f>+IFERROR(VLOOKUP(F187,Listas!$B:$C,2,0),"")</f>
        <v/>
      </c>
      <c r="H187" s="486"/>
      <c r="I187" s="486"/>
      <c r="J187" s="486"/>
      <c r="K187" s="483"/>
      <c r="L187" s="483"/>
      <c r="M187" s="547"/>
      <c r="N187" s="483"/>
      <c r="O187" s="487"/>
      <c r="P187" s="484"/>
      <c r="Q187" s="486"/>
      <c r="R187" s="486"/>
      <c r="S187" s="486"/>
      <c r="T187" s="486"/>
      <c r="U187" s="483"/>
      <c r="V187" s="486"/>
      <c r="W187" s="483"/>
      <c r="X187" s="86" t="str">
        <f t="shared" si="0"/>
        <v/>
      </c>
      <c r="Y187" s="465"/>
      <c r="Z187" s="466"/>
      <c r="AA187" s="223" t="str">
        <f>+IF(T187="UI",'Tasas por grupos escalonada'!$C$32,IF(T187="UYU",'Tasas por grupos escalonada'!$C$31,IF(T187="USD",'Tasas por grupos escalonada'!$C$33,"")))</f>
        <v/>
      </c>
      <c r="AB187" s="486"/>
      <c r="AC187" s="486"/>
      <c r="AD187" s="486"/>
      <c r="AE187" s="486"/>
      <c r="AF187" s="90" t="str">
        <f t="shared" si="1"/>
        <v/>
      </c>
      <c r="AG187" s="91" t="str">
        <f t="shared" si="2"/>
        <v/>
      </c>
      <c r="AH187" s="92" t="str">
        <f t="shared" si="3"/>
        <v/>
      </c>
      <c r="AI187" s="93" t="str">
        <f t="shared" si="4"/>
        <v/>
      </c>
      <c r="AJ187" s="93" t="str">
        <f t="shared" si="5"/>
        <v/>
      </c>
      <c r="AK187" s="289" t="str">
        <f t="shared" si="6"/>
        <v/>
      </c>
      <c r="AL187" s="99" t="str">
        <f t="shared" si="7"/>
        <v/>
      </c>
      <c r="AN187" s="34" t="b">
        <f t="shared" si="8"/>
        <v>0</v>
      </c>
    </row>
    <row r="188" spans="1:40" ht="15.75" customHeight="1">
      <c r="A188" s="483"/>
      <c r="B188" s="486"/>
      <c r="C188" s="483"/>
      <c r="D188" s="487"/>
      <c r="E188" s="487"/>
      <c r="F188" s="486"/>
      <c r="G188" s="486" t="str">
        <f>+IFERROR(VLOOKUP(F188,Listas!$B:$C,2,0),"")</f>
        <v/>
      </c>
      <c r="H188" s="486"/>
      <c r="I188" s="486"/>
      <c r="J188" s="486"/>
      <c r="K188" s="483"/>
      <c r="L188" s="483"/>
      <c r="M188" s="547"/>
      <c r="N188" s="483"/>
      <c r="O188" s="487"/>
      <c r="P188" s="484"/>
      <c r="Q188" s="486"/>
      <c r="R188" s="486"/>
      <c r="S188" s="486"/>
      <c r="T188" s="486"/>
      <c r="U188" s="483"/>
      <c r="V188" s="486"/>
      <c r="W188" s="483"/>
      <c r="X188" s="86" t="str">
        <f t="shared" si="0"/>
        <v/>
      </c>
      <c r="Y188" s="465"/>
      <c r="Z188" s="466"/>
      <c r="AA188" s="223" t="str">
        <f>+IF(T188="UI",'Tasas por grupos escalonada'!$C$32,IF(T188="UYU",'Tasas por grupos escalonada'!$C$31,IF(T188="USD",'Tasas por grupos escalonada'!$C$33,"")))</f>
        <v/>
      </c>
      <c r="AB188" s="486"/>
      <c r="AC188" s="486"/>
      <c r="AD188" s="486"/>
      <c r="AE188" s="486"/>
      <c r="AF188" s="90" t="str">
        <f t="shared" si="1"/>
        <v/>
      </c>
      <c r="AG188" s="91" t="str">
        <f t="shared" si="2"/>
        <v/>
      </c>
      <c r="AH188" s="92" t="str">
        <f t="shared" si="3"/>
        <v/>
      </c>
      <c r="AI188" s="93" t="str">
        <f t="shared" si="4"/>
        <v/>
      </c>
      <c r="AJ188" s="93" t="str">
        <f t="shared" si="5"/>
        <v/>
      </c>
      <c r="AK188" s="289" t="str">
        <f t="shared" si="6"/>
        <v/>
      </c>
      <c r="AL188" s="99" t="str">
        <f t="shared" si="7"/>
        <v/>
      </c>
      <c r="AN188" s="34" t="b">
        <f t="shared" si="8"/>
        <v>0</v>
      </c>
    </row>
    <row r="189" spans="1:40" ht="15.75" customHeight="1">
      <c r="A189" s="483"/>
      <c r="B189" s="486"/>
      <c r="C189" s="483"/>
      <c r="D189" s="487"/>
      <c r="E189" s="487"/>
      <c r="F189" s="486"/>
      <c r="G189" s="486" t="str">
        <f>+IFERROR(VLOOKUP(F189,Listas!$B:$C,2,0),"")</f>
        <v/>
      </c>
      <c r="H189" s="486"/>
      <c r="I189" s="486"/>
      <c r="J189" s="486"/>
      <c r="K189" s="483"/>
      <c r="L189" s="483"/>
      <c r="M189" s="547"/>
      <c r="N189" s="483"/>
      <c r="O189" s="487"/>
      <c r="P189" s="484"/>
      <c r="Q189" s="486"/>
      <c r="R189" s="486"/>
      <c r="S189" s="486"/>
      <c r="T189" s="486"/>
      <c r="U189" s="483"/>
      <c r="V189" s="486"/>
      <c r="W189" s="483"/>
      <c r="X189" s="86" t="str">
        <f t="shared" si="0"/>
        <v/>
      </c>
      <c r="Y189" s="465"/>
      <c r="Z189" s="466"/>
      <c r="AA189" s="223" t="str">
        <f>+IF(T189="UI",'Tasas por grupos escalonada'!$C$32,IF(T189="UYU",'Tasas por grupos escalonada'!$C$31,IF(T189="USD",'Tasas por grupos escalonada'!$C$33,"")))</f>
        <v/>
      </c>
      <c r="AB189" s="486"/>
      <c r="AC189" s="486"/>
      <c r="AD189" s="486"/>
      <c r="AE189" s="486"/>
      <c r="AF189" s="90" t="str">
        <f t="shared" si="1"/>
        <v/>
      </c>
      <c r="AG189" s="91" t="str">
        <f t="shared" si="2"/>
        <v/>
      </c>
      <c r="AH189" s="92" t="str">
        <f t="shared" si="3"/>
        <v/>
      </c>
      <c r="AI189" s="93" t="str">
        <f t="shared" si="4"/>
        <v/>
      </c>
      <c r="AJ189" s="93" t="str">
        <f t="shared" si="5"/>
        <v/>
      </c>
      <c r="AK189" s="289" t="str">
        <f t="shared" si="6"/>
        <v/>
      </c>
      <c r="AL189" s="99" t="str">
        <f t="shared" si="7"/>
        <v/>
      </c>
      <c r="AN189" s="34" t="b">
        <f t="shared" si="8"/>
        <v>0</v>
      </c>
    </row>
    <row r="190" spans="1:40" ht="15.75" customHeight="1">
      <c r="A190" s="483"/>
      <c r="B190" s="486"/>
      <c r="C190" s="483"/>
      <c r="D190" s="487"/>
      <c r="E190" s="487"/>
      <c r="F190" s="486"/>
      <c r="G190" s="486" t="str">
        <f>+IFERROR(VLOOKUP(F190,Listas!$B:$C,2,0),"")</f>
        <v/>
      </c>
      <c r="H190" s="486"/>
      <c r="I190" s="486"/>
      <c r="J190" s="486"/>
      <c r="K190" s="483"/>
      <c r="L190" s="483"/>
      <c r="M190" s="547"/>
      <c r="N190" s="483"/>
      <c r="O190" s="487"/>
      <c r="P190" s="484"/>
      <c r="Q190" s="486"/>
      <c r="R190" s="486"/>
      <c r="S190" s="486"/>
      <c r="T190" s="486"/>
      <c r="U190" s="483"/>
      <c r="V190" s="486"/>
      <c r="W190" s="483"/>
      <c r="X190" s="86" t="str">
        <f t="shared" si="0"/>
        <v/>
      </c>
      <c r="Y190" s="465"/>
      <c r="Z190" s="466"/>
      <c r="AA190" s="223" t="str">
        <f>+IF(T190="UI",'Tasas por grupos escalonada'!$C$32,IF(T190="UYU",'Tasas por grupos escalonada'!$C$31,IF(T190="USD",'Tasas por grupos escalonada'!$C$33,"")))</f>
        <v/>
      </c>
      <c r="AB190" s="486"/>
      <c r="AC190" s="486"/>
      <c r="AD190" s="486"/>
      <c r="AE190" s="486"/>
      <c r="AF190" s="90" t="str">
        <f t="shared" si="1"/>
        <v/>
      </c>
      <c r="AG190" s="91" t="str">
        <f t="shared" si="2"/>
        <v/>
      </c>
      <c r="AH190" s="92" t="str">
        <f t="shared" si="3"/>
        <v/>
      </c>
      <c r="AI190" s="93" t="str">
        <f t="shared" si="4"/>
        <v/>
      </c>
      <c r="AJ190" s="93" t="str">
        <f t="shared" si="5"/>
        <v/>
      </c>
      <c r="AK190" s="289" t="str">
        <f t="shared" si="6"/>
        <v/>
      </c>
      <c r="AL190" s="99" t="str">
        <f t="shared" si="7"/>
        <v/>
      </c>
      <c r="AN190" s="34" t="b">
        <f t="shared" si="8"/>
        <v>0</v>
      </c>
    </row>
    <row r="191" spans="1:40" ht="15.75" customHeight="1">
      <c r="A191" s="483"/>
      <c r="B191" s="486"/>
      <c r="C191" s="483"/>
      <c r="D191" s="487"/>
      <c r="E191" s="487"/>
      <c r="F191" s="486"/>
      <c r="G191" s="486" t="str">
        <f>+IFERROR(VLOOKUP(F191,Listas!$B:$C,2,0),"")</f>
        <v/>
      </c>
      <c r="H191" s="486"/>
      <c r="I191" s="486"/>
      <c r="J191" s="486"/>
      <c r="K191" s="483"/>
      <c r="L191" s="483"/>
      <c r="M191" s="547"/>
      <c r="N191" s="483"/>
      <c r="O191" s="487"/>
      <c r="P191" s="484"/>
      <c r="Q191" s="486"/>
      <c r="R191" s="486"/>
      <c r="S191" s="486"/>
      <c r="T191" s="486"/>
      <c r="U191" s="483"/>
      <c r="V191" s="486"/>
      <c r="W191" s="483"/>
      <c r="X191" s="86" t="str">
        <f t="shared" si="0"/>
        <v/>
      </c>
      <c r="Y191" s="465"/>
      <c r="Z191" s="466"/>
      <c r="AA191" s="223" t="str">
        <f>+IF(T191="UI",'Tasas por grupos escalonada'!$C$32,IF(T191="UYU",'Tasas por grupos escalonada'!$C$31,IF(T191="USD",'Tasas por grupos escalonada'!$C$33,"")))</f>
        <v/>
      </c>
      <c r="AB191" s="486"/>
      <c r="AC191" s="486"/>
      <c r="AD191" s="486"/>
      <c r="AE191" s="486"/>
      <c r="AF191" s="90" t="str">
        <f t="shared" si="1"/>
        <v/>
      </c>
      <c r="AG191" s="91" t="str">
        <f t="shared" si="2"/>
        <v/>
      </c>
      <c r="AH191" s="92" t="str">
        <f t="shared" si="3"/>
        <v/>
      </c>
      <c r="AI191" s="93" t="str">
        <f t="shared" si="4"/>
        <v/>
      </c>
      <c r="AJ191" s="93" t="str">
        <f t="shared" si="5"/>
        <v/>
      </c>
      <c r="AK191" s="289" t="str">
        <f t="shared" si="6"/>
        <v/>
      </c>
      <c r="AL191" s="99" t="str">
        <f t="shared" si="7"/>
        <v/>
      </c>
      <c r="AN191" s="34" t="b">
        <f t="shared" si="8"/>
        <v>0</v>
      </c>
    </row>
    <row r="192" spans="1:40" ht="15.75" customHeight="1">
      <c r="A192" s="483"/>
      <c r="B192" s="486"/>
      <c r="C192" s="483"/>
      <c r="D192" s="487"/>
      <c r="E192" s="487"/>
      <c r="F192" s="486"/>
      <c r="G192" s="486" t="str">
        <f>+IFERROR(VLOOKUP(F192,Listas!$B:$C,2,0),"")</f>
        <v/>
      </c>
      <c r="H192" s="486"/>
      <c r="I192" s="486"/>
      <c r="J192" s="486"/>
      <c r="K192" s="483"/>
      <c r="L192" s="483"/>
      <c r="M192" s="547"/>
      <c r="N192" s="483"/>
      <c r="O192" s="487"/>
      <c r="P192" s="484"/>
      <c r="Q192" s="486"/>
      <c r="R192" s="486"/>
      <c r="S192" s="486"/>
      <c r="T192" s="486"/>
      <c r="U192" s="483"/>
      <c r="V192" s="486"/>
      <c r="W192" s="483"/>
      <c r="X192" s="86" t="str">
        <f t="shared" si="0"/>
        <v/>
      </c>
      <c r="Y192" s="465"/>
      <c r="Z192" s="466"/>
      <c r="AA192" s="223" t="str">
        <f>+IF(T192="UI",'Tasas por grupos escalonada'!$C$32,IF(T192="UYU",'Tasas por grupos escalonada'!$C$31,IF(T192="USD",'Tasas por grupos escalonada'!$C$33,"")))</f>
        <v/>
      </c>
      <c r="AB192" s="486"/>
      <c r="AC192" s="486"/>
      <c r="AD192" s="486"/>
      <c r="AE192" s="486"/>
      <c r="AF192" s="90" t="str">
        <f t="shared" si="1"/>
        <v/>
      </c>
      <c r="AG192" s="91" t="str">
        <f t="shared" si="2"/>
        <v/>
      </c>
      <c r="AH192" s="92" t="str">
        <f t="shared" si="3"/>
        <v/>
      </c>
      <c r="AI192" s="93" t="str">
        <f t="shared" si="4"/>
        <v/>
      </c>
      <c r="AJ192" s="93" t="str">
        <f t="shared" si="5"/>
        <v/>
      </c>
      <c r="AK192" s="289" t="str">
        <f t="shared" si="6"/>
        <v/>
      </c>
      <c r="AL192" s="99" t="str">
        <f t="shared" si="7"/>
        <v/>
      </c>
      <c r="AN192" s="34" t="b">
        <f t="shared" si="8"/>
        <v>0</v>
      </c>
    </row>
    <row r="193" spans="1:40" ht="15.75" customHeight="1">
      <c r="A193" s="483"/>
      <c r="B193" s="486"/>
      <c r="C193" s="483"/>
      <c r="D193" s="487"/>
      <c r="E193" s="487"/>
      <c r="F193" s="486"/>
      <c r="G193" s="486" t="str">
        <f>+IFERROR(VLOOKUP(F193,Listas!$B:$C,2,0),"")</f>
        <v/>
      </c>
      <c r="H193" s="486"/>
      <c r="I193" s="486"/>
      <c r="J193" s="486"/>
      <c r="K193" s="483"/>
      <c r="L193" s="483"/>
      <c r="M193" s="547"/>
      <c r="N193" s="483"/>
      <c r="O193" s="487"/>
      <c r="P193" s="484"/>
      <c r="Q193" s="486"/>
      <c r="R193" s="486"/>
      <c r="S193" s="486"/>
      <c r="T193" s="486"/>
      <c r="U193" s="483"/>
      <c r="V193" s="486"/>
      <c r="W193" s="483"/>
      <c r="X193" s="86" t="str">
        <f t="shared" si="0"/>
        <v/>
      </c>
      <c r="Y193" s="465"/>
      <c r="Z193" s="466"/>
      <c r="AA193" s="223" t="str">
        <f>+IF(T193="UI",'Tasas por grupos escalonada'!$C$32,IF(T193="UYU",'Tasas por grupos escalonada'!$C$31,IF(T193="USD",'Tasas por grupos escalonada'!$C$33,"")))</f>
        <v/>
      </c>
      <c r="AB193" s="486"/>
      <c r="AC193" s="486"/>
      <c r="AD193" s="486"/>
      <c r="AE193" s="486"/>
      <c r="AF193" s="90" t="str">
        <f t="shared" si="1"/>
        <v/>
      </c>
      <c r="AG193" s="91" t="str">
        <f t="shared" si="2"/>
        <v/>
      </c>
      <c r="AH193" s="92" t="str">
        <f t="shared" si="3"/>
        <v/>
      </c>
      <c r="AI193" s="93" t="str">
        <f t="shared" si="4"/>
        <v/>
      </c>
      <c r="AJ193" s="93" t="str">
        <f t="shared" si="5"/>
        <v/>
      </c>
      <c r="AK193" s="289" t="str">
        <f t="shared" si="6"/>
        <v/>
      </c>
      <c r="AL193" s="99" t="str">
        <f t="shared" si="7"/>
        <v/>
      </c>
      <c r="AN193" s="34" t="b">
        <f t="shared" si="8"/>
        <v>0</v>
      </c>
    </row>
    <row r="194" spans="1:40" ht="15.75" customHeight="1">
      <c r="A194" s="483"/>
      <c r="B194" s="486"/>
      <c r="C194" s="483"/>
      <c r="D194" s="487"/>
      <c r="E194" s="487"/>
      <c r="F194" s="486"/>
      <c r="G194" s="486" t="str">
        <f>+IFERROR(VLOOKUP(F194,Listas!$B:$C,2,0),"")</f>
        <v/>
      </c>
      <c r="H194" s="486"/>
      <c r="I194" s="486"/>
      <c r="J194" s="486"/>
      <c r="K194" s="483"/>
      <c r="L194" s="483"/>
      <c r="M194" s="547"/>
      <c r="N194" s="483"/>
      <c r="O194" s="487"/>
      <c r="P194" s="484"/>
      <c r="Q194" s="486"/>
      <c r="R194" s="486"/>
      <c r="S194" s="486"/>
      <c r="T194" s="486"/>
      <c r="U194" s="483"/>
      <c r="V194" s="486"/>
      <c r="W194" s="483"/>
      <c r="X194" s="86" t="str">
        <f t="shared" si="0"/>
        <v/>
      </c>
      <c r="Y194" s="465"/>
      <c r="Z194" s="466"/>
      <c r="AA194" s="223" t="str">
        <f>+IF(T194="UI",'Tasas por grupos escalonada'!$C$32,IF(T194="UYU",'Tasas por grupos escalonada'!$C$31,IF(T194="USD",'Tasas por grupos escalonada'!$C$33,"")))</f>
        <v/>
      </c>
      <c r="AB194" s="486"/>
      <c r="AC194" s="486"/>
      <c r="AD194" s="486"/>
      <c r="AE194" s="486"/>
      <c r="AF194" s="90" t="str">
        <f t="shared" si="1"/>
        <v/>
      </c>
      <c r="AG194" s="91" t="str">
        <f t="shared" si="2"/>
        <v/>
      </c>
      <c r="AH194" s="92" t="str">
        <f t="shared" si="3"/>
        <v/>
      </c>
      <c r="AI194" s="93" t="str">
        <f t="shared" si="4"/>
        <v/>
      </c>
      <c r="AJ194" s="93" t="str">
        <f t="shared" si="5"/>
        <v/>
      </c>
      <c r="AK194" s="289" t="str">
        <f t="shared" si="6"/>
        <v/>
      </c>
      <c r="AL194" s="99" t="str">
        <f t="shared" si="7"/>
        <v/>
      </c>
      <c r="AN194" s="34" t="b">
        <f t="shared" si="8"/>
        <v>0</v>
      </c>
    </row>
    <row r="195" spans="1:40" ht="15.75" customHeight="1">
      <c r="A195" s="483"/>
      <c r="B195" s="486"/>
      <c r="C195" s="483"/>
      <c r="D195" s="487"/>
      <c r="E195" s="487"/>
      <c r="F195" s="486"/>
      <c r="G195" s="486" t="str">
        <f>+IFERROR(VLOOKUP(F195,Listas!$B:$C,2,0),"")</f>
        <v/>
      </c>
      <c r="H195" s="486"/>
      <c r="I195" s="486"/>
      <c r="J195" s="486"/>
      <c r="K195" s="483"/>
      <c r="L195" s="483"/>
      <c r="M195" s="547"/>
      <c r="N195" s="483"/>
      <c r="O195" s="487"/>
      <c r="P195" s="484"/>
      <c r="Q195" s="486"/>
      <c r="R195" s="486"/>
      <c r="S195" s="486"/>
      <c r="T195" s="486"/>
      <c r="U195" s="483"/>
      <c r="V195" s="486"/>
      <c r="W195" s="483"/>
      <c r="X195" s="86" t="str">
        <f t="shared" si="0"/>
        <v/>
      </c>
      <c r="Y195" s="465"/>
      <c r="Z195" s="466"/>
      <c r="AA195" s="223" t="str">
        <f>+IF(T195="UI",'Tasas por grupos escalonada'!$C$32,IF(T195="UYU",'Tasas por grupos escalonada'!$C$31,IF(T195="USD",'Tasas por grupos escalonada'!$C$33,"")))</f>
        <v/>
      </c>
      <c r="AB195" s="486"/>
      <c r="AC195" s="486"/>
      <c r="AD195" s="486"/>
      <c r="AE195" s="486"/>
      <c r="AF195" s="90" t="str">
        <f t="shared" si="1"/>
        <v/>
      </c>
      <c r="AG195" s="91" t="str">
        <f t="shared" si="2"/>
        <v/>
      </c>
      <c r="AH195" s="92" t="str">
        <f t="shared" si="3"/>
        <v/>
      </c>
      <c r="AI195" s="93" t="str">
        <f t="shared" si="4"/>
        <v/>
      </c>
      <c r="AJ195" s="93" t="str">
        <f t="shared" si="5"/>
        <v/>
      </c>
      <c r="AK195" s="289" t="str">
        <f t="shared" si="6"/>
        <v/>
      </c>
      <c r="AL195" s="99" t="str">
        <f t="shared" si="7"/>
        <v/>
      </c>
      <c r="AN195" s="34" t="b">
        <f t="shared" si="8"/>
        <v>0</v>
      </c>
    </row>
    <row r="196" spans="1:40" ht="15.75" customHeight="1">
      <c r="A196" s="483"/>
      <c r="B196" s="486"/>
      <c r="C196" s="483"/>
      <c r="D196" s="487"/>
      <c r="E196" s="487"/>
      <c r="F196" s="486"/>
      <c r="G196" s="486" t="str">
        <f>+IFERROR(VLOOKUP(F196,Listas!$B:$C,2,0),"")</f>
        <v/>
      </c>
      <c r="H196" s="486"/>
      <c r="I196" s="486"/>
      <c r="J196" s="486"/>
      <c r="K196" s="483"/>
      <c r="L196" s="483"/>
      <c r="M196" s="547"/>
      <c r="N196" s="483"/>
      <c r="O196" s="487"/>
      <c r="P196" s="484"/>
      <c r="Q196" s="486"/>
      <c r="R196" s="486"/>
      <c r="S196" s="486"/>
      <c r="T196" s="486"/>
      <c r="U196" s="483"/>
      <c r="V196" s="486"/>
      <c r="W196" s="483"/>
      <c r="X196" s="86" t="str">
        <f t="shared" si="0"/>
        <v/>
      </c>
      <c r="Y196" s="465"/>
      <c r="Z196" s="466"/>
      <c r="AA196" s="223" t="str">
        <f>+IF(T196="UI",'Tasas por grupos escalonada'!$C$32,IF(T196="UYU",'Tasas por grupos escalonada'!$C$31,IF(T196="USD",'Tasas por grupos escalonada'!$C$33,"")))</f>
        <v/>
      </c>
      <c r="AB196" s="486"/>
      <c r="AC196" s="486"/>
      <c r="AD196" s="486"/>
      <c r="AE196" s="486"/>
      <c r="AF196" s="90" t="str">
        <f t="shared" si="1"/>
        <v/>
      </c>
      <c r="AG196" s="91" t="str">
        <f t="shared" si="2"/>
        <v/>
      </c>
      <c r="AH196" s="92" t="str">
        <f t="shared" si="3"/>
        <v/>
      </c>
      <c r="AI196" s="93" t="str">
        <f t="shared" si="4"/>
        <v/>
      </c>
      <c r="AJ196" s="93" t="str">
        <f t="shared" si="5"/>
        <v/>
      </c>
      <c r="AK196" s="289" t="str">
        <f t="shared" si="6"/>
        <v/>
      </c>
      <c r="AL196" s="99" t="str">
        <f t="shared" si="7"/>
        <v/>
      </c>
      <c r="AN196" s="34" t="b">
        <f t="shared" si="8"/>
        <v>0</v>
      </c>
    </row>
    <row r="197" spans="1:40" ht="15.75" customHeight="1">
      <c r="A197" s="483"/>
      <c r="B197" s="486"/>
      <c r="C197" s="483"/>
      <c r="D197" s="487"/>
      <c r="E197" s="487"/>
      <c r="F197" s="486"/>
      <c r="G197" s="486" t="str">
        <f>+IFERROR(VLOOKUP(F197,Listas!$B:$C,2,0),"")</f>
        <v/>
      </c>
      <c r="H197" s="486"/>
      <c r="I197" s="486"/>
      <c r="J197" s="486"/>
      <c r="K197" s="483"/>
      <c r="L197" s="483"/>
      <c r="M197" s="547"/>
      <c r="N197" s="483"/>
      <c r="O197" s="487"/>
      <c r="P197" s="484"/>
      <c r="Q197" s="486"/>
      <c r="R197" s="486"/>
      <c r="S197" s="486"/>
      <c r="T197" s="486"/>
      <c r="U197" s="483"/>
      <c r="V197" s="486"/>
      <c r="W197" s="483"/>
      <c r="X197" s="86" t="str">
        <f t="shared" si="0"/>
        <v/>
      </c>
      <c r="Y197" s="465"/>
      <c r="Z197" s="466"/>
      <c r="AA197" s="223" t="str">
        <f>+IF(T197="UI",'Tasas por grupos escalonada'!$C$32,IF(T197="UYU",'Tasas por grupos escalonada'!$C$31,IF(T197="USD",'Tasas por grupos escalonada'!$C$33,"")))</f>
        <v/>
      </c>
      <c r="AB197" s="486"/>
      <c r="AC197" s="486"/>
      <c r="AD197" s="486"/>
      <c r="AE197" s="486"/>
      <c r="AF197" s="90" t="str">
        <f t="shared" si="1"/>
        <v/>
      </c>
      <c r="AG197" s="91" t="str">
        <f t="shared" si="2"/>
        <v/>
      </c>
      <c r="AH197" s="92" t="str">
        <f t="shared" si="3"/>
        <v/>
      </c>
      <c r="AI197" s="93" t="str">
        <f t="shared" si="4"/>
        <v/>
      </c>
      <c r="AJ197" s="93" t="str">
        <f t="shared" si="5"/>
        <v/>
      </c>
      <c r="AK197" s="289" t="str">
        <f t="shared" si="6"/>
        <v/>
      </c>
      <c r="AL197" s="99" t="str">
        <f t="shared" si="7"/>
        <v/>
      </c>
      <c r="AN197" s="34" t="b">
        <f t="shared" si="8"/>
        <v>0</v>
      </c>
    </row>
    <row r="198" spans="1:40" ht="15.75" customHeight="1">
      <c r="A198" s="483"/>
      <c r="B198" s="486"/>
      <c r="C198" s="483"/>
      <c r="D198" s="487"/>
      <c r="E198" s="487"/>
      <c r="F198" s="486"/>
      <c r="G198" s="486" t="str">
        <f>+IFERROR(VLOOKUP(F198,Listas!$B:$C,2,0),"")</f>
        <v/>
      </c>
      <c r="H198" s="486"/>
      <c r="I198" s="486"/>
      <c r="J198" s="486"/>
      <c r="K198" s="483"/>
      <c r="L198" s="483"/>
      <c r="M198" s="547"/>
      <c r="N198" s="483"/>
      <c r="O198" s="487"/>
      <c r="P198" s="484"/>
      <c r="Q198" s="486"/>
      <c r="R198" s="486"/>
      <c r="S198" s="486"/>
      <c r="T198" s="486"/>
      <c r="U198" s="483"/>
      <c r="V198" s="486"/>
      <c r="W198" s="483"/>
      <c r="X198" s="86" t="str">
        <f t="shared" si="0"/>
        <v/>
      </c>
      <c r="Y198" s="465"/>
      <c r="Z198" s="466"/>
      <c r="AA198" s="223" t="str">
        <f>+IF(T198="UI",'Tasas por grupos escalonada'!$C$32,IF(T198="UYU",'Tasas por grupos escalonada'!$C$31,IF(T198="USD",'Tasas por grupos escalonada'!$C$33,"")))</f>
        <v/>
      </c>
      <c r="AB198" s="486"/>
      <c r="AC198" s="486"/>
      <c r="AD198" s="486"/>
      <c r="AE198" s="486"/>
      <c r="AF198" s="90" t="str">
        <f t="shared" si="1"/>
        <v/>
      </c>
      <c r="AG198" s="91" t="str">
        <f t="shared" si="2"/>
        <v/>
      </c>
      <c r="AH198" s="92" t="str">
        <f t="shared" si="3"/>
        <v/>
      </c>
      <c r="AI198" s="93" t="str">
        <f t="shared" si="4"/>
        <v/>
      </c>
      <c r="AJ198" s="93" t="str">
        <f t="shared" si="5"/>
        <v/>
      </c>
      <c r="AK198" s="289" t="str">
        <f t="shared" si="6"/>
        <v/>
      </c>
      <c r="AL198" s="99" t="str">
        <f t="shared" si="7"/>
        <v/>
      </c>
      <c r="AN198" s="34" t="b">
        <f t="shared" si="8"/>
        <v>0</v>
      </c>
    </row>
    <row r="199" spans="1:40" ht="15.75" customHeight="1">
      <c r="A199" s="483"/>
      <c r="B199" s="486"/>
      <c r="C199" s="483"/>
      <c r="D199" s="487"/>
      <c r="E199" s="487"/>
      <c r="F199" s="486"/>
      <c r="G199" s="486" t="str">
        <f>+IFERROR(VLOOKUP(F199,Listas!$B:$C,2,0),"")</f>
        <v/>
      </c>
      <c r="H199" s="486"/>
      <c r="I199" s="486"/>
      <c r="J199" s="486"/>
      <c r="K199" s="483"/>
      <c r="L199" s="483"/>
      <c r="M199" s="547"/>
      <c r="N199" s="483"/>
      <c r="O199" s="487"/>
      <c r="P199" s="484"/>
      <c r="Q199" s="486"/>
      <c r="R199" s="486"/>
      <c r="S199" s="486"/>
      <c r="T199" s="486"/>
      <c r="U199" s="483"/>
      <c r="V199" s="486"/>
      <c r="W199" s="483"/>
      <c r="X199" s="86" t="str">
        <f t="shared" si="0"/>
        <v/>
      </c>
      <c r="Y199" s="465"/>
      <c r="Z199" s="466"/>
      <c r="AA199" s="223" t="str">
        <f>+IF(T199="UI",'Tasas por grupos escalonada'!$C$32,IF(T199="UYU",'Tasas por grupos escalonada'!$C$31,IF(T199="USD",'Tasas por grupos escalonada'!$C$33,"")))</f>
        <v/>
      </c>
      <c r="AB199" s="486"/>
      <c r="AC199" s="486"/>
      <c r="AD199" s="486"/>
      <c r="AE199" s="486"/>
      <c r="AF199" s="90" t="str">
        <f t="shared" si="1"/>
        <v/>
      </c>
      <c r="AG199" s="91" t="str">
        <f t="shared" si="2"/>
        <v/>
      </c>
      <c r="AH199" s="92" t="str">
        <f t="shared" si="3"/>
        <v/>
      </c>
      <c r="AI199" s="93" t="str">
        <f t="shared" si="4"/>
        <v/>
      </c>
      <c r="AJ199" s="93" t="str">
        <f t="shared" si="5"/>
        <v/>
      </c>
      <c r="AK199" s="289" t="str">
        <f t="shared" si="6"/>
        <v/>
      </c>
      <c r="AL199" s="99" t="str">
        <f t="shared" si="7"/>
        <v/>
      </c>
      <c r="AN199" s="34" t="b">
        <f t="shared" si="8"/>
        <v>0</v>
      </c>
    </row>
    <row r="200" spans="1:40" ht="15.75" customHeight="1">
      <c r="A200" s="483"/>
      <c r="B200" s="486"/>
      <c r="C200" s="483"/>
      <c r="D200" s="487"/>
      <c r="E200" s="487"/>
      <c r="F200" s="486"/>
      <c r="G200" s="486" t="str">
        <f>+IFERROR(VLOOKUP(F200,Listas!$B:$C,2,0),"")</f>
        <v/>
      </c>
      <c r="H200" s="486"/>
      <c r="I200" s="486"/>
      <c r="J200" s="486"/>
      <c r="K200" s="483"/>
      <c r="L200" s="483"/>
      <c r="M200" s="547"/>
      <c r="N200" s="483"/>
      <c r="O200" s="487"/>
      <c r="P200" s="484"/>
      <c r="Q200" s="486"/>
      <c r="R200" s="486"/>
      <c r="S200" s="486"/>
      <c r="T200" s="486"/>
      <c r="U200" s="483"/>
      <c r="V200" s="486"/>
      <c r="W200" s="483"/>
      <c r="X200" s="86" t="str">
        <f t="shared" si="0"/>
        <v/>
      </c>
      <c r="Y200" s="465"/>
      <c r="Z200" s="466"/>
      <c r="AA200" s="223" t="str">
        <f>+IF(T200="UI",'Tasas por grupos escalonada'!$C$32,IF(T200="UYU",'Tasas por grupos escalonada'!$C$31,IF(T200="USD",'Tasas por grupos escalonada'!$C$33,"")))</f>
        <v/>
      </c>
      <c r="AB200" s="486"/>
      <c r="AC200" s="486"/>
      <c r="AD200" s="486"/>
      <c r="AE200" s="486"/>
      <c r="AF200" s="90" t="str">
        <f t="shared" si="1"/>
        <v/>
      </c>
      <c r="AG200" s="91" t="str">
        <f t="shared" si="2"/>
        <v/>
      </c>
      <c r="AH200" s="92" t="str">
        <f t="shared" si="3"/>
        <v/>
      </c>
      <c r="AI200" s="93" t="str">
        <f t="shared" si="4"/>
        <v/>
      </c>
      <c r="AJ200" s="93" t="str">
        <f t="shared" si="5"/>
        <v/>
      </c>
      <c r="AK200" s="289" t="str">
        <f t="shared" si="6"/>
        <v/>
      </c>
      <c r="AL200" s="99" t="str">
        <f t="shared" si="7"/>
        <v/>
      </c>
      <c r="AN200" s="34" t="b">
        <f t="shared" si="8"/>
        <v>0</v>
      </c>
    </row>
    <row r="201" spans="1:40" ht="14.25" customHeight="1">
      <c r="A201" s="483"/>
      <c r="B201" s="486"/>
      <c r="C201" s="483"/>
      <c r="D201" s="487"/>
      <c r="E201" s="487"/>
      <c r="F201" s="486"/>
      <c r="G201" s="486" t="str">
        <f>+IFERROR(VLOOKUP(F201,Listas!$B:$C,2,0),"")</f>
        <v/>
      </c>
      <c r="H201" s="486"/>
      <c r="I201" s="486"/>
      <c r="J201" s="486"/>
      <c r="K201" s="483"/>
      <c r="L201" s="483"/>
      <c r="M201" s="547"/>
      <c r="N201" s="483"/>
      <c r="O201" s="487"/>
      <c r="P201" s="484"/>
      <c r="Q201" s="486"/>
      <c r="R201" s="486"/>
      <c r="S201" s="486"/>
      <c r="T201" s="486"/>
      <c r="U201" s="483"/>
      <c r="V201" s="486"/>
      <c r="W201" s="483"/>
      <c r="X201" s="86" t="str">
        <f t="shared" si="0"/>
        <v/>
      </c>
      <c r="Y201" s="465"/>
      <c r="Z201" s="466"/>
      <c r="AA201" s="223" t="str">
        <f>+IF(T201="UI",'Tasas por grupos escalonada'!$C$32,IF(T201="UYU",'Tasas por grupos escalonada'!$C$31,IF(T201="USD",'Tasas por grupos escalonada'!$C$33,"")))</f>
        <v/>
      </c>
      <c r="AB201" s="486"/>
      <c r="AC201" s="486"/>
      <c r="AD201" s="486"/>
      <c r="AE201" s="486"/>
      <c r="AF201" s="90" t="str">
        <f t="shared" si="1"/>
        <v/>
      </c>
      <c r="AG201" s="91" t="str">
        <f t="shared" si="2"/>
        <v/>
      </c>
      <c r="AH201" s="92" t="str">
        <f t="shared" si="3"/>
        <v/>
      </c>
      <c r="AI201" s="93" t="str">
        <f t="shared" si="4"/>
        <v/>
      </c>
      <c r="AJ201" s="93" t="str">
        <f t="shared" si="5"/>
        <v/>
      </c>
      <c r="AK201" s="289" t="str">
        <f t="shared" si="6"/>
        <v/>
      </c>
      <c r="AL201" s="99" t="str">
        <f t="shared" si="7"/>
        <v/>
      </c>
      <c r="AN201" s="34" t="b">
        <f t="shared" si="8"/>
        <v>0</v>
      </c>
    </row>
    <row r="202" spans="1:40" ht="14.25" customHeight="1">
      <c r="A202" s="483"/>
      <c r="B202" s="486"/>
      <c r="C202" s="483"/>
      <c r="D202" s="487"/>
      <c r="E202" s="487"/>
      <c r="F202" s="486"/>
      <c r="G202" s="486" t="str">
        <f>+IFERROR(VLOOKUP(F202,Listas!$B:$C,2,0),"")</f>
        <v/>
      </c>
      <c r="H202" s="486"/>
      <c r="I202" s="486"/>
      <c r="J202" s="486"/>
      <c r="K202" s="483"/>
      <c r="L202" s="483"/>
      <c r="M202" s="547"/>
      <c r="N202" s="483"/>
      <c r="O202" s="487"/>
      <c r="P202" s="484"/>
      <c r="Q202" s="486"/>
      <c r="R202" s="486"/>
      <c r="S202" s="486"/>
      <c r="T202" s="486"/>
      <c r="U202" s="483"/>
      <c r="V202" s="486"/>
      <c r="W202" s="483"/>
      <c r="X202" s="86" t="str">
        <f t="shared" si="0"/>
        <v/>
      </c>
      <c r="Y202" s="465"/>
      <c r="Z202" s="466"/>
      <c r="AA202" s="223" t="str">
        <f>+IF(T202="UI",'Tasas por grupos escalonada'!$C$32,IF(T202="UYU",'Tasas por grupos escalonada'!$C$31,IF(T202="USD",'Tasas por grupos escalonada'!$C$33,"")))</f>
        <v/>
      </c>
      <c r="AB202" s="486"/>
      <c r="AC202" s="486"/>
      <c r="AD202" s="486"/>
      <c r="AE202" s="486"/>
      <c r="AF202" s="90" t="str">
        <f t="shared" si="1"/>
        <v/>
      </c>
      <c r="AG202" s="91" t="str">
        <f t="shared" si="2"/>
        <v/>
      </c>
      <c r="AH202" s="92" t="str">
        <f t="shared" si="3"/>
        <v/>
      </c>
      <c r="AI202" s="93" t="str">
        <f t="shared" si="4"/>
        <v/>
      </c>
      <c r="AJ202" s="93" t="str">
        <f t="shared" si="5"/>
        <v/>
      </c>
      <c r="AK202" s="289" t="str">
        <f t="shared" si="6"/>
        <v/>
      </c>
      <c r="AL202" s="99" t="str">
        <f t="shared" si="7"/>
        <v/>
      </c>
      <c r="AN202" s="34" t="b">
        <f t="shared" si="8"/>
        <v>0</v>
      </c>
    </row>
    <row r="203" spans="1:40" ht="14.25" customHeight="1">
      <c r="A203" s="483"/>
      <c r="B203" s="486"/>
      <c r="C203" s="483"/>
      <c r="D203" s="487"/>
      <c r="E203" s="487"/>
      <c r="F203" s="486"/>
      <c r="G203" s="486" t="str">
        <f>+IFERROR(VLOOKUP(F203,Listas!$B:$C,2,0),"")</f>
        <v/>
      </c>
      <c r="H203" s="486"/>
      <c r="I203" s="486"/>
      <c r="J203" s="486"/>
      <c r="K203" s="483"/>
      <c r="L203" s="483"/>
      <c r="M203" s="547"/>
      <c r="N203" s="483"/>
      <c r="O203" s="487"/>
      <c r="P203" s="484"/>
      <c r="Q203" s="486"/>
      <c r="R203" s="486"/>
      <c r="S203" s="486"/>
      <c r="T203" s="486"/>
      <c r="U203" s="483"/>
      <c r="V203" s="486"/>
      <c r="W203" s="483"/>
      <c r="X203" s="86" t="str">
        <f t="shared" si="0"/>
        <v/>
      </c>
      <c r="Y203" s="465"/>
      <c r="Z203" s="466"/>
      <c r="AA203" s="223" t="str">
        <f>+IF(T203="UI",'Tasas por grupos escalonada'!$C$32,IF(T203="UYU",'Tasas por grupos escalonada'!$C$31,IF(T203="USD",'Tasas por grupos escalonada'!$C$33,"")))</f>
        <v/>
      </c>
      <c r="AB203" s="486"/>
      <c r="AC203" s="486"/>
      <c r="AD203" s="486"/>
      <c r="AE203" s="486"/>
      <c r="AF203" s="90" t="str">
        <f t="shared" si="1"/>
        <v/>
      </c>
      <c r="AG203" s="91" t="str">
        <f t="shared" si="2"/>
        <v/>
      </c>
      <c r="AH203" s="92" t="str">
        <f t="shared" si="3"/>
        <v/>
      </c>
      <c r="AI203" s="93" t="str">
        <f t="shared" si="4"/>
        <v/>
      </c>
      <c r="AJ203" s="93" t="str">
        <f t="shared" si="5"/>
        <v/>
      </c>
      <c r="AK203" s="289" t="str">
        <f t="shared" si="6"/>
        <v/>
      </c>
      <c r="AL203" s="99" t="str">
        <f t="shared" si="7"/>
        <v/>
      </c>
      <c r="AN203" s="34" t="b">
        <f t="shared" si="8"/>
        <v>0</v>
      </c>
    </row>
    <row r="204" spans="1:40" ht="14.25" customHeight="1">
      <c r="A204" s="483"/>
      <c r="B204" s="486"/>
      <c r="C204" s="483"/>
      <c r="D204" s="487"/>
      <c r="E204" s="487"/>
      <c r="F204" s="486"/>
      <c r="G204" s="486" t="str">
        <f>+IFERROR(VLOOKUP(F204,Listas!$B:$C,2,0),"")</f>
        <v/>
      </c>
      <c r="H204" s="486"/>
      <c r="I204" s="486"/>
      <c r="J204" s="486"/>
      <c r="K204" s="483"/>
      <c r="L204" s="483"/>
      <c r="M204" s="547"/>
      <c r="N204" s="483"/>
      <c r="O204" s="487"/>
      <c r="P204" s="484"/>
      <c r="Q204" s="486"/>
      <c r="R204" s="486"/>
      <c r="S204" s="486"/>
      <c r="T204" s="486"/>
      <c r="U204" s="483"/>
      <c r="V204" s="486"/>
      <c r="W204" s="483"/>
      <c r="X204" s="86" t="str">
        <f t="shared" si="0"/>
        <v/>
      </c>
      <c r="Y204" s="465"/>
      <c r="Z204" s="466"/>
      <c r="AA204" s="223" t="str">
        <f>+IF(T204="UI",'Tasas por grupos escalonada'!$C$32,IF(T204="UYU",'Tasas por grupos escalonada'!$C$31,IF(T204="USD",'Tasas por grupos escalonada'!$C$33,"")))</f>
        <v/>
      </c>
      <c r="AB204" s="486"/>
      <c r="AC204" s="486"/>
      <c r="AD204" s="486"/>
      <c r="AE204" s="486"/>
      <c r="AF204" s="90" t="str">
        <f t="shared" si="1"/>
        <v/>
      </c>
      <c r="AG204" s="91" t="str">
        <f t="shared" si="2"/>
        <v/>
      </c>
      <c r="AH204" s="92" t="str">
        <f t="shared" si="3"/>
        <v/>
      </c>
      <c r="AI204" s="93" t="str">
        <f t="shared" si="4"/>
        <v/>
      </c>
      <c r="AJ204" s="93" t="str">
        <f t="shared" si="5"/>
        <v/>
      </c>
      <c r="AK204" s="289" t="str">
        <f t="shared" si="6"/>
        <v/>
      </c>
      <c r="AL204" s="99" t="str">
        <f t="shared" si="7"/>
        <v/>
      </c>
      <c r="AN204" s="34" t="b">
        <f t="shared" si="8"/>
        <v>0</v>
      </c>
    </row>
    <row r="205" spans="1:40" ht="14.25" customHeight="1">
      <c r="A205" s="483"/>
      <c r="B205" s="486"/>
      <c r="C205" s="483"/>
      <c r="D205" s="487"/>
      <c r="E205" s="487"/>
      <c r="F205" s="486"/>
      <c r="G205" s="486" t="str">
        <f>+IFERROR(VLOOKUP(F205,Listas!$B:$C,2,0),"")</f>
        <v/>
      </c>
      <c r="H205" s="486"/>
      <c r="I205" s="486"/>
      <c r="J205" s="486"/>
      <c r="K205" s="483"/>
      <c r="L205" s="483"/>
      <c r="M205" s="547"/>
      <c r="N205" s="483"/>
      <c r="O205" s="487"/>
      <c r="P205" s="484"/>
      <c r="Q205" s="486"/>
      <c r="R205" s="486"/>
      <c r="S205" s="486"/>
      <c r="T205" s="486"/>
      <c r="U205" s="483"/>
      <c r="V205" s="486"/>
      <c r="W205" s="483"/>
      <c r="X205" s="86" t="str">
        <f t="shared" si="0"/>
        <v/>
      </c>
      <c r="Y205" s="465"/>
      <c r="Z205" s="466"/>
      <c r="AA205" s="223" t="str">
        <f>+IF(T205="UI",'Tasas por grupos escalonada'!$C$32,IF(T205="UYU",'Tasas por grupos escalonada'!$C$31,IF(T205="USD",'Tasas por grupos escalonada'!$C$33,"")))</f>
        <v/>
      </c>
      <c r="AB205" s="486"/>
      <c r="AC205" s="486"/>
      <c r="AD205" s="486"/>
      <c r="AE205" s="486"/>
      <c r="AF205" s="90" t="str">
        <f t="shared" si="1"/>
        <v/>
      </c>
      <c r="AG205" s="91" t="str">
        <f t="shared" si="2"/>
        <v/>
      </c>
      <c r="AH205" s="92" t="str">
        <f t="shared" si="3"/>
        <v/>
      </c>
      <c r="AI205" s="93" t="str">
        <f t="shared" si="4"/>
        <v/>
      </c>
      <c r="AJ205" s="93" t="str">
        <f t="shared" si="5"/>
        <v/>
      </c>
      <c r="AK205" s="289" t="str">
        <f t="shared" si="6"/>
        <v/>
      </c>
      <c r="AL205" s="99" t="str">
        <f t="shared" si="7"/>
        <v/>
      </c>
      <c r="AN205" s="34" t="b">
        <f t="shared" si="8"/>
        <v>0</v>
      </c>
    </row>
    <row r="206" spans="1:40" ht="14.25" customHeight="1">
      <c r="A206" s="483"/>
      <c r="B206" s="486"/>
      <c r="C206" s="483"/>
      <c r="D206" s="487"/>
      <c r="E206" s="487"/>
      <c r="F206" s="486"/>
      <c r="G206" s="486" t="str">
        <f>+IFERROR(VLOOKUP(F206,Listas!$B:$C,2,0),"")</f>
        <v/>
      </c>
      <c r="H206" s="486"/>
      <c r="I206" s="486"/>
      <c r="J206" s="486"/>
      <c r="K206" s="483"/>
      <c r="L206" s="483"/>
      <c r="M206" s="547"/>
      <c r="N206" s="483"/>
      <c r="O206" s="487"/>
      <c r="P206" s="484"/>
      <c r="Q206" s="486"/>
      <c r="R206" s="486"/>
      <c r="S206" s="486"/>
      <c r="T206" s="486"/>
      <c r="U206" s="483"/>
      <c r="V206" s="486"/>
      <c r="W206" s="483"/>
      <c r="X206" s="86" t="str">
        <f t="shared" si="0"/>
        <v/>
      </c>
      <c r="Y206" s="465"/>
      <c r="Z206" s="466"/>
      <c r="AA206" s="223" t="str">
        <f>+IF(T206="UI",'Tasas por grupos escalonada'!$C$32,IF(T206="UYU",'Tasas por grupos escalonada'!$C$31,IF(T206="USD",'Tasas por grupos escalonada'!$C$33,"")))</f>
        <v/>
      </c>
      <c r="AB206" s="486"/>
      <c r="AC206" s="486"/>
      <c r="AD206" s="486"/>
      <c r="AE206" s="486"/>
      <c r="AF206" s="90" t="str">
        <f t="shared" si="1"/>
        <v/>
      </c>
      <c r="AG206" s="91" t="str">
        <f t="shared" si="2"/>
        <v/>
      </c>
      <c r="AH206" s="92" t="str">
        <f t="shared" si="3"/>
        <v/>
      </c>
      <c r="AI206" s="93" t="str">
        <f t="shared" si="4"/>
        <v/>
      </c>
      <c r="AJ206" s="93" t="str">
        <f t="shared" si="5"/>
        <v/>
      </c>
      <c r="AK206" s="289" t="str">
        <f t="shared" si="6"/>
        <v/>
      </c>
      <c r="AL206" s="99" t="str">
        <f t="shared" si="7"/>
        <v/>
      </c>
      <c r="AN206" s="34" t="b">
        <f t="shared" si="8"/>
        <v>0</v>
      </c>
    </row>
    <row r="207" spans="1:40" ht="14.25" customHeight="1">
      <c r="A207" s="483"/>
      <c r="B207" s="486"/>
      <c r="C207" s="483"/>
      <c r="D207" s="487"/>
      <c r="E207" s="487"/>
      <c r="F207" s="486"/>
      <c r="G207" s="486" t="str">
        <f>+IFERROR(VLOOKUP(F207,Listas!$B:$C,2,0),"")</f>
        <v/>
      </c>
      <c r="H207" s="486"/>
      <c r="I207" s="486"/>
      <c r="J207" s="486"/>
      <c r="K207" s="483"/>
      <c r="L207" s="483"/>
      <c r="M207" s="547"/>
      <c r="N207" s="483"/>
      <c r="O207" s="487"/>
      <c r="P207" s="484"/>
      <c r="Q207" s="486"/>
      <c r="R207" s="486"/>
      <c r="S207" s="486"/>
      <c r="T207" s="486"/>
      <c r="U207" s="483"/>
      <c r="V207" s="486"/>
      <c r="W207" s="483"/>
      <c r="X207" s="86" t="str">
        <f t="shared" si="0"/>
        <v/>
      </c>
      <c r="Y207" s="465"/>
      <c r="Z207" s="466"/>
      <c r="AA207" s="223" t="str">
        <f>+IF(T207="UI",'Tasas por grupos escalonada'!$C$32,IF(T207="UYU",'Tasas por grupos escalonada'!$C$31,IF(T207="USD",'Tasas por grupos escalonada'!$C$33,"")))</f>
        <v/>
      </c>
      <c r="AB207" s="486"/>
      <c r="AC207" s="486"/>
      <c r="AD207" s="486"/>
      <c r="AE207" s="486"/>
      <c r="AF207" s="90" t="str">
        <f t="shared" si="1"/>
        <v/>
      </c>
      <c r="AG207" s="91" t="str">
        <f t="shared" si="2"/>
        <v/>
      </c>
      <c r="AH207" s="92" t="str">
        <f t="shared" si="3"/>
        <v/>
      </c>
      <c r="AI207" s="93" t="str">
        <f t="shared" si="4"/>
        <v/>
      </c>
      <c r="AJ207" s="93" t="str">
        <f t="shared" si="5"/>
        <v/>
      </c>
      <c r="AK207" s="289" t="str">
        <f t="shared" si="6"/>
        <v/>
      </c>
      <c r="AL207" s="99" t="str">
        <f t="shared" si="7"/>
        <v/>
      </c>
      <c r="AN207" s="34" t="b">
        <f t="shared" si="8"/>
        <v>0</v>
      </c>
    </row>
    <row r="208" spans="1:40" ht="14.25" customHeight="1">
      <c r="A208" s="483"/>
      <c r="B208" s="486"/>
      <c r="C208" s="483"/>
      <c r="D208" s="487"/>
      <c r="E208" s="487"/>
      <c r="F208" s="486"/>
      <c r="G208" s="486" t="str">
        <f>+IFERROR(VLOOKUP(F208,Listas!$B:$C,2,0),"")</f>
        <v/>
      </c>
      <c r="H208" s="486"/>
      <c r="I208" s="486"/>
      <c r="J208" s="486"/>
      <c r="K208" s="483"/>
      <c r="L208" s="483"/>
      <c r="M208" s="547"/>
      <c r="N208" s="483"/>
      <c r="O208" s="487"/>
      <c r="P208" s="484"/>
      <c r="Q208" s="486"/>
      <c r="R208" s="486"/>
      <c r="S208" s="486"/>
      <c r="T208" s="486"/>
      <c r="U208" s="483"/>
      <c r="V208" s="486"/>
      <c r="W208" s="483"/>
      <c r="X208" s="86" t="str">
        <f t="shared" si="0"/>
        <v/>
      </c>
      <c r="Y208" s="465"/>
      <c r="Z208" s="466"/>
      <c r="AA208" s="223" t="str">
        <f>+IF(T208="UI",'Tasas por grupos escalonada'!$C$32,IF(T208="UYU",'Tasas por grupos escalonada'!$C$31,IF(T208="USD",'Tasas por grupos escalonada'!$C$33,"")))</f>
        <v/>
      </c>
      <c r="AB208" s="486"/>
      <c r="AC208" s="486"/>
      <c r="AD208" s="486"/>
      <c r="AE208" s="486"/>
      <c r="AF208" s="90" t="str">
        <f t="shared" si="1"/>
        <v/>
      </c>
      <c r="AG208" s="91" t="str">
        <f t="shared" si="2"/>
        <v/>
      </c>
      <c r="AH208" s="92" t="str">
        <f t="shared" si="3"/>
        <v/>
      </c>
      <c r="AI208" s="93" t="str">
        <f t="shared" si="4"/>
        <v/>
      </c>
      <c r="AJ208" s="93" t="str">
        <f t="shared" si="5"/>
        <v/>
      </c>
      <c r="AK208" s="289" t="str">
        <f t="shared" si="6"/>
        <v/>
      </c>
      <c r="AL208" s="99" t="str">
        <f t="shared" si="7"/>
        <v/>
      </c>
      <c r="AN208" s="34" t="b">
        <f t="shared" si="8"/>
        <v>0</v>
      </c>
    </row>
    <row r="209" spans="1:40" ht="14.25" customHeight="1">
      <c r="A209" s="483"/>
      <c r="B209" s="486"/>
      <c r="C209" s="483"/>
      <c r="D209" s="487"/>
      <c r="E209" s="487"/>
      <c r="F209" s="486"/>
      <c r="G209" s="486" t="str">
        <f>+IFERROR(VLOOKUP(F209,Listas!$B:$C,2,0),"")</f>
        <v/>
      </c>
      <c r="H209" s="486"/>
      <c r="I209" s="486"/>
      <c r="J209" s="486"/>
      <c r="K209" s="483"/>
      <c r="L209" s="483"/>
      <c r="M209" s="547"/>
      <c r="N209" s="483"/>
      <c r="O209" s="487"/>
      <c r="P209" s="484"/>
      <c r="Q209" s="486"/>
      <c r="R209" s="486"/>
      <c r="S209" s="486"/>
      <c r="T209" s="486"/>
      <c r="U209" s="483"/>
      <c r="V209" s="486"/>
      <c r="W209" s="483"/>
      <c r="X209" s="86" t="str">
        <f t="shared" si="0"/>
        <v/>
      </c>
      <c r="Y209" s="465"/>
      <c r="Z209" s="466"/>
      <c r="AA209" s="223" t="str">
        <f>+IF(T209="UI",'Tasas por grupos escalonada'!$C$32,IF(T209="UYU",'Tasas por grupos escalonada'!$C$31,IF(T209="USD",'Tasas por grupos escalonada'!$C$33,"")))</f>
        <v/>
      </c>
      <c r="AB209" s="486"/>
      <c r="AC209" s="486"/>
      <c r="AD209" s="486"/>
      <c r="AE209" s="486"/>
      <c r="AF209" s="90" t="str">
        <f t="shared" si="1"/>
        <v/>
      </c>
      <c r="AG209" s="91" t="str">
        <f t="shared" si="2"/>
        <v/>
      </c>
      <c r="AH209" s="92" t="str">
        <f t="shared" si="3"/>
        <v/>
      </c>
      <c r="AI209" s="93" t="str">
        <f t="shared" si="4"/>
        <v/>
      </c>
      <c r="AJ209" s="93" t="str">
        <f t="shared" si="5"/>
        <v/>
      </c>
      <c r="AK209" s="289" t="str">
        <f t="shared" si="6"/>
        <v/>
      </c>
      <c r="AL209" s="99" t="str">
        <f t="shared" si="7"/>
        <v/>
      </c>
      <c r="AN209" s="34" t="b">
        <f t="shared" si="8"/>
        <v>0</v>
      </c>
    </row>
    <row r="210" spans="1:40" ht="14.25" customHeight="1">
      <c r="A210" s="483"/>
      <c r="B210" s="486"/>
      <c r="C210" s="483"/>
      <c r="D210" s="487"/>
      <c r="E210" s="487"/>
      <c r="F210" s="486"/>
      <c r="G210" s="486" t="str">
        <f>+IFERROR(VLOOKUP(F210,Listas!$B:$C,2,0),"")</f>
        <v/>
      </c>
      <c r="H210" s="486"/>
      <c r="I210" s="486"/>
      <c r="J210" s="486"/>
      <c r="K210" s="483"/>
      <c r="L210" s="483"/>
      <c r="M210" s="547"/>
      <c r="N210" s="483"/>
      <c r="O210" s="487"/>
      <c r="P210" s="484"/>
      <c r="Q210" s="486"/>
      <c r="R210" s="486"/>
      <c r="S210" s="486"/>
      <c r="T210" s="486"/>
      <c r="U210" s="483"/>
      <c r="V210" s="486"/>
      <c r="W210" s="483"/>
      <c r="X210" s="86" t="str">
        <f t="shared" si="0"/>
        <v/>
      </c>
      <c r="Y210" s="465"/>
      <c r="Z210" s="466"/>
      <c r="AA210" s="223" t="str">
        <f>+IF(T210="UI",'Tasas por grupos escalonada'!$C$32,IF(T210="UYU",'Tasas por grupos escalonada'!$C$31,IF(T210="USD",'Tasas por grupos escalonada'!$C$33,"")))</f>
        <v/>
      </c>
      <c r="AB210" s="486"/>
      <c r="AC210" s="486"/>
      <c r="AD210" s="486"/>
      <c r="AE210" s="486"/>
      <c r="AF210" s="90" t="str">
        <f t="shared" si="1"/>
        <v/>
      </c>
      <c r="AG210" s="91" t="str">
        <f t="shared" si="2"/>
        <v/>
      </c>
      <c r="AH210" s="92" t="str">
        <f t="shared" si="3"/>
        <v/>
      </c>
      <c r="AI210" s="93" t="str">
        <f t="shared" si="4"/>
        <v/>
      </c>
      <c r="AJ210" s="93" t="str">
        <f t="shared" si="5"/>
        <v/>
      </c>
      <c r="AK210" s="289" t="str">
        <f t="shared" si="6"/>
        <v/>
      </c>
      <c r="AL210" s="99" t="str">
        <f t="shared" si="7"/>
        <v/>
      </c>
      <c r="AN210" s="34" t="b">
        <f t="shared" si="8"/>
        <v>0</v>
      </c>
    </row>
    <row r="211" spans="1:40" ht="15" customHeight="1">
      <c r="A211" s="467"/>
      <c r="B211" s="454"/>
      <c r="C211" s="454"/>
      <c r="D211" s="488"/>
      <c r="E211" s="488"/>
      <c r="F211" s="454"/>
      <c r="G211" s="454"/>
      <c r="H211" s="454"/>
      <c r="I211" s="454"/>
      <c r="J211" s="454"/>
      <c r="K211" s="454"/>
      <c r="L211" s="454"/>
      <c r="M211" s="454"/>
      <c r="N211" s="454"/>
      <c r="O211" s="454"/>
      <c r="P211" s="454"/>
      <c r="Q211" s="454"/>
      <c r="R211" s="454"/>
      <c r="S211" s="454"/>
      <c r="T211" s="454"/>
      <c r="U211" s="467"/>
      <c r="V211" s="454"/>
      <c r="W211" s="467"/>
      <c r="Y211" s="459"/>
      <c r="Z211" s="454"/>
      <c r="AA211" s="224"/>
      <c r="AB211" s="454"/>
      <c r="AC211" s="454"/>
      <c r="AD211" s="454"/>
      <c r="AE211" s="454"/>
      <c r="AK211" s="290"/>
      <c r="AL211" s="102"/>
      <c r="AN211" s="34"/>
    </row>
    <row r="212" spans="1:40" ht="15" customHeight="1">
      <c r="A212" s="467"/>
      <c r="B212" s="454"/>
      <c r="C212" s="454"/>
      <c r="D212" s="488"/>
      <c r="E212" s="488"/>
      <c r="F212" s="454"/>
      <c r="G212" s="454"/>
      <c r="H212" s="454"/>
      <c r="I212" s="454"/>
      <c r="J212" s="454"/>
      <c r="K212" s="454"/>
      <c r="L212" s="454"/>
      <c r="M212" s="454"/>
      <c r="N212" s="454"/>
      <c r="O212" s="454"/>
      <c r="P212" s="454"/>
      <c r="Q212" s="454"/>
      <c r="R212" s="454"/>
      <c r="S212" s="454"/>
      <c r="T212" s="454"/>
      <c r="U212" s="467"/>
      <c r="V212" s="454"/>
      <c r="W212" s="454"/>
      <c r="Y212" s="459"/>
      <c r="Z212" s="454"/>
      <c r="AA212" s="224"/>
      <c r="AB212" s="454"/>
      <c r="AC212" s="454"/>
      <c r="AD212" s="454"/>
      <c r="AE212" s="454"/>
      <c r="AK212" s="290"/>
      <c r="AN212" s="34"/>
    </row>
    <row r="213" spans="1:40" ht="15" customHeight="1">
      <c r="A213" s="467"/>
      <c r="B213" s="454"/>
      <c r="C213" s="454"/>
      <c r="D213" s="454"/>
      <c r="E213" s="454"/>
      <c r="F213" s="454"/>
      <c r="G213" s="454"/>
      <c r="H213" s="454"/>
      <c r="I213" s="454"/>
      <c r="J213" s="454"/>
      <c r="K213" s="454"/>
      <c r="L213" s="454"/>
      <c r="M213" s="454"/>
      <c r="N213" s="454"/>
      <c r="O213" s="454"/>
      <c r="P213" s="454"/>
      <c r="Q213" s="454"/>
      <c r="R213" s="454"/>
      <c r="S213" s="454"/>
      <c r="T213" s="454"/>
      <c r="U213" s="467"/>
      <c r="V213" s="454"/>
      <c r="W213" s="454"/>
      <c r="Y213" s="459"/>
      <c r="Z213" s="454"/>
      <c r="AA213" s="224"/>
      <c r="AB213" s="454"/>
      <c r="AC213" s="454"/>
      <c r="AD213" s="454"/>
      <c r="AE213" s="454"/>
      <c r="AK213" s="290"/>
      <c r="AN213" s="34"/>
    </row>
    <row r="214" spans="1:40" ht="15" customHeight="1">
      <c r="A214" s="467"/>
      <c r="B214" s="454"/>
      <c r="C214" s="454"/>
      <c r="D214" s="454"/>
      <c r="E214" s="454"/>
      <c r="F214" s="454"/>
      <c r="G214" s="454"/>
      <c r="H214" s="454"/>
      <c r="I214" s="454"/>
      <c r="J214" s="454"/>
      <c r="K214" s="454"/>
      <c r="L214" s="454"/>
      <c r="M214" s="454"/>
      <c r="N214" s="454"/>
      <c r="O214" s="454"/>
      <c r="P214" s="454"/>
      <c r="Q214" s="454"/>
      <c r="R214" s="454"/>
      <c r="S214" s="454"/>
      <c r="T214" s="454"/>
      <c r="U214" s="467"/>
      <c r="V214" s="454"/>
      <c r="W214" s="454"/>
      <c r="Y214" s="459"/>
      <c r="Z214" s="454"/>
      <c r="AA214" s="224"/>
      <c r="AB214" s="454"/>
      <c r="AC214" s="454"/>
      <c r="AD214" s="454"/>
      <c r="AE214" s="454"/>
      <c r="AK214" s="290"/>
      <c r="AN214" s="34"/>
    </row>
    <row r="215" spans="1:40" ht="15" customHeight="1">
      <c r="A215" s="467"/>
      <c r="B215" s="454"/>
      <c r="C215" s="454"/>
      <c r="D215" s="454"/>
      <c r="E215" s="454"/>
      <c r="F215" s="454"/>
      <c r="G215" s="454"/>
      <c r="H215" s="454"/>
      <c r="I215" s="454"/>
      <c r="J215" s="454"/>
      <c r="K215" s="454"/>
      <c r="L215" s="454"/>
      <c r="M215" s="454"/>
      <c r="N215" s="454"/>
      <c r="O215" s="454"/>
      <c r="P215" s="454"/>
      <c r="Q215" s="454"/>
      <c r="R215" s="454"/>
      <c r="S215" s="454"/>
      <c r="T215" s="454"/>
      <c r="U215" s="467"/>
      <c r="V215" s="454"/>
      <c r="W215" s="454"/>
      <c r="Y215" s="459"/>
      <c r="Z215" s="454"/>
      <c r="AA215" s="224"/>
      <c r="AB215" s="454"/>
      <c r="AC215" s="454"/>
      <c r="AD215" s="454"/>
      <c r="AE215" s="454"/>
      <c r="AK215" s="290"/>
      <c r="AN215" s="34"/>
    </row>
    <row r="216" spans="1:40" ht="15" customHeight="1">
      <c r="A216" s="467"/>
      <c r="B216" s="454"/>
      <c r="C216" s="454"/>
      <c r="D216" s="454"/>
      <c r="E216" s="454"/>
      <c r="F216" s="454"/>
      <c r="G216" s="454"/>
      <c r="H216" s="454"/>
      <c r="I216" s="454"/>
      <c r="J216" s="454"/>
      <c r="K216" s="454"/>
      <c r="L216" s="454"/>
      <c r="M216" s="454"/>
      <c r="N216" s="454"/>
      <c r="O216" s="454"/>
      <c r="P216" s="454"/>
      <c r="Q216" s="454"/>
      <c r="R216" s="454"/>
      <c r="S216" s="454"/>
      <c r="T216" s="454"/>
      <c r="U216" s="467"/>
      <c r="V216" s="454"/>
      <c r="W216" s="454"/>
      <c r="Y216" s="459"/>
      <c r="Z216" s="454"/>
      <c r="AA216" s="224"/>
      <c r="AB216" s="454"/>
      <c r="AC216" s="454"/>
      <c r="AD216" s="454"/>
      <c r="AE216" s="454"/>
      <c r="AK216" s="290"/>
      <c r="AN216" s="34"/>
    </row>
    <row r="217" spans="1:40" ht="15" customHeight="1">
      <c r="A217" s="467"/>
      <c r="B217" s="454"/>
      <c r="C217" s="454"/>
      <c r="D217" s="454"/>
      <c r="E217" s="454"/>
      <c r="F217" s="454"/>
      <c r="G217" s="454"/>
      <c r="H217" s="454"/>
      <c r="I217" s="454"/>
      <c r="J217" s="454"/>
      <c r="K217" s="454"/>
      <c r="L217" s="454"/>
      <c r="M217" s="454"/>
      <c r="N217" s="454"/>
      <c r="O217" s="454"/>
      <c r="P217" s="454"/>
      <c r="Q217" s="454"/>
      <c r="R217" s="454"/>
      <c r="S217" s="454"/>
      <c r="T217" s="454"/>
      <c r="U217" s="467"/>
      <c r="V217" s="454"/>
      <c r="W217" s="454"/>
      <c r="Y217" s="459"/>
      <c r="Z217" s="454"/>
      <c r="AA217" s="224"/>
      <c r="AB217" s="454"/>
      <c r="AC217" s="454"/>
      <c r="AD217" s="454"/>
      <c r="AE217" s="454"/>
      <c r="AK217" s="290"/>
      <c r="AN217" s="34"/>
    </row>
    <row r="218" spans="1:40" ht="15" customHeight="1">
      <c r="A218" s="467"/>
      <c r="B218" s="454"/>
      <c r="C218" s="454"/>
      <c r="D218" s="454"/>
      <c r="E218" s="454"/>
      <c r="F218" s="454"/>
      <c r="G218" s="454"/>
      <c r="H218" s="454"/>
      <c r="I218" s="454"/>
      <c r="J218" s="454"/>
      <c r="K218" s="454"/>
      <c r="L218" s="454"/>
      <c r="M218" s="454"/>
      <c r="N218" s="454"/>
      <c r="O218" s="454"/>
      <c r="P218" s="454"/>
      <c r="Q218" s="454"/>
      <c r="R218" s="454"/>
      <c r="S218" s="454"/>
      <c r="T218" s="454"/>
      <c r="U218" s="467"/>
      <c r="V218" s="454"/>
      <c r="W218" s="454"/>
      <c r="Y218" s="459"/>
      <c r="Z218" s="454"/>
      <c r="AA218" s="224"/>
      <c r="AB218" s="454"/>
      <c r="AC218" s="454"/>
      <c r="AD218" s="454"/>
      <c r="AE218" s="454"/>
      <c r="AK218" s="290"/>
      <c r="AN218" s="34"/>
    </row>
    <row r="219" spans="1:40" ht="15" customHeight="1">
      <c r="A219" s="467"/>
      <c r="B219" s="454"/>
      <c r="C219" s="454"/>
      <c r="D219" s="454"/>
      <c r="E219" s="454"/>
      <c r="F219" s="454"/>
      <c r="G219" s="454"/>
      <c r="H219" s="454"/>
      <c r="I219" s="454"/>
      <c r="J219" s="454"/>
      <c r="K219" s="454"/>
      <c r="L219" s="454"/>
      <c r="M219" s="454"/>
      <c r="N219" s="454"/>
      <c r="O219" s="454"/>
      <c r="P219" s="454"/>
      <c r="Q219" s="454"/>
      <c r="R219" s="454"/>
      <c r="S219" s="454"/>
      <c r="T219" s="454"/>
      <c r="U219" s="467"/>
      <c r="V219" s="454"/>
      <c r="W219" s="454"/>
      <c r="Y219" s="459"/>
      <c r="Z219" s="454"/>
      <c r="AA219" s="224"/>
      <c r="AB219" s="454"/>
      <c r="AC219" s="454"/>
      <c r="AD219" s="454"/>
      <c r="AE219" s="454"/>
      <c r="AK219" s="290"/>
      <c r="AN219" s="34"/>
    </row>
    <row r="220" spans="1:40" ht="15" customHeight="1">
      <c r="A220" s="467"/>
      <c r="B220" s="454"/>
      <c r="C220" s="454"/>
      <c r="D220" s="454"/>
      <c r="E220" s="454"/>
      <c r="F220" s="454"/>
      <c r="G220" s="454"/>
      <c r="H220" s="454"/>
      <c r="I220" s="454"/>
      <c r="J220" s="454"/>
      <c r="K220" s="454"/>
      <c r="L220" s="454"/>
      <c r="M220" s="454"/>
      <c r="N220" s="454"/>
      <c r="O220" s="454"/>
      <c r="P220" s="454"/>
      <c r="Q220" s="454"/>
      <c r="R220" s="454"/>
      <c r="S220" s="454"/>
      <c r="T220" s="454"/>
      <c r="U220" s="467"/>
      <c r="V220" s="454"/>
      <c r="W220" s="454"/>
      <c r="Y220" s="459"/>
      <c r="Z220" s="454"/>
      <c r="AA220" s="224"/>
      <c r="AB220" s="454"/>
      <c r="AC220" s="454"/>
      <c r="AD220" s="454"/>
      <c r="AE220" s="454"/>
      <c r="AK220" s="290"/>
      <c r="AN220" s="34"/>
    </row>
    <row r="221" spans="1:40" ht="15" customHeight="1">
      <c r="A221" s="467"/>
      <c r="B221" s="454"/>
      <c r="C221" s="454"/>
      <c r="D221" s="454"/>
      <c r="E221" s="454"/>
      <c r="F221" s="454"/>
      <c r="G221" s="454"/>
      <c r="H221" s="454"/>
      <c r="I221" s="454"/>
      <c r="J221" s="454"/>
      <c r="K221" s="454"/>
      <c r="L221" s="454"/>
      <c r="M221" s="454"/>
      <c r="N221" s="454"/>
      <c r="O221" s="454"/>
      <c r="P221" s="454"/>
      <c r="Q221" s="454"/>
      <c r="R221" s="454"/>
      <c r="S221" s="454"/>
      <c r="T221" s="454"/>
      <c r="U221" s="467"/>
      <c r="V221" s="454"/>
      <c r="W221" s="454"/>
      <c r="Y221" s="459"/>
      <c r="Z221" s="454"/>
      <c r="AA221" s="224"/>
      <c r="AB221" s="454"/>
      <c r="AC221" s="454"/>
      <c r="AD221" s="454"/>
      <c r="AE221" s="454"/>
      <c r="AK221" s="290"/>
      <c r="AN221" s="34"/>
    </row>
    <row r="222" spans="1:40" ht="15" customHeight="1">
      <c r="A222" s="467"/>
      <c r="B222" s="454"/>
      <c r="C222" s="454"/>
      <c r="D222" s="454"/>
      <c r="E222" s="454"/>
      <c r="F222" s="454"/>
      <c r="G222" s="454"/>
      <c r="H222" s="454"/>
      <c r="I222" s="454"/>
      <c r="J222" s="454"/>
      <c r="K222" s="454"/>
      <c r="L222" s="454"/>
      <c r="M222" s="454"/>
      <c r="N222" s="454"/>
      <c r="O222" s="454"/>
      <c r="P222" s="454"/>
      <c r="Q222" s="454"/>
      <c r="R222" s="454"/>
      <c r="S222" s="454"/>
      <c r="T222" s="454"/>
      <c r="U222" s="467"/>
      <c r="V222" s="454"/>
      <c r="W222" s="454"/>
      <c r="Y222" s="459"/>
      <c r="Z222" s="454"/>
      <c r="AA222" s="224"/>
      <c r="AB222" s="454"/>
      <c r="AC222" s="454"/>
      <c r="AD222" s="454"/>
      <c r="AE222" s="454"/>
      <c r="AK222" s="290"/>
      <c r="AN222" s="34"/>
    </row>
    <row r="223" spans="1:40" ht="15" customHeight="1">
      <c r="A223" s="467"/>
      <c r="B223" s="454"/>
      <c r="C223" s="454"/>
      <c r="D223" s="454"/>
      <c r="E223" s="454"/>
      <c r="F223" s="454"/>
      <c r="G223" s="454"/>
      <c r="H223" s="454"/>
      <c r="I223" s="454"/>
      <c r="J223" s="454"/>
      <c r="K223" s="454"/>
      <c r="L223" s="454"/>
      <c r="M223" s="454"/>
      <c r="N223" s="454"/>
      <c r="O223" s="454"/>
      <c r="P223" s="454"/>
      <c r="Q223" s="454"/>
      <c r="R223" s="454"/>
      <c r="S223" s="454"/>
      <c r="T223" s="454"/>
      <c r="U223" s="467"/>
      <c r="V223" s="454"/>
      <c r="W223" s="454"/>
      <c r="Y223" s="459"/>
      <c r="Z223" s="454"/>
      <c r="AA223" s="224"/>
      <c r="AB223" s="454"/>
      <c r="AC223" s="454"/>
      <c r="AD223" s="454"/>
      <c r="AE223" s="454"/>
      <c r="AK223" s="290"/>
      <c r="AN223" s="34"/>
    </row>
    <row r="224" spans="1:40" ht="15" customHeight="1">
      <c r="A224" s="467"/>
      <c r="B224" s="454"/>
      <c r="C224" s="454"/>
      <c r="D224" s="454"/>
      <c r="E224" s="454"/>
      <c r="F224" s="454"/>
      <c r="G224" s="454"/>
      <c r="H224" s="454"/>
      <c r="I224" s="454"/>
      <c r="J224" s="454"/>
      <c r="K224" s="454"/>
      <c r="L224" s="454"/>
      <c r="M224" s="454"/>
      <c r="N224" s="454"/>
      <c r="O224" s="454"/>
      <c r="P224" s="454"/>
      <c r="Q224" s="454"/>
      <c r="R224" s="454"/>
      <c r="S224" s="454"/>
      <c r="T224" s="454"/>
      <c r="U224" s="467"/>
      <c r="V224" s="454"/>
      <c r="W224" s="454"/>
      <c r="Y224" s="459"/>
      <c r="Z224" s="454"/>
      <c r="AA224" s="224"/>
      <c r="AB224" s="454"/>
      <c r="AC224" s="454"/>
      <c r="AD224" s="454"/>
      <c r="AE224" s="454"/>
      <c r="AK224" s="290"/>
      <c r="AN224" s="34"/>
    </row>
    <row r="225" spans="1:40" ht="15" customHeight="1">
      <c r="A225" s="467"/>
      <c r="B225" s="454"/>
      <c r="C225" s="454"/>
      <c r="D225" s="454"/>
      <c r="E225" s="454"/>
      <c r="F225" s="454"/>
      <c r="G225" s="454"/>
      <c r="H225" s="454"/>
      <c r="I225" s="454"/>
      <c r="J225" s="454"/>
      <c r="K225" s="454"/>
      <c r="L225" s="454"/>
      <c r="M225" s="454"/>
      <c r="N225" s="454"/>
      <c r="O225" s="454"/>
      <c r="P225" s="454"/>
      <c r="Q225" s="454"/>
      <c r="R225" s="454"/>
      <c r="S225" s="454"/>
      <c r="T225" s="454"/>
      <c r="U225" s="467"/>
      <c r="V225" s="454"/>
      <c r="W225" s="454"/>
      <c r="Y225" s="459"/>
      <c r="Z225" s="454"/>
      <c r="AA225" s="224"/>
      <c r="AB225" s="454"/>
      <c r="AC225" s="454"/>
      <c r="AD225" s="454"/>
      <c r="AE225" s="454"/>
      <c r="AK225" s="290"/>
      <c r="AN225" s="34"/>
    </row>
    <row r="226" spans="1:40" ht="15" customHeight="1">
      <c r="A226" s="467"/>
      <c r="B226" s="454"/>
      <c r="C226" s="454"/>
      <c r="D226" s="454"/>
      <c r="E226" s="454"/>
      <c r="F226" s="454"/>
      <c r="G226" s="454"/>
      <c r="H226" s="454"/>
      <c r="I226" s="454"/>
      <c r="J226" s="454"/>
      <c r="K226" s="454"/>
      <c r="L226" s="454"/>
      <c r="M226" s="454"/>
      <c r="N226" s="454"/>
      <c r="O226" s="454"/>
      <c r="P226" s="454"/>
      <c r="Q226" s="454"/>
      <c r="R226" s="454"/>
      <c r="S226" s="454"/>
      <c r="T226" s="454"/>
      <c r="U226" s="467"/>
      <c r="V226" s="454"/>
      <c r="W226" s="454"/>
      <c r="Y226" s="459"/>
      <c r="Z226" s="454"/>
      <c r="AA226" s="224"/>
      <c r="AB226" s="454"/>
      <c r="AC226" s="454"/>
      <c r="AD226" s="454"/>
      <c r="AE226" s="454"/>
      <c r="AK226" s="290"/>
      <c r="AN226" s="34"/>
    </row>
    <row r="227" spans="1:40" ht="15" customHeight="1">
      <c r="A227" s="467"/>
      <c r="B227" s="454"/>
      <c r="C227" s="454"/>
      <c r="D227" s="454"/>
      <c r="E227" s="454"/>
      <c r="F227" s="454"/>
      <c r="G227" s="454"/>
      <c r="H227" s="454"/>
      <c r="I227" s="454"/>
      <c r="J227" s="454"/>
      <c r="K227" s="454"/>
      <c r="L227" s="454"/>
      <c r="M227" s="454"/>
      <c r="N227" s="454"/>
      <c r="O227" s="454"/>
      <c r="P227" s="454"/>
      <c r="Q227" s="454"/>
      <c r="R227" s="454"/>
      <c r="S227" s="454"/>
      <c r="T227" s="454"/>
      <c r="U227" s="467"/>
      <c r="V227" s="454"/>
      <c r="W227" s="454"/>
      <c r="Y227" s="459"/>
      <c r="Z227" s="454"/>
      <c r="AA227" s="224"/>
      <c r="AB227" s="454"/>
      <c r="AC227" s="454"/>
      <c r="AD227" s="454"/>
      <c r="AE227" s="454"/>
      <c r="AK227" s="290"/>
      <c r="AN227" s="34"/>
    </row>
    <row r="228" spans="1:40" ht="15" customHeight="1">
      <c r="A228" s="467"/>
      <c r="B228" s="454"/>
      <c r="C228" s="454"/>
      <c r="D228" s="454"/>
      <c r="E228" s="454"/>
      <c r="F228" s="454"/>
      <c r="G228" s="454"/>
      <c r="H228" s="454"/>
      <c r="I228" s="454"/>
      <c r="J228" s="454"/>
      <c r="K228" s="454"/>
      <c r="L228" s="454"/>
      <c r="M228" s="454"/>
      <c r="N228" s="454"/>
      <c r="O228" s="454"/>
      <c r="P228" s="454"/>
      <c r="Q228" s="454"/>
      <c r="R228" s="454"/>
      <c r="S228" s="454"/>
      <c r="T228" s="454"/>
      <c r="U228" s="467"/>
      <c r="V228" s="454"/>
      <c r="W228" s="454"/>
      <c r="Y228" s="459"/>
      <c r="Z228" s="454"/>
      <c r="AA228" s="224"/>
      <c r="AB228" s="454"/>
      <c r="AC228" s="454"/>
      <c r="AD228" s="454"/>
      <c r="AE228" s="454"/>
      <c r="AK228" s="290"/>
      <c r="AN228" s="34"/>
    </row>
    <row r="229" spans="1:40" ht="15" customHeight="1">
      <c r="A229" s="467"/>
      <c r="B229" s="454"/>
      <c r="C229" s="454"/>
      <c r="D229" s="454"/>
      <c r="E229" s="454"/>
      <c r="F229" s="454"/>
      <c r="G229" s="454"/>
      <c r="H229" s="454"/>
      <c r="I229" s="454"/>
      <c r="J229" s="454"/>
      <c r="K229" s="454"/>
      <c r="L229" s="454"/>
      <c r="M229" s="454"/>
      <c r="N229" s="454"/>
      <c r="O229" s="454"/>
      <c r="P229" s="454"/>
      <c r="Q229" s="454"/>
      <c r="R229" s="454"/>
      <c r="S229" s="454"/>
      <c r="T229" s="454"/>
      <c r="U229" s="467"/>
      <c r="V229" s="454"/>
      <c r="W229" s="454"/>
      <c r="Y229" s="459"/>
      <c r="Z229" s="454"/>
      <c r="AA229" s="224"/>
      <c r="AB229" s="454"/>
      <c r="AC229" s="454"/>
      <c r="AD229" s="454"/>
      <c r="AE229" s="454"/>
      <c r="AK229" s="290"/>
      <c r="AN229" s="34"/>
    </row>
    <row r="230" spans="1:40" ht="15.75" customHeight="1">
      <c r="A230" s="454"/>
      <c r="B230" s="454"/>
      <c r="C230" s="454"/>
      <c r="D230" s="454"/>
      <c r="E230" s="454"/>
      <c r="F230" s="454"/>
      <c r="G230" s="454"/>
      <c r="H230" s="454"/>
      <c r="I230" s="454"/>
      <c r="J230" s="454"/>
      <c r="K230" s="454"/>
      <c r="L230" s="454"/>
      <c r="M230" s="454"/>
      <c r="N230" s="454"/>
      <c r="O230" s="454"/>
      <c r="P230" s="454"/>
      <c r="Q230" s="454"/>
      <c r="R230" s="454"/>
      <c r="S230" s="454"/>
      <c r="T230" s="454"/>
      <c r="U230" s="454"/>
      <c r="V230" s="454"/>
      <c r="W230" s="454"/>
      <c r="Y230" s="459"/>
      <c r="Z230" s="454"/>
      <c r="AA230" s="224"/>
      <c r="AB230" s="454"/>
      <c r="AC230" s="454"/>
      <c r="AD230" s="454"/>
      <c r="AE230" s="454"/>
      <c r="AK230" s="290"/>
      <c r="AN230" s="34"/>
    </row>
    <row r="231" spans="1:40" ht="15.75" customHeight="1">
      <c r="A231" s="454"/>
      <c r="B231" s="454"/>
      <c r="C231" s="454"/>
      <c r="D231" s="454"/>
      <c r="E231" s="454"/>
      <c r="F231" s="454"/>
      <c r="G231" s="454"/>
      <c r="H231" s="454"/>
      <c r="I231" s="454"/>
      <c r="J231" s="454"/>
      <c r="K231" s="454"/>
      <c r="L231" s="454"/>
      <c r="M231" s="454"/>
      <c r="N231" s="454"/>
      <c r="O231" s="454"/>
      <c r="P231" s="454"/>
      <c r="Q231" s="454"/>
      <c r="R231" s="454"/>
      <c r="S231" s="454"/>
      <c r="T231" s="454"/>
      <c r="U231" s="454"/>
      <c r="V231" s="454"/>
      <c r="W231" s="454"/>
      <c r="Y231" s="459"/>
      <c r="Z231" s="454"/>
      <c r="AA231" s="224"/>
      <c r="AB231" s="454"/>
      <c r="AC231" s="454"/>
      <c r="AD231" s="454"/>
      <c r="AE231" s="454"/>
      <c r="AK231" s="290"/>
      <c r="AN231" s="34"/>
    </row>
    <row r="232" spans="1:40" ht="15.75" customHeight="1">
      <c r="A232" s="454"/>
      <c r="B232" s="454"/>
      <c r="C232" s="454"/>
      <c r="D232" s="454"/>
      <c r="E232" s="454"/>
      <c r="F232" s="454"/>
      <c r="G232" s="454"/>
      <c r="H232" s="454"/>
      <c r="I232" s="454"/>
      <c r="J232" s="454"/>
      <c r="K232" s="454"/>
      <c r="L232" s="454"/>
      <c r="M232" s="454"/>
      <c r="N232" s="454"/>
      <c r="O232" s="454"/>
      <c r="P232" s="454"/>
      <c r="Q232" s="454"/>
      <c r="R232" s="454"/>
      <c r="S232" s="454"/>
      <c r="T232" s="454"/>
      <c r="U232" s="454"/>
      <c r="V232" s="454"/>
      <c r="W232" s="454"/>
      <c r="Y232" s="459"/>
      <c r="Z232" s="454"/>
      <c r="AA232" s="224"/>
      <c r="AB232" s="454"/>
      <c r="AC232" s="454"/>
      <c r="AD232" s="454"/>
      <c r="AE232" s="454"/>
      <c r="AK232" s="290"/>
      <c r="AN232" s="34"/>
    </row>
    <row r="233" spans="1:40" ht="15.75" customHeight="1">
      <c r="A233" s="454"/>
      <c r="B233" s="454"/>
      <c r="C233" s="454"/>
      <c r="D233" s="454"/>
      <c r="E233" s="454"/>
      <c r="F233" s="454"/>
      <c r="G233" s="454"/>
      <c r="H233" s="454"/>
      <c r="I233" s="454"/>
      <c r="J233" s="454"/>
      <c r="K233" s="454"/>
      <c r="L233" s="454"/>
      <c r="M233" s="454"/>
      <c r="N233" s="454"/>
      <c r="O233" s="454"/>
      <c r="P233" s="454"/>
      <c r="Q233" s="454"/>
      <c r="R233" s="454"/>
      <c r="S233" s="454"/>
      <c r="T233" s="454"/>
      <c r="U233" s="454"/>
      <c r="V233" s="454"/>
      <c r="W233" s="454"/>
      <c r="Y233" s="459"/>
      <c r="Z233" s="454"/>
      <c r="AA233" s="224"/>
      <c r="AB233" s="454"/>
      <c r="AC233" s="454"/>
      <c r="AD233" s="454"/>
      <c r="AE233" s="454"/>
      <c r="AK233" s="290"/>
      <c r="AN233" s="34"/>
    </row>
    <row r="234" spans="1:40" ht="15.75" customHeight="1">
      <c r="A234" s="454"/>
      <c r="B234" s="454"/>
      <c r="C234" s="454"/>
      <c r="D234" s="454"/>
      <c r="E234" s="454"/>
      <c r="F234" s="454"/>
      <c r="G234" s="454"/>
      <c r="H234" s="454"/>
      <c r="I234" s="454"/>
      <c r="J234" s="454"/>
      <c r="K234" s="454"/>
      <c r="L234" s="454"/>
      <c r="M234" s="454"/>
      <c r="N234" s="454"/>
      <c r="O234" s="454"/>
      <c r="P234" s="454"/>
      <c r="Q234" s="454"/>
      <c r="R234" s="454"/>
      <c r="S234" s="454"/>
      <c r="T234" s="454"/>
      <c r="U234" s="454"/>
      <c r="V234" s="454"/>
      <c r="W234" s="454"/>
      <c r="Y234" s="459"/>
      <c r="Z234" s="454"/>
      <c r="AA234" s="224"/>
      <c r="AB234" s="454"/>
      <c r="AC234" s="454"/>
      <c r="AD234" s="454"/>
      <c r="AE234" s="454"/>
      <c r="AK234" s="290"/>
      <c r="AN234" s="34"/>
    </row>
    <row r="235" spans="1:40" ht="15.75" customHeight="1">
      <c r="A235" s="454"/>
      <c r="B235" s="454"/>
      <c r="C235" s="454"/>
      <c r="D235" s="454"/>
      <c r="E235" s="454"/>
      <c r="F235" s="454"/>
      <c r="G235" s="454"/>
      <c r="H235" s="454"/>
      <c r="I235" s="454"/>
      <c r="J235" s="454"/>
      <c r="K235" s="454"/>
      <c r="L235" s="454"/>
      <c r="M235" s="454"/>
      <c r="N235" s="454"/>
      <c r="O235" s="454"/>
      <c r="P235" s="454"/>
      <c r="Q235" s="454"/>
      <c r="R235" s="454"/>
      <c r="S235" s="454"/>
      <c r="T235" s="454"/>
      <c r="U235" s="454"/>
      <c r="V235" s="454"/>
      <c r="W235" s="454"/>
      <c r="Y235" s="459"/>
      <c r="Z235" s="454"/>
      <c r="AA235" s="224"/>
      <c r="AB235" s="454"/>
      <c r="AC235" s="454"/>
      <c r="AD235" s="454"/>
      <c r="AE235" s="454"/>
      <c r="AK235" s="290"/>
      <c r="AN235" s="34"/>
    </row>
    <row r="236" spans="1:40" ht="15.75" customHeight="1">
      <c r="A236" s="454"/>
      <c r="B236" s="454"/>
      <c r="C236" s="454"/>
      <c r="D236" s="454"/>
      <c r="E236" s="454"/>
      <c r="F236" s="454"/>
      <c r="G236" s="454"/>
      <c r="H236" s="454"/>
      <c r="I236" s="454"/>
      <c r="J236" s="454"/>
      <c r="K236" s="454"/>
      <c r="L236" s="454"/>
      <c r="M236" s="454"/>
      <c r="N236" s="454"/>
      <c r="O236" s="454"/>
      <c r="P236" s="454"/>
      <c r="Q236" s="454"/>
      <c r="R236" s="454"/>
      <c r="S236" s="454"/>
      <c r="T236" s="454"/>
      <c r="U236" s="454"/>
      <c r="V236" s="454"/>
      <c r="W236" s="454"/>
      <c r="Y236" s="459"/>
      <c r="Z236" s="454"/>
      <c r="AA236" s="224"/>
      <c r="AB236" s="454"/>
      <c r="AC236" s="454"/>
      <c r="AD236" s="454"/>
      <c r="AE236" s="454"/>
      <c r="AK236" s="290"/>
      <c r="AN236" s="34"/>
    </row>
    <row r="237" spans="1:40" ht="15.75" customHeight="1">
      <c r="A237" s="454"/>
      <c r="B237" s="454"/>
      <c r="C237" s="454"/>
      <c r="D237" s="454"/>
      <c r="E237" s="454"/>
      <c r="F237" s="454"/>
      <c r="G237" s="454"/>
      <c r="H237" s="454"/>
      <c r="I237" s="454"/>
      <c r="J237" s="454"/>
      <c r="K237" s="454"/>
      <c r="L237" s="454"/>
      <c r="M237" s="454"/>
      <c r="N237" s="454"/>
      <c r="O237" s="454"/>
      <c r="P237" s="454"/>
      <c r="Q237" s="454"/>
      <c r="R237" s="454"/>
      <c r="S237" s="454"/>
      <c r="T237" s="454"/>
      <c r="U237" s="454"/>
      <c r="V237" s="454"/>
      <c r="W237" s="454"/>
      <c r="Y237" s="459"/>
      <c r="Z237" s="454"/>
      <c r="AA237" s="224"/>
      <c r="AB237" s="454"/>
      <c r="AC237" s="454"/>
      <c r="AD237" s="454"/>
      <c r="AE237" s="454"/>
      <c r="AK237" s="290"/>
      <c r="AN237" s="34"/>
    </row>
    <row r="238" spans="1:40" ht="15.75" customHeight="1">
      <c r="A238" s="454"/>
      <c r="B238" s="454"/>
      <c r="C238" s="454"/>
      <c r="D238" s="454"/>
      <c r="E238" s="454"/>
      <c r="F238" s="454"/>
      <c r="G238" s="454"/>
      <c r="H238" s="454"/>
      <c r="I238" s="454"/>
      <c r="J238" s="454"/>
      <c r="K238" s="454"/>
      <c r="L238" s="454"/>
      <c r="M238" s="454"/>
      <c r="N238" s="454"/>
      <c r="O238" s="454"/>
      <c r="P238" s="454"/>
      <c r="Q238" s="454"/>
      <c r="R238" s="454"/>
      <c r="S238" s="454"/>
      <c r="T238" s="454"/>
      <c r="U238" s="454"/>
      <c r="V238" s="454"/>
      <c r="W238" s="454"/>
      <c r="Y238" s="459"/>
      <c r="Z238" s="454"/>
      <c r="AA238" s="224"/>
      <c r="AB238" s="454"/>
      <c r="AC238" s="454"/>
      <c r="AD238" s="454"/>
      <c r="AE238" s="454"/>
      <c r="AK238" s="290"/>
      <c r="AN238" s="34"/>
    </row>
    <row r="239" spans="1:40" ht="15.75" customHeight="1">
      <c r="A239" s="454"/>
      <c r="B239" s="454"/>
      <c r="C239" s="454"/>
      <c r="D239" s="454"/>
      <c r="E239" s="454"/>
      <c r="F239" s="454"/>
      <c r="G239" s="454"/>
      <c r="H239" s="454"/>
      <c r="I239" s="454"/>
      <c r="J239" s="454"/>
      <c r="K239" s="454"/>
      <c r="L239" s="454"/>
      <c r="M239" s="454"/>
      <c r="N239" s="454"/>
      <c r="O239" s="454"/>
      <c r="P239" s="454"/>
      <c r="Q239" s="454"/>
      <c r="R239" s="454"/>
      <c r="S239" s="454"/>
      <c r="T239" s="454"/>
      <c r="U239" s="454"/>
      <c r="V239" s="454"/>
      <c r="W239" s="454"/>
      <c r="Y239" s="459"/>
      <c r="Z239" s="454"/>
      <c r="AA239" s="224"/>
      <c r="AB239" s="454"/>
      <c r="AC239" s="454"/>
      <c r="AD239" s="454"/>
      <c r="AE239" s="454"/>
      <c r="AK239" s="290"/>
      <c r="AN239" s="34"/>
    </row>
    <row r="240" spans="1:40" ht="15.75" customHeight="1">
      <c r="A240" s="454"/>
      <c r="B240" s="454"/>
      <c r="C240" s="454"/>
      <c r="D240" s="454"/>
      <c r="E240" s="454"/>
      <c r="F240" s="454"/>
      <c r="G240" s="454"/>
      <c r="H240" s="454"/>
      <c r="I240" s="454"/>
      <c r="J240" s="454"/>
      <c r="K240" s="454"/>
      <c r="L240" s="454"/>
      <c r="M240" s="454"/>
      <c r="N240" s="454"/>
      <c r="O240" s="454"/>
      <c r="P240" s="454"/>
      <c r="Q240" s="454"/>
      <c r="R240" s="454"/>
      <c r="S240" s="454"/>
      <c r="T240" s="454"/>
      <c r="U240" s="454"/>
      <c r="V240" s="454"/>
      <c r="W240" s="454"/>
      <c r="Y240" s="459"/>
      <c r="Z240" s="454"/>
      <c r="AA240" s="224"/>
      <c r="AB240" s="454"/>
      <c r="AC240" s="454"/>
      <c r="AD240" s="454"/>
      <c r="AE240" s="454"/>
      <c r="AK240" s="290"/>
      <c r="AN240" s="34"/>
    </row>
    <row r="241" spans="1:40" ht="15.75" customHeight="1">
      <c r="A241" s="454"/>
      <c r="B241" s="454"/>
      <c r="C241" s="454"/>
      <c r="D241" s="454"/>
      <c r="E241" s="454"/>
      <c r="F241" s="454"/>
      <c r="G241" s="454"/>
      <c r="H241" s="454"/>
      <c r="I241" s="454"/>
      <c r="J241" s="454"/>
      <c r="K241" s="454"/>
      <c r="L241" s="454"/>
      <c r="M241" s="454"/>
      <c r="N241" s="454"/>
      <c r="O241" s="454"/>
      <c r="P241" s="454"/>
      <c r="Q241" s="454"/>
      <c r="R241" s="454"/>
      <c r="S241" s="454"/>
      <c r="T241" s="454"/>
      <c r="U241" s="454"/>
      <c r="V241" s="454"/>
      <c r="W241" s="454"/>
      <c r="Y241" s="459"/>
      <c r="Z241" s="454"/>
      <c r="AA241" s="224"/>
      <c r="AB241" s="454"/>
      <c r="AC241" s="454"/>
      <c r="AD241" s="454"/>
      <c r="AE241" s="454"/>
      <c r="AK241" s="290"/>
      <c r="AN241" s="34"/>
    </row>
    <row r="242" spans="1:40" ht="15.75" customHeight="1">
      <c r="A242" s="454"/>
      <c r="B242" s="454"/>
      <c r="C242" s="454"/>
      <c r="D242" s="454"/>
      <c r="E242" s="454"/>
      <c r="F242" s="454"/>
      <c r="G242" s="454"/>
      <c r="H242" s="454"/>
      <c r="I242" s="454"/>
      <c r="J242" s="454"/>
      <c r="K242" s="454"/>
      <c r="L242" s="454"/>
      <c r="M242" s="454"/>
      <c r="N242" s="454"/>
      <c r="O242" s="454"/>
      <c r="P242" s="454"/>
      <c r="Q242" s="454"/>
      <c r="R242" s="454"/>
      <c r="S242" s="454"/>
      <c r="T242" s="454"/>
      <c r="U242" s="454"/>
      <c r="V242" s="454"/>
      <c r="W242" s="454"/>
      <c r="Y242" s="459"/>
      <c r="Z242" s="454"/>
      <c r="AA242" s="224"/>
      <c r="AB242" s="454"/>
      <c r="AC242" s="454"/>
      <c r="AD242" s="454"/>
      <c r="AE242" s="454"/>
      <c r="AK242" s="290"/>
      <c r="AN242" s="34"/>
    </row>
    <row r="243" spans="1:40" ht="15.75" customHeight="1">
      <c r="A243" s="454"/>
      <c r="B243" s="454"/>
      <c r="C243" s="454"/>
      <c r="D243" s="454"/>
      <c r="E243" s="454"/>
      <c r="F243" s="454"/>
      <c r="G243" s="454"/>
      <c r="H243" s="454"/>
      <c r="I243" s="454"/>
      <c r="J243" s="454"/>
      <c r="K243" s="454"/>
      <c r="L243" s="454"/>
      <c r="M243" s="454"/>
      <c r="N243" s="454"/>
      <c r="O243" s="454"/>
      <c r="P243" s="454"/>
      <c r="Q243" s="454"/>
      <c r="R243" s="454"/>
      <c r="S243" s="454"/>
      <c r="T243" s="454"/>
      <c r="U243" s="454"/>
      <c r="V243" s="454"/>
      <c r="W243" s="454"/>
      <c r="Y243" s="459"/>
      <c r="Z243" s="454"/>
      <c r="AA243" s="224"/>
      <c r="AB243" s="454"/>
      <c r="AC243" s="454"/>
      <c r="AD243" s="454"/>
      <c r="AE243" s="454"/>
      <c r="AK243" s="290"/>
      <c r="AN243" s="34"/>
    </row>
    <row r="244" spans="1:40" ht="15.75" customHeight="1">
      <c r="A244" s="454"/>
      <c r="B244" s="454"/>
      <c r="C244" s="454"/>
      <c r="D244" s="454"/>
      <c r="E244" s="454"/>
      <c r="F244" s="454"/>
      <c r="G244" s="454"/>
      <c r="H244" s="454"/>
      <c r="I244" s="454"/>
      <c r="J244" s="454"/>
      <c r="K244" s="454"/>
      <c r="L244" s="454"/>
      <c r="M244" s="454"/>
      <c r="N244" s="454"/>
      <c r="O244" s="454"/>
      <c r="P244" s="454"/>
      <c r="Q244" s="454"/>
      <c r="R244" s="454"/>
      <c r="S244" s="454"/>
      <c r="T244" s="454"/>
      <c r="U244" s="454"/>
      <c r="V244" s="454"/>
      <c r="W244" s="454"/>
      <c r="Y244" s="459"/>
      <c r="Z244" s="454"/>
      <c r="AA244" s="224"/>
      <c r="AB244" s="454"/>
      <c r="AC244" s="454"/>
      <c r="AD244" s="454"/>
      <c r="AE244" s="454"/>
      <c r="AK244" s="290"/>
      <c r="AN244" s="34"/>
    </row>
    <row r="245" spans="1:40" ht="15.75" customHeight="1">
      <c r="A245" s="454"/>
      <c r="B245" s="454"/>
      <c r="C245" s="454"/>
      <c r="D245" s="454"/>
      <c r="E245" s="454"/>
      <c r="F245" s="454"/>
      <c r="G245" s="454"/>
      <c r="H245" s="454"/>
      <c r="I245" s="454"/>
      <c r="J245" s="454"/>
      <c r="K245" s="454"/>
      <c r="L245" s="454"/>
      <c r="M245" s="454"/>
      <c r="N245" s="454"/>
      <c r="O245" s="454"/>
      <c r="P245" s="454"/>
      <c r="Q245" s="454"/>
      <c r="R245" s="454"/>
      <c r="S245" s="454"/>
      <c r="T245" s="454"/>
      <c r="U245" s="454"/>
      <c r="V245" s="454"/>
      <c r="W245" s="454"/>
      <c r="Y245" s="459"/>
      <c r="Z245" s="454"/>
      <c r="AA245" s="224"/>
      <c r="AB245" s="454"/>
      <c r="AC245" s="454"/>
      <c r="AD245" s="454"/>
      <c r="AE245" s="454"/>
      <c r="AK245" s="290"/>
      <c r="AN245" s="34"/>
    </row>
    <row r="246" spans="1:40" ht="15.75" customHeight="1">
      <c r="A246" s="454"/>
      <c r="B246" s="454"/>
      <c r="C246" s="454"/>
      <c r="D246" s="454"/>
      <c r="E246" s="454"/>
      <c r="F246" s="454"/>
      <c r="G246" s="454"/>
      <c r="H246" s="454"/>
      <c r="I246" s="454"/>
      <c r="J246" s="454"/>
      <c r="K246" s="454"/>
      <c r="L246" s="454"/>
      <c r="M246" s="454"/>
      <c r="N246" s="454"/>
      <c r="O246" s="454"/>
      <c r="P246" s="454"/>
      <c r="Q246" s="454"/>
      <c r="R246" s="454"/>
      <c r="S246" s="454"/>
      <c r="T246" s="454"/>
      <c r="U246" s="454"/>
      <c r="V246" s="454"/>
      <c r="W246" s="454"/>
      <c r="Y246" s="459"/>
      <c r="Z246" s="454"/>
      <c r="AA246" s="224"/>
      <c r="AB246" s="454"/>
      <c r="AC246" s="454"/>
      <c r="AD246" s="454"/>
      <c r="AE246" s="454"/>
      <c r="AK246" s="290"/>
      <c r="AN246" s="34"/>
    </row>
    <row r="247" spans="1:40" ht="15.75" customHeight="1">
      <c r="A247" s="454"/>
      <c r="B247" s="454"/>
      <c r="C247" s="454"/>
      <c r="D247" s="454"/>
      <c r="E247" s="454"/>
      <c r="F247" s="454"/>
      <c r="G247" s="454"/>
      <c r="H247" s="454"/>
      <c r="I247" s="454"/>
      <c r="J247" s="454"/>
      <c r="K247" s="454"/>
      <c r="L247" s="454"/>
      <c r="M247" s="454"/>
      <c r="N247" s="454"/>
      <c r="O247" s="454"/>
      <c r="P247" s="454"/>
      <c r="Q247" s="454"/>
      <c r="R247" s="454"/>
      <c r="S247" s="454"/>
      <c r="T247" s="454"/>
      <c r="U247" s="454"/>
      <c r="V247" s="454"/>
      <c r="W247" s="454"/>
      <c r="Y247" s="459"/>
      <c r="Z247" s="454"/>
      <c r="AA247" s="224"/>
      <c r="AB247" s="454"/>
      <c r="AC247" s="454"/>
      <c r="AD247" s="454"/>
      <c r="AE247" s="454"/>
      <c r="AK247" s="290"/>
      <c r="AN247" s="34"/>
    </row>
    <row r="248" spans="1:40" ht="15.75" customHeight="1">
      <c r="A248" s="454"/>
      <c r="B248" s="454"/>
      <c r="C248" s="454"/>
      <c r="D248" s="454"/>
      <c r="E248" s="454"/>
      <c r="F248" s="454"/>
      <c r="G248" s="454"/>
      <c r="H248" s="454"/>
      <c r="I248" s="454"/>
      <c r="J248" s="454"/>
      <c r="K248" s="454"/>
      <c r="L248" s="454"/>
      <c r="M248" s="454"/>
      <c r="N248" s="454"/>
      <c r="O248" s="454"/>
      <c r="P248" s="454"/>
      <c r="Q248" s="454"/>
      <c r="R248" s="454"/>
      <c r="S248" s="454"/>
      <c r="T248" s="454"/>
      <c r="U248" s="454"/>
      <c r="V248" s="454"/>
      <c r="W248" s="454"/>
      <c r="Y248" s="459"/>
      <c r="Z248" s="454"/>
      <c r="AA248" s="224"/>
      <c r="AB248" s="454"/>
      <c r="AC248" s="454"/>
      <c r="AD248" s="454"/>
      <c r="AE248" s="454"/>
      <c r="AK248" s="290"/>
      <c r="AN248" s="34"/>
    </row>
    <row r="249" spans="1:40" ht="15.75" customHeight="1">
      <c r="A249" s="454"/>
      <c r="B249" s="454"/>
      <c r="C249" s="454"/>
      <c r="D249" s="454"/>
      <c r="E249" s="454"/>
      <c r="F249" s="454"/>
      <c r="G249" s="454"/>
      <c r="H249" s="454"/>
      <c r="I249" s="454"/>
      <c r="J249" s="454"/>
      <c r="K249" s="454"/>
      <c r="L249" s="454"/>
      <c r="M249" s="454"/>
      <c r="N249" s="454"/>
      <c r="O249" s="454"/>
      <c r="P249" s="454"/>
      <c r="Q249" s="454"/>
      <c r="R249" s="454"/>
      <c r="S249" s="454"/>
      <c r="T249" s="454"/>
      <c r="U249" s="454"/>
      <c r="V249" s="454"/>
      <c r="W249" s="454"/>
      <c r="Y249" s="459"/>
      <c r="Z249" s="454"/>
      <c r="AA249" s="224"/>
      <c r="AB249" s="454"/>
      <c r="AC249" s="454"/>
      <c r="AD249" s="454"/>
      <c r="AE249" s="454"/>
      <c r="AK249" s="290"/>
      <c r="AN249" s="34"/>
    </row>
    <row r="250" spans="1:40" ht="15.75" customHeight="1">
      <c r="A250" s="454"/>
      <c r="B250" s="454"/>
      <c r="C250" s="454"/>
      <c r="D250" s="454"/>
      <c r="E250" s="454"/>
      <c r="F250" s="454"/>
      <c r="G250" s="454"/>
      <c r="H250" s="454"/>
      <c r="I250" s="454"/>
      <c r="J250" s="454"/>
      <c r="K250" s="454"/>
      <c r="L250" s="454"/>
      <c r="M250" s="454"/>
      <c r="N250" s="454"/>
      <c r="O250" s="454"/>
      <c r="P250" s="454"/>
      <c r="Q250" s="454"/>
      <c r="R250" s="454"/>
      <c r="S250" s="454"/>
      <c r="T250" s="454"/>
      <c r="U250" s="454"/>
      <c r="V250" s="454"/>
      <c r="W250" s="454"/>
      <c r="Y250" s="459"/>
      <c r="Z250" s="454"/>
      <c r="AA250" s="224"/>
      <c r="AB250" s="454"/>
      <c r="AC250" s="454"/>
      <c r="AD250" s="454"/>
      <c r="AE250" s="454"/>
      <c r="AK250" s="290"/>
      <c r="AN250" s="34"/>
    </row>
    <row r="251" spans="1:40" ht="15.75" customHeight="1">
      <c r="A251" s="454"/>
      <c r="B251" s="454"/>
      <c r="C251" s="454"/>
      <c r="D251" s="454"/>
      <c r="E251" s="454"/>
      <c r="F251" s="454"/>
      <c r="G251" s="454"/>
      <c r="H251" s="454"/>
      <c r="I251" s="454"/>
      <c r="J251" s="454"/>
      <c r="K251" s="454"/>
      <c r="L251" s="454"/>
      <c r="M251" s="454"/>
      <c r="N251" s="454"/>
      <c r="O251" s="454"/>
      <c r="P251" s="454"/>
      <c r="Q251" s="454"/>
      <c r="R251" s="454"/>
      <c r="S251" s="454"/>
      <c r="T251" s="454"/>
      <c r="U251" s="454"/>
      <c r="V251" s="454"/>
      <c r="W251" s="454"/>
      <c r="Y251" s="459"/>
      <c r="Z251" s="454"/>
      <c r="AA251" s="224"/>
      <c r="AB251" s="454"/>
      <c r="AC251" s="454"/>
      <c r="AD251" s="454"/>
      <c r="AE251" s="454"/>
      <c r="AK251" s="290"/>
      <c r="AN251" s="34"/>
    </row>
    <row r="252" spans="1:40" ht="15.75" customHeight="1">
      <c r="A252" s="454"/>
      <c r="B252" s="454"/>
      <c r="C252" s="454"/>
      <c r="D252" s="454"/>
      <c r="E252" s="454"/>
      <c r="F252" s="454"/>
      <c r="G252" s="454"/>
      <c r="H252" s="454"/>
      <c r="I252" s="454"/>
      <c r="J252" s="454"/>
      <c r="K252" s="454"/>
      <c r="L252" s="454"/>
      <c r="M252" s="454"/>
      <c r="N252" s="454"/>
      <c r="O252" s="454"/>
      <c r="P252" s="454"/>
      <c r="Q252" s="454"/>
      <c r="R252" s="454"/>
      <c r="S252" s="454"/>
      <c r="T252" s="454"/>
      <c r="U252" s="454"/>
      <c r="V252" s="454"/>
      <c r="W252" s="454"/>
      <c r="Y252" s="459"/>
      <c r="Z252" s="454"/>
      <c r="AA252" s="224"/>
      <c r="AB252" s="454"/>
      <c r="AC252" s="454"/>
      <c r="AD252" s="454"/>
      <c r="AE252" s="454"/>
      <c r="AK252" s="290"/>
      <c r="AN252" s="34"/>
    </row>
    <row r="253" spans="1:40" ht="15.75" customHeight="1">
      <c r="A253" s="454"/>
      <c r="B253" s="454"/>
      <c r="C253" s="454"/>
      <c r="D253" s="454"/>
      <c r="E253" s="454"/>
      <c r="F253" s="454"/>
      <c r="G253" s="454"/>
      <c r="H253" s="454"/>
      <c r="I253" s="454"/>
      <c r="J253" s="454"/>
      <c r="K253" s="454"/>
      <c r="L253" s="454"/>
      <c r="M253" s="454"/>
      <c r="N253" s="454"/>
      <c r="O253" s="454"/>
      <c r="P253" s="454"/>
      <c r="Q253" s="454"/>
      <c r="R253" s="454"/>
      <c r="S253" s="454"/>
      <c r="T253" s="454"/>
      <c r="U253" s="454"/>
      <c r="V253" s="454"/>
      <c r="W253" s="454"/>
      <c r="Y253" s="459"/>
      <c r="Z253" s="454"/>
      <c r="AA253" s="224"/>
      <c r="AB253" s="454"/>
      <c r="AC253" s="454"/>
      <c r="AD253" s="454"/>
      <c r="AE253" s="454"/>
      <c r="AK253" s="290"/>
      <c r="AN253" s="34"/>
    </row>
    <row r="254" spans="1:40" ht="15.75" customHeight="1">
      <c r="A254" s="454"/>
      <c r="B254" s="454"/>
      <c r="C254" s="454"/>
      <c r="D254" s="454"/>
      <c r="E254" s="454"/>
      <c r="F254" s="454"/>
      <c r="G254" s="454"/>
      <c r="H254" s="454"/>
      <c r="I254" s="454"/>
      <c r="J254" s="454"/>
      <c r="K254" s="454"/>
      <c r="L254" s="454"/>
      <c r="M254" s="454"/>
      <c r="N254" s="454"/>
      <c r="O254" s="454"/>
      <c r="P254" s="454"/>
      <c r="Q254" s="454"/>
      <c r="R254" s="454"/>
      <c r="S254" s="454"/>
      <c r="T254" s="454"/>
      <c r="U254" s="454"/>
      <c r="V254" s="454"/>
      <c r="W254" s="454"/>
      <c r="Y254" s="459"/>
      <c r="Z254" s="454"/>
      <c r="AA254" s="224"/>
      <c r="AB254" s="454"/>
      <c r="AC254" s="454"/>
      <c r="AD254" s="454"/>
      <c r="AE254" s="454"/>
      <c r="AK254" s="290"/>
      <c r="AN254" s="34"/>
    </row>
    <row r="255" spans="1:40" ht="15.75" customHeight="1">
      <c r="A255" s="454"/>
      <c r="B255" s="454"/>
      <c r="C255" s="454"/>
      <c r="D255" s="454"/>
      <c r="E255" s="454"/>
      <c r="F255" s="454"/>
      <c r="G255" s="454"/>
      <c r="H255" s="454"/>
      <c r="I255" s="454"/>
      <c r="J255" s="454"/>
      <c r="K255" s="454"/>
      <c r="L255" s="454"/>
      <c r="M255" s="454"/>
      <c r="N255" s="454"/>
      <c r="O255" s="454"/>
      <c r="P255" s="454"/>
      <c r="Q255" s="454"/>
      <c r="R255" s="454"/>
      <c r="S255" s="454"/>
      <c r="T255" s="454"/>
      <c r="U255" s="454"/>
      <c r="V255" s="454"/>
      <c r="W255" s="454"/>
      <c r="Y255" s="459"/>
      <c r="Z255" s="454"/>
      <c r="AA255" s="224"/>
      <c r="AB255" s="454"/>
      <c r="AC255" s="454"/>
      <c r="AD255" s="454"/>
      <c r="AE255" s="454"/>
      <c r="AK255" s="290"/>
      <c r="AN255" s="34"/>
    </row>
    <row r="256" spans="1:40" ht="15.75" customHeight="1">
      <c r="A256" s="454"/>
      <c r="B256" s="454"/>
      <c r="C256" s="454"/>
      <c r="D256" s="454"/>
      <c r="E256" s="454"/>
      <c r="F256" s="454"/>
      <c r="G256" s="454"/>
      <c r="H256" s="454"/>
      <c r="I256" s="454"/>
      <c r="J256" s="454"/>
      <c r="K256" s="454"/>
      <c r="L256" s="454"/>
      <c r="M256" s="454"/>
      <c r="N256" s="454"/>
      <c r="O256" s="454"/>
      <c r="P256" s="454"/>
      <c r="Q256" s="454"/>
      <c r="R256" s="454"/>
      <c r="S256" s="454"/>
      <c r="T256" s="454"/>
      <c r="U256" s="454"/>
      <c r="V256" s="454"/>
      <c r="W256" s="454"/>
      <c r="Y256" s="459"/>
      <c r="Z256" s="454"/>
      <c r="AA256" s="224"/>
      <c r="AB256" s="454"/>
      <c r="AC256" s="454"/>
      <c r="AD256" s="454"/>
      <c r="AE256" s="454"/>
      <c r="AK256" s="290"/>
      <c r="AN256" s="34"/>
    </row>
    <row r="257" spans="1:40" ht="15.75" customHeight="1">
      <c r="A257" s="454"/>
      <c r="B257" s="454"/>
      <c r="C257" s="454"/>
      <c r="D257" s="454"/>
      <c r="E257" s="454"/>
      <c r="F257" s="454"/>
      <c r="G257" s="454"/>
      <c r="H257" s="454"/>
      <c r="I257" s="454"/>
      <c r="J257" s="454"/>
      <c r="K257" s="454"/>
      <c r="L257" s="454"/>
      <c r="M257" s="454"/>
      <c r="N257" s="454"/>
      <c r="O257" s="454"/>
      <c r="P257" s="454"/>
      <c r="Q257" s="454"/>
      <c r="R257" s="454"/>
      <c r="S257" s="454"/>
      <c r="T257" s="454"/>
      <c r="U257" s="454"/>
      <c r="V257" s="454"/>
      <c r="W257" s="454"/>
      <c r="Y257" s="459"/>
      <c r="Z257" s="454"/>
      <c r="AA257" s="224"/>
      <c r="AB257" s="454"/>
      <c r="AC257" s="454"/>
      <c r="AD257" s="454"/>
      <c r="AE257" s="454"/>
      <c r="AK257" s="290"/>
      <c r="AN257" s="34"/>
    </row>
    <row r="258" spans="1:40" ht="15.75" customHeight="1">
      <c r="A258" s="454"/>
      <c r="B258" s="454"/>
      <c r="C258" s="454"/>
      <c r="D258" s="454"/>
      <c r="E258" s="454"/>
      <c r="F258" s="454"/>
      <c r="G258" s="454"/>
      <c r="H258" s="454"/>
      <c r="I258" s="454"/>
      <c r="J258" s="454"/>
      <c r="K258" s="454"/>
      <c r="L258" s="454"/>
      <c r="M258" s="454"/>
      <c r="N258" s="454"/>
      <c r="O258" s="454"/>
      <c r="P258" s="454"/>
      <c r="Q258" s="454"/>
      <c r="R258" s="454"/>
      <c r="S258" s="454"/>
      <c r="T258" s="454"/>
      <c r="U258" s="454"/>
      <c r="V258" s="454"/>
      <c r="W258" s="454"/>
      <c r="Y258" s="459"/>
      <c r="Z258" s="454"/>
      <c r="AA258" s="224"/>
      <c r="AB258" s="454"/>
      <c r="AC258" s="454"/>
      <c r="AD258" s="454"/>
      <c r="AE258" s="454"/>
      <c r="AK258" s="290"/>
      <c r="AN258" s="34"/>
    </row>
    <row r="259" spans="1:40" ht="15.75" customHeight="1">
      <c r="A259" s="454"/>
      <c r="B259" s="454"/>
      <c r="C259" s="454"/>
      <c r="D259" s="454"/>
      <c r="E259" s="454"/>
      <c r="F259" s="454"/>
      <c r="G259" s="454"/>
      <c r="H259" s="454"/>
      <c r="I259" s="454"/>
      <c r="J259" s="454"/>
      <c r="K259" s="454"/>
      <c r="L259" s="454"/>
      <c r="M259" s="454"/>
      <c r="N259" s="454"/>
      <c r="O259" s="454"/>
      <c r="P259" s="454"/>
      <c r="Q259" s="454"/>
      <c r="R259" s="454"/>
      <c r="S259" s="454"/>
      <c r="T259" s="454"/>
      <c r="U259" s="454"/>
      <c r="V259" s="454"/>
      <c r="W259" s="454"/>
      <c r="Y259" s="459"/>
      <c r="Z259" s="454"/>
      <c r="AA259" s="224"/>
      <c r="AB259" s="454"/>
      <c r="AC259" s="454"/>
      <c r="AD259" s="454"/>
      <c r="AE259" s="454"/>
      <c r="AK259" s="290"/>
      <c r="AN259" s="34"/>
    </row>
    <row r="260" spans="1:40" ht="15.75" customHeight="1">
      <c r="A260" s="454"/>
      <c r="B260" s="454"/>
      <c r="C260" s="454"/>
      <c r="D260" s="454"/>
      <c r="E260" s="454"/>
      <c r="F260" s="454"/>
      <c r="G260" s="454"/>
      <c r="H260" s="454"/>
      <c r="I260" s="454"/>
      <c r="J260" s="454"/>
      <c r="K260" s="454"/>
      <c r="L260" s="454"/>
      <c r="M260" s="454"/>
      <c r="N260" s="454"/>
      <c r="O260" s="454"/>
      <c r="P260" s="454"/>
      <c r="Q260" s="454"/>
      <c r="R260" s="454"/>
      <c r="S260" s="454"/>
      <c r="T260" s="454"/>
      <c r="U260" s="454"/>
      <c r="V260" s="454"/>
      <c r="W260" s="454"/>
      <c r="Y260" s="459"/>
      <c r="Z260" s="454"/>
      <c r="AA260" s="224"/>
      <c r="AB260" s="454"/>
      <c r="AC260" s="454"/>
      <c r="AD260" s="454"/>
      <c r="AE260" s="454"/>
      <c r="AK260" s="290"/>
      <c r="AN260" s="34"/>
    </row>
    <row r="261" spans="1:40" ht="15.75" customHeight="1">
      <c r="A261" s="454"/>
      <c r="B261" s="454"/>
      <c r="C261" s="454"/>
      <c r="D261" s="454"/>
      <c r="E261" s="454"/>
      <c r="F261" s="454"/>
      <c r="G261" s="454"/>
      <c r="H261" s="454"/>
      <c r="I261" s="454"/>
      <c r="J261" s="454"/>
      <c r="K261" s="454"/>
      <c r="L261" s="454"/>
      <c r="M261" s="454"/>
      <c r="N261" s="454"/>
      <c r="O261" s="454"/>
      <c r="P261" s="454"/>
      <c r="Q261" s="454"/>
      <c r="R261" s="454"/>
      <c r="S261" s="454"/>
      <c r="T261" s="454"/>
      <c r="U261" s="454"/>
      <c r="V261" s="454"/>
      <c r="W261" s="454"/>
      <c r="Y261" s="459"/>
      <c r="Z261" s="454"/>
      <c r="AA261" s="224"/>
      <c r="AB261" s="454"/>
      <c r="AC261" s="454"/>
      <c r="AD261" s="454"/>
      <c r="AE261" s="454"/>
      <c r="AK261" s="290"/>
      <c r="AN261" s="34"/>
    </row>
    <row r="262" spans="1:40" ht="15.75" customHeight="1">
      <c r="A262" s="454"/>
      <c r="B262" s="454"/>
      <c r="C262" s="454"/>
      <c r="D262" s="454"/>
      <c r="E262" s="454"/>
      <c r="F262" s="454"/>
      <c r="G262" s="454"/>
      <c r="H262" s="454"/>
      <c r="I262" s="454"/>
      <c r="J262" s="454"/>
      <c r="K262" s="454"/>
      <c r="L262" s="454"/>
      <c r="M262" s="454"/>
      <c r="N262" s="454"/>
      <c r="O262" s="454"/>
      <c r="P262" s="454"/>
      <c r="Q262" s="454"/>
      <c r="R262" s="454"/>
      <c r="S262" s="454"/>
      <c r="T262" s="454"/>
      <c r="U262" s="454"/>
      <c r="V262" s="454"/>
      <c r="W262" s="454"/>
      <c r="Y262" s="459"/>
      <c r="Z262" s="454"/>
      <c r="AA262" s="224"/>
      <c r="AB262" s="454"/>
      <c r="AC262" s="454"/>
      <c r="AD262" s="454"/>
      <c r="AE262" s="454"/>
      <c r="AK262" s="290"/>
      <c r="AN262" s="34"/>
    </row>
    <row r="263" spans="1:40" ht="15.75" customHeight="1">
      <c r="A263" s="454"/>
      <c r="B263" s="454"/>
      <c r="C263" s="454"/>
      <c r="D263" s="454"/>
      <c r="E263" s="454"/>
      <c r="F263" s="454"/>
      <c r="G263" s="454"/>
      <c r="H263" s="454"/>
      <c r="I263" s="454"/>
      <c r="J263" s="454"/>
      <c r="K263" s="454"/>
      <c r="L263" s="454"/>
      <c r="M263" s="454"/>
      <c r="N263" s="454"/>
      <c r="O263" s="454"/>
      <c r="P263" s="454"/>
      <c r="Q263" s="454"/>
      <c r="R263" s="454"/>
      <c r="S263" s="454"/>
      <c r="T263" s="454"/>
      <c r="U263" s="454"/>
      <c r="V263" s="454"/>
      <c r="W263" s="454"/>
      <c r="Y263" s="459"/>
      <c r="Z263" s="454"/>
      <c r="AA263" s="224"/>
      <c r="AB263" s="454"/>
      <c r="AC263" s="454"/>
      <c r="AD263" s="454"/>
      <c r="AE263" s="454"/>
      <c r="AK263" s="290"/>
      <c r="AN263" s="34"/>
    </row>
    <row r="264" spans="1:40" ht="15.75" customHeight="1">
      <c r="A264" s="454"/>
      <c r="B264" s="454"/>
      <c r="C264" s="454"/>
      <c r="D264" s="454"/>
      <c r="E264" s="454"/>
      <c r="F264" s="454"/>
      <c r="G264" s="454"/>
      <c r="H264" s="454"/>
      <c r="I264" s="454"/>
      <c r="J264" s="454"/>
      <c r="K264" s="454"/>
      <c r="L264" s="454"/>
      <c r="M264" s="454"/>
      <c r="N264" s="454"/>
      <c r="O264" s="454"/>
      <c r="P264" s="454"/>
      <c r="Q264" s="454"/>
      <c r="R264" s="454"/>
      <c r="S264" s="454"/>
      <c r="T264" s="454"/>
      <c r="U264" s="454"/>
      <c r="V264" s="454"/>
      <c r="W264" s="454"/>
      <c r="Y264" s="459"/>
      <c r="Z264" s="454"/>
      <c r="AA264" s="224"/>
      <c r="AB264" s="454"/>
      <c r="AC264" s="454"/>
      <c r="AD264" s="454"/>
      <c r="AE264" s="454"/>
      <c r="AK264" s="290"/>
      <c r="AN264" s="34"/>
    </row>
    <row r="265" spans="1:40" ht="15.75" customHeight="1">
      <c r="A265" s="454"/>
      <c r="B265" s="454"/>
      <c r="C265" s="454"/>
      <c r="D265" s="454"/>
      <c r="E265" s="454"/>
      <c r="F265" s="454"/>
      <c r="G265" s="454"/>
      <c r="H265" s="454"/>
      <c r="I265" s="454"/>
      <c r="J265" s="454"/>
      <c r="K265" s="454"/>
      <c r="L265" s="454"/>
      <c r="M265" s="454"/>
      <c r="N265" s="454"/>
      <c r="O265" s="454"/>
      <c r="P265" s="454"/>
      <c r="Q265" s="454"/>
      <c r="R265" s="454"/>
      <c r="S265" s="454"/>
      <c r="T265" s="454"/>
      <c r="U265" s="454"/>
      <c r="V265" s="454"/>
      <c r="W265" s="454"/>
      <c r="Y265" s="459"/>
      <c r="Z265" s="454"/>
      <c r="AA265" s="224"/>
      <c r="AB265" s="454"/>
      <c r="AC265" s="454"/>
      <c r="AD265" s="454"/>
      <c r="AE265" s="454"/>
      <c r="AK265" s="290"/>
      <c r="AN265" s="34"/>
    </row>
    <row r="266" spans="1:40" ht="15.75" customHeight="1">
      <c r="A266" s="454"/>
      <c r="B266" s="454"/>
      <c r="C266" s="454"/>
      <c r="D266" s="454"/>
      <c r="E266" s="454"/>
      <c r="F266" s="454"/>
      <c r="G266" s="454"/>
      <c r="H266" s="454"/>
      <c r="I266" s="454"/>
      <c r="J266" s="454"/>
      <c r="K266" s="454"/>
      <c r="L266" s="454"/>
      <c r="M266" s="454"/>
      <c r="N266" s="454"/>
      <c r="O266" s="454"/>
      <c r="P266" s="454"/>
      <c r="Q266" s="454"/>
      <c r="R266" s="454"/>
      <c r="S266" s="454"/>
      <c r="T266" s="454"/>
      <c r="U266" s="454"/>
      <c r="V266" s="454"/>
      <c r="W266" s="454"/>
      <c r="Y266" s="459"/>
      <c r="Z266" s="454"/>
      <c r="AA266" s="224"/>
      <c r="AB266" s="454"/>
      <c r="AC266" s="454"/>
      <c r="AD266" s="454"/>
      <c r="AE266" s="454"/>
      <c r="AK266" s="290"/>
      <c r="AN266" s="34"/>
    </row>
    <row r="267" spans="1:40" ht="15.75" customHeight="1">
      <c r="A267" s="454"/>
      <c r="B267" s="454"/>
      <c r="C267" s="454"/>
      <c r="D267" s="454"/>
      <c r="E267" s="454"/>
      <c r="F267" s="454"/>
      <c r="G267" s="454"/>
      <c r="H267" s="454"/>
      <c r="I267" s="454"/>
      <c r="J267" s="454"/>
      <c r="K267" s="454"/>
      <c r="L267" s="454"/>
      <c r="M267" s="454"/>
      <c r="N267" s="454"/>
      <c r="O267" s="454"/>
      <c r="P267" s="454"/>
      <c r="Q267" s="454"/>
      <c r="R267" s="454"/>
      <c r="S267" s="454"/>
      <c r="T267" s="454"/>
      <c r="U267" s="454"/>
      <c r="V267" s="454"/>
      <c r="W267" s="454"/>
      <c r="Y267" s="459"/>
      <c r="Z267" s="454"/>
      <c r="AA267" s="224"/>
      <c r="AB267" s="454"/>
      <c r="AC267" s="454"/>
      <c r="AD267" s="454"/>
      <c r="AE267" s="454"/>
      <c r="AK267" s="290"/>
      <c r="AN267" s="34"/>
    </row>
    <row r="268" spans="1:40" ht="15.75" customHeight="1">
      <c r="A268" s="454"/>
      <c r="B268" s="454"/>
      <c r="C268" s="454"/>
      <c r="D268" s="454"/>
      <c r="E268" s="454"/>
      <c r="F268" s="454"/>
      <c r="G268" s="454"/>
      <c r="H268" s="454"/>
      <c r="I268" s="454"/>
      <c r="J268" s="454"/>
      <c r="K268" s="454"/>
      <c r="L268" s="454"/>
      <c r="M268" s="454"/>
      <c r="N268" s="454"/>
      <c r="O268" s="454"/>
      <c r="P268" s="454"/>
      <c r="Q268" s="454"/>
      <c r="R268" s="454"/>
      <c r="S268" s="454"/>
      <c r="T268" s="454"/>
      <c r="U268" s="454"/>
      <c r="V268" s="454"/>
      <c r="W268" s="454"/>
      <c r="Y268" s="459"/>
      <c r="Z268" s="454"/>
      <c r="AA268" s="224"/>
      <c r="AB268" s="454"/>
      <c r="AC268" s="454"/>
      <c r="AD268" s="454"/>
      <c r="AE268" s="454"/>
      <c r="AK268" s="290"/>
      <c r="AN268" s="34"/>
    </row>
    <row r="269" spans="1:40" ht="15.75" customHeight="1">
      <c r="A269" s="454"/>
      <c r="B269" s="454"/>
      <c r="C269" s="454"/>
      <c r="D269" s="454"/>
      <c r="E269" s="454"/>
      <c r="F269" s="454"/>
      <c r="G269" s="454"/>
      <c r="H269" s="454"/>
      <c r="I269" s="454"/>
      <c r="J269" s="454"/>
      <c r="K269" s="454"/>
      <c r="L269" s="454"/>
      <c r="M269" s="454"/>
      <c r="N269" s="454"/>
      <c r="O269" s="454"/>
      <c r="P269" s="454"/>
      <c r="Q269" s="454"/>
      <c r="R269" s="454"/>
      <c r="S269" s="454"/>
      <c r="T269" s="454"/>
      <c r="U269" s="454"/>
      <c r="V269" s="454"/>
      <c r="W269" s="454"/>
      <c r="Y269" s="459"/>
      <c r="Z269" s="454"/>
      <c r="AA269" s="224"/>
      <c r="AB269" s="454"/>
      <c r="AC269" s="454"/>
      <c r="AD269" s="454"/>
      <c r="AE269" s="454"/>
      <c r="AK269" s="290"/>
      <c r="AN269" s="34"/>
    </row>
    <row r="270" spans="1:40" ht="15.75" customHeight="1">
      <c r="A270" s="454"/>
      <c r="B270" s="454"/>
      <c r="C270" s="454"/>
      <c r="D270" s="454"/>
      <c r="E270" s="454"/>
      <c r="F270" s="454"/>
      <c r="G270" s="454"/>
      <c r="H270" s="454"/>
      <c r="I270" s="454"/>
      <c r="J270" s="454"/>
      <c r="K270" s="454"/>
      <c r="L270" s="454"/>
      <c r="M270" s="454"/>
      <c r="N270" s="454"/>
      <c r="O270" s="454"/>
      <c r="P270" s="454"/>
      <c r="Q270" s="454"/>
      <c r="R270" s="454"/>
      <c r="S270" s="454"/>
      <c r="T270" s="454"/>
      <c r="U270" s="454"/>
      <c r="V270" s="454"/>
      <c r="W270" s="454"/>
      <c r="Y270" s="459"/>
      <c r="Z270" s="454"/>
      <c r="AA270" s="224"/>
      <c r="AB270" s="454"/>
      <c r="AC270" s="454"/>
      <c r="AD270" s="454"/>
      <c r="AE270" s="454"/>
      <c r="AK270" s="290"/>
      <c r="AN270" s="34"/>
    </row>
    <row r="271" spans="1:40" ht="15.75" customHeight="1">
      <c r="A271" s="454"/>
      <c r="B271" s="454"/>
      <c r="C271" s="454"/>
      <c r="D271" s="454"/>
      <c r="E271" s="454"/>
      <c r="F271" s="454"/>
      <c r="G271" s="454"/>
      <c r="H271" s="454"/>
      <c r="I271" s="454"/>
      <c r="J271" s="454"/>
      <c r="K271" s="454"/>
      <c r="L271" s="454"/>
      <c r="M271" s="454"/>
      <c r="N271" s="454"/>
      <c r="O271" s="454"/>
      <c r="P271" s="454"/>
      <c r="Q271" s="454"/>
      <c r="R271" s="454"/>
      <c r="S271" s="454"/>
      <c r="T271" s="454"/>
      <c r="U271" s="454"/>
      <c r="V271" s="454"/>
      <c r="W271" s="454"/>
      <c r="Y271" s="459"/>
      <c r="Z271" s="454"/>
      <c r="AA271" s="224"/>
      <c r="AB271" s="454"/>
      <c r="AC271" s="454"/>
      <c r="AD271" s="454"/>
      <c r="AE271" s="454"/>
      <c r="AK271" s="290"/>
      <c r="AN271" s="34"/>
    </row>
    <row r="272" spans="1:40" ht="15.75" customHeight="1">
      <c r="A272" s="454"/>
      <c r="B272" s="454"/>
      <c r="C272" s="454"/>
      <c r="D272" s="454"/>
      <c r="E272" s="454"/>
      <c r="F272" s="454"/>
      <c r="G272" s="454"/>
      <c r="H272" s="454"/>
      <c r="I272" s="454"/>
      <c r="J272" s="454"/>
      <c r="K272" s="454"/>
      <c r="L272" s="454"/>
      <c r="M272" s="454"/>
      <c r="N272" s="454"/>
      <c r="O272" s="454"/>
      <c r="P272" s="454"/>
      <c r="Q272" s="454"/>
      <c r="R272" s="454"/>
      <c r="S272" s="454"/>
      <c r="T272" s="454"/>
      <c r="U272" s="454"/>
      <c r="V272" s="454"/>
      <c r="W272" s="454"/>
      <c r="Y272" s="459"/>
      <c r="Z272" s="454"/>
      <c r="AA272" s="224"/>
      <c r="AB272" s="454"/>
      <c r="AC272" s="454"/>
      <c r="AD272" s="454"/>
      <c r="AE272" s="454"/>
      <c r="AK272" s="290"/>
      <c r="AN272" s="34"/>
    </row>
    <row r="273" spans="1:40" ht="15.75" customHeight="1">
      <c r="A273" s="454"/>
      <c r="B273" s="454"/>
      <c r="C273" s="454"/>
      <c r="D273" s="454"/>
      <c r="E273" s="454"/>
      <c r="F273" s="454"/>
      <c r="G273" s="454"/>
      <c r="H273" s="454"/>
      <c r="I273" s="454"/>
      <c r="J273" s="454"/>
      <c r="K273" s="454"/>
      <c r="L273" s="454"/>
      <c r="M273" s="454"/>
      <c r="N273" s="454"/>
      <c r="O273" s="454"/>
      <c r="P273" s="454"/>
      <c r="Q273" s="454"/>
      <c r="R273" s="454"/>
      <c r="S273" s="454"/>
      <c r="T273" s="454"/>
      <c r="U273" s="454"/>
      <c r="V273" s="454"/>
      <c r="W273" s="454"/>
      <c r="Y273" s="459"/>
      <c r="Z273" s="454"/>
      <c r="AA273" s="224"/>
      <c r="AB273" s="454"/>
      <c r="AC273" s="454"/>
      <c r="AD273" s="454"/>
      <c r="AE273" s="454"/>
      <c r="AK273" s="290"/>
      <c r="AN273" s="34"/>
    </row>
    <row r="274" spans="1:40" ht="15.75" customHeight="1">
      <c r="A274" s="454"/>
      <c r="B274" s="454"/>
      <c r="C274" s="454"/>
      <c r="D274" s="454"/>
      <c r="E274" s="454"/>
      <c r="F274" s="454"/>
      <c r="G274" s="454"/>
      <c r="H274" s="454"/>
      <c r="I274" s="454"/>
      <c r="J274" s="454"/>
      <c r="K274" s="454"/>
      <c r="L274" s="454"/>
      <c r="M274" s="454"/>
      <c r="N274" s="454"/>
      <c r="O274" s="454"/>
      <c r="P274" s="454"/>
      <c r="Q274" s="454"/>
      <c r="R274" s="454"/>
      <c r="S274" s="454"/>
      <c r="T274" s="454"/>
      <c r="U274" s="454"/>
      <c r="V274" s="454"/>
      <c r="W274" s="454"/>
      <c r="Y274" s="459"/>
      <c r="Z274" s="454"/>
      <c r="AA274" s="224"/>
      <c r="AB274" s="454"/>
      <c r="AC274" s="454"/>
      <c r="AD274" s="454"/>
      <c r="AE274" s="454"/>
      <c r="AK274" s="290"/>
      <c r="AN274" s="34"/>
    </row>
    <row r="275" spans="1:40" ht="15.75" customHeight="1">
      <c r="A275" s="454"/>
      <c r="B275" s="454"/>
      <c r="C275" s="454"/>
      <c r="D275" s="454"/>
      <c r="E275" s="454"/>
      <c r="F275" s="454"/>
      <c r="G275" s="454"/>
      <c r="H275" s="454"/>
      <c r="I275" s="454"/>
      <c r="J275" s="454"/>
      <c r="K275" s="454"/>
      <c r="L275" s="454"/>
      <c r="M275" s="454"/>
      <c r="N275" s="454"/>
      <c r="O275" s="454"/>
      <c r="P275" s="454"/>
      <c r="Q275" s="454"/>
      <c r="R275" s="454"/>
      <c r="S275" s="454"/>
      <c r="T275" s="454"/>
      <c r="U275" s="454"/>
      <c r="V275" s="454"/>
      <c r="W275" s="454"/>
      <c r="Y275" s="459"/>
      <c r="Z275" s="454"/>
      <c r="AA275" s="224"/>
      <c r="AB275" s="454"/>
      <c r="AC275" s="454"/>
      <c r="AD275" s="454"/>
      <c r="AE275" s="454"/>
      <c r="AK275" s="290"/>
      <c r="AN275" s="34"/>
    </row>
    <row r="276" spans="1:40" ht="15.75" customHeight="1">
      <c r="A276" s="454"/>
      <c r="B276" s="454"/>
      <c r="C276" s="454"/>
      <c r="D276" s="454"/>
      <c r="E276" s="454"/>
      <c r="F276" s="454"/>
      <c r="G276" s="454"/>
      <c r="H276" s="454"/>
      <c r="I276" s="454"/>
      <c r="J276" s="454"/>
      <c r="K276" s="454"/>
      <c r="L276" s="454"/>
      <c r="M276" s="454"/>
      <c r="N276" s="454"/>
      <c r="O276" s="454"/>
      <c r="P276" s="454"/>
      <c r="Q276" s="454"/>
      <c r="R276" s="454"/>
      <c r="S276" s="454"/>
      <c r="T276" s="454"/>
      <c r="U276" s="454"/>
      <c r="V276" s="454"/>
      <c r="W276" s="454"/>
      <c r="Y276" s="459"/>
      <c r="Z276" s="454"/>
      <c r="AA276" s="224"/>
      <c r="AB276" s="454"/>
      <c r="AC276" s="454"/>
      <c r="AD276" s="454"/>
      <c r="AE276" s="454"/>
      <c r="AK276" s="290"/>
      <c r="AN276" s="34"/>
    </row>
    <row r="277" spans="1:40" ht="15.75" customHeight="1">
      <c r="A277" s="454"/>
      <c r="B277" s="454"/>
      <c r="C277" s="454"/>
      <c r="D277" s="454"/>
      <c r="E277" s="454"/>
      <c r="F277" s="454"/>
      <c r="G277" s="454"/>
      <c r="H277" s="454"/>
      <c r="I277" s="454"/>
      <c r="J277" s="454"/>
      <c r="K277" s="454"/>
      <c r="L277" s="454"/>
      <c r="M277" s="454"/>
      <c r="N277" s="454"/>
      <c r="O277" s="454"/>
      <c r="P277" s="454"/>
      <c r="Q277" s="454"/>
      <c r="R277" s="454"/>
      <c r="S277" s="454"/>
      <c r="T277" s="454"/>
      <c r="U277" s="454"/>
      <c r="V277" s="454"/>
      <c r="W277" s="454"/>
      <c r="Y277" s="459"/>
      <c r="Z277" s="454"/>
      <c r="AA277" s="224"/>
      <c r="AB277" s="454"/>
      <c r="AC277" s="454"/>
      <c r="AD277" s="454"/>
      <c r="AE277" s="454"/>
      <c r="AK277" s="290"/>
      <c r="AN277" s="34"/>
    </row>
    <row r="278" spans="1:40" ht="15.75" customHeight="1">
      <c r="A278" s="454"/>
      <c r="B278" s="454"/>
      <c r="C278" s="454"/>
      <c r="D278" s="454"/>
      <c r="E278" s="454"/>
      <c r="F278" s="454"/>
      <c r="G278" s="454"/>
      <c r="H278" s="454"/>
      <c r="I278" s="454"/>
      <c r="J278" s="454"/>
      <c r="K278" s="454"/>
      <c r="L278" s="454"/>
      <c r="M278" s="454"/>
      <c r="N278" s="454"/>
      <c r="O278" s="454"/>
      <c r="P278" s="454"/>
      <c r="Q278" s="454"/>
      <c r="R278" s="454"/>
      <c r="S278" s="454"/>
      <c r="T278" s="454"/>
      <c r="U278" s="454"/>
      <c r="V278" s="454"/>
      <c r="W278" s="454"/>
      <c r="Y278" s="459"/>
      <c r="Z278" s="454"/>
      <c r="AA278" s="224"/>
      <c r="AB278" s="454"/>
      <c r="AC278" s="454"/>
      <c r="AD278" s="454"/>
      <c r="AE278" s="454"/>
      <c r="AK278" s="290"/>
      <c r="AN278" s="34"/>
    </row>
    <row r="279" spans="1:40" ht="15.75" customHeight="1">
      <c r="A279" s="454"/>
      <c r="B279" s="454"/>
      <c r="C279" s="454"/>
      <c r="D279" s="454"/>
      <c r="E279" s="454"/>
      <c r="F279" s="454"/>
      <c r="G279" s="454"/>
      <c r="H279" s="454"/>
      <c r="I279" s="454"/>
      <c r="J279" s="454"/>
      <c r="K279" s="454"/>
      <c r="L279" s="454"/>
      <c r="M279" s="454"/>
      <c r="N279" s="454"/>
      <c r="O279" s="454"/>
      <c r="P279" s="454"/>
      <c r="Q279" s="454"/>
      <c r="R279" s="454"/>
      <c r="S279" s="454"/>
      <c r="T279" s="454"/>
      <c r="U279" s="454"/>
      <c r="V279" s="454"/>
      <c r="W279" s="454"/>
      <c r="Y279" s="459"/>
      <c r="Z279" s="454"/>
      <c r="AA279" s="224"/>
      <c r="AB279" s="454"/>
      <c r="AC279" s="454"/>
      <c r="AD279" s="454"/>
      <c r="AE279" s="454"/>
      <c r="AK279" s="290"/>
      <c r="AN279" s="34"/>
    </row>
    <row r="280" spans="1:40" ht="15.75" customHeight="1">
      <c r="A280" s="454"/>
      <c r="B280" s="454"/>
      <c r="C280" s="454"/>
      <c r="D280" s="454"/>
      <c r="E280" s="454"/>
      <c r="F280" s="454"/>
      <c r="G280" s="454"/>
      <c r="H280" s="454"/>
      <c r="I280" s="454"/>
      <c r="J280" s="454"/>
      <c r="K280" s="454"/>
      <c r="L280" s="454"/>
      <c r="M280" s="454"/>
      <c r="N280" s="454"/>
      <c r="O280" s="454"/>
      <c r="P280" s="454"/>
      <c r="Q280" s="454"/>
      <c r="R280" s="454"/>
      <c r="S280" s="454"/>
      <c r="T280" s="454"/>
      <c r="U280" s="454"/>
      <c r="V280" s="454"/>
      <c r="W280" s="454"/>
      <c r="Y280" s="459"/>
      <c r="Z280" s="454"/>
      <c r="AA280" s="224"/>
      <c r="AB280" s="454"/>
      <c r="AC280" s="454"/>
      <c r="AD280" s="454"/>
      <c r="AE280" s="454"/>
      <c r="AK280" s="290"/>
      <c r="AN280" s="34"/>
    </row>
    <row r="281" spans="1:40" ht="15.75" customHeight="1">
      <c r="A281" s="454"/>
      <c r="B281" s="454"/>
      <c r="C281" s="454"/>
      <c r="D281" s="454"/>
      <c r="E281" s="454"/>
      <c r="F281" s="454"/>
      <c r="G281" s="454"/>
      <c r="H281" s="454"/>
      <c r="I281" s="454"/>
      <c r="J281" s="454"/>
      <c r="K281" s="454"/>
      <c r="L281" s="454"/>
      <c r="M281" s="454"/>
      <c r="N281" s="454"/>
      <c r="O281" s="454"/>
      <c r="P281" s="454"/>
      <c r="Q281" s="454"/>
      <c r="R281" s="454"/>
      <c r="S281" s="454"/>
      <c r="T281" s="454"/>
      <c r="U281" s="454"/>
      <c r="V281" s="454"/>
      <c r="W281" s="454"/>
      <c r="Y281" s="459"/>
      <c r="Z281" s="454"/>
      <c r="AA281" s="224"/>
      <c r="AB281" s="454"/>
      <c r="AC281" s="454"/>
      <c r="AD281" s="454"/>
      <c r="AE281" s="454"/>
      <c r="AK281" s="290"/>
      <c r="AN281" s="34"/>
    </row>
    <row r="282" spans="1:40" ht="15.75" customHeight="1">
      <c r="A282" s="454"/>
      <c r="B282" s="454"/>
      <c r="C282" s="454"/>
      <c r="D282" s="454"/>
      <c r="E282" s="454"/>
      <c r="F282" s="454"/>
      <c r="G282" s="454"/>
      <c r="H282" s="454"/>
      <c r="I282" s="454"/>
      <c r="J282" s="454"/>
      <c r="K282" s="454"/>
      <c r="L282" s="454"/>
      <c r="M282" s="454"/>
      <c r="N282" s="454"/>
      <c r="O282" s="454"/>
      <c r="P282" s="454"/>
      <c r="Q282" s="454"/>
      <c r="R282" s="454"/>
      <c r="S282" s="454"/>
      <c r="T282" s="454"/>
      <c r="U282" s="454"/>
      <c r="V282" s="454"/>
      <c r="W282" s="454"/>
      <c r="Y282" s="459"/>
      <c r="Z282" s="454"/>
      <c r="AA282" s="224"/>
      <c r="AB282" s="454"/>
      <c r="AC282" s="454"/>
      <c r="AD282" s="454"/>
      <c r="AE282" s="454"/>
      <c r="AK282" s="290"/>
      <c r="AN282" s="34"/>
    </row>
    <row r="283" spans="1:40" ht="15.75" customHeight="1">
      <c r="A283" s="454"/>
      <c r="B283" s="454"/>
      <c r="C283" s="454"/>
      <c r="D283" s="454"/>
      <c r="E283" s="454"/>
      <c r="F283" s="454"/>
      <c r="G283" s="454"/>
      <c r="H283" s="454"/>
      <c r="I283" s="454"/>
      <c r="J283" s="454"/>
      <c r="K283" s="454"/>
      <c r="L283" s="454"/>
      <c r="M283" s="454"/>
      <c r="N283" s="454"/>
      <c r="O283" s="454"/>
      <c r="P283" s="454"/>
      <c r="Q283" s="454"/>
      <c r="R283" s="454"/>
      <c r="S283" s="454"/>
      <c r="T283" s="454"/>
      <c r="U283" s="454"/>
      <c r="V283" s="454"/>
      <c r="W283" s="454"/>
      <c r="Y283" s="459"/>
      <c r="Z283" s="454"/>
      <c r="AA283" s="224"/>
      <c r="AB283" s="454"/>
      <c r="AC283" s="454"/>
      <c r="AD283" s="454"/>
      <c r="AE283" s="454"/>
      <c r="AK283" s="290"/>
      <c r="AN283" s="34"/>
    </row>
    <row r="284" spans="1:40" ht="15.75" customHeight="1">
      <c r="A284" s="454"/>
      <c r="B284" s="454"/>
      <c r="C284" s="454"/>
      <c r="D284" s="454"/>
      <c r="E284" s="454"/>
      <c r="F284" s="454"/>
      <c r="G284" s="454"/>
      <c r="H284" s="454"/>
      <c r="I284" s="454"/>
      <c r="J284" s="454"/>
      <c r="K284" s="454"/>
      <c r="L284" s="454"/>
      <c r="M284" s="454"/>
      <c r="N284" s="454"/>
      <c r="O284" s="454"/>
      <c r="P284" s="454"/>
      <c r="Q284" s="454"/>
      <c r="R284" s="454"/>
      <c r="S284" s="454"/>
      <c r="T284" s="454"/>
      <c r="U284" s="454"/>
      <c r="V284" s="454"/>
      <c r="W284" s="454"/>
      <c r="Y284" s="459"/>
      <c r="Z284" s="454"/>
      <c r="AA284" s="224"/>
      <c r="AB284" s="454"/>
      <c r="AC284" s="454"/>
      <c r="AD284" s="454"/>
      <c r="AE284" s="454"/>
      <c r="AK284" s="290"/>
      <c r="AN284" s="34"/>
    </row>
    <row r="285" spans="1:40" ht="15.75" customHeight="1">
      <c r="A285" s="454"/>
      <c r="B285" s="454"/>
      <c r="C285" s="454"/>
      <c r="D285" s="454"/>
      <c r="E285" s="454"/>
      <c r="F285" s="454"/>
      <c r="G285" s="454"/>
      <c r="H285" s="454"/>
      <c r="I285" s="454"/>
      <c r="J285" s="454"/>
      <c r="K285" s="454"/>
      <c r="L285" s="454"/>
      <c r="M285" s="454"/>
      <c r="N285" s="454"/>
      <c r="O285" s="454"/>
      <c r="P285" s="454"/>
      <c r="Q285" s="454"/>
      <c r="R285" s="454"/>
      <c r="S285" s="454"/>
      <c r="T285" s="454"/>
      <c r="U285" s="454"/>
      <c r="V285" s="454"/>
      <c r="W285" s="454"/>
      <c r="Y285" s="459"/>
      <c r="Z285" s="454"/>
      <c r="AA285" s="224"/>
      <c r="AB285" s="454"/>
      <c r="AC285" s="454"/>
      <c r="AD285" s="454"/>
      <c r="AE285" s="454"/>
      <c r="AK285" s="290"/>
      <c r="AN285" s="34"/>
    </row>
    <row r="286" spans="1:40" ht="15.75" customHeight="1">
      <c r="A286" s="454"/>
      <c r="B286" s="454"/>
      <c r="C286" s="454"/>
      <c r="D286" s="454"/>
      <c r="E286" s="454"/>
      <c r="F286" s="454"/>
      <c r="G286" s="454"/>
      <c r="H286" s="454"/>
      <c r="I286" s="454"/>
      <c r="J286" s="454"/>
      <c r="K286" s="454"/>
      <c r="L286" s="454"/>
      <c r="M286" s="454"/>
      <c r="N286" s="454"/>
      <c r="O286" s="454"/>
      <c r="P286" s="454"/>
      <c r="Q286" s="454"/>
      <c r="R286" s="454"/>
      <c r="S286" s="454"/>
      <c r="T286" s="454"/>
      <c r="U286" s="454"/>
      <c r="V286" s="454"/>
      <c r="W286" s="454"/>
      <c r="Y286" s="459"/>
      <c r="Z286" s="454"/>
      <c r="AA286" s="224"/>
      <c r="AB286" s="454"/>
      <c r="AC286" s="454"/>
      <c r="AD286" s="454"/>
      <c r="AE286" s="454"/>
      <c r="AK286" s="290"/>
      <c r="AN286" s="34"/>
    </row>
    <row r="287" spans="1:40" ht="15.75" customHeight="1">
      <c r="A287" s="454"/>
      <c r="B287" s="454"/>
      <c r="C287" s="454"/>
      <c r="D287" s="454"/>
      <c r="E287" s="454"/>
      <c r="F287" s="454"/>
      <c r="G287" s="454"/>
      <c r="H287" s="454"/>
      <c r="I287" s="454"/>
      <c r="J287" s="454"/>
      <c r="K287" s="454"/>
      <c r="L287" s="454"/>
      <c r="M287" s="454"/>
      <c r="N287" s="454"/>
      <c r="O287" s="454"/>
      <c r="P287" s="454"/>
      <c r="Q287" s="454"/>
      <c r="R287" s="454"/>
      <c r="S287" s="454"/>
      <c r="T287" s="454"/>
      <c r="U287" s="454"/>
      <c r="V287" s="454"/>
      <c r="W287" s="454"/>
      <c r="Y287" s="459"/>
      <c r="Z287" s="454"/>
      <c r="AA287" s="224"/>
      <c r="AB287" s="454"/>
      <c r="AC287" s="454"/>
      <c r="AD287" s="454"/>
      <c r="AE287" s="454"/>
      <c r="AK287" s="290"/>
      <c r="AN287" s="34"/>
    </row>
    <row r="288" spans="1:40" ht="15.75" customHeight="1">
      <c r="A288" s="454"/>
      <c r="B288" s="454"/>
      <c r="C288" s="454"/>
      <c r="D288" s="454"/>
      <c r="E288" s="454"/>
      <c r="F288" s="454"/>
      <c r="G288" s="454"/>
      <c r="H288" s="454"/>
      <c r="I288" s="454"/>
      <c r="J288" s="454"/>
      <c r="K288" s="454"/>
      <c r="L288" s="454"/>
      <c r="M288" s="454"/>
      <c r="N288" s="454"/>
      <c r="O288" s="454"/>
      <c r="P288" s="454"/>
      <c r="Q288" s="454"/>
      <c r="R288" s="454"/>
      <c r="S288" s="454"/>
      <c r="T288" s="454"/>
      <c r="U288" s="454"/>
      <c r="V288" s="454"/>
      <c r="W288" s="454"/>
      <c r="Y288" s="459"/>
      <c r="Z288" s="454"/>
      <c r="AA288" s="224"/>
      <c r="AB288" s="454"/>
      <c r="AC288" s="454"/>
      <c r="AD288" s="454"/>
      <c r="AE288" s="454"/>
      <c r="AK288" s="290"/>
      <c r="AN288" s="34"/>
    </row>
    <row r="289" spans="1:40" ht="15.75" customHeight="1">
      <c r="A289" s="454"/>
      <c r="B289" s="454"/>
      <c r="C289" s="454"/>
      <c r="D289" s="454"/>
      <c r="E289" s="454"/>
      <c r="F289" s="454"/>
      <c r="G289" s="454"/>
      <c r="H289" s="454"/>
      <c r="I289" s="454"/>
      <c r="J289" s="454"/>
      <c r="K289" s="454"/>
      <c r="L289" s="454"/>
      <c r="M289" s="454"/>
      <c r="N289" s="454"/>
      <c r="O289" s="454"/>
      <c r="P289" s="454"/>
      <c r="Q289" s="454"/>
      <c r="R289" s="454"/>
      <c r="S289" s="454"/>
      <c r="T289" s="454"/>
      <c r="U289" s="454"/>
      <c r="V289" s="454"/>
      <c r="W289" s="454"/>
      <c r="Y289" s="459"/>
      <c r="Z289" s="454"/>
      <c r="AA289" s="224"/>
      <c r="AB289" s="454"/>
      <c r="AC289" s="454"/>
      <c r="AD289" s="454"/>
      <c r="AE289" s="454"/>
      <c r="AK289" s="290"/>
      <c r="AN289" s="34"/>
    </row>
    <row r="290" spans="1:40" ht="15.75" customHeight="1">
      <c r="A290" s="454"/>
      <c r="B290" s="454"/>
      <c r="C290" s="454"/>
      <c r="D290" s="454"/>
      <c r="E290" s="454"/>
      <c r="F290" s="454"/>
      <c r="G290" s="454"/>
      <c r="H290" s="454"/>
      <c r="I290" s="454"/>
      <c r="J290" s="454"/>
      <c r="K290" s="454"/>
      <c r="L290" s="454"/>
      <c r="M290" s="454"/>
      <c r="N290" s="454"/>
      <c r="O290" s="454"/>
      <c r="P290" s="454"/>
      <c r="Q290" s="454"/>
      <c r="R290" s="454"/>
      <c r="S290" s="454"/>
      <c r="T290" s="454"/>
      <c r="U290" s="454"/>
      <c r="V290" s="454"/>
      <c r="W290" s="454"/>
      <c r="Y290" s="459"/>
      <c r="Z290" s="454"/>
      <c r="AA290" s="224"/>
      <c r="AB290" s="454"/>
      <c r="AC290" s="454"/>
      <c r="AD290" s="454"/>
      <c r="AE290" s="454"/>
      <c r="AK290" s="290"/>
      <c r="AN290" s="34"/>
    </row>
    <row r="291" spans="1:40" ht="15.75" customHeight="1">
      <c r="A291" s="454"/>
      <c r="B291" s="454"/>
      <c r="C291" s="454"/>
      <c r="D291" s="454"/>
      <c r="E291" s="454"/>
      <c r="F291" s="454"/>
      <c r="G291" s="454"/>
      <c r="H291" s="454"/>
      <c r="I291" s="454"/>
      <c r="J291" s="454"/>
      <c r="K291" s="454"/>
      <c r="L291" s="454"/>
      <c r="M291" s="454"/>
      <c r="N291" s="454"/>
      <c r="O291" s="454"/>
      <c r="P291" s="454"/>
      <c r="Q291" s="454"/>
      <c r="R291" s="454"/>
      <c r="S291" s="454"/>
      <c r="T291" s="454"/>
      <c r="U291" s="454"/>
      <c r="V291" s="454"/>
      <c r="W291" s="454"/>
      <c r="Y291" s="459"/>
      <c r="Z291" s="454"/>
      <c r="AA291" s="224"/>
      <c r="AB291" s="454"/>
      <c r="AC291" s="454"/>
      <c r="AD291" s="454"/>
      <c r="AE291" s="454"/>
      <c r="AK291" s="290"/>
      <c r="AN291" s="34"/>
    </row>
    <row r="292" spans="1:40" ht="15.75" customHeight="1">
      <c r="A292" s="454"/>
      <c r="B292" s="454"/>
      <c r="C292" s="454"/>
      <c r="D292" s="454"/>
      <c r="E292" s="454"/>
      <c r="F292" s="454"/>
      <c r="G292" s="454"/>
      <c r="H292" s="454"/>
      <c r="I292" s="454"/>
      <c r="J292" s="454"/>
      <c r="K292" s="454"/>
      <c r="L292" s="454"/>
      <c r="M292" s="454"/>
      <c r="N292" s="454"/>
      <c r="O292" s="454"/>
      <c r="P292" s="454"/>
      <c r="Q292" s="454"/>
      <c r="R292" s="454"/>
      <c r="S292" s="454"/>
      <c r="T292" s="454"/>
      <c r="U292" s="454"/>
      <c r="V292" s="454"/>
      <c r="W292" s="454"/>
      <c r="Y292" s="459"/>
      <c r="Z292" s="454"/>
      <c r="AA292" s="224"/>
      <c r="AB292" s="454"/>
      <c r="AC292" s="454"/>
      <c r="AD292" s="454"/>
      <c r="AE292" s="454"/>
      <c r="AK292" s="290"/>
      <c r="AN292" s="34"/>
    </row>
    <row r="293" spans="1:40" ht="15.75" customHeight="1">
      <c r="A293" s="454"/>
      <c r="B293" s="454"/>
      <c r="C293" s="454"/>
      <c r="D293" s="454"/>
      <c r="E293" s="454"/>
      <c r="F293" s="454"/>
      <c r="G293" s="454"/>
      <c r="H293" s="454"/>
      <c r="I293" s="454"/>
      <c r="J293" s="454"/>
      <c r="K293" s="454"/>
      <c r="L293" s="454"/>
      <c r="M293" s="454"/>
      <c r="N293" s="454"/>
      <c r="O293" s="454"/>
      <c r="P293" s="454"/>
      <c r="Q293" s="454"/>
      <c r="R293" s="454"/>
      <c r="S293" s="454"/>
      <c r="T293" s="454"/>
      <c r="U293" s="454"/>
      <c r="V293" s="454"/>
      <c r="W293" s="454"/>
      <c r="Y293" s="459"/>
      <c r="Z293" s="454"/>
      <c r="AA293" s="224"/>
      <c r="AB293" s="454"/>
      <c r="AC293" s="454"/>
      <c r="AD293" s="454"/>
      <c r="AE293" s="454"/>
      <c r="AK293" s="290"/>
      <c r="AN293" s="34"/>
    </row>
    <row r="294" spans="1:40" ht="15.75" customHeight="1">
      <c r="A294" s="454"/>
      <c r="B294" s="454"/>
      <c r="C294" s="454"/>
      <c r="D294" s="454"/>
      <c r="E294" s="454"/>
      <c r="F294" s="454"/>
      <c r="G294" s="454"/>
      <c r="H294" s="454"/>
      <c r="I294" s="454"/>
      <c r="J294" s="454"/>
      <c r="K294" s="454"/>
      <c r="L294" s="454"/>
      <c r="M294" s="454"/>
      <c r="N294" s="454"/>
      <c r="O294" s="454"/>
      <c r="P294" s="454"/>
      <c r="Q294" s="454"/>
      <c r="R294" s="454"/>
      <c r="S294" s="454"/>
      <c r="T294" s="454"/>
      <c r="U294" s="454"/>
      <c r="V294" s="454"/>
      <c r="W294" s="454"/>
      <c r="Y294" s="459"/>
      <c r="Z294" s="454"/>
      <c r="AA294" s="224"/>
      <c r="AB294" s="454"/>
      <c r="AC294" s="454"/>
      <c r="AD294" s="454"/>
      <c r="AE294" s="454"/>
      <c r="AK294" s="290"/>
      <c r="AN294" s="34"/>
    </row>
    <row r="295" spans="1:40" ht="15.75" customHeight="1">
      <c r="A295" s="454"/>
      <c r="B295" s="454"/>
      <c r="C295" s="454"/>
      <c r="D295" s="454"/>
      <c r="E295" s="454"/>
      <c r="F295" s="454"/>
      <c r="G295" s="454"/>
      <c r="H295" s="454"/>
      <c r="I295" s="454"/>
      <c r="J295" s="454"/>
      <c r="K295" s="454"/>
      <c r="L295" s="454"/>
      <c r="M295" s="454"/>
      <c r="N295" s="454"/>
      <c r="O295" s="454"/>
      <c r="P295" s="454"/>
      <c r="Q295" s="454"/>
      <c r="R295" s="454"/>
      <c r="S295" s="454"/>
      <c r="T295" s="454"/>
      <c r="U295" s="454"/>
      <c r="V295" s="454"/>
      <c r="W295" s="454"/>
      <c r="Y295" s="459"/>
      <c r="Z295" s="454"/>
      <c r="AA295" s="224"/>
      <c r="AB295" s="454"/>
      <c r="AC295" s="454"/>
      <c r="AD295" s="454"/>
      <c r="AE295" s="454"/>
      <c r="AK295" s="290"/>
      <c r="AN295" s="34"/>
    </row>
    <row r="296" spans="1:40" ht="15.75" customHeight="1">
      <c r="A296" s="454"/>
      <c r="B296" s="454"/>
      <c r="C296" s="454"/>
      <c r="D296" s="454"/>
      <c r="E296" s="454"/>
      <c r="F296" s="454"/>
      <c r="G296" s="454"/>
      <c r="H296" s="454"/>
      <c r="I296" s="454"/>
      <c r="J296" s="454"/>
      <c r="K296" s="454"/>
      <c r="L296" s="454"/>
      <c r="M296" s="454"/>
      <c r="N296" s="454"/>
      <c r="O296" s="454"/>
      <c r="P296" s="454"/>
      <c r="Q296" s="454"/>
      <c r="R296" s="454"/>
      <c r="S296" s="454"/>
      <c r="T296" s="454"/>
      <c r="U296" s="454"/>
      <c r="V296" s="454"/>
      <c r="W296" s="454"/>
      <c r="Y296" s="459"/>
      <c r="Z296" s="454"/>
      <c r="AA296" s="224"/>
      <c r="AB296" s="454"/>
      <c r="AC296" s="454"/>
      <c r="AD296" s="454"/>
      <c r="AE296" s="454"/>
      <c r="AK296" s="290"/>
      <c r="AN296" s="34"/>
    </row>
    <row r="297" spans="1:40" ht="15.75" customHeight="1">
      <c r="A297" s="454"/>
      <c r="B297" s="454"/>
      <c r="C297" s="454"/>
      <c r="D297" s="454"/>
      <c r="E297" s="454"/>
      <c r="F297" s="454"/>
      <c r="G297" s="454"/>
      <c r="H297" s="454"/>
      <c r="I297" s="454"/>
      <c r="J297" s="454"/>
      <c r="K297" s="454"/>
      <c r="L297" s="454"/>
      <c r="M297" s="454"/>
      <c r="N297" s="454"/>
      <c r="O297" s="454"/>
      <c r="P297" s="454"/>
      <c r="Q297" s="454"/>
      <c r="R297" s="454"/>
      <c r="S297" s="454"/>
      <c r="T297" s="454"/>
      <c r="U297" s="454"/>
      <c r="V297" s="454"/>
      <c r="W297" s="454"/>
      <c r="Y297" s="459"/>
      <c r="Z297" s="454"/>
      <c r="AA297" s="224"/>
      <c r="AB297" s="454"/>
      <c r="AC297" s="454"/>
      <c r="AD297" s="454"/>
      <c r="AE297" s="454"/>
      <c r="AK297" s="290"/>
      <c r="AN297" s="34"/>
    </row>
    <row r="298" spans="1:40" ht="15.75" customHeight="1">
      <c r="A298" s="454"/>
      <c r="B298" s="454"/>
      <c r="C298" s="454"/>
      <c r="D298" s="454"/>
      <c r="E298" s="454"/>
      <c r="F298" s="454"/>
      <c r="G298" s="454"/>
      <c r="H298" s="454"/>
      <c r="I298" s="454"/>
      <c r="J298" s="454"/>
      <c r="K298" s="454"/>
      <c r="L298" s="454"/>
      <c r="M298" s="454"/>
      <c r="N298" s="454"/>
      <c r="O298" s="454"/>
      <c r="P298" s="454"/>
      <c r="Q298" s="454"/>
      <c r="R298" s="454"/>
      <c r="S298" s="454"/>
      <c r="T298" s="454"/>
      <c r="U298" s="454"/>
      <c r="V298" s="454"/>
      <c r="W298" s="454"/>
      <c r="Y298" s="459"/>
      <c r="Z298" s="454"/>
      <c r="AA298" s="224"/>
      <c r="AB298" s="454"/>
      <c r="AC298" s="454"/>
      <c r="AD298" s="454"/>
      <c r="AE298" s="454"/>
      <c r="AK298" s="290"/>
      <c r="AN298" s="34"/>
    </row>
    <row r="299" spans="1:40" ht="15.75" customHeight="1">
      <c r="A299" s="454"/>
      <c r="B299" s="454"/>
      <c r="C299" s="454"/>
      <c r="D299" s="454"/>
      <c r="E299" s="454"/>
      <c r="F299" s="454"/>
      <c r="G299" s="454"/>
      <c r="H299" s="454"/>
      <c r="I299" s="454"/>
      <c r="J299" s="454"/>
      <c r="K299" s="454"/>
      <c r="L299" s="454"/>
      <c r="M299" s="454"/>
      <c r="N299" s="454"/>
      <c r="O299" s="454"/>
      <c r="P299" s="454"/>
      <c r="Q299" s="454"/>
      <c r="R299" s="454"/>
      <c r="S299" s="454"/>
      <c r="T299" s="454"/>
      <c r="U299" s="454"/>
      <c r="V299" s="454"/>
      <c r="W299" s="454"/>
      <c r="Y299" s="459"/>
      <c r="Z299" s="454"/>
      <c r="AA299" s="224"/>
      <c r="AB299" s="454"/>
      <c r="AC299" s="454"/>
      <c r="AD299" s="454"/>
      <c r="AE299" s="454"/>
      <c r="AK299" s="290"/>
      <c r="AN299" s="34"/>
    </row>
    <row r="300" spans="1:40" ht="15.75" customHeight="1">
      <c r="A300" s="454"/>
      <c r="B300" s="454"/>
      <c r="C300" s="454"/>
      <c r="D300" s="454"/>
      <c r="E300" s="454"/>
      <c r="F300" s="454"/>
      <c r="G300" s="454"/>
      <c r="H300" s="454"/>
      <c r="I300" s="454"/>
      <c r="J300" s="454"/>
      <c r="K300" s="454"/>
      <c r="L300" s="454"/>
      <c r="M300" s="454"/>
      <c r="N300" s="454"/>
      <c r="O300" s="454"/>
      <c r="P300" s="454"/>
      <c r="Q300" s="454"/>
      <c r="R300" s="454"/>
      <c r="S300" s="454"/>
      <c r="T300" s="454"/>
      <c r="U300" s="454"/>
      <c r="V300" s="454"/>
      <c r="W300" s="454"/>
      <c r="Y300" s="459"/>
      <c r="Z300" s="454"/>
      <c r="AA300" s="224"/>
      <c r="AB300" s="454"/>
      <c r="AC300" s="454"/>
      <c r="AD300" s="454"/>
      <c r="AE300" s="454"/>
      <c r="AK300" s="290"/>
      <c r="AN300" s="34"/>
    </row>
    <row r="301" spans="1:40" ht="15.75" customHeight="1">
      <c r="A301" s="454"/>
      <c r="B301" s="454"/>
      <c r="C301" s="454"/>
      <c r="D301" s="454"/>
      <c r="E301" s="454"/>
      <c r="F301" s="454"/>
      <c r="G301" s="454"/>
      <c r="H301" s="454"/>
      <c r="I301" s="454"/>
      <c r="J301" s="454"/>
      <c r="K301" s="454"/>
      <c r="L301" s="454"/>
      <c r="M301" s="454"/>
      <c r="N301" s="454"/>
      <c r="O301" s="454"/>
      <c r="P301" s="454"/>
      <c r="Q301" s="454"/>
      <c r="R301" s="454"/>
      <c r="S301" s="454"/>
      <c r="T301" s="454"/>
      <c r="U301" s="454"/>
      <c r="V301" s="454"/>
      <c r="W301" s="454"/>
      <c r="Y301" s="459"/>
      <c r="Z301" s="454"/>
      <c r="AA301" s="224"/>
      <c r="AB301" s="454"/>
      <c r="AC301" s="454"/>
      <c r="AD301" s="454"/>
      <c r="AE301" s="454"/>
      <c r="AK301" s="290"/>
      <c r="AN301" s="34"/>
    </row>
    <row r="302" spans="1:40" ht="15.75" customHeight="1">
      <c r="A302" s="454"/>
      <c r="B302" s="454"/>
      <c r="C302" s="454"/>
      <c r="D302" s="454"/>
      <c r="E302" s="454"/>
      <c r="F302" s="454"/>
      <c r="G302" s="454"/>
      <c r="H302" s="454"/>
      <c r="I302" s="454"/>
      <c r="J302" s="454"/>
      <c r="K302" s="454"/>
      <c r="L302" s="454"/>
      <c r="M302" s="454"/>
      <c r="N302" s="454"/>
      <c r="O302" s="454"/>
      <c r="P302" s="454"/>
      <c r="Q302" s="454"/>
      <c r="R302" s="454"/>
      <c r="S302" s="454"/>
      <c r="T302" s="454"/>
      <c r="U302" s="454"/>
      <c r="V302" s="454"/>
      <c r="W302" s="454"/>
      <c r="Y302" s="459"/>
      <c r="Z302" s="454"/>
      <c r="AA302" s="224"/>
      <c r="AB302" s="454"/>
      <c r="AC302" s="454"/>
      <c r="AD302" s="454"/>
      <c r="AE302" s="454"/>
      <c r="AK302" s="290"/>
      <c r="AN302" s="34"/>
    </row>
    <row r="303" spans="1:40" ht="15.75" customHeight="1">
      <c r="A303" s="454"/>
      <c r="B303" s="454"/>
      <c r="C303" s="454"/>
      <c r="D303" s="454"/>
      <c r="E303" s="454"/>
      <c r="F303" s="454"/>
      <c r="G303" s="454"/>
      <c r="H303" s="454"/>
      <c r="I303" s="454"/>
      <c r="J303" s="454"/>
      <c r="K303" s="454"/>
      <c r="L303" s="454"/>
      <c r="M303" s="454"/>
      <c r="N303" s="454"/>
      <c r="O303" s="454"/>
      <c r="P303" s="454"/>
      <c r="Q303" s="454"/>
      <c r="R303" s="454"/>
      <c r="S303" s="454"/>
      <c r="T303" s="454"/>
      <c r="U303" s="454"/>
      <c r="V303" s="454"/>
      <c r="W303" s="454"/>
      <c r="Y303" s="459"/>
      <c r="Z303" s="454"/>
      <c r="AA303" s="224"/>
      <c r="AB303" s="454"/>
      <c r="AC303" s="454"/>
      <c r="AD303" s="454"/>
      <c r="AE303" s="454"/>
      <c r="AK303" s="290"/>
      <c r="AN303" s="34"/>
    </row>
    <row r="304" spans="1:40" ht="15.75" customHeight="1">
      <c r="A304" s="454"/>
      <c r="B304" s="454"/>
      <c r="C304" s="454"/>
      <c r="D304" s="454"/>
      <c r="E304" s="454"/>
      <c r="F304" s="454"/>
      <c r="G304" s="454"/>
      <c r="H304" s="454"/>
      <c r="I304" s="454"/>
      <c r="J304" s="454"/>
      <c r="K304" s="454"/>
      <c r="L304" s="454"/>
      <c r="M304" s="454"/>
      <c r="N304" s="454"/>
      <c r="O304" s="454"/>
      <c r="P304" s="454"/>
      <c r="Q304" s="454"/>
      <c r="R304" s="454"/>
      <c r="S304" s="454"/>
      <c r="T304" s="454"/>
      <c r="U304" s="454"/>
      <c r="V304" s="454"/>
      <c r="W304" s="454"/>
      <c r="Y304" s="459"/>
      <c r="Z304" s="454"/>
      <c r="AA304" s="224"/>
      <c r="AB304" s="454"/>
      <c r="AC304" s="454"/>
      <c r="AD304" s="454"/>
      <c r="AE304" s="454"/>
      <c r="AK304" s="290"/>
      <c r="AN304" s="34"/>
    </row>
    <row r="305" spans="1:40" ht="15.75" customHeight="1">
      <c r="A305" s="454"/>
      <c r="B305" s="454"/>
      <c r="C305" s="454"/>
      <c r="D305" s="454"/>
      <c r="E305" s="454"/>
      <c r="F305" s="454"/>
      <c r="G305" s="454"/>
      <c r="H305" s="454"/>
      <c r="I305" s="454"/>
      <c r="J305" s="454"/>
      <c r="K305" s="454"/>
      <c r="L305" s="454"/>
      <c r="M305" s="454"/>
      <c r="N305" s="454"/>
      <c r="O305" s="454"/>
      <c r="P305" s="454"/>
      <c r="Q305" s="454"/>
      <c r="R305" s="454"/>
      <c r="S305" s="454"/>
      <c r="T305" s="454"/>
      <c r="U305" s="454"/>
      <c r="V305" s="454"/>
      <c r="W305" s="454"/>
      <c r="Y305" s="459"/>
      <c r="Z305" s="454"/>
      <c r="AA305" s="224"/>
      <c r="AB305" s="454"/>
      <c r="AC305" s="454"/>
      <c r="AD305" s="454"/>
      <c r="AE305" s="454"/>
      <c r="AK305" s="290"/>
      <c r="AN305" s="34"/>
    </row>
    <row r="306" spans="1:40" ht="15.75" customHeight="1">
      <c r="A306" s="454"/>
      <c r="B306" s="454"/>
      <c r="C306" s="454"/>
      <c r="D306" s="454"/>
      <c r="E306" s="454"/>
      <c r="F306" s="454"/>
      <c r="G306" s="454"/>
      <c r="H306" s="454"/>
      <c r="I306" s="454"/>
      <c r="J306" s="454"/>
      <c r="K306" s="454"/>
      <c r="L306" s="454"/>
      <c r="M306" s="454"/>
      <c r="N306" s="454"/>
      <c r="O306" s="454"/>
      <c r="P306" s="454"/>
      <c r="Q306" s="454"/>
      <c r="R306" s="454"/>
      <c r="S306" s="454"/>
      <c r="T306" s="454"/>
      <c r="U306" s="454"/>
      <c r="V306" s="454"/>
      <c r="W306" s="454"/>
      <c r="Y306" s="459"/>
      <c r="Z306" s="454"/>
      <c r="AA306" s="224"/>
      <c r="AB306" s="454"/>
      <c r="AC306" s="454"/>
      <c r="AD306" s="454"/>
      <c r="AE306" s="454"/>
      <c r="AK306" s="290"/>
      <c r="AN306" s="34"/>
    </row>
    <row r="307" spans="1:40" ht="15.75" customHeight="1">
      <c r="A307" s="454"/>
      <c r="B307" s="454"/>
      <c r="C307" s="454"/>
      <c r="D307" s="454"/>
      <c r="E307" s="454"/>
      <c r="F307" s="454"/>
      <c r="G307" s="454"/>
      <c r="H307" s="454"/>
      <c r="I307" s="454"/>
      <c r="J307" s="454"/>
      <c r="K307" s="454"/>
      <c r="L307" s="454"/>
      <c r="M307" s="454"/>
      <c r="N307" s="454"/>
      <c r="O307" s="454"/>
      <c r="P307" s="454"/>
      <c r="Q307" s="454"/>
      <c r="R307" s="454"/>
      <c r="S307" s="454"/>
      <c r="T307" s="454"/>
      <c r="U307" s="454"/>
      <c r="V307" s="454"/>
      <c r="W307" s="454"/>
      <c r="Y307" s="459"/>
      <c r="Z307" s="454"/>
      <c r="AA307" s="224"/>
      <c r="AB307" s="454"/>
      <c r="AC307" s="454"/>
      <c r="AD307" s="454"/>
      <c r="AE307" s="454"/>
      <c r="AK307" s="290"/>
      <c r="AN307" s="34"/>
    </row>
    <row r="308" spans="1:40" ht="15.75" customHeight="1">
      <c r="A308" s="454"/>
      <c r="B308" s="454"/>
      <c r="C308" s="454"/>
      <c r="D308" s="454"/>
      <c r="E308" s="454"/>
      <c r="F308" s="454"/>
      <c r="G308" s="454"/>
      <c r="H308" s="454"/>
      <c r="I308" s="454"/>
      <c r="J308" s="454"/>
      <c r="K308" s="454"/>
      <c r="L308" s="454"/>
      <c r="M308" s="454"/>
      <c r="N308" s="454"/>
      <c r="O308" s="454"/>
      <c r="P308" s="454"/>
      <c r="Q308" s="454"/>
      <c r="R308" s="454"/>
      <c r="S308" s="454"/>
      <c r="T308" s="454"/>
      <c r="U308" s="454"/>
      <c r="V308" s="454"/>
      <c r="W308" s="454"/>
      <c r="Y308" s="459"/>
      <c r="Z308" s="454"/>
      <c r="AA308" s="224"/>
      <c r="AB308" s="454"/>
      <c r="AC308" s="454"/>
      <c r="AD308" s="454"/>
      <c r="AE308" s="454"/>
      <c r="AK308" s="290"/>
      <c r="AN308" s="34"/>
    </row>
    <row r="309" spans="1:40" ht="15.75" customHeight="1">
      <c r="A309" s="454"/>
      <c r="B309" s="454"/>
      <c r="C309" s="454"/>
      <c r="D309" s="454"/>
      <c r="E309" s="454"/>
      <c r="F309" s="454"/>
      <c r="G309" s="454"/>
      <c r="H309" s="454"/>
      <c r="I309" s="454"/>
      <c r="J309" s="454"/>
      <c r="K309" s="454"/>
      <c r="L309" s="454"/>
      <c r="M309" s="454"/>
      <c r="N309" s="454"/>
      <c r="O309" s="454"/>
      <c r="P309" s="454"/>
      <c r="Q309" s="454"/>
      <c r="R309" s="454"/>
      <c r="S309" s="454"/>
      <c r="T309" s="454"/>
      <c r="U309" s="454"/>
      <c r="V309" s="454"/>
      <c r="W309" s="454"/>
      <c r="Y309" s="459"/>
      <c r="Z309" s="454"/>
      <c r="AA309" s="224"/>
      <c r="AB309" s="454"/>
      <c r="AC309" s="454"/>
      <c r="AD309" s="454"/>
      <c r="AE309" s="454"/>
      <c r="AK309" s="290"/>
      <c r="AN309" s="34"/>
    </row>
    <row r="310" spans="1:40" ht="15.75" customHeight="1">
      <c r="A310" s="454"/>
      <c r="B310" s="454"/>
      <c r="C310" s="454"/>
      <c r="D310" s="454"/>
      <c r="E310" s="454"/>
      <c r="F310" s="454"/>
      <c r="G310" s="454"/>
      <c r="H310" s="454"/>
      <c r="I310" s="454"/>
      <c r="J310" s="454"/>
      <c r="K310" s="454"/>
      <c r="L310" s="454"/>
      <c r="M310" s="454"/>
      <c r="N310" s="454"/>
      <c r="O310" s="454"/>
      <c r="P310" s="454"/>
      <c r="Q310" s="454"/>
      <c r="R310" s="454"/>
      <c r="S310" s="454"/>
      <c r="T310" s="454"/>
      <c r="U310" s="454"/>
      <c r="V310" s="454"/>
      <c r="W310" s="454"/>
      <c r="Y310" s="459"/>
      <c r="Z310" s="454"/>
      <c r="AA310" s="224"/>
      <c r="AB310" s="454"/>
      <c r="AC310" s="454"/>
      <c r="AD310" s="454"/>
      <c r="AE310" s="454"/>
      <c r="AK310" s="290"/>
      <c r="AN310" s="34"/>
    </row>
    <row r="311" spans="1:40" ht="15.75" customHeight="1">
      <c r="A311" s="454"/>
      <c r="B311" s="454"/>
      <c r="C311" s="454"/>
      <c r="D311" s="454"/>
      <c r="E311" s="454"/>
      <c r="F311" s="454"/>
      <c r="G311" s="454"/>
      <c r="H311" s="454"/>
      <c r="I311" s="454"/>
      <c r="J311" s="454"/>
      <c r="K311" s="454"/>
      <c r="L311" s="454"/>
      <c r="M311" s="454"/>
      <c r="N311" s="454"/>
      <c r="O311" s="454"/>
      <c r="P311" s="454"/>
      <c r="Q311" s="454"/>
      <c r="R311" s="454"/>
      <c r="S311" s="454"/>
      <c r="T311" s="454"/>
      <c r="U311" s="454"/>
      <c r="V311" s="454"/>
      <c r="W311" s="454"/>
      <c r="Y311" s="459"/>
      <c r="Z311" s="454"/>
      <c r="AA311" s="224"/>
      <c r="AB311" s="454"/>
      <c r="AC311" s="454"/>
      <c r="AD311" s="454"/>
      <c r="AE311" s="454"/>
      <c r="AK311" s="290"/>
      <c r="AN311" s="34"/>
    </row>
    <row r="312" spans="1:40" ht="15.75" customHeight="1">
      <c r="A312" s="454"/>
      <c r="B312" s="454"/>
      <c r="C312" s="454"/>
      <c r="D312" s="454"/>
      <c r="E312" s="454"/>
      <c r="F312" s="454"/>
      <c r="G312" s="454"/>
      <c r="H312" s="454"/>
      <c r="I312" s="454"/>
      <c r="J312" s="454"/>
      <c r="K312" s="454"/>
      <c r="L312" s="454"/>
      <c r="M312" s="454"/>
      <c r="N312" s="454"/>
      <c r="O312" s="454"/>
      <c r="P312" s="454"/>
      <c r="Q312" s="454"/>
      <c r="R312" s="454"/>
      <c r="S312" s="454"/>
      <c r="T312" s="454"/>
      <c r="U312" s="454"/>
      <c r="V312" s="454"/>
      <c r="W312" s="454"/>
      <c r="Y312" s="459"/>
      <c r="Z312" s="454"/>
      <c r="AA312" s="224"/>
      <c r="AB312" s="454"/>
      <c r="AC312" s="454"/>
      <c r="AD312" s="454"/>
      <c r="AE312" s="454"/>
      <c r="AK312" s="290"/>
      <c r="AN312" s="34"/>
    </row>
    <row r="313" spans="1:40" ht="15.75" customHeight="1">
      <c r="A313" s="454"/>
      <c r="B313" s="454"/>
      <c r="C313" s="454"/>
      <c r="D313" s="454"/>
      <c r="E313" s="454"/>
      <c r="F313" s="454"/>
      <c r="G313" s="454"/>
      <c r="H313" s="454"/>
      <c r="I313" s="454"/>
      <c r="J313" s="454"/>
      <c r="K313" s="454"/>
      <c r="L313" s="454"/>
      <c r="M313" s="454"/>
      <c r="N313" s="454"/>
      <c r="O313" s="454"/>
      <c r="P313" s="454"/>
      <c r="Q313" s="454"/>
      <c r="R313" s="454"/>
      <c r="S313" s="454"/>
      <c r="T313" s="454"/>
      <c r="U313" s="454"/>
      <c r="V313" s="454"/>
      <c r="W313" s="454"/>
      <c r="Y313" s="459"/>
      <c r="Z313" s="454"/>
      <c r="AA313" s="224"/>
      <c r="AB313" s="454"/>
      <c r="AC313" s="454"/>
      <c r="AD313" s="454"/>
      <c r="AE313" s="454"/>
      <c r="AK313" s="290"/>
      <c r="AN313" s="34"/>
    </row>
    <row r="314" spans="1:40" ht="15.75" customHeight="1">
      <c r="A314" s="454"/>
      <c r="B314" s="454"/>
      <c r="C314" s="454"/>
      <c r="D314" s="454"/>
      <c r="E314" s="454"/>
      <c r="F314" s="454"/>
      <c r="G314" s="454"/>
      <c r="H314" s="454"/>
      <c r="I314" s="454"/>
      <c r="J314" s="454"/>
      <c r="K314" s="454"/>
      <c r="L314" s="454"/>
      <c r="M314" s="454"/>
      <c r="N314" s="454"/>
      <c r="O314" s="454"/>
      <c r="P314" s="454"/>
      <c r="Q314" s="454"/>
      <c r="R314" s="454"/>
      <c r="S314" s="454"/>
      <c r="T314" s="454"/>
      <c r="U314" s="454"/>
      <c r="V314" s="454"/>
      <c r="W314" s="454"/>
      <c r="Y314" s="459"/>
      <c r="Z314" s="454"/>
      <c r="AA314" s="224"/>
      <c r="AB314" s="454"/>
      <c r="AC314" s="454"/>
      <c r="AD314" s="454"/>
      <c r="AE314" s="454"/>
      <c r="AK314" s="290"/>
      <c r="AN314" s="34"/>
    </row>
    <row r="315" spans="1:40" ht="15.75" customHeight="1">
      <c r="A315" s="454"/>
      <c r="B315" s="454"/>
      <c r="C315" s="454"/>
      <c r="D315" s="454"/>
      <c r="E315" s="454"/>
      <c r="F315" s="454"/>
      <c r="G315" s="454"/>
      <c r="H315" s="454"/>
      <c r="I315" s="454"/>
      <c r="J315" s="454"/>
      <c r="K315" s="454"/>
      <c r="L315" s="454"/>
      <c r="M315" s="454"/>
      <c r="N315" s="454"/>
      <c r="O315" s="454"/>
      <c r="P315" s="454"/>
      <c r="Q315" s="454"/>
      <c r="R315" s="454"/>
      <c r="S315" s="454"/>
      <c r="T315" s="454"/>
      <c r="U315" s="454"/>
      <c r="V315" s="454"/>
      <c r="W315" s="454"/>
      <c r="Y315" s="459"/>
      <c r="Z315" s="454"/>
      <c r="AA315" s="224"/>
      <c r="AB315" s="454"/>
      <c r="AC315" s="454"/>
      <c r="AD315" s="454"/>
      <c r="AE315" s="454"/>
      <c r="AK315" s="290"/>
      <c r="AN315" s="34"/>
    </row>
    <row r="316" spans="1:40" ht="15.75" customHeight="1">
      <c r="A316" s="454"/>
      <c r="B316" s="454"/>
      <c r="C316" s="454"/>
      <c r="D316" s="454"/>
      <c r="E316" s="454"/>
      <c r="F316" s="454"/>
      <c r="G316" s="454"/>
      <c r="H316" s="454"/>
      <c r="I316" s="454"/>
      <c r="J316" s="454"/>
      <c r="K316" s="454"/>
      <c r="L316" s="454"/>
      <c r="M316" s="454"/>
      <c r="N316" s="454"/>
      <c r="O316" s="454"/>
      <c r="P316" s="454"/>
      <c r="Q316" s="454"/>
      <c r="R316" s="454"/>
      <c r="S316" s="454"/>
      <c r="T316" s="454"/>
      <c r="U316" s="454"/>
      <c r="V316" s="454"/>
      <c r="W316" s="454"/>
      <c r="Y316" s="459"/>
      <c r="Z316" s="454"/>
      <c r="AA316" s="224"/>
      <c r="AB316" s="454"/>
      <c r="AC316" s="454"/>
      <c r="AD316" s="454"/>
      <c r="AE316" s="454"/>
      <c r="AK316" s="290"/>
      <c r="AN316" s="34"/>
    </row>
    <row r="317" spans="1:40" ht="15.75" customHeight="1">
      <c r="A317" s="454"/>
      <c r="B317" s="454"/>
      <c r="C317" s="454"/>
      <c r="D317" s="454"/>
      <c r="E317" s="454"/>
      <c r="F317" s="454"/>
      <c r="G317" s="454"/>
      <c r="H317" s="454"/>
      <c r="I317" s="454"/>
      <c r="J317" s="454"/>
      <c r="K317" s="454"/>
      <c r="L317" s="454"/>
      <c r="M317" s="454"/>
      <c r="N317" s="454"/>
      <c r="O317" s="454"/>
      <c r="P317" s="454"/>
      <c r="Q317" s="454"/>
      <c r="R317" s="454"/>
      <c r="S317" s="454"/>
      <c r="T317" s="454"/>
      <c r="U317" s="454"/>
      <c r="V317" s="454"/>
      <c r="W317" s="454"/>
      <c r="Y317" s="459"/>
      <c r="Z317" s="454"/>
      <c r="AA317" s="224"/>
      <c r="AB317" s="454"/>
      <c r="AC317" s="454"/>
      <c r="AD317" s="454"/>
      <c r="AE317" s="454"/>
      <c r="AK317" s="290"/>
      <c r="AN317" s="34"/>
    </row>
    <row r="318" spans="1:40" ht="15.75" customHeight="1">
      <c r="A318" s="454"/>
      <c r="B318" s="454"/>
      <c r="C318" s="454"/>
      <c r="D318" s="454"/>
      <c r="E318" s="454"/>
      <c r="F318" s="454"/>
      <c r="G318" s="454"/>
      <c r="H318" s="454"/>
      <c r="I318" s="454"/>
      <c r="J318" s="454"/>
      <c r="K318" s="454"/>
      <c r="L318" s="454"/>
      <c r="M318" s="454"/>
      <c r="N318" s="454"/>
      <c r="O318" s="454"/>
      <c r="P318" s="454"/>
      <c r="Q318" s="454"/>
      <c r="R318" s="454"/>
      <c r="S318" s="454"/>
      <c r="T318" s="454"/>
      <c r="U318" s="454"/>
      <c r="V318" s="454"/>
      <c r="W318" s="454"/>
      <c r="Y318" s="459"/>
      <c r="Z318" s="454"/>
      <c r="AA318" s="224"/>
      <c r="AB318" s="454"/>
      <c r="AC318" s="454"/>
      <c r="AD318" s="454"/>
      <c r="AE318" s="454"/>
      <c r="AK318" s="290"/>
      <c r="AN318" s="34"/>
    </row>
    <row r="319" spans="1:40" ht="15.75" customHeight="1">
      <c r="A319" s="454"/>
      <c r="B319" s="454"/>
      <c r="C319" s="454"/>
      <c r="D319" s="454"/>
      <c r="E319" s="454"/>
      <c r="F319" s="454"/>
      <c r="G319" s="454"/>
      <c r="H319" s="454"/>
      <c r="I319" s="454"/>
      <c r="J319" s="454"/>
      <c r="K319" s="454"/>
      <c r="L319" s="454"/>
      <c r="M319" s="454"/>
      <c r="N319" s="454"/>
      <c r="O319" s="454"/>
      <c r="P319" s="454"/>
      <c r="Q319" s="454"/>
      <c r="R319" s="454"/>
      <c r="S319" s="454"/>
      <c r="T319" s="454"/>
      <c r="U319" s="454"/>
      <c r="V319" s="454"/>
      <c r="W319" s="454"/>
      <c r="Y319" s="459"/>
      <c r="Z319" s="454"/>
      <c r="AA319" s="224"/>
      <c r="AB319" s="454"/>
      <c r="AC319" s="454"/>
      <c r="AD319" s="454"/>
      <c r="AE319" s="454"/>
      <c r="AK319" s="290"/>
      <c r="AN319" s="34"/>
    </row>
    <row r="320" spans="1:40" ht="15.75" customHeight="1">
      <c r="A320" s="454"/>
      <c r="B320" s="454"/>
      <c r="C320" s="454"/>
      <c r="D320" s="454"/>
      <c r="E320" s="454"/>
      <c r="F320" s="454"/>
      <c r="G320" s="454"/>
      <c r="H320" s="454"/>
      <c r="I320" s="454"/>
      <c r="J320" s="454"/>
      <c r="K320" s="454"/>
      <c r="L320" s="454"/>
      <c r="M320" s="454"/>
      <c r="N320" s="454"/>
      <c r="O320" s="454"/>
      <c r="P320" s="454"/>
      <c r="Q320" s="454"/>
      <c r="R320" s="454"/>
      <c r="S320" s="454"/>
      <c r="T320" s="454"/>
      <c r="U320" s="454"/>
      <c r="V320" s="454"/>
      <c r="W320" s="454"/>
      <c r="Y320" s="459"/>
      <c r="Z320" s="454"/>
      <c r="AA320" s="224"/>
      <c r="AB320" s="454"/>
      <c r="AC320" s="454"/>
      <c r="AD320" s="454"/>
      <c r="AE320" s="454"/>
      <c r="AK320" s="290"/>
      <c r="AN320" s="34"/>
    </row>
    <row r="321" spans="1:40" ht="15.75" customHeight="1">
      <c r="A321" s="454"/>
      <c r="B321" s="454"/>
      <c r="C321" s="454"/>
      <c r="D321" s="454"/>
      <c r="E321" s="454"/>
      <c r="F321" s="454"/>
      <c r="G321" s="454"/>
      <c r="H321" s="454"/>
      <c r="I321" s="454"/>
      <c r="J321" s="454"/>
      <c r="K321" s="454"/>
      <c r="L321" s="454"/>
      <c r="M321" s="454"/>
      <c r="N321" s="454"/>
      <c r="O321" s="454"/>
      <c r="P321" s="454"/>
      <c r="Q321" s="454"/>
      <c r="R321" s="454"/>
      <c r="S321" s="454"/>
      <c r="T321" s="454"/>
      <c r="U321" s="454"/>
      <c r="V321" s="454"/>
      <c r="W321" s="454"/>
      <c r="Y321" s="459"/>
      <c r="Z321" s="454"/>
      <c r="AA321" s="224"/>
      <c r="AB321" s="454"/>
      <c r="AC321" s="454"/>
      <c r="AD321" s="454"/>
      <c r="AE321" s="454"/>
      <c r="AK321" s="290"/>
      <c r="AN321" s="34"/>
    </row>
    <row r="322" spans="1:40" ht="15.75" customHeight="1">
      <c r="A322" s="454"/>
      <c r="B322" s="454"/>
      <c r="C322" s="454"/>
      <c r="D322" s="454"/>
      <c r="E322" s="454"/>
      <c r="F322" s="454"/>
      <c r="G322" s="454"/>
      <c r="H322" s="454"/>
      <c r="I322" s="454"/>
      <c r="J322" s="454"/>
      <c r="K322" s="454"/>
      <c r="L322" s="454"/>
      <c r="M322" s="454"/>
      <c r="N322" s="454"/>
      <c r="O322" s="454"/>
      <c r="P322" s="454"/>
      <c r="Q322" s="454"/>
      <c r="R322" s="454"/>
      <c r="S322" s="454"/>
      <c r="T322" s="454"/>
      <c r="U322" s="454"/>
      <c r="V322" s="454"/>
      <c r="W322" s="454"/>
      <c r="Y322" s="459"/>
      <c r="Z322" s="454"/>
      <c r="AA322" s="224"/>
      <c r="AB322" s="454"/>
      <c r="AC322" s="454"/>
      <c r="AD322" s="454"/>
      <c r="AE322" s="454"/>
      <c r="AK322" s="290"/>
      <c r="AN322" s="34"/>
    </row>
    <row r="323" spans="1:40" ht="15.75" customHeight="1">
      <c r="A323" s="454"/>
      <c r="B323" s="454"/>
      <c r="C323" s="454"/>
      <c r="D323" s="454"/>
      <c r="E323" s="454"/>
      <c r="F323" s="454"/>
      <c r="G323" s="454"/>
      <c r="H323" s="454"/>
      <c r="I323" s="454"/>
      <c r="J323" s="454"/>
      <c r="K323" s="454"/>
      <c r="L323" s="454"/>
      <c r="M323" s="454"/>
      <c r="N323" s="454"/>
      <c r="O323" s="454"/>
      <c r="P323" s="454"/>
      <c r="Q323" s="454"/>
      <c r="R323" s="454"/>
      <c r="S323" s="454"/>
      <c r="T323" s="454"/>
      <c r="U323" s="454"/>
      <c r="V323" s="454"/>
      <c r="W323" s="454"/>
      <c r="Y323" s="459"/>
      <c r="Z323" s="454"/>
      <c r="AA323" s="224"/>
      <c r="AB323" s="454"/>
      <c r="AC323" s="454"/>
      <c r="AD323" s="454"/>
      <c r="AE323" s="454"/>
      <c r="AK323" s="290"/>
      <c r="AN323" s="34"/>
    </row>
    <row r="324" spans="1:40" ht="15.75" customHeight="1">
      <c r="A324" s="454"/>
      <c r="B324" s="454"/>
      <c r="C324" s="454"/>
      <c r="D324" s="454"/>
      <c r="E324" s="454"/>
      <c r="F324" s="454"/>
      <c r="G324" s="454"/>
      <c r="H324" s="454"/>
      <c r="I324" s="454"/>
      <c r="J324" s="454"/>
      <c r="K324" s="454"/>
      <c r="L324" s="454"/>
      <c r="M324" s="454"/>
      <c r="N324" s="454"/>
      <c r="O324" s="454"/>
      <c r="P324" s="454"/>
      <c r="Q324" s="454"/>
      <c r="R324" s="454"/>
      <c r="S324" s="454"/>
      <c r="T324" s="454"/>
      <c r="U324" s="454"/>
      <c r="V324" s="454"/>
      <c r="W324" s="454"/>
      <c r="Y324" s="459"/>
      <c r="Z324" s="454"/>
      <c r="AA324" s="224"/>
      <c r="AB324" s="454"/>
      <c r="AC324" s="454"/>
      <c r="AD324" s="454"/>
      <c r="AE324" s="454"/>
      <c r="AK324" s="290"/>
      <c r="AN324" s="34"/>
    </row>
    <row r="325" spans="1:40" ht="15.75" customHeight="1">
      <c r="A325" s="454"/>
      <c r="B325" s="454"/>
      <c r="C325" s="454"/>
      <c r="D325" s="454"/>
      <c r="E325" s="454"/>
      <c r="F325" s="454"/>
      <c r="G325" s="454"/>
      <c r="H325" s="454"/>
      <c r="I325" s="454"/>
      <c r="J325" s="454"/>
      <c r="K325" s="454"/>
      <c r="L325" s="454"/>
      <c r="M325" s="454"/>
      <c r="N325" s="454"/>
      <c r="O325" s="454"/>
      <c r="P325" s="454"/>
      <c r="Q325" s="454"/>
      <c r="R325" s="454"/>
      <c r="S325" s="454"/>
      <c r="T325" s="454"/>
      <c r="U325" s="454"/>
      <c r="V325" s="454"/>
      <c r="W325" s="454"/>
      <c r="Y325" s="459"/>
      <c r="Z325" s="454"/>
      <c r="AA325" s="224"/>
      <c r="AB325" s="454"/>
      <c r="AC325" s="454"/>
      <c r="AD325" s="454"/>
      <c r="AE325" s="454"/>
      <c r="AK325" s="290"/>
      <c r="AN325" s="34"/>
    </row>
    <row r="326" spans="1:40" ht="15.75" customHeight="1">
      <c r="A326" s="454"/>
      <c r="B326" s="454"/>
      <c r="C326" s="454"/>
      <c r="D326" s="454"/>
      <c r="E326" s="454"/>
      <c r="F326" s="454"/>
      <c r="G326" s="454"/>
      <c r="H326" s="454"/>
      <c r="I326" s="454"/>
      <c r="J326" s="454"/>
      <c r="K326" s="454"/>
      <c r="L326" s="454"/>
      <c r="M326" s="454"/>
      <c r="N326" s="454"/>
      <c r="O326" s="454"/>
      <c r="P326" s="454"/>
      <c r="Q326" s="454"/>
      <c r="R326" s="454"/>
      <c r="S326" s="454"/>
      <c r="T326" s="454"/>
      <c r="U326" s="454"/>
      <c r="V326" s="454"/>
      <c r="W326" s="454"/>
      <c r="Y326" s="459"/>
      <c r="Z326" s="454"/>
      <c r="AA326" s="224"/>
      <c r="AB326" s="454"/>
      <c r="AC326" s="454"/>
      <c r="AD326" s="454"/>
      <c r="AE326" s="454"/>
      <c r="AK326" s="290"/>
      <c r="AN326" s="34"/>
    </row>
    <row r="327" spans="1:40" ht="15.75" customHeight="1">
      <c r="A327" s="454"/>
      <c r="B327" s="454"/>
      <c r="C327" s="454"/>
      <c r="D327" s="454"/>
      <c r="E327" s="454"/>
      <c r="F327" s="454"/>
      <c r="G327" s="454"/>
      <c r="H327" s="454"/>
      <c r="I327" s="454"/>
      <c r="J327" s="454"/>
      <c r="K327" s="454"/>
      <c r="L327" s="454"/>
      <c r="M327" s="454"/>
      <c r="N327" s="454"/>
      <c r="O327" s="454"/>
      <c r="P327" s="454"/>
      <c r="Q327" s="454"/>
      <c r="R327" s="454"/>
      <c r="S327" s="454"/>
      <c r="T327" s="454"/>
      <c r="U327" s="454"/>
      <c r="V327" s="454"/>
      <c r="W327" s="454"/>
      <c r="Y327" s="459"/>
      <c r="Z327" s="454"/>
      <c r="AA327" s="224"/>
      <c r="AB327" s="454"/>
      <c r="AC327" s="454"/>
      <c r="AD327" s="454"/>
      <c r="AE327" s="454"/>
      <c r="AK327" s="290"/>
      <c r="AN327" s="34"/>
    </row>
    <row r="328" spans="1:40" ht="15.75" customHeight="1">
      <c r="A328" s="454"/>
      <c r="B328" s="454"/>
      <c r="C328" s="454"/>
      <c r="D328" s="454"/>
      <c r="E328" s="454"/>
      <c r="F328" s="454"/>
      <c r="G328" s="454"/>
      <c r="H328" s="454"/>
      <c r="I328" s="454"/>
      <c r="J328" s="454"/>
      <c r="K328" s="454"/>
      <c r="L328" s="454"/>
      <c r="M328" s="454"/>
      <c r="N328" s="454"/>
      <c r="O328" s="454"/>
      <c r="P328" s="454"/>
      <c r="Q328" s="454"/>
      <c r="R328" s="454"/>
      <c r="S328" s="454"/>
      <c r="T328" s="454"/>
      <c r="U328" s="454"/>
      <c r="V328" s="454"/>
      <c r="W328" s="454"/>
      <c r="Y328" s="459"/>
      <c r="Z328" s="454"/>
      <c r="AA328" s="224"/>
      <c r="AB328" s="454"/>
      <c r="AC328" s="454"/>
      <c r="AD328" s="454"/>
      <c r="AE328" s="454"/>
      <c r="AK328" s="290"/>
      <c r="AN328" s="34"/>
    </row>
    <row r="329" spans="1:40" ht="15.75" customHeight="1">
      <c r="A329" s="454"/>
      <c r="B329" s="454"/>
      <c r="C329" s="454"/>
      <c r="D329" s="454"/>
      <c r="E329" s="454"/>
      <c r="F329" s="454"/>
      <c r="G329" s="454"/>
      <c r="H329" s="454"/>
      <c r="I329" s="454"/>
      <c r="J329" s="454"/>
      <c r="K329" s="454"/>
      <c r="L329" s="454"/>
      <c r="M329" s="454"/>
      <c r="N329" s="454"/>
      <c r="O329" s="454"/>
      <c r="P329" s="454"/>
      <c r="Q329" s="454"/>
      <c r="R329" s="454"/>
      <c r="S329" s="454"/>
      <c r="T329" s="454"/>
      <c r="U329" s="454"/>
      <c r="V329" s="454"/>
      <c r="W329" s="454"/>
      <c r="Y329" s="459"/>
      <c r="Z329" s="454"/>
      <c r="AA329" s="224"/>
      <c r="AB329" s="454"/>
      <c r="AC329" s="454"/>
      <c r="AD329" s="454"/>
      <c r="AE329" s="454"/>
      <c r="AK329" s="290"/>
      <c r="AN329" s="34"/>
    </row>
    <row r="330" spans="1:40" ht="15.75" customHeight="1">
      <c r="A330" s="454"/>
      <c r="B330" s="454"/>
      <c r="C330" s="454"/>
      <c r="D330" s="454"/>
      <c r="E330" s="454"/>
      <c r="F330" s="454"/>
      <c r="G330" s="454"/>
      <c r="H330" s="454"/>
      <c r="I330" s="454"/>
      <c r="J330" s="454"/>
      <c r="K330" s="454"/>
      <c r="L330" s="454"/>
      <c r="M330" s="454"/>
      <c r="N330" s="454"/>
      <c r="O330" s="454"/>
      <c r="P330" s="454"/>
      <c r="Q330" s="454"/>
      <c r="R330" s="454"/>
      <c r="S330" s="454"/>
      <c r="T330" s="454"/>
      <c r="U330" s="454"/>
      <c r="V330" s="454"/>
      <c r="W330" s="454"/>
      <c r="Y330" s="459"/>
      <c r="Z330" s="454"/>
      <c r="AA330" s="224"/>
      <c r="AB330" s="454"/>
      <c r="AC330" s="454"/>
      <c r="AD330" s="454"/>
      <c r="AE330" s="454"/>
      <c r="AK330" s="290"/>
      <c r="AN330" s="34"/>
    </row>
    <row r="331" spans="1:40" ht="15.75" customHeight="1">
      <c r="A331" s="454"/>
      <c r="B331" s="454"/>
      <c r="C331" s="454"/>
      <c r="D331" s="454"/>
      <c r="E331" s="454"/>
      <c r="F331" s="454"/>
      <c r="G331" s="454"/>
      <c r="H331" s="454"/>
      <c r="I331" s="454"/>
      <c r="J331" s="454"/>
      <c r="K331" s="454"/>
      <c r="L331" s="454"/>
      <c r="M331" s="454"/>
      <c r="N331" s="454"/>
      <c r="O331" s="454"/>
      <c r="P331" s="454"/>
      <c r="Q331" s="454"/>
      <c r="R331" s="454"/>
      <c r="S331" s="454"/>
      <c r="T331" s="454"/>
      <c r="U331" s="454"/>
      <c r="V331" s="454"/>
      <c r="W331" s="454"/>
      <c r="Y331" s="459"/>
      <c r="Z331" s="454"/>
      <c r="AA331" s="224"/>
      <c r="AB331" s="454"/>
      <c r="AC331" s="454"/>
      <c r="AD331" s="454"/>
      <c r="AE331" s="454"/>
      <c r="AK331" s="290"/>
      <c r="AN331" s="34"/>
    </row>
    <row r="332" spans="1:40" ht="15.75" customHeight="1">
      <c r="A332" s="454"/>
      <c r="B332" s="454"/>
      <c r="C332" s="454"/>
      <c r="D332" s="454"/>
      <c r="E332" s="454"/>
      <c r="F332" s="454"/>
      <c r="G332" s="454"/>
      <c r="H332" s="454"/>
      <c r="I332" s="454"/>
      <c r="J332" s="454"/>
      <c r="K332" s="454"/>
      <c r="L332" s="454"/>
      <c r="M332" s="454"/>
      <c r="N332" s="454"/>
      <c r="O332" s="454"/>
      <c r="P332" s="454"/>
      <c r="Q332" s="454"/>
      <c r="R332" s="454"/>
      <c r="S332" s="454"/>
      <c r="T332" s="454"/>
      <c r="U332" s="454"/>
      <c r="V332" s="454"/>
      <c r="W332" s="454"/>
      <c r="Y332" s="459"/>
      <c r="Z332" s="454"/>
      <c r="AA332" s="224"/>
      <c r="AB332" s="454"/>
      <c r="AC332" s="454"/>
      <c r="AD332" s="454"/>
      <c r="AE332" s="454"/>
      <c r="AK332" s="290"/>
      <c r="AN332" s="34"/>
    </row>
    <row r="333" spans="1:40" ht="15.75" customHeight="1">
      <c r="A333" s="454"/>
      <c r="B333" s="454"/>
      <c r="C333" s="454"/>
      <c r="D333" s="454"/>
      <c r="E333" s="454"/>
      <c r="F333" s="454"/>
      <c r="G333" s="454"/>
      <c r="H333" s="454"/>
      <c r="I333" s="454"/>
      <c r="J333" s="454"/>
      <c r="K333" s="454"/>
      <c r="L333" s="454"/>
      <c r="M333" s="454"/>
      <c r="N333" s="454"/>
      <c r="O333" s="454"/>
      <c r="P333" s="454"/>
      <c r="Q333" s="454"/>
      <c r="R333" s="454"/>
      <c r="S333" s="454"/>
      <c r="T333" s="454"/>
      <c r="U333" s="454"/>
      <c r="V333" s="454"/>
      <c r="W333" s="454"/>
      <c r="Y333" s="459"/>
      <c r="Z333" s="454"/>
      <c r="AA333" s="224"/>
      <c r="AB333" s="454"/>
      <c r="AC333" s="454"/>
      <c r="AD333" s="454"/>
      <c r="AE333" s="454"/>
      <c r="AK333" s="290"/>
      <c r="AN333" s="34"/>
    </row>
    <row r="334" spans="1:40" ht="15.75" customHeight="1">
      <c r="A334" s="454"/>
      <c r="B334" s="454"/>
      <c r="C334" s="454"/>
      <c r="D334" s="454"/>
      <c r="E334" s="454"/>
      <c r="F334" s="454"/>
      <c r="G334" s="454"/>
      <c r="H334" s="454"/>
      <c r="I334" s="454"/>
      <c r="J334" s="454"/>
      <c r="K334" s="454"/>
      <c r="L334" s="454"/>
      <c r="M334" s="454"/>
      <c r="N334" s="454"/>
      <c r="O334" s="454"/>
      <c r="P334" s="454"/>
      <c r="Q334" s="454"/>
      <c r="R334" s="454"/>
      <c r="S334" s="454"/>
      <c r="T334" s="454"/>
      <c r="U334" s="454"/>
      <c r="V334" s="454"/>
      <c r="W334" s="454"/>
      <c r="Y334" s="459"/>
      <c r="Z334" s="454"/>
      <c r="AA334" s="224"/>
      <c r="AB334" s="454"/>
      <c r="AC334" s="454"/>
      <c r="AD334" s="454"/>
      <c r="AE334" s="454"/>
      <c r="AK334" s="290"/>
      <c r="AN334" s="34"/>
    </row>
    <row r="335" spans="1:40" ht="15.75" customHeight="1">
      <c r="A335" s="454"/>
      <c r="B335" s="454"/>
      <c r="C335" s="454"/>
      <c r="D335" s="454"/>
      <c r="E335" s="454"/>
      <c r="F335" s="454"/>
      <c r="G335" s="454"/>
      <c r="H335" s="454"/>
      <c r="I335" s="454"/>
      <c r="J335" s="454"/>
      <c r="K335" s="454"/>
      <c r="L335" s="454"/>
      <c r="M335" s="454"/>
      <c r="N335" s="454"/>
      <c r="O335" s="454"/>
      <c r="P335" s="454"/>
      <c r="Q335" s="454"/>
      <c r="R335" s="454"/>
      <c r="S335" s="454"/>
      <c r="T335" s="454"/>
      <c r="U335" s="454"/>
      <c r="V335" s="454"/>
      <c r="W335" s="454"/>
      <c r="Y335" s="459"/>
      <c r="Z335" s="454"/>
      <c r="AA335" s="224"/>
      <c r="AB335" s="454"/>
      <c r="AC335" s="454"/>
      <c r="AD335" s="454"/>
      <c r="AE335" s="454"/>
      <c r="AK335" s="290"/>
      <c r="AN335" s="34"/>
    </row>
    <row r="336" spans="1:40" ht="15.75" customHeight="1">
      <c r="A336" s="454"/>
      <c r="B336" s="454"/>
      <c r="C336" s="454"/>
      <c r="D336" s="454"/>
      <c r="E336" s="454"/>
      <c r="F336" s="454"/>
      <c r="G336" s="454"/>
      <c r="H336" s="454"/>
      <c r="I336" s="454"/>
      <c r="J336" s="454"/>
      <c r="K336" s="454"/>
      <c r="L336" s="454"/>
      <c r="M336" s="454"/>
      <c r="N336" s="454"/>
      <c r="O336" s="454"/>
      <c r="P336" s="454"/>
      <c r="Q336" s="454"/>
      <c r="R336" s="454"/>
      <c r="S336" s="454"/>
      <c r="T336" s="454"/>
      <c r="U336" s="454"/>
      <c r="V336" s="454"/>
      <c r="W336" s="454"/>
      <c r="Y336" s="459"/>
      <c r="Z336" s="454"/>
      <c r="AA336" s="224"/>
      <c r="AB336" s="454"/>
      <c r="AC336" s="454"/>
      <c r="AD336" s="454"/>
      <c r="AE336" s="454"/>
      <c r="AK336" s="290"/>
      <c r="AN336" s="34"/>
    </row>
    <row r="337" spans="1:40" ht="15.75" customHeight="1">
      <c r="A337" s="454"/>
      <c r="B337" s="454"/>
      <c r="C337" s="454"/>
      <c r="D337" s="454"/>
      <c r="E337" s="454"/>
      <c r="F337" s="454"/>
      <c r="G337" s="454"/>
      <c r="H337" s="454"/>
      <c r="I337" s="454"/>
      <c r="J337" s="454"/>
      <c r="K337" s="454"/>
      <c r="L337" s="454"/>
      <c r="M337" s="454"/>
      <c r="N337" s="454"/>
      <c r="O337" s="454"/>
      <c r="P337" s="454"/>
      <c r="Q337" s="454"/>
      <c r="R337" s="454"/>
      <c r="S337" s="454"/>
      <c r="T337" s="454"/>
      <c r="U337" s="454"/>
      <c r="V337" s="454"/>
      <c r="W337" s="454"/>
      <c r="Y337" s="459"/>
      <c r="Z337" s="454"/>
      <c r="AA337" s="224"/>
      <c r="AB337" s="454"/>
      <c r="AC337" s="454"/>
      <c r="AD337" s="454"/>
      <c r="AE337" s="454"/>
      <c r="AK337" s="290"/>
      <c r="AN337" s="34"/>
    </row>
    <row r="338" spans="1:40" ht="15.75" customHeight="1">
      <c r="A338" s="454"/>
      <c r="B338" s="454"/>
      <c r="C338" s="454"/>
      <c r="D338" s="454"/>
      <c r="E338" s="454"/>
      <c r="F338" s="454"/>
      <c r="G338" s="454"/>
      <c r="H338" s="454"/>
      <c r="I338" s="454"/>
      <c r="J338" s="454"/>
      <c r="K338" s="454"/>
      <c r="L338" s="454"/>
      <c r="M338" s="454"/>
      <c r="N338" s="454"/>
      <c r="O338" s="454"/>
      <c r="P338" s="454"/>
      <c r="Q338" s="454"/>
      <c r="R338" s="454"/>
      <c r="S338" s="454"/>
      <c r="T338" s="454"/>
      <c r="U338" s="454"/>
      <c r="V338" s="454"/>
      <c r="W338" s="454"/>
      <c r="Y338" s="459"/>
      <c r="Z338" s="454"/>
      <c r="AA338" s="224"/>
      <c r="AB338" s="454"/>
      <c r="AC338" s="454"/>
      <c r="AD338" s="454"/>
      <c r="AE338" s="454"/>
      <c r="AK338" s="290"/>
      <c r="AN338" s="34"/>
    </row>
    <row r="339" spans="1:40" ht="15.75" customHeight="1">
      <c r="A339" s="454"/>
      <c r="B339" s="454"/>
      <c r="C339" s="454"/>
      <c r="D339" s="454"/>
      <c r="E339" s="454"/>
      <c r="F339" s="454"/>
      <c r="G339" s="454"/>
      <c r="H339" s="454"/>
      <c r="I339" s="454"/>
      <c r="J339" s="454"/>
      <c r="K339" s="454"/>
      <c r="L339" s="454"/>
      <c r="M339" s="454"/>
      <c r="N339" s="454"/>
      <c r="O339" s="454"/>
      <c r="P339" s="454"/>
      <c r="Q339" s="454"/>
      <c r="R339" s="454"/>
      <c r="S339" s="454"/>
      <c r="T339" s="454"/>
      <c r="U339" s="454"/>
      <c r="V339" s="454"/>
      <c r="W339" s="454"/>
      <c r="Y339" s="459"/>
      <c r="Z339" s="454"/>
      <c r="AA339" s="224"/>
      <c r="AB339" s="454"/>
      <c r="AC339" s="454"/>
      <c r="AD339" s="454"/>
      <c r="AE339" s="454"/>
      <c r="AK339" s="290"/>
      <c r="AN339" s="34"/>
    </row>
    <row r="340" spans="1:40" ht="15.75" customHeight="1">
      <c r="A340" s="454"/>
      <c r="B340" s="454"/>
      <c r="C340" s="454"/>
      <c r="D340" s="454"/>
      <c r="E340" s="454"/>
      <c r="F340" s="454"/>
      <c r="G340" s="454"/>
      <c r="H340" s="454"/>
      <c r="I340" s="454"/>
      <c r="J340" s="454"/>
      <c r="K340" s="454"/>
      <c r="L340" s="454"/>
      <c r="M340" s="454"/>
      <c r="N340" s="454"/>
      <c r="O340" s="454"/>
      <c r="P340" s="454"/>
      <c r="Q340" s="454"/>
      <c r="R340" s="454"/>
      <c r="S340" s="454"/>
      <c r="T340" s="454"/>
      <c r="U340" s="454"/>
      <c r="V340" s="454"/>
      <c r="W340" s="454"/>
      <c r="Y340" s="459"/>
      <c r="Z340" s="454"/>
      <c r="AA340" s="224"/>
      <c r="AB340" s="454"/>
      <c r="AC340" s="454"/>
      <c r="AD340" s="454"/>
      <c r="AE340" s="454"/>
      <c r="AK340" s="290"/>
      <c r="AN340" s="34"/>
    </row>
    <row r="341" spans="1:40" ht="15.75" customHeight="1">
      <c r="A341" s="454"/>
      <c r="B341" s="454"/>
      <c r="C341" s="454"/>
      <c r="D341" s="454"/>
      <c r="E341" s="454"/>
      <c r="F341" s="454"/>
      <c r="G341" s="454"/>
      <c r="H341" s="454"/>
      <c r="I341" s="454"/>
      <c r="J341" s="454"/>
      <c r="K341" s="454"/>
      <c r="L341" s="454"/>
      <c r="M341" s="454"/>
      <c r="N341" s="454"/>
      <c r="O341" s="454"/>
      <c r="P341" s="454"/>
      <c r="Q341" s="454"/>
      <c r="R341" s="454"/>
      <c r="S341" s="454"/>
      <c r="T341" s="454"/>
      <c r="U341" s="454"/>
      <c r="V341" s="454"/>
      <c r="W341" s="454"/>
      <c r="Y341" s="459"/>
      <c r="Z341" s="454"/>
      <c r="AA341" s="224"/>
      <c r="AB341" s="454"/>
      <c r="AC341" s="454"/>
      <c r="AD341" s="454"/>
      <c r="AE341" s="454"/>
      <c r="AK341" s="290"/>
      <c r="AN341" s="34"/>
    </row>
    <row r="342" spans="1:40" ht="15.75" customHeight="1">
      <c r="A342" s="454"/>
      <c r="B342" s="454"/>
      <c r="C342" s="454"/>
      <c r="D342" s="454"/>
      <c r="E342" s="454"/>
      <c r="F342" s="454"/>
      <c r="G342" s="454"/>
      <c r="H342" s="454"/>
      <c r="I342" s="454"/>
      <c r="J342" s="454"/>
      <c r="K342" s="454"/>
      <c r="L342" s="454"/>
      <c r="M342" s="454"/>
      <c r="N342" s="454"/>
      <c r="O342" s="454"/>
      <c r="P342" s="454"/>
      <c r="Q342" s="454"/>
      <c r="R342" s="454"/>
      <c r="S342" s="454"/>
      <c r="T342" s="454"/>
      <c r="U342" s="454"/>
      <c r="V342" s="454"/>
      <c r="W342" s="454"/>
      <c r="Y342" s="459"/>
      <c r="Z342" s="454"/>
      <c r="AA342" s="224"/>
      <c r="AB342" s="454"/>
      <c r="AC342" s="454"/>
      <c r="AD342" s="454"/>
      <c r="AE342" s="454"/>
      <c r="AK342" s="290"/>
      <c r="AN342" s="34"/>
    </row>
    <row r="343" spans="1:40" ht="15.75" customHeight="1">
      <c r="A343" s="454"/>
      <c r="B343" s="454"/>
      <c r="C343" s="454"/>
      <c r="D343" s="454"/>
      <c r="E343" s="454"/>
      <c r="F343" s="454"/>
      <c r="G343" s="454"/>
      <c r="H343" s="454"/>
      <c r="I343" s="454"/>
      <c r="J343" s="454"/>
      <c r="K343" s="454"/>
      <c r="L343" s="454"/>
      <c r="M343" s="454"/>
      <c r="N343" s="454"/>
      <c r="O343" s="454"/>
      <c r="P343" s="454"/>
      <c r="Q343" s="454"/>
      <c r="R343" s="454"/>
      <c r="S343" s="454"/>
      <c r="T343" s="454"/>
      <c r="U343" s="454"/>
      <c r="V343" s="454"/>
      <c r="W343" s="454"/>
      <c r="Y343" s="459"/>
      <c r="Z343" s="454"/>
      <c r="AA343" s="224"/>
      <c r="AB343" s="454"/>
      <c r="AC343" s="454"/>
      <c r="AD343" s="454"/>
      <c r="AE343" s="454"/>
      <c r="AK343" s="290"/>
      <c r="AN343" s="34"/>
    </row>
    <row r="344" spans="1:40" ht="15.75" customHeight="1">
      <c r="A344" s="454"/>
      <c r="B344" s="454"/>
      <c r="C344" s="454"/>
      <c r="D344" s="454"/>
      <c r="E344" s="454"/>
      <c r="F344" s="454"/>
      <c r="G344" s="454"/>
      <c r="H344" s="454"/>
      <c r="I344" s="454"/>
      <c r="J344" s="454"/>
      <c r="K344" s="454"/>
      <c r="L344" s="454"/>
      <c r="M344" s="454"/>
      <c r="N344" s="454"/>
      <c r="O344" s="454"/>
      <c r="P344" s="454"/>
      <c r="Q344" s="454"/>
      <c r="R344" s="454"/>
      <c r="S344" s="454"/>
      <c r="T344" s="454"/>
      <c r="U344" s="454"/>
      <c r="V344" s="454"/>
      <c r="W344" s="454"/>
      <c r="Y344" s="459"/>
      <c r="Z344" s="454"/>
      <c r="AA344" s="224"/>
      <c r="AB344" s="454"/>
      <c r="AC344" s="454"/>
      <c r="AD344" s="454"/>
      <c r="AE344" s="454"/>
      <c r="AK344" s="290"/>
      <c r="AN344" s="34"/>
    </row>
    <row r="345" spans="1:40" ht="15.75" customHeight="1">
      <c r="A345" s="454"/>
      <c r="B345" s="454"/>
      <c r="C345" s="454"/>
      <c r="D345" s="454"/>
      <c r="E345" s="454"/>
      <c r="F345" s="454"/>
      <c r="G345" s="454"/>
      <c r="H345" s="454"/>
      <c r="I345" s="454"/>
      <c r="J345" s="454"/>
      <c r="K345" s="454"/>
      <c r="L345" s="454"/>
      <c r="M345" s="454"/>
      <c r="N345" s="454"/>
      <c r="O345" s="454"/>
      <c r="P345" s="454"/>
      <c r="Q345" s="454"/>
      <c r="R345" s="454"/>
      <c r="S345" s="454"/>
      <c r="T345" s="454"/>
      <c r="U345" s="454"/>
      <c r="V345" s="454"/>
      <c r="W345" s="454"/>
      <c r="Y345" s="459"/>
      <c r="Z345" s="454"/>
      <c r="AA345" s="224"/>
      <c r="AB345" s="454"/>
      <c r="AC345" s="454"/>
      <c r="AD345" s="454"/>
      <c r="AE345" s="454"/>
      <c r="AK345" s="290"/>
      <c r="AN345" s="34"/>
    </row>
    <row r="346" spans="1:40" ht="15.75" customHeight="1">
      <c r="A346" s="454"/>
      <c r="B346" s="454"/>
      <c r="C346" s="454"/>
      <c r="D346" s="454"/>
      <c r="E346" s="454"/>
      <c r="F346" s="454"/>
      <c r="G346" s="454"/>
      <c r="H346" s="454"/>
      <c r="I346" s="454"/>
      <c r="J346" s="454"/>
      <c r="K346" s="454"/>
      <c r="L346" s="454"/>
      <c r="M346" s="454"/>
      <c r="N346" s="454"/>
      <c r="O346" s="454"/>
      <c r="P346" s="454"/>
      <c r="Q346" s="454"/>
      <c r="R346" s="454"/>
      <c r="S346" s="454"/>
      <c r="T346" s="454"/>
      <c r="U346" s="454"/>
      <c r="V346" s="454"/>
      <c r="W346" s="454"/>
      <c r="Y346" s="459"/>
      <c r="Z346" s="454"/>
      <c r="AA346" s="224"/>
      <c r="AB346" s="454"/>
      <c r="AC346" s="454"/>
      <c r="AD346" s="454"/>
      <c r="AE346" s="454"/>
      <c r="AK346" s="290"/>
      <c r="AN346" s="34"/>
    </row>
    <row r="347" spans="1:40" ht="15.75" customHeight="1">
      <c r="A347" s="454"/>
      <c r="B347" s="454"/>
      <c r="C347" s="454"/>
      <c r="D347" s="454"/>
      <c r="E347" s="454"/>
      <c r="F347" s="454"/>
      <c r="G347" s="454"/>
      <c r="H347" s="454"/>
      <c r="I347" s="454"/>
      <c r="J347" s="454"/>
      <c r="K347" s="454"/>
      <c r="L347" s="454"/>
      <c r="M347" s="454"/>
      <c r="N347" s="454"/>
      <c r="O347" s="454"/>
      <c r="P347" s="454"/>
      <c r="Q347" s="454"/>
      <c r="R347" s="454"/>
      <c r="S347" s="454"/>
      <c r="T347" s="454"/>
      <c r="U347" s="454"/>
      <c r="V347" s="454"/>
      <c r="W347" s="454"/>
      <c r="Y347" s="459"/>
      <c r="Z347" s="454"/>
      <c r="AA347" s="224"/>
      <c r="AB347" s="454"/>
      <c r="AC347" s="454"/>
      <c r="AD347" s="454"/>
      <c r="AE347" s="454"/>
      <c r="AK347" s="290"/>
      <c r="AN347" s="34"/>
    </row>
    <row r="348" spans="1:40" ht="15.75" customHeight="1">
      <c r="A348" s="454"/>
      <c r="B348" s="454"/>
      <c r="C348" s="454"/>
      <c r="D348" s="454"/>
      <c r="E348" s="454"/>
      <c r="F348" s="454"/>
      <c r="G348" s="454"/>
      <c r="H348" s="454"/>
      <c r="I348" s="454"/>
      <c r="J348" s="454"/>
      <c r="K348" s="454"/>
      <c r="L348" s="454"/>
      <c r="M348" s="454"/>
      <c r="N348" s="454"/>
      <c r="O348" s="454"/>
      <c r="P348" s="454"/>
      <c r="Q348" s="454"/>
      <c r="R348" s="454"/>
      <c r="S348" s="454"/>
      <c r="T348" s="454"/>
      <c r="U348" s="454"/>
      <c r="V348" s="454"/>
      <c r="W348" s="454"/>
      <c r="Y348" s="459"/>
      <c r="Z348" s="454"/>
      <c r="AA348" s="224"/>
      <c r="AB348" s="454"/>
      <c r="AC348" s="454"/>
      <c r="AD348" s="454"/>
      <c r="AE348" s="454"/>
      <c r="AK348" s="290"/>
      <c r="AN348" s="34"/>
    </row>
    <row r="349" spans="1:40" ht="15.75" customHeight="1">
      <c r="A349" s="454"/>
      <c r="B349" s="454"/>
      <c r="C349" s="454"/>
      <c r="D349" s="454"/>
      <c r="E349" s="454"/>
      <c r="F349" s="454"/>
      <c r="G349" s="454"/>
      <c r="H349" s="454"/>
      <c r="I349" s="454"/>
      <c r="J349" s="454"/>
      <c r="K349" s="454"/>
      <c r="L349" s="454"/>
      <c r="M349" s="454"/>
      <c r="N349" s="454"/>
      <c r="O349" s="454"/>
      <c r="P349" s="454"/>
      <c r="Q349" s="454"/>
      <c r="R349" s="454"/>
      <c r="S349" s="454"/>
      <c r="T349" s="454"/>
      <c r="U349" s="454"/>
      <c r="V349" s="454"/>
      <c r="W349" s="454"/>
      <c r="Y349" s="459"/>
      <c r="Z349" s="454"/>
      <c r="AA349" s="224"/>
      <c r="AB349" s="454"/>
      <c r="AC349" s="454"/>
      <c r="AD349" s="454"/>
      <c r="AE349" s="454"/>
      <c r="AK349" s="290"/>
      <c r="AN349" s="34"/>
    </row>
    <row r="350" spans="1:40" ht="15.75" customHeight="1">
      <c r="A350" s="454"/>
      <c r="B350" s="454"/>
      <c r="C350" s="454"/>
      <c r="D350" s="454"/>
      <c r="E350" s="454"/>
      <c r="F350" s="454"/>
      <c r="G350" s="454"/>
      <c r="H350" s="454"/>
      <c r="I350" s="454"/>
      <c r="J350" s="454"/>
      <c r="K350" s="454"/>
      <c r="L350" s="454"/>
      <c r="M350" s="454"/>
      <c r="N350" s="454"/>
      <c r="O350" s="454"/>
      <c r="P350" s="454"/>
      <c r="Q350" s="454"/>
      <c r="R350" s="454"/>
      <c r="S350" s="454"/>
      <c r="T350" s="454"/>
      <c r="U350" s="454"/>
      <c r="V350" s="454"/>
      <c r="W350" s="454"/>
      <c r="Y350" s="459"/>
      <c r="Z350" s="454"/>
      <c r="AA350" s="224"/>
      <c r="AB350" s="454"/>
      <c r="AC350" s="454"/>
      <c r="AD350" s="454"/>
      <c r="AE350" s="454"/>
      <c r="AK350" s="290"/>
      <c r="AN350" s="34"/>
    </row>
    <row r="351" spans="1:40" ht="15.75" customHeight="1">
      <c r="A351" s="454"/>
      <c r="B351" s="454"/>
      <c r="C351" s="454"/>
      <c r="D351" s="454"/>
      <c r="E351" s="454"/>
      <c r="F351" s="454"/>
      <c r="G351" s="454"/>
      <c r="H351" s="454"/>
      <c r="I351" s="454"/>
      <c r="J351" s="454"/>
      <c r="K351" s="454"/>
      <c r="L351" s="454"/>
      <c r="M351" s="454"/>
      <c r="N351" s="454"/>
      <c r="O351" s="454"/>
      <c r="P351" s="454"/>
      <c r="Q351" s="454"/>
      <c r="R351" s="454"/>
      <c r="S351" s="454"/>
      <c r="T351" s="454"/>
      <c r="U351" s="454"/>
      <c r="V351" s="454"/>
      <c r="W351" s="454"/>
      <c r="Y351" s="459"/>
      <c r="Z351" s="454"/>
      <c r="AA351" s="224"/>
      <c r="AB351" s="454"/>
      <c r="AC351" s="454"/>
      <c r="AD351" s="454"/>
      <c r="AE351" s="454"/>
      <c r="AK351" s="290"/>
      <c r="AN351" s="34"/>
    </row>
    <row r="352" spans="1:40" ht="15.75" customHeight="1">
      <c r="A352" s="454"/>
      <c r="B352" s="454"/>
      <c r="C352" s="454"/>
      <c r="D352" s="454"/>
      <c r="E352" s="454"/>
      <c r="F352" s="454"/>
      <c r="G352" s="454"/>
      <c r="H352" s="454"/>
      <c r="I352" s="454"/>
      <c r="J352" s="454"/>
      <c r="K352" s="454"/>
      <c r="L352" s="454"/>
      <c r="M352" s="454"/>
      <c r="N352" s="454"/>
      <c r="O352" s="454"/>
      <c r="P352" s="454"/>
      <c r="Q352" s="454"/>
      <c r="R352" s="454"/>
      <c r="S352" s="454"/>
      <c r="T352" s="454"/>
      <c r="U352" s="454"/>
      <c r="V352" s="454"/>
      <c r="W352" s="454"/>
      <c r="Y352" s="459"/>
      <c r="Z352" s="454"/>
      <c r="AA352" s="224"/>
      <c r="AB352" s="454"/>
      <c r="AC352" s="454"/>
      <c r="AD352" s="454"/>
      <c r="AE352" s="454"/>
      <c r="AK352" s="290"/>
      <c r="AN352" s="34"/>
    </row>
    <row r="353" spans="1:40" ht="15.75" customHeight="1">
      <c r="A353" s="454"/>
      <c r="B353" s="454"/>
      <c r="C353" s="454"/>
      <c r="D353" s="454"/>
      <c r="E353" s="454"/>
      <c r="F353" s="454"/>
      <c r="G353" s="454"/>
      <c r="H353" s="454"/>
      <c r="I353" s="454"/>
      <c r="J353" s="454"/>
      <c r="K353" s="454"/>
      <c r="L353" s="454"/>
      <c r="M353" s="454"/>
      <c r="N353" s="454"/>
      <c r="O353" s="454"/>
      <c r="P353" s="454"/>
      <c r="Q353" s="454"/>
      <c r="R353" s="454"/>
      <c r="S353" s="454"/>
      <c r="T353" s="454"/>
      <c r="U353" s="454"/>
      <c r="V353" s="454"/>
      <c r="W353" s="454"/>
      <c r="Y353" s="459"/>
      <c r="Z353" s="454"/>
      <c r="AA353" s="224"/>
      <c r="AB353" s="454"/>
      <c r="AC353" s="454"/>
      <c r="AD353" s="454"/>
      <c r="AE353" s="454"/>
      <c r="AK353" s="290"/>
      <c r="AN353" s="34"/>
    </row>
    <row r="354" spans="1:40" ht="15.75" customHeight="1">
      <c r="A354" s="454"/>
      <c r="B354" s="454"/>
      <c r="C354" s="454"/>
      <c r="D354" s="454"/>
      <c r="E354" s="454"/>
      <c r="F354" s="454"/>
      <c r="G354" s="454"/>
      <c r="H354" s="454"/>
      <c r="I354" s="454"/>
      <c r="J354" s="454"/>
      <c r="K354" s="454"/>
      <c r="L354" s="454"/>
      <c r="M354" s="454"/>
      <c r="N354" s="454"/>
      <c r="O354" s="454"/>
      <c r="P354" s="454"/>
      <c r="Q354" s="454"/>
      <c r="R354" s="454"/>
      <c r="S354" s="454"/>
      <c r="T354" s="454"/>
      <c r="U354" s="454"/>
      <c r="V354" s="454"/>
      <c r="W354" s="454"/>
      <c r="Y354" s="459"/>
      <c r="Z354" s="454"/>
      <c r="AA354" s="224"/>
      <c r="AB354" s="454"/>
      <c r="AC354" s="454"/>
      <c r="AD354" s="454"/>
      <c r="AE354" s="454"/>
      <c r="AK354" s="290"/>
      <c r="AN354" s="34"/>
    </row>
    <row r="355" spans="1:40" ht="15.75" customHeight="1">
      <c r="A355" s="454"/>
      <c r="B355" s="454"/>
      <c r="C355" s="454"/>
      <c r="D355" s="454"/>
      <c r="E355" s="454"/>
      <c r="F355" s="454"/>
      <c r="G355" s="454"/>
      <c r="H355" s="454"/>
      <c r="I355" s="454"/>
      <c r="J355" s="454"/>
      <c r="K355" s="454"/>
      <c r="L355" s="454"/>
      <c r="M355" s="454"/>
      <c r="N355" s="454"/>
      <c r="O355" s="454"/>
      <c r="P355" s="454"/>
      <c r="Q355" s="454"/>
      <c r="R355" s="454"/>
      <c r="S355" s="454"/>
      <c r="T355" s="454"/>
      <c r="U355" s="454"/>
      <c r="V355" s="454"/>
      <c r="W355" s="454"/>
      <c r="Y355" s="459"/>
      <c r="Z355" s="454"/>
      <c r="AA355" s="224"/>
      <c r="AB355" s="454"/>
      <c r="AC355" s="454"/>
      <c r="AD355" s="454"/>
      <c r="AE355" s="454"/>
      <c r="AK355" s="290"/>
      <c r="AN355" s="34"/>
    </row>
    <row r="356" spans="1:40" ht="15.75" customHeight="1">
      <c r="A356" s="454"/>
      <c r="B356" s="454"/>
      <c r="C356" s="454"/>
      <c r="D356" s="454"/>
      <c r="E356" s="454"/>
      <c r="F356" s="454"/>
      <c r="G356" s="454"/>
      <c r="H356" s="454"/>
      <c r="I356" s="454"/>
      <c r="J356" s="454"/>
      <c r="K356" s="454"/>
      <c r="L356" s="454"/>
      <c r="M356" s="454"/>
      <c r="N356" s="454"/>
      <c r="O356" s="454"/>
      <c r="P356" s="454"/>
      <c r="Q356" s="454"/>
      <c r="R356" s="454"/>
      <c r="S356" s="454"/>
      <c r="T356" s="454"/>
      <c r="U356" s="454"/>
      <c r="V356" s="454"/>
      <c r="W356" s="454"/>
      <c r="Y356" s="459"/>
      <c r="Z356" s="454"/>
      <c r="AA356" s="224"/>
      <c r="AB356" s="454"/>
      <c r="AC356" s="454"/>
      <c r="AD356" s="454"/>
      <c r="AE356" s="454"/>
      <c r="AK356" s="290"/>
      <c r="AN356" s="34"/>
    </row>
    <row r="357" spans="1:40" ht="15.75" customHeight="1">
      <c r="A357" s="454"/>
      <c r="B357" s="454"/>
      <c r="C357" s="454"/>
      <c r="D357" s="454"/>
      <c r="E357" s="454"/>
      <c r="F357" s="454"/>
      <c r="G357" s="454"/>
      <c r="H357" s="454"/>
      <c r="I357" s="454"/>
      <c r="J357" s="454"/>
      <c r="K357" s="454"/>
      <c r="L357" s="454"/>
      <c r="M357" s="454"/>
      <c r="N357" s="454"/>
      <c r="O357" s="454"/>
      <c r="P357" s="454"/>
      <c r="Q357" s="454"/>
      <c r="R357" s="454"/>
      <c r="S357" s="454"/>
      <c r="T357" s="454"/>
      <c r="U357" s="454"/>
      <c r="V357" s="454"/>
      <c r="W357" s="454"/>
      <c r="Y357" s="459"/>
      <c r="Z357" s="454"/>
      <c r="AA357" s="224"/>
      <c r="AB357" s="454"/>
      <c r="AC357" s="454"/>
      <c r="AD357" s="454"/>
      <c r="AE357" s="454"/>
      <c r="AK357" s="290"/>
      <c r="AN357" s="34"/>
    </row>
    <row r="358" spans="1:40" ht="15.75" customHeight="1">
      <c r="A358" s="454"/>
      <c r="B358" s="454"/>
      <c r="C358" s="454"/>
      <c r="D358" s="454"/>
      <c r="E358" s="454"/>
      <c r="F358" s="454"/>
      <c r="G358" s="454"/>
      <c r="H358" s="454"/>
      <c r="I358" s="454"/>
      <c r="J358" s="454"/>
      <c r="K358" s="454"/>
      <c r="L358" s="454"/>
      <c r="M358" s="454"/>
      <c r="N358" s="454"/>
      <c r="O358" s="454"/>
      <c r="P358" s="454"/>
      <c r="Q358" s="454"/>
      <c r="R358" s="454"/>
      <c r="S358" s="454"/>
      <c r="T358" s="454"/>
      <c r="U358" s="454"/>
      <c r="V358" s="454"/>
      <c r="W358" s="454"/>
      <c r="Y358" s="459"/>
      <c r="Z358" s="454"/>
      <c r="AA358" s="224"/>
      <c r="AB358" s="454"/>
      <c r="AC358" s="454"/>
      <c r="AD358" s="454"/>
      <c r="AE358" s="454"/>
      <c r="AK358" s="290"/>
      <c r="AN358" s="34"/>
    </row>
    <row r="359" spans="1:40" ht="15.75" customHeight="1">
      <c r="A359" s="454"/>
      <c r="B359" s="454"/>
      <c r="C359" s="454"/>
      <c r="D359" s="454"/>
      <c r="E359" s="454"/>
      <c r="F359" s="454"/>
      <c r="G359" s="454"/>
      <c r="H359" s="454"/>
      <c r="I359" s="454"/>
      <c r="J359" s="454"/>
      <c r="K359" s="454"/>
      <c r="L359" s="454"/>
      <c r="M359" s="454"/>
      <c r="N359" s="454"/>
      <c r="O359" s="454"/>
      <c r="P359" s="454"/>
      <c r="Q359" s="454"/>
      <c r="R359" s="454"/>
      <c r="S359" s="454"/>
      <c r="T359" s="454"/>
      <c r="U359" s="454"/>
      <c r="V359" s="454"/>
      <c r="W359" s="454"/>
      <c r="Y359" s="459"/>
      <c r="Z359" s="454"/>
      <c r="AA359" s="224"/>
      <c r="AB359" s="454"/>
      <c r="AC359" s="454"/>
      <c r="AD359" s="454"/>
      <c r="AE359" s="454"/>
      <c r="AK359" s="290"/>
      <c r="AN359" s="34"/>
    </row>
    <row r="360" spans="1:40" ht="15.75" customHeight="1">
      <c r="A360" s="454"/>
      <c r="B360" s="454"/>
      <c r="C360" s="454"/>
      <c r="D360" s="454"/>
      <c r="E360" s="454"/>
      <c r="F360" s="454"/>
      <c r="G360" s="454"/>
      <c r="H360" s="454"/>
      <c r="I360" s="454"/>
      <c r="J360" s="454"/>
      <c r="K360" s="454"/>
      <c r="L360" s="454"/>
      <c r="M360" s="454"/>
      <c r="N360" s="454"/>
      <c r="O360" s="454"/>
      <c r="P360" s="454"/>
      <c r="Q360" s="454"/>
      <c r="R360" s="454"/>
      <c r="S360" s="454"/>
      <c r="T360" s="454"/>
      <c r="U360" s="454"/>
      <c r="V360" s="454"/>
      <c r="W360" s="454"/>
      <c r="Y360" s="459"/>
      <c r="Z360" s="454"/>
      <c r="AA360" s="224"/>
      <c r="AB360" s="454"/>
      <c r="AC360" s="454"/>
      <c r="AD360" s="454"/>
      <c r="AE360" s="454"/>
      <c r="AK360" s="290"/>
      <c r="AN360" s="34"/>
    </row>
    <row r="361" spans="1:40" ht="15.75" customHeight="1">
      <c r="A361" s="454"/>
      <c r="B361" s="454"/>
      <c r="C361" s="454"/>
      <c r="D361" s="454"/>
      <c r="E361" s="454"/>
      <c r="F361" s="454"/>
      <c r="G361" s="454"/>
      <c r="H361" s="454"/>
      <c r="I361" s="454"/>
      <c r="J361" s="454"/>
      <c r="K361" s="454"/>
      <c r="L361" s="454"/>
      <c r="M361" s="454"/>
      <c r="N361" s="454"/>
      <c r="O361" s="454"/>
      <c r="P361" s="454"/>
      <c r="Q361" s="454"/>
      <c r="R361" s="454"/>
      <c r="S361" s="454"/>
      <c r="T361" s="454"/>
      <c r="U361" s="454"/>
      <c r="V361" s="454"/>
      <c r="W361" s="454"/>
      <c r="Y361" s="459"/>
      <c r="Z361" s="454"/>
      <c r="AA361" s="224"/>
      <c r="AB361" s="454"/>
      <c r="AC361" s="454"/>
      <c r="AD361" s="454"/>
      <c r="AE361" s="454"/>
      <c r="AK361" s="290"/>
      <c r="AN361" s="34"/>
    </row>
    <row r="362" spans="1:40" ht="15.75" customHeight="1">
      <c r="A362" s="454"/>
      <c r="B362" s="454"/>
      <c r="C362" s="454"/>
      <c r="D362" s="454"/>
      <c r="E362" s="454"/>
      <c r="F362" s="454"/>
      <c r="G362" s="454"/>
      <c r="H362" s="454"/>
      <c r="I362" s="454"/>
      <c r="J362" s="454"/>
      <c r="K362" s="454"/>
      <c r="L362" s="454"/>
      <c r="M362" s="454"/>
      <c r="N362" s="454"/>
      <c r="O362" s="454"/>
      <c r="P362" s="454"/>
      <c r="Q362" s="454"/>
      <c r="R362" s="454"/>
      <c r="S362" s="454"/>
      <c r="T362" s="454"/>
      <c r="U362" s="454"/>
      <c r="V362" s="454"/>
      <c r="W362" s="454"/>
      <c r="Y362" s="459"/>
      <c r="Z362" s="454"/>
      <c r="AA362" s="224"/>
      <c r="AB362" s="454"/>
      <c r="AC362" s="454"/>
      <c r="AD362" s="454"/>
      <c r="AE362" s="454"/>
      <c r="AK362" s="290"/>
      <c r="AN362" s="34"/>
    </row>
    <row r="363" spans="1:40" ht="15.75" customHeight="1">
      <c r="A363" s="454"/>
      <c r="B363" s="454"/>
      <c r="C363" s="454"/>
      <c r="D363" s="454"/>
      <c r="E363" s="454"/>
      <c r="F363" s="454"/>
      <c r="G363" s="454"/>
      <c r="H363" s="454"/>
      <c r="I363" s="454"/>
      <c r="J363" s="454"/>
      <c r="K363" s="454"/>
      <c r="L363" s="454"/>
      <c r="M363" s="454"/>
      <c r="N363" s="454"/>
      <c r="O363" s="454"/>
      <c r="P363" s="454"/>
      <c r="Q363" s="454"/>
      <c r="R363" s="454"/>
      <c r="S363" s="454"/>
      <c r="T363" s="454"/>
      <c r="U363" s="454"/>
      <c r="V363" s="454"/>
      <c r="W363" s="454"/>
      <c r="Y363" s="459"/>
      <c r="Z363" s="454"/>
      <c r="AA363" s="224"/>
      <c r="AB363" s="454"/>
      <c r="AC363" s="454"/>
      <c r="AD363" s="454"/>
      <c r="AE363" s="454"/>
      <c r="AK363" s="290"/>
      <c r="AN363" s="34"/>
    </row>
    <row r="364" spans="1:40" ht="15.75" customHeight="1">
      <c r="A364" s="454"/>
      <c r="B364" s="454"/>
      <c r="C364" s="454"/>
      <c r="D364" s="454"/>
      <c r="E364" s="454"/>
      <c r="F364" s="454"/>
      <c r="G364" s="454"/>
      <c r="H364" s="454"/>
      <c r="I364" s="454"/>
      <c r="J364" s="454"/>
      <c r="K364" s="454"/>
      <c r="L364" s="454"/>
      <c r="M364" s="454"/>
      <c r="N364" s="454"/>
      <c r="O364" s="454"/>
      <c r="P364" s="454"/>
      <c r="Q364" s="454"/>
      <c r="R364" s="454"/>
      <c r="S364" s="454"/>
      <c r="T364" s="454"/>
      <c r="U364" s="454"/>
      <c r="V364" s="454"/>
      <c r="W364" s="454"/>
      <c r="Y364" s="459"/>
      <c r="Z364" s="454"/>
      <c r="AA364" s="224"/>
      <c r="AB364" s="454"/>
      <c r="AC364" s="454"/>
      <c r="AD364" s="454"/>
      <c r="AE364" s="454"/>
      <c r="AK364" s="290"/>
      <c r="AN364" s="34"/>
    </row>
    <row r="365" spans="1:40" ht="15.75" customHeight="1">
      <c r="A365" s="454"/>
      <c r="B365" s="454"/>
      <c r="C365" s="454"/>
      <c r="D365" s="454"/>
      <c r="E365" s="454"/>
      <c r="F365" s="454"/>
      <c r="G365" s="454"/>
      <c r="H365" s="454"/>
      <c r="I365" s="454"/>
      <c r="J365" s="454"/>
      <c r="K365" s="454"/>
      <c r="L365" s="454"/>
      <c r="M365" s="454"/>
      <c r="N365" s="454"/>
      <c r="O365" s="454"/>
      <c r="P365" s="454"/>
      <c r="Q365" s="454"/>
      <c r="R365" s="454"/>
      <c r="S365" s="454"/>
      <c r="T365" s="454"/>
      <c r="U365" s="454"/>
      <c r="V365" s="454"/>
      <c r="W365" s="454"/>
      <c r="Y365" s="459"/>
      <c r="Z365" s="454"/>
      <c r="AA365" s="224"/>
      <c r="AB365" s="454"/>
      <c r="AC365" s="454"/>
      <c r="AD365" s="454"/>
      <c r="AE365" s="454"/>
      <c r="AK365" s="290"/>
      <c r="AN365" s="34"/>
    </row>
    <row r="366" spans="1:40" ht="15.75" customHeight="1">
      <c r="A366" s="454"/>
      <c r="B366" s="454"/>
      <c r="C366" s="454"/>
      <c r="D366" s="454"/>
      <c r="E366" s="454"/>
      <c r="F366" s="454"/>
      <c r="G366" s="454"/>
      <c r="H366" s="454"/>
      <c r="I366" s="454"/>
      <c r="J366" s="454"/>
      <c r="K366" s="454"/>
      <c r="L366" s="454"/>
      <c r="M366" s="454"/>
      <c r="N366" s="454"/>
      <c r="O366" s="454"/>
      <c r="P366" s="454"/>
      <c r="Q366" s="454"/>
      <c r="R366" s="454"/>
      <c r="S366" s="454"/>
      <c r="T366" s="454"/>
      <c r="U366" s="454"/>
      <c r="V366" s="454"/>
      <c r="W366" s="454"/>
      <c r="Y366" s="459"/>
      <c r="Z366" s="454"/>
      <c r="AA366" s="224"/>
      <c r="AB366" s="454"/>
      <c r="AC366" s="454"/>
      <c r="AD366" s="454"/>
      <c r="AE366" s="454"/>
      <c r="AK366" s="290"/>
      <c r="AN366" s="34"/>
    </row>
    <row r="367" spans="1:40" ht="15.75" customHeight="1">
      <c r="A367" s="454"/>
      <c r="B367" s="454"/>
      <c r="C367" s="454"/>
      <c r="D367" s="454"/>
      <c r="E367" s="454"/>
      <c r="F367" s="454"/>
      <c r="G367" s="454"/>
      <c r="H367" s="454"/>
      <c r="I367" s="454"/>
      <c r="J367" s="454"/>
      <c r="K367" s="454"/>
      <c r="L367" s="454"/>
      <c r="M367" s="454"/>
      <c r="N367" s="454"/>
      <c r="O367" s="454"/>
      <c r="P367" s="454"/>
      <c r="Q367" s="454"/>
      <c r="R367" s="454"/>
      <c r="S367" s="454"/>
      <c r="T367" s="454"/>
      <c r="U367" s="454"/>
      <c r="V367" s="454"/>
      <c r="W367" s="454"/>
      <c r="Y367" s="459"/>
      <c r="Z367" s="454"/>
      <c r="AA367" s="224"/>
      <c r="AB367" s="454"/>
      <c r="AC367" s="454"/>
      <c r="AD367" s="454"/>
      <c r="AE367" s="454"/>
      <c r="AK367" s="290"/>
      <c r="AN367" s="34"/>
    </row>
    <row r="368" spans="1:40" ht="15.75" customHeight="1">
      <c r="A368" s="454"/>
      <c r="B368" s="454"/>
      <c r="C368" s="454"/>
      <c r="D368" s="454"/>
      <c r="E368" s="454"/>
      <c r="F368" s="454"/>
      <c r="G368" s="454"/>
      <c r="H368" s="454"/>
      <c r="I368" s="454"/>
      <c r="J368" s="454"/>
      <c r="K368" s="454"/>
      <c r="L368" s="454"/>
      <c r="M368" s="454"/>
      <c r="N368" s="454"/>
      <c r="O368" s="454"/>
      <c r="P368" s="454"/>
      <c r="Q368" s="454"/>
      <c r="R368" s="454"/>
      <c r="S368" s="454"/>
      <c r="T368" s="454"/>
      <c r="U368" s="454"/>
      <c r="V368" s="454"/>
      <c r="W368" s="454"/>
      <c r="Y368" s="459"/>
      <c r="Z368" s="454"/>
      <c r="AA368" s="224"/>
      <c r="AB368" s="454"/>
      <c r="AC368" s="454"/>
      <c r="AD368" s="454"/>
      <c r="AE368" s="454"/>
      <c r="AK368" s="290"/>
      <c r="AN368" s="34"/>
    </row>
    <row r="369" spans="1:40" ht="15.75" customHeight="1">
      <c r="A369" s="454"/>
      <c r="B369" s="454"/>
      <c r="C369" s="454"/>
      <c r="D369" s="454"/>
      <c r="E369" s="454"/>
      <c r="F369" s="454"/>
      <c r="G369" s="454"/>
      <c r="H369" s="454"/>
      <c r="I369" s="454"/>
      <c r="J369" s="454"/>
      <c r="K369" s="454"/>
      <c r="L369" s="454"/>
      <c r="M369" s="454"/>
      <c r="N369" s="454"/>
      <c r="O369" s="454"/>
      <c r="P369" s="454"/>
      <c r="Q369" s="454"/>
      <c r="R369" s="454"/>
      <c r="S369" s="454"/>
      <c r="T369" s="454"/>
      <c r="U369" s="454"/>
      <c r="V369" s="454"/>
      <c r="W369" s="454"/>
      <c r="Y369" s="459"/>
      <c r="Z369" s="454"/>
      <c r="AA369" s="224"/>
      <c r="AB369" s="454"/>
      <c r="AC369" s="454"/>
      <c r="AD369" s="454"/>
      <c r="AE369" s="454"/>
      <c r="AK369" s="290"/>
      <c r="AN369" s="34"/>
    </row>
    <row r="370" spans="1:40" ht="15.75" customHeight="1">
      <c r="A370" s="454"/>
      <c r="B370" s="454"/>
      <c r="C370" s="454"/>
      <c r="D370" s="454"/>
      <c r="E370" s="454"/>
      <c r="F370" s="454"/>
      <c r="G370" s="454"/>
      <c r="H370" s="454"/>
      <c r="I370" s="454"/>
      <c r="J370" s="454"/>
      <c r="K370" s="454"/>
      <c r="L370" s="454"/>
      <c r="M370" s="454"/>
      <c r="N370" s="454"/>
      <c r="O370" s="454"/>
      <c r="P370" s="454"/>
      <c r="Q370" s="454"/>
      <c r="R370" s="454"/>
      <c r="S370" s="454"/>
      <c r="T370" s="454"/>
      <c r="U370" s="454"/>
      <c r="V370" s="454"/>
      <c r="W370" s="454"/>
      <c r="Y370" s="459"/>
      <c r="Z370" s="454"/>
      <c r="AA370" s="224"/>
      <c r="AB370" s="454"/>
      <c r="AC370" s="454"/>
      <c r="AD370" s="454"/>
      <c r="AE370" s="454"/>
      <c r="AK370" s="290"/>
      <c r="AN370" s="34"/>
    </row>
    <row r="371" spans="1:40" ht="15.75" customHeight="1">
      <c r="A371" s="454"/>
      <c r="B371" s="454"/>
      <c r="C371" s="454"/>
      <c r="D371" s="454"/>
      <c r="E371" s="454"/>
      <c r="F371" s="454"/>
      <c r="G371" s="454"/>
      <c r="H371" s="454"/>
      <c r="I371" s="454"/>
      <c r="J371" s="454"/>
      <c r="K371" s="454"/>
      <c r="L371" s="454"/>
      <c r="M371" s="454"/>
      <c r="N371" s="454"/>
      <c r="O371" s="454"/>
      <c r="P371" s="454"/>
      <c r="Q371" s="454"/>
      <c r="R371" s="454"/>
      <c r="S371" s="454"/>
      <c r="T371" s="454"/>
      <c r="U371" s="454"/>
      <c r="V371" s="454"/>
      <c r="W371" s="454"/>
      <c r="Y371" s="459"/>
      <c r="Z371" s="454"/>
      <c r="AA371" s="224"/>
      <c r="AB371" s="454"/>
      <c r="AC371" s="454"/>
      <c r="AD371" s="454"/>
      <c r="AE371" s="454"/>
      <c r="AK371" s="290"/>
      <c r="AN371" s="34"/>
    </row>
    <row r="372" spans="1:40" ht="15.75" customHeight="1">
      <c r="A372" s="454"/>
      <c r="B372" s="454"/>
      <c r="C372" s="454"/>
      <c r="D372" s="454"/>
      <c r="E372" s="454"/>
      <c r="F372" s="454"/>
      <c r="G372" s="454"/>
      <c r="H372" s="454"/>
      <c r="I372" s="454"/>
      <c r="J372" s="454"/>
      <c r="K372" s="454"/>
      <c r="L372" s="454"/>
      <c r="M372" s="454"/>
      <c r="N372" s="454"/>
      <c r="O372" s="454"/>
      <c r="P372" s="454"/>
      <c r="Q372" s="454"/>
      <c r="R372" s="454"/>
      <c r="S372" s="454"/>
      <c r="T372" s="454"/>
      <c r="U372" s="454"/>
      <c r="V372" s="454"/>
      <c r="W372" s="454"/>
      <c r="Y372" s="459"/>
      <c r="Z372" s="454"/>
      <c r="AA372" s="224"/>
      <c r="AB372" s="454"/>
      <c r="AC372" s="454"/>
      <c r="AD372" s="454"/>
      <c r="AE372" s="454"/>
      <c r="AK372" s="290"/>
      <c r="AN372" s="34"/>
    </row>
    <row r="373" spans="1:40" ht="15.75" customHeight="1">
      <c r="A373" s="454"/>
      <c r="B373" s="454"/>
      <c r="C373" s="454"/>
      <c r="D373" s="454"/>
      <c r="E373" s="454"/>
      <c r="F373" s="454"/>
      <c r="G373" s="454"/>
      <c r="H373" s="454"/>
      <c r="I373" s="454"/>
      <c r="J373" s="454"/>
      <c r="K373" s="454"/>
      <c r="L373" s="454"/>
      <c r="M373" s="454"/>
      <c r="N373" s="454"/>
      <c r="O373" s="454"/>
      <c r="P373" s="454"/>
      <c r="Q373" s="454"/>
      <c r="R373" s="454"/>
      <c r="S373" s="454"/>
      <c r="T373" s="454"/>
      <c r="U373" s="454"/>
      <c r="V373" s="454"/>
      <c r="W373" s="454"/>
      <c r="Y373" s="459"/>
      <c r="Z373" s="454"/>
      <c r="AA373" s="224"/>
      <c r="AB373" s="454"/>
      <c r="AC373" s="454"/>
      <c r="AD373" s="454"/>
      <c r="AE373" s="454"/>
      <c r="AK373" s="290"/>
      <c r="AN373" s="34"/>
    </row>
    <row r="374" spans="1:40" ht="15.75" customHeight="1">
      <c r="A374" s="454"/>
      <c r="B374" s="454"/>
      <c r="C374" s="454"/>
      <c r="D374" s="454"/>
      <c r="E374" s="454"/>
      <c r="F374" s="454"/>
      <c r="G374" s="454"/>
      <c r="H374" s="454"/>
      <c r="I374" s="454"/>
      <c r="J374" s="454"/>
      <c r="K374" s="454"/>
      <c r="L374" s="454"/>
      <c r="M374" s="454"/>
      <c r="N374" s="454"/>
      <c r="O374" s="454"/>
      <c r="P374" s="454"/>
      <c r="Q374" s="454"/>
      <c r="R374" s="454"/>
      <c r="S374" s="454"/>
      <c r="T374" s="454"/>
      <c r="U374" s="454"/>
      <c r="V374" s="454"/>
      <c r="W374" s="454"/>
      <c r="Y374" s="459"/>
      <c r="Z374" s="454"/>
      <c r="AA374" s="224"/>
      <c r="AB374" s="454"/>
      <c r="AC374" s="454"/>
      <c r="AD374" s="454"/>
      <c r="AE374" s="454"/>
      <c r="AK374" s="290"/>
      <c r="AN374" s="34"/>
    </row>
    <row r="375" spans="1:40" ht="15.75" customHeight="1">
      <c r="A375" s="454"/>
      <c r="B375" s="454"/>
      <c r="C375" s="454"/>
      <c r="D375" s="454"/>
      <c r="E375" s="454"/>
      <c r="F375" s="454"/>
      <c r="G375" s="454"/>
      <c r="H375" s="454"/>
      <c r="I375" s="454"/>
      <c r="J375" s="454"/>
      <c r="K375" s="454"/>
      <c r="L375" s="454"/>
      <c r="M375" s="454"/>
      <c r="N375" s="454"/>
      <c r="O375" s="454"/>
      <c r="P375" s="454"/>
      <c r="Q375" s="454"/>
      <c r="R375" s="454"/>
      <c r="S375" s="454"/>
      <c r="T375" s="454"/>
      <c r="U375" s="454"/>
      <c r="V375" s="454"/>
      <c r="W375" s="454"/>
      <c r="Y375" s="459"/>
      <c r="Z375" s="454"/>
      <c r="AA375" s="224"/>
      <c r="AB375" s="454"/>
      <c r="AC375" s="454"/>
      <c r="AD375" s="454"/>
      <c r="AE375" s="454"/>
      <c r="AK375" s="290"/>
      <c r="AN375" s="34"/>
    </row>
    <row r="376" spans="1:40" ht="15.75" customHeight="1">
      <c r="A376" s="454"/>
      <c r="B376" s="454"/>
      <c r="C376" s="454"/>
      <c r="D376" s="454"/>
      <c r="E376" s="454"/>
      <c r="F376" s="454"/>
      <c r="G376" s="454"/>
      <c r="H376" s="454"/>
      <c r="I376" s="454"/>
      <c r="J376" s="454"/>
      <c r="K376" s="454"/>
      <c r="L376" s="454"/>
      <c r="M376" s="454"/>
      <c r="N376" s="454"/>
      <c r="O376" s="454"/>
      <c r="P376" s="454"/>
      <c r="Q376" s="454"/>
      <c r="R376" s="454"/>
      <c r="S376" s="454"/>
      <c r="T376" s="454"/>
      <c r="U376" s="454"/>
      <c r="V376" s="454"/>
      <c r="W376" s="454"/>
      <c r="Y376" s="459"/>
      <c r="Z376" s="454"/>
      <c r="AA376" s="224"/>
      <c r="AB376" s="454"/>
      <c r="AC376" s="454"/>
      <c r="AD376" s="454"/>
      <c r="AE376" s="454"/>
      <c r="AK376" s="290"/>
      <c r="AN376" s="34"/>
    </row>
    <row r="377" spans="1:40" ht="15.75" customHeight="1">
      <c r="A377" s="454"/>
      <c r="B377" s="454"/>
      <c r="C377" s="454"/>
      <c r="D377" s="454"/>
      <c r="E377" s="454"/>
      <c r="F377" s="454"/>
      <c r="G377" s="454"/>
      <c r="H377" s="454"/>
      <c r="I377" s="454"/>
      <c r="J377" s="454"/>
      <c r="K377" s="454"/>
      <c r="L377" s="454"/>
      <c r="M377" s="454"/>
      <c r="N377" s="454"/>
      <c r="O377" s="454"/>
      <c r="P377" s="454"/>
      <c r="Q377" s="454"/>
      <c r="R377" s="454"/>
      <c r="S377" s="454"/>
      <c r="T377" s="454"/>
      <c r="U377" s="454"/>
      <c r="V377" s="454"/>
      <c r="W377" s="454"/>
      <c r="Y377" s="459"/>
      <c r="Z377" s="454"/>
      <c r="AA377" s="224"/>
      <c r="AB377" s="454"/>
      <c r="AC377" s="454"/>
      <c r="AD377" s="454"/>
      <c r="AE377" s="454"/>
      <c r="AK377" s="290"/>
      <c r="AN377" s="34"/>
    </row>
    <row r="378" spans="1:40" ht="15.75" customHeight="1">
      <c r="A378" s="454"/>
      <c r="B378" s="454"/>
      <c r="C378" s="454"/>
      <c r="D378" s="454"/>
      <c r="E378" s="454"/>
      <c r="F378" s="454"/>
      <c r="G378" s="454"/>
      <c r="H378" s="454"/>
      <c r="I378" s="454"/>
      <c r="J378" s="454"/>
      <c r="K378" s="454"/>
      <c r="L378" s="454"/>
      <c r="M378" s="454"/>
      <c r="N378" s="454"/>
      <c r="O378" s="454"/>
      <c r="P378" s="454"/>
      <c r="Q378" s="454"/>
      <c r="R378" s="454"/>
      <c r="S378" s="454"/>
      <c r="T378" s="454"/>
      <c r="U378" s="454"/>
      <c r="V378" s="454"/>
      <c r="W378" s="454"/>
      <c r="Y378" s="459"/>
      <c r="Z378" s="454"/>
      <c r="AA378" s="224"/>
      <c r="AB378" s="454"/>
      <c r="AC378" s="454"/>
      <c r="AD378" s="454"/>
      <c r="AE378" s="454"/>
      <c r="AK378" s="290"/>
      <c r="AN378" s="34"/>
    </row>
    <row r="379" spans="1:40" ht="15.75" customHeight="1">
      <c r="A379" s="454"/>
      <c r="B379" s="454"/>
      <c r="C379" s="454"/>
      <c r="D379" s="454"/>
      <c r="E379" s="454"/>
      <c r="F379" s="454"/>
      <c r="G379" s="454"/>
      <c r="H379" s="454"/>
      <c r="I379" s="454"/>
      <c r="J379" s="454"/>
      <c r="K379" s="454"/>
      <c r="L379" s="454"/>
      <c r="M379" s="454"/>
      <c r="N379" s="454"/>
      <c r="O379" s="454"/>
      <c r="P379" s="454"/>
      <c r="Q379" s="454"/>
      <c r="R379" s="454"/>
      <c r="S379" s="454"/>
      <c r="T379" s="454"/>
      <c r="U379" s="454"/>
      <c r="V379" s="454"/>
      <c r="W379" s="454"/>
      <c r="Y379" s="459"/>
      <c r="Z379" s="454"/>
      <c r="AA379" s="224"/>
      <c r="AB379" s="454"/>
      <c r="AC379" s="454"/>
      <c r="AD379" s="454"/>
      <c r="AE379" s="454"/>
      <c r="AK379" s="290"/>
      <c r="AN379" s="34"/>
    </row>
    <row r="380" spans="1:40" ht="15.75" customHeight="1">
      <c r="A380" s="454"/>
      <c r="B380" s="454"/>
      <c r="C380" s="454"/>
      <c r="D380" s="454"/>
      <c r="E380" s="454"/>
      <c r="F380" s="454"/>
      <c r="G380" s="454"/>
      <c r="H380" s="454"/>
      <c r="I380" s="454"/>
      <c r="J380" s="454"/>
      <c r="K380" s="454"/>
      <c r="L380" s="454"/>
      <c r="M380" s="454"/>
      <c r="N380" s="454"/>
      <c r="O380" s="454"/>
      <c r="P380" s="454"/>
      <c r="Q380" s="454"/>
      <c r="R380" s="454"/>
      <c r="S380" s="454"/>
      <c r="T380" s="454"/>
      <c r="U380" s="454"/>
      <c r="V380" s="454"/>
      <c r="W380" s="454"/>
      <c r="Y380" s="459"/>
      <c r="Z380" s="454"/>
      <c r="AA380" s="224"/>
      <c r="AB380" s="454"/>
      <c r="AC380" s="454"/>
      <c r="AD380" s="454"/>
      <c r="AE380" s="454"/>
      <c r="AK380" s="290"/>
      <c r="AN380" s="34"/>
    </row>
    <row r="381" spans="1:40" ht="15.75" customHeight="1">
      <c r="A381" s="454"/>
      <c r="B381" s="454"/>
      <c r="C381" s="454"/>
      <c r="D381" s="454"/>
      <c r="E381" s="454"/>
      <c r="F381" s="454"/>
      <c r="G381" s="454"/>
      <c r="H381" s="454"/>
      <c r="I381" s="454"/>
      <c r="J381" s="454"/>
      <c r="K381" s="454"/>
      <c r="L381" s="454"/>
      <c r="M381" s="454"/>
      <c r="N381" s="454"/>
      <c r="O381" s="454"/>
      <c r="P381" s="454"/>
      <c r="Q381" s="454"/>
      <c r="R381" s="454"/>
      <c r="S381" s="454"/>
      <c r="T381" s="454"/>
      <c r="U381" s="454"/>
      <c r="V381" s="454"/>
      <c r="W381" s="454"/>
      <c r="Y381" s="459"/>
      <c r="Z381" s="454"/>
      <c r="AA381" s="224"/>
      <c r="AB381" s="454"/>
      <c r="AC381" s="454"/>
      <c r="AD381" s="454"/>
      <c r="AE381" s="454"/>
      <c r="AK381" s="290"/>
      <c r="AN381" s="34"/>
    </row>
    <row r="382" spans="1:40" ht="15.75" customHeight="1">
      <c r="A382" s="454"/>
      <c r="B382" s="454"/>
      <c r="C382" s="454"/>
      <c r="D382" s="454"/>
      <c r="E382" s="454"/>
      <c r="F382" s="454"/>
      <c r="G382" s="454"/>
      <c r="H382" s="454"/>
      <c r="I382" s="454"/>
      <c r="J382" s="454"/>
      <c r="K382" s="454"/>
      <c r="L382" s="454"/>
      <c r="M382" s="454"/>
      <c r="N382" s="454"/>
      <c r="O382" s="454"/>
      <c r="P382" s="454"/>
      <c r="Q382" s="454"/>
      <c r="R382" s="454"/>
      <c r="S382" s="454"/>
      <c r="T382" s="454"/>
      <c r="U382" s="454"/>
      <c r="V382" s="454"/>
      <c r="W382" s="454"/>
      <c r="Y382" s="459"/>
      <c r="Z382" s="454"/>
      <c r="AA382" s="224"/>
      <c r="AB382" s="454"/>
      <c r="AC382" s="454"/>
      <c r="AD382" s="454"/>
      <c r="AE382" s="454"/>
      <c r="AK382" s="290"/>
      <c r="AN382" s="34"/>
    </row>
    <row r="383" spans="1:40" ht="15.75" customHeight="1">
      <c r="A383" s="454"/>
      <c r="B383" s="454"/>
      <c r="C383" s="454"/>
      <c r="D383" s="454"/>
      <c r="E383" s="454"/>
      <c r="F383" s="454"/>
      <c r="G383" s="454"/>
      <c r="H383" s="454"/>
      <c r="I383" s="454"/>
      <c r="J383" s="454"/>
      <c r="K383" s="454"/>
      <c r="L383" s="454"/>
      <c r="M383" s="454"/>
      <c r="N383" s="454"/>
      <c r="O383" s="454"/>
      <c r="P383" s="454"/>
      <c r="Q383" s="454"/>
      <c r="R383" s="454"/>
      <c r="S383" s="454"/>
      <c r="T383" s="454"/>
      <c r="U383" s="454"/>
      <c r="V383" s="454"/>
      <c r="W383" s="454"/>
      <c r="Y383" s="459"/>
      <c r="Z383" s="454"/>
      <c r="AA383" s="224"/>
      <c r="AB383" s="454"/>
      <c r="AC383" s="454"/>
      <c r="AD383" s="454"/>
      <c r="AE383" s="454"/>
      <c r="AK383" s="290"/>
      <c r="AN383" s="34"/>
    </row>
    <row r="384" spans="1:40" ht="15.75" customHeight="1">
      <c r="A384" s="454"/>
      <c r="B384" s="454"/>
      <c r="C384" s="454"/>
      <c r="D384" s="454"/>
      <c r="E384" s="454"/>
      <c r="F384" s="454"/>
      <c r="G384" s="454"/>
      <c r="H384" s="454"/>
      <c r="I384" s="454"/>
      <c r="J384" s="454"/>
      <c r="K384" s="454"/>
      <c r="L384" s="454"/>
      <c r="M384" s="454"/>
      <c r="N384" s="454"/>
      <c r="O384" s="454"/>
      <c r="P384" s="454"/>
      <c r="Q384" s="454"/>
      <c r="R384" s="454"/>
      <c r="S384" s="454"/>
      <c r="T384" s="454"/>
      <c r="U384" s="454"/>
      <c r="V384" s="454"/>
      <c r="W384" s="454"/>
      <c r="Y384" s="459"/>
      <c r="Z384" s="454"/>
      <c r="AA384" s="224"/>
      <c r="AB384" s="454"/>
      <c r="AC384" s="454"/>
      <c r="AD384" s="454"/>
      <c r="AE384" s="454"/>
      <c r="AK384" s="290"/>
      <c r="AN384" s="34"/>
    </row>
    <row r="385" spans="1:40" ht="15.75" customHeight="1">
      <c r="A385" s="454"/>
      <c r="B385" s="454"/>
      <c r="C385" s="454"/>
      <c r="D385" s="454"/>
      <c r="E385" s="454"/>
      <c r="F385" s="454"/>
      <c r="G385" s="454"/>
      <c r="H385" s="454"/>
      <c r="I385" s="454"/>
      <c r="J385" s="454"/>
      <c r="K385" s="454"/>
      <c r="L385" s="454"/>
      <c r="M385" s="454"/>
      <c r="N385" s="454"/>
      <c r="O385" s="454"/>
      <c r="P385" s="454"/>
      <c r="Q385" s="454"/>
      <c r="R385" s="454"/>
      <c r="S385" s="454"/>
      <c r="T385" s="454"/>
      <c r="U385" s="454"/>
      <c r="V385" s="454"/>
      <c r="W385" s="454"/>
      <c r="Y385" s="459"/>
      <c r="Z385" s="454"/>
      <c r="AA385" s="224"/>
      <c r="AB385" s="454"/>
      <c r="AC385" s="454"/>
      <c r="AD385" s="454"/>
      <c r="AE385" s="454"/>
      <c r="AK385" s="290"/>
      <c r="AN385" s="34"/>
    </row>
    <row r="386" spans="1:40" ht="15.75" customHeight="1">
      <c r="A386" s="454"/>
      <c r="B386" s="454"/>
      <c r="C386" s="454"/>
      <c r="D386" s="454"/>
      <c r="E386" s="454"/>
      <c r="F386" s="454"/>
      <c r="G386" s="454"/>
      <c r="H386" s="454"/>
      <c r="I386" s="454"/>
      <c r="J386" s="454"/>
      <c r="K386" s="454"/>
      <c r="L386" s="454"/>
      <c r="M386" s="454"/>
      <c r="N386" s="454"/>
      <c r="O386" s="454"/>
      <c r="P386" s="454"/>
      <c r="Q386" s="454"/>
      <c r="R386" s="454"/>
      <c r="S386" s="454"/>
      <c r="T386" s="454"/>
      <c r="U386" s="454"/>
      <c r="V386" s="454"/>
      <c r="W386" s="454"/>
      <c r="Y386" s="459"/>
      <c r="Z386" s="454"/>
      <c r="AA386" s="224"/>
      <c r="AB386" s="454"/>
      <c r="AC386" s="454"/>
      <c r="AD386" s="454"/>
      <c r="AE386" s="454"/>
      <c r="AK386" s="290"/>
      <c r="AN386" s="34"/>
    </row>
    <row r="387" spans="1:40" ht="15.75" customHeight="1">
      <c r="A387" s="454"/>
      <c r="B387" s="454"/>
      <c r="C387" s="454"/>
      <c r="D387" s="454"/>
      <c r="E387" s="454"/>
      <c r="F387" s="454"/>
      <c r="G387" s="454"/>
      <c r="H387" s="454"/>
      <c r="I387" s="454"/>
      <c r="J387" s="454"/>
      <c r="K387" s="454"/>
      <c r="L387" s="454"/>
      <c r="M387" s="454"/>
      <c r="N387" s="454"/>
      <c r="O387" s="454"/>
      <c r="P387" s="454"/>
      <c r="Q387" s="454"/>
      <c r="R387" s="454"/>
      <c r="S387" s="454"/>
      <c r="T387" s="454"/>
      <c r="U387" s="454"/>
      <c r="V387" s="454"/>
      <c r="W387" s="454"/>
      <c r="Y387" s="459"/>
      <c r="Z387" s="454"/>
      <c r="AA387" s="224"/>
      <c r="AB387" s="454"/>
      <c r="AC387" s="454"/>
      <c r="AD387" s="454"/>
      <c r="AE387" s="454"/>
      <c r="AK387" s="290"/>
      <c r="AN387" s="34"/>
    </row>
    <row r="388" spans="1:40" ht="15.75" customHeight="1">
      <c r="A388" s="454"/>
      <c r="B388" s="454"/>
      <c r="C388" s="454"/>
      <c r="D388" s="454"/>
      <c r="E388" s="454"/>
      <c r="F388" s="454"/>
      <c r="G388" s="454"/>
      <c r="H388" s="454"/>
      <c r="I388" s="454"/>
      <c r="J388" s="454"/>
      <c r="K388" s="454"/>
      <c r="L388" s="454"/>
      <c r="M388" s="454"/>
      <c r="N388" s="454"/>
      <c r="O388" s="454"/>
      <c r="P388" s="454"/>
      <c r="Q388" s="454"/>
      <c r="R388" s="454"/>
      <c r="S388" s="454"/>
      <c r="T388" s="454"/>
      <c r="U388" s="454"/>
      <c r="V388" s="454"/>
      <c r="W388" s="454"/>
      <c r="Y388" s="459"/>
      <c r="Z388" s="454"/>
      <c r="AA388" s="224"/>
      <c r="AB388" s="454"/>
      <c r="AC388" s="454"/>
      <c r="AD388" s="454"/>
      <c r="AE388" s="454"/>
      <c r="AK388" s="290"/>
      <c r="AN388" s="34"/>
    </row>
    <row r="389" spans="1:40" ht="15.75" customHeight="1">
      <c r="A389" s="454"/>
      <c r="B389" s="454"/>
      <c r="C389" s="454"/>
      <c r="D389" s="454"/>
      <c r="E389" s="454"/>
      <c r="F389" s="454"/>
      <c r="G389" s="454"/>
      <c r="H389" s="454"/>
      <c r="I389" s="454"/>
      <c r="J389" s="454"/>
      <c r="K389" s="454"/>
      <c r="L389" s="454"/>
      <c r="M389" s="454"/>
      <c r="N389" s="454"/>
      <c r="O389" s="454"/>
      <c r="P389" s="454"/>
      <c r="Q389" s="454"/>
      <c r="R389" s="454"/>
      <c r="S389" s="454"/>
      <c r="T389" s="454"/>
      <c r="U389" s="454"/>
      <c r="V389" s="454"/>
      <c r="W389" s="454"/>
      <c r="Y389" s="459"/>
      <c r="Z389" s="454"/>
      <c r="AA389" s="224"/>
      <c r="AB389" s="454"/>
      <c r="AC389" s="454"/>
      <c r="AD389" s="454"/>
      <c r="AE389" s="454"/>
      <c r="AK389" s="290"/>
      <c r="AN389" s="34"/>
    </row>
    <row r="390" spans="1:40" ht="15.75" customHeight="1">
      <c r="A390" s="454"/>
      <c r="B390" s="454"/>
      <c r="C390" s="454"/>
      <c r="D390" s="454"/>
      <c r="E390" s="454"/>
      <c r="F390" s="454"/>
      <c r="G390" s="454"/>
      <c r="H390" s="454"/>
      <c r="I390" s="454"/>
      <c r="J390" s="454"/>
      <c r="K390" s="454"/>
      <c r="L390" s="454"/>
      <c r="M390" s="454"/>
      <c r="N390" s="454"/>
      <c r="O390" s="454"/>
      <c r="P390" s="454"/>
      <c r="Q390" s="454"/>
      <c r="R390" s="454"/>
      <c r="S390" s="454"/>
      <c r="T390" s="454"/>
      <c r="U390" s="454"/>
      <c r="V390" s="454"/>
      <c r="W390" s="454"/>
      <c r="Y390" s="459"/>
      <c r="Z390" s="454"/>
      <c r="AA390" s="224"/>
      <c r="AB390" s="454"/>
      <c r="AC390" s="454"/>
      <c r="AD390" s="454"/>
      <c r="AE390" s="454"/>
      <c r="AK390" s="290"/>
      <c r="AN390" s="34"/>
    </row>
    <row r="391" spans="1:40" ht="15.75" customHeight="1">
      <c r="A391" s="454"/>
      <c r="B391" s="454"/>
      <c r="C391" s="454"/>
      <c r="D391" s="454"/>
      <c r="E391" s="454"/>
      <c r="F391" s="454"/>
      <c r="G391" s="454"/>
      <c r="H391" s="454"/>
      <c r="I391" s="454"/>
      <c r="J391" s="454"/>
      <c r="K391" s="454"/>
      <c r="L391" s="454"/>
      <c r="M391" s="454"/>
      <c r="N391" s="454"/>
      <c r="O391" s="454"/>
      <c r="P391" s="454"/>
      <c r="Q391" s="454"/>
      <c r="R391" s="454"/>
      <c r="S391" s="454"/>
      <c r="T391" s="454"/>
      <c r="U391" s="454"/>
      <c r="V391" s="454"/>
      <c r="W391" s="454"/>
      <c r="Y391" s="459"/>
      <c r="Z391" s="454"/>
      <c r="AA391" s="224"/>
      <c r="AB391" s="454"/>
      <c r="AC391" s="454"/>
      <c r="AD391" s="454"/>
      <c r="AE391" s="454"/>
      <c r="AK391" s="290"/>
      <c r="AN391" s="34"/>
    </row>
    <row r="392" spans="1:40" ht="15.75" customHeight="1">
      <c r="A392" s="454"/>
      <c r="B392" s="454"/>
      <c r="C392" s="454"/>
      <c r="D392" s="454"/>
      <c r="E392" s="454"/>
      <c r="F392" s="454"/>
      <c r="G392" s="454"/>
      <c r="H392" s="454"/>
      <c r="I392" s="454"/>
      <c r="J392" s="454"/>
      <c r="K392" s="454"/>
      <c r="L392" s="454"/>
      <c r="M392" s="454"/>
      <c r="N392" s="454"/>
      <c r="O392" s="454"/>
      <c r="P392" s="454"/>
      <c r="Q392" s="454"/>
      <c r="R392" s="454"/>
      <c r="S392" s="454"/>
      <c r="T392" s="454"/>
      <c r="U392" s="454"/>
      <c r="V392" s="454"/>
      <c r="W392" s="454"/>
      <c r="Y392" s="459"/>
      <c r="Z392" s="454"/>
      <c r="AA392" s="224"/>
      <c r="AB392" s="454"/>
      <c r="AC392" s="454"/>
      <c r="AD392" s="454"/>
      <c r="AE392" s="454"/>
      <c r="AK392" s="290"/>
      <c r="AN392" s="34"/>
    </row>
    <row r="393" spans="1:40" ht="15.75" customHeight="1">
      <c r="A393" s="454"/>
      <c r="B393" s="454"/>
      <c r="C393" s="454"/>
      <c r="D393" s="454"/>
      <c r="E393" s="454"/>
      <c r="F393" s="454"/>
      <c r="G393" s="454"/>
      <c r="H393" s="454"/>
      <c r="I393" s="454"/>
      <c r="J393" s="454"/>
      <c r="K393" s="454"/>
      <c r="L393" s="454"/>
      <c r="M393" s="454"/>
      <c r="N393" s="454"/>
      <c r="O393" s="454"/>
      <c r="P393" s="454"/>
      <c r="Q393" s="454"/>
      <c r="R393" s="454"/>
      <c r="S393" s="454"/>
      <c r="T393" s="454"/>
      <c r="U393" s="454"/>
      <c r="V393" s="454"/>
      <c r="W393" s="454"/>
      <c r="Y393" s="459"/>
      <c r="Z393" s="454"/>
      <c r="AA393" s="224"/>
      <c r="AB393" s="454"/>
      <c r="AC393" s="454"/>
      <c r="AD393" s="454"/>
      <c r="AE393" s="454"/>
      <c r="AK393" s="290"/>
      <c r="AN393" s="34"/>
    </row>
    <row r="394" spans="1:40" ht="15.75" customHeight="1">
      <c r="A394" s="454"/>
      <c r="B394" s="454"/>
      <c r="C394" s="454"/>
      <c r="D394" s="454"/>
      <c r="E394" s="454"/>
      <c r="F394" s="454"/>
      <c r="G394" s="454"/>
      <c r="H394" s="454"/>
      <c r="I394" s="454"/>
      <c r="J394" s="454"/>
      <c r="K394" s="454"/>
      <c r="L394" s="454"/>
      <c r="M394" s="454"/>
      <c r="N394" s="454"/>
      <c r="O394" s="454"/>
      <c r="P394" s="454"/>
      <c r="Q394" s="454"/>
      <c r="R394" s="454"/>
      <c r="S394" s="454"/>
      <c r="T394" s="454"/>
      <c r="U394" s="454"/>
      <c r="V394" s="454"/>
      <c r="W394" s="454"/>
      <c r="Y394" s="459"/>
      <c r="Z394" s="454"/>
      <c r="AA394" s="224"/>
      <c r="AB394" s="454"/>
      <c r="AC394" s="454"/>
      <c r="AD394" s="454"/>
      <c r="AE394" s="454"/>
      <c r="AK394" s="290"/>
      <c r="AN394" s="34"/>
    </row>
    <row r="395" spans="1:40" ht="15.75" customHeight="1">
      <c r="A395" s="454"/>
      <c r="B395" s="454"/>
      <c r="C395" s="454"/>
      <c r="D395" s="454"/>
      <c r="E395" s="454"/>
      <c r="F395" s="454"/>
      <c r="G395" s="454"/>
      <c r="H395" s="454"/>
      <c r="I395" s="454"/>
      <c r="J395" s="454"/>
      <c r="K395" s="454"/>
      <c r="L395" s="454"/>
      <c r="M395" s="454"/>
      <c r="N395" s="454"/>
      <c r="O395" s="454"/>
      <c r="P395" s="454"/>
      <c r="Q395" s="454"/>
      <c r="R395" s="454"/>
      <c r="S395" s="454"/>
      <c r="T395" s="454"/>
      <c r="U395" s="454"/>
      <c r="V395" s="454"/>
      <c r="W395" s="454"/>
      <c r="Y395" s="459"/>
      <c r="Z395" s="454"/>
      <c r="AA395" s="224"/>
      <c r="AB395" s="454"/>
      <c r="AC395" s="454"/>
      <c r="AD395" s="454"/>
      <c r="AE395" s="454"/>
      <c r="AK395" s="290"/>
      <c r="AN395" s="34"/>
    </row>
    <row r="396" spans="1:40" ht="15.75" customHeight="1">
      <c r="A396" s="454"/>
      <c r="B396" s="454"/>
      <c r="C396" s="454"/>
      <c r="D396" s="454"/>
      <c r="E396" s="454"/>
      <c r="F396" s="454"/>
      <c r="G396" s="454"/>
      <c r="H396" s="454"/>
      <c r="I396" s="454"/>
      <c r="J396" s="454"/>
      <c r="K396" s="454"/>
      <c r="L396" s="454"/>
      <c r="M396" s="454"/>
      <c r="N396" s="454"/>
      <c r="O396" s="454"/>
      <c r="P396" s="454"/>
      <c r="Q396" s="454"/>
      <c r="R396" s="454"/>
      <c r="S396" s="454"/>
      <c r="T396" s="454"/>
      <c r="U396" s="454"/>
      <c r="V396" s="454"/>
      <c r="W396" s="454"/>
      <c r="Y396" s="459"/>
      <c r="Z396" s="454"/>
      <c r="AA396" s="224"/>
      <c r="AB396" s="454"/>
      <c r="AC396" s="454"/>
      <c r="AD396" s="454"/>
      <c r="AE396" s="454"/>
      <c r="AK396" s="290"/>
      <c r="AN396" s="34"/>
    </row>
    <row r="397" spans="1:40" ht="15.75" customHeight="1">
      <c r="A397" s="454"/>
      <c r="B397" s="454"/>
      <c r="C397" s="454"/>
      <c r="D397" s="454"/>
      <c r="E397" s="454"/>
      <c r="F397" s="454"/>
      <c r="G397" s="454"/>
      <c r="H397" s="454"/>
      <c r="I397" s="454"/>
      <c r="J397" s="454"/>
      <c r="K397" s="454"/>
      <c r="L397" s="454"/>
      <c r="M397" s="454"/>
      <c r="N397" s="454"/>
      <c r="O397" s="454"/>
      <c r="P397" s="454"/>
      <c r="Q397" s="454"/>
      <c r="R397" s="454"/>
      <c r="S397" s="454"/>
      <c r="T397" s="454"/>
      <c r="U397" s="454"/>
      <c r="V397" s="454"/>
      <c r="W397" s="454"/>
      <c r="Y397" s="459"/>
      <c r="Z397" s="454"/>
      <c r="AA397" s="224"/>
      <c r="AB397" s="454"/>
      <c r="AC397" s="454"/>
      <c r="AD397" s="454"/>
      <c r="AE397" s="454"/>
      <c r="AK397" s="290"/>
      <c r="AN397" s="34"/>
    </row>
    <row r="398" spans="1:40" ht="15.75" customHeight="1">
      <c r="A398" s="454"/>
      <c r="B398" s="454"/>
      <c r="C398" s="454"/>
      <c r="D398" s="454"/>
      <c r="E398" s="454"/>
      <c r="F398" s="454"/>
      <c r="G398" s="454"/>
      <c r="H398" s="454"/>
      <c r="I398" s="454"/>
      <c r="J398" s="454"/>
      <c r="K398" s="454"/>
      <c r="L398" s="454"/>
      <c r="M398" s="454"/>
      <c r="N398" s="454"/>
      <c r="O398" s="454"/>
      <c r="P398" s="454"/>
      <c r="Q398" s="454"/>
      <c r="R398" s="454"/>
      <c r="S398" s="454"/>
      <c r="T398" s="454"/>
      <c r="U398" s="454"/>
      <c r="V398" s="454"/>
      <c r="W398" s="454"/>
      <c r="Y398" s="459"/>
      <c r="Z398" s="454"/>
      <c r="AA398" s="224"/>
      <c r="AB398" s="454"/>
      <c r="AC398" s="454"/>
      <c r="AD398" s="454"/>
      <c r="AE398" s="454"/>
      <c r="AK398" s="290"/>
      <c r="AN398" s="34"/>
    </row>
    <row r="399" spans="1:40" ht="15.75" customHeight="1">
      <c r="A399" s="454"/>
      <c r="B399" s="454"/>
      <c r="C399" s="454"/>
      <c r="D399" s="454"/>
      <c r="E399" s="454"/>
      <c r="F399" s="454"/>
      <c r="G399" s="454"/>
      <c r="H399" s="454"/>
      <c r="I399" s="454"/>
      <c r="J399" s="454"/>
      <c r="K399" s="454"/>
      <c r="L399" s="454"/>
      <c r="M399" s="454"/>
      <c r="N399" s="454"/>
      <c r="O399" s="454"/>
      <c r="P399" s="454"/>
      <c r="Q399" s="454"/>
      <c r="R399" s="454"/>
      <c r="S399" s="454"/>
      <c r="T399" s="454"/>
      <c r="U399" s="454"/>
      <c r="V399" s="454"/>
      <c r="W399" s="454"/>
      <c r="Y399" s="459"/>
      <c r="Z399" s="454"/>
      <c r="AA399" s="224"/>
      <c r="AB399" s="454"/>
      <c r="AC399" s="454"/>
      <c r="AD399" s="454"/>
      <c r="AE399" s="454"/>
      <c r="AK399" s="290"/>
      <c r="AN399" s="34"/>
    </row>
    <row r="400" spans="1:40" ht="15.75" customHeight="1">
      <c r="A400" s="454"/>
      <c r="B400" s="454"/>
      <c r="C400" s="454"/>
      <c r="D400" s="454"/>
      <c r="E400" s="454"/>
      <c r="F400" s="454"/>
      <c r="G400" s="454"/>
      <c r="H400" s="454"/>
      <c r="I400" s="454"/>
      <c r="J400" s="454"/>
      <c r="K400" s="454"/>
      <c r="L400" s="454"/>
      <c r="M400" s="454"/>
      <c r="N400" s="454"/>
      <c r="O400" s="454"/>
      <c r="P400" s="454"/>
      <c r="Q400" s="454"/>
      <c r="R400" s="454"/>
      <c r="S400" s="454"/>
      <c r="T400" s="454"/>
      <c r="U400" s="454"/>
      <c r="V400" s="454"/>
      <c r="W400" s="454"/>
      <c r="Y400" s="459"/>
      <c r="Z400" s="454"/>
      <c r="AA400" s="224"/>
      <c r="AB400" s="454"/>
      <c r="AC400" s="454"/>
      <c r="AD400" s="454"/>
      <c r="AE400" s="454"/>
      <c r="AK400" s="290"/>
      <c r="AN400" s="34"/>
    </row>
    <row r="401" spans="1:40" ht="15.75" customHeight="1">
      <c r="A401" s="454"/>
      <c r="B401" s="454"/>
      <c r="C401" s="454"/>
      <c r="D401" s="454"/>
      <c r="E401" s="454"/>
      <c r="F401" s="454"/>
      <c r="G401" s="454"/>
      <c r="H401" s="454"/>
      <c r="I401" s="454"/>
      <c r="J401" s="454"/>
      <c r="K401" s="454"/>
      <c r="L401" s="454"/>
      <c r="M401" s="454"/>
      <c r="N401" s="454"/>
      <c r="O401" s="454"/>
      <c r="P401" s="454"/>
      <c r="Q401" s="454"/>
      <c r="R401" s="454"/>
      <c r="S401" s="454"/>
      <c r="T401" s="454"/>
      <c r="U401" s="454"/>
      <c r="V401" s="454"/>
      <c r="W401" s="454"/>
      <c r="Y401" s="459"/>
      <c r="Z401" s="454"/>
      <c r="AA401" s="224"/>
      <c r="AB401" s="454"/>
      <c r="AC401" s="454"/>
      <c r="AD401" s="454"/>
      <c r="AE401" s="454"/>
      <c r="AK401" s="290"/>
      <c r="AN401" s="34"/>
    </row>
    <row r="402" spans="1:40" ht="15.75" customHeight="1">
      <c r="A402" s="454"/>
      <c r="B402" s="454"/>
      <c r="C402" s="454"/>
      <c r="D402" s="454"/>
      <c r="E402" s="454"/>
      <c r="F402" s="454"/>
      <c r="G402" s="454"/>
      <c r="H402" s="454"/>
      <c r="I402" s="454"/>
      <c r="J402" s="454"/>
      <c r="K402" s="454"/>
      <c r="L402" s="454"/>
      <c r="M402" s="454"/>
      <c r="N402" s="454"/>
      <c r="O402" s="454"/>
      <c r="P402" s="454"/>
      <c r="Q402" s="454"/>
      <c r="R402" s="454"/>
      <c r="S402" s="454"/>
      <c r="T402" s="454"/>
      <c r="U402" s="454"/>
      <c r="V402" s="454"/>
      <c r="W402" s="454"/>
      <c r="Y402" s="459"/>
      <c r="Z402" s="454"/>
      <c r="AA402" s="224"/>
      <c r="AB402" s="454"/>
      <c r="AC402" s="454"/>
      <c r="AD402" s="454"/>
      <c r="AE402" s="454"/>
      <c r="AK402" s="290"/>
      <c r="AN402" s="34"/>
    </row>
    <row r="403" spans="1:40" ht="15.75" customHeight="1">
      <c r="A403" s="454"/>
      <c r="B403" s="454"/>
      <c r="C403" s="454"/>
      <c r="D403" s="454"/>
      <c r="E403" s="454"/>
      <c r="F403" s="454"/>
      <c r="G403" s="454"/>
      <c r="H403" s="454"/>
      <c r="I403" s="454"/>
      <c r="J403" s="454"/>
      <c r="K403" s="454"/>
      <c r="L403" s="454"/>
      <c r="M403" s="454"/>
      <c r="N403" s="454"/>
      <c r="O403" s="454"/>
      <c r="P403" s="454"/>
      <c r="Q403" s="454"/>
      <c r="R403" s="454"/>
      <c r="S403" s="454"/>
      <c r="T403" s="454"/>
      <c r="U403" s="454"/>
      <c r="V403" s="454"/>
      <c r="W403" s="454"/>
      <c r="Y403" s="459"/>
      <c r="Z403" s="454"/>
      <c r="AA403" s="224"/>
      <c r="AB403" s="454"/>
      <c r="AC403" s="454"/>
      <c r="AD403" s="454"/>
      <c r="AE403" s="454"/>
      <c r="AK403" s="290"/>
      <c r="AN403" s="34"/>
    </row>
    <row r="404" spans="1:40" ht="15.75" customHeight="1">
      <c r="A404" s="454"/>
      <c r="B404" s="454"/>
      <c r="C404" s="454"/>
      <c r="D404" s="454"/>
      <c r="E404" s="454"/>
      <c r="F404" s="454"/>
      <c r="G404" s="454"/>
      <c r="H404" s="454"/>
      <c r="I404" s="454"/>
      <c r="J404" s="454"/>
      <c r="K404" s="454"/>
      <c r="L404" s="454"/>
      <c r="M404" s="454"/>
      <c r="N404" s="454"/>
      <c r="O404" s="454"/>
      <c r="P404" s="454"/>
      <c r="Q404" s="454"/>
      <c r="R404" s="454"/>
      <c r="S404" s="454"/>
      <c r="T404" s="454"/>
      <c r="U404" s="454"/>
      <c r="V404" s="454"/>
      <c r="W404" s="454"/>
      <c r="Y404" s="459"/>
      <c r="Z404" s="454"/>
      <c r="AA404" s="224"/>
      <c r="AB404" s="454"/>
      <c r="AC404" s="454"/>
      <c r="AD404" s="454"/>
      <c r="AE404" s="454"/>
      <c r="AK404" s="290"/>
      <c r="AN404" s="34"/>
    </row>
    <row r="405" spans="1:40" ht="15.75" customHeight="1">
      <c r="A405" s="454"/>
      <c r="B405" s="454"/>
      <c r="C405" s="454"/>
      <c r="D405" s="454"/>
      <c r="E405" s="454"/>
      <c r="F405" s="454"/>
      <c r="G405" s="454"/>
      <c r="H405" s="454"/>
      <c r="I405" s="454"/>
      <c r="J405" s="454"/>
      <c r="K405" s="454"/>
      <c r="L405" s="454"/>
      <c r="M405" s="454"/>
      <c r="N405" s="454"/>
      <c r="O405" s="454"/>
      <c r="P405" s="454"/>
      <c r="Q405" s="454"/>
      <c r="R405" s="454"/>
      <c r="S405" s="454"/>
      <c r="T405" s="454"/>
      <c r="U405" s="454"/>
      <c r="V405" s="454"/>
      <c r="W405" s="454"/>
      <c r="Y405" s="459"/>
      <c r="Z405" s="454"/>
      <c r="AA405" s="224"/>
      <c r="AB405" s="454"/>
      <c r="AC405" s="454"/>
      <c r="AD405" s="454"/>
      <c r="AE405" s="454"/>
      <c r="AK405" s="290"/>
      <c r="AN405" s="34"/>
    </row>
    <row r="406" spans="1:40" ht="15.75" customHeight="1">
      <c r="A406" s="454"/>
      <c r="B406" s="454"/>
      <c r="C406" s="454"/>
      <c r="D406" s="454"/>
      <c r="E406" s="454"/>
      <c r="F406" s="454"/>
      <c r="G406" s="454"/>
      <c r="H406" s="454"/>
      <c r="I406" s="454"/>
      <c r="J406" s="454"/>
      <c r="K406" s="454"/>
      <c r="L406" s="454"/>
      <c r="M406" s="454"/>
      <c r="N406" s="454"/>
      <c r="O406" s="454"/>
      <c r="P406" s="454"/>
      <c r="Q406" s="454"/>
      <c r="R406" s="454"/>
      <c r="S406" s="454"/>
      <c r="T406" s="454"/>
      <c r="U406" s="454"/>
      <c r="V406" s="454"/>
      <c r="W406" s="454"/>
      <c r="Y406" s="459"/>
      <c r="Z406" s="454"/>
      <c r="AA406" s="224"/>
      <c r="AB406" s="454"/>
      <c r="AC406" s="454"/>
      <c r="AD406" s="454"/>
      <c r="AE406" s="454"/>
      <c r="AK406" s="290"/>
      <c r="AN406" s="34"/>
    </row>
    <row r="407" spans="1:40" ht="15.75" customHeight="1">
      <c r="A407" s="454"/>
      <c r="B407" s="454"/>
      <c r="C407" s="454"/>
      <c r="D407" s="454"/>
      <c r="E407" s="454"/>
      <c r="F407" s="454"/>
      <c r="G407" s="454"/>
      <c r="H407" s="454"/>
      <c r="I407" s="454"/>
      <c r="J407" s="454"/>
      <c r="K407" s="454"/>
      <c r="L407" s="454"/>
      <c r="M407" s="454"/>
      <c r="N407" s="454"/>
      <c r="O407" s="454"/>
      <c r="P407" s="454"/>
      <c r="Q407" s="454"/>
      <c r="R407" s="454"/>
      <c r="S407" s="454"/>
      <c r="T407" s="454"/>
      <c r="U407" s="454"/>
      <c r="V407" s="454"/>
      <c r="W407" s="454"/>
      <c r="Y407" s="459"/>
      <c r="Z407" s="454"/>
      <c r="AA407" s="224"/>
      <c r="AB407" s="454"/>
      <c r="AC407" s="454"/>
      <c r="AD407" s="454"/>
      <c r="AE407" s="454"/>
      <c r="AK407" s="290"/>
      <c r="AN407" s="34"/>
    </row>
    <row r="408" spans="1:40" ht="15.75" customHeight="1">
      <c r="A408" s="454"/>
      <c r="B408" s="454"/>
      <c r="C408" s="454"/>
      <c r="D408" s="454"/>
      <c r="E408" s="454"/>
      <c r="F408" s="454"/>
      <c r="G408" s="454"/>
      <c r="H408" s="454"/>
      <c r="I408" s="454"/>
      <c r="J408" s="454"/>
      <c r="K408" s="454"/>
      <c r="L408" s="454"/>
      <c r="M408" s="454"/>
      <c r="N408" s="454"/>
      <c r="O408" s="454"/>
      <c r="P408" s="454"/>
      <c r="Q408" s="454"/>
      <c r="R408" s="454"/>
      <c r="S408" s="454"/>
      <c r="T408" s="454"/>
      <c r="U408" s="454"/>
      <c r="V408" s="454"/>
      <c r="W408" s="454"/>
      <c r="Y408" s="459"/>
      <c r="Z408" s="454"/>
      <c r="AA408" s="224"/>
      <c r="AB408" s="454"/>
      <c r="AC408" s="454"/>
      <c r="AD408" s="454"/>
      <c r="AE408" s="454"/>
      <c r="AK408" s="290"/>
      <c r="AN408" s="34"/>
    </row>
    <row r="409" spans="1:40" ht="15.75" customHeight="1">
      <c r="A409" s="454"/>
      <c r="B409" s="454"/>
      <c r="C409" s="454"/>
      <c r="D409" s="454"/>
      <c r="E409" s="454"/>
      <c r="F409" s="454"/>
      <c r="G409" s="454"/>
      <c r="H409" s="454"/>
      <c r="I409" s="454"/>
      <c r="J409" s="454"/>
      <c r="K409" s="454"/>
      <c r="L409" s="454"/>
      <c r="M409" s="454"/>
      <c r="N409" s="454"/>
      <c r="O409" s="454"/>
      <c r="P409" s="454"/>
      <c r="Q409" s="454"/>
      <c r="R409" s="454"/>
      <c r="S409" s="454"/>
      <c r="T409" s="454"/>
      <c r="U409" s="454"/>
      <c r="V409" s="454"/>
      <c r="W409" s="454"/>
      <c r="Y409" s="459"/>
      <c r="Z409" s="454"/>
      <c r="AA409" s="224"/>
      <c r="AB409" s="454"/>
      <c r="AC409" s="454"/>
      <c r="AD409" s="454"/>
      <c r="AE409" s="454"/>
      <c r="AK409" s="290"/>
      <c r="AN409" s="34"/>
    </row>
    <row r="410" spans="1:40" ht="15.75" customHeight="1">
      <c r="A410" s="454"/>
      <c r="B410" s="454"/>
      <c r="C410" s="454"/>
      <c r="D410" s="454"/>
      <c r="E410" s="454"/>
      <c r="F410" s="454"/>
      <c r="G410" s="454"/>
      <c r="H410" s="454"/>
      <c r="I410" s="454"/>
      <c r="J410" s="454"/>
      <c r="K410" s="454"/>
      <c r="L410" s="454"/>
      <c r="M410" s="454"/>
      <c r="N410" s="454"/>
      <c r="O410" s="454"/>
      <c r="P410" s="454"/>
      <c r="Q410" s="454"/>
      <c r="R410" s="454"/>
      <c r="S410" s="454"/>
      <c r="T410" s="454"/>
      <c r="U410" s="454"/>
      <c r="V410" s="454"/>
      <c r="W410" s="454"/>
      <c r="Y410" s="459"/>
      <c r="Z410" s="454"/>
      <c r="AA410" s="224"/>
      <c r="AB410" s="454"/>
      <c r="AC410" s="454"/>
      <c r="AD410" s="454"/>
      <c r="AE410" s="454"/>
      <c r="AK410" s="290"/>
      <c r="AN410" s="34"/>
    </row>
    <row r="411" spans="1:40" ht="15.75" customHeight="1">
      <c r="A411" s="454"/>
      <c r="B411" s="454"/>
      <c r="C411" s="454"/>
      <c r="D411" s="454"/>
      <c r="E411" s="454"/>
      <c r="F411" s="454"/>
      <c r="H411" s="454"/>
      <c r="I411" s="454"/>
      <c r="J411" s="454"/>
      <c r="K411" s="454"/>
      <c r="L411" s="454"/>
      <c r="M411" s="454"/>
      <c r="N411" s="454"/>
      <c r="O411" s="454"/>
      <c r="P411" s="454"/>
      <c r="Q411" s="454"/>
      <c r="R411" s="454"/>
      <c r="S411" s="454"/>
      <c r="T411" s="454"/>
      <c r="U411" s="454"/>
      <c r="V411" s="454"/>
      <c r="W411" s="454"/>
      <c r="Y411" s="454"/>
      <c r="Z411" s="454"/>
      <c r="AB411" s="454"/>
      <c r="AC411" s="454"/>
      <c r="AD411" s="454"/>
      <c r="AE411" s="454"/>
    </row>
    <row r="412" spans="1:40" ht="15.75" customHeight="1">
      <c r="A412" s="454"/>
      <c r="B412" s="454"/>
      <c r="C412" s="454"/>
      <c r="D412" s="454"/>
      <c r="E412" s="454"/>
      <c r="F412" s="454"/>
      <c r="H412" s="454"/>
      <c r="I412" s="454"/>
      <c r="J412" s="454"/>
      <c r="K412" s="454"/>
      <c r="L412" s="454"/>
      <c r="M412" s="454"/>
      <c r="N412" s="454"/>
      <c r="O412" s="454"/>
      <c r="P412" s="454"/>
      <c r="Q412" s="454"/>
      <c r="R412" s="454"/>
      <c r="S412" s="454"/>
      <c r="T412" s="454"/>
      <c r="U412" s="454"/>
      <c r="V412" s="454"/>
      <c r="W412" s="454"/>
      <c r="Y412" s="454"/>
      <c r="Z412" s="454"/>
      <c r="AB412" s="454"/>
      <c r="AC412" s="454"/>
      <c r="AD412" s="454"/>
      <c r="AE412" s="454"/>
    </row>
    <row r="413" spans="1:40" ht="15.75" customHeight="1">
      <c r="A413" s="454"/>
      <c r="B413" s="454"/>
      <c r="C413" s="454"/>
      <c r="D413" s="454"/>
      <c r="E413" s="454"/>
      <c r="F413" s="454"/>
      <c r="H413" s="454"/>
      <c r="I413" s="454"/>
      <c r="J413" s="454"/>
      <c r="K413" s="454"/>
      <c r="L413" s="454"/>
      <c r="M413" s="454"/>
      <c r="N413" s="454"/>
      <c r="O413" s="454"/>
      <c r="P413" s="454"/>
      <c r="Q413" s="454"/>
      <c r="R413" s="454"/>
      <c r="S413" s="454"/>
      <c r="T413" s="454"/>
      <c r="U413" s="454"/>
      <c r="V413" s="454"/>
      <c r="W413" s="454"/>
      <c r="Y413" s="454"/>
      <c r="Z413" s="454"/>
      <c r="AB413" s="454"/>
      <c r="AC413" s="454"/>
      <c r="AD413" s="454"/>
      <c r="AE413" s="454"/>
    </row>
    <row r="414" spans="1:40" ht="15.75" customHeight="1">
      <c r="A414" s="454"/>
      <c r="B414" s="454"/>
      <c r="C414" s="454"/>
      <c r="D414" s="454"/>
      <c r="E414" s="454"/>
      <c r="F414" s="454"/>
      <c r="H414" s="454"/>
      <c r="I414" s="454"/>
      <c r="J414" s="454"/>
      <c r="K414" s="454"/>
      <c r="L414" s="454"/>
      <c r="M414" s="454"/>
      <c r="N414" s="454"/>
      <c r="O414" s="454"/>
      <c r="P414" s="454"/>
      <c r="Q414" s="454"/>
      <c r="R414" s="454"/>
      <c r="S414" s="454"/>
      <c r="T414" s="454"/>
      <c r="U414" s="454"/>
      <c r="V414" s="454"/>
      <c r="W414" s="454"/>
      <c r="Y414" s="454"/>
      <c r="Z414" s="454"/>
      <c r="AB414" s="454"/>
      <c r="AC414" s="454"/>
      <c r="AD414" s="454"/>
      <c r="AE414" s="454"/>
    </row>
    <row r="415" spans="1:40" ht="15.75" customHeight="1">
      <c r="A415" s="454"/>
      <c r="B415" s="454"/>
      <c r="C415" s="454"/>
      <c r="D415" s="454"/>
      <c r="E415" s="454"/>
      <c r="F415" s="454"/>
      <c r="H415" s="454"/>
      <c r="I415" s="454"/>
      <c r="J415" s="454"/>
      <c r="K415" s="454"/>
      <c r="L415" s="454"/>
      <c r="M415" s="454"/>
      <c r="N415" s="454"/>
      <c r="O415" s="454"/>
      <c r="P415" s="454"/>
      <c r="Q415" s="454"/>
      <c r="R415" s="454"/>
      <c r="S415" s="454"/>
      <c r="T415" s="454"/>
      <c r="U415" s="454"/>
      <c r="V415" s="454"/>
      <c r="W415" s="454"/>
      <c r="Y415" s="454"/>
      <c r="Z415" s="454"/>
      <c r="AB415" s="454"/>
      <c r="AC415" s="454"/>
      <c r="AD415" s="454"/>
      <c r="AE415" s="454"/>
    </row>
    <row r="416" spans="1:40" ht="15.75" customHeight="1">
      <c r="A416" s="454"/>
      <c r="B416" s="454"/>
      <c r="C416" s="454"/>
      <c r="D416" s="454"/>
      <c r="E416" s="454"/>
      <c r="F416" s="454"/>
      <c r="H416" s="454"/>
      <c r="I416" s="454"/>
      <c r="J416" s="454"/>
      <c r="K416" s="454"/>
      <c r="L416" s="454"/>
      <c r="M416" s="454"/>
      <c r="N416" s="454"/>
      <c r="O416" s="454"/>
      <c r="P416" s="454"/>
      <c r="Q416" s="454"/>
      <c r="R416" s="454"/>
      <c r="S416" s="454"/>
      <c r="T416" s="454"/>
      <c r="U416" s="454"/>
      <c r="V416" s="454"/>
      <c r="W416" s="454"/>
      <c r="Y416" s="454"/>
      <c r="Z416" s="454"/>
      <c r="AB416" s="454"/>
      <c r="AC416" s="454"/>
      <c r="AD416" s="454"/>
      <c r="AE416" s="454"/>
    </row>
    <row r="417" spans="1:31" ht="15.75" customHeight="1">
      <c r="A417" s="454"/>
      <c r="B417" s="454"/>
      <c r="C417" s="454"/>
      <c r="D417" s="454"/>
      <c r="E417" s="454"/>
      <c r="F417" s="454"/>
      <c r="H417" s="454"/>
      <c r="I417" s="454"/>
      <c r="J417" s="454"/>
      <c r="K417" s="454"/>
      <c r="L417" s="454"/>
      <c r="M417" s="454"/>
      <c r="N417" s="454"/>
      <c r="O417" s="454"/>
      <c r="P417" s="454"/>
      <c r="Q417" s="454"/>
      <c r="R417" s="454"/>
      <c r="S417" s="454"/>
      <c r="T417" s="454"/>
      <c r="U417" s="454"/>
      <c r="V417" s="454"/>
      <c r="W417" s="454"/>
      <c r="Y417" s="454"/>
      <c r="Z417" s="454"/>
      <c r="AB417" s="454"/>
      <c r="AC417" s="454"/>
      <c r="AD417" s="454"/>
      <c r="AE417" s="454"/>
    </row>
    <row r="418" spans="1:31" ht="15.75" customHeight="1">
      <c r="A418" s="454"/>
      <c r="B418" s="454"/>
      <c r="C418" s="454"/>
      <c r="D418" s="454"/>
      <c r="E418" s="454"/>
      <c r="F418" s="454"/>
      <c r="H418" s="454"/>
      <c r="I418" s="454"/>
      <c r="J418" s="454"/>
      <c r="K418" s="454"/>
      <c r="L418" s="454"/>
      <c r="M418" s="454"/>
      <c r="N418" s="454"/>
      <c r="O418" s="454"/>
      <c r="P418" s="454"/>
      <c r="Q418" s="454"/>
      <c r="R418" s="454"/>
      <c r="S418" s="454"/>
      <c r="T418" s="454"/>
      <c r="U418" s="454"/>
      <c r="V418" s="454"/>
      <c r="W418" s="454"/>
      <c r="Y418" s="454"/>
      <c r="Z418" s="454"/>
      <c r="AB418" s="454"/>
      <c r="AC418" s="454"/>
      <c r="AD418" s="454"/>
      <c r="AE418" s="454"/>
    </row>
    <row r="419" spans="1:31" ht="15.75" customHeight="1">
      <c r="A419" s="454"/>
      <c r="B419" s="454"/>
      <c r="C419" s="454"/>
      <c r="D419" s="454"/>
      <c r="E419" s="454"/>
      <c r="F419" s="454"/>
      <c r="H419" s="454"/>
      <c r="I419" s="454"/>
      <c r="J419" s="454"/>
      <c r="K419" s="454"/>
      <c r="L419" s="454"/>
      <c r="M419" s="454"/>
      <c r="N419" s="454"/>
      <c r="O419" s="454"/>
      <c r="P419" s="454"/>
      <c r="Q419" s="454"/>
      <c r="R419" s="454"/>
      <c r="S419" s="454"/>
      <c r="T419" s="454"/>
      <c r="U419" s="454"/>
      <c r="V419" s="454"/>
      <c r="W419" s="454"/>
      <c r="Y419" s="454"/>
      <c r="Z419" s="454"/>
      <c r="AB419" s="454"/>
      <c r="AC419" s="454"/>
      <c r="AD419" s="454"/>
      <c r="AE419" s="454"/>
    </row>
    <row r="420" spans="1:31" ht="15.75" customHeight="1">
      <c r="A420" s="454"/>
      <c r="B420" s="454"/>
      <c r="C420" s="454"/>
      <c r="D420" s="454"/>
      <c r="E420" s="454"/>
      <c r="F420" s="454"/>
      <c r="H420" s="454"/>
      <c r="I420" s="454"/>
      <c r="J420" s="454"/>
      <c r="K420" s="454"/>
      <c r="L420" s="454"/>
      <c r="M420" s="454"/>
      <c r="N420" s="454"/>
      <c r="O420" s="454"/>
      <c r="P420" s="454"/>
      <c r="Q420" s="454"/>
      <c r="R420" s="454"/>
      <c r="S420" s="454"/>
      <c r="T420" s="454"/>
      <c r="U420" s="454"/>
      <c r="V420" s="454"/>
      <c r="W420" s="454"/>
      <c r="Y420" s="454"/>
      <c r="Z420" s="454"/>
      <c r="AB420" s="454"/>
      <c r="AC420" s="454"/>
      <c r="AD420" s="454"/>
      <c r="AE420" s="454"/>
    </row>
    <row r="421" spans="1:31" ht="15.75" customHeight="1">
      <c r="A421" s="454"/>
      <c r="B421" s="454"/>
      <c r="C421" s="454"/>
      <c r="D421" s="454"/>
      <c r="E421" s="454"/>
      <c r="F421" s="454"/>
      <c r="H421" s="454"/>
      <c r="I421" s="454"/>
      <c r="J421" s="454"/>
      <c r="K421" s="454"/>
      <c r="L421" s="454"/>
      <c r="M421" s="454"/>
      <c r="N421" s="454"/>
      <c r="O421" s="454"/>
      <c r="P421" s="454"/>
      <c r="Q421" s="454"/>
      <c r="R421" s="454"/>
      <c r="S421" s="454"/>
      <c r="T421" s="454"/>
      <c r="U421" s="454"/>
      <c r="V421" s="454"/>
      <c r="W421" s="454"/>
      <c r="Y421" s="454"/>
      <c r="Z421" s="454"/>
      <c r="AB421" s="454"/>
      <c r="AC421" s="454"/>
      <c r="AD421" s="454"/>
      <c r="AE421" s="454"/>
    </row>
    <row r="422" spans="1:31" ht="15.75" customHeight="1">
      <c r="A422" s="454"/>
      <c r="B422" s="454"/>
      <c r="C422" s="454"/>
      <c r="D422" s="454"/>
      <c r="E422" s="454"/>
      <c r="F422" s="454"/>
      <c r="H422" s="454"/>
      <c r="I422" s="454"/>
      <c r="J422" s="454"/>
      <c r="K422" s="454"/>
      <c r="L422" s="454"/>
      <c r="M422" s="454"/>
      <c r="N422" s="454"/>
      <c r="O422" s="454"/>
      <c r="P422" s="454"/>
      <c r="Q422" s="454"/>
      <c r="R422" s="454"/>
      <c r="S422" s="454"/>
      <c r="T422" s="454"/>
      <c r="U422" s="454"/>
      <c r="V422" s="454"/>
      <c r="W422" s="454"/>
      <c r="Y422" s="454"/>
      <c r="Z422" s="454"/>
      <c r="AB422" s="454"/>
      <c r="AC422" s="454"/>
      <c r="AD422" s="454"/>
      <c r="AE422" s="454"/>
    </row>
    <row r="423" spans="1:31" ht="15.75" customHeight="1">
      <c r="A423" s="454"/>
      <c r="B423" s="454"/>
      <c r="C423" s="454"/>
      <c r="D423" s="454"/>
      <c r="E423" s="454"/>
      <c r="F423" s="454"/>
      <c r="H423" s="454"/>
      <c r="I423" s="454"/>
      <c r="J423" s="454"/>
      <c r="K423" s="454"/>
      <c r="L423" s="454"/>
      <c r="M423" s="454"/>
      <c r="N423" s="454"/>
      <c r="O423" s="454"/>
      <c r="P423" s="454"/>
      <c r="Q423" s="454"/>
      <c r="R423" s="454"/>
      <c r="S423" s="454"/>
      <c r="T423" s="454"/>
      <c r="U423" s="454"/>
      <c r="V423" s="454"/>
      <c r="W423" s="454"/>
      <c r="Y423" s="454"/>
      <c r="Z423" s="454"/>
      <c r="AB423" s="454"/>
      <c r="AC423" s="454"/>
      <c r="AD423" s="454"/>
      <c r="AE423" s="454"/>
    </row>
    <row r="424" spans="1:31" ht="15.75" customHeight="1">
      <c r="A424" s="454"/>
      <c r="B424" s="454"/>
      <c r="C424" s="454"/>
      <c r="D424" s="454"/>
      <c r="E424" s="454"/>
      <c r="F424" s="454"/>
      <c r="H424" s="454"/>
      <c r="I424" s="454"/>
      <c r="J424" s="454"/>
      <c r="K424" s="454"/>
      <c r="L424" s="454"/>
      <c r="M424" s="454"/>
      <c r="N424" s="454"/>
      <c r="O424" s="454"/>
      <c r="P424" s="454"/>
      <c r="Q424" s="454"/>
      <c r="R424" s="454"/>
      <c r="S424" s="454"/>
      <c r="T424" s="454"/>
      <c r="U424" s="454"/>
      <c r="V424" s="454"/>
      <c r="W424" s="454"/>
      <c r="Y424" s="454"/>
      <c r="Z424" s="454"/>
      <c r="AB424" s="454"/>
      <c r="AC424" s="454"/>
      <c r="AD424" s="454"/>
      <c r="AE424" s="454"/>
    </row>
    <row r="425" spans="1:31" ht="15.75" customHeight="1">
      <c r="A425" s="454"/>
      <c r="B425" s="454"/>
      <c r="C425" s="454"/>
      <c r="D425" s="454"/>
      <c r="E425" s="454"/>
      <c r="F425" s="454"/>
      <c r="H425" s="454"/>
      <c r="I425" s="454"/>
      <c r="J425" s="454"/>
      <c r="K425" s="454"/>
      <c r="L425" s="454"/>
      <c r="M425" s="454"/>
      <c r="N425" s="454"/>
      <c r="O425" s="454"/>
      <c r="P425" s="454"/>
      <c r="Q425" s="454"/>
      <c r="R425" s="454"/>
      <c r="S425" s="454"/>
      <c r="T425" s="454"/>
      <c r="U425" s="454"/>
      <c r="V425" s="454"/>
      <c r="W425" s="454"/>
      <c r="Y425" s="454"/>
      <c r="Z425" s="454"/>
      <c r="AB425" s="454"/>
      <c r="AC425" s="454"/>
      <c r="AD425" s="454"/>
      <c r="AE425" s="454"/>
    </row>
    <row r="426" spans="1:31" ht="15.75" customHeight="1">
      <c r="A426" s="454"/>
      <c r="B426" s="454"/>
      <c r="C426" s="454"/>
      <c r="D426" s="454"/>
      <c r="E426" s="454"/>
      <c r="F426" s="454"/>
      <c r="H426" s="454"/>
      <c r="I426" s="454"/>
      <c r="J426" s="454"/>
      <c r="K426" s="454"/>
      <c r="L426" s="454"/>
      <c r="M426" s="454"/>
      <c r="N426" s="454"/>
      <c r="O426" s="454"/>
      <c r="P426" s="454"/>
      <c r="Q426" s="454"/>
      <c r="R426" s="454"/>
      <c r="S426" s="454"/>
      <c r="T426" s="454"/>
      <c r="U426" s="454"/>
      <c r="V426" s="454"/>
      <c r="W426" s="454"/>
      <c r="Y426" s="454"/>
      <c r="Z426" s="454"/>
      <c r="AB426" s="454"/>
      <c r="AC426" s="454"/>
      <c r="AD426" s="454"/>
      <c r="AE426" s="454"/>
    </row>
    <row r="427" spans="1:31" ht="15.75" customHeight="1">
      <c r="A427" s="454"/>
      <c r="B427" s="454"/>
      <c r="C427" s="454"/>
      <c r="D427" s="454"/>
      <c r="E427" s="454"/>
      <c r="F427" s="454"/>
      <c r="H427" s="454"/>
      <c r="I427" s="454"/>
      <c r="J427" s="454"/>
      <c r="K427" s="454"/>
      <c r="L427" s="454"/>
      <c r="M427" s="454"/>
      <c r="N427" s="454"/>
      <c r="O427" s="454"/>
      <c r="P427" s="454"/>
      <c r="Q427" s="454"/>
      <c r="R427" s="454"/>
      <c r="S427" s="454"/>
      <c r="T427" s="454"/>
      <c r="U427" s="454"/>
      <c r="V427" s="454"/>
      <c r="W427" s="454"/>
      <c r="Y427" s="454"/>
      <c r="Z427" s="454"/>
      <c r="AB427" s="454"/>
      <c r="AC427" s="454"/>
      <c r="AD427" s="454"/>
      <c r="AE427" s="454"/>
    </row>
    <row r="428" spans="1:31" ht="15.75" customHeight="1">
      <c r="A428" s="454"/>
      <c r="B428" s="454"/>
      <c r="C428" s="454"/>
      <c r="D428" s="454"/>
      <c r="E428" s="454"/>
      <c r="F428" s="454"/>
      <c r="H428" s="454"/>
      <c r="I428" s="454"/>
      <c r="J428" s="454"/>
      <c r="K428" s="454"/>
      <c r="L428" s="454"/>
      <c r="M428" s="454"/>
      <c r="N428" s="454"/>
      <c r="O428" s="454"/>
      <c r="P428" s="454"/>
      <c r="Q428" s="454"/>
      <c r="R428" s="454"/>
      <c r="S428" s="454"/>
      <c r="T428" s="454"/>
      <c r="U428" s="454"/>
      <c r="V428" s="454"/>
      <c r="W428" s="454"/>
      <c r="Y428" s="454"/>
      <c r="Z428" s="454"/>
      <c r="AB428" s="454"/>
      <c r="AC428" s="454"/>
      <c r="AD428" s="454"/>
      <c r="AE428" s="454"/>
    </row>
    <row r="429" spans="1:31" ht="15.75" customHeight="1">
      <c r="A429" s="454"/>
      <c r="B429" s="454"/>
      <c r="C429" s="454"/>
      <c r="D429" s="454"/>
      <c r="E429" s="454"/>
      <c r="F429" s="454"/>
      <c r="H429" s="454"/>
      <c r="I429" s="454"/>
      <c r="J429" s="454"/>
      <c r="K429" s="454"/>
      <c r="L429" s="454"/>
      <c r="M429" s="454"/>
      <c r="N429" s="454"/>
      <c r="O429" s="454"/>
      <c r="P429" s="454"/>
      <c r="Q429" s="454"/>
      <c r="R429" s="454"/>
      <c r="S429" s="454"/>
      <c r="T429" s="454"/>
      <c r="U429" s="454"/>
      <c r="V429" s="454"/>
      <c r="W429" s="454"/>
      <c r="Y429" s="454"/>
      <c r="Z429" s="454"/>
      <c r="AB429" s="454"/>
      <c r="AC429" s="454"/>
      <c r="AD429" s="454"/>
      <c r="AE429" s="454"/>
    </row>
    <row r="430" spans="1:31" ht="15.75" customHeight="1">
      <c r="A430" s="454"/>
      <c r="B430" s="454"/>
      <c r="C430" s="454"/>
      <c r="D430" s="454"/>
      <c r="E430" s="454"/>
      <c r="F430" s="454"/>
      <c r="H430" s="454"/>
      <c r="I430" s="454"/>
      <c r="J430" s="454"/>
      <c r="K430" s="454"/>
      <c r="L430" s="454"/>
      <c r="M430" s="454"/>
      <c r="N430" s="454"/>
      <c r="O430" s="454"/>
      <c r="P430" s="454"/>
      <c r="Q430" s="454"/>
      <c r="R430" s="454"/>
      <c r="S430" s="454"/>
      <c r="T430" s="454"/>
      <c r="U430" s="454"/>
      <c r="V430" s="454"/>
      <c r="W430" s="454"/>
      <c r="Y430" s="454"/>
      <c r="Z430" s="454"/>
      <c r="AB430" s="454"/>
      <c r="AC430" s="454"/>
      <c r="AD430" s="454"/>
      <c r="AE430" s="454"/>
    </row>
    <row r="431" spans="1:31" ht="15.75" customHeight="1">
      <c r="A431" s="454"/>
      <c r="B431" s="454"/>
      <c r="C431" s="454"/>
      <c r="D431" s="454"/>
      <c r="E431" s="454"/>
      <c r="F431" s="454"/>
      <c r="H431" s="454"/>
      <c r="I431" s="454"/>
      <c r="J431" s="454"/>
      <c r="K431" s="454"/>
      <c r="L431" s="454"/>
      <c r="M431" s="454"/>
      <c r="N431" s="454"/>
      <c r="O431" s="454"/>
      <c r="P431" s="454"/>
      <c r="Q431" s="454"/>
      <c r="R431" s="454"/>
      <c r="S431" s="454"/>
      <c r="T431" s="454"/>
      <c r="U431" s="454"/>
      <c r="V431" s="454"/>
      <c r="W431" s="454"/>
      <c r="Y431" s="454"/>
      <c r="Z431" s="454"/>
      <c r="AB431" s="454"/>
      <c r="AC431" s="454"/>
      <c r="AD431" s="454"/>
      <c r="AE431" s="454"/>
    </row>
    <row r="432" spans="1:31" ht="15.75" customHeight="1">
      <c r="A432" s="454"/>
      <c r="B432" s="454"/>
      <c r="C432" s="454"/>
      <c r="D432" s="454"/>
      <c r="E432" s="454"/>
      <c r="F432" s="454"/>
      <c r="H432" s="454"/>
      <c r="I432" s="454"/>
      <c r="J432" s="454"/>
      <c r="K432" s="454"/>
      <c r="L432" s="454"/>
      <c r="M432" s="454"/>
      <c r="N432" s="454"/>
      <c r="O432" s="454"/>
      <c r="P432" s="454"/>
      <c r="Q432" s="454"/>
      <c r="R432" s="454"/>
      <c r="S432" s="454"/>
      <c r="T432" s="454"/>
      <c r="U432" s="454"/>
      <c r="V432" s="454"/>
      <c r="W432" s="454"/>
      <c r="Y432" s="454"/>
      <c r="Z432" s="454"/>
      <c r="AB432" s="454"/>
      <c r="AC432" s="454"/>
      <c r="AD432" s="454"/>
      <c r="AE432" s="454"/>
    </row>
    <row r="433" spans="1:31" ht="15.75" customHeight="1">
      <c r="A433" s="454"/>
      <c r="B433" s="454"/>
      <c r="C433" s="454"/>
      <c r="D433" s="454"/>
      <c r="E433" s="454"/>
      <c r="F433" s="454"/>
      <c r="H433" s="454"/>
      <c r="I433" s="454"/>
      <c r="J433" s="454"/>
      <c r="K433" s="454"/>
      <c r="L433" s="454"/>
      <c r="M433" s="454"/>
      <c r="N433" s="454"/>
      <c r="O433" s="454"/>
      <c r="P433" s="454"/>
      <c r="Q433" s="454"/>
      <c r="R433" s="454"/>
      <c r="S433" s="454"/>
      <c r="T433" s="454"/>
      <c r="U433" s="454"/>
      <c r="V433" s="454"/>
      <c r="W433" s="454"/>
      <c r="Y433" s="454"/>
      <c r="Z433" s="454"/>
      <c r="AB433" s="454"/>
      <c r="AC433" s="454"/>
      <c r="AD433" s="454"/>
      <c r="AE433" s="454"/>
    </row>
    <row r="434" spans="1:31" ht="15.75" customHeight="1">
      <c r="A434" s="454"/>
      <c r="B434" s="454"/>
      <c r="C434" s="454"/>
      <c r="D434" s="454"/>
      <c r="E434" s="454"/>
      <c r="F434" s="454"/>
      <c r="H434" s="454"/>
      <c r="I434" s="454"/>
      <c r="J434" s="454"/>
      <c r="K434" s="454"/>
      <c r="L434" s="454"/>
      <c r="M434" s="454"/>
      <c r="N434" s="454"/>
      <c r="O434" s="454"/>
      <c r="P434" s="454"/>
      <c r="Q434" s="454"/>
      <c r="R434" s="454"/>
      <c r="S434" s="454"/>
      <c r="T434" s="454"/>
      <c r="U434" s="454"/>
      <c r="V434" s="454"/>
      <c r="W434" s="454"/>
      <c r="Y434" s="454"/>
      <c r="Z434" s="454"/>
      <c r="AB434" s="454"/>
      <c r="AC434" s="454"/>
      <c r="AD434" s="454"/>
      <c r="AE434" s="454"/>
    </row>
    <row r="435" spans="1:31" ht="15.75" customHeight="1">
      <c r="A435" s="454"/>
      <c r="B435" s="454"/>
      <c r="C435" s="454"/>
      <c r="D435" s="454"/>
      <c r="E435" s="454"/>
      <c r="F435" s="454"/>
      <c r="H435" s="454"/>
      <c r="I435" s="454"/>
      <c r="J435" s="454"/>
      <c r="K435" s="454"/>
      <c r="L435" s="454"/>
      <c r="M435" s="454"/>
      <c r="N435" s="454"/>
      <c r="O435" s="454"/>
      <c r="P435" s="454"/>
      <c r="Q435" s="454"/>
      <c r="R435" s="454"/>
      <c r="S435" s="454"/>
      <c r="T435" s="454"/>
      <c r="U435" s="454"/>
      <c r="V435" s="454"/>
      <c r="W435" s="454"/>
      <c r="Y435" s="454"/>
      <c r="Z435" s="454"/>
      <c r="AB435" s="454"/>
      <c r="AC435" s="454"/>
      <c r="AD435" s="454"/>
      <c r="AE435" s="454"/>
    </row>
    <row r="436" spans="1:31" ht="15.75" customHeight="1">
      <c r="A436" s="454"/>
      <c r="B436" s="454"/>
      <c r="C436" s="454"/>
      <c r="D436" s="454"/>
      <c r="E436" s="454"/>
      <c r="F436" s="454"/>
      <c r="H436" s="454"/>
      <c r="I436" s="454"/>
      <c r="J436" s="454"/>
      <c r="K436" s="454"/>
      <c r="L436" s="454"/>
      <c r="M436" s="454"/>
      <c r="N436" s="454"/>
      <c r="O436" s="454"/>
      <c r="P436" s="454"/>
      <c r="Q436" s="454"/>
      <c r="R436" s="454"/>
      <c r="S436" s="454"/>
      <c r="T436" s="454"/>
      <c r="U436" s="454"/>
      <c r="V436" s="454"/>
      <c r="W436" s="454"/>
      <c r="Y436" s="454"/>
      <c r="Z436" s="454"/>
      <c r="AB436" s="454"/>
      <c r="AC436" s="454"/>
      <c r="AD436" s="454"/>
      <c r="AE436" s="454"/>
    </row>
    <row r="437" spans="1:31" ht="15.75" customHeight="1">
      <c r="A437" s="454"/>
      <c r="B437" s="454"/>
      <c r="C437" s="454"/>
      <c r="D437" s="454"/>
      <c r="E437" s="454"/>
      <c r="F437" s="454"/>
      <c r="H437" s="454"/>
      <c r="I437" s="454"/>
      <c r="J437" s="454"/>
      <c r="K437" s="454"/>
      <c r="L437" s="454"/>
      <c r="M437" s="454"/>
      <c r="N437" s="454"/>
      <c r="O437" s="454"/>
      <c r="P437" s="454"/>
      <c r="Q437" s="454"/>
      <c r="R437" s="454"/>
      <c r="S437" s="454"/>
      <c r="T437" s="454"/>
      <c r="U437" s="454"/>
      <c r="V437" s="454"/>
      <c r="W437" s="454"/>
      <c r="Y437" s="454"/>
      <c r="Z437" s="454"/>
      <c r="AB437" s="454"/>
      <c r="AC437" s="454"/>
      <c r="AD437" s="454"/>
      <c r="AE437" s="454"/>
    </row>
    <row r="438" spans="1:31" ht="15.75" customHeight="1">
      <c r="A438" s="454"/>
      <c r="B438" s="454"/>
      <c r="C438" s="454"/>
      <c r="D438" s="454"/>
      <c r="E438" s="454"/>
      <c r="F438" s="454"/>
      <c r="H438" s="454"/>
      <c r="I438" s="454"/>
      <c r="J438" s="454"/>
      <c r="K438" s="454"/>
      <c r="L438" s="454"/>
      <c r="M438" s="454"/>
      <c r="N438" s="454"/>
      <c r="O438" s="454"/>
      <c r="P438" s="454"/>
      <c r="Q438" s="454"/>
      <c r="R438" s="454"/>
      <c r="S438" s="454"/>
      <c r="T438" s="454"/>
      <c r="U438" s="454"/>
      <c r="V438" s="454"/>
      <c r="W438" s="454"/>
      <c r="Y438" s="454"/>
      <c r="Z438" s="454"/>
      <c r="AB438" s="454"/>
      <c r="AC438" s="454"/>
      <c r="AD438" s="454"/>
      <c r="AE438" s="454"/>
    </row>
    <row r="439" spans="1:31" ht="15.75" customHeight="1">
      <c r="A439" s="454"/>
      <c r="B439" s="454"/>
      <c r="C439" s="454"/>
      <c r="D439" s="454"/>
      <c r="E439" s="454"/>
      <c r="F439" s="454"/>
      <c r="H439" s="454"/>
      <c r="I439" s="454"/>
      <c r="J439" s="454"/>
      <c r="K439" s="454"/>
      <c r="L439" s="454"/>
      <c r="M439" s="454"/>
      <c r="N439" s="454"/>
      <c r="O439" s="454"/>
      <c r="P439" s="454"/>
      <c r="Q439" s="454"/>
      <c r="R439" s="454"/>
      <c r="S439" s="454"/>
      <c r="T439" s="454"/>
      <c r="U439" s="454"/>
      <c r="V439" s="454"/>
      <c r="W439" s="454"/>
      <c r="Y439" s="454"/>
      <c r="Z439" s="454"/>
      <c r="AB439" s="454"/>
      <c r="AC439" s="454"/>
      <c r="AD439" s="454"/>
      <c r="AE439" s="454"/>
    </row>
    <row r="440" spans="1:31" ht="15.75" customHeight="1">
      <c r="A440" s="454"/>
      <c r="B440" s="454"/>
      <c r="C440" s="454"/>
      <c r="D440" s="454"/>
      <c r="E440" s="454"/>
      <c r="F440" s="454"/>
      <c r="H440" s="454"/>
      <c r="I440" s="454"/>
      <c r="J440" s="454"/>
      <c r="K440" s="454"/>
      <c r="L440" s="454"/>
      <c r="M440" s="454"/>
      <c r="N440" s="454"/>
      <c r="O440" s="454"/>
      <c r="P440" s="454"/>
      <c r="Q440" s="454"/>
      <c r="R440" s="454"/>
      <c r="S440" s="454"/>
      <c r="T440" s="454"/>
      <c r="U440" s="454"/>
      <c r="V440" s="454"/>
      <c r="W440" s="454"/>
      <c r="Y440" s="454"/>
      <c r="Z440" s="454"/>
      <c r="AB440" s="454"/>
      <c r="AC440" s="454"/>
      <c r="AD440" s="454"/>
      <c r="AE440" s="454"/>
    </row>
    <row r="441" spans="1:31" ht="15.75" customHeight="1">
      <c r="A441" s="454"/>
      <c r="B441" s="454"/>
      <c r="C441" s="454"/>
      <c r="D441" s="454"/>
      <c r="E441" s="454"/>
      <c r="F441" s="454"/>
      <c r="H441" s="454"/>
      <c r="I441" s="454"/>
      <c r="J441" s="454"/>
      <c r="K441" s="454"/>
      <c r="L441" s="454"/>
      <c r="M441" s="454"/>
      <c r="N441" s="454"/>
      <c r="O441" s="454"/>
      <c r="P441" s="454"/>
      <c r="Q441" s="454"/>
      <c r="R441" s="454"/>
      <c r="S441" s="454"/>
      <c r="T441" s="454"/>
      <c r="U441" s="454"/>
      <c r="V441" s="454"/>
      <c r="W441" s="454"/>
      <c r="Y441" s="454"/>
      <c r="Z441" s="454"/>
      <c r="AB441" s="454"/>
      <c r="AC441" s="454"/>
      <c r="AD441" s="454"/>
      <c r="AE441" s="454"/>
    </row>
    <row r="442" spans="1:31" ht="15.75" customHeight="1">
      <c r="A442" s="454"/>
      <c r="B442" s="454"/>
      <c r="C442" s="454"/>
      <c r="D442" s="454"/>
      <c r="E442" s="454"/>
      <c r="F442" s="454"/>
      <c r="H442" s="454"/>
      <c r="I442" s="454"/>
      <c r="J442" s="454"/>
      <c r="K442" s="454"/>
      <c r="L442" s="454"/>
      <c r="M442" s="454"/>
      <c r="N442" s="454"/>
      <c r="O442" s="454"/>
      <c r="P442" s="454"/>
      <c r="Q442" s="454"/>
      <c r="R442" s="454"/>
      <c r="S442" s="454"/>
      <c r="T442" s="454"/>
      <c r="U442" s="454"/>
      <c r="V442" s="454"/>
      <c r="W442" s="454"/>
      <c r="Y442" s="454"/>
      <c r="Z442" s="454"/>
      <c r="AB442" s="454"/>
      <c r="AC442" s="454"/>
      <c r="AD442" s="454"/>
      <c r="AE442" s="454"/>
    </row>
    <row r="443" spans="1:31" ht="15.75" customHeight="1">
      <c r="A443" s="454"/>
      <c r="B443" s="454"/>
      <c r="C443" s="454"/>
      <c r="D443" s="454"/>
      <c r="E443" s="454"/>
      <c r="F443" s="454"/>
      <c r="H443" s="454"/>
      <c r="I443" s="454"/>
      <c r="J443" s="454"/>
      <c r="K443" s="454"/>
      <c r="L443" s="454"/>
      <c r="M443" s="454"/>
      <c r="N443" s="454"/>
      <c r="O443" s="454"/>
      <c r="P443" s="454"/>
      <c r="Q443" s="454"/>
      <c r="R443" s="454"/>
      <c r="S443" s="454"/>
      <c r="T443" s="454"/>
      <c r="U443" s="454"/>
      <c r="V443" s="454"/>
      <c r="W443" s="454"/>
      <c r="Y443" s="454"/>
      <c r="Z443" s="454"/>
      <c r="AB443" s="454"/>
      <c r="AC443" s="454"/>
      <c r="AD443" s="454"/>
      <c r="AE443" s="454"/>
    </row>
    <row r="444" spans="1:31" ht="15.75" customHeight="1">
      <c r="A444" s="454"/>
      <c r="B444" s="454"/>
      <c r="C444" s="454"/>
      <c r="D444" s="454"/>
      <c r="E444" s="454"/>
      <c r="F444" s="454"/>
      <c r="H444" s="454"/>
      <c r="I444" s="454"/>
      <c r="J444" s="454"/>
      <c r="K444" s="454"/>
      <c r="L444" s="454"/>
      <c r="M444" s="454"/>
      <c r="N444" s="454"/>
      <c r="O444" s="454"/>
      <c r="P444" s="454"/>
      <c r="Q444" s="454"/>
      <c r="R444" s="454"/>
      <c r="S444" s="454"/>
      <c r="T444" s="454"/>
      <c r="U444" s="454"/>
      <c r="V444" s="454"/>
      <c r="W444" s="454"/>
      <c r="Y444" s="454"/>
      <c r="Z444" s="454"/>
      <c r="AB444" s="454"/>
      <c r="AC444" s="454"/>
      <c r="AD444" s="454"/>
      <c r="AE444" s="454"/>
    </row>
    <row r="445" spans="1:31" ht="15.75" customHeight="1">
      <c r="A445" s="454"/>
      <c r="B445" s="454"/>
      <c r="C445" s="454"/>
      <c r="D445" s="454"/>
      <c r="E445" s="454"/>
      <c r="F445" s="454"/>
      <c r="H445" s="454"/>
      <c r="I445" s="454"/>
      <c r="J445" s="454"/>
      <c r="K445" s="454"/>
      <c r="L445" s="454"/>
      <c r="M445" s="454"/>
      <c r="N445" s="454"/>
      <c r="O445" s="454"/>
      <c r="P445" s="454"/>
      <c r="Q445" s="454"/>
      <c r="R445" s="454"/>
      <c r="S445" s="454"/>
      <c r="T445" s="454"/>
      <c r="U445" s="454"/>
      <c r="V445" s="454"/>
      <c r="W445" s="454"/>
      <c r="Y445" s="454"/>
      <c r="Z445" s="454"/>
      <c r="AB445" s="454"/>
      <c r="AC445" s="454"/>
      <c r="AD445" s="454"/>
      <c r="AE445" s="454"/>
    </row>
    <row r="446" spans="1:31" ht="15.75" customHeight="1">
      <c r="A446" s="454"/>
      <c r="B446" s="454"/>
      <c r="C446" s="454"/>
      <c r="D446" s="454"/>
      <c r="E446" s="454"/>
      <c r="F446" s="454"/>
      <c r="H446" s="454"/>
      <c r="I446" s="454"/>
      <c r="J446" s="454"/>
      <c r="K446" s="454"/>
      <c r="L446" s="454"/>
      <c r="M446" s="454"/>
      <c r="N446" s="454"/>
      <c r="O446" s="454"/>
      <c r="P446" s="454"/>
      <c r="Q446" s="454"/>
      <c r="R446" s="454"/>
      <c r="S446" s="454"/>
      <c r="T446" s="454"/>
      <c r="U446" s="454"/>
      <c r="V446" s="454"/>
      <c r="W446" s="454"/>
      <c r="Y446" s="454"/>
      <c r="Z446" s="454"/>
      <c r="AB446" s="454"/>
      <c r="AC446" s="454"/>
      <c r="AD446" s="454"/>
      <c r="AE446" s="454"/>
    </row>
    <row r="447" spans="1:31" ht="15.75" customHeight="1">
      <c r="A447" s="454"/>
      <c r="B447" s="454"/>
      <c r="C447" s="454"/>
      <c r="D447" s="454"/>
      <c r="E447" s="454"/>
      <c r="F447" s="454"/>
      <c r="H447" s="454"/>
      <c r="I447" s="454"/>
      <c r="J447" s="454"/>
      <c r="K447" s="454"/>
      <c r="L447" s="454"/>
      <c r="M447" s="454"/>
      <c r="N447" s="454"/>
      <c r="O447" s="454"/>
      <c r="P447" s="454"/>
      <c r="Q447" s="454"/>
      <c r="R447" s="454"/>
      <c r="S447" s="454"/>
      <c r="T447" s="454"/>
      <c r="U447" s="454"/>
      <c r="V447" s="454"/>
      <c r="W447" s="454"/>
      <c r="Y447" s="454"/>
      <c r="Z447" s="454"/>
      <c r="AB447" s="454"/>
      <c r="AC447" s="454"/>
      <c r="AD447" s="454"/>
      <c r="AE447" s="454"/>
    </row>
    <row r="448" spans="1:31" ht="15.75" customHeight="1">
      <c r="A448" s="454"/>
      <c r="B448" s="454"/>
      <c r="C448" s="454"/>
      <c r="D448" s="454"/>
      <c r="E448" s="454"/>
      <c r="F448" s="454"/>
      <c r="H448" s="454"/>
      <c r="I448" s="454"/>
      <c r="J448" s="454"/>
      <c r="K448" s="454"/>
      <c r="L448" s="454"/>
      <c r="M448" s="454"/>
      <c r="N448" s="454"/>
      <c r="O448" s="454"/>
      <c r="P448" s="454"/>
      <c r="Q448" s="454"/>
      <c r="R448" s="454"/>
      <c r="S448" s="454"/>
      <c r="T448" s="454"/>
      <c r="U448" s="454"/>
      <c r="V448" s="454"/>
      <c r="W448" s="454"/>
      <c r="Y448" s="454"/>
      <c r="Z448" s="454"/>
      <c r="AB448" s="454"/>
      <c r="AC448" s="454"/>
      <c r="AD448" s="454"/>
      <c r="AE448" s="454"/>
    </row>
    <row r="449" spans="1:31" ht="15.75" customHeight="1">
      <c r="A449" s="454"/>
      <c r="B449" s="454"/>
      <c r="C449" s="454"/>
      <c r="D449" s="454"/>
      <c r="E449" s="454"/>
      <c r="F449" s="454"/>
      <c r="H449" s="454"/>
      <c r="I449" s="454"/>
      <c r="J449" s="454"/>
      <c r="K449" s="454"/>
      <c r="L449" s="454"/>
      <c r="M449" s="454"/>
      <c r="N449" s="454"/>
      <c r="O449" s="454"/>
      <c r="P449" s="454"/>
      <c r="Q449" s="454"/>
      <c r="R449" s="454"/>
      <c r="S449" s="454"/>
      <c r="T449" s="454"/>
      <c r="U449" s="454"/>
      <c r="V449" s="454"/>
      <c r="W449" s="454"/>
      <c r="Y449" s="454"/>
      <c r="Z449" s="454"/>
      <c r="AB449" s="454"/>
      <c r="AC449" s="454"/>
      <c r="AD449" s="454"/>
      <c r="AE449" s="454"/>
    </row>
    <row r="450" spans="1:31" ht="15.75" customHeight="1">
      <c r="A450" s="454"/>
      <c r="B450" s="454"/>
      <c r="C450" s="454"/>
      <c r="D450" s="454"/>
      <c r="E450" s="454"/>
      <c r="F450" s="454"/>
      <c r="H450" s="454"/>
      <c r="I450" s="454"/>
      <c r="J450" s="454"/>
      <c r="K450" s="454"/>
      <c r="L450" s="454"/>
      <c r="M450" s="454"/>
      <c r="N450" s="454"/>
      <c r="O450" s="454"/>
      <c r="P450" s="454"/>
      <c r="Q450" s="454"/>
      <c r="R450" s="454"/>
      <c r="S450" s="454"/>
      <c r="T450" s="454"/>
      <c r="U450" s="454"/>
      <c r="V450" s="454"/>
      <c r="W450" s="454"/>
      <c r="Y450" s="454"/>
      <c r="Z450" s="454"/>
      <c r="AB450" s="454"/>
      <c r="AC450" s="454"/>
      <c r="AD450" s="454"/>
      <c r="AE450" s="454"/>
    </row>
    <row r="451" spans="1:31" ht="15.75" customHeight="1">
      <c r="A451" s="454"/>
      <c r="B451" s="454"/>
      <c r="C451" s="454"/>
      <c r="D451" s="454"/>
      <c r="E451" s="454"/>
      <c r="F451" s="454"/>
      <c r="H451" s="454"/>
      <c r="I451" s="454"/>
      <c r="J451" s="454"/>
      <c r="K451" s="454"/>
      <c r="L451" s="454"/>
      <c r="M451" s="454"/>
      <c r="N451" s="454"/>
      <c r="O451" s="454"/>
      <c r="P451" s="454"/>
      <c r="Q451" s="454"/>
      <c r="R451" s="454"/>
      <c r="S451" s="454"/>
      <c r="T451" s="454"/>
      <c r="U451" s="454"/>
      <c r="V451" s="454"/>
      <c r="W451" s="454"/>
      <c r="Y451" s="454"/>
      <c r="Z451" s="454"/>
      <c r="AB451" s="454"/>
      <c r="AC451" s="454"/>
      <c r="AD451" s="454"/>
      <c r="AE451" s="454"/>
    </row>
    <row r="452" spans="1:31" ht="15.75" customHeight="1">
      <c r="A452" s="454"/>
      <c r="B452" s="454"/>
      <c r="C452" s="454"/>
      <c r="D452" s="454"/>
      <c r="E452" s="454"/>
      <c r="F452" s="454"/>
      <c r="H452" s="454"/>
      <c r="I452" s="454"/>
      <c r="J452" s="454"/>
      <c r="K452" s="454"/>
      <c r="L452" s="454"/>
      <c r="M452" s="454"/>
      <c r="N452" s="454"/>
      <c r="O452" s="454"/>
      <c r="P452" s="454"/>
      <c r="Q452" s="454"/>
      <c r="R452" s="454"/>
      <c r="S452" s="454"/>
      <c r="T452" s="454"/>
      <c r="U452" s="454"/>
      <c r="V452" s="454"/>
      <c r="W452" s="454"/>
      <c r="Y452" s="454"/>
      <c r="Z452" s="454"/>
      <c r="AB452" s="454"/>
      <c r="AC452" s="454"/>
      <c r="AD452" s="454"/>
      <c r="AE452" s="454"/>
    </row>
    <row r="453" spans="1:31" ht="15.75" customHeight="1">
      <c r="A453" s="454"/>
      <c r="B453" s="454"/>
      <c r="C453" s="454"/>
      <c r="D453" s="454"/>
      <c r="E453" s="454"/>
      <c r="F453" s="454"/>
      <c r="H453" s="454"/>
      <c r="I453" s="454"/>
      <c r="J453" s="454"/>
      <c r="K453" s="454"/>
      <c r="L453" s="454"/>
      <c r="M453" s="454"/>
      <c r="N453" s="454"/>
      <c r="O453" s="454"/>
      <c r="P453" s="454"/>
      <c r="Q453" s="454"/>
      <c r="R453" s="454"/>
      <c r="S453" s="454"/>
      <c r="T453" s="454"/>
      <c r="U453" s="454"/>
      <c r="V453" s="454"/>
      <c r="W453" s="454"/>
      <c r="Y453" s="454"/>
      <c r="Z453" s="454"/>
      <c r="AB453" s="454"/>
      <c r="AC453" s="454"/>
      <c r="AD453" s="454"/>
      <c r="AE453" s="454"/>
    </row>
    <row r="454" spans="1:31" ht="15.75" customHeight="1">
      <c r="A454" s="454"/>
      <c r="B454" s="454"/>
      <c r="C454" s="454"/>
      <c r="D454" s="454"/>
      <c r="E454" s="454"/>
      <c r="F454" s="454"/>
      <c r="H454" s="454"/>
      <c r="I454" s="454"/>
      <c r="J454" s="454"/>
      <c r="K454" s="454"/>
      <c r="L454" s="454"/>
      <c r="M454" s="454"/>
      <c r="N454" s="454"/>
      <c r="O454" s="454"/>
      <c r="P454" s="454"/>
      <c r="Q454" s="454"/>
      <c r="R454" s="454"/>
      <c r="S454" s="454"/>
      <c r="T454" s="454"/>
      <c r="U454" s="454"/>
      <c r="V454" s="454"/>
      <c r="W454" s="454"/>
      <c r="Y454" s="454"/>
      <c r="Z454" s="454"/>
      <c r="AB454" s="454"/>
      <c r="AC454" s="454"/>
      <c r="AD454" s="454"/>
      <c r="AE454" s="454"/>
    </row>
    <row r="455" spans="1:31" ht="15.75" customHeight="1">
      <c r="A455" s="454"/>
      <c r="B455" s="454"/>
      <c r="C455" s="454"/>
      <c r="D455" s="454"/>
      <c r="E455" s="454"/>
      <c r="F455" s="454"/>
      <c r="H455" s="454"/>
      <c r="I455" s="454"/>
      <c r="J455" s="454"/>
      <c r="K455" s="454"/>
      <c r="L455" s="454"/>
      <c r="M455" s="454"/>
      <c r="N455" s="454"/>
      <c r="O455" s="454"/>
      <c r="P455" s="454"/>
      <c r="Q455" s="454"/>
      <c r="R455" s="454"/>
      <c r="S455" s="454"/>
      <c r="T455" s="454"/>
      <c r="U455" s="454"/>
      <c r="V455" s="454"/>
      <c r="W455" s="454"/>
      <c r="Y455" s="454"/>
      <c r="Z455" s="454"/>
      <c r="AB455" s="454"/>
      <c r="AC455" s="454"/>
      <c r="AD455" s="454"/>
      <c r="AE455" s="454"/>
    </row>
    <row r="456" spans="1:31" ht="15.75" customHeight="1">
      <c r="A456" s="454"/>
      <c r="B456" s="454"/>
      <c r="C456" s="454"/>
      <c r="D456" s="454"/>
      <c r="E456" s="454"/>
      <c r="F456" s="454"/>
      <c r="H456" s="454"/>
      <c r="I456" s="454"/>
      <c r="J456" s="454"/>
      <c r="K456" s="454"/>
      <c r="L456" s="454"/>
      <c r="M456" s="454"/>
      <c r="N456" s="454"/>
      <c r="O456" s="454"/>
      <c r="P456" s="454"/>
      <c r="Q456" s="454"/>
      <c r="R456" s="454"/>
      <c r="S456" s="454"/>
      <c r="T456" s="454"/>
      <c r="U456" s="454"/>
      <c r="V456" s="454"/>
      <c r="W456" s="454"/>
      <c r="Y456" s="454"/>
      <c r="Z456" s="454"/>
      <c r="AB456" s="454"/>
      <c r="AC456" s="454"/>
      <c r="AD456" s="454"/>
      <c r="AE456" s="454"/>
    </row>
    <row r="457" spans="1:31" ht="15.75" customHeight="1">
      <c r="A457" s="454"/>
      <c r="B457" s="454"/>
      <c r="C457" s="454"/>
      <c r="D457" s="454"/>
      <c r="E457" s="454"/>
      <c r="F457" s="454"/>
      <c r="H457" s="454"/>
      <c r="I457" s="454"/>
      <c r="J457" s="454"/>
      <c r="K457" s="454"/>
      <c r="L457" s="454"/>
      <c r="M457" s="454"/>
      <c r="N457" s="454"/>
      <c r="O457" s="454"/>
      <c r="P457" s="454"/>
      <c r="Q457" s="454"/>
      <c r="R457" s="454"/>
      <c r="S457" s="454"/>
      <c r="T457" s="454"/>
      <c r="U457" s="454"/>
      <c r="V457" s="454"/>
      <c r="W457" s="454"/>
      <c r="Y457" s="454"/>
      <c r="Z457" s="454"/>
      <c r="AB457" s="454"/>
      <c r="AC457" s="454"/>
      <c r="AD457" s="454"/>
      <c r="AE457" s="454"/>
    </row>
    <row r="458" spans="1:31" ht="15.75" customHeight="1">
      <c r="A458" s="454"/>
      <c r="B458" s="454"/>
      <c r="C458" s="454"/>
      <c r="D458" s="454"/>
      <c r="E458" s="454"/>
      <c r="F458" s="454"/>
      <c r="H458" s="454"/>
      <c r="I458" s="454"/>
      <c r="J458" s="454"/>
      <c r="K458" s="454"/>
      <c r="L458" s="454"/>
      <c r="M458" s="454"/>
      <c r="N458" s="454"/>
      <c r="O458" s="454"/>
      <c r="P458" s="454"/>
      <c r="Q458" s="454"/>
      <c r="R458" s="454"/>
      <c r="S458" s="454"/>
      <c r="T458" s="454"/>
      <c r="U458" s="454"/>
      <c r="V458" s="454"/>
      <c r="W458" s="454"/>
      <c r="Y458" s="454"/>
      <c r="Z458" s="454"/>
      <c r="AB458" s="454"/>
      <c r="AC458" s="454"/>
      <c r="AD458" s="454"/>
      <c r="AE458" s="454"/>
    </row>
    <row r="459" spans="1:31" ht="15.75" customHeight="1">
      <c r="A459" s="454"/>
      <c r="B459" s="454"/>
      <c r="C459" s="454"/>
      <c r="D459" s="454"/>
      <c r="E459" s="454"/>
      <c r="F459" s="454"/>
      <c r="H459" s="454"/>
      <c r="I459" s="454"/>
      <c r="J459" s="454"/>
      <c r="K459" s="454"/>
      <c r="L459" s="454"/>
      <c r="M459" s="454"/>
      <c r="N459" s="454"/>
      <c r="O459" s="454"/>
      <c r="P459" s="454"/>
      <c r="Q459" s="454"/>
      <c r="R459" s="454"/>
      <c r="S459" s="454"/>
      <c r="T459" s="454"/>
      <c r="U459" s="454"/>
      <c r="V459" s="454"/>
      <c r="W459" s="454"/>
      <c r="Y459" s="454"/>
      <c r="Z459" s="454"/>
      <c r="AB459" s="454"/>
      <c r="AC459" s="454"/>
      <c r="AD459" s="454"/>
      <c r="AE459" s="454"/>
    </row>
    <row r="460" spans="1:31" ht="15.75" customHeight="1">
      <c r="A460" s="454"/>
      <c r="B460" s="454"/>
      <c r="C460" s="454"/>
      <c r="D460" s="454"/>
      <c r="E460" s="454"/>
      <c r="F460" s="454"/>
      <c r="H460" s="454"/>
      <c r="I460" s="454"/>
      <c r="J460" s="454"/>
      <c r="K460" s="454"/>
      <c r="L460" s="454"/>
      <c r="M460" s="454"/>
      <c r="N460" s="454"/>
      <c r="O460" s="454"/>
      <c r="P460" s="454"/>
      <c r="Q460" s="454"/>
      <c r="R460" s="454"/>
      <c r="S460" s="454"/>
      <c r="T460" s="454"/>
      <c r="U460" s="454"/>
      <c r="V460" s="454"/>
      <c r="W460" s="454"/>
      <c r="Y460" s="454"/>
      <c r="Z460" s="454"/>
      <c r="AB460" s="454"/>
      <c r="AC460" s="454"/>
      <c r="AD460" s="454"/>
      <c r="AE460" s="454"/>
    </row>
    <row r="461" spans="1:31" ht="15.75" customHeight="1">
      <c r="A461" s="454"/>
      <c r="B461" s="454"/>
      <c r="C461" s="454"/>
      <c r="D461" s="454"/>
      <c r="E461" s="454"/>
      <c r="F461" s="454"/>
      <c r="H461" s="454"/>
      <c r="I461" s="454"/>
      <c r="J461" s="454"/>
      <c r="K461" s="454"/>
      <c r="L461" s="454"/>
      <c r="M461" s="454"/>
      <c r="N461" s="454"/>
      <c r="O461" s="454"/>
      <c r="P461" s="454"/>
      <c r="Q461" s="454"/>
      <c r="R461" s="454"/>
      <c r="S461" s="454"/>
      <c r="T461" s="454"/>
      <c r="U461" s="454"/>
      <c r="V461" s="454"/>
      <c r="W461" s="454"/>
      <c r="Y461" s="454"/>
      <c r="Z461" s="454"/>
      <c r="AB461" s="454"/>
      <c r="AC461" s="454"/>
      <c r="AD461" s="454"/>
      <c r="AE461" s="454"/>
    </row>
    <row r="462" spans="1:31" ht="15.75" customHeight="1">
      <c r="A462" s="454"/>
      <c r="B462" s="454"/>
      <c r="C462" s="454"/>
      <c r="D462" s="454"/>
      <c r="E462" s="454"/>
      <c r="F462" s="454"/>
      <c r="H462" s="454"/>
      <c r="I462" s="454"/>
      <c r="J462" s="454"/>
      <c r="K462" s="454"/>
      <c r="L462" s="454"/>
      <c r="M462" s="454"/>
      <c r="N462" s="454"/>
      <c r="O462" s="454"/>
      <c r="P462" s="454"/>
      <c r="Q462" s="454"/>
      <c r="R462" s="454"/>
      <c r="S462" s="454"/>
      <c r="T462" s="454"/>
      <c r="U462" s="454"/>
      <c r="V462" s="454"/>
      <c r="W462" s="454"/>
      <c r="Y462" s="454"/>
      <c r="Z462" s="454"/>
      <c r="AB462" s="454"/>
      <c r="AC462" s="454"/>
      <c r="AD462" s="454"/>
      <c r="AE462" s="454"/>
    </row>
    <row r="463" spans="1:31" ht="15.75" customHeight="1">
      <c r="A463" s="454"/>
      <c r="B463" s="454"/>
      <c r="C463" s="454"/>
      <c r="D463" s="454"/>
      <c r="E463" s="454"/>
      <c r="F463" s="454"/>
      <c r="H463" s="454"/>
      <c r="I463" s="454"/>
      <c r="J463" s="454"/>
      <c r="K463" s="454"/>
      <c r="L463" s="454"/>
      <c r="M463" s="454"/>
      <c r="N463" s="454"/>
      <c r="O463" s="454"/>
      <c r="P463" s="454"/>
      <c r="Q463" s="454"/>
      <c r="R463" s="454"/>
      <c r="S463" s="454"/>
      <c r="T463" s="454"/>
      <c r="U463" s="454"/>
      <c r="V463" s="454"/>
      <c r="W463" s="454"/>
      <c r="Y463" s="454"/>
      <c r="Z463" s="454"/>
      <c r="AB463" s="454"/>
      <c r="AC463" s="454"/>
      <c r="AD463" s="454"/>
      <c r="AE463" s="454"/>
    </row>
    <row r="464" spans="1:31" ht="15.75" customHeight="1">
      <c r="A464" s="454"/>
      <c r="B464" s="454"/>
      <c r="C464" s="454"/>
      <c r="D464" s="454"/>
      <c r="E464" s="454"/>
      <c r="F464" s="454"/>
      <c r="H464" s="454"/>
      <c r="I464" s="454"/>
      <c r="J464" s="454"/>
      <c r="K464" s="454"/>
      <c r="L464" s="454"/>
      <c r="M464" s="454"/>
      <c r="N464" s="454"/>
      <c r="O464" s="454"/>
      <c r="P464" s="454"/>
      <c r="Q464" s="454"/>
      <c r="R464" s="454"/>
      <c r="S464" s="454"/>
      <c r="T464" s="454"/>
      <c r="U464" s="454"/>
      <c r="V464" s="454"/>
      <c r="W464" s="454"/>
      <c r="Y464" s="454"/>
      <c r="Z464" s="454"/>
      <c r="AB464" s="454"/>
      <c r="AC464" s="454"/>
      <c r="AD464" s="454"/>
      <c r="AE464" s="454"/>
    </row>
    <row r="465" spans="1:31" ht="15.75" customHeight="1">
      <c r="A465" s="454"/>
      <c r="B465" s="454"/>
      <c r="C465" s="454"/>
      <c r="D465" s="454"/>
      <c r="E465" s="454"/>
      <c r="F465" s="454"/>
      <c r="H465" s="454"/>
      <c r="I465" s="454"/>
      <c r="J465" s="454"/>
      <c r="K465" s="454"/>
      <c r="L465" s="454"/>
      <c r="M465" s="454"/>
      <c r="N465" s="454"/>
      <c r="O465" s="454"/>
      <c r="P465" s="454"/>
      <c r="Q465" s="454"/>
      <c r="R465" s="454"/>
      <c r="S465" s="454"/>
      <c r="T465" s="454"/>
      <c r="U465" s="454"/>
      <c r="V465" s="454"/>
      <c r="W465" s="454"/>
      <c r="Y465" s="454"/>
      <c r="Z465" s="454"/>
      <c r="AB465" s="454"/>
      <c r="AC465" s="454"/>
      <c r="AD465" s="454"/>
      <c r="AE465" s="454"/>
    </row>
    <row r="466" spans="1:31" ht="15.75" customHeight="1">
      <c r="A466" s="454"/>
      <c r="B466" s="454"/>
      <c r="C466" s="454"/>
      <c r="D466" s="454"/>
      <c r="E466" s="454"/>
      <c r="F466" s="454"/>
      <c r="H466" s="454"/>
      <c r="I466" s="454"/>
      <c r="J466" s="454"/>
      <c r="K466" s="454"/>
      <c r="L466" s="454"/>
      <c r="M466" s="454"/>
      <c r="N466" s="454"/>
      <c r="O466" s="454"/>
      <c r="P466" s="454"/>
      <c r="Q466" s="454"/>
      <c r="R466" s="454"/>
      <c r="S466" s="454"/>
      <c r="T466" s="454"/>
      <c r="U466" s="454"/>
      <c r="V466" s="454"/>
      <c r="W466" s="454"/>
      <c r="Y466" s="454"/>
      <c r="Z466" s="454"/>
      <c r="AB466" s="454"/>
      <c r="AC466" s="454"/>
      <c r="AD466" s="454"/>
      <c r="AE466" s="454"/>
    </row>
    <row r="467" spans="1:31" ht="15.75" customHeight="1">
      <c r="A467" s="454"/>
      <c r="B467" s="454"/>
      <c r="C467" s="454"/>
      <c r="D467" s="454"/>
      <c r="E467" s="454"/>
      <c r="F467" s="454"/>
      <c r="H467" s="454"/>
      <c r="I467" s="454"/>
      <c r="J467" s="454"/>
      <c r="K467" s="454"/>
      <c r="L467" s="454"/>
      <c r="M467" s="454"/>
      <c r="N467" s="454"/>
      <c r="O467" s="454"/>
      <c r="P467" s="454"/>
      <c r="Q467" s="454"/>
      <c r="R467" s="454"/>
      <c r="S467" s="454"/>
      <c r="T467" s="454"/>
      <c r="U467" s="454"/>
      <c r="V467" s="454"/>
      <c r="W467" s="454"/>
      <c r="Y467" s="454"/>
      <c r="Z467" s="454"/>
      <c r="AB467" s="454"/>
      <c r="AC467" s="454"/>
      <c r="AD467" s="454"/>
      <c r="AE467" s="454"/>
    </row>
    <row r="468" spans="1:31" ht="15.75" customHeight="1">
      <c r="A468" s="454"/>
      <c r="B468" s="454"/>
      <c r="C468" s="454"/>
      <c r="D468" s="454"/>
      <c r="E468" s="454"/>
      <c r="F468" s="454"/>
      <c r="H468" s="454"/>
      <c r="I468" s="454"/>
      <c r="J468" s="454"/>
      <c r="K468" s="454"/>
      <c r="L468" s="454"/>
      <c r="M468" s="454"/>
      <c r="N468" s="454"/>
      <c r="O468" s="454"/>
      <c r="P468" s="454"/>
      <c r="Q468" s="454"/>
      <c r="R468" s="454"/>
      <c r="S468" s="454"/>
      <c r="T468" s="454"/>
      <c r="U468" s="454"/>
      <c r="V468" s="454"/>
      <c r="W468" s="454"/>
      <c r="Y468" s="454"/>
      <c r="Z468" s="454"/>
      <c r="AB468" s="454"/>
      <c r="AC468" s="454"/>
      <c r="AD468" s="454"/>
      <c r="AE468" s="454"/>
    </row>
    <row r="469" spans="1:31" ht="15.75" customHeight="1">
      <c r="A469" s="454"/>
      <c r="B469" s="454"/>
      <c r="C469" s="454"/>
      <c r="D469" s="454"/>
      <c r="E469" s="454"/>
      <c r="F469" s="454"/>
      <c r="H469" s="454"/>
      <c r="I469" s="454"/>
      <c r="J469" s="454"/>
      <c r="K469" s="454"/>
      <c r="L469" s="454"/>
      <c r="M469" s="454"/>
      <c r="N469" s="454"/>
      <c r="O469" s="454"/>
      <c r="P469" s="454"/>
      <c r="Q469" s="454"/>
      <c r="R469" s="454"/>
      <c r="S469" s="454"/>
      <c r="T469" s="454"/>
      <c r="U469" s="454"/>
      <c r="V469" s="454"/>
      <c r="W469" s="454"/>
      <c r="Y469" s="454"/>
      <c r="Z469" s="454"/>
      <c r="AB469" s="454"/>
      <c r="AC469" s="454"/>
      <c r="AD469" s="454"/>
      <c r="AE469" s="454"/>
    </row>
    <row r="470" spans="1:31" ht="15.75" customHeight="1">
      <c r="A470" s="454"/>
      <c r="B470" s="454"/>
      <c r="C470" s="454"/>
      <c r="D470" s="454"/>
      <c r="E470" s="454"/>
      <c r="F470" s="454"/>
      <c r="H470" s="454"/>
      <c r="I470" s="454"/>
      <c r="J470" s="454"/>
      <c r="K470" s="454"/>
      <c r="L470" s="454"/>
      <c r="M470" s="454"/>
      <c r="N470" s="454"/>
      <c r="O470" s="454"/>
      <c r="P470" s="454"/>
      <c r="Q470" s="454"/>
      <c r="R470" s="454"/>
      <c r="S470" s="454"/>
      <c r="T470" s="454"/>
      <c r="U470" s="454"/>
      <c r="V470" s="454"/>
      <c r="W470" s="454"/>
      <c r="Y470" s="454"/>
      <c r="Z470" s="454"/>
      <c r="AB470" s="454"/>
      <c r="AC470" s="454"/>
      <c r="AD470" s="454"/>
      <c r="AE470" s="454"/>
    </row>
    <row r="471" spans="1:31" ht="15.75" customHeight="1">
      <c r="A471" s="454"/>
      <c r="B471" s="454"/>
      <c r="C471" s="454"/>
      <c r="D471" s="454"/>
      <c r="E471" s="454"/>
      <c r="F471" s="454"/>
      <c r="H471" s="454"/>
      <c r="I471" s="454"/>
      <c r="J471" s="454"/>
      <c r="K471" s="454"/>
      <c r="L471" s="454"/>
      <c r="M471" s="454"/>
      <c r="N471" s="454"/>
      <c r="O471" s="454"/>
      <c r="P471" s="454"/>
      <c r="Q471" s="454"/>
      <c r="R471" s="454"/>
      <c r="S471" s="454"/>
      <c r="T471" s="454"/>
      <c r="U471" s="454"/>
      <c r="V471" s="454"/>
      <c r="W471" s="454"/>
      <c r="Y471" s="454"/>
      <c r="Z471" s="454"/>
      <c r="AB471" s="454"/>
      <c r="AC471" s="454"/>
      <c r="AD471" s="454"/>
      <c r="AE471" s="454"/>
    </row>
    <row r="472" spans="1:31" ht="15.75" customHeight="1">
      <c r="A472" s="454"/>
      <c r="B472" s="454"/>
      <c r="C472" s="454"/>
      <c r="D472" s="454"/>
      <c r="E472" s="454"/>
      <c r="F472" s="454"/>
      <c r="H472" s="454"/>
      <c r="I472" s="454"/>
      <c r="J472" s="454"/>
      <c r="K472" s="454"/>
      <c r="L472" s="454"/>
      <c r="M472" s="454"/>
      <c r="N472" s="454"/>
      <c r="O472" s="454"/>
      <c r="P472" s="454"/>
      <c r="Q472" s="454"/>
      <c r="R472" s="454"/>
      <c r="S472" s="454"/>
      <c r="T472" s="454"/>
      <c r="U472" s="454"/>
      <c r="V472" s="454"/>
      <c r="W472" s="454"/>
      <c r="Y472" s="454"/>
      <c r="Z472" s="454"/>
      <c r="AB472" s="454"/>
      <c r="AC472" s="454"/>
      <c r="AD472" s="454"/>
      <c r="AE472" s="454"/>
    </row>
    <row r="473" spans="1:31" ht="15.75" customHeight="1">
      <c r="A473" s="454"/>
      <c r="B473" s="454"/>
      <c r="C473" s="454"/>
      <c r="D473" s="454"/>
      <c r="E473" s="454"/>
      <c r="F473" s="454"/>
      <c r="H473" s="454"/>
      <c r="I473" s="454"/>
      <c r="J473" s="454"/>
      <c r="K473" s="454"/>
      <c r="L473" s="454"/>
      <c r="M473" s="454"/>
      <c r="N473" s="454"/>
      <c r="O473" s="454"/>
      <c r="P473" s="454"/>
      <c r="Q473" s="454"/>
      <c r="R473" s="454"/>
      <c r="S473" s="454"/>
      <c r="T473" s="454"/>
      <c r="U473" s="454"/>
      <c r="V473" s="454"/>
      <c r="W473" s="454"/>
      <c r="Y473" s="454"/>
      <c r="Z473" s="454"/>
      <c r="AB473" s="454"/>
      <c r="AC473" s="454"/>
      <c r="AD473" s="454"/>
      <c r="AE473" s="454"/>
    </row>
    <row r="474" spans="1:31" ht="15.75" customHeight="1">
      <c r="A474" s="454"/>
      <c r="B474" s="454"/>
      <c r="C474" s="454"/>
      <c r="D474" s="454"/>
      <c r="E474" s="454"/>
      <c r="F474" s="454"/>
      <c r="H474" s="454"/>
      <c r="I474" s="454"/>
      <c r="J474" s="454"/>
      <c r="K474" s="454"/>
      <c r="L474" s="454"/>
      <c r="M474" s="454"/>
      <c r="N474" s="454"/>
      <c r="O474" s="454"/>
      <c r="P474" s="454"/>
      <c r="Q474" s="454"/>
      <c r="R474" s="454"/>
      <c r="S474" s="454"/>
      <c r="T474" s="454"/>
      <c r="U474" s="454"/>
      <c r="V474" s="454"/>
      <c r="W474" s="454"/>
      <c r="Y474" s="454"/>
      <c r="Z474" s="454"/>
      <c r="AB474" s="454"/>
      <c r="AC474" s="454"/>
      <c r="AD474" s="454"/>
      <c r="AE474" s="454"/>
    </row>
    <row r="475" spans="1:31" ht="15.75" customHeight="1">
      <c r="A475" s="454"/>
      <c r="B475" s="454"/>
      <c r="C475" s="454"/>
      <c r="D475" s="454"/>
      <c r="E475" s="454"/>
      <c r="F475" s="454"/>
      <c r="H475" s="454"/>
      <c r="I475" s="454"/>
      <c r="J475" s="454"/>
      <c r="K475" s="454"/>
      <c r="L475" s="454"/>
      <c r="M475" s="454"/>
      <c r="N475" s="454"/>
      <c r="O475" s="454"/>
      <c r="P475" s="454"/>
      <c r="Q475" s="454"/>
      <c r="R475" s="454"/>
      <c r="S475" s="454"/>
      <c r="T475" s="454"/>
      <c r="U475" s="454"/>
      <c r="V475" s="454"/>
      <c r="W475" s="454"/>
      <c r="Y475" s="454"/>
      <c r="Z475" s="454"/>
      <c r="AB475" s="454"/>
      <c r="AC475" s="454"/>
      <c r="AD475" s="454"/>
      <c r="AE475" s="454"/>
    </row>
    <row r="476" spans="1:31" ht="15.75" customHeight="1">
      <c r="A476" s="454"/>
      <c r="B476" s="454"/>
      <c r="C476" s="454"/>
      <c r="D476" s="454"/>
      <c r="E476" s="454"/>
      <c r="F476" s="454"/>
      <c r="H476" s="454"/>
      <c r="I476" s="454"/>
      <c r="J476" s="454"/>
      <c r="K476" s="454"/>
      <c r="L476" s="454"/>
      <c r="M476" s="454"/>
      <c r="N476" s="454"/>
      <c r="O476" s="454"/>
      <c r="P476" s="454"/>
      <c r="Q476" s="454"/>
      <c r="R476" s="454"/>
      <c r="S476" s="454"/>
      <c r="T476" s="454"/>
      <c r="U476" s="454"/>
      <c r="V476" s="454"/>
      <c r="W476" s="454"/>
      <c r="Y476" s="454"/>
      <c r="Z476" s="454"/>
      <c r="AB476" s="454"/>
      <c r="AC476" s="454"/>
      <c r="AD476" s="454"/>
      <c r="AE476" s="454"/>
    </row>
    <row r="477" spans="1:31" ht="15.75" customHeight="1">
      <c r="A477" s="454"/>
      <c r="B477" s="454"/>
      <c r="C477" s="454"/>
      <c r="D477" s="454"/>
      <c r="E477" s="454"/>
      <c r="F477" s="454"/>
      <c r="H477" s="454"/>
      <c r="I477" s="454"/>
      <c r="J477" s="454"/>
      <c r="K477" s="454"/>
      <c r="L477" s="454"/>
      <c r="M477" s="454"/>
      <c r="N477" s="454"/>
      <c r="O477" s="454"/>
      <c r="P477" s="454"/>
      <c r="Q477" s="454"/>
      <c r="R477" s="454"/>
      <c r="S477" s="454"/>
      <c r="T477" s="454"/>
      <c r="U477" s="454"/>
      <c r="V477" s="454"/>
      <c r="W477" s="454"/>
      <c r="Y477" s="454"/>
      <c r="Z477" s="454"/>
      <c r="AB477" s="454"/>
      <c r="AC477" s="454"/>
      <c r="AD477" s="454"/>
      <c r="AE477" s="454"/>
    </row>
    <row r="478" spans="1:31" ht="15.75" customHeight="1">
      <c r="A478" s="454"/>
      <c r="B478" s="454"/>
      <c r="C478" s="454"/>
      <c r="D478" s="454"/>
      <c r="E478" s="454"/>
      <c r="F478" s="454"/>
      <c r="H478" s="454"/>
      <c r="I478" s="454"/>
      <c r="J478" s="454"/>
      <c r="K478" s="454"/>
      <c r="L478" s="454"/>
      <c r="M478" s="454"/>
      <c r="N478" s="454"/>
      <c r="O478" s="454"/>
      <c r="P478" s="454"/>
      <c r="Q478" s="454"/>
      <c r="R478" s="454"/>
      <c r="S478" s="454"/>
      <c r="T478" s="454"/>
      <c r="U478" s="454"/>
      <c r="V478" s="454"/>
      <c r="W478" s="454"/>
      <c r="Y478" s="454"/>
      <c r="Z478" s="454"/>
      <c r="AB478" s="454"/>
      <c r="AC478" s="454"/>
      <c r="AD478" s="454"/>
      <c r="AE478" s="454"/>
    </row>
    <row r="479" spans="1:31" ht="15.75" customHeight="1">
      <c r="A479" s="454"/>
      <c r="B479" s="454"/>
      <c r="C479" s="454"/>
      <c r="D479" s="454"/>
      <c r="E479" s="454"/>
      <c r="F479" s="454"/>
      <c r="H479" s="454"/>
      <c r="I479" s="454"/>
      <c r="J479" s="454"/>
      <c r="K479" s="454"/>
      <c r="L479" s="454"/>
      <c r="M479" s="454"/>
      <c r="N479" s="454"/>
      <c r="O479" s="454"/>
      <c r="P479" s="454"/>
      <c r="Q479" s="454"/>
      <c r="R479" s="454"/>
      <c r="S479" s="454"/>
      <c r="T479" s="454"/>
      <c r="U479" s="454"/>
      <c r="V479" s="454"/>
      <c r="W479" s="454"/>
      <c r="Y479" s="454"/>
      <c r="Z479" s="454"/>
      <c r="AB479" s="454"/>
      <c r="AC479" s="454"/>
      <c r="AD479" s="454"/>
      <c r="AE479" s="454"/>
    </row>
    <row r="480" spans="1:31" ht="15.75" customHeight="1">
      <c r="A480" s="454"/>
      <c r="B480" s="454"/>
      <c r="C480" s="454"/>
      <c r="D480" s="454"/>
      <c r="E480" s="454"/>
      <c r="F480" s="454"/>
      <c r="H480" s="454"/>
      <c r="I480" s="454"/>
      <c r="J480" s="454"/>
      <c r="K480" s="454"/>
      <c r="L480" s="454"/>
      <c r="M480" s="454"/>
      <c r="N480" s="454"/>
      <c r="O480" s="454"/>
      <c r="P480" s="454"/>
      <c r="Q480" s="454"/>
      <c r="R480" s="454"/>
      <c r="S480" s="454"/>
      <c r="T480" s="454"/>
      <c r="U480" s="454"/>
      <c r="V480" s="454"/>
      <c r="W480" s="454"/>
      <c r="Y480" s="454"/>
      <c r="Z480" s="454"/>
      <c r="AB480" s="454"/>
      <c r="AC480" s="454"/>
      <c r="AD480" s="454"/>
      <c r="AE480" s="454"/>
    </row>
    <row r="481" spans="1:31" ht="15.75" customHeight="1">
      <c r="A481" s="454"/>
      <c r="B481" s="454"/>
      <c r="C481" s="454"/>
      <c r="D481" s="454"/>
      <c r="E481" s="454"/>
      <c r="F481" s="454"/>
      <c r="H481" s="454"/>
      <c r="I481" s="454"/>
      <c r="J481" s="454"/>
      <c r="K481" s="454"/>
      <c r="L481" s="454"/>
      <c r="M481" s="454"/>
      <c r="N481" s="454"/>
      <c r="O481" s="454"/>
      <c r="P481" s="454"/>
      <c r="Q481" s="454"/>
      <c r="R481" s="454"/>
      <c r="S481" s="454"/>
      <c r="T481" s="454"/>
      <c r="U481" s="454"/>
      <c r="V481" s="454"/>
      <c r="W481" s="454"/>
      <c r="Y481" s="454"/>
      <c r="Z481" s="454"/>
      <c r="AB481" s="454"/>
      <c r="AC481" s="454"/>
      <c r="AD481" s="454"/>
      <c r="AE481" s="454"/>
    </row>
    <row r="482" spans="1:31" ht="15.75" customHeight="1">
      <c r="A482" s="454"/>
      <c r="B482" s="454"/>
      <c r="C482" s="454"/>
      <c r="D482" s="454"/>
      <c r="E482" s="454"/>
      <c r="F482" s="454"/>
      <c r="H482" s="454"/>
      <c r="I482" s="454"/>
      <c r="J482" s="454"/>
      <c r="K482" s="454"/>
      <c r="L482" s="454"/>
      <c r="M482" s="454"/>
      <c r="N482" s="454"/>
      <c r="O482" s="454"/>
      <c r="P482" s="454"/>
      <c r="Q482" s="454"/>
      <c r="R482" s="454"/>
      <c r="S482" s="454"/>
      <c r="T482" s="454"/>
      <c r="U482" s="454"/>
      <c r="V482" s="454"/>
      <c r="W482" s="454"/>
      <c r="Y482" s="454"/>
      <c r="Z482" s="454"/>
      <c r="AB482" s="454"/>
      <c r="AC482" s="454"/>
      <c r="AD482" s="454"/>
      <c r="AE482" s="454"/>
    </row>
    <row r="483" spans="1:31" ht="15.75" customHeight="1">
      <c r="A483" s="454"/>
      <c r="B483" s="454"/>
      <c r="C483" s="454"/>
      <c r="D483" s="454"/>
      <c r="E483" s="454"/>
      <c r="F483" s="454"/>
      <c r="H483" s="454"/>
      <c r="I483" s="454"/>
      <c r="J483" s="454"/>
      <c r="K483" s="454"/>
      <c r="L483" s="454"/>
      <c r="M483" s="454"/>
      <c r="N483" s="454"/>
      <c r="O483" s="454"/>
      <c r="P483" s="454"/>
      <c r="Q483" s="454"/>
      <c r="R483" s="454"/>
      <c r="S483" s="454"/>
      <c r="T483" s="454"/>
      <c r="U483" s="454"/>
      <c r="V483" s="454"/>
      <c r="W483" s="454"/>
      <c r="Y483" s="454"/>
      <c r="Z483" s="454"/>
      <c r="AB483" s="454"/>
      <c r="AC483" s="454"/>
      <c r="AD483" s="454"/>
      <c r="AE483" s="454"/>
    </row>
    <row r="484" spans="1:31" ht="15.75" customHeight="1">
      <c r="A484" s="454"/>
      <c r="B484" s="454"/>
      <c r="C484" s="454"/>
      <c r="D484" s="454"/>
      <c r="E484" s="454"/>
      <c r="F484" s="454"/>
      <c r="H484" s="454"/>
      <c r="I484" s="454"/>
      <c r="J484" s="454"/>
      <c r="K484" s="454"/>
      <c r="L484" s="454"/>
      <c r="M484" s="454"/>
      <c r="N484" s="454"/>
      <c r="O484" s="454"/>
      <c r="P484" s="454"/>
      <c r="Q484" s="454"/>
      <c r="R484" s="454"/>
      <c r="S484" s="454"/>
      <c r="T484" s="454"/>
      <c r="U484" s="454"/>
      <c r="V484" s="454"/>
      <c r="W484" s="454"/>
      <c r="Y484" s="454"/>
      <c r="Z484" s="454"/>
      <c r="AB484" s="454"/>
      <c r="AC484" s="454"/>
      <c r="AD484" s="454"/>
      <c r="AE484" s="454"/>
    </row>
    <row r="485" spans="1:31" ht="15.75" customHeight="1">
      <c r="A485" s="454"/>
      <c r="B485" s="454"/>
      <c r="C485" s="454"/>
      <c r="D485" s="454"/>
      <c r="E485" s="454"/>
      <c r="F485" s="454"/>
      <c r="H485" s="454"/>
      <c r="I485" s="454"/>
      <c r="J485" s="454"/>
      <c r="K485" s="454"/>
      <c r="L485" s="454"/>
      <c r="M485" s="454"/>
      <c r="N485" s="454"/>
      <c r="O485" s="454"/>
      <c r="P485" s="454"/>
      <c r="Q485" s="454"/>
      <c r="R485" s="454"/>
      <c r="S485" s="454"/>
      <c r="T485" s="454"/>
      <c r="U485" s="454"/>
      <c r="V485" s="454"/>
      <c r="W485" s="454"/>
      <c r="Y485" s="454"/>
      <c r="Z485" s="454"/>
      <c r="AB485" s="454"/>
      <c r="AC485" s="454"/>
      <c r="AD485" s="454"/>
      <c r="AE485" s="454"/>
    </row>
    <row r="486" spans="1:31" ht="15.75" customHeight="1">
      <c r="A486" s="454"/>
      <c r="B486" s="454"/>
      <c r="C486" s="454"/>
      <c r="D486" s="454"/>
      <c r="E486" s="454"/>
      <c r="F486" s="454"/>
      <c r="H486" s="454"/>
      <c r="I486" s="454"/>
      <c r="J486" s="454"/>
      <c r="K486" s="454"/>
      <c r="L486" s="454"/>
      <c r="M486" s="454"/>
      <c r="N486" s="454"/>
      <c r="O486" s="454"/>
      <c r="P486" s="454"/>
      <c r="Q486" s="454"/>
      <c r="R486" s="454"/>
      <c r="S486" s="454"/>
      <c r="T486" s="454"/>
      <c r="U486" s="454"/>
      <c r="V486" s="454"/>
      <c r="W486" s="454"/>
      <c r="Y486" s="454"/>
      <c r="Z486" s="454"/>
      <c r="AB486" s="454"/>
      <c r="AC486" s="454"/>
      <c r="AD486" s="454"/>
      <c r="AE486" s="454"/>
    </row>
    <row r="487" spans="1:31" ht="15.75" customHeight="1">
      <c r="A487" s="454"/>
      <c r="B487" s="454"/>
      <c r="C487" s="454"/>
      <c r="D487" s="454"/>
      <c r="E487" s="454"/>
      <c r="F487" s="454"/>
      <c r="H487" s="454"/>
      <c r="I487" s="454"/>
      <c r="J487" s="454"/>
      <c r="K487" s="454"/>
      <c r="L487" s="454"/>
      <c r="M487" s="454"/>
      <c r="N487" s="454"/>
      <c r="O487" s="454"/>
      <c r="P487" s="454"/>
      <c r="Q487" s="454"/>
      <c r="R487" s="454"/>
      <c r="S487" s="454"/>
      <c r="T487" s="454"/>
      <c r="U487" s="454"/>
      <c r="V487" s="454"/>
      <c r="W487" s="454"/>
      <c r="Y487" s="454"/>
      <c r="Z487" s="454"/>
      <c r="AB487" s="454"/>
      <c r="AC487" s="454"/>
      <c r="AD487" s="454"/>
      <c r="AE487" s="454"/>
    </row>
    <row r="488" spans="1:31" ht="15.75" customHeight="1">
      <c r="A488" s="454"/>
      <c r="B488" s="454"/>
      <c r="C488" s="454"/>
      <c r="D488" s="454"/>
      <c r="E488" s="454"/>
      <c r="F488" s="454"/>
      <c r="H488" s="454"/>
      <c r="I488" s="454"/>
      <c r="J488" s="454"/>
      <c r="K488" s="454"/>
      <c r="L488" s="454"/>
      <c r="M488" s="454"/>
      <c r="N488" s="454"/>
      <c r="O488" s="454"/>
      <c r="P488" s="454"/>
      <c r="Q488" s="454"/>
      <c r="R488" s="454"/>
      <c r="S488" s="454"/>
      <c r="T488" s="454"/>
      <c r="U488" s="454"/>
      <c r="V488" s="454"/>
      <c r="W488" s="454"/>
      <c r="Y488" s="454"/>
      <c r="Z488" s="454"/>
      <c r="AB488" s="454"/>
      <c r="AC488" s="454"/>
      <c r="AD488" s="454"/>
      <c r="AE488" s="454"/>
    </row>
    <row r="489" spans="1:31" ht="15.75" customHeight="1">
      <c r="A489" s="454"/>
      <c r="B489" s="454"/>
      <c r="C489" s="454"/>
      <c r="D489" s="454"/>
      <c r="E489" s="454"/>
      <c r="F489" s="454"/>
      <c r="H489" s="454"/>
      <c r="I489" s="454"/>
      <c r="J489" s="454"/>
      <c r="K489" s="454"/>
      <c r="L489" s="454"/>
      <c r="M489" s="454"/>
      <c r="N489" s="454"/>
      <c r="O489" s="454"/>
      <c r="P489" s="454"/>
      <c r="Q489" s="454"/>
      <c r="R489" s="454"/>
      <c r="S489" s="454"/>
      <c r="T489" s="454"/>
      <c r="U489" s="454"/>
      <c r="V489" s="454"/>
      <c r="W489" s="454"/>
      <c r="Y489" s="454"/>
      <c r="Z489" s="454"/>
      <c r="AB489" s="454"/>
      <c r="AC489" s="454"/>
      <c r="AD489" s="454"/>
      <c r="AE489" s="454"/>
    </row>
    <row r="490" spans="1:31" ht="15.75" customHeight="1">
      <c r="A490" s="454"/>
      <c r="B490" s="454"/>
      <c r="C490" s="454"/>
      <c r="D490" s="454"/>
      <c r="E490" s="454"/>
      <c r="F490" s="454"/>
      <c r="H490" s="454"/>
      <c r="I490" s="454"/>
      <c r="J490" s="454"/>
      <c r="K490" s="454"/>
      <c r="L490" s="454"/>
      <c r="M490" s="454"/>
      <c r="N490" s="454"/>
      <c r="O490" s="454"/>
      <c r="P490" s="454"/>
      <c r="Q490" s="454"/>
      <c r="R490" s="454"/>
      <c r="S490" s="454"/>
      <c r="T490" s="454"/>
      <c r="U490" s="454"/>
      <c r="V490" s="454"/>
      <c r="W490" s="454"/>
      <c r="Y490" s="454"/>
      <c r="Z490" s="454"/>
      <c r="AB490" s="454"/>
      <c r="AC490" s="454"/>
      <c r="AD490" s="454"/>
      <c r="AE490" s="454"/>
    </row>
    <row r="491" spans="1:31" ht="15.75" customHeight="1">
      <c r="A491" s="454"/>
      <c r="B491" s="454"/>
      <c r="C491" s="454"/>
      <c r="D491" s="454"/>
      <c r="E491" s="454"/>
      <c r="F491" s="454"/>
      <c r="H491" s="454"/>
      <c r="I491" s="454"/>
      <c r="J491" s="454"/>
      <c r="K491" s="454"/>
      <c r="L491" s="454"/>
      <c r="M491" s="454"/>
      <c r="N491" s="454"/>
      <c r="O491" s="454"/>
      <c r="P491" s="454"/>
      <c r="Q491" s="454"/>
      <c r="R491" s="454"/>
      <c r="S491" s="454"/>
      <c r="T491" s="454"/>
      <c r="U491" s="454"/>
      <c r="V491" s="454"/>
      <c r="W491" s="454"/>
      <c r="Y491" s="454"/>
      <c r="Z491" s="454"/>
      <c r="AB491" s="454"/>
      <c r="AC491" s="454"/>
      <c r="AD491" s="454"/>
      <c r="AE491" s="454"/>
    </row>
    <row r="492" spans="1:31" ht="15.75" customHeight="1">
      <c r="A492" s="454"/>
      <c r="B492" s="454"/>
      <c r="C492" s="454"/>
      <c r="D492" s="454"/>
      <c r="E492" s="454"/>
      <c r="F492" s="454"/>
      <c r="H492" s="454"/>
      <c r="I492" s="454"/>
      <c r="J492" s="454"/>
      <c r="K492" s="454"/>
      <c r="L492" s="454"/>
      <c r="M492" s="454"/>
      <c r="N492" s="454"/>
      <c r="O492" s="454"/>
      <c r="P492" s="454"/>
      <c r="Q492" s="454"/>
      <c r="R492" s="454"/>
      <c r="S492" s="454"/>
      <c r="T492" s="454"/>
      <c r="U492" s="454"/>
      <c r="V492" s="454"/>
      <c r="W492" s="454"/>
      <c r="Y492" s="454"/>
      <c r="Z492" s="454"/>
      <c r="AB492" s="454"/>
      <c r="AC492" s="454"/>
      <c r="AD492" s="454"/>
      <c r="AE492" s="454"/>
    </row>
    <row r="493" spans="1:31" ht="15.75" customHeight="1">
      <c r="A493" s="454"/>
      <c r="B493" s="454"/>
      <c r="C493" s="454"/>
      <c r="D493" s="454"/>
      <c r="E493" s="454"/>
      <c r="F493" s="454"/>
      <c r="H493" s="454"/>
      <c r="I493" s="454"/>
      <c r="J493" s="454"/>
      <c r="K493" s="454"/>
      <c r="L493" s="454"/>
      <c r="M493" s="454"/>
      <c r="N493" s="454"/>
      <c r="O493" s="454"/>
      <c r="P493" s="454"/>
      <c r="Q493" s="454"/>
      <c r="R493" s="454"/>
      <c r="S493" s="454"/>
      <c r="T493" s="454"/>
      <c r="U493" s="454"/>
      <c r="V493" s="454"/>
      <c r="W493" s="454"/>
      <c r="Y493" s="454"/>
      <c r="Z493" s="454"/>
      <c r="AB493" s="454"/>
      <c r="AC493" s="454"/>
      <c r="AD493" s="454"/>
      <c r="AE493" s="454"/>
    </row>
    <row r="494" spans="1:31" ht="15.75" customHeight="1">
      <c r="A494" s="454"/>
      <c r="B494" s="454"/>
      <c r="C494" s="454"/>
      <c r="D494" s="454"/>
      <c r="E494" s="454"/>
      <c r="F494" s="454"/>
      <c r="H494" s="454"/>
      <c r="I494" s="454"/>
      <c r="J494" s="454"/>
      <c r="K494" s="454"/>
      <c r="L494" s="454"/>
      <c r="M494" s="454"/>
      <c r="N494" s="454"/>
      <c r="O494" s="454"/>
      <c r="P494" s="454"/>
      <c r="Q494" s="454"/>
      <c r="R494" s="454"/>
      <c r="S494" s="454"/>
      <c r="T494" s="454"/>
      <c r="U494" s="454"/>
      <c r="V494" s="454"/>
      <c r="W494" s="454"/>
      <c r="Y494" s="454"/>
      <c r="Z494" s="454"/>
      <c r="AB494" s="454"/>
      <c r="AC494" s="454"/>
      <c r="AD494" s="454"/>
      <c r="AE494" s="454"/>
    </row>
    <row r="495" spans="1:31" ht="15.75" customHeight="1">
      <c r="A495" s="454"/>
      <c r="B495" s="454"/>
      <c r="C495" s="454"/>
      <c r="D495" s="454"/>
      <c r="E495" s="454"/>
      <c r="F495" s="454"/>
      <c r="H495" s="454"/>
      <c r="I495" s="454"/>
      <c r="J495" s="454"/>
      <c r="K495" s="454"/>
      <c r="L495" s="454"/>
      <c r="M495" s="454"/>
      <c r="N495" s="454"/>
      <c r="O495" s="454"/>
      <c r="P495" s="454"/>
      <c r="Q495" s="454"/>
      <c r="R495" s="454"/>
      <c r="S495" s="454"/>
      <c r="T495" s="454"/>
      <c r="U495" s="454"/>
      <c r="V495" s="454"/>
      <c r="W495" s="454"/>
      <c r="Y495" s="454"/>
      <c r="Z495" s="454"/>
      <c r="AB495" s="454"/>
      <c r="AC495" s="454"/>
      <c r="AD495" s="454"/>
      <c r="AE495" s="454"/>
    </row>
    <row r="496" spans="1:31" ht="15.75" customHeight="1">
      <c r="A496" s="454"/>
      <c r="B496" s="454"/>
      <c r="C496" s="454"/>
      <c r="D496" s="454"/>
      <c r="E496" s="454"/>
      <c r="F496" s="454"/>
      <c r="H496" s="454"/>
      <c r="I496" s="454"/>
      <c r="J496" s="454"/>
      <c r="K496" s="454"/>
      <c r="L496" s="454"/>
      <c r="M496" s="454"/>
      <c r="N496" s="454"/>
      <c r="O496" s="454"/>
      <c r="P496" s="454"/>
      <c r="Q496" s="454"/>
      <c r="R496" s="454"/>
      <c r="S496" s="454"/>
      <c r="T496" s="454"/>
      <c r="U496" s="454"/>
      <c r="V496" s="454"/>
      <c r="W496" s="454"/>
      <c r="Y496" s="454"/>
      <c r="Z496" s="454"/>
      <c r="AB496" s="454"/>
      <c r="AC496" s="454"/>
      <c r="AD496" s="454"/>
      <c r="AE496" s="454"/>
    </row>
    <row r="497" spans="1:31" ht="15.75" customHeight="1">
      <c r="A497" s="454"/>
      <c r="B497" s="454"/>
      <c r="C497" s="454"/>
      <c r="D497" s="454"/>
      <c r="E497" s="454"/>
      <c r="F497" s="454"/>
      <c r="H497" s="454"/>
      <c r="I497" s="454"/>
      <c r="J497" s="454"/>
      <c r="K497" s="454"/>
      <c r="L497" s="454"/>
      <c r="M497" s="454"/>
      <c r="N497" s="454"/>
      <c r="O497" s="454"/>
      <c r="P497" s="454"/>
      <c r="Q497" s="454"/>
      <c r="R497" s="454"/>
      <c r="S497" s="454"/>
      <c r="T497" s="454"/>
      <c r="U497" s="454"/>
      <c r="V497" s="454"/>
      <c r="W497" s="454"/>
      <c r="Y497" s="454"/>
      <c r="Z497" s="454"/>
      <c r="AB497" s="454"/>
      <c r="AC497" s="454"/>
      <c r="AD497" s="454"/>
      <c r="AE497" s="454"/>
    </row>
    <row r="498" spans="1:31" ht="15.75" customHeight="1">
      <c r="A498" s="454"/>
      <c r="B498" s="454"/>
      <c r="C498" s="454"/>
      <c r="D498" s="454"/>
      <c r="E498" s="454"/>
      <c r="F498" s="454"/>
      <c r="H498" s="454"/>
      <c r="I498" s="454"/>
      <c r="J498" s="454"/>
      <c r="K498" s="454"/>
      <c r="L498" s="454"/>
      <c r="M498" s="454"/>
      <c r="N498" s="454"/>
      <c r="O498" s="454"/>
      <c r="P498" s="454"/>
      <c r="Q498" s="454"/>
      <c r="R498" s="454"/>
      <c r="S498" s="454"/>
      <c r="T498" s="454"/>
      <c r="U498" s="454"/>
      <c r="V498" s="454"/>
      <c r="W498" s="454"/>
      <c r="Y498" s="454"/>
      <c r="Z498" s="454"/>
      <c r="AB498" s="454"/>
      <c r="AC498" s="454"/>
      <c r="AD498" s="454"/>
      <c r="AE498" s="454"/>
    </row>
    <row r="499" spans="1:31" ht="15.75" customHeight="1">
      <c r="A499" s="454"/>
      <c r="B499" s="454"/>
      <c r="C499" s="454"/>
      <c r="D499" s="454"/>
      <c r="E499" s="454"/>
      <c r="F499" s="454"/>
      <c r="H499" s="454"/>
      <c r="I499" s="454"/>
      <c r="J499" s="454"/>
      <c r="K499" s="454"/>
      <c r="L499" s="454"/>
      <c r="M499" s="454"/>
      <c r="N499" s="454"/>
      <c r="O499" s="454"/>
      <c r="P499" s="454"/>
      <c r="Q499" s="454"/>
      <c r="R499" s="454"/>
      <c r="S499" s="454"/>
      <c r="T499" s="454"/>
      <c r="U499" s="454"/>
      <c r="V499" s="454"/>
      <c r="W499" s="454"/>
      <c r="Y499" s="454"/>
      <c r="Z499" s="454"/>
      <c r="AB499" s="454"/>
      <c r="AC499" s="454"/>
      <c r="AD499" s="454"/>
      <c r="AE499" s="454"/>
    </row>
    <row r="500" spans="1:31" ht="15.75" customHeight="1">
      <c r="A500" s="454"/>
      <c r="B500" s="454"/>
      <c r="C500" s="454"/>
      <c r="D500" s="454"/>
      <c r="E500" s="454"/>
      <c r="F500" s="454"/>
      <c r="H500" s="454"/>
      <c r="I500" s="454"/>
      <c r="J500" s="454"/>
      <c r="K500" s="454"/>
      <c r="L500" s="454"/>
      <c r="M500" s="454"/>
      <c r="N500" s="454"/>
      <c r="O500" s="454"/>
      <c r="P500" s="454"/>
      <c r="Q500" s="454"/>
      <c r="R500" s="454"/>
      <c r="S500" s="454"/>
      <c r="T500" s="454"/>
      <c r="U500" s="454"/>
      <c r="V500" s="454"/>
      <c r="W500" s="454"/>
      <c r="Y500" s="454"/>
      <c r="Z500" s="454"/>
      <c r="AB500" s="454"/>
      <c r="AC500" s="454"/>
      <c r="AD500" s="454"/>
      <c r="AE500" s="454"/>
    </row>
    <row r="501" spans="1:31" ht="15.75" customHeight="1">
      <c r="A501" s="454"/>
      <c r="B501" s="454"/>
      <c r="C501" s="454"/>
      <c r="D501" s="454"/>
      <c r="E501" s="454"/>
      <c r="F501" s="454"/>
      <c r="H501" s="454"/>
      <c r="I501" s="454"/>
      <c r="J501" s="454"/>
      <c r="K501" s="454"/>
      <c r="L501" s="454"/>
      <c r="M501" s="454"/>
      <c r="N501" s="454"/>
      <c r="O501" s="454"/>
      <c r="P501" s="454"/>
      <c r="Q501" s="454"/>
      <c r="R501" s="454"/>
      <c r="S501" s="454"/>
      <c r="T501" s="454"/>
      <c r="U501" s="454"/>
      <c r="V501" s="454"/>
      <c r="W501" s="454"/>
      <c r="Y501" s="454"/>
      <c r="Z501" s="454"/>
      <c r="AB501" s="454"/>
      <c r="AC501" s="454"/>
      <c r="AD501" s="454"/>
      <c r="AE501" s="454"/>
    </row>
    <row r="502" spans="1:31" ht="15.75" customHeight="1">
      <c r="A502" s="454"/>
      <c r="B502" s="454"/>
      <c r="C502" s="454"/>
      <c r="D502" s="454"/>
      <c r="E502" s="454"/>
      <c r="F502" s="454"/>
      <c r="H502" s="454"/>
      <c r="I502" s="454"/>
      <c r="J502" s="454"/>
      <c r="K502" s="454"/>
      <c r="L502" s="454"/>
      <c r="M502" s="454"/>
      <c r="N502" s="454"/>
      <c r="O502" s="454"/>
      <c r="P502" s="454"/>
      <c r="Q502" s="454"/>
      <c r="R502" s="454"/>
      <c r="S502" s="454"/>
      <c r="T502" s="454"/>
      <c r="U502" s="454"/>
      <c r="V502" s="454"/>
      <c r="W502" s="454"/>
      <c r="Y502" s="454"/>
      <c r="Z502" s="454"/>
      <c r="AB502" s="454"/>
      <c r="AC502" s="454"/>
      <c r="AD502" s="454"/>
      <c r="AE502" s="454"/>
    </row>
    <row r="503" spans="1:31" ht="15.75" customHeight="1">
      <c r="A503" s="454"/>
      <c r="B503" s="454"/>
      <c r="C503" s="454"/>
      <c r="D503" s="454"/>
      <c r="E503" s="454"/>
      <c r="F503" s="454"/>
      <c r="H503" s="454"/>
      <c r="I503" s="454"/>
      <c r="J503" s="454"/>
      <c r="K503" s="454"/>
      <c r="L503" s="454"/>
      <c r="M503" s="454"/>
      <c r="N503" s="454"/>
      <c r="O503" s="454"/>
      <c r="P503" s="454"/>
      <c r="Q503" s="454"/>
      <c r="R503" s="454"/>
      <c r="S503" s="454"/>
      <c r="T503" s="454"/>
      <c r="U503" s="454"/>
      <c r="V503" s="454"/>
      <c r="W503" s="454"/>
      <c r="Y503" s="454"/>
      <c r="Z503" s="454"/>
      <c r="AB503" s="454"/>
      <c r="AC503" s="454"/>
      <c r="AD503" s="454"/>
      <c r="AE503" s="454"/>
    </row>
    <row r="504" spans="1:31" ht="15.75" customHeight="1">
      <c r="A504" s="454"/>
      <c r="B504" s="454"/>
      <c r="C504" s="454"/>
      <c r="D504" s="454"/>
      <c r="E504" s="454"/>
      <c r="F504" s="454"/>
      <c r="H504" s="454"/>
      <c r="I504" s="454"/>
      <c r="J504" s="454"/>
      <c r="K504" s="454"/>
      <c r="L504" s="454"/>
      <c r="M504" s="454"/>
      <c r="N504" s="454"/>
      <c r="O504" s="454"/>
      <c r="P504" s="454"/>
      <c r="Q504" s="454"/>
      <c r="R504" s="454"/>
      <c r="S504" s="454"/>
      <c r="T504" s="454"/>
      <c r="U504" s="454"/>
      <c r="V504" s="454"/>
      <c r="W504" s="454"/>
      <c r="Y504" s="454"/>
      <c r="Z504" s="454"/>
      <c r="AB504" s="454"/>
      <c r="AC504" s="454"/>
      <c r="AD504" s="454"/>
      <c r="AE504" s="454"/>
    </row>
    <row r="505" spans="1:31" ht="15.75" customHeight="1">
      <c r="A505" s="454"/>
      <c r="B505" s="454"/>
      <c r="C505" s="454"/>
      <c r="D505" s="454"/>
      <c r="E505" s="454"/>
      <c r="F505" s="454"/>
      <c r="H505" s="454"/>
      <c r="I505" s="454"/>
      <c r="J505" s="454"/>
      <c r="K505" s="454"/>
      <c r="L505" s="454"/>
      <c r="M505" s="454"/>
      <c r="N505" s="454"/>
      <c r="O505" s="454"/>
      <c r="P505" s="454"/>
      <c r="Q505" s="454"/>
      <c r="R505" s="454"/>
      <c r="S505" s="454"/>
      <c r="T505" s="454"/>
      <c r="U505" s="454"/>
      <c r="V505" s="454"/>
      <c r="W505" s="454"/>
      <c r="Y505" s="454"/>
      <c r="Z505" s="454"/>
      <c r="AB505" s="454"/>
      <c r="AC505" s="454"/>
      <c r="AD505" s="454"/>
      <c r="AE505" s="454"/>
    </row>
    <row r="506" spans="1:31" ht="15.75" customHeight="1">
      <c r="A506" s="454"/>
      <c r="B506" s="454"/>
      <c r="C506" s="454"/>
      <c r="D506" s="454"/>
      <c r="E506" s="454"/>
      <c r="F506" s="454"/>
      <c r="H506" s="454"/>
      <c r="I506" s="454"/>
      <c r="J506" s="454"/>
      <c r="K506" s="454"/>
      <c r="L506" s="454"/>
      <c r="M506" s="454"/>
      <c r="N506" s="454"/>
      <c r="O506" s="454"/>
      <c r="P506" s="454"/>
      <c r="Q506" s="454"/>
      <c r="R506" s="454"/>
      <c r="S506" s="454"/>
      <c r="T506" s="454"/>
      <c r="U506" s="454"/>
      <c r="V506" s="454"/>
      <c r="W506" s="454"/>
      <c r="Y506" s="454"/>
      <c r="Z506" s="454"/>
      <c r="AB506" s="454"/>
      <c r="AC506" s="454"/>
      <c r="AD506" s="454"/>
      <c r="AE506" s="454"/>
    </row>
    <row r="507" spans="1:31" ht="15.75" customHeight="1">
      <c r="A507" s="454"/>
      <c r="B507" s="454"/>
      <c r="C507" s="454"/>
      <c r="D507" s="454"/>
      <c r="E507" s="454"/>
      <c r="F507" s="454"/>
      <c r="H507" s="454"/>
      <c r="I507" s="454"/>
      <c r="J507" s="454"/>
      <c r="K507" s="454"/>
      <c r="L507" s="454"/>
      <c r="M507" s="454"/>
      <c r="N507" s="454"/>
      <c r="O507" s="454"/>
      <c r="P507" s="454"/>
      <c r="Q507" s="454"/>
      <c r="R507" s="454"/>
      <c r="S507" s="454"/>
      <c r="T507" s="454"/>
      <c r="U507" s="454"/>
      <c r="V507" s="454"/>
      <c r="W507" s="454"/>
      <c r="Y507" s="454"/>
      <c r="Z507" s="454"/>
      <c r="AB507" s="454"/>
      <c r="AC507" s="454"/>
      <c r="AD507" s="454"/>
      <c r="AE507" s="454"/>
    </row>
    <row r="508" spans="1:31" ht="15.75" customHeight="1">
      <c r="A508" s="454"/>
      <c r="B508" s="454"/>
      <c r="C508" s="454"/>
      <c r="D508" s="454"/>
      <c r="E508" s="454"/>
      <c r="F508" s="454"/>
      <c r="H508" s="454"/>
      <c r="I508" s="454"/>
      <c r="J508" s="454"/>
      <c r="K508" s="454"/>
      <c r="L508" s="454"/>
      <c r="M508" s="454"/>
      <c r="N508" s="454"/>
      <c r="O508" s="454"/>
      <c r="P508" s="454"/>
      <c r="Q508" s="454"/>
      <c r="R508" s="454"/>
      <c r="S508" s="454"/>
      <c r="T508" s="454"/>
      <c r="U508" s="454"/>
      <c r="V508" s="454"/>
      <c r="W508" s="454"/>
      <c r="Y508" s="454"/>
      <c r="Z508" s="454"/>
      <c r="AB508" s="454"/>
      <c r="AC508" s="454"/>
      <c r="AD508" s="454"/>
      <c r="AE508" s="454"/>
    </row>
    <row r="509" spans="1:31" ht="15.75" customHeight="1">
      <c r="A509" s="454"/>
      <c r="B509" s="454"/>
      <c r="C509" s="454"/>
      <c r="D509" s="454"/>
      <c r="E509" s="454"/>
      <c r="F509" s="454"/>
      <c r="H509" s="454"/>
      <c r="I509" s="454"/>
      <c r="J509" s="454"/>
      <c r="K509" s="454"/>
      <c r="L509" s="454"/>
      <c r="M509" s="454"/>
      <c r="N509" s="454"/>
      <c r="O509" s="454"/>
      <c r="P509" s="454"/>
      <c r="Q509" s="454"/>
      <c r="R509" s="454"/>
      <c r="S509" s="454"/>
      <c r="T509" s="454"/>
      <c r="U509" s="454"/>
      <c r="V509" s="454"/>
      <c r="W509" s="454"/>
      <c r="Y509" s="454"/>
      <c r="Z509" s="454"/>
      <c r="AB509" s="454"/>
      <c r="AC509" s="454"/>
      <c r="AD509" s="454"/>
      <c r="AE509" s="454"/>
    </row>
    <row r="510" spans="1:31" ht="15.75" customHeight="1">
      <c r="A510" s="454"/>
      <c r="B510" s="454"/>
      <c r="C510" s="454"/>
      <c r="D510" s="454"/>
      <c r="E510" s="454"/>
      <c r="F510" s="454"/>
      <c r="H510" s="454"/>
      <c r="I510" s="454"/>
      <c r="J510" s="454"/>
      <c r="K510" s="454"/>
      <c r="L510" s="454"/>
      <c r="M510" s="454"/>
      <c r="N510" s="454"/>
      <c r="O510" s="454"/>
      <c r="P510" s="454"/>
      <c r="Q510" s="454"/>
      <c r="R510" s="454"/>
      <c r="S510" s="454"/>
      <c r="T510" s="454"/>
      <c r="U510" s="454"/>
      <c r="V510" s="454"/>
      <c r="W510" s="454"/>
      <c r="Y510" s="454"/>
      <c r="Z510" s="454"/>
      <c r="AB510" s="454"/>
      <c r="AC510" s="454"/>
      <c r="AD510" s="454"/>
      <c r="AE510" s="454"/>
    </row>
    <row r="511" spans="1:31" ht="15.75" customHeight="1">
      <c r="A511" s="454"/>
      <c r="B511" s="454"/>
      <c r="C511" s="454"/>
      <c r="D511" s="454"/>
      <c r="E511" s="454"/>
      <c r="F511" s="454"/>
      <c r="H511" s="454"/>
      <c r="I511" s="454"/>
      <c r="J511" s="454"/>
      <c r="K511" s="454"/>
      <c r="L511" s="454"/>
      <c r="M511" s="454"/>
      <c r="N511" s="454"/>
      <c r="O511" s="454"/>
      <c r="P511" s="454"/>
      <c r="Q511" s="454"/>
      <c r="R511" s="454"/>
      <c r="S511" s="454"/>
      <c r="T511" s="454"/>
      <c r="U511" s="454"/>
      <c r="V511" s="454"/>
      <c r="W511" s="454"/>
      <c r="Y511" s="454"/>
      <c r="Z511" s="454"/>
      <c r="AB511" s="454"/>
      <c r="AC511" s="454"/>
      <c r="AD511" s="454"/>
      <c r="AE511" s="454"/>
    </row>
    <row r="512" spans="1:31" ht="15.75" customHeight="1">
      <c r="A512" s="454"/>
      <c r="B512" s="454"/>
      <c r="C512" s="454"/>
      <c r="D512" s="454"/>
      <c r="E512" s="454"/>
      <c r="F512" s="454"/>
      <c r="H512" s="454"/>
      <c r="I512" s="454"/>
      <c r="J512" s="454"/>
      <c r="K512" s="454"/>
      <c r="L512" s="454"/>
      <c r="M512" s="454"/>
      <c r="N512" s="454"/>
      <c r="O512" s="454"/>
      <c r="P512" s="454"/>
      <c r="Q512" s="454"/>
      <c r="R512" s="454"/>
      <c r="S512" s="454"/>
      <c r="T512" s="454"/>
      <c r="U512" s="454"/>
      <c r="V512" s="454"/>
      <c r="W512" s="454"/>
      <c r="Y512" s="454"/>
      <c r="Z512" s="454"/>
      <c r="AB512" s="454"/>
      <c r="AC512" s="454"/>
      <c r="AD512" s="454"/>
      <c r="AE512" s="454"/>
    </row>
    <row r="513" spans="1:31" ht="15.75" customHeight="1">
      <c r="A513" s="454"/>
      <c r="B513" s="454"/>
      <c r="C513" s="454"/>
      <c r="D513" s="454"/>
      <c r="E513" s="454"/>
      <c r="F513" s="454"/>
      <c r="H513" s="454"/>
      <c r="I513" s="454"/>
      <c r="J513" s="454"/>
      <c r="K513" s="454"/>
      <c r="L513" s="454"/>
      <c r="M513" s="454"/>
      <c r="N513" s="454"/>
      <c r="O513" s="454"/>
      <c r="P513" s="454"/>
      <c r="Q513" s="454"/>
      <c r="R513" s="454"/>
      <c r="S513" s="454"/>
      <c r="T513" s="454"/>
      <c r="U513" s="454"/>
      <c r="V513" s="454"/>
      <c r="W513" s="454"/>
      <c r="Y513" s="454"/>
      <c r="Z513" s="454"/>
      <c r="AB513" s="454"/>
      <c r="AC513" s="454"/>
      <c r="AD513" s="454"/>
      <c r="AE513" s="454"/>
    </row>
    <row r="514" spans="1:31" ht="15.75" customHeight="1">
      <c r="A514" s="454"/>
      <c r="B514" s="454"/>
      <c r="C514" s="454"/>
      <c r="D514" s="454"/>
      <c r="E514" s="454"/>
      <c r="F514" s="454"/>
      <c r="H514" s="454"/>
      <c r="I514" s="454"/>
      <c r="J514" s="454"/>
      <c r="K514" s="454"/>
      <c r="L514" s="454"/>
      <c r="M514" s="454"/>
      <c r="N514" s="454"/>
      <c r="O514" s="454"/>
      <c r="P514" s="454"/>
      <c r="Q514" s="454"/>
      <c r="R514" s="454"/>
      <c r="S514" s="454"/>
      <c r="T514" s="454"/>
      <c r="U514" s="454"/>
      <c r="V514" s="454"/>
      <c r="W514" s="454"/>
      <c r="Y514" s="454"/>
      <c r="Z514" s="454"/>
      <c r="AB514" s="454"/>
      <c r="AC514" s="454"/>
      <c r="AD514" s="454"/>
      <c r="AE514" s="454"/>
    </row>
    <row r="515" spans="1:31" ht="15.75" customHeight="1">
      <c r="A515" s="454"/>
      <c r="B515" s="454"/>
      <c r="C515" s="454"/>
      <c r="D515" s="454"/>
      <c r="E515" s="454"/>
      <c r="F515" s="454"/>
      <c r="H515" s="454"/>
      <c r="I515" s="454"/>
      <c r="J515" s="454"/>
      <c r="K515" s="454"/>
      <c r="L515" s="454"/>
      <c r="M515" s="454"/>
      <c r="N515" s="454"/>
      <c r="O515" s="454"/>
      <c r="P515" s="454"/>
      <c r="Q515" s="454"/>
      <c r="R515" s="454"/>
      <c r="S515" s="454"/>
      <c r="T515" s="454"/>
      <c r="U515" s="454"/>
      <c r="V515" s="454"/>
      <c r="W515" s="454"/>
      <c r="Y515" s="454"/>
      <c r="Z515" s="454"/>
      <c r="AB515" s="454"/>
      <c r="AC515" s="454"/>
      <c r="AD515" s="454"/>
      <c r="AE515" s="454"/>
    </row>
    <row r="516" spans="1:31" ht="15.75" customHeight="1">
      <c r="A516" s="454"/>
      <c r="B516" s="454"/>
      <c r="C516" s="454"/>
      <c r="D516" s="454"/>
      <c r="E516" s="454"/>
      <c r="F516" s="454"/>
      <c r="H516" s="454"/>
      <c r="I516" s="454"/>
      <c r="J516" s="454"/>
      <c r="K516" s="454"/>
      <c r="L516" s="454"/>
      <c r="M516" s="454"/>
      <c r="N516" s="454"/>
      <c r="O516" s="454"/>
      <c r="P516" s="454"/>
      <c r="Q516" s="454"/>
      <c r="R516" s="454"/>
      <c r="S516" s="454"/>
      <c r="T516" s="454"/>
      <c r="U516" s="454"/>
      <c r="V516" s="454"/>
      <c r="W516" s="454"/>
      <c r="Y516" s="454"/>
      <c r="Z516" s="454"/>
      <c r="AB516" s="454"/>
      <c r="AC516" s="454"/>
      <c r="AD516" s="454"/>
      <c r="AE516" s="454"/>
    </row>
    <row r="517" spans="1:31" ht="15.75" customHeight="1">
      <c r="A517" s="454"/>
      <c r="B517" s="454"/>
      <c r="C517" s="454"/>
      <c r="D517" s="454"/>
      <c r="E517" s="454"/>
      <c r="F517" s="454"/>
      <c r="H517" s="454"/>
      <c r="I517" s="454"/>
      <c r="J517" s="454"/>
      <c r="K517" s="454"/>
      <c r="L517" s="454"/>
      <c r="M517" s="454"/>
      <c r="N517" s="454"/>
      <c r="O517" s="454"/>
      <c r="P517" s="454"/>
      <c r="Q517" s="454"/>
      <c r="R517" s="454"/>
      <c r="S517" s="454"/>
      <c r="T517" s="454"/>
      <c r="U517" s="454"/>
      <c r="V517" s="454"/>
      <c r="W517" s="454"/>
      <c r="Y517" s="454"/>
      <c r="Z517" s="454"/>
      <c r="AB517" s="454"/>
      <c r="AC517" s="454"/>
      <c r="AD517" s="454"/>
      <c r="AE517" s="454"/>
    </row>
    <row r="518" spans="1:31" ht="15.75" customHeight="1">
      <c r="A518" s="454"/>
      <c r="B518" s="454"/>
      <c r="C518" s="454"/>
      <c r="D518" s="454"/>
      <c r="E518" s="454"/>
      <c r="F518" s="454"/>
      <c r="H518" s="454"/>
      <c r="I518" s="454"/>
      <c r="J518" s="454"/>
      <c r="K518" s="454"/>
      <c r="L518" s="454"/>
      <c r="M518" s="454"/>
      <c r="N518" s="454"/>
      <c r="O518" s="454"/>
      <c r="P518" s="454"/>
      <c r="Q518" s="454"/>
      <c r="R518" s="454"/>
      <c r="S518" s="454"/>
      <c r="T518" s="454"/>
      <c r="U518" s="454"/>
      <c r="V518" s="454"/>
      <c r="W518" s="454"/>
      <c r="Y518" s="454"/>
      <c r="Z518" s="454"/>
      <c r="AB518" s="454"/>
      <c r="AC518" s="454"/>
      <c r="AD518" s="454"/>
      <c r="AE518" s="454"/>
    </row>
    <row r="519" spans="1:31" ht="15.75" customHeight="1">
      <c r="A519" s="454"/>
      <c r="B519" s="454"/>
      <c r="C519" s="454"/>
      <c r="D519" s="454"/>
      <c r="E519" s="454"/>
      <c r="F519" s="454"/>
      <c r="H519" s="454"/>
      <c r="I519" s="454"/>
      <c r="J519" s="454"/>
      <c r="K519" s="454"/>
      <c r="L519" s="454"/>
      <c r="M519" s="454"/>
      <c r="N519" s="454"/>
      <c r="O519" s="454"/>
      <c r="P519" s="454"/>
      <c r="Q519" s="454"/>
      <c r="R519" s="454"/>
      <c r="S519" s="454"/>
      <c r="T519" s="454"/>
      <c r="U519" s="454"/>
      <c r="V519" s="454"/>
      <c r="W519" s="454"/>
      <c r="Y519" s="454"/>
      <c r="Z519" s="454"/>
      <c r="AB519" s="454"/>
      <c r="AC519" s="454"/>
      <c r="AD519" s="454"/>
      <c r="AE519" s="454"/>
    </row>
    <row r="520" spans="1:31" ht="15.75" customHeight="1">
      <c r="A520" s="454"/>
      <c r="B520" s="454"/>
      <c r="C520" s="454"/>
      <c r="D520" s="454"/>
      <c r="E520" s="454"/>
      <c r="F520" s="454"/>
      <c r="H520" s="454"/>
      <c r="I520" s="454"/>
      <c r="J520" s="454"/>
      <c r="K520" s="454"/>
      <c r="L520" s="454"/>
      <c r="M520" s="454"/>
      <c r="N520" s="454"/>
      <c r="O520" s="454"/>
      <c r="P520" s="454"/>
      <c r="Q520" s="454"/>
      <c r="R520" s="454"/>
      <c r="S520" s="454"/>
      <c r="T520" s="454"/>
      <c r="U520" s="454"/>
      <c r="V520" s="454"/>
      <c r="W520" s="454"/>
      <c r="Y520" s="454"/>
      <c r="Z520" s="454"/>
      <c r="AB520" s="454"/>
      <c r="AC520" s="454"/>
      <c r="AD520" s="454"/>
      <c r="AE520" s="454"/>
    </row>
    <row r="521" spans="1:31" ht="15.75" customHeight="1">
      <c r="A521" s="454"/>
      <c r="B521" s="454"/>
      <c r="C521" s="454"/>
      <c r="D521" s="454"/>
      <c r="E521" s="454"/>
      <c r="F521" s="454"/>
      <c r="H521" s="454"/>
      <c r="I521" s="454"/>
      <c r="J521" s="454"/>
      <c r="K521" s="454"/>
      <c r="L521" s="454"/>
      <c r="M521" s="454"/>
      <c r="N521" s="454"/>
      <c r="O521" s="454"/>
      <c r="P521" s="454"/>
      <c r="Q521" s="454"/>
      <c r="R521" s="454"/>
      <c r="S521" s="454"/>
      <c r="T521" s="454"/>
      <c r="U521" s="454"/>
      <c r="V521" s="454"/>
      <c r="W521" s="454"/>
      <c r="Y521" s="454"/>
      <c r="Z521" s="454"/>
      <c r="AB521" s="454"/>
      <c r="AC521" s="454"/>
      <c r="AD521" s="454"/>
      <c r="AE521" s="454"/>
    </row>
    <row r="522" spans="1:31" ht="15.75" customHeight="1">
      <c r="A522" s="454"/>
      <c r="B522" s="454"/>
      <c r="C522" s="454"/>
      <c r="D522" s="454"/>
      <c r="E522" s="454"/>
      <c r="F522" s="454"/>
      <c r="H522" s="454"/>
      <c r="I522" s="454"/>
      <c r="J522" s="454"/>
      <c r="K522" s="454"/>
      <c r="L522" s="454"/>
      <c r="M522" s="454"/>
      <c r="N522" s="454"/>
      <c r="O522" s="454"/>
      <c r="P522" s="454"/>
      <c r="Q522" s="454"/>
      <c r="R522" s="454"/>
      <c r="S522" s="454"/>
      <c r="T522" s="454"/>
      <c r="U522" s="454"/>
      <c r="V522" s="454"/>
      <c r="W522" s="454"/>
      <c r="Y522" s="454"/>
      <c r="Z522" s="454"/>
      <c r="AB522" s="454"/>
      <c r="AC522" s="454"/>
      <c r="AD522" s="454"/>
      <c r="AE522" s="454"/>
    </row>
    <row r="523" spans="1:31" ht="15.75" customHeight="1">
      <c r="A523" s="454"/>
      <c r="B523" s="454"/>
      <c r="C523" s="454"/>
      <c r="D523" s="454"/>
      <c r="E523" s="454"/>
      <c r="F523" s="454"/>
      <c r="H523" s="454"/>
      <c r="I523" s="454"/>
      <c r="J523" s="454"/>
      <c r="K523" s="454"/>
      <c r="L523" s="454"/>
      <c r="M523" s="454"/>
      <c r="N523" s="454"/>
      <c r="O523" s="454"/>
      <c r="P523" s="454"/>
      <c r="Q523" s="454"/>
      <c r="R523" s="454"/>
      <c r="S523" s="454"/>
      <c r="T523" s="454"/>
      <c r="U523" s="454"/>
      <c r="V523" s="454"/>
      <c r="W523" s="454"/>
      <c r="Y523" s="454"/>
      <c r="Z523" s="454"/>
      <c r="AB523" s="454"/>
      <c r="AC523" s="454"/>
      <c r="AD523" s="454"/>
      <c r="AE523" s="454"/>
    </row>
    <row r="524" spans="1:31" ht="15.75" customHeight="1">
      <c r="A524" s="454"/>
      <c r="B524" s="454"/>
      <c r="C524" s="454"/>
      <c r="D524" s="454"/>
      <c r="E524" s="454"/>
      <c r="F524" s="454"/>
      <c r="H524" s="454"/>
      <c r="I524" s="454"/>
      <c r="J524" s="454"/>
      <c r="K524" s="454"/>
      <c r="L524" s="454"/>
      <c r="M524" s="454"/>
      <c r="N524" s="454"/>
      <c r="O524" s="454"/>
      <c r="P524" s="454"/>
      <c r="Q524" s="454"/>
      <c r="R524" s="454"/>
      <c r="S524" s="454"/>
      <c r="T524" s="454"/>
      <c r="U524" s="454"/>
      <c r="V524" s="454"/>
      <c r="W524" s="454"/>
      <c r="Y524" s="454"/>
      <c r="Z524" s="454"/>
      <c r="AB524" s="454"/>
      <c r="AC524" s="454"/>
      <c r="AD524" s="454"/>
      <c r="AE524" s="454"/>
    </row>
    <row r="525" spans="1:31" ht="15.75" customHeight="1">
      <c r="A525" s="454"/>
      <c r="B525" s="454"/>
      <c r="C525" s="454"/>
      <c r="D525" s="454"/>
      <c r="E525" s="454"/>
      <c r="F525" s="454"/>
      <c r="H525" s="454"/>
      <c r="I525" s="454"/>
      <c r="J525" s="454"/>
      <c r="K525" s="454"/>
      <c r="L525" s="454"/>
      <c r="M525" s="454"/>
      <c r="N525" s="454"/>
      <c r="O525" s="454"/>
      <c r="P525" s="454"/>
      <c r="Q525" s="454"/>
      <c r="R525" s="454"/>
      <c r="S525" s="454"/>
      <c r="T525" s="454"/>
      <c r="U525" s="454"/>
      <c r="V525" s="454"/>
      <c r="W525" s="454"/>
      <c r="Y525" s="454"/>
      <c r="Z525" s="454"/>
      <c r="AB525" s="454"/>
      <c r="AC525" s="454"/>
      <c r="AD525" s="454"/>
      <c r="AE525" s="454"/>
    </row>
    <row r="526" spans="1:31" ht="15.75" customHeight="1">
      <c r="A526" s="454"/>
      <c r="B526" s="454"/>
      <c r="C526" s="454"/>
      <c r="D526" s="454"/>
      <c r="E526" s="454"/>
      <c r="F526" s="454"/>
      <c r="H526" s="454"/>
      <c r="I526" s="454"/>
      <c r="J526" s="454"/>
      <c r="K526" s="454"/>
      <c r="L526" s="454"/>
      <c r="M526" s="454"/>
      <c r="N526" s="454"/>
      <c r="O526" s="454"/>
      <c r="P526" s="454"/>
      <c r="Q526" s="454"/>
      <c r="R526" s="454"/>
      <c r="S526" s="454"/>
      <c r="T526" s="454"/>
      <c r="U526" s="454"/>
      <c r="V526" s="454"/>
      <c r="W526" s="454"/>
      <c r="Y526" s="454"/>
      <c r="Z526" s="454"/>
      <c r="AB526" s="454"/>
      <c r="AC526" s="454"/>
      <c r="AD526" s="454"/>
      <c r="AE526" s="454"/>
    </row>
    <row r="527" spans="1:31" ht="15.75" customHeight="1">
      <c r="A527" s="454"/>
      <c r="B527" s="454"/>
      <c r="C527" s="454"/>
      <c r="D527" s="454"/>
      <c r="E527" s="454"/>
      <c r="F527" s="454"/>
      <c r="H527" s="454"/>
      <c r="I527" s="454"/>
      <c r="J527" s="454"/>
      <c r="K527" s="454"/>
      <c r="L527" s="454"/>
      <c r="M527" s="454"/>
      <c r="N527" s="454"/>
      <c r="O527" s="454"/>
      <c r="P527" s="454"/>
      <c r="Q527" s="454"/>
      <c r="R527" s="454"/>
      <c r="S527" s="454"/>
      <c r="T527" s="454"/>
      <c r="U527" s="454"/>
      <c r="V527" s="454"/>
      <c r="W527" s="454"/>
      <c r="Y527" s="454"/>
      <c r="Z527" s="454"/>
      <c r="AB527" s="454"/>
      <c r="AC527" s="454"/>
      <c r="AD527" s="454"/>
      <c r="AE527" s="454"/>
    </row>
    <row r="528" spans="1:31" ht="15.75" customHeight="1">
      <c r="A528" s="454"/>
      <c r="B528" s="454"/>
      <c r="C528" s="454"/>
      <c r="D528" s="454"/>
      <c r="E528" s="454"/>
      <c r="F528" s="454"/>
      <c r="H528" s="454"/>
      <c r="I528" s="454"/>
      <c r="J528" s="454"/>
      <c r="K528" s="454"/>
      <c r="L528" s="454"/>
      <c r="M528" s="454"/>
      <c r="N528" s="454"/>
      <c r="O528" s="454"/>
      <c r="P528" s="454"/>
      <c r="Q528" s="454"/>
      <c r="R528" s="454"/>
      <c r="S528" s="454"/>
      <c r="T528" s="454"/>
      <c r="U528" s="454"/>
      <c r="V528" s="454"/>
      <c r="W528" s="454"/>
      <c r="Y528" s="454"/>
      <c r="Z528" s="454"/>
      <c r="AB528" s="454"/>
      <c r="AC528" s="454"/>
      <c r="AD528" s="454"/>
      <c r="AE528" s="454"/>
    </row>
    <row r="529" spans="1:31" ht="15.75" customHeight="1">
      <c r="A529" s="454"/>
      <c r="B529" s="454"/>
      <c r="C529" s="454"/>
      <c r="D529" s="454"/>
      <c r="E529" s="454"/>
      <c r="F529" s="454"/>
      <c r="H529" s="454"/>
      <c r="I529" s="454"/>
      <c r="J529" s="454"/>
      <c r="K529" s="454"/>
      <c r="L529" s="454"/>
      <c r="M529" s="454"/>
      <c r="N529" s="454"/>
      <c r="O529" s="454"/>
      <c r="P529" s="454"/>
      <c r="Q529" s="454"/>
      <c r="R529" s="454"/>
      <c r="S529" s="454"/>
      <c r="T529" s="454"/>
      <c r="U529" s="454"/>
      <c r="V529" s="454"/>
      <c r="W529" s="454"/>
      <c r="Y529" s="454"/>
      <c r="Z529" s="454"/>
      <c r="AB529" s="454"/>
      <c r="AC529" s="454"/>
      <c r="AD529" s="454"/>
      <c r="AE529" s="454"/>
    </row>
    <row r="530" spans="1:31" ht="15.75" customHeight="1">
      <c r="A530" s="454"/>
      <c r="B530" s="454"/>
      <c r="C530" s="454"/>
      <c r="D530" s="454"/>
      <c r="E530" s="454"/>
      <c r="F530" s="454"/>
      <c r="H530" s="454"/>
      <c r="I530" s="454"/>
      <c r="J530" s="454"/>
      <c r="K530" s="454"/>
      <c r="L530" s="454"/>
      <c r="M530" s="454"/>
      <c r="N530" s="454"/>
      <c r="O530" s="454"/>
      <c r="P530" s="454"/>
      <c r="Q530" s="454"/>
      <c r="R530" s="454"/>
      <c r="S530" s="454"/>
      <c r="T530" s="454"/>
      <c r="U530" s="454"/>
      <c r="V530" s="454"/>
      <c r="W530" s="454"/>
      <c r="Y530" s="454"/>
      <c r="Z530" s="454"/>
      <c r="AB530" s="454"/>
      <c r="AC530" s="454"/>
      <c r="AD530" s="454"/>
      <c r="AE530" s="454"/>
    </row>
    <row r="531" spans="1:31" ht="15.75" customHeight="1">
      <c r="A531" s="454"/>
      <c r="B531" s="454"/>
      <c r="C531" s="454"/>
      <c r="D531" s="454"/>
      <c r="E531" s="454"/>
      <c r="F531" s="454"/>
      <c r="H531" s="454"/>
      <c r="I531" s="454"/>
      <c r="J531" s="454"/>
      <c r="K531" s="454"/>
      <c r="L531" s="454"/>
      <c r="M531" s="454"/>
      <c r="N531" s="454"/>
      <c r="O531" s="454"/>
      <c r="P531" s="454"/>
      <c r="Q531" s="454"/>
      <c r="R531" s="454"/>
      <c r="S531" s="454"/>
      <c r="T531" s="454"/>
      <c r="U531" s="454"/>
      <c r="V531" s="454"/>
      <c r="W531" s="454"/>
      <c r="Y531" s="454"/>
      <c r="Z531" s="454"/>
      <c r="AB531" s="454"/>
      <c r="AC531" s="454"/>
      <c r="AD531" s="454"/>
      <c r="AE531" s="454"/>
    </row>
    <row r="532" spans="1:31" ht="15.75" customHeight="1">
      <c r="A532" s="454"/>
      <c r="B532" s="454"/>
      <c r="C532" s="454"/>
      <c r="D532" s="454"/>
      <c r="E532" s="454"/>
      <c r="F532" s="454"/>
      <c r="H532" s="454"/>
      <c r="I532" s="454"/>
      <c r="J532" s="454"/>
      <c r="K532" s="454"/>
      <c r="L532" s="454"/>
      <c r="M532" s="454"/>
      <c r="N532" s="454"/>
      <c r="O532" s="454"/>
      <c r="P532" s="454"/>
      <c r="Q532" s="454"/>
      <c r="R532" s="454"/>
      <c r="S532" s="454"/>
      <c r="T532" s="454"/>
      <c r="U532" s="454"/>
      <c r="V532" s="454"/>
      <c r="W532" s="454"/>
      <c r="Y532" s="454"/>
      <c r="Z532" s="454"/>
      <c r="AB532" s="454"/>
      <c r="AC532" s="454"/>
      <c r="AD532" s="454"/>
      <c r="AE532" s="454"/>
    </row>
    <row r="533" spans="1:31" ht="15.75" customHeight="1">
      <c r="A533" s="454"/>
      <c r="B533" s="454"/>
      <c r="C533" s="454"/>
      <c r="D533" s="454"/>
      <c r="E533" s="454"/>
      <c r="F533" s="454"/>
      <c r="H533" s="454"/>
      <c r="I533" s="454"/>
      <c r="J533" s="454"/>
      <c r="K533" s="454"/>
      <c r="L533" s="454"/>
      <c r="M533" s="454"/>
      <c r="N533" s="454"/>
      <c r="O533" s="454"/>
      <c r="P533" s="454"/>
      <c r="Q533" s="454"/>
      <c r="R533" s="454"/>
      <c r="S533" s="454"/>
      <c r="T533" s="454"/>
      <c r="U533" s="454"/>
      <c r="V533" s="454"/>
      <c r="W533" s="454"/>
      <c r="Y533" s="454"/>
      <c r="Z533" s="454"/>
      <c r="AB533" s="454"/>
      <c r="AC533" s="454"/>
      <c r="AD533" s="454"/>
      <c r="AE533" s="454"/>
    </row>
    <row r="534" spans="1:31" ht="15.75" customHeight="1">
      <c r="A534" s="454"/>
      <c r="B534" s="454"/>
      <c r="C534" s="454"/>
      <c r="D534" s="454"/>
      <c r="E534" s="454"/>
      <c r="F534" s="454"/>
      <c r="H534" s="454"/>
      <c r="I534" s="454"/>
      <c r="J534" s="454"/>
      <c r="K534" s="454"/>
      <c r="L534" s="454"/>
      <c r="M534" s="454"/>
      <c r="N534" s="454"/>
      <c r="O534" s="454"/>
      <c r="P534" s="454"/>
      <c r="Q534" s="454"/>
      <c r="R534" s="454"/>
      <c r="S534" s="454"/>
      <c r="T534" s="454"/>
      <c r="U534" s="454"/>
      <c r="V534" s="454"/>
      <c r="W534" s="454"/>
      <c r="Y534" s="454"/>
      <c r="Z534" s="454"/>
      <c r="AB534" s="454"/>
      <c r="AC534" s="454"/>
      <c r="AD534" s="454"/>
      <c r="AE534" s="454"/>
    </row>
    <row r="535" spans="1:31" ht="15.75" customHeight="1">
      <c r="A535" s="454"/>
      <c r="B535" s="454"/>
      <c r="C535" s="454"/>
      <c r="D535" s="454"/>
      <c r="E535" s="454"/>
      <c r="F535" s="454"/>
      <c r="H535" s="454"/>
      <c r="I535" s="454"/>
      <c r="J535" s="454"/>
      <c r="K535" s="454"/>
      <c r="L535" s="454"/>
      <c r="M535" s="454"/>
      <c r="N535" s="454"/>
      <c r="O535" s="454"/>
      <c r="P535" s="454"/>
      <c r="Q535" s="454"/>
      <c r="R535" s="454"/>
      <c r="S535" s="454"/>
      <c r="T535" s="454"/>
      <c r="U535" s="454"/>
      <c r="V535" s="454"/>
      <c r="W535" s="454"/>
      <c r="Y535" s="454"/>
      <c r="Z535" s="454"/>
      <c r="AB535" s="454"/>
      <c r="AC535" s="454"/>
      <c r="AD535" s="454"/>
      <c r="AE535" s="454"/>
    </row>
    <row r="536" spans="1:31" ht="15.75" customHeight="1">
      <c r="A536" s="454"/>
      <c r="B536" s="454"/>
      <c r="C536" s="454"/>
      <c r="D536" s="454"/>
      <c r="E536" s="454"/>
      <c r="F536" s="454"/>
      <c r="H536" s="454"/>
      <c r="I536" s="454"/>
      <c r="J536" s="454"/>
      <c r="K536" s="454"/>
      <c r="L536" s="454"/>
      <c r="M536" s="454"/>
      <c r="N536" s="454"/>
      <c r="O536" s="454"/>
      <c r="P536" s="454"/>
      <c r="Q536" s="454"/>
      <c r="R536" s="454"/>
      <c r="S536" s="454"/>
      <c r="T536" s="454"/>
      <c r="U536" s="454"/>
      <c r="V536" s="454"/>
      <c r="W536" s="454"/>
      <c r="Y536" s="454"/>
      <c r="Z536" s="454"/>
      <c r="AB536" s="454"/>
      <c r="AC536" s="454"/>
      <c r="AD536" s="454"/>
      <c r="AE536" s="454"/>
    </row>
    <row r="537" spans="1:31" ht="15.75" customHeight="1">
      <c r="A537" s="454"/>
      <c r="B537" s="454"/>
      <c r="C537" s="454"/>
      <c r="D537" s="454"/>
      <c r="E537" s="454"/>
      <c r="F537" s="454"/>
      <c r="H537" s="454"/>
      <c r="I537" s="454"/>
      <c r="J537" s="454"/>
      <c r="K537" s="454"/>
      <c r="L537" s="454"/>
      <c r="M537" s="454"/>
      <c r="N537" s="454"/>
      <c r="O537" s="454"/>
      <c r="P537" s="454"/>
      <c r="Q537" s="454"/>
      <c r="R537" s="454"/>
      <c r="S537" s="454"/>
      <c r="T537" s="454"/>
      <c r="U537" s="454"/>
      <c r="V537" s="454"/>
      <c r="W537" s="454"/>
      <c r="Y537" s="454"/>
      <c r="Z537" s="454"/>
      <c r="AB537" s="454"/>
      <c r="AC537" s="454"/>
      <c r="AD537" s="454"/>
      <c r="AE537" s="454"/>
    </row>
    <row r="538" spans="1:31" ht="15.75" customHeight="1">
      <c r="A538" s="454"/>
      <c r="B538" s="454"/>
      <c r="C538" s="454"/>
      <c r="D538" s="454"/>
      <c r="E538" s="454"/>
      <c r="F538" s="454"/>
      <c r="H538" s="454"/>
      <c r="I538" s="454"/>
      <c r="J538" s="454"/>
      <c r="K538" s="454"/>
      <c r="L538" s="454"/>
      <c r="M538" s="454"/>
      <c r="N538" s="454"/>
      <c r="O538" s="454"/>
      <c r="P538" s="454"/>
      <c r="Q538" s="454"/>
      <c r="R538" s="454"/>
      <c r="S538" s="454"/>
      <c r="T538" s="454"/>
      <c r="U538" s="454"/>
      <c r="V538" s="454"/>
      <c r="W538" s="454"/>
      <c r="Y538" s="454"/>
      <c r="Z538" s="454"/>
      <c r="AB538" s="454"/>
      <c r="AC538" s="454"/>
      <c r="AD538" s="454"/>
      <c r="AE538" s="454"/>
    </row>
    <row r="539" spans="1:31" ht="15.75" customHeight="1">
      <c r="A539" s="454"/>
      <c r="B539" s="454"/>
      <c r="C539" s="454"/>
      <c r="D539" s="454"/>
      <c r="E539" s="454"/>
      <c r="F539" s="454"/>
      <c r="H539" s="454"/>
      <c r="I539" s="454"/>
      <c r="J539" s="454"/>
      <c r="K539" s="454"/>
      <c r="L539" s="454"/>
      <c r="M539" s="454"/>
      <c r="N539" s="454"/>
      <c r="O539" s="454"/>
      <c r="P539" s="454"/>
      <c r="Q539" s="454"/>
      <c r="R539" s="454"/>
      <c r="S539" s="454"/>
      <c r="T539" s="454"/>
      <c r="U539" s="454"/>
      <c r="V539" s="454"/>
      <c r="W539" s="454"/>
      <c r="Y539" s="454"/>
      <c r="Z539" s="454"/>
      <c r="AB539" s="454"/>
      <c r="AC539" s="454"/>
      <c r="AD539" s="454"/>
      <c r="AE539" s="454"/>
    </row>
    <row r="540" spans="1:31" ht="15.75" customHeight="1">
      <c r="A540" s="454"/>
      <c r="B540" s="454"/>
      <c r="C540" s="454"/>
      <c r="D540" s="454"/>
      <c r="E540" s="454"/>
      <c r="F540" s="454"/>
      <c r="H540" s="454"/>
      <c r="I540" s="454"/>
      <c r="J540" s="454"/>
      <c r="K540" s="454"/>
      <c r="L540" s="454"/>
      <c r="M540" s="454"/>
      <c r="N540" s="454"/>
      <c r="O540" s="454"/>
      <c r="P540" s="454"/>
      <c r="Q540" s="454"/>
      <c r="R540" s="454"/>
      <c r="S540" s="454"/>
      <c r="T540" s="454"/>
      <c r="U540" s="454"/>
      <c r="V540" s="454"/>
      <c r="W540" s="454"/>
      <c r="Y540" s="454"/>
      <c r="Z540" s="454"/>
      <c r="AB540" s="454"/>
      <c r="AC540" s="454"/>
      <c r="AD540" s="454"/>
      <c r="AE540" s="454"/>
    </row>
    <row r="541" spans="1:31" ht="15.75" customHeight="1">
      <c r="A541" s="454"/>
      <c r="B541" s="454"/>
      <c r="C541" s="454"/>
      <c r="D541" s="454"/>
      <c r="E541" s="454"/>
      <c r="F541" s="454"/>
      <c r="H541" s="454"/>
      <c r="I541" s="454"/>
      <c r="J541" s="454"/>
      <c r="K541" s="454"/>
      <c r="L541" s="454"/>
      <c r="M541" s="454"/>
      <c r="N541" s="454"/>
      <c r="O541" s="454"/>
      <c r="P541" s="454"/>
      <c r="Q541" s="454"/>
      <c r="R541" s="454"/>
      <c r="S541" s="454"/>
      <c r="T541" s="454"/>
      <c r="U541" s="454"/>
      <c r="V541" s="454"/>
      <c r="W541" s="454"/>
      <c r="Y541" s="454"/>
      <c r="Z541" s="454"/>
      <c r="AB541" s="454"/>
      <c r="AC541" s="454"/>
      <c r="AD541" s="454"/>
      <c r="AE541" s="454"/>
    </row>
    <row r="542" spans="1:31" ht="15.75" customHeight="1">
      <c r="A542" s="454"/>
      <c r="B542" s="454"/>
      <c r="C542" s="454"/>
      <c r="D542" s="454"/>
      <c r="E542" s="454"/>
      <c r="F542" s="454"/>
      <c r="H542" s="454"/>
      <c r="I542" s="454"/>
      <c r="J542" s="454"/>
      <c r="K542" s="454"/>
      <c r="L542" s="454"/>
      <c r="M542" s="454"/>
      <c r="N542" s="454"/>
      <c r="O542" s="454"/>
      <c r="P542" s="454"/>
      <c r="Q542" s="454"/>
      <c r="R542" s="454"/>
      <c r="S542" s="454"/>
      <c r="T542" s="454"/>
      <c r="U542" s="454"/>
      <c r="V542" s="454"/>
      <c r="W542" s="454"/>
      <c r="Y542" s="454"/>
      <c r="Z542" s="454"/>
      <c r="AB542" s="454"/>
      <c r="AC542" s="454"/>
      <c r="AD542" s="454"/>
      <c r="AE542" s="454"/>
    </row>
    <row r="543" spans="1:31" ht="15.75" customHeight="1">
      <c r="A543" s="454"/>
      <c r="B543" s="454"/>
      <c r="C543" s="454"/>
      <c r="D543" s="454"/>
      <c r="E543" s="454"/>
      <c r="F543" s="454"/>
      <c r="H543" s="454"/>
      <c r="I543" s="454"/>
      <c r="J543" s="454"/>
      <c r="K543" s="454"/>
      <c r="L543" s="454"/>
      <c r="M543" s="454"/>
      <c r="N543" s="454"/>
      <c r="O543" s="454"/>
      <c r="P543" s="454"/>
      <c r="Q543" s="454"/>
      <c r="R543" s="454"/>
      <c r="S543" s="454"/>
      <c r="T543" s="454"/>
      <c r="U543" s="454"/>
      <c r="V543" s="454"/>
      <c r="W543" s="454"/>
      <c r="Y543" s="454"/>
      <c r="Z543" s="454"/>
      <c r="AB543" s="454"/>
      <c r="AC543" s="454"/>
      <c r="AD543" s="454"/>
      <c r="AE543" s="454"/>
    </row>
    <row r="544" spans="1:31" ht="15.75" customHeight="1">
      <c r="A544" s="454"/>
      <c r="B544" s="454"/>
      <c r="C544" s="454"/>
      <c r="D544" s="454"/>
      <c r="E544" s="454"/>
      <c r="F544" s="454"/>
      <c r="H544" s="454"/>
      <c r="I544" s="454"/>
      <c r="J544" s="454"/>
      <c r="K544" s="454"/>
      <c r="L544" s="454"/>
      <c r="M544" s="454"/>
      <c r="N544" s="454"/>
      <c r="O544" s="454"/>
      <c r="P544" s="454"/>
      <c r="Q544" s="454"/>
      <c r="R544" s="454"/>
      <c r="S544" s="454"/>
      <c r="T544" s="454"/>
      <c r="U544" s="454"/>
      <c r="V544" s="454"/>
      <c r="W544" s="454"/>
      <c r="Y544" s="454"/>
      <c r="Z544" s="454"/>
      <c r="AB544" s="454"/>
      <c r="AC544" s="454"/>
      <c r="AD544" s="454"/>
      <c r="AE544" s="454"/>
    </row>
    <row r="545" spans="1:31" ht="15.75" customHeight="1">
      <c r="A545" s="454"/>
      <c r="B545" s="454"/>
      <c r="C545" s="454"/>
      <c r="D545" s="454"/>
      <c r="E545" s="454"/>
      <c r="F545" s="454"/>
      <c r="H545" s="454"/>
      <c r="I545" s="454"/>
      <c r="J545" s="454"/>
      <c r="K545" s="454"/>
      <c r="L545" s="454"/>
      <c r="M545" s="454"/>
      <c r="N545" s="454"/>
      <c r="O545" s="454"/>
      <c r="P545" s="454"/>
      <c r="Q545" s="454"/>
      <c r="R545" s="454"/>
      <c r="S545" s="454"/>
      <c r="T545" s="454"/>
      <c r="U545" s="454"/>
      <c r="V545" s="454"/>
      <c r="W545" s="454"/>
      <c r="Y545" s="454"/>
      <c r="Z545" s="454"/>
      <c r="AB545" s="454"/>
      <c r="AC545" s="454"/>
      <c r="AD545" s="454"/>
      <c r="AE545" s="454"/>
    </row>
    <row r="546" spans="1:31" ht="15.75" customHeight="1">
      <c r="A546" s="454"/>
      <c r="B546" s="454"/>
      <c r="C546" s="454"/>
      <c r="D546" s="454"/>
      <c r="E546" s="454"/>
      <c r="F546" s="454"/>
      <c r="H546" s="454"/>
      <c r="I546" s="454"/>
      <c r="J546" s="454"/>
      <c r="K546" s="454"/>
      <c r="L546" s="454"/>
      <c r="M546" s="454"/>
      <c r="N546" s="454"/>
      <c r="O546" s="454"/>
      <c r="P546" s="454"/>
      <c r="Q546" s="454"/>
      <c r="R546" s="454"/>
      <c r="S546" s="454"/>
      <c r="T546" s="454"/>
      <c r="U546" s="454"/>
      <c r="V546" s="454"/>
      <c r="W546" s="454"/>
      <c r="Y546" s="454"/>
      <c r="Z546" s="454"/>
      <c r="AB546" s="454"/>
      <c r="AC546" s="454"/>
      <c r="AD546" s="454"/>
      <c r="AE546" s="454"/>
    </row>
    <row r="547" spans="1:31" ht="15.75" customHeight="1">
      <c r="A547" s="454"/>
      <c r="B547" s="454"/>
      <c r="C547" s="454"/>
      <c r="D547" s="454"/>
      <c r="E547" s="454"/>
      <c r="F547" s="454"/>
      <c r="H547" s="454"/>
      <c r="I547" s="454"/>
      <c r="J547" s="454"/>
      <c r="K547" s="454"/>
      <c r="L547" s="454"/>
      <c r="M547" s="454"/>
      <c r="N547" s="454"/>
      <c r="O547" s="454"/>
      <c r="P547" s="454"/>
      <c r="Q547" s="454"/>
      <c r="R547" s="454"/>
      <c r="S547" s="454"/>
      <c r="T547" s="454"/>
      <c r="U547" s="454"/>
      <c r="V547" s="454"/>
      <c r="W547" s="454"/>
      <c r="Y547" s="454"/>
      <c r="Z547" s="454"/>
      <c r="AB547" s="454"/>
      <c r="AC547" s="454"/>
      <c r="AD547" s="454"/>
      <c r="AE547" s="454"/>
    </row>
    <row r="548" spans="1:31" ht="15.75" customHeight="1">
      <c r="A548" s="454"/>
      <c r="B548" s="454"/>
      <c r="C548" s="454"/>
      <c r="D548" s="454"/>
      <c r="E548" s="454"/>
      <c r="F548" s="454"/>
      <c r="H548" s="454"/>
      <c r="I548" s="454"/>
      <c r="J548" s="454"/>
      <c r="K548" s="454"/>
      <c r="L548" s="454"/>
      <c r="M548" s="454"/>
      <c r="N548" s="454"/>
      <c r="O548" s="454"/>
      <c r="P548" s="454"/>
      <c r="Q548" s="454"/>
      <c r="R548" s="454"/>
      <c r="S548" s="454"/>
      <c r="T548" s="454"/>
      <c r="U548" s="454"/>
      <c r="V548" s="454"/>
      <c r="W548" s="454"/>
      <c r="Y548" s="454"/>
      <c r="Z548" s="454"/>
      <c r="AB548" s="454"/>
      <c r="AC548" s="454"/>
      <c r="AD548" s="454"/>
      <c r="AE548" s="454"/>
    </row>
    <row r="549" spans="1:31" ht="15.75" customHeight="1">
      <c r="A549" s="454"/>
      <c r="B549" s="454"/>
      <c r="C549" s="454"/>
      <c r="D549" s="454"/>
      <c r="E549" s="454"/>
      <c r="F549" s="454"/>
      <c r="H549" s="454"/>
      <c r="I549" s="454"/>
      <c r="J549" s="454"/>
      <c r="K549" s="454"/>
      <c r="L549" s="454"/>
      <c r="M549" s="454"/>
      <c r="N549" s="454"/>
      <c r="O549" s="454"/>
      <c r="P549" s="454"/>
      <c r="Q549" s="454"/>
      <c r="R549" s="454"/>
      <c r="S549" s="454"/>
      <c r="T549" s="454"/>
      <c r="U549" s="454"/>
      <c r="V549" s="454"/>
      <c r="W549" s="454"/>
      <c r="Y549" s="454"/>
      <c r="Z549" s="454"/>
      <c r="AB549" s="454"/>
      <c r="AC549" s="454"/>
      <c r="AD549" s="454"/>
      <c r="AE549" s="454"/>
    </row>
    <row r="550" spans="1:31" ht="15.75" customHeight="1">
      <c r="A550" s="454"/>
      <c r="B550" s="454"/>
      <c r="C550" s="454"/>
      <c r="D550" s="454"/>
      <c r="E550" s="454"/>
      <c r="F550" s="454"/>
      <c r="H550" s="454"/>
      <c r="I550" s="454"/>
      <c r="J550" s="454"/>
      <c r="K550" s="454"/>
      <c r="L550" s="454"/>
      <c r="M550" s="454"/>
      <c r="N550" s="454"/>
      <c r="O550" s="454"/>
      <c r="P550" s="454"/>
      <c r="Q550" s="454"/>
      <c r="R550" s="454"/>
      <c r="S550" s="454"/>
      <c r="T550" s="454"/>
      <c r="U550" s="454"/>
      <c r="V550" s="454"/>
      <c r="W550" s="454"/>
      <c r="Y550" s="454"/>
      <c r="Z550" s="454"/>
      <c r="AB550" s="454"/>
      <c r="AC550" s="454"/>
      <c r="AD550" s="454"/>
      <c r="AE550" s="454"/>
    </row>
    <row r="551" spans="1:31" ht="15.75" customHeight="1">
      <c r="A551" s="454"/>
      <c r="B551" s="454"/>
      <c r="C551" s="454"/>
      <c r="D551" s="454"/>
      <c r="E551" s="454"/>
      <c r="F551" s="454"/>
      <c r="H551" s="454"/>
      <c r="I551" s="454"/>
      <c r="J551" s="454"/>
      <c r="K551" s="454"/>
      <c r="L551" s="454"/>
      <c r="M551" s="454"/>
      <c r="N551" s="454"/>
      <c r="O551" s="454"/>
      <c r="P551" s="454"/>
      <c r="Q551" s="454"/>
      <c r="R551" s="454"/>
      <c r="S551" s="454"/>
      <c r="T551" s="454"/>
      <c r="U551" s="454"/>
      <c r="V551" s="454"/>
      <c r="W551" s="454"/>
      <c r="Y551" s="454"/>
      <c r="Z551" s="454"/>
      <c r="AB551" s="454"/>
      <c r="AC551" s="454"/>
      <c r="AD551" s="454"/>
      <c r="AE551" s="454"/>
    </row>
    <row r="552" spans="1:31" ht="15.75" customHeight="1">
      <c r="A552" s="454"/>
      <c r="B552" s="454"/>
      <c r="C552" s="454"/>
      <c r="D552" s="454"/>
      <c r="E552" s="454"/>
      <c r="F552" s="454"/>
      <c r="H552" s="454"/>
      <c r="I552" s="454"/>
      <c r="J552" s="454"/>
      <c r="K552" s="454"/>
      <c r="L552" s="454"/>
      <c r="M552" s="454"/>
      <c r="N552" s="454"/>
      <c r="O552" s="454"/>
      <c r="P552" s="454"/>
      <c r="Q552" s="454"/>
      <c r="R552" s="454"/>
      <c r="S552" s="454"/>
      <c r="T552" s="454"/>
      <c r="U552" s="454"/>
      <c r="V552" s="454"/>
      <c r="W552" s="454"/>
      <c r="Y552" s="454"/>
      <c r="Z552" s="454"/>
      <c r="AB552" s="454"/>
      <c r="AC552" s="454"/>
      <c r="AD552" s="454"/>
      <c r="AE552" s="454"/>
    </row>
    <row r="553" spans="1:31" ht="15.75" customHeight="1">
      <c r="A553" s="454"/>
      <c r="B553" s="454"/>
      <c r="C553" s="454"/>
      <c r="D553" s="454"/>
      <c r="E553" s="454"/>
      <c r="F553" s="454"/>
      <c r="H553" s="454"/>
      <c r="I553" s="454"/>
      <c r="J553" s="454"/>
      <c r="K553" s="454"/>
      <c r="L553" s="454"/>
      <c r="M553" s="454"/>
      <c r="N553" s="454"/>
      <c r="O553" s="454"/>
      <c r="P553" s="454"/>
      <c r="Q553" s="454"/>
      <c r="R553" s="454"/>
      <c r="S553" s="454"/>
      <c r="T553" s="454"/>
      <c r="U553" s="454"/>
      <c r="V553" s="454"/>
      <c r="W553" s="454"/>
      <c r="Y553" s="454"/>
      <c r="Z553" s="454"/>
      <c r="AB553" s="454"/>
      <c r="AC553" s="454"/>
      <c r="AD553" s="454"/>
      <c r="AE553" s="454"/>
    </row>
    <row r="554" spans="1:31" ht="15.75" customHeight="1">
      <c r="A554" s="454"/>
      <c r="B554" s="454"/>
      <c r="C554" s="454"/>
      <c r="D554" s="454"/>
      <c r="E554" s="454"/>
      <c r="F554" s="454"/>
      <c r="H554" s="454"/>
      <c r="I554" s="454"/>
      <c r="J554" s="454"/>
      <c r="K554" s="454"/>
      <c r="L554" s="454"/>
      <c r="M554" s="454"/>
      <c r="N554" s="454"/>
      <c r="O554" s="454"/>
      <c r="P554" s="454"/>
      <c r="Q554" s="454"/>
      <c r="R554" s="454"/>
      <c r="S554" s="454"/>
      <c r="T554" s="454"/>
      <c r="U554" s="454"/>
      <c r="V554" s="454"/>
      <c r="W554" s="454"/>
      <c r="Y554" s="454"/>
      <c r="Z554" s="454"/>
      <c r="AB554" s="454"/>
      <c r="AC554" s="454"/>
      <c r="AD554" s="454"/>
      <c r="AE554" s="454"/>
    </row>
    <row r="555" spans="1:31" ht="15.75" customHeight="1">
      <c r="A555" s="454"/>
      <c r="B555" s="454"/>
      <c r="C555" s="454"/>
      <c r="D555" s="454"/>
      <c r="E555" s="454"/>
      <c r="F555" s="454"/>
      <c r="H555" s="454"/>
      <c r="I555" s="454"/>
      <c r="J555" s="454"/>
      <c r="K555" s="454"/>
      <c r="L555" s="454"/>
      <c r="M555" s="454"/>
      <c r="N555" s="454"/>
      <c r="O555" s="454"/>
      <c r="P555" s="454"/>
      <c r="Q555" s="454"/>
      <c r="R555" s="454"/>
      <c r="S555" s="454"/>
      <c r="T555" s="454"/>
      <c r="U555" s="454"/>
      <c r="V555" s="454"/>
      <c r="W555" s="454"/>
      <c r="Y555" s="454"/>
      <c r="Z555" s="454"/>
      <c r="AB555" s="454"/>
      <c r="AC555" s="454"/>
      <c r="AD555" s="454"/>
      <c r="AE555" s="454"/>
    </row>
    <row r="556" spans="1:31" ht="15.75" customHeight="1">
      <c r="A556" s="454"/>
      <c r="B556" s="454"/>
      <c r="C556" s="454"/>
      <c r="D556" s="454"/>
      <c r="E556" s="454"/>
      <c r="F556" s="454"/>
      <c r="H556" s="454"/>
      <c r="I556" s="454"/>
      <c r="J556" s="454"/>
      <c r="K556" s="454"/>
      <c r="L556" s="454"/>
      <c r="M556" s="454"/>
      <c r="N556" s="454"/>
      <c r="O556" s="454"/>
      <c r="P556" s="454"/>
      <c r="Q556" s="454"/>
      <c r="R556" s="454"/>
      <c r="S556" s="454"/>
      <c r="T556" s="454"/>
      <c r="U556" s="454"/>
      <c r="V556" s="454"/>
      <c r="W556" s="454"/>
      <c r="Y556" s="454"/>
      <c r="Z556" s="454"/>
      <c r="AB556" s="454"/>
      <c r="AC556" s="454"/>
      <c r="AD556" s="454"/>
      <c r="AE556" s="454"/>
    </row>
    <row r="557" spans="1:31" ht="15.75" customHeight="1">
      <c r="A557" s="454"/>
      <c r="B557" s="454"/>
      <c r="C557" s="454"/>
      <c r="D557" s="454"/>
      <c r="E557" s="454"/>
      <c r="F557" s="454"/>
      <c r="H557" s="454"/>
      <c r="I557" s="454"/>
      <c r="J557" s="454"/>
      <c r="K557" s="454"/>
      <c r="L557" s="454"/>
      <c r="M557" s="454"/>
      <c r="N557" s="454"/>
      <c r="O557" s="454"/>
      <c r="P557" s="454"/>
      <c r="Q557" s="454"/>
      <c r="R557" s="454"/>
      <c r="S557" s="454"/>
      <c r="T557" s="454"/>
      <c r="U557" s="454"/>
      <c r="V557" s="454"/>
      <c r="W557" s="454"/>
      <c r="Y557" s="454"/>
      <c r="Z557" s="454"/>
      <c r="AB557" s="454"/>
      <c r="AC557" s="454"/>
      <c r="AD557" s="454"/>
      <c r="AE557" s="454"/>
    </row>
    <row r="558" spans="1:31" ht="15.75" customHeight="1">
      <c r="A558" s="454"/>
      <c r="B558" s="454"/>
      <c r="C558" s="454"/>
      <c r="D558" s="454"/>
      <c r="E558" s="454"/>
      <c r="F558" s="454"/>
      <c r="H558" s="454"/>
      <c r="I558" s="454"/>
      <c r="J558" s="454"/>
      <c r="K558" s="454"/>
      <c r="L558" s="454"/>
      <c r="M558" s="454"/>
      <c r="N558" s="454"/>
      <c r="O558" s="454"/>
      <c r="P558" s="454"/>
      <c r="Q558" s="454"/>
      <c r="R558" s="454"/>
      <c r="S558" s="454"/>
      <c r="T558" s="454"/>
      <c r="U558" s="454"/>
      <c r="V558" s="454"/>
      <c r="W558" s="454"/>
      <c r="Y558" s="454"/>
      <c r="Z558" s="454"/>
      <c r="AB558" s="454"/>
      <c r="AC558" s="454"/>
      <c r="AD558" s="454"/>
      <c r="AE558" s="454"/>
    </row>
    <row r="559" spans="1:31" ht="15.75" customHeight="1">
      <c r="A559" s="454"/>
      <c r="B559" s="454"/>
      <c r="C559" s="454"/>
      <c r="D559" s="454"/>
      <c r="E559" s="454"/>
      <c r="F559" s="454"/>
      <c r="H559" s="454"/>
      <c r="I559" s="454"/>
      <c r="J559" s="454"/>
      <c r="K559" s="454"/>
      <c r="L559" s="454"/>
      <c r="M559" s="454"/>
      <c r="N559" s="454"/>
      <c r="O559" s="454"/>
      <c r="P559" s="454"/>
      <c r="Q559" s="454"/>
      <c r="R559" s="454"/>
      <c r="S559" s="454"/>
      <c r="T559" s="454"/>
      <c r="U559" s="454"/>
      <c r="V559" s="454"/>
      <c r="W559" s="454"/>
      <c r="Y559" s="454"/>
      <c r="Z559" s="454"/>
      <c r="AB559" s="454"/>
      <c r="AC559" s="454"/>
      <c r="AD559" s="454"/>
      <c r="AE559" s="454"/>
    </row>
    <row r="560" spans="1:31" ht="15.75" customHeight="1">
      <c r="A560" s="454"/>
      <c r="B560" s="454"/>
      <c r="C560" s="454"/>
      <c r="D560" s="454"/>
      <c r="E560" s="454"/>
      <c r="F560" s="454"/>
      <c r="H560" s="454"/>
      <c r="I560" s="454"/>
      <c r="J560" s="454"/>
      <c r="K560" s="454"/>
      <c r="L560" s="454"/>
      <c r="M560" s="454"/>
      <c r="N560" s="454"/>
      <c r="O560" s="454"/>
      <c r="P560" s="454"/>
      <c r="Q560" s="454"/>
      <c r="R560" s="454"/>
      <c r="S560" s="454"/>
      <c r="T560" s="454"/>
      <c r="U560" s="454"/>
      <c r="V560" s="454"/>
      <c r="W560" s="454"/>
      <c r="Y560" s="454"/>
      <c r="Z560" s="454"/>
      <c r="AB560" s="454"/>
      <c r="AC560" s="454"/>
      <c r="AD560" s="454"/>
      <c r="AE560" s="454"/>
    </row>
    <row r="561" spans="1:31" ht="15.75" customHeight="1">
      <c r="A561" s="454"/>
      <c r="B561" s="454"/>
      <c r="C561" s="454"/>
      <c r="D561" s="454"/>
      <c r="E561" s="454"/>
      <c r="F561" s="454"/>
      <c r="H561" s="454"/>
      <c r="I561" s="454"/>
      <c r="J561" s="454"/>
      <c r="K561" s="454"/>
      <c r="L561" s="454"/>
      <c r="M561" s="454"/>
      <c r="N561" s="454"/>
      <c r="O561" s="454"/>
      <c r="P561" s="454"/>
      <c r="Q561" s="454"/>
      <c r="R561" s="454"/>
      <c r="S561" s="454"/>
      <c r="T561" s="454"/>
      <c r="U561" s="454"/>
      <c r="V561" s="454"/>
      <c r="W561" s="454"/>
      <c r="Y561" s="454"/>
      <c r="Z561" s="454"/>
      <c r="AB561" s="454"/>
      <c r="AC561" s="454"/>
      <c r="AD561" s="454"/>
      <c r="AE561" s="454"/>
    </row>
    <row r="562" spans="1:31" ht="15.75" customHeight="1">
      <c r="A562" s="454"/>
      <c r="B562" s="454"/>
      <c r="C562" s="454"/>
      <c r="D562" s="454"/>
      <c r="E562" s="454"/>
      <c r="F562" s="454"/>
      <c r="H562" s="454"/>
      <c r="I562" s="454"/>
      <c r="J562" s="454"/>
      <c r="K562" s="454"/>
      <c r="L562" s="454"/>
      <c r="M562" s="454"/>
      <c r="N562" s="454"/>
      <c r="O562" s="454"/>
      <c r="P562" s="454"/>
      <c r="Q562" s="454"/>
      <c r="R562" s="454"/>
      <c r="S562" s="454"/>
      <c r="T562" s="454"/>
      <c r="U562" s="454"/>
      <c r="V562" s="454"/>
      <c r="W562" s="454"/>
      <c r="Y562" s="454"/>
      <c r="Z562" s="454"/>
      <c r="AB562" s="454"/>
      <c r="AC562" s="454"/>
      <c r="AD562" s="454"/>
      <c r="AE562" s="454"/>
    </row>
    <row r="563" spans="1:31" ht="15.75" customHeight="1">
      <c r="A563" s="454"/>
      <c r="B563" s="454"/>
      <c r="C563" s="454"/>
      <c r="D563" s="454"/>
      <c r="E563" s="454"/>
      <c r="F563" s="454"/>
      <c r="H563" s="454"/>
      <c r="I563" s="454"/>
      <c r="J563" s="454"/>
      <c r="K563" s="454"/>
      <c r="L563" s="454"/>
      <c r="M563" s="454"/>
      <c r="N563" s="454"/>
      <c r="O563" s="454"/>
      <c r="P563" s="454"/>
      <c r="Q563" s="454"/>
      <c r="R563" s="454"/>
      <c r="S563" s="454"/>
      <c r="T563" s="454"/>
      <c r="U563" s="454"/>
      <c r="V563" s="454"/>
      <c r="W563" s="454"/>
      <c r="Y563" s="454"/>
      <c r="Z563" s="454"/>
      <c r="AB563" s="454"/>
      <c r="AC563" s="454"/>
      <c r="AD563" s="454"/>
      <c r="AE563" s="454"/>
    </row>
    <row r="564" spans="1:31" ht="15.75" customHeight="1">
      <c r="A564" s="454"/>
      <c r="B564" s="454"/>
      <c r="C564" s="454"/>
      <c r="D564" s="454"/>
      <c r="E564" s="454"/>
      <c r="F564" s="454"/>
      <c r="H564" s="454"/>
      <c r="I564" s="454"/>
      <c r="J564" s="454"/>
      <c r="K564" s="454"/>
      <c r="L564" s="454"/>
      <c r="M564" s="454"/>
      <c r="N564" s="454"/>
      <c r="O564" s="454"/>
      <c r="P564" s="454"/>
      <c r="Q564" s="454"/>
      <c r="R564" s="454"/>
      <c r="S564" s="454"/>
      <c r="T564" s="454"/>
      <c r="U564" s="454"/>
      <c r="V564" s="454"/>
      <c r="W564" s="454"/>
      <c r="Y564" s="454"/>
      <c r="Z564" s="454"/>
      <c r="AB564" s="454"/>
      <c r="AC564" s="454"/>
      <c r="AD564" s="454"/>
      <c r="AE564" s="454"/>
    </row>
    <row r="565" spans="1:31" ht="15.75" customHeight="1">
      <c r="A565" s="454"/>
      <c r="B565" s="454"/>
      <c r="C565" s="454"/>
      <c r="D565" s="454"/>
      <c r="E565" s="454"/>
      <c r="F565" s="454"/>
      <c r="H565" s="454"/>
      <c r="I565" s="454"/>
      <c r="J565" s="454"/>
      <c r="K565" s="454"/>
      <c r="L565" s="454"/>
      <c r="M565" s="454"/>
      <c r="N565" s="454"/>
      <c r="O565" s="454"/>
      <c r="P565" s="454"/>
      <c r="Q565" s="454"/>
      <c r="R565" s="454"/>
      <c r="S565" s="454"/>
      <c r="T565" s="454"/>
      <c r="U565" s="454"/>
      <c r="V565" s="454"/>
      <c r="W565" s="454"/>
      <c r="Y565" s="454"/>
      <c r="Z565" s="454"/>
      <c r="AB565" s="454"/>
      <c r="AC565" s="454"/>
      <c r="AD565" s="454"/>
      <c r="AE565" s="454"/>
    </row>
    <row r="566" spans="1:31" ht="15.75" customHeight="1">
      <c r="A566" s="454"/>
      <c r="B566" s="454"/>
      <c r="C566" s="454"/>
      <c r="D566" s="454"/>
      <c r="E566" s="454"/>
      <c r="F566" s="454"/>
      <c r="H566" s="454"/>
      <c r="I566" s="454"/>
      <c r="J566" s="454"/>
      <c r="K566" s="454"/>
      <c r="L566" s="454"/>
      <c r="M566" s="454"/>
      <c r="N566" s="454"/>
      <c r="O566" s="454"/>
      <c r="P566" s="454"/>
      <c r="Q566" s="454"/>
      <c r="R566" s="454"/>
      <c r="S566" s="454"/>
      <c r="T566" s="454"/>
      <c r="U566" s="454"/>
      <c r="V566" s="454"/>
      <c r="W566" s="454"/>
      <c r="Y566" s="454"/>
      <c r="Z566" s="454"/>
      <c r="AB566" s="454"/>
      <c r="AC566" s="454"/>
      <c r="AD566" s="454"/>
      <c r="AE566" s="454"/>
    </row>
    <row r="567" spans="1:31" ht="15.75" customHeight="1">
      <c r="A567" s="454"/>
      <c r="B567" s="454"/>
      <c r="C567" s="454"/>
      <c r="D567" s="454"/>
      <c r="E567" s="454"/>
      <c r="F567" s="454"/>
      <c r="H567" s="454"/>
      <c r="I567" s="454"/>
      <c r="J567" s="454"/>
      <c r="K567" s="454"/>
      <c r="L567" s="454"/>
      <c r="M567" s="454"/>
      <c r="N567" s="454"/>
      <c r="O567" s="454"/>
      <c r="P567" s="454"/>
      <c r="Q567" s="454"/>
      <c r="R567" s="454"/>
      <c r="S567" s="454"/>
      <c r="T567" s="454"/>
      <c r="U567" s="454"/>
      <c r="V567" s="454"/>
      <c r="W567" s="454"/>
      <c r="Y567" s="454"/>
      <c r="Z567" s="454"/>
      <c r="AB567" s="454"/>
      <c r="AC567" s="454"/>
      <c r="AD567" s="454"/>
      <c r="AE567" s="454"/>
    </row>
    <row r="568" spans="1:31" ht="15.75" customHeight="1">
      <c r="A568" s="454"/>
      <c r="B568" s="454"/>
      <c r="C568" s="454"/>
      <c r="D568" s="454"/>
      <c r="E568" s="454"/>
      <c r="F568" s="454"/>
      <c r="H568" s="454"/>
      <c r="I568" s="454"/>
      <c r="J568" s="454"/>
      <c r="K568" s="454"/>
      <c r="L568" s="454"/>
      <c r="M568" s="454"/>
      <c r="N568" s="454"/>
      <c r="O568" s="454"/>
      <c r="P568" s="454"/>
      <c r="Q568" s="454"/>
      <c r="R568" s="454"/>
      <c r="S568" s="454"/>
      <c r="T568" s="454"/>
      <c r="U568" s="454"/>
      <c r="V568" s="454"/>
      <c r="W568" s="454"/>
      <c r="Y568" s="454"/>
      <c r="Z568" s="454"/>
      <c r="AB568" s="454"/>
      <c r="AC568" s="454"/>
      <c r="AD568" s="454"/>
      <c r="AE568" s="454"/>
    </row>
    <row r="569" spans="1:31" ht="15.75" customHeight="1">
      <c r="A569" s="454"/>
      <c r="B569" s="454"/>
      <c r="C569" s="454"/>
      <c r="D569" s="454"/>
      <c r="E569" s="454"/>
      <c r="F569" s="454"/>
      <c r="H569" s="454"/>
      <c r="I569" s="454"/>
      <c r="J569" s="454"/>
      <c r="K569" s="454"/>
      <c r="L569" s="454"/>
      <c r="M569" s="454"/>
      <c r="N569" s="454"/>
      <c r="O569" s="454"/>
      <c r="P569" s="454"/>
      <c r="Q569" s="454"/>
      <c r="R569" s="454"/>
      <c r="S569" s="454"/>
      <c r="T569" s="454"/>
      <c r="U569" s="454"/>
      <c r="V569" s="454"/>
      <c r="W569" s="454"/>
      <c r="Y569" s="454"/>
      <c r="Z569" s="454"/>
      <c r="AB569" s="454"/>
      <c r="AC569" s="454"/>
      <c r="AD569" s="454"/>
      <c r="AE569" s="454"/>
    </row>
    <row r="570" spans="1:31" ht="15.75" customHeight="1">
      <c r="A570" s="454"/>
      <c r="B570" s="454"/>
      <c r="C570" s="454"/>
      <c r="D570" s="454"/>
      <c r="E570" s="454"/>
      <c r="F570" s="454"/>
      <c r="H570" s="454"/>
      <c r="I570" s="454"/>
      <c r="J570" s="454"/>
      <c r="K570" s="454"/>
      <c r="L570" s="454"/>
      <c r="M570" s="454"/>
      <c r="N570" s="454"/>
      <c r="O570" s="454"/>
      <c r="P570" s="454"/>
      <c r="Q570" s="454"/>
      <c r="R570" s="454"/>
      <c r="S570" s="454"/>
      <c r="T570" s="454"/>
      <c r="U570" s="454"/>
      <c r="V570" s="454"/>
      <c r="W570" s="454"/>
      <c r="Y570" s="454"/>
      <c r="Z570" s="454"/>
      <c r="AB570" s="454"/>
      <c r="AC570" s="454"/>
      <c r="AD570" s="454"/>
      <c r="AE570" s="454"/>
    </row>
    <row r="571" spans="1:31" ht="15.75" customHeight="1">
      <c r="A571" s="454"/>
      <c r="B571" s="454"/>
      <c r="C571" s="454"/>
      <c r="D571" s="454"/>
      <c r="E571" s="454"/>
      <c r="F571" s="454"/>
      <c r="H571" s="454"/>
      <c r="I571" s="454"/>
      <c r="J571" s="454"/>
      <c r="K571" s="454"/>
      <c r="L571" s="454"/>
      <c r="M571" s="454"/>
      <c r="N571" s="454"/>
      <c r="O571" s="454"/>
      <c r="P571" s="454"/>
      <c r="Q571" s="454"/>
      <c r="R571" s="454"/>
      <c r="S571" s="454"/>
      <c r="T571" s="454"/>
      <c r="U571" s="454"/>
      <c r="V571" s="454"/>
      <c r="W571" s="454"/>
      <c r="Y571" s="454"/>
      <c r="Z571" s="454"/>
      <c r="AB571" s="454"/>
      <c r="AC571" s="454"/>
      <c r="AD571" s="454"/>
      <c r="AE571" s="454"/>
    </row>
    <row r="572" spans="1:31" ht="15.75" customHeight="1">
      <c r="A572" s="454"/>
      <c r="B572" s="454"/>
      <c r="C572" s="454"/>
      <c r="D572" s="454"/>
      <c r="E572" s="454"/>
      <c r="F572" s="454"/>
      <c r="H572" s="454"/>
      <c r="I572" s="454"/>
      <c r="J572" s="454"/>
      <c r="K572" s="454"/>
      <c r="L572" s="454"/>
      <c r="M572" s="454"/>
      <c r="N572" s="454"/>
      <c r="O572" s="454"/>
      <c r="P572" s="454"/>
      <c r="Q572" s="454"/>
      <c r="R572" s="454"/>
      <c r="S572" s="454"/>
      <c r="T572" s="454"/>
      <c r="U572" s="454"/>
      <c r="V572" s="454"/>
      <c r="W572" s="454"/>
      <c r="Y572" s="454"/>
      <c r="Z572" s="454"/>
      <c r="AB572" s="454"/>
      <c r="AC572" s="454"/>
      <c r="AD572" s="454"/>
      <c r="AE572" s="454"/>
    </row>
    <row r="573" spans="1:31" ht="15.75" customHeight="1">
      <c r="A573" s="454"/>
      <c r="B573" s="454"/>
      <c r="C573" s="454"/>
      <c r="D573" s="454"/>
      <c r="E573" s="454"/>
      <c r="F573" s="454"/>
      <c r="H573" s="454"/>
      <c r="I573" s="454"/>
      <c r="J573" s="454"/>
      <c r="K573" s="454"/>
      <c r="L573" s="454"/>
      <c r="M573" s="454"/>
      <c r="N573" s="454"/>
      <c r="O573" s="454"/>
      <c r="P573" s="454"/>
      <c r="Q573" s="454"/>
      <c r="R573" s="454"/>
      <c r="S573" s="454"/>
      <c r="T573" s="454"/>
      <c r="U573" s="454"/>
      <c r="V573" s="454"/>
      <c r="W573" s="454"/>
      <c r="Y573" s="454"/>
      <c r="Z573" s="454"/>
      <c r="AB573" s="454"/>
      <c r="AC573" s="454"/>
      <c r="AD573" s="454"/>
      <c r="AE573" s="454"/>
    </row>
    <row r="574" spans="1:31" ht="15.75" customHeight="1">
      <c r="A574" s="454"/>
      <c r="B574" s="454"/>
      <c r="C574" s="454"/>
      <c r="D574" s="454"/>
      <c r="E574" s="454"/>
      <c r="F574" s="454"/>
      <c r="H574" s="454"/>
      <c r="I574" s="454"/>
      <c r="J574" s="454"/>
      <c r="K574" s="454"/>
      <c r="L574" s="454"/>
      <c r="M574" s="454"/>
      <c r="N574" s="454"/>
      <c r="O574" s="454"/>
      <c r="P574" s="454"/>
      <c r="Q574" s="454"/>
      <c r="R574" s="454"/>
      <c r="S574" s="454"/>
      <c r="T574" s="454"/>
      <c r="U574" s="454"/>
      <c r="V574" s="454"/>
      <c r="W574" s="454"/>
      <c r="Y574" s="454"/>
      <c r="Z574" s="454"/>
      <c r="AB574" s="454"/>
      <c r="AC574" s="454"/>
      <c r="AD574" s="454"/>
      <c r="AE574" s="454"/>
    </row>
    <row r="575" spans="1:31" ht="15.75" customHeight="1">
      <c r="A575" s="454"/>
      <c r="B575" s="454"/>
      <c r="C575" s="454"/>
      <c r="D575" s="454"/>
      <c r="E575" s="454"/>
      <c r="F575" s="454"/>
      <c r="H575" s="454"/>
      <c r="I575" s="454"/>
      <c r="J575" s="454"/>
      <c r="K575" s="454"/>
      <c r="L575" s="454"/>
      <c r="M575" s="454"/>
      <c r="N575" s="454"/>
      <c r="O575" s="454"/>
      <c r="P575" s="454"/>
      <c r="Q575" s="454"/>
      <c r="R575" s="454"/>
      <c r="S575" s="454"/>
      <c r="T575" s="454"/>
      <c r="U575" s="454"/>
      <c r="V575" s="454"/>
      <c r="W575" s="454"/>
      <c r="Y575" s="454"/>
      <c r="Z575" s="454"/>
      <c r="AB575" s="454"/>
      <c r="AC575" s="454"/>
      <c r="AD575" s="454"/>
      <c r="AE575" s="454"/>
    </row>
    <row r="576" spans="1:31" ht="15.75" customHeight="1">
      <c r="A576" s="454"/>
      <c r="B576" s="454"/>
      <c r="C576" s="454"/>
      <c r="D576" s="454"/>
      <c r="E576" s="454"/>
      <c r="F576" s="454"/>
      <c r="H576" s="454"/>
      <c r="I576" s="454"/>
      <c r="J576" s="454"/>
      <c r="K576" s="454"/>
      <c r="L576" s="454"/>
      <c r="M576" s="454"/>
      <c r="N576" s="454"/>
      <c r="O576" s="454"/>
      <c r="P576" s="454"/>
      <c r="Q576" s="454"/>
      <c r="R576" s="454"/>
      <c r="S576" s="454"/>
      <c r="T576" s="454"/>
      <c r="U576" s="454"/>
      <c r="V576" s="454"/>
      <c r="W576" s="454"/>
      <c r="Y576" s="454"/>
      <c r="Z576" s="454"/>
      <c r="AB576" s="454"/>
      <c r="AC576" s="454"/>
      <c r="AD576" s="454"/>
      <c r="AE576" s="454"/>
    </row>
    <row r="577" spans="1:31" ht="15.75" customHeight="1">
      <c r="A577" s="454"/>
      <c r="B577" s="454"/>
      <c r="C577" s="454"/>
      <c r="D577" s="454"/>
      <c r="E577" s="454"/>
      <c r="F577" s="454"/>
      <c r="H577" s="454"/>
      <c r="I577" s="454"/>
      <c r="J577" s="454"/>
      <c r="K577" s="454"/>
      <c r="L577" s="454"/>
      <c r="M577" s="454"/>
      <c r="N577" s="454"/>
      <c r="O577" s="454"/>
      <c r="P577" s="454"/>
      <c r="Q577" s="454"/>
      <c r="R577" s="454"/>
      <c r="S577" s="454"/>
      <c r="T577" s="454"/>
      <c r="U577" s="454"/>
      <c r="V577" s="454"/>
      <c r="W577" s="454"/>
      <c r="Y577" s="454"/>
      <c r="Z577" s="454"/>
      <c r="AB577" s="454"/>
      <c r="AC577" s="454"/>
      <c r="AD577" s="454"/>
      <c r="AE577" s="454"/>
    </row>
    <row r="578" spans="1:31" ht="15.75" customHeight="1">
      <c r="A578" s="454"/>
      <c r="B578" s="454"/>
      <c r="C578" s="454"/>
      <c r="D578" s="454"/>
      <c r="E578" s="454"/>
      <c r="F578" s="454"/>
      <c r="H578" s="454"/>
      <c r="I578" s="454"/>
      <c r="J578" s="454"/>
      <c r="K578" s="454"/>
      <c r="L578" s="454"/>
      <c r="M578" s="454"/>
      <c r="N578" s="454"/>
      <c r="O578" s="454"/>
      <c r="P578" s="454"/>
      <c r="Q578" s="454"/>
      <c r="R578" s="454"/>
      <c r="S578" s="454"/>
      <c r="T578" s="454"/>
      <c r="U578" s="454"/>
      <c r="V578" s="454"/>
      <c r="W578" s="454"/>
      <c r="Y578" s="454"/>
      <c r="Z578" s="454"/>
      <c r="AB578" s="454"/>
      <c r="AC578" s="454"/>
      <c r="AD578" s="454"/>
      <c r="AE578" s="454"/>
    </row>
    <row r="579" spans="1:31" ht="15.75" customHeight="1">
      <c r="A579" s="454"/>
      <c r="B579" s="454"/>
      <c r="C579" s="454"/>
      <c r="D579" s="454"/>
      <c r="E579" s="454"/>
      <c r="F579" s="454"/>
      <c r="H579" s="454"/>
      <c r="I579" s="454"/>
      <c r="J579" s="454"/>
      <c r="K579" s="454"/>
      <c r="L579" s="454"/>
      <c r="M579" s="454"/>
      <c r="N579" s="454"/>
      <c r="O579" s="454"/>
      <c r="P579" s="454"/>
      <c r="Q579" s="454"/>
      <c r="R579" s="454"/>
      <c r="S579" s="454"/>
      <c r="T579" s="454"/>
      <c r="U579" s="454"/>
      <c r="V579" s="454"/>
      <c r="W579" s="454"/>
      <c r="Y579" s="454"/>
      <c r="Z579" s="454"/>
      <c r="AB579" s="454"/>
      <c r="AC579" s="454"/>
      <c r="AD579" s="454"/>
      <c r="AE579" s="454"/>
    </row>
    <row r="580" spans="1:31" ht="15.75" customHeight="1">
      <c r="A580" s="454"/>
      <c r="B580" s="454"/>
      <c r="C580" s="454"/>
      <c r="D580" s="454"/>
      <c r="E580" s="454"/>
      <c r="F580" s="454"/>
      <c r="H580" s="454"/>
      <c r="I580" s="454"/>
      <c r="J580" s="454"/>
      <c r="K580" s="454"/>
      <c r="L580" s="454"/>
      <c r="M580" s="454"/>
      <c r="N580" s="454"/>
      <c r="O580" s="454"/>
      <c r="P580" s="454"/>
      <c r="Q580" s="454"/>
      <c r="R580" s="454"/>
      <c r="S580" s="454"/>
      <c r="T580" s="454"/>
      <c r="U580" s="454"/>
      <c r="V580" s="454"/>
      <c r="W580" s="454"/>
      <c r="Y580" s="454"/>
      <c r="Z580" s="454"/>
      <c r="AB580" s="454"/>
      <c r="AC580" s="454"/>
      <c r="AD580" s="454"/>
      <c r="AE580" s="454"/>
    </row>
    <row r="581" spans="1:31" ht="15.75" customHeight="1">
      <c r="A581" s="454"/>
      <c r="B581" s="454"/>
      <c r="C581" s="454"/>
      <c r="D581" s="454"/>
      <c r="E581" s="454"/>
      <c r="F581" s="454"/>
      <c r="H581" s="454"/>
      <c r="I581" s="454"/>
      <c r="J581" s="454"/>
      <c r="K581" s="454"/>
      <c r="L581" s="454"/>
      <c r="M581" s="454"/>
      <c r="N581" s="454"/>
      <c r="O581" s="454"/>
      <c r="P581" s="454"/>
      <c r="Q581" s="454"/>
      <c r="R581" s="454"/>
      <c r="S581" s="454"/>
      <c r="T581" s="454"/>
      <c r="U581" s="454"/>
      <c r="V581" s="454"/>
      <c r="W581" s="454"/>
      <c r="Y581" s="454"/>
      <c r="Z581" s="454"/>
      <c r="AB581" s="454"/>
      <c r="AC581" s="454"/>
      <c r="AD581" s="454"/>
      <c r="AE581" s="454"/>
    </row>
    <row r="582" spans="1:31" ht="15.75" customHeight="1">
      <c r="A582" s="454"/>
      <c r="B582" s="454"/>
      <c r="C582" s="454"/>
      <c r="D582" s="454"/>
      <c r="E582" s="454"/>
      <c r="F582" s="454"/>
      <c r="H582" s="454"/>
      <c r="I582" s="454"/>
      <c r="J582" s="454"/>
      <c r="K582" s="454"/>
      <c r="L582" s="454"/>
      <c r="M582" s="454"/>
      <c r="N582" s="454"/>
      <c r="O582" s="454"/>
      <c r="P582" s="454"/>
      <c r="Q582" s="454"/>
      <c r="R582" s="454"/>
      <c r="S582" s="454"/>
      <c r="T582" s="454"/>
      <c r="U582" s="454"/>
      <c r="V582" s="454"/>
      <c r="W582" s="454"/>
      <c r="Y582" s="454"/>
      <c r="Z582" s="454"/>
      <c r="AB582" s="454"/>
      <c r="AC582" s="454"/>
      <c r="AD582" s="454"/>
      <c r="AE582" s="454"/>
    </row>
    <row r="583" spans="1:31" ht="15.75" customHeight="1">
      <c r="A583" s="454"/>
      <c r="B583" s="454"/>
      <c r="C583" s="454"/>
      <c r="D583" s="454"/>
      <c r="E583" s="454"/>
      <c r="F583" s="454"/>
      <c r="H583" s="454"/>
      <c r="I583" s="454"/>
      <c r="J583" s="454"/>
      <c r="K583" s="454"/>
      <c r="L583" s="454"/>
      <c r="M583" s="454"/>
      <c r="N583" s="454"/>
      <c r="O583" s="454"/>
      <c r="P583" s="454"/>
      <c r="Q583" s="454"/>
      <c r="R583" s="454"/>
      <c r="S583" s="454"/>
      <c r="T583" s="454"/>
      <c r="U583" s="454"/>
      <c r="V583" s="454"/>
      <c r="W583" s="454"/>
      <c r="Y583" s="454"/>
      <c r="Z583" s="454"/>
      <c r="AB583" s="454"/>
      <c r="AC583" s="454"/>
      <c r="AD583" s="454"/>
      <c r="AE583" s="454"/>
    </row>
    <row r="584" spans="1:31" ht="15.75" customHeight="1">
      <c r="A584" s="454"/>
      <c r="B584" s="454"/>
      <c r="C584" s="454"/>
      <c r="D584" s="454"/>
      <c r="E584" s="454"/>
      <c r="F584" s="454"/>
      <c r="H584" s="454"/>
      <c r="I584" s="454"/>
      <c r="J584" s="454"/>
      <c r="K584" s="454"/>
      <c r="L584" s="454"/>
      <c r="M584" s="454"/>
      <c r="N584" s="454"/>
      <c r="O584" s="454"/>
      <c r="P584" s="454"/>
      <c r="Q584" s="454"/>
      <c r="R584" s="454"/>
      <c r="S584" s="454"/>
      <c r="T584" s="454"/>
      <c r="U584" s="454"/>
      <c r="V584" s="454"/>
      <c r="W584" s="454"/>
      <c r="Y584" s="454"/>
      <c r="Z584" s="454"/>
      <c r="AB584" s="454"/>
      <c r="AC584" s="454"/>
      <c r="AD584" s="454"/>
      <c r="AE584" s="454"/>
    </row>
    <row r="585" spans="1:31" ht="15.75" customHeight="1">
      <c r="A585" s="454"/>
      <c r="B585" s="454"/>
      <c r="C585" s="454"/>
      <c r="D585" s="454"/>
      <c r="E585" s="454"/>
      <c r="F585" s="454"/>
      <c r="H585" s="454"/>
      <c r="I585" s="454"/>
      <c r="J585" s="454"/>
      <c r="K585" s="454"/>
      <c r="L585" s="454"/>
      <c r="M585" s="454"/>
      <c r="N585" s="454"/>
      <c r="O585" s="454"/>
      <c r="P585" s="454"/>
      <c r="Q585" s="454"/>
      <c r="R585" s="454"/>
      <c r="S585" s="454"/>
      <c r="T585" s="454"/>
      <c r="U585" s="454"/>
      <c r="V585" s="454"/>
      <c r="W585" s="454"/>
      <c r="Y585" s="454"/>
      <c r="Z585" s="454"/>
      <c r="AB585" s="454"/>
      <c r="AC585" s="454"/>
      <c r="AD585" s="454"/>
      <c r="AE585" s="454"/>
    </row>
    <row r="586" spans="1:31" ht="15.75" customHeight="1">
      <c r="A586" s="454"/>
      <c r="B586" s="454"/>
      <c r="C586" s="454"/>
      <c r="D586" s="454"/>
      <c r="E586" s="454"/>
      <c r="F586" s="454"/>
      <c r="H586" s="454"/>
      <c r="I586" s="454"/>
      <c r="J586" s="454"/>
      <c r="K586" s="454"/>
      <c r="L586" s="454"/>
      <c r="M586" s="454"/>
      <c r="N586" s="454"/>
      <c r="O586" s="454"/>
      <c r="P586" s="454"/>
      <c r="Q586" s="454"/>
      <c r="R586" s="454"/>
      <c r="S586" s="454"/>
      <c r="T586" s="454"/>
      <c r="U586" s="454"/>
      <c r="V586" s="454"/>
      <c r="W586" s="454"/>
      <c r="Y586" s="454"/>
      <c r="Z586" s="454"/>
      <c r="AB586" s="454"/>
      <c r="AC586" s="454"/>
      <c r="AD586" s="454"/>
      <c r="AE586" s="454"/>
    </row>
    <row r="587" spans="1:31" ht="15.75" customHeight="1">
      <c r="A587" s="454"/>
      <c r="B587" s="454"/>
      <c r="C587" s="454"/>
      <c r="D587" s="454"/>
      <c r="E587" s="454"/>
      <c r="F587" s="454"/>
      <c r="H587" s="454"/>
      <c r="I587" s="454"/>
      <c r="J587" s="454"/>
      <c r="K587" s="454"/>
      <c r="L587" s="454"/>
      <c r="M587" s="454"/>
      <c r="N587" s="454"/>
      <c r="O587" s="454"/>
      <c r="P587" s="454"/>
      <c r="Q587" s="454"/>
      <c r="R587" s="454"/>
      <c r="S587" s="454"/>
      <c r="T587" s="454"/>
      <c r="U587" s="454"/>
      <c r="V587" s="454"/>
      <c r="W587" s="454"/>
      <c r="Y587" s="454"/>
      <c r="Z587" s="454"/>
      <c r="AB587" s="454"/>
      <c r="AC587" s="454"/>
      <c r="AD587" s="454"/>
      <c r="AE587" s="454"/>
    </row>
    <row r="588" spans="1:31" ht="15.75" customHeight="1">
      <c r="A588" s="454"/>
      <c r="B588" s="454"/>
      <c r="C588" s="454"/>
      <c r="D588" s="454"/>
      <c r="E588" s="454"/>
      <c r="F588" s="454"/>
      <c r="H588" s="454"/>
      <c r="I588" s="454"/>
      <c r="J588" s="454"/>
      <c r="K588" s="454"/>
      <c r="L588" s="454"/>
      <c r="M588" s="454"/>
      <c r="N588" s="454"/>
      <c r="O588" s="454"/>
      <c r="P588" s="454"/>
      <c r="Q588" s="454"/>
      <c r="R588" s="454"/>
      <c r="S588" s="454"/>
      <c r="T588" s="454"/>
      <c r="U588" s="454"/>
      <c r="V588" s="454"/>
      <c r="W588" s="454"/>
      <c r="Y588" s="454"/>
      <c r="Z588" s="454"/>
      <c r="AB588" s="454"/>
      <c r="AC588" s="454"/>
      <c r="AD588" s="454"/>
      <c r="AE588" s="454"/>
    </row>
    <row r="589" spans="1:31" ht="15.75" customHeight="1">
      <c r="A589" s="454"/>
      <c r="B589" s="454"/>
      <c r="C589" s="454"/>
      <c r="D589" s="454"/>
      <c r="E589" s="454"/>
      <c r="F589" s="454"/>
      <c r="H589" s="454"/>
      <c r="I589" s="454"/>
      <c r="J589" s="454"/>
      <c r="K589" s="454"/>
      <c r="L589" s="454"/>
      <c r="M589" s="454"/>
      <c r="N589" s="454"/>
      <c r="O589" s="454"/>
      <c r="P589" s="454"/>
      <c r="Q589" s="454"/>
      <c r="R589" s="454"/>
      <c r="S589" s="454"/>
      <c r="T589" s="454"/>
      <c r="U589" s="454"/>
      <c r="V589" s="454"/>
      <c r="W589" s="454"/>
      <c r="Y589" s="454"/>
      <c r="Z589" s="454"/>
      <c r="AB589" s="454"/>
      <c r="AC589" s="454"/>
      <c r="AD589" s="454"/>
      <c r="AE589" s="454"/>
    </row>
    <row r="590" spans="1:31" ht="15.75" customHeight="1">
      <c r="A590" s="454"/>
      <c r="B590" s="454"/>
      <c r="C590" s="454"/>
      <c r="D590" s="454"/>
      <c r="E590" s="454"/>
      <c r="F590" s="454"/>
      <c r="H590" s="454"/>
      <c r="I590" s="454"/>
      <c r="J590" s="454"/>
      <c r="K590" s="454"/>
      <c r="L590" s="454"/>
      <c r="M590" s="454"/>
      <c r="N590" s="454"/>
      <c r="O590" s="454"/>
      <c r="P590" s="454"/>
      <c r="Q590" s="454"/>
      <c r="R590" s="454"/>
      <c r="S590" s="454"/>
      <c r="T590" s="454"/>
      <c r="U590" s="454"/>
      <c r="V590" s="454"/>
      <c r="W590" s="454"/>
      <c r="Y590" s="454"/>
      <c r="Z590" s="454"/>
      <c r="AB590" s="454"/>
      <c r="AC590" s="454"/>
      <c r="AD590" s="454"/>
      <c r="AE590" s="454"/>
    </row>
    <row r="591" spans="1:31" ht="15.75" customHeight="1">
      <c r="A591" s="454"/>
      <c r="B591" s="454"/>
      <c r="C591" s="454"/>
      <c r="D591" s="454"/>
      <c r="E591" s="454"/>
      <c r="F591" s="454"/>
      <c r="H591" s="454"/>
      <c r="I591" s="454"/>
      <c r="J591" s="454"/>
      <c r="K591" s="454"/>
      <c r="L591" s="454"/>
      <c r="M591" s="454"/>
      <c r="N591" s="454"/>
      <c r="O591" s="454"/>
      <c r="P591" s="454"/>
      <c r="Q591" s="454"/>
      <c r="R591" s="454"/>
      <c r="S591" s="454"/>
      <c r="T591" s="454"/>
      <c r="U591" s="454"/>
      <c r="V591" s="454"/>
      <c r="W591" s="454"/>
      <c r="Y591" s="454"/>
      <c r="Z591" s="454"/>
      <c r="AB591" s="454"/>
      <c r="AC591" s="454"/>
      <c r="AD591" s="454"/>
      <c r="AE591" s="454"/>
    </row>
    <row r="592" spans="1:31" ht="15.75" customHeight="1">
      <c r="A592" s="454"/>
      <c r="B592" s="454"/>
      <c r="C592" s="454"/>
      <c r="D592" s="454"/>
      <c r="E592" s="454"/>
      <c r="F592" s="454"/>
      <c r="H592" s="454"/>
      <c r="I592" s="454"/>
      <c r="J592" s="454"/>
      <c r="K592" s="454"/>
      <c r="L592" s="454"/>
      <c r="M592" s="454"/>
      <c r="N592" s="454"/>
      <c r="O592" s="454"/>
      <c r="P592" s="454"/>
      <c r="Q592" s="454"/>
      <c r="R592" s="454"/>
      <c r="S592" s="454"/>
      <c r="T592" s="454"/>
      <c r="U592" s="454"/>
      <c r="V592" s="454"/>
      <c r="W592" s="454"/>
      <c r="Y592" s="454"/>
      <c r="Z592" s="454"/>
      <c r="AB592" s="454"/>
      <c r="AC592" s="454"/>
      <c r="AD592" s="454"/>
      <c r="AE592" s="454"/>
    </row>
    <row r="593" spans="1:31" ht="15.75" customHeight="1">
      <c r="A593" s="454"/>
      <c r="B593" s="454"/>
      <c r="C593" s="454"/>
      <c r="D593" s="454"/>
      <c r="E593" s="454"/>
      <c r="F593" s="454"/>
      <c r="H593" s="454"/>
      <c r="I593" s="454"/>
      <c r="J593" s="454"/>
      <c r="K593" s="454"/>
      <c r="L593" s="454"/>
      <c r="M593" s="454"/>
      <c r="N593" s="454"/>
      <c r="O593" s="454"/>
      <c r="P593" s="454"/>
      <c r="Q593" s="454"/>
      <c r="R593" s="454"/>
      <c r="S593" s="454"/>
      <c r="T593" s="454"/>
      <c r="U593" s="454"/>
      <c r="V593" s="454"/>
      <c r="W593" s="454"/>
      <c r="Y593" s="454"/>
      <c r="Z593" s="454"/>
      <c r="AB593" s="454"/>
      <c r="AC593" s="454"/>
      <c r="AD593" s="454"/>
      <c r="AE593" s="454"/>
    </row>
    <row r="594" spans="1:31" ht="15.75" customHeight="1">
      <c r="A594" s="454"/>
      <c r="B594" s="454"/>
      <c r="C594" s="454"/>
      <c r="D594" s="454"/>
      <c r="E594" s="454"/>
      <c r="F594" s="454"/>
      <c r="H594" s="454"/>
      <c r="I594" s="454"/>
      <c r="J594" s="454"/>
      <c r="K594" s="454"/>
      <c r="L594" s="454"/>
      <c r="M594" s="454"/>
      <c r="N594" s="454"/>
      <c r="O594" s="454"/>
      <c r="P594" s="454"/>
      <c r="Q594" s="454"/>
      <c r="R594" s="454"/>
      <c r="S594" s="454"/>
      <c r="T594" s="454"/>
      <c r="U594" s="454"/>
      <c r="V594" s="454"/>
      <c r="W594" s="454"/>
      <c r="Y594" s="454"/>
      <c r="Z594" s="454"/>
      <c r="AB594" s="454"/>
      <c r="AC594" s="454"/>
      <c r="AD594" s="454"/>
      <c r="AE594" s="454"/>
    </row>
    <row r="595" spans="1:31" ht="15.75" customHeight="1">
      <c r="A595" s="454"/>
      <c r="B595" s="454"/>
      <c r="C595" s="454"/>
      <c r="D595" s="454"/>
      <c r="E595" s="454"/>
      <c r="F595" s="454"/>
      <c r="H595" s="454"/>
      <c r="I595" s="454"/>
      <c r="J595" s="454"/>
      <c r="K595" s="454"/>
      <c r="L595" s="454"/>
      <c r="M595" s="454"/>
      <c r="N595" s="454"/>
      <c r="O595" s="454"/>
      <c r="P595" s="454"/>
      <c r="Q595" s="454"/>
      <c r="R595" s="454"/>
      <c r="S595" s="454"/>
      <c r="T595" s="454"/>
      <c r="U595" s="454"/>
      <c r="V595" s="454"/>
      <c r="W595" s="454"/>
      <c r="Y595" s="454"/>
      <c r="Z595" s="454"/>
      <c r="AB595" s="454"/>
      <c r="AC595" s="454"/>
      <c r="AD595" s="454"/>
      <c r="AE595" s="454"/>
    </row>
    <row r="596" spans="1:31" ht="15.75" customHeight="1">
      <c r="A596" s="454"/>
      <c r="B596" s="454"/>
      <c r="C596" s="454"/>
      <c r="D596" s="454"/>
      <c r="E596" s="454"/>
      <c r="F596" s="454"/>
      <c r="H596" s="454"/>
      <c r="I596" s="454"/>
      <c r="J596" s="454"/>
      <c r="K596" s="454"/>
      <c r="L596" s="454"/>
      <c r="M596" s="454"/>
      <c r="N596" s="454"/>
      <c r="O596" s="454"/>
      <c r="P596" s="454"/>
      <c r="Q596" s="454"/>
      <c r="R596" s="454"/>
      <c r="S596" s="454"/>
      <c r="T596" s="454"/>
      <c r="U596" s="454"/>
      <c r="V596" s="454"/>
      <c r="W596" s="454"/>
      <c r="Y596" s="454"/>
      <c r="Z596" s="454"/>
      <c r="AB596" s="454"/>
      <c r="AC596" s="454"/>
      <c r="AD596" s="454"/>
      <c r="AE596" s="454"/>
    </row>
    <row r="597" spans="1:31" ht="15.75" customHeight="1">
      <c r="A597" s="454"/>
      <c r="B597" s="454"/>
      <c r="C597" s="454"/>
      <c r="D597" s="454"/>
      <c r="E597" s="454"/>
      <c r="F597" s="454"/>
      <c r="H597" s="454"/>
      <c r="I597" s="454"/>
      <c r="J597" s="454"/>
      <c r="K597" s="454"/>
      <c r="L597" s="454"/>
      <c r="M597" s="454"/>
      <c r="N597" s="454"/>
      <c r="O597" s="454"/>
      <c r="P597" s="454"/>
      <c r="Q597" s="454"/>
      <c r="R597" s="454"/>
      <c r="S597" s="454"/>
      <c r="T597" s="454"/>
      <c r="U597" s="454"/>
      <c r="V597" s="454"/>
      <c r="W597" s="454"/>
      <c r="Y597" s="454"/>
      <c r="Z597" s="454"/>
      <c r="AB597" s="454"/>
      <c r="AC597" s="454"/>
      <c r="AD597" s="454"/>
      <c r="AE597" s="454"/>
    </row>
    <row r="598" spans="1:31" ht="15.75" customHeight="1">
      <c r="A598" s="454"/>
      <c r="B598" s="454"/>
      <c r="C598" s="454"/>
      <c r="D598" s="454"/>
      <c r="E598" s="454"/>
      <c r="F598" s="454"/>
      <c r="H598" s="454"/>
      <c r="I598" s="454"/>
      <c r="J598" s="454"/>
      <c r="K598" s="454"/>
      <c r="L598" s="454"/>
      <c r="M598" s="454"/>
      <c r="N598" s="454"/>
      <c r="O598" s="454"/>
      <c r="P598" s="454"/>
      <c r="Q598" s="454"/>
      <c r="R598" s="454"/>
      <c r="S598" s="454"/>
      <c r="T598" s="454"/>
      <c r="U598" s="454"/>
      <c r="V598" s="454"/>
      <c r="W598" s="454"/>
      <c r="Y598" s="454"/>
      <c r="Z598" s="454"/>
      <c r="AB598" s="454"/>
      <c r="AC598" s="454"/>
      <c r="AD598" s="454"/>
      <c r="AE598" s="454"/>
    </row>
    <row r="599" spans="1:31" ht="15.75" customHeight="1">
      <c r="A599" s="454"/>
      <c r="B599" s="454"/>
      <c r="C599" s="454"/>
      <c r="D599" s="454"/>
      <c r="E599" s="454"/>
      <c r="F599" s="454"/>
      <c r="H599" s="454"/>
      <c r="I599" s="454"/>
      <c r="J599" s="454"/>
      <c r="K599" s="454"/>
      <c r="L599" s="454"/>
      <c r="M599" s="454"/>
      <c r="N599" s="454"/>
      <c r="O599" s="454"/>
      <c r="P599" s="454"/>
      <c r="Q599" s="454"/>
      <c r="R599" s="454"/>
      <c r="S599" s="454"/>
      <c r="T599" s="454"/>
      <c r="U599" s="454"/>
      <c r="V599" s="454"/>
      <c r="W599" s="454"/>
      <c r="Y599" s="454"/>
      <c r="Z599" s="454"/>
      <c r="AB599" s="454"/>
      <c r="AC599" s="454"/>
      <c r="AD599" s="454"/>
      <c r="AE599" s="454"/>
    </row>
    <row r="600" spans="1:31" ht="15.75" customHeight="1">
      <c r="A600" s="454"/>
      <c r="B600" s="454"/>
      <c r="C600" s="454"/>
      <c r="D600" s="454"/>
      <c r="E600" s="454"/>
      <c r="F600" s="454"/>
      <c r="H600" s="454"/>
      <c r="I600" s="454"/>
      <c r="J600" s="454"/>
      <c r="K600" s="454"/>
      <c r="L600" s="454"/>
      <c r="M600" s="454"/>
      <c r="N600" s="454"/>
      <c r="O600" s="454"/>
      <c r="P600" s="454"/>
      <c r="Q600" s="454"/>
      <c r="R600" s="454"/>
      <c r="S600" s="454"/>
      <c r="T600" s="454"/>
      <c r="U600" s="454"/>
      <c r="V600" s="454"/>
      <c r="W600" s="454"/>
      <c r="Y600" s="454"/>
      <c r="Z600" s="454"/>
      <c r="AB600" s="454"/>
      <c r="AC600" s="454"/>
      <c r="AD600" s="454"/>
      <c r="AE600" s="454"/>
    </row>
    <row r="601" spans="1:31" ht="15.75" customHeight="1">
      <c r="A601" s="454"/>
      <c r="B601" s="454"/>
      <c r="C601" s="454"/>
      <c r="D601" s="454"/>
      <c r="E601" s="454"/>
      <c r="F601" s="454"/>
      <c r="H601" s="454"/>
      <c r="I601" s="454"/>
      <c r="J601" s="454"/>
      <c r="K601" s="454"/>
      <c r="L601" s="454"/>
      <c r="M601" s="454"/>
      <c r="N601" s="454"/>
      <c r="O601" s="454"/>
      <c r="P601" s="454"/>
      <c r="Q601" s="454"/>
      <c r="R601" s="454"/>
      <c r="S601" s="454"/>
      <c r="T601" s="454"/>
      <c r="U601" s="454"/>
      <c r="V601" s="454"/>
      <c r="W601" s="454"/>
      <c r="Y601" s="454"/>
      <c r="Z601" s="454"/>
      <c r="AB601" s="454"/>
      <c r="AC601" s="454"/>
      <c r="AD601" s="454"/>
      <c r="AE601" s="454"/>
    </row>
    <row r="602" spans="1:31" ht="15.75" customHeight="1">
      <c r="A602" s="454"/>
      <c r="B602" s="454"/>
      <c r="C602" s="454"/>
      <c r="D602" s="454"/>
      <c r="E602" s="454"/>
      <c r="F602" s="454"/>
      <c r="H602" s="454"/>
      <c r="I602" s="454"/>
      <c r="J602" s="454"/>
      <c r="K602" s="454"/>
      <c r="L602" s="454"/>
      <c r="M602" s="454"/>
      <c r="N602" s="454"/>
      <c r="O602" s="454"/>
      <c r="P602" s="454"/>
      <c r="Q602" s="454"/>
      <c r="R602" s="454"/>
      <c r="S602" s="454"/>
      <c r="T602" s="454"/>
      <c r="U602" s="454"/>
      <c r="V602" s="454"/>
      <c r="W602" s="454"/>
      <c r="Y602" s="454"/>
      <c r="Z602" s="454"/>
      <c r="AB602" s="454"/>
      <c r="AC602" s="454"/>
      <c r="AD602" s="454"/>
      <c r="AE602" s="454"/>
    </row>
    <row r="603" spans="1:31" ht="15.75" customHeight="1">
      <c r="A603" s="454"/>
      <c r="B603" s="454"/>
      <c r="C603" s="454"/>
      <c r="D603" s="454"/>
      <c r="E603" s="454"/>
      <c r="F603" s="454"/>
      <c r="H603" s="454"/>
      <c r="I603" s="454"/>
      <c r="J603" s="454"/>
      <c r="K603" s="454"/>
      <c r="L603" s="454"/>
      <c r="M603" s="454"/>
      <c r="N603" s="454"/>
      <c r="O603" s="454"/>
      <c r="P603" s="454"/>
      <c r="Q603" s="454"/>
      <c r="R603" s="454"/>
      <c r="S603" s="454"/>
      <c r="T603" s="454"/>
      <c r="U603" s="454"/>
      <c r="V603" s="454"/>
      <c r="W603" s="454"/>
      <c r="Y603" s="454"/>
      <c r="Z603" s="454"/>
      <c r="AB603" s="454"/>
      <c r="AC603" s="454"/>
      <c r="AD603" s="454"/>
      <c r="AE603" s="454"/>
    </row>
    <row r="604" spans="1:31" ht="15.75" customHeight="1">
      <c r="A604" s="454"/>
      <c r="B604" s="454"/>
      <c r="C604" s="454"/>
      <c r="D604" s="454"/>
      <c r="E604" s="454"/>
      <c r="F604" s="454"/>
      <c r="H604" s="454"/>
      <c r="I604" s="454"/>
      <c r="J604" s="454"/>
      <c r="K604" s="454"/>
      <c r="L604" s="454"/>
      <c r="M604" s="454"/>
      <c r="N604" s="454"/>
      <c r="O604" s="454"/>
      <c r="P604" s="454"/>
      <c r="Q604" s="454"/>
      <c r="R604" s="454"/>
      <c r="S604" s="454"/>
      <c r="T604" s="454"/>
      <c r="U604" s="454"/>
      <c r="V604" s="454"/>
      <c r="W604" s="454"/>
      <c r="Y604" s="454"/>
      <c r="Z604" s="454"/>
      <c r="AB604" s="454"/>
      <c r="AC604" s="454"/>
      <c r="AD604" s="454"/>
      <c r="AE604" s="454"/>
    </row>
    <row r="605" spans="1:31" ht="15.75" customHeight="1">
      <c r="A605" s="454"/>
      <c r="B605" s="454"/>
      <c r="C605" s="454"/>
      <c r="D605" s="454"/>
      <c r="E605" s="454"/>
      <c r="F605" s="454"/>
      <c r="H605" s="454"/>
      <c r="I605" s="454"/>
      <c r="J605" s="454"/>
      <c r="K605" s="454"/>
      <c r="L605" s="454"/>
      <c r="M605" s="454"/>
      <c r="N605" s="454"/>
      <c r="O605" s="454"/>
      <c r="P605" s="454"/>
      <c r="Q605" s="454"/>
      <c r="R605" s="454"/>
      <c r="S605" s="454"/>
      <c r="T605" s="454"/>
      <c r="U605" s="454"/>
      <c r="V605" s="454"/>
      <c r="W605" s="454"/>
      <c r="Y605" s="454"/>
      <c r="Z605" s="454"/>
      <c r="AB605" s="454"/>
      <c r="AC605" s="454"/>
      <c r="AD605" s="454"/>
      <c r="AE605" s="454"/>
    </row>
    <row r="606" spans="1:31" ht="15.75" customHeight="1">
      <c r="A606" s="454"/>
      <c r="B606" s="454"/>
      <c r="C606" s="454"/>
      <c r="D606" s="454"/>
      <c r="E606" s="454"/>
      <c r="F606" s="454"/>
      <c r="H606" s="454"/>
      <c r="I606" s="454"/>
      <c r="J606" s="454"/>
      <c r="K606" s="454"/>
      <c r="L606" s="454"/>
      <c r="M606" s="454"/>
      <c r="N606" s="454"/>
      <c r="O606" s="454"/>
      <c r="P606" s="454"/>
      <c r="Q606" s="454"/>
      <c r="R606" s="454"/>
      <c r="S606" s="454"/>
      <c r="T606" s="454"/>
      <c r="U606" s="454"/>
      <c r="V606" s="454"/>
      <c r="W606" s="454"/>
      <c r="Y606" s="454"/>
      <c r="Z606" s="454"/>
      <c r="AB606" s="454"/>
      <c r="AC606" s="454"/>
      <c r="AD606" s="454"/>
      <c r="AE606" s="454"/>
    </row>
    <row r="607" spans="1:31" ht="15.75" customHeight="1">
      <c r="A607" s="454"/>
      <c r="B607" s="454"/>
      <c r="C607" s="454"/>
      <c r="D607" s="454"/>
      <c r="E607" s="454"/>
      <c r="F607" s="454"/>
      <c r="H607" s="454"/>
      <c r="I607" s="454"/>
      <c r="J607" s="454"/>
      <c r="K607" s="454"/>
      <c r="L607" s="454"/>
      <c r="M607" s="454"/>
      <c r="N607" s="454"/>
      <c r="O607" s="454"/>
      <c r="P607" s="454"/>
      <c r="Q607" s="454"/>
      <c r="R607" s="454"/>
      <c r="S607" s="454"/>
      <c r="T607" s="454"/>
      <c r="U607" s="454"/>
      <c r="V607" s="454"/>
      <c r="W607" s="454"/>
      <c r="Y607" s="454"/>
      <c r="Z607" s="454"/>
      <c r="AB607" s="454"/>
      <c r="AC607" s="454"/>
      <c r="AD607" s="454"/>
      <c r="AE607" s="454"/>
    </row>
    <row r="608" spans="1:31" ht="15.75" customHeight="1">
      <c r="A608" s="454"/>
      <c r="B608" s="454"/>
      <c r="C608" s="454"/>
      <c r="D608" s="454"/>
      <c r="E608" s="454"/>
      <c r="F608" s="454"/>
      <c r="H608" s="454"/>
      <c r="I608" s="454"/>
      <c r="J608" s="454"/>
      <c r="K608" s="454"/>
      <c r="L608" s="454"/>
      <c r="M608" s="454"/>
      <c r="N608" s="454"/>
      <c r="O608" s="454"/>
      <c r="P608" s="454"/>
      <c r="Q608" s="454"/>
      <c r="R608" s="454"/>
      <c r="S608" s="454"/>
      <c r="T608" s="454"/>
      <c r="U608" s="454"/>
      <c r="V608" s="454"/>
      <c r="W608" s="454"/>
      <c r="Y608" s="454"/>
      <c r="Z608" s="454"/>
      <c r="AB608" s="454"/>
      <c r="AC608" s="454"/>
      <c r="AD608" s="454"/>
      <c r="AE608" s="454"/>
    </row>
    <row r="609" spans="1:31" ht="15.75" customHeight="1">
      <c r="A609" s="454"/>
      <c r="B609" s="454"/>
      <c r="C609" s="454"/>
      <c r="D609" s="454"/>
      <c r="E609" s="454"/>
      <c r="F609" s="454"/>
      <c r="H609" s="454"/>
      <c r="I609" s="454"/>
      <c r="J609" s="454"/>
      <c r="K609" s="454"/>
      <c r="L609" s="454"/>
      <c r="M609" s="454"/>
      <c r="N609" s="454"/>
      <c r="O609" s="454"/>
      <c r="P609" s="454"/>
      <c r="Q609" s="454"/>
      <c r="R609" s="454"/>
      <c r="S609" s="454"/>
      <c r="T609" s="454"/>
      <c r="U609" s="454"/>
      <c r="V609" s="454"/>
      <c r="W609" s="454"/>
      <c r="Y609" s="454"/>
      <c r="Z609" s="454"/>
      <c r="AB609" s="454"/>
      <c r="AC609" s="454"/>
      <c r="AD609" s="454"/>
      <c r="AE609" s="454"/>
    </row>
    <row r="610" spans="1:31" ht="15.75" customHeight="1">
      <c r="A610" s="454"/>
      <c r="B610" s="454"/>
      <c r="C610" s="454"/>
      <c r="D610" s="454"/>
      <c r="E610" s="454"/>
      <c r="F610" s="454"/>
      <c r="H610" s="454"/>
      <c r="I610" s="454"/>
      <c r="J610" s="454"/>
      <c r="K610" s="454"/>
      <c r="L610" s="454"/>
      <c r="M610" s="454"/>
      <c r="N610" s="454"/>
      <c r="O610" s="454"/>
      <c r="P610" s="454"/>
      <c r="Q610" s="454"/>
      <c r="R610" s="454"/>
      <c r="S610" s="454"/>
      <c r="T610" s="454"/>
      <c r="U610" s="454"/>
      <c r="V610" s="454"/>
      <c r="W610" s="454"/>
      <c r="Y610" s="454"/>
      <c r="Z610" s="454"/>
      <c r="AB610" s="454"/>
      <c r="AC610" s="454"/>
      <c r="AD610" s="454"/>
      <c r="AE610" s="454"/>
    </row>
    <row r="611" spans="1:31" ht="15.75" customHeight="1">
      <c r="A611" s="454"/>
      <c r="B611" s="454"/>
      <c r="C611" s="454"/>
      <c r="D611" s="454"/>
      <c r="E611" s="454"/>
      <c r="F611" s="454"/>
      <c r="H611" s="454"/>
      <c r="I611" s="454"/>
      <c r="J611" s="454"/>
      <c r="K611" s="454"/>
      <c r="L611" s="454"/>
      <c r="M611" s="454"/>
      <c r="N611" s="454"/>
      <c r="O611" s="454"/>
      <c r="P611" s="454"/>
      <c r="Q611" s="454"/>
      <c r="R611" s="454"/>
      <c r="S611" s="454"/>
      <c r="T611" s="454"/>
      <c r="U611" s="454"/>
      <c r="V611" s="454"/>
      <c r="W611" s="454"/>
      <c r="Y611" s="454"/>
      <c r="Z611" s="454"/>
      <c r="AB611" s="454"/>
      <c r="AC611" s="454"/>
      <c r="AD611" s="454"/>
      <c r="AE611" s="454"/>
    </row>
    <row r="612" spans="1:31" ht="15.75" customHeight="1">
      <c r="A612" s="454"/>
      <c r="B612" s="454"/>
      <c r="C612" s="454"/>
      <c r="D612" s="454"/>
      <c r="E612" s="454"/>
      <c r="F612" s="454"/>
      <c r="H612" s="454"/>
      <c r="I612" s="454"/>
      <c r="J612" s="454"/>
      <c r="K612" s="454"/>
      <c r="L612" s="454"/>
      <c r="M612" s="454"/>
      <c r="N612" s="454"/>
      <c r="O612" s="454"/>
      <c r="P612" s="454"/>
      <c r="Q612" s="454"/>
      <c r="R612" s="454"/>
      <c r="S612" s="454"/>
      <c r="T612" s="454"/>
      <c r="U612" s="454"/>
      <c r="V612" s="454"/>
      <c r="W612" s="454"/>
      <c r="Y612" s="454"/>
      <c r="Z612" s="454"/>
      <c r="AB612" s="454"/>
      <c r="AC612" s="454"/>
      <c r="AD612" s="454"/>
      <c r="AE612" s="454"/>
    </row>
    <row r="613" spans="1:31" ht="15.75" customHeight="1">
      <c r="A613" s="454"/>
      <c r="B613" s="454"/>
      <c r="C613" s="454"/>
      <c r="D613" s="454"/>
      <c r="E613" s="454"/>
      <c r="F613" s="454"/>
      <c r="H613" s="454"/>
      <c r="I613" s="454"/>
      <c r="J613" s="454"/>
      <c r="K613" s="454"/>
      <c r="L613" s="454"/>
      <c r="M613" s="454"/>
      <c r="N613" s="454"/>
      <c r="O613" s="454"/>
      <c r="P613" s="454"/>
      <c r="Q613" s="454"/>
      <c r="R613" s="454"/>
      <c r="S613" s="454"/>
      <c r="T613" s="454"/>
      <c r="U613" s="454"/>
      <c r="V613" s="454"/>
      <c r="W613" s="454"/>
      <c r="Y613" s="454"/>
      <c r="Z613" s="454"/>
      <c r="AB613" s="454"/>
      <c r="AC613" s="454"/>
      <c r="AD613" s="454"/>
      <c r="AE613" s="454"/>
    </row>
    <row r="614" spans="1:31" ht="15.75" customHeight="1">
      <c r="A614" s="454"/>
      <c r="B614" s="454"/>
      <c r="C614" s="454"/>
      <c r="D614" s="454"/>
      <c r="E614" s="454"/>
      <c r="F614" s="454"/>
      <c r="H614" s="454"/>
      <c r="I614" s="454"/>
      <c r="J614" s="454"/>
      <c r="K614" s="454"/>
      <c r="L614" s="454"/>
      <c r="M614" s="454"/>
      <c r="N614" s="454"/>
      <c r="O614" s="454"/>
      <c r="P614" s="454"/>
      <c r="Q614" s="454"/>
      <c r="R614" s="454"/>
      <c r="S614" s="454"/>
      <c r="T614" s="454"/>
      <c r="U614" s="454"/>
      <c r="V614" s="454"/>
      <c r="W614" s="454"/>
      <c r="Y614" s="454"/>
      <c r="Z614" s="454"/>
      <c r="AB614" s="454"/>
      <c r="AC614" s="454"/>
      <c r="AD614" s="454"/>
      <c r="AE614" s="454"/>
    </row>
    <row r="615" spans="1:31" ht="15.75" customHeight="1">
      <c r="A615" s="454"/>
      <c r="B615" s="454"/>
      <c r="C615" s="454"/>
      <c r="D615" s="454"/>
      <c r="E615" s="454"/>
      <c r="F615" s="454"/>
      <c r="H615" s="454"/>
      <c r="I615" s="454"/>
      <c r="J615" s="454"/>
      <c r="K615" s="454"/>
      <c r="L615" s="454"/>
      <c r="M615" s="454"/>
      <c r="N615" s="454"/>
      <c r="O615" s="454"/>
      <c r="P615" s="454"/>
      <c r="Q615" s="454"/>
      <c r="R615" s="454"/>
      <c r="S615" s="454"/>
      <c r="T615" s="454"/>
      <c r="U615" s="454"/>
      <c r="V615" s="454"/>
      <c r="W615" s="454"/>
      <c r="Y615" s="454"/>
      <c r="Z615" s="454"/>
      <c r="AB615" s="454"/>
      <c r="AC615" s="454"/>
      <c r="AD615" s="454"/>
      <c r="AE615" s="454"/>
    </row>
    <row r="616" spans="1:31" ht="15.75" customHeight="1">
      <c r="A616" s="454"/>
      <c r="B616" s="454"/>
      <c r="C616" s="454"/>
      <c r="D616" s="454"/>
      <c r="E616" s="454"/>
      <c r="F616" s="454"/>
      <c r="H616" s="454"/>
      <c r="I616" s="454"/>
      <c r="J616" s="454"/>
      <c r="K616" s="454"/>
      <c r="L616" s="454"/>
      <c r="M616" s="454"/>
      <c r="N616" s="454"/>
      <c r="O616" s="454"/>
      <c r="P616" s="454"/>
      <c r="Q616" s="454"/>
      <c r="R616" s="454"/>
      <c r="S616" s="454"/>
      <c r="T616" s="454"/>
      <c r="U616" s="454"/>
      <c r="V616" s="454"/>
      <c r="W616" s="454"/>
      <c r="Y616" s="454"/>
      <c r="Z616" s="454"/>
      <c r="AB616" s="454"/>
      <c r="AC616" s="454"/>
      <c r="AD616" s="454"/>
      <c r="AE616" s="454"/>
    </row>
    <row r="617" spans="1:31" ht="15.75" customHeight="1">
      <c r="A617" s="454"/>
      <c r="B617" s="454"/>
      <c r="C617" s="454"/>
      <c r="D617" s="454"/>
      <c r="E617" s="454"/>
      <c r="F617" s="454"/>
      <c r="H617" s="454"/>
      <c r="I617" s="454"/>
      <c r="J617" s="454"/>
      <c r="K617" s="454"/>
      <c r="L617" s="454"/>
      <c r="M617" s="454"/>
      <c r="N617" s="454"/>
      <c r="O617" s="454"/>
      <c r="P617" s="454"/>
      <c r="Q617" s="454"/>
      <c r="R617" s="454"/>
      <c r="S617" s="454"/>
      <c r="T617" s="454"/>
      <c r="U617" s="454"/>
      <c r="V617" s="454"/>
      <c r="W617" s="454"/>
      <c r="Y617" s="454"/>
      <c r="Z617" s="454"/>
      <c r="AB617" s="454"/>
      <c r="AC617" s="454"/>
      <c r="AD617" s="454"/>
      <c r="AE617" s="454"/>
    </row>
    <row r="618" spans="1:31" ht="15.75" customHeight="1">
      <c r="A618" s="454"/>
      <c r="B618" s="454"/>
      <c r="C618" s="454"/>
      <c r="D618" s="454"/>
      <c r="E618" s="454"/>
      <c r="F618" s="454"/>
      <c r="H618" s="454"/>
      <c r="I618" s="454"/>
      <c r="J618" s="454"/>
      <c r="K618" s="454"/>
      <c r="L618" s="454"/>
      <c r="M618" s="454"/>
      <c r="N618" s="454"/>
      <c r="O618" s="454"/>
      <c r="P618" s="454"/>
      <c r="Q618" s="454"/>
      <c r="R618" s="454"/>
      <c r="S618" s="454"/>
      <c r="T618" s="454"/>
      <c r="U618" s="454"/>
      <c r="V618" s="454"/>
      <c r="W618" s="454"/>
      <c r="Y618" s="454"/>
      <c r="Z618" s="454"/>
      <c r="AB618" s="454"/>
      <c r="AC618" s="454"/>
      <c r="AD618" s="454"/>
      <c r="AE618" s="454"/>
    </row>
    <row r="619" spans="1:31" ht="15.75" customHeight="1">
      <c r="A619" s="454"/>
      <c r="B619" s="454"/>
      <c r="C619" s="454"/>
      <c r="D619" s="454"/>
      <c r="E619" s="454"/>
      <c r="F619" s="454"/>
      <c r="H619" s="454"/>
      <c r="I619" s="454"/>
      <c r="J619" s="454"/>
      <c r="K619" s="454"/>
      <c r="L619" s="454"/>
      <c r="M619" s="454"/>
      <c r="N619" s="454"/>
      <c r="O619" s="454"/>
      <c r="P619" s="454"/>
      <c r="Q619" s="454"/>
      <c r="R619" s="454"/>
      <c r="S619" s="454"/>
      <c r="T619" s="454"/>
      <c r="U619" s="454"/>
      <c r="V619" s="454"/>
      <c r="W619" s="454"/>
      <c r="Y619" s="454"/>
      <c r="Z619" s="454"/>
      <c r="AB619" s="454"/>
      <c r="AC619" s="454"/>
      <c r="AD619" s="454"/>
      <c r="AE619" s="454"/>
    </row>
    <row r="620" spans="1:31" ht="15.75" customHeight="1">
      <c r="A620" s="454"/>
      <c r="B620" s="454"/>
      <c r="C620" s="454"/>
      <c r="D620" s="454"/>
      <c r="E620" s="454"/>
      <c r="F620" s="454"/>
      <c r="H620" s="454"/>
      <c r="I620" s="454"/>
      <c r="J620" s="454"/>
      <c r="K620" s="454"/>
      <c r="L620" s="454"/>
      <c r="M620" s="454"/>
      <c r="N620" s="454"/>
      <c r="O620" s="454"/>
      <c r="P620" s="454"/>
      <c r="Q620" s="454"/>
      <c r="R620" s="454"/>
      <c r="S620" s="454"/>
      <c r="T620" s="454"/>
      <c r="U620" s="454"/>
      <c r="V620" s="454"/>
      <c r="W620" s="454"/>
      <c r="Y620" s="454"/>
      <c r="Z620" s="454"/>
      <c r="AB620" s="454"/>
      <c r="AC620" s="454"/>
      <c r="AD620" s="454"/>
      <c r="AE620" s="454"/>
    </row>
    <row r="621" spans="1:31" ht="15.75" customHeight="1">
      <c r="A621" s="454"/>
      <c r="B621" s="454"/>
      <c r="C621" s="454"/>
      <c r="D621" s="454"/>
      <c r="E621" s="454"/>
      <c r="F621" s="454"/>
      <c r="H621" s="454"/>
      <c r="I621" s="454"/>
      <c r="J621" s="454"/>
      <c r="K621" s="454"/>
      <c r="L621" s="454"/>
      <c r="M621" s="454"/>
      <c r="N621" s="454"/>
      <c r="O621" s="454"/>
      <c r="P621" s="454"/>
      <c r="Q621" s="454"/>
      <c r="R621" s="454"/>
      <c r="S621" s="454"/>
      <c r="T621" s="454"/>
      <c r="U621" s="454"/>
      <c r="V621" s="454"/>
      <c r="W621" s="454"/>
      <c r="Y621" s="454"/>
      <c r="Z621" s="454"/>
      <c r="AB621" s="454"/>
      <c r="AC621" s="454"/>
      <c r="AD621" s="454"/>
      <c r="AE621" s="454"/>
    </row>
    <row r="622" spans="1:31" ht="15.75" customHeight="1">
      <c r="A622" s="454"/>
      <c r="B622" s="454"/>
      <c r="C622" s="454"/>
      <c r="D622" s="454"/>
      <c r="E622" s="454"/>
      <c r="F622" s="454"/>
      <c r="H622" s="454"/>
      <c r="I622" s="454"/>
      <c r="J622" s="454"/>
      <c r="K622" s="454"/>
      <c r="L622" s="454"/>
      <c r="M622" s="454"/>
      <c r="N622" s="454"/>
      <c r="O622" s="454"/>
      <c r="P622" s="454"/>
      <c r="Q622" s="454"/>
      <c r="R622" s="454"/>
      <c r="S622" s="454"/>
      <c r="T622" s="454"/>
      <c r="U622" s="454"/>
      <c r="V622" s="454"/>
      <c r="W622" s="454"/>
      <c r="Y622" s="454"/>
      <c r="Z622" s="454"/>
      <c r="AB622" s="454"/>
      <c r="AC622" s="454"/>
      <c r="AD622" s="454"/>
      <c r="AE622" s="454"/>
    </row>
    <row r="623" spans="1:31" ht="15.75" customHeight="1">
      <c r="A623" s="454"/>
      <c r="B623" s="454"/>
      <c r="C623" s="454"/>
      <c r="D623" s="454"/>
      <c r="E623" s="454"/>
      <c r="F623" s="454"/>
      <c r="H623" s="454"/>
      <c r="I623" s="454"/>
      <c r="J623" s="454"/>
      <c r="K623" s="454"/>
      <c r="L623" s="454"/>
      <c r="M623" s="454"/>
      <c r="N623" s="454"/>
      <c r="O623" s="454"/>
      <c r="P623" s="454"/>
      <c r="Q623" s="454"/>
      <c r="R623" s="454"/>
      <c r="S623" s="454"/>
      <c r="T623" s="454"/>
      <c r="U623" s="454"/>
      <c r="V623" s="454"/>
      <c r="W623" s="454"/>
      <c r="Y623" s="454"/>
      <c r="Z623" s="454"/>
      <c r="AB623" s="454"/>
      <c r="AC623" s="454"/>
      <c r="AD623" s="454"/>
      <c r="AE623" s="454"/>
    </row>
    <row r="624" spans="1:31" ht="15.75" customHeight="1">
      <c r="A624" s="454"/>
      <c r="B624" s="454"/>
      <c r="C624" s="454"/>
      <c r="D624" s="454"/>
      <c r="E624" s="454"/>
      <c r="F624" s="454"/>
      <c r="H624" s="454"/>
      <c r="I624" s="454"/>
      <c r="J624" s="454"/>
      <c r="K624" s="454"/>
      <c r="L624" s="454"/>
      <c r="M624" s="454"/>
      <c r="N624" s="454"/>
      <c r="O624" s="454"/>
      <c r="P624" s="454"/>
      <c r="Q624" s="454"/>
      <c r="R624" s="454"/>
      <c r="S624" s="454"/>
      <c r="T624" s="454"/>
      <c r="U624" s="454"/>
      <c r="V624" s="454"/>
      <c r="W624" s="454"/>
      <c r="Y624" s="454"/>
      <c r="Z624" s="454"/>
      <c r="AB624" s="454"/>
      <c r="AC624" s="454"/>
      <c r="AD624" s="454"/>
      <c r="AE624" s="454"/>
    </row>
    <row r="625" spans="1:31" ht="15.75" customHeight="1">
      <c r="A625" s="454"/>
      <c r="B625" s="454"/>
      <c r="C625" s="454"/>
      <c r="D625" s="454"/>
      <c r="E625" s="454"/>
      <c r="F625" s="454"/>
      <c r="H625" s="454"/>
      <c r="I625" s="454"/>
      <c r="J625" s="454"/>
      <c r="K625" s="454"/>
      <c r="L625" s="454"/>
      <c r="M625" s="454"/>
      <c r="N625" s="454"/>
      <c r="O625" s="454"/>
      <c r="P625" s="454"/>
      <c r="Q625" s="454"/>
      <c r="R625" s="454"/>
      <c r="S625" s="454"/>
      <c r="T625" s="454"/>
      <c r="U625" s="454"/>
      <c r="V625" s="454"/>
      <c r="W625" s="454"/>
      <c r="Y625" s="454"/>
      <c r="Z625" s="454"/>
      <c r="AB625" s="454"/>
      <c r="AC625" s="454"/>
      <c r="AD625" s="454"/>
      <c r="AE625" s="454"/>
    </row>
    <row r="626" spans="1:31" ht="15.75" customHeight="1">
      <c r="A626" s="454"/>
      <c r="B626" s="454"/>
      <c r="C626" s="454"/>
      <c r="D626" s="454"/>
      <c r="E626" s="454"/>
      <c r="F626" s="454"/>
      <c r="H626" s="454"/>
      <c r="I626" s="454"/>
      <c r="J626" s="454"/>
      <c r="K626" s="454"/>
      <c r="L626" s="454"/>
      <c r="M626" s="454"/>
      <c r="N626" s="454"/>
      <c r="O626" s="454"/>
      <c r="P626" s="454"/>
      <c r="Q626" s="454"/>
      <c r="R626" s="454"/>
      <c r="S626" s="454"/>
      <c r="T626" s="454"/>
      <c r="U626" s="454"/>
      <c r="V626" s="454"/>
      <c r="W626" s="454"/>
      <c r="Y626" s="454"/>
      <c r="Z626" s="454"/>
      <c r="AB626" s="454"/>
      <c r="AC626" s="454"/>
      <c r="AD626" s="454"/>
      <c r="AE626" s="454"/>
    </row>
    <row r="627" spans="1:31" ht="15.75" customHeight="1">
      <c r="A627" s="454"/>
      <c r="B627" s="454"/>
      <c r="C627" s="454"/>
      <c r="D627" s="454"/>
      <c r="E627" s="454"/>
      <c r="F627" s="454"/>
      <c r="H627" s="454"/>
      <c r="I627" s="454"/>
      <c r="J627" s="454"/>
      <c r="K627" s="454"/>
      <c r="L627" s="454"/>
      <c r="M627" s="454"/>
      <c r="N627" s="454"/>
      <c r="O627" s="454"/>
      <c r="P627" s="454"/>
      <c r="Q627" s="454"/>
      <c r="R627" s="454"/>
      <c r="S627" s="454"/>
      <c r="T627" s="454"/>
      <c r="U627" s="454"/>
      <c r="V627" s="454"/>
      <c r="W627" s="454"/>
      <c r="Y627" s="454"/>
      <c r="Z627" s="454"/>
      <c r="AB627" s="454"/>
      <c r="AC627" s="454"/>
      <c r="AD627" s="454"/>
      <c r="AE627" s="454"/>
    </row>
    <row r="628" spans="1:31" ht="15.75" customHeight="1">
      <c r="A628" s="454"/>
      <c r="B628" s="454"/>
      <c r="C628" s="454"/>
      <c r="D628" s="454"/>
      <c r="E628" s="454"/>
      <c r="F628" s="454"/>
      <c r="H628" s="454"/>
      <c r="I628" s="454"/>
      <c r="J628" s="454"/>
      <c r="K628" s="454"/>
      <c r="L628" s="454"/>
      <c r="M628" s="454"/>
      <c r="N628" s="454"/>
      <c r="O628" s="454"/>
      <c r="P628" s="454"/>
      <c r="Q628" s="454"/>
      <c r="R628" s="454"/>
      <c r="S628" s="454"/>
      <c r="T628" s="454"/>
      <c r="U628" s="454"/>
      <c r="V628" s="454"/>
      <c r="W628" s="454"/>
      <c r="Y628" s="454"/>
      <c r="Z628" s="454"/>
      <c r="AB628" s="454"/>
      <c r="AC628" s="454"/>
      <c r="AD628" s="454"/>
      <c r="AE628" s="454"/>
    </row>
    <row r="629" spans="1:31" ht="15.75" customHeight="1">
      <c r="A629" s="454"/>
      <c r="B629" s="454"/>
      <c r="C629" s="454"/>
      <c r="D629" s="454"/>
      <c r="E629" s="454"/>
      <c r="F629" s="454"/>
      <c r="H629" s="454"/>
      <c r="I629" s="454"/>
      <c r="J629" s="454"/>
      <c r="K629" s="454"/>
      <c r="L629" s="454"/>
      <c r="M629" s="454"/>
      <c r="N629" s="454"/>
      <c r="O629" s="454"/>
      <c r="P629" s="454"/>
      <c r="Q629" s="454"/>
      <c r="R629" s="454"/>
      <c r="S629" s="454"/>
      <c r="T629" s="454"/>
      <c r="U629" s="454"/>
      <c r="V629" s="454"/>
      <c r="W629" s="454"/>
      <c r="Y629" s="454"/>
      <c r="Z629" s="454"/>
      <c r="AB629" s="454"/>
      <c r="AC629" s="454"/>
      <c r="AD629" s="454"/>
      <c r="AE629" s="454"/>
    </row>
    <row r="630" spans="1:31" ht="15.75" customHeight="1">
      <c r="A630" s="454"/>
      <c r="B630" s="454"/>
      <c r="C630" s="454"/>
      <c r="D630" s="454"/>
      <c r="E630" s="454"/>
      <c r="F630" s="454"/>
      <c r="H630" s="454"/>
      <c r="I630" s="454"/>
      <c r="J630" s="454"/>
      <c r="K630" s="454"/>
      <c r="L630" s="454"/>
      <c r="M630" s="454"/>
      <c r="N630" s="454"/>
      <c r="O630" s="454"/>
      <c r="P630" s="454"/>
      <c r="Q630" s="454"/>
      <c r="R630" s="454"/>
      <c r="S630" s="454"/>
      <c r="T630" s="454"/>
      <c r="U630" s="454"/>
      <c r="V630" s="454"/>
      <c r="W630" s="454"/>
      <c r="Y630" s="454"/>
      <c r="Z630" s="454"/>
      <c r="AB630" s="454"/>
      <c r="AC630" s="454"/>
      <c r="AD630" s="454"/>
      <c r="AE630" s="454"/>
    </row>
    <row r="631" spans="1:31" ht="15.75" customHeight="1">
      <c r="A631" s="454"/>
      <c r="B631" s="454"/>
      <c r="C631" s="454"/>
      <c r="D631" s="454"/>
      <c r="E631" s="454"/>
      <c r="F631" s="454"/>
      <c r="H631" s="454"/>
      <c r="I631" s="454"/>
      <c r="J631" s="454"/>
      <c r="K631" s="454"/>
      <c r="L631" s="454"/>
      <c r="M631" s="454"/>
      <c r="N631" s="454"/>
      <c r="O631" s="454"/>
      <c r="P631" s="454"/>
      <c r="Q631" s="454"/>
      <c r="R631" s="454"/>
      <c r="S631" s="454"/>
      <c r="T631" s="454"/>
      <c r="U631" s="454"/>
      <c r="V631" s="454"/>
      <c r="W631" s="454"/>
      <c r="Y631" s="454"/>
      <c r="Z631" s="454"/>
      <c r="AB631" s="454"/>
      <c r="AC631" s="454"/>
      <c r="AD631" s="454"/>
      <c r="AE631" s="454"/>
    </row>
    <row r="632" spans="1:31" ht="15.75" customHeight="1">
      <c r="A632" s="454"/>
      <c r="B632" s="454"/>
      <c r="C632" s="454"/>
      <c r="D632" s="454"/>
      <c r="E632" s="454"/>
      <c r="F632" s="454"/>
      <c r="H632" s="454"/>
      <c r="I632" s="454"/>
      <c r="J632" s="454"/>
      <c r="K632" s="454"/>
      <c r="L632" s="454"/>
      <c r="M632" s="454"/>
      <c r="N632" s="454"/>
      <c r="O632" s="454"/>
      <c r="P632" s="454"/>
      <c r="Q632" s="454"/>
      <c r="R632" s="454"/>
      <c r="S632" s="454"/>
      <c r="T632" s="454"/>
      <c r="U632" s="454"/>
      <c r="V632" s="454"/>
      <c r="W632" s="454"/>
      <c r="Y632" s="454"/>
      <c r="Z632" s="454"/>
      <c r="AB632" s="454"/>
      <c r="AC632" s="454"/>
      <c r="AD632" s="454"/>
      <c r="AE632" s="454"/>
    </row>
    <row r="633" spans="1:31" ht="15.75" customHeight="1">
      <c r="A633" s="454"/>
      <c r="B633" s="454"/>
      <c r="C633" s="454"/>
      <c r="D633" s="454"/>
      <c r="E633" s="454"/>
      <c r="F633" s="454"/>
      <c r="H633" s="454"/>
      <c r="I633" s="454"/>
      <c r="J633" s="454"/>
      <c r="K633" s="454"/>
      <c r="L633" s="454"/>
      <c r="M633" s="454"/>
      <c r="N633" s="454"/>
      <c r="O633" s="454"/>
      <c r="P633" s="454"/>
      <c r="Q633" s="454"/>
      <c r="R633" s="454"/>
      <c r="S633" s="454"/>
      <c r="T633" s="454"/>
      <c r="U633" s="454"/>
      <c r="V633" s="454"/>
      <c r="W633" s="454"/>
      <c r="Y633" s="454"/>
      <c r="Z633" s="454"/>
      <c r="AB633" s="454"/>
      <c r="AC633" s="454"/>
      <c r="AD633" s="454"/>
      <c r="AE633" s="454"/>
    </row>
    <row r="634" spans="1:31" ht="15.75" customHeight="1">
      <c r="A634" s="454"/>
      <c r="B634" s="454"/>
      <c r="C634" s="454"/>
      <c r="D634" s="454"/>
      <c r="E634" s="454"/>
      <c r="F634" s="454"/>
      <c r="H634" s="454"/>
      <c r="I634" s="454"/>
      <c r="J634" s="454"/>
      <c r="K634" s="454"/>
      <c r="L634" s="454"/>
      <c r="M634" s="454"/>
      <c r="N634" s="454"/>
      <c r="O634" s="454"/>
      <c r="P634" s="454"/>
      <c r="Q634" s="454"/>
      <c r="R634" s="454"/>
      <c r="S634" s="454"/>
      <c r="T634" s="454"/>
      <c r="U634" s="454"/>
      <c r="V634" s="454"/>
      <c r="W634" s="454"/>
      <c r="Y634" s="454"/>
      <c r="Z634" s="454"/>
      <c r="AB634" s="454"/>
      <c r="AC634" s="454"/>
      <c r="AD634" s="454"/>
      <c r="AE634" s="454"/>
    </row>
    <row r="635" spans="1:31" ht="15.75" customHeight="1">
      <c r="A635" s="454"/>
      <c r="B635" s="454"/>
      <c r="C635" s="454"/>
      <c r="D635" s="454"/>
      <c r="E635" s="454"/>
      <c r="F635" s="454"/>
      <c r="H635" s="454"/>
      <c r="I635" s="454"/>
      <c r="J635" s="454"/>
      <c r="K635" s="454"/>
      <c r="L635" s="454"/>
      <c r="M635" s="454"/>
      <c r="N635" s="454"/>
      <c r="O635" s="454"/>
      <c r="P635" s="454"/>
      <c r="Q635" s="454"/>
      <c r="R635" s="454"/>
      <c r="S635" s="454"/>
      <c r="T635" s="454"/>
      <c r="U635" s="454"/>
      <c r="V635" s="454"/>
      <c r="W635" s="454"/>
      <c r="Y635" s="454"/>
      <c r="Z635" s="454"/>
      <c r="AB635" s="454"/>
      <c r="AC635" s="454"/>
      <c r="AD635" s="454"/>
      <c r="AE635" s="454"/>
    </row>
    <row r="636" spans="1:31" ht="15.75" customHeight="1">
      <c r="A636" s="454"/>
      <c r="B636" s="454"/>
      <c r="C636" s="454"/>
      <c r="D636" s="454"/>
      <c r="E636" s="454"/>
      <c r="F636" s="454"/>
      <c r="H636" s="454"/>
      <c r="I636" s="454"/>
      <c r="J636" s="454"/>
      <c r="K636" s="454"/>
      <c r="L636" s="454"/>
      <c r="M636" s="454"/>
      <c r="N636" s="454"/>
      <c r="O636" s="454"/>
      <c r="P636" s="454"/>
      <c r="Q636" s="454"/>
      <c r="R636" s="454"/>
      <c r="S636" s="454"/>
      <c r="T636" s="454"/>
      <c r="U636" s="454"/>
      <c r="V636" s="454"/>
      <c r="W636" s="454"/>
      <c r="Y636" s="454"/>
      <c r="Z636" s="454"/>
      <c r="AB636" s="454"/>
      <c r="AC636" s="454"/>
      <c r="AD636" s="454"/>
      <c r="AE636" s="454"/>
    </row>
    <row r="637" spans="1:31" ht="15.75" customHeight="1">
      <c r="A637" s="454"/>
      <c r="B637" s="454"/>
      <c r="C637" s="454"/>
      <c r="D637" s="454"/>
      <c r="E637" s="454"/>
      <c r="F637" s="454"/>
      <c r="H637" s="454"/>
      <c r="I637" s="454"/>
      <c r="J637" s="454"/>
      <c r="K637" s="454"/>
      <c r="L637" s="454"/>
      <c r="M637" s="454"/>
      <c r="N637" s="454"/>
      <c r="O637" s="454"/>
      <c r="P637" s="454"/>
      <c r="Q637" s="454"/>
      <c r="R637" s="454"/>
      <c r="S637" s="454"/>
      <c r="T637" s="454"/>
      <c r="U637" s="454"/>
      <c r="V637" s="454"/>
      <c r="W637" s="454"/>
      <c r="Y637" s="454"/>
      <c r="Z637" s="454"/>
      <c r="AB637" s="454"/>
      <c r="AC637" s="454"/>
      <c r="AD637" s="454"/>
      <c r="AE637" s="454"/>
    </row>
    <row r="638" spans="1:31" ht="15.75" customHeight="1">
      <c r="A638" s="454"/>
      <c r="B638" s="454"/>
      <c r="C638" s="454"/>
      <c r="D638" s="454"/>
      <c r="E638" s="454"/>
      <c r="F638" s="454"/>
      <c r="H638" s="454"/>
      <c r="I638" s="454"/>
      <c r="J638" s="454"/>
      <c r="K638" s="454"/>
      <c r="L638" s="454"/>
      <c r="M638" s="454"/>
      <c r="N638" s="454"/>
      <c r="O638" s="454"/>
      <c r="P638" s="454"/>
      <c r="Q638" s="454"/>
      <c r="R638" s="454"/>
      <c r="S638" s="454"/>
      <c r="T638" s="454"/>
      <c r="U638" s="454"/>
      <c r="V638" s="454"/>
      <c r="W638" s="454"/>
      <c r="Y638" s="454"/>
      <c r="Z638" s="454"/>
      <c r="AB638" s="454"/>
      <c r="AC638" s="454"/>
      <c r="AD638" s="454"/>
      <c r="AE638" s="454"/>
    </row>
    <row r="639" spans="1:31" ht="15.75" customHeight="1">
      <c r="A639" s="454"/>
      <c r="B639" s="454"/>
      <c r="C639" s="454"/>
      <c r="D639" s="454"/>
      <c r="E639" s="454"/>
      <c r="F639" s="454"/>
      <c r="H639" s="454"/>
      <c r="I639" s="454"/>
      <c r="J639" s="454"/>
      <c r="K639" s="454"/>
      <c r="L639" s="454"/>
      <c r="M639" s="454"/>
      <c r="N639" s="454"/>
      <c r="O639" s="454"/>
      <c r="P639" s="454"/>
      <c r="Q639" s="454"/>
      <c r="R639" s="454"/>
      <c r="S639" s="454"/>
      <c r="T639" s="454"/>
      <c r="U639" s="454"/>
      <c r="V639" s="454"/>
      <c r="W639" s="454"/>
      <c r="Y639" s="454"/>
      <c r="Z639" s="454"/>
      <c r="AB639" s="454"/>
      <c r="AC639" s="454"/>
      <c r="AD639" s="454"/>
      <c r="AE639" s="454"/>
    </row>
    <row r="640" spans="1:31" ht="15.75" customHeight="1">
      <c r="A640" s="454"/>
      <c r="B640" s="454"/>
      <c r="C640" s="454"/>
      <c r="D640" s="454"/>
      <c r="E640" s="454"/>
      <c r="F640" s="454"/>
      <c r="H640" s="454"/>
      <c r="I640" s="454"/>
      <c r="J640" s="454"/>
      <c r="K640" s="454"/>
      <c r="L640" s="454"/>
      <c r="M640" s="454"/>
      <c r="N640" s="454"/>
      <c r="O640" s="454"/>
      <c r="P640" s="454"/>
      <c r="Q640" s="454"/>
      <c r="R640" s="454"/>
      <c r="S640" s="454"/>
      <c r="T640" s="454"/>
      <c r="U640" s="454"/>
      <c r="V640" s="454"/>
      <c r="W640" s="454"/>
      <c r="Y640" s="454"/>
      <c r="Z640" s="454"/>
      <c r="AB640" s="454"/>
      <c r="AC640" s="454"/>
      <c r="AD640" s="454"/>
      <c r="AE640" s="454"/>
    </row>
    <row r="641" spans="1:31" ht="15.75" customHeight="1">
      <c r="A641" s="454"/>
      <c r="B641" s="454"/>
      <c r="C641" s="454"/>
      <c r="D641" s="454"/>
      <c r="E641" s="454"/>
      <c r="F641" s="454"/>
      <c r="H641" s="454"/>
      <c r="I641" s="454"/>
      <c r="J641" s="454"/>
      <c r="K641" s="454"/>
      <c r="L641" s="454"/>
      <c r="M641" s="454"/>
      <c r="N641" s="454"/>
      <c r="O641" s="454"/>
      <c r="P641" s="454"/>
      <c r="Q641" s="454"/>
      <c r="R641" s="454"/>
      <c r="S641" s="454"/>
      <c r="T641" s="454"/>
      <c r="U641" s="454"/>
      <c r="V641" s="454"/>
      <c r="W641" s="454"/>
      <c r="Y641" s="454"/>
      <c r="Z641" s="454"/>
      <c r="AB641" s="454"/>
      <c r="AC641" s="454"/>
      <c r="AD641" s="454"/>
      <c r="AE641" s="454"/>
    </row>
    <row r="642" spans="1:31" ht="15.75" customHeight="1">
      <c r="A642" s="454"/>
      <c r="B642" s="454"/>
      <c r="C642" s="454"/>
      <c r="D642" s="454"/>
      <c r="E642" s="454"/>
      <c r="F642" s="454"/>
      <c r="H642" s="454"/>
      <c r="I642" s="454"/>
      <c r="J642" s="454"/>
      <c r="K642" s="454"/>
      <c r="L642" s="454"/>
      <c r="M642" s="454"/>
      <c r="N642" s="454"/>
      <c r="O642" s="454"/>
      <c r="P642" s="454"/>
      <c r="Q642" s="454"/>
      <c r="R642" s="454"/>
      <c r="S642" s="454"/>
      <c r="T642" s="454"/>
      <c r="U642" s="454"/>
      <c r="V642" s="454"/>
      <c r="W642" s="454"/>
      <c r="Y642" s="454"/>
      <c r="Z642" s="454"/>
      <c r="AB642" s="454"/>
      <c r="AC642" s="454"/>
      <c r="AD642" s="454"/>
      <c r="AE642" s="454"/>
    </row>
    <row r="643" spans="1:31" ht="15.75" customHeight="1">
      <c r="A643" s="454"/>
      <c r="B643" s="454"/>
      <c r="C643" s="454"/>
      <c r="D643" s="454"/>
      <c r="E643" s="454"/>
      <c r="F643" s="454"/>
      <c r="H643" s="454"/>
      <c r="I643" s="454"/>
      <c r="J643" s="454"/>
      <c r="K643" s="454"/>
      <c r="L643" s="454"/>
      <c r="M643" s="454"/>
      <c r="N643" s="454"/>
      <c r="O643" s="454"/>
      <c r="P643" s="454"/>
      <c r="Q643" s="454"/>
      <c r="R643" s="454"/>
      <c r="S643" s="454"/>
      <c r="T643" s="454"/>
      <c r="U643" s="454"/>
      <c r="V643" s="454"/>
      <c r="W643" s="454"/>
      <c r="Y643" s="454"/>
      <c r="Z643" s="454"/>
      <c r="AB643" s="454"/>
      <c r="AC643" s="454"/>
      <c r="AD643" s="454"/>
      <c r="AE643" s="454"/>
    </row>
    <row r="644" spans="1:31" ht="15.75" customHeight="1">
      <c r="A644" s="454"/>
      <c r="B644" s="454"/>
      <c r="C644" s="454"/>
      <c r="D644" s="454"/>
      <c r="E644" s="454"/>
      <c r="F644" s="454"/>
      <c r="H644" s="454"/>
      <c r="I644" s="454"/>
      <c r="J644" s="454"/>
      <c r="K644" s="454"/>
      <c r="L644" s="454"/>
      <c r="M644" s="454"/>
      <c r="N644" s="454"/>
      <c r="O644" s="454"/>
      <c r="P644" s="454"/>
      <c r="Q644" s="454"/>
      <c r="R644" s="454"/>
      <c r="S644" s="454"/>
      <c r="T644" s="454"/>
      <c r="U644" s="454"/>
      <c r="V644" s="454"/>
      <c r="W644" s="454"/>
      <c r="Y644" s="454"/>
      <c r="Z644" s="454"/>
      <c r="AB644" s="454"/>
      <c r="AC644" s="454"/>
      <c r="AD644" s="454"/>
      <c r="AE644" s="454"/>
    </row>
    <row r="645" spans="1:31" ht="15.75" customHeight="1">
      <c r="A645" s="454"/>
      <c r="B645" s="454"/>
      <c r="C645" s="454"/>
      <c r="D645" s="454"/>
      <c r="E645" s="454"/>
      <c r="F645" s="454"/>
      <c r="H645" s="454"/>
      <c r="I645" s="454"/>
      <c r="J645" s="454"/>
      <c r="K645" s="454"/>
      <c r="L645" s="454"/>
      <c r="M645" s="454"/>
      <c r="N645" s="454"/>
      <c r="O645" s="454"/>
      <c r="P645" s="454"/>
      <c r="Q645" s="454"/>
      <c r="R645" s="454"/>
      <c r="S645" s="454"/>
      <c r="T645" s="454"/>
      <c r="U645" s="454"/>
      <c r="V645" s="454"/>
      <c r="W645" s="454"/>
      <c r="Y645" s="454"/>
      <c r="Z645" s="454"/>
      <c r="AB645" s="454"/>
      <c r="AC645" s="454"/>
      <c r="AD645" s="454"/>
      <c r="AE645" s="454"/>
    </row>
    <row r="646" spans="1:31" ht="15.75" customHeight="1">
      <c r="A646" s="454"/>
      <c r="B646" s="454"/>
      <c r="C646" s="454"/>
      <c r="D646" s="454"/>
      <c r="E646" s="454"/>
      <c r="F646" s="454"/>
      <c r="H646" s="454"/>
      <c r="I646" s="454"/>
      <c r="J646" s="454"/>
      <c r="K646" s="454"/>
      <c r="L646" s="454"/>
      <c r="M646" s="454"/>
      <c r="N646" s="454"/>
      <c r="O646" s="454"/>
      <c r="P646" s="454"/>
      <c r="Q646" s="454"/>
      <c r="R646" s="454"/>
      <c r="S646" s="454"/>
      <c r="T646" s="454"/>
      <c r="U646" s="454"/>
      <c r="V646" s="454"/>
      <c r="W646" s="454"/>
      <c r="Y646" s="454"/>
      <c r="Z646" s="454"/>
      <c r="AB646" s="454"/>
      <c r="AC646" s="454"/>
      <c r="AD646" s="454"/>
      <c r="AE646" s="454"/>
    </row>
    <row r="647" spans="1:31" ht="15.75" customHeight="1">
      <c r="A647" s="454"/>
      <c r="B647" s="454"/>
      <c r="C647" s="454"/>
      <c r="D647" s="454"/>
      <c r="E647" s="454"/>
      <c r="F647" s="454"/>
      <c r="H647" s="454"/>
      <c r="I647" s="454"/>
      <c r="J647" s="454"/>
      <c r="K647" s="454"/>
      <c r="L647" s="454"/>
      <c r="M647" s="454"/>
      <c r="N647" s="454"/>
      <c r="O647" s="454"/>
      <c r="P647" s="454"/>
      <c r="Q647" s="454"/>
      <c r="R647" s="454"/>
      <c r="S647" s="454"/>
      <c r="T647" s="454"/>
      <c r="U647" s="454"/>
      <c r="V647" s="454"/>
      <c r="W647" s="454"/>
      <c r="Y647" s="454"/>
      <c r="Z647" s="454"/>
      <c r="AB647" s="454"/>
      <c r="AC647" s="454"/>
      <c r="AD647" s="454"/>
      <c r="AE647" s="454"/>
    </row>
    <row r="648" spans="1:31" ht="15.75" customHeight="1">
      <c r="A648" s="454"/>
      <c r="B648" s="454"/>
      <c r="C648" s="454"/>
      <c r="D648" s="454"/>
      <c r="E648" s="454"/>
      <c r="F648" s="454"/>
      <c r="H648" s="454"/>
      <c r="I648" s="454"/>
      <c r="J648" s="454"/>
      <c r="K648" s="454"/>
      <c r="L648" s="454"/>
      <c r="M648" s="454"/>
      <c r="N648" s="454"/>
      <c r="O648" s="454"/>
      <c r="P648" s="454"/>
      <c r="Q648" s="454"/>
      <c r="R648" s="454"/>
      <c r="S648" s="454"/>
      <c r="T648" s="454"/>
      <c r="U648" s="454"/>
      <c r="V648" s="454"/>
      <c r="W648" s="454"/>
      <c r="Y648" s="454"/>
      <c r="Z648" s="454"/>
      <c r="AB648" s="454"/>
      <c r="AC648" s="454"/>
      <c r="AD648" s="454"/>
      <c r="AE648" s="454"/>
    </row>
    <row r="649" spans="1:31" ht="15.75" customHeight="1">
      <c r="A649" s="454"/>
      <c r="B649" s="454"/>
      <c r="C649" s="454"/>
      <c r="D649" s="454"/>
      <c r="E649" s="454"/>
      <c r="F649" s="454"/>
      <c r="H649" s="454"/>
      <c r="I649" s="454"/>
      <c r="J649" s="454"/>
      <c r="K649" s="454"/>
      <c r="L649" s="454"/>
      <c r="M649" s="454"/>
      <c r="N649" s="454"/>
      <c r="O649" s="454"/>
      <c r="P649" s="454"/>
      <c r="Q649" s="454"/>
      <c r="R649" s="454"/>
      <c r="S649" s="454"/>
      <c r="T649" s="454"/>
      <c r="U649" s="454"/>
      <c r="V649" s="454"/>
      <c r="W649" s="454"/>
      <c r="Y649" s="454"/>
      <c r="Z649" s="454"/>
      <c r="AB649" s="454"/>
      <c r="AC649" s="454"/>
      <c r="AD649" s="454"/>
      <c r="AE649" s="454"/>
    </row>
    <row r="650" spans="1:31" ht="15.75" customHeight="1">
      <c r="A650" s="454"/>
      <c r="B650" s="454"/>
      <c r="C650" s="454"/>
      <c r="D650" s="454"/>
      <c r="E650" s="454"/>
      <c r="F650" s="454"/>
      <c r="H650" s="454"/>
      <c r="I650" s="454"/>
      <c r="J650" s="454"/>
      <c r="K650" s="454"/>
      <c r="L650" s="454"/>
      <c r="M650" s="454"/>
      <c r="N650" s="454"/>
      <c r="O650" s="454"/>
      <c r="P650" s="454"/>
      <c r="Q650" s="454"/>
      <c r="R650" s="454"/>
      <c r="S650" s="454"/>
      <c r="T650" s="454"/>
      <c r="U650" s="454"/>
      <c r="V650" s="454"/>
      <c r="W650" s="454"/>
      <c r="Y650" s="454"/>
      <c r="Z650" s="454"/>
      <c r="AB650" s="454"/>
      <c r="AC650" s="454"/>
      <c r="AD650" s="454"/>
      <c r="AE650" s="454"/>
    </row>
    <row r="651" spans="1:31" ht="15.75" customHeight="1">
      <c r="A651" s="454"/>
      <c r="B651" s="454"/>
      <c r="C651" s="454"/>
      <c r="D651" s="454"/>
      <c r="E651" s="454"/>
      <c r="F651" s="454"/>
      <c r="H651" s="454"/>
      <c r="I651" s="454"/>
      <c r="J651" s="454"/>
      <c r="K651" s="454"/>
      <c r="L651" s="454"/>
      <c r="M651" s="454"/>
      <c r="N651" s="454"/>
      <c r="O651" s="454"/>
      <c r="P651" s="454"/>
      <c r="Q651" s="454"/>
      <c r="R651" s="454"/>
      <c r="S651" s="454"/>
      <c r="T651" s="454"/>
      <c r="U651" s="454"/>
      <c r="V651" s="454"/>
      <c r="W651" s="454"/>
      <c r="Y651" s="454"/>
      <c r="Z651" s="454"/>
      <c r="AB651" s="454"/>
      <c r="AC651" s="454"/>
      <c r="AD651" s="454"/>
      <c r="AE651" s="454"/>
    </row>
    <row r="652" spans="1:31" ht="15.75" customHeight="1">
      <c r="A652" s="454"/>
      <c r="B652" s="454"/>
      <c r="C652" s="454"/>
      <c r="D652" s="454"/>
      <c r="E652" s="454"/>
      <c r="F652" s="454"/>
      <c r="H652" s="454"/>
      <c r="I652" s="454"/>
      <c r="J652" s="454"/>
      <c r="K652" s="454"/>
      <c r="L652" s="454"/>
      <c r="M652" s="454"/>
      <c r="N652" s="454"/>
      <c r="O652" s="454"/>
      <c r="P652" s="454"/>
      <c r="Q652" s="454"/>
      <c r="R652" s="454"/>
      <c r="S652" s="454"/>
      <c r="T652" s="454"/>
      <c r="U652" s="454"/>
      <c r="V652" s="454"/>
      <c r="W652" s="454"/>
      <c r="Y652" s="454"/>
      <c r="Z652" s="454"/>
      <c r="AB652" s="454"/>
      <c r="AC652" s="454"/>
      <c r="AD652" s="454"/>
      <c r="AE652" s="454"/>
    </row>
    <row r="653" spans="1:31" ht="15.75" customHeight="1">
      <c r="A653" s="454"/>
      <c r="B653" s="454"/>
      <c r="C653" s="454"/>
      <c r="D653" s="454"/>
      <c r="E653" s="454"/>
      <c r="F653" s="454"/>
      <c r="H653" s="454"/>
      <c r="I653" s="454"/>
      <c r="J653" s="454"/>
      <c r="K653" s="454"/>
      <c r="L653" s="454"/>
      <c r="M653" s="454"/>
      <c r="N653" s="454"/>
      <c r="O653" s="454"/>
      <c r="P653" s="454"/>
      <c r="Q653" s="454"/>
      <c r="R653" s="454"/>
      <c r="S653" s="454"/>
      <c r="T653" s="454"/>
      <c r="U653" s="454"/>
      <c r="V653" s="454"/>
      <c r="W653" s="454"/>
      <c r="Y653" s="454"/>
      <c r="Z653" s="454"/>
      <c r="AB653" s="454"/>
      <c r="AC653" s="454"/>
      <c r="AD653" s="454"/>
      <c r="AE653" s="454"/>
    </row>
    <row r="654" spans="1:31" ht="15.75" customHeight="1">
      <c r="A654" s="454"/>
      <c r="B654" s="454"/>
      <c r="C654" s="454"/>
      <c r="D654" s="454"/>
      <c r="E654" s="454"/>
      <c r="F654" s="454"/>
      <c r="H654" s="454"/>
      <c r="I654" s="454"/>
      <c r="J654" s="454"/>
      <c r="K654" s="454"/>
      <c r="L654" s="454"/>
      <c r="M654" s="454"/>
      <c r="N654" s="454"/>
      <c r="O654" s="454"/>
      <c r="P654" s="454"/>
      <c r="Q654" s="454"/>
      <c r="R654" s="454"/>
      <c r="S654" s="454"/>
      <c r="T654" s="454"/>
      <c r="U654" s="454"/>
      <c r="V654" s="454"/>
      <c r="W654" s="454"/>
      <c r="Y654" s="454"/>
      <c r="Z654" s="454"/>
      <c r="AB654" s="454"/>
      <c r="AC654" s="454"/>
      <c r="AD654" s="454"/>
      <c r="AE654" s="454"/>
    </row>
    <row r="655" spans="1:31" ht="15.75" customHeight="1">
      <c r="A655" s="454"/>
      <c r="B655" s="454"/>
      <c r="C655" s="454"/>
      <c r="D655" s="454"/>
      <c r="E655" s="454"/>
      <c r="F655" s="454"/>
      <c r="H655" s="454"/>
      <c r="I655" s="454"/>
      <c r="J655" s="454"/>
      <c r="K655" s="454"/>
      <c r="L655" s="454"/>
      <c r="M655" s="454"/>
      <c r="N655" s="454"/>
      <c r="O655" s="454"/>
      <c r="P655" s="454"/>
      <c r="Q655" s="454"/>
      <c r="R655" s="454"/>
      <c r="S655" s="454"/>
      <c r="T655" s="454"/>
      <c r="U655" s="454"/>
      <c r="V655" s="454"/>
      <c r="W655" s="454"/>
      <c r="Y655" s="454"/>
      <c r="Z655" s="454"/>
      <c r="AB655" s="454"/>
      <c r="AC655" s="454"/>
      <c r="AD655" s="454"/>
      <c r="AE655" s="454"/>
    </row>
    <row r="656" spans="1:31" ht="15.75" customHeight="1">
      <c r="A656" s="454"/>
      <c r="B656" s="454"/>
      <c r="C656" s="454"/>
      <c r="D656" s="454"/>
      <c r="E656" s="454"/>
      <c r="F656" s="454"/>
      <c r="H656" s="454"/>
      <c r="I656" s="454"/>
      <c r="J656" s="454"/>
      <c r="K656" s="454"/>
      <c r="L656" s="454"/>
      <c r="M656" s="454"/>
      <c r="N656" s="454"/>
      <c r="O656" s="454"/>
      <c r="P656" s="454"/>
      <c r="Q656" s="454"/>
      <c r="R656" s="454"/>
      <c r="S656" s="454"/>
      <c r="T656" s="454"/>
      <c r="U656" s="454"/>
      <c r="V656" s="454"/>
      <c r="W656" s="454"/>
      <c r="Y656" s="454"/>
      <c r="Z656" s="454"/>
      <c r="AB656" s="454"/>
      <c r="AC656" s="454"/>
      <c r="AD656" s="454"/>
      <c r="AE656" s="454"/>
    </row>
    <row r="657" spans="1:31" ht="15.75" customHeight="1">
      <c r="A657" s="454"/>
      <c r="B657" s="454"/>
      <c r="C657" s="454"/>
      <c r="D657" s="454"/>
      <c r="E657" s="454"/>
      <c r="F657" s="454"/>
      <c r="H657" s="454"/>
      <c r="I657" s="454"/>
      <c r="J657" s="454"/>
      <c r="K657" s="454"/>
      <c r="L657" s="454"/>
      <c r="M657" s="454"/>
      <c r="N657" s="454"/>
      <c r="O657" s="454"/>
      <c r="P657" s="454"/>
      <c r="Q657" s="454"/>
      <c r="R657" s="454"/>
      <c r="S657" s="454"/>
      <c r="T657" s="454"/>
      <c r="U657" s="454"/>
      <c r="V657" s="454"/>
      <c r="W657" s="454"/>
      <c r="Y657" s="454"/>
      <c r="Z657" s="454"/>
      <c r="AB657" s="454"/>
      <c r="AC657" s="454"/>
      <c r="AD657" s="454"/>
      <c r="AE657" s="454"/>
    </row>
    <row r="658" spans="1:31" ht="15.75" customHeight="1">
      <c r="A658" s="454"/>
      <c r="B658" s="454"/>
      <c r="C658" s="454"/>
      <c r="D658" s="454"/>
      <c r="E658" s="454"/>
      <c r="F658" s="454"/>
      <c r="H658" s="454"/>
      <c r="I658" s="454"/>
      <c r="J658" s="454"/>
      <c r="K658" s="454"/>
      <c r="L658" s="454"/>
      <c r="M658" s="454"/>
      <c r="N658" s="454"/>
      <c r="O658" s="454"/>
      <c r="P658" s="454"/>
      <c r="Q658" s="454"/>
      <c r="R658" s="454"/>
      <c r="S658" s="454"/>
      <c r="T658" s="454"/>
      <c r="U658" s="454"/>
      <c r="V658" s="454"/>
      <c r="W658" s="454"/>
      <c r="Y658" s="454"/>
      <c r="Z658" s="454"/>
      <c r="AB658" s="454"/>
      <c r="AC658" s="454"/>
      <c r="AD658" s="454"/>
      <c r="AE658" s="454"/>
    </row>
    <row r="659" spans="1:31" ht="15.75" customHeight="1">
      <c r="A659" s="454"/>
      <c r="B659" s="454"/>
      <c r="C659" s="454"/>
      <c r="D659" s="454"/>
      <c r="E659" s="454"/>
      <c r="F659" s="454"/>
      <c r="H659" s="454"/>
      <c r="I659" s="454"/>
      <c r="J659" s="454"/>
      <c r="K659" s="454"/>
      <c r="L659" s="454"/>
      <c r="M659" s="454"/>
      <c r="N659" s="454"/>
      <c r="O659" s="454"/>
      <c r="P659" s="454"/>
      <c r="Q659" s="454"/>
      <c r="R659" s="454"/>
      <c r="S659" s="454"/>
      <c r="T659" s="454"/>
      <c r="U659" s="454"/>
      <c r="V659" s="454"/>
      <c r="W659" s="454"/>
      <c r="Y659" s="454"/>
      <c r="Z659" s="454"/>
      <c r="AB659" s="454"/>
      <c r="AC659" s="454"/>
      <c r="AD659" s="454"/>
      <c r="AE659" s="454"/>
    </row>
    <row r="660" spans="1:31" ht="15.75" customHeight="1">
      <c r="A660" s="454"/>
      <c r="B660" s="454"/>
      <c r="C660" s="454"/>
      <c r="D660" s="454"/>
      <c r="E660" s="454"/>
      <c r="F660" s="454"/>
      <c r="H660" s="454"/>
      <c r="I660" s="454"/>
      <c r="J660" s="454"/>
      <c r="K660" s="454"/>
      <c r="L660" s="454"/>
      <c r="M660" s="454"/>
      <c r="N660" s="454"/>
      <c r="O660" s="454"/>
      <c r="P660" s="454"/>
      <c r="Q660" s="454"/>
      <c r="R660" s="454"/>
      <c r="S660" s="454"/>
      <c r="T660" s="454"/>
      <c r="U660" s="454"/>
      <c r="V660" s="454"/>
      <c r="W660" s="454"/>
      <c r="Y660" s="454"/>
      <c r="Z660" s="454"/>
      <c r="AB660" s="454"/>
      <c r="AC660" s="454"/>
      <c r="AD660" s="454"/>
      <c r="AE660" s="454"/>
    </row>
    <row r="661" spans="1:31" ht="15.75" customHeight="1">
      <c r="A661" s="454"/>
      <c r="B661" s="454"/>
      <c r="C661" s="454"/>
      <c r="D661" s="454"/>
      <c r="E661" s="454"/>
      <c r="F661" s="454"/>
      <c r="H661" s="454"/>
      <c r="I661" s="454"/>
      <c r="J661" s="454"/>
      <c r="K661" s="454"/>
      <c r="L661" s="454"/>
      <c r="M661" s="454"/>
      <c r="N661" s="454"/>
      <c r="O661" s="454"/>
      <c r="P661" s="454"/>
      <c r="Q661" s="454"/>
      <c r="R661" s="454"/>
      <c r="S661" s="454"/>
      <c r="T661" s="454"/>
      <c r="U661" s="454"/>
      <c r="V661" s="454"/>
      <c r="W661" s="454"/>
      <c r="Y661" s="454"/>
      <c r="Z661" s="454"/>
      <c r="AB661" s="454"/>
      <c r="AC661" s="454"/>
      <c r="AD661" s="454"/>
      <c r="AE661" s="454"/>
    </row>
    <row r="662" spans="1:31" ht="15.75" customHeight="1">
      <c r="A662" s="454"/>
      <c r="B662" s="454"/>
      <c r="C662" s="454"/>
      <c r="D662" s="454"/>
      <c r="E662" s="454"/>
      <c r="F662" s="454"/>
      <c r="H662" s="454"/>
      <c r="I662" s="454"/>
      <c r="J662" s="454"/>
      <c r="K662" s="454"/>
      <c r="L662" s="454"/>
      <c r="M662" s="454"/>
      <c r="N662" s="454"/>
      <c r="O662" s="454"/>
      <c r="P662" s="454"/>
      <c r="Q662" s="454"/>
      <c r="R662" s="454"/>
      <c r="S662" s="454"/>
      <c r="T662" s="454"/>
      <c r="U662" s="454"/>
      <c r="V662" s="454"/>
      <c r="W662" s="454"/>
      <c r="Y662" s="454"/>
      <c r="Z662" s="454"/>
      <c r="AB662" s="454"/>
      <c r="AC662" s="454"/>
      <c r="AD662" s="454"/>
      <c r="AE662" s="454"/>
    </row>
    <row r="663" spans="1:31" ht="15.75" customHeight="1">
      <c r="A663" s="454"/>
      <c r="B663" s="454"/>
      <c r="C663" s="454"/>
      <c r="D663" s="454"/>
      <c r="E663" s="454"/>
      <c r="F663" s="454"/>
      <c r="H663" s="454"/>
      <c r="I663" s="454"/>
      <c r="J663" s="454"/>
      <c r="K663" s="454"/>
      <c r="L663" s="454"/>
      <c r="M663" s="454"/>
      <c r="N663" s="454"/>
      <c r="O663" s="454"/>
      <c r="P663" s="454"/>
      <c r="Q663" s="454"/>
      <c r="R663" s="454"/>
      <c r="S663" s="454"/>
      <c r="T663" s="454"/>
      <c r="U663" s="454"/>
      <c r="V663" s="454"/>
      <c r="W663" s="454"/>
      <c r="Y663" s="454"/>
      <c r="Z663" s="454"/>
      <c r="AB663" s="454"/>
      <c r="AC663" s="454"/>
      <c r="AD663" s="454"/>
      <c r="AE663" s="454"/>
    </row>
    <row r="664" spans="1:31" ht="15.75" customHeight="1">
      <c r="A664" s="454"/>
      <c r="B664" s="454"/>
      <c r="C664" s="454"/>
      <c r="D664" s="454"/>
      <c r="E664" s="454"/>
      <c r="F664" s="454"/>
      <c r="H664" s="454"/>
      <c r="I664" s="454"/>
      <c r="J664" s="454"/>
      <c r="K664" s="454"/>
      <c r="L664" s="454"/>
      <c r="M664" s="454"/>
      <c r="N664" s="454"/>
      <c r="O664" s="454"/>
      <c r="P664" s="454"/>
      <c r="Q664" s="454"/>
      <c r="R664" s="454"/>
      <c r="S664" s="454"/>
      <c r="T664" s="454"/>
      <c r="U664" s="454"/>
      <c r="V664" s="454"/>
      <c r="W664" s="454"/>
      <c r="Y664" s="454"/>
      <c r="Z664" s="454"/>
      <c r="AB664" s="454"/>
      <c r="AC664" s="454"/>
      <c r="AD664" s="454"/>
      <c r="AE664" s="454"/>
    </row>
    <row r="665" spans="1:31" ht="15.75" customHeight="1">
      <c r="A665" s="454"/>
      <c r="B665" s="454"/>
      <c r="C665" s="454"/>
      <c r="D665" s="454"/>
      <c r="E665" s="454"/>
      <c r="F665" s="454"/>
      <c r="H665" s="454"/>
      <c r="I665" s="454"/>
      <c r="J665" s="454"/>
      <c r="K665" s="454"/>
      <c r="L665" s="454"/>
      <c r="M665" s="454"/>
      <c r="N665" s="454"/>
      <c r="O665" s="454"/>
      <c r="P665" s="454"/>
      <c r="Q665" s="454"/>
      <c r="R665" s="454"/>
      <c r="S665" s="454"/>
      <c r="T665" s="454"/>
      <c r="U665" s="454"/>
      <c r="V665" s="454"/>
      <c r="W665" s="454"/>
      <c r="Y665" s="454"/>
      <c r="Z665" s="454"/>
      <c r="AB665" s="454"/>
      <c r="AC665" s="454"/>
      <c r="AD665" s="454"/>
      <c r="AE665" s="454"/>
    </row>
    <row r="666" spans="1:31" ht="15.75" customHeight="1">
      <c r="A666" s="454"/>
      <c r="B666" s="454"/>
      <c r="C666" s="454"/>
      <c r="D666" s="454"/>
      <c r="E666" s="454"/>
      <c r="F666" s="454"/>
      <c r="H666" s="454"/>
      <c r="I666" s="454"/>
      <c r="J666" s="454"/>
      <c r="K666" s="454"/>
      <c r="L666" s="454"/>
      <c r="M666" s="454"/>
      <c r="N666" s="454"/>
      <c r="O666" s="454"/>
      <c r="P666" s="454"/>
      <c r="Q666" s="454"/>
      <c r="R666" s="454"/>
      <c r="S666" s="454"/>
      <c r="T666" s="454"/>
      <c r="U666" s="454"/>
      <c r="V666" s="454"/>
      <c r="W666" s="454"/>
      <c r="Y666" s="454"/>
      <c r="Z666" s="454"/>
      <c r="AB666" s="454"/>
      <c r="AC666" s="454"/>
      <c r="AD666" s="454"/>
      <c r="AE666" s="454"/>
    </row>
    <row r="667" spans="1:31" ht="15.75" customHeight="1">
      <c r="A667" s="454"/>
      <c r="B667" s="454"/>
      <c r="C667" s="454"/>
      <c r="D667" s="454"/>
      <c r="E667" s="454"/>
      <c r="F667" s="454"/>
      <c r="H667" s="454"/>
      <c r="I667" s="454"/>
      <c r="J667" s="454"/>
      <c r="K667" s="454"/>
      <c r="L667" s="454"/>
      <c r="M667" s="454"/>
      <c r="N667" s="454"/>
      <c r="O667" s="454"/>
      <c r="P667" s="454"/>
      <c r="Q667" s="454"/>
      <c r="R667" s="454"/>
      <c r="S667" s="454"/>
      <c r="T667" s="454"/>
      <c r="U667" s="454"/>
      <c r="V667" s="454"/>
      <c r="W667" s="454"/>
      <c r="Y667" s="454"/>
      <c r="Z667" s="454"/>
      <c r="AB667" s="454"/>
      <c r="AC667" s="454"/>
      <c r="AD667" s="454"/>
      <c r="AE667" s="454"/>
    </row>
    <row r="668" spans="1:31" ht="15.75" customHeight="1">
      <c r="A668" s="454"/>
      <c r="B668" s="454"/>
      <c r="C668" s="454"/>
      <c r="D668" s="454"/>
      <c r="E668" s="454"/>
      <c r="F668" s="454"/>
      <c r="H668" s="454"/>
      <c r="I668" s="454"/>
      <c r="J668" s="454"/>
      <c r="K668" s="454"/>
      <c r="L668" s="454"/>
      <c r="M668" s="454"/>
      <c r="N668" s="454"/>
      <c r="O668" s="454"/>
      <c r="P668" s="454"/>
      <c r="Q668" s="454"/>
      <c r="R668" s="454"/>
      <c r="S668" s="454"/>
      <c r="T668" s="454"/>
      <c r="U668" s="454"/>
      <c r="V668" s="454"/>
      <c r="W668" s="454"/>
      <c r="Y668" s="454"/>
      <c r="Z668" s="454"/>
      <c r="AB668" s="454"/>
      <c r="AC668" s="454"/>
      <c r="AD668" s="454"/>
      <c r="AE668" s="454"/>
    </row>
    <row r="669" spans="1:31" ht="15.75" customHeight="1">
      <c r="A669" s="454"/>
      <c r="B669" s="454"/>
      <c r="C669" s="454"/>
      <c r="D669" s="454"/>
      <c r="E669" s="454"/>
      <c r="F669" s="454"/>
      <c r="H669" s="454"/>
      <c r="I669" s="454"/>
      <c r="J669" s="454"/>
      <c r="K669" s="454"/>
      <c r="L669" s="454"/>
      <c r="M669" s="454"/>
      <c r="N669" s="454"/>
      <c r="O669" s="454"/>
      <c r="P669" s="454"/>
      <c r="Q669" s="454"/>
      <c r="R669" s="454"/>
      <c r="S669" s="454"/>
      <c r="T669" s="454"/>
      <c r="U669" s="454"/>
      <c r="V669" s="454"/>
      <c r="W669" s="454"/>
      <c r="Y669" s="454"/>
      <c r="Z669" s="454"/>
      <c r="AB669" s="454"/>
      <c r="AC669" s="454"/>
      <c r="AD669" s="454"/>
      <c r="AE669" s="454"/>
    </row>
    <row r="670" spans="1:31" ht="15.75" customHeight="1">
      <c r="A670" s="454"/>
      <c r="B670" s="454"/>
      <c r="C670" s="454"/>
      <c r="D670" s="454"/>
      <c r="E670" s="454"/>
      <c r="F670" s="454"/>
      <c r="H670" s="454"/>
      <c r="I670" s="454"/>
      <c r="J670" s="454"/>
      <c r="K670" s="454"/>
      <c r="L670" s="454"/>
      <c r="M670" s="454"/>
      <c r="N670" s="454"/>
      <c r="O670" s="454"/>
      <c r="P670" s="454"/>
      <c r="Q670" s="454"/>
      <c r="R670" s="454"/>
      <c r="S670" s="454"/>
      <c r="T670" s="454"/>
      <c r="U670" s="454"/>
      <c r="V670" s="454"/>
      <c r="W670" s="454"/>
      <c r="Y670" s="454"/>
      <c r="Z670" s="454"/>
      <c r="AB670" s="454"/>
      <c r="AC670" s="454"/>
      <c r="AD670" s="454"/>
      <c r="AE670" s="454"/>
    </row>
    <row r="671" spans="1:31" ht="15.75" customHeight="1">
      <c r="A671" s="454"/>
      <c r="B671" s="454"/>
      <c r="C671" s="454"/>
      <c r="D671" s="454"/>
      <c r="E671" s="454"/>
      <c r="F671" s="454"/>
      <c r="H671" s="454"/>
      <c r="I671" s="454"/>
      <c r="J671" s="454"/>
      <c r="K671" s="454"/>
      <c r="L671" s="454"/>
      <c r="M671" s="454"/>
      <c r="N671" s="454"/>
      <c r="O671" s="454"/>
      <c r="P671" s="454"/>
      <c r="Q671" s="454"/>
      <c r="R671" s="454"/>
      <c r="S671" s="454"/>
      <c r="T671" s="454"/>
      <c r="U671" s="454"/>
      <c r="V671" s="454"/>
      <c r="W671" s="454"/>
      <c r="Y671" s="454"/>
      <c r="Z671" s="454"/>
      <c r="AB671" s="454"/>
      <c r="AC671" s="454"/>
      <c r="AD671" s="454"/>
      <c r="AE671" s="454"/>
    </row>
    <row r="672" spans="1:31" ht="15.75" customHeight="1">
      <c r="A672" s="454"/>
      <c r="B672" s="454"/>
      <c r="C672" s="454"/>
      <c r="D672" s="454"/>
      <c r="E672" s="454"/>
      <c r="F672" s="454"/>
      <c r="H672" s="454"/>
      <c r="I672" s="454"/>
      <c r="J672" s="454"/>
      <c r="K672" s="454"/>
      <c r="L672" s="454"/>
      <c r="M672" s="454"/>
      <c r="N672" s="454"/>
      <c r="O672" s="454"/>
      <c r="P672" s="454"/>
      <c r="Q672" s="454"/>
      <c r="R672" s="454"/>
      <c r="S672" s="454"/>
      <c r="T672" s="454"/>
      <c r="U672" s="454"/>
      <c r="V672" s="454"/>
      <c r="W672" s="454"/>
      <c r="Y672" s="454"/>
      <c r="Z672" s="454"/>
      <c r="AB672" s="454"/>
      <c r="AC672" s="454"/>
      <c r="AD672" s="454"/>
      <c r="AE672" s="454"/>
    </row>
    <row r="673" spans="1:31" ht="15.75" customHeight="1">
      <c r="A673" s="454"/>
      <c r="B673" s="454"/>
      <c r="C673" s="454"/>
      <c r="D673" s="454"/>
      <c r="E673" s="454"/>
      <c r="F673" s="454"/>
      <c r="H673" s="454"/>
      <c r="I673" s="454"/>
      <c r="J673" s="454"/>
      <c r="K673" s="454"/>
      <c r="L673" s="454"/>
      <c r="M673" s="454"/>
      <c r="N673" s="454"/>
      <c r="O673" s="454"/>
      <c r="P673" s="454"/>
      <c r="Q673" s="454"/>
      <c r="R673" s="454"/>
      <c r="S673" s="454"/>
      <c r="T673" s="454"/>
      <c r="U673" s="454"/>
      <c r="V673" s="454"/>
      <c r="W673" s="454"/>
      <c r="Y673" s="454"/>
      <c r="Z673" s="454"/>
      <c r="AB673" s="454"/>
      <c r="AC673" s="454"/>
      <c r="AD673" s="454"/>
      <c r="AE673" s="454"/>
    </row>
    <row r="674" spans="1:31" ht="15.75" customHeight="1">
      <c r="A674" s="454"/>
      <c r="B674" s="454"/>
      <c r="C674" s="454"/>
      <c r="D674" s="454"/>
      <c r="E674" s="454"/>
      <c r="F674" s="454"/>
      <c r="H674" s="454"/>
      <c r="I674" s="454"/>
      <c r="J674" s="454"/>
      <c r="K674" s="454"/>
      <c r="L674" s="454"/>
      <c r="M674" s="454"/>
      <c r="N674" s="454"/>
      <c r="O674" s="454"/>
      <c r="P674" s="454"/>
      <c r="Q674" s="454"/>
      <c r="R674" s="454"/>
      <c r="S674" s="454"/>
      <c r="T674" s="454"/>
      <c r="U674" s="454"/>
      <c r="V674" s="454"/>
      <c r="W674" s="454"/>
      <c r="Y674" s="454"/>
      <c r="Z674" s="454"/>
      <c r="AB674" s="454"/>
      <c r="AC674" s="454"/>
      <c r="AD674" s="454"/>
      <c r="AE674" s="454"/>
    </row>
    <row r="675" spans="1:31" ht="15.75" customHeight="1">
      <c r="A675" s="454"/>
      <c r="B675" s="454"/>
      <c r="C675" s="454"/>
      <c r="D675" s="454"/>
      <c r="E675" s="454"/>
      <c r="F675" s="454"/>
      <c r="H675" s="454"/>
      <c r="I675" s="454"/>
      <c r="J675" s="454"/>
      <c r="K675" s="454"/>
      <c r="L675" s="454"/>
      <c r="M675" s="454"/>
      <c r="N675" s="454"/>
      <c r="O675" s="454"/>
      <c r="P675" s="454"/>
      <c r="Q675" s="454"/>
      <c r="R675" s="454"/>
      <c r="S675" s="454"/>
      <c r="T675" s="454"/>
      <c r="U675" s="454"/>
      <c r="V675" s="454"/>
      <c r="W675" s="454"/>
      <c r="Y675" s="454"/>
      <c r="Z675" s="454"/>
      <c r="AB675" s="454"/>
      <c r="AC675" s="454"/>
      <c r="AD675" s="454"/>
      <c r="AE675" s="454"/>
    </row>
    <row r="676" spans="1:31" ht="15.75" customHeight="1">
      <c r="A676" s="454"/>
      <c r="B676" s="454"/>
      <c r="C676" s="454"/>
      <c r="D676" s="454"/>
      <c r="E676" s="454"/>
      <c r="F676" s="454"/>
      <c r="H676" s="454"/>
      <c r="I676" s="454"/>
      <c r="J676" s="454"/>
      <c r="K676" s="454"/>
      <c r="L676" s="454"/>
      <c r="M676" s="454"/>
      <c r="N676" s="454"/>
      <c r="O676" s="454"/>
      <c r="P676" s="454"/>
      <c r="Q676" s="454"/>
      <c r="R676" s="454"/>
      <c r="S676" s="454"/>
      <c r="T676" s="454"/>
      <c r="U676" s="454"/>
      <c r="V676" s="454"/>
      <c r="W676" s="454"/>
      <c r="Y676" s="454"/>
      <c r="Z676" s="454"/>
      <c r="AB676" s="454"/>
      <c r="AC676" s="454"/>
      <c r="AD676" s="454"/>
      <c r="AE676" s="454"/>
    </row>
    <row r="677" spans="1:31" ht="15.75" customHeight="1">
      <c r="A677" s="454"/>
      <c r="B677" s="454"/>
      <c r="C677" s="454"/>
      <c r="D677" s="454"/>
      <c r="E677" s="454"/>
      <c r="F677" s="454"/>
      <c r="H677" s="454"/>
      <c r="I677" s="454"/>
      <c r="J677" s="454"/>
      <c r="K677" s="454"/>
      <c r="L677" s="454"/>
      <c r="M677" s="454"/>
      <c r="N677" s="454"/>
      <c r="O677" s="454"/>
      <c r="P677" s="454"/>
      <c r="Q677" s="454"/>
      <c r="R677" s="454"/>
      <c r="S677" s="454"/>
      <c r="T677" s="454"/>
      <c r="U677" s="454"/>
      <c r="V677" s="454"/>
      <c r="W677" s="454"/>
      <c r="Y677" s="454"/>
      <c r="Z677" s="454"/>
      <c r="AB677" s="454"/>
      <c r="AC677" s="454"/>
      <c r="AD677" s="454"/>
      <c r="AE677" s="454"/>
    </row>
    <row r="678" spans="1:31" ht="15.75" customHeight="1">
      <c r="A678" s="454"/>
      <c r="B678" s="454"/>
      <c r="C678" s="454"/>
      <c r="D678" s="454"/>
      <c r="E678" s="454"/>
      <c r="F678" s="454"/>
      <c r="H678" s="454"/>
      <c r="I678" s="454"/>
      <c r="J678" s="454"/>
      <c r="K678" s="454"/>
      <c r="L678" s="454"/>
      <c r="M678" s="454"/>
      <c r="N678" s="454"/>
      <c r="O678" s="454"/>
      <c r="P678" s="454"/>
      <c r="Q678" s="454"/>
      <c r="R678" s="454"/>
      <c r="S678" s="454"/>
      <c r="T678" s="454"/>
      <c r="U678" s="454"/>
      <c r="V678" s="454"/>
      <c r="W678" s="454"/>
      <c r="Y678" s="454"/>
      <c r="Z678" s="454"/>
      <c r="AB678" s="454"/>
      <c r="AC678" s="454"/>
      <c r="AD678" s="454"/>
      <c r="AE678" s="454"/>
    </row>
    <row r="679" spans="1:31" ht="15.75" customHeight="1">
      <c r="A679" s="454"/>
      <c r="B679" s="454"/>
      <c r="C679" s="454"/>
      <c r="D679" s="454"/>
      <c r="E679" s="454"/>
      <c r="F679" s="454"/>
      <c r="H679" s="454"/>
      <c r="I679" s="454"/>
      <c r="J679" s="454"/>
      <c r="K679" s="454"/>
      <c r="L679" s="454"/>
      <c r="M679" s="454"/>
      <c r="N679" s="454"/>
      <c r="O679" s="454"/>
      <c r="P679" s="454"/>
      <c r="Q679" s="454"/>
      <c r="R679" s="454"/>
      <c r="S679" s="454"/>
      <c r="T679" s="454"/>
      <c r="U679" s="454"/>
      <c r="V679" s="454"/>
      <c r="W679" s="454"/>
      <c r="Y679" s="454"/>
      <c r="Z679" s="454"/>
      <c r="AB679" s="454"/>
      <c r="AC679" s="454"/>
      <c r="AD679" s="454"/>
      <c r="AE679" s="454"/>
    </row>
    <row r="680" spans="1:31" ht="15.75" customHeight="1">
      <c r="A680" s="454"/>
      <c r="B680" s="454"/>
      <c r="C680" s="454"/>
      <c r="D680" s="454"/>
      <c r="E680" s="454"/>
      <c r="F680" s="454"/>
      <c r="H680" s="454"/>
      <c r="I680" s="454"/>
      <c r="J680" s="454"/>
      <c r="K680" s="454"/>
      <c r="L680" s="454"/>
      <c r="M680" s="454"/>
      <c r="N680" s="454"/>
      <c r="O680" s="454"/>
      <c r="P680" s="454"/>
      <c r="Q680" s="454"/>
      <c r="R680" s="454"/>
      <c r="S680" s="454"/>
      <c r="T680" s="454"/>
      <c r="U680" s="454"/>
      <c r="V680" s="454"/>
      <c r="W680" s="454"/>
      <c r="Y680" s="454"/>
      <c r="Z680" s="454"/>
      <c r="AB680" s="454"/>
      <c r="AC680" s="454"/>
      <c r="AD680" s="454"/>
      <c r="AE680" s="454"/>
    </row>
    <row r="681" spans="1:31" ht="15.75" customHeight="1">
      <c r="A681" s="454"/>
      <c r="B681" s="454"/>
      <c r="C681" s="454"/>
      <c r="D681" s="454"/>
      <c r="E681" s="454"/>
      <c r="F681" s="454"/>
      <c r="H681" s="454"/>
      <c r="I681" s="454"/>
      <c r="J681" s="454"/>
      <c r="K681" s="454"/>
      <c r="L681" s="454"/>
      <c r="M681" s="454"/>
      <c r="N681" s="454"/>
      <c r="O681" s="454"/>
      <c r="P681" s="454"/>
      <c r="Q681" s="454"/>
      <c r="R681" s="454"/>
      <c r="S681" s="454"/>
      <c r="T681" s="454"/>
      <c r="U681" s="454"/>
      <c r="V681" s="454"/>
      <c r="W681" s="454"/>
      <c r="Y681" s="454"/>
      <c r="Z681" s="454"/>
      <c r="AB681" s="454"/>
      <c r="AC681" s="454"/>
      <c r="AD681" s="454"/>
      <c r="AE681" s="454"/>
    </row>
    <row r="682" spans="1:31" ht="15.75" customHeight="1">
      <c r="A682" s="454"/>
      <c r="B682" s="454"/>
      <c r="C682" s="454"/>
      <c r="D682" s="454"/>
      <c r="E682" s="454"/>
      <c r="F682" s="454"/>
      <c r="H682" s="454"/>
      <c r="I682" s="454"/>
      <c r="J682" s="454"/>
      <c r="K682" s="454"/>
      <c r="L682" s="454"/>
      <c r="M682" s="454"/>
      <c r="N682" s="454"/>
      <c r="O682" s="454"/>
      <c r="P682" s="454"/>
      <c r="Q682" s="454"/>
      <c r="R682" s="454"/>
      <c r="S682" s="454"/>
      <c r="T682" s="454"/>
      <c r="U682" s="454"/>
      <c r="V682" s="454"/>
      <c r="W682" s="454"/>
      <c r="Y682" s="454"/>
      <c r="Z682" s="454"/>
      <c r="AB682" s="454"/>
      <c r="AC682" s="454"/>
      <c r="AD682" s="454"/>
      <c r="AE682" s="454"/>
    </row>
    <row r="683" spans="1:31" ht="15.75" customHeight="1">
      <c r="A683" s="454"/>
      <c r="B683" s="454"/>
      <c r="C683" s="454"/>
      <c r="D683" s="454"/>
      <c r="E683" s="454"/>
      <c r="F683" s="454"/>
      <c r="H683" s="454"/>
      <c r="I683" s="454"/>
      <c r="J683" s="454"/>
      <c r="K683" s="454"/>
      <c r="L683" s="454"/>
      <c r="M683" s="454"/>
      <c r="N683" s="454"/>
      <c r="O683" s="454"/>
      <c r="P683" s="454"/>
      <c r="Q683" s="454"/>
      <c r="R683" s="454"/>
      <c r="S683" s="454"/>
      <c r="T683" s="454"/>
      <c r="U683" s="454"/>
      <c r="V683" s="454"/>
      <c r="W683" s="454"/>
      <c r="Y683" s="454"/>
      <c r="Z683" s="454"/>
      <c r="AB683" s="454"/>
      <c r="AC683" s="454"/>
      <c r="AD683" s="454"/>
      <c r="AE683" s="454"/>
    </row>
    <row r="684" spans="1:31" ht="15.75" customHeight="1">
      <c r="A684" s="454"/>
      <c r="B684" s="454"/>
      <c r="C684" s="454"/>
      <c r="D684" s="454"/>
      <c r="E684" s="454"/>
      <c r="F684" s="454"/>
      <c r="H684" s="454"/>
      <c r="I684" s="454"/>
      <c r="J684" s="454"/>
      <c r="K684" s="454"/>
      <c r="L684" s="454"/>
      <c r="M684" s="454"/>
      <c r="N684" s="454"/>
      <c r="O684" s="454"/>
      <c r="P684" s="454"/>
      <c r="Q684" s="454"/>
      <c r="R684" s="454"/>
      <c r="S684" s="454"/>
      <c r="T684" s="454"/>
      <c r="U684" s="454"/>
      <c r="V684" s="454"/>
      <c r="W684" s="454"/>
      <c r="Y684" s="454"/>
      <c r="Z684" s="454"/>
      <c r="AB684" s="454"/>
      <c r="AC684" s="454"/>
      <c r="AD684" s="454"/>
      <c r="AE684" s="454"/>
    </row>
    <row r="685" spans="1:31" ht="15.75" customHeight="1">
      <c r="A685" s="454"/>
      <c r="B685" s="454"/>
      <c r="C685" s="454"/>
      <c r="D685" s="454"/>
      <c r="E685" s="454"/>
      <c r="F685" s="454"/>
      <c r="H685" s="454"/>
      <c r="I685" s="454"/>
      <c r="J685" s="454"/>
      <c r="K685" s="454"/>
      <c r="L685" s="454"/>
      <c r="M685" s="454"/>
      <c r="N685" s="454"/>
      <c r="O685" s="454"/>
      <c r="P685" s="454"/>
      <c r="Q685" s="454"/>
      <c r="R685" s="454"/>
      <c r="S685" s="454"/>
      <c r="T685" s="454"/>
      <c r="U685" s="454"/>
      <c r="V685" s="454"/>
      <c r="W685" s="454"/>
      <c r="Y685" s="454"/>
      <c r="Z685" s="454"/>
      <c r="AB685" s="454"/>
      <c r="AC685" s="454"/>
      <c r="AD685" s="454"/>
      <c r="AE685" s="454"/>
    </row>
    <row r="686" spans="1:31" ht="15.75" customHeight="1">
      <c r="A686" s="454"/>
      <c r="B686" s="454"/>
      <c r="C686" s="454"/>
      <c r="D686" s="454"/>
      <c r="E686" s="454"/>
      <c r="F686" s="454"/>
      <c r="H686" s="454"/>
      <c r="I686" s="454"/>
      <c r="J686" s="454"/>
      <c r="K686" s="454"/>
      <c r="L686" s="454"/>
      <c r="M686" s="454"/>
      <c r="N686" s="454"/>
      <c r="O686" s="454"/>
      <c r="P686" s="454"/>
      <c r="Q686" s="454"/>
      <c r="R686" s="454"/>
      <c r="S686" s="454"/>
      <c r="T686" s="454"/>
      <c r="U686" s="454"/>
      <c r="V686" s="454"/>
      <c r="W686" s="454"/>
      <c r="Y686" s="454"/>
      <c r="Z686" s="454"/>
      <c r="AB686" s="454"/>
      <c r="AC686" s="454"/>
      <c r="AD686" s="454"/>
      <c r="AE686" s="454"/>
    </row>
    <row r="687" spans="1:31" ht="15.75" customHeight="1">
      <c r="A687" s="454"/>
      <c r="B687" s="454"/>
      <c r="C687" s="454"/>
      <c r="D687" s="454"/>
      <c r="E687" s="454"/>
      <c r="F687" s="454"/>
      <c r="H687" s="454"/>
      <c r="I687" s="454"/>
      <c r="J687" s="454"/>
      <c r="K687" s="454"/>
      <c r="L687" s="454"/>
      <c r="M687" s="454"/>
      <c r="N687" s="454"/>
      <c r="O687" s="454"/>
      <c r="P687" s="454"/>
      <c r="Q687" s="454"/>
      <c r="R687" s="454"/>
      <c r="S687" s="454"/>
      <c r="T687" s="454"/>
      <c r="U687" s="454"/>
      <c r="V687" s="454"/>
      <c r="W687" s="454"/>
      <c r="Y687" s="454"/>
      <c r="Z687" s="454"/>
      <c r="AB687" s="454"/>
      <c r="AC687" s="454"/>
      <c r="AD687" s="454"/>
      <c r="AE687" s="454"/>
    </row>
    <row r="688" spans="1:31" ht="15.75" customHeight="1">
      <c r="A688" s="454"/>
      <c r="B688" s="454"/>
      <c r="C688" s="454"/>
      <c r="D688" s="454"/>
      <c r="E688" s="454"/>
      <c r="F688" s="454"/>
      <c r="H688" s="454"/>
      <c r="I688" s="454"/>
      <c r="J688" s="454"/>
      <c r="K688" s="454"/>
      <c r="L688" s="454"/>
      <c r="M688" s="454"/>
      <c r="N688" s="454"/>
      <c r="O688" s="454"/>
      <c r="P688" s="454"/>
      <c r="Q688" s="454"/>
      <c r="R688" s="454"/>
      <c r="S688" s="454"/>
      <c r="T688" s="454"/>
      <c r="U688" s="454"/>
      <c r="V688" s="454"/>
      <c r="W688" s="454"/>
      <c r="Y688" s="454"/>
      <c r="Z688" s="454"/>
      <c r="AB688" s="454"/>
      <c r="AC688" s="454"/>
      <c r="AD688" s="454"/>
      <c r="AE688" s="454"/>
    </row>
    <row r="689" spans="1:31" ht="15.75" customHeight="1">
      <c r="A689" s="454"/>
      <c r="B689" s="454"/>
      <c r="C689" s="454"/>
      <c r="D689" s="454"/>
      <c r="E689" s="454"/>
      <c r="F689" s="454"/>
      <c r="H689" s="454"/>
      <c r="I689" s="454"/>
      <c r="J689" s="454"/>
      <c r="K689" s="454"/>
      <c r="L689" s="454"/>
      <c r="M689" s="454"/>
      <c r="N689" s="454"/>
      <c r="O689" s="454"/>
      <c r="P689" s="454"/>
      <c r="Q689" s="454"/>
      <c r="R689" s="454"/>
      <c r="S689" s="454"/>
      <c r="T689" s="454"/>
      <c r="U689" s="454"/>
      <c r="V689" s="454"/>
      <c r="W689" s="454"/>
      <c r="Y689" s="454"/>
      <c r="Z689" s="454"/>
      <c r="AB689" s="454"/>
      <c r="AC689" s="454"/>
      <c r="AD689" s="454"/>
      <c r="AE689" s="454"/>
    </row>
    <row r="690" spans="1:31" ht="15.75" customHeight="1">
      <c r="A690" s="454"/>
      <c r="B690" s="454"/>
      <c r="C690" s="454"/>
      <c r="D690" s="454"/>
      <c r="E690" s="454"/>
      <c r="F690" s="454"/>
      <c r="H690" s="454"/>
      <c r="I690" s="454"/>
      <c r="J690" s="454"/>
      <c r="K690" s="454"/>
      <c r="L690" s="454"/>
      <c r="M690" s="454"/>
      <c r="N690" s="454"/>
      <c r="O690" s="454"/>
      <c r="P690" s="454"/>
      <c r="Q690" s="454"/>
      <c r="R690" s="454"/>
      <c r="S690" s="454"/>
      <c r="T690" s="454"/>
      <c r="U690" s="454"/>
      <c r="V690" s="454"/>
      <c r="W690" s="454"/>
      <c r="Y690" s="454"/>
      <c r="Z690" s="454"/>
      <c r="AB690" s="454"/>
      <c r="AC690" s="454"/>
      <c r="AD690" s="454"/>
      <c r="AE690" s="454"/>
    </row>
    <row r="691" spans="1:31" ht="15.75" customHeight="1">
      <c r="A691" s="454"/>
      <c r="B691" s="454"/>
      <c r="C691" s="454"/>
      <c r="D691" s="454"/>
      <c r="E691" s="454"/>
      <c r="F691" s="454"/>
      <c r="H691" s="454"/>
      <c r="I691" s="454"/>
      <c r="J691" s="454"/>
      <c r="K691" s="454"/>
      <c r="L691" s="454"/>
      <c r="M691" s="454"/>
      <c r="N691" s="454"/>
      <c r="O691" s="454"/>
      <c r="P691" s="454"/>
      <c r="Q691" s="454"/>
      <c r="R691" s="454"/>
      <c r="S691" s="454"/>
      <c r="T691" s="454"/>
      <c r="U691" s="454"/>
      <c r="V691" s="454"/>
      <c r="W691" s="454"/>
      <c r="Y691" s="454"/>
      <c r="Z691" s="454"/>
      <c r="AB691" s="454"/>
      <c r="AC691" s="454"/>
      <c r="AD691" s="454"/>
      <c r="AE691" s="454"/>
    </row>
    <row r="692" spans="1:31" ht="15.75" customHeight="1">
      <c r="A692" s="454"/>
      <c r="B692" s="454"/>
      <c r="C692" s="454"/>
      <c r="D692" s="454"/>
      <c r="E692" s="454"/>
      <c r="F692" s="454"/>
      <c r="H692" s="454"/>
      <c r="I692" s="454"/>
      <c r="J692" s="454"/>
      <c r="K692" s="454"/>
      <c r="L692" s="454"/>
      <c r="M692" s="454"/>
      <c r="N692" s="454"/>
      <c r="O692" s="454"/>
      <c r="P692" s="454"/>
      <c r="Q692" s="454"/>
      <c r="R692" s="454"/>
      <c r="S692" s="454"/>
      <c r="T692" s="454"/>
      <c r="U692" s="454"/>
      <c r="V692" s="454"/>
      <c r="W692" s="454"/>
      <c r="Y692" s="454"/>
      <c r="Z692" s="454"/>
      <c r="AB692" s="454"/>
      <c r="AC692" s="454"/>
      <c r="AD692" s="454"/>
      <c r="AE692" s="454"/>
    </row>
    <row r="693" spans="1:31" ht="15.75" customHeight="1">
      <c r="A693" s="454"/>
      <c r="B693" s="454"/>
      <c r="C693" s="454"/>
      <c r="D693" s="454"/>
      <c r="E693" s="454"/>
      <c r="F693" s="454"/>
      <c r="H693" s="454"/>
      <c r="I693" s="454"/>
      <c r="J693" s="454"/>
      <c r="K693" s="454"/>
      <c r="L693" s="454"/>
      <c r="M693" s="454"/>
      <c r="N693" s="454"/>
      <c r="O693" s="454"/>
      <c r="P693" s="454"/>
      <c r="Q693" s="454"/>
      <c r="R693" s="454"/>
      <c r="S693" s="454"/>
      <c r="T693" s="454"/>
      <c r="U693" s="454"/>
      <c r="V693" s="454"/>
      <c r="W693" s="454"/>
      <c r="Y693" s="454"/>
      <c r="Z693" s="454"/>
      <c r="AB693" s="454"/>
      <c r="AC693" s="454"/>
      <c r="AD693" s="454"/>
      <c r="AE693" s="454"/>
    </row>
    <row r="694" spans="1:31" ht="15.75" customHeight="1">
      <c r="A694" s="454"/>
      <c r="B694" s="454"/>
      <c r="C694" s="454"/>
      <c r="D694" s="454"/>
      <c r="E694" s="454"/>
      <c r="F694" s="454"/>
      <c r="H694" s="454"/>
      <c r="I694" s="454"/>
      <c r="J694" s="454"/>
      <c r="K694" s="454"/>
      <c r="L694" s="454"/>
      <c r="M694" s="454"/>
      <c r="N694" s="454"/>
      <c r="O694" s="454"/>
      <c r="P694" s="454"/>
      <c r="Q694" s="454"/>
      <c r="R694" s="454"/>
      <c r="S694" s="454"/>
      <c r="T694" s="454"/>
      <c r="U694" s="454"/>
      <c r="V694" s="454"/>
      <c r="W694" s="454"/>
      <c r="Y694" s="454"/>
      <c r="Z694" s="454"/>
      <c r="AB694" s="454"/>
      <c r="AC694" s="454"/>
      <c r="AD694" s="454"/>
      <c r="AE694" s="454"/>
    </row>
    <row r="695" spans="1:31" ht="15.75" customHeight="1">
      <c r="A695" s="454"/>
      <c r="B695" s="454"/>
      <c r="C695" s="454"/>
      <c r="D695" s="454"/>
      <c r="E695" s="454"/>
      <c r="F695" s="454"/>
      <c r="H695" s="454"/>
      <c r="I695" s="454"/>
      <c r="J695" s="454"/>
      <c r="K695" s="454"/>
      <c r="L695" s="454"/>
      <c r="M695" s="454"/>
      <c r="N695" s="454"/>
      <c r="O695" s="454"/>
      <c r="P695" s="454"/>
      <c r="Q695" s="454"/>
      <c r="R695" s="454"/>
      <c r="S695" s="454"/>
      <c r="T695" s="454"/>
      <c r="U695" s="454"/>
      <c r="V695" s="454"/>
      <c r="W695" s="454"/>
      <c r="Y695" s="454"/>
      <c r="Z695" s="454"/>
      <c r="AB695" s="454"/>
      <c r="AC695" s="454"/>
      <c r="AD695" s="454"/>
      <c r="AE695" s="454"/>
    </row>
    <row r="696" spans="1:31" ht="15.75" customHeight="1">
      <c r="A696" s="454"/>
      <c r="B696" s="454"/>
      <c r="C696" s="454"/>
      <c r="D696" s="454"/>
      <c r="E696" s="454"/>
      <c r="F696" s="454"/>
      <c r="H696" s="454"/>
      <c r="I696" s="454"/>
      <c r="J696" s="454"/>
      <c r="K696" s="454"/>
      <c r="L696" s="454"/>
      <c r="M696" s="454"/>
      <c r="N696" s="454"/>
      <c r="O696" s="454"/>
      <c r="P696" s="454"/>
      <c r="Q696" s="454"/>
      <c r="R696" s="454"/>
      <c r="S696" s="454"/>
      <c r="T696" s="454"/>
      <c r="U696" s="454"/>
      <c r="V696" s="454"/>
      <c r="W696" s="454"/>
      <c r="Y696" s="454"/>
      <c r="Z696" s="454"/>
      <c r="AB696" s="454"/>
      <c r="AC696" s="454"/>
      <c r="AD696" s="454"/>
      <c r="AE696" s="454"/>
    </row>
    <row r="697" spans="1:31" ht="15.75" customHeight="1">
      <c r="A697" s="454"/>
      <c r="B697" s="454"/>
      <c r="C697" s="454"/>
      <c r="D697" s="454"/>
      <c r="E697" s="454"/>
      <c r="F697" s="454"/>
      <c r="H697" s="454"/>
      <c r="I697" s="454"/>
      <c r="J697" s="454"/>
      <c r="K697" s="454"/>
      <c r="L697" s="454"/>
      <c r="M697" s="454"/>
      <c r="N697" s="454"/>
      <c r="O697" s="454"/>
      <c r="P697" s="454"/>
      <c r="Q697" s="454"/>
      <c r="R697" s="454"/>
      <c r="S697" s="454"/>
      <c r="T697" s="454"/>
      <c r="U697" s="454"/>
      <c r="V697" s="454"/>
      <c r="W697" s="454"/>
      <c r="Y697" s="454"/>
      <c r="Z697" s="454"/>
      <c r="AB697" s="454"/>
      <c r="AC697" s="454"/>
      <c r="AD697" s="454"/>
      <c r="AE697" s="454"/>
    </row>
    <row r="698" spans="1:31" ht="15.75" customHeight="1">
      <c r="A698" s="454"/>
      <c r="B698" s="454"/>
      <c r="C698" s="454"/>
      <c r="D698" s="454"/>
      <c r="E698" s="454"/>
      <c r="F698" s="454"/>
      <c r="H698" s="454"/>
      <c r="I698" s="454"/>
      <c r="J698" s="454"/>
      <c r="K698" s="454"/>
      <c r="L698" s="454"/>
      <c r="M698" s="454"/>
      <c r="N698" s="454"/>
      <c r="O698" s="454"/>
      <c r="P698" s="454"/>
      <c r="Q698" s="454"/>
      <c r="R698" s="454"/>
      <c r="S698" s="454"/>
      <c r="T698" s="454"/>
      <c r="U698" s="454"/>
      <c r="V698" s="454"/>
      <c r="W698" s="454"/>
      <c r="Y698" s="454"/>
      <c r="Z698" s="454"/>
      <c r="AB698" s="454"/>
      <c r="AC698" s="454"/>
      <c r="AD698" s="454"/>
      <c r="AE698" s="454"/>
    </row>
    <row r="699" spans="1:31" ht="15.75" customHeight="1">
      <c r="A699" s="454"/>
      <c r="B699" s="454"/>
      <c r="C699" s="454"/>
      <c r="D699" s="454"/>
      <c r="E699" s="454"/>
      <c r="F699" s="454"/>
      <c r="H699" s="454"/>
      <c r="I699" s="454"/>
      <c r="J699" s="454"/>
      <c r="K699" s="454"/>
      <c r="L699" s="454"/>
      <c r="M699" s="454"/>
      <c r="N699" s="454"/>
      <c r="O699" s="454"/>
      <c r="P699" s="454"/>
      <c r="Q699" s="454"/>
      <c r="R699" s="454"/>
      <c r="S699" s="454"/>
      <c r="T699" s="454"/>
      <c r="U699" s="454"/>
      <c r="V699" s="454"/>
      <c r="W699" s="454"/>
      <c r="Y699" s="454"/>
      <c r="Z699" s="454"/>
      <c r="AB699" s="454"/>
      <c r="AC699" s="454"/>
      <c r="AD699" s="454"/>
      <c r="AE699" s="454"/>
    </row>
    <row r="700" spans="1:31" ht="15.75" customHeight="1">
      <c r="A700" s="454"/>
      <c r="B700" s="454"/>
      <c r="C700" s="454"/>
      <c r="D700" s="454"/>
      <c r="E700" s="454"/>
      <c r="F700" s="454"/>
      <c r="H700" s="454"/>
      <c r="I700" s="454"/>
      <c r="J700" s="454"/>
      <c r="K700" s="454"/>
      <c r="L700" s="454"/>
      <c r="M700" s="454"/>
      <c r="N700" s="454"/>
      <c r="O700" s="454"/>
      <c r="P700" s="454"/>
      <c r="Q700" s="454"/>
      <c r="R700" s="454"/>
      <c r="S700" s="454"/>
      <c r="T700" s="454"/>
      <c r="U700" s="454"/>
      <c r="V700" s="454"/>
      <c r="W700" s="454"/>
      <c r="Y700" s="454"/>
      <c r="Z700" s="454"/>
      <c r="AB700" s="454"/>
      <c r="AC700" s="454"/>
      <c r="AD700" s="454"/>
      <c r="AE700" s="454"/>
    </row>
    <row r="701" spans="1:31" ht="15.75" customHeight="1">
      <c r="A701" s="454"/>
      <c r="B701" s="454"/>
      <c r="C701" s="454"/>
      <c r="D701" s="454"/>
      <c r="E701" s="454"/>
      <c r="F701" s="454"/>
      <c r="H701" s="454"/>
      <c r="I701" s="454"/>
      <c r="J701" s="454"/>
      <c r="K701" s="454"/>
      <c r="L701" s="454"/>
      <c r="M701" s="454"/>
      <c r="N701" s="454"/>
      <c r="O701" s="454"/>
      <c r="P701" s="454"/>
      <c r="Q701" s="454"/>
      <c r="R701" s="454"/>
      <c r="S701" s="454"/>
      <c r="T701" s="454"/>
      <c r="U701" s="454"/>
      <c r="V701" s="454"/>
      <c r="W701" s="454"/>
      <c r="Y701" s="454"/>
      <c r="Z701" s="454"/>
      <c r="AB701" s="454"/>
      <c r="AC701" s="454"/>
      <c r="AD701" s="454"/>
      <c r="AE701" s="454"/>
    </row>
    <row r="702" spans="1:31" ht="15.75" customHeight="1">
      <c r="A702" s="454"/>
      <c r="B702" s="454"/>
      <c r="C702" s="454"/>
      <c r="D702" s="454"/>
      <c r="E702" s="454"/>
      <c r="F702" s="454"/>
      <c r="H702" s="454"/>
      <c r="I702" s="454"/>
      <c r="J702" s="454"/>
      <c r="K702" s="454"/>
      <c r="L702" s="454"/>
      <c r="M702" s="454"/>
      <c r="N702" s="454"/>
      <c r="O702" s="454"/>
      <c r="P702" s="454"/>
      <c r="Q702" s="454"/>
      <c r="R702" s="454"/>
      <c r="S702" s="454"/>
      <c r="T702" s="454"/>
      <c r="U702" s="454"/>
      <c r="V702" s="454"/>
      <c r="W702" s="454"/>
      <c r="Y702" s="454"/>
      <c r="Z702" s="454"/>
      <c r="AB702" s="454"/>
      <c r="AC702" s="454"/>
      <c r="AD702" s="454"/>
      <c r="AE702" s="454"/>
    </row>
    <row r="703" spans="1:31" ht="15.75" customHeight="1">
      <c r="A703" s="454"/>
      <c r="B703" s="454"/>
      <c r="C703" s="454"/>
      <c r="D703" s="454"/>
      <c r="E703" s="454"/>
      <c r="F703" s="454"/>
      <c r="H703" s="454"/>
      <c r="I703" s="454"/>
      <c r="J703" s="454"/>
      <c r="K703" s="454"/>
      <c r="L703" s="454"/>
      <c r="M703" s="454"/>
      <c r="N703" s="454"/>
      <c r="O703" s="454"/>
      <c r="P703" s="454"/>
      <c r="Q703" s="454"/>
      <c r="R703" s="454"/>
      <c r="S703" s="454"/>
      <c r="T703" s="454"/>
      <c r="U703" s="454"/>
      <c r="V703" s="454"/>
      <c r="W703" s="454"/>
      <c r="Y703" s="454"/>
      <c r="Z703" s="454"/>
      <c r="AB703" s="454"/>
      <c r="AC703" s="454"/>
      <c r="AD703" s="454"/>
      <c r="AE703" s="454"/>
    </row>
    <row r="704" spans="1:31" ht="15.75" customHeight="1">
      <c r="A704" s="454"/>
      <c r="B704" s="454"/>
      <c r="C704" s="454"/>
      <c r="D704" s="454"/>
      <c r="E704" s="454"/>
      <c r="F704" s="454"/>
      <c r="H704" s="454"/>
      <c r="I704" s="454"/>
      <c r="J704" s="454"/>
      <c r="K704" s="454"/>
      <c r="L704" s="454"/>
      <c r="M704" s="454"/>
      <c r="N704" s="454"/>
      <c r="O704" s="454"/>
      <c r="P704" s="454"/>
      <c r="Q704" s="454"/>
      <c r="R704" s="454"/>
      <c r="S704" s="454"/>
      <c r="T704" s="454"/>
      <c r="U704" s="454"/>
      <c r="V704" s="454"/>
      <c r="W704" s="454"/>
      <c r="Y704" s="454"/>
      <c r="Z704" s="454"/>
      <c r="AB704" s="454"/>
      <c r="AC704" s="454"/>
      <c r="AD704" s="454"/>
      <c r="AE704" s="454"/>
    </row>
    <row r="705" spans="1:31" ht="15.75" customHeight="1">
      <c r="A705" s="454"/>
      <c r="B705" s="454"/>
      <c r="C705" s="454"/>
      <c r="D705" s="454"/>
      <c r="E705" s="454"/>
      <c r="F705" s="454"/>
      <c r="H705" s="454"/>
      <c r="I705" s="454"/>
      <c r="J705" s="454"/>
      <c r="K705" s="454"/>
      <c r="L705" s="454"/>
      <c r="M705" s="454"/>
      <c r="N705" s="454"/>
      <c r="O705" s="454"/>
      <c r="P705" s="454"/>
      <c r="Q705" s="454"/>
      <c r="R705" s="454"/>
      <c r="S705" s="454"/>
      <c r="T705" s="454"/>
      <c r="U705" s="454"/>
      <c r="V705" s="454"/>
      <c r="W705" s="454"/>
      <c r="Y705" s="454"/>
      <c r="Z705" s="454"/>
      <c r="AB705" s="454"/>
      <c r="AC705" s="454"/>
      <c r="AD705" s="454"/>
      <c r="AE705" s="454"/>
    </row>
    <row r="706" spans="1:31" ht="15.75" customHeight="1">
      <c r="A706" s="454"/>
      <c r="B706" s="454"/>
      <c r="C706" s="454"/>
      <c r="D706" s="454"/>
      <c r="E706" s="454"/>
      <c r="F706" s="454"/>
      <c r="H706" s="454"/>
      <c r="I706" s="454"/>
      <c r="J706" s="454"/>
      <c r="K706" s="454"/>
      <c r="L706" s="454"/>
      <c r="M706" s="454"/>
      <c r="N706" s="454"/>
      <c r="O706" s="454"/>
      <c r="P706" s="454"/>
      <c r="Q706" s="454"/>
      <c r="R706" s="454"/>
      <c r="S706" s="454"/>
      <c r="T706" s="454"/>
      <c r="U706" s="454"/>
      <c r="V706" s="454"/>
      <c r="W706" s="454"/>
      <c r="Y706" s="454"/>
      <c r="Z706" s="454"/>
      <c r="AB706" s="454"/>
      <c r="AC706" s="454"/>
      <c r="AD706" s="454"/>
      <c r="AE706" s="454"/>
    </row>
    <row r="707" spans="1:31" ht="15.75" customHeight="1">
      <c r="A707" s="454"/>
      <c r="B707" s="454"/>
      <c r="C707" s="454"/>
      <c r="D707" s="454"/>
      <c r="E707" s="454"/>
      <c r="F707" s="454"/>
      <c r="H707" s="454"/>
      <c r="I707" s="454"/>
      <c r="J707" s="454"/>
      <c r="K707" s="454"/>
      <c r="L707" s="454"/>
      <c r="M707" s="454"/>
      <c r="N707" s="454"/>
      <c r="O707" s="454"/>
      <c r="P707" s="454"/>
      <c r="Q707" s="454"/>
      <c r="R707" s="454"/>
      <c r="S707" s="454"/>
      <c r="T707" s="454"/>
      <c r="U707" s="454"/>
      <c r="V707" s="454"/>
      <c r="W707" s="454"/>
      <c r="Y707" s="454"/>
      <c r="Z707" s="454"/>
      <c r="AB707" s="454"/>
      <c r="AC707" s="454"/>
      <c r="AD707" s="454"/>
      <c r="AE707" s="454"/>
    </row>
    <row r="708" spans="1:31" ht="15.75" customHeight="1">
      <c r="A708" s="454"/>
      <c r="B708" s="454"/>
      <c r="C708" s="454"/>
      <c r="D708" s="454"/>
      <c r="E708" s="454"/>
      <c r="F708" s="454"/>
      <c r="H708" s="454"/>
      <c r="I708" s="454"/>
      <c r="J708" s="454"/>
      <c r="K708" s="454"/>
      <c r="L708" s="454"/>
      <c r="M708" s="454"/>
      <c r="N708" s="454"/>
      <c r="O708" s="454"/>
      <c r="P708" s="454"/>
      <c r="Q708" s="454"/>
      <c r="R708" s="454"/>
      <c r="S708" s="454"/>
      <c r="T708" s="454"/>
      <c r="U708" s="454"/>
      <c r="V708" s="454"/>
      <c r="W708" s="454"/>
      <c r="Y708" s="454"/>
      <c r="Z708" s="454"/>
      <c r="AB708" s="454"/>
      <c r="AC708" s="454"/>
      <c r="AD708" s="454"/>
      <c r="AE708" s="454"/>
    </row>
    <row r="709" spans="1:31" ht="15.75" customHeight="1">
      <c r="A709" s="454"/>
      <c r="B709" s="454"/>
      <c r="C709" s="454"/>
      <c r="D709" s="454"/>
      <c r="E709" s="454"/>
      <c r="F709" s="454"/>
      <c r="H709" s="454"/>
      <c r="I709" s="454"/>
      <c r="J709" s="454"/>
      <c r="K709" s="454"/>
      <c r="L709" s="454"/>
      <c r="M709" s="454"/>
      <c r="N709" s="454"/>
      <c r="O709" s="454"/>
      <c r="P709" s="454"/>
      <c r="Q709" s="454"/>
      <c r="R709" s="454"/>
      <c r="S709" s="454"/>
      <c r="T709" s="454"/>
      <c r="U709" s="454"/>
      <c r="V709" s="454"/>
      <c r="W709" s="454"/>
      <c r="Y709" s="454"/>
      <c r="Z709" s="454"/>
      <c r="AB709" s="454"/>
      <c r="AC709" s="454"/>
      <c r="AD709" s="454"/>
      <c r="AE709" s="454"/>
    </row>
    <row r="710" spans="1:31" ht="15.75" customHeight="1">
      <c r="A710" s="454"/>
      <c r="B710" s="454"/>
      <c r="C710" s="454"/>
      <c r="D710" s="454"/>
      <c r="E710" s="454"/>
      <c r="F710" s="454"/>
      <c r="H710" s="454"/>
      <c r="I710" s="454"/>
      <c r="J710" s="454"/>
      <c r="K710" s="454"/>
      <c r="L710" s="454"/>
      <c r="M710" s="454"/>
      <c r="N710" s="454"/>
      <c r="O710" s="454"/>
      <c r="P710" s="454"/>
      <c r="Q710" s="454"/>
      <c r="R710" s="454"/>
      <c r="S710" s="454"/>
      <c r="T710" s="454"/>
      <c r="U710" s="454"/>
      <c r="V710" s="454"/>
      <c r="W710" s="454"/>
      <c r="Y710" s="454"/>
      <c r="Z710" s="454"/>
      <c r="AB710" s="454"/>
      <c r="AC710" s="454"/>
      <c r="AD710" s="454"/>
      <c r="AE710" s="454"/>
    </row>
    <row r="711" spans="1:31" ht="15.75" customHeight="1">
      <c r="A711" s="454"/>
      <c r="B711" s="454"/>
      <c r="C711" s="454"/>
      <c r="D711" s="454"/>
      <c r="E711" s="454"/>
      <c r="F711" s="454"/>
      <c r="H711" s="454"/>
      <c r="I711" s="454"/>
      <c r="J711" s="454"/>
      <c r="K711" s="454"/>
      <c r="L711" s="454"/>
      <c r="M711" s="454"/>
      <c r="N711" s="454"/>
      <c r="O711" s="454"/>
      <c r="P711" s="454"/>
      <c r="Q711" s="454"/>
      <c r="R711" s="454"/>
      <c r="S711" s="454"/>
      <c r="T711" s="454"/>
      <c r="U711" s="454"/>
      <c r="V711" s="454"/>
      <c r="W711" s="454"/>
      <c r="Y711" s="454"/>
      <c r="Z711" s="454"/>
      <c r="AB711" s="454"/>
      <c r="AC711" s="454"/>
      <c r="AD711" s="454"/>
      <c r="AE711" s="454"/>
    </row>
    <row r="712" spans="1:31" ht="15.75" customHeight="1">
      <c r="A712" s="454"/>
      <c r="B712" s="454"/>
      <c r="C712" s="454"/>
      <c r="D712" s="454"/>
      <c r="E712" s="454"/>
      <c r="F712" s="454"/>
      <c r="H712" s="454"/>
      <c r="I712" s="454"/>
      <c r="J712" s="454"/>
      <c r="K712" s="454"/>
      <c r="L712" s="454"/>
      <c r="M712" s="454"/>
      <c r="N712" s="454"/>
      <c r="O712" s="454"/>
      <c r="P712" s="454"/>
      <c r="Q712" s="454"/>
      <c r="R712" s="454"/>
      <c r="S712" s="454"/>
      <c r="T712" s="454"/>
      <c r="U712" s="454"/>
      <c r="V712" s="454"/>
      <c r="W712" s="454"/>
      <c r="Y712" s="454"/>
      <c r="Z712" s="454"/>
      <c r="AB712" s="454"/>
      <c r="AC712" s="454"/>
      <c r="AD712" s="454"/>
      <c r="AE712" s="454"/>
    </row>
    <row r="713" spans="1:31" ht="15.75" customHeight="1">
      <c r="A713" s="454"/>
      <c r="B713" s="454"/>
      <c r="C713" s="454"/>
      <c r="D713" s="454"/>
      <c r="E713" s="454"/>
      <c r="F713" s="454"/>
      <c r="H713" s="454"/>
      <c r="I713" s="454"/>
      <c r="J713" s="454"/>
      <c r="K713" s="454"/>
      <c r="L713" s="454"/>
      <c r="M713" s="454"/>
      <c r="N713" s="454"/>
      <c r="O713" s="454"/>
      <c r="P713" s="454"/>
      <c r="Q713" s="454"/>
      <c r="R713" s="454"/>
      <c r="S713" s="454"/>
      <c r="T713" s="454"/>
      <c r="U713" s="454"/>
      <c r="V713" s="454"/>
      <c r="W713" s="454"/>
      <c r="Y713" s="454"/>
      <c r="Z713" s="454"/>
      <c r="AB713" s="454"/>
      <c r="AC713" s="454"/>
      <c r="AD713" s="454"/>
      <c r="AE713" s="454"/>
    </row>
    <row r="714" spans="1:31" ht="15.75" customHeight="1">
      <c r="A714" s="454"/>
      <c r="B714" s="454"/>
      <c r="C714" s="454"/>
      <c r="D714" s="454"/>
      <c r="E714" s="454"/>
      <c r="F714" s="454"/>
      <c r="H714" s="454"/>
      <c r="I714" s="454"/>
      <c r="J714" s="454"/>
      <c r="K714" s="454"/>
      <c r="L714" s="454"/>
      <c r="M714" s="454"/>
      <c r="N714" s="454"/>
      <c r="O714" s="454"/>
      <c r="P714" s="454"/>
      <c r="Q714" s="454"/>
      <c r="R714" s="454"/>
      <c r="S714" s="454"/>
      <c r="T714" s="454"/>
      <c r="U714" s="454"/>
      <c r="V714" s="454"/>
      <c r="W714" s="454"/>
      <c r="Y714" s="454"/>
      <c r="Z714" s="454"/>
      <c r="AB714" s="454"/>
      <c r="AC714" s="454"/>
      <c r="AD714" s="454"/>
      <c r="AE714" s="454"/>
    </row>
    <row r="715" spans="1:31" ht="15.75" customHeight="1">
      <c r="A715" s="454"/>
      <c r="B715" s="454"/>
      <c r="C715" s="454"/>
      <c r="D715" s="454"/>
      <c r="E715" s="454"/>
      <c r="F715" s="454"/>
      <c r="H715" s="454"/>
      <c r="I715" s="454"/>
      <c r="J715" s="454"/>
      <c r="K715" s="454"/>
      <c r="L715" s="454"/>
      <c r="M715" s="454"/>
      <c r="N715" s="454"/>
      <c r="O715" s="454"/>
      <c r="P715" s="454"/>
      <c r="Q715" s="454"/>
      <c r="R715" s="454"/>
      <c r="S715" s="454"/>
      <c r="T715" s="454"/>
      <c r="U715" s="454"/>
      <c r="V715" s="454"/>
      <c r="W715" s="454"/>
      <c r="Y715" s="454"/>
      <c r="Z715" s="454"/>
      <c r="AB715" s="454"/>
      <c r="AC715" s="454"/>
      <c r="AD715" s="454"/>
      <c r="AE715" s="454"/>
    </row>
    <row r="716" spans="1:31" ht="15.75" customHeight="1">
      <c r="A716" s="454"/>
      <c r="B716" s="454"/>
      <c r="C716" s="454"/>
      <c r="D716" s="454"/>
      <c r="E716" s="454"/>
      <c r="F716" s="454"/>
      <c r="H716" s="454"/>
      <c r="I716" s="454"/>
      <c r="J716" s="454"/>
      <c r="K716" s="454"/>
      <c r="L716" s="454"/>
      <c r="M716" s="454"/>
      <c r="N716" s="454"/>
      <c r="O716" s="454"/>
      <c r="P716" s="454"/>
      <c r="Q716" s="454"/>
      <c r="R716" s="454"/>
      <c r="S716" s="454"/>
      <c r="T716" s="454"/>
      <c r="U716" s="454"/>
      <c r="V716" s="454"/>
      <c r="W716" s="454"/>
      <c r="Y716" s="454"/>
      <c r="Z716" s="454"/>
      <c r="AB716" s="454"/>
      <c r="AC716" s="454"/>
      <c r="AD716" s="454"/>
      <c r="AE716" s="454"/>
    </row>
    <row r="717" spans="1:31" ht="15.75" customHeight="1">
      <c r="A717" s="454"/>
      <c r="B717" s="454"/>
      <c r="C717" s="454"/>
      <c r="D717" s="454"/>
      <c r="E717" s="454"/>
      <c r="F717" s="454"/>
      <c r="H717" s="454"/>
      <c r="I717" s="454"/>
      <c r="J717" s="454"/>
      <c r="K717" s="454"/>
      <c r="L717" s="454"/>
      <c r="M717" s="454"/>
      <c r="N717" s="454"/>
      <c r="O717" s="454"/>
      <c r="P717" s="454"/>
      <c r="Q717" s="454"/>
      <c r="R717" s="454"/>
      <c r="S717" s="454"/>
      <c r="T717" s="454"/>
      <c r="U717" s="454"/>
      <c r="V717" s="454"/>
      <c r="W717" s="454"/>
      <c r="Y717" s="454"/>
      <c r="Z717" s="454"/>
      <c r="AB717" s="454"/>
      <c r="AC717" s="454"/>
      <c r="AD717" s="454"/>
      <c r="AE717" s="454"/>
    </row>
    <row r="718" spans="1:31" ht="15.75" customHeight="1">
      <c r="A718" s="454"/>
      <c r="B718" s="454"/>
      <c r="C718" s="454"/>
      <c r="D718" s="454"/>
      <c r="E718" s="454"/>
      <c r="F718" s="454"/>
      <c r="H718" s="454"/>
      <c r="I718" s="454"/>
      <c r="J718" s="454"/>
      <c r="K718" s="454"/>
      <c r="L718" s="454"/>
      <c r="M718" s="454"/>
      <c r="N718" s="454"/>
      <c r="O718" s="454"/>
      <c r="P718" s="454"/>
      <c r="Q718" s="454"/>
      <c r="R718" s="454"/>
      <c r="S718" s="454"/>
      <c r="T718" s="454"/>
      <c r="U718" s="454"/>
      <c r="V718" s="454"/>
      <c r="W718" s="454"/>
      <c r="Y718" s="454"/>
      <c r="Z718" s="454"/>
      <c r="AB718" s="454"/>
      <c r="AC718" s="454"/>
      <c r="AD718" s="454"/>
      <c r="AE718" s="454"/>
    </row>
    <row r="719" spans="1:31" ht="15.75" customHeight="1">
      <c r="A719" s="454"/>
      <c r="B719" s="454"/>
      <c r="C719" s="454"/>
      <c r="D719" s="454"/>
      <c r="E719" s="454"/>
      <c r="F719" s="454"/>
      <c r="H719" s="454"/>
      <c r="I719" s="454"/>
      <c r="J719" s="454"/>
      <c r="K719" s="454"/>
      <c r="L719" s="454"/>
      <c r="M719" s="454"/>
      <c r="N719" s="454"/>
      <c r="O719" s="454"/>
      <c r="P719" s="454"/>
      <c r="Q719" s="454"/>
      <c r="R719" s="454"/>
      <c r="S719" s="454"/>
      <c r="T719" s="454"/>
      <c r="U719" s="454"/>
      <c r="V719" s="454"/>
      <c r="W719" s="454"/>
      <c r="Y719" s="454"/>
      <c r="Z719" s="454"/>
      <c r="AB719" s="454"/>
      <c r="AC719" s="454"/>
      <c r="AD719" s="454"/>
      <c r="AE719" s="454"/>
    </row>
    <row r="720" spans="1:31" ht="15.75" customHeight="1">
      <c r="A720" s="454"/>
      <c r="B720" s="454"/>
      <c r="C720" s="454"/>
      <c r="D720" s="454"/>
      <c r="E720" s="454"/>
      <c r="F720" s="454"/>
      <c r="H720" s="454"/>
      <c r="I720" s="454"/>
      <c r="J720" s="454"/>
      <c r="K720" s="454"/>
      <c r="L720" s="454"/>
      <c r="M720" s="454"/>
      <c r="N720" s="454"/>
      <c r="O720" s="454"/>
      <c r="P720" s="454"/>
      <c r="Q720" s="454"/>
      <c r="R720" s="454"/>
      <c r="S720" s="454"/>
      <c r="T720" s="454"/>
      <c r="U720" s="454"/>
      <c r="V720" s="454"/>
      <c r="W720" s="454"/>
      <c r="Y720" s="454"/>
      <c r="Z720" s="454"/>
      <c r="AB720" s="454"/>
      <c r="AC720" s="454"/>
      <c r="AD720" s="454"/>
      <c r="AE720" s="454"/>
    </row>
    <row r="721" spans="1:31" ht="15.75" customHeight="1">
      <c r="A721" s="454"/>
      <c r="B721" s="454"/>
      <c r="C721" s="454"/>
      <c r="D721" s="454"/>
      <c r="E721" s="454"/>
      <c r="F721" s="454"/>
      <c r="H721" s="454"/>
      <c r="I721" s="454"/>
      <c r="J721" s="454"/>
      <c r="K721" s="454"/>
      <c r="L721" s="454"/>
      <c r="M721" s="454"/>
      <c r="N721" s="454"/>
      <c r="O721" s="454"/>
      <c r="P721" s="454"/>
      <c r="Q721" s="454"/>
      <c r="R721" s="454"/>
      <c r="S721" s="454"/>
      <c r="T721" s="454"/>
      <c r="U721" s="454"/>
      <c r="V721" s="454"/>
      <c r="W721" s="454"/>
      <c r="Y721" s="454"/>
      <c r="Z721" s="454"/>
      <c r="AB721" s="454"/>
      <c r="AC721" s="454"/>
      <c r="AD721" s="454"/>
      <c r="AE721" s="454"/>
    </row>
    <row r="722" spans="1:31" ht="15.75" customHeight="1">
      <c r="A722" s="454"/>
      <c r="B722" s="454"/>
      <c r="C722" s="454"/>
      <c r="D722" s="454"/>
      <c r="E722" s="454"/>
      <c r="F722" s="454"/>
      <c r="H722" s="454"/>
      <c r="I722" s="454"/>
      <c r="J722" s="454"/>
      <c r="K722" s="454"/>
      <c r="L722" s="454"/>
      <c r="M722" s="454"/>
      <c r="N722" s="454"/>
      <c r="O722" s="454"/>
      <c r="P722" s="454"/>
      <c r="Q722" s="454"/>
      <c r="R722" s="454"/>
      <c r="S722" s="454"/>
      <c r="T722" s="454"/>
      <c r="U722" s="454"/>
      <c r="V722" s="454"/>
      <c r="W722" s="454"/>
      <c r="Y722" s="454"/>
      <c r="Z722" s="454"/>
      <c r="AB722" s="454"/>
      <c r="AC722" s="454"/>
      <c r="AD722" s="454"/>
      <c r="AE722" s="454"/>
    </row>
    <row r="723" spans="1:31" ht="15.75" customHeight="1">
      <c r="A723" s="454"/>
      <c r="B723" s="454"/>
      <c r="C723" s="454"/>
      <c r="D723" s="454"/>
      <c r="E723" s="454"/>
      <c r="F723" s="454"/>
      <c r="H723" s="454"/>
      <c r="I723" s="454"/>
      <c r="J723" s="454"/>
      <c r="K723" s="454"/>
      <c r="L723" s="454"/>
      <c r="M723" s="454"/>
      <c r="N723" s="454"/>
      <c r="O723" s="454"/>
      <c r="P723" s="454"/>
      <c r="Q723" s="454"/>
      <c r="R723" s="454"/>
      <c r="S723" s="454"/>
      <c r="T723" s="454"/>
      <c r="U723" s="454"/>
      <c r="V723" s="454"/>
      <c r="W723" s="454"/>
      <c r="Y723" s="454"/>
      <c r="Z723" s="454"/>
      <c r="AB723" s="454"/>
      <c r="AC723" s="454"/>
      <c r="AD723" s="454"/>
      <c r="AE723" s="454"/>
    </row>
    <row r="724" spans="1:31" ht="15.75" customHeight="1">
      <c r="A724" s="454"/>
      <c r="B724" s="454"/>
      <c r="C724" s="454"/>
      <c r="D724" s="454"/>
      <c r="E724" s="454"/>
      <c r="F724" s="454"/>
      <c r="H724" s="454"/>
      <c r="I724" s="454"/>
      <c r="J724" s="454"/>
      <c r="K724" s="454"/>
      <c r="L724" s="454"/>
      <c r="M724" s="454"/>
      <c r="N724" s="454"/>
      <c r="O724" s="454"/>
      <c r="P724" s="454"/>
      <c r="Q724" s="454"/>
      <c r="R724" s="454"/>
      <c r="S724" s="454"/>
      <c r="T724" s="454"/>
      <c r="U724" s="454"/>
      <c r="V724" s="454"/>
      <c r="W724" s="454"/>
      <c r="Y724" s="454"/>
      <c r="Z724" s="454"/>
      <c r="AB724" s="454"/>
      <c r="AC724" s="454"/>
      <c r="AD724" s="454"/>
      <c r="AE724" s="454"/>
    </row>
    <row r="725" spans="1:31" ht="15.75" customHeight="1">
      <c r="A725" s="454"/>
      <c r="B725" s="454"/>
      <c r="C725" s="454"/>
      <c r="D725" s="454"/>
      <c r="E725" s="454"/>
      <c r="F725" s="454"/>
      <c r="H725" s="454"/>
      <c r="I725" s="454"/>
      <c r="J725" s="454"/>
      <c r="K725" s="454"/>
      <c r="L725" s="454"/>
      <c r="M725" s="454"/>
      <c r="N725" s="454"/>
      <c r="O725" s="454"/>
      <c r="P725" s="454"/>
      <c r="Q725" s="454"/>
      <c r="R725" s="454"/>
      <c r="S725" s="454"/>
      <c r="T725" s="454"/>
      <c r="U725" s="454"/>
      <c r="V725" s="454"/>
      <c r="W725" s="454"/>
      <c r="Y725" s="454"/>
      <c r="Z725" s="454"/>
      <c r="AB725" s="454"/>
      <c r="AC725" s="454"/>
      <c r="AD725" s="454"/>
      <c r="AE725" s="454"/>
    </row>
    <row r="726" spans="1:31" ht="15.75" customHeight="1">
      <c r="A726" s="454"/>
      <c r="B726" s="454"/>
      <c r="C726" s="454"/>
      <c r="D726" s="454"/>
      <c r="E726" s="454"/>
      <c r="F726" s="454"/>
      <c r="H726" s="454"/>
      <c r="I726" s="454"/>
      <c r="J726" s="454"/>
      <c r="K726" s="454"/>
      <c r="L726" s="454"/>
      <c r="M726" s="454"/>
      <c r="N726" s="454"/>
      <c r="O726" s="454"/>
      <c r="P726" s="454"/>
      <c r="Q726" s="454"/>
      <c r="R726" s="454"/>
      <c r="S726" s="454"/>
      <c r="T726" s="454"/>
      <c r="U726" s="454"/>
      <c r="V726" s="454"/>
      <c r="W726" s="454"/>
      <c r="Y726" s="454"/>
      <c r="Z726" s="454"/>
      <c r="AB726" s="454"/>
      <c r="AC726" s="454"/>
      <c r="AD726" s="454"/>
      <c r="AE726" s="454"/>
    </row>
    <row r="727" spans="1:31" ht="15.75" customHeight="1">
      <c r="A727" s="454"/>
      <c r="B727" s="454"/>
      <c r="C727" s="454"/>
      <c r="D727" s="454"/>
      <c r="E727" s="454"/>
      <c r="F727" s="454"/>
      <c r="H727" s="454"/>
      <c r="I727" s="454"/>
      <c r="J727" s="454"/>
      <c r="K727" s="454"/>
      <c r="L727" s="454"/>
      <c r="M727" s="454"/>
      <c r="N727" s="454"/>
      <c r="O727" s="454"/>
      <c r="P727" s="454"/>
      <c r="Q727" s="454"/>
      <c r="R727" s="454"/>
      <c r="S727" s="454"/>
      <c r="T727" s="454"/>
      <c r="U727" s="454"/>
      <c r="V727" s="454"/>
      <c r="W727" s="454"/>
      <c r="Y727" s="454"/>
      <c r="Z727" s="454"/>
      <c r="AB727" s="454"/>
      <c r="AC727" s="454"/>
      <c r="AD727" s="454"/>
      <c r="AE727" s="454"/>
    </row>
    <row r="728" spans="1:31" ht="15.75" customHeight="1">
      <c r="A728" s="454"/>
      <c r="B728" s="454"/>
      <c r="C728" s="454"/>
      <c r="D728" s="454"/>
      <c r="E728" s="454"/>
      <c r="F728" s="454"/>
      <c r="H728" s="454"/>
      <c r="I728" s="454"/>
      <c r="J728" s="454"/>
      <c r="K728" s="454"/>
      <c r="L728" s="454"/>
      <c r="M728" s="454"/>
      <c r="N728" s="454"/>
      <c r="O728" s="454"/>
      <c r="P728" s="454"/>
      <c r="Q728" s="454"/>
      <c r="R728" s="454"/>
      <c r="S728" s="454"/>
      <c r="T728" s="454"/>
      <c r="U728" s="454"/>
      <c r="V728" s="454"/>
      <c r="W728" s="454"/>
      <c r="Y728" s="454"/>
      <c r="Z728" s="454"/>
      <c r="AB728" s="454"/>
      <c r="AC728" s="454"/>
      <c r="AD728" s="454"/>
      <c r="AE728" s="454"/>
    </row>
    <row r="729" spans="1:31" ht="15.75" customHeight="1">
      <c r="A729" s="454"/>
      <c r="B729" s="454"/>
      <c r="C729" s="454"/>
      <c r="D729" s="454"/>
      <c r="E729" s="454"/>
      <c r="F729" s="454"/>
      <c r="H729" s="454"/>
      <c r="I729" s="454"/>
      <c r="J729" s="454"/>
      <c r="K729" s="454"/>
      <c r="L729" s="454"/>
      <c r="M729" s="454"/>
      <c r="N729" s="454"/>
      <c r="O729" s="454"/>
      <c r="P729" s="454"/>
      <c r="Q729" s="454"/>
      <c r="R729" s="454"/>
      <c r="S729" s="454"/>
      <c r="T729" s="454"/>
      <c r="U729" s="454"/>
      <c r="V729" s="454"/>
      <c r="W729" s="454"/>
      <c r="Y729" s="454"/>
      <c r="Z729" s="454"/>
      <c r="AB729" s="454"/>
      <c r="AC729" s="454"/>
      <c r="AD729" s="454"/>
      <c r="AE729" s="454"/>
    </row>
    <row r="730" spans="1:31" ht="15.75" customHeight="1">
      <c r="A730" s="454"/>
      <c r="B730" s="454"/>
      <c r="C730" s="454"/>
      <c r="D730" s="454"/>
      <c r="E730" s="454"/>
      <c r="F730" s="454"/>
      <c r="H730" s="454"/>
      <c r="I730" s="454"/>
      <c r="J730" s="454"/>
      <c r="K730" s="454"/>
      <c r="L730" s="454"/>
      <c r="M730" s="454"/>
      <c r="N730" s="454"/>
      <c r="O730" s="454"/>
      <c r="P730" s="454"/>
      <c r="Q730" s="454"/>
      <c r="R730" s="454"/>
      <c r="S730" s="454"/>
      <c r="T730" s="454"/>
      <c r="U730" s="454"/>
      <c r="V730" s="454"/>
      <c r="W730" s="454"/>
      <c r="Y730" s="454"/>
      <c r="Z730" s="454"/>
      <c r="AB730" s="454"/>
      <c r="AC730" s="454"/>
      <c r="AD730" s="454"/>
      <c r="AE730" s="454"/>
    </row>
    <row r="731" spans="1:31" ht="15.75" customHeight="1">
      <c r="A731" s="454"/>
      <c r="B731" s="454"/>
      <c r="C731" s="454"/>
      <c r="D731" s="454"/>
      <c r="E731" s="454"/>
      <c r="F731" s="454"/>
      <c r="H731" s="454"/>
      <c r="I731" s="454"/>
      <c r="J731" s="454"/>
      <c r="K731" s="454"/>
      <c r="L731" s="454"/>
      <c r="M731" s="454"/>
      <c r="N731" s="454"/>
      <c r="O731" s="454"/>
      <c r="P731" s="454"/>
      <c r="Q731" s="454"/>
      <c r="R731" s="454"/>
      <c r="S731" s="454"/>
      <c r="T731" s="454"/>
      <c r="U731" s="454"/>
      <c r="V731" s="454"/>
      <c r="W731" s="454"/>
      <c r="Y731" s="454"/>
      <c r="Z731" s="454"/>
      <c r="AB731" s="454"/>
      <c r="AC731" s="454"/>
      <c r="AD731" s="454"/>
      <c r="AE731" s="454"/>
    </row>
    <row r="732" spans="1:31" ht="15.75" customHeight="1">
      <c r="A732" s="454"/>
      <c r="B732" s="454"/>
      <c r="C732" s="454"/>
      <c r="D732" s="454"/>
      <c r="E732" s="454"/>
      <c r="F732" s="454"/>
      <c r="H732" s="454"/>
      <c r="I732" s="454"/>
      <c r="J732" s="454"/>
      <c r="K732" s="454"/>
      <c r="L732" s="454"/>
      <c r="M732" s="454"/>
      <c r="N732" s="454"/>
      <c r="O732" s="454"/>
      <c r="P732" s="454"/>
      <c r="Q732" s="454"/>
      <c r="R732" s="454"/>
      <c r="S732" s="454"/>
      <c r="T732" s="454"/>
      <c r="U732" s="454"/>
      <c r="V732" s="454"/>
      <c r="W732" s="454"/>
      <c r="Y732" s="454"/>
      <c r="Z732" s="454"/>
      <c r="AB732" s="454"/>
      <c r="AC732" s="454"/>
      <c r="AD732" s="454"/>
      <c r="AE732" s="454"/>
    </row>
    <row r="733" spans="1:31" ht="15.75" customHeight="1">
      <c r="A733" s="454"/>
      <c r="B733" s="454"/>
      <c r="C733" s="454"/>
      <c r="D733" s="454"/>
      <c r="E733" s="454"/>
      <c r="F733" s="454"/>
      <c r="H733" s="454"/>
      <c r="I733" s="454"/>
      <c r="J733" s="454"/>
      <c r="K733" s="454"/>
      <c r="L733" s="454"/>
      <c r="M733" s="454"/>
      <c r="N733" s="454"/>
      <c r="O733" s="454"/>
      <c r="P733" s="454"/>
      <c r="Q733" s="454"/>
      <c r="R733" s="454"/>
      <c r="S733" s="454"/>
      <c r="T733" s="454"/>
      <c r="U733" s="454"/>
      <c r="V733" s="454"/>
      <c r="W733" s="454"/>
      <c r="Y733" s="454"/>
      <c r="Z733" s="454"/>
      <c r="AB733" s="454"/>
      <c r="AC733" s="454"/>
      <c r="AD733" s="454"/>
      <c r="AE733" s="454"/>
    </row>
    <row r="734" spans="1:31" ht="15.75" customHeight="1">
      <c r="A734" s="454"/>
      <c r="B734" s="454"/>
      <c r="C734" s="454"/>
      <c r="D734" s="454"/>
      <c r="E734" s="454"/>
      <c r="F734" s="454"/>
      <c r="H734" s="454"/>
      <c r="I734" s="454"/>
      <c r="J734" s="454"/>
      <c r="K734" s="454"/>
      <c r="L734" s="454"/>
      <c r="M734" s="454"/>
      <c r="N734" s="454"/>
      <c r="O734" s="454"/>
      <c r="P734" s="454"/>
      <c r="Q734" s="454"/>
      <c r="R734" s="454"/>
      <c r="S734" s="454"/>
      <c r="T734" s="454"/>
      <c r="U734" s="454"/>
      <c r="V734" s="454"/>
      <c r="W734" s="454"/>
      <c r="Y734" s="454"/>
      <c r="Z734" s="454"/>
      <c r="AB734" s="454"/>
      <c r="AC734" s="454"/>
      <c r="AD734" s="454"/>
      <c r="AE734" s="454"/>
    </row>
    <row r="735" spans="1:31" ht="15.75" customHeight="1">
      <c r="A735" s="454"/>
      <c r="B735" s="454"/>
      <c r="C735" s="454"/>
      <c r="D735" s="454"/>
      <c r="E735" s="454"/>
      <c r="F735" s="454"/>
      <c r="H735" s="454"/>
      <c r="I735" s="454"/>
      <c r="J735" s="454"/>
      <c r="K735" s="454"/>
      <c r="L735" s="454"/>
      <c r="M735" s="454"/>
      <c r="N735" s="454"/>
      <c r="O735" s="454"/>
      <c r="P735" s="454"/>
      <c r="Q735" s="454"/>
      <c r="R735" s="454"/>
      <c r="S735" s="454"/>
      <c r="T735" s="454"/>
      <c r="U735" s="454"/>
      <c r="V735" s="454"/>
      <c r="W735" s="454"/>
      <c r="Y735" s="454"/>
      <c r="Z735" s="454"/>
      <c r="AB735" s="454"/>
      <c r="AC735" s="454"/>
      <c r="AD735" s="454"/>
      <c r="AE735" s="454"/>
    </row>
    <row r="736" spans="1:31" ht="15.75" customHeight="1">
      <c r="A736" s="454"/>
      <c r="B736" s="454"/>
      <c r="C736" s="454"/>
      <c r="D736" s="454"/>
      <c r="E736" s="454"/>
      <c r="F736" s="454"/>
      <c r="H736" s="454"/>
      <c r="I736" s="454"/>
      <c r="J736" s="454"/>
      <c r="K736" s="454"/>
      <c r="L736" s="454"/>
      <c r="M736" s="454"/>
      <c r="N736" s="454"/>
      <c r="O736" s="454"/>
      <c r="P736" s="454"/>
      <c r="Q736" s="454"/>
      <c r="R736" s="454"/>
      <c r="S736" s="454"/>
      <c r="T736" s="454"/>
      <c r="U736" s="454"/>
      <c r="V736" s="454"/>
      <c r="W736" s="454"/>
      <c r="Y736" s="454"/>
      <c r="Z736" s="454"/>
      <c r="AB736" s="454"/>
      <c r="AC736" s="454"/>
      <c r="AD736" s="454"/>
      <c r="AE736" s="454"/>
    </row>
    <row r="737" spans="1:31" ht="15.75" customHeight="1">
      <c r="A737" s="454"/>
      <c r="B737" s="454"/>
      <c r="C737" s="454"/>
      <c r="D737" s="454"/>
      <c r="E737" s="454"/>
      <c r="F737" s="454"/>
      <c r="H737" s="454"/>
      <c r="I737" s="454"/>
      <c r="J737" s="454"/>
      <c r="K737" s="454"/>
      <c r="L737" s="454"/>
      <c r="M737" s="454"/>
      <c r="N737" s="454"/>
      <c r="O737" s="454"/>
      <c r="P737" s="454"/>
      <c r="Q737" s="454"/>
      <c r="R737" s="454"/>
      <c r="S737" s="454"/>
      <c r="T737" s="454"/>
      <c r="U737" s="454"/>
      <c r="V737" s="454"/>
      <c r="W737" s="454"/>
      <c r="Y737" s="454"/>
      <c r="Z737" s="454"/>
      <c r="AB737" s="454"/>
      <c r="AC737" s="454"/>
      <c r="AD737" s="454"/>
      <c r="AE737" s="454"/>
    </row>
    <row r="738" spans="1:31" ht="15.75" customHeight="1">
      <c r="A738" s="454"/>
      <c r="B738" s="454"/>
      <c r="C738" s="454"/>
      <c r="D738" s="454"/>
      <c r="E738" s="454"/>
      <c r="F738" s="454"/>
      <c r="H738" s="454"/>
      <c r="I738" s="454"/>
      <c r="J738" s="454"/>
      <c r="K738" s="454"/>
      <c r="L738" s="454"/>
      <c r="M738" s="454"/>
      <c r="N738" s="454"/>
      <c r="O738" s="454"/>
      <c r="P738" s="454"/>
      <c r="Q738" s="454"/>
      <c r="R738" s="454"/>
      <c r="S738" s="454"/>
      <c r="T738" s="454"/>
      <c r="U738" s="454"/>
      <c r="V738" s="454"/>
      <c r="W738" s="454"/>
      <c r="Y738" s="454"/>
      <c r="Z738" s="454"/>
      <c r="AB738" s="454"/>
      <c r="AC738" s="454"/>
      <c r="AD738" s="454"/>
      <c r="AE738" s="454"/>
    </row>
    <row r="739" spans="1:31" ht="15.75" customHeight="1">
      <c r="A739" s="454"/>
      <c r="B739" s="454"/>
      <c r="C739" s="454"/>
      <c r="D739" s="454"/>
      <c r="E739" s="454"/>
      <c r="F739" s="454"/>
      <c r="H739" s="454"/>
      <c r="I739" s="454"/>
      <c r="J739" s="454"/>
      <c r="K739" s="454"/>
      <c r="L739" s="454"/>
      <c r="M739" s="454"/>
      <c r="N739" s="454"/>
      <c r="O739" s="454"/>
      <c r="P739" s="454"/>
      <c r="Q739" s="454"/>
      <c r="R739" s="454"/>
      <c r="S739" s="454"/>
      <c r="T739" s="454"/>
      <c r="U739" s="454"/>
      <c r="V739" s="454"/>
      <c r="W739" s="454"/>
      <c r="Y739" s="454"/>
      <c r="Z739" s="454"/>
      <c r="AB739" s="454"/>
      <c r="AC739" s="454"/>
      <c r="AD739" s="454"/>
      <c r="AE739" s="454"/>
    </row>
    <row r="740" spans="1:31" ht="15.75" customHeight="1">
      <c r="A740" s="454"/>
      <c r="B740" s="454"/>
      <c r="C740" s="454"/>
      <c r="D740" s="454"/>
      <c r="E740" s="454"/>
      <c r="F740" s="454"/>
      <c r="H740" s="454"/>
      <c r="I740" s="454"/>
      <c r="J740" s="454"/>
      <c r="K740" s="454"/>
      <c r="L740" s="454"/>
      <c r="M740" s="454"/>
      <c r="N740" s="454"/>
      <c r="O740" s="454"/>
      <c r="P740" s="454"/>
      <c r="Q740" s="454"/>
      <c r="R740" s="454"/>
      <c r="S740" s="454"/>
      <c r="T740" s="454"/>
      <c r="U740" s="454"/>
      <c r="V740" s="454"/>
      <c r="W740" s="454"/>
      <c r="Y740" s="454"/>
      <c r="Z740" s="454"/>
      <c r="AB740" s="454"/>
      <c r="AC740" s="454"/>
      <c r="AD740" s="454"/>
      <c r="AE740" s="454"/>
    </row>
    <row r="741" spans="1:31" ht="15.75" customHeight="1">
      <c r="A741" s="454"/>
      <c r="B741" s="454"/>
      <c r="C741" s="454"/>
      <c r="D741" s="454"/>
      <c r="E741" s="454"/>
      <c r="F741" s="454"/>
      <c r="H741" s="454"/>
      <c r="I741" s="454"/>
      <c r="J741" s="454"/>
      <c r="K741" s="454"/>
      <c r="L741" s="454"/>
      <c r="M741" s="454"/>
      <c r="N741" s="454"/>
      <c r="O741" s="454"/>
      <c r="P741" s="454"/>
      <c r="Q741" s="454"/>
      <c r="R741" s="454"/>
      <c r="S741" s="454"/>
      <c r="T741" s="454"/>
      <c r="U741" s="454"/>
      <c r="V741" s="454"/>
      <c r="W741" s="454"/>
      <c r="Y741" s="454"/>
      <c r="Z741" s="454"/>
      <c r="AB741" s="454"/>
      <c r="AC741" s="454"/>
      <c r="AD741" s="454"/>
      <c r="AE741" s="454"/>
    </row>
    <row r="742" spans="1:31" ht="15.75" customHeight="1">
      <c r="A742" s="454"/>
      <c r="B742" s="454"/>
      <c r="C742" s="454"/>
      <c r="D742" s="454"/>
      <c r="E742" s="454"/>
      <c r="F742" s="454"/>
      <c r="H742" s="454"/>
      <c r="I742" s="454"/>
      <c r="J742" s="454"/>
      <c r="K742" s="454"/>
      <c r="L742" s="454"/>
      <c r="M742" s="454"/>
      <c r="N742" s="454"/>
      <c r="O742" s="454"/>
      <c r="P742" s="454"/>
      <c r="Q742" s="454"/>
      <c r="R742" s="454"/>
      <c r="S742" s="454"/>
      <c r="T742" s="454"/>
      <c r="U742" s="454"/>
      <c r="V742" s="454"/>
      <c r="W742" s="454"/>
      <c r="Y742" s="454"/>
      <c r="Z742" s="454"/>
      <c r="AB742" s="454"/>
      <c r="AC742" s="454"/>
      <c r="AD742" s="454"/>
      <c r="AE742" s="454"/>
    </row>
    <row r="743" spans="1:31" ht="15.75" customHeight="1">
      <c r="A743" s="454"/>
      <c r="B743" s="454"/>
      <c r="C743" s="454"/>
      <c r="D743" s="454"/>
      <c r="E743" s="454"/>
      <c r="F743" s="454"/>
      <c r="H743" s="454"/>
      <c r="I743" s="454"/>
      <c r="J743" s="454"/>
      <c r="K743" s="454"/>
      <c r="L743" s="454"/>
      <c r="M743" s="454"/>
      <c r="N743" s="454"/>
      <c r="O743" s="454"/>
      <c r="P743" s="454"/>
      <c r="Q743" s="454"/>
      <c r="R743" s="454"/>
      <c r="S743" s="454"/>
      <c r="T743" s="454"/>
      <c r="U743" s="454"/>
      <c r="V743" s="454"/>
      <c r="W743" s="454"/>
      <c r="Y743" s="454"/>
      <c r="Z743" s="454"/>
      <c r="AB743" s="454"/>
      <c r="AC743" s="454"/>
      <c r="AD743" s="454"/>
      <c r="AE743" s="454"/>
    </row>
    <row r="744" spans="1:31" ht="15.75" customHeight="1">
      <c r="A744" s="454"/>
      <c r="B744" s="454"/>
      <c r="C744" s="454"/>
      <c r="D744" s="454"/>
      <c r="E744" s="454"/>
      <c r="F744" s="454"/>
      <c r="H744" s="454"/>
      <c r="I744" s="454"/>
      <c r="J744" s="454"/>
      <c r="K744" s="454"/>
      <c r="L744" s="454"/>
      <c r="M744" s="454"/>
      <c r="N744" s="454"/>
      <c r="O744" s="454"/>
      <c r="P744" s="454"/>
      <c r="Q744" s="454"/>
      <c r="R744" s="454"/>
      <c r="S744" s="454"/>
      <c r="T744" s="454"/>
      <c r="U744" s="454"/>
      <c r="V744" s="454"/>
      <c r="W744" s="454"/>
      <c r="Y744" s="454"/>
      <c r="Z744" s="454"/>
      <c r="AB744" s="454"/>
      <c r="AC744" s="454"/>
      <c r="AD744" s="454"/>
      <c r="AE744" s="454"/>
    </row>
    <row r="745" spans="1:31" ht="15.75" customHeight="1">
      <c r="A745" s="454"/>
      <c r="B745" s="454"/>
      <c r="C745" s="454"/>
      <c r="D745" s="454"/>
      <c r="E745" s="454"/>
      <c r="F745" s="454"/>
      <c r="H745" s="454"/>
      <c r="I745" s="454"/>
      <c r="J745" s="454"/>
      <c r="K745" s="454"/>
      <c r="L745" s="454"/>
      <c r="M745" s="454"/>
      <c r="N745" s="454"/>
      <c r="O745" s="454"/>
      <c r="P745" s="454"/>
      <c r="Q745" s="454"/>
      <c r="R745" s="454"/>
      <c r="S745" s="454"/>
      <c r="T745" s="454"/>
      <c r="U745" s="454"/>
      <c r="V745" s="454"/>
      <c r="W745" s="454"/>
      <c r="Y745" s="454"/>
      <c r="Z745" s="454"/>
      <c r="AB745" s="454"/>
      <c r="AC745" s="454"/>
      <c r="AD745" s="454"/>
      <c r="AE745" s="454"/>
    </row>
    <row r="746" spans="1:31" ht="15.75" customHeight="1">
      <c r="A746" s="454"/>
      <c r="B746" s="454"/>
      <c r="C746" s="454"/>
      <c r="D746" s="454"/>
      <c r="E746" s="454"/>
      <c r="F746" s="454"/>
      <c r="H746" s="454"/>
      <c r="I746" s="454"/>
      <c r="J746" s="454"/>
      <c r="K746" s="454"/>
      <c r="L746" s="454"/>
      <c r="M746" s="454"/>
      <c r="N746" s="454"/>
      <c r="O746" s="454"/>
      <c r="P746" s="454"/>
      <c r="Q746" s="454"/>
      <c r="R746" s="454"/>
      <c r="S746" s="454"/>
      <c r="T746" s="454"/>
      <c r="U746" s="454"/>
      <c r="V746" s="454"/>
      <c r="W746" s="454"/>
      <c r="Y746" s="454"/>
      <c r="Z746" s="454"/>
      <c r="AB746" s="454"/>
      <c r="AC746" s="454"/>
      <c r="AD746" s="454"/>
      <c r="AE746" s="454"/>
    </row>
    <row r="747" spans="1:31" ht="15.75" customHeight="1">
      <c r="A747" s="454"/>
      <c r="B747" s="454"/>
      <c r="C747" s="454"/>
      <c r="D747" s="454"/>
      <c r="E747" s="454"/>
      <c r="F747" s="454"/>
      <c r="H747" s="454"/>
      <c r="I747" s="454"/>
      <c r="J747" s="454"/>
      <c r="K747" s="454"/>
      <c r="L747" s="454"/>
      <c r="M747" s="454"/>
      <c r="N747" s="454"/>
      <c r="O747" s="454"/>
      <c r="P747" s="454"/>
      <c r="Q747" s="454"/>
      <c r="R747" s="454"/>
      <c r="S747" s="454"/>
      <c r="T747" s="454"/>
      <c r="U747" s="454"/>
      <c r="V747" s="454"/>
      <c r="W747" s="454"/>
      <c r="Y747" s="454"/>
      <c r="Z747" s="454"/>
      <c r="AB747" s="454"/>
      <c r="AC747" s="454"/>
      <c r="AD747" s="454"/>
      <c r="AE747" s="454"/>
    </row>
    <row r="748" spans="1:31" ht="15.75" customHeight="1">
      <c r="A748" s="454"/>
      <c r="B748" s="454"/>
      <c r="C748" s="454"/>
      <c r="D748" s="454"/>
      <c r="E748" s="454"/>
      <c r="F748" s="454"/>
      <c r="H748" s="454"/>
      <c r="I748" s="454"/>
      <c r="J748" s="454"/>
      <c r="K748" s="454"/>
      <c r="L748" s="454"/>
      <c r="M748" s="454"/>
      <c r="N748" s="454"/>
      <c r="O748" s="454"/>
      <c r="P748" s="454"/>
      <c r="Q748" s="454"/>
      <c r="R748" s="454"/>
      <c r="S748" s="454"/>
      <c r="T748" s="454"/>
      <c r="U748" s="454"/>
      <c r="V748" s="454"/>
      <c r="W748" s="454"/>
      <c r="Y748" s="454"/>
      <c r="Z748" s="454"/>
      <c r="AB748" s="454"/>
      <c r="AC748" s="454"/>
      <c r="AD748" s="454"/>
      <c r="AE748" s="454"/>
    </row>
    <row r="749" spans="1:31" ht="15.75" customHeight="1">
      <c r="A749" s="454"/>
      <c r="B749" s="454"/>
      <c r="C749" s="454"/>
      <c r="D749" s="454"/>
      <c r="E749" s="454"/>
      <c r="F749" s="454"/>
      <c r="H749" s="454"/>
      <c r="I749" s="454"/>
      <c r="J749" s="454"/>
      <c r="K749" s="454"/>
      <c r="L749" s="454"/>
      <c r="M749" s="454"/>
      <c r="N749" s="454"/>
      <c r="O749" s="454"/>
      <c r="P749" s="454"/>
      <c r="Q749" s="454"/>
      <c r="R749" s="454"/>
      <c r="S749" s="454"/>
      <c r="T749" s="454"/>
      <c r="U749" s="454"/>
      <c r="V749" s="454"/>
      <c r="W749" s="454"/>
      <c r="Y749" s="454"/>
      <c r="Z749" s="454"/>
      <c r="AB749" s="454"/>
      <c r="AC749" s="454"/>
      <c r="AD749" s="454"/>
      <c r="AE749" s="454"/>
    </row>
    <row r="750" spans="1:31" ht="15.75" customHeight="1">
      <c r="A750" s="454"/>
      <c r="B750" s="454"/>
      <c r="C750" s="454"/>
      <c r="D750" s="454"/>
      <c r="E750" s="454"/>
      <c r="F750" s="454"/>
      <c r="H750" s="454"/>
      <c r="I750" s="454"/>
      <c r="J750" s="454"/>
      <c r="K750" s="454"/>
      <c r="L750" s="454"/>
      <c r="M750" s="454"/>
      <c r="N750" s="454"/>
      <c r="O750" s="454"/>
      <c r="P750" s="454"/>
      <c r="Q750" s="454"/>
      <c r="R750" s="454"/>
      <c r="S750" s="454"/>
      <c r="T750" s="454"/>
      <c r="U750" s="454"/>
      <c r="V750" s="454"/>
      <c r="W750" s="454"/>
      <c r="Y750" s="454"/>
      <c r="Z750" s="454"/>
      <c r="AB750" s="454"/>
      <c r="AC750" s="454"/>
      <c r="AD750" s="454"/>
      <c r="AE750" s="454"/>
    </row>
    <row r="751" spans="1:31" ht="15.75" customHeight="1">
      <c r="A751" s="454"/>
      <c r="B751" s="454"/>
      <c r="C751" s="454"/>
      <c r="D751" s="454"/>
      <c r="E751" s="454"/>
      <c r="F751" s="454"/>
      <c r="H751" s="454"/>
      <c r="I751" s="454"/>
      <c r="J751" s="454"/>
      <c r="K751" s="454"/>
      <c r="L751" s="454"/>
      <c r="M751" s="454"/>
      <c r="N751" s="454"/>
      <c r="O751" s="454"/>
      <c r="P751" s="454"/>
      <c r="Q751" s="454"/>
      <c r="R751" s="454"/>
      <c r="S751" s="454"/>
      <c r="T751" s="454"/>
      <c r="U751" s="454"/>
      <c r="V751" s="454"/>
      <c r="W751" s="454"/>
      <c r="Y751" s="454"/>
      <c r="Z751" s="454"/>
      <c r="AB751" s="454"/>
      <c r="AC751" s="454"/>
      <c r="AD751" s="454"/>
      <c r="AE751" s="454"/>
    </row>
    <row r="752" spans="1:31" ht="15.75" customHeight="1">
      <c r="A752" s="454"/>
      <c r="B752" s="454"/>
      <c r="C752" s="454"/>
      <c r="D752" s="454"/>
      <c r="E752" s="454"/>
      <c r="F752" s="454"/>
      <c r="H752" s="454"/>
      <c r="I752" s="454"/>
      <c r="J752" s="454"/>
      <c r="K752" s="454"/>
      <c r="L752" s="454"/>
      <c r="M752" s="454"/>
      <c r="N752" s="454"/>
      <c r="O752" s="454"/>
      <c r="P752" s="454"/>
      <c r="Q752" s="454"/>
      <c r="R752" s="454"/>
      <c r="S752" s="454"/>
      <c r="T752" s="454"/>
      <c r="U752" s="454"/>
      <c r="V752" s="454"/>
      <c r="W752" s="454"/>
      <c r="Y752" s="454"/>
      <c r="Z752" s="454"/>
      <c r="AB752" s="454"/>
      <c r="AC752" s="454"/>
      <c r="AD752" s="454"/>
      <c r="AE752" s="454"/>
    </row>
    <row r="753" spans="1:31" ht="15.75" customHeight="1">
      <c r="A753" s="454"/>
      <c r="B753" s="454"/>
      <c r="C753" s="454"/>
      <c r="D753" s="454"/>
      <c r="E753" s="454"/>
      <c r="F753" s="454"/>
      <c r="H753" s="454"/>
      <c r="I753" s="454"/>
      <c r="J753" s="454"/>
      <c r="K753" s="454"/>
      <c r="L753" s="454"/>
      <c r="M753" s="454"/>
      <c r="N753" s="454"/>
      <c r="O753" s="454"/>
      <c r="P753" s="454"/>
      <c r="Q753" s="454"/>
      <c r="R753" s="454"/>
      <c r="S753" s="454"/>
      <c r="T753" s="454"/>
      <c r="U753" s="454"/>
      <c r="V753" s="454"/>
      <c r="W753" s="454"/>
      <c r="Y753" s="454"/>
      <c r="Z753" s="454"/>
      <c r="AB753" s="454"/>
      <c r="AC753" s="454"/>
      <c r="AD753" s="454"/>
      <c r="AE753" s="454"/>
    </row>
    <row r="754" spans="1:31" ht="15.75" customHeight="1">
      <c r="A754" s="454"/>
      <c r="B754" s="454"/>
      <c r="C754" s="454"/>
      <c r="D754" s="454"/>
      <c r="E754" s="454"/>
      <c r="F754" s="454"/>
      <c r="H754" s="454"/>
      <c r="I754" s="454"/>
      <c r="J754" s="454"/>
      <c r="K754" s="454"/>
      <c r="L754" s="454"/>
      <c r="M754" s="454"/>
      <c r="N754" s="454"/>
      <c r="O754" s="454"/>
      <c r="P754" s="454"/>
      <c r="Q754" s="454"/>
      <c r="R754" s="454"/>
      <c r="S754" s="454"/>
      <c r="T754" s="454"/>
      <c r="U754" s="454"/>
      <c r="V754" s="454"/>
      <c r="W754" s="454"/>
      <c r="Y754" s="454"/>
      <c r="Z754" s="454"/>
      <c r="AB754" s="454"/>
      <c r="AC754" s="454"/>
      <c r="AD754" s="454"/>
      <c r="AE754" s="454"/>
    </row>
    <row r="755" spans="1:31" ht="15.75" customHeight="1">
      <c r="A755" s="454"/>
      <c r="B755" s="454"/>
      <c r="C755" s="454"/>
      <c r="D755" s="454"/>
      <c r="E755" s="454"/>
      <c r="F755" s="454"/>
      <c r="H755" s="454"/>
      <c r="I755" s="454"/>
      <c r="J755" s="454"/>
      <c r="K755" s="454"/>
      <c r="L755" s="454"/>
      <c r="M755" s="454"/>
      <c r="N755" s="454"/>
      <c r="O755" s="454"/>
      <c r="P755" s="454"/>
      <c r="Q755" s="454"/>
      <c r="R755" s="454"/>
      <c r="S755" s="454"/>
      <c r="T755" s="454"/>
      <c r="U755" s="454"/>
      <c r="V755" s="454"/>
      <c r="W755" s="454"/>
      <c r="Y755" s="454"/>
      <c r="Z755" s="454"/>
      <c r="AB755" s="454"/>
      <c r="AC755" s="454"/>
      <c r="AD755" s="454"/>
      <c r="AE755" s="454"/>
    </row>
    <row r="756" spans="1:31" ht="15.75" customHeight="1">
      <c r="A756" s="454"/>
      <c r="B756" s="454"/>
      <c r="C756" s="454"/>
      <c r="D756" s="454"/>
      <c r="E756" s="454"/>
      <c r="F756" s="454"/>
      <c r="H756" s="454"/>
      <c r="I756" s="454"/>
      <c r="J756" s="454"/>
      <c r="K756" s="454"/>
      <c r="L756" s="454"/>
      <c r="M756" s="454"/>
      <c r="N756" s="454"/>
      <c r="O756" s="454"/>
      <c r="P756" s="454"/>
      <c r="Q756" s="454"/>
      <c r="R756" s="454"/>
      <c r="S756" s="454"/>
      <c r="T756" s="454"/>
      <c r="U756" s="454"/>
      <c r="V756" s="454"/>
      <c r="W756" s="454"/>
      <c r="Y756" s="454"/>
      <c r="Z756" s="454"/>
      <c r="AB756" s="454"/>
      <c r="AC756" s="454"/>
      <c r="AD756" s="454"/>
      <c r="AE756" s="454"/>
    </row>
    <row r="757" spans="1:31" ht="15.75" customHeight="1">
      <c r="A757" s="454"/>
      <c r="B757" s="454"/>
      <c r="C757" s="454"/>
      <c r="D757" s="454"/>
      <c r="E757" s="454"/>
      <c r="F757" s="454"/>
      <c r="H757" s="454"/>
      <c r="I757" s="454"/>
      <c r="J757" s="454"/>
      <c r="K757" s="454"/>
      <c r="L757" s="454"/>
      <c r="M757" s="454"/>
      <c r="N757" s="454"/>
      <c r="O757" s="454"/>
      <c r="P757" s="454"/>
      <c r="Q757" s="454"/>
      <c r="R757" s="454"/>
      <c r="S757" s="454"/>
      <c r="T757" s="454"/>
      <c r="U757" s="454"/>
      <c r="V757" s="454"/>
      <c r="W757" s="454"/>
      <c r="Y757" s="454"/>
      <c r="Z757" s="454"/>
      <c r="AB757" s="454"/>
      <c r="AC757" s="454"/>
      <c r="AD757" s="454"/>
      <c r="AE757" s="454"/>
    </row>
    <row r="758" spans="1:31" ht="15.75" customHeight="1">
      <c r="A758" s="454"/>
      <c r="B758" s="454"/>
      <c r="C758" s="454"/>
      <c r="D758" s="454"/>
      <c r="E758" s="454"/>
      <c r="F758" s="454"/>
      <c r="H758" s="454"/>
      <c r="I758" s="454"/>
      <c r="J758" s="454"/>
      <c r="K758" s="454"/>
      <c r="L758" s="454"/>
      <c r="M758" s="454"/>
      <c r="N758" s="454"/>
      <c r="O758" s="454"/>
      <c r="P758" s="454"/>
      <c r="Q758" s="454"/>
      <c r="R758" s="454"/>
      <c r="S758" s="454"/>
      <c r="T758" s="454"/>
      <c r="U758" s="454"/>
      <c r="V758" s="454"/>
      <c r="W758" s="454"/>
      <c r="Y758" s="454"/>
      <c r="Z758" s="454"/>
      <c r="AB758" s="454"/>
      <c r="AC758" s="454"/>
      <c r="AD758" s="454"/>
      <c r="AE758" s="454"/>
    </row>
    <row r="759" spans="1:31" ht="15.75" customHeight="1">
      <c r="A759" s="454"/>
      <c r="B759" s="454"/>
      <c r="C759" s="454"/>
      <c r="D759" s="454"/>
      <c r="E759" s="454"/>
      <c r="F759" s="454"/>
      <c r="H759" s="454"/>
      <c r="I759" s="454"/>
      <c r="J759" s="454"/>
      <c r="K759" s="454"/>
      <c r="L759" s="454"/>
      <c r="M759" s="454"/>
      <c r="N759" s="454"/>
      <c r="O759" s="454"/>
      <c r="P759" s="454"/>
      <c r="Q759" s="454"/>
      <c r="R759" s="454"/>
      <c r="S759" s="454"/>
      <c r="T759" s="454"/>
      <c r="U759" s="454"/>
      <c r="V759" s="454"/>
      <c r="W759" s="454"/>
      <c r="Y759" s="454"/>
      <c r="Z759" s="454"/>
      <c r="AB759" s="454"/>
      <c r="AC759" s="454"/>
      <c r="AD759" s="454"/>
      <c r="AE759" s="454"/>
    </row>
    <row r="760" spans="1:31" ht="15.75" customHeight="1">
      <c r="A760" s="454"/>
      <c r="B760" s="454"/>
      <c r="C760" s="454"/>
      <c r="D760" s="454"/>
      <c r="E760" s="454"/>
      <c r="F760" s="454"/>
      <c r="H760" s="454"/>
      <c r="I760" s="454"/>
      <c r="J760" s="454"/>
      <c r="K760" s="454"/>
      <c r="L760" s="454"/>
      <c r="M760" s="454"/>
      <c r="N760" s="454"/>
      <c r="O760" s="454"/>
      <c r="P760" s="454"/>
      <c r="Q760" s="454"/>
      <c r="R760" s="454"/>
      <c r="S760" s="454"/>
      <c r="T760" s="454"/>
      <c r="U760" s="454"/>
      <c r="V760" s="454"/>
      <c r="W760" s="454"/>
      <c r="Y760" s="454"/>
      <c r="Z760" s="454"/>
      <c r="AB760" s="454"/>
      <c r="AC760" s="454"/>
      <c r="AD760" s="454"/>
      <c r="AE760" s="454"/>
    </row>
    <row r="761" spans="1:31" ht="15.75" customHeight="1">
      <c r="A761" s="454"/>
      <c r="B761" s="454"/>
      <c r="C761" s="454"/>
      <c r="D761" s="454"/>
      <c r="E761" s="454"/>
      <c r="F761" s="454"/>
      <c r="H761" s="454"/>
      <c r="I761" s="454"/>
      <c r="J761" s="454"/>
      <c r="K761" s="454"/>
      <c r="L761" s="454"/>
      <c r="M761" s="454"/>
      <c r="N761" s="454"/>
      <c r="O761" s="454"/>
      <c r="P761" s="454"/>
      <c r="Q761" s="454"/>
      <c r="R761" s="454"/>
      <c r="S761" s="454"/>
      <c r="T761" s="454"/>
      <c r="U761" s="454"/>
      <c r="V761" s="454"/>
      <c r="W761" s="454"/>
      <c r="Y761" s="454"/>
      <c r="Z761" s="454"/>
      <c r="AB761" s="454"/>
      <c r="AC761" s="454"/>
      <c r="AD761" s="454"/>
      <c r="AE761" s="454"/>
    </row>
    <row r="762" spans="1:31" ht="15.75" customHeight="1">
      <c r="A762" s="454"/>
      <c r="B762" s="454"/>
      <c r="C762" s="454"/>
      <c r="D762" s="454"/>
      <c r="E762" s="454"/>
      <c r="F762" s="454"/>
      <c r="H762" s="454"/>
      <c r="I762" s="454"/>
      <c r="J762" s="454"/>
      <c r="K762" s="454"/>
      <c r="L762" s="454"/>
      <c r="M762" s="454"/>
      <c r="N762" s="454"/>
      <c r="O762" s="454"/>
      <c r="P762" s="454"/>
      <c r="Q762" s="454"/>
      <c r="R762" s="454"/>
      <c r="S762" s="454"/>
      <c r="T762" s="454"/>
      <c r="U762" s="454"/>
      <c r="V762" s="454"/>
      <c r="W762" s="454"/>
      <c r="Y762" s="454"/>
      <c r="Z762" s="454"/>
      <c r="AB762" s="454"/>
      <c r="AC762" s="454"/>
      <c r="AD762" s="454"/>
      <c r="AE762" s="454"/>
    </row>
    <row r="763" spans="1:31" ht="15.75" customHeight="1">
      <c r="A763" s="454"/>
      <c r="B763" s="454"/>
      <c r="C763" s="454"/>
      <c r="D763" s="454"/>
      <c r="E763" s="454"/>
      <c r="F763" s="454"/>
      <c r="H763" s="454"/>
      <c r="I763" s="454"/>
      <c r="J763" s="454"/>
      <c r="K763" s="454"/>
      <c r="L763" s="454"/>
      <c r="M763" s="454"/>
      <c r="N763" s="454"/>
      <c r="O763" s="454"/>
      <c r="P763" s="454"/>
      <c r="Q763" s="454"/>
      <c r="R763" s="454"/>
      <c r="S763" s="454"/>
      <c r="T763" s="454"/>
      <c r="U763" s="454"/>
      <c r="V763" s="454"/>
      <c r="W763" s="454"/>
      <c r="Y763" s="454"/>
      <c r="Z763" s="454"/>
      <c r="AB763" s="454"/>
      <c r="AC763" s="454"/>
      <c r="AD763" s="454"/>
      <c r="AE763" s="454"/>
    </row>
    <row r="764" spans="1:31" ht="15.75" customHeight="1">
      <c r="A764" s="454"/>
      <c r="B764" s="454"/>
      <c r="C764" s="454"/>
      <c r="D764" s="454"/>
      <c r="E764" s="454"/>
      <c r="F764" s="454"/>
      <c r="H764" s="454"/>
      <c r="I764" s="454"/>
      <c r="J764" s="454"/>
      <c r="K764" s="454"/>
      <c r="L764" s="454"/>
      <c r="M764" s="454"/>
      <c r="N764" s="454"/>
      <c r="O764" s="454"/>
      <c r="P764" s="454"/>
      <c r="Q764" s="454"/>
      <c r="R764" s="454"/>
      <c r="S764" s="454"/>
      <c r="T764" s="454"/>
      <c r="U764" s="454"/>
      <c r="V764" s="454"/>
      <c r="W764" s="454"/>
      <c r="Y764" s="454"/>
      <c r="Z764" s="454"/>
      <c r="AB764" s="454"/>
      <c r="AC764" s="454"/>
      <c r="AD764" s="454"/>
      <c r="AE764" s="454"/>
    </row>
    <row r="765" spans="1:31" ht="15.75" customHeight="1">
      <c r="A765" s="454"/>
      <c r="B765" s="454"/>
      <c r="C765" s="454"/>
      <c r="D765" s="454"/>
      <c r="E765" s="454"/>
      <c r="F765" s="454"/>
      <c r="H765" s="454"/>
      <c r="I765" s="454"/>
      <c r="J765" s="454"/>
      <c r="K765" s="454"/>
      <c r="L765" s="454"/>
      <c r="M765" s="454"/>
      <c r="N765" s="454"/>
      <c r="O765" s="454"/>
      <c r="P765" s="454"/>
      <c r="Q765" s="454"/>
      <c r="R765" s="454"/>
      <c r="S765" s="454"/>
      <c r="T765" s="454"/>
      <c r="U765" s="454"/>
      <c r="V765" s="454"/>
      <c r="W765" s="454"/>
      <c r="Y765" s="454"/>
      <c r="Z765" s="454"/>
      <c r="AB765" s="454"/>
      <c r="AC765" s="454"/>
      <c r="AD765" s="454"/>
      <c r="AE765" s="454"/>
    </row>
    <row r="766" spans="1:31" ht="15.75" customHeight="1">
      <c r="A766" s="454"/>
      <c r="B766" s="454"/>
      <c r="C766" s="454"/>
      <c r="D766" s="454"/>
      <c r="E766" s="454"/>
      <c r="F766" s="454"/>
      <c r="H766" s="454"/>
      <c r="I766" s="454"/>
      <c r="J766" s="454"/>
      <c r="K766" s="454"/>
      <c r="L766" s="454"/>
      <c r="M766" s="454"/>
      <c r="N766" s="454"/>
      <c r="O766" s="454"/>
      <c r="P766" s="454"/>
      <c r="Q766" s="454"/>
      <c r="R766" s="454"/>
      <c r="S766" s="454"/>
      <c r="T766" s="454"/>
      <c r="U766" s="454"/>
      <c r="V766" s="454"/>
      <c r="W766" s="454"/>
      <c r="Y766" s="454"/>
      <c r="Z766" s="454"/>
      <c r="AB766" s="454"/>
      <c r="AC766" s="454"/>
      <c r="AD766" s="454"/>
      <c r="AE766" s="454"/>
    </row>
    <row r="767" spans="1:31" ht="15.75" customHeight="1">
      <c r="A767" s="454"/>
      <c r="B767" s="454"/>
      <c r="C767" s="454"/>
      <c r="D767" s="454"/>
      <c r="E767" s="454"/>
      <c r="F767" s="454"/>
      <c r="H767" s="454"/>
      <c r="I767" s="454"/>
      <c r="J767" s="454"/>
      <c r="K767" s="454"/>
      <c r="L767" s="454"/>
      <c r="M767" s="454"/>
      <c r="N767" s="454"/>
      <c r="O767" s="454"/>
      <c r="P767" s="454"/>
      <c r="Q767" s="454"/>
      <c r="R767" s="454"/>
      <c r="S767" s="454"/>
      <c r="T767" s="454"/>
      <c r="U767" s="454"/>
      <c r="V767" s="454"/>
      <c r="W767" s="454"/>
      <c r="Y767" s="454"/>
      <c r="Z767" s="454"/>
      <c r="AB767" s="454"/>
      <c r="AC767" s="454"/>
      <c r="AD767" s="454"/>
      <c r="AE767" s="454"/>
    </row>
    <row r="768" spans="1:31" ht="15.75" customHeight="1">
      <c r="A768" s="454"/>
      <c r="B768" s="454"/>
      <c r="C768" s="454"/>
      <c r="D768" s="454"/>
      <c r="E768" s="454"/>
      <c r="F768" s="454"/>
      <c r="H768" s="454"/>
      <c r="I768" s="454"/>
      <c r="J768" s="454"/>
      <c r="K768" s="454"/>
      <c r="L768" s="454"/>
      <c r="M768" s="454"/>
      <c r="N768" s="454"/>
      <c r="O768" s="454"/>
      <c r="P768" s="454"/>
      <c r="Q768" s="454"/>
      <c r="R768" s="454"/>
      <c r="S768" s="454"/>
      <c r="T768" s="454"/>
      <c r="U768" s="454"/>
      <c r="V768" s="454"/>
      <c r="W768" s="454"/>
      <c r="Y768" s="454"/>
      <c r="Z768" s="454"/>
      <c r="AB768" s="454"/>
      <c r="AC768" s="454"/>
      <c r="AD768" s="454"/>
      <c r="AE768" s="454"/>
    </row>
    <row r="769" spans="1:31" ht="15.75" customHeight="1">
      <c r="A769" s="454"/>
      <c r="B769" s="454"/>
      <c r="C769" s="454"/>
      <c r="D769" s="454"/>
      <c r="E769" s="454"/>
      <c r="F769" s="454"/>
      <c r="H769" s="454"/>
      <c r="I769" s="454"/>
      <c r="J769" s="454"/>
      <c r="K769" s="454"/>
      <c r="L769" s="454"/>
      <c r="M769" s="454"/>
      <c r="N769" s="454"/>
      <c r="O769" s="454"/>
      <c r="P769" s="454"/>
      <c r="Q769" s="454"/>
      <c r="R769" s="454"/>
      <c r="S769" s="454"/>
      <c r="T769" s="454"/>
      <c r="U769" s="454"/>
      <c r="V769" s="454"/>
      <c r="W769" s="454"/>
      <c r="Y769" s="454"/>
      <c r="Z769" s="454"/>
      <c r="AB769" s="454"/>
      <c r="AC769" s="454"/>
      <c r="AD769" s="454"/>
      <c r="AE769" s="454"/>
    </row>
    <row r="770" spans="1:31" ht="15.75" customHeight="1">
      <c r="A770" s="454"/>
      <c r="B770" s="454"/>
      <c r="C770" s="454"/>
      <c r="D770" s="454"/>
      <c r="E770" s="454"/>
      <c r="F770" s="454"/>
      <c r="H770" s="454"/>
      <c r="I770" s="454"/>
      <c r="J770" s="454"/>
      <c r="K770" s="454"/>
      <c r="L770" s="454"/>
      <c r="M770" s="454"/>
      <c r="N770" s="454"/>
      <c r="O770" s="454"/>
      <c r="P770" s="454"/>
      <c r="Q770" s="454"/>
      <c r="R770" s="454"/>
      <c r="S770" s="454"/>
      <c r="T770" s="454"/>
      <c r="U770" s="454"/>
      <c r="V770" s="454"/>
      <c r="W770" s="454"/>
      <c r="Y770" s="454"/>
      <c r="Z770" s="454"/>
      <c r="AB770" s="454"/>
      <c r="AC770" s="454"/>
      <c r="AD770" s="454"/>
      <c r="AE770" s="454"/>
    </row>
    <row r="771" spans="1:31" ht="15.75" customHeight="1">
      <c r="A771" s="454"/>
      <c r="B771" s="454"/>
      <c r="C771" s="454"/>
      <c r="D771" s="454"/>
      <c r="E771" s="454"/>
      <c r="F771" s="454"/>
      <c r="H771" s="454"/>
      <c r="I771" s="454"/>
      <c r="J771" s="454"/>
      <c r="K771" s="454"/>
      <c r="L771" s="454"/>
      <c r="M771" s="454"/>
      <c r="N771" s="454"/>
      <c r="O771" s="454"/>
      <c r="P771" s="454"/>
      <c r="Q771" s="454"/>
      <c r="R771" s="454"/>
      <c r="S771" s="454"/>
      <c r="T771" s="454"/>
      <c r="U771" s="454"/>
      <c r="V771" s="454"/>
      <c r="W771" s="454"/>
      <c r="Y771" s="454"/>
      <c r="Z771" s="454"/>
      <c r="AB771" s="454"/>
      <c r="AC771" s="454"/>
      <c r="AD771" s="454"/>
      <c r="AE771" s="454"/>
    </row>
    <row r="772" spans="1:31" ht="15.75" customHeight="1">
      <c r="A772" s="454"/>
      <c r="B772" s="454"/>
      <c r="C772" s="454"/>
      <c r="D772" s="454"/>
      <c r="E772" s="454"/>
      <c r="F772" s="454"/>
      <c r="H772" s="454"/>
      <c r="I772" s="454"/>
      <c r="J772" s="454"/>
      <c r="K772" s="454"/>
      <c r="L772" s="454"/>
      <c r="M772" s="454"/>
      <c r="N772" s="454"/>
      <c r="O772" s="454"/>
      <c r="P772" s="454"/>
      <c r="Q772" s="454"/>
      <c r="R772" s="454"/>
      <c r="S772" s="454"/>
      <c r="T772" s="454"/>
      <c r="U772" s="454"/>
      <c r="V772" s="454"/>
      <c r="W772" s="454"/>
      <c r="Y772" s="454"/>
      <c r="Z772" s="454"/>
      <c r="AB772" s="454"/>
      <c r="AC772" s="454"/>
      <c r="AD772" s="454"/>
      <c r="AE772" s="454"/>
    </row>
    <row r="773" spans="1:31" ht="15.75" customHeight="1">
      <c r="A773" s="454"/>
      <c r="B773" s="454"/>
      <c r="C773" s="454"/>
      <c r="D773" s="454"/>
      <c r="E773" s="454"/>
      <c r="F773" s="454"/>
      <c r="H773" s="454"/>
      <c r="I773" s="454"/>
      <c r="J773" s="454"/>
      <c r="K773" s="454"/>
      <c r="L773" s="454"/>
      <c r="M773" s="454"/>
      <c r="N773" s="454"/>
      <c r="O773" s="454"/>
      <c r="P773" s="454"/>
      <c r="Q773" s="454"/>
      <c r="R773" s="454"/>
      <c r="S773" s="454"/>
      <c r="T773" s="454"/>
      <c r="U773" s="454"/>
      <c r="V773" s="454"/>
      <c r="W773" s="454"/>
      <c r="Y773" s="454"/>
      <c r="Z773" s="454"/>
      <c r="AB773" s="454"/>
      <c r="AC773" s="454"/>
      <c r="AD773" s="454"/>
      <c r="AE773" s="454"/>
    </row>
    <row r="774" spans="1:31" ht="15.75" customHeight="1">
      <c r="A774" s="454"/>
      <c r="B774" s="454"/>
      <c r="C774" s="454"/>
      <c r="D774" s="454"/>
      <c r="E774" s="454"/>
      <c r="F774" s="454"/>
      <c r="H774" s="454"/>
      <c r="I774" s="454"/>
      <c r="J774" s="454"/>
      <c r="K774" s="454"/>
      <c r="L774" s="454"/>
      <c r="M774" s="454"/>
      <c r="N774" s="454"/>
      <c r="O774" s="454"/>
      <c r="P774" s="454"/>
      <c r="Q774" s="454"/>
      <c r="R774" s="454"/>
      <c r="S774" s="454"/>
      <c r="T774" s="454"/>
      <c r="U774" s="454"/>
      <c r="V774" s="454"/>
      <c r="W774" s="454"/>
      <c r="Y774" s="454"/>
      <c r="Z774" s="454"/>
      <c r="AB774" s="454"/>
      <c r="AC774" s="454"/>
      <c r="AD774" s="454"/>
      <c r="AE774" s="454"/>
    </row>
    <row r="775" spans="1:31" ht="15.75" customHeight="1">
      <c r="A775" s="454"/>
      <c r="B775" s="454"/>
      <c r="C775" s="454"/>
      <c r="D775" s="454"/>
      <c r="E775" s="454"/>
      <c r="F775" s="454"/>
      <c r="H775" s="454"/>
      <c r="I775" s="454"/>
      <c r="J775" s="454"/>
      <c r="K775" s="454"/>
      <c r="L775" s="454"/>
      <c r="M775" s="454"/>
      <c r="N775" s="454"/>
      <c r="O775" s="454"/>
      <c r="P775" s="454"/>
      <c r="Q775" s="454"/>
      <c r="R775" s="454"/>
      <c r="S775" s="454"/>
      <c r="T775" s="454"/>
      <c r="U775" s="454"/>
      <c r="V775" s="454"/>
      <c r="W775" s="454"/>
      <c r="Y775" s="454"/>
      <c r="Z775" s="454"/>
      <c r="AB775" s="454"/>
      <c r="AC775" s="454"/>
      <c r="AD775" s="454"/>
      <c r="AE775" s="454"/>
    </row>
    <row r="776" spans="1:31" ht="15.75" customHeight="1">
      <c r="A776" s="454"/>
      <c r="B776" s="454"/>
      <c r="C776" s="454"/>
      <c r="D776" s="454"/>
      <c r="E776" s="454"/>
      <c r="F776" s="454"/>
      <c r="H776" s="454"/>
      <c r="I776" s="454"/>
      <c r="J776" s="454"/>
      <c r="K776" s="454"/>
      <c r="L776" s="454"/>
      <c r="M776" s="454"/>
      <c r="N776" s="454"/>
      <c r="O776" s="454"/>
      <c r="P776" s="454"/>
      <c r="Q776" s="454"/>
      <c r="R776" s="454"/>
      <c r="S776" s="454"/>
      <c r="T776" s="454"/>
      <c r="U776" s="454"/>
      <c r="V776" s="454"/>
      <c r="W776" s="454"/>
      <c r="Y776" s="454"/>
      <c r="Z776" s="454"/>
      <c r="AB776" s="454"/>
      <c r="AC776" s="454"/>
      <c r="AD776" s="454"/>
      <c r="AE776" s="454"/>
    </row>
    <row r="777" spans="1:31" ht="15.75" customHeight="1">
      <c r="A777" s="454"/>
      <c r="B777" s="454"/>
      <c r="C777" s="454"/>
      <c r="D777" s="454"/>
      <c r="E777" s="454"/>
      <c r="F777" s="454"/>
      <c r="H777" s="454"/>
      <c r="I777" s="454"/>
      <c r="J777" s="454"/>
      <c r="K777" s="454"/>
      <c r="L777" s="454"/>
      <c r="M777" s="454"/>
      <c r="N777" s="454"/>
      <c r="O777" s="454"/>
      <c r="P777" s="454"/>
      <c r="Q777" s="454"/>
      <c r="R777" s="454"/>
      <c r="S777" s="454"/>
      <c r="T777" s="454"/>
      <c r="U777" s="454"/>
      <c r="V777" s="454"/>
      <c r="W777" s="454"/>
      <c r="Y777" s="454"/>
      <c r="Z777" s="454"/>
      <c r="AB777" s="454"/>
      <c r="AC777" s="454"/>
      <c r="AD777" s="454"/>
      <c r="AE777" s="454"/>
    </row>
    <row r="778" spans="1:31" ht="15.75" customHeight="1">
      <c r="A778" s="454"/>
      <c r="B778" s="454"/>
      <c r="C778" s="454"/>
      <c r="D778" s="454"/>
      <c r="E778" s="454"/>
      <c r="F778" s="454"/>
      <c r="H778" s="454"/>
      <c r="I778" s="454"/>
      <c r="J778" s="454"/>
      <c r="K778" s="454"/>
      <c r="L778" s="454"/>
      <c r="M778" s="454"/>
      <c r="N778" s="454"/>
      <c r="O778" s="454"/>
      <c r="P778" s="454"/>
      <c r="Q778" s="454"/>
      <c r="R778" s="454"/>
      <c r="S778" s="454"/>
      <c r="T778" s="454"/>
      <c r="U778" s="454"/>
      <c r="V778" s="454"/>
      <c r="W778" s="454"/>
      <c r="Y778" s="454"/>
      <c r="Z778" s="454"/>
      <c r="AB778" s="454"/>
      <c r="AC778" s="454"/>
      <c r="AD778" s="454"/>
      <c r="AE778" s="454"/>
    </row>
    <row r="779" spans="1:31" ht="15.75" customHeight="1">
      <c r="A779" s="454"/>
      <c r="B779" s="454"/>
      <c r="C779" s="454"/>
      <c r="D779" s="454"/>
      <c r="E779" s="454"/>
      <c r="F779" s="454"/>
      <c r="H779" s="454"/>
      <c r="I779" s="454"/>
      <c r="J779" s="454"/>
      <c r="K779" s="454"/>
      <c r="L779" s="454"/>
      <c r="M779" s="454"/>
      <c r="N779" s="454"/>
      <c r="O779" s="454"/>
      <c r="P779" s="454"/>
      <c r="Q779" s="454"/>
      <c r="R779" s="454"/>
      <c r="S779" s="454"/>
      <c r="T779" s="454"/>
      <c r="U779" s="454"/>
      <c r="V779" s="454"/>
      <c r="W779" s="454"/>
      <c r="Y779" s="454"/>
      <c r="Z779" s="454"/>
      <c r="AB779" s="454"/>
      <c r="AC779" s="454"/>
      <c r="AD779" s="454"/>
      <c r="AE779" s="454"/>
    </row>
    <row r="780" spans="1:31" ht="15.75" customHeight="1">
      <c r="A780" s="454"/>
      <c r="B780" s="454"/>
      <c r="C780" s="454"/>
      <c r="D780" s="454"/>
      <c r="E780" s="454"/>
      <c r="F780" s="454"/>
      <c r="H780" s="454"/>
      <c r="I780" s="454"/>
      <c r="J780" s="454"/>
      <c r="K780" s="454"/>
      <c r="L780" s="454"/>
      <c r="M780" s="454"/>
      <c r="N780" s="454"/>
      <c r="O780" s="454"/>
      <c r="P780" s="454"/>
      <c r="Q780" s="454"/>
      <c r="R780" s="454"/>
      <c r="S780" s="454"/>
      <c r="T780" s="454"/>
      <c r="U780" s="454"/>
      <c r="V780" s="454"/>
      <c r="W780" s="454"/>
      <c r="Y780" s="454"/>
      <c r="Z780" s="454"/>
      <c r="AB780" s="454"/>
      <c r="AC780" s="454"/>
      <c r="AD780" s="454"/>
      <c r="AE780" s="454"/>
    </row>
    <row r="781" spans="1:31" ht="15.75" customHeight="1">
      <c r="A781" s="454"/>
      <c r="B781" s="454"/>
      <c r="C781" s="454"/>
      <c r="D781" s="454"/>
      <c r="E781" s="454"/>
      <c r="F781" s="454"/>
      <c r="H781" s="454"/>
      <c r="I781" s="454"/>
      <c r="J781" s="454"/>
      <c r="K781" s="454"/>
      <c r="L781" s="454"/>
      <c r="M781" s="454"/>
      <c r="N781" s="454"/>
      <c r="O781" s="454"/>
      <c r="P781" s="454"/>
      <c r="Q781" s="454"/>
      <c r="R781" s="454"/>
      <c r="S781" s="454"/>
      <c r="T781" s="454"/>
      <c r="U781" s="454"/>
      <c r="V781" s="454"/>
      <c r="W781" s="454"/>
      <c r="Y781" s="454"/>
      <c r="Z781" s="454"/>
      <c r="AB781" s="454"/>
      <c r="AC781" s="454"/>
      <c r="AD781" s="454"/>
      <c r="AE781" s="454"/>
    </row>
    <row r="782" spans="1:31" ht="15.75" customHeight="1">
      <c r="A782" s="454"/>
      <c r="B782" s="454"/>
      <c r="C782" s="454"/>
      <c r="D782" s="454"/>
      <c r="E782" s="454"/>
      <c r="F782" s="454"/>
      <c r="H782" s="454"/>
      <c r="I782" s="454"/>
      <c r="J782" s="454"/>
      <c r="K782" s="454"/>
      <c r="L782" s="454"/>
      <c r="M782" s="454"/>
      <c r="N782" s="454"/>
      <c r="O782" s="454"/>
      <c r="P782" s="454"/>
      <c r="Q782" s="454"/>
      <c r="R782" s="454"/>
      <c r="S782" s="454"/>
      <c r="T782" s="454"/>
      <c r="U782" s="454"/>
      <c r="V782" s="454"/>
      <c r="W782" s="454"/>
      <c r="Y782" s="454"/>
      <c r="Z782" s="454"/>
      <c r="AB782" s="454"/>
      <c r="AC782" s="454"/>
      <c r="AD782" s="454"/>
      <c r="AE782" s="454"/>
    </row>
    <row r="783" spans="1:31" ht="15.75" customHeight="1">
      <c r="A783" s="454"/>
      <c r="B783" s="454"/>
      <c r="C783" s="454"/>
      <c r="D783" s="454"/>
      <c r="E783" s="454"/>
      <c r="F783" s="454"/>
      <c r="H783" s="454"/>
      <c r="I783" s="454"/>
      <c r="J783" s="454"/>
      <c r="K783" s="454"/>
      <c r="L783" s="454"/>
      <c r="M783" s="454"/>
      <c r="N783" s="454"/>
      <c r="O783" s="454"/>
      <c r="P783" s="454"/>
      <c r="Q783" s="454"/>
      <c r="R783" s="454"/>
      <c r="S783" s="454"/>
      <c r="T783" s="454"/>
      <c r="U783" s="454"/>
      <c r="V783" s="454"/>
      <c r="W783" s="454"/>
      <c r="Y783" s="454"/>
      <c r="Z783" s="454"/>
      <c r="AB783" s="454"/>
      <c r="AC783" s="454"/>
      <c r="AD783" s="454"/>
      <c r="AE783" s="454"/>
    </row>
    <row r="784" spans="1:31" ht="15.75" customHeight="1">
      <c r="A784" s="454"/>
      <c r="B784" s="454"/>
      <c r="C784" s="454"/>
      <c r="D784" s="454"/>
      <c r="E784" s="454"/>
      <c r="F784" s="454"/>
      <c r="H784" s="454"/>
      <c r="I784" s="454"/>
      <c r="J784" s="454"/>
      <c r="K784" s="454"/>
      <c r="L784" s="454"/>
      <c r="M784" s="454"/>
      <c r="N784" s="454"/>
      <c r="O784" s="454"/>
      <c r="P784" s="454"/>
      <c r="Q784" s="454"/>
      <c r="R784" s="454"/>
      <c r="S784" s="454"/>
      <c r="T784" s="454"/>
      <c r="U784" s="454"/>
      <c r="V784" s="454"/>
      <c r="W784" s="454"/>
      <c r="Y784" s="454"/>
      <c r="Z784" s="454"/>
      <c r="AB784" s="454"/>
      <c r="AC784" s="454"/>
      <c r="AD784" s="454"/>
      <c r="AE784" s="454"/>
    </row>
    <row r="785" spans="1:31" ht="15.75" customHeight="1">
      <c r="A785" s="454"/>
      <c r="B785" s="454"/>
      <c r="C785" s="454"/>
      <c r="D785" s="454"/>
      <c r="E785" s="454"/>
      <c r="F785" s="454"/>
      <c r="H785" s="454"/>
      <c r="I785" s="454"/>
      <c r="J785" s="454"/>
      <c r="K785" s="454"/>
      <c r="L785" s="454"/>
      <c r="M785" s="454"/>
      <c r="N785" s="454"/>
      <c r="O785" s="454"/>
      <c r="P785" s="454"/>
      <c r="Q785" s="454"/>
      <c r="R785" s="454"/>
      <c r="S785" s="454"/>
      <c r="T785" s="454"/>
      <c r="U785" s="454"/>
      <c r="V785" s="454"/>
      <c r="W785" s="454"/>
      <c r="Y785" s="454"/>
      <c r="Z785" s="454"/>
      <c r="AB785" s="454"/>
      <c r="AC785" s="454"/>
      <c r="AD785" s="454"/>
      <c r="AE785" s="454"/>
    </row>
    <row r="786" spans="1:31" ht="15.75" customHeight="1">
      <c r="A786" s="454"/>
      <c r="B786" s="454"/>
      <c r="C786" s="454"/>
      <c r="D786" s="454"/>
      <c r="E786" s="454"/>
      <c r="F786" s="454"/>
      <c r="H786" s="454"/>
      <c r="I786" s="454"/>
      <c r="J786" s="454"/>
      <c r="K786" s="454"/>
      <c r="L786" s="454"/>
      <c r="M786" s="454"/>
      <c r="N786" s="454"/>
      <c r="O786" s="454"/>
      <c r="P786" s="454"/>
      <c r="Q786" s="454"/>
      <c r="R786" s="454"/>
      <c r="S786" s="454"/>
      <c r="T786" s="454"/>
      <c r="U786" s="454"/>
      <c r="V786" s="454"/>
      <c r="W786" s="454"/>
      <c r="Y786" s="454"/>
      <c r="Z786" s="454"/>
      <c r="AB786" s="454"/>
      <c r="AC786" s="454"/>
      <c r="AD786" s="454"/>
      <c r="AE786" s="454"/>
    </row>
    <row r="787" spans="1:31" ht="15.75" customHeight="1">
      <c r="A787" s="454"/>
      <c r="B787" s="454"/>
      <c r="C787" s="454"/>
      <c r="D787" s="454"/>
      <c r="E787" s="454"/>
      <c r="F787" s="454"/>
      <c r="H787" s="454"/>
      <c r="I787" s="454"/>
      <c r="J787" s="454"/>
      <c r="K787" s="454"/>
      <c r="L787" s="454"/>
      <c r="M787" s="454"/>
      <c r="N787" s="454"/>
      <c r="O787" s="454"/>
      <c r="P787" s="454"/>
      <c r="Q787" s="454"/>
      <c r="R787" s="454"/>
      <c r="S787" s="454"/>
      <c r="T787" s="454"/>
      <c r="U787" s="454"/>
      <c r="V787" s="454"/>
      <c r="W787" s="454"/>
      <c r="Y787" s="454"/>
      <c r="Z787" s="454"/>
      <c r="AB787" s="454"/>
      <c r="AC787" s="454"/>
      <c r="AD787" s="454"/>
      <c r="AE787" s="454"/>
    </row>
    <row r="788" spans="1:31" ht="15.75" customHeight="1">
      <c r="A788" s="454"/>
      <c r="B788" s="454"/>
      <c r="C788" s="454"/>
      <c r="D788" s="454"/>
      <c r="E788" s="454"/>
      <c r="F788" s="454"/>
      <c r="H788" s="454"/>
      <c r="I788" s="454"/>
      <c r="J788" s="454"/>
      <c r="K788" s="454"/>
      <c r="L788" s="454"/>
      <c r="M788" s="454"/>
      <c r="N788" s="454"/>
      <c r="O788" s="454"/>
      <c r="P788" s="454"/>
      <c r="Q788" s="454"/>
      <c r="R788" s="454"/>
      <c r="S788" s="454"/>
      <c r="T788" s="454"/>
      <c r="U788" s="454"/>
      <c r="V788" s="454"/>
      <c r="W788" s="454"/>
      <c r="Y788" s="454"/>
      <c r="Z788" s="454"/>
      <c r="AB788" s="454"/>
      <c r="AC788" s="454"/>
      <c r="AD788" s="454"/>
      <c r="AE788" s="454"/>
    </row>
    <row r="789" spans="1:31" ht="15.75" customHeight="1">
      <c r="A789" s="454"/>
      <c r="B789" s="454"/>
      <c r="C789" s="454"/>
      <c r="D789" s="454"/>
      <c r="E789" s="454"/>
      <c r="F789" s="454"/>
      <c r="H789" s="454"/>
      <c r="I789" s="454"/>
      <c r="J789" s="454"/>
      <c r="K789" s="454"/>
      <c r="L789" s="454"/>
      <c r="M789" s="454"/>
      <c r="N789" s="454"/>
      <c r="O789" s="454"/>
      <c r="P789" s="454"/>
      <c r="Q789" s="454"/>
      <c r="R789" s="454"/>
      <c r="S789" s="454"/>
      <c r="T789" s="454"/>
      <c r="U789" s="454"/>
      <c r="V789" s="454"/>
      <c r="W789" s="454"/>
      <c r="Y789" s="454"/>
      <c r="Z789" s="454"/>
      <c r="AB789" s="454"/>
      <c r="AC789" s="454"/>
      <c r="AD789" s="454"/>
      <c r="AE789" s="454"/>
    </row>
    <row r="790" spans="1:31" ht="15.75" customHeight="1">
      <c r="A790" s="454"/>
      <c r="B790" s="454"/>
      <c r="C790" s="454"/>
      <c r="D790" s="454"/>
      <c r="E790" s="454"/>
      <c r="F790" s="454"/>
      <c r="H790" s="454"/>
      <c r="I790" s="454"/>
      <c r="J790" s="454"/>
      <c r="K790" s="454"/>
      <c r="L790" s="454"/>
      <c r="M790" s="454"/>
      <c r="N790" s="454"/>
      <c r="O790" s="454"/>
      <c r="P790" s="454"/>
      <c r="Q790" s="454"/>
      <c r="R790" s="454"/>
      <c r="S790" s="454"/>
      <c r="T790" s="454"/>
      <c r="U790" s="454"/>
      <c r="V790" s="454"/>
      <c r="W790" s="454"/>
      <c r="Y790" s="454"/>
      <c r="Z790" s="454"/>
      <c r="AB790" s="454"/>
      <c r="AC790" s="454"/>
      <c r="AD790" s="454"/>
      <c r="AE790" s="454"/>
    </row>
    <row r="791" spans="1:31" ht="15.75" customHeight="1">
      <c r="A791" s="454"/>
      <c r="B791" s="454"/>
      <c r="C791" s="454"/>
      <c r="D791" s="454"/>
      <c r="E791" s="454"/>
      <c r="F791" s="454"/>
      <c r="H791" s="454"/>
      <c r="I791" s="454"/>
      <c r="J791" s="454"/>
      <c r="K791" s="454"/>
      <c r="L791" s="454"/>
      <c r="M791" s="454"/>
      <c r="N791" s="454"/>
      <c r="O791" s="454"/>
      <c r="P791" s="454"/>
      <c r="Q791" s="454"/>
      <c r="R791" s="454"/>
      <c r="S791" s="454"/>
      <c r="T791" s="454"/>
      <c r="U791" s="454"/>
      <c r="V791" s="454"/>
      <c r="W791" s="454"/>
      <c r="Y791" s="454"/>
      <c r="Z791" s="454"/>
      <c r="AB791" s="454"/>
      <c r="AC791" s="454"/>
      <c r="AD791" s="454"/>
      <c r="AE791" s="454"/>
    </row>
    <row r="792" spans="1:31" ht="15.75" customHeight="1">
      <c r="A792" s="454"/>
      <c r="B792" s="454"/>
      <c r="C792" s="454"/>
      <c r="D792" s="454"/>
      <c r="E792" s="454"/>
      <c r="F792" s="454"/>
      <c r="H792" s="454"/>
      <c r="I792" s="454"/>
      <c r="J792" s="454"/>
      <c r="K792" s="454"/>
      <c r="L792" s="454"/>
      <c r="M792" s="454"/>
      <c r="N792" s="454"/>
      <c r="O792" s="454"/>
      <c r="P792" s="454"/>
      <c r="Q792" s="454"/>
      <c r="R792" s="454"/>
      <c r="S792" s="454"/>
      <c r="T792" s="454"/>
      <c r="U792" s="454"/>
      <c r="V792" s="454"/>
      <c r="W792" s="454"/>
      <c r="Y792" s="454"/>
      <c r="Z792" s="454"/>
      <c r="AB792" s="454"/>
      <c r="AC792" s="454"/>
      <c r="AD792" s="454"/>
      <c r="AE792" s="454"/>
    </row>
    <row r="793" spans="1:31" ht="15.75" customHeight="1">
      <c r="A793" s="454"/>
      <c r="B793" s="454"/>
      <c r="C793" s="454"/>
      <c r="D793" s="454"/>
      <c r="E793" s="454"/>
      <c r="F793" s="454"/>
      <c r="H793" s="454"/>
      <c r="I793" s="454"/>
      <c r="J793" s="454"/>
      <c r="K793" s="454"/>
      <c r="L793" s="454"/>
      <c r="M793" s="454"/>
      <c r="N793" s="454"/>
      <c r="O793" s="454"/>
      <c r="P793" s="454"/>
      <c r="Q793" s="454"/>
      <c r="R793" s="454"/>
      <c r="S793" s="454"/>
      <c r="T793" s="454"/>
      <c r="U793" s="454"/>
      <c r="V793" s="454"/>
      <c r="W793" s="454"/>
      <c r="Y793" s="454"/>
      <c r="Z793" s="454"/>
      <c r="AB793" s="454"/>
      <c r="AC793" s="454"/>
      <c r="AD793" s="454"/>
      <c r="AE793" s="454"/>
    </row>
    <row r="794" spans="1:31" ht="15.75" customHeight="1">
      <c r="A794" s="454"/>
      <c r="B794" s="454"/>
      <c r="C794" s="454"/>
      <c r="D794" s="454"/>
      <c r="E794" s="454"/>
      <c r="F794" s="454"/>
      <c r="H794" s="454"/>
      <c r="I794" s="454"/>
      <c r="J794" s="454"/>
      <c r="K794" s="454"/>
      <c r="L794" s="454"/>
      <c r="M794" s="454"/>
      <c r="N794" s="454"/>
      <c r="O794" s="454"/>
      <c r="P794" s="454"/>
      <c r="Q794" s="454"/>
      <c r="R794" s="454"/>
      <c r="S794" s="454"/>
      <c r="T794" s="454"/>
      <c r="U794" s="454"/>
      <c r="V794" s="454"/>
      <c r="W794" s="454"/>
      <c r="Y794" s="454"/>
      <c r="Z794" s="454"/>
      <c r="AB794" s="454"/>
      <c r="AC794" s="454"/>
      <c r="AD794" s="454"/>
      <c r="AE794" s="454"/>
    </row>
    <row r="795" spans="1:31" ht="15.75" customHeight="1">
      <c r="A795" s="454"/>
      <c r="B795" s="454"/>
      <c r="C795" s="454"/>
      <c r="D795" s="454"/>
      <c r="E795" s="454"/>
      <c r="F795" s="454"/>
      <c r="H795" s="454"/>
      <c r="I795" s="454"/>
      <c r="J795" s="454"/>
      <c r="K795" s="454"/>
      <c r="L795" s="454"/>
      <c r="M795" s="454"/>
      <c r="N795" s="454"/>
      <c r="O795" s="454"/>
      <c r="P795" s="454"/>
      <c r="Q795" s="454"/>
      <c r="R795" s="454"/>
      <c r="S795" s="454"/>
      <c r="T795" s="454"/>
      <c r="U795" s="454"/>
      <c r="V795" s="454"/>
      <c r="W795" s="454"/>
      <c r="Y795" s="454"/>
      <c r="Z795" s="454"/>
      <c r="AB795" s="454"/>
      <c r="AC795" s="454"/>
      <c r="AD795" s="454"/>
      <c r="AE795" s="454"/>
    </row>
    <row r="796" spans="1:31" ht="15.75" customHeight="1">
      <c r="A796" s="454"/>
      <c r="B796" s="454"/>
      <c r="C796" s="454"/>
      <c r="D796" s="454"/>
      <c r="E796" s="454"/>
      <c r="F796" s="454"/>
      <c r="H796" s="454"/>
      <c r="I796" s="454"/>
      <c r="J796" s="454"/>
      <c r="K796" s="454"/>
      <c r="L796" s="454"/>
      <c r="M796" s="454"/>
      <c r="N796" s="454"/>
      <c r="O796" s="454"/>
      <c r="P796" s="454"/>
      <c r="Q796" s="454"/>
      <c r="R796" s="454"/>
      <c r="S796" s="454"/>
      <c r="T796" s="454"/>
      <c r="U796" s="454"/>
      <c r="V796" s="454"/>
      <c r="W796" s="454"/>
      <c r="Y796" s="454"/>
      <c r="Z796" s="454"/>
      <c r="AB796" s="454"/>
      <c r="AC796" s="454"/>
      <c r="AD796" s="454"/>
      <c r="AE796" s="454"/>
    </row>
    <row r="797" spans="1:31" ht="15.75" customHeight="1">
      <c r="A797" s="454"/>
      <c r="B797" s="454"/>
      <c r="C797" s="454"/>
      <c r="D797" s="454"/>
      <c r="E797" s="454"/>
      <c r="F797" s="454"/>
      <c r="H797" s="454"/>
      <c r="I797" s="454"/>
      <c r="J797" s="454"/>
      <c r="K797" s="454"/>
      <c r="L797" s="454"/>
      <c r="M797" s="454"/>
      <c r="N797" s="454"/>
      <c r="O797" s="454"/>
      <c r="P797" s="454"/>
      <c r="Q797" s="454"/>
      <c r="R797" s="454"/>
      <c r="S797" s="454"/>
      <c r="T797" s="454"/>
      <c r="U797" s="454"/>
      <c r="V797" s="454"/>
      <c r="W797" s="454"/>
      <c r="Y797" s="454"/>
      <c r="Z797" s="454"/>
      <c r="AB797" s="454"/>
      <c r="AC797" s="454"/>
      <c r="AD797" s="454"/>
      <c r="AE797" s="454"/>
    </row>
    <row r="798" spans="1:31" ht="15.75" customHeight="1">
      <c r="A798" s="454"/>
      <c r="B798" s="454"/>
      <c r="C798" s="454"/>
      <c r="D798" s="454"/>
      <c r="E798" s="454"/>
      <c r="F798" s="454"/>
      <c r="H798" s="454"/>
      <c r="I798" s="454"/>
      <c r="J798" s="454"/>
      <c r="K798" s="454"/>
      <c r="L798" s="454"/>
      <c r="M798" s="454"/>
      <c r="N798" s="454"/>
      <c r="O798" s="454"/>
      <c r="P798" s="454"/>
      <c r="Q798" s="454"/>
      <c r="R798" s="454"/>
      <c r="S798" s="454"/>
      <c r="T798" s="454"/>
      <c r="U798" s="454"/>
      <c r="V798" s="454"/>
      <c r="W798" s="454"/>
      <c r="Y798" s="454"/>
      <c r="Z798" s="454"/>
      <c r="AB798" s="454"/>
      <c r="AC798" s="454"/>
      <c r="AD798" s="454"/>
      <c r="AE798" s="454"/>
    </row>
    <row r="799" spans="1:31" ht="15.75" customHeight="1">
      <c r="A799" s="454"/>
      <c r="B799" s="454"/>
      <c r="C799" s="454"/>
      <c r="D799" s="454"/>
      <c r="E799" s="454"/>
      <c r="F799" s="454"/>
      <c r="H799" s="454"/>
      <c r="I799" s="454"/>
      <c r="J799" s="454"/>
      <c r="K799" s="454"/>
      <c r="L799" s="454"/>
      <c r="M799" s="454"/>
      <c r="N799" s="454"/>
      <c r="O799" s="454"/>
      <c r="P799" s="454"/>
      <c r="Q799" s="454"/>
      <c r="R799" s="454"/>
      <c r="S799" s="454"/>
      <c r="T799" s="454"/>
      <c r="U799" s="454"/>
      <c r="V799" s="454"/>
      <c r="W799" s="454"/>
      <c r="Y799" s="454"/>
      <c r="Z799" s="454"/>
      <c r="AB799" s="454"/>
      <c r="AC799" s="454"/>
      <c r="AD799" s="454"/>
      <c r="AE799" s="454"/>
    </row>
    <row r="800" spans="1:31" ht="15.75" customHeight="1">
      <c r="A800" s="454"/>
      <c r="B800" s="454"/>
      <c r="C800" s="454"/>
      <c r="D800" s="454"/>
      <c r="E800" s="454"/>
      <c r="F800" s="454"/>
      <c r="H800" s="454"/>
      <c r="I800" s="454"/>
      <c r="J800" s="454"/>
      <c r="K800" s="454"/>
      <c r="L800" s="454"/>
      <c r="M800" s="454"/>
      <c r="N800" s="454"/>
      <c r="O800" s="454"/>
      <c r="P800" s="454"/>
      <c r="Q800" s="454"/>
      <c r="R800" s="454"/>
      <c r="S800" s="454"/>
      <c r="T800" s="454"/>
      <c r="U800" s="454"/>
      <c r="V800" s="454"/>
      <c r="W800" s="454"/>
      <c r="Y800" s="454"/>
      <c r="Z800" s="454"/>
      <c r="AB800" s="454"/>
      <c r="AC800" s="454"/>
      <c r="AD800" s="454"/>
      <c r="AE800" s="454"/>
    </row>
    <row r="801" spans="1:31" ht="15.75" customHeight="1">
      <c r="A801" s="454"/>
      <c r="B801" s="454"/>
      <c r="C801" s="454"/>
      <c r="D801" s="454"/>
      <c r="E801" s="454"/>
      <c r="F801" s="454"/>
      <c r="H801" s="454"/>
      <c r="I801" s="454"/>
      <c r="J801" s="454"/>
      <c r="K801" s="454"/>
      <c r="L801" s="454"/>
      <c r="M801" s="454"/>
      <c r="N801" s="454"/>
      <c r="O801" s="454"/>
      <c r="P801" s="454"/>
      <c r="Q801" s="454"/>
      <c r="R801" s="454"/>
      <c r="S801" s="454"/>
      <c r="T801" s="454"/>
      <c r="U801" s="454"/>
      <c r="V801" s="454"/>
      <c r="W801" s="454"/>
      <c r="Y801" s="454"/>
      <c r="Z801" s="454"/>
      <c r="AB801" s="454"/>
      <c r="AC801" s="454"/>
      <c r="AD801" s="454"/>
      <c r="AE801" s="454"/>
    </row>
    <row r="802" spans="1:31" ht="15.75" customHeight="1">
      <c r="A802" s="454"/>
      <c r="B802" s="454"/>
      <c r="C802" s="454"/>
      <c r="D802" s="454"/>
      <c r="E802" s="454"/>
      <c r="F802" s="454"/>
      <c r="H802" s="454"/>
      <c r="I802" s="454"/>
      <c r="J802" s="454"/>
      <c r="K802" s="454"/>
      <c r="L802" s="454"/>
      <c r="M802" s="454"/>
      <c r="N802" s="454"/>
      <c r="O802" s="454"/>
      <c r="P802" s="454"/>
      <c r="Q802" s="454"/>
      <c r="R802" s="454"/>
      <c r="S802" s="454"/>
      <c r="T802" s="454"/>
      <c r="U802" s="454"/>
      <c r="V802" s="454"/>
      <c r="W802" s="454"/>
      <c r="Y802" s="454"/>
      <c r="Z802" s="454"/>
      <c r="AB802" s="454"/>
      <c r="AC802" s="454"/>
      <c r="AD802" s="454"/>
      <c r="AE802" s="454"/>
    </row>
    <row r="803" spans="1:31" ht="15.75" customHeight="1">
      <c r="A803" s="454"/>
      <c r="B803" s="454"/>
      <c r="C803" s="454"/>
      <c r="D803" s="454"/>
      <c r="E803" s="454"/>
      <c r="F803" s="454"/>
      <c r="H803" s="454"/>
      <c r="I803" s="454"/>
      <c r="J803" s="454"/>
      <c r="K803" s="454"/>
      <c r="L803" s="454"/>
      <c r="M803" s="454"/>
      <c r="N803" s="454"/>
      <c r="O803" s="454"/>
      <c r="P803" s="454"/>
      <c r="Q803" s="454"/>
      <c r="R803" s="454"/>
      <c r="S803" s="454"/>
      <c r="T803" s="454"/>
      <c r="U803" s="454"/>
      <c r="V803" s="454"/>
      <c r="W803" s="454"/>
      <c r="Y803" s="454"/>
      <c r="Z803" s="454"/>
      <c r="AB803" s="454"/>
      <c r="AC803" s="454"/>
      <c r="AD803" s="454"/>
      <c r="AE803" s="454"/>
    </row>
    <row r="804" spans="1:31" ht="15.75" customHeight="1">
      <c r="A804" s="454"/>
      <c r="B804" s="454"/>
      <c r="C804" s="454"/>
      <c r="D804" s="454"/>
      <c r="E804" s="454"/>
      <c r="F804" s="454"/>
      <c r="H804" s="454"/>
      <c r="I804" s="454"/>
      <c r="J804" s="454"/>
      <c r="K804" s="454"/>
      <c r="L804" s="454"/>
      <c r="M804" s="454"/>
      <c r="N804" s="454"/>
      <c r="O804" s="454"/>
      <c r="P804" s="454"/>
      <c r="Q804" s="454"/>
      <c r="R804" s="454"/>
      <c r="S804" s="454"/>
      <c r="T804" s="454"/>
      <c r="U804" s="454"/>
      <c r="V804" s="454"/>
      <c r="W804" s="454"/>
      <c r="Y804" s="454"/>
      <c r="Z804" s="454"/>
      <c r="AB804" s="454"/>
      <c r="AC804" s="454"/>
      <c r="AD804" s="454"/>
      <c r="AE804" s="454"/>
    </row>
    <row r="805" spans="1:31" ht="15.75" customHeight="1">
      <c r="A805" s="454"/>
      <c r="B805" s="454"/>
      <c r="C805" s="454"/>
      <c r="D805" s="454"/>
      <c r="E805" s="454"/>
      <c r="F805" s="454"/>
      <c r="H805" s="454"/>
      <c r="I805" s="454"/>
      <c r="J805" s="454"/>
      <c r="K805" s="454"/>
      <c r="L805" s="454"/>
      <c r="M805" s="454"/>
      <c r="N805" s="454"/>
      <c r="O805" s="454"/>
      <c r="P805" s="454"/>
      <c r="Q805" s="454"/>
      <c r="R805" s="454"/>
      <c r="S805" s="454"/>
      <c r="T805" s="454"/>
      <c r="U805" s="454"/>
      <c r="V805" s="454"/>
      <c r="W805" s="454"/>
      <c r="Y805" s="454"/>
      <c r="Z805" s="454"/>
      <c r="AB805" s="454"/>
      <c r="AC805" s="454"/>
      <c r="AD805" s="454"/>
      <c r="AE805" s="454"/>
    </row>
    <row r="806" spans="1:31" ht="15.75" customHeight="1">
      <c r="A806" s="454"/>
      <c r="B806" s="454"/>
      <c r="C806" s="454"/>
      <c r="D806" s="454"/>
      <c r="E806" s="454"/>
      <c r="F806" s="454"/>
      <c r="H806" s="454"/>
      <c r="I806" s="454"/>
      <c r="J806" s="454"/>
      <c r="K806" s="454"/>
      <c r="L806" s="454"/>
      <c r="M806" s="454"/>
      <c r="N806" s="454"/>
      <c r="O806" s="454"/>
      <c r="P806" s="454"/>
      <c r="Q806" s="454"/>
      <c r="R806" s="454"/>
      <c r="S806" s="454"/>
      <c r="T806" s="454"/>
      <c r="U806" s="454"/>
      <c r="V806" s="454"/>
      <c r="W806" s="454"/>
      <c r="Y806" s="454"/>
      <c r="Z806" s="454"/>
      <c r="AB806" s="454"/>
      <c r="AC806" s="454"/>
      <c r="AD806" s="454"/>
      <c r="AE806" s="454"/>
    </row>
    <row r="807" spans="1:31" ht="15.75" customHeight="1">
      <c r="A807" s="454"/>
      <c r="B807" s="454"/>
      <c r="C807" s="454"/>
      <c r="D807" s="454"/>
      <c r="E807" s="454"/>
      <c r="F807" s="454"/>
      <c r="H807" s="454"/>
      <c r="I807" s="454"/>
      <c r="J807" s="454"/>
      <c r="K807" s="454"/>
      <c r="L807" s="454"/>
      <c r="M807" s="454"/>
      <c r="N807" s="454"/>
      <c r="O807" s="454"/>
      <c r="P807" s="454"/>
      <c r="Q807" s="454"/>
      <c r="R807" s="454"/>
      <c r="S807" s="454"/>
      <c r="T807" s="454"/>
      <c r="U807" s="454"/>
      <c r="V807" s="454"/>
      <c r="W807" s="454"/>
      <c r="Y807" s="454"/>
      <c r="Z807" s="454"/>
      <c r="AB807" s="454"/>
      <c r="AC807" s="454"/>
      <c r="AD807" s="454"/>
      <c r="AE807" s="454"/>
    </row>
    <row r="808" spans="1:31" ht="15.75" customHeight="1">
      <c r="A808" s="454"/>
      <c r="B808" s="454"/>
      <c r="C808" s="454"/>
      <c r="D808" s="454"/>
      <c r="E808" s="454"/>
      <c r="F808" s="454"/>
      <c r="H808" s="454"/>
      <c r="I808" s="454"/>
      <c r="J808" s="454"/>
      <c r="K808" s="454"/>
      <c r="L808" s="454"/>
      <c r="M808" s="454"/>
      <c r="N808" s="454"/>
      <c r="O808" s="454"/>
      <c r="P808" s="454"/>
      <c r="Q808" s="454"/>
      <c r="R808" s="454"/>
      <c r="S808" s="454"/>
      <c r="T808" s="454"/>
      <c r="U808" s="454"/>
      <c r="V808" s="454"/>
      <c r="W808" s="454"/>
      <c r="Y808" s="454"/>
      <c r="Z808" s="454"/>
      <c r="AB808" s="454"/>
      <c r="AC808" s="454"/>
      <c r="AD808" s="454"/>
      <c r="AE808" s="454"/>
    </row>
    <row r="809" spans="1:31" ht="15.75" customHeight="1">
      <c r="A809" s="454"/>
      <c r="B809" s="454"/>
      <c r="C809" s="454"/>
      <c r="D809" s="454"/>
      <c r="E809" s="454"/>
      <c r="F809" s="454"/>
      <c r="H809" s="454"/>
      <c r="I809" s="454"/>
      <c r="J809" s="454"/>
      <c r="K809" s="454"/>
      <c r="L809" s="454"/>
      <c r="M809" s="454"/>
      <c r="N809" s="454"/>
      <c r="O809" s="454"/>
      <c r="P809" s="454"/>
      <c r="Q809" s="454"/>
      <c r="R809" s="454"/>
      <c r="S809" s="454"/>
      <c r="T809" s="454"/>
      <c r="U809" s="454"/>
      <c r="V809" s="454"/>
      <c r="W809" s="454"/>
      <c r="Y809" s="454"/>
      <c r="Z809" s="454"/>
      <c r="AB809" s="454"/>
      <c r="AC809" s="454"/>
      <c r="AD809" s="454"/>
      <c r="AE809" s="454"/>
    </row>
    <row r="810" spans="1:31" ht="15.75" customHeight="1">
      <c r="A810" s="454"/>
      <c r="B810" s="454"/>
      <c r="C810" s="454"/>
      <c r="D810" s="454"/>
      <c r="E810" s="454"/>
      <c r="F810" s="454"/>
      <c r="H810" s="454"/>
      <c r="I810" s="454"/>
      <c r="J810" s="454"/>
      <c r="K810" s="454"/>
      <c r="L810" s="454"/>
      <c r="M810" s="454"/>
      <c r="N810" s="454"/>
      <c r="O810" s="454"/>
      <c r="P810" s="454"/>
      <c r="Q810" s="454"/>
      <c r="R810" s="454"/>
      <c r="S810" s="454"/>
      <c r="T810" s="454"/>
      <c r="U810" s="454"/>
      <c r="V810" s="454"/>
      <c r="W810" s="454"/>
      <c r="Y810" s="454"/>
      <c r="Z810" s="454"/>
      <c r="AB810" s="454"/>
      <c r="AC810" s="454"/>
      <c r="AD810" s="454"/>
      <c r="AE810" s="454"/>
    </row>
    <row r="811" spans="1:31" ht="15.75" customHeight="1">
      <c r="A811" s="454"/>
      <c r="B811" s="454"/>
      <c r="C811" s="454"/>
      <c r="D811" s="454"/>
      <c r="E811" s="454"/>
      <c r="F811" s="454"/>
      <c r="H811" s="454"/>
      <c r="I811" s="454"/>
      <c r="J811" s="454"/>
      <c r="K811" s="454"/>
      <c r="L811" s="454"/>
      <c r="M811" s="454"/>
      <c r="N811" s="454"/>
      <c r="O811" s="454"/>
      <c r="P811" s="454"/>
      <c r="Q811" s="454"/>
      <c r="R811" s="454"/>
      <c r="S811" s="454"/>
      <c r="T811" s="454"/>
      <c r="U811" s="454"/>
      <c r="V811" s="454"/>
      <c r="W811" s="454"/>
      <c r="Y811" s="454"/>
      <c r="Z811" s="454"/>
      <c r="AB811" s="454"/>
      <c r="AC811" s="454"/>
      <c r="AD811" s="454"/>
      <c r="AE811" s="454"/>
    </row>
    <row r="812" spans="1:31" ht="15.75" customHeight="1">
      <c r="A812" s="454"/>
      <c r="B812" s="454"/>
      <c r="C812" s="454"/>
      <c r="D812" s="454"/>
      <c r="E812" s="454"/>
      <c r="F812" s="454"/>
      <c r="H812" s="454"/>
      <c r="I812" s="454"/>
      <c r="J812" s="454"/>
      <c r="K812" s="454"/>
      <c r="L812" s="454"/>
      <c r="M812" s="454"/>
      <c r="N812" s="454"/>
      <c r="O812" s="454"/>
      <c r="P812" s="454"/>
      <c r="Q812" s="454"/>
      <c r="R812" s="454"/>
      <c r="S812" s="454"/>
      <c r="T812" s="454"/>
      <c r="U812" s="454"/>
      <c r="V812" s="454"/>
      <c r="W812" s="454"/>
      <c r="Y812" s="454"/>
      <c r="Z812" s="454"/>
      <c r="AB812" s="454"/>
      <c r="AC812" s="454"/>
      <c r="AD812" s="454"/>
      <c r="AE812" s="454"/>
    </row>
    <row r="813" spans="1:31" ht="15.75" customHeight="1">
      <c r="A813" s="454"/>
      <c r="B813" s="454"/>
      <c r="C813" s="454"/>
      <c r="D813" s="454"/>
      <c r="E813" s="454"/>
      <c r="F813" s="454"/>
      <c r="H813" s="454"/>
      <c r="I813" s="454"/>
      <c r="J813" s="454"/>
      <c r="K813" s="454"/>
      <c r="L813" s="454"/>
      <c r="M813" s="454"/>
      <c r="N813" s="454"/>
      <c r="O813" s="454"/>
      <c r="P813" s="454"/>
      <c r="Q813" s="454"/>
      <c r="R813" s="454"/>
      <c r="S813" s="454"/>
      <c r="T813" s="454"/>
      <c r="U813" s="454"/>
      <c r="V813" s="454"/>
      <c r="W813" s="454"/>
      <c r="Y813" s="454"/>
      <c r="Z813" s="454"/>
      <c r="AB813" s="454"/>
      <c r="AC813" s="454"/>
      <c r="AD813" s="454"/>
      <c r="AE813" s="454"/>
    </row>
    <row r="814" spans="1:31" ht="15.75" customHeight="1">
      <c r="A814" s="454"/>
      <c r="B814" s="454"/>
      <c r="C814" s="454"/>
      <c r="D814" s="454"/>
      <c r="E814" s="454"/>
      <c r="F814" s="454"/>
      <c r="H814" s="454"/>
      <c r="I814" s="454"/>
      <c r="J814" s="454"/>
      <c r="K814" s="454"/>
      <c r="L814" s="454"/>
      <c r="M814" s="454"/>
      <c r="N814" s="454"/>
      <c r="O814" s="454"/>
      <c r="P814" s="454"/>
      <c r="Q814" s="454"/>
      <c r="R814" s="454"/>
      <c r="S814" s="454"/>
      <c r="T814" s="454"/>
      <c r="U814" s="454"/>
      <c r="V814" s="454"/>
      <c r="W814" s="454"/>
      <c r="Y814" s="454"/>
      <c r="Z814" s="454"/>
      <c r="AB814" s="454"/>
      <c r="AC814" s="454"/>
      <c r="AD814" s="454"/>
      <c r="AE814" s="454"/>
    </row>
    <row r="815" spans="1:31" ht="15.75" customHeight="1">
      <c r="A815" s="454"/>
      <c r="B815" s="454"/>
      <c r="C815" s="454"/>
      <c r="D815" s="454"/>
      <c r="E815" s="454"/>
      <c r="F815" s="454"/>
      <c r="H815" s="454"/>
      <c r="I815" s="454"/>
      <c r="J815" s="454"/>
      <c r="K815" s="454"/>
      <c r="L815" s="454"/>
      <c r="M815" s="454"/>
      <c r="N815" s="454"/>
      <c r="O815" s="454"/>
      <c r="P815" s="454"/>
      <c r="Q815" s="454"/>
      <c r="R815" s="454"/>
      <c r="S815" s="454"/>
      <c r="T815" s="454"/>
      <c r="U815" s="454"/>
      <c r="V815" s="454"/>
      <c r="W815" s="454"/>
      <c r="Y815" s="454"/>
      <c r="Z815" s="454"/>
      <c r="AB815" s="454"/>
      <c r="AC815" s="454"/>
      <c r="AD815" s="454"/>
      <c r="AE815" s="454"/>
    </row>
    <row r="816" spans="1:31" ht="15.75" customHeight="1">
      <c r="A816" s="454"/>
      <c r="B816" s="454"/>
      <c r="C816" s="454"/>
      <c r="D816" s="454"/>
      <c r="E816" s="454"/>
      <c r="F816" s="454"/>
      <c r="H816" s="454"/>
      <c r="I816" s="454"/>
      <c r="J816" s="454"/>
      <c r="K816" s="454"/>
      <c r="L816" s="454"/>
      <c r="M816" s="454"/>
      <c r="N816" s="454"/>
      <c r="O816" s="454"/>
      <c r="P816" s="454"/>
      <c r="Q816" s="454"/>
      <c r="R816" s="454"/>
      <c r="S816" s="454"/>
      <c r="T816" s="454"/>
      <c r="U816" s="454"/>
      <c r="V816" s="454"/>
      <c r="W816" s="454"/>
      <c r="Y816" s="454"/>
      <c r="Z816" s="454"/>
      <c r="AB816" s="454"/>
      <c r="AC816" s="454"/>
      <c r="AD816" s="454"/>
      <c r="AE816" s="454"/>
    </row>
    <row r="817" spans="1:31" ht="15.75" customHeight="1">
      <c r="A817" s="454"/>
      <c r="B817" s="454"/>
      <c r="C817" s="454"/>
      <c r="D817" s="454"/>
      <c r="E817" s="454"/>
      <c r="F817" s="454"/>
      <c r="H817" s="454"/>
      <c r="I817" s="454"/>
      <c r="J817" s="454"/>
      <c r="K817" s="454"/>
      <c r="L817" s="454"/>
      <c r="M817" s="454"/>
      <c r="N817" s="454"/>
      <c r="O817" s="454"/>
      <c r="P817" s="454"/>
      <c r="Q817" s="454"/>
      <c r="R817" s="454"/>
      <c r="S817" s="454"/>
      <c r="T817" s="454"/>
      <c r="U817" s="454"/>
      <c r="V817" s="454"/>
      <c r="W817" s="454"/>
      <c r="Y817" s="454"/>
      <c r="Z817" s="454"/>
      <c r="AB817" s="454"/>
      <c r="AC817" s="454"/>
      <c r="AD817" s="454"/>
      <c r="AE817" s="454"/>
    </row>
    <row r="818" spans="1:31" ht="15.75" customHeight="1">
      <c r="A818" s="454"/>
      <c r="B818" s="454"/>
      <c r="C818" s="454"/>
      <c r="D818" s="454"/>
      <c r="E818" s="454"/>
      <c r="F818" s="454"/>
      <c r="H818" s="454"/>
      <c r="I818" s="454"/>
      <c r="J818" s="454"/>
      <c r="K818" s="454"/>
      <c r="L818" s="454"/>
      <c r="M818" s="454"/>
      <c r="N818" s="454"/>
      <c r="O818" s="454"/>
      <c r="P818" s="454"/>
      <c r="Q818" s="454"/>
      <c r="R818" s="454"/>
      <c r="S818" s="454"/>
      <c r="T818" s="454"/>
      <c r="U818" s="454"/>
      <c r="V818" s="454"/>
      <c r="W818" s="454"/>
      <c r="Y818" s="454"/>
      <c r="Z818" s="454"/>
      <c r="AB818" s="454"/>
      <c r="AC818" s="454"/>
      <c r="AD818" s="454"/>
      <c r="AE818" s="454"/>
    </row>
    <row r="819" spans="1:31" ht="15.75" customHeight="1">
      <c r="A819" s="454"/>
      <c r="B819" s="454"/>
      <c r="C819" s="454"/>
      <c r="D819" s="454"/>
      <c r="E819" s="454"/>
      <c r="F819" s="454"/>
      <c r="H819" s="454"/>
      <c r="I819" s="454"/>
      <c r="J819" s="454"/>
      <c r="K819" s="454"/>
      <c r="L819" s="454"/>
      <c r="M819" s="454"/>
      <c r="N819" s="454"/>
      <c r="O819" s="454"/>
      <c r="P819" s="454"/>
      <c r="Q819" s="454"/>
      <c r="R819" s="454"/>
      <c r="S819" s="454"/>
      <c r="T819" s="454"/>
      <c r="U819" s="454"/>
      <c r="V819" s="454"/>
      <c r="W819" s="454"/>
      <c r="Y819" s="454"/>
      <c r="Z819" s="454"/>
      <c r="AB819" s="454"/>
      <c r="AC819" s="454"/>
      <c r="AD819" s="454"/>
      <c r="AE819" s="454"/>
    </row>
    <row r="820" spans="1:31" ht="15.75" customHeight="1">
      <c r="A820" s="454"/>
      <c r="B820" s="454"/>
      <c r="C820" s="454"/>
      <c r="D820" s="454"/>
      <c r="E820" s="454"/>
      <c r="F820" s="454"/>
      <c r="H820" s="454"/>
      <c r="I820" s="454"/>
      <c r="J820" s="454"/>
      <c r="K820" s="454"/>
      <c r="L820" s="454"/>
      <c r="M820" s="454"/>
      <c r="N820" s="454"/>
      <c r="O820" s="454"/>
      <c r="P820" s="454"/>
      <c r="Q820" s="454"/>
      <c r="R820" s="454"/>
      <c r="S820" s="454"/>
      <c r="T820" s="454"/>
      <c r="U820" s="454"/>
      <c r="V820" s="454"/>
      <c r="W820" s="454"/>
      <c r="Y820" s="454"/>
      <c r="Z820" s="454"/>
      <c r="AB820" s="454"/>
      <c r="AC820" s="454"/>
      <c r="AD820" s="454"/>
      <c r="AE820" s="454"/>
    </row>
    <row r="821" spans="1:31" ht="15.75" customHeight="1">
      <c r="A821" s="454"/>
      <c r="B821" s="454"/>
      <c r="C821" s="454"/>
      <c r="D821" s="454"/>
      <c r="E821" s="454"/>
      <c r="F821" s="454"/>
      <c r="H821" s="454"/>
      <c r="I821" s="454"/>
      <c r="J821" s="454"/>
      <c r="K821" s="454"/>
      <c r="L821" s="454"/>
      <c r="M821" s="454"/>
      <c r="N821" s="454"/>
      <c r="O821" s="454"/>
      <c r="P821" s="454"/>
      <c r="Q821" s="454"/>
      <c r="R821" s="454"/>
      <c r="S821" s="454"/>
      <c r="T821" s="454"/>
      <c r="U821" s="454"/>
      <c r="V821" s="454"/>
      <c r="W821" s="454"/>
      <c r="Y821" s="454"/>
      <c r="Z821" s="454"/>
      <c r="AB821" s="454"/>
      <c r="AC821" s="454"/>
      <c r="AD821" s="454"/>
      <c r="AE821" s="454"/>
    </row>
    <row r="822" spans="1:31" ht="15.75" customHeight="1">
      <c r="A822" s="454"/>
      <c r="B822" s="454"/>
      <c r="C822" s="454"/>
      <c r="D822" s="454"/>
      <c r="E822" s="454"/>
      <c r="F822" s="454"/>
      <c r="H822" s="454"/>
      <c r="I822" s="454"/>
      <c r="J822" s="454"/>
      <c r="K822" s="454"/>
      <c r="L822" s="454"/>
      <c r="M822" s="454"/>
      <c r="N822" s="454"/>
      <c r="O822" s="454"/>
      <c r="P822" s="454"/>
      <c r="Q822" s="454"/>
      <c r="R822" s="454"/>
      <c r="S822" s="454"/>
      <c r="T822" s="454"/>
      <c r="U822" s="454"/>
      <c r="V822" s="454"/>
      <c r="W822" s="454"/>
      <c r="Y822" s="454"/>
      <c r="Z822" s="454"/>
      <c r="AB822" s="454"/>
      <c r="AC822" s="454"/>
      <c r="AD822" s="454"/>
      <c r="AE822" s="454"/>
    </row>
    <row r="823" spans="1:31" ht="15.75" customHeight="1">
      <c r="A823" s="454"/>
      <c r="B823" s="454"/>
      <c r="C823" s="454"/>
      <c r="D823" s="454"/>
      <c r="E823" s="454"/>
      <c r="F823" s="454"/>
      <c r="H823" s="454"/>
      <c r="I823" s="454"/>
      <c r="J823" s="454"/>
      <c r="K823" s="454"/>
      <c r="L823" s="454"/>
      <c r="M823" s="454"/>
      <c r="N823" s="454"/>
      <c r="O823" s="454"/>
      <c r="P823" s="454"/>
      <c r="Q823" s="454"/>
      <c r="R823" s="454"/>
      <c r="S823" s="454"/>
      <c r="T823" s="454"/>
      <c r="U823" s="454"/>
      <c r="V823" s="454"/>
      <c r="W823" s="454"/>
      <c r="Y823" s="454"/>
      <c r="Z823" s="454"/>
      <c r="AB823" s="454"/>
      <c r="AC823" s="454"/>
      <c r="AD823" s="454"/>
      <c r="AE823" s="454"/>
    </row>
    <row r="824" spans="1:31" ht="15.75" customHeight="1">
      <c r="A824" s="454"/>
      <c r="B824" s="454"/>
      <c r="C824" s="454"/>
      <c r="D824" s="454"/>
      <c r="E824" s="454"/>
      <c r="F824" s="454"/>
      <c r="H824" s="454"/>
      <c r="I824" s="454"/>
      <c r="J824" s="454"/>
      <c r="K824" s="454"/>
      <c r="L824" s="454"/>
      <c r="M824" s="454"/>
      <c r="N824" s="454"/>
      <c r="O824" s="454"/>
      <c r="P824" s="454"/>
      <c r="Q824" s="454"/>
      <c r="R824" s="454"/>
      <c r="S824" s="454"/>
      <c r="T824" s="454"/>
      <c r="U824" s="454"/>
      <c r="V824" s="454"/>
      <c r="W824" s="454"/>
      <c r="Y824" s="454"/>
      <c r="Z824" s="454"/>
      <c r="AB824" s="454"/>
      <c r="AC824" s="454"/>
      <c r="AD824" s="454"/>
      <c r="AE824" s="454"/>
    </row>
    <row r="825" spans="1:31" ht="15.75" customHeight="1">
      <c r="A825" s="454"/>
      <c r="B825" s="454"/>
      <c r="C825" s="454"/>
      <c r="D825" s="454"/>
      <c r="E825" s="454"/>
      <c r="F825" s="454"/>
      <c r="H825" s="454"/>
      <c r="I825" s="454"/>
      <c r="J825" s="454"/>
      <c r="K825" s="454"/>
      <c r="L825" s="454"/>
      <c r="M825" s="454"/>
      <c r="N825" s="454"/>
      <c r="O825" s="454"/>
      <c r="P825" s="454"/>
      <c r="Q825" s="454"/>
      <c r="R825" s="454"/>
      <c r="S825" s="454"/>
      <c r="T825" s="454"/>
      <c r="U825" s="454"/>
      <c r="V825" s="454"/>
      <c r="W825" s="454"/>
      <c r="Y825" s="454"/>
      <c r="Z825" s="454"/>
      <c r="AB825" s="454"/>
      <c r="AC825" s="454"/>
      <c r="AD825" s="454"/>
      <c r="AE825" s="454"/>
    </row>
    <row r="826" spans="1:31" ht="15.75" customHeight="1">
      <c r="A826" s="454"/>
      <c r="B826" s="454"/>
      <c r="C826" s="454"/>
      <c r="D826" s="454"/>
      <c r="E826" s="454"/>
      <c r="F826" s="454"/>
      <c r="H826" s="454"/>
      <c r="I826" s="454"/>
      <c r="J826" s="454"/>
      <c r="K826" s="454"/>
      <c r="L826" s="454"/>
      <c r="M826" s="454"/>
      <c r="N826" s="454"/>
      <c r="O826" s="454"/>
      <c r="P826" s="454"/>
      <c r="Q826" s="454"/>
      <c r="R826" s="454"/>
      <c r="S826" s="454"/>
      <c r="T826" s="454"/>
      <c r="U826" s="454"/>
      <c r="V826" s="454"/>
      <c r="W826" s="454"/>
      <c r="Y826" s="454"/>
      <c r="Z826" s="454"/>
      <c r="AB826" s="454"/>
      <c r="AC826" s="454"/>
      <c r="AD826" s="454"/>
      <c r="AE826" s="454"/>
    </row>
    <row r="827" spans="1:31" ht="15.75" customHeight="1">
      <c r="A827" s="454"/>
      <c r="B827" s="454"/>
      <c r="C827" s="454"/>
      <c r="D827" s="454"/>
      <c r="E827" s="454"/>
      <c r="F827" s="454"/>
      <c r="H827" s="454"/>
      <c r="I827" s="454"/>
      <c r="J827" s="454"/>
      <c r="K827" s="454"/>
      <c r="L827" s="454"/>
      <c r="M827" s="454"/>
      <c r="N827" s="454"/>
      <c r="O827" s="454"/>
      <c r="P827" s="454"/>
      <c r="Q827" s="454"/>
      <c r="R827" s="454"/>
      <c r="S827" s="454"/>
      <c r="T827" s="454"/>
      <c r="U827" s="454"/>
      <c r="V827" s="454"/>
      <c r="W827" s="454"/>
      <c r="Y827" s="454"/>
      <c r="Z827" s="454"/>
      <c r="AB827" s="454"/>
      <c r="AC827" s="454"/>
      <c r="AD827" s="454"/>
      <c r="AE827" s="454"/>
    </row>
    <row r="828" spans="1:31" ht="15.75" customHeight="1">
      <c r="A828" s="454"/>
      <c r="B828" s="454"/>
      <c r="C828" s="454"/>
      <c r="D828" s="454"/>
      <c r="E828" s="454"/>
      <c r="F828" s="454"/>
      <c r="H828" s="454"/>
      <c r="I828" s="454"/>
      <c r="J828" s="454"/>
      <c r="K828" s="454"/>
      <c r="L828" s="454"/>
      <c r="M828" s="454"/>
      <c r="N828" s="454"/>
      <c r="O828" s="454"/>
      <c r="P828" s="454"/>
      <c r="Q828" s="454"/>
      <c r="R828" s="454"/>
      <c r="S828" s="454"/>
      <c r="T828" s="454"/>
      <c r="U828" s="454"/>
      <c r="V828" s="454"/>
      <c r="W828" s="454"/>
      <c r="Y828" s="454"/>
      <c r="Z828" s="454"/>
      <c r="AB828" s="454"/>
      <c r="AC828" s="454"/>
      <c r="AD828" s="454"/>
      <c r="AE828" s="454"/>
    </row>
    <row r="829" spans="1:31" ht="15.75" customHeight="1">
      <c r="A829" s="454"/>
      <c r="B829" s="454"/>
      <c r="C829" s="454"/>
      <c r="D829" s="454"/>
      <c r="E829" s="454"/>
      <c r="F829" s="454"/>
      <c r="H829" s="454"/>
      <c r="I829" s="454"/>
      <c r="J829" s="454"/>
      <c r="K829" s="454"/>
      <c r="L829" s="454"/>
      <c r="M829" s="454"/>
      <c r="N829" s="454"/>
      <c r="O829" s="454"/>
      <c r="P829" s="454"/>
      <c r="Q829" s="454"/>
      <c r="R829" s="454"/>
      <c r="S829" s="454"/>
      <c r="T829" s="454"/>
      <c r="U829" s="454"/>
      <c r="V829" s="454"/>
      <c r="W829" s="454"/>
      <c r="Y829" s="454"/>
      <c r="Z829" s="454"/>
      <c r="AB829" s="454"/>
      <c r="AC829" s="454"/>
      <c r="AD829" s="454"/>
      <c r="AE829" s="454"/>
    </row>
    <row r="830" spans="1:31" ht="15.75" customHeight="1">
      <c r="A830" s="454"/>
      <c r="B830" s="454"/>
      <c r="C830" s="454"/>
      <c r="D830" s="454"/>
      <c r="E830" s="454"/>
      <c r="F830" s="454"/>
      <c r="H830" s="454"/>
      <c r="I830" s="454"/>
      <c r="J830" s="454"/>
      <c r="K830" s="454"/>
      <c r="L830" s="454"/>
      <c r="M830" s="454"/>
      <c r="N830" s="454"/>
      <c r="O830" s="454"/>
      <c r="P830" s="454"/>
      <c r="Q830" s="454"/>
      <c r="R830" s="454"/>
      <c r="S830" s="454"/>
      <c r="T830" s="454"/>
      <c r="U830" s="454"/>
      <c r="V830" s="454"/>
      <c r="W830" s="454"/>
      <c r="Y830" s="454"/>
      <c r="Z830" s="454"/>
      <c r="AB830" s="454"/>
      <c r="AC830" s="454"/>
      <c r="AD830" s="454"/>
      <c r="AE830" s="454"/>
    </row>
    <row r="831" spans="1:31" ht="15.75" customHeight="1">
      <c r="A831" s="454"/>
      <c r="B831" s="454"/>
      <c r="C831" s="454"/>
      <c r="D831" s="454"/>
      <c r="E831" s="454"/>
      <c r="F831" s="454"/>
      <c r="H831" s="454"/>
      <c r="I831" s="454"/>
      <c r="J831" s="454"/>
      <c r="K831" s="454"/>
      <c r="L831" s="454"/>
      <c r="M831" s="454"/>
      <c r="N831" s="454"/>
      <c r="O831" s="454"/>
      <c r="P831" s="454"/>
      <c r="Q831" s="454"/>
      <c r="R831" s="454"/>
      <c r="S831" s="454"/>
      <c r="T831" s="454"/>
      <c r="U831" s="454"/>
      <c r="V831" s="454"/>
      <c r="W831" s="454"/>
      <c r="Y831" s="454"/>
      <c r="Z831" s="454"/>
      <c r="AB831" s="454"/>
      <c r="AC831" s="454"/>
      <c r="AD831" s="454"/>
      <c r="AE831" s="454"/>
    </row>
    <row r="832" spans="1:31" ht="15.75" customHeight="1">
      <c r="A832" s="454"/>
      <c r="B832" s="454"/>
      <c r="C832" s="454"/>
      <c r="D832" s="454"/>
      <c r="E832" s="454"/>
      <c r="F832" s="454"/>
      <c r="H832" s="454"/>
      <c r="I832" s="454"/>
      <c r="J832" s="454"/>
      <c r="K832" s="454"/>
      <c r="L832" s="454"/>
      <c r="M832" s="454"/>
      <c r="N832" s="454"/>
      <c r="O832" s="454"/>
      <c r="P832" s="454"/>
      <c r="Q832" s="454"/>
      <c r="R832" s="454"/>
      <c r="S832" s="454"/>
      <c r="T832" s="454"/>
      <c r="U832" s="454"/>
      <c r="V832" s="454"/>
      <c r="W832" s="454"/>
      <c r="Y832" s="454"/>
      <c r="Z832" s="454"/>
      <c r="AB832" s="454"/>
      <c r="AC832" s="454"/>
      <c r="AD832" s="454"/>
      <c r="AE832" s="454"/>
    </row>
    <row r="833" spans="1:31" ht="15.75" customHeight="1">
      <c r="A833" s="454"/>
      <c r="B833" s="454"/>
      <c r="C833" s="454"/>
      <c r="D833" s="454"/>
      <c r="E833" s="454"/>
      <c r="F833" s="454"/>
      <c r="H833" s="454"/>
      <c r="I833" s="454"/>
      <c r="J833" s="454"/>
      <c r="K833" s="454"/>
      <c r="L833" s="454"/>
      <c r="M833" s="454"/>
      <c r="N833" s="454"/>
      <c r="O833" s="454"/>
      <c r="P833" s="454"/>
      <c r="Q833" s="454"/>
      <c r="R833" s="454"/>
      <c r="S833" s="454"/>
      <c r="T833" s="454"/>
      <c r="U833" s="454"/>
      <c r="V833" s="454"/>
      <c r="W833" s="454"/>
      <c r="Y833" s="454"/>
      <c r="Z833" s="454"/>
      <c r="AB833" s="454"/>
      <c r="AC833" s="454"/>
      <c r="AD833" s="454"/>
      <c r="AE833" s="454"/>
    </row>
    <row r="834" spans="1:31" ht="15.75" customHeight="1">
      <c r="A834" s="454"/>
      <c r="B834" s="454"/>
      <c r="C834" s="454"/>
      <c r="D834" s="454"/>
      <c r="E834" s="454"/>
      <c r="F834" s="454"/>
      <c r="H834" s="454"/>
      <c r="I834" s="454"/>
      <c r="J834" s="454"/>
      <c r="K834" s="454"/>
      <c r="L834" s="454"/>
      <c r="M834" s="454"/>
      <c r="N834" s="454"/>
      <c r="O834" s="454"/>
      <c r="P834" s="454"/>
      <c r="Q834" s="454"/>
      <c r="R834" s="454"/>
      <c r="S834" s="454"/>
      <c r="T834" s="454"/>
      <c r="U834" s="454"/>
      <c r="V834" s="454"/>
      <c r="W834" s="454"/>
      <c r="Y834" s="454"/>
      <c r="Z834" s="454"/>
      <c r="AB834" s="454"/>
      <c r="AC834" s="454"/>
      <c r="AD834" s="454"/>
      <c r="AE834" s="454"/>
    </row>
    <row r="835" spans="1:31" ht="15.75" customHeight="1">
      <c r="A835" s="454"/>
      <c r="B835" s="454"/>
      <c r="C835" s="454"/>
      <c r="D835" s="454"/>
      <c r="E835" s="454"/>
      <c r="F835" s="454"/>
      <c r="H835" s="454"/>
      <c r="I835" s="454"/>
      <c r="J835" s="454"/>
      <c r="K835" s="454"/>
      <c r="L835" s="454"/>
      <c r="M835" s="454"/>
      <c r="N835" s="454"/>
      <c r="O835" s="454"/>
      <c r="P835" s="454"/>
      <c r="Q835" s="454"/>
      <c r="R835" s="454"/>
      <c r="S835" s="454"/>
      <c r="T835" s="454"/>
      <c r="U835" s="454"/>
      <c r="V835" s="454"/>
      <c r="W835" s="454"/>
      <c r="Y835" s="454"/>
      <c r="Z835" s="454"/>
      <c r="AB835" s="454"/>
      <c r="AC835" s="454"/>
      <c r="AD835" s="454"/>
      <c r="AE835" s="454"/>
    </row>
    <row r="836" spans="1:31" ht="15.75" customHeight="1">
      <c r="A836" s="454"/>
      <c r="B836" s="454"/>
      <c r="C836" s="454"/>
      <c r="D836" s="454"/>
      <c r="E836" s="454"/>
      <c r="F836" s="454"/>
      <c r="H836" s="454"/>
      <c r="I836" s="454"/>
      <c r="J836" s="454"/>
      <c r="K836" s="454"/>
      <c r="L836" s="454"/>
      <c r="M836" s="454"/>
      <c r="N836" s="454"/>
      <c r="O836" s="454"/>
      <c r="P836" s="454"/>
      <c r="Q836" s="454"/>
      <c r="R836" s="454"/>
      <c r="S836" s="454"/>
      <c r="T836" s="454"/>
      <c r="U836" s="454"/>
      <c r="V836" s="454"/>
      <c r="W836" s="454"/>
      <c r="Y836" s="454"/>
      <c r="Z836" s="454"/>
      <c r="AB836" s="454"/>
      <c r="AC836" s="454"/>
      <c r="AD836" s="454"/>
      <c r="AE836" s="454"/>
    </row>
    <row r="837" spans="1:31" ht="15.75" customHeight="1">
      <c r="A837" s="454"/>
      <c r="B837" s="454"/>
      <c r="C837" s="454"/>
      <c r="D837" s="454"/>
      <c r="E837" s="454"/>
      <c r="F837" s="454"/>
      <c r="H837" s="454"/>
      <c r="I837" s="454"/>
      <c r="J837" s="454"/>
      <c r="K837" s="454"/>
      <c r="L837" s="454"/>
      <c r="M837" s="454"/>
      <c r="N837" s="454"/>
      <c r="O837" s="454"/>
      <c r="P837" s="454"/>
      <c r="Q837" s="454"/>
      <c r="R837" s="454"/>
      <c r="S837" s="454"/>
      <c r="T837" s="454"/>
      <c r="U837" s="454"/>
      <c r="V837" s="454"/>
      <c r="W837" s="454"/>
      <c r="Y837" s="454"/>
      <c r="Z837" s="454"/>
      <c r="AB837" s="454"/>
      <c r="AC837" s="454"/>
      <c r="AD837" s="454"/>
      <c r="AE837" s="454"/>
    </row>
    <row r="838" spans="1:31" ht="15.75" customHeight="1">
      <c r="A838" s="454"/>
      <c r="B838" s="454"/>
      <c r="C838" s="454"/>
      <c r="D838" s="454"/>
      <c r="E838" s="454"/>
      <c r="F838" s="454"/>
      <c r="H838" s="454"/>
      <c r="I838" s="454"/>
      <c r="J838" s="454"/>
      <c r="K838" s="454"/>
      <c r="L838" s="454"/>
      <c r="M838" s="454"/>
      <c r="N838" s="454"/>
      <c r="O838" s="454"/>
      <c r="P838" s="454"/>
      <c r="Q838" s="454"/>
      <c r="R838" s="454"/>
      <c r="S838" s="454"/>
      <c r="T838" s="454"/>
      <c r="U838" s="454"/>
      <c r="V838" s="454"/>
      <c r="W838" s="454"/>
      <c r="Y838" s="454"/>
      <c r="Z838" s="454"/>
      <c r="AB838" s="454"/>
      <c r="AC838" s="454"/>
      <c r="AD838" s="454"/>
      <c r="AE838" s="454"/>
    </row>
    <row r="839" spans="1:31" ht="15.75" customHeight="1">
      <c r="A839" s="454"/>
      <c r="B839" s="454"/>
      <c r="C839" s="454"/>
      <c r="D839" s="454"/>
      <c r="E839" s="454"/>
      <c r="F839" s="454"/>
      <c r="H839" s="454"/>
      <c r="I839" s="454"/>
      <c r="J839" s="454"/>
      <c r="K839" s="454"/>
      <c r="L839" s="454"/>
      <c r="M839" s="454"/>
      <c r="N839" s="454"/>
      <c r="O839" s="454"/>
      <c r="P839" s="454"/>
      <c r="Q839" s="454"/>
      <c r="R839" s="454"/>
      <c r="S839" s="454"/>
      <c r="T839" s="454"/>
      <c r="U839" s="454"/>
      <c r="V839" s="454"/>
      <c r="W839" s="454"/>
      <c r="Y839" s="454"/>
      <c r="Z839" s="454"/>
      <c r="AB839" s="454"/>
      <c r="AC839" s="454"/>
      <c r="AD839" s="454"/>
      <c r="AE839" s="454"/>
    </row>
    <row r="840" spans="1:31" ht="15.75" customHeight="1">
      <c r="A840" s="454"/>
      <c r="B840" s="454"/>
      <c r="C840" s="454"/>
      <c r="D840" s="454"/>
      <c r="E840" s="454"/>
      <c r="F840" s="454"/>
      <c r="H840" s="454"/>
      <c r="I840" s="454"/>
      <c r="J840" s="454"/>
      <c r="K840" s="454"/>
      <c r="L840" s="454"/>
      <c r="M840" s="454"/>
      <c r="N840" s="454"/>
      <c r="O840" s="454"/>
      <c r="P840" s="454"/>
      <c r="Q840" s="454"/>
      <c r="R840" s="454"/>
      <c r="S840" s="454"/>
      <c r="T840" s="454"/>
      <c r="U840" s="454"/>
      <c r="V840" s="454"/>
      <c r="W840" s="454"/>
      <c r="Y840" s="454"/>
      <c r="Z840" s="454"/>
      <c r="AB840" s="454"/>
      <c r="AC840" s="454"/>
      <c r="AD840" s="454"/>
      <c r="AE840" s="454"/>
    </row>
    <row r="841" spans="1:31" ht="15.75" customHeight="1">
      <c r="A841" s="454"/>
      <c r="B841" s="454"/>
      <c r="C841" s="454"/>
      <c r="D841" s="454"/>
      <c r="E841" s="454"/>
      <c r="F841" s="454"/>
      <c r="H841" s="454"/>
      <c r="I841" s="454"/>
      <c r="J841" s="454"/>
      <c r="K841" s="454"/>
      <c r="L841" s="454"/>
      <c r="M841" s="454"/>
      <c r="N841" s="454"/>
      <c r="O841" s="454"/>
      <c r="P841" s="454"/>
      <c r="Q841" s="454"/>
      <c r="R841" s="454"/>
      <c r="S841" s="454"/>
      <c r="T841" s="454"/>
      <c r="U841" s="454"/>
      <c r="V841" s="454"/>
      <c r="W841" s="454"/>
      <c r="Y841" s="454"/>
      <c r="Z841" s="454"/>
      <c r="AB841" s="454"/>
      <c r="AC841" s="454"/>
      <c r="AD841" s="454"/>
      <c r="AE841" s="454"/>
    </row>
    <row r="842" spans="1:31" ht="15.75" customHeight="1">
      <c r="A842" s="454"/>
      <c r="B842" s="454"/>
      <c r="C842" s="454"/>
      <c r="D842" s="454"/>
      <c r="E842" s="454"/>
      <c r="F842" s="454"/>
      <c r="H842" s="454"/>
      <c r="I842" s="454"/>
      <c r="J842" s="454"/>
      <c r="K842" s="454"/>
      <c r="L842" s="454"/>
      <c r="M842" s="454"/>
      <c r="N842" s="454"/>
      <c r="O842" s="454"/>
      <c r="P842" s="454"/>
      <c r="Q842" s="454"/>
      <c r="R842" s="454"/>
      <c r="S842" s="454"/>
      <c r="T842" s="454"/>
      <c r="U842" s="454"/>
      <c r="V842" s="454"/>
      <c r="W842" s="454"/>
      <c r="Y842" s="454"/>
      <c r="Z842" s="454"/>
      <c r="AB842" s="454"/>
      <c r="AC842" s="454"/>
      <c r="AD842" s="454"/>
      <c r="AE842" s="454"/>
    </row>
    <row r="843" spans="1:31" ht="15.75" customHeight="1">
      <c r="A843" s="454"/>
      <c r="B843" s="454"/>
      <c r="C843" s="454"/>
      <c r="D843" s="454"/>
      <c r="E843" s="454"/>
      <c r="F843" s="454"/>
      <c r="H843" s="454"/>
      <c r="I843" s="454"/>
      <c r="J843" s="454"/>
      <c r="K843" s="454"/>
      <c r="L843" s="454"/>
      <c r="M843" s="454"/>
      <c r="N843" s="454"/>
      <c r="O843" s="454"/>
      <c r="P843" s="454"/>
      <c r="Q843" s="454"/>
      <c r="R843" s="454"/>
      <c r="S843" s="454"/>
      <c r="T843" s="454"/>
      <c r="U843" s="454"/>
      <c r="V843" s="454"/>
      <c r="W843" s="454"/>
      <c r="Y843" s="454"/>
      <c r="Z843" s="454"/>
      <c r="AB843" s="454"/>
      <c r="AC843" s="454"/>
      <c r="AD843" s="454"/>
      <c r="AE843" s="454"/>
    </row>
    <row r="844" spans="1:31" ht="15.75" customHeight="1">
      <c r="A844" s="454"/>
      <c r="B844" s="454"/>
      <c r="C844" s="454"/>
      <c r="D844" s="454"/>
      <c r="E844" s="454"/>
      <c r="F844" s="454"/>
      <c r="H844" s="454"/>
      <c r="I844" s="454"/>
      <c r="J844" s="454"/>
      <c r="K844" s="454"/>
      <c r="L844" s="454"/>
      <c r="M844" s="454"/>
      <c r="N844" s="454"/>
      <c r="O844" s="454"/>
      <c r="P844" s="454"/>
      <c r="Q844" s="454"/>
      <c r="R844" s="454"/>
      <c r="S844" s="454"/>
      <c r="T844" s="454"/>
      <c r="U844" s="454"/>
      <c r="V844" s="454"/>
      <c r="W844" s="454"/>
      <c r="Y844" s="454"/>
      <c r="Z844" s="454"/>
      <c r="AB844" s="454"/>
      <c r="AC844" s="454"/>
      <c r="AD844" s="454"/>
      <c r="AE844" s="454"/>
    </row>
    <row r="845" spans="1:31" ht="15.75" customHeight="1">
      <c r="A845" s="454"/>
      <c r="B845" s="454"/>
      <c r="C845" s="454"/>
      <c r="D845" s="454"/>
      <c r="E845" s="454"/>
      <c r="F845" s="454"/>
      <c r="H845" s="454"/>
      <c r="I845" s="454"/>
      <c r="J845" s="454"/>
      <c r="K845" s="454"/>
      <c r="L845" s="454"/>
      <c r="M845" s="454"/>
      <c r="N845" s="454"/>
      <c r="O845" s="454"/>
      <c r="P845" s="454"/>
      <c r="Q845" s="454"/>
      <c r="R845" s="454"/>
      <c r="S845" s="454"/>
      <c r="T845" s="454"/>
      <c r="U845" s="454"/>
      <c r="V845" s="454"/>
      <c r="W845" s="454"/>
      <c r="Y845" s="454"/>
      <c r="Z845" s="454"/>
      <c r="AB845" s="454"/>
      <c r="AC845" s="454"/>
      <c r="AD845" s="454"/>
      <c r="AE845" s="454"/>
    </row>
    <row r="846" spans="1:31" ht="15.75" customHeight="1">
      <c r="A846" s="454"/>
      <c r="B846" s="454"/>
      <c r="C846" s="454"/>
      <c r="D846" s="454"/>
      <c r="E846" s="454"/>
      <c r="F846" s="454"/>
      <c r="H846" s="454"/>
      <c r="I846" s="454"/>
      <c r="J846" s="454"/>
      <c r="K846" s="454"/>
      <c r="L846" s="454"/>
      <c r="M846" s="454"/>
      <c r="N846" s="454"/>
      <c r="O846" s="454"/>
      <c r="P846" s="454"/>
      <c r="Q846" s="454"/>
      <c r="R846" s="454"/>
      <c r="S846" s="454"/>
      <c r="T846" s="454"/>
      <c r="U846" s="454"/>
      <c r="V846" s="454"/>
      <c r="W846" s="454"/>
      <c r="Y846" s="454"/>
      <c r="Z846" s="454"/>
      <c r="AB846" s="454"/>
      <c r="AC846" s="454"/>
      <c r="AD846" s="454"/>
      <c r="AE846" s="454"/>
    </row>
    <row r="847" spans="1:31" ht="15.75" customHeight="1">
      <c r="A847" s="454"/>
      <c r="B847" s="454"/>
      <c r="C847" s="454"/>
      <c r="D847" s="454"/>
      <c r="E847" s="454"/>
      <c r="F847" s="454"/>
      <c r="H847" s="454"/>
      <c r="I847" s="454"/>
      <c r="J847" s="454"/>
      <c r="K847" s="454"/>
      <c r="L847" s="454"/>
      <c r="M847" s="454"/>
      <c r="N847" s="454"/>
      <c r="O847" s="454"/>
      <c r="P847" s="454"/>
      <c r="Q847" s="454"/>
      <c r="R847" s="454"/>
      <c r="S847" s="454"/>
      <c r="T847" s="454"/>
      <c r="U847" s="454"/>
      <c r="V847" s="454"/>
      <c r="W847" s="454"/>
      <c r="Y847" s="454"/>
      <c r="Z847" s="454"/>
      <c r="AB847" s="454"/>
      <c r="AC847" s="454"/>
      <c r="AD847" s="454"/>
      <c r="AE847" s="454"/>
    </row>
    <row r="848" spans="1:31" ht="15.75" customHeight="1">
      <c r="A848" s="454"/>
      <c r="B848" s="454"/>
      <c r="C848" s="454"/>
      <c r="D848" s="454"/>
      <c r="E848" s="454"/>
      <c r="F848" s="454"/>
      <c r="H848" s="454"/>
      <c r="I848" s="454"/>
      <c r="J848" s="454"/>
      <c r="K848" s="454"/>
      <c r="L848" s="454"/>
      <c r="M848" s="454"/>
      <c r="N848" s="454"/>
      <c r="O848" s="454"/>
      <c r="P848" s="454"/>
      <c r="Q848" s="454"/>
      <c r="R848" s="454"/>
      <c r="S848" s="454"/>
      <c r="T848" s="454"/>
      <c r="U848" s="454"/>
      <c r="V848" s="454"/>
      <c r="W848" s="454"/>
      <c r="Y848" s="454"/>
      <c r="Z848" s="454"/>
      <c r="AB848" s="454"/>
      <c r="AC848" s="454"/>
      <c r="AD848" s="454"/>
      <c r="AE848" s="454"/>
    </row>
    <row r="849" spans="1:31" ht="15.75" customHeight="1">
      <c r="A849" s="454"/>
      <c r="B849" s="454"/>
      <c r="C849" s="454"/>
      <c r="D849" s="454"/>
      <c r="E849" s="454"/>
      <c r="F849" s="454"/>
      <c r="H849" s="454"/>
      <c r="I849" s="454"/>
      <c r="J849" s="454"/>
      <c r="K849" s="454"/>
      <c r="L849" s="454"/>
      <c r="M849" s="454"/>
      <c r="N849" s="454"/>
      <c r="O849" s="454"/>
      <c r="P849" s="454"/>
      <c r="Q849" s="454"/>
      <c r="R849" s="454"/>
      <c r="S849" s="454"/>
      <c r="T849" s="454"/>
      <c r="U849" s="454"/>
      <c r="V849" s="454"/>
      <c r="W849" s="454"/>
      <c r="Y849" s="454"/>
      <c r="Z849" s="454"/>
      <c r="AB849" s="454"/>
      <c r="AC849" s="454"/>
      <c r="AD849" s="454"/>
      <c r="AE849" s="454"/>
    </row>
    <row r="850" spans="1:31" ht="15.75" customHeight="1">
      <c r="A850" s="454"/>
      <c r="B850" s="454"/>
      <c r="C850" s="454"/>
      <c r="D850" s="454"/>
      <c r="E850" s="454"/>
      <c r="F850" s="454"/>
      <c r="H850" s="454"/>
      <c r="I850" s="454"/>
      <c r="J850" s="454"/>
      <c r="K850" s="454"/>
      <c r="L850" s="454"/>
      <c r="M850" s="454"/>
      <c r="N850" s="454"/>
      <c r="O850" s="454"/>
      <c r="P850" s="454"/>
      <c r="Q850" s="454"/>
      <c r="R850" s="454"/>
      <c r="S850" s="454"/>
      <c r="T850" s="454"/>
      <c r="U850" s="454"/>
      <c r="V850" s="454"/>
      <c r="W850" s="454"/>
      <c r="Y850" s="454"/>
      <c r="Z850" s="454"/>
      <c r="AB850" s="454"/>
      <c r="AC850" s="454"/>
      <c r="AD850" s="454"/>
      <c r="AE850" s="454"/>
    </row>
    <row r="851" spans="1:31" ht="15.75" customHeight="1">
      <c r="A851" s="454"/>
      <c r="B851" s="454"/>
      <c r="C851" s="454"/>
      <c r="D851" s="454"/>
      <c r="E851" s="454"/>
      <c r="F851" s="454"/>
      <c r="H851" s="454"/>
      <c r="I851" s="454"/>
      <c r="J851" s="454"/>
      <c r="K851" s="454"/>
      <c r="L851" s="454"/>
      <c r="M851" s="454"/>
      <c r="N851" s="454"/>
      <c r="O851" s="454"/>
      <c r="P851" s="454"/>
      <c r="Q851" s="454"/>
      <c r="R851" s="454"/>
      <c r="S851" s="454"/>
      <c r="T851" s="454"/>
      <c r="U851" s="454"/>
      <c r="V851" s="454"/>
      <c r="W851" s="454"/>
      <c r="Y851" s="454"/>
      <c r="Z851" s="454"/>
      <c r="AB851" s="454"/>
      <c r="AC851" s="454"/>
      <c r="AD851" s="454"/>
      <c r="AE851" s="454"/>
    </row>
    <row r="852" spans="1:31" ht="15.75" customHeight="1">
      <c r="A852" s="454"/>
      <c r="B852" s="454"/>
      <c r="C852" s="454"/>
      <c r="D852" s="454"/>
      <c r="E852" s="454"/>
      <c r="F852" s="454"/>
      <c r="H852" s="454"/>
      <c r="I852" s="454"/>
      <c r="J852" s="454"/>
      <c r="K852" s="454"/>
      <c r="L852" s="454"/>
      <c r="M852" s="454"/>
      <c r="N852" s="454"/>
      <c r="O852" s="454"/>
      <c r="P852" s="454"/>
      <c r="Q852" s="454"/>
      <c r="R852" s="454"/>
      <c r="S852" s="454"/>
      <c r="T852" s="454"/>
      <c r="U852" s="454"/>
      <c r="V852" s="454"/>
      <c r="W852" s="454"/>
      <c r="Y852" s="454"/>
      <c r="Z852" s="454"/>
      <c r="AB852" s="454"/>
      <c r="AC852" s="454"/>
      <c r="AD852" s="454"/>
      <c r="AE852" s="454"/>
    </row>
    <row r="853" spans="1:31" ht="15.75" customHeight="1">
      <c r="A853" s="454"/>
      <c r="B853" s="454"/>
      <c r="C853" s="454"/>
      <c r="D853" s="454"/>
      <c r="E853" s="454"/>
      <c r="F853" s="454"/>
      <c r="H853" s="454"/>
      <c r="I853" s="454"/>
      <c r="J853" s="454"/>
      <c r="K853" s="454"/>
      <c r="L853" s="454"/>
      <c r="M853" s="454"/>
      <c r="N853" s="454"/>
      <c r="O853" s="454"/>
      <c r="P853" s="454"/>
      <c r="Q853" s="454"/>
      <c r="R853" s="454"/>
      <c r="S853" s="454"/>
      <c r="T853" s="454"/>
      <c r="U853" s="454"/>
      <c r="V853" s="454"/>
      <c r="W853" s="454"/>
      <c r="Y853" s="454"/>
      <c r="Z853" s="454"/>
      <c r="AB853" s="454"/>
      <c r="AC853" s="454"/>
      <c r="AD853" s="454"/>
      <c r="AE853" s="454"/>
    </row>
    <row r="854" spans="1:31" ht="15.75" customHeight="1">
      <c r="A854" s="454"/>
      <c r="B854" s="454"/>
      <c r="C854" s="454"/>
      <c r="D854" s="454"/>
      <c r="E854" s="454"/>
      <c r="F854" s="454"/>
      <c r="H854" s="454"/>
      <c r="I854" s="454"/>
      <c r="J854" s="454"/>
      <c r="K854" s="454"/>
      <c r="L854" s="454"/>
      <c r="M854" s="454"/>
      <c r="N854" s="454"/>
      <c r="O854" s="454"/>
      <c r="P854" s="454"/>
      <c r="Q854" s="454"/>
      <c r="R854" s="454"/>
      <c r="S854" s="454"/>
      <c r="T854" s="454"/>
      <c r="U854" s="454"/>
      <c r="V854" s="454"/>
      <c r="W854" s="454"/>
      <c r="Y854" s="454"/>
      <c r="Z854" s="454"/>
      <c r="AB854" s="454"/>
      <c r="AC854" s="454"/>
      <c r="AD854" s="454"/>
      <c r="AE854" s="454"/>
    </row>
    <row r="855" spans="1:31" ht="15.75" customHeight="1">
      <c r="A855" s="454"/>
      <c r="B855" s="454"/>
      <c r="C855" s="454"/>
      <c r="D855" s="454"/>
      <c r="E855" s="454"/>
      <c r="F855" s="454"/>
      <c r="H855" s="454"/>
      <c r="I855" s="454"/>
      <c r="J855" s="454"/>
      <c r="K855" s="454"/>
      <c r="L855" s="454"/>
      <c r="M855" s="454"/>
      <c r="N855" s="454"/>
      <c r="O855" s="454"/>
      <c r="P855" s="454"/>
      <c r="Q855" s="454"/>
      <c r="R855" s="454"/>
      <c r="S855" s="454"/>
      <c r="T855" s="454"/>
      <c r="U855" s="454"/>
      <c r="V855" s="454"/>
      <c r="W855" s="454"/>
      <c r="Y855" s="454"/>
      <c r="Z855" s="454"/>
      <c r="AB855" s="454"/>
      <c r="AC855" s="454"/>
      <c r="AD855" s="454"/>
      <c r="AE855" s="454"/>
    </row>
    <row r="856" spans="1:31" ht="15.75" customHeight="1">
      <c r="A856" s="454"/>
      <c r="B856" s="454"/>
      <c r="C856" s="454"/>
      <c r="D856" s="454"/>
      <c r="E856" s="454"/>
      <c r="F856" s="454"/>
      <c r="H856" s="454"/>
      <c r="I856" s="454"/>
      <c r="J856" s="454"/>
      <c r="K856" s="454"/>
      <c r="L856" s="454"/>
      <c r="M856" s="454"/>
      <c r="N856" s="454"/>
      <c r="O856" s="454"/>
      <c r="P856" s="454"/>
      <c r="Q856" s="454"/>
      <c r="R856" s="454"/>
      <c r="S856" s="454"/>
      <c r="T856" s="454"/>
      <c r="U856" s="454"/>
      <c r="V856" s="454"/>
      <c r="W856" s="454"/>
      <c r="Y856" s="454"/>
      <c r="Z856" s="454"/>
      <c r="AB856" s="454"/>
      <c r="AC856" s="454"/>
      <c r="AD856" s="454"/>
      <c r="AE856" s="454"/>
    </row>
    <row r="857" spans="1:31" ht="15.75" customHeight="1">
      <c r="A857" s="454"/>
      <c r="B857" s="454"/>
      <c r="C857" s="454"/>
      <c r="D857" s="454"/>
      <c r="E857" s="454"/>
      <c r="F857" s="454"/>
      <c r="H857" s="454"/>
      <c r="I857" s="454"/>
      <c r="J857" s="454"/>
      <c r="K857" s="454"/>
      <c r="L857" s="454"/>
      <c r="M857" s="454"/>
      <c r="N857" s="454"/>
      <c r="O857" s="454"/>
      <c r="P857" s="454"/>
      <c r="Q857" s="454"/>
      <c r="R857" s="454"/>
      <c r="S857" s="454"/>
      <c r="T857" s="454"/>
      <c r="U857" s="454"/>
      <c r="V857" s="454"/>
      <c r="W857" s="454"/>
      <c r="Y857" s="454"/>
      <c r="Z857" s="454"/>
      <c r="AB857" s="454"/>
      <c r="AC857" s="454"/>
      <c r="AD857" s="454"/>
      <c r="AE857" s="454"/>
    </row>
    <row r="858" spans="1:31" ht="15.75" customHeight="1">
      <c r="A858" s="454"/>
      <c r="B858" s="454"/>
      <c r="C858" s="454"/>
      <c r="D858" s="454"/>
      <c r="E858" s="454"/>
      <c r="F858" s="454"/>
      <c r="H858" s="454"/>
      <c r="I858" s="454"/>
      <c r="J858" s="454"/>
      <c r="K858" s="454"/>
      <c r="L858" s="454"/>
      <c r="M858" s="454"/>
      <c r="N858" s="454"/>
      <c r="O858" s="454"/>
      <c r="P858" s="454"/>
      <c r="Q858" s="454"/>
      <c r="R858" s="454"/>
      <c r="S858" s="454"/>
      <c r="T858" s="454"/>
      <c r="U858" s="454"/>
      <c r="V858" s="454"/>
      <c r="W858" s="454"/>
      <c r="Y858" s="454"/>
      <c r="Z858" s="454"/>
      <c r="AB858" s="454"/>
      <c r="AC858" s="454"/>
      <c r="AD858" s="454"/>
      <c r="AE858" s="454"/>
    </row>
    <row r="859" spans="1:31" ht="15.75" customHeight="1">
      <c r="A859" s="454"/>
      <c r="B859" s="454"/>
      <c r="C859" s="454"/>
      <c r="D859" s="454"/>
      <c r="E859" s="454"/>
      <c r="F859" s="454"/>
      <c r="H859" s="454"/>
      <c r="I859" s="454"/>
      <c r="J859" s="454"/>
      <c r="K859" s="454"/>
      <c r="L859" s="454"/>
      <c r="M859" s="454"/>
      <c r="N859" s="454"/>
      <c r="O859" s="454"/>
      <c r="P859" s="454"/>
      <c r="Q859" s="454"/>
      <c r="R859" s="454"/>
      <c r="S859" s="454"/>
      <c r="T859" s="454"/>
      <c r="U859" s="454"/>
      <c r="V859" s="454"/>
      <c r="W859" s="454"/>
      <c r="Y859" s="454"/>
      <c r="Z859" s="454"/>
      <c r="AB859" s="454"/>
      <c r="AC859" s="454"/>
      <c r="AD859" s="454"/>
      <c r="AE859" s="454"/>
    </row>
    <row r="860" spans="1:31" ht="15.75" customHeight="1">
      <c r="A860" s="454"/>
      <c r="B860" s="454"/>
      <c r="C860" s="454"/>
      <c r="D860" s="454"/>
      <c r="E860" s="454"/>
      <c r="F860" s="454"/>
      <c r="H860" s="454"/>
      <c r="I860" s="454"/>
      <c r="J860" s="454"/>
      <c r="K860" s="454"/>
      <c r="L860" s="454"/>
      <c r="M860" s="454"/>
      <c r="N860" s="454"/>
      <c r="O860" s="454"/>
      <c r="P860" s="454"/>
      <c r="Q860" s="454"/>
      <c r="R860" s="454"/>
      <c r="S860" s="454"/>
      <c r="T860" s="454"/>
      <c r="U860" s="454"/>
      <c r="V860" s="454"/>
      <c r="W860" s="454"/>
      <c r="Y860" s="454"/>
      <c r="Z860" s="454"/>
      <c r="AB860" s="454"/>
      <c r="AC860" s="454"/>
      <c r="AD860" s="454"/>
      <c r="AE860" s="454"/>
    </row>
    <row r="861" spans="1:31" ht="15.75" customHeight="1">
      <c r="A861" s="454"/>
      <c r="B861" s="454"/>
      <c r="C861" s="454"/>
      <c r="D861" s="454"/>
      <c r="E861" s="454"/>
      <c r="F861" s="454"/>
      <c r="H861" s="454"/>
      <c r="I861" s="454"/>
      <c r="J861" s="454"/>
      <c r="K861" s="454"/>
      <c r="L861" s="454"/>
      <c r="M861" s="454"/>
      <c r="N861" s="454"/>
      <c r="O861" s="454"/>
      <c r="P861" s="454"/>
      <c r="Q861" s="454"/>
      <c r="R861" s="454"/>
      <c r="S861" s="454"/>
      <c r="T861" s="454"/>
      <c r="U861" s="454"/>
      <c r="V861" s="454"/>
      <c r="W861" s="454"/>
      <c r="Y861" s="454"/>
      <c r="Z861" s="454"/>
      <c r="AB861" s="454"/>
      <c r="AC861" s="454"/>
      <c r="AD861" s="454"/>
      <c r="AE861" s="454"/>
    </row>
    <row r="862" spans="1:31" ht="15.75" customHeight="1">
      <c r="A862" s="454"/>
      <c r="B862" s="454"/>
      <c r="C862" s="454"/>
      <c r="D862" s="454"/>
      <c r="E862" s="454"/>
      <c r="F862" s="454"/>
      <c r="H862" s="454"/>
      <c r="I862" s="454"/>
      <c r="J862" s="454"/>
      <c r="K862" s="454"/>
      <c r="L862" s="454"/>
      <c r="M862" s="454"/>
      <c r="N862" s="454"/>
      <c r="O862" s="454"/>
      <c r="P862" s="454"/>
      <c r="Q862" s="454"/>
      <c r="R862" s="454"/>
      <c r="S862" s="454"/>
      <c r="T862" s="454"/>
      <c r="U862" s="454"/>
      <c r="V862" s="454"/>
      <c r="W862" s="454"/>
      <c r="Y862" s="454"/>
      <c r="Z862" s="454"/>
      <c r="AB862" s="454"/>
      <c r="AC862" s="454"/>
      <c r="AD862" s="454"/>
      <c r="AE862" s="454"/>
    </row>
    <row r="863" spans="1:31" ht="15.75" customHeight="1">
      <c r="A863" s="454"/>
      <c r="B863" s="454"/>
      <c r="C863" s="454"/>
      <c r="D863" s="454"/>
      <c r="E863" s="454"/>
      <c r="F863" s="454"/>
      <c r="H863" s="454"/>
      <c r="I863" s="454"/>
      <c r="J863" s="454"/>
      <c r="K863" s="454"/>
      <c r="L863" s="454"/>
      <c r="M863" s="454"/>
      <c r="N863" s="454"/>
      <c r="O863" s="454"/>
      <c r="P863" s="454"/>
      <c r="Q863" s="454"/>
      <c r="R863" s="454"/>
      <c r="S863" s="454"/>
      <c r="T863" s="454"/>
      <c r="U863" s="454"/>
      <c r="V863" s="454"/>
      <c r="W863" s="454"/>
      <c r="Y863" s="454"/>
      <c r="Z863" s="454"/>
      <c r="AB863" s="454"/>
      <c r="AC863" s="454"/>
      <c r="AD863" s="454"/>
      <c r="AE863" s="454"/>
    </row>
    <row r="864" spans="1:31" ht="15.75" customHeight="1">
      <c r="A864" s="454"/>
      <c r="B864" s="454"/>
      <c r="C864" s="454"/>
      <c r="D864" s="454"/>
      <c r="E864" s="454"/>
      <c r="F864" s="454"/>
      <c r="H864" s="454"/>
      <c r="I864" s="454"/>
      <c r="J864" s="454"/>
      <c r="K864" s="454"/>
      <c r="L864" s="454"/>
      <c r="M864" s="454"/>
      <c r="N864" s="454"/>
      <c r="O864" s="454"/>
      <c r="P864" s="454"/>
      <c r="Q864" s="454"/>
      <c r="R864" s="454"/>
      <c r="S864" s="454"/>
      <c r="T864" s="454"/>
      <c r="U864" s="454"/>
      <c r="V864" s="454"/>
      <c r="W864" s="454"/>
      <c r="Y864" s="454"/>
      <c r="Z864" s="454"/>
      <c r="AB864" s="454"/>
      <c r="AC864" s="454"/>
      <c r="AD864" s="454"/>
      <c r="AE864" s="454"/>
    </row>
    <row r="865" spans="1:31" ht="15.75" customHeight="1">
      <c r="A865" s="454"/>
      <c r="B865" s="454"/>
      <c r="C865" s="454"/>
      <c r="D865" s="454"/>
      <c r="E865" s="454"/>
      <c r="F865" s="454"/>
      <c r="H865" s="454"/>
      <c r="I865" s="454"/>
      <c r="J865" s="454"/>
      <c r="K865" s="454"/>
      <c r="L865" s="454"/>
      <c r="M865" s="454"/>
      <c r="N865" s="454"/>
      <c r="O865" s="454"/>
      <c r="P865" s="454"/>
      <c r="Q865" s="454"/>
      <c r="R865" s="454"/>
      <c r="S865" s="454"/>
      <c r="T865" s="454"/>
      <c r="U865" s="454"/>
      <c r="V865" s="454"/>
      <c r="W865" s="454"/>
      <c r="Y865" s="454"/>
      <c r="Z865" s="454"/>
      <c r="AB865" s="454"/>
      <c r="AC865" s="454"/>
      <c r="AD865" s="454"/>
      <c r="AE865" s="454"/>
    </row>
    <row r="866" spans="1:31" ht="15.75" customHeight="1">
      <c r="A866" s="454"/>
      <c r="B866" s="454"/>
      <c r="C866" s="454"/>
      <c r="D866" s="454"/>
      <c r="E866" s="454"/>
      <c r="F866" s="454"/>
      <c r="H866" s="454"/>
      <c r="I866" s="454"/>
      <c r="J866" s="454"/>
      <c r="K866" s="454"/>
      <c r="L866" s="454"/>
      <c r="M866" s="454"/>
      <c r="N866" s="454"/>
      <c r="O866" s="454"/>
      <c r="P866" s="454"/>
      <c r="Q866" s="454"/>
      <c r="R866" s="454"/>
      <c r="S866" s="454"/>
      <c r="T866" s="454"/>
      <c r="U866" s="454"/>
      <c r="V866" s="454"/>
      <c r="W866" s="454"/>
      <c r="Y866" s="454"/>
      <c r="Z866" s="454"/>
      <c r="AB866" s="454"/>
      <c r="AC866" s="454"/>
      <c r="AD866" s="454"/>
      <c r="AE866" s="454"/>
    </row>
    <row r="867" spans="1:31" ht="15.75" customHeight="1">
      <c r="A867" s="454"/>
      <c r="B867" s="454"/>
      <c r="C867" s="454"/>
      <c r="D867" s="454"/>
      <c r="E867" s="454"/>
      <c r="F867" s="454"/>
      <c r="H867" s="454"/>
      <c r="I867" s="454"/>
      <c r="J867" s="454"/>
      <c r="K867" s="454"/>
      <c r="L867" s="454"/>
      <c r="M867" s="454"/>
      <c r="N867" s="454"/>
      <c r="O867" s="454"/>
      <c r="P867" s="454"/>
      <c r="Q867" s="454"/>
      <c r="R867" s="454"/>
      <c r="S867" s="454"/>
      <c r="T867" s="454"/>
      <c r="U867" s="454"/>
      <c r="V867" s="454"/>
      <c r="W867" s="454"/>
      <c r="Y867" s="454"/>
      <c r="Z867" s="454"/>
      <c r="AB867" s="454"/>
      <c r="AC867" s="454"/>
      <c r="AD867" s="454"/>
      <c r="AE867" s="454"/>
    </row>
    <row r="868" spans="1:31" ht="15.75" customHeight="1">
      <c r="A868" s="454"/>
      <c r="B868" s="454"/>
      <c r="C868" s="454"/>
      <c r="D868" s="454"/>
      <c r="E868" s="454"/>
      <c r="F868" s="454"/>
      <c r="H868" s="454"/>
      <c r="I868" s="454"/>
      <c r="J868" s="454"/>
      <c r="K868" s="454"/>
      <c r="L868" s="454"/>
      <c r="M868" s="454"/>
      <c r="N868" s="454"/>
      <c r="O868" s="454"/>
      <c r="P868" s="454"/>
      <c r="Q868" s="454"/>
      <c r="R868" s="454"/>
      <c r="S868" s="454"/>
      <c r="T868" s="454"/>
      <c r="U868" s="454"/>
      <c r="V868" s="454"/>
      <c r="W868" s="454"/>
      <c r="Y868" s="454"/>
      <c r="Z868" s="454"/>
      <c r="AB868" s="454"/>
      <c r="AC868" s="454"/>
      <c r="AD868" s="454"/>
      <c r="AE868" s="454"/>
    </row>
    <row r="869" spans="1:31" ht="15.75" customHeight="1">
      <c r="A869" s="454"/>
      <c r="B869" s="454"/>
      <c r="C869" s="454"/>
      <c r="D869" s="454"/>
      <c r="E869" s="454"/>
      <c r="F869" s="454"/>
      <c r="H869" s="454"/>
      <c r="I869" s="454"/>
      <c r="J869" s="454"/>
      <c r="K869" s="454"/>
      <c r="L869" s="454"/>
      <c r="M869" s="454"/>
      <c r="N869" s="454"/>
      <c r="O869" s="454"/>
      <c r="P869" s="454"/>
      <c r="Q869" s="454"/>
      <c r="R869" s="454"/>
      <c r="S869" s="454"/>
      <c r="T869" s="454"/>
      <c r="U869" s="454"/>
      <c r="V869" s="454"/>
      <c r="W869" s="454"/>
      <c r="Y869" s="454"/>
      <c r="Z869" s="454"/>
      <c r="AB869" s="454"/>
      <c r="AC869" s="454"/>
      <c r="AD869" s="454"/>
      <c r="AE869" s="454"/>
    </row>
    <row r="870" spans="1:31" ht="15.75" customHeight="1">
      <c r="A870" s="454"/>
      <c r="B870" s="454"/>
      <c r="C870" s="454"/>
      <c r="D870" s="454"/>
      <c r="E870" s="454"/>
      <c r="F870" s="454"/>
      <c r="H870" s="454"/>
      <c r="I870" s="454"/>
      <c r="J870" s="454"/>
      <c r="K870" s="454"/>
      <c r="L870" s="454"/>
      <c r="M870" s="454"/>
      <c r="N870" s="454"/>
      <c r="O870" s="454"/>
      <c r="P870" s="454"/>
      <c r="Q870" s="454"/>
      <c r="R870" s="454"/>
      <c r="S870" s="454"/>
      <c r="T870" s="454"/>
      <c r="U870" s="454"/>
      <c r="V870" s="454"/>
      <c r="W870" s="454"/>
      <c r="Y870" s="454"/>
      <c r="Z870" s="454"/>
      <c r="AB870" s="454"/>
      <c r="AC870" s="454"/>
      <c r="AD870" s="454"/>
      <c r="AE870" s="454"/>
    </row>
    <row r="871" spans="1:31" ht="15.75" customHeight="1">
      <c r="A871" s="454"/>
      <c r="B871" s="454"/>
      <c r="C871" s="454"/>
      <c r="D871" s="454"/>
      <c r="E871" s="454"/>
      <c r="F871" s="454"/>
      <c r="H871" s="454"/>
      <c r="I871" s="454"/>
      <c r="J871" s="454"/>
      <c r="K871" s="454"/>
      <c r="L871" s="454"/>
      <c r="M871" s="454"/>
      <c r="N871" s="454"/>
      <c r="O871" s="454"/>
      <c r="P871" s="454"/>
      <c r="Q871" s="454"/>
      <c r="R871" s="454"/>
      <c r="S871" s="454"/>
      <c r="T871" s="454"/>
      <c r="U871" s="454"/>
      <c r="V871" s="454"/>
      <c r="W871" s="454"/>
      <c r="Y871" s="454"/>
      <c r="Z871" s="454"/>
      <c r="AB871" s="454"/>
      <c r="AC871" s="454"/>
      <c r="AD871" s="454"/>
      <c r="AE871" s="454"/>
    </row>
    <row r="872" spans="1:31" ht="15.75" customHeight="1">
      <c r="A872" s="454"/>
      <c r="B872" s="454"/>
      <c r="C872" s="454"/>
      <c r="D872" s="454"/>
      <c r="E872" s="454"/>
      <c r="F872" s="454"/>
      <c r="H872" s="454"/>
      <c r="I872" s="454"/>
      <c r="J872" s="454"/>
      <c r="K872" s="454"/>
      <c r="L872" s="454"/>
      <c r="M872" s="454"/>
      <c r="N872" s="454"/>
      <c r="O872" s="454"/>
      <c r="P872" s="454"/>
      <c r="Q872" s="454"/>
      <c r="R872" s="454"/>
      <c r="S872" s="454"/>
      <c r="T872" s="454"/>
      <c r="U872" s="454"/>
      <c r="V872" s="454"/>
      <c r="W872" s="454"/>
      <c r="Y872" s="454"/>
      <c r="Z872" s="454"/>
      <c r="AB872" s="454"/>
      <c r="AC872" s="454"/>
      <c r="AD872" s="454"/>
      <c r="AE872" s="454"/>
    </row>
    <row r="873" spans="1:31" ht="15.75" customHeight="1">
      <c r="A873" s="454"/>
      <c r="B873" s="454"/>
      <c r="C873" s="454"/>
      <c r="D873" s="454"/>
      <c r="E873" s="454"/>
      <c r="F873" s="454"/>
      <c r="H873" s="454"/>
      <c r="I873" s="454"/>
      <c r="J873" s="454"/>
      <c r="K873" s="454"/>
      <c r="L873" s="454"/>
      <c r="M873" s="454"/>
      <c r="N873" s="454"/>
      <c r="O873" s="454"/>
      <c r="P873" s="454"/>
      <c r="Q873" s="454"/>
      <c r="R873" s="454"/>
      <c r="S873" s="454"/>
      <c r="T873" s="454"/>
      <c r="U873" s="454"/>
      <c r="V873" s="454"/>
      <c r="W873" s="454"/>
      <c r="Y873" s="454"/>
      <c r="Z873" s="454"/>
      <c r="AB873" s="454"/>
      <c r="AC873" s="454"/>
      <c r="AD873" s="454"/>
      <c r="AE873" s="454"/>
    </row>
    <row r="874" spans="1:31" ht="15.75" customHeight="1">
      <c r="A874" s="454"/>
      <c r="B874" s="454"/>
      <c r="C874" s="454"/>
      <c r="D874" s="454"/>
      <c r="E874" s="454"/>
      <c r="F874" s="454"/>
      <c r="H874" s="454"/>
      <c r="I874" s="454"/>
      <c r="J874" s="454"/>
      <c r="K874" s="454"/>
      <c r="L874" s="454"/>
      <c r="M874" s="454"/>
      <c r="N874" s="454"/>
      <c r="O874" s="454"/>
      <c r="P874" s="454"/>
      <c r="Q874" s="454"/>
      <c r="R874" s="454"/>
      <c r="S874" s="454"/>
      <c r="T874" s="454"/>
      <c r="U874" s="454"/>
      <c r="V874" s="454"/>
      <c r="W874" s="454"/>
      <c r="Y874" s="454"/>
      <c r="Z874" s="454"/>
      <c r="AB874" s="454"/>
      <c r="AC874" s="454"/>
      <c r="AD874" s="454"/>
      <c r="AE874" s="454"/>
    </row>
    <row r="875" spans="1:31" ht="15.75" customHeight="1">
      <c r="A875" s="454"/>
      <c r="B875" s="454"/>
      <c r="C875" s="454"/>
      <c r="D875" s="454"/>
      <c r="E875" s="454"/>
      <c r="F875" s="454"/>
      <c r="H875" s="454"/>
      <c r="I875" s="454"/>
      <c r="J875" s="454"/>
      <c r="K875" s="454"/>
      <c r="L875" s="454"/>
      <c r="M875" s="454"/>
      <c r="N875" s="454"/>
      <c r="O875" s="454"/>
      <c r="P875" s="454"/>
      <c r="Q875" s="454"/>
      <c r="R875" s="454"/>
      <c r="S875" s="454"/>
      <c r="T875" s="454"/>
      <c r="U875" s="454"/>
      <c r="V875" s="454"/>
      <c r="W875" s="454"/>
      <c r="Y875" s="454"/>
      <c r="Z875" s="454"/>
      <c r="AB875" s="454"/>
      <c r="AC875" s="454"/>
      <c r="AD875" s="454"/>
      <c r="AE875" s="454"/>
    </row>
    <row r="876" spans="1:31" ht="15.75" customHeight="1">
      <c r="A876" s="454"/>
      <c r="B876" s="454"/>
      <c r="C876" s="454"/>
      <c r="D876" s="454"/>
      <c r="E876" s="454"/>
      <c r="F876" s="454"/>
      <c r="H876" s="454"/>
      <c r="I876" s="454"/>
      <c r="J876" s="454"/>
      <c r="K876" s="454"/>
      <c r="L876" s="454"/>
      <c r="M876" s="454"/>
      <c r="N876" s="454"/>
      <c r="O876" s="454"/>
      <c r="P876" s="454"/>
      <c r="Q876" s="454"/>
      <c r="R876" s="454"/>
      <c r="S876" s="454"/>
      <c r="T876" s="454"/>
      <c r="U876" s="454"/>
      <c r="V876" s="454"/>
      <c r="W876" s="454"/>
      <c r="Y876" s="454"/>
      <c r="Z876" s="454"/>
      <c r="AB876" s="454"/>
      <c r="AC876" s="454"/>
      <c r="AD876" s="454"/>
      <c r="AE876" s="454"/>
    </row>
    <row r="877" spans="1:31" ht="15.75" customHeight="1">
      <c r="A877" s="454"/>
      <c r="B877" s="454"/>
      <c r="C877" s="454"/>
      <c r="D877" s="454"/>
      <c r="E877" s="454"/>
      <c r="F877" s="454"/>
      <c r="H877" s="454"/>
      <c r="I877" s="454"/>
      <c r="J877" s="454"/>
      <c r="K877" s="454"/>
      <c r="L877" s="454"/>
      <c r="M877" s="454"/>
      <c r="N877" s="454"/>
      <c r="O877" s="454"/>
      <c r="P877" s="454"/>
      <c r="Q877" s="454"/>
      <c r="R877" s="454"/>
      <c r="S877" s="454"/>
      <c r="T877" s="454"/>
      <c r="U877" s="454"/>
      <c r="V877" s="454"/>
      <c r="W877" s="454"/>
      <c r="Y877" s="454"/>
      <c r="Z877" s="454"/>
      <c r="AB877" s="454"/>
      <c r="AC877" s="454"/>
      <c r="AD877" s="454"/>
      <c r="AE877" s="454"/>
    </row>
    <row r="878" spans="1:31" ht="15.75" customHeight="1">
      <c r="A878" s="454"/>
      <c r="B878" s="454"/>
      <c r="C878" s="454"/>
      <c r="D878" s="454"/>
      <c r="E878" s="454"/>
      <c r="F878" s="454"/>
      <c r="H878" s="454"/>
      <c r="I878" s="454"/>
      <c r="J878" s="454"/>
      <c r="K878" s="454"/>
      <c r="L878" s="454"/>
      <c r="M878" s="454"/>
      <c r="N878" s="454"/>
      <c r="O878" s="454"/>
      <c r="P878" s="454"/>
      <c r="Q878" s="454"/>
      <c r="R878" s="454"/>
      <c r="S878" s="454"/>
      <c r="T878" s="454"/>
      <c r="U878" s="454"/>
      <c r="V878" s="454"/>
      <c r="W878" s="454"/>
      <c r="Y878" s="454"/>
      <c r="Z878" s="454"/>
      <c r="AB878" s="454"/>
      <c r="AC878" s="454"/>
      <c r="AD878" s="454"/>
      <c r="AE878" s="454"/>
    </row>
    <row r="879" spans="1:31" ht="15.75" customHeight="1">
      <c r="A879" s="454"/>
      <c r="B879" s="454"/>
      <c r="C879" s="454"/>
      <c r="D879" s="454"/>
      <c r="E879" s="454"/>
      <c r="F879" s="454"/>
      <c r="H879" s="454"/>
      <c r="I879" s="454"/>
      <c r="J879" s="454"/>
      <c r="K879" s="454"/>
      <c r="L879" s="454"/>
      <c r="M879" s="454"/>
      <c r="N879" s="454"/>
      <c r="O879" s="454"/>
      <c r="P879" s="454"/>
      <c r="Q879" s="454"/>
      <c r="R879" s="454"/>
      <c r="S879" s="454"/>
      <c r="T879" s="454"/>
      <c r="U879" s="454"/>
      <c r="V879" s="454"/>
      <c r="W879" s="454"/>
      <c r="Y879" s="454"/>
      <c r="Z879" s="454"/>
      <c r="AB879" s="454"/>
      <c r="AC879" s="454"/>
      <c r="AD879" s="454"/>
      <c r="AE879" s="454"/>
    </row>
    <row r="880" spans="1:31" ht="15.75" customHeight="1">
      <c r="A880" s="454"/>
      <c r="B880" s="454"/>
      <c r="C880" s="454"/>
      <c r="D880" s="454"/>
      <c r="E880" s="454"/>
      <c r="F880" s="454"/>
      <c r="H880" s="454"/>
      <c r="I880" s="454"/>
      <c r="J880" s="454"/>
      <c r="K880" s="454"/>
      <c r="L880" s="454"/>
      <c r="M880" s="454"/>
      <c r="N880" s="454"/>
      <c r="O880" s="454"/>
      <c r="P880" s="454"/>
      <c r="Q880" s="454"/>
      <c r="R880" s="454"/>
      <c r="S880" s="454"/>
      <c r="T880" s="454"/>
      <c r="U880" s="454"/>
      <c r="V880" s="454"/>
      <c r="W880" s="454"/>
      <c r="Y880" s="454"/>
      <c r="Z880" s="454"/>
      <c r="AB880" s="454"/>
      <c r="AC880" s="454"/>
      <c r="AD880" s="454"/>
      <c r="AE880" s="454"/>
    </row>
    <row r="881" spans="1:31" ht="15.75" customHeight="1">
      <c r="A881" s="454"/>
      <c r="B881" s="454"/>
      <c r="C881" s="454"/>
      <c r="D881" s="454"/>
      <c r="E881" s="454"/>
      <c r="F881" s="454"/>
      <c r="H881" s="454"/>
      <c r="I881" s="454"/>
      <c r="J881" s="454"/>
      <c r="K881" s="454"/>
      <c r="L881" s="454"/>
      <c r="M881" s="454"/>
      <c r="N881" s="454"/>
      <c r="O881" s="454"/>
      <c r="P881" s="454"/>
      <c r="Q881" s="454"/>
      <c r="R881" s="454"/>
      <c r="S881" s="454"/>
      <c r="T881" s="454"/>
      <c r="U881" s="454"/>
      <c r="V881" s="454"/>
      <c r="W881" s="454"/>
      <c r="Y881" s="454"/>
      <c r="Z881" s="454"/>
      <c r="AB881" s="454"/>
      <c r="AC881" s="454"/>
      <c r="AD881" s="454"/>
      <c r="AE881" s="454"/>
    </row>
    <row r="882" spans="1:31" ht="15.75" customHeight="1">
      <c r="A882" s="454"/>
      <c r="B882" s="454"/>
      <c r="C882" s="454"/>
      <c r="D882" s="454"/>
      <c r="E882" s="454"/>
      <c r="F882" s="454"/>
      <c r="H882" s="454"/>
      <c r="I882" s="454"/>
      <c r="J882" s="454"/>
      <c r="K882" s="454"/>
      <c r="L882" s="454"/>
      <c r="M882" s="454"/>
      <c r="N882" s="454"/>
      <c r="O882" s="454"/>
      <c r="P882" s="454"/>
      <c r="Q882" s="454"/>
      <c r="R882" s="454"/>
      <c r="S882" s="454"/>
      <c r="T882" s="454"/>
      <c r="U882" s="454"/>
      <c r="V882" s="454"/>
      <c r="W882" s="454"/>
      <c r="Y882" s="454"/>
      <c r="Z882" s="454"/>
      <c r="AB882" s="454"/>
      <c r="AC882" s="454"/>
      <c r="AD882" s="454"/>
      <c r="AE882" s="454"/>
    </row>
    <row r="883" spans="1:31" ht="15.75" customHeight="1">
      <c r="A883" s="454"/>
      <c r="B883" s="454"/>
      <c r="C883" s="454"/>
      <c r="D883" s="454"/>
      <c r="E883" s="454"/>
      <c r="F883" s="454"/>
      <c r="H883" s="454"/>
      <c r="I883" s="454"/>
      <c r="J883" s="454"/>
      <c r="K883" s="454"/>
      <c r="L883" s="454"/>
      <c r="M883" s="454"/>
      <c r="N883" s="454"/>
      <c r="O883" s="454"/>
      <c r="P883" s="454"/>
      <c r="Q883" s="454"/>
      <c r="R883" s="454"/>
      <c r="S883" s="454"/>
      <c r="T883" s="454"/>
      <c r="U883" s="454"/>
      <c r="V883" s="454"/>
      <c r="W883" s="454"/>
      <c r="Y883" s="454"/>
      <c r="Z883" s="454"/>
      <c r="AB883" s="454"/>
      <c r="AC883" s="454"/>
      <c r="AD883" s="454"/>
      <c r="AE883" s="454"/>
    </row>
    <row r="884" spans="1:31" ht="15.75" customHeight="1">
      <c r="A884" s="454"/>
      <c r="B884" s="454"/>
      <c r="C884" s="454"/>
      <c r="D884" s="454"/>
      <c r="E884" s="454"/>
      <c r="F884" s="454"/>
      <c r="H884" s="454"/>
      <c r="I884" s="454"/>
      <c r="J884" s="454"/>
      <c r="K884" s="454"/>
      <c r="L884" s="454"/>
      <c r="M884" s="454"/>
      <c r="N884" s="454"/>
      <c r="O884" s="454"/>
      <c r="P884" s="454"/>
      <c r="Q884" s="454"/>
      <c r="R884" s="454"/>
      <c r="S884" s="454"/>
      <c r="T884" s="454"/>
      <c r="U884" s="454"/>
      <c r="V884" s="454"/>
      <c r="W884" s="454"/>
      <c r="Y884" s="454"/>
      <c r="Z884" s="454"/>
      <c r="AB884" s="454"/>
      <c r="AC884" s="454"/>
      <c r="AD884" s="454"/>
      <c r="AE884" s="454"/>
    </row>
    <row r="885" spans="1:31" ht="15.75" customHeight="1">
      <c r="A885" s="454"/>
      <c r="B885" s="454"/>
      <c r="C885" s="454"/>
      <c r="D885" s="454"/>
      <c r="E885" s="454"/>
      <c r="F885" s="454"/>
      <c r="H885" s="454"/>
      <c r="I885" s="454"/>
      <c r="J885" s="454"/>
      <c r="K885" s="454"/>
      <c r="L885" s="454"/>
      <c r="M885" s="454"/>
      <c r="N885" s="454"/>
      <c r="O885" s="454"/>
      <c r="P885" s="454"/>
      <c r="Q885" s="454"/>
      <c r="R885" s="454"/>
      <c r="S885" s="454"/>
      <c r="T885" s="454"/>
      <c r="U885" s="454"/>
      <c r="V885" s="454"/>
      <c r="W885" s="454"/>
      <c r="Y885" s="454"/>
      <c r="Z885" s="454"/>
      <c r="AB885" s="454"/>
      <c r="AC885" s="454"/>
      <c r="AD885" s="454"/>
      <c r="AE885" s="454"/>
    </row>
    <row r="886" spans="1:31" ht="15.75" customHeight="1">
      <c r="A886" s="454"/>
      <c r="B886" s="454"/>
      <c r="C886" s="454"/>
      <c r="D886" s="454"/>
      <c r="E886" s="454"/>
      <c r="F886" s="454"/>
      <c r="H886" s="454"/>
      <c r="I886" s="454"/>
      <c r="J886" s="454"/>
      <c r="K886" s="454"/>
      <c r="L886" s="454"/>
      <c r="M886" s="454"/>
      <c r="N886" s="454"/>
      <c r="O886" s="454"/>
      <c r="P886" s="454"/>
      <c r="Q886" s="454"/>
      <c r="R886" s="454"/>
      <c r="S886" s="454"/>
      <c r="T886" s="454"/>
      <c r="U886" s="454"/>
      <c r="V886" s="454"/>
      <c r="W886" s="454"/>
      <c r="Y886" s="454"/>
      <c r="Z886" s="454"/>
      <c r="AB886" s="454"/>
      <c r="AC886" s="454"/>
      <c r="AD886" s="454"/>
      <c r="AE886" s="454"/>
    </row>
    <row r="887" spans="1:31" ht="15.75" customHeight="1">
      <c r="A887" s="454"/>
      <c r="B887" s="454"/>
      <c r="C887" s="454"/>
      <c r="D887" s="454"/>
      <c r="E887" s="454"/>
      <c r="F887" s="454"/>
      <c r="H887" s="454"/>
      <c r="I887" s="454"/>
      <c r="J887" s="454"/>
      <c r="K887" s="454"/>
      <c r="L887" s="454"/>
      <c r="M887" s="454"/>
      <c r="N887" s="454"/>
      <c r="O887" s="454"/>
      <c r="P887" s="454"/>
      <c r="Q887" s="454"/>
      <c r="R887" s="454"/>
      <c r="S887" s="454"/>
      <c r="T887" s="454"/>
      <c r="U887" s="454"/>
      <c r="V887" s="454"/>
      <c r="W887" s="454"/>
      <c r="Y887" s="454"/>
      <c r="Z887" s="454"/>
      <c r="AB887" s="454"/>
      <c r="AC887" s="454"/>
      <c r="AD887" s="454"/>
      <c r="AE887" s="454"/>
    </row>
    <row r="888" spans="1:31" ht="15.75" customHeight="1">
      <c r="A888" s="454"/>
      <c r="B888" s="454"/>
      <c r="C888" s="454"/>
      <c r="D888" s="454"/>
      <c r="E888" s="454"/>
      <c r="F888" s="454"/>
      <c r="H888" s="454"/>
      <c r="I888" s="454"/>
      <c r="J888" s="454"/>
      <c r="K888" s="454"/>
      <c r="L888" s="454"/>
      <c r="M888" s="454"/>
      <c r="N888" s="454"/>
      <c r="O888" s="454"/>
      <c r="P888" s="454"/>
      <c r="Q888" s="454"/>
      <c r="R888" s="454"/>
      <c r="S888" s="454"/>
      <c r="T888" s="454"/>
      <c r="U888" s="454"/>
      <c r="V888" s="454"/>
      <c r="W888" s="454"/>
      <c r="Y888" s="454"/>
      <c r="Z888" s="454"/>
      <c r="AB888" s="454"/>
      <c r="AC888" s="454"/>
      <c r="AD888" s="454"/>
      <c r="AE888" s="454"/>
    </row>
    <row r="889" spans="1:31" ht="15.75" customHeight="1">
      <c r="A889" s="454"/>
      <c r="B889" s="454"/>
      <c r="C889" s="454"/>
      <c r="D889" s="454"/>
      <c r="E889" s="454"/>
      <c r="F889" s="454"/>
      <c r="H889" s="454"/>
      <c r="I889" s="454"/>
      <c r="J889" s="454"/>
      <c r="K889" s="454"/>
      <c r="L889" s="454"/>
      <c r="M889" s="454"/>
      <c r="N889" s="454"/>
      <c r="O889" s="454"/>
      <c r="P889" s="454"/>
      <c r="Q889" s="454"/>
      <c r="R889" s="454"/>
      <c r="S889" s="454"/>
      <c r="T889" s="454"/>
      <c r="U889" s="454"/>
      <c r="V889" s="454"/>
      <c r="W889" s="454"/>
      <c r="Y889" s="454"/>
      <c r="Z889" s="454"/>
      <c r="AB889" s="454"/>
      <c r="AC889" s="454"/>
      <c r="AD889" s="454"/>
      <c r="AE889" s="454"/>
    </row>
    <row r="890" spans="1:31" ht="15.75" customHeight="1">
      <c r="A890" s="454"/>
      <c r="B890" s="454"/>
      <c r="C890" s="454"/>
      <c r="D890" s="454"/>
      <c r="E890" s="454"/>
      <c r="F890" s="454"/>
      <c r="H890" s="454"/>
      <c r="I890" s="454"/>
      <c r="J890" s="454"/>
      <c r="K890" s="454"/>
      <c r="L890" s="454"/>
      <c r="M890" s="454"/>
      <c r="N890" s="454"/>
      <c r="O890" s="454"/>
      <c r="P890" s="454"/>
      <c r="Q890" s="454"/>
      <c r="R890" s="454"/>
      <c r="S890" s="454"/>
      <c r="T890" s="454"/>
      <c r="U890" s="454"/>
      <c r="V890" s="454"/>
      <c r="W890" s="454"/>
      <c r="Y890" s="454"/>
      <c r="Z890" s="454"/>
      <c r="AB890" s="454"/>
      <c r="AC890" s="454"/>
      <c r="AD890" s="454"/>
      <c r="AE890" s="454"/>
    </row>
    <row r="891" spans="1:31" ht="15.75" customHeight="1">
      <c r="A891" s="454"/>
      <c r="B891" s="454"/>
      <c r="C891" s="454"/>
      <c r="D891" s="454"/>
      <c r="E891" s="454"/>
      <c r="F891" s="454"/>
      <c r="H891" s="454"/>
      <c r="I891" s="454"/>
      <c r="J891" s="454"/>
      <c r="K891" s="454"/>
      <c r="L891" s="454"/>
      <c r="M891" s="454"/>
      <c r="N891" s="454"/>
      <c r="O891" s="454"/>
      <c r="P891" s="454"/>
      <c r="Q891" s="454"/>
      <c r="R891" s="454"/>
      <c r="S891" s="454"/>
      <c r="T891" s="454"/>
      <c r="U891" s="454"/>
      <c r="V891" s="454"/>
      <c r="W891" s="454"/>
      <c r="Y891" s="454"/>
      <c r="Z891" s="454"/>
      <c r="AB891" s="454"/>
      <c r="AC891" s="454"/>
      <c r="AD891" s="454"/>
      <c r="AE891" s="454"/>
    </row>
    <row r="892" spans="1:31" ht="15.75" customHeight="1">
      <c r="A892" s="454"/>
      <c r="B892" s="454"/>
      <c r="C892" s="454"/>
      <c r="D892" s="454"/>
      <c r="E892" s="454"/>
      <c r="F892" s="454"/>
      <c r="H892" s="454"/>
      <c r="I892" s="454"/>
      <c r="J892" s="454"/>
      <c r="K892" s="454"/>
      <c r="L892" s="454"/>
      <c r="M892" s="454"/>
      <c r="N892" s="454"/>
      <c r="O892" s="454"/>
      <c r="P892" s="454"/>
      <c r="Q892" s="454"/>
      <c r="R892" s="454"/>
      <c r="S892" s="454"/>
      <c r="T892" s="454"/>
      <c r="U892" s="454"/>
      <c r="V892" s="454"/>
      <c r="W892" s="454"/>
      <c r="Y892" s="454"/>
      <c r="Z892" s="454"/>
      <c r="AB892" s="454"/>
      <c r="AC892" s="454"/>
      <c r="AD892" s="454"/>
      <c r="AE892" s="454"/>
    </row>
    <row r="893" spans="1:31" ht="15.75" customHeight="1">
      <c r="A893" s="454"/>
      <c r="B893" s="454"/>
      <c r="C893" s="454"/>
      <c r="D893" s="454"/>
      <c r="E893" s="454"/>
      <c r="F893" s="454"/>
      <c r="H893" s="454"/>
      <c r="I893" s="454"/>
      <c r="J893" s="454"/>
      <c r="K893" s="454"/>
      <c r="L893" s="454"/>
      <c r="M893" s="454"/>
      <c r="N893" s="454"/>
      <c r="O893" s="454"/>
      <c r="P893" s="454"/>
      <c r="Q893" s="454"/>
      <c r="R893" s="454"/>
      <c r="S893" s="454"/>
      <c r="T893" s="454"/>
      <c r="U893" s="454"/>
      <c r="V893" s="454"/>
      <c r="W893" s="454"/>
      <c r="Y893" s="454"/>
      <c r="Z893" s="454"/>
      <c r="AB893" s="454"/>
      <c r="AC893" s="454"/>
      <c r="AD893" s="454"/>
      <c r="AE893" s="454"/>
    </row>
    <row r="894" spans="1:31" ht="15.75" customHeight="1">
      <c r="A894" s="454"/>
      <c r="B894" s="454"/>
      <c r="C894" s="454"/>
      <c r="D894" s="454"/>
      <c r="E894" s="454"/>
      <c r="F894" s="454"/>
      <c r="H894" s="454"/>
      <c r="I894" s="454"/>
      <c r="J894" s="454"/>
      <c r="K894" s="454"/>
      <c r="L894" s="454"/>
      <c r="M894" s="454"/>
      <c r="N894" s="454"/>
      <c r="O894" s="454"/>
      <c r="P894" s="454"/>
      <c r="Q894" s="454"/>
      <c r="R894" s="454"/>
      <c r="S894" s="454"/>
      <c r="T894" s="454"/>
      <c r="U894" s="454"/>
      <c r="V894" s="454"/>
      <c r="W894" s="454"/>
      <c r="Y894" s="454"/>
      <c r="Z894" s="454"/>
      <c r="AB894" s="454"/>
      <c r="AC894" s="454"/>
      <c r="AD894" s="454"/>
      <c r="AE894" s="454"/>
    </row>
    <row r="895" spans="1:31" ht="15.75" customHeight="1">
      <c r="A895" s="454"/>
      <c r="B895" s="454"/>
      <c r="C895" s="454"/>
      <c r="D895" s="454"/>
      <c r="E895" s="454"/>
      <c r="F895" s="454"/>
      <c r="H895" s="454"/>
      <c r="I895" s="454"/>
      <c r="J895" s="454"/>
      <c r="K895" s="454"/>
      <c r="L895" s="454"/>
      <c r="M895" s="454"/>
      <c r="N895" s="454"/>
      <c r="O895" s="454"/>
      <c r="P895" s="454"/>
      <c r="Q895" s="454"/>
      <c r="R895" s="454"/>
      <c r="S895" s="454"/>
      <c r="T895" s="454"/>
      <c r="U895" s="454"/>
      <c r="V895" s="454"/>
      <c r="W895" s="454"/>
      <c r="Y895" s="454"/>
      <c r="Z895" s="454"/>
      <c r="AB895" s="454"/>
      <c r="AC895" s="454"/>
      <c r="AD895" s="454"/>
      <c r="AE895" s="454"/>
    </row>
    <row r="896" spans="1:31" ht="15.75" customHeight="1">
      <c r="A896" s="454"/>
      <c r="B896" s="454"/>
      <c r="C896" s="454"/>
      <c r="D896" s="454"/>
      <c r="E896" s="454"/>
      <c r="F896" s="454"/>
      <c r="H896" s="454"/>
      <c r="I896" s="454"/>
      <c r="J896" s="454"/>
      <c r="K896" s="454"/>
      <c r="L896" s="454"/>
      <c r="M896" s="454"/>
      <c r="N896" s="454"/>
      <c r="O896" s="454"/>
      <c r="P896" s="454"/>
      <c r="Q896" s="454"/>
      <c r="R896" s="454"/>
      <c r="S896" s="454"/>
      <c r="T896" s="454"/>
      <c r="U896" s="454"/>
      <c r="V896" s="454"/>
      <c r="W896" s="454"/>
      <c r="Y896" s="454"/>
      <c r="Z896" s="454"/>
      <c r="AB896" s="454"/>
      <c r="AC896" s="454"/>
      <c r="AD896" s="454"/>
      <c r="AE896" s="454"/>
    </row>
    <row r="897" spans="1:31" ht="15.75" customHeight="1">
      <c r="A897" s="454"/>
      <c r="B897" s="454"/>
      <c r="C897" s="454"/>
      <c r="D897" s="454"/>
      <c r="E897" s="454"/>
      <c r="F897" s="454"/>
      <c r="H897" s="454"/>
      <c r="I897" s="454"/>
      <c r="J897" s="454"/>
      <c r="K897" s="454"/>
      <c r="L897" s="454"/>
      <c r="M897" s="454"/>
      <c r="N897" s="454"/>
      <c r="O897" s="454"/>
      <c r="P897" s="454"/>
      <c r="Q897" s="454"/>
      <c r="R897" s="454"/>
      <c r="S897" s="454"/>
      <c r="T897" s="454"/>
      <c r="U897" s="454"/>
      <c r="V897" s="454"/>
      <c r="W897" s="454"/>
      <c r="Y897" s="454"/>
      <c r="Z897" s="454"/>
      <c r="AB897" s="454"/>
      <c r="AC897" s="454"/>
      <c r="AD897" s="454"/>
      <c r="AE897" s="454"/>
    </row>
    <row r="898" spans="1:31" ht="15.75" customHeight="1">
      <c r="A898" s="454"/>
      <c r="B898" s="454"/>
      <c r="C898" s="454"/>
      <c r="D898" s="454"/>
      <c r="E898" s="454"/>
      <c r="F898" s="454"/>
      <c r="H898" s="454"/>
      <c r="I898" s="454"/>
      <c r="J898" s="454"/>
      <c r="K898" s="454"/>
      <c r="L898" s="454"/>
      <c r="M898" s="454"/>
      <c r="N898" s="454"/>
      <c r="O898" s="454"/>
      <c r="P898" s="454"/>
      <c r="Q898" s="454"/>
      <c r="R898" s="454"/>
      <c r="S898" s="454"/>
      <c r="T898" s="454"/>
      <c r="U898" s="454"/>
      <c r="V898" s="454"/>
      <c r="W898" s="454"/>
      <c r="Y898" s="454"/>
      <c r="Z898" s="454"/>
      <c r="AB898" s="454"/>
      <c r="AC898" s="454"/>
      <c r="AD898" s="454"/>
      <c r="AE898" s="454"/>
    </row>
    <row r="899" spans="1:31" ht="15.75" customHeight="1">
      <c r="A899" s="454"/>
      <c r="B899" s="454"/>
      <c r="C899" s="454"/>
      <c r="D899" s="454"/>
      <c r="E899" s="454"/>
      <c r="F899" s="454"/>
      <c r="H899" s="454"/>
      <c r="I899" s="454"/>
      <c r="J899" s="454"/>
      <c r="K899" s="454"/>
      <c r="L899" s="454"/>
      <c r="M899" s="454"/>
      <c r="N899" s="454"/>
      <c r="O899" s="454"/>
      <c r="P899" s="454"/>
      <c r="Q899" s="454"/>
      <c r="R899" s="454"/>
      <c r="S899" s="454"/>
      <c r="T899" s="454"/>
      <c r="U899" s="454"/>
      <c r="V899" s="454"/>
      <c r="W899" s="454"/>
      <c r="Y899" s="454"/>
      <c r="Z899" s="454"/>
      <c r="AB899" s="454"/>
      <c r="AC899" s="454"/>
      <c r="AD899" s="454"/>
      <c r="AE899" s="454"/>
    </row>
    <row r="900" spans="1:31" ht="15.75" customHeight="1">
      <c r="A900" s="454"/>
      <c r="B900" s="454"/>
      <c r="C900" s="454"/>
      <c r="D900" s="454"/>
      <c r="E900" s="454"/>
      <c r="F900" s="454"/>
      <c r="H900" s="454"/>
      <c r="I900" s="454"/>
      <c r="J900" s="454"/>
      <c r="K900" s="454"/>
      <c r="L900" s="454"/>
      <c r="M900" s="454"/>
      <c r="N900" s="454"/>
      <c r="O900" s="454"/>
      <c r="P900" s="454"/>
      <c r="Q900" s="454"/>
      <c r="R900" s="454"/>
      <c r="S900" s="454"/>
      <c r="T900" s="454"/>
      <c r="U900" s="454"/>
      <c r="V900" s="454"/>
      <c r="W900" s="454"/>
      <c r="Y900" s="454"/>
      <c r="Z900" s="454"/>
      <c r="AB900" s="454"/>
      <c r="AC900" s="454"/>
      <c r="AD900" s="454"/>
      <c r="AE900" s="454"/>
    </row>
    <row r="901" spans="1:31" ht="15.75" customHeight="1">
      <c r="A901" s="454"/>
      <c r="B901" s="454"/>
      <c r="C901" s="454"/>
      <c r="D901" s="454"/>
      <c r="E901" s="454"/>
      <c r="F901" s="454"/>
      <c r="H901" s="454"/>
      <c r="I901" s="454"/>
      <c r="J901" s="454"/>
      <c r="K901" s="454"/>
      <c r="L901" s="454"/>
      <c r="M901" s="454"/>
      <c r="N901" s="454"/>
      <c r="O901" s="454"/>
      <c r="P901" s="454"/>
      <c r="Q901" s="454"/>
      <c r="R901" s="454"/>
      <c r="S901" s="454"/>
      <c r="T901" s="454"/>
      <c r="U901" s="454"/>
      <c r="V901" s="454"/>
      <c r="W901" s="454"/>
      <c r="Y901" s="454"/>
      <c r="Z901" s="454"/>
      <c r="AB901" s="454"/>
      <c r="AC901" s="454"/>
      <c r="AD901" s="454"/>
      <c r="AE901" s="454"/>
    </row>
    <row r="902" spans="1:31" ht="15.75" customHeight="1">
      <c r="A902" s="454"/>
      <c r="B902" s="454"/>
      <c r="C902" s="454"/>
      <c r="D902" s="454"/>
      <c r="E902" s="454"/>
      <c r="F902" s="454"/>
      <c r="H902" s="454"/>
      <c r="I902" s="454"/>
      <c r="J902" s="454"/>
      <c r="K902" s="454"/>
      <c r="L902" s="454"/>
      <c r="M902" s="454"/>
      <c r="N902" s="454"/>
      <c r="O902" s="454"/>
      <c r="P902" s="454"/>
      <c r="Q902" s="454"/>
      <c r="R902" s="454"/>
      <c r="S902" s="454"/>
      <c r="T902" s="454"/>
      <c r="U902" s="454"/>
      <c r="V902" s="454"/>
      <c r="W902" s="454"/>
      <c r="Y902" s="454"/>
      <c r="Z902" s="454"/>
      <c r="AB902" s="454"/>
      <c r="AC902" s="454"/>
      <c r="AD902" s="454"/>
      <c r="AE902" s="454"/>
    </row>
    <row r="903" spans="1:31" ht="15.75" customHeight="1">
      <c r="A903" s="454"/>
      <c r="B903" s="454"/>
      <c r="C903" s="454"/>
      <c r="D903" s="454"/>
      <c r="E903" s="454"/>
      <c r="F903" s="454"/>
      <c r="H903" s="454"/>
      <c r="I903" s="454"/>
      <c r="J903" s="454"/>
      <c r="K903" s="454"/>
      <c r="L903" s="454"/>
      <c r="M903" s="454"/>
      <c r="N903" s="454"/>
      <c r="O903" s="454"/>
      <c r="P903" s="454"/>
      <c r="Q903" s="454"/>
      <c r="R903" s="454"/>
      <c r="S903" s="454"/>
      <c r="T903" s="454"/>
      <c r="U903" s="454"/>
      <c r="V903" s="454"/>
      <c r="W903" s="454"/>
      <c r="Y903" s="454"/>
      <c r="Z903" s="454"/>
      <c r="AB903" s="454"/>
      <c r="AC903" s="454"/>
      <c r="AD903" s="454"/>
      <c r="AE903" s="454"/>
    </row>
    <row r="904" spans="1:31" ht="15.75" customHeight="1">
      <c r="A904" s="454"/>
      <c r="B904" s="454"/>
      <c r="C904" s="454"/>
      <c r="D904" s="454"/>
      <c r="E904" s="454"/>
      <c r="F904" s="454"/>
      <c r="H904" s="454"/>
      <c r="I904" s="454"/>
      <c r="J904" s="454"/>
      <c r="K904" s="454"/>
      <c r="L904" s="454"/>
      <c r="M904" s="454"/>
      <c r="N904" s="454"/>
      <c r="O904" s="454"/>
      <c r="P904" s="454"/>
      <c r="Q904" s="454"/>
      <c r="R904" s="454"/>
      <c r="S904" s="454"/>
      <c r="T904" s="454"/>
      <c r="U904" s="454"/>
      <c r="V904" s="454"/>
      <c r="W904" s="454"/>
      <c r="Y904" s="454"/>
      <c r="Z904" s="454"/>
      <c r="AB904" s="454"/>
      <c r="AC904" s="454"/>
      <c r="AD904" s="454"/>
      <c r="AE904" s="454"/>
    </row>
    <row r="905" spans="1:31" ht="15.75" customHeight="1">
      <c r="A905" s="454"/>
      <c r="B905" s="454"/>
      <c r="C905" s="454"/>
      <c r="D905" s="454"/>
      <c r="E905" s="454"/>
      <c r="F905" s="454"/>
      <c r="H905" s="454"/>
      <c r="I905" s="454"/>
      <c r="J905" s="454"/>
      <c r="K905" s="454"/>
      <c r="L905" s="454"/>
      <c r="M905" s="454"/>
      <c r="N905" s="454"/>
      <c r="O905" s="454"/>
      <c r="P905" s="454"/>
      <c r="Q905" s="454"/>
      <c r="R905" s="454"/>
      <c r="S905" s="454"/>
      <c r="T905" s="454"/>
      <c r="U905" s="454"/>
      <c r="V905" s="454"/>
      <c r="W905" s="454"/>
      <c r="Y905" s="454"/>
      <c r="Z905" s="454"/>
      <c r="AB905" s="454"/>
      <c r="AC905" s="454"/>
      <c r="AD905" s="454"/>
      <c r="AE905" s="454"/>
    </row>
    <row r="906" spans="1:31" ht="15.75" customHeight="1">
      <c r="A906" s="454"/>
      <c r="B906" s="454"/>
      <c r="C906" s="454"/>
      <c r="D906" s="454"/>
      <c r="E906" s="454"/>
      <c r="F906" s="454"/>
      <c r="H906" s="454"/>
      <c r="I906" s="454"/>
      <c r="J906" s="454"/>
      <c r="K906" s="454"/>
      <c r="L906" s="454"/>
      <c r="M906" s="454"/>
      <c r="N906" s="454"/>
      <c r="O906" s="454"/>
      <c r="P906" s="454"/>
      <c r="Q906" s="454"/>
      <c r="R906" s="454"/>
      <c r="S906" s="454"/>
      <c r="T906" s="454"/>
      <c r="U906" s="454"/>
      <c r="V906" s="454"/>
      <c r="W906" s="454"/>
      <c r="Y906" s="454"/>
      <c r="Z906" s="454"/>
      <c r="AB906" s="454"/>
      <c r="AC906" s="454"/>
      <c r="AD906" s="454"/>
      <c r="AE906" s="454"/>
    </row>
    <row r="907" spans="1:31" ht="15.75" customHeight="1">
      <c r="A907" s="454"/>
      <c r="B907" s="454"/>
      <c r="C907" s="454"/>
      <c r="D907" s="454"/>
      <c r="E907" s="454"/>
      <c r="F907" s="454"/>
      <c r="H907" s="454"/>
      <c r="I907" s="454"/>
      <c r="J907" s="454"/>
      <c r="K907" s="454"/>
      <c r="L907" s="454"/>
      <c r="M907" s="454"/>
      <c r="N907" s="454"/>
      <c r="O907" s="454"/>
      <c r="P907" s="454"/>
      <c r="Q907" s="454"/>
      <c r="R907" s="454"/>
      <c r="S907" s="454"/>
      <c r="T907" s="454"/>
      <c r="U907" s="454"/>
      <c r="V907" s="454"/>
      <c r="W907" s="454"/>
      <c r="Y907" s="454"/>
      <c r="Z907" s="454"/>
      <c r="AB907" s="454"/>
      <c r="AC907" s="454"/>
      <c r="AD907" s="454"/>
      <c r="AE907" s="454"/>
    </row>
    <row r="908" spans="1:31" ht="15.75" customHeight="1">
      <c r="A908" s="454"/>
      <c r="B908" s="454"/>
      <c r="C908" s="454"/>
      <c r="D908" s="454"/>
      <c r="E908" s="454"/>
      <c r="F908" s="454"/>
      <c r="H908" s="454"/>
      <c r="I908" s="454"/>
      <c r="J908" s="454"/>
      <c r="K908" s="454"/>
      <c r="L908" s="454"/>
      <c r="M908" s="454"/>
      <c r="N908" s="454"/>
      <c r="O908" s="454"/>
      <c r="P908" s="454"/>
      <c r="Q908" s="454"/>
      <c r="R908" s="454"/>
      <c r="S908" s="454"/>
      <c r="T908" s="454"/>
      <c r="U908" s="454"/>
      <c r="V908" s="454"/>
      <c r="W908" s="454"/>
      <c r="Y908" s="454"/>
      <c r="Z908" s="454"/>
      <c r="AB908" s="454"/>
      <c r="AC908" s="454"/>
      <c r="AD908" s="454"/>
      <c r="AE908" s="454"/>
    </row>
    <row r="909" spans="1:31" ht="15.75" customHeight="1">
      <c r="A909" s="454"/>
      <c r="B909" s="454"/>
      <c r="C909" s="454"/>
      <c r="D909" s="454"/>
      <c r="E909" s="454"/>
      <c r="F909" s="454"/>
      <c r="H909" s="454"/>
      <c r="I909" s="454"/>
      <c r="J909" s="454"/>
      <c r="K909" s="454"/>
      <c r="L909" s="454"/>
      <c r="M909" s="454"/>
      <c r="N909" s="454"/>
      <c r="O909" s="454"/>
      <c r="P909" s="454"/>
      <c r="Q909" s="454"/>
      <c r="R909" s="454"/>
      <c r="S909" s="454"/>
      <c r="T909" s="454"/>
      <c r="U909" s="454"/>
      <c r="V909" s="454"/>
      <c r="W909" s="454"/>
      <c r="Y909" s="454"/>
      <c r="Z909" s="454"/>
      <c r="AB909" s="454"/>
      <c r="AC909" s="454"/>
      <c r="AD909" s="454"/>
      <c r="AE909" s="454"/>
    </row>
    <row r="910" spans="1:31" ht="15.75" customHeight="1">
      <c r="A910" s="454"/>
      <c r="B910" s="454"/>
      <c r="C910" s="454"/>
      <c r="D910" s="454"/>
      <c r="E910" s="454"/>
      <c r="F910" s="454"/>
      <c r="H910" s="454"/>
      <c r="I910" s="454"/>
      <c r="J910" s="454"/>
      <c r="K910" s="454"/>
      <c r="L910" s="454"/>
      <c r="M910" s="454"/>
      <c r="N910" s="454"/>
      <c r="O910" s="454"/>
      <c r="P910" s="454"/>
      <c r="Q910" s="454"/>
      <c r="R910" s="454"/>
      <c r="S910" s="454"/>
      <c r="T910" s="454"/>
      <c r="U910" s="454"/>
      <c r="V910" s="454"/>
      <c r="W910" s="454"/>
      <c r="Y910" s="454"/>
      <c r="Z910" s="454"/>
      <c r="AB910" s="454"/>
      <c r="AC910" s="454"/>
      <c r="AD910" s="454"/>
      <c r="AE910" s="454"/>
    </row>
    <row r="911" spans="1:31" ht="15.75" customHeight="1">
      <c r="A911" s="454"/>
      <c r="B911" s="454"/>
      <c r="C911" s="454"/>
      <c r="D911" s="454"/>
      <c r="E911" s="454"/>
      <c r="F911" s="454"/>
      <c r="H911" s="454"/>
      <c r="I911" s="454"/>
      <c r="J911" s="454"/>
      <c r="K911" s="454"/>
      <c r="L911" s="454"/>
      <c r="M911" s="454"/>
      <c r="N911" s="454"/>
      <c r="O911" s="454"/>
      <c r="P911" s="454"/>
      <c r="Q911" s="454"/>
      <c r="R911" s="454"/>
      <c r="S911" s="454"/>
      <c r="T911" s="454"/>
      <c r="U911" s="454"/>
      <c r="V911" s="454"/>
      <c r="W911" s="454"/>
      <c r="Y911" s="454"/>
      <c r="Z911" s="454"/>
      <c r="AB911" s="454"/>
      <c r="AC911" s="454"/>
      <c r="AD911" s="454"/>
      <c r="AE911" s="454"/>
    </row>
    <row r="912" spans="1:31" ht="15.75" customHeight="1">
      <c r="A912" s="454"/>
      <c r="B912" s="454"/>
      <c r="C912" s="454"/>
      <c r="D912" s="454"/>
      <c r="E912" s="454"/>
      <c r="F912" s="454"/>
      <c r="H912" s="454"/>
      <c r="I912" s="454"/>
      <c r="J912" s="454"/>
      <c r="K912" s="454"/>
      <c r="L912" s="454"/>
      <c r="M912" s="454"/>
      <c r="N912" s="454"/>
      <c r="O912" s="454"/>
      <c r="P912" s="454"/>
      <c r="Q912" s="454"/>
      <c r="R912" s="454"/>
      <c r="S912" s="454"/>
      <c r="T912" s="454"/>
      <c r="U912" s="454"/>
      <c r="V912" s="454"/>
      <c r="W912" s="454"/>
      <c r="Y912" s="454"/>
      <c r="Z912" s="454"/>
      <c r="AB912" s="454"/>
      <c r="AC912" s="454"/>
      <c r="AD912" s="454"/>
      <c r="AE912" s="454"/>
    </row>
    <row r="913" spans="1:31" ht="15.75" customHeight="1">
      <c r="A913" s="454"/>
      <c r="B913" s="454"/>
      <c r="C913" s="454"/>
      <c r="D913" s="454"/>
      <c r="E913" s="454"/>
      <c r="F913" s="454"/>
      <c r="H913" s="454"/>
      <c r="I913" s="454"/>
      <c r="J913" s="454"/>
      <c r="K913" s="454"/>
      <c r="L913" s="454"/>
      <c r="M913" s="454"/>
      <c r="N913" s="454"/>
      <c r="O913" s="454"/>
      <c r="P913" s="454"/>
      <c r="Q913" s="454"/>
      <c r="R913" s="454"/>
      <c r="S913" s="454"/>
      <c r="T913" s="454"/>
      <c r="U913" s="454"/>
      <c r="V913" s="454"/>
      <c r="W913" s="454"/>
      <c r="Y913" s="454"/>
      <c r="Z913" s="454"/>
      <c r="AB913" s="454"/>
      <c r="AC913" s="454"/>
      <c r="AD913" s="454"/>
      <c r="AE913" s="454"/>
    </row>
    <row r="914" spans="1:31" ht="15.75" customHeight="1">
      <c r="A914" s="454"/>
      <c r="B914" s="454"/>
      <c r="C914" s="454"/>
      <c r="D914" s="454"/>
      <c r="E914" s="454"/>
      <c r="F914" s="454"/>
      <c r="H914" s="454"/>
      <c r="I914" s="454"/>
      <c r="J914" s="454"/>
      <c r="K914" s="454"/>
      <c r="L914" s="454"/>
      <c r="M914" s="454"/>
      <c r="N914" s="454"/>
      <c r="O914" s="454"/>
      <c r="P914" s="454"/>
      <c r="Q914" s="454"/>
      <c r="R914" s="454"/>
      <c r="S914" s="454"/>
      <c r="T914" s="454"/>
      <c r="U914" s="454"/>
      <c r="V914" s="454"/>
      <c r="W914" s="454"/>
      <c r="Y914" s="454"/>
      <c r="Z914" s="454"/>
      <c r="AB914" s="454"/>
      <c r="AC914" s="454"/>
      <c r="AD914" s="454"/>
      <c r="AE914" s="454"/>
    </row>
    <row r="915" spans="1:31" ht="15.75" customHeight="1">
      <c r="A915" s="454"/>
      <c r="B915" s="454"/>
      <c r="C915" s="454"/>
      <c r="D915" s="454"/>
      <c r="E915" s="454"/>
      <c r="F915" s="454"/>
      <c r="H915" s="454"/>
      <c r="I915" s="454"/>
      <c r="J915" s="454"/>
      <c r="K915" s="454"/>
      <c r="L915" s="454"/>
      <c r="M915" s="454"/>
      <c r="N915" s="454"/>
      <c r="O915" s="454"/>
      <c r="P915" s="454"/>
      <c r="Q915" s="454"/>
      <c r="R915" s="454"/>
      <c r="S915" s="454"/>
      <c r="T915" s="454"/>
      <c r="U915" s="454"/>
      <c r="V915" s="454"/>
      <c r="W915" s="454"/>
      <c r="Y915" s="454"/>
      <c r="Z915" s="454"/>
      <c r="AB915" s="454"/>
      <c r="AC915" s="454"/>
      <c r="AD915" s="454"/>
      <c r="AE915" s="454"/>
    </row>
    <row r="916" spans="1:31" ht="15.75" customHeight="1">
      <c r="A916" s="454"/>
      <c r="B916" s="454"/>
      <c r="C916" s="454"/>
      <c r="D916" s="454"/>
      <c r="E916" s="454"/>
      <c r="F916" s="454"/>
      <c r="H916" s="454"/>
      <c r="I916" s="454"/>
      <c r="J916" s="454"/>
      <c r="K916" s="454"/>
      <c r="L916" s="454"/>
      <c r="M916" s="454"/>
      <c r="N916" s="454"/>
      <c r="O916" s="454"/>
      <c r="P916" s="454"/>
      <c r="Q916" s="454"/>
      <c r="R916" s="454"/>
      <c r="S916" s="454"/>
      <c r="T916" s="454"/>
      <c r="U916" s="454"/>
      <c r="V916" s="454"/>
      <c r="W916" s="454"/>
      <c r="Y916" s="454"/>
      <c r="Z916" s="454"/>
      <c r="AB916" s="454"/>
      <c r="AC916" s="454"/>
      <c r="AD916" s="454"/>
      <c r="AE916" s="454"/>
    </row>
    <row r="917" spans="1:31" ht="15.75" customHeight="1">
      <c r="A917" s="454"/>
      <c r="B917" s="454"/>
      <c r="C917" s="454"/>
      <c r="D917" s="454"/>
      <c r="E917" s="454"/>
      <c r="F917" s="454"/>
      <c r="H917" s="454"/>
      <c r="I917" s="454"/>
      <c r="J917" s="454"/>
      <c r="K917" s="454"/>
      <c r="L917" s="454"/>
      <c r="M917" s="454"/>
      <c r="N917" s="454"/>
      <c r="O917" s="454"/>
      <c r="P917" s="454"/>
      <c r="Q917" s="454"/>
      <c r="R917" s="454"/>
      <c r="S917" s="454"/>
      <c r="T917" s="454"/>
      <c r="U917" s="454"/>
      <c r="V917" s="454"/>
      <c r="W917" s="454"/>
      <c r="Y917" s="454"/>
      <c r="Z917" s="454"/>
      <c r="AB917" s="454"/>
      <c r="AC917" s="454"/>
      <c r="AD917" s="454"/>
      <c r="AE917" s="454"/>
    </row>
    <row r="918" spans="1:31" ht="15.75" customHeight="1">
      <c r="A918" s="454"/>
      <c r="B918" s="454"/>
      <c r="C918" s="454"/>
      <c r="D918" s="454"/>
      <c r="E918" s="454"/>
      <c r="F918" s="454"/>
      <c r="H918" s="454"/>
      <c r="I918" s="454"/>
      <c r="J918" s="454"/>
      <c r="K918" s="454"/>
      <c r="L918" s="454"/>
      <c r="M918" s="454"/>
      <c r="N918" s="454"/>
      <c r="O918" s="454"/>
      <c r="P918" s="454"/>
      <c r="Q918" s="454"/>
      <c r="R918" s="454"/>
      <c r="S918" s="454"/>
      <c r="T918" s="454"/>
      <c r="U918" s="454"/>
      <c r="V918" s="454"/>
      <c r="W918" s="454"/>
      <c r="Y918" s="454"/>
      <c r="Z918" s="454"/>
      <c r="AB918" s="454"/>
      <c r="AC918" s="454"/>
      <c r="AD918" s="454"/>
      <c r="AE918" s="454"/>
    </row>
    <row r="919" spans="1:31" ht="15.75" customHeight="1">
      <c r="A919" s="454"/>
      <c r="B919" s="454"/>
      <c r="C919" s="454"/>
      <c r="D919" s="454"/>
      <c r="E919" s="454"/>
      <c r="F919" s="454"/>
      <c r="H919" s="454"/>
      <c r="I919" s="454"/>
      <c r="J919" s="454"/>
      <c r="K919" s="454"/>
      <c r="L919" s="454"/>
      <c r="M919" s="454"/>
      <c r="N919" s="454"/>
      <c r="O919" s="454"/>
      <c r="P919" s="454"/>
      <c r="Q919" s="454"/>
      <c r="R919" s="454"/>
      <c r="S919" s="454"/>
      <c r="T919" s="454"/>
      <c r="U919" s="454"/>
      <c r="V919" s="454"/>
      <c r="W919" s="454"/>
      <c r="Y919" s="454"/>
      <c r="Z919" s="454"/>
      <c r="AB919" s="454"/>
      <c r="AC919" s="454"/>
      <c r="AD919" s="454"/>
      <c r="AE919" s="454"/>
    </row>
    <row r="920" spans="1:31" ht="15.75" customHeight="1">
      <c r="A920" s="454"/>
      <c r="B920" s="454"/>
      <c r="C920" s="454"/>
      <c r="D920" s="454"/>
      <c r="E920" s="454"/>
      <c r="F920" s="454"/>
      <c r="H920" s="454"/>
      <c r="I920" s="454"/>
      <c r="J920" s="454"/>
      <c r="K920" s="454"/>
      <c r="L920" s="454"/>
      <c r="M920" s="454"/>
      <c r="N920" s="454"/>
      <c r="O920" s="454"/>
      <c r="P920" s="454"/>
      <c r="Q920" s="454"/>
      <c r="R920" s="454"/>
      <c r="S920" s="454"/>
      <c r="T920" s="454"/>
      <c r="U920" s="454"/>
      <c r="V920" s="454"/>
      <c r="W920" s="454"/>
      <c r="Y920" s="454"/>
      <c r="Z920" s="454"/>
      <c r="AB920" s="454"/>
      <c r="AC920" s="454"/>
      <c r="AD920" s="454"/>
      <c r="AE920" s="454"/>
    </row>
    <row r="921" spans="1:31" ht="15.75" customHeight="1">
      <c r="A921" s="454"/>
      <c r="B921" s="454"/>
      <c r="C921" s="454"/>
      <c r="D921" s="454"/>
      <c r="E921" s="454"/>
      <c r="F921" s="454"/>
      <c r="H921" s="454"/>
      <c r="I921" s="454"/>
      <c r="J921" s="454"/>
      <c r="K921" s="454"/>
      <c r="L921" s="454"/>
      <c r="M921" s="454"/>
      <c r="N921" s="454"/>
      <c r="O921" s="454"/>
      <c r="P921" s="454"/>
      <c r="Q921" s="454"/>
      <c r="R921" s="454"/>
      <c r="S921" s="454"/>
      <c r="T921" s="454"/>
      <c r="U921" s="454"/>
      <c r="V921" s="454"/>
      <c r="W921" s="454"/>
      <c r="Y921" s="454"/>
      <c r="Z921" s="454"/>
      <c r="AB921" s="454"/>
      <c r="AC921" s="454"/>
      <c r="AD921" s="454"/>
      <c r="AE921" s="454"/>
    </row>
    <row r="922" spans="1:31" ht="15.75" customHeight="1">
      <c r="A922" s="454"/>
      <c r="B922" s="454"/>
      <c r="C922" s="454"/>
      <c r="D922" s="454"/>
      <c r="E922" s="454"/>
      <c r="F922" s="454"/>
      <c r="H922" s="454"/>
      <c r="I922" s="454"/>
      <c r="J922" s="454"/>
      <c r="K922" s="454"/>
      <c r="L922" s="454"/>
      <c r="M922" s="454"/>
      <c r="N922" s="454"/>
      <c r="O922" s="454"/>
      <c r="P922" s="454"/>
      <c r="Q922" s="454"/>
      <c r="R922" s="454"/>
      <c r="S922" s="454"/>
      <c r="T922" s="454"/>
      <c r="U922" s="454"/>
      <c r="V922" s="454"/>
      <c r="W922" s="454"/>
      <c r="Y922" s="454"/>
      <c r="Z922" s="454"/>
      <c r="AB922" s="454"/>
      <c r="AC922" s="454"/>
      <c r="AD922" s="454"/>
      <c r="AE922" s="454"/>
    </row>
    <row r="923" spans="1:31" ht="15.75" customHeight="1">
      <c r="A923" s="454"/>
      <c r="B923" s="454"/>
      <c r="C923" s="454"/>
      <c r="D923" s="454"/>
      <c r="E923" s="454"/>
      <c r="F923" s="454"/>
      <c r="H923" s="454"/>
      <c r="I923" s="454"/>
      <c r="J923" s="454"/>
      <c r="K923" s="454"/>
      <c r="L923" s="454"/>
      <c r="M923" s="454"/>
      <c r="N923" s="454"/>
      <c r="O923" s="454"/>
      <c r="P923" s="454"/>
      <c r="Q923" s="454"/>
      <c r="R923" s="454"/>
      <c r="S923" s="454"/>
      <c r="T923" s="454"/>
      <c r="U923" s="454"/>
      <c r="V923" s="454"/>
      <c r="W923" s="454"/>
      <c r="Y923" s="454"/>
      <c r="Z923" s="454"/>
      <c r="AB923" s="454"/>
      <c r="AC923" s="454"/>
      <c r="AD923" s="454"/>
      <c r="AE923" s="454"/>
    </row>
    <row r="924" spans="1:31" ht="15.75" customHeight="1">
      <c r="A924" s="454"/>
      <c r="B924" s="454"/>
      <c r="C924" s="454"/>
      <c r="D924" s="454"/>
      <c r="E924" s="454"/>
      <c r="F924" s="454"/>
      <c r="H924" s="454"/>
      <c r="I924" s="454"/>
      <c r="J924" s="454"/>
      <c r="K924" s="454"/>
      <c r="L924" s="454"/>
      <c r="M924" s="454"/>
      <c r="N924" s="454"/>
      <c r="O924" s="454"/>
      <c r="P924" s="454"/>
      <c r="Q924" s="454"/>
      <c r="R924" s="454"/>
      <c r="S924" s="454"/>
      <c r="T924" s="454"/>
      <c r="U924" s="454"/>
      <c r="V924" s="454"/>
      <c r="W924" s="454"/>
      <c r="Y924" s="454"/>
      <c r="Z924" s="454"/>
      <c r="AB924" s="454"/>
      <c r="AC924" s="454"/>
      <c r="AD924" s="454"/>
      <c r="AE924" s="454"/>
    </row>
    <row r="925" spans="1:31" ht="15.75" customHeight="1">
      <c r="A925" s="454"/>
      <c r="B925" s="454"/>
      <c r="C925" s="454"/>
      <c r="D925" s="454"/>
      <c r="E925" s="454"/>
      <c r="F925" s="454"/>
      <c r="H925" s="454"/>
      <c r="I925" s="454"/>
      <c r="J925" s="454"/>
      <c r="K925" s="454"/>
      <c r="L925" s="454"/>
      <c r="M925" s="454"/>
      <c r="N925" s="454"/>
      <c r="O925" s="454"/>
      <c r="P925" s="454"/>
      <c r="Q925" s="454"/>
      <c r="R925" s="454"/>
      <c r="S925" s="454"/>
      <c r="T925" s="454"/>
      <c r="U925" s="454"/>
      <c r="V925" s="454"/>
      <c r="W925" s="454"/>
      <c r="Y925" s="454"/>
      <c r="Z925" s="454"/>
      <c r="AB925" s="454"/>
      <c r="AC925" s="454"/>
      <c r="AD925" s="454"/>
      <c r="AE925" s="454"/>
    </row>
    <row r="926" spans="1:31" ht="15.75" customHeight="1">
      <c r="A926" s="454"/>
      <c r="B926" s="454"/>
      <c r="C926" s="454"/>
      <c r="D926" s="454"/>
      <c r="E926" s="454"/>
      <c r="F926" s="454"/>
      <c r="H926" s="454"/>
      <c r="I926" s="454"/>
      <c r="J926" s="454"/>
      <c r="K926" s="454"/>
      <c r="L926" s="454"/>
      <c r="M926" s="454"/>
      <c r="N926" s="454"/>
      <c r="O926" s="454"/>
      <c r="P926" s="454"/>
      <c r="Q926" s="454"/>
      <c r="R926" s="454"/>
      <c r="S926" s="454"/>
      <c r="T926" s="454"/>
      <c r="U926" s="454"/>
      <c r="V926" s="454"/>
      <c r="W926" s="454"/>
      <c r="Y926" s="454"/>
      <c r="Z926" s="454"/>
      <c r="AB926" s="454"/>
      <c r="AC926" s="454"/>
      <c r="AD926" s="454"/>
      <c r="AE926" s="454"/>
    </row>
    <row r="927" spans="1:31" ht="15.75" customHeight="1">
      <c r="A927" s="454"/>
      <c r="B927" s="454"/>
      <c r="C927" s="454"/>
      <c r="D927" s="454"/>
      <c r="E927" s="454"/>
      <c r="F927" s="454"/>
      <c r="H927" s="454"/>
      <c r="I927" s="454"/>
      <c r="J927" s="454"/>
      <c r="K927" s="454"/>
      <c r="L927" s="454"/>
      <c r="M927" s="454"/>
      <c r="N927" s="454"/>
      <c r="O927" s="454"/>
      <c r="P927" s="454"/>
      <c r="Q927" s="454"/>
      <c r="R927" s="454"/>
      <c r="S927" s="454"/>
      <c r="T927" s="454"/>
      <c r="U927" s="454"/>
      <c r="V927" s="454"/>
      <c r="W927" s="454"/>
      <c r="Y927" s="454"/>
      <c r="Z927" s="454"/>
      <c r="AB927" s="454"/>
      <c r="AC927" s="454"/>
      <c r="AD927" s="454"/>
      <c r="AE927" s="454"/>
    </row>
    <row r="928" spans="1:31" ht="15.75" customHeight="1">
      <c r="A928" s="454"/>
      <c r="B928" s="454"/>
      <c r="C928" s="454"/>
      <c r="D928" s="454"/>
      <c r="E928" s="454"/>
      <c r="F928" s="454"/>
      <c r="H928" s="454"/>
      <c r="I928" s="454"/>
      <c r="J928" s="454"/>
      <c r="K928" s="454"/>
      <c r="L928" s="454"/>
      <c r="M928" s="454"/>
      <c r="N928" s="454"/>
      <c r="O928" s="454"/>
      <c r="P928" s="454"/>
      <c r="Q928" s="454"/>
      <c r="R928" s="454"/>
      <c r="S928" s="454"/>
      <c r="T928" s="454"/>
      <c r="U928" s="454"/>
      <c r="V928" s="454"/>
      <c r="W928" s="454"/>
      <c r="Y928" s="454"/>
      <c r="Z928" s="454"/>
      <c r="AB928" s="454"/>
      <c r="AC928" s="454"/>
      <c r="AD928" s="454"/>
      <c r="AE928" s="454"/>
    </row>
    <row r="929" spans="1:31" ht="15.75" customHeight="1">
      <c r="A929" s="454"/>
      <c r="B929" s="454"/>
      <c r="C929" s="454"/>
      <c r="D929" s="454"/>
      <c r="E929" s="454"/>
      <c r="F929" s="454"/>
      <c r="H929" s="454"/>
      <c r="I929" s="454"/>
      <c r="J929" s="454"/>
      <c r="K929" s="454"/>
      <c r="L929" s="454"/>
      <c r="M929" s="454"/>
      <c r="N929" s="454"/>
      <c r="O929" s="454"/>
      <c r="P929" s="454"/>
      <c r="Q929" s="454"/>
      <c r="R929" s="454"/>
      <c r="S929" s="454"/>
      <c r="T929" s="454"/>
      <c r="U929" s="454"/>
      <c r="V929" s="454"/>
      <c r="W929" s="454"/>
      <c r="Y929" s="454"/>
      <c r="Z929" s="454"/>
      <c r="AB929" s="454"/>
      <c r="AC929" s="454"/>
      <c r="AD929" s="454"/>
      <c r="AE929" s="454"/>
    </row>
    <row r="930" spans="1:31" ht="15.75" customHeight="1">
      <c r="A930" s="454"/>
      <c r="B930" s="454"/>
      <c r="C930" s="454"/>
      <c r="D930" s="454"/>
      <c r="E930" s="454"/>
      <c r="F930" s="454"/>
      <c r="H930" s="454"/>
      <c r="I930" s="454"/>
      <c r="J930" s="454"/>
      <c r="K930" s="454"/>
      <c r="L930" s="454"/>
      <c r="M930" s="454"/>
      <c r="N930" s="454"/>
      <c r="O930" s="454"/>
      <c r="P930" s="454"/>
      <c r="Q930" s="454"/>
      <c r="R930" s="454"/>
      <c r="S930" s="454"/>
      <c r="T930" s="454"/>
      <c r="U930" s="454"/>
      <c r="V930" s="454"/>
      <c r="W930" s="454"/>
      <c r="Y930" s="454"/>
      <c r="Z930" s="454"/>
      <c r="AB930" s="454"/>
      <c r="AC930" s="454"/>
      <c r="AD930" s="454"/>
      <c r="AE930" s="454"/>
    </row>
    <row r="931" spans="1:31" ht="15.75" customHeight="1">
      <c r="A931" s="454"/>
      <c r="B931" s="454"/>
      <c r="C931" s="454"/>
      <c r="D931" s="454"/>
      <c r="E931" s="454"/>
      <c r="F931" s="454"/>
      <c r="H931" s="454"/>
      <c r="I931" s="454"/>
      <c r="J931" s="454"/>
      <c r="K931" s="454"/>
      <c r="L931" s="454"/>
      <c r="M931" s="454"/>
      <c r="N931" s="454"/>
      <c r="O931" s="454"/>
      <c r="P931" s="454"/>
      <c r="Q931" s="454"/>
      <c r="R931" s="454"/>
      <c r="S931" s="454"/>
      <c r="T931" s="454"/>
      <c r="U931" s="454"/>
      <c r="V931" s="454"/>
      <c r="W931" s="454"/>
      <c r="Y931" s="454"/>
      <c r="Z931" s="454"/>
      <c r="AB931" s="454"/>
      <c r="AC931" s="454"/>
      <c r="AD931" s="454"/>
      <c r="AE931" s="454"/>
    </row>
    <row r="932" spans="1:31" ht="15.75" customHeight="1">
      <c r="A932" s="454"/>
      <c r="B932" s="454"/>
      <c r="C932" s="454"/>
      <c r="D932" s="454"/>
      <c r="E932" s="454"/>
      <c r="F932" s="454"/>
      <c r="H932" s="454"/>
      <c r="I932" s="454"/>
      <c r="J932" s="454"/>
      <c r="K932" s="454"/>
      <c r="L932" s="454"/>
      <c r="M932" s="454"/>
      <c r="N932" s="454"/>
      <c r="O932" s="454"/>
      <c r="P932" s="454"/>
      <c r="Q932" s="454"/>
      <c r="R932" s="454"/>
      <c r="S932" s="454"/>
      <c r="T932" s="454"/>
      <c r="U932" s="454"/>
      <c r="V932" s="454"/>
      <c r="W932" s="454"/>
      <c r="Y932" s="454"/>
      <c r="Z932" s="454"/>
      <c r="AB932" s="454"/>
      <c r="AC932" s="454"/>
      <c r="AD932" s="454"/>
      <c r="AE932" s="454"/>
    </row>
    <row r="933" spans="1:31" ht="15.75" customHeight="1">
      <c r="A933" s="454"/>
      <c r="B933" s="454"/>
      <c r="C933" s="454"/>
      <c r="D933" s="454"/>
      <c r="E933" s="454"/>
      <c r="F933" s="454"/>
      <c r="H933" s="454"/>
      <c r="I933" s="454"/>
      <c r="J933" s="454"/>
      <c r="K933" s="454"/>
      <c r="L933" s="454"/>
      <c r="M933" s="454"/>
      <c r="N933" s="454"/>
      <c r="O933" s="454"/>
      <c r="P933" s="454"/>
      <c r="Q933" s="454"/>
      <c r="R933" s="454"/>
      <c r="S933" s="454"/>
      <c r="T933" s="454"/>
      <c r="U933" s="454"/>
      <c r="V933" s="454"/>
      <c r="W933" s="454"/>
      <c r="Y933" s="454"/>
      <c r="Z933" s="454"/>
      <c r="AB933" s="454"/>
      <c r="AC933" s="454"/>
      <c r="AD933" s="454"/>
      <c r="AE933" s="454"/>
    </row>
    <row r="934" spans="1:31" ht="15.75" customHeight="1">
      <c r="A934" s="454"/>
      <c r="B934" s="454"/>
      <c r="C934" s="454"/>
      <c r="D934" s="454"/>
      <c r="E934" s="454"/>
      <c r="F934" s="454"/>
      <c r="H934" s="454"/>
      <c r="I934" s="454"/>
      <c r="J934" s="454"/>
      <c r="K934" s="454"/>
      <c r="L934" s="454"/>
      <c r="M934" s="454"/>
      <c r="N934" s="454"/>
      <c r="O934" s="454"/>
      <c r="P934" s="454"/>
      <c r="Q934" s="454"/>
      <c r="R934" s="454"/>
      <c r="S934" s="454"/>
      <c r="T934" s="454"/>
      <c r="U934" s="454"/>
      <c r="V934" s="454"/>
      <c r="W934" s="454"/>
      <c r="Y934" s="454"/>
      <c r="Z934" s="454"/>
      <c r="AB934" s="454"/>
      <c r="AC934" s="454"/>
      <c r="AD934" s="454"/>
      <c r="AE934" s="454"/>
    </row>
    <row r="935" spans="1:31" ht="15.75" customHeight="1">
      <c r="A935" s="454"/>
      <c r="B935" s="454"/>
      <c r="C935" s="454"/>
      <c r="D935" s="454"/>
      <c r="E935" s="454"/>
      <c r="F935" s="454"/>
      <c r="H935" s="454"/>
      <c r="I935" s="454"/>
      <c r="J935" s="454"/>
      <c r="K935" s="454"/>
      <c r="L935" s="454"/>
      <c r="M935" s="454"/>
      <c r="N935" s="454"/>
      <c r="O935" s="454"/>
      <c r="P935" s="454"/>
      <c r="Q935" s="454"/>
      <c r="R935" s="454"/>
      <c r="S935" s="454"/>
      <c r="T935" s="454"/>
      <c r="U935" s="454"/>
      <c r="V935" s="454"/>
      <c r="W935" s="454"/>
      <c r="Y935" s="454"/>
      <c r="Z935" s="454"/>
      <c r="AB935" s="454"/>
      <c r="AC935" s="454"/>
      <c r="AD935" s="454"/>
      <c r="AE935" s="454"/>
    </row>
    <row r="936" spans="1:31" ht="15.75" customHeight="1">
      <c r="A936" s="454"/>
      <c r="B936" s="454"/>
      <c r="C936" s="454"/>
      <c r="D936" s="454"/>
      <c r="E936" s="454"/>
      <c r="F936" s="454"/>
      <c r="H936" s="454"/>
      <c r="I936" s="454"/>
      <c r="J936" s="454"/>
      <c r="K936" s="454"/>
      <c r="L936" s="454"/>
      <c r="M936" s="454"/>
      <c r="N936" s="454"/>
      <c r="O936" s="454"/>
      <c r="P936" s="454"/>
      <c r="Q936" s="454"/>
      <c r="R936" s="454"/>
      <c r="S936" s="454"/>
      <c r="T936" s="454"/>
      <c r="U936" s="454"/>
      <c r="V936" s="454"/>
      <c r="W936" s="454"/>
      <c r="Y936" s="454"/>
      <c r="Z936" s="454"/>
      <c r="AB936" s="454"/>
      <c r="AC936" s="454"/>
      <c r="AD936" s="454"/>
      <c r="AE936" s="454"/>
    </row>
    <row r="937" spans="1:31" ht="15.75" customHeight="1">
      <c r="A937" s="454"/>
      <c r="B937" s="454"/>
      <c r="C937" s="454"/>
      <c r="D937" s="454"/>
      <c r="E937" s="454"/>
      <c r="F937" s="454"/>
      <c r="H937" s="454"/>
      <c r="I937" s="454"/>
      <c r="J937" s="454"/>
      <c r="K937" s="454"/>
      <c r="L937" s="454"/>
      <c r="M937" s="454"/>
      <c r="N937" s="454"/>
      <c r="O937" s="454"/>
      <c r="P937" s="454"/>
      <c r="Q937" s="454"/>
      <c r="R937" s="454"/>
      <c r="S937" s="454"/>
      <c r="T937" s="454"/>
      <c r="U937" s="454"/>
      <c r="V937" s="454"/>
      <c r="W937" s="454"/>
      <c r="Y937" s="454"/>
      <c r="Z937" s="454"/>
      <c r="AB937" s="454"/>
      <c r="AC937" s="454"/>
      <c r="AD937" s="454"/>
      <c r="AE937" s="454"/>
    </row>
    <row r="938" spans="1:31" ht="15.75" customHeight="1">
      <c r="A938" s="454"/>
      <c r="B938" s="454"/>
      <c r="C938" s="454"/>
      <c r="D938" s="454"/>
      <c r="E938" s="454"/>
      <c r="F938" s="454"/>
      <c r="H938" s="454"/>
      <c r="I938" s="454"/>
      <c r="J938" s="454"/>
      <c r="K938" s="454"/>
      <c r="L938" s="454"/>
      <c r="M938" s="454"/>
      <c r="N938" s="454"/>
      <c r="O938" s="454"/>
      <c r="P938" s="454"/>
      <c r="Q938" s="454"/>
      <c r="R938" s="454"/>
      <c r="S938" s="454"/>
      <c r="T938" s="454"/>
      <c r="U938" s="454"/>
      <c r="V938" s="454"/>
      <c r="W938" s="454"/>
      <c r="Y938" s="454"/>
      <c r="Z938" s="454"/>
      <c r="AB938" s="454"/>
      <c r="AC938" s="454"/>
      <c r="AD938" s="454"/>
      <c r="AE938" s="454"/>
    </row>
    <row r="939" spans="1:31" ht="15.75" customHeight="1">
      <c r="A939" s="454"/>
      <c r="B939" s="454"/>
      <c r="C939" s="454"/>
      <c r="D939" s="454"/>
      <c r="E939" s="454"/>
      <c r="F939" s="454"/>
      <c r="H939" s="454"/>
      <c r="I939" s="454"/>
      <c r="J939" s="454"/>
      <c r="K939" s="454"/>
      <c r="L939" s="454"/>
      <c r="M939" s="454"/>
      <c r="N939" s="454"/>
      <c r="O939" s="454"/>
      <c r="P939" s="454"/>
      <c r="Q939" s="454"/>
      <c r="R939" s="454"/>
      <c r="S939" s="454"/>
      <c r="T939" s="454"/>
      <c r="U939" s="454"/>
      <c r="V939" s="454"/>
      <c r="W939" s="454"/>
      <c r="Y939" s="454"/>
      <c r="Z939" s="454"/>
      <c r="AB939" s="454"/>
      <c r="AC939" s="454"/>
      <c r="AD939" s="454"/>
      <c r="AE939" s="454"/>
    </row>
    <row r="940" spans="1:31" ht="15.75" customHeight="1">
      <c r="A940" s="454"/>
      <c r="B940" s="454"/>
      <c r="C940" s="454"/>
      <c r="D940" s="454"/>
      <c r="E940" s="454"/>
      <c r="F940" s="454"/>
      <c r="H940" s="454"/>
      <c r="I940" s="454"/>
      <c r="J940" s="454"/>
      <c r="K940" s="454"/>
      <c r="L940" s="454"/>
      <c r="M940" s="454"/>
      <c r="N940" s="454"/>
      <c r="O940" s="454"/>
      <c r="P940" s="454"/>
      <c r="Q940" s="454"/>
      <c r="R940" s="454"/>
      <c r="S940" s="454"/>
      <c r="T940" s="454"/>
      <c r="U940" s="454"/>
      <c r="V940" s="454"/>
      <c r="W940" s="454"/>
      <c r="Y940" s="454"/>
      <c r="Z940" s="454"/>
      <c r="AB940" s="454"/>
      <c r="AC940" s="454"/>
      <c r="AD940" s="454"/>
      <c r="AE940" s="454"/>
    </row>
    <row r="941" spans="1:31" ht="15.75" customHeight="1">
      <c r="A941" s="454"/>
      <c r="B941" s="454"/>
      <c r="C941" s="454"/>
      <c r="D941" s="454"/>
      <c r="E941" s="454"/>
      <c r="F941" s="454"/>
      <c r="H941" s="454"/>
      <c r="I941" s="454"/>
      <c r="J941" s="454"/>
      <c r="K941" s="454"/>
      <c r="L941" s="454"/>
      <c r="M941" s="454"/>
      <c r="N941" s="454"/>
      <c r="O941" s="454"/>
      <c r="P941" s="454"/>
      <c r="Q941" s="454"/>
      <c r="R941" s="454"/>
      <c r="S941" s="454"/>
      <c r="T941" s="454"/>
      <c r="U941" s="454"/>
      <c r="V941" s="454"/>
      <c r="W941" s="454"/>
      <c r="Y941" s="454"/>
      <c r="Z941" s="454"/>
      <c r="AB941" s="454"/>
      <c r="AC941" s="454"/>
      <c r="AD941" s="454"/>
      <c r="AE941" s="454"/>
    </row>
    <row r="942" spans="1:31" ht="15.75" customHeight="1">
      <c r="A942" s="454"/>
      <c r="B942" s="454"/>
      <c r="C942" s="454"/>
      <c r="D942" s="454"/>
      <c r="E942" s="454"/>
      <c r="F942" s="454"/>
      <c r="H942" s="454"/>
      <c r="I942" s="454"/>
      <c r="J942" s="454"/>
      <c r="K942" s="454"/>
      <c r="L942" s="454"/>
      <c r="M942" s="454"/>
      <c r="N942" s="454"/>
      <c r="O942" s="454"/>
      <c r="P942" s="454"/>
      <c r="Q942" s="454"/>
      <c r="R942" s="454"/>
      <c r="S942" s="454"/>
      <c r="T942" s="454"/>
      <c r="U942" s="454"/>
      <c r="V942" s="454"/>
      <c r="W942" s="454"/>
      <c r="Y942" s="454"/>
      <c r="Z942" s="454"/>
      <c r="AB942" s="454"/>
      <c r="AC942" s="454"/>
      <c r="AD942" s="454"/>
      <c r="AE942" s="454"/>
    </row>
    <row r="943" spans="1:31" ht="15.75" customHeight="1">
      <c r="A943" s="454"/>
      <c r="B943" s="454"/>
      <c r="C943" s="454"/>
      <c r="D943" s="454"/>
      <c r="E943" s="454"/>
      <c r="F943" s="454"/>
      <c r="H943" s="454"/>
      <c r="I943" s="454"/>
      <c r="J943" s="454"/>
      <c r="K943" s="454"/>
      <c r="L943" s="454"/>
      <c r="M943" s="454"/>
      <c r="N943" s="454"/>
      <c r="O943" s="454"/>
      <c r="P943" s="454"/>
      <c r="Q943" s="454"/>
      <c r="R943" s="454"/>
      <c r="S943" s="454"/>
      <c r="T943" s="454"/>
      <c r="U943" s="454"/>
      <c r="V943" s="454"/>
      <c r="W943" s="454"/>
      <c r="Y943" s="454"/>
      <c r="Z943" s="454"/>
      <c r="AB943" s="454"/>
      <c r="AC943" s="454"/>
      <c r="AD943" s="454"/>
      <c r="AE943" s="454"/>
    </row>
    <row r="944" spans="1:31" ht="15.75" customHeight="1">
      <c r="A944" s="454"/>
      <c r="B944" s="454"/>
      <c r="C944" s="454"/>
      <c r="D944" s="454"/>
      <c r="E944" s="454"/>
      <c r="F944" s="454"/>
      <c r="H944" s="454"/>
      <c r="I944" s="454"/>
      <c r="J944" s="454"/>
      <c r="K944" s="454"/>
      <c r="L944" s="454"/>
      <c r="M944" s="454"/>
      <c r="N944" s="454"/>
      <c r="O944" s="454"/>
      <c r="P944" s="454"/>
      <c r="Q944" s="454"/>
      <c r="R944" s="454"/>
      <c r="S944" s="454"/>
      <c r="T944" s="454"/>
      <c r="U944" s="454"/>
      <c r="V944" s="454"/>
      <c r="W944" s="454"/>
      <c r="Y944" s="454"/>
      <c r="Z944" s="454"/>
      <c r="AB944" s="454"/>
      <c r="AC944" s="454"/>
      <c r="AD944" s="454"/>
      <c r="AE944" s="454"/>
    </row>
    <row r="945" spans="1:31" ht="15.75" customHeight="1">
      <c r="A945" s="454"/>
      <c r="B945" s="454"/>
      <c r="C945" s="454"/>
      <c r="D945" s="454"/>
      <c r="E945" s="454"/>
      <c r="F945" s="454"/>
      <c r="H945" s="454"/>
      <c r="I945" s="454"/>
      <c r="J945" s="454"/>
      <c r="K945" s="454"/>
      <c r="L945" s="454"/>
      <c r="M945" s="454"/>
      <c r="N945" s="454"/>
      <c r="O945" s="454"/>
      <c r="P945" s="454"/>
      <c r="Q945" s="454"/>
      <c r="R945" s="454"/>
      <c r="S945" s="454"/>
      <c r="T945" s="454"/>
      <c r="U945" s="454"/>
      <c r="V945" s="454"/>
      <c r="W945" s="454"/>
      <c r="Y945" s="454"/>
      <c r="Z945" s="454"/>
      <c r="AB945" s="454"/>
      <c r="AC945" s="454"/>
      <c r="AD945" s="454"/>
      <c r="AE945" s="454"/>
    </row>
    <row r="946" spans="1:31" ht="15.75" customHeight="1">
      <c r="A946" s="454"/>
      <c r="B946" s="454"/>
      <c r="C946" s="454"/>
      <c r="D946" s="454"/>
      <c r="E946" s="454"/>
      <c r="F946" s="454"/>
      <c r="H946" s="454"/>
      <c r="I946" s="454"/>
      <c r="J946" s="454"/>
      <c r="K946" s="454"/>
      <c r="L946" s="454"/>
      <c r="M946" s="454"/>
      <c r="N946" s="454"/>
      <c r="O946" s="454"/>
      <c r="P946" s="454"/>
      <c r="Q946" s="454"/>
      <c r="R946" s="454"/>
      <c r="S946" s="454"/>
      <c r="T946" s="454"/>
      <c r="U946" s="454"/>
      <c r="V946" s="454"/>
      <c r="W946" s="454"/>
      <c r="Y946" s="454"/>
      <c r="Z946" s="454"/>
      <c r="AB946" s="454"/>
      <c r="AC946" s="454"/>
      <c r="AD946" s="454"/>
      <c r="AE946" s="454"/>
    </row>
    <row r="947" spans="1:31" ht="15.75" customHeight="1">
      <c r="A947" s="454"/>
      <c r="B947" s="454"/>
      <c r="C947" s="454"/>
      <c r="D947" s="454"/>
      <c r="E947" s="454"/>
      <c r="F947" s="454"/>
      <c r="H947" s="454"/>
      <c r="I947" s="454"/>
      <c r="J947" s="454"/>
      <c r="K947" s="454"/>
      <c r="L947" s="454"/>
      <c r="M947" s="454"/>
      <c r="N947" s="454"/>
      <c r="O947" s="454"/>
      <c r="P947" s="454"/>
      <c r="Q947" s="454"/>
      <c r="R947" s="454"/>
      <c r="S947" s="454"/>
      <c r="T947" s="454"/>
      <c r="U947" s="454"/>
      <c r="V947" s="454"/>
      <c r="W947" s="454"/>
      <c r="Y947" s="454"/>
      <c r="Z947" s="454"/>
      <c r="AB947" s="454"/>
      <c r="AC947" s="454"/>
      <c r="AD947" s="454"/>
      <c r="AE947" s="454"/>
    </row>
    <row r="948" spans="1:31" ht="15.75" customHeight="1">
      <c r="A948" s="454"/>
      <c r="B948" s="454"/>
      <c r="C948" s="454"/>
      <c r="D948" s="454"/>
      <c r="E948" s="454"/>
      <c r="F948" s="454"/>
      <c r="H948" s="454"/>
      <c r="I948" s="454"/>
      <c r="J948" s="454"/>
      <c r="K948" s="454"/>
      <c r="L948" s="454"/>
      <c r="M948" s="454"/>
      <c r="N948" s="454"/>
      <c r="O948" s="454"/>
      <c r="P948" s="454"/>
      <c r="Q948" s="454"/>
      <c r="R948" s="454"/>
      <c r="S948" s="454"/>
      <c r="T948" s="454"/>
      <c r="U948" s="454"/>
      <c r="V948" s="454"/>
      <c r="W948" s="454"/>
      <c r="Y948" s="454"/>
      <c r="Z948" s="454"/>
      <c r="AB948" s="454"/>
      <c r="AC948" s="454"/>
      <c r="AD948" s="454"/>
      <c r="AE948" s="454"/>
    </row>
    <row r="949" spans="1:31" ht="15.75" customHeight="1">
      <c r="A949" s="454"/>
      <c r="B949" s="454"/>
      <c r="C949" s="454"/>
      <c r="D949" s="454"/>
      <c r="E949" s="454"/>
      <c r="F949" s="454"/>
      <c r="H949" s="454"/>
      <c r="I949" s="454"/>
      <c r="J949" s="454"/>
      <c r="K949" s="454"/>
      <c r="L949" s="454"/>
      <c r="M949" s="454"/>
      <c r="N949" s="454"/>
      <c r="O949" s="454"/>
      <c r="P949" s="454"/>
      <c r="Q949" s="454"/>
      <c r="R949" s="454"/>
      <c r="S949" s="454"/>
      <c r="T949" s="454"/>
      <c r="U949" s="454"/>
      <c r="V949" s="454"/>
      <c r="W949" s="454"/>
      <c r="Y949" s="454"/>
      <c r="Z949" s="454"/>
      <c r="AB949" s="454"/>
      <c r="AC949" s="454"/>
      <c r="AD949" s="454"/>
      <c r="AE949" s="454"/>
    </row>
    <row r="950" spans="1:31" ht="15.75" customHeight="1">
      <c r="A950" s="454"/>
      <c r="B950" s="454"/>
      <c r="C950" s="454"/>
      <c r="D950" s="454"/>
      <c r="E950" s="454"/>
      <c r="F950" s="454"/>
      <c r="H950" s="454"/>
      <c r="I950" s="454"/>
      <c r="J950" s="454"/>
      <c r="K950" s="454"/>
      <c r="L950" s="454"/>
      <c r="M950" s="454"/>
      <c r="N950" s="454"/>
      <c r="O950" s="454"/>
      <c r="P950" s="454"/>
      <c r="Q950" s="454"/>
      <c r="R950" s="454"/>
      <c r="S950" s="454"/>
      <c r="T950" s="454"/>
      <c r="U950" s="454"/>
      <c r="V950" s="454"/>
      <c r="W950" s="454"/>
      <c r="Y950" s="454"/>
      <c r="Z950" s="454"/>
      <c r="AB950" s="454"/>
      <c r="AC950" s="454"/>
      <c r="AD950" s="454"/>
      <c r="AE950" s="454"/>
    </row>
    <row r="951" spans="1:31" ht="15.75" customHeight="1">
      <c r="A951" s="454"/>
      <c r="B951" s="454"/>
      <c r="C951" s="454"/>
      <c r="D951" s="454"/>
      <c r="E951" s="454"/>
      <c r="F951" s="454"/>
      <c r="H951" s="454"/>
      <c r="I951" s="454"/>
      <c r="J951" s="454"/>
      <c r="K951" s="454"/>
      <c r="L951" s="454"/>
      <c r="M951" s="454"/>
      <c r="N951" s="454"/>
      <c r="O951" s="454"/>
      <c r="P951" s="454"/>
      <c r="Q951" s="454"/>
      <c r="R951" s="454"/>
      <c r="S951" s="454"/>
      <c r="T951" s="454"/>
      <c r="U951" s="454"/>
      <c r="V951" s="454"/>
      <c r="W951" s="454"/>
      <c r="Y951" s="454"/>
      <c r="Z951" s="454"/>
      <c r="AB951" s="454"/>
      <c r="AC951" s="454"/>
      <c r="AD951" s="454"/>
      <c r="AE951" s="454"/>
    </row>
    <row r="952" spans="1:31" ht="15.75" customHeight="1">
      <c r="A952" s="454"/>
      <c r="B952" s="454"/>
      <c r="C952" s="454"/>
      <c r="D952" s="454"/>
      <c r="E952" s="454"/>
      <c r="F952" s="454"/>
      <c r="H952" s="454"/>
      <c r="I952" s="454"/>
      <c r="J952" s="454"/>
      <c r="K952" s="454"/>
      <c r="L952" s="454"/>
      <c r="M952" s="454"/>
      <c r="N952" s="454"/>
      <c r="O952" s="454"/>
      <c r="P952" s="454"/>
      <c r="Q952" s="454"/>
      <c r="R952" s="454"/>
      <c r="S952" s="454"/>
      <c r="T952" s="454"/>
      <c r="U952" s="454"/>
      <c r="V952" s="454"/>
      <c r="W952" s="454"/>
      <c r="Y952" s="454"/>
      <c r="Z952" s="454"/>
      <c r="AB952" s="454"/>
      <c r="AC952" s="454"/>
      <c r="AD952" s="454"/>
      <c r="AE952" s="454"/>
    </row>
    <row r="953" spans="1:31" ht="15.75" customHeight="1">
      <c r="A953" s="454"/>
      <c r="B953" s="454"/>
      <c r="C953" s="454"/>
      <c r="D953" s="454"/>
      <c r="E953" s="454"/>
      <c r="F953" s="454"/>
      <c r="H953" s="454"/>
      <c r="I953" s="454"/>
      <c r="J953" s="454"/>
      <c r="K953" s="454"/>
      <c r="L953" s="454"/>
      <c r="M953" s="454"/>
      <c r="N953" s="454"/>
      <c r="O953" s="454"/>
      <c r="P953" s="454"/>
      <c r="Q953" s="454"/>
      <c r="R953" s="454"/>
      <c r="S953" s="454"/>
      <c r="T953" s="454"/>
      <c r="U953" s="454"/>
      <c r="V953" s="454"/>
      <c r="W953" s="454"/>
      <c r="Y953" s="454"/>
      <c r="Z953" s="454"/>
      <c r="AB953" s="454"/>
      <c r="AC953" s="454"/>
      <c r="AD953" s="454"/>
      <c r="AE953" s="454"/>
    </row>
    <row r="954" spans="1:31" ht="15.75" customHeight="1">
      <c r="A954" s="454"/>
      <c r="B954" s="454"/>
      <c r="C954" s="454"/>
      <c r="D954" s="454"/>
      <c r="E954" s="454"/>
      <c r="F954" s="454"/>
      <c r="H954" s="454"/>
      <c r="I954" s="454"/>
      <c r="J954" s="454"/>
      <c r="K954" s="454"/>
      <c r="L954" s="454"/>
      <c r="M954" s="454"/>
      <c r="N954" s="454"/>
      <c r="O954" s="454"/>
      <c r="P954" s="454"/>
      <c r="Q954" s="454"/>
      <c r="R954" s="454"/>
      <c r="S954" s="454"/>
      <c r="T954" s="454"/>
      <c r="U954" s="454"/>
      <c r="V954" s="454"/>
      <c r="W954" s="454"/>
      <c r="Y954" s="454"/>
      <c r="Z954" s="454"/>
      <c r="AB954" s="454"/>
      <c r="AC954" s="454"/>
      <c r="AD954" s="454"/>
      <c r="AE954" s="454"/>
    </row>
    <row r="955" spans="1:31" ht="15.75" customHeight="1">
      <c r="A955" s="454"/>
      <c r="B955" s="454"/>
      <c r="C955" s="454"/>
      <c r="D955" s="454"/>
      <c r="E955" s="454"/>
      <c r="F955" s="454"/>
      <c r="H955" s="454"/>
      <c r="I955" s="454"/>
      <c r="J955" s="454"/>
      <c r="K955" s="454"/>
      <c r="L955" s="454"/>
      <c r="M955" s="454"/>
      <c r="N955" s="454"/>
      <c r="O955" s="454"/>
      <c r="P955" s="454"/>
      <c r="Q955" s="454"/>
      <c r="R955" s="454"/>
      <c r="S955" s="454"/>
      <c r="T955" s="454"/>
      <c r="U955" s="454"/>
      <c r="V955" s="454"/>
      <c r="W955" s="454"/>
      <c r="Y955" s="454"/>
      <c r="Z955" s="454"/>
      <c r="AB955" s="454"/>
      <c r="AC955" s="454"/>
      <c r="AD955" s="454"/>
      <c r="AE955" s="454"/>
    </row>
    <row r="956" spans="1:31" ht="15.75" customHeight="1">
      <c r="A956" s="454"/>
      <c r="B956" s="454"/>
      <c r="C956" s="454"/>
      <c r="D956" s="454"/>
      <c r="E956" s="454"/>
      <c r="F956" s="454"/>
      <c r="H956" s="454"/>
      <c r="I956" s="454"/>
      <c r="J956" s="454"/>
      <c r="K956" s="454"/>
      <c r="L956" s="454"/>
      <c r="M956" s="454"/>
      <c r="N956" s="454"/>
      <c r="O956" s="454"/>
      <c r="P956" s="454"/>
      <c r="Q956" s="454"/>
      <c r="R956" s="454"/>
      <c r="S956" s="454"/>
      <c r="T956" s="454"/>
      <c r="U956" s="454"/>
      <c r="V956" s="454"/>
      <c r="W956" s="454"/>
      <c r="Y956" s="454"/>
      <c r="Z956" s="454"/>
      <c r="AB956" s="454"/>
      <c r="AC956" s="454"/>
      <c r="AD956" s="454"/>
      <c r="AE956" s="454"/>
    </row>
    <row r="957" spans="1:31" ht="15.75" customHeight="1">
      <c r="A957" s="454"/>
      <c r="B957" s="454"/>
      <c r="C957" s="454"/>
      <c r="D957" s="454"/>
      <c r="E957" s="454"/>
      <c r="F957" s="454"/>
      <c r="H957" s="454"/>
      <c r="I957" s="454"/>
      <c r="J957" s="454"/>
      <c r="K957" s="454"/>
      <c r="L957" s="454"/>
      <c r="M957" s="454"/>
      <c r="N957" s="454"/>
      <c r="O957" s="454"/>
      <c r="P957" s="454"/>
      <c r="Q957" s="454"/>
      <c r="R957" s="454"/>
      <c r="S957" s="454"/>
      <c r="T957" s="454"/>
      <c r="U957" s="454"/>
      <c r="V957" s="454"/>
      <c r="W957" s="454"/>
      <c r="Y957" s="454"/>
      <c r="Z957" s="454"/>
      <c r="AB957" s="454"/>
      <c r="AC957" s="454"/>
      <c r="AD957" s="454"/>
      <c r="AE957" s="454"/>
    </row>
    <row r="958" spans="1:31" ht="15.75" customHeight="1">
      <c r="A958" s="454"/>
      <c r="B958" s="454"/>
      <c r="C958" s="454"/>
      <c r="D958" s="454"/>
      <c r="E958" s="454"/>
      <c r="F958" s="454"/>
      <c r="H958" s="454"/>
      <c r="I958" s="454"/>
      <c r="J958" s="454"/>
      <c r="K958" s="454"/>
      <c r="L958" s="454"/>
      <c r="M958" s="454"/>
      <c r="N958" s="454"/>
      <c r="O958" s="454"/>
      <c r="P958" s="454"/>
      <c r="Q958" s="454"/>
      <c r="R958" s="454"/>
      <c r="S958" s="454"/>
      <c r="T958" s="454"/>
      <c r="U958" s="454"/>
      <c r="V958" s="454"/>
      <c r="W958" s="454"/>
      <c r="Y958" s="454"/>
      <c r="Z958" s="454"/>
      <c r="AB958" s="454"/>
      <c r="AC958" s="454"/>
      <c r="AD958" s="454"/>
      <c r="AE958" s="454"/>
    </row>
    <row r="959" spans="1:31" ht="15.75" customHeight="1">
      <c r="A959" s="454"/>
      <c r="B959" s="454"/>
      <c r="C959" s="454"/>
      <c r="D959" s="454"/>
      <c r="E959" s="454"/>
      <c r="F959" s="454"/>
      <c r="H959" s="454"/>
      <c r="I959" s="454"/>
      <c r="J959" s="454"/>
      <c r="K959" s="454"/>
      <c r="L959" s="454"/>
      <c r="M959" s="454"/>
      <c r="N959" s="454"/>
      <c r="O959" s="454"/>
      <c r="P959" s="454"/>
      <c r="Q959" s="454"/>
      <c r="R959" s="454"/>
      <c r="S959" s="454"/>
      <c r="T959" s="454"/>
      <c r="U959" s="454"/>
      <c r="V959" s="454"/>
      <c r="W959" s="454"/>
      <c r="Y959" s="454"/>
      <c r="Z959" s="454"/>
      <c r="AB959" s="454"/>
      <c r="AC959" s="454"/>
      <c r="AD959" s="454"/>
      <c r="AE959" s="454"/>
    </row>
    <row r="960" spans="1:31" ht="15.75" customHeight="1">
      <c r="A960" s="454"/>
      <c r="B960" s="454"/>
      <c r="C960" s="454"/>
      <c r="D960" s="454"/>
      <c r="E960" s="454"/>
      <c r="F960" s="454"/>
      <c r="H960" s="454"/>
      <c r="I960" s="454"/>
      <c r="J960" s="454"/>
      <c r="K960" s="454"/>
      <c r="L960" s="454"/>
      <c r="M960" s="454"/>
      <c r="N960" s="454"/>
      <c r="O960" s="454"/>
      <c r="P960" s="454"/>
      <c r="Q960" s="454"/>
      <c r="R960" s="454"/>
      <c r="S960" s="454"/>
      <c r="T960" s="454"/>
      <c r="U960" s="454"/>
      <c r="V960" s="454"/>
      <c r="W960" s="454"/>
      <c r="Y960" s="454"/>
      <c r="Z960" s="454"/>
      <c r="AB960" s="454"/>
      <c r="AC960" s="454"/>
      <c r="AD960" s="454"/>
      <c r="AE960" s="454"/>
    </row>
    <row r="961" spans="1:31" ht="15.75" customHeight="1">
      <c r="A961" s="454"/>
      <c r="B961" s="454"/>
      <c r="C961" s="454"/>
      <c r="D961" s="454"/>
      <c r="E961" s="454"/>
      <c r="F961" s="454"/>
      <c r="H961" s="454"/>
      <c r="I961" s="454"/>
      <c r="J961" s="454"/>
      <c r="K961" s="454"/>
      <c r="L961" s="454"/>
      <c r="M961" s="454"/>
      <c r="N961" s="454"/>
      <c r="O961" s="454"/>
      <c r="P961" s="454"/>
      <c r="Q961" s="454"/>
      <c r="R961" s="454"/>
      <c r="S961" s="454"/>
      <c r="T961" s="454"/>
      <c r="U961" s="454"/>
      <c r="V961" s="454"/>
      <c r="W961" s="454"/>
      <c r="Y961" s="454"/>
      <c r="Z961" s="454"/>
      <c r="AB961" s="454"/>
      <c r="AC961" s="454"/>
      <c r="AD961" s="454"/>
      <c r="AE961" s="454"/>
    </row>
    <row r="962" spans="1:31" ht="15.75" customHeight="1">
      <c r="A962" s="454"/>
      <c r="B962" s="454"/>
      <c r="C962" s="454"/>
      <c r="D962" s="454"/>
      <c r="E962" s="454"/>
      <c r="F962" s="454"/>
      <c r="H962" s="454"/>
      <c r="I962" s="454"/>
      <c r="J962" s="454"/>
      <c r="K962" s="454"/>
      <c r="L962" s="454"/>
      <c r="M962" s="454"/>
      <c r="N962" s="454"/>
      <c r="O962" s="454"/>
      <c r="P962" s="454"/>
      <c r="Q962" s="454"/>
      <c r="R962" s="454"/>
      <c r="S962" s="454"/>
      <c r="T962" s="454"/>
      <c r="U962" s="454"/>
      <c r="V962" s="454"/>
      <c r="W962" s="454"/>
      <c r="Y962" s="454"/>
      <c r="Z962" s="454"/>
      <c r="AB962" s="454"/>
      <c r="AC962" s="454"/>
      <c r="AD962" s="454"/>
      <c r="AE962" s="454"/>
    </row>
    <row r="963" spans="1:31" ht="15.75" customHeight="1">
      <c r="A963" s="454"/>
      <c r="B963" s="454"/>
      <c r="C963" s="454"/>
      <c r="D963" s="454"/>
      <c r="E963" s="454"/>
      <c r="F963" s="454"/>
      <c r="H963" s="454"/>
      <c r="I963" s="454"/>
      <c r="J963" s="454"/>
      <c r="K963" s="454"/>
      <c r="L963" s="454"/>
      <c r="M963" s="454"/>
      <c r="N963" s="454"/>
      <c r="O963" s="454"/>
      <c r="P963" s="454"/>
      <c r="Q963" s="454"/>
      <c r="R963" s="454"/>
      <c r="S963" s="454"/>
      <c r="T963" s="454"/>
      <c r="U963" s="454"/>
      <c r="V963" s="454"/>
      <c r="W963" s="454"/>
      <c r="Y963" s="454"/>
      <c r="Z963" s="454"/>
      <c r="AB963" s="454"/>
      <c r="AC963" s="454"/>
      <c r="AD963" s="454"/>
      <c r="AE963" s="454"/>
    </row>
    <row r="964" spans="1:31" ht="15.75" customHeight="1">
      <c r="A964" s="454"/>
      <c r="B964" s="454"/>
      <c r="C964" s="454"/>
      <c r="D964" s="454"/>
      <c r="E964" s="454"/>
      <c r="F964" s="454"/>
      <c r="H964" s="454"/>
      <c r="I964" s="454"/>
      <c r="J964" s="454"/>
      <c r="K964" s="454"/>
      <c r="L964" s="454"/>
      <c r="M964" s="454"/>
      <c r="N964" s="454"/>
      <c r="O964" s="454"/>
      <c r="P964" s="454"/>
      <c r="Q964" s="454"/>
      <c r="R964" s="454"/>
      <c r="S964" s="454"/>
      <c r="T964" s="454"/>
      <c r="U964" s="454"/>
      <c r="V964" s="454"/>
      <c r="W964" s="454"/>
      <c r="Y964" s="454"/>
      <c r="Z964" s="454"/>
      <c r="AB964" s="454"/>
      <c r="AC964" s="454"/>
      <c r="AD964" s="454"/>
      <c r="AE964" s="454"/>
    </row>
    <row r="965" spans="1:31" ht="15.75" customHeight="1">
      <c r="A965" s="454"/>
      <c r="B965" s="454"/>
      <c r="C965" s="454"/>
      <c r="D965" s="454"/>
      <c r="E965" s="454"/>
      <c r="F965" s="454"/>
      <c r="H965" s="454"/>
      <c r="I965" s="454"/>
      <c r="J965" s="454"/>
      <c r="K965" s="454"/>
      <c r="L965" s="454"/>
      <c r="M965" s="454"/>
      <c r="N965" s="454"/>
      <c r="O965" s="454"/>
      <c r="P965" s="454"/>
      <c r="Q965" s="454"/>
      <c r="R965" s="454"/>
      <c r="S965" s="454"/>
      <c r="T965" s="454"/>
      <c r="U965" s="454"/>
      <c r="V965" s="454"/>
      <c r="W965" s="454"/>
      <c r="Y965" s="454"/>
      <c r="Z965" s="454"/>
      <c r="AB965" s="454"/>
      <c r="AC965" s="454"/>
      <c r="AD965" s="454"/>
      <c r="AE965" s="454"/>
    </row>
    <row r="966" spans="1:31" ht="15.75" customHeight="1">
      <c r="A966" s="454"/>
      <c r="B966" s="454"/>
      <c r="C966" s="454"/>
      <c r="D966" s="454"/>
      <c r="E966" s="454"/>
      <c r="F966" s="454"/>
      <c r="H966" s="454"/>
      <c r="I966" s="454"/>
      <c r="J966" s="454"/>
      <c r="K966" s="454"/>
      <c r="L966" s="454"/>
      <c r="M966" s="454"/>
      <c r="N966" s="454"/>
      <c r="O966" s="454"/>
      <c r="P966" s="454"/>
      <c r="Q966" s="454"/>
      <c r="R966" s="454"/>
      <c r="S966" s="454"/>
      <c r="T966" s="454"/>
      <c r="U966" s="454"/>
      <c r="V966" s="454"/>
      <c r="W966" s="454"/>
      <c r="Y966" s="454"/>
      <c r="Z966" s="454"/>
      <c r="AB966" s="454"/>
      <c r="AC966" s="454"/>
      <c r="AD966" s="454"/>
      <c r="AE966" s="454"/>
    </row>
    <row r="967" spans="1:31" ht="15.75" customHeight="1">
      <c r="A967" s="454"/>
      <c r="B967" s="454"/>
      <c r="C967" s="454"/>
      <c r="D967" s="454"/>
      <c r="E967" s="454"/>
      <c r="F967" s="454"/>
      <c r="H967" s="454"/>
      <c r="I967" s="454"/>
      <c r="J967" s="454"/>
      <c r="K967" s="454"/>
      <c r="L967" s="454"/>
      <c r="M967" s="454"/>
      <c r="N967" s="454"/>
      <c r="O967" s="454"/>
      <c r="P967" s="454"/>
      <c r="Q967" s="454"/>
      <c r="R967" s="454"/>
      <c r="S967" s="454"/>
      <c r="T967" s="454"/>
      <c r="U967" s="454"/>
      <c r="V967" s="454"/>
      <c r="W967" s="454"/>
      <c r="Y967" s="454"/>
      <c r="Z967" s="454"/>
      <c r="AB967" s="454"/>
      <c r="AC967" s="454"/>
      <c r="AD967" s="454"/>
      <c r="AE967" s="454"/>
    </row>
    <row r="968" spans="1:31" ht="15.75" customHeight="1">
      <c r="A968" s="454"/>
      <c r="B968" s="454"/>
      <c r="C968" s="454"/>
      <c r="D968" s="454"/>
      <c r="E968" s="454"/>
      <c r="F968" s="454"/>
      <c r="H968" s="454"/>
      <c r="I968" s="454"/>
      <c r="J968" s="454"/>
      <c r="K968" s="454"/>
      <c r="L968" s="454"/>
      <c r="M968" s="454"/>
      <c r="N968" s="454"/>
      <c r="O968" s="454"/>
      <c r="P968" s="454"/>
      <c r="Q968" s="454"/>
      <c r="R968" s="454"/>
      <c r="S968" s="454"/>
      <c r="T968" s="454"/>
      <c r="U968" s="454"/>
      <c r="V968" s="454"/>
      <c r="W968" s="454"/>
      <c r="Y968" s="454"/>
      <c r="Z968" s="454"/>
      <c r="AB968" s="454"/>
      <c r="AC968" s="454"/>
      <c r="AD968" s="454"/>
      <c r="AE968" s="454"/>
    </row>
    <row r="969" spans="1:31" ht="15.75" customHeight="1">
      <c r="A969" s="454"/>
      <c r="B969" s="454"/>
      <c r="C969" s="454"/>
      <c r="D969" s="454"/>
      <c r="E969" s="454"/>
      <c r="F969" s="454"/>
      <c r="H969" s="454"/>
      <c r="I969" s="454"/>
      <c r="J969" s="454"/>
      <c r="K969" s="454"/>
      <c r="L969" s="454"/>
      <c r="M969" s="454"/>
      <c r="N969" s="454"/>
      <c r="O969" s="454"/>
      <c r="P969" s="454"/>
      <c r="Q969" s="454"/>
      <c r="R969" s="454"/>
      <c r="S969" s="454"/>
      <c r="T969" s="454"/>
      <c r="U969" s="454"/>
      <c r="V969" s="454"/>
      <c r="W969" s="454"/>
      <c r="Y969" s="454"/>
      <c r="Z969" s="454"/>
      <c r="AB969" s="454"/>
      <c r="AC969" s="454"/>
      <c r="AD969" s="454"/>
      <c r="AE969" s="454"/>
    </row>
    <row r="970" spans="1:31" ht="15.75" customHeight="1">
      <c r="A970" s="454"/>
      <c r="B970" s="454"/>
      <c r="C970" s="454"/>
      <c r="D970" s="454"/>
      <c r="E970" s="454"/>
      <c r="F970" s="454"/>
      <c r="H970" s="454"/>
      <c r="I970" s="454"/>
      <c r="J970" s="454"/>
      <c r="K970" s="454"/>
      <c r="L970" s="454"/>
      <c r="M970" s="454"/>
      <c r="N970" s="454"/>
      <c r="O970" s="454"/>
      <c r="P970" s="454"/>
      <c r="Q970" s="454"/>
      <c r="R970" s="454"/>
      <c r="S970" s="454"/>
      <c r="T970" s="454"/>
      <c r="U970" s="454"/>
      <c r="V970" s="454"/>
      <c r="W970" s="454"/>
      <c r="Y970" s="454"/>
      <c r="Z970" s="454"/>
      <c r="AB970" s="454"/>
      <c r="AC970" s="454"/>
      <c r="AD970" s="454"/>
      <c r="AE970" s="454"/>
    </row>
    <row r="971" spans="1:31" ht="15.75" customHeight="1">
      <c r="A971" s="454"/>
      <c r="B971" s="454"/>
      <c r="C971" s="454"/>
      <c r="D971" s="454"/>
      <c r="E971" s="454"/>
      <c r="F971" s="454"/>
      <c r="H971" s="454"/>
      <c r="I971" s="454"/>
      <c r="J971" s="454"/>
      <c r="K971" s="454"/>
      <c r="L971" s="454"/>
      <c r="M971" s="454"/>
      <c r="N971" s="454"/>
      <c r="O971" s="454"/>
      <c r="P971" s="454"/>
      <c r="Q971" s="454"/>
      <c r="R971" s="454"/>
      <c r="S971" s="454"/>
      <c r="T971" s="454"/>
      <c r="U971" s="454"/>
      <c r="V971" s="454"/>
      <c r="W971" s="454"/>
      <c r="Y971" s="454"/>
      <c r="Z971" s="454"/>
      <c r="AB971" s="454"/>
      <c r="AC971" s="454"/>
      <c r="AD971" s="454"/>
      <c r="AE971" s="454"/>
    </row>
    <row r="972" spans="1:31" ht="15.75" customHeight="1">
      <c r="A972" s="454"/>
      <c r="B972" s="454"/>
      <c r="C972" s="454"/>
      <c r="D972" s="454"/>
      <c r="E972" s="454"/>
      <c r="F972" s="454"/>
      <c r="H972" s="454"/>
      <c r="I972" s="454"/>
      <c r="J972" s="454"/>
      <c r="K972" s="454"/>
      <c r="L972" s="454"/>
      <c r="M972" s="454"/>
      <c r="N972" s="454"/>
      <c r="O972" s="454"/>
      <c r="P972" s="454"/>
      <c r="Q972" s="454"/>
      <c r="R972" s="454"/>
      <c r="S972" s="454"/>
      <c r="T972" s="454"/>
      <c r="U972" s="454"/>
      <c r="V972" s="454"/>
      <c r="W972" s="454"/>
      <c r="Y972" s="454"/>
      <c r="Z972" s="454"/>
      <c r="AB972" s="454"/>
      <c r="AC972" s="454"/>
      <c r="AD972" s="454"/>
      <c r="AE972" s="454"/>
    </row>
    <row r="973" spans="1:31" ht="15.75" customHeight="1">
      <c r="A973" s="454"/>
      <c r="B973" s="454"/>
      <c r="C973" s="454"/>
      <c r="D973" s="454"/>
      <c r="E973" s="454"/>
      <c r="F973" s="454"/>
      <c r="H973" s="454"/>
      <c r="I973" s="454"/>
      <c r="J973" s="454"/>
      <c r="K973" s="454"/>
      <c r="L973" s="454"/>
      <c r="M973" s="454"/>
      <c r="N973" s="454"/>
      <c r="O973" s="454"/>
      <c r="P973" s="454"/>
      <c r="Q973" s="454"/>
      <c r="R973" s="454"/>
      <c r="S973" s="454"/>
      <c r="T973" s="454"/>
      <c r="U973" s="454"/>
      <c r="V973" s="454"/>
      <c r="W973" s="454"/>
      <c r="Y973" s="454"/>
      <c r="Z973" s="454"/>
      <c r="AB973" s="454"/>
      <c r="AC973" s="454"/>
      <c r="AD973" s="454"/>
      <c r="AE973" s="454"/>
    </row>
    <row r="974" spans="1:31" ht="15.75" customHeight="1">
      <c r="A974" s="454"/>
      <c r="B974" s="454"/>
      <c r="C974" s="454"/>
      <c r="D974" s="454"/>
      <c r="E974" s="454"/>
      <c r="F974" s="454"/>
      <c r="H974" s="454"/>
      <c r="I974" s="454"/>
      <c r="J974" s="454"/>
      <c r="K974" s="454"/>
      <c r="L974" s="454"/>
      <c r="M974" s="454"/>
      <c r="N974" s="454"/>
      <c r="O974" s="454"/>
      <c r="P974" s="454"/>
      <c r="Q974" s="454"/>
      <c r="R974" s="454"/>
      <c r="S974" s="454"/>
      <c r="T974" s="454"/>
      <c r="U974" s="454"/>
      <c r="V974" s="454"/>
      <c r="W974" s="454"/>
      <c r="Y974" s="454"/>
      <c r="Z974" s="454"/>
      <c r="AB974" s="454"/>
      <c r="AC974" s="454"/>
      <c r="AD974" s="454"/>
      <c r="AE974" s="454"/>
    </row>
    <row r="975" spans="1:31" ht="15.75" customHeight="1">
      <c r="A975" s="454"/>
      <c r="B975" s="454"/>
      <c r="C975" s="454"/>
      <c r="D975" s="454"/>
      <c r="E975" s="454"/>
      <c r="F975" s="454"/>
      <c r="H975" s="454"/>
      <c r="I975" s="454"/>
      <c r="J975" s="454"/>
      <c r="K975" s="454"/>
      <c r="L975" s="454"/>
      <c r="M975" s="454"/>
      <c r="N975" s="454"/>
      <c r="O975" s="454"/>
      <c r="P975" s="454"/>
      <c r="Q975" s="454"/>
      <c r="R975" s="454"/>
      <c r="S975" s="454"/>
      <c r="T975" s="454"/>
      <c r="U975" s="454"/>
      <c r="V975" s="454"/>
      <c r="W975" s="454"/>
      <c r="Y975" s="454"/>
      <c r="Z975" s="454"/>
      <c r="AB975" s="454"/>
      <c r="AC975" s="454"/>
      <c r="AD975" s="454"/>
      <c r="AE975" s="454"/>
    </row>
    <row r="976" spans="1:31" ht="15.75" customHeight="1">
      <c r="A976" s="454"/>
      <c r="B976" s="454"/>
      <c r="C976" s="454"/>
      <c r="D976" s="454"/>
      <c r="E976" s="454"/>
      <c r="F976" s="454"/>
      <c r="H976" s="454"/>
      <c r="I976" s="454"/>
      <c r="J976" s="454"/>
      <c r="K976" s="454"/>
      <c r="L976" s="454"/>
      <c r="M976" s="454"/>
      <c r="N976" s="454"/>
      <c r="O976" s="454"/>
      <c r="P976" s="454"/>
      <c r="Q976" s="454"/>
      <c r="R976" s="454"/>
      <c r="S976" s="454"/>
      <c r="T976" s="454"/>
      <c r="U976" s="454"/>
      <c r="V976" s="454"/>
      <c r="W976" s="454"/>
      <c r="Y976" s="454"/>
      <c r="Z976" s="454"/>
      <c r="AB976" s="454"/>
      <c r="AC976" s="454"/>
      <c r="AD976" s="454"/>
      <c r="AE976" s="454"/>
    </row>
    <row r="977" spans="1:31" ht="15.75" customHeight="1">
      <c r="A977" s="454"/>
      <c r="B977" s="454"/>
      <c r="C977" s="454"/>
      <c r="D977" s="454"/>
      <c r="E977" s="454"/>
      <c r="F977" s="454"/>
      <c r="H977" s="454"/>
      <c r="I977" s="454"/>
      <c r="J977" s="454"/>
      <c r="K977" s="454"/>
      <c r="L977" s="454"/>
      <c r="M977" s="454"/>
      <c r="N977" s="454"/>
      <c r="O977" s="454"/>
      <c r="P977" s="454"/>
      <c r="Q977" s="454"/>
      <c r="R977" s="454"/>
      <c r="S977" s="454"/>
      <c r="T977" s="454"/>
      <c r="U977" s="454"/>
      <c r="V977" s="454"/>
      <c r="W977" s="454"/>
      <c r="Y977" s="454"/>
      <c r="Z977" s="454"/>
      <c r="AB977" s="454"/>
      <c r="AC977" s="454"/>
      <c r="AD977" s="454"/>
      <c r="AE977" s="454"/>
    </row>
    <row r="978" spans="1:31" ht="15.75" customHeight="1">
      <c r="A978" s="454"/>
      <c r="B978" s="454"/>
      <c r="C978" s="454"/>
      <c r="D978" s="454"/>
      <c r="E978" s="454"/>
      <c r="F978" s="454"/>
      <c r="H978" s="454"/>
      <c r="I978" s="454"/>
      <c r="J978" s="454"/>
      <c r="K978" s="454"/>
      <c r="L978" s="454"/>
      <c r="M978" s="454"/>
      <c r="N978" s="454"/>
      <c r="O978" s="454"/>
      <c r="P978" s="454"/>
      <c r="Q978" s="454"/>
      <c r="R978" s="454"/>
      <c r="S978" s="454"/>
      <c r="T978" s="454"/>
      <c r="U978" s="454"/>
      <c r="V978" s="454"/>
      <c r="W978" s="454"/>
      <c r="Y978" s="454"/>
      <c r="Z978" s="454"/>
      <c r="AB978" s="454"/>
      <c r="AC978" s="454"/>
      <c r="AD978" s="454"/>
      <c r="AE978" s="454"/>
    </row>
    <row r="979" spans="1:31" ht="15.75" customHeight="1">
      <c r="A979" s="454"/>
      <c r="B979" s="454"/>
      <c r="C979" s="454"/>
      <c r="D979" s="454"/>
      <c r="E979" s="454"/>
      <c r="F979" s="454"/>
      <c r="H979" s="454"/>
      <c r="I979" s="454"/>
      <c r="J979" s="454"/>
      <c r="K979" s="454"/>
      <c r="L979" s="454"/>
      <c r="M979" s="454"/>
      <c r="N979" s="454"/>
      <c r="O979" s="454"/>
      <c r="P979" s="454"/>
      <c r="Q979" s="454"/>
      <c r="R979" s="454"/>
      <c r="S979" s="454"/>
      <c r="T979" s="454"/>
      <c r="U979" s="454"/>
      <c r="V979" s="454"/>
      <c r="W979" s="454"/>
      <c r="Y979" s="454"/>
      <c r="Z979" s="454"/>
      <c r="AB979" s="454"/>
      <c r="AC979" s="454"/>
      <c r="AD979" s="454"/>
      <c r="AE979" s="454"/>
    </row>
    <row r="980" spans="1:31" ht="15.75" customHeight="1">
      <c r="A980" s="454"/>
      <c r="B980" s="454"/>
      <c r="C980" s="454"/>
      <c r="D980" s="454"/>
      <c r="E980" s="454"/>
      <c r="F980" s="454"/>
      <c r="H980" s="454"/>
      <c r="I980" s="454"/>
      <c r="J980" s="454"/>
      <c r="K980" s="454"/>
      <c r="L980" s="454"/>
      <c r="M980" s="454"/>
      <c r="N980" s="454"/>
      <c r="O980" s="454"/>
      <c r="P980" s="454"/>
      <c r="Q980" s="454"/>
      <c r="R980" s="454"/>
      <c r="S980" s="454"/>
      <c r="T980" s="454"/>
      <c r="U980" s="454"/>
      <c r="V980" s="454"/>
      <c r="W980" s="454"/>
      <c r="Y980" s="454"/>
      <c r="Z980" s="454"/>
      <c r="AB980" s="454"/>
      <c r="AC980" s="454"/>
      <c r="AD980" s="454"/>
      <c r="AE980" s="454"/>
    </row>
    <row r="981" spans="1:31" ht="15.75" customHeight="1">
      <c r="A981" s="454"/>
      <c r="B981" s="454"/>
      <c r="C981" s="454"/>
      <c r="D981" s="454"/>
      <c r="E981" s="454"/>
      <c r="F981" s="454"/>
      <c r="H981" s="454"/>
      <c r="I981" s="454"/>
      <c r="J981" s="454"/>
      <c r="K981" s="454"/>
      <c r="L981" s="454"/>
      <c r="M981" s="454"/>
      <c r="N981" s="454"/>
      <c r="O981" s="454"/>
      <c r="P981" s="454"/>
      <c r="Q981" s="454"/>
      <c r="R981" s="454"/>
      <c r="S981" s="454"/>
      <c r="T981" s="454"/>
      <c r="U981" s="454"/>
      <c r="V981" s="454"/>
      <c r="W981" s="454"/>
      <c r="Y981" s="454"/>
      <c r="Z981" s="454"/>
      <c r="AB981" s="454"/>
      <c r="AC981" s="454"/>
      <c r="AD981" s="454"/>
      <c r="AE981" s="454"/>
    </row>
    <row r="982" spans="1:31" ht="15.75" customHeight="1">
      <c r="A982" s="454"/>
      <c r="B982" s="454"/>
      <c r="C982" s="454"/>
      <c r="D982" s="454"/>
      <c r="E982" s="454"/>
      <c r="F982" s="454"/>
      <c r="H982" s="454"/>
      <c r="I982" s="454"/>
      <c r="J982" s="454"/>
      <c r="K982" s="454"/>
      <c r="L982" s="454"/>
      <c r="M982" s="454"/>
      <c r="N982" s="454"/>
      <c r="O982" s="454"/>
      <c r="P982" s="454"/>
      <c r="Q982" s="454"/>
      <c r="R982" s="454"/>
      <c r="S982" s="454"/>
      <c r="T982" s="454"/>
      <c r="U982" s="454"/>
      <c r="V982" s="454"/>
      <c r="W982" s="454"/>
      <c r="Y982" s="454"/>
      <c r="Z982" s="454"/>
      <c r="AB982" s="454"/>
      <c r="AC982" s="454"/>
      <c r="AD982" s="454"/>
      <c r="AE982" s="454"/>
    </row>
    <row r="983" spans="1:31" ht="15.75" customHeight="1">
      <c r="A983" s="454"/>
      <c r="B983" s="454"/>
      <c r="C983" s="454"/>
      <c r="D983" s="454"/>
      <c r="E983" s="454"/>
      <c r="F983" s="454"/>
      <c r="H983" s="454"/>
      <c r="I983" s="454"/>
      <c r="J983" s="454"/>
      <c r="K983" s="454"/>
      <c r="L983" s="454"/>
      <c r="M983" s="454"/>
      <c r="N983" s="454"/>
      <c r="O983" s="454"/>
      <c r="P983" s="454"/>
      <c r="Q983" s="454"/>
      <c r="R983" s="454"/>
      <c r="S983" s="454"/>
      <c r="T983" s="454"/>
      <c r="U983" s="454"/>
      <c r="V983" s="454"/>
      <c r="W983" s="454"/>
      <c r="Y983" s="454"/>
      <c r="Z983" s="454"/>
      <c r="AB983" s="454"/>
      <c r="AC983" s="454"/>
      <c r="AD983" s="454"/>
      <c r="AE983" s="454"/>
    </row>
    <row r="984" spans="1:31" ht="15.75" customHeight="1">
      <c r="A984" s="454"/>
      <c r="B984" s="454"/>
      <c r="C984" s="454"/>
      <c r="D984" s="454"/>
      <c r="E984" s="454"/>
      <c r="F984" s="454"/>
      <c r="H984" s="454"/>
      <c r="I984" s="454"/>
      <c r="J984" s="454"/>
      <c r="K984" s="454"/>
      <c r="L984" s="454"/>
      <c r="M984" s="454"/>
      <c r="N984" s="454"/>
      <c r="O984" s="454"/>
      <c r="P984" s="454"/>
      <c r="Q984" s="454"/>
      <c r="R984" s="454"/>
      <c r="S984" s="454"/>
      <c r="T984" s="454"/>
      <c r="U984" s="454"/>
      <c r="V984" s="454"/>
      <c r="W984" s="454"/>
      <c r="Y984" s="454"/>
      <c r="Z984" s="454"/>
      <c r="AB984" s="454"/>
      <c r="AC984" s="454"/>
      <c r="AD984" s="454"/>
      <c r="AE984" s="454"/>
    </row>
    <row r="985" spans="1:31" ht="15.75" customHeight="1">
      <c r="A985" s="454"/>
      <c r="B985" s="454"/>
      <c r="C985" s="454"/>
      <c r="D985" s="454"/>
      <c r="E985" s="454"/>
      <c r="F985" s="454"/>
      <c r="H985" s="454"/>
      <c r="I985" s="454"/>
      <c r="J985" s="454"/>
      <c r="K985" s="454"/>
      <c r="L985" s="454"/>
      <c r="M985" s="454"/>
      <c r="N985" s="454"/>
      <c r="O985" s="454"/>
      <c r="P985" s="454"/>
      <c r="Q985" s="454"/>
      <c r="R985" s="454"/>
      <c r="S985" s="454"/>
      <c r="T985" s="454"/>
      <c r="U985" s="454"/>
      <c r="V985" s="454"/>
      <c r="W985" s="454"/>
      <c r="Y985" s="454"/>
      <c r="Z985" s="454"/>
      <c r="AB985" s="454"/>
      <c r="AC985" s="454"/>
      <c r="AD985" s="454"/>
      <c r="AE985" s="454"/>
    </row>
    <row r="986" spans="1:31" ht="15.75" customHeight="1">
      <c r="A986" s="454"/>
      <c r="B986" s="454"/>
      <c r="C986" s="454"/>
      <c r="D986" s="454"/>
      <c r="E986" s="454"/>
      <c r="F986" s="454"/>
      <c r="H986" s="454"/>
      <c r="I986" s="454"/>
      <c r="J986" s="454"/>
      <c r="K986" s="454"/>
      <c r="L986" s="454"/>
      <c r="M986" s="454"/>
      <c r="N986" s="454"/>
      <c r="O986" s="454"/>
      <c r="P986" s="454"/>
      <c r="Q986" s="454"/>
      <c r="R986" s="454"/>
      <c r="S986" s="454"/>
      <c r="T986" s="454"/>
      <c r="U986" s="454"/>
      <c r="V986" s="454"/>
      <c r="W986" s="454"/>
      <c r="Y986" s="454"/>
      <c r="Z986" s="454"/>
      <c r="AB986" s="454"/>
      <c r="AC986" s="454"/>
      <c r="AD986" s="454"/>
      <c r="AE986" s="454"/>
    </row>
    <row r="987" spans="1:31" ht="15.75" customHeight="1">
      <c r="A987" s="454"/>
      <c r="B987" s="454"/>
      <c r="C987" s="454"/>
      <c r="D987" s="454"/>
      <c r="E987" s="454"/>
      <c r="F987" s="454"/>
      <c r="H987" s="454"/>
      <c r="I987" s="454"/>
      <c r="J987" s="454"/>
      <c r="K987" s="454"/>
      <c r="L987" s="454"/>
      <c r="M987" s="454"/>
      <c r="N987" s="454"/>
      <c r="O987" s="454"/>
      <c r="P987" s="454"/>
      <c r="Q987" s="454"/>
      <c r="R987" s="454"/>
      <c r="S987" s="454"/>
      <c r="T987" s="454"/>
      <c r="U987" s="454"/>
      <c r="V987" s="454"/>
      <c r="W987" s="454"/>
      <c r="Y987" s="454"/>
      <c r="Z987" s="454"/>
      <c r="AB987" s="454"/>
      <c r="AC987" s="454"/>
      <c r="AD987" s="454"/>
      <c r="AE987" s="454"/>
    </row>
    <row r="988" spans="1:31" ht="15.75" customHeight="1">
      <c r="A988" s="454"/>
      <c r="B988" s="454"/>
      <c r="C988" s="454"/>
      <c r="D988" s="454"/>
      <c r="E988" s="454"/>
      <c r="F988" s="454"/>
      <c r="H988" s="454"/>
      <c r="I988" s="454"/>
      <c r="J988" s="454"/>
      <c r="K988" s="454"/>
      <c r="L988" s="454"/>
      <c r="M988" s="454"/>
      <c r="N988" s="454"/>
      <c r="O988" s="454"/>
      <c r="P988" s="454"/>
      <c r="Q988" s="454"/>
      <c r="R988" s="454"/>
      <c r="S988" s="454"/>
      <c r="T988" s="454"/>
      <c r="U988" s="454"/>
      <c r="V988" s="454"/>
      <c r="W988" s="454"/>
      <c r="Y988" s="454"/>
      <c r="Z988" s="454"/>
      <c r="AB988" s="454"/>
      <c r="AC988" s="454"/>
      <c r="AD988" s="454"/>
      <c r="AE988" s="454"/>
    </row>
    <row r="989" spans="1:31" ht="15.75" customHeight="1">
      <c r="A989" s="454"/>
      <c r="B989" s="454"/>
      <c r="C989" s="454"/>
      <c r="D989" s="454"/>
      <c r="E989" s="454"/>
      <c r="F989" s="454"/>
      <c r="H989" s="454"/>
      <c r="I989" s="454"/>
      <c r="J989" s="454"/>
      <c r="K989" s="454"/>
      <c r="L989" s="454"/>
      <c r="M989" s="454"/>
      <c r="N989" s="454"/>
      <c r="O989" s="454"/>
      <c r="P989" s="454"/>
      <c r="Q989" s="454"/>
      <c r="R989" s="454"/>
      <c r="S989" s="454"/>
      <c r="T989" s="454"/>
      <c r="U989" s="454"/>
      <c r="V989" s="454"/>
      <c r="W989" s="454"/>
      <c r="Y989" s="454"/>
      <c r="Z989" s="454"/>
      <c r="AB989" s="454"/>
      <c r="AC989" s="454"/>
      <c r="AD989" s="454"/>
      <c r="AE989" s="454"/>
    </row>
    <row r="990" spans="1:31" ht="15.75" customHeight="1">
      <c r="A990" s="454"/>
      <c r="B990" s="454"/>
      <c r="C990" s="454"/>
      <c r="D990" s="454"/>
      <c r="E990" s="454"/>
      <c r="F990" s="454"/>
      <c r="H990" s="454"/>
      <c r="I990" s="454"/>
      <c r="J990" s="454"/>
      <c r="K990" s="454"/>
      <c r="L990" s="454"/>
      <c r="M990" s="454"/>
      <c r="N990" s="454"/>
      <c r="O990" s="454"/>
      <c r="P990" s="454"/>
      <c r="Q990" s="454"/>
      <c r="R990" s="454"/>
      <c r="S990" s="454"/>
      <c r="T990" s="454"/>
      <c r="U990" s="454"/>
      <c r="V990" s="454"/>
      <c r="W990" s="454"/>
      <c r="Y990" s="454"/>
      <c r="Z990" s="454"/>
      <c r="AB990" s="454"/>
      <c r="AC990" s="454"/>
      <c r="AD990" s="454"/>
      <c r="AE990" s="454"/>
    </row>
    <row r="991" spans="1:31" ht="15.75" customHeight="1">
      <c r="A991" s="454"/>
      <c r="B991" s="454"/>
      <c r="C991" s="454"/>
      <c r="D991" s="454"/>
      <c r="E991" s="454"/>
      <c r="F991" s="454"/>
      <c r="H991" s="454"/>
      <c r="I991" s="454"/>
      <c r="J991" s="454"/>
      <c r="K991" s="454"/>
      <c r="L991" s="454"/>
      <c r="M991" s="454"/>
      <c r="N991" s="454"/>
      <c r="O991" s="454"/>
      <c r="P991" s="454"/>
      <c r="Q991" s="454"/>
      <c r="R991" s="454"/>
      <c r="S991" s="454"/>
      <c r="T991" s="454"/>
      <c r="U991" s="454"/>
      <c r="V991" s="454"/>
      <c r="W991" s="454"/>
      <c r="Y991" s="454"/>
      <c r="Z991" s="454"/>
      <c r="AB991" s="454"/>
      <c r="AC991" s="454"/>
      <c r="AD991" s="454"/>
      <c r="AE991" s="454"/>
    </row>
    <row r="992" spans="1:31" ht="15.75" customHeight="1">
      <c r="A992" s="454"/>
      <c r="B992" s="454"/>
      <c r="C992" s="454"/>
      <c r="D992" s="454"/>
      <c r="E992" s="454"/>
      <c r="F992" s="454"/>
      <c r="H992" s="454"/>
      <c r="I992" s="454"/>
      <c r="J992" s="454"/>
      <c r="K992" s="454"/>
      <c r="L992" s="454"/>
      <c r="M992" s="454"/>
      <c r="N992" s="454"/>
      <c r="O992" s="454"/>
      <c r="P992" s="454"/>
      <c r="Q992" s="454"/>
      <c r="R992" s="454"/>
      <c r="S992" s="454"/>
      <c r="T992" s="454"/>
      <c r="U992" s="454"/>
      <c r="V992" s="454"/>
      <c r="W992" s="454"/>
      <c r="Y992" s="454"/>
      <c r="Z992" s="454"/>
      <c r="AB992" s="454"/>
      <c r="AC992" s="454"/>
      <c r="AD992" s="454"/>
      <c r="AE992" s="454"/>
    </row>
    <row r="993" spans="1:31" ht="15.75" customHeight="1">
      <c r="A993" s="454"/>
      <c r="B993" s="454"/>
      <c r="C993" s="454"/>
      <c r="D993" s="454"/>
      <c r="E993" s="454"/>
      <c r="F993" s="454"/>
      <c r="H993" s="454"/>
      <c r="I993" s="454"/>
      <c r="J993" s="454"/>
      <c r="K993" s="454"/>
      <c r="L993" s="454"/>
      <c r="M993" s="454"/>
      <c r="N993" s="454"/>
      <c r="O993" s="454"/>
      <c r="P993" s="454"/>
      <c r="Q993" s="454"/>
      <c r="R993" s="454"/>
      <c r="S993" s="454"/>
      <c r="T993" s="454"/>
      <c r="U993" s="454"/>
      <c r="V993" s="454"/>
      <c r="W993" s="454"/>
      <c r="Y993" s="454"/>
      <c r="Z993" s="454"/>
      <c r="AB993" s="454"/>
      <c r="AC993" s="454"/>
      <c r="AD993" s="454"/>
      <c r="AE993" s="454"/>
    </row>
    <row r="994" spans="1:31" ht="15.75" customHeight="1">
      <c r="A994" s="454"/>
      <c r="B994" s="454"/>
      <c r="C994" s="454"/>
      <c r="D994" s="454"/>
      <c r="E994" s="454"/>
      <c r="F994" s="454"/>
      <c r="H994" s="454"/>
      <c r="I994" s="454"/>
      <c r="J994" s="454"/>
      <c r="K994" s="454"/>
      <c r="L994" s="454"/>
      <c r="M994" s="454"/>
      <c r="N994" s="454"/>
      <c r="O994" s="454"/>
      <c r="P994" s="454"/>
      <c r="Q994" s="454"/>
      <c r="R994" s="454"/>
      <c r="S994" s="454"/>
      <c r="T994" s="454"/>
      <c r="U994" s="454"/>
      <c r="V994" s="454"/>
      <c r="W994" s="454"/>
      <c r="Y994" s="454"/>
      <c r="Z994" s="454"/>
      <c r="AB994" s="454"/>
      <c r="AC994" s="454"/>
      <c r="AD994" s="454"/>
      <c r="AE994" s="454"/>
    </row>
    <row r="995" spans="1:31" ht="15.75" customHeight="1">
      <c r="A995" s="454"/>
      <c r="B995" s="454"/>
      <c r="C995" s="454"/>
      <c r="D995" s="454"/>
      <c r="E995" s="454"/>
      <c r="F995" s="454"/>
      <c r="H995" s="454"/>
      <c r="I995" s="454"/>
      <c r="J995" s="454"/>
      <c r="K995" s="454"/>
      <c r="L995" s="454"/>
      <c r="M995" s="454"/>
      <c r="N995" s="454"/>
      <c r="O995" s="454"/>
      <c r="P995" s="454"/>
      <c r="Q995" s="454"/>
      <c r="R995" s="454"/>
      <c r="S995" s="454"/>
      <c r="T995" s="454"/>
      <c r="U995" s="454"/>
      <c r="V995" s="454"/>
      <c r="W995" s="454"/>
      <c r="Y995" s="454"/>
      <c r="Z995" s="454"/>
      <c r="AB995" s="454"/>
      <c r="AC995" s="454"/>
      <c r="AD995" s="454"/>
      <c r="AE995" s="454"/>
    </row>
    <row r="996" spans="1:31" ht="15.75" customHeight="1">
      <c r="A996" s="454"/>
      <c r="B996" s="454"/>
      <c r="C996" s="454"/>
      <c r="D996" s="454"/>
      <c r="E996" s="454"/>
      <c r="F996" s="454"/>
      <c r="H996" s="454"/>
      <c r="I996" s="454"/>
      <c r="J996" s="454"/>
      <c r="K996" s="454"/>
      <c r="L996" s="454"/>
      <c r="M996" s="454"/>
      <c r="N996" s="454"/>
      <c r="O996" s="454"/>
      <c r="P996" s="454"/>
      <c r="Q996" s="454"/>
      <c r="R996" s="454"/>
      <c r="S996" s="454"/>
      <c r="T996" s="454"/>
      <c r="U996" s="454"/>
      <c r="V996" s="454"/>
      <c r="W996" s="454"/>
      <c r="Y996" s="454"/>
      <c r="Z996" s="454"/>
      <c r="AB996" s="454"/>
      <c r="AC996" s="454"/>
      <c r="AD996" s="454"/>
      <c r="AE996" s="454"/>
    </row>
    <row r="997" spans="1:31" ht="15.75" customHeight="1">
      <c r="A997" s="454"/>
      <c r="B997" s="454"/>
      <c r="C997" s="454"/>
      <c r="D997" s="454"/>
      <c r="E997" s="454"/>
      <c r="F997" s="454"/>
      <c r="H997" s="454"/>
      <c r="I997" s="454"/>
      <c r="J997" s="454"/>
      <c r="K997" s="454"/>
      <c r="L997" s="454"/>
      <c r="M997" s="454"/>
      <c r="N997" s="454"/>
      <c r="O997" s="454"/>
      <c r="P997" s="454"/>
      <c r="Q997" s="454"/>
      <c r="R997" s="454"/>
      <c r="S997" s="454"/>
      <c r="T997" s="454"/>
      <c r="U997" s="454"/>
      <c r="V997" s="454"/>
      <c r="W997" s="454"/>
      <c r="Y997" s="454"/>
      <c r="Z997" s="454"/>
      <c r="AB997" s="454"/>
      <c r="AC997" s="454"/>
      <c r="AD997" s="454"/>
      <c r="AE997" s="454"/>
    </row>
    <row r="998" spans="1:31" ht="15.75" customHeight="1">
      <c r="A998" s="454"/>
      <c r="B998" s="454"/>
      <c r="C998" s="454"/>
      <c r="D998" s="454"/>
      <c r="E998" s="454"/>
      <c r="F998" s="454"/>
      <c r="H998" s="454"/>
      <c r="I998" s="454"/>
      <c r="J998" s="454"/>
      <c r="K998" s="454"/>
      <c r="L998" s="454"/>
      <c r="M998" s="454"/>
      <c r="N998" s="454"/>
      <c r="O998" s="454"/>
      <c r="P998" s="454"/>
      <c r="Q998" s="454"/>
      <c r="R998" s="454"/>
      <c r="S998" s="454"/>
      <c r="T998" s="454"/>
      <c r="U998" s="454"/>
      <c r="V998" s="454"/>
      <c r="W998" s="454"/>
      <c r="Y998" s="454"/>
      <c r="Z998" s="454"/>
      <c r="AB998" s="454"/>
      <c r="AC998" s="454"/>
      <c r="AD998" s="454"/>
      <c r="AE998" s="454"/>
    </row>
    <row r="999" spans="1:31" ht="15.75" customHeight="1">
      <c r="A999" s="454"/>
      <c r="B999" s="454"/>
      <c r="C999" s="454"/>
      <c r="D999" s="454"/>
      <c r="E999" s="454"/>
      <c r="F999" s="454"/>
      <c r="H999" s="454"/>
      <c r="I999" s="454"/>
      <c r="J999" s="454"/>
      <c r="K999" s="454"/>
      <c r="L999" s="454"/>
      <c r="M999" s="454"/>
      <c r="N999" s="454"/>
      <c r="O999" s="454"/>
      <c r="P999" s="454"/>
      <c r="Q999" s="454"/>
      <c r="R999" s="454"/>
      <c r="S999" s="454"/>
      <c r="T999" s="454"/>
      <c r="U999" s="454"/>
      <c r="V999" s="454"/>
      <c r="W999" s="454"/>
      <c r="Y999" s="454"/>
      <c r="Z999" s="454"/>
      <c r="AB999" s="454"/>
      <c r="AC999" s="454"/>
      <c r="AD999" s="454"/>
      <c r="AE999" s="454"/>
    </row>
    <row r="1000" spans="1:31" ht="15.75" customHeight="1">
      <c r="A1000" s="454"/>
      <c r="B1000" s="454"/>
      <c r="C1000" s="454"/>
      <c r="D1000" s="454"/>
      <c r="E1000" s="454"/>
      <c r="F1000" s="454"/>
      <c r="H1000" s="454"/>
      <c r="I1000" s="454"/>
      <c r="J1000" s="454"/>
      <c r="K1000" s="454"/>
      <c r="L1000" s="454"/>
      <c r="M1000" s="454"/>
      <c r="N1000" s="454"/>
      <c r="O1000" s="454"/>
      <c r="P1000" s="454"/>
      <c r="Q1000" s="454"/>
      <c r="R1000" s="454"/>
      <c r="S1000" s="454"/>
      <c r="T1000" s="454"/>
      <c r="U1000" s="454"/>
      <c r="V1000" s="454"/>
      <c r="W1000" s="454"/>
      <c r="Y1000" s="454"/>
      <c r="Z1000" s="454"/>
      <c r="AB1000" s="454"/>
      <c r="AC1000" s="454"/>
      <c r="AD1000" s="454"/>
      <c r="AE1000" s="454"/>
    </row>
  </sheetData>
  <sheetProtection algorithmName="SHA-512" hashValue="A01ewGi3Zgau6qC0Ry1JWxNQ53iwSAhzw/nZ7Qt9khcBfR9KV4CZmHCm8W/9zIrctMVWBNWkL3xNbWwtzKWAGQ==" saltValue="RDUb4LR3iq4h84h0YS9YAg==" spinCount="100000" sheet="1" formatCells="0" formatColumns="0" formatRows="0" insertColumns="0" insertRows="0" insertHyperlinks="0" deleteColumns="0" deleteRows="0" sort="0" autoFilter="0" pivotTables="0"/>
  <mergeCells count="1">
    <mergeCell ref="C1:D2"/>
  </mergeCells>
  <dataValidations count="12">
    <dataValidation type="decimal" allowBlank="1" showErrorMessage="1" sqref="M1:M1000" xr:uid="{00000000-0002-0000-0D00-000002000000}">
      <formula1>0</formula1>
      <formula2>1000000000</formula2>
    </dataValidation>
    <dataValidation type="decimal" allowBlank="1" showErrorMessage="1" sqref="U1:U210" xr:uid="{00000000-0002-0000-0D00-000003000000}">
      <formula1>0</formula1>
      <formula2>48</formula2>
    </dataValidation>
    <dataValidation type="decimal" allowBlank="1" showErrorMessage="1" sqref="C9:C210" xr:uid="{00000000-0002-0000-0D00-000005000000}">
      <formula1>10000000000</formula1>
      <formula2>999999999999</formula2>
    </dataValidation>
    <dataValidation type="list" allowBlank="1" showErrorMessage="1" sqref="H11:H210" xr:uid="{00000000-0002-0000-0D00-000006000000}">
      <formula1>INDIRECT(G11)</formula1>
    </dataValidation>
    <dataValidation type="decimal" allowBlank="1" showErrorMessage="1" sqref="K1:K1000" xr:uid="{00000000-0002-0000-0D00-000008000000}">
      <formula1>1900</formula1>
      <formula2>2040</formula2>
    </dataValidation>
    <dataValidation type="decimal" allowBlank="1" showErrorMessage="1" sqref="N9:N19" xr:uid="{00000000-0002-0000-0D00-00000C000000}">
      <formula1>1000000</formula1>
      <formula2>99999999</formula2>
    </dataValidation>
    <dataValidation type="date" allowBlank="1" showErrorMessage="1" sqref="B9:B19" xr:uid="{00000000-0002-0000-0D00-00000F000000}">
      <formula1>43831</formula1>
      <formula2>73415</formula2>
    </dataValidation>
    <dataValidation type="list" allowBlank="1" showErrorMessage="1" sqref="H9:H10" xr:uid="{00000000-0002-0000-0D00-000010000000}">
      <formula1>INDIRECT(#REF!)</formula1>
    </dataValidation>
    <dataValidation type="list" allowBlank="1" showErrorMessage="1" sqref="G9:G210" xr:uid="{00000000-0002-0000-0D00-000013000000}">
      <formula1>Departamento</formula1>
    </dataValidation>
    <dataValidation type="date" allowBlank="1" showErrorMessage="1" sqref="P9:P210" xr:uid="{00000000-0002-0000-0D00-000014000000}">
      <formula1>1</formula1>
      <formula2>43831</formula2>
    </dataValidation>
    <dataValidation type="date" allowBlank="1" showErrorMessage="1" sqref="P1:P7" xr:uid="{00000000-0002-0000-0D00-000016000000}">
      <formula1>32874</formula1>
      <formula2>43831</formula2>
    </dataValidation>
    <dataValidation type="decimal" allowBlank="1" showErrorMessage="1" sqref="W1:W210" xr:uid="{00000000-0002-0000-0D00-000017000000}">
      <formula1>0</formula1>
      <formula2>6</formula2>
    </dataValidation>
  </dataValidations>
  <hyperlinks>
    <hyperlink ref="I8" location="'Códigos'!D1" display="Ver código" xr:uid="{00000000-0004-0000-0D00-000000000000}"/>
    <hyperlink ref="J8" location="Google_Sheet_Link_1564227769" display="Ver código" xr:uid="{00000000-0004-0000-0D00-000001000000}"/>
    <hyperlink ref="Q8" location="Google_Sheet_Link_333972972" display="Ver código" xr:uid="{00000000-0004-0000-0D00-000002000000}"/>
    <hyperlink ref="R8" location="Google_Sheet_Link_399682168" display="Ver código" xr:uid="{00000000-0004-0000-0D00-000003000000}"/>
    <hyperlink ref="T8" location="Google_Sheet_Link_13806761" display="Ver código" xr:uid="{00000000-0004-0000-0D00-000004000000}"/>
    <hyperlink ref="AD8" location="Google_Sheet_Link_49178865" display="Ver código" xr:uid="{00000000-0004-0000-0D00-000005000000}"/>
    <hyperlink ref="AE8" location="Google_Sheet_Link_896579828" display="Ver código" xr:uid="{00000000-0004-0000-0D00-000006000000}"/>
  </hyperlink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r:uid="{00000000-0002-0000-0D00-000000000000}">
          <x14:formula1>
            <xm:f>A!$A$40</xm:f>
          </x14:formula1>
          <xm:sqref>Z1:Z8 Z211:Z1000</xm:sqref>
        </x14:dataValidation>
        <x14:dataValidation type="list" allowBlank="1" showErrorMessage="1" xr:uid="{00000000-0002-0000-0D00-000001000000}">
          <x14:formula1>
            <xm:f>Códigos!$G:$G</xm:f>
          </x14:formula1>
          <xm:sqref>J7:J210</xm:sqref>
        </x14:dataValidation>
        <x14:dataValidation type="list" allowBlank="1" showErrorMessage="1" xr:uid="{00000000-0002-0000-0D00-000004000000}">
          <x14:formula1>
            <xm:f>Códigos!$D$2:$D$22</xm:f>
          </x14:formula1>
          <xm:sqref>I7:I210</xm:sqref>
        </x14:dataValidation>
        <x14:dataValidation type="list" allowBlank="1" showErrorMessage="1" xr:uid="{00000000-0002-0000-0D00-000007000000}">
          <x14:formula1>
            <xm:f>Listas!$B$2:$B$20</xm:f>
          </x14:formula1>
          <xm:sqref>F9:F210</xm:sqref>
        </x14:dataValidation>
        <x14:dataValidation type="list" allowBlank="1" showErrorMessage="1" xr:uid="{00000000-0002-0000-0D00-00000A000000}">
          <x14:formula1>
            <xm:f>'Tasas por grupo'!$E$13:$E$14</xm:f>
          </x14:formula1>
          <xm:sqref>AB1:AB210</xm:sqref>
        </x14:dataValidation>
        <x14:dataValidation type="list" allowBlank="1" showErrorMessage="1" xr:uid="{00000000-0002-0000-0D00-00000B000000}">
          <x14:formula1>
            <xm:f>destinos!$C$12:$C$20</xm:f>
          </x14:formula1>
          <xm:sqref>AC9:AC210</xm:sqref>
        </x14:dataValidation>
        <x14:dataValidation type="list" allowBlank="1" showErrorMessage="1" xr:uid="{00000000-0002-0000-0D00-00000D000000}">
          <x14:formula1>
            <xm:f>Códigos!$B$8:$B$12</xm:f>
          </x14:formula1>
          <xm:sqref>Q1:Q210</xm:sqref>
        </x14:dataValidation>
        <x14:dataValidation type="list" allowBlank="1" showErrorMessage="1" xr:uid="{00000000-0002-0000-0D00-00000E000000}">
          <x14:formula1>
            <xm:f>A!$A$17:$A$21</xm:f>
          </x14:formula1>
          <xm:sqref>V1:V1000</xm:sqref>
        </x14:dataValidation>
        <x14:dataValidation type="list" allowBlank="1" showErrorMessage="1" xr:uid="{00000000-0002-0000-0D00-000011000000}">
          <x14:formula1>
            <xm:f>Códigos!$A$27:$A$28</xm:f>
          </x14:formula1>
          <xm:sqref>AE9:AE210</xm:sqref>
        </x14:dataValidation>
        <x14:dataValidation type="list" allowBlank="1" showErrorMessage="1" xr:uid="{00000000-0002-0000-0D00-000012000000}">
          <x14:formula1>
            <xm:f>Códigos!$A$15:$A$16</xm:f>
          </x14:formula1>
          <xm:sqref>R1:R210</xm:sqref>
        </x14:dataValidation>
        <x14:dataValidation type="list" allowBlank="1" showErrorMessage="1" xr:uid="{00000000-0002-0000-0D00-000015000000}">
          <x14:formula1>
            <xm:f>'Tasas por grupo'!$B$5:$B$7</xm:f>
          </x14:formula1>
          <xm:sqref>T9:T210</xm:sqref>
        </x14:dataValidation>
        <x14:dataValidation type="list" allowBlank="1" showErrorMessage="1" xr:uid="{00000000-0002-0000-0D00-000018000000}">
          <x14:formula1>
            <xm:f>Códigos!$A$32:$A$33</xm:f>
          </x14:formula1>
          <xm:sqref>AD9:AD210</xm:sqref>
        </x14:dataValidation>
        <x14:dataValidation type="list" allowBlank="1" showErrorMessage="1" xr:uid="{00000000-0002-0000-0D00-000009000000}">
          <x14:formula1>
            <xm:f>A!A$42</xm:f>
          </x14:formula1>
          <xm:sqref>Z9:Z210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1000"/>
  <sheetViews>
    <sheetView topLeftCell="V1" workbookViewId="0">
      <selection activeCell="AB4" sqref="AB4"/>
    </sheetView>
  </sheetViews>
  <sheetFormatPr baseColWidth="10" defaultColWidth="12.625" defaultRowHeight="15" customHeight="1"/>
  <cols>
    <col min="1" max="1" width="17.625" style="457" customWidth="1"/>
    <col min="2" max="2" width="21.875" style="457" customWidth="1"/>
    <col min="3" max="3" width="20" style="457" customWidth="1"/>
    <col min="4" max="4" width="33.125" style="457" customWidth="1"/>
    <col min="5" max="5" width="23.125" style="457" customWidth="1"/>
    <col min="6" max="6" width="16.5" style="457" customWidth="1"/>
    <col min="7" max="7" width="16.625" style="457" hidden="1" customWidth="1"/>
    <col min="8" max="8" width="18.875" style="457" customWidth="1"/>
    <col min="9" max="9" width="19.125" style="457" customWidth="1"/>
    <col min="10" max="10" width="21.625" style="457" customWidth="1"/>
    <col min="11" max="11" width="20.875" style="457" customWidth="1"/>
    <col min="12" max="12" width="17" style="457" customWidth="1"/>
    <col min="13" max="13" width="17.875" style="457" customWidth="1"/>
    <col min="14" max="14" width="25.625" style="457" customWidth="1"/>
    <col min="15" max="15" width="29.625" style="457" customWidth="1"/>
    <col min="16" max="16" width="24.375" style="457" customWidth="1"/>
    <col min="17" max="17" width="22.625" style="457" customWidth="1"/>
    <col min="18" max="18" width="20" style="457" customWidth="1"/>
    <col min="19" max="19" width="28.875" style="457" customWidth="1"/>
    <col min="20" max="20" width="18.5" style="457" customWidth="1"/>
    <col min="21" max="21" width="23.125" style="457" customWidth="1"/>
    <col min="22" max="22" width="15.625" style="457" customWidth="1"/>
    <col min="23" max="23" width="16.125" style="457" customWidth="1"/>
    <col min="24" max="24" width="16.125" customWidth="1"/>
    <col min="25" max="25" width="15" style="457" customWidth="1"/>
    <col min="26" max="26" width="24" style="457" customWidth="1"/>
    <col min="27" max="27" width="21" customWidth="1"/>
    <col min="28" max="28" width="13.125" style="457" customWidth="1"/>
    <col min="29" max="29" width="19.5" style="457" customWidth="1"/>
    <col min="30" max="30" width="13" style="457" customWidth="1"/>
    <col min="31" max="31" width="13.75" style="457" customWidth="1"/>
    <col min="32" max="32" width="13.25" hidden="1" customWidth="1"/>
    <col min="33" max="33" width="12.875" hidden="1" customWidth="1"/>
    <col min="34" max="34" width="10.5" hidden="1" customWidth="1"/>
    <col min="35" max="35" width="9.25" hidden="1" customWidth="1"/>
    <col min="36" max="36" width="8.375" hidden="1" customWidth="1"/>
    <col min="37" max="37" width="17.75" customWidth="1"/>
    <col min="38" max="38" width="12.5" hidden="1" customWidth="1"/>
    <col min="39" max="39" width="14.875" customWidth="1"/>
    <col min="40" max="40" width="6.875" hidden="1" customWidth="1"/>
  </cols>
  <sheetData>
    <row r="1" spans="1:40" ht="15" customHeight="1">
      <c r="A1" s="527"/>
      <c r="B1" s="527"/>
      <c r="C1" s="528" t="s">
        <v>247</v>
      </c>
      <c r="D1" s="516"/>
      <c r="E1" s="529"/>
      <c r="F1" s="529"/>
      <c r="G1" s="529"/>
      <c r="H1" s="529"/>
      <c r="I1" s="527"/>
      <c r="J1" s="527"/>
      <c r="K1" s="527"/>
      <c r="L1" s="527"/>
      <c r="M1" s="527"/>
      <c r="N1" s="527"/>
      <c r="O1" s="527"/>
      <c r="P1" s="527"/>
      <c r="Q1" s="527"/>
      <c r="R1" s="527"/>
      <c r="S1" s="527"/>
      <c r="T1" s="543"/>
      <c r="U1" s="527"/>
      <c r="V1" s="527"/>
      <c r="W1" s="527"/>
      <c r="X1" s="3"/>
      <c r="Y1" s="548"/>
      <c r="Z1" s="527"/>
      <c r="AA1" s="217"/>
      <c r="AB1" s="527"/>
      <c r="AC1" s="527"/>
      <c r="AD1" s="527"/>
      <c r="AE1" s="527"/>
      <c r="AF1" s="83"/>
      <c r="AG1" s="83"/>
      <c r="AH1" s="83"/>
      <c r="AI1" s="83"/>
      <c r="AJ1" s="83"/>
      <c r="AK1" s="286"/>
      <c r="AN1" s="34"/>
    </row>
    <row r="2" spans="1:40" ht="14.25" customHeight="1">
      <c r="A2" s="527"/>
      <c r="B2" s="527"/>
      <c r="C2" s="517"/>
      <c r="D2" s="518"/>
      <c r="E2" s="529"/>
      <c r="F2" s="529"/>
      <c r="G2" s="529"/>
      <c r="H2" s="529"/>
      <c r="I2" s="527"/>
      <c r="J2" s="527"/>
      <c r="K2" s="527"/>
      <c r="L2" s="527"/>
      <c r="M2" s="527"/>
      <c r="N2" s="527"/>
      <c r="O2" s="527"/>
      <c r="P2" s="527"/>
      <c r="Q2" s="527"/>
      <c r="R2" s="527"/>
      <c r="S2" s="527"/>
      <c r="T2" s="527"/>
      <c r="U2" s="527"/>
      <c r="V2" s="527"/>
      <c r="W2" s="527"/>
      <c r="X2" s="3"/>
      <c r="Y2" s="548"/>
      <c r="Z2" s="527"/>
      <c r="AA2" s="217"/>
      <c r="AB2" s="527"/>
      <c r="AC2" s="527"/>
      <c r="AD2" s="527"/>
      <c r="AE2" s="527"/>
      <c r="AF2" s="83"/>
      <c r="AG2" s="83"/>
      <c r="AH2" s="83"/>
      <c r="AI2" s="83"/>
      <c r="AJ2" s="83"/>
      <c r="AK2" s="286"/>
      <c r="AN2" s="34"/>
    </row>
    <row r="3" spans="1:40" ht="14.25" customHeight="1">
      <c r="A3" s="527"/>
      <c r="B3" s="527"/>
      <c r="C3" s="558" t="s">
        <v>33</v>
      </c>
      <c r="D3" s="531"/>
      <c r="E3" s="527"/>
      <c r="F3" s="527"/>
      <c r="G3" s="527"/>
      <c r="H3" s="527"/>
      <c r="I3" s="527"/>
      <c r="J3" s="527"/>
      <c r="K3" s="527"/>
      <c r="L3" s="527"/>
      <c r="M3" s="527"/>
      <c r="N3" s="527"/>
      <c r="O3" s="527"/>
      <c r="P3" s="527"/>
      <c r="Q3" s="527"/>
      <c r="R3" s="527"/>
      <c r="S3" s="544"/>
      <c r="T3" s="544"/>
      <c r="U3" s="527"/>
      <c r="V3" s="527"/>
      <c r="W3" s="527"/>
      <c r="X3" s="3"/>
      <c r="Y3" s="548"/>
      <c r="Z3" s="527"/>
      <c r="AA3" s="217"/>
      <c r="AB3" s="527"/>
      <c r="AC3" s="527"/>
      <c r="AD3" s="527"/>
      <c r="AE3" s="527"/>
      <c r="AF3" s="83"/>
      <c r="AG3" s="83"/>
      <c r="AH3" s="83"/>
      <c r="AI3" s="83"/>
      <c r="AJ3" s="83"/>
      <c r="AK3" s="286"/>
      <c r="AN3" s="34"/>
    </row>
    <row r="4" spans="1:40" ht="14.25" customHeight="1">
      <c r="A4" s="532" t="s">
        <v>248</v>
      </c>
      <c r="B4" s="527"/>
      <c r="C4" s="559" t="s">
        <v>35</v>
      </c>
      <c r="D4" s="534"/>
      <c r="E4" s="527"/>
      <c r="F4" s="527"/>
      <c r="G4" s="527"/>
      <c r="H4" s="527"/>
      <c r="I4" s="527"/>
      <c r="J4" s="527"/>
      <c r="K4" s="527"/>
      <c r="L4" s="527"/>
      <c r="M4" s="527"/>
      <c r="N4" s="527"/>
      <c r="O4" s="527"/>
      <c r="P4" s="527"/>
      <c r="Q4" s="527"/>
      <c r="R4" s="527"/>
      <c r="S4" s="544"/>
      <c r="T4" s="544"/>
      <c r="U4" s="527"/>
      <c r="V4" s="527"/>
      <c r="W4" s="527"/>
      <c r="X4" s="3"/>
      <c r="Y4" s="548"/>
      <c r="Z4" s="527"/>
      <c r="AA4" s="217"/>
      <c r="AB4" s="527"/>
      <c r="AC4" s="527"/>
      <c r="AD4" s="527"/>
      <c r="AE4" s="527"/>
      <c r="AF4" s="83"/>
      <c r="AG4" s="83"/>
      <c r="AH4" s="83"/>
      <c r="AI4" s="83"/>
      <c r="AJ4" s="83"/>
      <c r="AK4" s="286"/>
      <c r="AN4" s="34"/>
    </row>
    <row r="5" spans="1:40" ht="14.25" customHeight="1">
      <c r="A5" s="527"/>
      <c r="B5" s="527"/>
      <c r="C5" s="560" t="s">
        <v>37</v>
      </c>
      <c r="D5" s="534"/>
      <c r="E5" s="527"/>
      <c r="F5" s="527"/>
      <c r="G5" s="527"/>
      <c r="H5" s="527"/>
      <c r="I5" s="527"/>
      <c r="J5" s="527"/>
      <c r="K5" s="527"/>
      <c r="L5" s="527"/>
      <c r="M5" s="527"/>
      <c r="N5" s="527"/>
      <c r="O5" s="527"/>
      <c r="P5" s="527"/>
      <c r="Q5" s="527"/>
      <c r="R5" s="527"/>
      <c r="S5" s="544"/>
      <c r="T5" s="544"/>
      <c r="U5" s="527"/>
      <c r="V5" s="527"/>
      <c r="W5" s="527"/>
      <c r="X5" s="3"/>
      <c r="Y5" s="548"/>
      <c r="Z5" s="527"/>
      <c r="AA5" s="217"/>
      <c r="AB5" s="527"/>
      <c r="AC5" s="527"/>
      <c r="AD5" s="527"/>
      <c r="AE5" s="527"/>
      <c r="AF5" s="83"/>
      <c r="AG5" s="83"/>
      <c r="AH5" s="83"/>
      <c r="AI5" s="83"/>
      <c r="AJ5" s="83"/>
      <c r="AK5" s="286"/>
      <c r="AN5" s="34"/>
    </row>
    <row r="6" spans="1:40" ht="14.25" customHeight="1">
      <c r="A6" s="527"/>
      <c r="B6" s="527"/>
      <c r="C6" s="561" t="s">
        <v>39</v>
      </c>
      <c r="D6" s="537"/>
      <c r="E6" s="527"/>
      <c r="F6" s="527"/>
      <c r="G6" s="527"/>
      <c r="H6" s="527"/>
      <c r="I6" s="527"/>
      <c r="J6" s="527"/>
      <c r="K6" s="527"/>
      <c r="L6" s="527"/>
      <c r="M6" s="527"/>
      <c r="N6" s="527"/>
      <c r="O6" s="527"/>
      <c r="P6" s="527"/>
      <c r="Q6" s="527"/>
      <c r="R6" s="527"/>
      <c r="S6" s="544"/>
      <c r="T6" s="527"/>
      <c r="U6" s="527"/>
      <c r="V6" s="527"/>
      <c r="W6" s="527"/>
      <c r="X6" s="3"/>
      <c r="Y6" s="548"/>
      <c r="Z6" s="527"/>
      <c r="AA6" s="217"/>
      <c r="AB6" s="527"/>
      <c r="AC6" s="527"/>
      <c r="AD6" s="527"/>
      <c r="AE6" s="527"/>
      <c r="AF6" s="3"/>
      <c r="AG6" s="3"/>
      <c r="AH6" s="3"/>
      <c r="AI6" s="3"/>
      <c r="AJ6" s="3"/>
      <c r="AK6" s="286"/>
      <c r="AN6" s="34"/>
    </row>
    <row r="7" spans="1:40" ht="44.25" customHeight="1">
      <c r="A7" s="553" t="s">
        <v>214</v>
      </c>
      <c r="B7" s="553" t="s">
        <v>215</v>
      </c>
      <c r="C7" s="562" t="s">
        <v>94</v>
      </c>
      <c r="D7" s="555" t="s">
        <v>136</v>
      </c>
      <c r="E7" s="553" t="s">
        <v>137</v>
      </c>
      <c r="F7" s="553" t="s">
        <v>138</v>
      </c>
      <c r="G7" s="553" t="s">
        <v>139</v>
      </c>
      <c r="H7" s="553" t="s">
        <v>140</v>
      </c>
      <c r="I7" s="553" t="s">
        <v>99</v>
      </c>
      <c r="J7" s="553" t="s">
        <v>141</v>
      </c>
      <c r="K7" s="553" t="s">
        <v>142</v>
      </c>
      <c r="L7" s="553" t="s">
        <v>143</v>
      </c>
      <c r="M7" s="553" t="s">
        <v>144</v>
      </c>
      <c r="N7" s="553" t="s">
        <v>145</v>
      </c>
      <c r="O7" s="553" t="s">
        <v>146</v>
      </c>
      <c r="P7" s="553" t="s">
        <v>147</v>
      </c>
      <c r="Q7" s="553" t="s">
        <v>148</v>
      </c>
      <c r="R7" s="553" t="s">
        <v>149</v>
      </c>
      <c r="S7" s="478" t="s">
        <v>150</v>
      </c>
      <c r="T7" s="478" t="s">
        <v>101</v>
      </c>
      <c r="U7" s="478" t="s">
        <v>102</v>
      </c>
      <c r="V7" s="478" t="s">
        <v>103</v>
      </c>
      <c r="W7" s="478" t="s">
        <v>224</v>
      </c>
      <c r="X7" s="206" t="s">
        <v>105</v>
      </c>
      <c r="Y7" s="478" t="s">
        <v>106</v>
      </c>
      <c r="Z7" s="478" t="s">
        <v>122</v>
      </c>
      <c r="AA7" s="206" t="s">
        <v>111</v>
      </c>
      <c r="AB7" s="478" t="s">
        <v>166</v>
      </c>
      <c r="AC7" s="478" t="s">
        <v>249</v>
      </c>
      <c r="AD7" s="478" t="s">
        <v>216</v>
      </c>
      <c r="AE7" s="553" t="s">
        <v>217</v>
      </c>
      <c r="AF7" s="124" t="s">
        <v>112</v>
      </c>
      <c r="AG7" s="124" t="s">
        <v>113</v>
      </c>
      <c r="AH7" s="124" t="s">
        <v>114</v>
      </c>
      <c r="AI7" s="124" t="s">
        <v>115</v>
      </c>
      <c r="AJ7" s="124" t="s">
        <v>116</v>
      </c>
      <c r="AK7" s="287" t="s">
        <v>218</v>
      </c>
      <c r="AL7" s="226" t="s">
        <v>124</v>
      </c>
      <c r="AN7" s="34"/>
    </row>
    <row r="8" spans="1:40" ht="14.25" customHeight="1">
      <c r="A8" s="541" t="s">
        <v>125</v>
      </c>
      <c r="B8" s="541" t="s">
        <v>126</v>
      </c>
      <c r="C8" s="563" t="s">
        <v>127</v>
      </c>
      <c r="D8" s="541" t="s">
        <v>129</v>
      </c>
      <c r="E8" s="541" t="s">
        <v>129</v>
      </c>
      <c r="F8" s="541" t="s">
        <v>154</v>
      </c>
      <c r="G8" s="541" t="s">
        <v>154</v>
      </c>
      <c r="H8" s="541" t="s">
        <v>154</v>
      </c>
      <c r="I8" s="545" t="s">
        <v>128</v>
      </c>
      <c r="J8" s="545" t="s">
        <v>128</v>
      </c>
      <c r="K8" s="541" t="s">
        <v>125</v>
      </c>
      <c r="L8" s="541" t="s">
        <v>125</v>
      </c>
      <c r="M8" s="541" t="s">
        <v>125</v>
      </c>
      <c r="N8" s="541" t="s">
        <v>127</v>
      </c>
      <c r="O8" s="541" t="s">
        <v>129</v>
      </c>
      <c r="P8" s="541" t="s">
        <v>155</v>
      </c>
      <c r="Q8" s="545" t="s">
        <v>128</v>
      </c>
      <c r="R8" s="545" t="s">
        <v>128</v>
      </c>
      <c r="S8" s="541" t="s">
        <v>125</v>
      </c>
      <c r="T8" s="545" t="s">
        <v>128</v>
      </c>
      <c r="U8" s="541" t="s">
        <v>125</v>
      </c>
      <c r="V8" s="541"/>
      <c r="W8" s="541" t="s">
        <v>125</v>
      </c>
      <c r="X8" s="126" t="s">
        <v>125</v>
      </c>
      <c r="Y8" s="549" t="s">
        <v>156</v>
      </c>
      <c r="Z8" s="550"/>
      <c r="AA8" s="285" t="s">
        <v>156</v>
      </c>
      <c r="AB8" s="545" t="s">
        <v>128</v>
      </c>
      <c r="AC8" s="545"/>
      <c r="AD8" s="545" t="s">
        <v>128</v>
      </c>
      <c r="AE8" s="545" t="s">
        <v>128</v>
      </c>
      <c r="AF8" s="127"/>
      <c r="AG8" s="127"/>
      <c r="AH8" s="127"/>
      <c r="AI8" s="127"/>
      <c r="AJ8" s="127"/>
      <c r="AK8" s="288"/>
      <c r="AL8" s="78"/>
      <c r="AN8" s="34"/>
    </row>
    <row r="9" spans="1:40" ht="15.75" customHeight="1">
      <c r="A9" s="483"/>
      <c r="B9" s="486"/>
      <c r="C9" s="547"/>
      <c r="D9" s="487"/>
      <c r="E9" s="487"/>
      <c r="F9" s="486"/>
      <c r="G9" s="486" t="str">
        <f>+IFERROR(VLOOKUP(F9,Listas!$B:$C,2,0),"")</f>
        <v/>
      </c>
      <c r="H9" s="486"/>
      <c r="I9" s="486"/>
      <c r="J9" s="486"/>
      <c r="K9" s="483"/>
      <c r="L9" s="483"/>
      <c r="M9" s="547"/>
      <c r="N9" s="483"/>
      <c r="O9" s="487"/>
      <c r="P9" s="484"/>
      <c r="Q9" s="486"/>
      <c r="R9" s="486"/>
      <c r="S9" s="486"/>
      <c r="T9" s="486" t="s">
        <v>172</v>
      </c>
      <c r="U9" s="483"/>
      <c r="V9" s="486"/>
      <c r="W9" s="483"/>
      <c r="X9" s="304">
        <f t="shared" ref="X9:X195" si="0">+U9+W9</f>
        <v>0</v>
      </c>
      <c r="Y9" s="465"/>
      <c r="Z9" s="466"/>
      <c r="AA9" s="223">
        <f>+IF(T9="UI",0,IF(T9="UYU",'Tasas por grupos escalonada'!$C$37,IF(T9="USD",0,"")))</f>
        <v>0.15</v>
      </c>
      <c r="AB9" s="486"/>
      <c r="AC9" s="486"/>
      <c r="AD9" s="486"/>
      <c r="AE9" s="486"/>
      <c r="AF9" s="90" t="str">
        <f t="shared" ref="AF9:AF195" si="1">IFERROR(((1+AA9)^(IF(V9="Mensual",1,IF(V9="Bimestral",2,IF(V9="trimestral",3,IF(V9="semestral",6,IF(V9="Anual",12,"error")))))/12)-1),"")</f>
        <v/>
      </c>
      <c r="AG9" s="91" t="str">
        <f t="shared" ref="AG9:AG195" si="2">IFERROR(((1-(1/((1+AF9)^(U9))))/AF9),"")</f>
        <v/>
      </c>
      <c r="AH9" s="92" t="str">
        <f t="shared" ref="AH9:AH195" si="3">+IFERROR((AN9/AG9),"")</f>
        <v/>
      </c>
      <c r="AI9" s="93" t="str">
        <f t="shared" ref="AI9:AI195" si="4">+IFERROR((AH9*U9),"")</f>
        <v/>
      </c>
      <c r="AJ9" s="93" t="str">
        <f t="shared" ref="AJ9:AJ195" si="5">IFERROR((AN9*((1+AA9)^((365/((IF(V9="Mensual",12,IF(V9="Bimestral",6,IF(V9="trimestral",4,IF(V9="semestral",2,IF(V9="anual",1,"error"))))))))/365)-1)*W9),"")</f>
        <v/>
      </c>
      <c r="AK9" s="289" t="str">
        <f t="shared" ref="AK9:AK195" si="6">+IFERROR(IF(W9&gt;0,(AJ9+(AI9-AN9)),(AI9-AN9)),"")</f>
        <v/>
      </c>
      <c r="AL9" s="99" t="str">
        <f t="shared" ref="AL9:AL195" si="7">+IF(A9="","",70)</f>
        <v/>
      </c>
      <c r="AN9" s="34">
        <f t="shared" ref="AN9:AN195" si="8">+IF(T9="UYU",IF(S9&gt;150000,150000,S9),IF(T9="UI",IF(S9&gt;200000,200000,S9),IF(T9="USD",IF(S9&gt;20000,20000,S9))))</f>
        <v>0</v>
      </c>
    </row>
    <row r="10" spans="1:40" ht="15.75" customHeight="1">
      <c r="A10" s="483"/>
      <c r="B10" s="486"/>
      <c r="C10" s="547"/>
      <c r="D10" s="487"/>
      <c r="E10" s="487"/>
      <c r="F10" s="486"/>
      <c r="G10" s="486" t="str">
        <f>+IFERROR(VLOOKUP(F10,Listas!$B:$C,2,0),"")</f>
        <v/>
      </c>
      <c r="H10" s="486"/>
      <c r="I10" s="486"/>
      <c r="J10" s="486"/>
      <c r="K10" s="483"/>
      <c r="L10" s="483"/>
      <c r="M10" s="547"/>
      <c r="N10" s="483"/>
      <c r="O10" s="487"/>
      <c r="P10" s="484"/>
      <c r="Q10" s="486"/>
      <c r="R10" s="486"/>
      <c r="S10" s="486"/>
      <c r="T10" s="486"/>
      <c r="U10" s="483"/>
      <c r="V10" s="486"/>
      <c r="W10" s="483"/>
      <c r="X10" s="304">
        <f t="shared" si="0"/>
        <v>0</v>
      </c>
      <c r="Y10" s="465"/>
      <c r="Z10" s="466"/>
      <c r="AA10" s="223" t="str">
        <f>+IF(T10="UI",0,IF(T10="UYU",'Tasas por grupos escalonada'!$C$37,IF(T10="USD",0,"")))</f>
        <v/>
      </c>
      <c r="AB10" s="486"/>
      <c r="AC10" s="486"/>
      <c r="AD10" s="486"/>
      <c r="AE10" s="486"/>
      <c r="AF10" s="90" t="str">
        <f t="shared" si="1"/>
        <v/>
      </c>
      <c r="AG10" s="91" t="str">
        <f t="shared" si="2"/>
        <v/>
      </c>
      <c r="AH10" s="92" t="str">
        <f t="shared" si="3"/>
        <v/>
      </c>
      <c r="AI10" s="93" t="str">
        <f t="shared" si="4"/>
        <v/>
      </c>
      <c r="AJ10" s="93" t="str">
        <f t="shared" si="5"/>
        <v/>
      </c>
      <c r="AK10" s="289" t="str">
        <f t="shared" si="6"/>
        <v/>
      </c>
      <c r="AL10" s="99" t="str">
        <f t="shared" si="7"/>
        <v/>
      </c>
      <c r="AN10" s="34" t="b">
        <f t="shared" si="8"/>
        <v>0</v>
      </c>
    </row>
    <row r="11" spans="1:40" ht="15.75" customHeight="1">
      <c r="A11" s="483"/>
      <c r="B11" s="486"/>
      <c r="C11" s="547"/>
      <c r="D11" s="487"/>
      <c r="E11" s="487"/>
      <c r="F11" s="486"/>
      <c r="G11" s="486" t="str">
        <f>+IFERROR(VLOOKUP(F11,Listas!$B:$C,2,0),"")</f>
        <v/>
      </c>
      <c r="H11" s="486"/>
      <c r="I11" s="486"/>
      <c r="J11" s="486"/>
      <c r="K11" s="483"/>
      <c r="L11" s="483"/>
      <c r="M11" s="547"/>
      <c r="N11" s="483"/>
      <c r="O11" s="487"/>
      <c r="P11" s="484"/>
      <c r="Q11" s="486"/>
      <c r="R11" s="486"/>
      <c r="S11" s="486"/>
      <c r="T11" s="486"/>
      <c r="U11" s="483"/>
      <c r="V11" s="486"/>
      <c r="W11" s="483"/>
      <c r="X11" s="304">
        <f t="shared" si="0"/>
        <v>0</v>
      </c>
      <c r="Y11" s="465"/>
      <c r="Z11" s="466"/>
      <c r="AA11" s="223" t="str">
        <f>+IF(T11="UI",0,IF(T11="UYU",'Tasas por grupos escalonada'!$C$37,IF(T11="USD",0,"")))</f>
        <v/>
      </c>
      <c r="AB11" s="486"/>
      <c r="AC11" s="486"/>
      <c r="AD11" s="486"/>
      <c r="AE11" s="486"/>
      <c r="AF11" s="90" t="str">
        <f t="shared" si="1"/>
        <v/>
      </c>
      <c r="AG11" s="91" t="str">
        <f t="shared" si="2"/>
        <v/>
      </c>
      <c r="AH11" s="92" t="str">
        <f t="shared" si="3"/>
        <v/>
      </c>
      <c r="AI11" s="93" t="str">
        <f t="shared" si="4"/>
        <v/>
      </c>
      <c r="AJ11" s="93" t="str">
        <f t="shared" si="5"/>
        <v/>
      </c>
      <c r="AK11" s="289" t="str">
        <f t="shared" si="6"/>
        <v/>
      </c>
      <c r="AL11" s="99" t="str">
        <f t="shared" si="7"/>
        <v/>
      </c>
      <c r="AN11" s="34" t="b">
        <f t="shared" si="8"/>
        <v>0</v>
      </c>
    </row>
    <row r="12" spans="1:40" ht="15.75" customHeight="1">
      <c r="A12" s="483"/>
      <c r="B12" s="486"/>
      <c r="C12" s="547"/>
      <c r="D12" s="487"/>
      <c r="E12" s="487"/>
      <c r="F12" s="486"/>
      <c r="G12" s="486" t="str">
        <f>+IFERROR(VLOOKUP(F12,Listas!$B:$C,2,0),"")</f>
        <v/>
      </c>
      <c r="H12" s="486"/>
      <c r="I12" s="486"/>
      <c r="J12" s="486"/>
      <c r="K12" s="483"/>
      <c r="L12" s="483"/>
      <c r="M12" s="547"/>
      <c r="N12" s="483"/>
      <c r="O12" s="487"/>
      <c r="P12" s="484"/>
      <c r="Q12" s="486"/>
      <c r="R12" s="486"/>
      <c r="S12" s="486"/>
      <c r="T12" s="486"/>
      <c r="U12" s="483"/>
      <c r="V12" s="486"/>
      <c r="W12" s="483"/>
      <c r="X12" s="304">
        <f t="shared" si="0"/>
        <v>0</v>
      </c>
      <c r="Y12" s="465"/>
      <c r="Z12" s="466"/>
      <c r="AA12" s="223" t="str">
        <f>+IF(T12="UI",0,IF(T12="UYU",'Tasas por grupos escalonada'!$C$37,IF(T12="USD",0,"")))</f>
        <v/>
      </c>
      <c r="AB12" s="486"/>
      <c r="AC12" s="486"/>
      <c r="AD12" s="486"/>
      <c r="AE12" s="486"/>
      <c r="AF12" s="90" t="str">
        <f t="shared" si="1"/>
        <v/>
      </c>
      <c r="AG12" s="91" t="str">
        <f t="shared" si="2"/>
        <v/>
      </c>
      <c r="AH12" s="92" t="str">
        <f t="shared" si="3"/>
        <v/>
      </c>
      <c r="AI12" s="93" t="str">
        <f t="shared" si="4"/>
        <v/>
      </c>
      <c r="AJ12" s="93" t="str">
        <f t="shared" si="5"/>
        <v/>
      </c>
      <c r="AK12" s="289" t="str">
        <f t="shared" si="6"/>
        <v/>
      </c>
      <c r="AL12" s="99" t="str">
        <f t="shared" si="7"/>
        <v/>
      </c>
      <c r="AN12" s="34" t="b">
        <f t="shared" si="8"/>
        <v>0</v>
      </c>
    </row>
    <row r="13" spans="1:40" ht="15.75" customHeight="1">
      <c r="A13" s="483"/>
      <c r="B13" s="486"/>
      <c r="C13" s="547"/>
      <c r="D13" s="487"/>
      <c r="E13" s="487"/>
      <c r="F13" s="486"/>
      <c r="G13" s="486" t="str">
        <f>+IFERROR(VLOOKUP(F13,Listas!$B:$C,2,0),"")</f>
        <v/>
      </c>
      <c r="H13" s="486"/>
      <c r="I13" s="486"/>
      <c r="J13" s="486"/>
      <c r="K13" s="483"/>
      <c r="L13" s="483"/>
      <c r="M13" s="547"/>
      <c r="N13" s="483"/>
      <c r="O13" s="487"/>
      <c r="P13" s="484"/>
      <c r="Q13" s="486"/>
      <c r="R13" s="486"/>
      <c r="S13" s="486"/>
      <c r="T13" s="486"/>
      <c r="U13" s="483"/>
      <c r="V13" s="486"/>
      <c r="W13" s="483"/>
      <c r="X13" s="304">
        <f t="shared" si="0"/>
        <v>0</v>
      </c>
      <c r="Y13" s="465"/>
      <c r="Z13" s="466"/>
      <c r="AA13" s="223" t="str">
        <f>+IF(T13="UI",0,IF(T13="UYU",'Tasas por grupos escalonada'!$C$37,IF(T13="USD",0,"")))</f>
        <v/>
      </c>
      <c r="AB13" s="486"/>
      <c r="AC13" s="486"/>
      <c r="AD13" s="486"/>
      <c r="AE13" s="486"/>
      <c r="AF13" s="90" t="str">
        <f t="shared" si="1"/>
        <v/>
      </c>
      <c r="AG13" s="91" t="str">
        <f t="shared" si="2"/>
        <v/>
      </c>
      <c r="AH13" s="92" t="str">
        <f t="shared" si="3"/>
        <v/>
      </c>
      <c r="AI13" s="93" t="str">
        <f t="shared" si="4"/>
        <v/>
      </c>
      <c r="AJ13" s="93" t="str">
        <f t="shared" si="5"/>
        <v/>
      </c>
      <c r="AK13" s="289" t="str">
        <f t="shared" si="6"/>
        <v/>
      </c>
      <c r="AL13" s="99" t="str">
        <f t="shared" si="7"/>
        <v/>
      </c>
      <c r="AN13" s="34" t="b">
        <f t="shared" si="8"/>
        <v>0</v>
      </c>
    </row>
    <row r="14" spans="1:40" ht="15.75" customHeight="1">
      <c r="A14" s="557"/>
      <c r="B14" s="486"/>
      <c r="C14" s="547"/>
      <c r="D14" s="487"/>
      <c r="E14" s="487"/>
      <c r="F14" s="486"/>
      <c r="G14" s="486" t="str">
        <f>+IFERROR(VLOOKUP(F14,Listas!$B:$C,2,0),"")</f>
        <v/>
      </c>
      <c r="H14" s="486"/>
      <c r="I14" s="486"/>
      <c r="J14" s="486"/>
      <c r="K14" s="483"/>
      <c r="L14" s="483"/>
      <c r="M14" s="547"/>
      <c r="N14" s="483"/>
      <c r="O14" s="487"/>
      <c r="P14" s="484"/>
      <c r="Q14" s="486"/>
      <c r="R14" s="486"/>
      <c r="S14" s="486"/>
      <c r="T14" s="486"/>
      <c r="U14" s="483"/>
      <c r="V14" s="486"/>
      <c r="W14" s="483"/>
      <c r="X14" s="304">
        <f t="shared" si="0"/>
        <v>0</v>
      </c>
      <c r="Y14" s="465"/>
      <c r="Z14" s="466"/>
      <c r="AA14" s="223" t="str">
        <f>+IF(T14="UI",0,IF(T14="UYU",'Tasas por grupos escalonada'!$C$37,IF(T14="USD",0,"")))</f>
        <v/>
      </c>
      <c r="AB14" s="486"/>
      <c r="AC14" s="486"/>
      <c r="AD14" s="486"/>
      <c r="AE14" s="486"/>
      <c r="AF14" s="90" t="str">
        <f t="shared" si="1"/>
        <v/>
      </c>
      <c r="AG14" s="91" t="str">
        <f t="shared" si="2"/>
        <v/>
      </c>
      <c r="AH14" s="92" t="str">
        <f t="shared" si="3"/>
        <v/>
      </c>
      <c r="AI14" s="93" t="str">
        <f t="shared" si="4"/>
        <v/>
      </c>
      <c r="AJ14" s="93" t="str">
        <f t="shared" si="5"/>
        <v/>
      </c>
      <c r="AK14" s="289" t="str">
        <f t="shared" si="6"/>
        <v/>
      </c>
      <c r="AL14" s="99" t="str">
        <f t="shared" si="7"/>
        <v/>
      </c>
      <c r="AN14" s="34" t="b">
        <f t="shared" si="8"/>
        <v>0</v>
      </c>
    </row>
    <row r="15" spans="1:40" ht="15.75" customHeight="1">
      <c r="A15" s="483"/>
      <c r="B15" s="564"/>
      <c r="C15" s="547"/>
      <c r="D15" s="565"/>
      <c r="E15" s="565"/>
      <c r="F15" s="486"/>
      <c r="G15" s="486" t="str">
        <f>+IFERROR(VLOOKUP(F15,Listas!$B:$C,2,0),"")</f>
        <v/>
      </c>
      <c r="H15" s="486"/>
      <c r="I15" s="486"/>
      <c r="J15" s="486"/>
      <c r="K15" s="483"/>
      <c r="L15" s="483"/>
      <c r="M15" s="547"/>
      <c r="N15" s="483"/>
      <c r="O15" s="487"/>
      <c r="P15" s="484"/>
      <c r="Q15" s="486"/>
      <c r="R15" s="486"/>
      <c r="S15" s="486"/>
      <c r="T15" s="486"/>
      <c r="U15" s="483"/>
      <c r="V15" s="486"/>
      <c r="W15" s="483"/>
      <c r="X15" s="304">
        <f t="shared" si="0"/>
        <v>0</v>
      </c>
      <c r="Y15" s="465"/>
      <c r="Z15" s="466"/>
      <c r="AA15" s="223" t="str">
        <f>+IF(T15="UI",0,IF(T15="UYU",'Tasas por grupos escalonada'!$C$37,IF(T15="USD",0,"")))</f>
        <v/>
      </c>
      <c r="AB15" s="486"/>
      <c r="AC15" s="486"/>
      <c r="AD15" s="486"/>
      <c r="AE15" s="486"/>
      <c r="AF15" s="90" t="str">
        <f t="shared" si="1"/>
        <v/>
      </c>
      <c r="AG15" s="91" t="str">
        <f t="shared" si="2"/>
        <v/>
      </c>
      <c r="AH15" s="92" t="str">
        <f t="shared" si="3"/>
        <v/>
      </c>
      <c r="AI15" s="93" t="str">
        <f t="shared" si="4"/>
        <v/>
      </c>
      <c r="AJ15" s="93" t="str">
        <f t="shared" si="5"/>
        <v/>
      </c>
      <c r="AK15" s="289" t="str">
        <f t="shared" si="6"/>
        <v/>
      </c>
      <c r="AL15" s="99" t="str">
        <f t="shared" si="7"/>
        <v/>
      </c>
      <c r="AN15" s="34" t="b">
        <f t="shared" si="8"/>
        <v>0</v>
      </c>
    </row>
    <row r="16" spans="1:40" ht="15.75" customHeight="1">
      <c r="A16" s="483"/>
      <c r="B16" s="486"/>
      <c r="C16" s="547"/>
      <c r="D16" s="487"/>
      <c r="E16" s="487"/>
      <c r="F16" s="486"/>
      <c r="G16" s="486" t="str">
        <f>+IFERROR(VLOOKUP(F16,Listas!$B:$C,2,0),"")</f>
        <v/>
      </c>
      <c r="H16" s="486"/>
      <c r="I16" s="486"/>
      <c r="J16" s="486"/>
      <c r="K16" s="483"/>
      <c r="L16" s="483"/>
      <c r="M16" s="547"/>
      <c r="N16" s="483"/>
      <c r="O16" s="487"/>
      <c r="P16" s="484"/>
      <c r="Q16" s="486"/>
      <c r="R16" s="486"/>
      <c r="S16" s="486"/>
      <c r="T16" s="486"/>
      <c r="U16" s="483"/>
      <c r="V16" s="486"/>
      <c r="W16" s="483"/>
      <c r="X16" s="304">
        <f t="shared" si="0"/>
        <v>0</v>
      </c>
      <c r="Y16" s="465"/>
      <c r="Z16" s="466"/>
      <c r="AA16" s="223" t="str">
        <f>+IF(T16="UI",0,IF(T16="UYU",'Tasas por grupos escalonada'!$C$37,IF(T16="USD",0,"")))</f>
        <v/>
      </c>
      <c r="AB16" s="486"/>
      <c r="AC16" s="486"/>
      <c r="AD16" s="486"/>
      <c r="AE16" s="486"/>
      <c r="AF16" s="90" t="str">
        <f t="shared" si="1"/>
        <v/>
      </c>
      <c r="AG16" s="91" t="str">
        <f t="shared" si="2"/>
        <v/>
      </c>
      <c r="AH16" s="92" t="str">
        <f t="shared" si="3"/>
        <v/>
      </c>
      <c r="AI16" s="93" t="str">
        <f t="shared" si="4"/>
        <v/>
      </c>
      <c r="AJ16" s="93" t="str">
        <f t="shared" si="5"/>
        <v/>
      </c>
      <c r="AK16" s="289" t="str">
        <f t="shared" si="6"/>
        <v/>
      </c>
      <c r="AL16" s="99" t="str">
        <f t="shared" si="7"/>
        <v/>
      </c>
      <c r="AN16" s="34" t="b">
        <f t="shared" si="8"/>
        <v>0</v>
      </c>
    </row>
    <row r="17" spans="1:40" ht="15.75" customHeight="1">
      <c r="A17" s="483"/>
      <c r="B17" s="486"/>
      <c r="C17" s="547"/>
      <c r="D17" s="487"/>
      <c r="E17" s="487"/>
      <c r="F17" s="486"/>
      <c r="G17" s="486" t="str">
        <f>+IFERROR(VLOOKUP(F17,Listas!$B:$C,2,0),"")</f>
        <v/>
      </c>
      <c r="H17" s="486"/>
      <c r="I17" s="486"/>
      <c r="J17" s="486"/>
      <c r="K17" s="483"/>
      <c r="L17" s="483"/>
      <c r="M17" s="547"/>
      <c r="N17" s="483"/>
      <c r="O17" s="487"/>
      <c r="P17" s="484"/>
      <c r="Q17" s="486"/>
      <c r="R17" s="486"/>
      <c r="S17" s="486"/>
      <c r="T17" s="486"/>
      <c r="U17" s="483"/>
      <c r="V17" s="486"/>
      <c r="W17" s="483"/>
      <c r="X17" s="304">
        <f t="shared" si="0"/>
        <v>0</v>
      </c>
      <c r="Y17" s="465"/>
      <c r="Z17" s="466"/>
      <c r="AA17" s="223" t="str">
        <f>+IF(T17="UI",0,IF(T17="UYU",'Tasas por grupos escalonada'!$C$37,IF(T17="USD",0,"")))</f>
        <v/>
      </c>
      <c r="AB17" s="486"/>
      <c r="AC17" s="486"/>
      <c r="AD17" s="486"/>
      <c r="AE17" s="486"/>
      <c r="AF17" s="90" t="str">
        <f t="shared" si="1"/>
        <v/>
      </c>
      <c r="AG17" s="91" t="str">
        <f t="shared" si="2"/>
        <v/>
      </c>
      <c r="AH17" s="92" t="str">
        <f t="shared" si="3"/>
        <v/>
      </c>
      <c r="AI17" s="93" t="str">
        <f t="shared" si="4"/>
        <v/>
      </c>
      <c r="AJ17" s="93" t="str">
        <f t="shared" si="5"/>
        <v/>
      </c>
      <c r="AK17" s="289" t="str">
        <f t="shared" si="6"/>
        <v/>
      </c>
      <c r="AL17" s="99" t="str">
        <f t="shared" si="7"/>
        <v/>
      </c>
      <c r="AN17" s="34" t="b">
        <f t="shared" si="8"/>
        <v>0</v>
      </c>
    </row>
    <row r="18" spans="1:40" ht="15.75" customHeight="1">
      <c r="A18" s="483"/>
      <c r="B18" s="486"/>
      <c r="C18" s="547"/>
      <c r="D18" s="487"/>
      <c r="E18" s="487"/>
      <c r="F18" s="486"/>
      <c r="G18" s="486" t="str">
        <f>+IFERROR(VLOOKUP(F18,Listas!$B:$C,2,0),"")</f>
        <v/>
      </c>
      <c r="H18" s="486"/>
      <c r="I18" s="486"/>
      <c r="J18" s="486"/>
      <c r="K18" s="483"/>
      <c r="L18" s="483"/>
      <c r="M18" s="547"/>
      <c r="N18" s="483"/>
      <c r="O18" s="487"/>
      <c r="P18" s="484"/>
      <c r="Q18" s="486"/>
      <c r="R18" s="486"/>
      <c r="S18" s="486"/>
      <c r="T18" s="486"/>
      <c r="U18" s="483"/>
      <c r="V18" s="486"/>
      <c r="W18" s="483"/>
      <c r="X18" s="304">
        <f t="shared" si="0"/>
        <v>0</v>
      </c>
      <c r="Y18" s="465"/>
      <c r="Z18" s="466"/>
      <c r="AA18" s="223" t="str">
        <f>+IF(T18="UI",0,IF(T18="UYU",'Tasas por grupos escalonada'!$C$37,IF(T18="USD",0,"")))</f>
        <v/>
      </c>
      <c r="AB18" s="486"/>
      <c r="AC18" s="486"/>
      <c r="AD18" s="486"/>
      <c r="AE18" s="486"/>
      <c r="AF18" s="90" t="str">
        <f t="shared" si="1"/>
        <v/>
      </c>
      <c r="AG18" s="91" t="str">
        <f t="shared" si="2"/>
        <v/>
      </c>
      <c r="AH18" s="92" t="str">
        <f t="shared" si="3"/>
        <v/>
      </c>
      <c r="AI18" s="93" t="str">
        <f t="shared" si="4"/>
        <v/>
      </c>
      <c r="AJ18" s="93" t="str">
        <f t="shared" si="5"/>
        <v/>
      </c>
      <c r="AK18" s="289" t="str">
        <f t="shared" si="6"/>
        <v/>
      </c>
      <c r="AL18" s="99" t="str">
        <f t="shared" si="7"/>
        <v/>
      </c>
      <c r="AN18" s="34" t="b">
        <f t="shared" si="8"/>
        <v>0</v>
      </c>
    </row>
    <row r="19" spans="1:40" ht="15.75" customHeight="1">
      <c r="A19" s="483"/>
      <c r="B19" s="486"/>
      <c r="C19" s="547"/>
      <c r="D19" s="487"/>
      <c r="E19" s="487"/>
      <c r="F19" s="486"/>
      <c r="G19" s="486" t="str">
        <f>+IFERROR(VLOOKUP(F19,Listas!$B:$C,2,0),"")</f>
        <v/>
      </c>
      <c r="H19" s="486"/>
      <c r="I19" s="486"/>
      <c r="J19" s="486"/>
      <c r="K19" s="483"/>
      <c r="L19" s="483"/>
      <c r="M19" s="547"/>
      <c r="N19" s="483"/>
      <c r="O19" s="487"/>
      <c r="P19" s="484"/>
      <c r="Q19" s="486"/>
      <c r="R19" s="486"/>
      <c r="S19" s="486"/>
      <c r="T19" s="486"/>
      <c r="U19" s="483"/>
      <c r="V19" s="486"/>
      <c r="W19" s="483"/>
      <c r="X19" s="304">
        <f t="shared" si="0"/>
        <v>0</v>
      </c>
      <c r="Y19" s="465"/>
      <c r="Z19" s="466"/>
      <c r="AA19" s="223" t="str">
        <f>+IF(T19="UI",0,IF(T19="UYU",'Tasas por grupos escalonada'!$C$37,IF(T19="USD",0,"")))</f>
        <v/>
      </c>
      <c r="AB19" s="486"/>
      <c r="AC19" s="486"/>
      <c r="AD19" s="486"/>
      <c r="AE19" s="486"/>
      <c r="AF19" s="90" t="str">
        <f t="shared" si="1"/>
        <v/>
      </c>
      <c r="AG19" s="91" t="str">
        <f t="shared" si="2"/>
        <v/>
      </c>
      <c r="AH19" s="92" t="str">
        <f t="shared" si="3"/>
        <v/>
      </c>
      <c r="AI19" s="93" t="str">
        <f t="shared" si="4"/>
        <v/>
      </c>
      <c r="AJ19" s="93" t="str">
        <f t="shared" si="5"/>
        <v/>
      </c>
      <c r="AK19" s="289" t="str">
        <f t="shared" si="6"/>
        <v/>
      </c>
      <c r="AL19" s="99" t="str">
        <f t="shared" si="7"/>
        <v/>
      </c>
      <c r="AN19" s="34" t="b">
        <f t="shared" si="8"/>
        <v>0</v>
      </c>
    </row>
    <row r="20" spans="1:40" ht="15.75" customHeight="1">
      <c r="A20" s="483"/>
      <c r="B20" s="486"/>
      <c r="C20" s="547"/>
      <c r="D20" s="487"/>
      <c r="E20" s="487"/>
      <c r="F20" s="486"/>
      <c r="G20" s="486" t="str">
        <f>+IFERROR(VLOOKUP(F20,Listas!$B:$C,2,0),"")</f>
        <v/>
      </c>
      <c r="H20" s="486"/>
      <c r="I20" s="486"/>
      <c r="J20" s="486"/>
      <c r="K20" s="483"/>
      <c r="L20" s="483"/>
      <c r="M20" s="547"/>
      <c r="N20" s="483"/>
      <c r="O20" s="487"/>
      <c r="P20" s="484"/>
      <c r="Q20" s="486"/>
      <c r="R20" s="486"/>
      <c r="S20" s="486"/>
      <c r="T20" s="486"/>
      <c r="U20" s="483"/>
      <c r="V20" s="486"/>
      <c r="W20" s="483"/>
      <c r="X20" s="304">
        <f t="shared" si="0"/>
        <v>0</v>
      </c>
      <c r="Y20" s="465"/>
      <c r="Z20" s="466"/>
      <c r="AA20" s="223" t="str">
        <f>+IF(T20="UI",0,IF(T20="UYU",'Tasas por grupos escalonada'!$C$37,IF(T20="USD",0,"")))</f>
        <v/>
      </c>
      <c r="AB20" s="486"/>
      <c r="AC20" s="486"/>
      <c r="AD20" s="486"/>
      <c r="AE20" s="486"/>
      <c r="AF20" s="90" t="str">
        <f t="shared" si="1"/>
        <v/>
      </c>
      <c r="AG20" s="91" t="str">
        <f t="shared" si="2"/>
        <v/>
      </c>
      <c r="AH20" s="92" t="str">
        <f t="shared" si="3"/>
        <v/>
      </c>
      <c r="AI20" s="93" t="str">
        <f t="shared" si="4"/>
        <v/>
      </c>
      <c r="AJ20" s="93" t="str">
        <f t="shared" si="5"/>
        <v/>
      </c>
      <c r="AK20" s="289" t="str">
        <f t="shared" si="6"/>
        <v/>
      </c>
      <c r="AL20" s="99" t="str">
        <f t="shared" si="7"/>
        <v/>
      </c>
      <c r="AN20" s="34" t="b">
        <f t="shared" si="8"/>
        <v>0</v>
      </c>
    </row>
    <row r="21" spans="1:40" ht="15.75" customHeight="1">
      <c r="A21" s="483"/>
      <c r="B21" s="486"/>
      <c r="C21" s="547"/>
      <c r="D21" s="487"/>
      <c r="E21" s="487"/>
      <c r="F21" s="486"/>
      <c r="G21" s="486" t="str">
        <f>+IFERROR(VLOOKUP(F21,Listas!$B:$C,2,0),"")</f>
        <v/>
      </c>
      <c r="H21" s="486"/>
      <c r="I21" s="486"/>
      <c r="J21" s="486"/>
      <c r="K21" s="483"/>
      <c r="L21" s="483"/>
      <c r="M21" s="547"/>
      <c r="N21" s="483"/>
      <c r="O21" s="487"/>
      <c r="P21" s="484"/>
      <c r="Q21" s="486"/>
      <c r="R21" s="486"/>
      <c r="S21" s="486"/>
      <c r="T21" s="486"/>
      <c r="U21" s="483"/>
      <c r="V21" s="486"/>
      <c r="W21" s="483"/>
      <c r="X21" s="304">
        <f t="shared" si="0"/>
        <v>0</v>
      </c>
      <c r="Y21" s="465"/>
      <c r="Z21" s="466"/>
      <c r="AA21" s="223" t="str">
        <f>+IF(T21="UI",0,IF(T21="UYU",'Tasas por grupos escalonada'!$C$37,IF(T21="USD",0,"")))</f>
        <v/>
      </c>
      <c r="AB21" s="486"/>
      <c r="AC21" s="486"/>
      <c r="AD21" s="486"/>
      <c r="AE21" s="486"/>
      <c r="AF21" s="90" t="str">
        <f t="shared" si="1"/>
        <v/>
      </c>
      <c r="AG21" s="91" t="str">
        <f t="shared" si="2"/>
        <v/>
      </c>
      <c r="AH21" s="92" t="str">
        <f t="shared" si="3"/>
        <v/>
      </c>
      <c r="AI21" s="93" t="str">
        <f t="shared" si="4"/>
        <v/>
      </c>
      <c r="AJ21" s="93" t="str">
        <f t="shared" si="5"/>
        <v/>
      </c>
      <c r="AK21" s="289" t="str">
        <f t="shared" si="6"/>
        <v/>
      </c>
      <c r="AL21" s="99" t="str">
        <f t="shared" si="7"/>
        <v/>
      </c>
      <c r="AN21" s="34" t="b">
        <f t="shared" si="8"/>
        <v>0</v>
      </c>
    </row>
    <row r="22" spans="1:40" ht="15.75" customHeight="1">
      <c r="A22" s="483"/>
      <c r="B22" s="486"/>
      <c r="C22" s="547"/>
      <c r="D22" s="487"/>
      <c r="E22" s="487"/>
      <c r="F22" s="486"/>
      <c r="G22" s="486" t="str">
        <f>+IFERROR(VLOOKUP(F22,Listas!$B:$C,2,0),"")</f>
        <v/>
      </c>
      <c r="H22" s="486"/>
      <c r="I22" s="486"/>
      <c r="J22" s="486"/>
      <c r="K22" s="483"/>
      <c r="L22" s="483"/>
      <c r="M22" s="547"/>
      <c r="N22" s="483"/>
      <c r="O22" s="487"/>
      <c r="P22" s="484"/>
      <c r="Q22" s="486"/>
      <c r="R22" s="486"/>
      <c r="S22" s="486"/>
      <c r="T22" s="486"/>
      <c r="U22" s="483"/>
      <c r="V22" s="486"/>
      <c r="W22" s="483"/>
      <c r="X22" s="304">
        <f t="shared" si="0"/>
        <v>0</v>
      </c>
      <c r="Y22" s="465"/>
      <c r="Z22" s="466"/>
      <c r="AA22" s="223" t="str">
        <f>+IF(T22="UI",0,IF(T22="UYU",'Tasas por grupos escalonada'!$C$37,IF(T22="USD",0,"")))</f>
        <v/>
      </c>
      <c r="AB22" s="486"/>
      <c r="AC22" s="486"/>
      <c r="AD22" s="486"/>
      <c r="AE22" s="486"/>
      <c r="AF22" s="90" t="str">
        <f t="shared" si="1"/>
        <v/>
      </c>
      <c r="AG22" s="91" t="str">
        <f t="shared" si="2"/>
        <v/>
      </c>
      <c r="AH22" s="92" t="str">
        <f t="shared" si="3"/>
        <v/>
      </c>
      <c r="AI22" s="93" t="str">
        <f t="shared" si="4"/>
        <v/>
      </c>
      <c r="AJ22" s="93" t="str">
        <f t="shared" si="5"/>
        <v/>
      </c>
      <c r="AK22" s="289" t="str">
        <f t="shared" si="6"/>
        <v/>
      </c>
      <c r="AL22" s="99" t="str">
        <f t="shared" si="7"/>
        <v/>
      </c>
      <c r="AN22" s="34" t="b">
        <f t="shared" si="8"/>
        <v>0</v>
      </c>
    </row>
    <row r="23" spans="1:40" ht="15.75" customHeight="1">
      <c r="A23" s="483"/>
      <c r="B23" s="486"/>
      <c r="C23" s="547"/>
      <c r="D23" s="487"/>
      <c r="E23" s="487"/>
      <c r="F23" s="486"/>
      <c r="G23" s="486" t="str">
        <f>+IFERROR(VLOOKUP(F23,Listas!$B:$C,2,0),"")</f>
        <v/>
      </c>
      <c r="H23" s="486"/>
      <c r="I23" s="486"/>
      <c r="J23" s="486"/>
      <c r="K23" s="483"/>
      <c r="L23" s="483"/>
      <c r="M23" s="547"/>
      <c r="N23" s="483"/>
      <c r="O23" s="487"/>
      <c r="P23" s="484"/>
      <c r="Q23" s="486"/>
      <c r="R23" s="486"/>
      <c r="S23" s="486"/>
      <c r="T23" s="486"/>
      <c r="U23" s="483"/>
      <c r="V23" s="486"/>
      <c r="W23" s="483"/>
      <c r="X23" s="304">
        <f t="shared" si="0"/>
        <v>0</v>
      </c>
      <c r="Y23" s="465"/>
      <c r="Z23" s="466"/>
      <c r="AA23" s="223" t="str">
        <f>+IF(T23="UI",0,IF(T23="UYU",'Tasas por grupos escalonada'!$C$37,IF(T23="USD",0,"")))</f>
        <v/>
      </c>
      <c r="AB23" s="486"/>
      <c r="AC23" s="486"/>
      <c r="AD23" s="486"/>
      <c r="AE23" s="486"/>
      <c r="AF23" s="90" t="str">
        <f t="shared" si="1"/>
        <v/>
      </c>
      <c r="AG23" s="91" t="str">
        <f t="shared" si="2"/>
        <v/>
      </c>
      <c r="AH23" s="92" t="str">
        <f t="shared" si="3"/>
        <v/>
      </c>
      <c r="AI23" s="93" t="str">
        <f t="shared" si="4"/>
        <v/>
      </c>
      <c r="AJ23" s="93" t="str">
        <f t="shared" si="5"/>
        <v/>
      </c>
      <c r="AK23" s="289" t="str">
        <f t="shared" si="6"/>
        <v/>
      </c>
      <c r="AL23" s="99" t="str">
        <f t="shared" si="7"/>
        <v/>
      </c>
      <c r="AN23" s="34" t="b">
        <f t="shared" si="8"/>
        <v>0</v>
      </c>
    </row>
    <row r="24" spans="1:40" ht="15.75" customHeight="1">
      <c r="A24" s="483"/>
      <c r="B24" s="486"/>
      <c r="C24" s="547"/>
      <c r="D24" s="487"/>
      <c r="E24" s="487"/>
      <c r="F24" s="486"/>
      <c r="G24" s="486" t="str">
        <f>+IFERROR(VLOOKUP(F24,Listas!$B:$C,2,0),"")</f>
        <v/>
      </c>
      <c r="H24" s="486"/>
      <c r="I24" s="486"/>
      <c r="J24" s="486"/>
      <c r="K24" s="483"/>
      <c r="L24" s="483"/>
      <c r="M24" s="547"/>
      <c r="N24" s="483"/>
      <c r="O24" s="487"/>
      <c r="P24" s="484"/>
      <c r="Q24" s="486"/>
      <c r="R24" s="486"/>
      <c r="S24" s="486"/>
      <c r="T24" s="486"/>
      <c r="U24" s="483"/>
      <c r="V24" s="486"/>
      <c r="W24" s="483"/>
      <c r="X24" s="304">
        <f t="shared" si="0"/>
        <v>0</v>
      </c>
      <c r="Y24" s="465"/>
      <c r="Z24" s="466"/>
      <c r="AA24" s="223" t="str">
        <f>+IF(T24="UI",0,IF(T24="UYU",'Tasas por grupos escalonada'!$C$37,IF(T24="USD",0,"")))</f>
        <v/>
      </c>
      <c r="AB24" s="486"/>
      <c r="AC24" s="486"/>
      <c r="AD24" s="486"/>
      <c r="AE24" s="486"/>
      <c r="AF24" s="90" t="str">
        <f t="shared" si="1"/>
        <v/>
      </c>
      <c r="AG24" s="91" t="str">
        <f t="shared" si="2"/>
        <v/>
      </c>
      <c r="AH24" s="92" t="str">
        <f t="shared" si="3"/>
        <v/>
      </c>
      <c r="AI24" s="93" t="str">
        <f t="shared" si="4"/>
        <v/>
      </c>
      <c r="AJ24" s="93" t="str">
        <f t="shared" si="5"/>
        <v/>
      </c>
      <c r="AK24" s="289" t="str">
        <f t="shared" si="6"/>
        <v/>
      </c>
      <c r="AL24" s="99" t="str">
        <f t="shared" si="7"/>
        <v/>
      </c>
      <c r="AN24" s="34" t="b">
        <f t="shared" si="8"/>
        <v>0</v>
      </c>
    </row>
    <row r="25" spans="1:40" ht="15.75" customHeight="1">
      <c r="A25" s="483"/>
      <c r="B25" s="486"/>
      <c r="C25" s="547"/>
      <c r="D25" s="487"/>
      <c r="E25" s="487"/>
      <c r="F25" s="486"/>
      <c r="G25" s="486" t="str">
        <f>+IFERROR(VLOOKUP(F25,Listas!$B:$C,2,0),"")</f>
        <v/>
      </c>
      <c r="H25" s="486"/>
      <c r="I25" s="486"/>
      <c r="J25" s="486"/>
      <c r="K25" s="483"/>
      <c r="L25" s="483"/>
      <c r="M25" s="547"/>
      <c r="N25" s="483"/>
      <c r="O25" s="487"/>
      <c r="P25" s="484"/>
      <c r="Q25" s="486"/>
      <c r="R25" s="486"/>
      <c r="S25" s="486"/>
      <c r="T25" s="486"/>
      <c r="U25" s="483"/>
      <c r="V25" s="486"/>
      <c r="W25" s="483"/>
      <c r="X25" s="304">
        <f t="shared" si="0"/>
        <v>0</v>
      </c>
      <c r="Y25" s="465"/>
      <c r="Z25" s="466"/>
      <c r="AA25" s="223" t="str">
        <f>+IF(T25="UI",0,IF(T25="UYU",'Tasas por grupos escalonada'!$C$37,IF(T25="USD",0,"")))</f>
        <v/>
      </c>
      <c r="AB25" s="486"/>
      <c r="AC25" s="486"/>
      <c r="AD25" s="486"/>
      <c r="AE25" s="486"/>
      <c r="AF25" s="90" t="str">
        <f t="shared" si="1"/>
        <v/>
      </c>
      <c r="AG25" s="91" t="str">
        <f t="shared" si="2"/>
        <v/>
      </c>
      <c r="AH25" s="92" t="str">
        <f t="shared" si="3"/>
        <v/>
      </c>
      <c r="AI25" s="93" t="str">
        <f t="shared" si="4"/>
        <v/>
      </c>
      <c r="AJ25" s="93" t="str">
        <f t="shared" si="5"/>
        <v/>
      </c>
      <c r="AK25" s="289" t="str">
        <f t="shared" si="6"/>
        <v/>
      </c>
      <c r="AL25" s="99" t="str">
        <f t="shared" si="7"/>
        <v/>
      </c>
      <c r="AN25" s="34" t="b">
        <f t="shared" si="8"/>
        <v>0</v>
      </c>
    </row>
    <row r="26" spans="1:40" ht="15.75" customHeight="1">
      <c r="A26" s="483"/>
      <c r="B26" s="486"/>
      <c r="C26" s="547"/>
      <c r="D26" s="487"/>
      <c r="E26" s="487"/>
      <c r="F26" s="486"/>
      <c r="G26" s="486" t="str">
        <f>+IFERROR(VLOOKUP(F26,Listas!$B:$C,2,0),"")</f>
        <v/>
      </c>
      <c r="H26" s="486"/>
      <c r="I26" s="486"/>
      <c r="J26" s="486"/>
      <c r="K26" s="483"/>
      <c r="L26" s="483"/>
      <c r="M26" s="547"/>
      <c r="N26" s="483"/>
      <c r="O26" s="487"/>
      <c r="P26" s="484"/>
      <c r="Q26" s="486"/>
      <c r="R26" s="486"/>
      <c r="S26" s="486"/>
      <c r="T26" s="486"/>
      <c r="U26" s="483"/>
      <c r="V26" s="486"/>
      <c r="W26" s="483"/>
      <c r="X26" s="304">
        <f t="shared" si="0"/>
        <v>0</v>
      </c>
      <c r="Y26" s="465"/>
      <c r="Z26" s="466"/>
      <c r="AA26" s="223" t="str">
        <f>+IF(T26="UI",0,IF(T26="UYU",'Tasas por grupos escalonada'!$C$37,IF(T26="USD",0,"")))</f>
        <v/>
      </c>
      <c r="AB26" s="486"/>
      <c r="AC26" s="486"/>
      <c r="AD26" s="486"/>
      <c r="AE26" s="486"/>
      <c r="AF26" s="90" t="str">
        <f t="shared" si="1"/>
        <v/>
      </c>
      <c r="AG26" s="91" t="str">
        <f t="shared" si="2"/>
        <v/>
      </c>
      <c r="AH26" s="92" t="str">
        <f t="shared" si="3"/>
        <v/>
      </c>
      <c r="AI26" s="93" t="str">
        <f t="shared" si="4"/>
        <v/>
      </c>
      <c r="AJ26" s="93" t="str">
        <f t="shared" si="5"/>
        <v/>
      </c>
      <c r="AK26" s="289" t="str">
        <f t="shared" si="6"/>
        <v/>
      </c>
      <c r="AL26" s="99" t="str">
        <f t="shared" si="7"/>
        <v/>
      </c>
      <c r="AN26" s="34" t="b">
        <f t="shared" si="8"/>
        <v>0</v>
      </c>
    </row>
    <row r="27" spans="1:40" ht="15.75" customHeight="1">
      <c r="A27" s="483"/>
      <c r="B27" s="486"/>
      <c r="C27" s="547"/>
      <c r="D27" s="487"/>
      <c r="E27" s="487"/>
      <c r="F27" s="486"/>
      <c r="G27" s="486" t="str">
        <f>+IFERROR(VLOOKUP(F27,Listas!$B:$C,2,0),"")</f>
        <v/>
      </c>
      <c r="H27" s="486"/>
      <c r="I27" s="486"/>
      <c r="J27" s="486"/>
      <c r="K27" s="483"/>
      <c r="L27" s="483"/>
      <c r="M27" s="547"/>
      <c r="N27" s="483"/>
      <c r="O27" s="487"/>
      <c r="P27" s="484"/>
      <c r="Q27" s="486"/>
      <c r="R27" s="486"/>
      <c r="S27" s="486"/>
      <c r="T27" s="486"/>
      <c r="U27" s="483"/>
      <c r="V27" s="486"/>
      <c r="W27" s="483"/>
      <c r="X27" s="304">
        <f t="shared" si="0"/>
        <v>0</v>
      </c>
      <c r="Y27" s="465"/>
      <c r="Z27" s="466"/>
      <c r="AA27" s="223" t="str">
        <f>+IF(T27="UI",0,IF(T27="UYU",'Tasas por grupos escalonada'!$C$37,IF(T27="USD",0,"")))</f>
        <v/>
      </c>
      <c r="AB27" s="486"/>
      <c r="AC27" s="486"/>
      <c r="AD27" s="486"/>
      <c r="AE27" s="486"/>
      <c r="AF27" s="90" t="str">
        <f t="shared" si="1"/>
        <v/>
      </c>
      <c r="AG27" s="91" t="str">
        <f t="shared" si="2"/>
        <v/>
      </c>
      <c r="AH27" s="92" t="str">
        <f t="shared" si="3"/>
        <v/>
      </c>
      <c r="AI27" s="93" t="str">
        <f t="shared" si="4"/>
        <v/>
      </c>
      <c r="AJ27" s="93" t="str">
        <f t="shared" si="5"/>
        <v/>
      </c>
      <c r="AK27" s="289" t="str">
        <f t="shared" si="6"/>
        <v/>
      </c>
      <c r="AL27" s="99" t="str">
        <f t="shared" si="7"/>
        <v/>
      </c>
      <c r="AN27" s="34" t="b">
        <f t="shared" si="8"/>
        <v>0</v>
      </c>
    </row>
    <row r="28" spans="1:40" ht="15.75" customHeight="1">
      <c r="A28" s="483"/>
      <c r="B28" s="486"/>
      <c r="C28" s="547"/>
      <c r="D28" s="487"/>
      <c r="E28" s="487"/>
      <c r="F28" s="486"/>
      <c r="G28" s="486" t="str">
        <f>+IFERROR(VLOOKUP(F28,Listas!$B:$C,2,0),"")</f>
        <v/>
      </c>
      <c r="H28" s="486"/>
      <c r="I28" s="486"/>
      <c r="J28" s="486"/>
      <c r="K28" s="483"/>
      <c r="L28" s="483"/>
      <c r="M28" s="547"/>
      <c r="N28" s="483"/>
      <c r="O28" s="487"/>
      <c r="P28" s="484"/>
      <c r="Q28" s="486"/>
      <c r="R28" s="486"/>
      <c r="S28" s="486"/>
      <c r="T28" s="486"/>
      <c r="U28" s="483"/>
      <c r="V28" s="486"/>
      <c r="W28" s="483"/>
      <c r="X28" s="304">
        <f t="shared" si="0"/>
        <v>0</v>
      </c>
      <c r="Y28" s="465"/>
      <c r="Z28" s="466"/>
      <c r="AA28" s="223" t="str">
        <f>+IF(T28="UI",0,IF(T28="UYU",'Tasas por grupos escalonada'!$C$37,IF(T28="USD",0,"")))</f>
        <v/>
      </c>
      <c r="AB28" s="486"/>
      <c r="AC28" s="486"/>
      <c r="AD28" s="486"/>
      <c r="AE28" s="486"/>
      <c r="AF28" s="90" t="str">
        <f t="shared" si="1"/>
        <v/>
      </c>
      <c r="AG28" s="91" t="str">
        <f t="shared" si="2"/>
        <v/>
      </c>
      <c r="AH28" s="92" t="str">
        <f t="shared" si="3"/>
        <v/>
      </c>
      <c r="AI28" s="93" t="str">
        <f t="shared" si="4"/>
        <v/>
      </c>
      <c r="AJ28" s="93" t="str">
        <f t="shared" si="5"/>
        <v/>
      </c>
      <c r="AK28" s="289" t="str">
        <f t="shared" si="6"/>
        <v/>
      </c>
      <c r="AL28" s="99" t="str">
        <f t="shared" si="7"/>
        <v/>
      </c>
      <c r="AN28" s="34" t="b">
        <f t="shared" si="8"/>
        <v>0</v>
      </c>
    </row>
    <row r="29" spans="1:40" ht="15.75" customHeight="1">
      <c r="A29" s="483"/>
      <c r="B29" s="486"/>
      <c r="C29" s="547"/>
      <c r="D29" s="487"/>
      <c r="E29" s="487"/>
      <c r="F29" s="486"/>
      <c r="G29" s="486" t="str">
        <f>+IFERROR(VLOOKUP(F29,Listas!$B:$C,2,0),"")</f>
        <v/>
      </c>
      <c r="H29" s="486"/>
      <c r="I29" s="486"/>
      <c r="J29" s="486"/>
      <c r="K29" s="483"/>
      <c r="L29" s="483"/>
      <c r="M29" s="547"/>
      <c r="N29" s="483"/>
      <c r="O29" s="487"/>
      <c r="P29" s="484"/>
      <c r="Q29" s="486"/>
      <c r="R29" s="486"/>
      <c r="S29" s="486"/>
      <c r="T29" s="486"/>
      <c r="U29" s="483"/>
      <c r="V29" s="486"/>
      <c r="W29" s="483"/>
      <c r="X29" s="304">
        <f t="shared" si="0"/>
        <v>0</v>
      </c>
      <c r="Y29" s="465"/>
      <c r="Z29" s="466"/>
      <c r="AA29" s="223" t="str">
        <f>+IF(T29="UI",0,IF(T29="UYU",'Tasas por grupos escalonada'!$C$37,IF(T29="USD",0,"")))</f>
        <v/>
      </c>
      <c r="AB29" s="486"/>
      <c r="AC29" s="486"/>
      <c r="AD29" s="486"/>
      <c r="AE29" s="486"/>
      <c r="AF29" s="90" t="str">
        <f t="shared" si="1"/>
        <v/>
      </c>
      <c r="AG29" s="91" t="str">
        <f t="shared" si="2"/>
        <v/>
      </c>
      <c r="AH29" s="92" t="str">
        <f t="shared" si="3"/>
        <v/>
      </c>
      <c r="AI29" s="93" t="str">
        <f t="shared" si="4"/>
        <v/>
      </c>
      <c r="AJ29" s="93" t="str">
        <f t="shared" si="5"/>
        <v/>
      </c>
      <c r="AK29" s="289" t="str">
        <f t="shared" si="6"/>
        <v/>
      </c>
      <c r="AL29" s="99" t="str">
        <f t="shared" si="7"/>
        <v/>
      </c>
      <c r="AN29" s="34" t="b">
        <f t="shared" si="8"/>
        <v>0</v>
      </c>
    </row>
    <row r="30" spans="1:40" ht="15.75" customHeight="1">
      <c r="A30" s="483"/>
      <c r="B30" s="486"/>
      <c r="C30" s="547"/>
      <c r="D30" s="487"/>
      <c r="E30" s="487"/>
      <c r="F30" s="486"/>
      <c r="G30" s="486" t="str">
        <f>+IFERROR(VLOOKUP(F30,Listas!$B:$C,2,0),"")</f>
        <v/>
      </c>
      <c r="H30" s="486"/>
      <c r="I30" s="486"/>
      <c r="J30" s="486"/>
      <c r="K30" s="483"/>
      <c r="L30" s="483"/>
      <c r="M30" s="547"/>
      <c r="N30" s="483"/>
      <c r="O30" s="487"/>
      <c r="P30" s="484"/>
      <c r="Q30" s="486"/>
      <c r="R30" s="486"/>
      <c r="S30" s="486"/>
      <c r="T30" s="486"/>
      <c r="U30" s="483"/>
      <c r="V30" s="486"/>
      <c r="W30" s="483"/>
      <c r="X30" s="304">
        <f t="shared" si="0"/>
        <v>0</v>
      </c>
      <c r="Y30" s="465"/>
      <c r="Z30" s="466"/>
      <c r="AA30" s="223" t="str">
        <f>+IF(T30="UI",0,IF(T30="UYU",'Tasas por grupos escalonada'!$C$37,IF(T30="USD",0,"")))</f>
        <v/>
      </c>
      <c r="AB30" s="486"/>
      <c r="AC30" s="486"/>
      <c r="AD30" s="486"/>
      <c r="AE30" s="486"/>
      <c r="AF30" s="90" t="str">
        <f t="shared" si="1"/>
        <v/>
      </c>
      <c r="AG30" s="91" t="str">
        <f t="shared" si="2"/>
        <v/>
      </c>
      <c r="AH30" s="92" t="str">
        <f t="shared" si="3"/>
        <v/>
      </c>
      <c r="AI30" s="93" t="str">
        <f t="shared" si="4"/>
        <v/>
      </c>
      <c r="AJ30" s="93" t="str">
        <f t="shared" si="5"/>
        <v/>
      </c>
      <c r="AK30" s="289" t="str">
        <f t="shared" si="6"/>
        <v/>
      </c>
      <c r="AL30" s="99" t="str">
        <f t="shared" si="7"/>
        <v/>
      </c>
      <c r="AN30" s="34" t="b">
        <f t="shared" si="8"/>
        <v>0</v>
      </c>
    </row>
    <row r="31" spans="1:40" ht="15.75" customHeight="1">
      <c r="A31" s="483"/>
      <c r="B31" s="486"/>
      <c r="C31" s="547"/>
      <c r="D31" s="487"/>
      <c r="E31" s="487"/>
      <c r="F31" s="486"/>
      <c r="G31" s="486" t="str">
        <f>+IFERROR(VLOOKUP(F31,Listas!$B:$C,2,0),"")</f>
        <v/>
      </c>
      <c r="H31" s="486"/>
      <c r="I31" s="486"/>
      <c r="J31" s="486"/>
      <c r="K31" s="483"/>
      <c r="L31" s="483"/>
      <c r="M31" s="547"/>
      <c r="N31" s="483"/>
      <c r="O31" s="487"/>
      <c r="P31" s="484"/>
      <c r="Q31" s="486"/>
      <c r="R31" s="486"/>
      <c r="S31" s="486"/>
      <c r="T31" s="486"/>
      <c r="U31" s="483"/>
      <c r="V31" s="486"/>
      <c r="W31" s="483"/>
      <c r="X31" s="304">
        <f t="shared" si="0"/>
        <v>0</v>
      </c>
      <c r="Y31" s="465"/>
      <c r="Z31" s="466"/>
      <c r="AA31" s="223" t="str">
        <f>+IF(T31="UI",0,IF(T31="UYU",'Tasas por grupos escalonada'!$C$37,IF(T31="USD",0,"")))</f>
        <v/>
      </c>
      <c r="AB31" s="486"/>
      <c r="AC31" s="486"/>
      <c r="AD31" s="486"/>
      <c r="AE31" s="486"/>
      <c r="AF31" s="90" t="str">
        <f t="shared" si="1"/>
        <v/>
      </c>
      <c r="AG31" s="91" t="str">
        <f t="shared" si="2"/>
        <v/>
      </c>
      <c r="AH31" s="92" t="str">
        <f t="shared" si="3"/>
        <v/>
      </c>
      <c r="AI31" s="93" t="str">
        <f t="shared" si="4"/>
        <v/>
      </c>
      <c r="AJ31" s="93" t="str">
        <f t="shared" si="5"/>
        <v/>
      </c>
      <c r="AK31" s="289" t="str">
        <f t="shared" si="6"/>
        <v/>
      </c>
      <c r="AL31" s="99" t="str">
        <f t="shared" si="7"/>
        <v/>
      </c>
      <c r="AN31" s="34" t="b">
        <f t="shared" si="8"/>
        <v>0</v>
      </c>
    </row>
    <row r="32" spans="1:40" ht="15.75" customHeight="1">
      <c r="A32" s="483"/>
      <c r="B32" s="486"/>
      <c r="C32" s="547"/>
      <c r="D32" s="487"/>
      <c r="E32" s="487"/>
      <c r="F32" s="486"/>
      <c r="G32" s="486" t="str">
        <f>+IFERROR(VLOOKUP(F32,Listas!$B:$C,2,0),"")</f>
        <v/>
      </c>
      <c r="H32" s="486"/>
      <c r="I32" s="486"/>
      <c r="J32" s="486"/>
      <c r="K32" s="483"/>
      <c r="L32" s="483"/>
      <c r="M32" s="547"/>
      <c r="N32" s="483"/>
      <c r="O32" s="487"/>
      <c r="P32" s="484"/>
      <c r="Q32" s="486"/>
      <c r="R32" s="486"/>
      <c r="S32" s="486"/>
      <c r="T32" s="486"/>
      <c r="U32" s="483"/>
      <c r="V32" s="486"/>
      <c r="W32" s="483"/>
      <c r="X32" s="304">
        <f t="shared" si="0"/>
        <v>0</v>
      </c>
      <c r="Y32" s="465"/>
      <c r="Z32" s="466"/>
      <c r="AA32" s="223" t="str">
        <f>+IF(T32="UI",0,IF(T32="UYU",'Tasas por grupos escalonada'!$C$37,IF(T32="USD",0,"")))</f>
        <v/>
      </c>
      <c r="AB32" s="486"/>
      <c r="AC32" s="486"/>
      <c r="AD32" s="486"/>
      <c r="AE32" s="486"/>
      <c r="AF32" s="90" t="str">
        <f t="shared" si="1"/>
        <v/>
      </c>
      <c r="AG32" s="91" t="str">
        <f t="shared" si="2"/>
        <v/>
      </c>
      <c r="AH32" s="92" t="str">
        <f t="shared" si="3"/>
        <v/>
      </c>
      <c r="AI32" s="93" t="str">
        <f t="shared" si="4"/>
        <v/>
      </c>
      <c r="AJ32" s="93" t="str">
        <f t="shared" si="5"/>
        <v/>
      </c>
      <c r="AK32" s="289" t="str">
        <f t="shared" si="6"/>
        <v/>
      </c>
      <c r="AL32" s="99" t="str">
        <f t="shared" si="7"/>
        <v/>
      </c>
      <c r="AN32" s="34" t="b">
        <f t="shared" si="8"/>
        <v>0</v>
      </c>
    </row>
    <row r="33" spans="1:40" ht="15.75" customHeight="1">
      <c r="A33" s="483"/>
      <c r="B33" s="486"/>
      <c r="C33" s="547"/>
      <c r="D33" s="487"/>
      <c r="E33" s="487"/>
      <c r="F33" s="486"/>
      <c r="G33" s="486" t="str">
        <f>+IFERROR(VLOOKUP(F33,Listas!$B:$C,2,0),"")</f>
        <v/>
      </c>
      <c r="H33" s="486"/>
      <c r="I33" s="486"/>
      <c r="J33" s="486"/>
      <c r="K33" s="483"/>
      <c r="L33" s="483"/>
      <c r="M33" s="547"/>
      <c r="N33" s="483"/>
      <c r="O33" s="487"/>
      <c r="P33" s="484"/>
      <c r="Q33" s="486"/>
      <c r="R33" s="486"/>
      <c r="S33" s="486"/>
      <c r="T33" s="486"/>
      <c r="U33" s="483"/>
      <c r="V33" s="486"/>
      <c r="W33" s="483"/>
      <c r="X33" s="304">
        <f t="shared" si="0"/>
        <v>0</v>
      </c>
      <c r="Y33" s="465"/>
      <c r="Z33" s="466"/>
      <c r="AA33" s="223" t="str">
        <f>+IF(T33="UI",0,IF(T33="UYU",'Tasas por grupos escalonada'!$C$37,IF(T33="USD",0,"")))</f>
        <v/>
      </c>
      <c r="AB33" s="486"/>
      <c r="AC33" s="486"/>
      <c r="AD33" s="486"/>
      <c r="AE33" s="486"/>
      <c r="AF33" s="90" t="str">
        <f t="shared" si="1"/>
        <v/>
      </c>
      <c r="AG33" s="91" t="str">
        <f t="shared" si="2"/>
        <v/>
      </c>
      <c r="AH33" s="92" t="str">
        <f t="shared" si="3"/>
        <v/>
      </c>
      <c r="AI33" s="93" t="str">
        <f t="shared" si="4"/>
        <v/>
      </c>
      <c r="AJ33" s="93" t="str">
        <f t="shared" si="5"/>
        <v/>
      </c>
      <c r="AK33" s="289" t="str">
        <f t="shared" si="6"/>
        <v/>
      </c>
      <c r="AL33" s="99" t="str">
        <f t="shared" si="7"/>
        <v/>
      </c>
      <c r="AN33" s="34" t="b">
        <f t="shared" si="8"/>
        <v>0</v>
      </c>
    </row>
    <row r="34" spans="1:40" ht="15.75" customHeight="1">
      <c r="A34" s="483"/>
      <c r="B34" s="486"/>
      <c r="C34" s="547"/>
      <c r="D34" s="487"/>
      <c r="E34" s="487"/>
      <c r="F34" s="486"/>
      <c r="G34" s="486" t="str">
        <f>+IFERROR(VLOOKUP(F34,Listas!$B:$C,2,0),"")</f>
        <v/>
      </c>
      <c r="H34" s="486"/>
      <c r="I34" s="486"/>
      <c r="J34" s="486"/>
      <c r="K34" s="483"/>
      <c r="L34" s="483"/>
      <c r="M34" s="547"/>
      <c r="N34" s="483"/>
      <c r="O34" s="487"/>
      <c r="P34" s="484"/>
      <c r="Q34" s="486"/>
      <c r="R34" s="486"/>
      <c r="S34" s="486"/>
      <c r="T34" s="486"/>
      <c r="U34" s="483"/>
      <c r="V34" s="486"/>
      <c r="W34" s="483"/>
      <c r="X34" s="304">
        <f t="shared" si="0"/>
        <v>0</v>
      </c>
      <c r="Y34" s="465"/>
      <c r="Z34" s="466"/>
      <c r="AA34" s="223" t="str">
        <f>+IF(T34="UI",0,IF(T34="UYU",'Tasas por grupos escalonada'!$C$37,IF(T34="USD",0,"")))</f>
        <v/>
      </c>
      <c r="AB34" s="486"/>
      <c r="AC34" s="486"/>
      <c r="AD34" s="486"/>
      <c r="AE34" s="486"/>
      <c r="AF34" s="90" t="str">
        <f t="shared" si="1"/>
        <v/>
      </c>
      <c r="AG34" s="91" t="str">
        <f t="shared" si="2"/>
        <v/>
      </c>
      <c r="AH34" s="92" t="str">
        <f t="shared" si="3"/>
        <v/>
      </c>
      <c r="AI34" s="93" t="str">
        <f t="shared" si="4"/>
        <v/>
      </c>
      <c r="AJ34" s="93" t="str">
        <f t="shared" si="5"/>
        <v/>
      </c>
      <c r="AK34" s="289" t="str">
        <f t="shared" si="6"/>
        <v/>
      </c>
      <c r="AL34" s="99" t="str">
        <f t="shared" si="7"/>
        <v/>
      </c>
      <c r="AN34" s="34" t="b">
        <f t="shared" si="8"/>
        <v>0</v>
      </c>
    </row>
    <row r="35" spans="1:40" ht="15.75" customHeight="1">
      <c r="A35" s="483"/>
      <c r="B35" s="486"/>
      <c r="C35" s="547"/>
      <c r="D35" s="487"/>
      <c r="E35" s="487"/>
      <c r="F35" s="486"/>
      <c r="G35" s="486" t="str">
        <f>+IFERROR(VLOOKUP(F35,Listas!$B:$C,2,0),"")</f>
        <v/>
      </c>
      <c r="H35" s="486"/>
      <c r="I35" s="486"/>
      <c r="J35" s="486"/>
      <c r="K35" s="483"/>
      <c r="L35" s="483"/>
      <c r="M35" s="547"/>
      <c r="N35" s="483"/>
      <c r="O35" s="487"/>
      <c r="P35" s="484"/>
      <c r="Q35" s="486"/>
      <c r="R35" s="486"/>
      <c r="S35" s="486"/>
      <c r="T35" s="486"/>
      <c r="U35" s="483"/>
      <c r="V35" s="486"/>
      <c r="W35" s="483"/>
      <c r="X35" s="304">
        <f t="shared" si="0"/>
        <v>0</v>
      </c>
      <c r="Y35" s="465"/>
      <c r="Z35" s="466"/>
      <c r="AA35" s="223" t="str">
        <f>+IF(T35="UI",0,IF(T35="UYU",'Tasas por grupos escalonada'!$C$37,IF(T35="USD",0,"")))</f>
        <v/>
      </c>
      <c r="AB35" s="486"/>
      <c r="AC35" s="486"/>
      <c r="AD35" s="486"/>
      <c r="AE35" s="486"/>
      <c r="AF35" s="90" t="str">
        <f t="shared" si="1"/>
        <v/>
      </c>
      <c r="AG35" s="91" t="str">
        <f t="shared" si="2"/>
        <v/>
      </c>
      <c r="AH35" s="92" t="str">
        <f t="shared" si="3"/>
        <v/>
      </c>
      <c r="AI35" s="93" t="str">
        <f t="shared" si="4"/>
        <v/>
      </c>
      <c r="AJ35" s="93" t="str">
        <f t="shared" si="5"/>
        <v/>
      </c>
      <c r="AK35" s="289" t="str">
        <f t="shared" si="6"/>
        <v/>
      </c>
      <c r="AL35" s="99" t="str">
        <f t="shared" si="7"/>
        <v/>
      </c>
      <c r="AN35" s="34" t="b">
        <f t="shared" si="8"/>
        <v>0</v>
      </c>
    </row>
    <row r="36" spans="1:40" ht="15.75" customHeight="1">
      <c r="A36" s="483"/>
      <c r="B36" s="486"/>
      <c r="C36" s="547"/>
      <c r="D36" s="487"/>
      <c r="E36" s="487"/>
      <c r="F36" s="486"/>
      <c r="G36" s="486" t="str">
        <f>+IFERROR(VLOOKUP(F36,Listas!$B:$C,2,0),"")</f>
        <v/>
      </c>
      <c r="H36" s="486"/>
      <c r="I36" s="486"/>
      <c r="J36" s="486"/>
      <c r="K36" s="483"/>
      <c r="L36" s="483"/>
      <c r="M36" s="547"/>
      <c r="N36" s="483"/>
      <c r="O36" s="487"/>
      <c r="P36" s="484"/>
      <c r="Q36" s="486"/>
      <c r="R36" s="486"/>
      <c r="S36" s="486"/>
      <c r="T36" s="486"/>
      <c r="U36" s="483"/>
      <c r="V36" s="486"/>
      <c r="W36" s="483"/>
      <c r="X36" s="304">
        <f t="shared" si="0"/>
        <v>0</v>
      </c>
      <c r="Y36" s="465"/>
      <c r="Z36" s="466"/>
      <c r="AA36" s="223" t="str">
        <f>+IF(T36="UI",0,IF(T36="UYU",'Tasas por grupos escalonada'!$C$37,IF(T36="USD",0,"")))</f>
        <v/>
      </c>
      <c r="AB36" s="486"/>
      <c r="AC36" s="486"/>
      <c r="AD36" s="486"/>
      <c r="AE36" s="486"/>
      <c r="AF36" s="90" t="str">
        <f t="shared" si="1"/>
        <v/>
      </c>
      <c r="AG36" s="91" t="str">
        <f t="shared" si="2"/>
        <v/>
      </c>
      <c r="AH36" s="92" t="str">
        <f t="shared" si="3"/>
        <v/>
      </c>
      <c r="AI36" s="93" t="str">
        <f t="shared" si="4"/>
        <v/>
      </c>
      <c r="AJ36" s="93" t="str">
        <f t="shared" si="5"/>
        <v/>
      </c>
      <c r="AK36" s="289" t="str">
        <f t="shared" si="6"/>
        <v/>
      </c>
      <c r="AL36" s="99" t="str">
        <f t="shared" si="7"/>
        <v/>
      </c>
      <c r="AN36" s="34" t="b">
        <f t="shared" si="8"/>
        <v>0</v>
      </c>
    </row>
    <row r="37" spans="1:40" ht="15.75" customHeight="1">
      <c r="A37" s="483"/>
      <c r="B37" s="486"/>
      <c r="C37" s="547"/>
      <c r="D37" s="487"/>
      <c r="E37" s="487"/>
      <c r="F37" s="486"/>
      <c r="G37" s="486" t="str">
        <f>+IFERROR(VLOOKUP(F37,Listas!$B:$C,2,0),"")</f>
        <v/>
      </c>
      <c r="H37" s="486"/>
      <c r="I37" s="486"/>
      <c r="J37" s="486"/>
      <c r="K37" s="483"/>
      <c r="L37" s="483"/>
      <c r="M37" s="547"/>
      <c r="N37" s="483"/>
      <c r="O37" s="487"/>
      <c r="P37" s="484"/>
      <c r="Q37" s="486"/>
      <c r="R37" s="486"/>
      <c r="S37" s="486"/>
      <c r="T37" s="486"/>
      <c r="U37" s="483"/>
      <c r="V37" s="486"/>
      <c r="W37" s="483"/>
      <c r="X37" s="304">
        <f t="shared" si="0"/>
        <v>0</v>
      </c>
      <c r="Y37" s="465"/>
      <c r="Z37" s="466"/>
      <c r="AA37" s="223" t="str">
        <f>+IF(T37="UI",0,IF(T37="UYU",'Tasas por grupos escalonada'!$C$37,IF(T37="USD",0,"")))</f>
        <v/>
      </c>
      <c r="AB37" s="486"/>
      <c r="AC37" s="486"/>
      <c r="AD37" s="486"/>
      <c r="AE37" s="486"/>
      <c r="AF37" s="90" t="str">
        <f t="shared" si="1"/>
        <v/>
      </c>
      <c r="AG37" s="91" t="str">
        <f t="shared" si="2"/>
        <v/>
      </c>
      <c r="AH37" s="92" t="str">
        <f t="shared" si="3"/>
        <v/>
      </c>
      <c r="AI37" s="93" t="str">
        <f t="shared" si="4"/>
        <v/>
      </c>
      <c r="AJ37" s="93" t="str">
        <f t="shared" si="5"/>
        <v/>
      </c>
      <c r="AK37" s="289" t="str">
        <f t="shared" si="6"/>
        <v/>
      </c>
      <c r="AL37" s="99" t="str">
        <f t="shared" si="7"/>
        <v/>
      </c>
      <c r="AN37" s="34" t="b">
        <f t="shared" si="8"/>
        <v>0</v>
      </c>
    </row>
    <row r="38" spans="1:40" ht="15.75" customHeight="1">
      <c r="A38" s="483"/>
      <c r="B38" s="486"/>
      <c r="C38" s="547"/>
      <c r="D38" s="487"/>
      <c r="E38" s="487"/>
      <c r="F38" s="486"/>
      <c r="G38" s="486" t="str">
        <f>+IFERROR(VLOOKUP(F38,Listas!$B:$C,2,0),"")</f>
        <v/>
      </c>
      <c r="H38" s="486"/>
      <c r="I38" s="486"/>
      <c r="J38" s="486"/>
      <c r="K38" s="483"/>
      <c r="L38" s="483"/>
      <c r="M38" s="547"/>
      <c r="N38" s="483"/>
      <c r="O38" s="487"/>
      <c r="P38" s="484"/>
      <c r="Q38" s="486"/>
      <c r="R38" s="486"/>
      <c r="S38" s="486"/>
      <c r="T38" s="486"/>
      <c r="U38" s="483"/>
      <c r="V38" s="486"/>
      <c r="W38" s="483"/>
      <c r="X38" s="304">
        <f t="shared" si="0"/>
        <v>0</v>
      </c>
      <c r="Y38" s="465"/>
      <c r="Z38" s="466"/>
      <c r="AA38" s="223" t="str">
        <f>+IF(T38="UI",0,IF(T38="UYU",'Tasas por grupos escalonada'!$C$37,IF(T38="USD",0,"")))</f>
        <v/>
      </c>
      <c r="AB38" s="486"/>
      <c r="AC38" s="486"/>
      <c r="AD38" s="486"/>
      <c r="AE38" s="486"/>
      <c r="AF38" s="90" t="str">
        <f t="shared" si="1"/>
        <v/>
      </c>
      <c r="AG38" s="91" t="str">
        <f t="shared" si="2"/>
        <v/>
      </c>
      <c r="AH38" s="92" t="str">
        <f t="shared" si="3"/>
        <v/>
      </c>
      <c r="AI38" s="93" t="str">
        <f t="shared" si="4"/>
        <v/>
      </c>
      <c r="AJ38" s="93" t="str">
        <f t="shared" si="5"/>
        <v/>
      </c>
      <c r="AK38" s="289" t="str">
        <f t="shared" si="6"/>
        <v/>
      </c>
      <c r="AL38" s="99" t="str">
        <f t="shared" si="7"/>
        <v/>
      </c>
      <c r="AN38" s="34" t="b">
        <f t="shared" si="8"/>
        <v>0</v>
      </c>
    </row>
    <row r="39" spans="1:40" ht="15.75" customHeight="1">
      <c r="A39" s="483"/>
      <c r="B39" s="486"/>
      <c r="C39" s="547"/>
      <c r="D39" s="487"/>
      <c r="E39" s="487"/>
      <c r="F39" s="486"/>
      <c r="G39" s="486" t="str">
        <f>+IFERROR(VLOOKUP(F39,Listas!$B:$C,2,0),"")</f>
        <v/>
      </c>
      <c r="H39" s="486"/>
      <c r="I39" s="486"/>
      <c r="J39" s="486"/>
      <c r="K39" s="483"/>
      <c r="L39" s="483"/>
      <c r="M39" s="547"/>
      <c r="N39" s="483"/>
      <c r="O39" s="487"/>
      <c r="P39" s="484"/>
      <c r="Q39" s="486"/>
      <c r="R39" s="486"/>
      <c r="S39" s="486"/>
      <c r="T39" s="486"/>
      <c r="U39" s="483"/>
      <c r="V39" s="486"/>
      <c r="W39" s="483"/>
      <c r="X39" s="304">
        <f t="shared" si="0"/>
        <v>0</v>
      </c>
      <c r="Y39" s="465"/>
      <c r="Z39" s="466"/>
      <c r="AA39" s="223" t="str">
        <f>+IF(T39="UI",0,IF(T39="UYU",'Tasas por grupos escalonada'!$C$37,IF(T39="USD",0,"")))</f>
        <v/>
      </c>
      <c r="AB39" s="486"/>
      <c r="AC39" s="486"/>
      <c r="AD39" s="486"/>
      <c r="AE39" s="486"/>
      <c r="AF39" s="90" t="str">
        <f t="shared" si="1"/>
        <v/>
      </c>
      <c r="AG39" s="91" t="str">
        <f t="shared" si="2"/>
        <v/>
      </c>
      <c r="AH39" s="92" t="str">
        <f t="shared" si="3"/>
        <v/>
      </c>
      <c r="AI39" s="93" t="str">
        <f t="shared" si="4"/>
        <v/>
      </c>
      <c r="AJ39" s="93" t="str">
        <f t="shared" si="5"/>
        <v/>
      </c>
      <c r="AK39" s="289" t="str">
        <f t="shared" si="6"/>
        <v/>
      </c>
      <c r="AL39" s="99" t="str">
        <f t="shared" si="7"/>
        <v/>
      </c>
      <c r="AN39" s="34" t="b">
        <f t="shared" si="8"/>
        <v>0</v>
      </c>
    </row>
    <row r="40" spans="1:40" ht="15.75" customHeight="1">
      <c r="A40" s="483"/>
      <c r="B40" s="486"/>
      <c r="C40" s="547"/>
      <c r="D40" s="487"/>
      <c r="E40" s="487"/>
      <c r="F40" s="486"/>
      <c r="G40" s="486" t="str">
        <f>+IFERROR(VLOOKUP(F40,Listas!$B:$C,2,0),"")</f>
        <v/>
      </c>
      <c r="H40" s="486"/>
      <c r="I40" s="486"/>
      <c r="J40" s="486"/>
      <c r="K40" s="483"/>
      <c r="L40" s="483"/>
      <c r="M40" s="547"/>
      <c r="N40" s="483"/>
      <c r="O40" s="487"/>
      <c r="P40" s="484"/>
      <c r="Q40" s="486"/>
      <c r="R40" s="486"/>
      <c r="S40" s="486"/>
      <c r="T40" s="486"/>
      <c r="U40" s="483"/>
      <c r="V40" s="486"/>
      <c r="W40" s="483"/>
      <c r="X40" s="304">
        <f t="shared" si="0"/>
        <v>0</v>
      </c>
      <c r="Y40" s="465"/>
      <c r="Z40" s="466"/>
      <c r="AA40" s="223" t="str">
        <f>+IF(T40="UI",0,IF(T40="UYU",'Tasas por grupos escalonada'!$C$37,IF(T40="USD",0,"")))</f>
        <v/>
      </c>
      <c r="AB40" s="486"/>
      <c r="AC40" s="486"/>
      <c r="AD40" s="486"/>
      <c r="AE40" s="486"/>
      <c r="AF40" s="90" t="str">
        <f t="shared" si="1"/>
        <v/>
      </c>
      <c r="AG40" s="91" t="str">
        <f t="shared" si="2"/>
        <v/>
      </c>
      <c r="AH40" s="92" t="str">
        <f t="shared" si="3"/>
        <v/>
      </c>
      <c r="AI40" s="93" t="str">
        <f t="shared" si="4"/>
        <v/>
      </c>
      <c r="AJ40" s="93" t="str">
        <f t="shared" si="5"/>
        <v/>
      </c>
      <c r="AK40" s="289" t="str">
        <f t="shared" si="6"/>
        <v/>
      </c>
      <c r="AL40" s="99" t="str">
        <f t="shared" si="7"/>
        <v/>
      </c>
      <c r="AN40" s="34" t="b">
        <f t="shared" si="8"/>
        <v>0</v>
      </c>
    </row>
    <row r="41" spans="1:40" ht="15.75" customHeight="1">
      <c r="A41" s="483"/>
      <c r="B41" s="486"/>
      <c r="C41" s="547"/>
      <c r="D41" s="487"/>
      <c r="E41" s="487"/>
      <c r="F41" s="486"/>
      <c r="G41" s="486" t="str">
        <f>+IFERROR(VLOOKUP(F41,Listas!$B:$C,2,0),"")</f>
        <v/>
      </c>
      <c r="H41" s="486"/>
      <c r="I41" s="486"/>
      <c r="J41" s="486"/>
      <c r="K41" s="483"/>
      <c r="L41" s="483"/>
      <c r="M41" s="547"/>
      <c r="N41" s="483"/>
      <c r="O41" s="487"/>
      <c r="P41" s="484"/>
      <c r="Q41" s="486"/>
      <c r="R41" s="486"/>
      <c r="S41" s="486"/>
      <c r="T41" s="486"/>
      <c r="U41" s="483"/>
      <c r="V41" s="486"/>
      <c r="W41" s="483"/>
      <c r="X41" s="304">
        <f t="shared" si="0"/>
        <v>0</v>
      </c>
      <c r="Y41" s="465"/>
      <c r="Z41" s="466"/>
      <c r="AA41" s="223" t="str">
        <f>+IF(T41="UI",0,IF(T41="UYU",'Tasas por grupos escalonada'!$C$37,IF(T41="USD",0,"")))</f>
        <v/>
      </c>
      <c r="AB41" s="486"/>
      <c r="AC41" s="486"/>
      <c r="AD41" s="486"/>
      <c r="AE41" s="486"/>
      <c r="AF41" s="90" t="str">
        <f t="shared" si="1"/>
        <v/>
      </c>
      <c r="AG41" s="91" t="str">
        <f t="shared" si="2"/>
        <v/>
      </c>
      <c r="AH41" s="92" t="str">
        <f t="shared" si="3"/>
        <v/>
      </c>
      <c r="AI41" s="93" t="str">
        <f t="shared" si="4"/>
        <v/>
      </c>
      <c r="AJ41" s="93" t="str">
        <f t="shared" si="5"/>
        <v/>
      </c>
      <c r="AK41" s="289" t="str">
        <f t="shared" si="6"/>
        <v/>
      </c>
      <c r="AL41" s="99" t="str">
        <f t="shared" si="7"/>
        <v/>
      </c>
      <c r="AN41" s="34" t="b">
        <f t="shared" si="8"/>
        <v>0</v>
      </c>
    </row>
    <row r="42" spans="1:40" ht="15.75" customHeight="1">
      <c r="A42" s="483"/>
      <c r="B42" s="486"/>
      <c r="C42" s="547"/>
      <c r="D42" s="487"/>
      <c r="E42" s="487"/>
      <c r="F42" s="486"/>
      <c r="G42" s="486" t="str">
        <f>+IFERROR(VLOOKUP(F42,Listas!$B:$C,2,0),"")</f>
        <v/>
      </c>
      <c r="H42" s="486"/>
      <c r="I42" s="486"/>
      <c r="J42" s="486"/>
      <c r="K42" s="483"/>
      <c r="L42" s="483"/>
      <c r="M42" s="547"/>
      <c r="N42" s="483"/>
      <c r="O42" s="487"/>
      <c r="P42" s="484"/>
      <c r="Q42" s="486"/>
      <c r="R42" s="486"/>
      <c r="S42" s="486"/>
      <c r="T42" s="486"/>
      <c r="U42" s="483"/>
      <c r="V42" s="486"/>
      <c r="W42" s="483"/>
      <c r="X42" s="304">
        <f t="shared" si="0"/>
        <v>0</v>
      </c>
      <c r="Y42" s="465"/>
      <c r="Z42" s="466"/>
      <c r="AA42" s="223" t="str">
        <f>+IF(T42="UI",0,IF(T42="UYU",'Tasas por grupos escalonada'!$C$37,IF(T42="USD",0,"")))</f>
        <v/>
      </c>
      <c r="AB42" s="486"/>
      <c r="AC42" s="486"/>
      <c r="AD42" s="486"/>
      <c r="AE42" s="486"/>
      <c r="AF42" s="90" t="str">
        <f t="shared" si="1"/>
        <v/>
      </c>
      <c r="AG42" s="91" t="str">
        <f t="shared" si="2"/>
        <v/>
      </c>
      <c r="AH42" s="92" t="str">
        <f t="shared" si="3"/>
        <v/>
      </c>
      <c r="AI42" s="93" t="str">
        <f t="shared" si="4"/>
        <v/>
      </c>
      <c r="AJ42" s="93" t="str">
        <f t="shared" si="5"/>
        <v/>
      </c>
      <c r="AK42" s="289" t="str">
        <f t="shared" si="6"/>
        <v/>
      </c>
      <c r="AL42" s="99" t="str">
        <f t="shared" si="7"/>
        <v/>
      </c>
      <c r="AN42" s="34" t="b">
        <f t="shared" si="8"/>
        <v>0</v>
      </c>
    </row>
    <row r="43" spans="1:40" ht="15.75" customHeight="1">
      <c r="A43" s="483"/>
      <c r="B43" s="486"/>
      <c r="C43" s="547"/>
      <c r="D43" s="487"/>
      <c r="E43" s="487"/>
      <c r="F43" s="486"/>
      <c r="G43" s="486" t="str">
        <f>+IFERROR(VLOOKUP(F43,Listas!$B:$C,2,0),"")</f>
        <v/>
      </c>
      <c r="H43" s="486"/>
      <c r="I43" s="486"/>
      <c r="J43" s="486"/>
      <c r="K43" s="483"/>
      <c r="L43" s="483"/>
      <c r="M43" s="547"/>
      <c r="N43" s="483"/>
      <c r="O43" s="487"/>
      <c r="P43" s="484"/>
      <c r="Q43" s="486"/>
      <c r="R43" s="486"/>
      <c r="S43" s="486"/>
      <c r="T43" s="486"/>
      <c r="U43" s="483"/>
      <c r="V43" s="486"/>
      <c r="W43" s="483"/>
      <c r="X43" s="304">
        <f t="shared" si="0"/>
        <v>0</v>
      </c>
      <c r="Y43" s="465"/>
      <c r="Z43" s="466"/>
      <c r="AA43" s="223" t="str">
        <f>+IF(T43="UI",0,IF(T43="UYU",'Tasas por grupos escalonada'!$C$37,IF(T43="USD",0,"")))</f>
        <v/>
      </c>
      <c r="AB43" s="486"/>
      <c r="AC43" s="486"/>
      <c r="AD43" s="486"/>
      <c r="AE43" s="486"/>
      <c r="AF43" s="90" t="str">
        <f t="shared" si="1"/>
        <v/>
      </c>
      <c r="AG43" s="91" t="str">
        <f t="shared" si="2"/>
        <v/>
      </c>
      <c r="AH43" s="92" t="str">
        <f t="shared" si="3"/>
        <v/>
      </c>
      <c r="AI43" s="93" t="str">
        <f t="shared" si="4"/>
        <v/>
      </c>
      <c r="AJ43" s="93" t="str">
        <f t="shared" si="5"/>
        <v/>
      </c>
      <c r="AK43" s="289" t="str">
        <f t="shared" si="6"/>
        <v/>
      </c>
      <c r="AL43" s="99" t="str">
        <f t="shared" si="7"/>
        <v/>
      </c>
      <c r="AN43" s="34" t="b">
        <f t="shared" si="8"/>
        <v>0</v>
      </c>
    </row>
    <row r="44" spans="1:40" ht="15.75" customHeight="1">
      <c r="A44" s="483"/>
      <c r="B44" s="486"/>
      <c r="C44" s="547"/>
      <c r="D44" s="487"/>
      <c r="E44" s="487"/>
      <c r="F44" s="486"/>
      <c r="G44" s="486" t="str">
        <f>+IFERROR(VLOOKUP(F44,Listas!$B:$C,2,0),"")</f>
        <v/>
      </c>
      <c r="H44" s="486"/>
      <c r="I44" s="486"/>
      <c r="J44" s="486"/>
      <c r="K44" s="483"/>
      <c r="L44" s="483"/>
      <c r="M44" s="547"/>
      <c r="N44" s="483"/>
      <c r="O44" s="487"/>
      <c r="P44" s="484"/>
      <c r="Q44" s="486"/>
      <c r="R44" s="486"/>
      <c r="S44" s="486"/>
      <c r="T44" s="486"/>
      <c r="U44" s="483"/>
      <c r="V44" s="486"/>
      <c r="W44" s="483"/>
      <c r="X44" s="304">
        <f t="shared" si="0"/>
        <v>0</v>
      </c>
      <c r="Y44" s="465"/>
      <c r="Z44" s="466"/>
      <c r="AA44" s="223" t="str">
        <f>+IF(T44="UI",0,IF(T44="UYU",'Tasas por grupos escalonada'!$C$37,IF(T44="USD",0,"")))</f>
        <v/>
      </c>
      <c r="AB44" s="486"/>
      <c r="AC44" s="486"/>
      <c r="AD44" s="486"/>
      <c r="AE44" s="486"/>
      <c r="AF44" s="90" t="str">
        <f t="shared" si="1"/>
        <v/>
      </c>
      <c r="AG44" s="91" t="str">
        <f t="shared" si="2"/>
        <v/>
      </c>
      <c r="AH44" s="92" t="str">
        <f t="shared" si="3"/>
        <v/>
      </c>
      <c r="AI44" s="93" t="str">
        <f t="shared" si="4"/>
        <v/>
      </c>
      <c r="AJ44" s="93" t="str">
        <f t="shared" si="5"/>
        <v/>
      </c>
      <c r="AK44" s="289" t="str">
        <f t="shared" si="6"/>
        <v/>
      </c>
      <c r="AL44" s="99" t="str">
        <f t="shared" si="7"/>
        <v/>
      </c>
      <c r="AN44" s="34" t="b">
        <f t="shared" si="8"/>
        <v>0</v>
      </c>
    </row>
    <row r="45" spans="1:40" ht="15.75" customHeight="1">
      <c r="A45" s="483"/>
      <c r="B45" s="486"/>
      <c r="C45" s="547"/>
      <c r="D45" s="487"/>
      <c r="E45" s="487"/>
      <c r="F45" s="486"/>
      <c r="G45" s="486" t="str">
        <f>+IFERROR(VLOOKUP(F45,Listas!$B:$C,2,0),"")</f>
        <v/>
      </c>
      <c r="H45" s="486"/>
      <c r="I45" s="486"/>
      <c r="J45" s="486"/>
      <c r="K45" s="483"/>
      <c r="L45" s="483"/>
      <c r="M45" s="547"/>
      <c r="N45" s="483"/>
      <c r="O45" s="487"/>
      <c r="P45" s="484"/>
      <c r="Q45" s="486"/>
      <c r="R45" s="486"/>
      <c r="S45" s="486"/>
      <c r="T45" s="486"/>
      <c r="U45" s="483"/>
      <c r="V45" s="486"/>
      <c r="W45" s="483"/>
      <c r="X45" s="304">
        <f t="shared" si="0"/>
        <v>0</v>
      </c>
      <c r="Y45" s="465"/>
      <c r="Z45" s="466"/>
      <c r="AA45" s="223" t="str">
        <f>+IF(T45="UI",0,IF(T45="UYU",'Tasas por grupos escalonada'!$C$37,IF(T45="USD",0,"")))</f>
        <v/>
      </c>
      <c r="AB45" s="486"/>
      <c r="AC45" s="486"/>
      <c r="AD45" s="486"/>
      <c r="AE45" s="486"/>
      <c r="AF45" s="90" t="str">
        <f t="shared" si="1"/>
        <v/>
      </c>
      <c r="AG45" s="91" t="str">
        <f t="shared" si="2"/>
        <v/>
      </c>
      <c r="AH45" s="92" t="str">
        <f t="shared" si="3"/>
        <v/>
      </c>
      <c r="AI45" s="93" t="str">
        <f t="shared" si="4"/>
        <v/>
      </c>
      <c r="AJ45" s="93" t="str">
        <f t="shared" si="5"/>
        <v/>
      </c>
      <c r="AK45" s="289" t="str">
        <f t="shared" si="6"/>
        <v/>
      </c>
      <c r="AL45" s="99" t="str">
        <f t="shared" si="7"/>
        <v/>
      </c>
      <c r="AN45" s="34" t="b">
        <f t="shared" si="8"/>
        <v>0</v>
      </c>
    </row>
    <row r="46" spans="1:40" ht="15.75" customHeight="1">
      <c r="A46" s="483"/>
      <c r="B46" s="486"/>
      <c r="C46" s="547"/>
      <c r="D46" s="487"/>
      <c r="E46" s="487"/>
      <c r="F46" s="486"/>
      <c r="G46" s="486" t="str">
        <f>+IFERROR(VLOOKUP(F46,Listas!$B:$C,2,0),"")</f>
        <v/>
      </c>
      <c r="H46" s="486"/>
      <c r="I46" s="486"/>
      <c r="J46" s="486"/>
      <c r="K46" s="483"/>
      <c r="L46" s="483"/>
      <c r="M46" s="547"/>
      <c r="N46" s="483"/>
      <c r="O46" s="487"/>
      <c r="P46" s="484"/>
      <c r="Q46" s="486"/>
      <c r="R46" s="486"/>
      <c r="S46" s="486"/>
      <c r="T46" s="486"/>
      <c r="U46" s="483"/>
      <c r="V46" s="486"/>
      <c r="W46" s="483"/>
      <c r="X46" s="304">
        <f t="shared" si="0"/>
        <v>0</v>
      </c>
      <c r="Y46" s="465"/>
      <c r="Z46" s="466"/>
      <c r="AA46" s="223" t="str">
        <f>+IF(T46="UI",0,IF(T46="UYU",'Tasas por grupos escalonada'!$C$37,IF(T46="USD",0,"")))</f>
        <v/>
      </c>
      <c r="AB46" s="486"/>
      <c r="AC46" s="486"/>
      <c r="AD46" s="486"/>
      <c r="AE46" s="486"/>
      <c r="AF46" s="90" t="str">
        <f t="shared" si="1"/>
        <v/>
      </c>
      <c r="AG46" s="91" t="str">
        <f t="shared" si="2"/>
        <v/>
      </c>
      <c r="AH46" s="92" t="str">
        <f t="shared" si="3"/>
        <v/>
      </c>
      <c r="AI46" s="93" t="str">
        <f t="shared" si="4"/>
        <v/>
      </c>
      <c r="AJ46" s="93" t="str">
        <f t="shared" si="5"/>
        <v/>
      </c>
      <c r="AK46" s="289" t="str">
        <f t="shared" si="6"/>
        <v/>
      </c>
      <c r="AL46" s="99" t="str">
        <f t="shared" si="7"/>
        <v/>
      </c>
      <c r="AN46" s="34" t="b">
        <f t="shared" si="8"/>
        <v>0</v>
      </c>
    </row>
    <row r="47" spans="1:40" ht="15.75" customHeight="1">
      <c r="A47" s="483"/>
      <c r="B47" s="486"/>
      <c r="C47" s="547"/>
      <c r="D47" s="487"/>
      <c r="E47" s="487"/>
      <c r="F47" s="486"/>
      <c r="G47" s="486" t="str">
        <f>+IFERROR(VLOOKUP(F47,Listas!$B:$C,2,0),"")</f>
        <v/>
      </c>
      <c r="H47" s="486"/>
      <c r="I47" s="486"/>
      <c r="J47" s="486"/>
      <c r="K47" s="483"/>
      <c r="L47" s="483"/>
      <c r="M47" s="547"/>
      <c r="N47" s="483"/>
      <c r="O47" s="487"/>
      <c r="P47" s="484"/>
      <c r="Q47" s="486"/>
      <c r="R47" s="486"/>
      <c r="S47" s="486"/>
      <c r="T47" s="486"/>
      <c r="U47" s="483"/>
      <c r="V47" s="486"/>
      <c r="W47" s="483"/>
      <c r="X47" s="304">
        <f t="shared" si="0"/>
        <v>0</v>
      </c>
      <c r="Y47" s="465"/>
      <c r="Z47" s="466"/>
      <c r="AA47" s="223" t="str">
        <f>+IF(T47="UI",0,IF(T47="UYU",'Tasas por grupos escalonada'!$C$37,IF(T47="USD",0,"")))</f>
        <v/>
      </c>
      <c r="AB47" s="486"/>
      <c r="AC47" s="486"/>
      <c r="AD47" s="486"/>
      <c r="AE47" s="486"/>
      <c r="AF47" s="90" t="str">
        <f t="shared" si="1"/>
        <v/>
      </c>
      <c r="AG47" s="91" t="str">
        <f t="shared" si="2"/>
        <v/>
      </c>
      <c r="AH47" s="92" t="str">
        <f t="shared" si="3"/>
        <v/>
      </c>
      <c r="AI47" s="93" t="str">
        <f t="shared" si="4"/>
        <v/>
      </c>
      <c r="AJ47" s="93" t="str">
        <f t="shared" si="5"/>
        <v/>
      </c>
      <c r="AK47" s="289" t="str">
        <f t="shared" si="6"/>
        <v/>
      </c>
      <c r="AL47" s="99" t="str">
        <f t="shared" si="7"/>
        <v/>
      </c>
      <c r="AN47" s="34" t="b">
        <f t="shared" si="8"/>
        <v>0</v>
      </c>
    </row>
    <row r="48" spans="1:40" ht="15.75" customHeight="1">
      <c r="A48" s="483"/>
      <c r="B48" s="486"/>
      <c r="C48" s="547"/>
      <c r="D48" s="487"/>
      <c r="E48" s="487"/>
      <c r="F48" s="486"/>
      <c r="G48" s="486" t="str">
        <f>+IFERROR(VLOOKUP(F48,Listas!$B:$C,2,0),"")</f>
        <v/>
      </c>
      <c r="H48" s="486"/>
      <c r="I48" s="486"/>
      <c r="J48" s="486"/>
      <c r="K48" s="483"/>
      <c r="L48" s="483"/>
      <c r="M48" s="547"/>
      <c r="N48" s="483"/>
      <c r="O48" s="487"/>
      <c r="P48" s="484"/>
      <c r="Q48" s="486"/>
      <c r="R48" s="486"/>
      <c r="S48" s="486"/>
      <c r="T48" s="486"/>
      <c r="U48" s="483"/>
      <c r="V48" s="486"/>
      <c r="W48" s="483"/>
      <c r="X48" s="304">
        <f t="shared" si="0"/>
        <v>0</v>
      </c>
      <c r="Y48" s="465"/>
      <c r="Z48" s="466"/>
      <c r="AA48" s="223" t="str">
        <f>+IF(T48="UI",0,IF(T48="UYU",'Tasas por grupos escalonada'!$C$37,IF(T48="USD",0,"")))</f>
        <v/>
      </c>
      <c r="AB48" s="486"/>
      <c r="AC48" s="486"/>
      <c r="AD48" s="486"/>
      <c r="AE48" s="486"/>
      <c r="AF48" s="90" t="str">
        <f t="shared" si="1"/>
        <v/>
      </c>
      <c r="AG48" s="91" t="str">
        <f t="shared" si="2"/>
        <v/>
      </c>
      <c r="AH48" s="92" t="str">
        <f t="shared" si="3"/>
        <v/>
      </c>
      <c r="AI48" s="93" t="str">
        <f t="shared" si="4"/>
        <v/>
      </c>
      <c r="AJ48" s="93" t="str">
        <f t="shared" si="5"/>
        <v/>
      </c>
      <c r="AK48" s="289" t="str">
        <f t="shared" si="6"/>
        <v/>
      </c>
      <c r="AL48" s="99" t="str">
        <f t="shared" si="7"/>
        <v/>
      </c>
      <c r="AN48" s="34" t="b">
        <f t="shared" si="8"/>
        <v>0</v>
      </c>
    </row>
    <row r="49" spans="1:40" ht="15.75" customHeight="1">
      <c r="A49" s="483"/>
      <c r="B49" s="486"/>
      <c r="C49" s="547"/>
      <c r="D49" s="487"/>
      <c r="E49" s="487"/>
      <c r="F49" s="486"/>
      <c r="G49" s="486" t="str">
        <f>+IFERROR(VLOOKUP(F49,Listas!$B:$C,2,0),"")</f>
        <v/>
      </c>
      <c r="H49" s="486"/>
      <c r="I49" s="486"/>
      <c r="J49" s="486"/>
      <c r="K49" s="483"/>
      <c r="L49" s="483"/>
      <c r="M49" s="547"/>
      <c r="N49" s="483"/>
      <c r="O49" s="487"/>
      <c r="P49" s="484"/>
      <c r="Q49" s="486"/>
      <c r="R49" s="486"/>
      <c r="S49" s="486"/>
      <c r="T49" s="486"/>
      <c r="U49" s="483"/>
      <c r="V49" s="486"/>
      <c r="W49" s="483"/>
      <c r="X49" s="304">
        <f t="shared" si="0"/>
        <v>0</v>
      </c>
      <c r="Y49" s="465"/>
      <c r="Z49" s="466"/>
      <c r="AA49" s="223" t="str">
        <f>+IF(T49="UI",0,IF(T49="UYU",'Tasas por grupos escalonada'!$C$37,IF(T49="USD",0,"")))</f>
        <v/>
      </c>
      <c r="AB49" s="486"/>
      <c r="AC49" s="486"/>
      <c r="AD49" s="486"/>
      <c r="AE49" s="486"/>
      <c r="AF49" s="90" t="str">
        <f t="shared" si="1"/>
        <v/>
      </c>
      <c r="AG49" s="91" t="str">
        <f t="shared" si="2"/>
        <v/>
      </c>
      <c r="AH49" s="92" t="str">
        <f t="shared" si="3"/>
        <v/>
      </c>
      <c r="AI49" s="93" t="str">
        <f t="shared" si="4"/>
        <v/>
      </c>
      <c r="AJ49" s="93" t="str">
        <f t="shared" si="5"/>
        <v/>
      </c>
      <c r="AK49" s="289" t="str">
        <f t="shared" si="6"/>
        <v/>
      </c>
      <c r="AL49" s="99" t="str">
        <f t="shared" si="7"/>
        <v/>
      </c>
      <c r="AN49" s="34" t="b">
        <f t="shared" si="8"/>
        <v>0</v>
      </c>
    </row>
    <row r="50" spans="1:40" ht="15.75" customHeight="1">
      <c r="A50" s="483"/>
      <c r="B50" s="486"/>
      <c r="C50" s="547"/>
      <c r="D50" s="487"/>
      <c r="E50" s="487"/>
      <c r="F50" s="486"/>
      <c r="G50" s="486" t="str">
        <f>+IFERROR(VLOOKUP(F50,Listas!$B:$C,2,0),"")</f>
        <v/>
      </c>
      <c r="H50" s="486"/>
      <c r="I50" s="486"/>
      <c r="J50" s="486"/>
      <c r="K50" s="483"/>
      <c r="L50" s="483"/>
      <c r="M50" s="547"/>
      <c r="N50" s="483"/>
      <c r="O50" s="487"/>
      <c r="P50" s="484"/>
      <c r="Q50" s="486"/>
      <c r="R50" s="486"/>
      <c r="S50" s="486"/>
      <c r="T50" s="486"/>
      <c r="U50" s="483"/>
      <c r="V50" s="486"/>
      <c r="W50" s="483"/>
      <c r="X50" s="304">
        <f t="shared" si="0"/>
        <v>0</v>
      </c>
      <c r="Y50" s="465"/>
      <c r="Z50" s="466"/>
      <c r="AA50" s="223" t="str">
        <f>+IF(T50="UI",0,IF(T50="UYU",'Tasas por grupos escalonada'!$C$37,IF(T50="USD",0,"")))</f>
        <v/>
      </c>
      <c r="AB50" s="486"/>
      <c r="AC50" s="486"/>
      <c r="AD50" s="486"/>
      <c r="AE50" s="486"/>
      <c r="AF50" s="90" t="str">
        <f t="shared" si="1"/>
        <v/>
      </c>
      <c r="AG50" s="91" t="str">
        <f t="shared" si="2"/>
        <v/>
      </c>
      <c r="AH50" s="92" t="str">
        <f t="shared" si="3"/>
        <v/>
      </c>
      <c r="AI50" s="93" t="str">
        <f t="shared" si="4"/>
        <v/>
      </c>
      <c r="AJ50" s="93" t="str">
        <f t="shared" si="5"/>
        <v/>
      </c>
      <c r="AK50" s="289" t="str">
        <f t="shared" si="6"/>
        <v/>
      </c>
      <c r="AL50" s="99" t="str">
        <f t="shared" si="7"/>
        <v/>
      </c>
      <c r="AN50" s="34" t="b">
        <f t="shared" si="8"/>
        <v>0</v>
      </c>
    </row>
    <row r="51" spans="1:40" ht="15.75" customHeight="1">
      <c r="A51" s="483"/>
      <c r="B51" s="486"/>
      <c r="C51" s="547"/>
      <c r="D51" s="487"/>
      <c r="E51" s="487"/>
      <c r="F51" s="486"/>
      <c r="G51" s="486" t="str">
        <f>+IFERROR(VLOOKUP(F51,Listas!$B:$C,2,0),"")</f>
        <v/>
      </c>
      <c r="H51" s="486"/>
      <c r="I51" s="486"/>
      <c r="J51" s="486"/>
      <c r="K51" s="483"/>
      <c r="L51" s="483"/>
      <c r="M51" s="547"/>
      <c r="N51" s="483"/>
      <c r="O51" s="487"/>
      <c r="P51" s="484"/>
      <c r="Q51" s="486"/>
      <c r="R51" s="486"/>
      <c r="S51" s="486"/>
      <c r="T51" s="486"/>
      <c r="U51" s="483"/>
      <c r="V51" s="486"/>
      <c r="W51" s="483"/>
      <c r="X51" s="304">
        <f t="shared" si="0"/>
        <v>0</v>
      </c>
      <c r="Y51" s="465"/>
      <c r="Z51" s="466"/>
      <c r="AA51" s="223" t="str">
        <f>+IF(T51="UI",0,IF(T51="UYU",'Tasas por grupos escalonada'!$C$37,IF(T51="USD",0,"")))</f>
        <v/>
      </c>
      <c r="AB51" s="486"/>
      <c r="AC51" s="486"/>
      <c r="AD51" s="486"/>
      <c r="AE51" s="486"/>
      <c r="AF51" s="90" t="str">
        <f t="shared" si="1"/>
        <v/>
      </c>
      <c r="AG51" s="91" t="str">
        <f t="shared" si="2"/>
        <v/>
      </c>
      <c r="AH51" s="92" t="str">
        <f t="shared" si="3"/>
        <v/>
      </c>
      <c r="AI51" s="93" t="str">
        <f t="shared" si="4"/>
        <v/>
      </c>
      <c r="AJ51" s="93" t="str">
        <f t="shared" si="5"/>
        <v/>
      </c>
      <c r="AK51" s="289" t="str">
        <f t="shared" si="6"/>
        <v/>
      </c>
      <c r="AL51" s="99" t="str">
        <f t="shared" si="7"/>
        <v/>
      </c>
      <c r="AN51" s="34" t="b">
        <f t="shared" si="8"/>
        <v>0</v>
      </c>
    </row>
    <row r="52" spans="1:40" ht="15.75" customHeight="1">
      <c r="A52" s="483"/>
      <c r="B52" s="486"/>
      <c r="C52" s="547"/>
      <c r="D52" s="487"/>
      <c r="E52" s="487"/>
      <c r="F52" s="486"/>
      <c r="G52" s="486" t="str">
        <f>+IFERROR(VLOOKUP(F52,Listas!$B:$C,2,0),"")</f>
        <v/>
      </c>
      <c r="H52" s="486"/>
      <c r="I52" s="486"/>
      <c r="J52" s="486"/>
      <c r="K52" s="483"/>
      <c r="L52" s="483"/>
      <c r="M52" s="547"/>
      <c r="N52" s="483"/>
      <c r="O52" s="487"/>
      <c r="P52" s="484"/>
      <c r="Q52" s="486"/>
      <c r="R52" s="486"/>
      <c r="S52" s="486"/>
      <c r="T52" s="486"/>
      <c r="U52" s="483"/>
      <c r="V52" s="486"/>
      <c r="W52" s="483"/>
      <c r="X52" s="304">
        <f t="shared" si="0"/>
        <v>0</v>
      </c>
      <c r="Y52" s="465"/>
      <c r="Z52" s="466"/>
      <c r="AA52" s="223" t="str">
        <f>+IF(T52="UI",0,IF(T52="UYU",'Tasas por grupos escalonada'!$C$37,IF(T52="USD",0,"")))</f>
        <v/>
      </c>
      <c r="AB52" s="486"/>
      <c r="AC52" s="486"/>
      <c r="AD52" s="486"/>
      <c r="AE52" s="486"/>
      <c r="AF52" s="90" t="str">
        <f t="shared" si="1"/>
        <v/>
      </c>
      <c r="AG52" s="91" t="str">
        <f t="shared" si="2"/>
        <v/>
      </c>
      <c r="AH52" s="92" t="str">
        <f t="shared" si="3"/>
        <v/>
      </c>
      <c r="AI52" s="93" t="str">
        <f t="shared" si="4"/>
        <v/>
      </c>
      <c r="AJ52" s="93" t="str">
        <f t="shared" si="5"/>
        <v/>
      </c>
      <c r="AK52" s="289" t="str">
        <f t="shared" si="6"/>
        <v/>
      </c>
      <c r="AL52" s="99" t="str">
        <f t="shared" si="7"/>
        <v/>
      </c>
      <c r="AN52" s="34" t="b">
        <f t="shared" si="8"/>
        <v>0</v>
      </c>
    </row>
    <row r="53" spans="1:40" ht="15.75" customHeight="1">
      <c r="A53" s="483"/>
      <c r="B53" s="486"/>
      <c r="C53" s="547"/>
      <c r="D53" s="487"/>
      <c r="E53" s="487"/>
      <c r="F53" s="486"/>
      <c r="G53" s="486" t="str">
        <f>+IFERROR(VLOOKUP(F53,Listas!$B:$C,2,0),"")</f>
        <v/>
      </c>
      <c r="H53" s="486"/>
      <c r="I53" s="486"/>
      <c r="J53" s="486"/>
      <c r="K53" s="483"/>
      <c r="L53" s="483"/>
      <c r="M53" s="547"/>
      <c r="N53" s="483"/>
      <c r="O53" s="487"/>
      <c r="P53" s="484"/>
      <c r="Q53" s="486"/>
      <c r="R53" s="486"/>
      <c r="S53" s="486"/>
      <c r="T53" s="486"/>
      <c r="U53" s="483"/>
      <c r="V53" s="486"/>
      <c r="W53" s="483"/>
      <c r="X53" s="304">
        <f t="shared" si="0"/>
        <v>0</v>
      </c>
      <c r="Y53" s="465"/>
      <c r="Z53" s="466"/>
      <c r="AA53" s="223" t="str">
        <f>+IF(T53="UI",0,IF(T53="UYU",'Tasas por grupos escalonada'!$C$37,IF(T53="USD",0,"")))</f>
        <v/>
      </c>
      <c r="AB53" s="486"/>
      <c r="AC53" s="486"/>
      <c r="AD53" s="486"/>
      <c r="AE53" s="486"/>
      <c r="AF53" s="90" t="str">
        <f t="shared" si="1"/>
        <v/>
      </c>
      <c r="AG53" s="91" t="str">
        <f t="shared" si="2"/>
        <v/>
      </c>
      <c r="AH53" s="92" t="str">
        <f t="shared" si="3"/>
        <v/>
      </c>
      <c r="AI53" s="93" t="str">
        <f t="shared" si="4"/>
        <v/>
      </c>
      <c r="AJ53" s="93" t="str">
        <f t="shared" si="5"/>
        <v/>
      </c>
      <c r="AK53" s="289" t="str">
        <f t="shared" si="6"/>
        <v/>
      </c>
      <c r="AL53" s="99" t="str">
        <f t="shared" si="7"/>
        <v/>
      </c>
      <c r="AN53" s="34" t="b">
        <f t="shared" si="8"/>
        <v>0</v>
      </c>
    </row>
    <row r="54" spans="1:40" ht="15.75" customHeight="1">
      <c r="A54" s="483"/>
      <c r="B54" s="486"/>
      <c r="C54" s="547"/>
      <c r="D54" s="487"/>
      <c r="E54" s="487"/>
      <c r="F54" s="486"/>
      <c r="G54" s="486" t="str">
        <f>+IFERROR(VLOOKUP(F54,Listas!$B:$C,2,0),"")</f>
        <v/>
      </c>
      <c r="H54" s="486"/>
      <c r="I54" s="486"/>
      <c r="J54" s="486"/>
      <c r="K54" s="483"/>
      <c r="L54" s="483"/>
      <c r="M54" s="547"/>
      <c r="N54" s="483"/>
      <c r="O54" s="487"/>
      <c r="P54" s="484"/>
      <c r="Q54" s="486"/>
      <c r="R54" s="486"/>
      <c r="S54" s="486"/>
      <c r="T54" s="486"/>
      <c r="U54" s="483"/>
      <c r="V54" s="486"/>
      <c r="W54" s="483"/>
      <c r="X54" s="304">
        <f t="shared" si="0"/>
        <v>0</v>
      </c>
      <c r="Y54" s="465"/>
      <c r="Z54" s="466"/>
      <c r="AA54" s="223" t="str">
        <f>+IF(T54="UI",0,IF(T54="UYU",'Tasas por grupos escalonada'!$C$37,IF(T54="USD",0,"")))</f>
        <v/>
      </c>
      <c r="AB54" s="486"/>
      <c r="AC54" s="486"/>
      <c r="AD54" s="486"/>
      <c r="AE54" s="486"/>
      <c r="AF54" s="90" t="str">
        <f t="shared" si="1"/>
        <v/>
      </c>
      <c r="AG54" s="91" t="str">
        <f t="shared" si="2"/>
        <v/>
      </c>
      <c r="AH54" s="92" t="str">
        <f t="shared" si="3"/>
        <v/>
      </c>
      <c r="AI54" s="93" t="str">
        <f t="shared" si="4"/>
        <v/>
      </c>
      <c r="AJ54" s="93" t="str">
        <f t="shared" si="5"/>
        <v/>
      </c>
      <c r="AK54" s="289" t="str">
        <f t="shared" si="6"/>
        <v/>
      </c>
      <c r="AL54" s="99" t="str">
        <f t="shared" si="7"/>
        <v/>
      </c>
      <c r="AN54" s="34" t="b">
        <f t="shared" si="8"/>
        <v>0</v>
      </c>
    </row>
    <row r="55" spans="1:40" ht="15.75" customHeight="1">
      <c r="A55" s="483"/>
      <c r="B55" s="486"/>
      <c r="C55" s="547"/>
      <c r="D55" s="487"/>
      <c r="E55" s="487"/>
      <c r="F55" s="486"/>
      <c r="G55" s="486" t="str">
        <f>+IFERROR(VLOOKUP(F55,Listas!$B:$C,2,0),"")</f>
        <v/>
      </c>
      <c r="H55" s="486"/>
      <c r="I55" s="486"/>
      <c r="J55" s="486"/>
      <c r="K55" s="483"/>
      <c r="L55" s="483"/>
      <c r="M55" s="547"/>
      <c r="N55" s="483"/>
      <c r="O55" s="487"/>
      <c r="P55" s="484"/>
      <c r="Q55" s="486"/>
      <c r="R55" s="486"/>
      <c r="S55" s="486"/>
      <c r="T55" s="486"/>
      <c r="U55" s="483"/>
      <c r="V55" s="486"/>
      <c r="W55" s="483"/>
      <c r="X55" s="304">
        <f t="shared" si="0"/>
        <v>0</v>
      </c>
      <c r="Y55" s="465"/>
      <c r="Z55" s="466"/>
      <c r="AA55" s="223" t="str">
        <f>+IF(T55="UI",0,IF(T55="UYU",'Tasas por grupos escalonada'!$C$37,IF(T55="USD",0,"")))</f>
        <v/>
      </c>
      <c r="AB55" s="486"/>
      <c r="AC55" s="486"/>
      <c r="AD55" s="486"/>
      <c r="AE55" s="486"/>
      <c r="AF55" s="90" t="str">
        <f t="shared" si="1"/>
        <v/>
      </c>
      <c r="AG55" s="91" t="str">
        <f t="shared" si="2"/>
        <v/>
      </c>
      <c r="AH55" s="92" t="str">
        <f t="shared" si="3"/>
        <v/>
      </c>
      <c r="AI55" s="93" t="str">
        <f t="shared" si="4"/>
        <v/>
      </c>
      <c r="AJ55" s="93" t="str">
        <f t="shared" si="5"/>
        <v/>
      </c>
      <c r="AK55" s="289" t="str">
        <f t="shared" si="6"/>
        <v/>
      </c>
      <c r="AL55" s="99" t="str">
        <f t="shared" si="7"/>
        <v/>
      </c>
      <c r="AN55" s="34" t="b">
        <f t="shared" si="8"/>
        <v>0</v>
      </c>
    </row>
    <row r="56" spans="1:40" ht="15.75" customHeight="1">
      <c r="A56" s="483"/>
      <c r="B56" s="486"/>
      <c r="C56" s="547"/>
      <c r="D56" s="487"/>
      <c r="E56" s="487"/>
      <c r="F56" s="486"/>
      <c r="G56" s="486" t="str">
        <f>+IFERROR(VLOOKUP(F56,Listas!$B:$C,2,0),"")</f>
        <v/>
      </c>
      <c r="H56" s="486"/>
      <c r="I56" s="486"/>
      <c r="J56" s="486"/>
      <c r="K56" s="483"/>
      <c r="L56" s="483"/>
      <c r="M56" s="547"/>
      <c r="N56" s="483"/>
      <c r="O56" s="487"/>
      <c r="P56" s="484"/>
      <c r="Q56" s="486"/>
      <c r="R56" s="486"/>
      <c r="S56" s="486"/>
      <c r="T56" s="486"/>
      <c r="U56" s="483"/>
      <c r="V56" s="486"/>
      <c r="W56" s="483"/>
      <c r="X56" s="304">
        <f t="shared" si="0"/>
        <v>0</v>
      </c>
      <c r="Y56" s="465"/>
      <c r="Z56" s="466"/>
      <c r="AA56" s="223" t="str">
        <f>+IF(T56="UI",0,IF(T56="UYU",'Tasas por grupos escalonada'!$C$37,IF(T56="USD",0,"")))</f>
        <v/>
      </c>
      <c r="AB56" s="486"/>
      <c r="AC56" s="486"/>
      <c r="AD56" s="486"/>
      <c r="AE56" s="486"/>
      <c r="AF56" s="90" t="str">
        <f t="shared" si="1"/>
        <v/>
      </c>
      <c r="AG56" s="91" t="str">
        <f t="shared" si="2"/>
        <v/>
      </c>
      <c r="AH56" s="92" t="str">
        <f t="shared" si="3"/>
        <v/>
      </c>
      <c r="AI56" s="93" t="str">
        <f t="shared" si="4"/>
        <v/>
      </c>
      <c r="AJ56" s="93" t="str">
        <f t="shared" si="5"/>
        <v/>
      </c>
      <c r="AK56" s="289" t="str">
        <f t="shared" si="6"/>
        <v/>
      </c>
      <c r="AL56" s="99" t="str">
        <f t="shared" si="7"/>
        <v/>
      </c>
      <c r="AN56" s="34" t="b">
        <f t="shared" si="8"/>
        <v>0</v>
      </c>
    </row>
    <row r="57" spans="1:40" ht="15.75" customHeight="1">
      <c r="A57" s="483"/>
      <c r="B57" s="486"/>
      <c r="C57" s="547"/>
      <c r="D57" s="487"/>
      <c r="E57" s="487"/>
      <c r="F57" s="486"/>
      <c r="G57" s="486" t="str">
        <f>+IFERROR(VLOOKUP(F57,Listas!$B:$C,2,0),"")</f>
        <v/>
      </c>
      <c r="H57" s="486"/>
      <c r="I57" s="486"/>
      <c r="J57" s="486"/>
      <c r="K57" s="483"/>
      <c r="L57" s="483"/>
      <c r="M57" s="547"/>
      <c r="N57" s="483"/>
      <c r="O57" s="487"/>
      <c r="P57" s="484"/>
      <c r="Q57" s="486"/>
      <c r="R57" s="486"/>
      <c r="S57" s="486"/>
      <c r="T57" s="486"/>
      <c r="U57" s="483"/>
      <c r="V57" s="486"/>
      <c r="W57" s="483"/>
      <c r="X57" s="304">
        <f t="shared" si="0"/>
        <v>0</v>
      </c>
      <c r="Y57" s="465"/>
      <c r="Z57" s="466"/>
      <c r="AA57" s="223" t="str">
        <f>+IF(T57="UI",0,IF(T57="UYU",'Tasas por grupos escalonada'!$C$37,IF(T57="USD",0,"")))</f>
        <v/>
      </c>
      <c r="AB57" s="486"/>
      <c r="AC57" s="486"/>
      <c r="AD57" s="486"/>
      <c r="AE57" s="486"/>
      <c r="AF57" s="90" t="str">
        <f t="shared" si="1"/>
        <v/>
      </c>
      <c r="AG57" s="91" t="str">
        <f t="shared" si="2"/>
        <v/>
      </c>
      <c r="AH57" s="92" t="str">
        <f t="shared" si="3"/>
        <v/>
      </c>
      <c r="AI57" s="93" t="str">
        <f t="shared" si="4"/>
        <v/>
      </c>
      <c r="AJ57" s="93" t="str">
        <f t="shared" si="5"/>
        <v/>
      </c>
      <c r="AK57" s="289" t="str">
        <f t="shared" si="6"/>
        <v/>
      </c>
      <c r="AL57" s="99" t="str">
        <f t="shared" si="7"/>
        <v/>
      </c>
      <c r="AN57" s="34" t="b">
        <f t="shared" si="8"/>
        <v>0</v>
      </c>
    </row>
    <row r="58" spans="1:40" ht="15.75" customHeight="1">
      <c r="A58" s="483"/>
      <c r="B58" s="486"/>
      <c r="C58" s="547"/>
      <c r="D58" s="487"/>
      <c r="E58" s="487"/>
      <c r="F58" s="486"/>
      <c r="G58" s="486" t="str">
        <f>+IFERROR(VLOOKUP(F58,Listas!$B:$C,2,0),"")</f>
        <v/>
      </c>
      <c r="H58" s="486"/>
      <c r="I58" s="486"/>
      <c r="J58" s="486"/>
      <c r="K58" s="483"/>
      <c r="L58" s="483"/>
      <c r="M58" s="547"/>
      <c r="N58" s="483"/>
      <c r="O58" s="487"/>
      <c r="P58" s="484"/>
      <c r="Q58" s="486"/>
      <c r="R58" s="486"/>
      <c r="S58" s="486"/>
      <c r="T58" s="486"/>
      <c r="U58" s="483"/>
      <c r="V58" s="486"/>
      <c r="W58" s="483"/>
      <c r="X58" s="304">
        <f t="shared" si="0"/>
        <v>0</v>
      </c>
      <c r="Y58" s="465"/>
      <c r="Z58" s="466"/>
      <c r="AA58" s="223" t="str">
        <f>+IF(T58="UI",0,IF(T58="UYU",'Tasas por grupos escalonada'!$C$37,IF(T58="USD",0,"")))</f>
        <v/>
      </c>
      <c r="AB58" s="486"/>
      <c r="AC58" s="486"/>
      <c r="AD58" s="486"/>
      <c r="AE58" s="486"/>
      <c r="AF58" s="90" t="str">
        <f t="shared" si="1"/>
        <v/>
      </c>
      <c r="AG58" s="91" t="str">
        <f t="shared" si="2"/>
        <v/>
      </c>
      <c r="AH58" s="92" t="str">
        <f t="shared" si="3"/>
        <v/>
      </c>
      <c r="AI58" s="93" t="str">
        <f t="shared" si="4"/>
        <v/>
      </c>
      <c r="AJ58" s="93" t="str">
        <f t="shared" si="5"/>
        <v/>
      </c>
      <c r="AK58" s="289" t="str">
        <f t="shared" si="6"/>
        <v/>
      </c>
      <c r="AL58" s="99" t="str">
        <f t="shared" si="7"/>
        <v/>
      </c>
      <c r="AN58" s="34" t="b">
        <f t="shared" si="8"/>
        <v>0</v>
      </c>
    </row>
    <row r="59" spans="1:40" ht="15.75" customHeight="1">
      <c r="A59" s="483"/>
      <c r="B59" s="486"/>
      <c r="C59" s="547"/>
      <c r="D59" s="487"/>
      <c r="E59" s="487"/>
      <c r="F59" s="486"/>
      <c r="G59" s="486" t="str">
        <f>+IFERROR(VLOOKUP(F59,Listas!$B:$C,2,0),"")</f>
        <v/>
      </c>
      <c r="H59" s="486"/>
      <c r="I59" s="486"/>
      <c r="J59" s="486"/>
      <c r="K59" s="483"/>
      <c r="L59" s="483"/>
      <c r="M59" s="547"/>
      <c r="N59" s="483"/>
      <c r="O59" s="487"/>
      <c r="P59" s="484"/>
      <c r="Q59" s="486"/>
      <c r="R59" s="486"/>
      <c r="S59" s="486"/>
      <c r="T59" s="486"/>
      <c r="U59" s="483"/>
      <c r="V59" s="486"/>
      <c r="W59" s="483"/>
      <c r="X59" s="304">
        <f t="shared" si="0"/>
        <v>0</v>
      </c>
      <c r="Y59" s="465"/>
      <c r="Z59" s="466"/>
      <c r="AA59" s="223" t="str">
        <f>+IF(T59="UI",0,IF(T59="UYU",'Tasas por grupos escalonada'!$C$37,IF(T59="USD",0,"")))</f>
        <v/>
      </c>
      <c r="AB59" s="486"/>
      <c r="AC59" s="486"/>
      <c r="AD59" s="486"/>
      <c r="AE59" s="486"/>
      <c r="AF59" s="90" t="str">
        <f t="shared" si="1"/>
        <v/>
      </c>
      <c r="AG59" s="91" t="str">
        <f t="shared" si="2"/>
        <v/>
      </c>
      <c r="AH59" s="92" t="str">
        <f t="shared" si="3"/>
        <v/>
      </c>
      <c r="AI59" s="93" t="str">
        <f t="shared" si="4"/>
        <v/>
      </c>
      <c r="AJ59" s="93" t="str">
        <f t="shared" si="5"/>
        <v/>
      </c>
      <c r="AK59" s="289" t="str">
        <f t="shared" si="6"/>
        <v/>
      </c>
      <c r="AL59" s="99" t="str">
        <f t="shared" si="7"/>
        <v/>
      </c>
      <c r="AN59" s="34" t="b">
        <f t="shared" si="8"/>
        <v>0</v>
      </c>
    </row>
    <row r="60" spans="1:40" ht="15.75" customHeight="1">
      <c r="A60" s="483"/>
      <c r="B60" s="486"/>
      <c r="C60" s="547"/>
      <c r="D60" s="487"/>
      <c r="E60" s="487"/>
      <c r="F60" s="486"/>
      <c r="G60" s="486" t="str">
        <f>+IFERROR(VLOOKUP(F60,Listas!$B:$C,2,0),"")</f>
        <v/>
      </c>
      <c r="H60" s="486"/>
      <c r="I60" s="486"/>
      <c r="J60" s="486"/>
      <c r="K60" s="483"/>
      <c r="L60" s="483"/>
      <c r="M60" s="547"/>
      <c r="N60" s="483"/>
      <c r="O60" s="487"/>
      <c r="P60" s="484"/>
      <c r="Q60" s="486"/>
      <c r="R60" s="486"/>
      <c r="S60" s="486"/>
      <c r="T60" s="486"/>
      <c r="U60" s="483"/>
      <c r="V60" s="486"/>
      <c r="W60" s="483"/>
      <c r="X60" s="304">
        <f t="shared" si="0"/>
        <v>0</v>
      </c>
      <c r="Y60" s="465"/>
      <c r="Z60" s="466"/>
      <c r="AA60" s="223" t="str">
        <f>+IF(T60="UI",0,IF(T60="UYU",'Tasas por grupos escalonada'!$C$37,IF(T60="USD",0,"")))</f>
        <v/>
      </c>
      <c r="AB60" s="486"/>
      <c r="AC60" s="486"/>
      <c r="AD60" s="486"/>
      <c r="AE60" s="486"/>
      <c r="AF60" s="90" t="str">
        <f t="shared" si="1"/>
        <v/>
      </c>
      <c r="AG60" s="91" t="str">
        <f t="shared" si="2"/>
        <v/>
      </c>
      <c r="AH60" s="92" t="str">
        <f t="shared" si="3"/>
        <v/>
      </c>
      <c r="AI60" s="93" t="str">
        <f t="shared" si="4"/>
        <v/>
      </c>
      <c r="AJ60" s="93" t="str">
        <f t="shared" si="5"/>
        <v/>
      </c>
      <c r="AK60" s="289" t="str">
        <f t="shared" si="6"/>
        <v/>
      </c>
      <c r="AL60" s="99" t="str">
        <f t="shared" si="7"/>
        <v/>
      </c>
      <c r="AN60" s="34" t="b">
        <f t="shared" si="8"/>
        <v>0</v>
      </c>
    </row>
    <row r="61" spans="1:40" ht="15.75" customHeight="1">
      <c r="A61" s="483"/>
      <c r="B61" s="486"/>
      <c r="C61" s="547"/>
      <c r="D61" s="487"/>
      <c r="E61" s="487"/>
      <c r="F61" s="486"/>
      <c r="G61" s="486" t="str">
        <f>+IFERROR(VLOOKUP(F61,Listas!$B:$C,2,0),"")</f>
        <v/>
      </c>
      <c r="H61" s="486"/>
      <c r="I61" s="486"/>
      <c r="J61" s="486"/>
      <c r="K61" s="483"/>
      <c r="L61" s="483"/>
      <c r="M61" s="547"/>
      <c r="N61" s="483"/>
      <c r="O61" s="487"/>
      <c r="P61" s="484"/>
      <c r="Q61" s="486"/>
      <c r="R61" s="486"/>
      <c r="S61" s="486"/>
      <c r="T61" s="486"/>
      <c r="U61" s="483"/>
      <c r="V61" s="486"/>
      <c r="W61" s="483"/>
      <c r="X61" s="304">
        <f t="shared" si="0"/>
        <v>0</v>
      </c>
      <c r="Y61" s="465"/>
      <c r="Z61" s="466"/>
      <c r="AA61" s="223" t="str">
        <f>+IF(T61="UI",0,IF(T61="UYU",'Tasas por grupos escalonada'!$C$37,IF(T61="USD",0,"")))</f>
        <v/>
      </c>
      <c r="AB61" s="486"/>
      <c r="AC61" s="486"/>
      <c r="AD61" s="486"/>
      <c r="AE61" s="486"/>
      <c r="AF61" s="90" t="str">
        <f t="shared" si="1"/>
        <v/>
      </c>
      <c r="AG61" s="91" t="str">
        <f t="shared" si="2"/>
        <v/>
      </c>
      <c r="AH61" s="92" t="str">
        <f t="shared" si="3"/>
        <v/>
      </c>
      <c r="AI61" s="93" t="str">
        <f t="shared" si="4"/>
        <v/>
      </c>
      <c r="AJ61" s="93" t="str">
        <f t="shared" si="5"/>
        <v/>
      </c>
      <c r="AK61" s="289" t="str">
        <f t="shared" si="6"/>
        <v/>
      </c>
      <c r="AL61" s="99" t="str">
        <f t="shared" si="7"/>
        <v/>
      </c>
      <c r="AN61" s="34" t="b">
        <f t="shared" si="8"/>
        <v>0</v>
      </c>
    </row>
    <row r="62" spans="1:40" ht="15.75" customHeight="1">
      <c r="A62" s="483"/>
      <c r="B62" s="486"/>
      <c r="C62" s="547"/>
      <c r="D62" s="487"/>
      <c r="E62" s="487"/>
      <c r="F62" s="486"/>
      <c r="G62" s="486" t="str">
        <f>+IFERROR(VLOOKUP(F62,Listas!$B:$C,2,0),"")</f>
        <v/>
      </c>
      <c r="H62" s="486"/>
      <c r="I62" s="486"/>
      <c r="J62" s="486"/>
      <c r="K62" s="483"/>
      <c r="L62" s="483"/>
      <c r="M62" s="547"/>
      <c r="N62" s="483"/>
      <c r="O62" s="487"/>
      <c r="P62" s="484"/>
      <c r="Q62" s="486"/>
      <c r="R62" s="486"/>
      <c r="S62" s="486"/>
      <c r="T62" s="486"/>
      <c r="U62" s="483"/>
      <c r="V62" s="486"/>
      <c r="W62" s="483"/>
      <c r="X62" s="304">
        <f t="shared" si="0"/>
        <v>0</v>
      </c>
      <c r="Y62" s="465"/>
      <c r="Z62" s="466"/>
      <c r="AA62" s="223" t="str">
        <f>+IF(T62="UI",0,IF(T62="UYU",'Tasas por grupos escalonada'!$C$37,IF(T62="USD",0,"")))</f>
        <v/>
      </c>
      <c r="AB62" s="486"/>
      <c r="AC62" s="486"/>
      <c r="AD62" s="486"/>
      <c r="AE62" s="486"/>
      <c r="AF62" s="90" t="str">
        <f t="shared" si="1"/>
        <v/>
      </c>
      <c r="AG62" s="91" t="str">
        <f t="shared" si="2"/>
        <v/>
      </c>
      <c r="AH62" s="92" t="str">
        <f t="shared" si="3"/>
        <v/>
      </c>
      <c r="AI62" s="93" t="str">
        <f t="shared" si="4"/>
        <v/>
      </c>
      <c r="AJ62" s="93" t="str">
        <f t="shared" si="5"/>
        <v/>
      </c>
      <c r="AK62" s="289" t="str">
        <f t="shared" si="6"/>
        <v/>
      </c>
      <c r="AL62" s="99" t="str">
        <f t="shared" si="7"/>
        <v/>
      </c>
      <c r="AN62" s="34" t="b">
        <f t="shared" si="8"/>
        <v>0</v>
      </c>
    </row>
    <row r="63" spans="1:40" ht="15.75" customHeight="1">
      <c r="A63" s="483"/>
      <c r="B63" s="486"/>
      <c r="C63" s="547"/>
      <c r="D63" s="487"/>
      <c r="E63" s="487"/>
      <c r="F63" s="486"/>
      <c r="G63" s="486" t="str">
        <f>+IFERROR(VLOOKUP(F63,Listas!$B:$C,2,0),"")</f>
        <v/>
      </c>
      <c r="H63" s="486"/>
      <c r="I63" s="486"/>
      <c r="J63" s="486"/>
      <c r="K63" s="483"/>
      <c r="L63" s="483"/>
      <c r="M63" s="547"/>
      <c r="N63" s="483"/>
      <c r="O63" s="487"/>
      <c r="P63" s="484"/>
      <c r="Q63" s="486"/>
      <c r="R63" s="486"/>
      <c r="S63" s="486"/>
      <c r="T63" s="486"/>
      <c r="U63" s="483"/>
      <c r="V63" s="486"/>
      <c r="W63" s="483"/>
      <c r="X63" s="304">
        <f t="shared" si="0"/>
        <v>0</v>
      </c>
      <c r="Y63" s="465"/>
      <c r="Z63" s="466"/>
      <c r="AA63" s="223" t="str">
        <f>+IF(T63="UI",0,IF(T63="UYU",'Tasas por grupos escalonada'!$C$37,IF(T63="USD",0,"")))</f>
        <v/>
      </c>
      <c r="AB63" s="486"/>
      <c r="AC63" s="486"/>
      <c r="AD63" s="486"/>
      <c r="AE63" s="486"/>
      <c r="AF63" s="90" t="str">
        <f t="shared" si="1"/>
        <v/>
      </c>
      <c r="AG63" s="91" t="str">
        <f t="shared" si="2"/>
        <v/>
      </c>
      <c r="AH63" s="92" t="str">
        <f t="shared" si="3"/>
        <v/>
      </c>
      <c r="AI63" s="93" t="str">
        <f t="shared" si="4"/>
        <v/>
      </c>
      <c r="AJ63" s="93" t="str">
        <f t="shared" si="5"/>
        <v/>
      </c>
      <c r="AK63" s="289" t="str">
        <f t="shared" si="6"/>
        <v/>
      </c>
      <c r="AL63" s="99" t="str">
        <f t="shared" si="7"/>
        <v/>
      </c>
      <c r="AN63" s="34" t="b">
        <f t="shared" si="8"/>
        <v>0</v>
      </c>
    </row>
    <row r="64" spans="1:40" ht="15.75" customHeight="1">
      <c r="A64" s="483"/>
      <c r="B64" s="486"/>
      <c r="C64" s="547"/>
      <c r="D64" s="487"/>
      <c r="E64" s="487"/>
      <c r="F64" s="486"/>
      <c r="G64" s="486" t="str">
        <f>+IFERROR(VLOOKUP(F64,Listas!$B:$C,2,0),"")</f>
        <v/>
      </c>
      <c r="H64" s="486"/>
      <c r="I64" s="486"/>
      <c r="J64" s="486"/>
      <c r="K64" s="483"/>
      <c r="L64" s="483"/>
      <c r="M64" s="547"/>
      <c r="N64" s="483"/>
      <c r="O64" s="487"/>
      <c r="P64" s="484"/>
      <c r="Q64" s="486"/>
      <c r="R64" s="486"/>
      <c r="S64" s="486"/>
      <c r="T64" s="486"/>
      <c r="U64" s="483"/>
      <c r="V64" s="486"/>
      <c r="W64" s="483"/>
      <c r="X64" s="304">
        <f t="shared" si="0"/>
        <v>0</v>
      </c>
      <c r="Y64" s="465"/>
      <c r="Z64" s="466"/>
      <c r="AA64" s="223" t="str">
        <f>+IF(T64="UI",0,IF(T64="UYU",'Tasas por grupos escalonada'!$C$37,IF(T64="USD",0,"")))</f>
        <v/>
      </c>
      <c r="AB64" s="486"/>
      <c r="AC64" s="486"/>
      <c r="AD64" s="486"/>
      <c r="AE64" s="486"/>
      <c r="AF64" s="90" t="str">
        <f t="shared" si="1"/>
        <v/>
      </c>
      <c r="AG64" s="91" t="str">
        <f t="shared" si="2"/>
        <v/>
      </c>
      <c r="AH64" s="92" t="str">
        <f t="shared" si="3"/>
        <v/>
      </c>
      <c r="AI64" s="93" t="str">
        <f t="shared" si="4"/>
        <v/>
      </c>
      <c r="AJ64" s="93" t="str">
        <f t="shared" si="5"/>
        <v/>
      </c>
      <c r="AK64" s="289" t="str">
        <f t="shared" si="6"/>
        <v/>
      </c>
      <c r="AL64" s="99" t="str">
        <f t="shared" si="7"/>
        <v/>
      </c>
      <c r="AN64" s="34" t="b">
        <f t="shared" si="8"/>
        <v>0</v>
      </c>
    </row>
    <row r="65" spans="1:40" ht="15.75" customHeight="1">
      <c r="A65" s="483"/>
      <c r="B65" s="486"/>
      <c r="C65" s="547"/>
      <c r="D65" s="487"/>
      <c r="E65" s="487"/>
      <c r="F65" s="486"/>
      <c r="G65" s="486" t="str">
        <f>+IFERROR(VLOOKUP(F65,Listas!$B:$C,2,0),"")</f>
        <v/>
      </c>
      <c r="H65" s="486"/>
      <c r="I65" s="486"/>
      <c r="J65" s="486"/>
      <c r="K65" s="483"/>
      <c r="L65" s="483"/>
      <c r="M65" s="547"/>
      <c r="N65" s="483"/>
      <c r="O65" s="487"/>
      <c r="P65" s="484"/>
      <c r="Q65" s="486"/>
      <c r="R65" s="486"/>
      <c r="S65" s="486"/>
      <c r="T65" s="486"/>
      <c r="U65" s="483"/>
      <c r="V65" s="486"/>
      <c r="W65" s="483"/>
      <c r="X65" s="304">
        <f t="shared" si="0"/>
        <v>0</v>
      </c>
      <c r="Y65" s="465"/>
      <c r="Z65" s="466"/>
      <c r="AA65" s="223" t="str">
        <f>+IF(T65="UI",0,IF(T65="UYU",'Tasas por grupos escalonada'!$C$37,IF(T65="USD",0,"")))</f>
        <v/>
      </c>
      <c r="AB65" s="486"/>
      <c r="AC65" s="486"/>
      <c r="AD65" s="486"/>
      <c r="AE65" s="486"/>
      <c r="AF65" s="90" t="str">
        <f t="shared" si="1"/>
        <v/>
      </c>
      <c r="AG65" s="91" t="str">
        <f t="shared" si="2"/>
        <v/>
      </c>
      <c r="AH65" s="92" t="str">
        <f t="shared" si="3"/>
        <v/>
      </c>
      <c r="AI65" s="93" t="str">
        <f t="shared" si="4"/>
        <v/>
      </c>
      <c r="AJ65" s="93" t="str">
        <f t="shared" si="5"/>
        <v/>
      </c>
      <c r="AK65" s="289" t="str">
        <f t="shared" si="6"/>
        <v/>
      </c>
      <c r="AL65" s="99" t="str">
        <f t="shared" si="7"/>
        <v/>
      </c>
      <c r="AN65" s="34" t="b">
        <f t="shared" si="8"/>
        <v>0</v>
      </c>
    </row>
    <row r="66" spans="1:40" ht="15.75" customHeight="1">
      <c r="A66" s="483"/>
      <c r="B66" s="486"/>
      <c r="C66" s="547"/>
      <c r="D66" s="487"/>
      <c r="E66" s="487"/>
      <c r="F66" s="486"/>
      <c r="G66" s="486" t="str">
        <f>+IFERROR(VLOOKUP(F66,Listas!$B:$C,2,0),"")</f>
        <v/>
      </c>
      <c r="H66" s="486"/>
      <c r="I66" s="486"/>
      <c r="J66" s="486"/>
      <c r="K66" s="483"/>
      <c r="L66" s="483"/>
      <c r="M66" s="547"/>
      <c r="N66" s="483"/>
      <c r="O66" s="487"/>
      <c r="P66" s="484"/>
      <c r="Q66" s="486"/>
      <c r="R66" s="486"/>
      <c r="S66" s="486"/>
      <c r="T66" s="486"/>
      <c r="U66" s="483"/>
      <c r="V66" s="486"/>
      <c r="W66" s="483"/>
      <c r="X66" s="304">
        <f t="shared" si="0"/>
        <v>0</v>
      </c>
      <c r="Y66" s="465"/>
      <c r="Z66" s="466"/>
      <c r="AA66" s="223" t="str">
        <f>+IF(T66="UI",0,IF(T66="UYU",'Tasas por grupos escalonada'!$C$37,IF(T66="USD",0,"")))</f>
        <v/>
      </c>
      <c r="AB66" s="486"/>
      <c r="AC66" s="486"/>
      <c r="AD66" s="486"/>
      <c r="AE66" s="486"/>
      <c r="AF66" s="90" t="str">
        <f t="shared" si="1"/>
        <v/>
      </c>
      <c r="AG66" s="91" t="str">
        <f t="shared" si="2"/>
        <v/>
      </c>
      <c r="AH66" s="92" t="str">
        <f t="shared" si="3"/>
        <v/>
      </c>
      <c r="AI66" s="93" t="str">
        <f t="shared" si="4"/>
        <v/>
      </c>
      <c r="AJ66" s="93" t="str">
        <f t="shared" si="5"/>
        <v/>
      </c>
      <c r="AK66" s="289" t="str">
        <f t="shared" si="6"/>
        <v/>
      </c>
      <c r="AL66" s="99" t="str">
        <f t="shared" si="7"/>
        <v/>
      </c>
      <c r="AN66" s="34" t="b">
        <f t="shared" si="8"/>
        <v>0</v>
      </c>
    </row>
    <row r="67" spans="1:40" ht="15.75" customHeight="1">
      <c r="A67" s="483"/>
      <c r="B67" s="486"/>
      <c r="C67" s="547"/>
      <c r="D67" s="487"/>
      <c r="E67" s="487"/>
      <c r="F67" s="486"/>
      <c r="G67" s="486" t="str">
        <f>+IFERROR(VLOOKUP(F67,Listas!$B:$C,2,0),"")</f>
        <v/>
      </c>
      <c r="H67" s="486"/>
      <c r="I67" s="486"/>
      <c r="J67" s="486"/>
      <c r="K67" s="483"/>
      <c r="L67" s="483"/>
      <c r="M67" s="547"/>
      <c r="N67" s="483"/>
      <c r="O67" s="487"/>
      <c r="P67" s="484"/>
      <c r="Q67" s="486"/>
      <c r="R67" s="486"/>
      <c r="S67" s="486"/>
      <c r="T67" s="486"/>
      <c r="U67" s="483"/>
      <c r="V67" s="486"/>
      <c r="W67" s="483"/>
      <c r="X67" s="304">
        <f t="shared" si="0"/>
        <v>0</v>
      </c>
      <c r="Y67" s="465"/>
      <c r="Z67" s="466"/>
      <c r="AA67" s="223" t="str">
        <f>+IF(T67="UI",0,IF(T67="UYU",'Tasas por grupos escalonada'!$C$37,IF(T67="USD",0,"")))</f>
        <v/>
      </c>
      <c r="AB67" s="486"/>
      <c r="AC67" s="486"/>
      <c r="AD67" s="486"/>
      <c r="AE67" s="486"/>
      <c r="AF67" s="90" t="str">
        <f t="shared" si="1"/>
        <v/>
      </c>
      <c r="AG67" s="91" t="str">
        <f t="shared" si="2"/>
        <v/>
      </c>
      <c r="AH67" s="92" t="str">
        <f t="shared" si="3"/>
        <v/>
      </c>
      <c r="AI67" s="93" t="str">
        <f t="shared" si="4"/>
        <v/>
      </c>
      <c r="AJ67" s="93" t="str">
        <f t="shared" si="5"/>
        <v/>
      </c>
      <c r="AK67" s="289" t="str">
        <f t="shared" si="6"/>
        <v/>
      </c>
      <c r="AL67" s="99" t="str">
        <f t="shared" si="7"/>
        <v/>
      </c>
      <c r="AN67" s="34" t="b">
        <f t="shared" si="8"/>
        <v>0</v>
      </c>
    </row>
    <row r="68" spans="1:40" ht="15.75" customHeight="1">
      <c r="A68" s="483"/>
      <c r="B68" s="486"/>
      <c r="C68" s="547"/>
      <c r="D68" s="487"/>
      <c r="E68" s="487"/>
      <c r="F68" s="486"/>
      <c r="G68" s="486" t="str">
        <f>+IFERROR(VLOOKUP(F68,Listas!$B:$C,2,0),"")</f>
        <v/>
      </c>
      <c r="H68" s="486"/>
      <c r="I68" s="486"/>
      <c r="J68" s="486"/>
      <c r="K68" s="483"/>
      <c r="L68" s="483"/>
      <c r="M68" s="547"/>
      <c r="N68" s="483"/>
      <c r="O68" s="487"/>
      <c r="P68" s="484"/>
      <c r="Q68" s="486"/>
      <c r="R68" s="486"/>
      <c r="S68" s="486"/>
      <c r="T68" s="486"/>
      <c r="U68" s="483"/>
      <c r="V68" s="486"/>
      <c r="W68" s="483"/>
      <c r="X68" s="304">
        <f t="shared" si="0"/>
        <v>0</v>
      </c>
      <c r="Y68" s="465"/>
      <c r="Z68" s="466"/>
      <c r="AA68" s="223" t="str">
        <f>+IF(T68="UI",0,IF(T68="UYU",'Tasas por grupos escalonada'!$C$37,IF(T68="USD",0,"")))</f>
        <v/>
      </c>
      <c r="AB68" s="486"/>
      <c r="AC68" s="486"/>
      <c r="AD68" s="486"/>
      <c r="AE68" s="486"/>
      <c r="AF68" s="90" t="str">
        <f t="shared" si="1"/>
        <v/>
      </c>
      <c r="AG68" s="91" t="str">
        <f t="shared" si="2"/>
        <v/>
      </c>
      <c r="AH68" s="92" t="str">
        <f t="shared" si="3"/>
        <v/>
      </c>
      <c r="AI68" s="93" t="str">
        <f t="shared" si="4"/>
        <v/>
      </c>
      <c r="AJ68" s="93" t="str">
        <f t="shared" si="5"/>
        <v/>
      </c>
      <c r="AK68" s="289" t="str">
        <f t="shared" si="6"/>
        <v/>
      </c>
      <c r="AL68" s="99" t="str">
        <f t="shared" si="7"/>
        <v/>
      </c>
      <c r="AN68" s="34" t="b">
        <f t="shared" si="8"/>
        <v>0</v>
      </c>
    </row>
    <row r="69" spans="1:40" ht="15.75" customHeight="1">
      <c r="A69" s="483"/>
      <c r="B69" s="486"/>
      <c r="C69" s="547"/>
      <c r="D69" s="487"/>
      <c r="E69" s="487"/>
      <c r="F69" s="486"/>
      <c r="G69" s="486" t="str">
        <f>+IFERROR(VLOOKUP(F69,Listas!$B:$C,2,0),"")</f>
        <v/>
      </c>
      <c r="H69" s="486"/>
      <c r="I69" s="486"/>
      <c r="J69" s="486"/>
      <c r="K69" s="483"/>
      <c r="L69" s="483"/>
      <c r="M69" s="547"/>
      <c r="N69" s="483"/>
      <c r="O69" s="487"/>
      <c r="P69" s="484"/>
      <c r="Q69" s="486"/>
      <c r="R69" s="486"/>
      <c r="S69" s="486"/>
      <c r="T69" s="486"/>
      <c r="U69" s="483"/>
      <c r="V69" s="486"/>
      <c r="W69" s="483"/>
      <c r="X69" s="304">
        <f t="shared" si="0"/>
        <v>0</v>
      </c>
      <c r="Y69" s="465"/>
      <c r="Z69" s="466"/>
      <c r="AA69" s="223" t="str">
        <f>+IF(T69="UI",0,IF(T69="UYU",'Tasas por grupos escalonada'!$C$37,IF(T69="USD",0,"")))</f>
        <v/>
      </c>
      <c r="AB69" s="486"/>
      <c r="AC69" s="486"/>
      <c r="AD69" s="486"/>
      <c r="AE69" s="486"/>
      <c r="AF69" s="90" t="str">
        <f t="shared" si="1"/>
        <v/>
      </c>
      <c r="AG69" s="91" t="str">
        <f t="shared" si="2"/>
        <v/>
      </c>
      <c r="AH69" s="92" t="str">
        <f t="shared" si="3"/>
        <v/>
      </c>
      <c r="AI69" s="93" t="str">
        <f t="shared" si="4"/>
        <v/>
      </c>
      <c r="AJ69" s="93" t="str">
        <f t="shared" si="5"/>
        <v/>
      </c>
      <c r="AK69" s="289" t="str">
        <f t="shared" si="6"/>
        <v/>
      </c>
      <c r="AL69" s="99" t="str">
        <f t="shared" si="7"/>
        <v/>
      </c>
      <c r="AN69" s="34" t="b">
        <f t="shared" si="8"/>
        <v>0</v>
      </c>
    </row>
    <row r="70" spans="1:40" ht="15.75" customHeight="1">
      <c r="A70" s="483"/>
      <c r="B70" s="486"/>
      <c r="C70" s="547"/>
      <c r="D70" s="487"/>
      <c r="E70" s="487"/>
      <c r="F70" s="486"/>
      <c r="G70" s="486" t="str">
        <f>+IFERROR(VLOOKUP(F70,Listas!$B:$C,2,0),"")</f>
        <v/>
      </c>
      <c r="H70" s="486"/>
      <c r="I70" s="486"/>
      <c r="J70" s="486"/>
      <c r="K70" s="483"/>
      <c r="L70" s="483"/>
      <c r="M70" s="547"/>
      <c r="N70" s="483"/>
      <c r="O70" s="487"/>
      <c r="P70" s="484"/>
      <c r="Q70" s="486"/>
      <c r="R70" s="486"/>
      <c r="S70" s="486"/>
      <c r="T70" s="486"/>
      <c r="U70" s="483"/>
      <c r="V70" s="486"/>
      <c r="W70" s="483"/>
      <c r="X70" s="304">
        <f t="shared" si="0"/>
        <v>0</v>
      </c>
      <c r="Y70" s="465"/>
      <c r="Z70" s="466"/>
      <c r="AA70" s="223" t="str">
        <f>+IF(T70="UI",0,IF(T70="UYU",'Tasas por grupos escalonada'!$C$37,IF(T70="USD",0,"")))</f>
        <v/>
      </c>
      <c r="AB70" s="486"/>
      <c r="AC70" s="486"/>
      <c r="AD70" s="486"/>
      <c r="AE70" s="486"/>
      <c r="AF70" s="90" t="str">
        <f t="shared" si="1"/>
        <v/>
      </c>
      <c r="AG70" s="91" t="str">
        <f t="shared" si="2"/>
        <v/>
      </c>
      <c r="AH70" s="92" t="str">
        <f t="shared" si="3"/>
        <v/>
      </c>
      <c r="AI70" s="93" t="str">
        <f t="shared" si="4"/>
        <v/>
      </c>
      <c r="AJ70" s="93" t="str">
        <f t="shared" si="5"/>
        <v/>
      </c>
      <c r="AK70" s="289" t="str">
        <f t="shared" si="6"/>
        <v/>
      </c>
      <c r="AL70" s="99" t="str">
        <f t="shared" si="7"/>
        <v/>
      </c>
      <c r="AN70" s="34" t="b">
        <f t="shared" si="8"/>
        <v>0</v>
      </c>
    </row>
    <row r="71" spans="1:40" ht="15.75" customHeight="1">
      <c r="A71" s="483"/>
      <c r="B71" s="486"/>
      <c r="C71" s="547"/>
      <c r="D71" s="487"/>
      <c r="E71" s="487"/>
      <c r="F71" s="486"/>
      <c r="G71" s="486" t="str">
        <f>+IFERROR(VLOOKUP(F71,Listas!$B:$C,2,0),"")</f>
        <v/>
      </c>
      <c r="H71" s="486"/>
      <c r="I71" s="486"/>
      <c r="J71" s="486"/>
      <c r="K71" s="483"/>
      <c r="L71" s="483"/>
      <c r="M71" s="547"/>
      <c r="N71" s="483"/>
      <c r="O71" s="487"/>
      <c r="P71" s="484"/>
      <c r="Q71" s="486"/>
      <c r="R71" s="486"/>
      <c r="S71" s="486"/>
      <c r="T71" s="486"/>
      <c r="U71" s="483"/>
      <c r="V71" s="486"/>
      <c r="W71" s="483"/>
      <c r="X71" s="304">
        <f t="shared" si="0"/>
        <v>0</v>
      </c>
      <c r="Y71" s="465"/>
      <c r="Z71" s="466"/>
      <c r="AA71" s="223" t="str">
        <f>+IF(T71="UI",0,IF(T71="UYU",'Tasas por grupos escalonada'!$C$37,IF(T71="USD",0,"")))</f>
        <v/>
      </c>
      <c r="AB71" s="486"/>
      <c r="AC71" s="486"/>
      <c r="AD71" s="486"/>
      <c r="AE71" s="486"/>
      <c r="AF71" s="90" t="str">
        <f t="shared" si="1"/>
        <v/>
      </c>
      <c r="AG71" s="91" t="str">
        <f t="shared" si="2"/>
        <v/>
      </c>
      <c r="AH71" s="92" t="str">
        <f t="shared" si="3"/>
        <v/>
      </c>
      <c r="AI71" s="93" t="str">
        <f t="shared" si="4"/>
        <v/>
      </c>
      <c r="AJ71" s="93" t="str">
        <f t="shared" si="5"/>
        <v/>
      </c>
      <c r="AK71" s="289" t="str">
        <f t="shared" si="6"/>
        <v/>
      </c>
      <c r="AL71" s="99" t="str">
        <f t="shared" si="7"/>
        <v/>
      </c>
      <c r="AN71" s="34" t="b">
        <f t="shared" si="8"/>
        <v>0</v>
      </c>
    </row>
    <row r="72" spans="1:40" ht="15.75" customHeight="1">
      <c r="A72" s="483"/>
      <c r="B72" s="486"/>
      <c r="C72" s="547"/>
      <c r="D72" s="487"/>
      <c r="E72" s="487"/>
      <c r="F72" s="486"/>
      <c r="G72" s="486" t="str">
        <f>+IFERROR(VLOOKUP(F72,Listas!$B:$C,2,0),"")</f>
        <v/>
      </c>
      <c r="H72" s="486"/>
      <c r="I72" s="486"/>
      <c r="J72" s="486"/>
      <c r="K72" s="483"/>
      <c r="L72" s="483"/>
      <c r="M72" s="547"/>
      <c r="N72" s="483"/>
      <c r="O72" s="487"/>
      <c r="P72" s="484"/>
      <c r="Q72" s="486"/>
      <c r="R72" s="486"/>
      <c r="S72" s="486"/>
      <c r="T72" s="486"/>
      <c r="U72" s="483"/>
      <c r="V72" s="486"/>
      <c r="W72" s="483"/>
      <c r="X72" s="304">
        <f t="shared" si="0"/>
        <v>0</v>
      </c>
      <c r="Y72" s="465"/>
      <c r="Z72" s="466"/>
      <c r="AA72" s="223" t="str">
        <f>+IF(T72="UI",0,IF(T72="UYU",'Tasas por grupos escalonada'!$C$37,IF(T72="USD",0,"")))</f>
        <v/>
      </c>
      <c r="AB72" s="486"/>
      <c r="AC72" s="486"/>
      <c r="AD72" s="486"/>
      <c r="AE72" s="486"/>
      <c r="AF72" s="90" t="str">
        <f t="shared" si="1"/>
        <v/>
      </c>
      <c r="AG72" s="91" t="str">
        <f t="shared" si="2"/>
        <v/>
      </c>
      <c r="AH72" s="92" t="str">
        <f t="shared" si="3"/>
        <v/>
      </c>
      <c r="AI72" s="93" t="str">
        <f t="shared" si="4"/>
        <v/>
      </c>
      <c r="AJ72" s="93" t="str">
        <f t="shared" si="5"/>
        <v/>
      </c>
      <c r="AK72" s="289" t="str">
        <f t="shared" si="6"/>
        <v/>
      </c>
      <c r="AL72" s="99" t="str">
        <f t="shared" si="7"/>
        <v/>
      </c>
      <c r="AN72" s="34" t="b">
        <f t="shared" si="8"/>
        <v>0</v>
      </c>
    </row>
    <row r="73" spans="1:40" ht="15.75" customHeight="1">
      <c r="A73" s="483"/>
      <c r="B73" s="486"/>
      <c r="C73" s="547"/>
      <c r="D73" s="487"/>
      <c r="E73" s="487"/>
      <c r="F73" s="486"/>
      <c r="G73" s="486" t="str">
        <f>+IFERROR(VLOOKUP(F73,Listas!$B:$C,2,0),"")</f>
        <v/>
      </c>
      <c r="H73" s="486"/>
      <c r="I73" s="486"/>
      <c r="J73" s="486"/>
      <c r="K73" s="483"/>
      <c r="L73" s="483"/>
      <c r="M73" s="547"/>
      <c r="N73" s="483"/>
      <c r="O73" s="487"/>
      <c r="P73" s="484"/>
      <c r="Q73" s="486"/>
      <c r="R73" s="486"/>
      <c r="S73" s="486"/>
      <c r="T73" s="486"/>
      <c r="U73" s="483"/>
      <c r="V73" s="486"/>
      <c r="W73" s="483"/>
      <c r="X73" s="304">
        <f t="shared" si="0"/>
        <v>0</v>
      </c>
      <c r="Y73" s="465"/>
      <c r="Z73" s="466"/>
      <c r="AA73" s="223" t="str">
        <f>+IF(T73="UI",0,IF(T73="UYU",'Tasas por grupos escalonada'!$C$37,IF(T73="USD",0,"")))</f>
        <v/>
      </c>
      <c r="AB73" s="486"/>
      <c r="AC73" s="486"/>
      <c r="AD73" s="486"/>
      <c r="AE73" s="486"/>
      <c r="AF73" s="90" t="str">
        <f t="shared" si="1"/>
        <v/>
      </c>
      <c r="AG73" s="91" t="str">
        <f t="shared" si="2"/>
        <v/>
      </c>
      <c r="AH73" s="92" t="str">
        <f t="shared" si="3"/>
        <v/>
      </c>
      <c r="AI73" s="93" t="str">
        <f t="shared" si="4"/>
        <v/>
      </c>
      <c r="AJ73" s="93" t="str">
        <f t="shared" si="5"/>
        <v/>
      </c>
      <c r="AK73" s="289" t="str">
        <f t="shared" si="6"/>
        <v/>
      </c>
      <c r="AL73" s="99" t="str">
        <f t="shared" si="7"/>
        <v/>
      </c>
      <c r="AN73" s="34" t="b">
        <f t="shared" si="8"/>
        <v>0</v>
      </c>
    </row>
    <row r="74" spans="1:40" ht="15.75" customHeight="1">
      <c r="A74" s="483"/>
      <c r="B74" s="486"/>
      <c r="C74" s="547"/>
      <c r="D74" s="487"/>
      <c r="E74" s="487"/>
      <c r="F74" s="486"/>
      <c r="G74" s="486" t="str">
        <f>+IFERROR(VLOOKUP(F74,Listas!$B:$C,2,0),"")</f>
        <v/>
      </c>
      <c r="H74" s="486"/>
      <c r="I74" s="486"/>
      <c r="J74" s="486"/>
      <c r="K74" s="483"/>
      <c r="L74" s="483"/>
      <c r="M74" s="547"/>
      <c r="N74" s="483"/>
      <c r="O74" s="487"/>
      <c r="P74" s="484"/>
      <c r="Q74" s="486"/>
      <c r="R74" s="486"/>
      <c r="S74" s="486"/>
      <c r="T74" s="486"/>
      <c r="U74" s="483"/>
      <c r="V74" s="486"/>
      <c r="W74" s="483"/>
      <c r="X74" s="304">
        <f t="shared" si="0"/>
        <v>0</v>
      </c>
      <c r="Y74" s="465"/>
      <c r="Z74" s="466"/>
      <c r="AA74" s="223" t="str">
        <f>+IF(T74="UI",0,IF(T74="UYU",'Tasas por grupos escalonada'!$C$37,IF(T74="USD",0,"")))</f>
        <v/>
      </c>
      <c r="AB74" s="486"/>
      <c r="AC74" s="486"/>
      <c r="AD74" s="486"/>
      <c r="AE74" s="486"/>
      <c r="AF74" s="90" t="str">
        <f t="shared" si="1"/>
        <v/>
      </c>
      <c r="AG74" s="91" t="str">
        <f t="shared" si="2"/>
        <v/>
      </c>
      <c r="AH74" s="92" t="str">
        <f t="shared" si="3"/>
        <v/>
      </c>
      <c r="AI74" s="93" t="str">
        <f t="shared" si="4"/>
        <v/>
      </c>
      <c r="AJ74" s="93" t="str">
        <f t="shared" si="5"/>
        <v/>
      </c>
      <c r="AK74" s="289" t="str">
        <f t="shared" si="6"/>
        <v/>
      </c>
      <c r="AL74" s="99" t="str">
        <f t="shared" si="7"/>
        <v/>
      </c>
      <c r="AN74" s="34" t="b">
        <f t="shared" si="8"/>
        <v>0</v>
      </c>
    </row>
    <row r="75" spans="1:40" ht="15.75" customHeight="1">
      <c r="A75" s="483"/>
      <c r="B75" s="486"/>
      <c r="C75" s="547"/>
      <c r="D75" s="487"/>
      <c r="E75" s="487"/>
      <c r="F75" s="486"/>
      <c r="G75" s="486" t="str">
        <f>+IFERROR(VLOOKUP(F75,Listas!$B:$C,2,0),"")</f>
        <v/>
      </c>
      <c r="H75" s="486"/>
      <c r="I75" s="486"/>
      <c r="J75" s="486"/>
      <c r="K75" s="483"/>
      <c r="L75" s="483"/>
      <c r="M75" s="547"/>
      <c r="N75" s="483"/>
      <c r="O75" s="487"/>
      <c r="P75" s="484"/>
      <c r="Q75" s="486"/>
      <c r="R75" s="486"/>
      <c r="S75" s="486"/>
      <c r="T75" s="486"/>
      <c r="U75" s="483"/>
      <c r="V75" s="486"/>
      <c r="W75" s="483"/>
      <c r="X75" s="304">
        <f t="shared" si="0"/>
        <v>0</v>
      </c>
      <c r="Y75" s="465"/>
      <c r="Z75" s="466"/>
      <c r="AA75" s="223" t="str">
        <f>+IF(T75="UI",0,IF(T75="UYU",'Tasas por grupos escalonada'!$C$37,IF(T75="USD",0,"")))</f>
        <v/>
      </c>
      <c r="AB75" s="486"/>
      <c r="AC75" s="486"/>
      <c r="AD75" s="486"/>
      <c r="AE75" s="486"/>
      <c r="AF75" s="90" t="str">
        <f t="shared" si="1"/>
        <v/>
      </c>
      <c r="AG75" s="91" t="str">
        <f t="shared" si="2"/>
        <v/>
      </c>
      <c r="AH75" s="92" t="str">
        <f t="shared" si="3"/>
        <v/>
      </c>
      <c r="AI75" s="93" t="str">
        <f t="shared" si="4"/>
        <v/>
      </c>
      <c r="AJ75" s="93" t="str">
        <f t="shared" si="5"/>
        <v/>
      </c>
      <c r="AK75" s="289" t="str">
        <f t="shared" si="6"/>
        <v/>
      </c>
      <c r="AL75" s="99" t="str">
        <f t="shared" si="7"/>
        <v/>
      </c>
      <c r="AN75" s="34" t="b">
        <f t="shared" si="8"/>
        <v>0</v>
      </c>
    </row>
    <row r="76" spans="1:40" ht="15.75" customHeight="1">
      <c r="A76" s="483"/>
      <c r="B76" s="486"/>
      <c r="C76" s="547"/>
      <c r="D76" s="487"/>
      <c r="E76" s="487"/>
      <c r="F76" s="486"/>
      <c r="G76" s="486" t="str">
        <f>+IFERROR(VLOOKUP(F76,Listas!$B:$C,2,0),"")</f>
        <v/>
      </c>
      <c r="H76" s="486"/>
      <c r="I76" s="486"/>
      <c r="J76" s="486"/>
      <c r="K76" s="483"/>
      <c r="L76" s="483"/>
      <c r="M76" s="547"/>
      <c r="N76" s="483"/>
      <c r="O76" s="487"/>
      <c r="P76" s="484"/>
      <c r="Q76" s="486"/>
      <c r="R76" s="486"/>
      <c r="S76" s="486"/>
      <c r="T76" s="486"/>
      <c r="U76" s="483"/>
      <c r="V76" s="486"/>
      <c r="W76" s="483"/>
      <c r="X76" s="304">
        <f t="shared" si="0"/>
        <v>0</v>
      </c>
      <c r="Y76" s="465"/>
      <c r="Z76" s="466"/>
      <c r="AA76" s="223" t="str">
        <f>+IF(T76="UI",0,IF(T76="UYU",'Tasas por grupos escalonada'!$C$37,IF(T76="USD",0,"")))</f>
        <v/>
      </c>
      <c r="AB76" s="486"/>
      <c r="AC76" s="486"/>
      <c r="AD76" s="486"/>
      <c r="AE76" s="486"/>
      <c r="AF76" s="90" t="str">
        <f t="shared" si="1"/>
        <v/>
      </c>
      <c r="AG76" s="91" t="str">
        <f t="shared" si="2"/>
        <v/>
      </c>
      <c r="AH76" s="92" t="str">
        <f t="shared" si="3"/>
        <v/>
      </c>
      <c r="AI76" s="93" t="str">
        <f t="shared" si="4"/>
        <v/>
      </c>
      <c r="AJ76" s="93" t="str">
        <f t="shared" si="5"/>
        <v/>
      </c>
      <c r="AK76" s="289" t="str">
        <f t="shared" si="6"/>
        <v/>
      </c>
      <c r="AL76" s="99" t="str">
        <f t="shared" si="7"/>
        <v/>
      </c>
      <c r="AN76" s="34" t="b">
        <f t="shared" si="8"/>
        <v>0</v>
      </c>
    </row>
    <row r="77" spans="1:40" ht="15.75" customHeight="1">
      <c r="A77" s="483"/>
      <c r="B77" s="486"/>
      <c r="C77" s="547"/>
      <c r="D77" s="487"/>
      <c r="E77" s="487"/>
      <c r="F77" s="486"/>
      <c r="G77" s="486" t="str">
        <f>+IFERROR(VLOOKUP(F77,Listas!$B:$C,2,0),"")</f>
        <v/>
      </c>
      <c r="H77" s="486"/>
      <c r="I77" s="486"/>
      <c r="J77" s="486"/>
      <c r="K77" s="483"/>
      <c r="L77" s="483"/>
      <c r="M77" s="547"/>
      <c r="N77" s="483"/>
      <c r="O77" s="487"/>
      <c r="P77" s="484"/>
      <c r="Q77" s="486"/>
      <c r="R77" s="486"/>
      <c r="S77" s="486"/>
      <c r="T77" s="486"/>
      <c r="U77" s="483"/>
      <c r="V77" s="486"/>
      <c r="W77" s="483"/>
      <c r="X77" s="304">
        <f t="shared" si="0"/>
        <v>0</v>
      </c>
      <c r="Y77" s="465"/>
      <c r="Z77" s="466"/>
      <c r="AA77" s="223" t="str">
        <f>+IF(T77="UI",0,IF(T77="UYU",'Tasas por grupos escalonada'!$C$37,IF(T77="USD",0,"")))</f>
        <v/>
      </c>
      <c r="AB77" s="486"/>
      <c r="AC77" s="486"/>
      <c r="AD77" s="486"/>
      <c r="AE77" s="486"/>
      <c r="AF77" s="90" t="str">
        <f t="shared" si="1"/>
        <v/>
      </c>
      <c r="AG77" s="91" t="str">
        <f t="shared" si="2"/>
        <v/>
      </c>
      <c r="AH77" s="92" t="str">
        <f t="shared" si="3"/>
        <v/>
      </c>
      <c r="AI77" s="93" t="str">
        <f t="shared" si="4"/>
        <v/>
      </c>
      <c r="AJ77" s="93" t="str">
        <f t="shared" si="5"/>
        <v/>
      </c>
      <c r="AK77" s="289" t="str">
        <f t="shared" si="6"/>
        <v/>
      </c>
      <c r="AL77" s="99" t="str">
        <f t="shared" si="7"/>
        <v/>
      </c>
      <c r="AN77" s="34" t="b">
        <f t="shared" si="8"/>
        <v>0</v>
      </c>
    </row>
    <row r="78" spans="1:40" ht="15.75" customHeight="1">
      <c r="A78" s="483"/>
      <c r="B78" s="486"/>
      <c r="C78" s="547"/>
      <c r="D78" s="487"/>
      <c r="E78" s="487"/>
      <c r="F78" s="486"/>
      <c r="G78" s="486" t="str">
        <f>+IFERROR(VLOOKUP(F78,Listas!$B:$C,2,0),"")</f>
        <v/>
      </c>
      <c r="H78" s="486"/>
      <c r="I78" s="486"/>
      <c r="J78" s="486"/>
      <c r="K78" s="483"/>
      <c r="L78" s="483"/>
      <c r="M78" s="547"/>
      <c r="N78" s="483"/>
      <c r="O78" s="487"/>
      <c r="P78" s="484"/>
      <c r="Q78" s="486"/>
      <c r="R78" s="486"/>
      <c r="S78" s="486"/>
      <c r="T78" s="486"/>
      <c r="U78" s="483"/>
      <c r="V78" s="486"/>
      <c r="W78" s="483"/>
      <c r="X78" s="304">
        <f t="shared" si="0"/>
        <v>0</v>
      </c>
      <c r="Y78" s="465"/>
      <c r="Z78" s="466"/>
      <c r="AA78" s="223" t="str">
        <f>+IF(T78="UI",0,IF(T78="UYU",'Tasas por grupos escalonada'!$C$37,IF(T78="USD",0,"")))</f>
        <v/>
      </c>
      <c r="AB78" s="486"/>
      <c r="AC78" s="486"/>
      <c r="AD78" s="486"/>
      <c r="AE78" s="486"/>
      <c r="AF78" s="90" t="str">
        <f t="shared" si="1"/>
        <v/>
      </c>
      <c r="AG78" s="91" t="str">
        <f t="shared" si="2"/>
        <v/>
      </c>
      <c r="AH78" s="92" t="str">
        <f t="shared" si="3"/>
        <v/>
      </c>
      <c r="AI78" s="93" t="str">
        <f t="shared" si="4"/>
        <v/>
      </c>
      <c r="AJ78" s="93" t="str">
        <f t="shared" si="5"/>
        <v/>
      </c>
      <c r="AK78" s="289" t="str">
        <f t="shared" si="6"/>
        <v/>
      </c>
      <c r="AL78" s="99" t="str">
        <f t="shared" si="7"/>
        <v/>
      </c>
      <c r="AN78" s="34" t="b">
        <f t="shared" si="8"/>
        <v>0</v>
      </c>
    </row>
    <row r="79" spans="1:40" ht="15.75" customHeight="1">
      <c r="A79" s="483"/>
      <c r="B79" s="486"/>
      <c r="C79" s="547"/>
      <c r="D79" s="487"/>
      <c r="E79" s="487"/>
      <c r="F79" s="486"/>
      <c r="G79" s="486" t="str">
        <f>+IFERROR(VLOOKUP(F79,Listas!$B:$C,2,0),"")</f>
        <v/>
      </c>
      <c r="H79" s="486"/>
      <c r="I79" s="486"/>
      <c r="J79" s="486"/>
      <c r="K79" s="483"/>
      <c r="L79" s="483"/>
      <c r="M79" s="547"/>
      <c r="N79" s="483"/>
      <c r="O79" s="487"/>
      <c r="P79" s="484"/>
      <c r="Q79" s="486"/>
      <c r="R79" s="486"/>
      <c r="S79" s="486"/>
      <c r="T79" s="486"/>
      <c r="U79" s="483"/>
      <c r="V79" s="486"/>
      <c r="W79" s="483"/>
      <c r="X79" s="304">
        <f t="shared" si="0"/>
        <v>0</v>
      </c>
      <c r="Y79" s="465"/>
      <c r="Z79" s="466"/>
      <c r="AA79" s="223" t="str">
        <f>+IF(T79="UI",0,IF(T79="UYU",'Tasas por grupos escalonada'!$C$37,IF(T79="USD",0,"")))</f>
        <v/>
      </c>
      <c r="AB79" s="486"/>
      <c r="AC79" s="486"/>
      <c r="AD79" s="486"/>
      <c r="AE79" s="486"/>
      <c r="AF79" s="90" t="str">
        <f t="shared" si="1"/>
        <v/>
      </c>
      <c r="AG79" s="91" t="str">
        <f t="shared" si="2"/>
        <v/>
      </c>
      <c r="AH79" s="92" t="str">
        <f t="shared" si="3"/>
        <v/>
      </c>
      <c r="AI79" s="93" t="str">
        <f t="shared" si="4"/>
        <v/>
      </c>
      <c r="AJ79" s="93" t="str">
        <f t="shared" si="5"/>
        <v/>
      </c>
      <c r="AK79" s="289" t="str">
        <f t="shared" si="6"/>
        <v/>
      </c>
      <c r="AL79" s="99" t="str">
        <f t="shared" si="7"/>
        <v/>
      </c>
      <c r="AN79" s="34" t="b">
        <f t="shared" si="8"/>
        <v>0</v>
      </c>
    </row>
    <row r="80" spans="1:40" ht="15.75" customHeight="1">
      <c r="A80" s="483"/>
      <c r="B80" s="486"/>
      <c r="C80" s="547"/>
      <c r="D80" s="487"/>
      <c r="E80" s="487"/>
      <c r="F80" s="486"/>
      <c r="G80" s="486" t="str">
        <f>+IFERROR(VLOOKUP(F80,Listas!$B:$C,2,0),"")</f>
        <v/>
      </c>
      <c r="H80" s="486"/>
      <c r="I80" s="486"/>
      <c r="J80" s="486"/>
      <c r="K80" s="483"/>
      <c r="L80" s="483"/>
      <c r="M80" s="547"/>
      <c r="N80" s="483"/>
      <c r="O80" s="487"/>
      <c r="P80" s="484"/>
      <c r="Q80" s="486"/>
      <c r="R80" s="486"/>
      <c r="S80" s="486"/>
      <c r="T80" s="486"/>
      <c r="U80" s="483"/>
      <c r="V80" s="486"/>
      <c r="W80" s="483"/>
      <c r="X80" s="304">
        <f t="shared" si="0"/>
        <v>0</v>
      </c>
      <c r="Y80" s="465"/>
      <c r="Z80" s="466"/>
      <c r="AA80" s="223" t="str">
        <f>+IF(T80="UI",0,IF(T80="UYU",'Tasas por grupos escalonada'!$C$37,IF(T80="USD",0,"")))</f>
        <v/>
      </c>
      <c r="AB80" s="486"/>
      <c r="AC80" s="486"/>
      <c r="AD80" s="486"/>
      <c r="AE80" s="486"/>
      <c r="AF80" s="90" t="str">
        <f t="shared" si="1"/>
        <v/>
      </c>
      <c r="AG80" s="91" t="str">
        <f t="shared" si="2"/>
        <v/>
      </c>
      <c r="AH80" s="92" t="str">
        <f t="shared" si="3"/>
        <v/>
      </c>
      <c r="AI80" s="93" t="str">
        <f t="shared" si="4"/>
        <v/>
      </c>
      <c r="AJ80" s="93" t="str">
        <f t="shared" si="5"/>
        <v/>
      </c>
      <c r="AK80" s="289" t="str">
        <f t="shared" si="6"/>
        <v/>
      </c>
      <c r="AL80" s="99" t="str">
        <f t="shared" si="7"/>
        <v/>
      </c>
      <c r="AN80" s="34" t="b">
        <f t="shared" si="8"/>
        <v>0</v>
      </c>
    </row>
    <row r="81" spans="1:40" ht="15.75" customHeight="1">
      <c r="A81" s="483"/>
      <c r="B81" s="486"/>
      <c r="C81" s="547"/>
      <c r="D81" s="487"/>
      <c r="E81" s="487"/>
      <c r="F81" s="486"/>
      <c r="G81" s="486" t="str">
        <f>+IFERROR(VLOOKUP(F81,Listas!$B:$C,2,0),"")</f>
        <v/>
      </c>
      <c r="H81" s="486"/>
      <c r="I81" s="486"/>
      <c r="J81" s="486"/>
      <c r="K81" s="483"/>
      <c r="L81" s="483"/>
      <c r="M81" s="547"/>
      <c r="N81" s="483"/>
      <c r="O81" s="487"/>
      <c r="P81" s="484"/>
      <c r="Q81" s="486"/>
      <c r="R81" s="486"/>
      <c r="S81" s="486"/>
      <c r="T81" s="486"/>
      <c r="U81" s="483"/>
      <c r="V81" s="486"/>
      <c r="W81" s="483"/>
      <c r="X81" s="304">
        <f t="shared" si="0"/>
        <v>0</v>
      </c>
      <c r="Y81" s="465"/>
      <c r="Z81" s="466"/>
      <c r="AA81" s="223" t="str">
        <f>+IF(T81="UI",0,IF(T81="UYU",'Tasas por grupos escalonada'!$C$37,IF(T81="USD",0,"")))</f>
        <v/>
      </c>
      <c r="AB81" s="486"/>
      <c r="AC81" s="486"/>
      <c r="AD81" s="486"/>
      <c r="AE81" s="486"/>
      <c r="AF81" s="90" t="str">
        <f t="shared" si="1"/>
        <v/>
      </c>
      <c r="AG81" s="91" t="str">
        <f t="shared" si="2"/>
        <v/>
      </c>
      <c r="AH81" s="92" t="str">
        <f t="shared" si="3"/>
        <v/>
      </c>
      <c r="AI81" s="93" t="str">
        <f t="shared" si="4"/>
        <v/>
      </c>
      <c r="AJ81" s="93" t="str">
        <f t="shared" si="5"/>
        <v/>
      </c>
      <c r="AK81" s="289" t="str">
        <f t="shared" si="6"/>
        <v/>
      </c>
      <c r="AL81" s="99" t="str">
        <f t="shared" si="7"/>
        <v/>
      </c>
      <c r="AN81" s="34" t="b">
        <f t="shared" si="8"/>
        <v>0</v>
      </c>
    </row>
    <row r="82" spans="1:40" ht="15.75" customHeight="1">
      <c r="A82" s="483"/>
      <c r="B82" s="486"/>
      <c r="C82" s="547"/>
      <c r="D82" s="487"/>
      <c r="E82" s="487"/>
      <c r="F82" s="486"/>
      <c r="G82" s="486" t="str">
        <f>+IFERROR(VLOOKUP(F82,Listas!$B:$C,2,0),"")</f>
        <v/>
      </c>
      <c r="H82" s="486"/>
      <c r="I82" s="486"/>
      <c r="J82" s="486"/>
      <c r="K82" s="483"/>
      <c r="L82" s="483"/>
      <c r="M82" s="547"/>
      <c r="N82" s="483"/>
      <c r="O82" s="487"/>
      <c r="P82" s="484"/>
      <c r="Q82" s="486"/>
      <c r="R82" s="486"/>
      <c r="S82" s="486"/>
      <c r="T82" s="486"/>
      <c r="U82" s="483"/>
      <c r="V82" s="486"/>
      <c r="W82" s="483"/>
      <c r="X82" s="304">
        <f t="shared" si="0"/>
        <v>0</v>
      </c>
      <c r="Y82" s="465"/>
      <c r="Z82" s="466"/>
      <c r="AA82" s="223" t="str">
        <f>+IF(T82="UI",0,IF(T82="UYU",'Tasas por grupos escalonada'!$C$37,IF(T82="USD",0,"")))</f>
        <v/>
      </c>
      <c r="AB82" s="486"/>
      <c r="AC82" s="486"/>
      <c r="AD82" s="486"/>
      <c r="AE82" s="486"/>
      <c r="AF82" s="90" t="str">
        <f t="shared" si="1"/>
        <v/>
      </c>
      <c r="AG82" s="91" t="str">
        <f t="shared" si="2"/>
        <v/>
      </c>
      <c r="AH82" s="92" t="str">
        <f t="shared" si="3"/>
        <v/>
      </c>
      <c r="AI82" s="93" t="str">
        <f t="shared" si="4"/>
        <v/>
      </c>
      <c r="AJ82" s="93" t="str">
        <f t="shared" si="5"/>
        <v/>
      </c>
      <c r="AK82" s="289" t="str">
        <f t="shared" si="6"/>
        <v/>
      </c>
      <c r="AL82" s="99" t="str">
        <f t="shared" si="7"/>
        <v/>
      </c>
      <c r="AN82" s="34" t="b">
        <f t="shared" si="8"/>
        <v>0</v>
      </c>
    </row>
    <row r="83" spans="1:40" ht="15.75" customHeight="1">
      <c r="A83" s="483"/>
      <c r="B83" s="486"/>
      <c r="C83" s="547"/>
      <c r="D83" s="487"/>
      <c r="E83" s="487"/>
      <c r="F83" s="486"/>
      <c r="G83" s="486" t="str">
        <f>+IFERROR(VLOOKUP(F83,Listas!$B:$C,2,0),"")</f>
        <v/>
      </c>
      <c r="H83" s="486"/>
      <c r="I83" s="486"/>
      <c r="J83" s="486"/>
      <c r="K83" s="483"/>
      <c r="L83" s="483"/>
      <c r="M83" s="547"/>
      <c r="N83" s="483"/>
      <c r="O83" s="487"/>
      <c r="P83" s="484"/>
      <c r="Q83" s="486"/>
      <c r="R83" s="486"/>
      <c r="S83" s="486"/>
      <c r="T83" s="486"/>
      <c r="U83" s="483"/>
      <c r="V83" s="486"/>
      <c r="W83" s="483"/>
      <c r="X83" s="304">
        <f t="shared" si="0"/>
        <v>0</v>
      </c>
      <c r="Y83" s="465"/>
      <c r="Z83" s="466"/>
      <c r="AA83" s="223" t="str">
        <f>+IF(T83="UI",0,IF(T83="UYU",'Tasas por grupos escalonada'!$C$37,IF(T83="USD",0,"")))</f>
        <v/>
      </c>
      <c r="AB83" s="486"/>
      <c r="AC83" s="486"/>
      <c r="AD83" s="486"/>
      <c r="AE83" s="486"/>
      <c r="AF83" s="90" t="str">
        <f t="shared" si="1"/>
        <v/>
      </c>
      <c r="AG83" s="91" t="str">
        <f t="shared" si="2"/>
        <v/>
      </c>
      <c r="AH83" s="92" t="str">
        <f t="shared" si="3"/>
        <v/>
      </c>
      <c r="AI83" s="93" t="str">
        <f t="shared" si="4"/>
        <v/>
      </c>
      <c r="AJ83" s="93" t="str">
        <f t="shared" si="5"/>
        <v/>
      </c>
      <c r="AK83" s="289" t="str">
        <f t="shared" si="6"/>
        <v/>
      </c>
      <c r="AL83" s="99" t="str">
        <f t="shared" si="7"/>
        <v/>
      </c>
      <c r="AN83" s="34" t="b">
        <f t="shared" si="8"/>
        <v>0</v>
      </c>
    </row>
    <row r="84" spans="1:40" ht="15.75" customHeight="1">
      <c r="A84" s="483"/>
      <c r="B84" s="486"/>
      <c r="C84" s="547"/>
      <c r="D84" s="487"/>
      <c r="E84" s="487"/>
      <c r="F84" s="486"/>
      <c r="G84" s="486" t="str">
        <f>+IFERROR(VLOOKUP(F84,Listas!$B:$C,2,0),"")</f>
        <v/>
      </c>
      <c r="H84" s="486"/>
      <c r="I84" s="486"/>
      <c r="J84" s="486"/>
      <c r="K84" s="483"/>
      <c r="L84" s="483"/>
      <c r="M84" s="547"/>
      <c r="N84" s="483"/>
      <c r="O84" s="487"/>
      <c r="P84" s="484"/>
      <c r="Q84" s="486"/>
      <c r="R84" s="486"/>
      <c r="S84" s="486"/>
      <c r="T84" s="486"/>
      <c r="U84" s="483"/>
      <c r="V84" s="486"/>
      <c r="W84" s="483"/>
      <c r="X84" s="304">
        <f t="shared" si="0"/>
        <v>0</v>
      </c>
      <c r="Y84" s="465"/>
      <c r="Z84" s="466"/>
      <c r="AA84" s="223" t="str">
        <f>+IF(T84="UI",0,IF(T84="UYU",'Tasas por grupos escalonada'!$C$37,IF(T84="USD",0,"")))</f>
        <v/>
      </c>
      <c r="AB84" s="486"/>
      <c r="AC84" s="486"/>
      <c r="AD84" s="486"/>
      <c r="AE84" s="486"/>
      <c r="AF84" s="90" t="str">
        <f t="shared" si="1"/>
        <v/>
      </c>
      <c r="AG84" s="91" t="str">
        <f t="shared" si="2"/>
        <v/>
      </c>
      <c r="AH84" s="92" t="str">
        <f t="shared" si="3"/>
        <v/>
      </c>
      <c r="AI84" s="93" t="str">
        <f t="shared" si="4"/>
        <v/>
      </c>
      <c r="AJ84" s="93" t="str">
        <f t="shared" si="5"/>
        <v/>
      </c>
      <c r="AK84" s="289" t="str">
        <f t="shared" si="6"/>
        <v/>
      </c>
      <c r="AL84" s="99" t="str">
        <f t="shared" si="7"/>
        <v/>
      </c>
      <c r="AN84" s="34" t="b">
        <f t="shared" si="8"/>
        <v>0</v>
      </c>
    </row>
    <row r="85" spans="1:40" ht="15.75" customHeight="1">
      <c r="A85" s="483"/>
      <c r="B85" s="486"/>
      <c r="C85" s="547"/>
      <c r="D85" s="487"/>
      <c r="E85" s="487"/>
      <c r="F85" s="486"/>
      <c r="G85" s="486" t="str">
        <f>+IFERROR(VLOOKUP(F85,Listas!$B:$C,2,0),"")</f>
        <v/>
      </c>
      <c r="H85" s="486"/>
      <c r="I85" s="486"/>
      <c r="J85" s="486"/>
      <c r="K85" s="483"/>
      <c r="L85" s="483"/>
      <c r="M85" s="547"/>
      <c r="N85" s="483"/>
      <c r="O85" s="487"/>
      <c r="P85" s="484"/>
      <c r="Q85" s="486"/>
      <c r="R85" s="486"/>
      <c r="S85" s="486"/>
      <c r="T85" s="486"/>
      <c r="U85" s="483"/>
      <c r="V85" s="486"/>
      <c r="W85" s="483"/>
      <c r="X85" s="304">
        <f t="shared" si="0"/>
        <v>0</v>
      </c>
      <c r="Y85" s="465"/>
      <c r="Z85" s="466"/>
      <c r="AA85" s="223" t="str">
        <f>+IF(T85="UI",0,IF(T85="UYU",'Tasas por grupos escalonada'!$C$37,IF(T85="USD",0,"")))</f>
        <v/>
      </c>
      <c r="AB85" s="486"/>
      <c r="AC85" s="486"/>
      <c r="AD85" s="486"/>
      <c r="AE85" s="486"/>
      <c r="AF85" s="90" t="str">
        <f t="shared" si="1"/>
        <v/>
      </c>
      <c r="AG85" s="91" t="str">
        <f t="shared" si="2"/>
        <v/>
      </c>
      <c r="AH85" s="92" t="str">
        <f t="shared" si="3"/>
        <v/>
      </c>
      <c r="AI85" s="93" t="str">
        <f t="shared" si="4"/>
        <v/>
      </c>
      <c r="AJ85" s="93" t="str">
        <f t="shared" si="5"/>
        <v/>
      </c>
      <c r="AK85" s="289" t="str">
        <f t="shared" si="6"/>
        <v/>
      </c>
      <c r="AL85" s="99" t="str">
        <f t="shared" si="7"/>
        <v/>
      </c>
      <c r="AN85" s="34" t="b">
        <f t="shared" si="8"/>
        <v>0</v>
      </c>
    </row>
    <row r="86" spans="1:40" ht="15.75" customHeight="1">
      <c r="A86" s="483"/>
      <c r="B86" s="486"/>
      <c r="C86" s="547"/>
      <c r="D86" s="487"/>
      <c r="E86" s="487"/>
      <c r="F86" s="486"/>
      <c r="G86" s="486" t="str">
        <f>+IFERROR(VLOOKUP(F86,Listas!$B:$C,2,0),"")</f>
        <v/>
      </c>
      <c r="H86" s="486"/>
      <c r="I86" s="486"/>
      <c r="J86" s="486"/>
      <c r="K86" s="483"/>
      <c r="L86" s="483"/>
      <c r="M86" s="547"/>
      <c r="N86" s="483"/>
      <c r="O86" s="487"/>
      <c r="P86" s="484"/>
      <c r="Q86" s="486"/>
      <c r="R86" s="486"/>
      <c r="S86" s="486"/>
      <c r="T86" s="486"/>
      <c r="U86" s="483"/>
      <c r="V86" s="486"/>
      <c r="W86" s="483"/>
      <c r="X86" s="304">
        <f t="shared" si="0"/>
        <v>0</v>
      </c>
      <c r="Y86" s="465"/>
      <c r="Z86" s="466"/>
      <c r="AA86" s="223" t="str">
        <f>+IF(T86="UI",0,IF(T86="UYU",'Tasas por grupos escalonada'!$C$37,IF(T86="USD",0,"")))</f>
        <v/>
      </c>
      <c r="AB86" s="486"/>
      <c r="AC86" s="486"/>
      <c r="AD86" s="486"/>
      <c r="AE86" s="486"/>
      <c r="AF86" s="90" t="str">
        <f t="shared" si="1"/>
        <v/>
      </c>
      <c r="AG86" s="91" t="str">
        <f t="shared" si="2"/>
        <v/>
      </c>
      <c r="AH86" s="92" t="str">
        <f t="shared" si="3"/>
        <v/>
      </c>
      <c r="AI86" s="93" t="str">
        <f t="shared" si="4"/>
        <v/>
      </c>
      <c r="AJ86" s="93" t="str">
        <f t="shared" si="5"/>
        <v/>
      </c>
      <c r="AK86" s="289" t="str">
        <f t="shared" si="6"/>
        <v/>
      </c>
      <c r="AL86" s="99" t="str">
        <f t="shared" si="7"/>
        <v/>
      </c>
      <c r="AN86" s="34" t="b">
        <f t="shared" si="8"/>
        <v>0</v>
      </c>
    </row>
    <row r="87" spans="1:40" ht="15.75" customHeight="1">
      <c r="A87" s="483"/>
      <c r="B87" s="486"/>
      <c r="C87" s="547"/>
      <c r="D87" s="487"/>
      <c r="E87" s="487"/>
      <c r="F87" s="486"/>
      <c r="G87" s="486" t="str">
        <f>+IFERROR(VLOOKUP(F87,Listas!$B:$C,2,0),"")</f>
        <v/>
      </c>
      <c r="H87" s="486"/>
      <c r="I87" s="486"/>
      <c r="J87" s="486"/>
      <c r="K87" s="483"/>
      <c r="L87" s="483"/>
      <c r="M87" s="547"/>
      <c r="N87" s="483"/>
      <c r="O87" s="487"/>
      <c r="P87" s="484"/>
      <c r="Q87" s="486"/>
      <c r="R87" s="486"/>
      <c r="S87" s="486"/>
      <c r="T87" s="486"/>
      <c r="U87" s="483"/>
      <c r="V87" s="486"/>
      <c r="W87" s="483"/>
      <c r="X87" s="304">
        <f t="shared" si="0"/>
        <v>0</v>
      </c>
      <c r="Y87" s="465"/>
      <c r="Z87" s="466"/>
      <c r="AA87" s="223" t="str">
        <f>+IF(T87="UI",0,IF(T87="UYU",'Tasas por grupos escalonada'!$C$37,IF(T87="USD",0,"")))</f>
        <v/>
      </c>
      <c r="AB87" s="486"/>
      <c r="AC87" s="486"/>
      <c r="AD87" s="486"/>
      <c r="AE87" s="486"/>
      <c r="AF87" s="90" t="str">
        <f t="shared" si="1"/>
        <v/>
      </c>
      <c r="AG87" s="91" t="str">
        <f t="shared" si="2"/>
        <v/>
      </c>
      <c r="AH87" s="92" t="str">
        <f t="shared" si="3"/>
        <v/>
      </c>
      <c r="AI87" s="93" t="str">
        <f t="shared" si="4"/>
        <v/>
      </c>
      <c r="AJ87" s="93" t="str">
        <f t="shared" si="5"/>
        <v/>
      </c>
      <c r="AK87" s="289" t="str">
        <f t="shared" si="6"/>
        <v/>
      </c>
      <c r="AL87" s="99" t="str">
        <f t="shared" si="7"/>
        <v/>
      </c>
      <c r="AN87" s="34" t="b">
        <f t="shared" si="8"/>
        <v>0</v>
      </c>
    </row>
    <row r="88" spans="1:40" ht="15.75" customHeight="1">
      <c r="A88" s="483"/>
      <c r="B88" s="486"/>
      <c r="C88" s="547"/>
      <c r="D88" s="487"/>
      <c r="E88" s="487"/>
      <c r="F88" s="486"/>
      <c r="G88" s="486" t="str">
        <f>+IFERROR(VLOOKUP(F88,Listas!$B:$C,2,0),"")</f>
        <v/>
      </c>
      <c r="H88" s="486"/>
      <c r="I88" s="486"/>
      <c r="J88" s="486"/>
      <c r="K88" s="483"/>
      <c r="L88" s="483"/>
      <c r="M88" s="547"/>
      <c r="N88" s="483"/>
      <c r="O88" s="487"/>
      <c r="P88" s="484"/>
      <c r="Q88" s="486"/>
      <c r="R88" s="486"/>
      <c r="S88" s="486"/>
      <c r="T88" s="486"/>
      <c r="U88" s="483"/>
      <c r="V88" s="486"/>
      <c r="W88" s="483"/>
      <c r="X88" s="304">
        <f t="shared" si="0"/>
        <v>0</v>
      </c>
      <c r="Y88" s="465"/>
      <c r="Z88" s="466"/>
      <c r="AA88" s="223" t="str">
        <f>+IF(T88="UI",0,IF(T88="UYU",'Tasas por grupos escalonada'!$C$37,IF(T88="USD",0,"")))</f>
        <v/>
      </c>
      <c r="AB88" s="486"/>
      <c r="AC88" s="486"/>
      <c r="AD88" s="486"/>
      <c r="AE88" s="486"/>
      <c r="AF88" s="90" t="str">
        <f t="shared" si="1"/>
        <v/>
      </c>
      <c r="AG88" s="91" t="str">
        <f t="shared" si="2"/>
        <v/>
      </c>
      <c r="AH88" s="92" t="str">
        <f t="shared" si="3"/>
        <v/>
      </c>
      <c r="AI88" s="93" t="str">
        <f t="shared" si="4"/>
        <v/>
      </c>
      <c r="AJ88" s="93" t="str">
        <f t="shared" si="5"/>
        <v/>
      </c>
      <c r="AK88" s="289" t="str">
        <f t="shared" si="6"/>
        <v/>
      </c>
      <c r="AL88" s="99" t="str">
        <f t="shared" si="7"/>
        <v/>
      </c>
      <c r="AN88" s="34" t="b">
        <f t="shared" si="8"/>
        <v>0</v>
      </c>
    </row>
    <row r="89" spans="1:40" ht="15.75" customHeight="1">
      <c r="A89" s="483"/>
      <c r="B89" s="486"/>
      <c r="C89" s="547"/>
      <c r="D89" s="487"/>
      <c r="E89" s="487"/>
      <c r="F89" s="486"/>
      <c r="G89" s="486" t="str">
        <f>+IFERROR(VLOOKUP(F89,Listas!$B:$C,2,0),"")</f>
        <v/>
      </c>
      <c r="H89" s="486"/>
      <c r="I89" s="486"/>
      <c r="J89" s="486"/>
      <c r="K89" s="483"/>
      <c r="L89" s="483"/>
      <c r="M89" s="547"/>
      <c r="N89" s="483"/>
      <c r="O89" s="487"/>
      <c r="P89" s="484"/>
      <c r="Q89" s="486"/>
      <c r="R89" s="486"/>
      <c r="S89" s="486"/>
      <c r="T89" s="486"/>
      <c r="U89" s="483"/>
      <c r="V89" s="486"/>
      <c r="W89" s="483"/>
      <c r="X89" s="304">
        <f t="shared" si="0"/>
        <v>0</v>
      </c>
      <c r="Y89" s="465"/>
      <c r="Z89" s="466"/>
      <c r="AA89" s="223" t="str">
        <f>+IF(T89="UI",0,IF(T89="UYU",'Tasas por grupos escalonada'!$C$37,IF(T89="USD",0,"")))</f>
        <v/>
      </c>
      <c r="AB89" s="486"/>
      <c r="AC89" s="486"/>
      <c r="AD89" s="486"/>
      <c r="AE89" s="486"/>
      <c r="AF89" s="90" t="str">
        <f t="shared" si="1"/>
        <v/>
      </c>
      <c r="AG89" s="91" t="str">
        <f t="shared" si="2"/>
        <v/>
      </c>
      <c r="AH89" s="92" t="str">
        <f t="shared" si="3"/>
        <v/>
      </c>
      <c r="AI89" s="93" t="str">
        <f t="shared" si="4"/>
        <v/>
      </c>
      <c r="AJ89" s="93" t="str">
        <f t="shared" si="5"/>
        <v/>
      </c>
      <c r="AK89" s="289" t="str">
        <f t="shared" si="6"/>
        <v/>
      </c>
      <c r="AL89" s="99" t="str">
        <f t="shared" si="7"/>
        <v/>
      </c>
      <c r="AN89" s="34" t="b">
        <f t="shared" si="8"/>
        <v>0</v>
      </c>
    </row>
    <row r="90" spans="1:40" ht="15.75" customHeight="1">
      <c r="A90" s="483"/>
      <c r="B90" s="486"/>
      <c r="C90" s="547"/>
      <c r="D90" s="487"/>
      <c r="E90" s="487"/>
      <c r="F90" s="486"/>
      <c r="G90" s="486" t="str">
        <f>+IFERROR(VLOOKUP(F90,Listas!$B:$C,2,0),"")</f>
        <v/>
      </c>
      <c r="H90" s="486"/>
      <c r="I90" s="486"/>
      <c r="J90" s="486"/>
      <c r="K90" s="483"/>
      <c r="L90" s="483"/>
      <c r="M90" s="547"/>
      <c r="N90" s="483"/>
      <c r="O90" s="487"/>
      <c r="P90" s="484"/>
      <c r="Q90" s="486"/>
      <c r="R90" s="486"/>
      <c r="S90" s="486"/>
      <c r="T90" s="486"/>
      <c r="U90" s="483"/>
      <c r="V90" s="486"/>
      <c r="W90" s="483"/>
      <c r="X90" s="304">
        <f t="shared" si="0"/>
        <v>0</v>
      </c>
      <c r="Y90" s="465"/>
      <c r="Z90" s="466"/>
      <c r="AA90" s="223" t="str">
        <f>+IF(T90="UI",0,IF(T90="UYU",'Tasas por grupos escalonada'!$C$37,IF(T90="USD",0,"")))</f>
        <v/>
      </c>
      <c r="AB90" s="486"/>
      <c r="AC90" s="486"/>
      <c r="AD90" s="486"/>
      <c r="AE90" s="486"/>
      <c r="AF90" s="90" t="str">
        <f t="shared" si="1"/>
        <v/>
      </c>
      <c r="AG90" s="91" t="str">
        <f t="shared" si="2"/>
        <v/>
      </c>
      <c r="AH90" s="92" t="str">
        <f t="shared" si="3"/>
        <v/>
      </c>
      <c r="AI90" s="93" t="str">
        <f t="shared" si="4"/>
        <v/>
      </c>
      <c r="AJ90" s="93" t="str">
        <f t="shared" si="5"/>
        <v/>
      </c>
      <c r="AK90" s="289" t="str">
        <f t="shared" si="6"/>
        <v/>
      </c>
      <c r="AL90" s="99" t="str">
        <f t="shared" si="7"/>
        <v/>
      </c>
      <c r="AN90" s="34" t="b">
        <f t="shared" si="8"/>
        <v>0</v>
      </c>
    </row>
    <row r="91" spans="1:40" ht="15.75" customHeight="1">
      <c r="A91" s="483"/>
      <c r="B91" s="486"/>
      <c r="C91" s="547"/>
      <c r="D91" s="487"/>
      <c r="E91" s="487"/>
      <c r="F91" s="486"/>
      <c r="G91" s="486" t="str">
        <f>+IFERROR(VLOOKUP(F91,Listas!$B:$C,2,0),"")</f>
        <v/>
      </c>
      <c r="H91" s="486"/>
      <c r="I91" s="486"/>
      <c r="J91" s="486"/>
      <c r="K91" s="483"/>
      <c r="L91" s="483"/>
      <c r="M91" s="547"/>
      <c r="N91" s="483"/>
      <c r="O91" s="487"/>
      <c r="P91" s="484"/>
      <c r="Q91" s="486"/>
      <c r="R91" s="486"/>
      <c r="S91" s="486"/>
      <c r="T91" s="486"/>
      <c r="U91" s="483"/>
      <c r="V91" s="486"/>
      <c r="W91" s="483"/>
      <c r="X91" s="304">
        <f t="shared" si="0"/>
        <v>0</v>
      </c>
      <c r="Y91" s="465"/>
      <c r="Z91" s="466"/>
      <c r="AA91" s="223" t="str">
        <f>+IF(T91="UI",0,IF(T91="UYU",'Tasas por grupos escalonada'!$C$37,IF(T91="USD",0,"")))</f>
        <v/>
      </c>
      <c r="AB91" s="486"/>
      <c r="AC91" s="486"/>
      <c r="AD91" s="486"/>
      <c r="AE91" s="486"/>
      <c r="AF91" s="90" t="str">
        <f t="shared" si="1"/>
        <v/>
      </c>
      <c r="AG91" s="91" t="str">
        <f t="shared" si="2"/>
        <v/>
      </c>
      <c r="AH91" s="92" t="str">
        <f t="shared" si="3"/>
        <v/>
      </c>
      <c r="AI91" s="93" t="str">
        <f t="shared" si="4"/>
        <v/>
      </c>
      <c r="AJ91" s="93" t="str">
        <f t="shared" si="5"/>
        <v/>
      </c>
      <c r="AK91" s="289" t="str">
        <f t="shared" si="6"/>
        <v/>
      </c>
      <c r="AL91" s="99" t="str">
        <f t="shared" si="7"/>
        <v/>
      </c>
      <c r="AN91" s="34" t="b">
        <f t="shared" si="8"/>
        <v>0</v>
      </c>
    </row>
    <row r="92" spans="1:40" ht="15.75" customHeight="1">
      <c r="A92" s="483"/>
      <c r="B92" s="486"/>
      <c r="C92" s="547"/>
      <c r="D92" s="487"/>
      <c r="E92" s="487"/>
      <c r="F92" s="486"/>
      <c r="G92" s="486" t="str">
        <f>+IFERROR(VLOOKUP(F92,Listas!$B:$C,2,0),"")</f>
        <v/>
      </c>
      <c r="H92" s="486"/>
      <c r="I92" s="486"/>
      <c r="J92" s="486"/>
      <c r="K92" s="483"/>
      <c r="L92" s="483"/>
      <c r="M92" s="547"/>
      <c r="N92" s="483"/>
      <c r="O92" s="487"/>
      <c r="P92" s="484"/>
      <c r="Q92" s="486"/>
      <c r="R92" s="486"/>
      <c r="S92" s="486"/>
      <c r="T92" s="486"/>
      <c r="U92" s="483"/>
      <c r="V92" s="486"/>
      <c r="W92" s="483"/>
      <c r="X92" s="304">
        <f t="shared" si="0"/>
        <v>0</v>
      </c>
      <c r="Y92" s="465"/>
      <c r="Z92" s="466"/>
      <c r="AA92" s="223" t="str">
        <f>+IF(T92="UI",0,IF(T92="UYU",'Tasas por grupos escalonada'!$C$37,IF(T92="USD",0,"")))</f>
        <v/>
      </c>
      <c r="AB92" s="486"/>
      <c r="AC92" s="486"/>
      <c r="AD92" s="486"/>
      <c r="AE92" s="486"/>
      <c r="AF92" s="90" t="str">
        <f t="shared" si="1"/>
        <v/>
      </c>
      <c r="AG92" s="91" t="str">
        <f t="shared" si="2"/>
        <v/>
      </c>
      <c r="AH92" s="92" t="str">
        <f t="shared" si="3"/>
        <v/>
      </c>
      <c r="AI92" s="93" t="str">
        <f t="shared" si="4"/>
        <v/>
      </c>
      <c r="AJ92" s="93" t="str">
        <f t="shared" si="5"/>
        <v/>
      </c>
      <c r="AK92" s="289" t="str">
        <f t="shared" si="6"/>
        <v/>
      </c>
      <c r="AL92" s="99" t="str">
        <f t="shared" si="7"/>
        <v/>
      </c>
      <c r="AN92" s="34" t="b">
        <f t="shared" si="8"/>
        <v>0</v>
      </c>
    </row>
    <row r="93" spans="1:40" ht="15.75" customHeight="1">
      <c r="A93" s="483"/>
      <c r="B93" s="486"/>
      <c r="C93" s="547"/>
      <c r="D93" s="487"/>
      <c r="E93" s="487"/>
      <c r="F93" s="486"/>
      <c r="G93" s="486" t="str">
        <f>+IFERROR(VLOOKUP(F93,Listas!$B:$C,2,0),"")</f>
        <v/>
      </c>
      <c r="H93" s="486"/>
      <c r="I93" s="486"/>
      <c r="J93" s="486"/>
      <c r="K93" s="483"/>
      <c r="L93" s="483"/>
      <c r="M93" s="547"/>
      <c r="N93" s="483"/>
      <c r="O93" s="487"/>
      <c r="P93" s="484"/>
      <c r="Q93" s="486"/>
      <c r="R93" s="486"/>
      <c r="S93" s="486"/>
      <c r="T93" s="486"/>
      <c r="U93" s="483"/>
      <c r="V93" s="486"/>
      <c r="W93" s="483"/>
      <c r="X93" s="304">
        <f t="shared" si="0"/>
        <v>0</v>
      </c>
      <c r="Y93" s="465"/>
      <c r="Z93" s="466"/>
      <c r="AA93" s="223" t="str">
        <f>+IF(T93="UI",0,IF(T93="UYU",'Tasas por grupos escalonada'!$C$37,IF(T93="USD",0,"")))</f>
        <v/>
      </c>
      <c r="AB93" s="486"/>
      <c r="AC93" s="486"/>
      <c r="AD93" s="486"/>
      <c r="AE93" s="486"/>
      <c r="AF93" s="90" t="str">
        <f t="shared" si="1"/>
        <v/>
      </c>
      <c r="AG93" s="91" t="str">
        <f t="shared" si="2"/>
        <v/>
      </c>
      <c r="AH93" s="92" t="str">
        <f t="shared" si="3"/>
        <v/>
      </c>
      <c r="AI93" s="93" t="str">
        <f t="shared" si="4"/>
        <v/>
      </c>
      <c r="AJ93" s="93" t="str">
        <f t="shared" si="5"/>
        <v/>
      </c>
      <c r="AK93" s="289" t="str">
        <f t="shared" si="6"/>
        <v/>
      </c>
      <c r="AL93" s="99" t="str">
        <f t="shared" si="7"/>
        <v/>
      </c>
      <c r="AN93" s="34" t="b">
        <f t="shared" si="8"/>
        <v>0</v>
      </c>
    </row>
    <row r="94" spans="1:40" ht="15.75" customHeight="1">
      <c r="A94" s="483"/>
      <c r="B94" s="486"/>
      <c r="C94" s="547"/>
      <c r="D94" s="487"/>
      <c r="E94" s="487"/>
      <c r="F94" s="486"/>
      <c r="G94" s="486" t="str">
        <f>+IFERROR(VLOOKUP(F94,Listas!$B:$C,2,0),"")</f>
        <v/>
      </c>
      <c r="H94" s="486"/>
      <c r="I94" s="486"/>
      <c r="J94" s="486"/>
      <c r="K94" s="483"/>
      <c r="L94" s="483"/>
      <c r="M94" s="547"/>
      <c r="N94" s="483"/>
      <c r="O94" s="487"/>
      <c r="P94" s="484"/>
      <c r="Q94" s="486"/>
      <c r="R94" s="486"/>
      <c r="S94" s="486"/>
      <c r="T94" s="486"/>
      <c r="U94" s="483"/>
      <c r="V94" s="486"/>
      <c r="W94" s="483"/>
      <c r="X94" s="304">
        <f t="shared" si="0"/>
        <v>0</v>
      </c>
      <c r="Y94" s="465"/>
      <c r="Z94" s="466"/>
      <c r="AA94" s="223" t="str">
        <f>+IF(T94="UI",0,IF(T94="UYU",'Tasas por grupos escalonada'!$C$37,IF(T94="USD",0,"")))</f>
        <v/>
      </c>
      <c r="AB94" s="486"/>
      <c r="AC94" s="486"/>
      <c r="AD94" s="486"/>
      <c r="AE94" s="486"/>
      <c r="AF94" s="90" t="str">
        <f t="shared" si="1"/>
        <v/>
      </c>
      <c r="AG94" s="91" t="str">
        <f t="shared" si="2"/>
        <v/>
      </c>
      <c r="AH94" s="92" t="str">
        <f t="shared" si="3"/>
        <v/>
      </c>
      <c r="AI94" s="93" t="str">
        <f t="shared" si="4"/>
        <v/>
      </c>
      <c r="AJ94" s="93" t="str">
        <f t="shared" si="5"/>
        <v/>
      </c>
      <c r="AK94" s="289" t="str">
        <f t="shared" si="6"/>
        <v/>
      </c>
      <c r="AL94" s="99" t="str">
        <f t="shared" si="7"/>
        <v/>
      </c>
      <c r="AN94" s="34" t="b">
        <f t="shared" si="8"/>
        <v>0</v>
      </c>
    </row>
    <row r="95" spans="1:40" ht="15.75" customHeight="1">
      <c r="A95" s="483"/>
      <c r="B95" s="486"/>
      <c r="C95" s="547"/>
      <c r="D95" s="487"/>
      <c r="E95" s="487"/>
      <c r="F95" s="486"/>
      <c r="G95" s="486" t="str">
        <f>+IFERROR(VLOOKUP(F95,Listas!$B:$C,2,0),"")</f>
        <v/>
      </c>
      <c r="H95" s="486"/>
      <c r="I95" s="486"/>
      <c r="J95" s="486"/>
      <c r="K95" s="483"/>
      <c r="L95" s="483"/>
      <c r="M95" s="547"/>
      <c r="N95" s="483"/>
      <c r="O95" s="487"/>
      <c r="P95" s="484"/>
      <c r="Q95" s="486"/>
      <c r="R95" s="486"/>
      <c r="S95" s="486"/>
      <c r="T95" s="486"/>
      <c r="U95" s="483"/>
      <c r="V95" s="486"/>
      <c r="W95" s="483"/>
      <c r="X95" s="304">
        <f t="shared" si="0"/>
        <v>0</v>
      </c>
      <c r="Y95" s="465"/>
      <c r="Z95" s="466"/>
      <c r="AA95" s="223" t="str">
        <f>+IF(T95="UI",0,IF(T95="UYU",'Tasas por grupos escalonada'!$C$37,IF(T95="USD",0,"")))</f>
        <v/>
      </c>
      <c r="AB95" s="486"/>
      <c r="AC95" s="486"/>
      <c r="AD95" s="486"/>
      <c r="AE95" s="486"/>
      <c r="AF95" s="90" t="str">
        <f t="shared" si="1"/>
        <v/>
      </c>
      <c r="AG95" s="91" t="str">
        <f t="shared" si="2"/>
        <v/>
      </c>
      <c r="AH95" s="92" t="str">
        <f t="shared" si="3"/>
        <v/>
      </c>
      <c r="AI95" s="93" t="str">
        <f t="shared" si="4"/>
        <v/>
      </c>
      <c r="AJ95" s="93" t="str">
        <f t="shared" si="5"/>
        <v/>
      </c>
      <c r="AK95" s="289" t="str">
        <f t="shared" si="6"/>
        <v/>
      </c>
      <c r="AL95" s="99" t="str">
        <f t="shared" si="7"/>
        <v/>
      </c>
      <c r="AN95" s="34" t="b">
        <f t="shared" si="8"/>
        <v>0</v>
      </c>
    </row>
    <row r="96" spans="1:40" ht="15.75" customHeight="1">
      <c r="A96" s="483"/>
      <c r="B96" s="486"/>
      <c r="C96" s="547"/>
      <c r="D96" s="487"/>
      <c r="E96" s="487"/>
      <c r="F96" s="486"/>
      <c r="G96" s="486" t="str">
        <f>+IFERROR(VLOOKUP(F96,Listas!$B:$C,2,0),"")</f>
        <v/>
      </c>
      <c r="H96" s="486"/>
      <c r="I96" s="486"/>
      <c r="J96" s="486"/>
      <c r="K96" s="483"/>
      <c r="L96" s="483"/>
      <c r="M96" s="547"/>
      <c r="N96" s="483"/>
      <c r="O96" s="487"/>
      <c r="P96" s="484"/>
      <c r="Q96" s="486"/>
      <c r="R96" s="486"/>
      <c r="S96" s="486"/>
      <c r="T96" s="486"/>
      <c r="U96" s="483"/>
      <c r="V96" s="486"/>
      <c r="W96" s="483"/>
      <c r="X96" s="304">
        <f t="shared" si="0"/>
        <v>0</v>
      </c>
      <c r="Y96" s="465"/>
      <c r="Z96" s="466"/>
      <c r="AA96" s="223" t="str">
        <f>+IF(T96="UI",0,IF(T96="UYU",'Tasas por grupos escalonada'!$C$37,IF(T96="USD",0,"")))</f>
        <v/>
      </c>
      <c r="AB96" s="486"/>
      <c r="AC96" s="486"/>
      <c r="AD96" s="486"/>
      <c r="AE96" s="486"/>
      <c r="AF96" s="90" t="str">
        <f t="shared" si="1"/>
        <v/>
      </c>
      <c r="AG96" s="91" t="str">
        <f t="shared" si="2"/>
        <v/>
      </c>
      <c r="AH96" s="92" t="str">
        <f t="shared" si="3"/>
        <v/>
      </c>
      <c r="AI96" s="93" t="str">
        <f t="shared" si="4"/>
        <v/>
      </c>
      <c r="AJ96" s="93" t="str">
        <f t="shared" si="5"/>
        <v/>
      </c>
      <c r="AK96" s="289" t="str">
        <f t="shared" si="6"/>
        <v/>
      </c>
      <c r="AL96" s="99" t="str">
        <f t="shared" si="7"/>
        <v/>
      </c>
      <c r="AN96" s="34" t="b">
        <f t="shared" si="8"/>
        <v>0</v>
      </c>
    </row>
    <row r="97" spans="1:40" ht="15.75" customHeight="1">
      <c r="A97" s="483"/>
      <c r="B97" s="486"/>
      <c r="C97" s="547"/>
      <c r="D97" s="487"/>
      <c r="E97" s="487"/>
      <c r="F97" s="486"/>
      <c r="G97" s="486" t="str">
        <f>+IFERROR(VLOOKUP(F97,Listas!$B:$C,2,0),"")</f>
        <v/>
      </c>
      <c r="H97" s="486"/>
      <c r="I97" s="486"/>
      <c r="J97" s="486"/>
      <c r="K97" s="483"/>
      <c r="L97" s="483"/>
      <c r="M97" s="547"/>
      <c r="N97" s="483"/>
      <c r="O97" s="487"/>
      <c r="P97" s="484"/>
      <c r="Q97" s="486"/>
      <c r="R97" s="486"/>
      <c r="S97" s="486"/>
      <c r="T97" s="486"/>
      <c r="U97" s="483"/>
      <c r="V97" s="486"/>
      <c r="W97" s="483"/>
      <c r="X97" s="304">
        <f t="shared" si="0"/>
        <v>0</v>
      </c>
      <c r="Y97" s="465"/>
      <c r="Z97" s="466"/>
      <c r="AA97" s="223" t="str">
        <f>+IF(T97="UI",0,IF(T97="UYU",'Tasas por grupos escalonada'!$C$37,IF(T97="USD",0,"")))</f>
        <v/>
      </c>
      <c r="AB97" s="486"/>
      <c r="AC97" s="486"/>
      <c r="AD97" s="486"/>
      <c r="AE97" s="486"/>
      <c r="AF97" s="90" t="str">
        <f t="shared" si="1"/>
        <v/>
      </c>
      <c r="AG97" s="91" t="str">
        <f t="shared" si="2"/>
        <v/>
      </c>
      <c r="AH97" s="92" t="str">
        <f t="shared" si="3"/>
        <v/>
      </c>
      <c r="AI97" s="93" t="str">
        <f t="shared" si="4"/>
        <v/>
      </c>
      <c r="AJ97" s="93" t="str">
        <f t="shared" si="5"/>
        <v/>
      </c>
      <c r="AK97" s="289" t="str">
        <f t="shared" si="6"/>
        <v/>
      </c>
      <c r="AL97" s="99" t="str">
        <f t="shared" si="7"/>
        <v/>
      </c>
      <c r="AN97" s="34" t="b">
        <f t="shared" si="8"/>
        <v>0</v>
      </c>
    </row>
    <row r="98" spans="1:40" ht="15.75" customHeight="1">
      <c r="A98" s="483"/>
      <c r="B98" s="486"/>
      <c r="C98" s="547"/>
      <c r="D98" s="487"/>
      <c r="E98" s="487"/>
      <c r="F98" s="486"/>
      <c r="G98" s="486" t="str">
        <f>+IFERROR(VLOOKUP(F98,Listas!$B:$C,2,0),"")</f>
        <v/>
      </c>
      <c r="H98" s="486"/>
      <c r="I98" s="486"/>
      <c r="J98" s="486"/>
      <c r="K98" s="483"/>
      <c r="L98" s="483"/>
      <c r="M98" s="547"/>
      <c r="N98" s="483"/>
      <c r="O98" s="487"/>
      <c r="P98" s="484"/>
      <c r="Q98" s="486"/>
      <c r="R98" s="486"/>
      <c r="S98" s="486"/>
      <c r="T98" s="486"/>
      <c r="U98" s="483"/>
      <c r="V98" s="486"/>
      <c r="W98" s="483"/>
      <c r="X98" s="304">
        <f t="shared" si="0"/>
        <v>0</v>
      </c>
      <c r="Y98" s="465"/>
      <c r="Z98" s="466"/>
      <c r="AA98" s="223" t="str">
        <f>+IF(T98="UI",0,IF(T98="UYU",'Tasas por grupos escalonada'!$C$37,IF(T98="USD",0,"")))</f>
        <v/>
      </c>
      <c r="AB98" s="486"/>
      <c r="AC98" s="486"/>
      <c r="AD98" s="486"/>
      <c r="AE98" s="486"/>
      <c r="AF98" s="90" t="str">
        <f t="shared" si="1"/>
        <v/>
      </c>
      <c r="AG98" s="91" t="str">
        <f t="shared" si="2"/>
        <v/>
      </c>
      <c r="AH98" s="92" t="str">
        <f t="shared" si="3"/>
        <v/>
      </c>
      <c r="AI98" s="93" t="str">
        <f t="shared" si="4"/>
        <v/>
      </c>
      <c r="AJ98" s="93" t="str">
        <f t="shared" si="5"/>
        <v/>
      </c>
      <c r="AK98" s="289" t="str">
        <f t="shared" si="6"/>
        <v/>
      </c>
      <c r="AL98" s="99" t="str">
        <f t="shared" si="7"/>
        <v/>
      </c>
      <c r="AN98" s="34" t="b">
        <f t="shared" si="8"/>
        <v>0</v>
      </c>
    </row>
    <row r="99" spans="1:40" ht="15.75" customHeight="1">
      <c r="A99" s="483"/>
      <c r="B99" s="486"/>
      <c r="C99" s="547"/>
      <c r="D99" s="487"/>
      <c r="E99" s="487"/>
      <c r="F99" s="486"/>
      <c r="G99" s="486" t="str">
        <f>+IFERROR(VLOOKUP(F99,Listas!$B:$C,2,0),"")</f>
        <v/>
      </c>
      <c r="H99" s="486"/>
      <c r="I99" s="486"/>
      <c r="J99" s="486"/>
      <c r="K99" s="483"/>
      <c r="L99" s="483"/>
      <c r="M99" s="547"/>
      <c r="N99" s="483"/>
      <c r="O99" s="487"/>
      <c r="P99" s="484"/>
      <c r="Q99" s="486"/>
      <c r="R99" s="486"/>
      <c r="S99" s="486"/>
      <c r="T99" s="486"/>
      <c r="U99" s="483"/>
      <c r="V99" s="486"/>
      <c r="W99" s="483"/>
      <c r="X99" s="304">
        <f t="shared" si="0"/>
        <v>0</v>
      </c>
      <c r="Y99" s="465"/>
      <c r="Z99" s="466"/>
      <c r="AA99" s="223" t="str">
        <f>+IF(T99="UI",0,IF(T99="UYU",'Tasas por grupos escalonada'!$C$37,IF(T99="USD",0,"")))</f>
        <v/>
      </c>
      <c r="AB99" s="486"/>
      <c r="AC99" s="486"/>
      <c r="AD99" s="486"/>
      <c r="AE99" s="486"/>
      <c r="AF99" s="90" t="str">
        <f t="shared" si="1"/>
        <v/>
      </c>
      <c r="AG99" s="91" t="str">
        <f t="shared" si="2"/>
        <v/>
      </c>
      <c r="AH99" s="92" t="str">
        <f t="shared" si="3"/>
        <v/>
      </c>
      <c r="AI99" s="93" t="str">
        <f t="shared" si="4"/>
        <v/>
      </c>
      <c r="AJ99" s="93" t="str">
        <f t="shared" si="5"/>
        <v/>
      </c>
      <c r="AK99" s="289" t="str">
        <f t="shared" si="6"/>
        <v/>
      </c>
      <c r="AL99" s="99" t="str">
        <f t="shared" si="7"/>
        <v/>
      </c>
      <c r="AN99" s="34" t="b">
        <f t="shared" si="8"/>
        <v>0</v>
      </c>
    </row>
    <row r="100" spans="1:40" ht="15.75" customHeight="1">
      <c r="A100" s="483"/>
      <c r="B100" s="486"/>
      <c r="C100" s="547"/>
      <c r="D100" s="487"/>
      <c r="E100" s="487"/>
      <c r="F100" s="486"/>
      <c r="G100" s="486" t="str">
        <f>+IFERROR(VLOOKUP(F100,Listas!$B:$C,2,0),"")</f>
        <v/>
      </c>
      <c r="H100" s="486"/>
      <c r="I100" s="486"/>
      <c r="J100" s="486"/>
      <c r="K100" s="483"/>
      <c r="L100" s="483"/>
      <c r="M100" s="547"/>
      <c r="N100" s="483"/>
      <c r="O100" s="487"/>
      <c r="P100" s="484"/>
      <c r="Q100" s="486"/>
      <c r="R100" s="486"/>
      <c r="S100" s="486"/>
      <c r="T100" s="486"/>
      <c r="U100" s="483"/>
      <c r="V100" s="486"/>
      <c r="W100" s="483"/>
      <c r="X100" s="304">
        <f t="shared" si="0"/>
        <v>0</v>
      </c>
      <c r="Y100" s="465"/>
      <c r="Z100" s="466"/>
      <c r="AA100" s="223" t="str">
        <f>+IF(T100="UI",0,IF(T100="UYU",'Tasas por grupos escalonada'!$C$37,IF(T100="USD",0,"")))</f>
        <v/>
      </c>
      <c r="AB100" s="486"/>
      <c r="AC100" s="486"/>
      <c r="AD100" s="486"/>
      <c r="AE100" s="486"/>
      <c r="AF100" s="90" t="str">
        <f t="shared" si="1"/>
        <v/>
      </c>
      <c r="AG100" s="91" t="str">
        <f t="shared" si="2"/>
        <v/>
      </c>
      <c r="AH100" s="92" t="str">
        <f t="shared" si="3"/>
        <v/>
      </c>
      <c r="AI100" s="93" t="str">
        <f t="shared" si="4"/>
        <v/>
      </c>
      <c r="AJ100" s="93" t="str">
        <f t="shared" si="5"/>
        <v/>
      </c>
      <c r="AK100" s="289" t="str">
        <f t="shared" si="6"/>
        <v/>
      </c>
      <c r="AL100" s="99" t="str">
        <f t="shared" si="7"/>
        <v/>
      </c>
      <c r="AN100" s="34" t="b">
        <f t="shared" si="8"/>
        <v>0</v>
      </c>
    </row>
    <row r="101" spans="1:40" ht="15.75" customHeight="1">
      <c r="A101" s="483"/>
      <c r="B101" s="486"/>
      <c r="C101" s="547"/>
      <c r="D101" s="487"/>
      <c r="E101" s="487"/>
      <c r="F101" s="486"/>
      <c r="G101" s="486" t="str">
        <f>+IFERROR(VLOOKUP(F101,Listas!$B:$C,2,0),"")</f>
        <v/>
      </c>
      <c r="H101" s="486"/>
      <c r="I101" s="486"/>
      <c r="J101" s="486"/>
      <c r="K101" s="483"/>
      <c r="L101" s="483"/>
      <c r="M101" s="547"/>
      <c r="N101" s="483"/>
      <c r="O101" s="487"/>
      <c r="P101" s="484"/>
      <c r="Q101" s="486"/>
      <c r="R101" s="486"/>
      <c r="S101" s="486"/>
      <c r="T101" s="486"/>
      <c r="U101" s="483"/>
      <c r="V101" s="486"/>
      <c r="W101" s="483"/>
      <c r="X101" s="304">
        <f t="shared" si="0"/>
        <v>0</v>
      </c>
      <c r="Y101" s="465"/>
      <c r="Z101" s="466"/>
      <c r="AA101" s="223" t="str">
        <f>+IF(T101="UI",0,IF(T101="UYU",'Tasas por grupos escalonada'!$C$37,IF(T101="USD",0,"")))</f>
        <v/>
      </c>
      <c r="AB101" s="486"/>
      <c r="AC101" s="486"/>
      <c r="AD101" s="486"/>
      <c r="AE101" s="486"/>
      <c r="AF101" s="90" t="str">
        <f t="shared" si="1"/>
        <v/>
      </c>
      <c r="AG101" s="91" t="str">
        <f t="shared" si="2"/>
        <v/>
      </c>
      <c r="AH101" s="92" t="str">
        <f t="shared" si="3"/>
        <v/>
      </c>
      <c r="AI101" s="93" t="str">
        <f t="shared" si="4"/>
        <v/>
      </c>
      <c r="AJ101" s="93" t="str">
        <f t="shared" si="5"/>
        <v/>
      </c>
      <c r="AK101" s="289" t="str">
        <f t="shared" si="6"/>
        <v/>
      </c>
      <c r="AL101" s="99" t="str">
        <f t="shared" si="7"/>
        <v/>
      </c>
      <c r="AN101" s="34" t="b">
        <f t="shared" si="8"/>
        <v>0</v>
      </c>
    </row>
    <row r="102" spans="1:40" ht="15.75" customHeight="1">
      <c r="A102" s="483"/>
      <c r="B102" s="486"/>
      <c r="C102" s="547"/>
      <c r="D102" s="487"/>
      <c r="E102" s="487"/>
      <c r="F102" s="486"/>
      <c r="G102" s="486" t="str">
        <f>+IFERROR(VLOOKUP(F102,Listas!$B:$C,2,0),"")</f>
        <v/>
      </c>
      <c r="H102" s="486"/>
      <c r="I102" s="486"/>
      <c r="J102" s="486"/>
      <c r="K102" s="483"/>
      <c r="L102" s="483"/>
      <c r="M102" s="547"/>
      <c r="N102" s="483"/>
      <c r="O102" s="487"/>
      <c r="P102" s="484"/>
      <c r="Q102" s="486"/>
      <c r="R102" s="486"/>
      <c r="S102" s="486"/>
      <c r="T102" s="486"/>
      <c r="U102" s="483"/>
      <c r="V102" s="486"/>
      <c r="W102" s="483"/>
      <c r="X102" s="304">
        <f t="shared" si="0"/>
        <v>0</v>
      </c>
      <c r="Y102" s="465"/>
      <c r="Z102" s="466"/>
      <c r="AA102" s="223" t="str">
        <f>+IF(T102="UI",0,IF(T102="UYU",'Tasas por grupos escalonada'!$C$37,IF(T102="USD",0,"")))</f>
        <v/>
      </c>
      <c r="AB102" s="486"/>
      <c r="AC102" s="486"/>
      <c r="AD102" s="486"/>
      <c r="AE102" s="486"/>
      <c r="AF102" s="90" t="str">
        <f t="shared" si="1"/>
        <v/>
      </c>
      <c r="AG102" s="91" t="str">
        <f t="shared" si="2"/>
        <v/>
      </c>
      <c r="AH102" s="92" t="str">
        <f t="shared" si="3"/>
        <v/>
      </c>
      <c r="AI102" s="93" t="str">
        <f t="shared" si="4"/>
        <v/>
      </c>
      <c r="AJ102" s="93" t="str">
        <f t="shared" si="5"/>
        <v/>
      </c>
      <c r="AK102" s="289" t="str">
        <f t="shared" si="6"/>
        <v/>
      </c>
      <c r="AL102" s="99" t="str">
        <f t="shared" si="7"/>
        <v/>
      </c>
      <c r="AN102" s="34" t="b">
        <f t="shared" si="8"/>
        <v>0</v>
      </c>
    </row>
    <row r="103" spans="1:40" ht="15.75" customHeight="1">
      <c r="A103" s="483"/>
      <c r="B103" s="486"/>
      <c r="C103" s="547"/>
      <c r="D103" s="487"/>
      <c r="E103" s="487"/>
      <c r="F103" s="486"/>
      <c r="G103" s="486" t="str">
        <f>+IFERROR(VLOOKUP(F103,Listas!$B:$C,2,0),"")</f>
        <v/>
      </c>
      <c r="H103" s="486"/>
      <c r="I103" s="486"/>
      <c r="J103" s="486"/>
      <c r="K103" s="483"/>
      <c r="L103" s="483"/>
      <c r="M103" s="547"/>
      <c r="N103" s="483"/>
      <c r="O103" s="487"/>
      <c r="P103" s="484"/>
      <c r="Q103" s="486"/>
      <c r="R103" s="486"/>
      <c r="S103" s="486"/>
      <c r="T103" s="486"/>
      <c r="U103" s="483"/>
      <c r="V103" s="486"/>
      <c r="W103" s="483"/>
      <c r="X103" s="304">
        <f t="shared" si="0"/>
        <v>0</v>
      </c>
      <c r="Y103" s="465"/>
      <c r="Z103" s="466"/>
      <c r="AA103" s="223" t="str">
        <f>+IF(T103="UI",0,IF(T103="UYU",'Tasas por grupos escalonada'!$C$37,IF(T103="USD",0,"")))</f>
        <v/>
      </c>
      <c r="AB103" s="486"/>
      <c r="AC103" s="486"/>
      <c r="AD103" s="486"/>
      <c r="AE103" s="486"/>
      <c r="AF103" s="90" t="str">
        <f t="shared" si="1"/>
        <v/>
      </c>
      <c r="AG103" s="91" t="str">
        <f t="shared" si="2"/>
        <v/>
      </c>
      <c r="AH103" s="92" t="str">
        <f t="shared" si="3"/>
        <v/>
      </c>
      <c r="AI103" s="93" t="str">
        <f t="shared" si="4"/>
        <v/>
      </c>
      <c r="AJ103" s="93" t="str">
        <f t="shared" si="5"/>
        <v/>
      </c>
      <c r="AK103" s="289" t="str">
        <f t="shared" si="6"/>
        <v/>
      </c>
      <c r="AL103" s="99" t="str">
        <f t="shared" si="7"/>
        <v/>
      </c>
      <c r="AN103" s="34" t="b">
        <f t="shared" si="8"/>
        <v>0</v>
      </c>
    </row>
    <row r="104" spans="1:40" ht="15.75" customHeight="1">
      <c r="A104" s="483"/>
      <c r="B104" s="486"/>
      <c r="C104" s="547"/>
      <c r="D104" s="487"/>
      <c r="E104" s="487"/>
      <c r="F104" s="486"/>
      <c r="G104" s="486" t="str">
        <f>+IFERROR(VLOOKUP(F104,Listas!$B:$C,2,0),"")</f>
        <v/>
      </c>
      <c r="H104" s="486"/>
      <c r="I104" s="486"/>
      <c r="J104" s="486"/>
      <c r="K104" s="483"/>
      <c r="L104" s="483"/>
      <c r="M104" s="547"/>
      <c r="N104" s="483"/>
      <c r="O104" s="487"/>
      <c r="P104" s="484"/>
      <c r="Q104" s="486"/>
      <c r="R104" s="486"/>
      <c r="S104" s="486"/>
      <c r="T104" s="486"/>
      <c r="U104" s="483"/>
      <c r="V104" s="486"/>
      <c r="W104" s="483"/>
      <c r="X104" s="304">
        <f t="shared" si="0"/>
        <v>0</v>
      </c>
      <c r="Y104" s="465"/>
      <c r="Z104" s="466"/>
      <c r="AA104" s="223" t="str">
        <f>+IF(T104="UI",0,IF(T104="UYU",'Tasas por grupos escalonada'!$C$37,IF(T104="USD",0,"")))</f>
        <v/>
      </c>
      <c r="AB104" s="486"/>
      <c r="AC104" s="486"/>
      <c r="AD104" s="486"/>
      <c r="AE104" s="486"/>
      <c r="AF104" s="90" t="str">
        <f t="shared" si="1"/>
        <v/>
      </c>
      <c r="AG104" s="91" t="str">
        <f t="shared" si="2"/>
        <v/>
      </c>
      <c r="AH104" s="92" t="str">
        <f t="shared" si="3"/>
        <v/>
      </c>
      <c r="AI104" s="93" t="str">
        <f t="shared" si="4"/>
        <v/>
      </c>
      <c r="AJ104" s="93" t="str">
        <f t="shared" si="5"/>
        <v/>
      </c>
      <c r="AK104" s="289" t="str">
        <f t="shared" si="6"/>
        <v/>
      </c>
      <c r="AL104" s="99" t="str">
        <f t="shared" si="7"/>
        <v/>
      </c>
      <c r="AN104" s="34" t="b">
        <f t="shared" si="8"/>
        <v>0</v>
      </c>
    </row>
    <row r="105" spans="1:40" ht="15.75" customHeight="1">
      <c r="A105" s="483"/>
      <c r="B105" s="486"/>
      <c r="C105" s="547"/>
      <c r="D105" s="487"/>
      <c r="E105" s="487"/>
      <c r="F105" s="486"/>
      <c r="G105" s="486" t="str">
        <f>+IFERROR(VLOOKUP(F105,Listas!$B:$C,2,0),"")</f>
        <v/>
      </c>
      <c r="H105" s="486"/>
      <c r="I105" s="486"/>
      <c r="J105" s="486"/>
      <c r="K105" s="483"/>
      <c r="L105" s="483"/>
      <c r="M105" s="547"/>
      <c r="N105" s="483"/>
      <c r="O105" s="487"/>
      <c r="P105" s="484"/>
      <c r="Q105" s="486"/>
      <c r="R105" s="486"/>
      <c r="S105" s="486"/>
      <c r="T105" s="486"/>
      <c r="U105" s="483"/>
      <c r="V105" s="486"/>
      <c r="W105" s="483"/>
      <c r="X105" s="304">
        <f t="shared" si="0"/>
        <v>0</v>
      </c>
      <c r="Y105" s="465"/>
      <c r="Z105" s="466"/>
      <c r="AA105" s="223" t="str">
        <f>+IF(T105="UI",0,IF(T105="UYU",'Tasas por grupos escalonada'!$C$37,IF(T105="USD",0,"")))</f>
        <v/>
      </c>
      <c r="AB105" s="486"/>
      <c r="AC105" s="486"/>
      <c r="AD105" s="486"/>
      <c r="AE105" s="486"/>
      <c r="AF105" s="90" t="str">
        <f t="shared" si="1"/>
        <v/>
      </c>
      <c r="AG105" s="91" t="str">
        <f t="shared" si="2"/>
        <v/>
      </c>
      <c r="AH105" s="92" t="str">
        <f t="shared" si="3"/>
        <v/>
      </c>
      <c r="AI105" s="93" t="str">
        <f t="shared" si="4"/>
        <v/>
      </c>
      <c r="AJ105" s="93" t="str">
        <f t="shared" si="5"/>
        <v/>
      </c>
      <c r="AK105" s="289" t="str">
        <f t="shared" si="6"/>
        <v/>
      </c>
      <c r="AL105" s="99" t="str">
        <f t="shared" si="7"/>
        <v/>
      </c>
      <c r="AN105" s="34" t="b">
        <f t="shared" si="8"/>
        <v>0</v>
      </c>
    </row>
    <row r="106" spans="1:40" ht="15.75" customHeight="1">
      <c r="A106" s="483"/>
      <c r="B106" s="486"/>
      <c r="C106" s="547"/>
      <c r="D106" s="487"/>
      <c r="E106" s="487"/>
      <c r="F106" s="486"/>
      <c r="G106" s="486" t="str">
        <f>+IFERROR(VLOOKUP(F106,Listas!$B:$C,2,0),"")</f>
        <v/>
      </c>
      <c r="H106" s="486"/>
      <c r="I106" s="486"/>
      <c r="J106" s="486"/>
      <c r="K106" s="483"/>
      <c r="L106" s="483"/>
      <c r="M106" s="547"/>
      <c r="N106" s="483"/>
      <c r="O106" s="487"/>
      <c r="P106" s="484"/>
      <c r="Q106" s="486"/>
      <c r="R106" s="486"/>
      <c r="S106" s="486"/>
      <c r="T106" s="486"/>
      <c r="U106" s="483"/>
      <c r="V106" s="486"/>
      <c r="W106" s="483"/>
      <c r="X106" s="304">
        <f t="shared" si="0"/>
        <v>0</v>
      </c>
      <c r="Y106" s="465"/>
      <c r="Z106" s="466"/>
      <c r="AA106" s="223" t="str">
        <f>+IF(T106="UI",0,IF(T106="UYU",'Tasas por grupos escalonada'!$C$37,IF(T106="USD",0,"")))</f>
        <v/>
      </c>
      <c r="AB106" s="486"/>
      <c r="AC106" s="486"/>
      <c r="AD106" s="486"/>
      <c r="AE106" s="486"/>
      <c r="AF106" s="90" t="str">
        <f t="shared" si="1"/>
        <v/>
      </c>
      <c r="AG106" s="91" t="str">
        <f t="shared" si="2"/>
        <v/>
      </c>
      <c r="AH106" s="92" t="str">
        <f t="shared" si="3"/>
        <v/>
      </c>
      <c r="AI106" s="93" t="str">
        <f t="shared" si="4"/>
        <v/>
      </c>
      <c r="AJ106" s="93" t="str">
        <f t="shared" si="5"/>
        <v/>
      </c>
      <c r="AK106" s="289" t="str">
        <f t="shared" si="6"/>
        <v/>
      </c>
      <c r="AL106" s="99" t="str">
        <f t="shared" si="7"/>
        <v/>
      </c>
      <c r="AN106" s="34" t="b">
        <f t="shared" si="8"/>
        <v>0</v>
      </c>
    </row>
    <row r="107" spans="1:40" ht="15.75" customHeight="1">
      <c r="A107" s="483"/>
      <c r="B107" s="486"/>
      <c r="C107" s="547"/>
      <c r="D107" s="487"/>
      <c r="E107" s="487"/>
      <c r="F107" s="486"/>
      <c r="G107" s="486" t="str">
        <f>+IFERROR(VLOOKUP(F107,Listas!$B:$C,2,0),"")</f>
        <v/>
      </c>
      <c r="H107" s="486"/>
      <c r="I107" s="486"/>
      <c r="J107" s="486"/>
      <c r="K107" s="483"/>
      <c r="L107" s="483"/>
      <c r="M107" s="547"/>
      <c r="N107" s="483"/>
      <c r="O107" s="487"/>
      <c r="P107" s="484"/>
      <c r="Q107" s="486"/>
      <c r="R107" s="486"/>
      <c r="S107" s="486"/>
      <c r="T107" s="486"/>
      <c r="U107" s="483"/>
      <c r="V107" s="486"/>
      <c r="W107" s="483"/>
      <c r="X107" s="304">
        <f t="shared" si="0"/>
        <v>0</v>
      </c>
      <c r="Y107" s="465"/>
      <c r="Z107" s="466"/>
      <c r="AA107" s="223" t="str">
        <f>+IF(T107="UI",0,IF(T107="UYU",'Tasas por grupos escalonada'!$C$37,IF(T107="USD",0,"")))</f>
        <v/>
      </c>
      <c r="AB107" s="486"/>
      <c r="AC107" s="486"/>
      <c r="AD107" s="486"/>
      <c r="AE107" s="486"/>
      <c r="AF107" s="90" t="str">
        <f t="shared" si="1"/>
        <v/>
      </c>
      <c r="AG107" s="91" t="str">
        <f t="shared" si="2"/>
        <v/>
      </c>
      <c r="AH107" s="92" t="str">
        <f t="shared" si="3"/>
        <v/>
      </c>
      <c r="AI107" s="93" t="str">
        <f t="shared" si="4"/>
        <v/>
      </c>
      <c r="AJ107" s="93" t="str">
        <f t="shared" si="5"/>
        <v/>
      </c>
      <c r="AK107" s="289" t="str">
        <f t="shared" si="6"/>
        <v/>
      </c>
      <c r="AL107" s="99" t="str">
        <f t="shared" si="7"/>
        <v/>
      </c>
      <c r="AN107" s="34" t="b">
        <f t="shared" si="8"/>
        <v>0</v>
      </c>
    </row>
    <row r="108" spans="1:40" ht="15.75" customHeight="1">
      <c r="A108" s="483"/>
      <c r="B108" s="486"/>
      <c r="C108" s="547"/>
      <c r="D108" s="487"/>
      <c r="E108" s="487"/>
      <c r="F108" s="486"/>
      <c r="G108" s="486" t="str">
        <f>+IFERROR(VLOOKUP(F108,Listas!$B:$C,2,0),"")</f>
        <v/>
      </c>
      <c r="H108" s="486"/>
      <c r="I108" s="486"/>
      <c r="J108" s="486"/>
      <c r="K108" s="483"/>
      <c r="L108" s="483"/>
      <c r="M108" s="547"/>
      <c r="N108" s="483"/>
      <c r="O108" s="487"/>
      <c r="P108" s="484"/>
      <c r="Q108" s="486"/>
      <c r="R108" s="486"/>
      <c r="S108" s="486"/>
      <c r="T108" s="486"/>
      <c r="U108" s="483"/>
      <c r="V108" s="486"/>
      <c r="W108" s="483"/>
      <c r="X108" s="304">
        <f t="shared" si="0"/>
        <v>0</v>
      </c>
      <c r="Y108" s="465"/>
      <c r="Z108" s="466"/>
      <c r="AA108" s="223" t="str">
        <f>+IF(T108="UI",0,IF(T108="UYU",'Tasas por grupos escalonada'!$C$37,IF(T108="USD",0,"")))</f>
        <v/>
      </c>
      <c r="AB108" s="486"/>
      <c r="AC108" s="486"/>
      <c r="AD108" s="486"/>
      <c r="AE108" s="486"/>
      <c r="AF108" s="90" t="str">
        <f t="shared" si="1"/>
        <v/>
      </c>
      <c r="AG108" s="91" t="str">
        <f t="shared" si="2"/>
        <v/>
      </c>
      <c r="AH108" s="92" t="str">
        <f t="shared" si="3"/>
        <v/>
      </c>
      <c r="AI108" s="93" t="str">
        <f t="shared" si="4"/>
        <v/>
      </c>
      <c r="AJ108" s="93" t="str">
        <f t="shared" si="5"/>
        <v/>
      </c>
      <c r="AK108" s="289" t="str">
        <f t="shared" si="6"/>
        <v/>
      </c>
      <c r="AL108" s="99" t="str">
        <f t="shared" si="7"/>
        <v/>
      </c>
      <c r="AN108" s="34" t="b">
        <f t="shared" si="8"/>
        <v>0</v>
      </c>
    </row>
    <row r="109" spans="1:40" ht="15.75" customHeight="1">
      <c r="A109" s="483"/>
      <c r="B109" s="486"/>
      <c r="C109" s="547"/>
      <c r="D109" s="487"/>
      <c r="E109" s="487"/>
      <c r="F109" s="486"/>
      <c r="G109" s="486" t="str">
        <f>+IFERROR(VLOOKUP(F109,Listas!$B:$C,2,0),"")</f>
        <v/>
      </c>
      <c r="H109" s="486"/>
      <c r="I109" s="486"/>
      <c r="J109" s="486"/>
      <c r="K109" s="483"/>
      <c r="L109" s="483"/>
      <c r="M109" s="547"/>
      <c r="N109" s="483"/>
      <c r="O109" s="487"/>
      <c r="P109" s="484"/>
      <c r="Q109" s="486"/>
      <c r="R109" s="486"/>
      <c r="S109" s="486"/>
      <c r="T109" s="486"/>
      <c r="U109" s="483"/>
      <c r="V109" s="486"/>
      <c r="W109" s="483"/>
      <c r="X109" s="304">
        <f t="shared" si="0"/>
        <v>0</v>
      </c>
      <c r="Y109" s="465"/>
      <c r="Z109" s="466"/>
      <c r="AA109" s="223" t="str">
        <f>+IF(T109="UI",0,IF(T109="UYU",'Tasas por grupos escalonada'!$C$37,IF(T109="USD",0,"")))</f>
        <v/>
      </c>
      <c r="AB109" s="486"/>
      <c r="AC109" s="486"/>
      <c r="AD109" s="486"/>
      <c r="AE109" s="486"/>
      <c r="AF109" s="90" t="str">
        <f t="shared" si="1"/>
        <v/>
      </c>
      <c r="AG109" s="91" t="str">
        <f t="shared" si="2"/>
        <v/>
      </c>
      <c r="AH109" s="92" t="str">
        <f t="shared" si="3"/>
        <v/>
      </c>
      <c r="AI109" s="93" t="str">
        <f t="shared" si="4"/>
        <v/>
      </c>
      <c r="AJ109" s="93" t="str">
        <f t="shared" si="5"/>
        <v/>
      </c>
      <c r="AK109" s="289" t="str">
        <f t="shared" si="6"/>
        <v/>
      </c>
      <c r="AL109" s="99" t="str">
        <f t="shared" si="7"/>
        <v/>
      </c>
      <c r="AN109" s="34" t="b">
        <f t="shared" si="8"/>
        <v>0</v>
      </c>
    </row>
    <row r="110" spans="1:40" ht="15.75" customHeight="1">
      <c r="A110" s="483"/>
      <c r="B110" s="486"/>
      <c r="C110" s="547"/>
      <c r="D110" s="487"/>
      <c r="E110" s="487"/>
      <c r="F110" s="486"/>
      <c r="G110" s="486" t="str">
        <f>+IFERROR(VLOOKUP(F110,Listas!$B:$C,2,0),"")</f>
        <v/>
      </c>
      <c r="H110" s="486"/>
      <c r="I110" s="486"/>
      <c r="J110" s="486"/>
      <c r="K110" s="483"/>
      <c r="L110" s="483"/>
      <c r="M110" s="547"/>
      <c r="N110" s="483"/>
      <c r="O110" s="487"/>
      <c r="P110" s="484"/>
      <c r="Q110" s="486"/>
      <c r="R110" s="486"/>
      <c r="S110" s="486"/>
      <c r="T110" s="486"/>
      <c r="U110" s="483"/>
      <c r="V110" s="486"/>
      <c r="W110" s="483"/>
      <c r="X110" s="304">
        <f t="shared" si="0"/>
        <v>0</v>
      </c>
      <c r="Y110" s="465"/>
      <c r="Z110" s="466"/>
      <c r="AA110" s="223" t="str">
        <f>+IF(T110="UI",0,IF(T110="UYU",'Tasas por grupos escalonada'!$C$37,IF(T110="USD",0,"")))</f>
        <v/>
      </c>
      <c r="AB110" s="486"/>
      <c r="AC110" s="486"/>
      <c r="AD110" s="486"/>
      <c r="AE110" s="486"/>
      <c r="AF110" s="90" t="str">
        <f t="shared" si="1"/>
        <v/>
      </c>
      <c r="AG110" s="91" t="str">
        <f t="shared" si="2"/>
        <v/>
      </c>
      <c r="AH110" s="92" t="str">
        <f t="shared" si="3"/>
        <v/>
      </c>
      <c r="AI110" s="93" t="str">
        <f t="shared" si="4"/>
        <v/>
      </c>
      <c r="AJ110" s="93" t="str">
        <f t="shared" si="5"/>
        <v/>
      </c>
      <c r="AK110" s="289" t="str">
        <f t="shared" si="6"/>
        <v/>
      </c>
      <c r="AL110" s="99" t="str">
        <f t="shared" si="7"/>
        <v/>
      </c>
      <c r="AN110" s="34" t="b">
        <f t="shared" si="8"/>
        <v>0</v>
      </c>
    </row>
    <row r="111" spans="1:40" ht="15.75" customHeight="1">
      <c r="A111" s="483"/>
      <c r="B111" s="486"/>
      <c r="C111" s="547"/>
      <c r="D111" s="487"/>
      <c r="E111" s="487"/>
      <c r="F111" s="486"/>
      <c r="G111" s="486" t="str">
        <f>+IFERROR(VLOOKUP(F111,Listas!$B:$C,2,0),"")</f>
        <v/>
      </c>
      <c r="H111" s="486"/>
      <c r="I111" s="486"/>
      <c r="J111" s="486"/>
      <c r="K111" s="483"/>
      <c r="L111" s="483"/>
      <c r="M111" s="547"/>
      <c r="N111" s="483"/>
      <c r="O111" s="487"/>
      <c r="P111" s="484"/>
      <c r="Q111" s="486"/>
      <c r="R111" s="486"/>
      <c r="S111" s="486"/>
      <c r="T111" s="486"/>
      <c r="U111" s="483"/>
      <c r="V111" s="486"/>
      <c r="W111" s="483"/>
      <c r="X111" s="304">
        <f t="shared" si="0"/>
        <v>0</v>
      </c>
      <c r="Y111" s="465"/>
      <c r="Z111" s="466"/>
      <c r="AA111" s="223" t="str">
        <f>+IF(T111="UI",0,IF(T111="UYU",'Tasas por grupos escalonada'!$C$37,IF(T111="USD",0,"")))</f>
        <v/>
      </c>
      <c r="AB111" s="486"/>
      <c r="AC111" s="486"/>
      <c r="AD111" s="486"/>
      <c r="AE111" s="486"/>
      <c r="AF111" s="90" t="str">
        <f t="shared" si="1"/>
        <v/>
      </c>
      <c r="AG111" s="91" t="str">
        <f t="shared" si="2"/>
        <v/>
      </c>
      <c r="AH111" s="92" t="str">
        <f t="shared" si="3"/>
        <v/>
      </c>
      <c r="AI111" s="93" t="str">
        <f t="shared" si="4"/>
        <v/>
      </c>
      <c r="AJ111" s="93" t="str">
        <f t="shared" si="5"/>
        <v/>
      </c>
      <c r="AK111" s="289" t="str">
        <f t="shared" si="6"/>
        <v/>
      </c>
      <c r="AL111" s="99" t="str">
        <f t="shared" si="7"/>
        <v/>
      </c>
      <c r="AN111" s="34" t="b">
        <f t="shared" si="8"/>
        <v>0</v>
      </c>
    </row>
    <row r="112" spans="1:40" ht="15.75" customHeight="1">
      <c r="A112" s="483"/>
      <c r="B112" s="486"/>
      <c r="C112" s="547"/>
      <c r="D112" s="487"/>
      <c r="E112" s="487"/>
      <c r="F112" s="486"/>
      <c r="G112" s="486" t="str">
        <f>+IFERROR(VLOOKUP(F112,Listas!$B:$C,2,0),"")</f>
        <v/>
      </c>
      <c r="H112" s="486"/>
      <c r="I112" s="486"/>
      <c r="J112" s="486"/>
      <c r="K112" s="483"/>
      <c r="L112" s="483"/>
      <c r="M112" s="547"/>
      <c r="N112" s="483"/>
      <c r="O112" s="487"/>
      <c r="P112" s="484"/>
      <c r="Q112" s="486"/>
      <c r="R112" s="486"/>
      <c r="S112" s="486"/>
      <c r="T112" s="486"/>
      <c r="U112" s="483"/>
      <c r="V112" s="486"/>
      <c r="W112" s="483"/>
      <c r="X112" s="304">
        <f t="shared" si="0"/>
        <v>0</v>
      </c>
      <c r="Y112" s="465"/>
      <c r="Z112" s="466"/>
      <c r="AA112" s="223" t="str">
        <f>+IF(T112="UI",0,IF(T112="UYU",'Tasas por grupos escalonada'!$C$37,IF(T112="USD",0,"")))</f>
        <v/>
      </c>
      <c r="AB112" s="486"/>
      <c r="AC112" s="486"/>
      <c r="AD112" s="486"/>
      <c r="AE112" s="486"/>
      <c r="AF112" s="90" t="str">
        <f t="shared" si="1"/>
        <v/>
      </c>
      <c r="AG112" s="91" t="str">
        <f t="shared" si="2"/>
        <v/>
      </c>
      <c r="AH112" s="92" t="str">
        <f t="shared" si="3"/>
        <v/>
      </c>
      <c r="AI112" s="93" t="str">
        <f t="shared" si="4"/>
        <v/>
      </c>
      <c r="AJ112" s="93" t="str">
        <f t="shared" si="5"/>
        <v/>
      </c>
      <c r="AK112" s="289" t="str">
        <f t="shared" si="6"/>
        <v/>
      </c>
      <c r="AL112" s="99" t="str">
        <f t="shared" si="7"/>
        <v/>
      </c>
      <c r="AN112" s="34" t="b">
        <f t="shared" si="8"/>
        <v>0</v>
      </c>
    </row>
    <row r="113" spans="1:40" ht="15.75" customHeight="1">
      <c r="A113" s="483"/>
      <c r="B113" s="486"/>
      <c r="C113" s="547"/>
      <c r="D113" s="487"/>
      <c r="E113" s="487"/>
      <c r="F113" s="486"/>
      <c r="G113" s="486" t="str">
        <f>+IFERROR(VLOOKUP(F113,Listas!$B:$C,2,0),"")</f>
        <v/>
      </c>
      <c r="H113" s="486"/>
      <c r="I113" s="486"/>
      <c r="J113" s="486"/>
      <c r="K113" s="483"/>
      <c r="L113" s="483"/>
      <c r="M113" s="547"/>
      <c r="N113" s="483"/>
      <c r="O113" s="487"/>
      <c r="P113" s="484"/>
      <c r="Q113" s="486"/>
      <c r="R113" s="486"/>
      <c r="S113" s="486"/>
      <c r="T113" s="486"/>
      <c r="U113" s="483"/>
      <c r="V113" s="486"/>
      <c r="W113" s="483"/>
      <c r="X113" s="304">
        <f t="shared" si="0"/>
        <v>0</v>
      </c>
      <c r="Y113" s="465"/>
      <c r="Z113" s="466"/>
      <c r="AA113" s="223" t="str">
        <f>+IF(T113="UI",0,IF(T113="UYU",'Tasas por grupos escalonada'!$C$37,IF(T113="USD",0,"")))</f>
        <v/>
      </c>
      <c r="AB113" s="486"/>
      <c r="AC113" s="486"/>
      <c r="AD113" s="486"/>
      <c r="AE113" s="486"/>
      <c r="AF113" s="90" t="str">
        <f t="shared" si="1"/>
        <v/>
      </c>
      <c r="AG113" s="91" t="str">
        <f t="shared" si="2"/>
        <v/>
      </c>
      <c r="AH113" s="92" t="str">
        <f t="shared" si="3"/>
        <v/>
      </c>
      <c r="AI113" s="93" t="str">
        <f t="shared" si="4"/>
        <v/>
      </c>
      <c r="AJ113" s="93" t="str">
        <f t="shared" si="5"/>
        <v/>
      </c>
      <c r="AK113" s="289" t="str">
        <f t="shared" si="6"/>
        <v/>
      </c>
      <c r="AL113" s="99" t="str">
        <f t="shared" si="7"/>
        <v/>
      </c>
      <c r="AN113" s="34" t="b">
        <f t="shared" si="8"/>
        <v>0</v>
      </c>
    </row>
    <row r="114" spans="1:40" ht="15.75" customHeight="1">
      <c r="A114" s="483"/>
      <c r="B114" s="486"/>
      <c r="C114" s="547"/>
      <c r="D114" s="487"/>
      <c r="E114" s="487"/>
      <c r="F114" s="486"/>
      <c r="G114" s="486" t="str">
        <f>+IFERROR(VLOOKUP(F114,Listas!$B:$C,2,0),"")</f>
        <v/>
      </c>
      <c r="H114" s="486"/>
      <c r="I114" s="486"/>
      <c r="J114" s="486"/>
      <c r="K114" s="483"/>
      <c r="L114" s="483"/>
      <c r="M114" s="547"/>
      <c r="N114" s="483"/>
      <c r="O114" s="487"/>
      <c r="P114" s="484"/>
      <c r="Q114" s="486"/>
      <c r="R114" s="486"/>
      <c r="S114" s="486"/>
      <c r="T114" s="486"/>
      <c r="U114" s="483"/>
      <c r="V114" s="486"/>
      <c r="W114" s="483"/>
      <c r="X114" s="304">
        <f t="shared" si="0"/>
        <v>0</v>
      </c>
      <c r="Y114" s="465"/>
      <c r="Z114" s="466"/>
      <c r="AA114" s="223" t="str">
        <f>+IF(T114="UI",0,IF(T114="UYU",'Tasas por grupos escalonada'!$C$37,IF(T114="USD",0,"")))</f>
        <v/>
      </c>
      <c r="AB114" s="486"/>
      <c r="AC114" s="486"/>
      <c r="AD114" s="486"/>
      <c r="AE114" s="486"/>
      <c r="AF114" s="90" t="str">
        <f t="shared" si="1"/>
        <v/>
      </c>
      <c r="AG114" s="91" t="str">
        <f t="shared" si="2"/>
        <v/>
      </c>
      <c r="AH114" s="92" t="str">
        <f t="shared" si="3"/>
        <v/>
      </c>
      <c r="AI114" s="93" t="str">
        <f t="shared" si="4"/>
        <v/>
      </c>
      <c r="AJ114" s="93" t="str">
        <f t="shared" si="5"/>
        <v/>
      </c>
      <c r="AK114" s="289" t="str">
        <f t="shared" si="6"/>
        <v/>
      </c>
      <c r="AL114" s="99" t="str">
        <f t="shared" si="7"/>
        <v/>
      </c>
      <c r="AN114" s="34" t="b">
        <f t="shared" si="8"/>
        <v>0</v>
      </c>
    </row>
    <row r="115" spans="1:40" ht="15.75" customHeight="1">
      <c r="A115" s="483"/>
      <c r="B115" s="486"/>
      <c r="C115" s="547"/>
      <c r="D115" s="487"/>
      <c r="E115" s="487"/>
      <c r="F115" s="486"/>
      <c r="G115" s="486" t="str">
        <f>+IFERROR(VLOOKUP(F115,Listas!$B:$C,2,0),"")</f>
        <v/>
      </c>
      <c r="H115" s="486"/>
      <c r="I115" s="486"/>
      <c r="J115" s="486"/>
      <c r="K115" s="483"/>
      <c r="L115" s="483"/>
      <c r="M115" s="547"/>
      <c r="N115" s="483"/>
      <c r="O115" s="487"/>
      <c r="P115" s="484"/>
      <c r="Q115" s="486"/>
      <c r="R115" s="486"/>
      <c r="S115" s="486"/>
      <c r="T115" s="486"/>
      <c r="U115" s="483"/>
      <c r="V115" s="486"/>
      <c r="W115" s="483"/>
      <c r="X115" s="304">
        <f t="shared" si="0"/>
        <v>0</v>
      </c>
      <c r="Y115" s="465"/>
      <c r="Z115" s="466"/>
      <c r="AA115" s="223" t="str">
        <f>+IF(T115="UI",0,IF(T115="UYU",'Tasas por grupos escalonada'!$C$37,IF(T115="USD",0,"")))</f>
        <v/>
      </c>
      <c r="AB115" s="486"/>
      <c r="AC115" s="486"/>
      <c r="AD115" s="486"/>
      <c r="AE115" s="486"/>
      <c r="AF115" s="90" t="str">
        <f t="shared" si="1"/>
        <v/>
      </c>
      <c r="AG115" s="91" t="str">
        <f t="shared" si="2"/>
        <v/>
      </c>
      <c r="AH115" s="92" t="str">
        <f t="shared" si="3"/>
        <v/>
      </c>
      <c r="AI115" s="93" t="str">
        <f t="shared" si="4"/>
        <v/>
      </c>
      <c r="AJ115" s="93" t="str">
        <f t="shared" si="5"/>
        <v/>
      </c>
      <c r="AK115" s="289" t="str">
        <f t="shared" si="6"/>
        <v/>
      </c>
      <c r="AL115" s="99" t="str">
        <f t="shared" si="7"/>
        <v/>
      </c>
      <c r="AN115" s="34" t="b">
        <f t="shared" si="8"/>
        <v>0</v>
      </c>
    </row>
    <row r="116" spans="1:40" ht="15.75" customHeight="1">
      <c r="A116" s="483"/>
      <c r="B116" s="486"/>
      <c r="C116" s="547"/>
      <c r="D116" s="487"/>
      <c r="E116" s="487"/>
      <c r="F116" s="486"/>
      <c r="G116" s="486" t="str">
        <f>+IFERROR(VLOOKUP(F116,Listas!$B:$C,2,0),"")</f>
        <v/>
      </c>
      <c r="H116" s="486"/>
      <c r="I116" s="486"/>
      <c r="J116" s="486"/>
      <c r="K116" s="483"/>
      <c r="L116" s="483"/>
      <c r="M116" s="547"/>
      <c r="N116" s="483"/>
      <c r="O116" s="487"/>
      <c r="P116" s="484"/>
      <c r="Q116" s="486"/>
      <c r="R116" s="486"/>
      <c r="S116" s="486"/>
      <c r="T116" s="486"/>
      <c r="U116" s="483"/>
      <c r="V116" s="486"/>
      <c r="W116" s="483"/>
      <c r="X116" s="304">
        <f t="shared" si="0"/>
        <v>0</v>
      </c>
      <c r="Y116" s="465"/>
      <c r="Z116" s="466"/>
      <c r="AA116" s="223" t="str">
        <f>+IF(T116="UI",0,IF(T116="UYU",'Tasas por grupos escalonada'!$C$37,IF(T116="USD",0,"")))</f>
        <v/>
      </c>
      <c r="AB116" s="486"/>
      <c r="AC116" s="486"/>
      <c r="AD116" s="486"/>
      <c r="AE116" s="486"/>
      <c r="AF116" s="90" t="str">
        <f t="shared" si="1"/>
        <v/>
      </c>
      <c r="AG116" s="91" t="str">
        <f t="shared" si="2"/>
        <v/>
      </c>
      <c r="AH116" s="92" t="str">
        <f t="shared" si="3"/>
        <v/>
      </c>
      <c r="AI116" s="93" t="str">
        <f t="shared" si="4"/>
        <v/>
      </c>
      <c r="AJ116" s="93" t="str">
        <f t="shared" si="5"/>
        <v/>
      </c>
      <c r="AK116" s="289" t="str">
        <f t="shared" si="6"/>
        <v/>
      </c>
      <c r="AL116" s="99" t="str">
        <f t="shared" si="7"/>
        <v/>
      </c>
      <c r="AN116" s="34" t="b">
        <f t="shared" si="8"/>
        <v>0</v>
      </c>
    </row>
    <row r="117" spans="1:40" ht="15.75" customHeight="1">
      <c r="A117" s="483"/>
      <c r="B117" s="486"/>
      <c r="C117" s="547"/>
      <c r="D117" s="487"/>
      <c r="E117" s="487"/>
      <c r="F117" s="486"/>
      <c r="G117" s="486" t="str">
        <f>+IFERROR(VLOOKUP(F117,Listas!$B:$C,2,0),"")</f>
        <v/>
      </c>
      <c r="H117" s="486"/>
      <c r="I117" s="486"/>
      <c r="J117" s="486"/>
      <c r="K117" s="483"/>
      <c r="L117" s="483"/>
      <c r="M117" s="547"/>
      <c r="N117" s="483"/>
      <c r="O117" s="487"/>
      <c r="P117" s="484"/>
      <c r="Q117" s="486"/>
      <c r="R117" s="486"/>
      <c r="S117" s="486"/>
      <c r="T117" s="486"/>
      <c r="U117" s="483"/>
      <c r="V117" s="486"/>
      <c r="W117" s="483"/>
      <c r="X117" s="304">
        <f t="shared" si="0"/>
        <v>0</v>
      </c>
      <c r="Y117" s="465"/>
      <c r="Z117" s="466"/>
      <c r="AA117" s="223" t="str">
        <f>+IF(T117="UI",0,IF(T117="UYU",'Tasas por grupos escalonada'!$C$37,IF(T117="USD",0,"")))</f>
        <v/>
      </c>
      <c r="AB117" s="486"/>
      <c r="AC117" s="486"/>
      <c r="AD117" s="486"/>
      <c r="AE117" s="486"/>
      <c r="AF117" s="90" t="str">
        <f t="shared" si="1"/>
        <v/>
      </c>
      <c r="AG117" s="91" t="str">
        <f t="shared" si="2"/>
        <v/>
      </c>
      <c r="AH117" s="92" t="str">
        <f t="shared" si="3"/>
        <v/>
      </c>
      <c r="AI117" s="93" t="str">
        <f t="shared" si="4"/>
        <v/>
      </c>
      <c r="AJ117" s="93" t="str">
        <f t="shared" si="5"/>
        <v/>
      </c>
      <c r="AK117" s="289" t="str">
        <f t="shared" si="6"/>
        <v/>
      </c>
      <c r="AL117" s="99" t="str">
        <f t="shared" si="7"/>
        <v/>
      </c>
      <c r="AN117" s="34" t="b">
        <f t="shared" si="8"/>
        <v>0</v>
      </c>
    </row>
    <row r="118" spans="1:40" ht="15.75" customHeight="1">
      <c r="A118" s="483"/>
      <c r="B118" s="486"/>
      <c r="C118" s="547"/>
      <c r="D118" s="487"/>
      <c r="E118" s="487"/>
      <c r="F118" s="486"/>
      <c r="G118" s="486" t="str">
        <f>+IFERROR(VLOOKUP(F118,Listas!$B:$C,2,0),"")</f>
        <v/>
      </c>
      <c r="H118" s="486"/>
      <c r="I118" s="486"/>
      <c r="J118" s="486"/>
      <c r="K118" s="483"/>
      <c r="L118" s="483"/>
      <c r="M118" s="547"/>
      <c r="N118" s="483"/>
      <c r="O118" s="487"/>
      <c r="P118" s="484"/>
      <c r="Q118" s="486"/>
      <c r="R118" s="486"/>
      <c r="S118" s="486"/>
      <c r="T118" s="486"/>
      <c r="U118" s="483"/>
      <c r="V118" s="486"/>
      <c r="W118" s="483"/>
      <c r="X118" s="304">
        <f t="shared" si="0"/>
        <v>0</v>
      </c>
      <c r="Y118" s="465"/>
      <c r="Z118" s="466"/>
      <c r="AA118" s="223" t="str">
        <f>+IF(T118="UI",0,IF(T118="UYU",'Tasas por grupos escalonada'!$C$37,IF(T118="USD",0,"")))</f>
        <v/>
      </c>
      <c r="AB118" s="486"/>
      <c r="AC118" s="486"/>
      <c r="AD118" s="486"/>
      <c r="AE118" s="486"/>
      <c r="AF118" s="90" t="str">
        <f t="shared" si="1"/>
        <v/>
      </c>
      <c r="AG118" s="91" t="str">
        <f t="shared" si="2"/>
        <v/>
      </c>
      <c r="AH118" s="92" t="str">
        <f t="shared" si="3"/>
        <v/>
      </c>
      <c r="AI118" s="93" t="str">
        <f t="shared" si="4"/>
        <v/>
      </c>
      <c r="AJ118" s="93" t="str">
        <f t="shared" si="5"/>
        <v/>
      </c>
      <c r="AK118" s="289" t="str">
        <f t="shared" si="6"/>
        <v/>
      </c>
      <c r="AL118" s="99" t="str">
        <f t="shared" si="7"/>
        <v/>
      </c>
      <c r="AN118" s="34" t="b">
        <f t="shared" si="8"/>
        <v>0</v>
      </c>
    </row>
    <row r="119" spans="1:40" ht="15.75" customHeight="1">
      <c r="A119" s="483"/>
      <c r="B119" s="486"/>
      <c r="C119" s="547"/>
      <c r="D119" s="487"/>
      <c r="E119" s="487"/>
      <c r="F119" s="486"/>
      <c r="G119" s="486" t="str">
        <f>+IFERROR(VLOOKUP(F119,Listas!$B:$C,2,0),"")</f>
        <v/>
      </c>
      <c r="H119" s="486"/>
      <c r="I119" s="486"/>
      <c r="J119" s="486"/>
      <c r="K119" s="483"/>
      <c r="L119" s="483"/>
      <c r="M119" s="547"/>
      <c r="N119" s="483"/>
      <c r="O119" s="487"/>
      <c r="P119" s="484"/>
      <c r="Q119" s="486"/>
      <c r="R119" s="486"/>
      <c r="S119" s="486"/>
      <c r="T119" s="486"/>
      <c r="U119" s="483"/>
      <c r="V119" s="486"/>
      <c r="W119" s="483"/>
      <c r="X119" s="304">
        <f t="shared" si="0"/>
        <v>0</v>
      </c>
      <c r="Y119" s="465"/>
      <c r="Z119" s="466"/>
      <c r="AA119" s="223" t="str">
        <f>+IF(T119="UI",0,IF(T119="UYU",'Tasas por grupos escalonada'!$C$37,IF(T119="USD",0,"")))</f>
        <v/>
      </c>
      <c r="AB119" s="486"/>
      <c r="AC119" s="486"/>
      <c r="AD119" s="486"/>
      <c r="AE119" s="486"/>
      <c r="AF119" s="90" t="str">
        <f t="shared" si="1"/>
        <v/>
      </c>
      <c r="AG119" s="91" t="str">
        <f t="shared" si="2"/>
        <v/>
      </c>
      <c r="AH119" s="92" t="str">
        <f t="shared" si="3"/>
        <v/>
      </c>
      <c r="AI119" s="93" t="str">
        <f t="shared" si="4"/>
        <v/>
      </c>
      <c r="AJ119" s="93" t="str">
        <f t="shared" si="5"/>
        <v/>
      </c>
      <c r="AK119" s="289" t="str">
        <f t="shared" si="6"/>
        <v/>
      </c>
      <c r="AL119" s="99" t="str">
        <f t="shared" si="7"/>
        <v/>
      </c>
      <c r="AN119" s="34" t="b">
        <f t="shared" si="8"/>
        <v>0</v>
      </c>
    </row>
    <row r="120" spans="1:40" ht="15.75" customHeight="1">
      <c r="A120" s="483"/>
      <c r="B120" s="486"/>
      <c r="C120" s="547"/>
      <c r="D120" s="487"/>
      <c r="E120" s="487"/>
      <c r="F120" s="486"/>
      <c r="G120" s="486" t="str">
        <f>+IFERROR(VLOOKUP(F120,Listas!$B:$C,2,0),"")</f>
        <v/>
      </c>
      <c r="H120" s="486"/>
      <c r="I120" s="486"/>
      <c r="J120" s="486"/>
      <c r="K120" s="483"/>
      <c r="L120" s="483"/>
      <c r="M120" s="547"/>
      <c r="N120" s="483"/>
      <c r="O120" s="487"/>
      <c r="P120" s="484"/>
      <c r="Q120" s="486"/>
      <c r="R120" s="486"/>
      <c r="S120" s="486"/>
      <c r="T120" s="486"/>
      <c r="U120" s="483"/>
      <c r="V120" s="486"/>
      <c r="W120" s="483"/>
      <c r="X120" s="304">
        <f t="shared" si="0"/>
        <v>0</v>
      </c>
      <c r="Y120" s="465"/>
      <c r="Z120" s="466"/>
      <c r="AA120" s="223" t="str">
        <f>+IF(T120="UI",0,IF(T120="UYU",'Tasas por grupos escalonada'!$C$37,IF(T120="USD",0,"")))</f>
        <v/>
      </c>
      <c r="AB120" s="486"/>
      <c r="AC120" s="486"/>
      <c r="AD120" s="486"/>
      <c r="AE120" s="486"/>
      <c r="AF120" s="90" t="str">
        <f t="shared" si="1"/>
        <v/>
      </c>
      <c r="AG120" s="91" t="str">
        <f t="shared" si="2"/>
        <v/>
      </c>
      <c r="AH120" s="92" t="str">
        <f t="shared" si="3"/>
        <v/>
      </c>
      <c r="AI120" s="93" t="str">
        <f t="shared" si="4"/>
        <v/>
      </c>
      <c r="AJ120" s="93" t="str">
        <f t="shared" si="5"/>
        <v/>
      </c>
      <c r="AK120" s="289" t="str">
        <f t="shared" si="6"/>
        <v/>
      </c>
      <c r="AL120" s="99" t="str">
        <f t="shared" si="7"/>
        <v/>
      </c>
      <c r="AN120" s="34" t="b">
        <f t="shared" si="8"/>
        <v>0</v>
      </c>
    </row>
    <row r="121" spans="1:40" ht="15.75" customHeight="1">
      <c r="A121" s="483"/>
      <c r="B121" s="486"/>
      <c r="C121" s="547"/>
      <c r="D121" s="487"/>
      <c r="E121" s="487"/>
      <c r="F121" s="486"/>
      <c r="G121" s="486" t="str">
        <f>+IFERROR(VLOOKUP(F121,Listas!$B:$C,2,0),"")</f>
        <v/>
      </c>
      <c r="H121" s="486"/>
      <c r="I121" s="486"/>
      <c r="J121" s="486"/>
      <c r="K121" s="483"/>
      <c r="L121" s="483"/>
      <c r="M121" s="547"/>
      <c r="N121" s="483"/>
      <c r="O121" s="487"/>
      <c r="P121" s="484"/>
      <c r="Q121" s="486"/>
      <c r="R121" s="486"/>
      <c r="S121" s="486"/>
      <c r="T121" s="486"/>
      <c r="U121" s="483"/>
      <c r="V121" s="486"/>
      <c r="W121" s="483"/>
      <c r="X121" s="304">
        <f t="shared" si="0"/>
        <v>0</v>
      </c>
      <c r="Y121" s="465"/>
      <c r="Z121" s="466"/>
      <c r="AA121" s="223" t="str">
        <f>+IF(T121="UI",0,IF(T121="UYU",'Tasas por grupos escalonada'!$C$37,IF(T121="USD",0,"")))</f>
        <v/>
      </c>
      <c r="AB121" s="486"/>
      <c r="AC121" s="486"/>
      <c r="AD121" s="486"/>
      <c r="AE121" s="486"/>
      <c r="AF121" s="90" t="str">
        <f t="shared" si="1"/>
        <v/>
      </c>
      <c r="AG121" s="91" t="str">
        <f t="shared" si="2"/>
        <v/>
      </c>
      <c r="AH121" s="92" t="str">
        <f t="shared" si="3"/>
        <v/>
      </c>
      <c r="AI121" s="93" t="str">
        <f t="shared" si="4"/>
        <v/>
      </c>
      <c r="AJ121" s="93" t="str">
        <f t="shared" si="5"/>
        <v/>
      </c>
      <c r="AK121" s="289" t="str">
        <f t="shared" si="6"/>
        <v/>
      </c>
      <c r="AL121" s="99" t="str">
        <f t="shared" si="7"/>
        <v/>
      </c>
      <c r="AN121" s="34" t="b">
        <f t="shared" si="8"/>
        <v>0</v>
      </c>
    </row>
    <row r="122" spans="1:40" ht="15.75" customHeight="1">
      <c r="A122" s="483"/>
      <c r="B122" s="486"/>
      <c r="C122" s="547"/>
      <c r="D122" s="487"/>
      <c r="E122" s="487"/>
      <c r="F122" s="486"/>
      <c r="G122" s="486" t="str">
        <f>+IFERROR(VLOOKUP(F122,Listas!$B:$C,2,0),"")</f>
        <v/>
      </c>
      <c r="H122" s="486"/>
      <c r="I122" s="486"/>
      <c r="J122" s="486"/>
      <c r="K122" s="483"/>
      <c r="L122" s="483"/>
      <c r="M122" s="547"/>
      <c r="N122" s="483"/>
      <c r="O122" s="487"/>
      <c r="P122" s="484"/>
      <c r="Q122" s="486"/>
      <c r="R122" s="486"/>
      <c r="S122" s="486"/>
      <c r="T122" s="486"/>
      <c r="U122" s="483"/>
      <c r="V122" s="486"/>
      <c r="W122" s="483"/>
      <c r="X122" s="304">
        <f t="shared" si="0"/>
        <v>0</v>
      </c>
      <c r="Y122" s="465"/>
      <c r="Z122" s="466"/>
      <c r="AA122" s="223" t="str">
        <f>+IF(T122="UI",0,IF(T122="UYU",'Tasas por grupos escalonada'!$C$37,IF(T122="USD",0,"")))</f>
        <v/>
      </c>
      <c r="AB122" s="486"/>
      <c r="AC122" s="486"/>
      <c r="AD122" s="486"/>
      <c r="AE122" s="486"/>
      <c r="AF122" s="90" t="str">
        <f t="shared" si="1"/>
        <v/>
      </c>
      <c r="AG122" s="91" t="str">
        <f t="shared" si="2"/>
        <v/>
      </c>
      <c r="AH122" s="92" t="str">
        <f t="shared" si="3"/>
        <v/>
      </c>
      <c r="AI122" s="93" t="str">
        <f t="shared" si="4"/>
        <v/>
      </c>
      <c r="AJ122" s="93" t="str">
        <f t="shared" si="5"/>
        <v/>
      </c>
      <c r="AK122" s="289" t="str">
        <f t="shared" si="6"/>
        <v/>
      </c>
      <c r="AL122" s="99" t="str">
        <f t="shared" si="7"/>
        <v/>
      </c>
      <c r="AN122" s="34" t="b">
        <f t="shared" si="8"/>
        <v>0</v>
      </c>
    </row>
    <row r="123" spans="1:40" ht="15.75" customHeight="1">
      <c r="A123" s="483"/>
      <c r="B123" s="486"/>
      <c r="C123" s="547"/>
      <c r="D123" s="487"/>
      <c r="E123" s="487"/>
      <c r="F123" s="486"/>
      <c r="G123" s="486" t="str">
        <f>+IFERROR(VLOOKUP(F123,Listas!$B:$C,2,0),"")</f>
        <v/>
      </c>
      <c r="H123" s="486"/>
      <c r="I123" s="486"/>
      <c r="J123" s="486"/>
      <c r="K123" s="483"/>
      <c r="L123" s="483"/>
      <c r="M123" s="547"/>
      <c r="N123" s="483"/>
      <c r="O123" s="487"/>
      <c r="P123" s="484"/>
      <c r="Q123" s="486"/>
      <c r="R123" s="486"/>
      <c r="S123" s="486"/>
      <c r="T123" s="486"/>
      <c r="U123" s="483"/>
      <c r="V123" s="486"/>
      <c r="W123" s="483"/>
      <c r="X123" s="304">
        <f t="shared" si="0"/>
        <v>0</v>
      </c>
      <c r="Y123" s="465"/>
      <c r="Z123" s="466"/>
      <c r="AA123" s="223" t="str">
        <f>+IF(T123="UI",0,IF(T123="UYU",'Tasas por grupos escalonada'!$C$37,IF(T123="USD",0,"")))</f>
        <v/>
      </c>
      <c r="AB123" s="486"/>
      <c r="AC123" s="486"/>
      <c r="AD123" s="486"/>
      <c r="AE123" s="486"/>
      <c r="AF123" s="90" t="str">
        <f t="shared" si="1"/>
        <v/>
      </c>
      <c r="AG123" s="91" t="str">
        <f t="shared" si="2"/>
        <v/>
      </c>
      <c r="AH123" s="92" t="str">
        <f t="shared" si="3"/>
        <v/>
      </c>
      <c r="AI123" s="93" t="str">
        <f t="shared" si="4"/>
        <v/>
      </c>
      <c r="AJ123" s="93" t="str">
        <f t="shared" si="5"/>
        <v/>
      </c>
      <c r="AK123" s="289" t="str">
        <f t="shared" si="6"/>
        <v/>
      </c>
      <c r="AL123" s="99" t="str">
        <f t="shared" si="7"/>
        <v/>
      </c>
      <c r="AN123" s="34" t="b">
        <f t="shared" si="8"/>
        <v>0</v>
      </c>
    </row>
    <row r="124" spans="1:40" ht="15.75" customHeight="1">
      <c r="A124" s="483"/>
      <c r="B124" s="486"/>
      <c r="C124" s="547"/>
      <c r="D124" s="487"/>
      <c r="E124" s="487"/>
      <c r="F124" s="486"/>
      <c r="G124" s="486" t="str">
        <f>+IFERROR(VLOOKUP(F124,Listas!$B:$C,2,0),"")</f>
        <v/>
      </c>
      <c r="H124" s="486"/>
      <c r="I124" s="486"/>
      <c r="J124" s="486"/>
      <c r="K124" s="483"/>
      <c r="L124" s="483"/>
      <c r="M124" s="547"/>
      <c r="N124" s="483"/>
      <c r="O124" s="487"/>
      <c r="P124" s="484"/>
      <c r="Q124" s="486"/>
      <c r="R124" s="486"/>
      <c r="S124" s="486"/>
      <c r="T124" s="486"/>
      <c r="U124" s="483"/>
      <c r="V124" s="486"/>
      <c r="W124" s="483"/>
      <c r="X124" s="304">
        <f t="shared" si="0"/>
        <v>0</v>
      </c>
      <c r="Y124" s="465"/>
      <c r="Z124" s="466"/>
      <c r="AA124" s="223" t="str">
        <f>+IF(T124="UI",0,IF(T124="UYU",'Tasas por grupos escalonada'!$C$37,IF(T124="USD",0,"")))</f>
        <v/>
      </c>
      <c r="AB124" s="486"/>
      <c r="AC124" s="486"/>
      <c r="AD124" s="486"/>
      <c r="AE124" s="486"/>
      <c r="AF124" s="90" t="str">
        <f t="shared" si="1"/>
        <v/>
      </c>
      <c r="AG124" s="91" t="str">
        <f t="shared" si="2"/>
        <v/>
      </c>
      <c r="AH124" s="92" t="str">
        <f t="shared" si="3"/>
        <v/>
      </c>
      <c r="AI124" s="93" t="str">
        <f t="shared" si="4"/>
        <v/>
      </c>
      <c r="AJ124" s="93" t="str">
        <f t="shared" si="5"/>
        <v/>
      </c>
      <c r="AK124" s="289" t="str">
        <f t="shared" si="6"/>
        <v/>
      </c>
      <c r="AL124" s="99" t="str">
        <f t="shared" si="7"/>
        <v/>
      </c>
      <c r="AN124" s="34" t="b">
        <f t="shared" si="8"/>
        <v>0</v>
      </c>
    </row>
    <row r="125" spans="1:40" ht="15.75" customHeight="1">
      <c r="A125" s="483"/>
      <c r="B125" s="486"/>
      <c r="C125" s="547"/>
      <c r="D125" s="487"/>
      <c r="E125" s="487"/>
      <c r="F125" s="486"/>
      <c r="G125" s="486" t="str">
        <f>+IFERROR(VLOOKUP(F125,Listas!$B:$C,2,0),"")</f>
        <v/>
      </c>
      <c r="H125" s="486"/>
      <c r="I125" s="486"/>
      <c r="J125" s="486"/>
      <c r="K125" s="483"/>
      <c r="L125" s="483"/>
      <c r="M125" s="547"/>
      <c r="N125" s="483"/>
      <c r="O125" s="487"/>
      <c r="P125" s="484"/>
      <c r="Q125" s="486"/>
      <c r="R125" s="486"/>
      <c r="S125" s="486"/>
      <c r="T125" s="486"/>
      <c r="U125" s="483"/>
      <c r="V125" s="486"/>
      <c r="W125" s="483"/>
      <c r="X125" s="304">
        <f t="shared" si="0"/>
        <v>0</v>
      </c>
      <c r="Y125" s="465"/>
      <c r="Z125" s="466"/>
      <c r="AA125" s="223" t="str">
        <f>+IF(T125="UI",0,IF(T125="UYU",'Tasas por grupos escalonada'!$C$37,IF(T125="USD",0,"")))</f>
        <v/>
      </c>
      <c r="AB125" s="486"/>
      <c r="AC125" s="486"/>
      <c r="AD125" s="486"/>
      <c r="AE125" s="486"/>
      <c r="AF125" s="90" t="str">
        <f t="shared" si="1"/>
        <v/>
      </c>
      <c r="AG125" s="91" t="str">
        <f t="shared" si="2"/>
        <v/>
      </c>
      <c r="AH125" s="92" t="str">
        <f t="shared" si="3"/>
        <v/>
      </c>
      <c r="AI125" s="93" t="str">
        <f t="shared" si="4"/>
        <v/>
      </c>
      <c r="AJ125" s="93" t="str">
        <f t="shared" si="5"/>
        <v/>
      </c>
      <c r="AK125" s="289" t="str">
        <f t="shared" si="6"/>
        <v/>
      </c>
      <c r="AL125" s="99" t="str">
        <f t="shared" si="7"/>
        <v/>
      </c>
      <c r="AN125" s="34" t="b">
        <f t="shared" si="8"/>
        <v>0</v>
      </c>
    </row>
    <row r="126" spans="1:40" ht="15.75" customHeight="1">
      <c r="A126" s="483"/>
      <c r="B126" s="486"/>
      <c r="C126" s="547"/>
      <c r="D126" s="487"/>
      <c r="E126" s="487"/>
      <c r="F126" s="486"/>
      <c r="G126" s="486" t="str">
        <f>+IFERROR(VLOOKUP(F126,Listas!$B:$C,2,0),"")</f>
        <v/>
      </c>
      <c r="H126" s="486"/>
      <c r="I126" s="486"/>
      <c r="J126" s="486"/>
      <c r="K126" s="483"/>
      <c r="L126" s="483"/>
      <c r="M126" s="547"/>
      <c r="N126" s="483"/>
      <c r="O126" s="487"/>
      <c r="P126" s="484"/>
      <c r="Q126" s="486"/>
      <c r="R126" s="486"/>
      <c r="S126" s="486"/>
      <c r="T126" s="486"/>
      <c r="U126" s="483"/>
      <c r="V126" s="486"/>
      <c r="W126" s="483"/>
      <c r="X126" s="304">
        <f t="shared" si="0"/>
        <v>0</v>
      </c>
      <c r="Y126" s="465"/>
      <c r="Z126" s="466"/>
      <c r="AA126" s="223" t="str">
        <f>+IF(T126="UI",0,IF(T126="UYU",'Tasas por grupos escalonada'!$C$37,IF(T126="USD",0,"")))</f>
        <v/>
      </c>
      <c r="AB126" s="486"/>
      <c r="AC126" s="486"/>
      <c r="AD126" s="486"/>
      <c r="AE126" s="486"/>
      <c r="AF126" s="90" t="str">
        <f t="shared" si="1"/>
        <v/>
      </c>
      <c r="AG126" s="91" t="str">
        <f t="shared" si="2"/>
        <v/>
      </c>
      <c r="AH126" s="92" t="str">
        <f t="shared" si="3"/>
        <v/>
      </c>
      <c r="AI126" s="93" t="str">
        <f t="shared" si="4"/>
        <v/>
      </c>
      <c r="AJ126" s="93" t="str">
        <f t="shared" si="5"/>
        <v/>
      </c>
      <c r="AK126" s="289" t="str">
        <f t="shared" si="6"/>
        <v/>
      </c>
      <c r="AL126" s="99" t="str">
        <f t="shared" si="7"/>
        <v/>
      </c>
      <c r="AN126" s="34" t="b">
        <f t="shared" si="8"/>
        <v>0</v>
      </c>
    </row>
    <row r="127" spans="1:40" ht="15.75" customHeight="1">
      <c r="A127" s="483"/>
      <c r="B127" s="486"/>
      <c r="C127" s="547"/>
      <c r="D127" s="487"/>
      <c r="E127" s="487"/>
      <c r="F127" s="486"/>
      <c r="G127" s="486" t="str">
        <f>+IFERROR(VLOOKUP(F127,Listas!$B:$C,2,0),"")</f>
        <v/>
      </c>
      <c r="H127" s="486"/>
      <c r="I127" s="486"/>
      <c r="J127" s="486"/>
      <c r="K127" s="483"/>
      <c r="L127" s="483"/>
      <c r="M127" s="547"/>
      <c r="N127" s="483"/>
      <c r="O127" s="487"/>
      <c r="P127" s="484"/>
      <c r="Q127" s="486"/>
      <c r="R127" s="486"/>
      <c r="S127" s="486"/>
      <c r="T127" s="486"/>
      <c r="U127" s="483"/>
      <c r="V127" s="486"/>
      <c r="W127" s="483"/>
      <c r="X127" s="304">
        <f t="shared" si="0"/>
        <v>0</v>
      </c>
      <c r="Y127" s="465"/>
      <c r="Z127" s="466"/>
      <c r="AA127" s="223" t="str">
        <f>+IF(T127="UI",0,IF(T127="UYU",'Tasas por grupos escalonada'!$C$37,IF(T127="USD",0,"")))</f>
        <v/>
      </c>
      <c r="AB127" s="486"/>
      <c r="AC127" s="486"/>
      <c r="AD127" s="486"/>
      <c r="AE127" s="486"/>
      <c r="AF127" s="90" t="str">
        <f t="shared" si="1"/>
        <v/>
      </c>
      <c r="AG127" s="91" t="str">
        <f t="shared" si="2"/>
        <v/>
      </c>
      <c r="AH127" s="92" t="str">
        <f t="shared" si="3"/>
        <v/>
      </c>
      <c r="AI127" s="93" t="str">
        <f t="shared" si="4"/>
        <v/>
      </c>
      <c r="AJ127" s="93" t="str">
        <f t="shared" si="5"/>
        <v/>
      </c>
      <c r="AK127" s="289" t="str">
        <f t="shared" si="6"/>
        <v/>
      </c>
      <c r="AL127" s="99" t="str">
        <f t="shared" si="7"/>
        <v/>
      </c>
      <c r="AN127" s="34" t="b">
        <f t="shared" si="8"/>
        <v>0</v>
      </c>
    </row>
    <row r="128" spans="1:40" ht="15.75" customHeight="1">
      <c r="A128" s="483"/>
      <c r="B128" s="486"/>
      <c r="C128" s="547"/>
      <c r="D128" s="487"/>
      <c r="E128" s="487"/>
      <c r="F128" s="486"/>
      <c r="G128" s="486" t="str">
        <f>+IFERROR(VLOOKUP(F128,Listas!$B:$C,2,0),"")</f>
        <v/>
      </c>
      <c r="H128" s="486"/>
      <c r="I128" s="486"/>
      <c r="J128" s="486"/>
      <c r="K128" s="483"/>
      <c r="L128" s="483"/>
      <c r="M128" s="547"/>
      <c r="N128" s="483"/>
      <c r="O128" s="487"/>
      <c r="P128" s="484"/>
      <c r="Q128" s="486"/>
      <c r="R128" s="486"/>
      <c r="S128" s="486"/>
      <c r="T128" s="486"/>
      <c r="U128" s="483"/>
      <c r="V128" s="486"/>
      <c r="W128" s="483"/>
      <c r="X128" s="304">
        <f t="shared" si="0"/>
        <v>0</v>
      </c>
      <c r="Y128" s="465"/>
      <c r="Z128" s="466"/>
      <c r="AA128" s="223" t="str">
        <f>+IF(T128="UI",0,IF(T128="UYU",'Tasas por grupos escalonada'!$C$37,IF(T128="USD",0,"")))</f>
        <v/>
      </c>
      <c r="AB128" s="486"/>
      <c r="AC128" s="486"/>
      <c r="AD128" s="486"/>
      <c r="AE128" s="486"/>
      <c r="AF128" s="90" t="str">
        <f t="shared" si="1"/>
        <v/>
      </c>
      <c r="AG128" s="91" t="str">
        <f t="shared" si="2"/>
        <v/>
      </c>
      <c r="AH128" s="92" t="str">
        <f t="shared" si="3"/>
        <v/>
      </c>
      <c r="AI128" s="93" t="str">
        <f t="shared" si="4"/>
        <v/>
      </c>
      <c r="AJ128" s="93" t="str">
        <f t="shared" si="5"/>
        <v/>
      </c>
      <c r="AK128" s="289" t="str">
        <f t="shared" si="6"/>
        <v/>
      </c>
      <c r="AL128" s="99" t="str">
        <f t="shared" si="7"/>
        <v/>
      </c>
      <c r="AN128" s="34" t="b">
        <f t="shared" si="8"/>
        <v>0</v>
      </c>
    </row>
    <row r="129" spans="1:40" ht="15.75" customHeight="1">
      <c r="A129" s="483"/>
      <c r="B129" s="486"/>
      <c r="C129" s="547"/>
      <c r="D129" s="487"/>
      <c r="E129" s="487"/>
      <c r="F129" s="486"/>
      <c r="G129" s="486" t="str">
        <f>+IFERROR(VLOOKUP(F129,Listas!$B:$C,2,0),"")</f>
        <v/>
      </c>
      <c r="H129" s="486"/>
      <c r="I129" s="486"/>
      <c r="J129" s="486"/>
      <c r="K129" s="483"/>
      <c r="L129" s="483"/>
      <c r="M129" s="547"/>
      <c r="N129" s="483"/>
      <c r="O129" s="487"/>
      <c r="P129" s="484"/>
      <c r="Q129" s="486"/>
      <c r="R129" s="486"/>
      <c r="S129" s="486"/>
      <c r="T129" s="486"/>
      <c r="U129" s="483"/>
      <c r="V129" s="486"/>
      <c r="W129" s="483"/>
      <c r="X129" s="304">
        <f t="shared" si="0"/>
        <v>0</v>
      </c>
      <c r="Y129" s="465"/>
      <c r="Z129" s="466"/>
      <c r="AA129" s="223" t="str">
        <f>+IF(T129="UI",0,IF(T129="UYU",'Tasas por grupos escalonada'!$C$37,IF(T129="USD",0,"")))</f>
        <v/>
      </c>
      <c r="AB129" s="486"/>
      <c r="AC129" s="486"/>
      <c r="AD129" s="486"/>
      <c r="AE129" s="486"/>
      <c r="AF129" s="90" t="str">
        <f t="shared" si="1"/>
        <v/>
      </c>
      <c r="AG129" s="91" t="str">
        <f t="shared" si="2"/>
        <v/>
      </c>
      <c r="AH129" s="92" t="str">
        <f t="shared" si="3"/>
        <v/>
      </c>
      <c r="AI129" s="93" t="str">
        <f t="shared" si="4"/>
        <v/>
      </c>
      <c r="AJ129" s="93" t="str">
        <f t="shared" si="5"/>
        <v/>
      </c>
      <c r="AK129" s="289" t="str">
        <f t="shared" si="6"/>
        <v/>
      </c>
      <c r="AL129" s="99" t="str">
        <f t="shared" si="7"/>
        <v/>
      </c>
      <c r="AN129" s="34" t="b">
        <f t="shared" si="8"/>
        <v>0</v>
      </c>
    </row>
    <row r="130" spans="1:40" ht="15.75" customHeight="1">
      <c r="A130" s="483"/>
      <c r="B130" s="486"/>
      <c r="C130" s="547"/>
      <c r="D130" s="487"/>
      <c r="E130" s="487"/>
      <c r="F130" s="486"/>
      <c r="G130" s="486" t="str">
        <f>+IFERROR(VLOOKUP(F130,Listas!$B:$C,2,0),"")</f>
        <v/>
      </c>
      <c r="H130" s="486"/>
      <c r="I130" s="486"/>
      <c r="J130" s="486"/>
      <c r="K130" s="483"/>
      <c r="L130" s="483"/>
      <c r="M130" s="547"/>
      <c r="N130" s="483"/>
      <c r="O130" s="487"/>
      <c r="P130" s="484"/>
      <c r="Q130" s="486"/>
      <c r="R130" s="486"/>
      <c r="S130" s="486"/>
      <c r="T130" s="486"/>
      <c r="U130" s="483"/>
      <c r="V130" s="486"/>
      <c r="W130" s="483"/>
      <c r="X130" s="304">
        <f t="shared" si="0"/>
        <v>0</v>
      </c>
      <c r="Y130" s="465"/>
      <c r="Z130" s="466"/>
      <c r="AA130" s="223" t="str">
        <f>+IF(T130="UI",0,IF(T130="UYU",'Tasas por grupos escalonada'!$C$37,IF(T130="USD",0,"")))</f>
        <v/>
      </c>
      <c r="AB130" s="486"/>
      <c r="AC130" s="486"/>
      <c r="AD130" s="486"/>
      <c r="AE130" s="486"/>
      <c r="AF130" s="90" t="str">
        <f t="shared" si="1"/>
        <v/>
      </c>
      <c r="AG130" s="91" t="str">
        <f t="shared" si="2"/>
        <v/>
      </c>
      <c r="AH130" s="92" t="str">
        <f t="shared" si="3"/>
        <v/>
      </c>
      <c r="AI130" s="93" t="str">
        <f t="shared" si="4"/>
        <v/>
      </c>
      <c r="AJ130" s="93" t="str">
        <f t="shared" si="5"/>
        <v/>
      </c>
      <c r="AK130" s="289" t="str">
        <f t="shared" si="6"/>
        <v/>
      </c>
      <c r="AL130" s="99" t="str">
        <f t="shared" si="7"/>
        <v/>
      </c>
      <c r="AN130" s="34" t="b">
        <f t="shared" si="8"/>
        <v>0</v>
      </c>
    </row>
    <row r="131" spans="1:40" ht="15.75" customHeight="1">
      <c r="A131" s="483"/>
      <c r="B131" s="486"/>
      <c r="C131" s="547"/>
      <c r="D131" s="487"/>
      <c r="E131" s="487"/>
      <c r="F131" s="486"/>
      <c r="G131" s="486" t="str">
        <f>+IFERROR(VLOOKUP(F131,Listas!$B:$C,2,0),"")</f>
        <v/>
      </c>
      <c r="H131" s="486"/>
      <c r="I131" s="486"/>
      <c r="J131" s="486"/>
      <c r="K131" s="483"/>
      <c r="L131" s="483"/>
      <c r="M131" s="547"/>
      <c r="N131" s="483"/>
      <c r="O131" s="487"/>
      <c r="P131" s="484"/>
      <c r="Q131" s="486"/>
      <c r="R131" s="486"/>
      <c r="S131" s="486"/>
      <c r="T131" s="486"/>
      <c r="U131" s="483"/>
      <c r="V131" s="486"/>
      <c r="W131" s="483"/>
      <c r="X131" s="304">
        <f t="shared" si="0"/>
        <v>0</v>
      </c>
      <c r="Y131" s="465"/>
      <c r="Z131" s="466"/>
      <c r="AA131" s="223" t="str">
        <f>+IF(T131="UI",0,IF(T131="UYU",'Tasas por grupos escalonada'!$C$37,IF(T131="USD",0,"")))</f>
        <v/>
      </c>
      <c r="AB131" s="486"/>
      <c r="AC131" s="486"/>
      <c r="AD131" s="486"/>
      <c r="AE131" s="486"/>
      <c r="AF131" s="90" t="str">
        <f t="shared" si="1"/>
        <v/>
      </c>
      <c r="AG131" s="91" t="str">
        <f t="shared" si="2"/>
        <v/>
      </c>
      <c r="AH131" s="92" t="str">
        <f t="shared" si="3"/>
        <v/>
      </c>
      <c r="AI131" s="93" t="str">
        <f t="shared" si="4"/>
        <v/>
      </c>
      <c r="AJ131" s="93" t="str">
        <f t="shared" si="5"/>
        <v/>
      </c>
      <c r="AK131" s="289" t="str">
        <f t="shared" si="6"/>
        <v/>
      </c>
      <c r="AL131" s="99" t="str">
        <f t="shared" si="7"/>
        <v/>
      </c>
      <c r="AN131" s="34" t="b">
        <f t="shared" si="8"/>
        <v>0</v>
      </c>
    </row>
    <row r="132" spans="1:40" ht="15.75" customHeight="1">
      <c r="A132" s="483"/>
      <c r="B132" s="486"/>
      <c r="C132" s="547"/>
      <c r="D132" s="487"/>
      <c r="E132" s="487"/>
      <c r="F132" s="486"/>
      <c r="G132" s="486" t="str">
        <f>+IFERROR(VLOOKUP(F132,Listas!$B:$C,2,0),"")</f>
        <v/>
      </c>
      <c r="H132" s="486"/>
      <c r="I132" s="486"/>
      <c r="J132" s="486"/>
      <c r="K132" s="483"/>
      <c r="L132" s="483"/>
      <c r="M132" s="547"/>
      <c r="N132" s="483"/>
      <c r="O132" s="487"/>
      <c r="P132" s="484"/>
      <c r="Q132" s="486"/>
      <c r="R132" s="486"/>
      <c r="S132" s="486"/>
      <c r="T132" s="486"/>
      <c r="U132" s="483"/>
      <c r="V132" s="486"/>
      <c r="W132" s="483"/>
      <c r="X132" s="304">
        <f t="shared" si="0"/>
        <v>0</v>
      </c>
      <c r="Y132" s="465"/>
      <c r="Z132" s="466"/>
      <c r="AA132" s="223" t="str">
        <f>+IF(T132="UI",0,IF(T132="UYU",'Tasas por grupos escalonada'!$C$37,IF(T132="USD",0,"")))</f>
        <v/>
      </c>
      <c r="AB132" s="486"/>
      <c r="AC132" s="486"/>
      <c r="AD132" s="486"/>
      <c r="AE132" s="486"/>
      <c r="AF132" s="90" t="str">
        <f t="shared" si="1"/>
        <v/>
      </c>
      <c r="AG132" s="91" t="str">
        <f t="shared" si="2"/>
        <v/>
      </c>
      <c r="AH132" s="92" t="str">
        <f t="shared" si="3"/>
        <v/>
      </c>
      <c r="AI132" s="93" t="str">
        <f t="shared" si="4"/>
        <v/>
      </c>
      <c r="AJ132" s="93" t="str">
        <f t="shared" si="5"/>
        <v/>
      </c>
      <c r="AK132" s="289" t="str">
        <f t="shared" si="6"/>
        <v/>
      </c>
      <c r="AL132" s="99" t="str">
        <f t="shared" si="7"/>
        <v/>
      </c>
      <c r="AN132" s="34" t="b">
        <f t="shared" si="8"/>
        <v>0</v>
      </c>
    </row>
    <row r="133" spans="1:40" ht="15.75" customHeight="1">
      <c r="A133" s="483"/>
      <c r="B133" s="486"/>
      <c r="C133" s="547"/>
      <c r="D133" s="487"/>
      <c r="E133" s="487"/>
      <c r="F133" s="486"/>
      <c r="G133" s="486" t="str">
        <f>+IFERROR(VLOOKUP(F133,Listas!$B:$C,2,0),"")</f>
        <v/>
      </c>
      <c r="H133" s="486"/>
      <c r="I133" s="486"/>
      <c r="J133" s="486"/>
      <c r="K133" s="483"/>
      <c r="L133" s="483"/>
      <c r="M133" s="547"/>
      <c r="N133" s="483"/>
      <c r="O133" s="487"/>
      <c r="P133" s="484"/>
      <c r="Q133" s="486"/>
      <c r="R133" s="486"/>
      <c r="S133" s="486"/>
      <c r="T133" s="486"/>
      <c r="U133" s="483"/>
      <c r="V133" s="486"/>
      <c r="W133" s="483"/>
      <c r="X133" s="304">
        <f t="shared" si="0"/>
        <v>0</v>
      </c>
      <c r="Y133" s="465"/>
      <c r="Z133" s="466"/>
      <c r="AA133" s="223" t="str">
        <f>+IF(T133="UI",0,IF(T133="UYU",'Tasas por grupos escalonada'!$C$37,IF(T133="USD",0,"")))</f>
        <v/>
      </c>
      <c r="AB133" s="486"/>
      <c r="AC133" s="486"/>
      <c r="AD133" s="486"/>
      <c r="AE133" s="486"/>
      <c r="AF133" s="90" t="str">
        <f t="shared" si="1"/>
        <v/>
      </c>
      <c r="AG133" s="91" t="str">
        <f t="shared" si="2"/>
        <v/>
      </c>
      <c r="AH133" s="92" t="str">
        <f t="shared" si="3"/>
        <v/>
      </c>
      <c r="AI133" s="93" t="str">
        <f t="shared" si="4"/>
        <v/>
      </c>
      <c r="AJ133" s="93" t="str">
        <f t="shared" si="5"/>
        <v/>
      </c>
      <c r="AK133" s="289" t="str">
        <f t="shared" si="6"/>
        <v/>
      </c>
      <c r="AL133" s="99" t="str">
        <f t="shared" si="7"/>
        <v/>
      </c>
      <c r="AN133" s="34" t="b">
        <f t="shared" si="8"/>
        <v>0</v>
      </c>
    </row>
    <row r="134" spans="1:40" ht="15.75" customHeight="1">
      <c r="A134" s="483"/>
      <c r="B134" s="486"/>
      <c r="C134" s="547"/>
      <c r="D134" s="487"/>
      <c r="E134" s="487"/>
      <c r="F134" s="486"/>
      <c r="G134" s="486" t="str">
        <f>+IFERROR(VLOOKUP(F134,Listas!$B:$C,2,0),"")</f>
        <v/>
      </c>
      <c r="H134" s="486"/>
      <c r="I134" s="486"/>
      <c r="J134" s="486"/>
      <c r="K134" s="483"/>
      <c r="L134" s="483"/>
      <c r="M134" s="547"/>
      <c r="N134" s="483"/>
      <c r="O134" s="487"/>
      <c r="P134" s="484"/>
      <c r="Q134" s="486"/>
      <c r="R134" s="486"/>
      <c r="S134" s="486"/>
      <c r="T134" s="486"/>
      <c r="U134" s="483"/>
      <c r="V134" s="486"/>
      <c r="W134" s="483"/>
      <c r="X134" s="304">
        <f t="shared" si="0"/>
        <v>0</v>
      </c>
      <c r="Y134" s="465"/>
      <c r="Z134" s="466"/>
      <c r="AA134" s="223" t="str">
        <f>+IF(T134="UI",0,IF(T134="UYU",'Tasas por grupos escalonada'!$C$37,IF(T134="USD",0,"")))</f>
        <v/>
      </c>
      <c r="AB134" s="486"/>
      <c r="AC134" s="486"/>
      <c r="AD134" s="486"/>
      <c r="AE134" s="486"/>
      <c r="AF134" s="90" t="str">
        <f t="shared" si="1"/>
        <v/>
      </c>
      <c r="AG134" s="91" t="str">
        <f t="shared" si="2"/>
        <v/>
      </c>
      <c r="AH134" s="92" t="str">
        <f t="shared" si="3"/>
        <v/>
      </c>
      <c r="AI134" s="93" t="str">
        <f t="shared" si="4"/>
        <v/>
      </c>
      <c r="AJ134" s="93" t="str">
        <f t="shared" si="5"/>
        <v/>
      </c>
      <c r="AK134" s="289" t="str">
        <f t="shared" si="6"/>
        <v/>
      </c>
      <c r="AL134" s="99" t="str">
        <f t="shared" si="7"/>
        <v/>
      </c>
      <c r="AN134" s="34" t="b">
        <f t="shared" si="8"/>
        <v>0</v>
      </c>
    </row>
    <row r="135" spans="1:40" ht="15.75" customHeight="1">
      <c r="A135" s="483"/>
      <c r="B135" s="486"/>
      <c r="C135" s="547"/>
      <c r="D135" s="487"/>
      <c r="E135" s="487"/>
      <c r="F135" s="486"/>
      <c r="G135" s="486" t="str">
        <f>+IFERROR(VLOOKUP(F135,Listas!$B:$C,2,0),"")</f>
        <v/>
      </c>
      <c r="H135" s="486"/>
      <c r="I135" s="486"/>
      <c r="J135" s="486"/>
      <c r="K135" s="483"/>
      <c r="L135" s="483"/>
      <c r="M135" s="547"/>
      <c r="N135" s="483"/>
      <c r="O135" s="487"/>
      <c r="P135" s="484"/>
      <c r="Q135" s="486"/>
      <c r="R135" s="486"/>
      <c r="S135" s="486"/>
      <c r="T135" s="486"/>
      <c r="U135" s="483"/>
      <c r="V135" s="486"/>
      <c r="W135" s="483"/>
      <c r="X135" s="304">
        <f t="shared" si="0"/>
        <v>0</v>
      </c>
      <c r="Y135" s="465"/>
      <c r="Z135" s="466"/>
      <c r="AA135" s="223" t="str">
        <f>+IF(T135="UI",0,IF(T135="UYU",'Tasas por grupos escalonada'!$C$37,IF(T135="USD",0,"")))</f>
        <v/>
      </c>
      <c r="AB135" s="486"/>
      <c r="AC135" s="486"/>
      <c r="AD135" s="486"/>
      <c r="AE135" s="486"/>
      <c r="AF135" s="90" t="str">
        <f t="shared" si="1"/>
        <v/>
      </c>
      <c r="AG135" s="91" t="str">
        <f t="shared" si="2"/>
        <v/>
      </c>
      <c r="AH135" s="92" t="str">
        <f t="shared" si="3"/>
        <v/>
      </c>
      <c r="AI135" s="93" t="str">
        <f t="shared" si="4"/>
        <v/>
      </c>
      <c r="AJ135" s="93" t="str">
        <f t="shared" si="5"/>
        <v/>
      </c>
      <c r="AK135" s="289" t="str">
        <f t="shared" si="6"/>
        <v/>
      </c>
      <c r="AL135" s="99" t="str">
        <f t="shared" si="7"/>
        <v/>
      </c>
      <c r="AN135" s="34" t="b">
        <f t="shared" si="8"/>
        <v>0</v>
      </c>
    </row>
    <row r="136" spans="1:40" ht="15.75" customHeight="1">
      <c r="A136" s="483"/>
      <c r="B136" s="486"/>
      <c r="C136" s="547"/>
      <c r="D136" s="487"/>
      <c r="E136" s="487"/>
      <c r="F136" s="486"/>
      <c r="G136" s="486" t="str">
        <f>+IFERROR(VLOOKUP(F136,Listas!$B:$C,2,0),"")</f>
        <v/>
      </c>
      <c r="H136" s="486"/>
      <c r="I136" s="486"/>
      <c r="J136" s="486"/>
      <c r="K136" s="483"/>
      <c r="L136" s="483"/>
      <c r="M136" s="547"/>
      <c r="N136" s="483"/>
      <c r="O136" s="487"/>
      <c r="P136" s="484"/>
      <c r="Q136" s="486"/>
      <c r="R136" s="486"/>
      <c r="S136" s="486"/>
      <c r="T136" s="486"/>
      <c r="U136" s="483"/>
      <c r="V136" s="486"/>
      <c r="W136" s="483"/>
      <c r="X136" s="304">
        <f t="shared" si="0"/>
        <v>0</v>
      </c>
      <c r="Y136" s="465"/>
      <c r="Z136" s="466"/>
      <c r="AA136" s="223" t="str">
        <f>+IF(T136="UI",0,IF(T136="UYU",'Tasas por grupos escalonada'!$C$37,IF(T136="USD",0,"")))</f>
        <v/>
      </c>
      <c r="AB136" s="486"/>
      <c r="AC136" s="486"/>
      <c r="AD136" s="486"/>
      <c r="AE136" s="486"/>
      <c r="AF136" s="90" t="str">
        <f t="shared" si="1"/>
        <v/>
      </c>
      <c r="AG136" s="91" t="str">
        <f t="shared" si="2"/>
        <v/>
      </c>
      <c r="AH136" s="92" t="str">
        <f t="shared" si="3"/>
        <v/>
      </c>
      <c r="AI136" s="93" t="str">
        <f t="shared" si="4"/>
        <v/>
      </c>
      <c r="AJ136" s="93" t="str">
        <f t="shared" si="5"/>
        <v/>
      </c>
      <c r="AK136" s="289" t="str">
        <f t="shared" si="6"/>
        <v/>
      </c>
      <c r="AL136" s="99" t="str">
        <f t="shared" si="7"/>
        <v/>
      </c>
      <c r="AN136" s="34" t="b">
        <f t="shared" si="8"/>
        <v>0</v>
      </c>
    </row>
    <row r="137" spans="1:40" ht="15.75" customHeight="1">
      <c r="A137" s="483"/>
      <c r="B137" s="486"/>
      <c r="C137" s="547"/>
      <c r="D137" s="487"/>
      <c r="E137" s="487"/>
      <c r="F137" s="486"/>
      <c r="G137" s="486" t="str">
        <f>+IFERROR(VLOOKUP(F137,Listas!$B:$C,2,0),"")</f>
        <v/>
      </c>
      <c r="H137" s="486"/>
      <c r="I137" s="486"/>
      <c r="J137" s="486"/>
      <c r="K137" s="483"/>
      <c r="L137" s="483"/>
      <c r="M137" s="547"/>
      <c r="N137" s="483"/>
      <c r="O137" s="487"/>
      <c r="P137" s="484"/>
      <c r="Q137" s="486"/>
      <c r="R137" s="486"/>
      <c r="S137" s="486"/>
      <c r="T137" s="486"/>
      <c r="U137" s="483"/>
      <c r="V137" s="486"/>
      <c r="W137" s="483"/>
      <c r="X137" s="304">
        <f t="shared" si="0"/>
        <v>0</v>
      </c>
      <c r="Y137" s="465"/>
      <c r="Z137" s="466"/>
      <c r="AA137" s="223" t="str">
        <f>+IF(T137="UI",0,IF(T137="UYU",'Tasas por grupos escalonada'!$C$37,IF(T137="USD",0,"")))</f>
        <v/>
      </c>
      <c r="AB137" s="486"/>
      <c r="AC137" s="486"/>
      <c r="AD137" s="486"/>
      <c r="AE137" s="486"/>
      <c r="AF137" s="90" t="str">
        <f t="shared" si="1"/>
        <v/>
      </c>
      <c r="AG137" s="91" t="str">
        <f t="shared" si="2"/>
        <v/>
      </c>
      <c r="AH137" s="92" t="str">
        <f t="shared" si="3"/>
        <v/>
      </c>
      <c r="AI137" s="93" t="str">
        <f t="shared" si="4"/>
        <v/>
      </c>
      <c r="AJ137" s="93" t="str">
        <f t="shared" si="5"/>
        <v/>
      </c>
      <c r="AK137" s="289" t="str">
        <f t="shared" si="6"/>
        <v/>
      </c>
      <c r="AL137" s="99" t="str">
        <f t="shared" si="7"/>
        <v/>
      </c>
      <c r="AN137" s="34" t="b">
        <f t="shared" si="8"/>
        <v>0</v>
      </c>
    </row>
    <row r="138" spans="1:40" ht="15.75" customHeight="1">
      <c r="A138" s="483"/>
      <c r="B138" s="486"/>
      <c r="C138" s="547"/>
      <c r="D138" s="487"/>
      <c r="E138" s="487"/>
      <c r="F138" s="486"/>
      <c r="G138" s="486" t="str">
        <f>+IFERROR(VLOOKUP(F138,Listas!$B:$C,2,0),"")</f>
        <v/>
      </c>
      <c r="H138" s="486"/>
      <c r="I138" s="486"/>
      <c r="J138" s="486"/>
      <c r="K138" s="483"/>
      <c r="L138" s="483"/>
      <c r="M138" s="547"/>
      <c r="N138" s="483"/>
      <c r="O138" s="487"/>
      <c r="P138" s="484"/>
      <c r="Q138" s="486"/>
      <c r="R138" s="486"/>
      <c r="S138" s="486"/>
      <c r="T138" s="486"/>
      <c r="U138" s="483"/>
      <c r="V138" s="486"/>
      <c r="W138" s="483"/>
      <c r="X138" s="304">
        <f t="shared" si="0"/>
        <v>0</v>
      </c>
      <c r="Y138" s="465"/>
      <c r="Z138" s="466"/>
      <c r="AA138" s="223" t="str">
        <f>+IF(T138="UI",0,IF(T138="UYU",'Tasas por grupos escalonada'!$C$37,IF(T138="USD",0,"")))</f>
        <v/>
      </c>
      <c r="AB138" s="486"/>
      <c r="AC138" s="486"/>
      <c r="AD138" s="486"/>
      <c r="AE138" s="486"/>
      <c r="AF138" s="90" t="str">
        <f t="shared" si="1"/>
        <v/>
      </c>
      <c r="AG138" s="91" t="str">
        <f t="shared" si="2"/>
        <v/>
      </c>
      <c r="AH138" s="92" t="str">
        <f t="shared" si="3"/>
        <v/>
      </c>
      <c r="AI138" s="93" t="str">
        <f t="shared" si="4"/>
        <v/>
      </c>
      <c r="AJ138" s="93" t="str">
        <f t="shared" si="5"/>
        <v/>
      </c>
      <c r="AK138" s="289" t="str">
        <f t="shared" si="6"/>
        <v/>
      </c>
      <c r="AL138" s="99" t="str">
        <f t="shared" si="7"/>
        <v/>
      </c>
      <c r="AN138" s="34" t="b">
        <f t="shared" si="8"/>
        <v>0</v>
      </c>
    </row>
    <row r="139" spans="1:40" ht="15.75" customHeight="1">
      <c r="A139" s="483"/>
      <c r="B139" s="486"/>
      <c r="C139" s="547"/>
      <c r="D139" s="487"/>
      <c r="E139" s="487"/>
      <c r="F139" s="486"/>
      <c r="G139" s="486" t="str">
        <f>+IFERROR(VLOOKUP(F139,Listas!$B:$C,2,0),"")</f>
        <v/>
      </c>
      <c r="H139" s="486"/>
      <c r="I139" s="486"/>
      <c r="J139" s="486"/>
      <c r="K139" s="483"/>
      <c r="L139" s="483"/>
      <c r="M139" s="547"/>
      <c r="N139" s="483"/>
      <c r="O139" s="487"/>
      <c r="P139" s="484"/>
      <c r="Q139" s="486"/>
      <c r="R139" s="486"/>
      <c r="S139" s="486"/>
      <c r="T139" s="486"/>
      <c r="U139" s="483"/>
      <c r="V139" s="486"/>
      <c r="W139" s="483"/>
      <c r="X139" s="304">
        <f t="shared" si="0"/>
        <v>0</v>
      </c>
      <c r="Y139" s="465"/>
      <c r="Z139" s="466"/>
      <c r="AA139" s="223" t="str">
        <f>+IF(T139="UI",0,IF(T139="UYU",'Tasas por grupos escalonada'!$C$37,IF(T139="USD",0,"")))</f>
        <v/>
      </c>
      <c r="AB139" s="486"/>
      <c r="AC139" s="486"/>
      <c r="AD139" s="486"/>
      <c r="AE139" s="486"/>
      <c r="AF139" s="90" t="str">
        <f t="shared" si="1"/>
        <v/>
      </c>
      <c r="AG139" s="91" t="str">
        <f t="shared" si="2"/>
        <v/>
      </c>
      <c r="AH139" s="92" t="str">
        <f t="shared" si="3"/>
        <v/>
      </c>
      <c r="AI139" s="93" t="str">
        <f t="shared" si="4"/>
        <v/>
      </c>
      <c r="AJ139" s="93" t="str">
        <f t="shared" si="5"/>
        <v/>
      </c>
      <c r="AK139" s="289" t="str">
        <f t="shared" si="6"/>
        <v/>
      </c>
      <c r="AL139" s="99" t="str">
        <f t="shared" si="7"/>
        <v/>
      </c>
      <c r="AN139" s="34" t="b">
        <f t="shared" si="8"/>
        <v>0</v>
      </c>
    </row>
    <row r="140" spans="1:40" ht="15.75" customHeight="1">
      <c r="A140" s="483"/>
      <c r="B140" s="486"/>
      <c r="C140" s="547"/>
      <c r="D140" s="487"/>
      <c r="E140" s="487"/>
      <c r="F140" s="486"/>
      <c r="G140" s="486" t="str">
        <f>+IFERROR(VLOOKUP(F140,Listas!$B:$C,2,0),"")</f>
        <v/>
      </c>
      <c r="H140" s="486"/>
      <c r="I140" s="486"/>
      <c r="J140" s="486"/>
      <c r="K140" s="483"/>
      <c r="L140" s="483"/>
      <c r="M140" s="547"/>
      <c r="N140" s="483"/>
      <c r="O140" s="487"/>
      <c r="P140" s="484"/>
      <c r="Q140" s="486"/>
      <c r="R140" s="486"/>
      <c r="S140" s="486"/>
      <c r="T140" s="486"/>
      <c r="U140" s="483"/>
      <c r="V140" s="486"/>
      <c r="W140" s="483"/>
      <c r="X140" s="304">
        <f t="shared" si="0"/>
        <v>0</v>
      </c>
      <c r="Y140" s="465"/>
      <c r="Z140" s="466"/>
      <c r="AA140" s="223" t="str">
        <f>+IF(T140="UI",0,IF(T140="UYU",'Tasas por grupos escalonada'!$C$37,IF(T140="USD",0,"")))</f>
        <v/>
      </c>
      <c r="AB140" s="486"/>
      <c r="AC140" s="486"/>
      <c r="AD140" s="486"/>
      <c r="AE140" s="486"/>
      <c r="AF140" s="90" t="str">
        <f t="shared" si="1"/>
        <v/>
      </c>
      <c r="AG140" s="91" t="str">
        <f t="shared" si="2"/>
        <v/>
      </c>
      <c r="AH140" s="92" t="str">
        <f t="shared" si="3"/>
        <v/>
      </c>
      <c r="AI140" s="93" t="str">
        <f t="shared" si="4"/>
        <v/>
      </c>
      <c r="AJ140" s="93" t="str">
        <f t="shared" si="5"/>
        <v/>
      </c>
      <c r="AK140" s="289" t="str">
        <f t="shared" si="6"/>
        <v/>
      </c>
      <c r="AL140" s="99" t="str">
        <f t="shared" si="7"/>
        <v/>
      </c>
      <c r="AN140" s="34" t="b">
        <f t="shared" si="8"/>
        <v>0</v>
      </c>
    </row>
    <row r="141" spans="1:40" ht="15.75" customHeight="1">
      <c r="A141" s="483"/>
      <c r="B141" s="486"/>
      <c r="C141" s="547"/>
      <c r="D141" s="487"/>
      <c r="E141" s="487"/>
      <c r="F141" s="486"/>
      <c r="G141" s="486" t="str">
        <f>+IFERROR(VLOOKUP(F141,Listas!$B:$C,2,0),"")</f>
        <v/>
      </c>
      <c r="H141" s="486"/>
      <c r="I141" s="486"/>
      <c r="J141" s="486"/>
      <c r="K141" s="483"/>
      <c r="L141" s="483"/>
      <c r="M141" s="547"/>
      <c r="N141" s="483"/>
      <c r="O141" s="487"/>
      <c r="P141" s="484"/>
      <c r="Q141" s="486"/>
      <c r="R141" s="486"/>
      <c r="S141" s="486"/>
      <c r="T141" s="486"/>
      <c r="U141" s="483"/>
      <c r="V141" s="486"/>
      <c r="W141" s="483"/>
      <c r="X141" s="304">
        <f t="shared" si="0"/>
        <v>0</v>
      </c>
      <c r="Y141" s="465"/>
      <c r="Z141" s="466"/>
      <c r="AA141" s="223" t="str">
        <f>+IF(T141="UI",0,IF(T141="UYU",'Tasas por grupos escalonada'!$C$37,IF(T141="USD",0,"")))</f>
        <v/>
      </c>
      <c r="AB141" s="486"/>
      <c r="AC141" s="486"/>
      <c r="AD141" s="486"/>
      <c r="AE141" s="486"/>
      <c r="AF141" s="90" t="str">
        <f t="shared" si="1"/>
        <v/>
      </c>
      <c r="AG141" s="91" t="str">
        <f t="shared" si="2"/>
        <v/>
      </c>
      <c r="AH141" s="92" t="str">
        <f t="shared" si="3"/>
        <v/>
      </c>
      <c r="AI141" s="93" t="str">
        <f t="shared" si="4"/>
        <v/>
      </c>
      <c r="AJ141" s="93" t="str">
        <f t="shared" si="5"/>
        <v/>
      </c>
      <c r="AK141" s="289" t="str">
        <f t="shared" si="6"/>
        <v/>
      </c>
      <c r="AL141" s="99" t="str">
        <f t="shared" si="7"/>
        <v/>
      </c>
      <c r="AN141" s="34" t="b">
        <f t="shared" si="8"/>
        <v>0</v>
      </c>
    </row>
    <row r="142" spans="1:40" ht="15.75" customHeight="1">
      <c r="A142" s="483"/>
      <c r="B142" s="486"/>
      <c r="C142" s="547"/>
      <c r="D142" s="487"/>
      <c r="E142" s="487"/>
      <c r="F142" s="486"/>
      <c r="G142" s="486" t="str">
        <f>+IFERROR(VLOOKUP(F142,Listas!$B:$C,2,0),"")</f>
        <v/>
      </c>
      <c r="H142" s="486"/>
      <c r="I142" s="486"/>
      <c r="J142" s="486"/>
      <c r="K142" s="483"/>
      <c r="L142" s="483"/>
      <c r="M142" s="547"/>
      <c r="N142" s="483"/>
      <c r="O142" s="487"/>
      <c r="P142" s="484"/>
      <c r="Q142" s="486"/>
      <c r="R142" s="486"/>
      <c r="S142" s="486"/>
      <c r="T142" s="486"/>
      <c r="U142" s="483"/>
      <c r="V142" s="486"/>
      <c r="W142" s="483"/>
      <c r="X142" s="304">
        <f t="shared" si="0"/>
        <v>0</v>
      </c>
      <c r="Y142" s="465"/>
      <c r="Z142" s="466"/>
      <c r="AA142" s="223" t="str">
        <f>+IF(T142="UI",0,IF(T142="UYU",'Tasas por grupos escalonada'!$C$37,IF(T142="USD",0,"")))</f>
        <v/>
      </c>
      <c r="AB142" s="486"/>
      <c r="AC142" s="486"/>
      <c r="AD142" s="486"/>
      <c r="AE142" s="486"/>
      <c r="AF142" s="90" t="str">
        <f t="shared" si="1"/>
        <v/>
      </c>
      <c r="AG142" s="91" t="str">
        <f t="shared" si="2"/>
        <v/>
      </c>
      <c r="AH142" s="92" t="str">
        <f t="shared" si="3"/>
        <v/>
      </c>
      <c r="AI142" s="93" t="str">
        <f t="shared" si="4"/>
        <v/>
      </c>
      <c r="AJ142" s="93" t="str">
        <f t="shared" si="5"/>
        <v/>
      </c>
      <c r="AK142" s="289" t="str">
        <f t="shared" si="6"/>
        <v/>
      </c>
      <c r="AL142" s="99" t="str">
        <f t="shared" si="7"/>
        <v/>
      </c>
      <c r="AN142" s="34" t="b">
        <f t="shared" si="8"/>
        <v>0</v>
      </c>
    </row>
    <row r="143" spans="1:40" ht="15.75" customHeight="1">
      <c r="A143" s="483"/>
      <c r="B143" s="486"/>
      <c r="C143" s="547"/>
      <c r="D143" s="487"/>
      <c r="E143" s="487"/>
      <c r="F143" s="486"/>
      <c r="G143" s="486" t="str">
        <f>+IFERROR(VLOOKUP(F143,Listas!$B:$C,2,0),"")</f>
        <v/>
      </c>
      <c r="H143" s="486"/>
      <c r="I143" s="486"/>
      <c r="J143" s="486"/>
      <c r="K143" s="483"/>
      <c r="L143" s="483"/>
      <c r="M143" s="547"/>
      <c r="N143" s="483"/>
      <c r="O143" s="487"/>
      <c r="P143" s="484"/>
      <c r="Q143" s="486"/>
      <c r="R143" s="486"/>
      <c r="S143" s="486"/>
      <c r="T143" s="486"/>
      <c r="U143" s="483"/>
      <c r="V143" s="486"/>
      <c r="W143" s="483"/>
      <c r="X143" s="304">
        <f t="shared" si="0"/>
        <v>0</v>
      </c>
      <c r="Y143" s="465"/>
      <c r="Z143" s="466"/>
      <c r="AA143" s="223" t="str">
        <f>+IF(T143="UI",0,IF(T143="UYU",'Tasas por grupos escalonada'!$C$37,IF(T143="USD",0,"")))</f>
        <v/>
      </c>
      <c r="AB143" s="486"/>
      <c r="AC143" s="486"/>
      <c r="AD143" s="486"/>
      <c r="AE143" s="486"/>
      <c r="AF143" s="90" t="str">
        <f t="shared" si="1"/>
        <v/>
      </c>
      <c r="AG143" s="91" t="str">
        <f t="shared" si="2"/>
        <v/>
      </c>
      <c r="AH143" s="92" t="str">
        <f t="shared" si="3"/>
        <v/>
      </c>
      <c r="AI143" s="93" t="str">
        <f t="shared" si="4"/>
        <v/>
      </c>
      <c r="AJ143" s="93" t="str">
        <f t="shared" si="5"/>
        <v/>
      </c>
      <c r="AK143" s="289" t="str">
        <f t="shared" si="6"/>
        <v/>
      </c>
      <c r="AL143" s="99" t="str">
        <f t="shared" si="7"/>
        <v/>
      </c>
      <c r="AN143" s="34" t="b">
        <f t="shared" si="8"/>
        <v>0</v>
      </c>
    </row>
    <row r="144" spans="1:40" ht="15.75" customHeight="1">
      <c r="A144" s="483"/>
      <c r="B144" s="486"/>
      <c r="C144" s="547"/>
      <c r="D144" s="487"/>
      <c r="E144" s="487"/>
      <c r="F144" s="486"/>
      <c r="G144" s="486" t="str">
        <f>+IFERROR(VLOOKUP(F144,Listas!$B:$C,2,0),"")</f>
        <v/>
      </c>
      <c r="H144" s="486"/>
      <c r="I144" s="486"/>
      <c r="J144" s="486"/>
      <c r="K144" s="483"/>
      <c r="L144" s="483"/>
      <c r="M144" s="547"/>
      <c r="N144" s="483"/>
      <c r="O144" s="487"/>
      <c r="P144" s="484"/>
      <c r="Q144" s="486"/>
      <c r="R144" s="486"/>
      <c r="S144" s="486"/>
      <c r="T144" s="486"/>
      <c r="U144" s="483"/>
      <c r="V144" s="486"/>
      <c r="W144" s="483"/>
      <c r="X144" s="304">
        <f t="shared" si="0"/>
        <v>0</v>
      </c>
      <c r="Y144" s="465"/>
      <c r="Z144" s="466"/>
      <c r="AA144" s="223" t="str">
        <f>+IF(T144="UI",0,IF(T144="UYU",'Tasas por grupos escalonada'!$C$37,IF(T144="USD",0,"")))</f>
        <v/>
      </c>
      <c r="AB144" s="486"/>
      <c r="AC144" s="486"/>
      <c r="AD144" s="486"/>
      <c r="AE144" s="486"/>
      <c r="AF144" s="90" t="str">
        <f t="shared" si="1"/>
        <v/>
      </c>
      <c r="AG144" s="91" t="str">
        <f t="shared" si="2"/>
        <v/>
      </c>
      <c r="AH144" s="92" t="str">
        <f t="shared" si="3"/>
        <v/>
      </c>
      <c r="AI144" s="93" t="str">
        <f t="shared" si="4"/>
        <v/>
      </c>
      <c r="AJ144" s="93" t="str">
        <f t="shared" si="5"/>
        <v/>
      </c>
      <c r="AK144" s="289" t="str">
        <f t="shared" si="6"/>
        <v/>
      </c>
      <c r="AL144" s="99" t="str">
        <f t="shared" si="7"/>
        <v/>
      </c>
      <c r="AN144" s="34" t="b">
        <f t="shared" si="8"/>
        <v>0</v>
      </c>
    </row>
    <row r="145" spans="1:40" ht="15.75" customHeight="1">
      <c r="A145" s="483"/>
      <c r="B145" s="486"/>
      <c r="C145" s="547"/>
      <c r="D145" s="487"/>
      <c r="E145" s="487"/>
      <c r="F145" s="486"/>
      <c r="G145" s="486" t="str">
        <f>+IFERROR(VLOOKUP(F145,Listas!$B:$C,2,0),"")</f>
        <v/>
      </c>
      <c r="H145" s="486"/>
      <c r="I145" s="486"/>
      <c r="J145" s="486"/>
      <c r="K145" s="483"/>
      <c r="L145" s="483"/>
      <c r="M145" s="547"/>
      <c r="N145" s="483"/>
      <c r="O145" s="487"/>
      <c r="P145" s="484"/>
      <c r="Q145" s="486"/>
      <c r="R145" s="486"/>
      <c r="S145" s="486"/>
      <c r="T145" s="486"/>
      <c r="U145" s="483"/>
      <c r="V145" s="486"/>
      <c r="W145" s="483"/>
      <c r="X145" s="304">
        <f t="shared" si="0"/>
        <v>0</v>
      </c>
      <c r="Y145" s="465"/>
      <c r="Z145" s="466"/>
      <c r="AA145" s="223" t="str">
        <f>+IF(T145="UI",0,IF(T145="UYU",'Tasas por grupos escalonada'!$C$37,IF(T145="USD",0,"")))</f>
        <v/>
      </c>
      <c r="AB145" s="486"/>
      <c r="AC145" s="486"/>
      <c r="AD145" s="486"/>
      <c r="AE145" s="486"/>
      <c r="AF145" s="90" t="str">
        <f t="shared" si="1"/>
        <v/>
      </c>
      <c r="AG145" s="91" t="str">
        <f t="shared" si="2"/>
        <v/>
      </c>
      <c r="AH145" s="92" t="str">
        <f t="shared" si="3"/>
        <v/>
      </c>
      <c r="AI145" s="93" t="str">
        <f t="shared" si="4"/>
        <v/>
      </c>
      <c r="AJ145" s="93" t="str">
        <f t="shared" si="5"/>
        <v/>
      </c>
      <c r="AK145" s="289" t="str">
        <f t="shared" si="6"/>
        <v/>
      </c>
      <c r="AL145" s="99" t="str">
        <f t="shared" si="7"/>
        <v/>
      </c>
      <c r="AN145" s="34" t="b">
        <f t="shared" si="8"/>
        <v>0</v>
      </c>
    </row>
    <row r="146" spans="1:40" ht="15.75" customHeight="1">
      <c r="A146" s="483"/>
      <c r="B146" s="486"/>
      <c r="C146" s="547"/>
      <c r="D146" s="487"/>
      <c r="E146" s="487"/>
      <c r="F146" s="486"/>
      <c r="G146" s="486" t="str">
        <f>+IFERROR(VLOOKUP(F146,Listas!$B:$C,2,0),"")</f>
        <v/>
      </c>
      <c r="H146" s="486"/>
      <c r="I146" s="486"/>
      <c r="J146" s="486"/>
      <c r="K146" s="483"/>
      <c r="L146" s="483"/>
      <c r="M146" s="547"/>
      <c r="N146" s="483"/>
      <c r="O146" s="487"/>
      <c r="P146" s="484"/>
      <c r="Q146" s="486"/>
      <c r="R146" s="486"/>
      <c r="S146" s="486"/>
      <c r="T146" s="486"/>
      <c r="U146" s="483"/>
      <c r="V146" s="486"/>
      <c r="W146" s="483"/>
      <c r="X146" s="304">
        <f t="shared" si="0"/>
        <v>0</v>
      </c>
      <c r="Y146" s="465"/>
      <c r="Z146" s="466"/>
      <c r="AA146" s="223" t="str">
        <f>+IF(T146="UI",0,IF(T146="UYU",'Tasas por grupos escalonada'!$C$37,IF(T146="USD",0,"")))</f>
        <v/>
      </c>
      <c r="AB146" s="486"/>
      <c r="AC146" s="486"/>
      <c r="AD146" s="486"/>
      <c r="AE146" s="486"/>
      <c r="AF146" s="90" t="str">
        <f t="shared" si="1"/>
        <v/>
      </c>
      <c r="AG146" s="91" t="str">
        <f t="shared" si="2"/>
        <v/>
      </c>
      <c r="AH146" s="92" t="str">
        <f t="shared" si="3"/>
        <v/>
      </c>
      <c r="AI146" s="93" t="str">
        <f t="shared" si="4"/>
        <v/>
      </c>
      <c r="AJ146" s="93" t="str">
        <f t="shared" si="5"/>
        <v/>
      </c>
      <c r="AK146" s="289" t="str">
        <f t="shared" si="6"/>
        <v/>
      </c>
      <c r="AL146" s="99" t="str">
        <f t="shared" si="7"/>
        <v/>
      </c>
      <c r="AN146" s="34" t="b">
        <f t="shared" si="8"/>
        <v>0</v>
      </c>
    </row>
    <row r="147" spans="1:40" ht="15.75" customHeight="1">
      <c r="A147" s="483"/>
      <c r="B147" s="486"/>
      <c r="C147" s="547"/>
      <c r="D147" s="487"/>
      <c r="E147" s="487"/>
      <c r="F147" s="486"/>
      <c r="G147" s="486" t="str">
        <f>+IFERROR(VLOOKUP(F147,Listas!$B:$C,2,0),"")</f>
        <v/>
      </c>
      <c r="H147" s="486"/>
      <c r="I147" s="486"/>
      <c r="J147" s="486"/>
      <c r="K147" s="483"/>
      <c r="L147" s="483"/>
      <c r="M147" s="547"/>
      <c r="N147" s="483"/>
      <c r="O147" s="487"/>
      <c r="P147" s="484"/>
      <c r="Q147" s="486"/>
      <c r="R147" s="486"/>
      <c r="S147" s="486"/>
      <c r="T147" s="486"/>
      <c r="U147" s="483"/>
      <c r="V147" s="486"/>
      <c r="W147" s="483"/>
      <c r="X147" s="304">
        <f t="shared" si="0"/>
        <v>0</v>
      </c>
      <c r="Y147" s="465"/>
      <c r="Z147" s="466"/>
      <c r="AA147" s="223" t="str">
        <f>+IF(T147="UI",0,IF(T147="UYU",'Tasas por grupos escalonada'!$C$37,IF(T147="USD",0,"")))</f>
        <v/>
      </c>
      <c r="AB147" s="486"/>
      <c r="AC147" s="486"/>
      <c r="AD147" s="486"/>
      <c r="AE147" s="486"/>
      <c r="AF147" s="90" t="str">
        <f t="shared" si="1"/>
        <v/>
      </c>
      <c r="AG147" s="91" t="str">
        <f t="shared" si="2"/>
        <v/>
      </c>
      <c r="AH147" s="92" t="str">
        <f t="shared" si="3"/>
        <v/>
      </c>
      <c r="AI147" s="93" t="str">
        <f t="shared" si="4"/>
        <v/>
      </c>
      <c r="AJ147" s="93" t="str">
        <f t="shared" si="5"/>
        <v/>
      </c>
      <c r="AK147" s="289" t="str">
        <f t="shared" si="6"/>
        <v/>
      </c>
      <c r="AL147" s="99" t="str">
        <f t="shared" si="7"/>
        <v/>
      </c>
      <c r="AN147" s="34" t="b">
        <f t="shared" si="8"/>
        <v>0</v>
      </c>
    </row>
    <row r="148" spans="1:40" ht="15.75" customHeight="1">
      <c r="A148" s="483"/>
      <c r="B148" s="486"/>
      <c r="C148" s="547"/>
      <c r="D148" s="487"/>
      <c r="E148" s="487"/>
      <c r="F148" s="486"/>
      <c r="G148" s="486" t="str">
        <f>+IFERROR(VLOOKUP(F148,Listas!$B:$C,2,0),"")</f>
        <v/>
      </c>
      <c r="H148" s="486"/>
      <c r="I148" s="486"/>
      <c r="J148" s="486"/>
      <c r="K148" s="483"/>
      <c r="L148" s="483"/>
      <c r="M148" s="547"/>
      <c r="N148" s="483"/>
      <c r="O148" s="487"/>
      <c r="P148" s="484"/>
      <c r="Q148" s="486"/>
      <c r="R148" s="486"/>
      <c r="S148" s="486"/>
      <c r="T148" s="486"/>
      <c r="U148" s="483"/>
      <c r="V148" s="486"/>
      <c r="W148" s="483"/>
      <c r="X148" s="304">
        <f t="shared" si="0"/>
        <v>0</v>
      </c>
      <c r="Y148" s="465"/>
      <c r="Z148" s="466"/>
      <c r="AA148" s="223" t="str">
        <f>+IF(T148="UI",0,IF(T148="UYU",'Tasas por grupos escalonada'!$C$37,IF(T148="USD",0,"")))</f>
        <v/>
      </c>
      <c r="AB148" s="486"/>
      <c r="AC148" s="486"/>
      <c r="AD148" s="486"/>
      <c r="AE148" s="486"/>
      <c r="AF148" s="90" t="str">
        <f t="shared" si="1"/>
        <v/>
      </c>
      <c r="AG148" s="91" t="str">
        <f t="shared" si="2"/>
        <v/>
      </c>
      <c r="AH148" s="92" t="str">
        <f t="shared" si="3"/>
        <v/>
      </c>
      <c r="AI148" s="93" t="str">
        <f t="shared" si="4"/>
        <v/>
      </c>
      <c r="AJ148" s="93" t="str">
        <f t="shared" si="5"/>
        <v/>
      </c>
      <c r="AK148" s="289" t="str">
        <f t="shared" si="6"/>
        <v/>
      </c>
      <c r="AL148" s="99" t="str">
        <f t="shared" si="7"/>
        <v/>
      </c>
      <c r="AN148" s="34" t="b">
        <f t="shared" si="8"/>
        <v>0</v>
      </c>
    </row>
    <row r="149" spans="1:40" ht="15.75" customHeight="1">
      <c r="A149" s="483"/>
      <c r="B149" s="486"/>
      <c r="C149" s="547"/>
      <c r="D149" s="487"/>
      <c r="E149" s="487"/>
      <c r="F149" s="486"/>
      <c r="G149" s="486" t="str">
        <f>+IFERROR(VLOOKUP(F149,Listas!$B:$C,2,0),"")</f>
        <v/>
      </c>
      <c r="H149" s="486"/>
      <c r="I149" s="486"/>
      <c r="J149" s="486"/>
      <c r="K149" s="483"/>
      <c r="L149" s="483"/>
      <c r="M149" s="547"/>
      <c r="N149" s="483"/>
      <c r="O149" s="487"/>
      <c r="P149" s="484"/>
      <c r="Q149" s="486"/>
      <c r="R149" s="486"/>
      <c r="S149" s="486"/>
      <c r="T149" s="486"/>
      <c r="U149" s="483"/>
      <c r="V149" s="486"/>
      <c r="W149" s="483"/>
      <c r="X149" s="304">
        <f t="shared" si="0"/>
        <v>0</v>
      </c>
      <c r="Y149" s="465"/>
      <c r="Z149" s="466"/>
      <c r="AA149" s="223" t="str">
        <f>+IF(T149="UI",0,IF(T149="UYU",'Tasas por grupos escalonada'!$C$37,IF(T149="USD",0,"")))</f>
        <v/>
      </c>
      <c r="AB149" s="486"/>
      <c r="AC149" s="486"/>
      <c r="AD149" s="486"/>
      <c r="AE149" s="486"/>
      <c r="AF149" s="90" t="str">
        <f t="shared" si="1"/>
        <v/>
      </c>
      <c r="AG149" s="91" t="str">
        <f t="shared" si="2"/>
        <v/>
      </c>
      <c r="AH149" s="92" t="str">
        <f t="shared" si="3"/>
        <v/>
      </c>
      <c r="AI149" s="93" t="str">
        <f t="shared" si="4"/>
        <v/>
      </c>
      <c r="AJ149" s="93" t="str">
        <f t="shared" si="5"/>
        <v/>
      </c>
      <c r="AK149" s="289" t="str">
        <f t="shared" si="6"/>
        <v/>
      </c>
      <c r="AL149" s="99" t="str">
        <f t="shared" si="7"/>
        <v/>
      </c>
      <c r="AN149" s="34" t="b">
        <f t="shared" si="8"/>
        <v>0</v>
      </c>
    </row>
    <row r="150" spans="1:40" ht="15.75" customHeight="1">
      <c r="A150" s="483"/>
      <c r="B150" s="486"/>
      <c r="C150" s="547"/>
      <c r="D150" s="487"/>
      <c r="E150" s="487"/>
      <c r="F150" s="486"/>
      <c r="G150" s="486" t="str">
        <f>+IFERROR(VLOOKUP(F150,Listas!$B:$C,2,0),"")</f>
        <v/>
      </c>
      <c r="H150" s="486"/>
      <c r="I150" s="486"/>
      <c r="J150" s="486"/>
      <c r="K150" s="483"/>
      <c r="L150" s="483"/>
      <c r="M150" s="547"/>
      <c r="N150" s="483"/>
      <c r="O150" s="487"/>
      <c r="P150" s="484"/>
      <c r="Q150" s="486"/>
      <c r="R150" s="486"/>
      <c r="S150" s="486"/>
      <c r="T150" s="486"/>
      <c r="U150" s="483"/>
      <c r="V150" s="486"/>
      <c r="W150" s="483"/>
      <c r="X150" s="304">
        <f t="shared" si="0"/>
        <v>0</v>
      </c>
      <c r="Y150" s="465"/>
      <c r="Z150" s="466"/>
      <c r="AA150" s="223" t="str">
        <f>+IF(T150="UI",0,IF(T150="UYU",'Tasas por grupos escalonada'!$C$37,IF(T150="USD",0,"")))</f>
        <v/>
      </c>
      <c r="AB150" s="486"/>
      <c r="AC150" s="486"/>
      <c r="AD150" s="486"/>
      <c r="AE150" s="486"/>
      <c r="AF150" s="90" t="str">
        <f t="shared" si="1"/>
        <v/>
      </c>
      <c r="AG150" s="91" t="str">
        <f t="shared" si="2"/>
        <v/>
      </c>
      <c r="AH150" s="92" t="str">
        <f t="shared" si="3"/>
        <v/>
      </c>
      <c r="AI150" s="93" t="str">
        <f t="shared" si="4"/>
        <v/>
      </c>
      <c r="AJ150" s="93" t="str">
        <f t="shared" si="5"/>
        <v/>
      </c>
      <c r="AK150" s="289" t="str">
        <f t="shared" si="6"/>
        <v/>
      </c>
      <c r="AL150" s="99" t="str">
        <f t="shared" si="7"/>
        <v/>
      </c>
      <c r="AN150" s="34" t="b">
        <f t="shared" si="8"/>
        <v>0</v>
      </c>
    </row>
    <row r="151" spans="1:40" ht="15.75" customHeight="1">
      <c r="A151" s="483"/>
      <c r="B151" s="486"/>
      <c r="C151" s="547"/>
      <c r="D151" s="487"/>
      <c r="E151" s="487"/>
      <c r="F151" s="486"/>
      <c r="G151" s="486" t="str">
        <f>+IFERROR(VLOOKUP(F151,Listas!$B:$C,2,0),"")</f>
        <v/>
      </c>
      <c r="H151" s="486"/>
      <c r="I151" s="486"/>
      <c r="J151" s="486"/>
      <c r="K151" s="483"/>
      <c r="L151" s="483"/>
      <c r="M151" s="547"/>
      <c r="N151" s="483"/>
      <c r="O151" s="487"/>
      <c r="P151" s="484"/>
      <c r="Q151" s="486"/>
      <c r="R151" s="486"/>
      <c r="S151" s="486"/>
      <c r="T151" s="486"/>
      <c r="U151" s="483"/>
      <c r="V151" s="486"/>
      <c r="W151" s="483"/>
      <c r="X151" s="304">
        <f t="shared" si="0"/>
        <v>0</v>
      </c>
      <c r="Y151" s="465"/>
      <c r="Z151" s="466"/>
      <c r="AA151" s="223" t="str">
        <f>+IF(T151="UI",0,IF(T151="UYU",'Tasas por grupos escalonada'!$C$37,IF(T151="USD",0,"")))</f>
        <v/>
      </c>
      <c r="AB151" s="486"/>
      <c r="AC151" s="486"/>
      <c r="AD151" s="486"/>
      <c r="AE151" s="486"/>
      <c r="AF151" s="90" t="str">
        <f t="shared" si="1"/>
        <v/>
      </c>
      <c r="AG151" s="91" t="str">
        <f t="shared" si="2"/>
        <v/>
      </c>
      <c r="AH151" s="92" t="str">
        <f t="shared" si="3"/>
        <v/>
      </c>
      <c r="AI151" s="93" t="str">
        <f t="shared" si="4"/>
        <v/>
      </c>
      <c r="AJ151" s="93" t="str">
        <f t="shared" si="5"/>
        <v/>
      </c>
      <c r="AK151" s="289" t="str">
        <f t="shared" si="6"/>
        <v/>
      </c>
      <c r="AL151" s="99" t="str">
        <f t="shared" si="7"/>
        <v/>
      </c>
      <c r="AN151" s="34" t="b">
        <f t="shared" si="8"/>
        <v>0</v>
      </c>
    </row>
    <row r="152" spans="1:40" ht="15.75" customHeight="1">
      <c r="A152" s="483"/>
      <c r="B152" s="486"/>
      <c r="C152" s="547"/>
      <c r="D152" s="487"/>
      <c r="E152" s="487"/>
      <c r="F152" s="486"/>
      <c r="G152" s="486" t="str">
        <f>+IFERROR(VLOOKUP(F152,Listas!$B:$C,2,0),"")</f>
        <v/>
      </c>
      <c r="H152" s="486"/>
      <c r="I152" s="486"/>
      <c r="J152" s="486"/>
      <c r="K152" s="483"/>
      <c r="L152" s="483"/>
      <c r="M152" s="547"/>
      <c r="N152" s="483"/>
      <c r="O152" s="487"/>
      <c r="P152" s="484"/>
      <c r="Q152" s="486"/>
      <c r="R152" s="486"/>
      <c r="S152" s="486"/>
      <c r="T152" s="486"/>
      <c r="U152" s="483"/>
      <c r="V152" s="486"/>
      <c r="W152" s="483"/>
      <c r="X152" s="304">
        <f t="shared" si="0"/>
        <v>0</v>
      </c>
      <c r="Y152" s="465"/>
      <c r="Z152" s="466"/>
      <c r="AA152" s="223" t="str">
        <f>+IF(T152="UI",0,IF(T152="UYU",'Tasas por grupos escalonada'!$C$37,IF(T152="USD",0,"")))</f>
        <v/>
      </c>
      <c r="AB152" s="486"/>
      <c r="AC152" s="486"/>
      <c r="AD152" s="486"/>
      <c r="AE152" s="486"/>
      <c r="AF152" s="90" t="str">
        <f t="shared" si="1"/>
        <v/>
      </c>
      <c r="AG152" s="91" t="str">
        <f t="shared" si="2"/>
        <v/>
      </c>
      <c r="AH152" s="92" t="str">
        <f t="shared" si="3"/>
        <v/>
      </c>
      <c r="AI152" s="93" t="str">
        <f t="shared" si="4"/>
        <v/>
      </c>
      <c r="AJ152" s="93" t="str">
        <f t="shared" si="5"/>
        <v/>
      </c>
      <c r="AK152" s="289" t="str">
        <f t="shared" si="6"/>
        <v/>
      </c>
      <c r="AL152" s="99" t="str">
        <f t="shared" si="7"/>
        <v/>
      </c>
      <c r="AN152" s="34" t="b">
        <f t="shared" si="8"/>
        <v>0</v>
      </c>
    </row>
    <row r="153" spans="1:40" ht="15.75" customHeight="1">
      <c r="A153" s="483"/>
      <c r="B153" s="486"/>
      <c r="C153" s="547"/>
      <c r="D153" s="487"/>
      <c r="E153" s="487"/>
      <c r="F153" s="486"/>
      <c r="G153" s="486" t="str">
        <f>+IFERROR(VLOOKUP(F153,Listas!$B:$C,2,0),"")</f>
        <v/>
      </c>
      <c r="H153" s="486"/>
      <c r="I153" s="486"/>
      <c r="J153" s="486"/>
      <c r="K153" s="483"/>
      <c r="L153" s="483"/>
      <c r="M153" s="547"/>
      <c r="N153" s="483"/>
      <c r="O153" s="487"/>
      <c r="P153" s="484"/>
      <c r="Q153" s="486"/>
      <c r="R153" s="486"/>
      <c r="S153" s="486"/>
      <c r="T153" s="486"/>
      <c r="U153" s="483"/>
      <c r="V153" s="486"/>
      <c r="W153" s="483"/>
      <c r="X153" s="304">
        <f t="shared" si="0"/>
        <v>0</v>
      </c>
      <c r="Y153" s="465"/>
      <c r="Z153" s="466"/>
      <c r="AA153" s="223" t="str">
        <f>+IF(T153="UI",0,IF(T153="UYU",'Tasas por grupos escalonada'!$C$37,IF(T153="USD",0,"")))</f>
        <v/>
      </c>
      <c r="AB153" s="486"/>
      <c r="AC153" s="486"/>
      <c r="AD153" s="486"/>
      <c r="AE153" s="486"/>
      <c r="AF153" s="90" t="str">
        <f t="shared" si="1"/>
        <v/>
      </c>
      <c r="AG153" s="91" t="str">
        <f t="shared" si="2"/>
        <v/>
      </c>
      <c r="AH153" s="92" t="str">
        <f t="shared" si="3"/>
        <v/>
      </c>
      <c r="AI153" s="93" t="str">
        <f t="shared" si="4"/>
        <v/>
      </c>
      <c r="AJ153" s="93" t="str">
        <f t="shared" si="5"/>
        <v/>
      </c>
      <c r="AK153" s="289" t="str">
        <f t="shared" si="6"/>
        <v/>
      </c>
      <c r="AL153" s="99" t="str">
        <f t="shared" si="7"/>
        <v/>
      </c>
      <c r="AN153" s="34" t="b">
        <f t="shared" si="8"/>
        <v>0</v>
      </c>
    </row>
    <row r="154" spans="1:40" ht="15.75" customHeight="1">
      <c r="A154" s="483"/>
      <c r="B154" s="486"/>
      <c r="C154" s="547"/>
      <c r="D154" s="487"/>
      <c r="E154" s="487"/>
      <c r="F154" s="486"/>
      <c r="G154" s="486" t="str">
        <f>+IFERROR(VLOOKUP(F154,Listas!$B:$C,2,0),"")</f>
        <v/>
      </c>
      <c r="H154" s="486"/>
      <c r="I154" s="486"/>
      <c r="J154" s="486"/>
      <c r="K154" s="483"/>
      <c r="L154" s="483"/>
      <c r="M154" s="547"/>
      <c r="N154" s="483"/>
      <c r="O154" s="487"/>
      <c r="P154" s="484"/>
      <c r="Q154" s="486"/>
      <c r="R154" s="486"/>
      <c r="S154" s="486"/>
      <c r="T154" s="486"/>
      <c r="U154" s="483"/>
      <c r="V154" s="486"/>
      <c r="W154" s="483"/>
      <c r="X154" s="304">
        <f t="shared" si="0"/>
        <v>0</v>
      </c>
      <c r="Y154" s="465"/>
      <c r="Z154" s="466"/>
      <c r="AA154" s="223" t="str">
        <f>+IF(T154="UI",0,IF(T154="UYU",'Tasas por grupos escalonada'!$C$37,IF(T154="USD",0,"")))</f>
        <v/>
      </c>
      <c r="AB154" s="486"/>
      <c r="AC154" s="486"/>
      <c r="AD154" s="486"/>
      <c r="AE154" s="486"/>
      <c r="AF154" s="90" t="str">
        <f t="shared" si="1"/>
        <v/>
      </c>
      <c r="AG154" s="91" t="str">
        <f t="shared" si="2"/>
        <v/>
      </c>
      <c r="AH154" s="92" t="str">
        <f t="shared" si="3"/>
        <v/>
      </c>
      <c r="AI154" s="93" t="str">
        <f t="shared" si="4"/>
        <v/>
      </c>
      <c r="AJ154" s="93" t="str">
        <f t="shared" si="5"/>
        <v/>
      </c>
      <c r="AK154" s="289" t="str">
        <f t="shared" si="6"/>
        <v/>
      </c>
      <c r="AL154" s="99" t="str">
        <f t="shared" si="7"/>
        <v/>
      </c>
      <c r="AN154" s="34" t="b">
        <f t="shared" si="8"/>
        <v>0</v>
      </c>
    </row>
    <row r="155" spans="1:40" ht="15.75" customHeight="1">
      <c r="A155" s="483"/>
      <c r="B155" s="486"/>
      <c r="C155" s="547"/>
      <c r="D155" s="487"/>
      <c r="E155" s="487"/>
      <c r="F155" s="486"/>
      <c r="G155" s="486" t="str">
        <f>+IFERROR(VLOOKUP(F155,Listas!$B:$C,2,0),"")</f>
        <v/>
      </c>
      <c r="H155" s="486"/>
      <c r="I155" s="486"/>
      <c r="J155" s="486"/>
      <c r="K155" s="483"/>
      <c r="L155" s="483"/>
      <c r="M155" s="547"/>
      <c r="N155" s="483"/>
      <c r="O155" s="487"/>
      <c r="P155" s="484"/>
      <c r="Q155" s="486"/>
      <c r="R155" s="486"/>
      <c r="S155" s="486"/>
      <c r="T155" s="486"/>
      <c r="U155" s="483"/>
      <c r="V155" s="486"/>
      <c r="W155" s="483"/>
      <c r="X155" s="304">
        <f t="shared" si="0"/>
        <v>0</v>
      </c>
      <c r="Y155" s="465"/>
      <c r="Z155" s="466"/>
      <c r="AA155" s="223" t="str">
        <f>+IF(T155="UI",0,IF(T155="UYU",'Tasas por grupos escalonada'!$C$37,IF(T155="USD",0,"")))</f>
        <v/>
      </c>
      <c r="AB155" s="486"/>
      <c r="AC155" s="486"/>
      <c r="AD155" s="486"/>
      <c r="AE155" s="486"/>
      <c r="AF155" s="90" t="str">
        <f t="shared" si="1"/>
        <v/>
      </c>
      <c r="AG155" s="91" t="str">
        <f t="shared" si="2"/>
        <v/>
      </c>
      <c r="AH155" s="92" t="str">
        <f t="shared" si="3"/>
        <v/>
      </c>
      <c r="AI155" s="93" t="str">
        <f t="shared" si="4"/>
        <v/>
      </c>
      <c r="AJ155" s="93" t="str">
        <f t="shared" si="5"/>
        <v/>
      </c>
      <c r="AK155" s="289" t="str">
        <f t="shared" si="6"/>
        <v/>
      </c>
      <c r="AL155" s="99" t="str">
        <f t="shared" si="7"/>
        <v/>
      </c>
      <c r="AN155" s="34" t="b">
        <f t="shared" si="8"/>
        <v>0</v>
      </c>
    </row>
    <row r="156" spans="1:40" ht="15.75" customHeight="1">
      <c r="A156" s="483"/>
      <c r="B156" s="486"/>
      <c r="C156" s="547"/>
      <c r="D156" s="487"/>
      <c r="E156" s="487"/>
      <c r="F156" s="486"/>
      <c r="G156" s="486" t="str">
        <f>+IFERROR(VLOOKUP(F156,Listas!$B:$C,2,0),"")</f>
        <v/>
      </c>
      <c r="H156" s="486"/>
      <c r="I156" s="486"/>
      <c r="J156" s="486"/>
      <c r="K156" s="483"/>
      <c r="L156" s="483"/>
      <c r="M156" s="547"/>
      <c r="N156" s="483"/>
      <c r="O156" s="487"/>
      <c r="P156" s="484"/>
      <c r="Q156" s="486"/>
      <c r="R156" s="486"/>
      <c r="S156" s="486"/>
      <c r="T156" s="486"/>
      <c r="U156" s="483"/>
      <c r="V156" s="486"/>
      <c r="W156" s="483"/>
      <c r="X156" s="304">
        <f t="shared" si="0"/>
        <v>0</v>
      </c>
      <c r="Y156" s="465"/>
      <c r="Z156" s="466"/>
      <c r="AA156" s="223" t="str">
        <f>+IF(T156="UI",0,IF(T156="UYU",'Tasas por grupos escalonada'!$C$37,IF(T156="USD",0,"")))</f>
        <v/>
      </c>
      <c r="AB156" s="486"/>
      <c r="AC156" s="486"/>
      <c r="AD156" s="486"/>
      <c r="AE156" s="486"/>
      <c r="AF156" s="90" t="str">
        <f t="shared" si="1"/>
        <v/>
      </c>
      <c r="AG156" s="91" t="str">
        <f t="shared" si="2"/>
        <v/>
      </c>
      <c r="AH156" s="92" t="str">
        <f t="shared" si="3"/>
        <v/>
      </c>
      <c r="AI156" s="93" t="str">
        <f t="shared" si="4"/>
        <v/>
      </c>
      <c r="AJ156" s="93" t="str">
        <f t="shared" si="5"/>
        <v/>
      </c>
      <c r="AK156" s="289" t="str">
        <f t="shared" si="6"/>
        <v/>
      </c>
      <c r="AL156" s="99" t="str">
        <f t="shared" si="7"/>
        <v/>
      </c>
      <c r="AN156" s="34" t="b">
        <f t="shared" si="8"/>
        <v>0</v>
      </c>
    </row>
    <row r="157" spans="1:40" ht="15.75" customHeight="1">
      <c r="A157" s="483"/>
      <c r="B157" s="486"/>
      <c r="C157" s="547"/>
      <c r="D157" s="487"/>
      <c r="E157" s="487"/>
      <c r="F157" s="486"/>
      <c r="G157" s="486" t="str">
        <f>+IFERROR(VLOOKUP(F157,Listas!$B:$C,2,0),"")</f>
        <v/>
      </c>
      <c r="H157" s="486"/>
      <c r="I157" s="486"/>
      <c r="J157" s="486"/>
      <c r="K157" s="483"/>
      <c r="L157" s="483"/>
      <c r="M157" s="547"/>
      <c r="N157" s="483"/>
      <c r="O157" s="487"/>
      <c r="P157" s="484"/>
      <c r="Q157" s="486"/>
      <c r="R157" s="486"/>
      <c r="S157" s="486"/>
      <c r="T157" s="486"/>
      <c r="U157" s="483"/>
      <c r="V157" s="486"/>
      <c r="W157" s="483"/>
      <c r="X157" s="304">
        <f t="shared" si="0"/>
        <v>0</v>
      </c>
      <c r="Y157" s="465"/>
      <c r="Z157" s="466"/>
      <c r="AA157" s="223" t="str">
        <f>+IF(T157="UI",0,IF(T157="UYU",'Tasas por grupos escalonada'!$C$37,IF(T157="USD",0,"")))</f>
        <v/>
      </c>
      <c r="AB157" s="486"/>
      <c r="AC157" s="486"/>
      <c r="AD157" s="486"/>
      <c r="AE157" s="486"/>
      <c r="AF157" s="90" t="str">
        <f t="shared" si="1"/>
        <v/>
      </c>
      <c r="AG157" s="91" t="str">
        <f t="shared" si="2"/>
        <v/>
      </c>
      <c r="AH157" s="92" t="str">
        <f t="shared" si="3"/>
        <v/>
      </c>
      <c r="AI157" s="93" t="str">
        <f t="shared" si="4"/>
        <v/>
      </c>
      <c r="AJ157" s="93" t="str">
        <f t="shared" si="5"/>
        <v/>
      </c>
      <c r="AK157" s="289" t="str">
        <f t="shared" si="6"/>
        <v/>
      </c>
      <c r="AL157" s="99" t="str">
        <f t="shared" si="7"/>
        <v/>
      </c>
      <c r="AN157" s="34" t="b">
        <f t="shared" si="8"/>
        <v>0</v>
      </c>
    </row>
    <row r="158" spans="1:40" ht="15.75" customHeight="1">
      <c r="A158" s="483"/>
      <c r="B158" s="486"/>
      <c r="C158" s="547"/>
      <c r="D158" s="487"/>
      <c r="E158" s="487"/>
      <c r="F158" s="486"/>
      <c r="G158" s="486" t="str">
        <f>+IFERROR(VLOOKUP(F158,Listas!$B:$C,2,0),"")</f>
        <v/>
      </c>
      <c r="H158" s="486"/>
      <c r="I158" s="486"/>
      <c r="J158" s="486"/>
      <c r="K158" s="483"/>
      <c r="L158" s="483"/>
      <c r="M158" s="547"/>
      <c r="N158" s="483"/>
      <c r="O158" s="487"/>
      <c r="P158" s="484"/>
      <c r="Q158" s="486"/>
      <c r="R158" s="486"/>
      <c r="S158" s="486"/>
      <c r="T158" s="486"/>
      <c r="U158" s="483"/>
      <c r="V158" s="486"/>
      <c r="W158" s="483"/>
      <c r="X158" s="304">
        <f t="shared" si="0"/>
        <v>0</v>
      </c>
      <c r="Y158" s="465"/>
      <c r="Z158" s="466"/>
      <c r="AA158" s="223" t="str">
        <f>+IF(T158="UI",0,IF(T158="UYU",'Tasas por grupos escalonada'!$C$37,IF(T158="USD",0,"")))</f>
        <v/>
      </c>
      <c r="AB158" s="486"/>
      <c r="AC158" s="486"/>
      <c r="AD158" s="486"/>
      <c r="AE158" s="486"/>
      <c r="AF158" s="90" t="str">
        <f t="shared" si="1"/>
        <v/>
      </c>
      <c r="AG158" s="91" t="str">
        <f t="shared" si="2"/>
        <v/>
      </c>
      <c r="AH158" s="92" t="str">
        <f t="shared" si="3"/>
        <v/>
      </c>
      <c r="AI158" s="93" t="str">
        <f t="shared" si="4"/>
        <v/>
      </c>
      <c r="AJ158" s="93" t="str">
        <f t="shared" si="5"/>
        <v/>
      </c>
      <c r="AK158" s="289" t="str">
        <f t="shared" si="6"/>
        <v/>
      </c>
      <c r="AL158" s="99" t="str">
        <f t="shared" si="7"/>
        <v/>
      </c>
      <c r="AN158" s="34" t="b">
        <f t="shared" si="8"/>
        <v>0</v>
      </c>
    </row>
    <row r="159" spans="1:40" ht="15.75" customHeight="1">
      <c r="A159" s="483"/>
      <c r="B159" s="486"/>
      <c r="C159" s="547"/>
      <c r="D159" s="487"/>
      <c r="E159" s="487"/>
      <c r="F159" s="486"/>
      <c r="G159" s="486" t="str">
        <f>+IFERROR(VLOOKUP(F159,Listas!$B:$C,2,0),"")</f>
        <v/>
      </c>
      <c r="H159" s="486"/>
      <c r="I159" s="486"/>
      <c r="J159" s="486"/>
      <c r="K159" s="483"/>
      <c r="L159" s="483"/>
      <c r="M159" s="547"/>
      <c r="N159" s="483"/>
      <c r="O159" s="487"/>
      <c r="P159" s="484"/>
      <c r="Q159" s="486"/>
      <c r="R159" s="486"/>
      <c r="S159" s="486"/>
      <c r="T159" s="486"/>
      <c r="U159" s="483"/>
      <c r="V159" s="486"/>
      <c r="W159" s="483"/>
      <c r="X159" s="304">
        <f t="shared" si="0"/>
        <v>0</v>
      </c>
      <c r="Y159" s="465"/>
      <c r="Z159" s="466"/>
      <c r="AA159" s="223" t="str">
        <f>+IF(T159="UI",0,IF(T159="UYU",'Tasas por grupos escalonada'!$C$37,IF(T159="USD",0,"")))</f>
        <v/>
      </c>
      <c r="AB159" s="486"/>
      <c r="AC159" s="486"/>
      <c r="AD159" s="486"/>
      <c r="AE159" s="486"/>
      <c r="AF159" s="90" t="str">
        <f t="shared" si="1"/>
        <v/>
      </c>
      <c r="AG159" s="91" t="str">
        <f t="shared" si="2"/>
        <v/>
      </c>
      <c r="AH159" s="92" t="str">
        <f t="shared" si="3"/>
        <v/>
      </c>
      <c r="AI159" s="93" t="str">
        <f t="shared" si="4"/>
        <v/>
      </c>
      <c r="AJ159" s="93" t="str">
        <f t="shared" si="5"/>
        <v/>
      </c>
      <c r="AK159" s="289" t="str">
        <f t="shared" si="6"/>
        <v/>
      </c>
      <c r="AL159" s="99" t="str">
        <f t="shared" si="7"/>
        <v/>
      </c>
      <c r="AN159" s="34" t="b">
        <f t="shared" si="8"/>
        <v>0</v>
      </c>
    </row>
    <row r="160" spans="1:40" ht="15.75" customHeight="1">
      <c r="A160" s="483"/>
      <c r="B160" s="486"/>
      <c r="C160" s="547"/>
      <c r="D160" s="487"/>
      <c r="E160" s="487"/>
      <c r="F160" s="486"/>
      <c r="G160" s="486" t="str">
        <f>+IFERROR(VLOOKUP(F160,Listas!$B:$C,2,0),"")</f>
        <v/>
      </c>
      <c r="H160" s="486"/>
      <c r="I160" s="486"/>
      <c r="J160" s="486"/>
      <c r="K160" s="483"/>
      <c r="L160" s="483"/>
      <c r="M160" s="547"/>
      <c r="N160" s="483"/>
      <c r="O160" s="487"/>
      <c r="P160" s="484"/>
      <c r="Q160" s="486"/>
      <c r="R160" s="486"/>
      <c r="S160" s="486"/>
      <c r="T160" s="486"/>
      <c r="U160" s="483"/>
      <c r="V160" s="486"/>
      <c r="W160" s="483"/>
      <c r="X160" s="304">
        <f t="shared" si="0"/>
        <v>0</v>
      </c>
      <c r="Y160" s="465"/>
      <c r="Z160" s="466"/>
      <c r="AA160" s="223" t="str">
        <f>+IF(T160="UI",0,IF(T160="UYU",'Tasas por grupos escalonada'!$C$37,IF(T160="USD",0,"")))</f>
        <v/>
      </c>
      <c r="AB160" s="486"/>
      <c r="AC160" s="486"/>
      <c r="AD160" s="486"/>
      <c r="AE160" s="486"/>
      <c r="AF160" s="90" t="str">
        <f t="shared" si="1"/>
        <v/>
      </c>
      <c r="AG160" s="91" t="str">
        <f t="shared" si="2"/>
        <v/>
      </c>
      <c r="AH160" s="92" t="str">
        <f t="shared" si="3"/>
        <v/>
      </c>
      <c r="AI160" s="93" t="str">
        <f t="shared" si="4"/>
        <v/>
      </c>
      <c r="AJ160" s="93" t="str">
        <f t="shared" si="5"/>
        <v/>
      </c>
      <c r="AK160" s="289" t="str">
        <f t="shared" si="6"/>
        <v/>
      </c>
      <c r="AL160" s="99" t="str">
        <f t="shared" si="7"/>
        <v/>
      </c>
      <c r="AN160" s="34" t="b">
        <f t="shared" si="8"/>
        <v>0</v>
      </c>
    </row>
    <row r="161" spans="1:40" ht="15.75" customHeight="1">
      <c r="A161" s="483"/>
      <c r="B161" s="486"/>
      <c r="C161" s="547"/>
      <c r="D161" s="487"/>
      <c r="E161" s="487"/>
      <c r="F161" s="486"/>
      <c r="G161" s="486" t="str">
        <f>+IFERROR(VLOOKUP(F161,Listas!$B:$C,2,0),"")</f>
        <v/>
      </c>
      <c r="H161" s="486"/>
      <c r="I161" s="486"/>
      <c r="J161" s="486"/>
      <c r="K161" s="483"/>
      <c r="L161" s="483"/>
      <c r="M161" s="547"/>
      <c r="N161" s="483"/>
      <c r="O161" s="487"/>
      <c r="P161" s="484"/>
      <c r="Q161" s="486"/>
      <c r="R161" s="486"/>
      <c r="S161" s="486"/>
      <c r="T161" s="486"/>
      <c r="U161" s="483"/>
      <c r="V161" s="486"/>
      <c r="W161" s="483"/>
      <c r="X161" s="304">
        <f t="shared" si="0"/>
        <v>0</v>
      </c>
      <c r="Y161" s="465"/>
      <c r="Z161" s="466"/>
      <c r="AA161" s="223" t="str">
        <f>+IF(T161="UI",0,IF(T161="UYU",'Tasas por grupos escalonada'!$C$37,IF(T161="USD",0,"")))</f>
        <v/>
      </c>
      <c r="AB161" s="486"/>
      <c r="AC161" s="486"/>
      <c r="AD161" s="486"/>
      <c r="AE161" s="486"/>
      <c r="AF161" s="90" t="str">
        <f t="shared" si="1"/>
        <v/>
      </c>
      <c r="AG161" s="91" t="str">
        <f t="shared" si="2"/>
        <v/>
      </c>
      <c r="AH161" s="92" t="str">
        <f t="shared" si="3"/>
        <v/>
      </c>
      <c r="AI161" s="93" t="str">
        <f t="shared" si="4"/>
        <v/>
      </c>
      <c r="AJ161" s="93" t="str">
        <f t="shared" si="5"/>
        <v/>
      </c>
      <c r="AK161" s="289" t="str">
        <f t="shared" si="6"/>
        <v/>
      </c>
      <c r="AL161" s="99" t="str">
        <f t="shared" si="7"/>
        <v/>
      </c>
      <c r="AN161" s="34" t="b">
        <f t="shared" si="8"/>
        <v>0</v>
      </c>
    </row>
    <row r="162" spans="1:40" ht="15.75" customHeight="1">
      <c r="A162" s="483"/>
      <c r="B162" s="486"/>
      <c r="C162" s="547"/>
      <c r="D162" s="487"/>
      <c r="E162" s="487"/>
      <c r="F162" s="486"/>
      <c r="G162" s="486" t="str">
        <f>+IFERROR(VLOOKUP(F162,Listas!$B:$C,2,0),"")</f>
        <v/>
      </c>
      <c r="H162" s="486"/>
      <c r="I162" s="486"/>
      <c r="J162" s="486"/>
      <c r="K162" s="483"/>
      <c r="L162" s="483"/>
      <c r="M162" s="547"/>
      <c r="N162" s="483"/>
      <c r="O162" s="487"/>
      <c r="P162" s="484"/>
      <c r="Q162" s="486"/>
      <c r="R162" s="486"/>
      <c r="S162" s="486"/>
      <c r="T162" s="486"/>
      <c r="U162" s="483"/>
      <c r="V162" s="486"/>
      <c r="W162" s="483"/>
      <c r="X162" s="304">
        <f t="shared" si="0"/>
        <v>0</v>
      </c>
      <c r="Y162" s="465"/>
      <c r="Z162" s="466"/>
      <c r="AA162" s="223" t="str">
        <f>+IF(T162="UI",0,IF(T162="UYU",'Tasas por grupos escalonada'!$C$37,IF(T162="USD",0,"")))</f>
        <v/>
      </c>
      <c r="AB162" s="486"/>
      <c r="AC162" s="486"/>
      <c r="AD162" s="486"/>
      <c r="AE162" s="486"/>
      <c r="AF162" s="90" t="str">
        <f t="shared" si="1"/>
        <v/>
      </c>
      <c r="AG162" s="91" t="str">
        <f t="shared" si="2"/>
        <v/>
      </c>
      <c r="AH162" s="92" t="str">
        <f t="shared" si="3"/>
        <v/>
      </c>
      <c r="AI162" s="93" t="str">
        <f t="shared" si="4"/>
        <v/>
      </c>
      <c r="AJ162" s="93" t="str">
        <f t="shared" si="5"/>
        <v/>
      </c>
      <c r="AK162" s="289" t="str">
        <f t="shared" si="6"/>
        <v/>
      </c>
      <c r="AL162" s="99" t="str">
        <f t="shared" si="7"/>
        <v/>
      </c>
      <c r="AN162" s="34" t="b">
        <f t="shared" si="8"/>
        <v>0</v>
      </c>
    </row>
    <row r="163" spans="1:40" ht="15.75" customHeight="1">
      <c r="A163" s="483"/>
      <c r="B163" s="486"/>
      <c r="C163" s="547"/>
      <c r="D163" s="487"/>
      <c r="E163" s="487"/>
      <c r="F163" s="486"/>
      <c r="G163" s="486" t="str">
        <f>+IFERROR(VLOOKUP(F163,Listas!$B:$C,2,0),"")</f>
        <v/>
      </c>
      <c r="H163" s="486"/>
      <c r="I163" s="486"/>
      <c r="J163" s="486"/>
      <c r="K163" s="483"/>
      <c r="L163" s="483"/>
      <c r="M163" s="547"/>
      <c r="N163" s="483"/>
      <c r="O163" s="487"/>
      <c r="P163" s="484"/>
      <c r="Q163" s="486"/>
      <c r="R163" s="486"/>
      <c r="S163" s="486"/>
      <c r="T163" s="486"/>
      <c r="U163" s="483"/>
      <c r="V163" s="486"/>
      <c r="W163" s="483"/>
      <c r="X163" s="304">
        <f t="shared" si="0"/>
        <v>0</v>
      </c>
      <c r="Y163" s="465"/>
      <c r="Z163" s="466"/>
      <c r="AA163" s="223" t="str">
        <f>+IF(T163="UI",0,IF(T163="UYU",'Tasas por grupos escalonada'!$C$37,IF(T163="USD",0,"")))</f>
        <v/>
      </c>
      <c r="AB163" s="486"/>
      <c r="AC163" s="486"/>
      <c r="AD163" s="486"/>
      <c r="AE163" s="486"/>
      <c r="AF163" s="90" t="str">
        <f t="shared" si="1"/>
        <v/>
      </c>
      <c r="AG163" s="91" t="str">
        <f t="shared" si="2"/>
        <v/>
      </c>
      <c r="AH163" s="92" t="str">
        <f t="shared" si="3"/>
        <v/>
      </c>
      <c r="AI163" s="93" t="str">
        <f t="shared" si="4"/>
        <v/>
      </c>
      <c r="AJ163" s="93" t="str">
        <f t="shared" si="5"/>
        <v/>
      </c>
      <c r="AK163" s="289" t="str">
        <f t="shared" si="6"/>
        <v/>
      </c>
      <c r="AL163" s="99" t="str">
        <f t="shared" si="7"/>
        <v/>
      </c>
      <c r="AN163" s="34" t="b">
        <f t="shared" si="8"/>
        <v>0</v>
      </c>
    </row>
    <row r="164" spans="1:40" ht="15.75" customHeight="1">
      <c r="A164" s="483"/>
      <c r="B164" s="486"/>
      <c r="C164" s="547"/>
      <c r="D164" s="487"/>
      <c r="E164" s="487"/>
      <c r="F164" s="486"/>
      <c r="G164" s="486" t="str">
        <f>+IFERROR(VLOOKUP(F164,Listas!$B:$C,2,0),"")</f>
        <v/>
      </c>
      <c r="H164" s="486"/>
      <c r="I164" s="486"/>
      <c r="J164" s="486"/>
      <c r="K164" s="483"/>
      <c r="L164" s="483"/>
      <c r="M164" s="547"/>
      <c r="N164" s="483"/>
      <c r="O164" s="487"/>
      <c r="P164" s="484"/>
      <c r="Q164" s="486"/>
      <c r="R164" s="486"/>
      <c r="S164" s="486"/>
      <c r="T164" s="486"/>
      <c r="U164" s="483"/>
      <c r="V164" s="486"/>
      <c r="W164" s="483"/>
      <c r="X164" s="304">
        <f t="shared" si="0"/>
        <v>0</v>
      </c>
      <c r="Y164" s="465"/>
      <c r="Z164" s="466"/>
      <c r="AA164" s="223" t="str">
        <f>+IF(T164="UI",0,IF(T164="UYU",'Tasas por grupos escalonada'!$C$37,IF(T164="USD",0,"")))</f>
        <v/>
      </c>
      <c r="AB164" s="486"/>
      <c r="AC164" s="486"/>
      <c r="AD164" s="486"/>
      <c r="AE164" s="486"/>
      <c r="AF164" s="90" t="str">
        <f t="shared" si="1"/>
        <v/>
      </c>
      <c r="AG164" s="91" t="str">
        <f t="shared" si="2"/>
        <v/>
      </c>
      <c r="AH164" s="92" t="str">
        <f t="shared" si="3"/>
        <v/>
      </c>
      <c r="AI164" s="93" t="str">
        <f t="shared" si="4"/>
        <v/>
      </c>
      <c r="AJ164" s="93" t="str">
        <f t="shared" si="5"/>
        <v/>
      </c>
      <c r="AK164" s="289" t="str">
        <f t="shared" si="6"/>
        <v/>
      </c>
      <c r="AL164" s="99" t="str">
        <f t="shared" si="7"/>
        <v/>
      </c>
      <c r="AN164" s="34" t="b">
        <f t="shared" si="8"/>
        <v>0</v>
      </c>
    </row>
    <row r="165" spans="1:40" ht="15.75" customHeight="1">
      <c r="A165" s="483"/>
      <c r="B165" s="486"/>
      <c r="C165" s="547"/>
      <c r="D165" s="487"/>
      <c r="E165" s="487"/>
      <c r="F165" s="486"/>
      <c r="G165" s="486" t="str">
        <f>+IFERROR(VLOOKUP(F165,Listas!$B:$C,2,0),"")</f>
        <v/>
      </c>
      <c r="H165" s="486"/>
      <c r="I165" s="486"/>
      <c r="J165" s="486"/>
      <c r="K165" s="483"/>
      <c r="L165" s="483"/>
      <c r="M165" s="547"/>
      <c r="N165" s="483"/>
      <c r="O165" s="487"/>
      <c r="P165" s="484"/>
      <c r="Q165" s="486"/>
      <c r="R165" s="486"/>
      <c r="S165" s="486"/>
      <c r="T165" s="486"/>
      <c r="U165" s="483"/>
      <c r="V165" s="486"/>
      <c r="W165" s="483"/>
      <c r="X165" s="304">
        <f t="shared" si="0"/>
        <v>0</v>
      </c>
      <c r="Y165" s="465"/>
      <c r="Z165" s="466"/>
      <c r="AA165" s="223" t="str">
        <f>+IF(T165="UI",0,IF(T165="UYU",'Tasas por grupos escalonada'!$C$37,IF(T165="USD",0,"")))</f>
        <v/>
      </c>
      <c r="AB165" s="486"/>
      <c r="AC165" s="486"/>
      <c r="AD165" s="486"/>
      <c r="AE165" s="486"/>
      <c r="AF165" s="90" t="str">
        <f t="shared" si="1"/>
        <v/>
      </c>
      <c r="AG165" s="91" t="str">
        <f t="shared" si="2"/>
        <v/>
      </c>
      <c r="AH165" s="92" t="str">
        <f t="shared" si="3"/>
        <v/>
      </c>
      <c r="AI165" s="93" t="str">
        <f t="shared" si="4"/>
        <v/>
      </c>
      <c r="AJ165" s="93" t="str">
        <f t="shared" si="5"/>
        <v/>
      </c>
      <c r="AK165" s="289" t="str">
        <f t="shared" si="6"/>
        <v/>
      </c>
      <c r="AL165" s="99" t="str">
        <f t="shared" si="7"/>
        <v/>
      </c>
      <c r="AN165" s="34" t="b">
        <f t="shared" si="8"/>
        <v>0</v>
      </c>
    </row>
    <row r="166" spans="1:40" ht="15.75" customHeight="1">
      <c r="A166" s="483"/>
      <c r="B166" s="486"/>
      <c r="C166" s="547"/>
      <c r="D166" s="487"/>
      <c r="E166" s="487"/>
      <c r="F166" s="486"/>
      <c r="G166" s="486" t="str">
        <f>+IFERROR(VLOOKUP(F166,Listas!$B:$C,2,0),"")</f>
        <v/>
      </c>
      <c r="H166" s="486"/>
      <c r="I166" s="486"/>
      <c r="J166" s="486"/>
      <c r="K166" s="483"/>
      <c r="L166" s="483"/>
      <c r="M166" s="547"/>
      <c r="N166" s="483"/>
      <c r="O166" s="487"/>
      <c r="P166" s="484"/>
      <c r="Q166" s="486"/>
      <c r="R166" s="486"/>
      <c r="S166" s="486"/>
      <c r="T166" s="486"/>
      <c r="U166" s="483"/>
      <c r="V166" s="486"/>
      <c r="W166" s="483"/>
      <c r="X166" s="304">
        <f t="shared" si="0"/>
        <v>0</v>
      </c>
      <c r="Y166" s="465"/>
      <c r="Z166" s="466"/>
      <c r="AA166" s="223" t="str">
        <f>+IF(T166="UI",0,IF(T166="UYU",'Tasas por grupos escalonada'!$C$37,IF(T166="USD",0,"")))</f>
        <v/>
      </c>
      <c r="AB166" s="486"/>
      <c r="AC166" s="486"/>
      <c r="AD166" s="486"/>
      <c r="AE166" s="486"/>
      <c r="AF166" s="90" t="str">
        <f t="shared" si="1"/>
        <v/>
      </c>
      <c r="AG166" s="91" t="str">
        <f t="shared" si="2"/>
        <v/>
      </c>
      <c r="AH166" s="92" t="str">
        <f t="shared" si="3"/>
        <v/>
      </c>
      <c r="AI166" s="93" t="str">
        <f t="shared" si="4"/>
        <v/>
      </c>
      <c r="AJ166" s="93" t="str">
        <f t="shared" si="5"/>
        <v/>
      </c>
      <c r="AK166" s="289" t="str">
        <f t="shared" si="6"/>
        <v/>
      </c>
      <c r="AL166" s="99" t="str">
        <f t="shared" si="7"/>
        <v/>
      </c>
      <c r="AN166" s="34" t="b">
        <f t="shared" si="8"/>
        <v>0</v>
      </c>
    </row>
    <row r="167" spans="1:40" ht="15.75" customHeight="1">
      <c r="A167" s="483"/>
      <c r="B167" s="486"/>
      <c r="C167" s="547"/>
      <c r="D167" s="487"/>
      <c r="E167" s="487"/>
      <c r="F167" s="486"/>
      <c r="G167" s="486" t="str">
        <f>+IFERROR(VLOOKUP(F167,Listas!$B:$C,2,0),"")</f>
        <v/>
      </c>
      <c r="H167" s="486"/>
      <c r="I167" s="486"/>
      <c r="J167" s="486"/>
      <c r="K167" s="483"/>
      <c r="L167" s="483"/>
      <c r="M167" s="547"/>
      <c r="N167" s="483"/>
      <c r="O167" s="487"/>
      <c r="P167" s="484"/>
      <c r="Q167" s="486"/>
      <c r="R167" s="486"/>
      <c r="S167" s="486"/>
      <c r="T167" s="486"/>
      <c r="U167" s="483"/>
      <c r="V167" s="486"/>
      <c r="W167" s="483"/>
      <c r="X167" s="304">
        <f t="shared" si="0"/>
        <v>0</v>
      </c>
      <c r="Y167" s="465"/>
      <c r="Z167" s="466"/>
      <c r="AA167" s="223" t="str">
        <f>+IF(T167="UI",0,IF(T167="UYU",'Tasas por grupos escalonada'!$C$37,IF(T167="USD",0,"")))</f>
        <v/>
      </c>
      <c r="AB167" s="486"/>
      <c r="AC167" s="486"/>
      <c r="AD167" s="486"/>
      <c r="AE167" s="486"/>
      <c r="AF167" s="90" t="str">
        <f t="shared" si="1"/>
        <v/>
      </c>
      <c r="AG167" s="91" t="str">
        <f t="shared" si="2"/>
        <v/>
      </c>
      <c r="AH167" s="92" t="str">
        <f t="shared" si="3"/>
        <v/>
      </c>
      <c r="AI167" s="93" t="str">
        <f t="shared" si="4"/>
        <v/>
      </c>
      <c r="AJ167" s="93" t="str">
        <f t="shared" si="5"/>
        <v/>
      </c>
      <c r="AK167" s="289" t="str">
        <f t="shared" si="6"/>
        <v/>
      </c>
      <c r="AL167" s="99" t="str">
        <f t="shared" si="7"/>
        <v/>
      </c>
      <c r="AN167" s="34" t="b">
        <f t="shared" si="8"/>
        <v>0</v>
      </c>
    </row>
    <row r="168" spans="1:40" ht="15.75" customHeight="1">
      <c r="A168" s="483"/>
      <c r="B168" s="486"/>
      <c r="C168" s="547"/>
      <c r="D168" s="487"/>
      <c r="E168" s="487"/>
      <c r="F168" s="486"/>
      <c r="G168" s="486" t="str">
        <f>+IFERROR(VLOOKUP(F168,Listas!$B:$C,2,0),"")</f>
        <v/>
      </c>
      <c r="H168" s="486"/>
      <c r="I168" s="486"/>
      <c r="J168" s="486"/>
      <c r="K168" s="483"/>
      <c r="L168" s="483"/>
      <c r="M168" s="547"/>
      <c r="N168" s="483"/>
      <c r="O168" s="487"/>
      <c r="P168" s="484"/>
      <c r="Q168" s="486"/>
      <c r="R168" s="486"/>
      <c r="S168" s="486"/>
      <c r="T168" s="486"/>
      <c r="U168" s="483"/>
      <c r="V168" s="486"/>
      <c r="W168" s="483"/>
      <c r="X168" s="304">
        <f t="shared" si="0"/>
        <v>0</v>
      </c>
      <c r="Y168" s="465"/>
      <c r="Z168" s="466"/>
      <c r="AA168" s="223" t="str">
        <f>+IF(T168="UI",0,IF(T168="UYU",'Tasas por grupos escalonada'!$C$37,IF(T168="USD",0,"")))</f>
        <v/>
      </c>
      <c r="AB168" s="486"/>
      <c r="AC168" s="486"/>
      <c r="AD168" s="486"/>
      <c r="AE168" s="486"/>
      <c r="AF168" s="90" t="str">
        <f t="shared" si="1"/>
        <v/>
      </c>
      <c r="AG168" s="91" t="str">
        <f t="shared" si="2"/>
        <v/>
      </c>
      <c r="AH168" s="92" t="str">
        <f t="shared" si="3"/>
        <v/>
      </c>
      <c r="AI168" s="93" t="str">
        <f t="shared" si="4"/>
        <v/>
      </c>
      <c r="AJ168" s="93" t="str">
        <f t="shared" si="5"/>
        <v/>
      </c>
      <c r="AK168" s="289" t="str">
        <f t="shared" si="6"/>
        <v/>
      </c>
      <c r="AL168" s="99" t="str">
        <f t="shared" si="7"/>
        <v/>
      </c>
      <c r="AN168" s="34" t="b">
        <f t="shared" si="8"/>
        <v>0</v>
      </c>
    </row>
    <row r="169" spans="1:40" ht="15.75" customHeight="1">
      <c r="A169" s="483"/>
      <c r="B169" s="486"/>
      <c r="C169" s="547"/>
      <c r="D169" s="487"/>
      <c r="E169" s="487"/>
      <c r="F169" s="486"/>
      <c r="G169" s="486" t="str">
        <f>+IFERROR(VLOOKUP(F169,Listas!$B:$C,2,0),"")</f>
        <v/>
      </c>
      <c r="H169" s="486"/>
      <c r="I169" s="486"/>
      <c r="J169" s="486"/>
      <c r="K169" s="483"/>
      <c r="L169" s="483"/>
      <c r="M169" s="547"/>
      <c r="N169" s="483"/>
      <c r="O169" s="487"/>
      <c r="P169" s="484"/>
      <c r="Q169" s="486"/>
      <c r="R169" s="486"/>
      <c r="S169" s="486"/>
      <c r="T169" s="486"/>
      <c r="U169" s="483"/>
      <c r="V169" s="486"/>
      <c r="W169" s="483"/>
      <c r="X169" s="304">
        <f t="shared" si="0"/>
        <v>0</v>
      </c>
      <c r="Y169" s="465"/>
      <c r="Z169" s="466"/>
      <c r="AA169" s="223" t="str">
        <f>+IF(T169="UI",0,IF(T169="UYU",'Tasas por grupos escalonada'!$C$37,IF(T169="USD",0,"")))</f>
        <v/>
      </c>
      <c r="AB169" s="486"/>
      <c r="AC169" s="486"/>
      <c r="AD169" s="486"/>
      <c r="AE169" s="486"/>
      <c r="AF169" s="90" t="str">
        <f t="shared" si="1"/>
        <v/>
      </c>
      <c r="AG169" s="91" t="str">
        <f t="shared" si="2"/>
        <v/>
      </c>
      <c r="AH169" s="92" t="str">
        <f t="shared" si="3"/>
        <v/>
      </c>
      <c r="AI169" s="93" t="str">
        <f t="shared" si="4"/>
        <v/>
      </c>
      <c r="AJ169" s="93" t="str">
        <f t="shared" si="5"/>
        <v/>
      </c>
      <c r="AK169" s="289" t="str">
        <f t="shared" si="6"/>
        <v/>
      </c>
      <c r="AL169" s="99" t="str">
        <f t="shared" si="7"/>
        <v/>
      </c>
      <c r="AN169" s="34" t="b">
        <f t="shared" si="8"/>
        <v>0</v>
      </c>
    </row>
    <row r="170" spans="1:40" ht="15.75" customHeight="1">
      <c r="A170" s="483"/>
      <c r="B170" s="486"/>
      <c r="C170" s="547"/>
      <c r="D170" s="487"/>
      <c r="E170" s="487"/>
      <c r="F170" s="486"/>
      <c r="G170" s="486" t="str">
        <f>+IFERROR(VLOOKUP(F170,Listas!$B:$C,2,0),"")</f>
        <v/>
      </c>
      <c r="H170" s="486"/>
      <c r="I170" s="486"/>
      <c r="J170" s="486"/>
      <c r="K170" s="483"/>
      <c r="L170" s="483"/>
      <c r="M170" s="547"/>
      <c r="N170" s="483"/>
      <c r="O170" s="487"/>
      <c r="P170" s="484"/>
      <c r="Q170" s="486"/>
      <c r="R170" s="486"/>
      <c r="S170" s="486"/>
      <c r="T170" s="486"/>
      <c r="U170" s="483"/>
      <c r="V170" s="486"/>
      <c r="W170" s="483"/>
      <c r="X170" s="304">
        <f t="shared" si="0"/>
        <v>0</v>
      </c>
      <c r="Y170" s="465"/>
      <c r="Z170" s="466"/>
      <c r="AA170" s="223" t="str">
        <f>+IF(T170="UI",0,IF(T170="UYU",'Tasas por grupos escalonada'!$C$37,IF(T170="USD",0,"")))</f>
        <v/>
      </c>
      <c r="AB170" s="486"/>
      <c r="AC170" s="486"/>
      <c r="AD170" s="486"/>
      <c r="AE170" s="486"/>
      <c r="AF170" s="90" t="str">
        <f t="shared" si="1"/>
        <v/>
      </c>
      <c r="AG170" s="91" t="str">
        <f t="shared" si="2"/>
        <v/>
      </c>
      <c r="AH170" s="92" t="str">
        <f t="shared" si="3"/>
        <v/>
      </c>
      <c r="AI170" s="93" t="str">
        <f t="shared" si="4"/>
        <v/>
      </c>
      <c r="AJ170" s="93" t="str">
        <f t="shared" si="5"/>
        <v/>
      </c>
      <c r="AK170" s="289" t="str">
        <f t="shared" si="6"/>
        <v/>
      </c>
      <c r="AL170" s="99" t="str">
        <f t="shared" si="7"/>
        <v/>
      </c>
      <c r="AN170" s="34" t="b">
        <f t="shared" si="8"/>
        <v>0</v>
      </c>
    </row>
    <row r="171" spans="1:40" ht="15.75" customHeight="1">
      <c r="A171" s="483"/>
      <c r="B171" s="486"/>
      <c r="C171" s="547"/>
      <c r="D171" s="487"/>
      <c r="E171" s="487"/>
      <c r="F171" s="486"/>
      <c r="G171" s="486" t="str">
        <f>+IFERROR(VLOOKUP(F171,Listas!$B:$C,2,0),"")</f>
        <v/>
      </c>
      <c r="H171" s="486"/>
      <c r="I171" s="486"/>
      <c r="J171" s="486"/>
      <c r="K171" s="483"/>
      <c r="L171" s="483"/>
      <c r="M171" s="547"/>
      <c r="N171" s="483"/>
      <c r="O171" s="487"/>
      <c r="P171" s="484"/>
      <c r="Q171" s="486"/>
      <c r="R171" s="486"/>
      <c r="S171" s="486"/>
      <c r="T171" s="486"/>
      <c r="U171" s="483"/>
      <c r="V171" s="486"/>
      <c r="W171" s="483"/>
      <c r="X171" s="304">
        <f t="shared" si="0"/>
        <v>0</v>
      </c>
      <c r="Y171" s="465"/>
      <c r="Z171" s="466"/>
      <c r="AA171" s="223" t="str">
        <f>+IF(T171="UI",0,IF(T171="UYU",'Tasas por grupos escalonada'!$C$37,IF(T171="USD",0,"")))</f>
        <v/>
      </c>
      <c r="AB171" s="486"/>
      <c r="AC171" s="486"/>
      <c r="AD171" s="486"/>
      <c r="AE171" s="486"/>
      <c r="AF171" s="90" t="str">
        <f t="shared" si="1"/>
        <v/>
      </c>
      <c r="AG171" s="91" t="str">
        <f t="shared" si="2"/>
        <v/>
      </c>
      <c r="AH171" s="92" t="str">
        <f t="shared" si="3"/>
        <v/>
      </c>
      <c r="AI171" s="93" t="str">
        <f t="shared" si="4"/>
        <v/>
      </c>
      <c r="AJ171" s="93" t="str">
        <f t="shared" si="5"/>
        <v/>
      </c>
      <c r="AK171" s="289" t="str">
        <f t="shared" si="6"/>
        <v/>
      </c>
      <c r="AL171" s="99" t="str">
        <f t="shared" si="7"/>
        <v/>
      </c>
      <c r="AN171" s="34" t="b">
        <f t="shared" si="8"/>
        <v>0</v>
      </c>
    </row>
    <row r="172" spans="1:40" ht="15.75" customHeight="1">
      <c r="A172" s="483"/>
      <c r="B172" s="486"/>
      <c r="C172" s="547"/>
      <c r="D172" s="487"/>
      <c r="E172" s="487"/>
      <c r="F172" s="486"/>
      <c r="G172" s="486" t="str">
        <f>+IFERROR(VLOOKUP(F172,Listas!$B:$C,2,0),"")</f>
        <v/>
      </c>
      <c r="H172" s="486"/>
      <c r="I172" s="486"/>
      <c r="J172" s="486"/>
      <c r="K172" s="483"/>
      <c r="L172" s="483"/>
      <c r="M172" s="547"/>
      <c r="N172" s="483"/>
      <c r="O172" s="487"/>
      <c r="P172" s="484"/>
      <c r="Q172" s="486"/>
      <c r="R172" s="486"/>
      <c r="S172" s="486"/>
      <c r="T172" s="486"/>
      <c r="U172" s="483"/>
      <c r="V172" s="486"/>
      <c r="W172" s="483"/>
      <c r="X172" s="304">
        <f t="shared" si="0"/>
        <v>0</v>
      </c>
      <c r="Y172" s="465"/>
      <c r="Z172" s="466"/>
      <c r="AA172" s="223" t="str">
        <f>+IF(T172="UI",0,IF(T172="UYU",'Tasas por grupos escalonada'!$C$37,IF(T172="USD",0,"")))</f>
        <v/>
      </c>
      <c r="AB172" s="486"/>
      <c r="AC172" s="486"/>
      <c r="AD172" s="486"/>
      <c r="AE172" s="486"/>
      <c r="AF172" s="90" t="str">
        <f t="shared" si="1"/>
        <v/>
      </c>
      <c r="AG172" s="91" t="str">
        <f t="shared" si="2"/>
        <v/>
      </c>
      <c r="AH172" s="92" t="str">
        <f t="shared" si="3"/>
        <v/>
      </c>
      <c r="AI172" s="93" t="str">
        <f t="shared" si="4"/>
        <v/>
      </c>
      <c r="AJ172" s="93" t="str">
        <f t="shared" si="5"/>
        <v/>
      </c>
      <c r="AK172" s="289" t="str">
        <f t="shared" si="6"/>
        <v/>
      </c>
      <c r="AL172" s="99" t="str">
        <f t="shared" si="7"/>
        <v/>
      </c>
      <c r="AN172" s="34" t="b">
        <f t="shared" si="8"/>
        <v>0</v>
      </c>
    </row>
    <row r="173" spans="1:40" ht="15.75" customHeight="1">
      <c r="A173" s="483"/>
      <c r="B173" s="486"/>
      <c r="C173" s="547"/>
      <c r="D173" s="487"/>
      <c r="E173" s="487"/>
      <c r="F173" s="486"/>
      <c r="G173" s="486" t="str">
        <f>+IFERROR(VLOOKUP(F173,Listas!$B:$C,2,0),"")</f>
        <v/>
      </c>
      <c r="H173" s="486"/>
      <c r="I173" s="486"/>
      <c r="J173" s="486"/>
      <c r="K173" s="483"/>
      <c r="L173" s="483"/>
      <c r="M173" s="547"/>
      <c r="N173" s="483"/>
      <c r="O173" s="487"/>
      <c r="P173" s="484"/>
      <c r="Q173" s="486"/>
      <c r="R173" s="486"/>
      <c r="S173" s="486"/>
      <c r="T173" s="486"/>
      <c r="U173" s="483"/>
      <c r="V173" s="486"/>
      <c r="W173" s="483"/>
      <c r="X173" s="304">
        <f t="shared" si="0"/>
        <v>0</v>
      </c>
      <c r="Y173" s="465"/>
      <c r="Z173" s="466"/>
      <c r="AA173" s="223" t="str">
        <f>+IF(T173="UI",0,IF(T173="UYU",'Tasas por grupos escalonada'!$C$37,IF(T173="USD",0,"")))</f>
        <v/>
      </c>
      <c r="AB173" s="486"/>
      <c r="AC173" s="486"/>
      <c r="AD173" s="486"/>
      <c r="AE173" s="486"/>
      <c r="AF173" s="90" t="str">
        <f t="shared" si="1"/>
        <v/>
      </c>
      <c r="AG173" s="91" t="str">
        <f t="shared" si="2"/>
        <v/>
      </c>
      <c r="AH173" s="92" t="str">
        <f t="shared" si="3"/>
        <v/>
      </c>
      <c r="AI173" s="93" t="str">
        <f t="shared" si="4"/>
        <v/>
      </c>
      <c r="AJ173" s="93" t="str">
        <f t="shared" si="5"/>
        <v/>
      </c>
      <c r="AK173" s="289" t="str">
        <f t="shared" si="6"/>
        <v/>
      </c>
      <c r="AL173" s="99" t="str">
        <f t="shared" si="7"/>
        <v/>
      </c>
      <c r="AN173" s="34" t="b">
        <f t="shared" si="8"/>
        <v>0</v>
      </c>
    </row>
    <row r="174" spans="1:40" ht="15.75" customHeight="1">
      <c r="A174" s="483"/>
      <c r="B174" s="486"/>
      <c r="C174" s="547"/>
      <c r="D174" s="487"/>
      <c r="E174" s="487"/>
      <c r="F174" s="486"/>
      <c r="G174" s="486" t="str">
        <f>+IFERROR(VLOOKUP(F174,Listas!$B:$C,2,0),"")</f>
        <v/>
      </c>
      <c r="H174" s="486"/>
      <c r="I174" s="486"/>
      <c r="J174" s="486"/>
      <c r="K174" s="483"/>
      <c r="L174" s="483"/>
      <c r="M174" s="547"/>
      <c r="N174" s="483"/>
      <c r="O174" s="487"/>
      <c r="P174" s="484"/>
      <c r="Q174" s="486"/>
      <c r="R174" s="486"/>
      <c r="S174" s="486"/>
      <c r="T174" s="486"/>
      <c r="U174" s="483"/>
      <c r="V174" s="486"/>
      <c r="W174" s="483"/>
      <c r="X174" s="304">
        <f t="shared" si="0"/>
        <v>0</v>
      </c>
      <c r="Y174" s="465"/>
      <c r="Z174" s="466"/>
      <c r="AA174" s="223" t="str">
        <f>+IF(T174="UI",0,IF(T174="UYU",'Tasas por grupos escalonada'!$C$37,IF(T174="USD",0,"")))</f>
        <v/>
      </c>
      <c r="AB174" s="486"/>
      <c r="AC174" s="486"/>
      <c r="AD174" s="486"/>
      <c r="AE174" s="486"/>
      <c r="AF174" s="90" t="str">
        <f t="shared" si="1"/>
        <v/>
      </c>
      <c r="AG174" s="91" t="str">
        <f t="shared" si="2"/>
        <v/>
      </c>
      <c r="AH174" s="92" t="str">
        <f t="shared" si="3"/>
        <v/>
      </c>
      <c r="AI174" s="93" t="str">
        <f t="shared" si="4"/>
        <v/>
      </c>
      <c r="AJ174" s="93" t="str">
        <f t="shared" si="5"/>
        <v/>
      </c>
      <c r="AK174" s="289" t="str">
        <f t="shared" si="6"/>
        <v/>
      </c>
      <c r="AL174" s="99" t="str">
        <f t="shared" si="7"/>
        <v/>
      </c>
      <c r="AN174" s="34" t="b">
        <f t="shared" si="8"/>
        <v>0</v>
      </c>
    </row>
    <row r="175" spans="1:40" ht="15.75" customHeight="1">
      <c r="A175" s="483"/>
      <c r="B175" s="486"/>
      <c r="C175" s="547"/>
      <c r="D175" s="487"/>
      <c r="E175" s="487"/>
      <c r="F175" s="486"/>
      <c r="G175" s="486" t="str">
        <f>+IFERROR(VLOOKUP(F175,Listas!$B:$C,2,0),"")</f>
        <v/>
      </c>
      <c r="H175" s="486"/>
      <c r="I175" s="486"/>
      <c r="J175" s="486"/>
      <c r="K175" s="483"/>
      <c r="L175" s="483"/>
      <c r="M175" s="547"/>
      <c r="N175" s="483"/>
      <c r="O175" s="487"/>
      <c r="P175" s="484"/>
      <c r="Q175" s="486"/>
      <c r="R175" s="486"/>
      <c r="S175" s="486"/>
      <c r="T175" s="486"/>
      <c r="U175" s="483"/>
      <c r="V175" s="486"/>
      <c r="W175" s="483"/>
      <c r="X175" s="304">
        <f t="shared" si="0"/>
        <v>0</v>
      </c>
      <c r="Y175" s="465"/>
      <c r="Z175" s="466"/>
      <c r="AA175" s="223" t="str">
        <f>+IF(T175="UI",0,IF(T175="UYU",'Tasas por grupos escalonada'!$C$37,IF(T175="USD",0,"")))</f>
        <v/>
      </c>
      <c r="AB175" s="486"/>
      <c r="AC175" s="486"/>
      <c r="AD175" s="486"/>
      <c r="AE175" s="486"/>
      <c r="AF175" s="90" t="str">
        <f t="shared" si="1"/>
        <v/>
      </c>
      <c r="AG175" s="91" t="str">
        <f t="shared" si="2"/>
        <v/>
      </c>
      <c r="AH175" s="92" t="str">
        <f t="shared" si="3"/>
        <v/>
      </c>
      <c r="AI175" s="93" t="str">
        <f t="shared" si="4"/>
        <v/>
      </c>
      <c r="AJ175" s="93" t="str">
        <f t="shared" si="5"/>
        <v/>
      </c>
      <c r="AK175" s="289" t="str">
        <f t="shared" si="6"/>
        <v/>
      </c>
      <c r="AL175" s="99" t="str">
        <f t="shared" si="7"/>
        <v/>
      </c>
      <c r="AN175" s="34" t="b">
        <f t="shared" si="8"/>
        <v>0</v>
      </c>
    </row>
    <row r="176" spans="1:40" ht="15.75" customHeight="1">
      <c r="A176" s="483"/>
      <c r="B176" s="486"/>
      <c r="C176" s="547"/>
      <c r="D176" s="487"/>
      <c r="E176" s="487"/>
      <c r="F176" s="486"/>
      <c r="G176" s="486" t="str">
        <f>+IFERROR(VLOOKUP(F176,Listas!$B:$C,2,0),"")</f>
        <v/>
      </c>
      <c r="H176" s="486"/>
      <c r="I176" s="486"/>
      <c r="J176" s="486"/>
      <c r="K176" s="483"/>
      <c r="L176" s="483"/>
      <c r="M176" s="547"/>
      <c r="N176" s="483"/>
      <c r="O176" s="487"/>
      <c r="P176" s="484"/>
      <c r="Q176" s="486"/>
      <c r="R176" s="486"/>
      <c r="S176" s="486"/>
      <c r="T176" s="486"/>
      <c r="U176" s="483"/>
      <c r="V176" s="486"/>
      <c r="W176" s="483"/>
      <c r="X176" s="304">
        <f t="shared" si="0"/>
        <v>0</v>
      </c>
      <c r="Y176" s="465"/>
      <c r="Z176" s="466"/>
      <c r="AA176" s="223" t="str">
        <f>+IF(T176="UI",0,IF(T176="UYU",'Tasas por grupos escalonada'!$C$37,IF(T176="USD",0,"")))</f>
        <v/>
      </c>
      <c r="AB176" s="486"/>
      <c r="AC176" s="486"/>
      <c r="AD176" s="486"/>
      <c r="AE176" s="486"/>
      <c r="AF176" s="90" t="str">
        <f t="shared" si="1"/>
        <v/>
      </c>
      <c r="AG176" s="91" t="str">
        <f t="shared" si="2"/>
        <v/>
      </c>
      <c r="AH176" s="92" t="str">
        <f t="shared" si="3"/>
        <v/>
      </c>
      <c r="AI176" s="93" t="str">
        <f t="shared" si="4"/>
        <v/>
      </c>
      <c r="AJ176" s="93" t="str">
        <f t="shared" si="5"/>
        <v/>
      </c>
      <c r="AK176" s="289" t="str">
        <f t="shared" si="6"/>
        <v/>
      </c>
      <c r="AL176" s="99" t="str">
        <f t="shared" si="7"/>
        <v/>
      </c>
      <c r="AN176" s="34" t="b">
        <f t="shared" si="8"/>
        <v>0</v>
      </c>
    </row>
    <row r="177" spans="1:40" ht="15.75" customHeight="1">
      <c r="A177" s="483"/>
      <c r="B177" s="486"/>
      <c r="C177" s="547"/>
      <c r="D177" s="487"/>
      <c r="E177" s="487"/>
      <c r="F177" s="486"/>
      <c r="G177" s="486" t="str">
        <f>+IFERROR(VLOOKUP(F177,Listas!$B:$C,2,0),"")</f>
        <v/>
      </c>
      <c r="H177" s="486"/>
      <c r="I177" s="486"/>
      <c r="J177" s="486"/>
      <c r="K177" s="483"/>
      <c r="L177" s="483"/>
      <c r="M177" s="547"/>
      <c r="N177" s="483"/>
      <c r="O177" s="487"/>
      <c r="P177" s="484"/>
      <c r="Q177" s="486"/>
      <c r="R177" s="486"/>
      <c r="S177" s="486"/>
      <c r="T177" s="486"/>
      <c r="U177" s="483"/>
      <c r="V177" s="486"/>
      <c r="W177" s="483"/>
      <c r="X177" s="304">
        <f t="shared" si="0"/>
        <v>0</v>
      </c>
      <c r="Y177" s="465"/>
      <c r="Z177" s="466"/>
      <c r="AA177" s="223" t="str">
        <f>+IF(T177="UI",0,IF(T177="UYU",'Tasas por grupos escalonada'!$C$37,IF(T177="USD",0,"")))</f>
        <v/>
      </c>
      <c r="AB177" s="486"/>
      <c r="AC177" s="486"/>
      <c r="AD177" s="486"/>
      <c r="AE177" s="486"/>
      <c r="AF177" s="90" t="str">
        <f t="shared" si="1"/>
        <v/>
      </c>
      <c r="AG177" s="91" t="str">
        <f t="shared" si="2"/>
        <v/>
      </c>
      <c r="AH177" s="92" t="str">
        <f t="shared" si="3"/>
        <v/>
      </c>
      <c r="AI177" s="93" t="str">
        <f t="shared" si="4"/>
        <v/>
      </c>
      <c r="AJ177" s="93" t="str">
        <f t="shared" si="5"/>
        <v/>
      </c>
      <c r="AK177" s="289" t="str">
        <f t="shared" si="6"/>
        <v/>
      </c>
      <c r="AL177" s="99" t="str">
        <f t="shared" si="7"/>
        <v/>
      </c>
      <c r="AN177" s="34" t="b">
        <f t="shared" si="8"/>
        <v>0</v>
      </c>
    </row>
    <row r="178" spans="1:40" ht="15.75" customHeight="1">
      <c r="A178" s="483"/>
      <c r="B178" s="486"/>
      <c r="C178" s="547"/>
      <c r="D178" s="487"/>
      <c r="E178" s="487"/>
      <c r="F178" s="486"/>
      <c r="G178" s="486" t="str">
        <f>+IFERROR(VLOOKUP(F178,Listas!$B:$C,2,0),"")</f>
        <v/>
      </c>
      <c r="H178" s="486"/>
      <c r="I178" s="486"/>
      <c r="J178" s="486"/>
      <c r="K178" s="483"/>
      <c r="L178" s="483"/>
      <c r="M178" s="547"/>
      <c r="N178" s="483"/>
      <c r="O178" s="487"/>
      <c r="P178" s="484"/>
      <c r="Q178" s="486"/>
      <c r="R178" s="486"/>
      <c r="S178" s="486"/>
      <c r="T178" s="486"/>
      <c r="U178" s="483"/>
      <c r="V178" s="486"/>
      <c r="W178" s="483"/>
      <c r="X178" s="304">
        <f t="shared" si="0"/>
        <v>0</v>
      </c>
      <c r="Y178" s="465"/>
      <c r="Z178" s="466"/>
      <c r="AA178" s="223" t="str">
        <f>+IF(T178="UI",0,IF(T178="UYU",'Tasas por grupos escalonada'!$C$37,IF(T178="USD",0,"")))</f>
        <v/>
      </c>
      <c r="AB178" s="486"/>
      <c r="AC178" s="486"/>
      <c r="AD178" s="486"/>
      <c r="AE178" s="486"/>
      <c r="AF178" s="90" t="str">
        <f t="shared" si="1"/>
        <v/>
      </c>
      <c r="AG178" s="91" t="str">
        <f t="shared" si="2"/>
        <v/>
      </c>
      <c r="AH178" s="92" t="str">
        <f t="shared" si="3"/>
        <v/>
      </c>
      <c r="AI178" s="93" t="str">
        <f t="shared" si="4"/>
        <v/>
      </c>
      <c r="AJ178" s="93" t="str">
        <f t="shared" si="5"/>
        <v/>
      </c>
      <c r="AK178" s="289" t="str">
        <f t="shared" si="6"/>
        <v/>
      </c>
      <c r="AL178" s="99" t="str">
        <f t="shared" si="7"/>
        <v/>
      </c>
      <c r="AN178" s="34" t="b">
        <f t="shared" si="8"/>
        <v>0</v>
      </c>
    </row>
    <row r="179" spans="1:40" ht="15.75" customHeight="1">
      <c r="A179" s="483"/>
      <c r="B179" s="486"/>
      <c r="C179" s="547"/>
      <c r="D179" s="487"/>
      <c r="E179" s="487"/>
      <c r="F179" s="486"/>
      <c r="G179" s="486" t="str">
        <f>+IFERROR(VLOOKUP(F179,Listas!$B:$C,2,0),"")</f>
        <v/>
      </c>
      <c r="H179" s="486"/>
      <c r="I179" s="486"/>
      <c r="J179" s="486"/>
      <c r="K179" s="483"/>
      <c r="L179" s="483"/>
      <c r="M179" s="547"/>
      <c r="N179" s="483"/>
      <c r="O179" s="487"/>
      <c r="P179" s="484"/>
      <c r="Q179" s="486"/>
      <c r="R179" s="486"/>
      <c r="S179" s="486"/>
      <c r="T179" s="486"/>
      <c r="U179" s="483"/>
      <c r="V179" s="486"/>
      <c r="W179" s="483"/>
      <c r="X179" s="304">
        <f t="shared" si="0"/>
        <v>0</v>
      </c>
      <c r="Y179" s="465"/>
      <c r="Z179" s="466"/>
      <c r="AA179" s="223" t="str">
        <f>+IF(T179="UI",0,IF(T179="UYU",'Tasas por grupos escalonada'!$C$37,IF(T179="USD",0,"")))</f>
        <v/>
      </c>
      <c r="AB179" s="486"/>
      <c r="AC179" s="486"/>
      <c r="AD179" s="486"/>
      <c r="AE179" s="486"/>
      <c r="AF179" s="90" t="str">
        <f t="shared" si="1"/>
        <v/>
      </c>
      <c r="AG179" s="91" t="str">
        <f t="shared" si="2"/>
        <v/>
      </c>
      <c r="AH179" s="92" t="str">
        <f t="shared" si="3"/>
        <v/>
      </c>
      <c r="AI179" s="93" t="str">
        <f t="shared" si="4"/>
        <v/>
      </c>
      <c r="AJ179" s="93" t="str">
        <f t="shared" si="5"/>
        <v/>
      </c>
      <c r="AK179" s="289" t="str">
        <f t="shared" si="6"/>
        <v/>
      </c>
      <c r="AL179" s="99" t="str">
        <f t="shared" si="7"/>
        <v/>
      </c>
      <c r="AN179" s="34" t="b">
        <f t="shared" si="8"/>
        <v>0</v>
      </c>
    </row>
    <row r="180" spans="1:40" ht="15.75" customHeight="1">
      <c r="A180" s="483"/>
      <c r="B180" s="486"/>
      <c r="C180" s="547"/>
      <c r="D180" s="487"/>
      <c r="E180" s="487"/>
      <c r="F180" s="486"/>
      <c r="G180" s="486" t="str">
        <f>+IFERROR(VLOOKUP(F180,Listas!$B:$C,2,0),"")</f>
        <v/>
      </c>
      <c r="H180" s="486"/>
      <c r="I180" s="486"/>
      <c r="J180" s="486"/>
      <c r="K180" s="483"/>
      <c r="L180" s="483"/>
      <c r="M180" s="547"/>
      <c r="N180" s="483"/>
      <c r="O180" s="487"/>
      <c r="P180" s="484"/>
      <c r="Q180" s="486"/>
      <c r="R180" s="486"/>
      <c r="S180" s="486"/>
      <c r="T180" s="486"/>
      <c r="U180" s="483"/>
      <c r="V180" s="486"/>
      <c r="W180" s="483"/>
      <c r="X180" s="304">
        <f t="shared" si="0"/>
        <v>0</v>
      </c>
      <c r="Y180" s="465"/>
      <c r="Z180" s="466"/>
      <c r="AA180" s="223" t="str">
        <f>+IF(T180="UI",0,IF(T180="UYU",'Tasas por grupos escalonada'!$C$37,IF(T180="USD",0,"")))</f>
        <v/>
      </c>
      <c r="AB180" s="486"/>
      <c r="AC180" s="486"/>
      <c r="AD180" s="486"/>
      <c r="AE180" s="486"/>
      <c r="AF180" s="90" t="str">
        <f t="shared" si="1"/>
        <v/>
      </c>
      <c r="AG180" s="91" t="str">
        <f t="shared" si="2"/>
        <v/>
      </c>
      <c r="AH180" s="92" t="str">
        <f t="shared" si="3"/>
        <v/>
      </c>
      <c r="AI180" s="93" t="str">
        <f t="shared" si="4"/>
        <v/>
      </c>
      <c r="AJ180" s="93" t="str">
        <f t="shared" si="5"/>
        <v/>
      </c>
      <c r="AK180" s="289" t="str">
        <f t="shared" si="6"/>
        <v/>
      </c>
      <c r="AL180" s="99" t="str">
        <f t="shared" si="7"/>
        <v/>
      </c>
      <c r="AN180" s="34" t="b">
        <f t="shared" si="8"/>
        <v>0</v>
      </c>
    </row>
    <row r="181" spans="1:40" ht="15.75" customHeight="1">
      <c r="A181" s="483"/>
      <c r="B181" s="486"/>
      <c r="C181" s="547"/>
      <c r="D181" s="487"/>
      <c r="E181" s="487"/>
      <c r="F181" s="486"/>
      <c r="G181" s="486" t="str">
        <f>+IFERROR(VLOOKUP(F181,Listas!$B:$C,2,0),"")</f>
        <v/>
      </c>
      <c r="H181" s="486"/>
      <c r="I181" s="486"/>
      <c r="J181" s="486"/>
      <c r="K181" s="483"/>
      <c r="L181" s="483"/>
      <c r="M181" s="547"/>
      <c r="N181" s="483"/>
      <c r="O181" s="487"/>
      <c r="P181" s="484"/>
      <c r="Q181" s="486"/>
      <c r="R181" s="486"/>
      <c r="S181" s="486"/>
      <c r="T181" s="486"/>
      <c r="U181" s="483"/>
      <c r="V181" s="486"/>
      <c r="W181" s="483"/>
      <c r="X181" s="304">
        <f t="shared" si="0"/>
        <v>0</v>
      </c>
      <c r="Y181" s="465"/>
      <c r="Z181" s="466"/>
      <c r="AA181" s="223" t="str">
        <f>+IF(T181="UI",0,IF(T181="UYU",'Tasas por grupos escalonada'!$C$37,IF(T181="USD",0,"")))</f>
        <v/>
      </c>
      <c r="AB181" s="486"/>
      <c r="AC181" s="486"/>
      <c r="AD181" s="486"/>
      <c r="AE181" s="486"/>
      <c r="AF181" s="90" t="str">
        <f t="shared" si="1"/>
        <v/>
      </c>
      <c r="AG181" s="91" t="str">
        <f t="shared" si="2"/>
        <v/>
      </c>
      <c r="AH181" s="92" t="str">
        <f t="shared" si="3"/>
        <v/>
      </c>
      <c r="AI181" s="93" t="str">
        <f t="shared" si="4"/>
        <v/>
      </c>
      <c r="AJ181" s="93" t="str">
        <f t="shared" si="5"/>
        <v/>
      </c>
      <c r="AK181" s="289" t="str">
        <f t="shared" si="6"/>
        <v/>
      </c>
      <c r="AL181" s="99" t="str">
        <f t="shared" si="7"/>
        <v/>
      </c>
      <c r="AN181" s="34" t="b">
        <f t="shared" si="8"/>
        <v>0</v>
      </c>
    </row>
    <row r="182" spans="1:40" ht="15.75" customHeight="1">
      <c r="A182" s="483"/>
      <c r="B182" s="486"/>
      <c r="C182" s="547"/>
      <c r="D182" s="487"/>
      <c r="E182" s="487"/>
      <c r="F182" s="486"/>
      <c r="G182" s="486" t="str">
        <f>+IFERROR(VLOOKUP(F182,Listas!$B:$C,2,0),"")</f>
        <v/>
      </c>
      <c r="H182" s="486"/>
      <c r="I182" s="486"/>
      <c r="J182" s="486"/>
      <c r="K182" s="483"/>
      <c r="L182" s="483"/>
      <c r="M182" s="547"/>
      <c r="N182" s="483"/>
      <c r="O182" s="487"/>
      <c r="P182" s="484"/>
      <c r="Q182" s="486"/>
      <c r="R182" s="486"/>
      <c r="S182" s="486"/>
      <c r="T182" s="486"/>
      <c r="U182" s="483"/>
      <c r="V182" s="486"/>
      <c r="W182" s="483"/>
      <c r="X182" s="304">
        <f t="shared" si="0"/>
        <v>0</v>
      </c>
      <c r="Y182" s="465"/>
      <c r="Z182" s="466"/>
      <c r="AA182" s="223" t="str">
        <f>+IF(T182="UI",0,IF(T182="UYU",'Tasas por grupos escalonada'!$C$37,IF(T182="USD",0,"")))</f>
        <v/>
      </c>
      <c r="AB182" s="486"/>
      <c r="AC182" s="486"/>
      <c r="AD182" s="486"/>
      <c r="AE182" s="486"/>
      <c r="AF182" s="90" t="str">
        <f t="shared" si="1"/>
        <v/>
      </c>
      <c r="AG182" s="91" t="str">
        <f t="shared" si="2"/>
        <v/>
      </c>
      <c r="AH182" s="92" t="str">
        <f t="shared" si="3"/>
        <v/>
      </c>
      <c r="AI182" s="93" t="str">
        <f t="shared" si="4"/>
        <v/>
      </c>
      <c r="AJ182" s="93" t="str">
        <f t="shared" si="5"/>
        <v/>
      </c>
      <c r="AK182" s="289" t="str">
        <f t="shared" si="6"/>
        <v/>
      </c>
      <c r="AL182" s="99" t="str">
        <f t="shared" si="7"/>
        <v/>
      </c>
      <c r="AN182" s="34" t="b">
        <f t="shared" si="8"/>
        <v>0</v>
      </c>
    </row>
    <row r="183" spans="1:40" ht="15.75" customHeight="1">
      <c r="A183" s="483"/>
      <c r="B183" s="486"/>
      <c r="C183" s="547"/>
      <c r="D183" s="487"/>
      <c r="E183" s="487"/>
      <c r="F183" s="486"/>
      <c r="G183" s="486" t="str">
        <f>+IFERROR(VLOOKUP(F183,Listas!$B:$C,2,0),"")</f>
        <v/>
      </c>
      <c r="H183" s="486"/>
      <c r="I183" s="486"/>
      <c r="J183" s="486"/>
      <c r="K183" s="483"/>
      <c r="L183" s="483"/>
      <c r="M183" s="547"/>
      <c r="N183" s="483"/>
      <c r="O183" s="487"/>
      <c r="P183" s="484"/>
      <c r="Q183" s="486"/>
      <c r="R183" s="486"/>
      <c r="S183" s="486"/>
      <c r="T183" s="486"/>
      <c r="U183" s="483"/>
      <c r="V183" s="486"/>
      <c r="W183" s="483"/>
      <c r="X183" s="304">
        <f t="shared" si="0"/>
        <v>0</v>
      </c>
      <c r="Y183" s="465"/>
      <c r="Z183" s="466"/>
      <c r="AA183" s="223" t="str">
        <f>+IF(T183="UI",0,IF(T183="UYU",'Tasas por grupos escalonada'!$C$37,IF(T183="USD",0,"")))</f>
        <v/>
      </c>
      <c r="AB183" s="486"/>
      <c r="AC183" s="486"/>
      <c r="AD183" s="486"/>
      <c r="AE183" s="486"/>
      <c r="AF183" s="90" t="str">
        <f t="shared" si="1"/>
        <v/>
      </c>
      <c r="AG183" s="91" t="str">
        <f t="shared" si="2"/>
        <v/>
      </c>
      <c r="AH183" s="92" t="str">
        <f t="shared" si="3"/>
        <v/>
      </c>
      <c r="AI183" s="93" t="str">
        <f t="shared" si="4"/>
        <v/>
      </c>
      <c r="AJ183" s="93" t="str">
        <f t="shared" si="5"/>
        <v/>
      </c>
      <c r="AK183" s="289" t="str">
        <f t="shared" si="6"/>
        <v/>
      </c>
      <c r="AL183" s="99" t="str">
        <f t="shared" si="7"/>
        <v/>
      </c>
      <c r="AN183" s="34" t="b">
        <f t="shared" si="8"/>
        <v>0</v>
      </c>
    </row>
    <row r="184" spans="1:40" ht="15.75" customHeight="1">
      <c r="A184" s="483"/>
      <c r="B184" s="486"/>
      <c r="C184" s="547"/>
      <c r="D184" s="487"/>
      <c r="E184" s="487"/>
      <c r="F184" s="486"/>
      <c r="G184" s="486" t="str">
        <f>+IFERROR(VLOOKUP(F184,Listas!$B:$C,2,0),"")</f>
        <v/>
      </c>
      <c r="H184" s="486"/>
      <c r="I184" s="486"/>
      <c r="J184" s="486"/>
      <c r="K184" s="483"/>
      <c r="L184" s="483"/>
      <c r="M184" s="547"/>
      <c r="N184" s="483"/>
      <c r="O184" s="487"/>
      <c r="P184" s="484"/>
      <c r="Q184" s="486"/>
      <c r="R184" s="486"/>
      <c r="S184" s="486"/>
      <c r="T184" s="486"/>
      <c r="U184" s="483"/>
      <c r="V184" s="486"/>
      <c r="W184" s="483"/>
      <c r="X184" s="304">
        <f t="shared" si="0"/>
        <v>0</v>
      </c>
      <c r="Y184" s="465"/>
      <c r="Z184" s="466"/>
      <c r="AA184" s="223" t="str">
        <f>+IF(T184="UI",0,IF(T184="UYU",'Tasas por grupos escalonada'!$C$37,IF(T184="USD",0,"")))</f>
        <v/>
      </c>
      <c r="AB184" s="486"/>
      <c r="AC184" s="486"/>
      <c r="AD184" s="486"/>
      <c r="AE184" s="486"/>
      <c r="AF184" s="90" t="str">
        <f t="shared" si="1"/>
        <v/>
      </c>
      <c r="AG184" s="91" t="str">
        <f t="shared" si="2"/>
        <v/>
      </c>
      <c r="AH184" s="92" t="str">
        <f t="shared" si="3"/>
        <v/>
      </c>
      <c r="AI184" s="93" t="str">
        <f t="shared" si="4"/>
        <v/>
      </c>
      <c r="AJ184" s="93" t="str">
        <f t="shared" si="5"/>
        <v/>
      </c>
      <c r="AK184" s="289" t="str">
        <f t="shared" si="6"/>
        <v/>
      </c>
      <c r="AL184" s="99" t="str">
        <f t="shared" si="7"/>
        <v/>
      </c>
      <c r="AN184" s="34" t="b">
        <f t="shared" si="8"/>
        <v>0</v>
      </c>
    </row>
    <row r="185" spans="1:40" ht="15.75" customHeight="1">
      <c r="A185" s="483"/>
      <c r="B185" s="486"/>
      <c r="C185" s="547"/>
      <c r="D185" s="487"/>
      <c r="E185" s="487"/>
      <c r="F185" s="486"/>
      <c r="G185" s="486" t="str">
        <f>+IFERROR(VLOOKUP(F185,Listas!$B:$C,2,0),"")</f>
        <v/>
      </c>
      <c r="H185" s="486"/>
      <c r="I185" s="486"/>
      <c r="J185" s="486"/>
      <c r="K185" s="483"/>
      <c r="L185" s="483"/>
      <c r="M185" s="547"/>
      <c r="N185" s="483"/>
      <c r="O185" s="487"/>
      <c r="P185" s="484"/>
      <c r="Q185" s="486"/>
      <c r="R185" s="486"/>
      <c r="S185" s="486"/>
      <c r="T185" s="486"/>
      <c r="U185" s="483"/>
      <c r="V185" s="486"/>
      <c r="W185" s="483"/>
      <c r="X185" s="304">
        <f t="shared" si="0"/>
        <v>0</v>
      </c>
      <c r="Y185" s="465"/>
      <c r="Z185" s="466"/>
      <c r="AA185" s="223" t="str">
        <f>+IF(T185="UI",0,IF(T185="UYU",'Tasas por grupos escalonada'!$C$37,IF(T185="USD",0,"")))</f>
        <v/>
      </c>
      <c r="AB185" s="486"/>
      <c r="AC185" s="486"/>
      <c r="AD185" s="486"/>
      <c r="AE185" s="486"/>
      <c r="AF185" s="90" t="str">
        <f t="shared" si="1"/>
        <v/>
      </c>
      <c r="AG185" s="91" t="str">
        <f t="shared" si="2"/>
        <v/>
      </c>
      <c r="AH185" s="92" t="str">
        <f t="shared" si="3"/>
        <v/>
      </c>
      <c r="AI185" s="93" t="str">
        <f t="shared" si="4"/>
        <v/>
      </c>
      <c r="AJ185" s="93" t="str">
        <f t="shared" si="5"/>
        <v/>
      </c>
      <c r="AK185" s="289" t="str">
        <f t="shared" si="6"/>
        <v/>
      </c>
      <c r="AL185" s="99" t="str">
        <f t="shared" si="7"/>
        <v/>
      </c>
      <c r="AN185" s="34" t="b">
        <f t="shared" si="8"/>
        <v>0</v>
      </c>
    </row>
    <row r="186" spans="1:40" ht="14.25" customHeight="1">
      <c r="A186" s="483"/>
      <c r="B186" s="486"/>
      <c r="C186" s="547"/>
      <c r="D186" s="487"/>
      <c r="E186" s="487"/>
      <c r="F186" s="486"/>
      <c r="G186" s="486" t="str">
        <f>+IFERROR(VLOOKUP(F186,Listas!$B:$C,2,0),"")</f>
        <v/>
      </c>
      <c r="H186" s="486"/>
      <c r="I186" s="486"/>
      <c r="J186" s="486"/>
      <c r="K186" s="483"/>
      <c r="L186" s="483"/>
      <c r="M186" s="547"/>
      <c r="N186" s="483"/>
      <c r="O186" s="487"/>
      <c r="P186" s="484"/>
      <c r="Q186" s="486"/>
      <c r="R186" s="486"/>
      <c r="S186" s="486"/>
      <c r="T186" s="486"/>
      <c r="U186" s="483"/>
      <c r="V186" s="486"/>
      <c r="W186" s="483"/>
      <c r="X186" s="304">
        <f t="shared" si="0"/>
        <v>0</v>
      </c>
      <c r="Y186" s="465"/>
      <c r="Z186" s="466"/>
      <c r="AA186" s="223" t="str">
        <f>+IF(T186="UI",0,IF(T186="UYU",'Tasas por grupos escalonada'!$C$37,IF(T186="USD",0,"")))</f>
        <v/>
      </c>
      <c r="AB186" s="486"/>
      <c r="AC186" s="486"/>
      <c r="AD186" s="486"/>
      <c r="AE186" s="486"/>
      <c r="AF186" s="90" t="str">
        <f t="shared" si="1"/>
        <v/>
      </c>
      <c r="AG186" s="91" t="str">
        <f t="shared" si="2"/>
        <v/>
      </c>
      <c r="AH186" s="92" t="str">
        <f t="shared" si="3"/>
        <v/>
      </c>
      <c r="AI186" s="93" t="str">
        <f t="shared" si="4"/>
        <v/>
      </c>
      <c r="AJ186" s="93" t="str">
        <f t="shared" si="5"/>
        <v/>
      </c>
      <c r="AK186" s="289" t="str">
        <f t="shared" si="6"/>
        <v/>
      </c>
      <c r="AL186" s="99" t="str">
        <f t="shared" si="7"/>
        <v/>
      </c>
      <c r="AN186" s="34" t="b">
        <f t="shared" si="8"/>
        <v>0</v>
      </c>
    </row>
    <row r="187" spans="1:40" ht="14.25" customHeight="1">
      <c r="A187" s="483"/>
      <c r="B187" s="486"/>
      <c r="C187" s="547"/>
      <c r="D187" s="487"/>
      <c r="E187" s="487"/>
      <c r="F187" s="486"/>
      <c r="G187" s="486" t="str">
        <f>+IFERROR(VLOOKUP(F187,Listas!$B:$C,2,0),"")</f>
        <v/>
      </c>
      <c r="H187" s="486"/>
      <c r="I187" s="486"/>
      <c r="J187" s="486"/>
      <c r="K187" s="483"/>
      <c r="L187" s="483"/>
      <c r="M187" s="547"/>
      <c r="N187" s="483"/>
      <c r="O187" s="487"/>
      <c r="P187" s="484"/>
      <c r="Q187" s="486"/>
      <c r="R187" s="486"/>
      <c r="S187" s="486"/>
      <c r="T187" s="486"/>
      <c r="U187" s="483"/>
      <c r="V187" s="486"/>
      <c r="W187" s="483"/>
      <c r="X187" s="304">
        <f t="shared" si="0"/>
        <v>0</v>
      </c>
      <c r="Y187" s="465"/>
      <c r="Z187" s="466"/>
      <c r="AA187" s="223" t="str">
        <f>+IF(T187="UI",0,IF(T187="UYU",'Tasas por grupos escalonada'!$C$37,IF(T187="USD",0,"")))</f>
        <v/>
      </c>
      <c r="AB187" s="486"/>
      <c r="AC187" s="486"/>
      <c r="AD187" s="486"/>
      <c r="AE187" s="486"/>
      <c r="AF187" s="90" t="str">
        <f t="shared" si="1"/>
        <v/>
      </c>
      <c r="AG187" s="91" t="str">
        <f t="shared" si="2"/>
        <v/>
      </c>
      <c r="AH187" s="92" t="str">
        <f t="shared" si="3"/>
        <v/>
      </c>
      <c r="AI187" s="93" t="str">
        <f t="shared" si="4"/>
        <v/>
      </c>
      <c r="AJ187" s="93" t="str">
        <f t="shared" si="5"/>
        <v/>
      </c>
      <c r="AK187" s="289" t="str">
        <f t="shared" si="6"/>
        <v/>
      </c>
      <c r="AL187" s="99" t="str">
        <f t="shared" si="7"/>
        <v/>
      </c>
      <c r="AN187" s="34" t="b">
        <f t="shared" si="8"/>
        <v>0</v>
      </c>
    </row>
    <row r="188" spans="1:40" ht="14.25" customHeight="1">
      <c r="A188" s="483"/>
      <c r="B188" s="486"/>
      <c r="C188" s="547"/>
      <c r="D188" s="487"/>
      <c r="E188" s="487"/>
      <c r="F188" s="486"/>
      <c r="G188" s="486" t="str">
        <f>+IFERROR(VLOOKUP(F188,Listas!$B:$C,2,0),"")</f>
        <v/>
      </c>
      <c r="H188" s="486"/>
      <c r="I188" s="486"/>
      <c r="J188" s="486"/>
      <c r="K188" s="483"/>
      <c r="L188" s="483"/>
      <c r="M188" s="547"/>
      <c r="N188" s="483"/>
      <c r="O188" s="487"/>
      <c r="P188" s="484"/>
      <c r="Q188" s="486"/>
      <c r="R188" s="486"/>
      <c r="S188" s="486"/>
      <c r="T188" s="486"/>
      <c r="U188" s="483"/>
      <c r="V188" s="486"/>
      <c r="W188" s="483"/>
      <c r="X188" s="304">
        <f t="shared" si="0"/>
        <v>0</v>
      </c>
      <c r="Y188" s="465"/>
      <c r="Z188" s="466"/>
      <c r="AA188" s="223" t="str">
        <f>+IF(T188="UI",0,IF(T188="UYU",'Tasas por grupos escalonada'!$C$37,IF(T188="USD",0,"")))</f>
        <v/>
      </c>
      <c r="AB188" s="486"/>
      <c r="AC188" s="486"/>
      <c r="AD188" s="486"/>
      <c r="AE188" s="486"/>
      <c r="AF188" s="90" t="str">
        <f t="shared" si="1"/>
        <v/>
      </c>
      <c r="AG188" s="91" t="str">
        <f t="shared" si="2"/>
        <v/>
      </c>
      <c r="AH188" s="92" t="str">
        <f t="shared" si="3"/>
        <v/>
      </c>
      <c r="AI188" s="93" t="str">
        <f t="shared" si="4"/>
        <v/>
      </c>
      <c r="AJ188" s="93" t="str">
        <f t="shared" si="5"/>
        <v/>
      </c>
      <c r="AK188" s="289" t="str">
        <f t="shared" si="6"/>
        <v/>
      </c>
      <c r="AL188" s="99" t="str">
        <f t="shared" si="7"/>
        <v/>
      </c>
      <c r="AN188" s="34" t="b">
        <f t="shared" si="8"/>
        <v>0</v>
      </c>
    </row>
    <row r="189" spans="1:40" ht="14.25" customHeight="1">
      <c r="A189" s="483"/>
      <c r="B189" s="486"/>
      <c r="C189" s="547"/>
      <c r="D189" s="487"/>
      <c r="E189" s="487"/>
      <c r="F189" s="486"/>
      <c r="G189" s="486" t="str">
        <f>+IFERROR(VLOOKUP(F189,Listas!$B:$C,2,0),"")</f>
        <v/>
      </c>
      <c r="H189" s="486"/>
      <c r="I189" s="486"/>
      <c r="J189" s="486"/>
      <c r="K189" s="483"/>
      <c r="L189" s="483"/>
      <c r="M189" s="547"/>
      <c r="N189" s="483"/>
      <c r="O189" s="487"/>
      <c r="P189" s="484"/>
      <c r="Q189" s="486"/>
      <c r="R189" s="486"/>
      <c r="S189" s="486"/>
      <c r="T189" s="486"/>
      <c r="U189" s="483"/>
      <c r="V189" s="486"/>
      <c r="W189" s="483"/>
      <c r="X189" s="304">
        <f t="shared" si="0"/>
        <v>0</v>
      </c>
      <c r="Y189" s="465"/>
      <c r="Z189" s="466"/>
      <c r="AA189" s="223" t="str">
        <f>+IF(T189="UI",0,IF(T189="UYU",'Tasas por grupos escalonada'!$C$37,IF(T189="USD",0,"")))</f>
        <v/>
      </c>
      <c r="AB189" s="486"/>
      <c r="AC189" s="486"/>
      <c r="AD189" s="486"/>
      <c r="AE189" s="486"/>
      <c r="AF189" s="90" t="str">
        <f t="shared" si="1"/>
        <v/>
      </c>
      <c r="AG189" s="91" t="str">
        <f t="shared" si="2"/>
        <v/>
      </c>
      <c r="AH189" s="92" t="str">
        <f t="shared" si="3"/>
        <v/>
      </c>
      <c r="AI189" s="93" t="str">
        <f t="shared" si="4"/>
        <v/>
      </c>
      <c r="AJ189" s="93" t="str">
        <f t="shared" si="5"/>
        <v/>
      </c>
      <c r="AK189" s="289" t="str">
        <f t="shared" si="6"/>
        <v/>
      </c>
      <c r="AL189" s="99" t="str">
        <f t="shared" si="7"/>
        <v/>
      </c>
      <c r="AN189" s="34" t="b">
        <f t="shared" si="8"/>
        <v>0</v>
      </c>
    </row>
    <row r="190" spans="1:40" ht="14.25" customHeight="1">
      <c r="A190" s="483"/>
      <c r="B190" s="486"/>
      <c r="C190" s="547"/>
      <c r="D190" s="487"/>
      <c r="E190" s="487"/>
      <c r="F190" s="486"/>
      <c r="G190" s="486" t="str">
        <f>+IFERROR(VLOOKUP(F190,Listas!$B:$C,2,0),"")</f>
        <v/>
      </c>
      <c r="H190" s="486"/>
      <c r="I190" s="486"/>
      <c r="J190" s="486"/>
      <c r="K190" s="483"/>
      <c r="L190" s="483"/>
      <c r="M190" s="547"/>
      <c r="N190" s="483"/>
      <c r="O190" s="487"/>
      <c r="P190" s="484"/>
      <c r="Q190" s="486"/>
      <c r="R190" s="486"/>
      <c r="S190" s="486"/>
      <c r="T190" s="486"/>
      <c r="U190" s="483"/>
      <c r="V190" s="486"/>
      <c r="W190" s="483"/>
      <c r="X190" s="304">
        <f t="shared" si="0"/>
        <v>0</v>
      </c>
      <c r="Y190" s="465"/>
      <c r="Z190" s="466"/>
      <c r="AA190" s="223" t="str">
        <f>+IF(T190="UI",0,IF(T190="UYU",'Tasas por grupos escalonada'!$C$37,IF(T190="USD",0,"")))</f>
        <v/>
      </c>
      <c r="AB190" s="486"/>
      <c r="AC190" s="486"/>
      <c r="AD190" s="486"/>
      <c r="AE190" s="486"/>
      <c r="AF190" s="90" t="str">
        <f t="shared" si="1"/>
        <v/>
      </c>
      <c r="AG190" s="91" t="str">
        <f t="shared" si="2"/>
        <v/>
      </c>
      <c r="AH190" s="92" t="str">
        <f t="shared" si="3"/>
        <v/>
      </c>
      <c r="AI190" s="93" t="str">
        <f t="shared" si="4"/>
        <v/>
      </c>
      <c r="AJ190" s="93" t="str">
        <f t="shared" si="5"/>
        <v/>
      </c>
      <c r="AK190" s="289" t="str">
        <f t="shared" si="6"/>
        <v/>
      </c>
      <c r="AL190" s="99" t="str">
        <f t="shared" si="7"/>
        <v/>
      </c>
      <c r="AN190" s="34" t="b">
        <f t="shared" si="8"/>
        <v>0</v>
      </c>
    </row>
    <row r="191" spans="1:40" ht="14.25" customHeight="1">
      <c r="A191" s="483"/>
      <c r="B191" s="486"/>
      <c r="C191" s="547"/>
      <c r="D191" s="487"/>
      <c r="E191" s="487"/>
      <c r="F191" s="486"/>
      <c r="G191" s="486" t="str">
        <f>+IFERROR(VLOOKUP(F191,Listas!$B:$C,2,0),"")</f>
        <v/>
      </c>
      <c r="H191" s="486"/>
      <c r="I191" s="486"/>
      <c r="J191" s="486"/>
      <c r="K191" s="483"/>
      <c r="L191" s="483"/>
      <c r="M191" s="547"/>
      <c r="N191" s="483"/>
      <c r="O191" s="487"/>
      <c r="P191" s="484"/>
      <c r="Q191" s="486"/>
      <c r="R191" s="486"/>
      <c r="S191" s="486"/>
      <c r="T191" s="486"/>
      <c r="U191" s="483"/>
      <c r="V191" s="486"/>
      <c r="W191" s="483"/>
      <c r="X191" s="304">
        <f t="shared" si="0"/>
        <v>0</v>
      </c>
      <c r="Y191" s="465"/>
      <c r="Z191" s="466"/>
      <c r="AA191" s="223" t="str">
        <f>+IF(T191="UI",0,IF(T191="UYU",'Tasas por grupos escalonada'!$C$37,IF(T191="USD",0,"")))</f>
        <v/>
      </c>
      <c r="AB191" s="486"/>
      <c r="AC191" s="486"/>
      <c r="AD191" s="486"/>
      <c r="AE191" s="486"/>
      <c r="AF191" s="90" t="str">
        <f t="shared" si="1"/>
        <v/>
      </c>
      <c r="AG191" s="91" t="str">
        <f t="shared" si="2"/>
        <v/>
      </c>
      <c r="AH191" s="92" t="str">
        <f t="shared" si="3"/>
        <v/>
      </c>
      <c r="AI191" s="93" t="str">
        <f t="shared" si="4"/>
        <v/>
      </c>
      <c r="AJ191" s="93" t="str">
        <f t="shared" si="5"/>
        <v/>
      </c>
      <c r="AK191" s="289" t="str">
        <f t="shared" si="6"/>
        <v/>
      </c>
      <c r="AL191" s="99" t="str">
        <f t="shared" si="7"/>
        <v/>
      </c>
      <c r="AN191" s="34" t="b">
        <f t="shared" si="8"/>
        <v>0</v>
      </c>
    </row>
    <row r="192" spans="1:40" ht="14.25" customHeight="1">
      <c r="A192" s="483"/>
      <c r="B192" s="486"/>
      <c r="C192" s="547"/>
      <c r="D192" s="487"/>
      <c r="E192" s="487"/>
      <c r="F192" s="486"/>
      <c r="G192" s="486" t="str">
        <f>+IFERROR(VLOOKUP(F192,Listas!$B:$C,2,0),"")</f>
        <v/>
      </c>
      <c r="H192" s="486"/>
      <c r="I192" s="486"/>
      <c r="J192" s="486"/>
      <c r="K192" s="483"/>
      <c r="L192" s="483"/>
      <c r="M192" s="547"/>
      <c r="N192" s="483"/>
      <c r="O192" s="487"/>
      <c r="P192" s="484"/>
      <c r="Q192" s="486"/>
      <c r="R192" s="486"/>
      <c r="S192" s="486"/>
      <c r="T192" s="486"/>
      <c r="U192" s="483"/>
      <c r="V192" s="486"/>
      <c r="W192" s="483"/>
      <c r="X192" s="304">
        <f t="shared" si="0"/>
        <v>0</v>
      </c>
      <c r="Y192" s="465"/>
      <c r="Z192" s="466"/>
      <c r="AA192" s="223" t="str">
        <f>+IF(T192="UI",0,IF(T192="UYU",'Tasas por grupos escalonada'!$C$37,IF(T192="USD",0,"")))</f>
        <v/>
      </c>
      <c r="AB192" s="486"/>
      <c r="AC192" s="486"/>
      <c r="AD192" s="486"/>
      <c r="AE192" s="486"/>
      <c r="AF192" s="90" t="str">
        <f t="shared" si="1"/>
        <v/>
      </c>
      <c r="AG192" s="91" t="str">
        <f t="shared" si="2"/>
        <v/>
      </c>
      <c r="AH192" s="92" t="str">
        <f t="shared" si="3"/>
        <v/>
      </c>
      <c r="AI192" s="93" t="str">
        <f t="shared" si="4"/>
        <v/>
      </c>
      <c r="AJ192" s="93" t="str">
        <f t="shared" si="5"/>
        <v/>
      </c>
      <c r="AK192" s="289" t="str">
        <f t="shared" si="6"/>
        <v/>
      </c>
      <c r="AL192" s="99" t="str">
        <f t="shared" si="7"/>
        <v/>
      </c>
      <c r="AN192" s="34" t="b">
        <f t="shared" si="8"/>
        <v>0</v>
      </c>
    </row>
    <row r="193" spans="1:40" ht="14.25" customHeight="1">
      <c r="A193" s="483"/>
      <c r="B193" s="486"/>
      <c r="C193" s="547"/>
      <c r="D193" s="487"/>
      <c r="E193" s="487"/>
      <c r="F193" s="486"/>
      <c r="G193" s="486" t="str">
        <f>+IFERROR(VLOOKUP(F193,Listas!$B:$C,2,0),"")</f>
        <v/>
      </c>
      <c r="H193" s="486"/>
      <c r="I193" s="486"/>
      <c r="J193" s="486"/>
      <c r="K193" s="483"/>
      <c r="L193" s="483"/>
      <c r="M193" s="547"/>
      <c r="N193" s="483"/>
      <c r="O193" s="487"/>
      <c r="P193" s="484"/>
      <c r="Q193" s="486"/>
      <c r="R193" s="486"/>
      <c r="S193" s="486"/>
      <c r="T193" s="486"/>
      <c r="U193" s="483"/>
      <c r="V193" s="486"/>
      <c r="W193" s="483"/>
      <c r="X193" s="304">
        <f t="shared" si="0"/>
        <v>0</v>
      </c>
      <c r="Y193" s="465"/>
      <c r="Z193" s="466"/>
      <c r="AA193" s="223" t="str">
        <f>+IF(T193="UI",0,IF(T193="UYU",'Tasas por grupos escalonada'!$C$37,IF(T193="USD",0,"")))</f>
        <v/>
      </c>
      <c r="AB193" s="486"/>
      <c r="AC193" s="486"/>
      <c r="AD193" s="486"/>
      <c r="AE193" s="486"/>
      <c r="AF193" s="90" t="str">
        <f t="shared" si="1"/>
        <v/>
      </c>
      <c r="AG193" s="91" t="str">
        <f t="shared" si="2"/>
        <v/>
      </c>
      <c r="AH193" s="92" t="str">
        <f t="shared" si="3"/>
        <v/>
      </c>
      <c r="AI193" s="93" t="str">
        <f t="shared" si="4"/>
        <v/>
      </c>
      <c r="AJ193" s="93" t="str">
        <f t="shared" si="5"/>
        <v/>
      </c>
      <c r="AK193" s="289" t="str">
        <f t="shared" si="6"/>
        <v/>
      </c>
      <c r="AL193" s="99" t="str">
        <f t="shared" si="7"/>
        <v/>
      </c>
      <c r="AN193" s="34" t="b">
        <f t="shared" si="8"/>
        <v>0</v>
      </c>
    </row>
    <row r="194" spans="1:40" ht="14.25" customHeight="1">
      <c r="A194" s="483"/>
      <c r="B194" s="486"/>
      <c r="C194" s="547"/>
      <c r="D194" s="487"/>
      <c r="E194" s="487"/>
      <c r="F194" s="486"/>
      <c r="G194" s="486" t="str">
        <f>+IFERROR(VLOOKUP(F194,Listas!$B:$C,2,0),"")</f>
        <v/>
      </c>
      <c r="H194" s="486"/>
      <c r="I194" s="486"/>
      <c r="J194" s="486"/>
      <c r="K194" s="483"/>
      <c r="L194" s="483"/>
      <c r="M194" s="547"/>
      <c r="N194" s="483"/>
      <c r="O194" s="487"/>
      <c r="P194" s="484"/>
      <c r="Q194" s="486"/>
      <c r="R194" s="486"/>
      <c r="S194" s="486"/>
      <c r="T194" s="486"/>
      <c r="U194" s="483"/>
      <c r="V194" s="486"/>
      <c r="W194" s="483"/>
      <c r="X194" s="304">
        <f t="shared" si="0"/>
        <v>0</v>
      </c>
      <c r="Y194" s="465"/>
      <c r="Z194" s="466"/>
      <c r="AA194" s="223" t="str">
        <f>+IF(T194="UI",0,IF(T194="UYU",'Tasas por grupos escalonada'!$C$37,IF(T194="USD",0,"")))</f>
        <v/>
      </c>
      <c r="AB194" s="486"/>
      <c r="AC194" s="486"/>
      <c r="AD194" s="486"/>
      <c r="AE194" s="486"/>
      <c r="AF194" s="90" t="str">
        <f t="shared" si="1"/>
        <v/>
      </c>
      <c r="AG194" s="91" t="str">
        <f t="shared" si="2"/>
        <v/>
      </c>
      <c r="AH194" s="92" t="str">
        <f t="shared" si="3"/>
        <v/>
      </c>
      <c r="AI194" s="93" t="str">
        <f t="shared" si="4"/>
        <v/>
      </c>
      <c r="AJ194" s="93" t="str">
        <f t="shared" si="5"/>
        <v/>
      </c>
      <c r="AK194" s="289" t="str">
        <f t="shared" si="6"/>
        <v/>
      </c>
      <c r="AL194" s="99" t="str">
        <f t="shared" si="7"/>
        <v/>
      </c>
      <c r="AN194" s="34" t="b">
        <f t="shared" si="8"/>
        <v>0</v>
      </c>
    </row>
    <row r="195" spans="1:40" ht="14.25" customHeight="1">
      <c r="A195" s="483"/>
      <c r="B195" s="486"/>
      <c r="C195" s="547"/>
      <c r="D195" s="487"/>
      <c r="E195" s="487"/>
      <c r="F195" s="486"/>
      <c r="G195" s="486" t="str">
        <f>+IFERROR(VLOOKUP(F195,Listas!$B:$C,2,0),"")</f>
        <v/>
      </c>
      <c r="H195" s="486"/>
      <c r="I195" s="486"/>
      <c r="J195" s="486"/>
      <c r="K195" s="483"/>
      <c r="L195" s="483"/>
      <c r="M195" s="547"/>
      <c r="N195" s="483"/>
      <c r="O195" s="487"/>
      <c r="P195" s="484"/>
      <c r="Q195" s="486"/>
      <c r="R195" s="486"/>
      <c r="S195" s="486"/>
      <c r="T195" s="486"/>
      <c r="U195" s="483"/>
      <c r="V195" s="486"/>
      <c r="W195" s="483"/>
      <c r="X195" s="304">
        <f t="shared" si="0"/>
        <v>0</v>
      </c>
      <c r="Y195" s="465"/>
      <c r="Z195" s="466"/>
      <c r="AA195" s="223" t="str">
        <f>+IF(T195="UI",0,IF(T195="UYU",'Tasas por grupos escalonada'!$C$37,IF(T195="USD",0,"")))</f>
        <v/>
      </c>
      <c r="AB195" s="486"/>
      <c r="AC195" s="486"/>
      <c r="AD195" s="486"/>
      <c r="AE195" s="486"/>
      <c r="AF195" s="90" t="str">
        <f t="shared" si="1"/>
        <v/>
      </c>
      <c r="AG195" s="91" t="str">
        <f t="shared" si="2"/>
        <v/>
      </c>
      <c r="AH195" s="92" t="str">
        <f t="shared" si="3"/>
        <v/>
      </c>
      <c r="AI195" s="93" t="str">
        <f t="shared" si="4"/>
        <v/>
      </c>
      <c r="AJ195" s="93" t="str">
        <f t="shared" si="5"/>
        <v/>
      </c>
      <c r="AK195" s="289" t="str">
        <f t="shared" si="6"/>
        <v/>
      </c>
      <c r="AL195" s="99" t="str">
        <f t="shared" si="7"/>
        <v/>
      </c>
      <c r="AN195" s="34" t="b">
        <f t="shared" si="8"/>
        <v>0</v>
      </c>
    </row>
    <row r="196" spans="1:40" ht="15" customHeight="1">
      <c r="A196" s="467"/>
      <c r="B196" s="454"/>
      <c r="C196" s="566"/>
      <c r="D196" s="488"/>
      <c r="E196" s="488"/>
      <c r="F196" s="454"/>
      <c r="G196" s="454"/>
      <c r="H196" s="454"/>
      <c r="I196" s="454"/>
      <c r="J196" s="454"/>
      <c r="K196" s="454"/>
      <c r="L196" s="454"/>
      <c r="M196" s="454"/>
      <c r="N196" s="454"/>
      <c r="O196" s="454"/>
      <c r="P196" s="454"/>
      <c r="Q196" s="454"/>
      <c r="R196" s="454"/>
      <c r="S196" s="454"/>
      <c r="T196" s="454"/>
      <c r="U196" s="467"/>
      <c r="V196" s="454"/>
      <c r="W196" s="467"/>
      <c r="Y196" s="459"/>
      <c r="Z196" s="454"/>
      <c r="AA196" s="224"/>
      <c r="AB196" s="454"/>
      <c r="AC196" s="454"/>
      <c r="AD196" s="454"/>
      <c r="AE196" s="454"/>
      <c r="AK196" s="290"/>
      <c r="AL196" s="102"/>
      <c r="AN196" s="34"/>
    </row>
    <row r="197" spans="1:40" ht="15" customHeight="1">
      <c r="A197" s="467"/>
      <c r="B197" s="454"/>
      <c r="C197" s="566"/>
      <c r="D197" s="488"/>
      <c r="E197" s="488"/>
      <c r="F197" s="454"/>
      <c r="G197" s="454"/>
      <c r="H197" s="454"/>
      <c r="I197" s="454"/>
      <c r="J197" s="454"/>
      <c r="K197" s="454"/>
      <c r="L197" s="454"/>
      <c r="M197" s="454"/>
      <c r="N197" s="454"/>
      <c r="O197" s="454"/>
      <c r="P197" s="454"/>
      <c r="Q197" s="454"/>
      <c r="R197" s="454"/>
      <c r="S197" s="454"/>
      <c r="T197" s="454"/>
      <c r="U197" s="467"/>
      <c r="V197" s="454"/>
      <c r="W197" s="454"/>
      <c r="Y197" s="459"/>
      <c r="Z197" s="454"/>
      <c r="AA197" s="224"/>
      <c r="AB197" s="454"/>
      <c r="AC197" s="454"/>
      <c r="AD197" s="454"/>
      <c r="AE197" s="454"/>
      <c r="AK197" s="290"/>
      <c r="AN197" s="34"/>
    </row>
    <row r="198" spans="1:40" ht="15" customHeight="1">
      <c r="A198" s="467"/>
      <c r="B198" s="454"/>
      <c r="C198" s="566"/>
      <c r="D198" s="454"/>
      <c r="E198" s="454"/>
      <c r="F198" s="454"/>
      <c r="G198" s="454"/>
      <c r="H198" s="454"/>
      <c r="I198" s="454"/>
      <c r="J198" s="454"/>
      <c r="K198" s="454"/>
      <c r="L198" s="454"/>
      <c r="M198" s="454"/>
      <c r="N198" s="454"/>
      <c r="O198" s="454"/>
      <c r="P198" s="454"/>
      <c r="Q198" s="454"/>
      <c r="R198" s="454"/>
      <c r="S198" s="454"/>
      <c r="T198" s="454"/>
      <c r="U198" s="467"/>
      <c r="V198" s="454"/>
      <c r="W198" s="454"/>
      <c r="Y198" s="459"/>
      <c r="Z198" s="454"/>
      <c r="AA198" s="224"/>
      <c r="AB198" s="454"/>
      <c r="AC198" s="454"/>
      <c r="AD198" s="454"/>
      <c r="AE198" s="454"/>
      <c r="AK198" s="290"/>
      <c r="AN198" s="34"/>
    </row>
    <row r="199" spans="1:40" ht="15" customHeight="1">
      <c r="A199" s="467"/>
      <c r="B199" s="454"/>
      <c r="C199" s="566"/>
      <c r="D199" s="454"/>
      <c r="E199" s="454"/>
      <c r="F199" s="454"/>
      <c r="G199" s="454"/>
      <c r="H199" s="454"/>
      <c r="I199" s="454"/>
      <c r="J199" s="454"/>
      <c r="K199" s="454"/>
      <c r="L199" s="454"/>
      <c r="M199" s="454"/>
      <c r="N199" s="454"/>
      <c r="O199" s="454"/>
      <c r="P199" s="454"/>
      <c r="Q199" s="454"/>
      <c r="R199" s="454"/>
      <c r="S199" s="454"/>
      <c r="T199" s="454"/>
      <c r="U199" s="467"/>
      <c r="V199" s="454"/>
      <c r="W199" s="454"/>
      <c r="Y199" s="459"/>
      <c r="Z199" s="454"/>
      <c r="AA199" s="224"/>
      <c r="AB199" s="454"/>
      <c r="AC199" s="454"/>
      <c r="AD199" s="454"/>
      <c r="AE199" s="454"/>
      <c r="AK199" s="290"/>
      <c r="AN199" s="34"/>
    </row>
    <row r="200" spans="1:40" ht="15" customHeight="1">
      <c r="A200" s="467"/>
      <c r="B200" s="454"/>
      <c r="C200" s="566"/>
      <c r="D200" s="454"/>
      <c r="E200" s="454"/>
      <c r="F200" s="454"/>
      <c r="G200" s="454"/>
      <c r="H200" s="454"/>
      <c r="I200" s="454"/>
      <c r="J200" s="454"/>
      <c r="K200" s="454"/>
      <c r="L200" s="454"/>
      <c r="M200" s="454"/>
      <c r="N200" s="454"/>
      <c r="O200" s="454"/>
      <c r="P200" s="454"/>
      <c r="Q200" s="454"/>
      <c r="R200" s="454"/>
      <c r="S200" s="454"/>
      <c r="T200" s="454"/>
      <c r="U200" s="467"/>
      <c r="V200" s="454"/>
      <c r="W200" s="454"/>
      <c r="Y200" s="459"/>
      <c r="Z200" s="454"/>
      <c r="AA200" s="224"/>
      <c r="AB200" s="454"/>
      <c r="AC200" s="454"/>
      <c r="AD200" s="454"/>
      <c r="AE200" s="454"/>
      <c r="AK200" s="290"/>
      <c r="AN200" s="34"/>
    </row>
    <row r="201" spans="1:40" ht="15" customHeight="1">
      <c r="A201" s="467"/>
      <c r="B201" s="454"/>
      <c r="C201" s="566"/>
      <c r="D201" s="454"/>
      <c r="E201" s="454"/>
      <c r="F201" s="454"/>
      <c r="G201" s="454"/>
      <c r="H201" s="454"/>
      <c r="I201" s="454"/>
      <c r="J201" s="454"/>
      <c r="K201" s="454"/>
      <c r="L201" s="454"/>
      <c r="M201" s="454"/>
      <c r="N201" s="454"/>
      <c r="O201" s="454"/>
      <c r="P201" s="454"/>
      <c r="Q201" s="454"/>
      <c r="R201" s="454"/>
      <c r="S201" s="454"/>
      <c r="T201" s="454"/>
      <c r="U201" s="467"/>
      <c r="V201" s="454"/>
      <c r="W201" s="454"/>
      <c r="Y201" s="459"/>
      <c r="Z201" s="454"/>
      <c r="AA201" s="224"/>
      <c r="AB201" s="454"/>
      <c r="AC201" s="454"/>
      <c r="AD201" s="454"/>
      <c r="AE201" s="454"/>
      <c r="AK201" s="290"/>
      <c r="AN201" s="34"/>
    </row>
    <row r="202" spans="1:40" ht="15" customHeight="1">
      <c r="A202" s="467"/>
      <c r="B202" s="454"/>
      <c r="C202" s="566"/>
      <c r="D202" s="454"/>
      <c r="E202" s="454"/>
      <c r="F202" s="454"/>
      <c r="G202" s="454"/>
      <c r="H202" s="454"/>
      <c r="I202" s="454"/>
      <c r="J202" s="454"/>
      <c r="K202" s="454"/>
      <c r="L202" s="454"/>
      <c r="M202" s="454"/>
      <c r="N202" s="454"/>
      <c r="O202" s="454"/>
      <c r="P202" s="454"/>
      <c r="Q202" s="454"/>
      <c r="R202" s="454"/>
      <c r="S202" s="454"/>
      <c r="T202" s="454"/>
      <c r="U202" s="467"/>
      <c r="V202" s="454"/>
      <c r="W202" s="454"/>
      <c r="Y202" s="459"/>
      <c r="Z202" s="454"/>
      <c r="AA202" s="224"/>
      <c r="AB202" s="454"/>
      <c r="AC202" s="454"/>
      <c r="AD202" s="454"/>
      <c r="AE202" s="454"/>
      <c r="AK202" s="290"/>
      <c r="AN202" s="34"/>
    </row>
    <row r="203" spans="1:40" ht="15" customHeight="1">
      <c r="A203" s="467"/>
      <c r="B203" s="454"/>
      <c r="C203" s="566"/>
      <c r="D203" s="454"/>
      <c r="E203" s="454"/>
      <c r="F203" s="454"/>
      <c r="G203" s="454"/>
      <c r="H203" s="454"/>
      <c r="I203" s="454"/>
      <c r="J203" s="454"/>
      <c r="K203" s="454"/>
      <c r="L203" s="454"/>
      <c r="M203" s="454"/>
      <c r="N203" s="454"/>
      <c r="O203" s="454"/>
      <c r="P203" s="454"/>
      <c r="Q203" s="454"/>
      <c r="R203" s="454"/>
      <c r="S203" s="454"/>
      <c r="T203" s="454"/>
      <c r="U203" s="467"/>
      <c r="V203" s="454"/>
      <c r="W203" s="454"/>
      <c r="Y203" s="459"/>
      <c r="Z203" s="454"/>
      <c r="AA203" s="224"/>
      <c r="AB203" s="454"/>
      <c r="AC203" s="454"/>
      <c r="AD203" s="454"/>
      <c r="AE203" s="454"/>
      <c r="AK203" s="290"/>
      <c r="AN203" s="34"/>
    </row>
    <row r="204" spans="1:40" ht="15" customHeight="1">
      <c r="A204" s="467"/>
      <c r="B204" s="454"/>
      <c r="C204" s="566"/>
      <c r="D204" s="454"/>
      <c r="E204" s="454"/>
      <c r="F204" s="454"/>
      <c r="G204" s="454"/>
      <c r="H204" s="454"/>
      <c r="I204" s="454"/>
      <c r="J204" s="454"/>
      <c r="K204" s="454"/>
      <c r="L204" s="454"/>
      <c r="M204" s="454"/>
      <c r="N204" s="454"/>
      <c r="O204" s="454"/>
      <c r="P204" s="454"/>
      <c r="Q204" s="454"/>
      <c r="R204" s="454"/>
      <c r="S204" s="454"/>
      <c r="T204" s="454"/>
      <c r="U204" s="467"/>
      <c r="V204" s="454"/>
      <c r="W204" s="454"/>
      <c r="Y204" s="459"/>
      <c r="Z204" s="454"/>
      <c r="AA204" s="224"/>
      <c r="AB204" s="454"/>
      <c r="AC204" s="454"/>
      <c r="AD204" s="454"/>
      <c r="AE204" s="454"/>
      <c r="AK204" s="290"/>
      <c r="AN204" s="34"/>
    </row>
    <row r="205" spans="1:40" ht="15" customHeight="1">
      <c r="A205" s="467"/>
      <c r="B205" s="454"/>
      <c r="C205" s="566"/>
      <c r="D205" s="454"/>
      <c r="E205" s="454"/>
      <c r="F205" s="454"/>
      <c r="G205" s="454"/>
      <c r="H205" s="454"/>
      <c r="I205" s="454"/>
      <c r="J205" s="454"/>
      <c r="K205" s="454"/>
      <c r="L205" s="454"/>
      <c r="M205" s="454"/>
      <c r="N205" s="454"/>
      <c r="O205" s="454"/>
      <c r="P205" s="454"/>
      <c r="Q205" s="454"/>
      <c r="R205" s="454"/>
      <c r="S205" s="454"/>
      <c r="T205" s="454"/>
      <c r="U205" s="467"/>
      <c r="V205" s="454"/>
      <c r="W205" s="454"/>
      <c r="Y205" s="459"/>
      <c r="Z205" s="454"/>
      <c r="AA205" s="224"/>
      <c r="AB205" s="454"/>
      <c r="AC205" s="454"/>
      <c r="AD205" s="454"/>
      <c r="AE205" s="454"/>
      <c r="AK205" s="290"/>
      <c r="AN205" s="34"/>
    </row>
    <row r="206" spans="1:40" ht="15" customHeight="1">
      <c r="A206" s="467"/>
      <c r="B206" s="454"/>
      <c r="C206" s="566"/>
      <c r="D206" s="454"/>
      <c r="E206" s="454"/>
      <c r="F206" s="454"/>
      <c r="G206" s="454"/>
      <c r="H206" s="454"/>
      <c r="I206" s="454"/>
      <c r="J206" s="454"/>
      <c r="K206" s="454"/>
      <c r="L206" s="454"/>
      <c r="M206" s="454"/>
      <c r="N206" s="454"/>
      <c r="O206" s="454"/>
      <c r="P206" s="454"/>
      <c r="Q206" s="454"/>
      <c r="R206" s="454"/>
      <c r="S206" s="454"/>
      <c r="T206" s="454"/>
      <c r="U206" s="467"/>
      <c r="V206" s="454"/>
      <c r="W206" s="454"/>
      <c r="Y206" s="459"/>
      <c r="Z206" s="454"/>
      <c r="AA206" s="224"/>
      <c r="AB206" s="454"/>
      <c r="AC206" s="454"/>
      <c r="AD206" s="454"/>
      <c r="AE206" s="454"/>
      <c r="AK206" s="290"/>
      <c r="AN206" s="34"/>
    </row>
    <row r="207" spans="1:40" ht="15" customHeight="1">
      <c r="A207" s="467"/>
      <c r="B207" s="454"/>
      <c r="C207" s="566"/>
      <c r="D207" s="454"/>
      <c r="E207" s="454"/>
      <c r="F207" s="454"/>
      <c r="G207" s="454"/>
      <c r="H207" s="454"/>
      <c r="I207" s="454"/>
      <c r="J207" s="454"/>
      <c r="K207" s="454"/>
      <c r="L207" s="454"/>
      <c r="M207" s="454"/>
      <c r="N207" s="454"/>
      <c r="O207" s="454"/>
      <c r="P207" s="454"/>
      <c r="Q207" s="454"/>
      <c r="R207" s="454"/>
      <c r="S207" s="454"/>
      <c r="T207" s="454"/>
      <c r="U207" s="467"/>
      <c r="V207" s="454"/>
      <c r="W207" s="454"/>
      <c r="Y207" s="459"/>
      <c r="Z207" s="454"/>
      <c r="AA207" s="224"/>
      <c r="AB207" s="454"/>
      <c r="AC207" s="454"/>
      <c r="AD207" s="454"/>
      <c r="AE207" s="454"/>
      <c r="AK207" s="290"/>
      <c r="AN207" s="34"/>
    </row>
    <row r="208" spans="1:40" ht="15" customHeight="1">
      <c r="A208" s="467"/>
      <c r="B208" s="454"/>
      <c r="C208" s="566"/>
      <c r="D208" s="454"/>
      <c r="E208" s="454"/>
      <c r="F208" s="454"/>
      <c r="G208" s="454"/>
      <c r="H208" s="454"/>
      <c r="I208" s="454"/>
      <c r="J208" s="454"/>
      <c r="K208" s="454"/>
      <c r="L208" s="454"/>
      <c r="M208" s="454"/>
      <c r="N208" s="454"/>
      <c r="O208" s="454"/>
      <c r="P208" s="454"/>
      <c r="Q208" s="454"/>
      <c r="R208" s="454"/>
      <c r="S208" s="454"/>
      <c r="T208" s="454"/>
      <c r="U208" s="467"/>
      <c r="V208" s="454"/>
      <c r="W208" s="454"/>
      <c r="Y208" s="459"/>
      <c r="Z208" s="454"/>
      <c r="AA208" s="224"/>
      <c r="AB208" s="454"/>
      <c r="AC208" s="454"/>
      <c r="AD208" s="454"/>
      <c r="AE208" s="454"/>
      <c r="AK208" s="290"/>
      <c r="AN208" s="34"/>
    </row>
    <row r="209" spans="1:40" ht="15" customHeight="1">
      <c r="A209" s="467"/>
      <c r="B209" s="454"/>
      <c r="C209" s="566"/>
      <c r="D209" s="454"/>
      <c r="E209" s="454"/>
      <c r="F209" s="454"/>
      <c r="G209" s="454"/>
      <c r="H209" s="454"/>
      <c r="I209" s="454"/>
      <c r="J209" s="454"/>
      <c r="K209" s="454"/>
      <c r="L209" s="454"/>
      <c r="M209" s="454"/>
      <c r="N209" s="454"/>
      <c r="O209" s="454"/>
      <c r="P209" s="454"/>
      <c r="Q209" s="454"/>
      <c r="R209" s="454"/>
      <c r="S209" s="454"/>
      <c r="T209" s="454"/>
      <c r="U209" s="467"/>
      <c r="V209" s="454"/>
      <c r="W209" s="454"/>
      <c r="Y209" s="459"/>
      <c r="Z209" s="454"/>
      <c r="AA209" s="224"/>
      <c r="AB209" s="454"/>
      <c r="AC209" s="454"/>
      <c r="AD209" s="454"/>
      <c r="AE209" s="454"/>
      <c r="AK209" s="290"/>
      <c r="AN209" s="34"/>
    </row>
    <row r="210" spans="1:40" ht="15" customHeight="1">
      <c r="A210" s="467"/>
      <c r="B210" s="454"/>
      <c r="C210" s="566"/>
      <c r="D210" s="454"/>
      <c r="E210" s="454"/>
      <c r="F210" s="454"/>
      <c r="G210" s="454"/>
      <c r="H210" s="454"/>
      <c r="I210" s="454"/>
      <c r="J210" s="454"/>
      <c r="K210" s="454"/>
      <c r="L210" s="454"/>
      <c r="M210" s="454"/>
      <c r="N210" s="454"/>
      <c r="O210" s="454"/>
      <c r="P210" s="454"/>
      <c r="Q210" s="454"/>
      <c r="R210" s="454"/>
      <c r="S210" s="454"/>
      <c r="T210" s="454"/>
      <c r="U210" s="467"/>
      <c r="V210" s="454"/>
      <c r="W210" s="454"/>
      <c r="Y210" s="459"/>
      <c r="Z210" s="454"/>
      <c r="AA210" s="224"/>
      <c r="AB210" s="454"/>
      <c r="AC210" s="454"/>
      <c r="AD210" s="454"/>
      <c r="AE210" s="454"/>
      <c r="AK210" s="290"/>
      <c r="AN210" s="34"/>
    </row>
    <row r="211" spans="1:40" ht="15" customHeight="1">
      <c r="A211" s="467"/>
      <c r="B211" s="454"/>
      <c r="C211" s="566"/>
      <c r="D211" s="454"/>
      <c r="E211" s="454"/>
      <c r="F211" s="454"/>
      <c r="G211" s="454"/>
      <c r="H211" s="454"/>
      <c r="I211" s="454"/>
      <c r="J211" s="454"/>
      <c r="K211" s="454"/>
      <c r="L211" s="454"/>
      <c r="M211" s="454"/>
      <c r="N211" s="454"/>
      <c r="O211" s="454"/>
      <c r="P211" s="454"/>
      <c r="Q211" s="454"/>
      <c r="R211" s="454"/>
      <c r="S211" s="454"/>
      <c r="T211" s="454"/>
      <c r="U211" s="467"/>
      <c r="V211" s="454"/>
      <c r="W211" s="454"/>
      <c r="Y211" s="459"/>
      <c r="Z211" s="454"/>
      <c r="AA211" s="224"/>
      <c r="AB211" s="454"/>
      <c r="AC211" s="454"/>
      <c r="AD211" s="454"/>
      <c r="AE211" s="454"/>
      <c r="AK211" s="290"/>
      <c r="AN211" s="34"/>
    </row>
    <row r="212" spans="1:40" ht="15" customHeight="1">
      <c r="A212" s="467"/>
      <c r="B212" s="454"/>
      <c r="C212" s="566"/>
      <c r="D212" s="454"/>
      <c r="E212" s="454"/>
      <c r="F212" s="454"/>
      <c r="G212" s="454"/>
      <c r="H212" s="454"/>
      <c r="I212" s="454"/>
      <c r="J212" s="454"/>
      <c r="K212" s="454"/>
      <c r="L212" s="454"/>
      <c r="M212" s="454"/>
      <c r="N212" s="454"/>
      <c r="O212" s="454"/>
      <c r="P212" s="454"/>
      <c r="Q212" s="454"/>
      <c r="R212" s="454"/>
      <c r="S212" s="454"/>
      <c r="T212" s="454"/>
      <c r="U212" s="467"/>
      <c r="V212" s="454"/>
      <c r="W212" s="454"/>
      <c r="Y212" s="459"/>
      <c r="Z212" s="454"/>
      <c r="AA212" s="224"/>
      <c r="AB212" s="454"/>
      <c r="AC212" s="454"/>
      <c r="AD212" s="454"/>
      <c r="AE212" s="454"/>
      <c r="AK212" s="290"/>
      <c r="AN212" s="34"/>
    </row>
    <row r="213" spans="1:40" ht="15" customHeight="1">
      <c r="A213" s="467"/>
      <c r="B213" s="454"/>
      <c r="C213" s="566"/>
      <c r="D213" s="454"/>
      <c r="E213" s="454"/>
      <c r="F213" s="454"/>
      <c r="G213" s="454"/>
      <c r="H213" s="454"/>
      <c r="I213" s="454"/>
      <c r="J213" s="454"/>
      <c r="K213" s="454"/>
      <c r="L213" s="454"/>
      <c r="M213" s="454"/>
      <c r="N213" s="454"/>
      <c r="O213" s="454"/>
      <c r="P213" s="454"/>
      <c r="Q213" s="454"/>
      <c r="R213" s="454"/>
      <c r="S213" s="454"/>
      <c r="T213" s="454"/>
      <c r="U213" s="467"/>
      <c r="V213" s="454"/>
      <c r="W213" s="454"/>
      <c r="Y213" s="459"/>
      <c r="Z213" s="454"/>
      <c r="AA213" s="224"/>
      <c r="AB213" s="454"/>
      <c r="AC213" s="454"/>
      <c r="AD213" s="454"/>
      <c r="AE213" s="454"/>
      <c r="AK213" s="290"/>
      <c r="AN213" s="34"/>
    </row>
    <row r="214" spans="1:40" ht="15" customHeight="1">
      <c r="A214" s="467"/>
      <c r="B214" s="454"/>
      <c r="C214" s="566"/>
      <c r="D214" s="454"/>
      <c r="E214" s="454"/>
      <c r="F214" s="454"/>
      <c r="G214" s="454"/>
      <c r="H214" s="454"/>
      <c r="I214" s="454"/>
      <c r="J214" s="454"/>
      <c r="K214" s="454"/>
      <c r="L214" s="454"/>
      <c r="M214" s="454"/>
      <c r="N214" s="454"/>
      <c r="O214" s="454"/>
      <c r="P214" s="454"/>
      <c r="Q214" s="454"/>
      <c r="R214" s="454"/>
      <c r="S214" s="454"/>
      <c r="T214" s="454"/>
      <c r="U214" s="467"/>
      <c r="V214" s="454"/>
      <c r="W214" s="454"/>
      <c r="Y214" s="459"/>
      <c r="Z214" s="454"/>
      <c r="AA214" s="224"/>
      <c r="AB214" s="454"/>
      <c r="AC214" s="454"/>
      <c r="AD214" s="454"/>
      <c r="AE214" s="454"/>
      <c r="AK214" s="290"/>
      <c r="AN214" s="34"/>
    </row>
    <row r="215" spans="1:40" ht="15.75" customHeight="1">
      <c r="A215" s="454"/>
      <c r="B215" s="454"/>
      <c r="C215" s="566"/>
      <c r="D215" s="454"/>
      <c r="E215" s="454"/>
      <c r="F215" s="454"/>
      <c r="G215" s="454"/>
      <c r="H215" s="454"/>
      <c r="I215" s="454"/>
      <c r="J215" s="454"/>
      <c r="K215" s="454"/>
      <c r="L215" s="454"/>
      <c r="M215" s="454"/>
      <c r="N215" s="454"/>
      <c r="O215" s="454"/>
      <c r="P215" s="454"/>
      <c r="Q215" s="454"/>
      <c r="R215" s="454"/>
      <c r="S215" s="454"/>
      <c r="T215" s="454"/>
      <c r="U215" s="454"/>
      <c r="V215" s="454"/>
      <c r="W215" s="454"/>
      <c r="Y215" s="459"/>
      <c r="Z215" s="454"/>
      <c r="AA215" s="224"/>
      <c r="AB215" s="454"/>
      <c r="AC215" s="454"/>
      <c r="AD215" s="454"/>
      <c r="AE215" s="454"/>
      <c r="AK215" s="290"/>
      <c r="AN215" s="34"/>
    </row>
    <row r="216" spans="1:40" ht="15.75" customHeight="1">
      <c r="A216" s="454"/>
      <c r="B216" s="454"/>
      <c r="C216" s="566"/>
      <c r="D216" s="454"/>
      <c r="E216" s="454"/>
      <c r="F216" s="454"/>
      <c r="G216" s="454"/>
      <c r="H216" s="454"/>
      <c r="I216" s="454"/>
      <c r="J216" s="454"/>
      <c r="K216" s="454"/>
      <c r="L216" s="454"/>
      <c r="M216" s="454"/>
      <c r="N216" s="454"/>
      <c r="O216" s="454"/>
      <c r="P216" s="454"/>
      <c r="Q216" s="454"/>
      <c r="R216" s="454"/>
      <c r="S216" s="454"/>
      <c r="T216" s="454"/>
      <c r="U216" s="454"/>
      <c r="V216" s="454"/>
      <c r="W216" s="454"/>
      <c r="Y216" s="459"/>
      <c r="Z216" s="454"/>
      <c r="AA216" s="224"/>
      <c r="AB216" s="454"/>
      <c r="AC216" s="454"/>
      <c r="AD216" s="454"/>
      <c r="AE216" s="454"/>
      <c r="AK216" s="290"/>
      <c r="AN216" s="34"/>
    </row>
    <row r="217" spans="1:40" ht="15.75" customHeight="1">
      <c r="A217" s="454"/>
      <c r="B217" s="454"/>
      <c r="C217" s="566"/>
      <c r="D217" s="454"/>
      <c r="E217" s="454"/>
      <c r="F217" s="454"/>
      <c r="G217" s="454"/>
      <c r="H217" s="454"/>
      <c r="I217" s="454"/>
      <c r="J217" s="454"/>
      <c r="K217" s="454"/>
      <c r="L217" s="454"/>
      <c r="M217" s="454"/>
      <c r="N217" s="454"/>
      <c r="O217" s="454"/>
      <c r="P217" s="454"/>
      <c r="Q217" s="454"/>
      <c r="R217" s="454"/>
      <c r="S217" s="454"/>
      <c r="T217" s="454"/>
      <c r="U217" s="454"/>
      <c r="V217" s="454"/>
      <c r="W217" s="454"/>
      <c r="Y217" s="459"/>
      <c r="Z217" s="454"/>
      <c r="AA217" s="224"/>
      <c r="AB217" s="454"/>
      <c r="AC217" s="454"/>
      <c r="AD217" s="454"/>
      <c r="AE217" s="454"/>
      <c r="AK217" s="290"/>
      <c r="AN217" s="34"/>
    </row>
    <row r="218" spans="1:40" ht="15.75" customHeight="1">
      <c r="A218" s="454"/>
      <c r="B218" s="454"/>
      <c r="C218" s="566"/>
      <c r="D218" s="454"/>
      <c r="E218" s="454"/>
      <c r="F218" s="454"/>
      <c r="G218" s="454"/>
      <c r="H218" s="454"/>
      <c r="I218" s="454"/>
      <c r="J218" s="454"/>
      <c r="K218" s="454"/>
      <c r="L218" s="454"/>
      <c r="M218" s="454"/>
      <c r="N218" s="454"/>
      <c r="O218" s="454"/>
      <c r="P218" s="454"/>
      <c r="Q218" s="454"/>
      <c r="R218" s="454"/>
      <c r="S218" s="454"/>
      <c r="T218" s="454"/>
      <c r="U218" s="454"/>
      <c r="V218" s="454"/>
      <c r="W218" s="454"/>
      <c r="Y218" s="459"/>
      <c r="Z218" s="454"/>
      <c r="AA218" s="224"/>
      <c r="AB218" s="454"/>
      <c r="AC218" s="454"/>
      <c r="AD218" s="454"/>
      <c r="AE218" s="454"/>
      <c r="AK218" s="290"/>
      <c r="AN218" s="34"/>
    </row>
    <row r="219" spans="1:40" ht="15.75" customHeight="1">
      <c r="A219" s="454"/>
      <c r="B219" s="454"/>
      <c r="C219" s="566"/>
      <c r="D219" s="454"/>
      <c r="E219" s="454"/>
      <c r="F219" s="454"/>
      <c r="G219" s="454"/>
      <c r="H219" s="454"/>
      <c r="I219" s="454"/>
      <c r="J219" s="454"/>
      <c r="K219" s="454"/>
      <c r="L219" s="454"/>
      <c r="M219" s="454"/>
      <c r="N219" s="454"/>
      <c r="O219" s="454"/>
      <c r="P219" s="454"/>
      <c r="Q219" s="454"/>
      <c r="R219" s="454"/>
      <c r="S219" s="454"/>
      <c r="T219" s="454"/>
      <c r="U219" s="454"/>
      <c r="V219" s="454"/>
      <c r="W219" s="454"/>
      <c r="Y219" s="459"/>
      <c r="Z219" s="454"/>
      <c r="AA219" s="224"/>
      <c r="AB219" s="454"/>
      <c r="AC219" s="454"/>
      <c r="AD219" s="454"/>
      <c r="AE219" s="454"/>
      <c r="AK219" s="290"/>
      <c r="AN219" s="34"/>
    </row>
    <row r="220" spans="1:40" ht="15.75" customHeight="1">
      <c r="A220" s="454"/>
      <c r="B220" s="454"/>
      <c r="C220" s="566"/>
      <c r="D220" s="454"/>
      <c r="E220" s="454"/>
      <c r="F220" s="454"/>
      <c r="G220" s="454"/>
      <c r="H220" s="454"/>
      <c r="I220" s="454"/>
      <c r="J220" s="454"/>
      <c r="K220" s="454"/>
      <c r="L220" s="454"/>
      <c r="M220" s="454"/>
      <c r="N220" s="454"/>
      <c r="O220" s="454"/>
      <c r="P220" s="454"/>
      <c r="Q220" s="454"/>
      <c r="R220" s="454"/>
      <c r="S220" s="454"/>
      <c r="T220" s="454"/>
      <c r="U220" s="454"/>
      <c r="V220" s="454"/>
      <c r="W220" s="454"/>
      <c r="Y220" s="459"/>
      <c r="Z220" s="454"/>
      <c r="AA220" s="224"/>
      <c r="AB220" s="454"/>
      <c r="AC220" s="454"/>
      <c r="AD220" s="454"/>
      <c r="AE220" s="454"/>
      <c r="AK220" s="290"/>
      <c r="AN220" s="34"/>
    </row>
    <row r="221" spans="1:40" ht="15.75" customHeight="1">
      <c r="A221" s="454"/>
      <c r="B221" s="454"/>
      <c r="C221" s="566"/>
      <c r="D221" s="454"/>
      <c r="E221" s="454"/>
      <c r="F221" s="454"/>
      <c r="G221" s="454"/>
      <c r="H221" s="454"/>
      <c r="I221" s="454"/>
      <c r="J221" s="454"/>
      <c r="K221" s="454"/>
      <c r="L221" s="454"/>
      <c r="M221" s="454"/>
      <c r="N221" s="454"/>
      <c r="O221" s="454"/>
      <c r="P221" s="454"/>
      <c r="Q221" s="454"/>
      <c r="R221" s="454"/>
      <c r="S221" s="454"/>
      <c r="T221" s="454"/>
      <c r="U221" s="454"/>
      <c r="V221" s="454"/>
      <c r="W221" s="454"/>
      <c r="Y221" s="459"/>
      <c r="Z221" s="454"/>
      <c r="AA221" s="224"/>
      <c r="AB221" s="454"/>
      <c r="AC221" s="454"/>
      <c r="AD221" s="454"/>
      <c r="AE221" s="454"/>
      <c r="AK221" s="290"/>
      <c r="AN221" s="34"/>
    </row>
    <row r="222" spans="1:40" ht="15.75" customHeight="1">
      <c r="A222" s="454"/>
      <c r="B222" s="454"/>
      <c r="C222" s="566"/>
      <c r="D222" s="454"/>
      <c r="E222" s="454"/>
      <c r="F222" s="454"/>
      <c r="G222" s="454"/>
      <c r="H222" s="454"/>
      <c r="I222" s="454"/>
      <c r="J222" s="454"/>
      <c r="K222" s="454"/>
      <c r="L222" s="454"/>
      <c r="M222" s="454"/>
      <c r="N222" s="454"/>
      <c r="O222" s="454"/>
      <c r="P222" s="454"/>
      <c r="Q222" s="454"/>
      <c r="R222" s="454"/>
      <c r="S222" s="454"/>
      <c r="T222" s="454"/>
      <c r="U222" s="454"/>
      <c r="V222" s="454"/>
      <c r="W222" s="454"/>
      <c r="Y222" s="459"/>
      <c r="Z222" s="454"/>
      <c r="AA222" s="224"/>
      <c r="AB222" s="454"/>
      <c r="AC222" s="454"/>
      <c r="AD222" s="454"/>
      <c r="AE222" s="454"/>
      <c r="AK222" s="290"/>
      <c r="AN222" s="34"/>
    </row>
    <row r="223" spans="1:40" ht="15.75" customHeight="1">
      <c r="A223" s="454"/>
      <c r="B223" s="454"/>
      <c r="C223" s="566"/>
      <c r="D223" s="454"/>
      <c r="E223" s="454"/>
      <c r="F223" s="454"/>
      <c r="G223" s="454"/>
      <c r="H223" s="454"/>
      <c r="I223" s="454"/>
      <c r="J223" s="454"/>
      <c r="K223" s="454"/>
      <c r="L223" s="454"/>
      <c r="M223" s="454"/>
      <c r="N223" s="454"/>
      <c r="O223" s="454"/>
      <c r="P223" s="454"/>
      <c r="Q223" s="454"/>
      <c r="R223" s="454"/>
      <c r="S223" s="454"/>
      <c r="T223" s="454"/>
      <c r="U223" s="454"/>
      <c r="V223" s="454"/>
      <c r="W223" s="454"/>
      <c r="Y223" s="459"/>
      <c r="Z223" s="454"/>
      <c r="AA223" s="224"/>
      <c r="AB223" s="454"/>
      <c r="AC223" s="454"/>
      <c r="AD223" s="454"/>
      <c r="AE223" s="454"/>
      <c r="AK223" s="290"/>
      <c r="AN223" s="34"/>
    </row>
    <row r="224" spans="1:40" ht="15.75" customHeight="1">
      <c r="A224" s="454"/>
      <c r="B224" s="454"/>
      <c r="C224" s="566"/>
      <c r="D224" s="454"/>
      <c r="E224" s="454"/>
      <c r="F224" s="454"/>
      <c r="G224" s="454"/>
      <c r="H224" s="454"/>
      <c r="I224" s="454"/>
      <c r="J224" s="454"/>
      <c r="K224" s="454"/>
      <c r="L224" s="454"/>
      <c r="M224" s="454"/>
      <c r="N224" s="454"/>
      <c r="O224" s="454"/>
      <c r="P224" s="454"/>
      <c r="Q224" s="454"/>
      <c r="R224" s="454"/>
      <c r="S224" s="454"/>
      <c r="T224" s="454"/>
      <c r="U224" s="454"/>
      <c r="V224" s="454"/>
      <c r="W224" s="454"/>
      <c r="Y224" s="459"/>
      <c r="Z224" s="454"/>
      <c r="AA224" s="224"/>
      <c r="AB224" s="454"/>
      <c r="AC224" s="454"/>
      <c r="AD224" s="454"/>
      <c r="AE224" s="454"/>
      <c r="AK224" s="290"/>
      <c r="AN224" s="34"/>
    </row>
    <row r="225" spans="1:40" ht="15.75" customHeight="1">
      <c r="A225" s="454"/>
      <c r="B225" s="454"/>
      <c r="C225" s="566"/>
      <c r="D225" s="454"/>
      <c r="E225" s="454"/>
      <c r="F225" s="454"/>
      <c r="G225" s="454"/>
      <c r="H225" s="454"/>
      <c r="I225" s="454"/>
      <c r="J225" s="454"/>
      <c r="K225" s="454"/>
      <c r="L225" s="454"/>
      <c r="M225" s="454"/>
      <c r="N225" s="454"/>
      <c r="O225" s="454"/>
      <c r="P225" s="454"/>
      <c r="Q225" s="454"/>
      <c r="R225" s="454"/>
      <c r="S225" s="454"/>
      <c r="T225" s="454"/>
      <c r="U225" s="454"/>
      <c r="V225" s="454"/>
      <c r="W225" s="454"/>
      <c r="Y225" s="459"/>
      <c r="Z225" s="454"/>
      <c r="AA225" s="224"/>
      <c r="AB225" s="454"/>
      <c r="AC225" s="454"/>
      <c r="AD225" s="454"/>
      <c r="AE225" s="454"/>
      <c r="AK225" s="290"/>
      <c r="AN225" s="34"/>
    </row>
    <row r="226" spans="1:40" ht="15.75" customHeight="1">
      <c r="A226" s="454"/>
      <c r="B226" s="454"/>
      <c r="C226" s="566"/>
      <c r="D226" s="454"/>
      <c r="E226" s="454"/>
      <c r="F226" s="454"/>
      <c r="G226" s="454"/>
      <c r="H226" s="454"/>
      <c r="I226" s="454"/>
      <c r="J226" s="454"/>
      <c r="K226" s="454"/>
      <c r="L226" s="454"/>
      <c r="M226" s="454"/>
      <c r="N226" s="454"/>
      <c r="O226" s="454"/>
      <c r="P226" s="454"/>
      <c r="Q226" s="454"/>
      <c r="R226" s="454"/>
      <c r="S226" s="454"/>
      <c r="T226" s="454"/>
      <c r="U226" s="454"/>
      <c r="V226" s="454"/>
      <c r="W226" s="454"/>
      <c r="Y226" s="459"/>
      <c r="Z226" s="454"/>
      <c r="AA226" s="224"/>
      <c r="AB226" s="454"/>
      <c r="AC226" s="454"/>
      <c r="AD226" s="454"/>
      <c r="AE226" s="454"/>
      <c r="AK226" s="290"/>
      <c r="AN226" s="34"/>
    </row>
    <row r="227" spans="1:40" ht="15.75" customHeight="1">
      <c r="A227" s="454"/>
      <c r="B227" s="454"/>
      <c r="C227" s="566"/>
      <c r="D227" s="454"/>
      <c r="E227" s="454"/>
      <c r="F227" s="454"/>
      <c r="G227" s="454"/>
      <c r="H227" s="454"/>
      <c r="I227" s="454"/>
      <c r="J227" s="454"/>
      <c r="K227" s="454"/>
      <c r="L227" s="454"/>
      <c r="M227" s="454"/>
      <c r="N227" s="454"/>
      <c r="O227" s="454"/>
      <c r="P227" s="454"/>
      <c r="Q227" s="454"/>
      <c r="R227" s="454"/>
      <c r="S227" s="454"/>
      <c r="T227" s="454"/>
      <c r="U227" s="454"/>
      <c r="V227" s="454"/>
      <c r="W227" s="454"/>
      <c r="Y227" s="459"/>
      <c r="Z227" s="454"/>
      <c r="AA227" s="224"/>
      <c r="AB227" s="454"/>
      <c r="AC227" s="454"/>
      <c r="AD227" s="454"/>
      <c r="AE227" s="454"/>
      <c r="AK227" s="290"/>
      <c r="AN227" s="34"/>
    </row>
    <row r="228" spans="1:40" ht="15.75" customHeight="1">
      <c r="A228" s="454"/>
      <c r="B228" s="454"/>
      <c r="C228" s="566"/>
      <c r="D228" s="454"/>
      <c r="E228" s="454"/>
      <c r="F228" s="454"/>
      <c r="G228" s="454"/>
      <c r="H228" s="454"/>
      <c r="I228" s="454"/>
      <c r="J228" s="454"/>
      <c r="K228" s="454"/>
      <c r="L228" s="454"/>
      <c r="M228" s="454"/>
      <c r="N228" s="454"/>
      <c r="O228" s="454"/>
      <c r="P228" s="454"/>
      <c r="Q228" s="454"/>
      <c r="R228" s="454"/>
      <c r="S228" s="454"/>
      <c r="T228" s="454"/>
      <c r="U228" s="454"/>
      <c r="V228" s="454"/>
      <c r="W228" s="454"/>
      <c r="Y228" s="459"/>
      <c r="Z228" s="454"/>
      <c r="AA228" s="224"/>
      <c r="AB228" s="454"/>
      <c r="AC228" s="454"/>
      <c r="AD228" s="454"/>
      <c r="AE228" s="454"/>
      <c r="AK228" s="290"/>
      <c r="AN228" s="34"/>
    </row>
    <row r="229" spans="1:40" ht="15.75" customHeight="1">
      <c r="A229" s="454"/>
      <c r="B229" s="454"/>
      <c r="C229" s="566"/>
      <c r="D229" s="454"/>
      <c r="E229" s="454"/>
      <c r="F229" s="454"/>
      <c r="G229" s="454"/>
      <c r="H229" s="454"/>
      <c r="I229" s="454"/>
      <c r="J229" s="454"/>
      <c r="K229" s="454"/>
      <c r="L229" s="454"/>
      <c r="M229" s="454"/>
      <c r="N229" s="454"/>
      <c r="O229" s="454"/>
      <c r="P229" s="454"/>
      <c r="Q229" s="454"/>
      <c r="R229" s="454"/>
      <c r="S229" s="454"/>
      <c r="T229" s="454"/>
      <c r="U229" s="454"/>
      <c r="V229" s="454"/>
      <c r="W229" s="454"/>
      <c r="Y229" s="459"/>
      <c r="Z229" s="454"/>
      <c r="AA229" s="224"/>
      <c r="AB229" s="454"/>
      <c r="AC229" s="454"/>
      <c r="AD229" s="454"/>
      <c r="AE229" s="454"/>
      <c r="AK229" s="290"/>
      <c r="AN229" s="34"/>
    </row>
    <row r="230" spans="1:40" ht="15.75" customHeight="1">
      <c r="A230" s="454"/>
      <c r="B230" s="454"/>
      <c r="C230" s="566"/>
      <c r="D230" s="454"/>
      <c r="E230" s="454"/>
      <c r="F230" s="454"/>
      <c r="G230" s="454"/>
      <c r="H230" s="454"/>
      <c r="I230" s="454"/>
      <c r="J230" s="454"/>
      <c r="K230" s="454"/>
      <c r="L230" s="454"/>
      <c r="M230" s="454"/>
      <c r="N230" s="454"/>
      <c r="O230" s="454"/>
      <c r="P230" s="454"/>
      <c r="Q230" s="454"/>
      <c r="R230" s="454"/>
      <c r="S230" s="454"/>
      <c r="T230" s="454"/>
      <c r="U230" s="454"/>
      <c r="V230" s="454"/>
      <c r="W230" s="454"/>
      <c r="Y230" s="459"/>
      <c r="Z230" s="454"/>
      <c r="AA230" s="224"/>
      <c r="AB230" s="454"/>
      <c r="AC230" s="454"/>
      <c r="AD230" s="454"/>
      <c r="AE230" s="454"/>
      <c r="AK230" s="290"/>
      <c r="AN230" s="34"/>
    </row>
    <row r="231" spans="1:40" ht="15.75" customHeight="1">
      <c r="A231" s="454"/>
      <c r="B231" s="454"/>
      <c r="C231" s="566"/>
      <c r="D231" s="454"/>
      <c r="E231" s="454"/>
      <c r="F231" s="454"/>
      <c r="G231" s="454"/>
      <c r="H231" s="454"/>
      <c r="I231" s="454"/>
      <c r="J231" s="454"/>
      <c r="K231" s="454"/>
      <c r="L231" s="454"/>
      <c r="M231" s="454"/>
      <c r="N231" s="454"/>
      <c r="O231" s="454"/>
      <c r="P231" s="454"/>
      <c r="Q231" s="454"/>
      <c r="R231" s="454"/>
      <c r="S231" s="454"/>
      <c r="T231" s="454"/>
      <c r="U231" s="454"/>
      <c r="V231" s="454"/>
      <c r="W231" s="454"/>
      <c r="Y231" s="459"/>
      <c r="Z231" s="454"/>
      <c r="AA231" s="224"/>
      <c r="AB231" s="454"/>
      <c r="AC231" s="454"/>
      <c r="AD231" s="454"/>
      <c r="AE231" s="454"/>
      <c r="AK231" s="290"/>
      <c r="AN231" s="34"/>
    </row>
    <row r="232" spans="1:40" ht="15.75" customHeight="1">
      <c r="A232" s="454"/>
      <c r="B232" s="454"/>
      <c r="C232" s="566"/>
      <c r="D232" s="454"/>
      <c r="E232" s="454"/>
      <c r="F232" s="454"/>
      <c r="G232" s="454"/>
      <c r="H232" s="454"/>
      <c r="I232" s="454"/>
      <c r="J232" s="454"/>
      <c r="K232" s="454"/>
      <c r="L232" s="454"/>
      <c r="M232" s="454"/>
      <c r="N232" s="454"/>
      <c r="O232" s="454"/>
      <c r="P232" s="454"/>
      <c r="Q232" s="454"/>
      <c r="R232" s="454"/>
      <c r="S232" s="454"/>
      <c r="T232" s="454"/>
      <c r="U232" s="454"/>
      <c r="V232" s="454"/>
      <c r="W232" s="454"/>
      <c r="Y232" s="459"/>
      <c r="Z232" s="454"/>
      <c r="AA232" s="224"/>
      <c r="AB232" s="454"/>
      <c r="AC232" s="454"/>
      <c r="AD232" s="454"/>
      <c r="AE232" s="454"/>
      <c r="AK232" s="290"/>
      <c r="AN232" s="34"/>
    </row>
    <row r="233" spans="1:40" ht="15.75" customHeight="1">
      <c r="A233" s="454"/>
      <c r="B233" s="454"/>
      <c r="C233" s="566"/>
      <c r="D233" s="454"/>
      <c r="E233" s="454"/>
      <c r="F233" s="454"/>
      <c r="G233" s="454"/>
      <c r="H233" s="454"/>
      <c r="I233" s="454"/>
      <c r="J233" s="454"/>
      <c r="K233" s="454"/>
      <c r="L233" s="454"/>
      <c r="M233" s="454"/>
      <c r="N233" s="454"/>
      <c r="O233" s="454"/>
      <c r="P233" s="454"/>
      <c r="Q233" s="454"/>
      <c r="R233" s="454"/>
      <c r="S233" s="454"/>
      <c r="T233" s="454"/>
      <c r="U233" s="454"/>
      <c r="V233" s="454"/>
      <c r="W233" s="454"/>
      <c r="Y233" s="459"/>
      <c r="Z233" s="454"/>
      <c r="AA233" s="224"/>
      <c r="AB233" s="454"/>
      <c r="AC233" s="454"/>
      <c r="AD233" s="454"/>
      <c r="AE233" s="454"/>
      <c r="AK233" s="290"/>
      <c r="AN233" s="34"/>
    </row>
    <row r="234" spans="1:40" ht="15.75" customHeight="1">
      <c r="A234" s="454"/>
      <c r="B234" s="454"/>
      <c r="C234" s="566"/>
      <c r="D234" s="454"/>
      <c r="E234" s="454"/>
      <c r="F234" s="454"/>
      <c r="G234" s="454"/>
      <c r="H234" s="454"/>
      <c r="I234" s="454"/>
      <c r="J234" s="454"/>
      <c r="K234" s="454"/>
      <c r="L234" s="454"/>
      <c r="M234" s="454"/>
      <c r="N234" s="454"/>
      <c r="O234" s="454"/>
      <c r="P234" s="454"/>
      <c r="Q234" s="454"/>
      <c r="R234" s="454"/>
      <c r="S234" s="454"/>
      <c r="T234" s="454"/>
      <c r="U234" s="454"/>
      <c r="V234" s="454"/>
      <c r="W234" s="454"/>
      <c r="Y234" s="459"/>
      <c r="Z234" s="454"/>
      <c r="AA234" s="224"/>
      <c r="AB234" s="454"/>
      <c r="AC234" s="454"/>
      <c r="AD234" s="454"/>
      <c r="AE234" s="454"/>
      <c r="AK234" s="290"/>
      <c r="AN234" s="34"/>
    </row>
    <row r="235" spans="1:40" ht="15.75" customHeight="1">
      <c r="A235" s="454"/>
      <c r="B235" s="454"/>
      <c r="C235" s="566"/>
      <c r="D235" s="454"/>
      <c r="E235" s="454"/>
      <c r="F235" s="454"/>
      <c r="G235" s="454"/>
      <c r="H235" s="454"/>
      <c r="I235" s="454"/>
      <c r="J235" s="454"/>
      <c r="K235" s="454"/>
      <c r="L235" s="454"/>
      <c r="M235" s="454"/>
      <c r="N235" s="454"/>
      <c r="O235" s="454"/>
      <c r="P235" s="454"/>
      <c r="Q235" s="454"/>
      <c r="R235" s="454"/>
      <c r="S235" s="454"/>
      <c r="T235" s="454"/>
      <c r="U235" s="454"/>
      <c r="V235" s="454"/>
      <c r="W235" s="454"/>
      <c r="Y235" s="459"/>
      <c r="Z235" s="454"/>
      <c r="AA235" s="224"/>
      <c r="AB235" s="454"/>
      <c r="AC235" s="454"/>
      <c r="AD235" s="454"/>
      <c r="AE235" s="454"/>
      <c r="AK235" s="290"/>
      <c r="AN235" s="34"/>
    </row>
    <row r="236" spans="1:40" ht="15.75" customHeight="1">
      <c r="A236" s="454"/>
      <c r="B236" s="454"/>
      <c r="C236" s="566"/>
      <c r="D236" s="454"/>
      <c r="E236" s="454"/>
      <c r="F236" s="454"/>
      <c r="G236" s="454"/>
      <c r="H236" s="454"/>
      <c r="I236" s="454"/>
      <c r="J236" s="454"/>
      <c r="K236" s="454"/>
      <c r="L236" s="454"/>
      <c r="M236" s="454"/>
      <c r="N236" s="454"/>
      <c r="O236" s="454"/>
      <c r="P236" s="454"/>
      <c r="Q236" s="454"/>
      <c r="R236" s="454"/>
      <c r="S236" s="454"/>
      <c r="T236" s="454"/>
      <c r="U236" s="454"/>
      <c r="V236" s="454"/>
      <c r="W236" s="454"/>
      <c r="Y236" s="459"/>
      <c r="Z236" s="454"/>
      <c r="AA236" s="224"/>
      <c r="AB236" s="454"/>
      <c r="AC236" s="454"/>
      <c r="AD236" s="454"/>
      <c r="AE236" s="454"/>
      <c r="AK236" s="290"/>
      <c r="AN236" s="34"/>
    </row>
    <row r="237" spans="1:40" ht="15.75" customHeight="1">
      <c r="A237" s="454"/>
      <c r="B237" s="454"/>
      <c r="C237" s="566"/>
      <c r="D237" s="454"/>
      <c r="E237" s="454"/>
      <c r="F237" s="454"/>
      <c r="G237" s="454"/>
      <c r="H237" s="454"/>
      <c r="I237" s="454"/>
      <c r="J237" s="454"/>
      <c r="K237" s="454"/>
      <c r="L237" s="454"/>
      <c r="M237" s="454"/>
      <c r="N237" s="454"/>
      <c r="O237" s="454"/>
      <c r="P237" s="454"/>
      <c r="Q237" s="454"/>
      <c r="R237" s="454"/>
      <c r="S237" s="454"/>
      <c r="T237" s="454"/>
      <c r="U237" s="454"/>
      <c r="V237" s="454"/>
      <c r="W237" s="454"/>
      <c r="Y237" s="459"/>
      <c r="Z237" s="454"/>
      <c r="AA237" s="224"/>
      <c r="AB237" s="454"/>
      <c r="AC237" s="454"/>
      <c r="AD237" s="454"/>
      <c r="AE237" s="454"/>
      <c r="AK237" s="290"/>
      <c r="AN237" s="34"/>
    </row>
    <row r="238" spans="1:40" ht="15.75" customHeight="1">
      <c r="A238" s="454"/>
      <c r="B238" s="454"/>
      <c r="C238" s="566"/>
      <c r="D238" s="454"/>
      <c r="E238" s="454"/>
      <c r="F238" s="454"/>
      <c r="G238" s="454"/>
      <c r="H238" s="454"/>
      <c r="I238" s="454"/>
      <c r="J238" s="454"/>
      <c r="K238" s="454"/>
      <c r="L238" s="454"/>
      <c r="M238" s="454"/>
      <c r="N238" s="454"/>
      <c r="O238" s="454"/>
      <c r="P238" s="454"/>
      <c r="Q238" s="454"/>
      <c r="R238" s="454"/>
      <c r="S238" s="454"/>
      <c r="T238" s="454"/>
      <c r="U238" s="454"/>
      <c r="V238" s="454"/>
      <c r="W238" s="454"/>
      <c r="Y238" s="459"/>
      <c r="Z238" s="454"/>
      <c r="AA238" s="224"/>
      <c r="AB238" s="454"/>
      <c r="AC238" s="454"/>
      <c r="AD238" s="454"/>
      <c r="AE238" s="454"/>
      <c r="AK238" s="290"/>
      <c r="AN238" s="34"/>
    </row>
    <row r="239" spans="1:40" ht="15.75" customHeight="1">
      <c r="A239" s="454"/>
      <c r="B239" s="454"/>
      <c r="C239" s="566"/>
      <c r="D239" s="454"/>
      <c r="E239" s="454"/>
      <c r="F239" s="454"/>
      <c r="G239" s="454"/>
      <c r="H239" s="454"/>
      <c r="I239" s="454"/>
      <c r="J239" s="454"/>
      <c r="K239" s="454"/>
      <c r="L239" s="454"/>
      <c r="M239" s="454"/>
      <c r="N239" s="454"/>
      <c r="O239" s="454"/>
      <c r="P239" s="454"/>
      <c r="Q239" s="454"/>
      <c r="R239" s="454"/>
      <c r="S239" s="454"/>
      <c r="T239" s="454"/>
      <c r="U239" s="454"/>
      <c r="V239" s="454"/>
      <c r="W239" s="454"/>
      <c r="Y239" s="459"/>
      <c r="Z239" s="454"/>
      <c r="AA239" s="224"/>
      <c r="AB239" s="454"/>
      <c r="AC239" s="454"/>
      <c r="AD239" s="454"/>
      <c r="AE239" s="454"/>
      <c r="AK239" s="290"/>
      <c r="AN239" s="34"/>
    </row>
    <row r="240" spans="1:40" ht="15.75" customHeight="1">
      <c r="A240" s="454"/>
      <c r="B240" s="454"/>
      <c r="C240" s="566"/>
      <c r="D240" s="454"/>
      <c r="E240" s="454"/>
      <c r="F240" s="454"/>
      <c r="G240" s="454"/>
      <c r="H240" s="454"/>
      <c r="I240" s="454"/>
      <c r="J240" s="454"/>
      <c r="K240" s="454"/>
      <c r="L240" s="454"/>
      <c r="M240" s="454"/>
      <c r="N240" s="454"/>
      <c r="O240" s="454"/>
      <c r="P240" s="454"/>
      <c r="Q240" s="454"/>
      <c r="R240" s="454"/>
      <c r="S240" s="454"/>
      <c r="T240" s="454"/>
      <c r="U240" s="454"/>
      <c r="V240" s="454"/>
      <c r="W240" s="454"/>
      <c r="Y240" s="459"/>
      <c r="Z240" s="454"/>
      <c r="AA240" s="224"/>
      <c r="AB240" s="454"/>
      <c r="AC240" s="454"/>
      <c r="AD240" s="454"/>
      <c r="AE240" s="454"/>
      <c r="AK240" s="290"/>
      <c r="AN240" s="34"/>
    </row>
    <row r="241" spans="1:40" ht="15.75" customHeight="1">
      <c r="A241" s="454"/>
      <c r="B241" s="454"/>
      <c r="C241" s="566"/>
      <c r="D241" s="454"/>
      <c r="E241" s="454"/>
      <c r="F241" s="454"/>
      <c r="G241" s="454"/>
      <c r="H241" s="454"/>
      <c r="I241" s="454"/>
      <c r="J241" s="454"/>
      <c r="K241" s="454"/>
      <c r="L241" s="454"/>
      <c r="M241" s="454"/>
      <c r="N241" s="454"/>
      <c r="O241" s="454"/>
      <c r="P241" s="454"/>
      <c r="Q241" s="454"/>
      <c r="R241" s="454"/>
      <c r="S241" s="454"/>
      <c r="T241" s="454"/>
      <c r="U241" s="454"/>
      <c r="V241" s="454"/>
      <c r="W241" s="454"/>
      <c r="Y241" s="459"/>
      <c r="Z241" s="454"/>
      <c r="AA241" s="224"/>
      <c r="AB241" s="454"/>
      <c r="AC241" s="454"/>
      <c r="AD241" s="454"/>
      <c r="AE241" s="454"/>
      <c r="AK241" s="290"/>
      <c r="AN241" s="34"/>
    </row>
    <row r="242" spans="1:40" ht="15.75" customHeight="1">
      <c r="A242" s="454"/>
      <c r="B242" s="454"/>
      <c r="C242" s="566"/>
      <c r="D242" s="454"/>
      <c r="E242" s="454"/>
      <c r="F242" s="454"/>
      <c r="G242" s="454"/>
      <c r="H242" s="454"/>
      <c r="I242" s="454"/>
      <c r="J242" s="454"/>
      <c r="K242" s="454"/>
      <c r="L242" s="454"/>
      <c r="M242" s="454"/>
      <c r="N242" s="454"/>
      <c r="O242" s="454"/>
      <c r="P242" s="454"/>
      <c r="Q242" s="454"/>
      <c r="R242" s="454"/>
      <c r="S242" s="454"/>
      <c r="T242" s="454"/>
      <c r="U242" s="454"/>
      <c r="V242" s="454"/>
      <c r="W242" s="454"/>
      <c r="Y242" s="459"/>
      <c r="Z242" s="454"/>
      <c r="AA242" s="224"/>
      <c r="AB242" s="454"/>
      <c r="AC242" s="454"/>
      <c r="AD242" s="454"/>
      <c r="AE242" s="454"/>
      <c r="AK242" s="290"/>
      <c r="AN242" s="34"/>
    </row>
    <row r="243" spans="1:40" ht="15.75" customHeight="1">
      <c r="A243" s="454"/>
      <c r="B243" s="454"/>
      <c r="C243" s="566"/>
      <c r="D243" s="454"/>
      <c r="E243" s="454"/>
      <c r="F243" s="454"/>
      <c r="G243" s="454"/>
      <c r="H243" s="454"/>
      <c r="I243" s="454"/>
      <c r="J243" s="454"/>
      <c r="K243" s="454"/>
      <c r="L243" s="454"/>
      <c r="M243" s="454"/>
      <c r="N243" s="454"/>
      <c r="O243" s="454"/>
      <c r="P243" s="454"/>
      <c r="Q243" s="454"/>
      <c r="R243" s="454"/>
      <c r="S243" s="454"/>
      <c r="T243" s="454"/>
      <c r="U243" s="454"/>
      <c r="V243" s="454"/>
      <c r="W243" s="454"/>
      <c r="Y243" s="459"/>
      <c r="Z243" s="454"/>
      <c r="AA243" s="224"/>
      <c r="AB243" s="454"/>
      <c r="AC243" s="454"/>
      <c r="AD243" s="454"/>
      <c r="AE243" s="454"/>
      <c r="AK243" s="290"/>
      <c r="AN243" s="34"/>
    </row>
    <row r="244" spans="1:40" ht="15.75" customHeight="1">
      <c r="A244" s="454"/>
      <c r="B244" s="454"/>
      <c r="C244" s="566"/>
      <c r="D244" s="454"/>
      <c r="E244" s="454"/>
      <c r="F244" s="454"/>
      <c r="G244" s="454"/>
      <c r="H244" s="454"/>
      <c r="I244" s="454"/>
      <c r="J244" s="454"/>
      <c r="K244" s="454"/>
      <c r="L244" s="454"/>
      <c r="M244" s="454"/>
      <c r="N244" s="454"/>
      <c r="O244" s="454"/>
      <c r="P244" s="454"/>
      <c r="Q244" s="454"/>
      <c r="R244" s="454"/>
      <c r="S244" s="454"/>
      <c r="T244" s="454"/>
      <c r="U244" s="454"/>
      <c r="V244" s="454"/>
      <c r="W244" s="454"/>
      <c r="Y244" s="459"/>
      <c r="Z244" s="454"/>
      <c r="AA244" s="224"/>
      <c r="AB244" s="454"/>
      <c r="AC244" s="454"/>
      <c r="AD244" s="454"/>
      <c r="AE244" s="454"/>
      <c r="AK244" s="290"/>
      <c r="AN244" s="34"/>
    </row>
    <row r="245" spans="1:40" ht="15.75" customHeight="1">
      <c r="A245" s="454"/>
      <c r="B245" s="454"/>
      <c r="C245" s="566"/>
      <c r="D245" s="454"/>
      <c r="E245" s="454"/>
      <c r="F245" s="454"/>
      <c r="G245" s="454"/>
      <c r="H245" s="454"/>
      <c r="I245" s="454"/>
      <c r="J245" s="454"/>
      <c r="K245" s="454"/>
      <c r="L245" s="454"/>
      <c r="M245" s="454"/>
      <c r="N245" s="454"/>
      <c r="O245" s="454"/>
      <c r="P245" s="454"/>
      <c r="Q245" s="454"/>
      <c r="R245" s="454"/>
      <c r="S245" s="454"/>
      <c r="T245" s="454"/>
      <c r="U245" s="454"/>
      <c r="V245" s="454"/>
      <c r="W245" s="454"/>
      <c r="Y245" s="459"/>
      <c r="Z245" s="454"/>
      <c r="AA245" s="224"/>
      <c r="AB245" s="454"/>
      <c r="AC245" s="454"/>
      <c r="AD245" s="454"/>
      <c r="AE245" s="454"/>
      <c r="AK245" s="290"/>
      <c r="AN245" s="34"/>
    </row>
    <row r="246" spans="1:40" ht="15.75" customHeight="1">
      <c r="A246" s="454"/>
      <c r="B246" s="454"/>
      <c r="C246" s="566"/>
      <c r="D246" s="454"/>
      <c r="E246" s="454"/>
      <c r="F246" s="454"/>
      <c r="G246" s="454"/>
      <c r="H246" s="454"/>
      <c r="I246" s="454"/>
      <c r="J246" s="454"/>
      <c r="K246" s="454"/>
      <c r="L246" s="454"/>
      <c r="M246" s="454"/>
      <c r="N246" s="454"/>
      <c r="O246" s="454"/>
      <c r="P246" s="454"/>
      <c r="Q246" s="454"/>
      <c r="R246" s="454"/>
      <c r="S246" s="454"/>
      <c r="T246" s="454"/>
      <c r="U246" s="454"/>
      <c r="V246" s="454"/>
      <c r="W246" s="454"/>
      <c r="Y246" s="459"/>
      <c r="Z246" s="454"/>
      <c r="AA246" s="224"/>
      <c r="AB246" s="454"/>
      <c r="AC246" s="454"/>
      <c r="AD246" s="454"/>
      <c r="AE246" s="454"/>
      <c r="AK246" s="290"/>
      <c r="AN246" s="34"/>
    </row>
    <row r="247" spans="1:40" ht="15.75" customHeight="1">
      <c r="A247" s="454"/>
      <c r="B247" s="454"/>
      <c r="C247" s="566"/>
      <c r="D247" s="454"/>
      <c r="E247" s="454"/>
      <c r="F247" s="454"/>
      <c r="G247" s="454"/>
      <c r="H247" s="454"/>
      <c r="I247" s="454"/>
      <c r="J247" s="454"/>
      <c r="K247" s="454"/>
      <c r="L247" s="454"/>
      <c r="M247" s="454"/>
      <c r="N247" s="454"/>
      <c r="O247" s="454"/>
      <c r="P247" s="454"/>
      <c r="Q247" s="454"/>
      <c r="R247" s="454"/>
      <c r="S247" s="454"/>
      <c r="T247" s="454"/>
      <c r="U247" s="454"/>
      <c r="V247" s="454"/>
      <c r="W247" s="454"/>
      <c r="Y247" s="459"/>
      <c r="Z247" s="454"/>
      <c r="AA247" s="224"/>
      <c r="AB247" s="454"/>
      <c r="AC247" s="454"/>
      <c r="AD247" s="454"/>
      <c r="AE247" s="454"/>
      <c r="AK247" s="290"/>
      <c r="AN247" s="34"/>
    </row>
    <row r="248" spans="1:40" ht="15.75" customHeight="1">
      <c r="A248" s="454"/>
      <c r="B248" s="454"/>
      <c r="C248" s="566"/>
      <c r="D248" s="454"/>
      <c r="E248" s="454"/>
      <c r="F248" s="454"/>
      <c r="G248" s="454"/>
      <c r="H248" s="454"/>
      <c r="I248" s="454"/>
      <c r="J248" s="454"/>
      <c r="K248" s="454"/>
      <c r="L248" s="454"/>
      <c r="M248" s="454"/>
      <c r="N248" s="454"/>
      <c r="O248" s="454"/>
      <c r="P248" s="454"/>
      <c r="Q248" s="454"/>
      <c r="R248" s="454"/>
      <c r="S248" s="454"/>
      <c r="T248" s="454"/>
      <c r="U248" s="454"/>
      <c r="V248" s="454"/>
      <c r="W248" s="454"/>
      <c r="Y248" s="459"/>
      <c r="Z248" s="454"/>
      <c r="AA248" s="224"/>
      <c r="AB248" s="454"/>
      <c r="AC248" s="454"/>
      <c r="AD248" s="454"/>
      <c r="AE248" s="454"/>
      <c r="AK248" s="290"/>
      <c r="AN248" s="34"/>
    </row>
    <row r="249" spans="1:40" ht="15.75" customHeight="1">
      <c r="A249" s="454"/>
      <c r="B249" s="454"/>
      <c r="C249" s="566"/>
      <c r="D249" s="454"/>
      <c r="E249" s="454"/>
      <c r="F249" s="454"/>
      <c r="G249" s="454"/>
      <c r="H249" s="454"/>
      <c r="I249" s="454"/>
      <c r="J249" s="454"/>
      <c r="K249" s="454"/>
      <c r="L249" s="454"/>
      <c r="M249" s="454"/>
      <c r="N249" s="454"/>
      <c r="O249" s="454"/>
      <c r="P249" s="454"/>
      <c r="Q249" s="454"/>
      <c r="R249" s="454"/>
      <c r="S249" s="454"/>
      <c r="T249" s="454"/>
      <c r="U249" s="454"/>
      <c r="V249" s="454"/>
      <c r="W249" s="454"/>
      <c r="Y249" s="459"/>
      <c r="Z249" s="454"/>
      <c r="AA249" s="224"/>
      <c r="AB249" s="454"/>
      <c r="AC249" s="454"/>
      <c r="AD249" s="454"/>
      <c r="AE249" s="454"/>
      <c r="AK249" s="290"/>
      <c r="AN249" s="34"/>
    </row>
    <row r="250" spans="1:40" ht="15.75" customHeight="1">
      <c r="A250" s="454"/>
      <c r="B250" s="454"/>
      <c r="C250" s="566"/>
      <c r="D250" s="454"/>
      <c r="E250" s="454"/>
      <c r="F250" s="454"/>
      <c r="G250" s="454"/>
      <c r="H250" s="454"/>
      <c r="I250" s="454"/>
      <c r="J250" s="454"/>
      <c r="K250" s="454"/>
      <c r="L250" s="454"/>
      <c r="M250" s="454"/>
      <c r="N250" s="454"/>
      <c r="O250" s="454"/>
      <c r="P250" s="454"/>
      <c r="Q250" s="454"/>
      <c r="R250" s="454"/>
      <c r="S250" s="454"/>
      <c r="T250" s="454"/>
      <c r="U250" s="454"/>
      <c r="V250" s="454"/>
      <c r="W250" s="454"/>
      <c r="Y250" s="459"/>
      <c r="Z250" s="454"/>
      <c r="AA250" s="224"/>
      <c r="AB250" s="454"/>
      <c r="AC250" s="454"/>
      <c r="AD250" s="454"/>
      <c r="AE250" s="454"/>
      <c r="AK250" s="290"/>
      <c r="AN250" s="34"/>
    </row>
    <row r="251" spans="1:40" ht="15.75" customHeight="1">
      <c r="A251" s="454"/>
      <c r="B251" s="454"/>
      <c r="C251" s="566"/>
      <c r="D251" s="454"/>
      <c r="E251" s="454"/>
      <c r="F251" s="454"/>
      <c r="G251" s="454"/>
      <c r="H251" s="454"/>
      <c r="I251" s="454"/>
      <c r="J251" s="454"/>
      <c r="K251" s="454"/>
      <c r="L251" s="454"/>
      <c r="M251" s="454"/>
      <c r="N251" s="454"/>
      <c r="O251" s="454"/>
      <c r="P251" s="454"/>
      <c r="Q251" s="454"/>
      <c r="R251" s="454"/>
      <c r="S251" s="454"/>
      <c r="T251" s="454"/>
      <c r="U251" s="454"/>
      <c r="V251" s="454"/>
      <c r="W251" s="454"/>
      <c r="Y251" s="459"/>
      <c r="Z251" s="454"/>
      <c r="AA251" s="224"/>
      <c r="AB251" s="454"/>
      <c r="AC251" s="454"/>
      <c r="AD251" s="454"/>
      <c r="AE251" s="454"/>
      <c r="AK251" s="290"/>
      <c r="AN251" s="34"/>
    </row>
    <row r="252" spans="1:40" ht="15.75" customHeight="1">
      <c r="A252" s="454"/>
      <c r="B252" s="454"/>
      <c r="C252" s="566"/>
      <c r="D252" s="454"/>
      <c r="E252" s="454"/>
      <c r="F252" s="454"/>
      <c r="G252" s="454"/>
      <c r="H252" s="454"/>
      <c r="I252" s="454"/>
      <c r="J252" s="454"/>
      <c r="K252" s="454"/>
      <c r="L252" s="454"/>
      <c r="M252" s="454"/>
      <c r="N252" s="454"/>
      <c r="O252" s="454"/>
      <c r="P252" s="454"/>
      <c r="Q252" s="454"/>
      <c r="R252" s="454"/>
      <c r="S252" s="454"/>
      <c r="T252" s="454"/>
      <c r="U252" s="454"/>
      <c r="V252" s="454"/>
      <c r="W252" s="454"/>
      <c r="Y252" s="459"/>
      <c r="Z252" s="454"/>
      <c r="AA252" s="224"/>
      <c r="AB252" s="454"/>
      <c r="AC252" s="454"/>
      <c r="AD252" s="454"/>
      <c r="AE252" s="454"/>
      <c r="AK252" s="290"/>
      <c r="AN252" s="34"/>
    </row>
    <row r="253" spans="1:40" ht="15.75" customHeight="1">
      <c r="A253" s="454"/>
      <c r="B253" s="454"/>
      <c r="C253" s="566"/>
      <c r="D253" s="454"/>
      <c r="E253" s="454"/>
      <c r="F253" s="454"/>
      <c r="G253" s="454"/>
      <c r="H253" s="454"/>
      <c r="I253" s="454"/>
      <c r="J253" s="454"/>
      <c r="K253" s="454"/>
      <c r="L253" s="454"/>
      <c r="M253" s="454"/>
      <c r="N253" s="454"/>
      <c r="O253" s="454"/>
      <c r="P253" s="454"/>
      <c r="Q253" s="454"/>
      <c r="R253" s="454"/>
      <c r="S253" s="454"/>
      <c r="T253" s="454"/>
      <c r="U253" s="454"/>
      <c r="V253" s="454"/>
      <c r="W253" s="454"/>
      <c r="Y253" s="459"/>
      <c r="Z253" s="454"/>
      <c r="AA253" s="224"/>
      <c r="AB253" s="454"/>
      <c r="AC253" s="454"/>
      <c r="AD253" s="454"/>
      <c r="AE253" s="454"/>
      <c r="AK253" s="290"/>
      <c r="AN253" s="34"/>
    </row>
    <row r="254" spans="1:40" ht="15.75" customHeight="1">
      <c r="A254" s="454"/>
      <c r="B254" s="454"/>
      <c r="C254" s="566"/>
      <c r="D254" s="454"/>
      <c r="E254" s="454"/>
      <c r="F254" s="454"/>
      <c r="G254" s="454"/>
      <c r="H254" s="454"/>
      <c r="I254" s="454"/>
      <c r="J254" s="454"/>
      <c r="K254" s="454"/>
      <c r="L254" s="454"/>
      <c r="M254" s="454"/>
      <c r="N254" s="454"/>
      <c r="O254" s="454"/>
      <c r="P254" s="454"/>
      <c r="Q254" s="454"/>
      <c r="R254" s="454"/>
      <c r="S254" s="454"/>
      <c r="T254" s="454"/>
      <c r="U254" s="454"/>
      <c r="V254" s="454"/>
      <c r="W254" s="454"/>
      <c r="Y254" s="459"/>
      <c r="Z254" s="454"/>
      <c r="AA254" s="224"/>
      <c r="AB254" s="454"/>
      <c r="AC254" s="454"/>
      <c r="AD254" s="454"/>
      <c r="AE254" s="454"/>
      <c r="AK254" s="290"/>
      <c r="AN254" s="34"/>
    </row>
    <row r="255" spans="1:40" ht="15.75" customHeight="1">
      <c r="A255" s="454"/>
      <c r="B255" s="454"/>
      <c r="C255" s="566"/>
      <c r="D255" s="454"/>
      <c r="E255" s="454"/>
      <c r="F255" s="454"/>
      <c r="G255" s="454"/>
      <c r="H255" s="454"/>
      <c r="I255" s="454"/>
      <c r="J255" s="454"/>
      <c r="K255" s="454"/>
      <c r="L255" s="454"/>
      <c r="M255" s="454"/>
      <c r="N255" s="454"/>
      <c r="O255" s="454"/>
      <c r="P255" s="454"/>
      <c r="Q255" s="454"/>
      <c r="R255" s="454"/>
      <c r="S255" s="454"/>
      <c r="T255" s="454"/>
      <c r="U255" s="454"/>
      <c r="V255" s="454"/>
      <c r="W255" s="454"/>
      <c r="Y255" s="459"/>
      <c r="Z255" s="454"/>
      <c r="AA255" s="224"/>
      <c r="AB255" s="454"/>
      <c r="AC255" s="454"/>
      <c r="AD255" s="454"/>
      <c r="AE255" s="454"/>
      <c r="AK255" s="290"/>
      <c r="AN255" s="34"/>
    </row>
    <row r="256" spans="1:40" ht="15.75" customHeight="1">
      <c r="A256" s="454"/>
      <c r="B256" s="454"/>
      <c r="C256" s="566"/>
      <c r="D256" s="454"/>
      <c r="E256" s="454"/>
      <c r="F256" s="454"/>
      <c r="G256" s="454"/>
      <c r="H256" s="454"/>
      <c r="I256" s="454"/>
      <c r="J256" s="454"/>
      <c r="K256" s="454"/>
      <c r="L256" s="454"/>
      <c r="M256" s="454"/>
      <c r="N256" s="454"/>
      <c r="O256" s="454"/>
      <c r="P256" s="454"/>
      <c r="Q256" s="454"/>
      <c r="R256" s="454"/>
      <c r="S256" s="454"/>
      <c r="T256" s="454"/>
      <c r="U256" s="454"/>
      <c r="V256" s="454"/>
      <c r="W256" s="454"/>
      <c r="Y256" s="459"/>
      <c r="Z256" s="454"/>
      <c r="AA256" s="224"/>
      <c r="AB256" s="454"/>
      <c r="AC256" s="454"/>
      <c r="AD256" s="454"/>
      <c r="AE256" s="454"/>
      <c r="AK256" s="290"/>
      <c r="AN256" s="34"/>
    </row>
    <row r="257" spans="1:40" ht="15.75" customHeight="1">
      <c r="A257" s="454"/>
      <c r="B257" s="454"/>
      <c r="C257" s="566"/>
      <c r="D257" s="454"/>
      <c r="E257" s="454"/>
      <c r="F257" s="454"/>
      <c r="G257" s="454"/>
      <c r="H257" s="454"/>
      <c r="I257" s="454"/>
      <c r="J257" s="454"/>
      <c r="K257" s="454"/>
      <c r="L257" s="454"/>
      <c r="M257" s="454"/>
      <c r="N257" s="454"/>
      <c r="O257" s="454"/>
      <c r="P257" s="454"/>
      <c r="Q257" s="454"/>
      <c r="R257" s="454"/>
      <c r="S257" s="454"/>
      <c r="T257" s="454"/>
      <c r="U257" s="454"/>
      <c r="V257" s="454"/>
      <c r="W257" s="454"/>
      <c r="Y257" s="459"/>
      <c r="Z257" s="454"/>
      <c r="AA257" s="224"/>
      <c r="AB257" s="454"/>
      <c r="AC257" s="454"/>
      <c r="AD257" s="454"/>
      <c r="AE257" s="454"/>
      <c r="AK257" s="290"/>
      <c r="AN257" s="34"/>
    </row>
    <row r="258" spans="1:40" ht="15.75" customHeight="1">
      <c r="A258" s="454"/>
      <c r="B258" s="454"/>
      <c r="C258" s="566"/>
      <c r="D258" s="454"/>
      <c r="E258" s="454"/>
      <c r="F258" s="454"/>
      <c r="G258" s="454"/>
      <c r="H258" s="454"/>
      <c r="I258" s="454"/>
      <c r="J258" s="454"/>
      <c r="K258" s="454"/>
      <c r="L258" s="454"/>
      <c r="M258" s="454"/>
      <c r="N258" s="454"/>
      <c r="O258" s="454"/>
      <c r="P258" s="454"/>
      <c r="Q258" s="454"/>
      <c r="R258" s="454"/>
      <c r="S258" s="454"/>
      <c r="T258" s="454"/>
      <c r="U258" s="454"/>
      <c r="V258" s="454"/>
      <c r="W258" s="454"/>
      <c r="Y258" s="459"/>
      <c r="Z258" s="454"/>
      <c r="AA258" s="224"/>
      <c r="AB258" s="454"/>
      <c r="AC258" s="454"/>
      <c r="AD258" s="454"/>
      <c r="AE258" s="454"/>
      <c r="AK258" s="290"/>
      <c r="AN258" s="34"/>
    </row>
    <row r="259" spans="1:40" ht="15.75" customHeight="1">
      <c r="A259" s="454"/>
      <c r="B259" s="454"/>
      <c r="C259" s="566"/>
      <c r="D259" s="454"/>
      <c r="E259" s="454"/>
      <c r="F259" s="454"/>
      <c r="G259" s="454"/>
      <c r="H259" s="454"/>
      <c r="I259" s="454"/>
      <c r="J259" s="454"/>
      <c r="K259" s="454"/>
      <c r="L259" s="454"/>
      <c r="M259" s="454"/>
      <c r="N259" s="454"/>
      <c r="O259" s="454"/>
      <c r="P259" s="454"/>
      <c r="Q259" s="454"/>
      <c r="R259" s="454"/>
      <c r="S259" s="454"/>
      <c r="T259" s="454"/>
      <c r="U259" s="454"/>
      <c r="V259" s="454"/>
      <c r="W259" s="454"/>
      <c r="Y259" s="459"/>
      <c r="Z259" s="454"/>
      <c r="AA259" s="224"/>
      <c r="AB259" s="454"/>
      <c r="AC259" s="454"/>
      <c r="AD259" s="454"/>
      <c r="AE259" s="454"/>
      <c r="AK259" s="290"/>
      <c r="AN259" s="34"/>
    </row>
    <row r="260" spans="1:40" ht="15.75" customHeight="1">
      <c r="A260" s="454"/>
      <c r="B260" s="454"/>
      <c r="C260" s="566"/>
      <c r="D260" s="454"/>
      <c r="E260" s="454"/>
      <c r="F260" s="454"/>
      <c r="G260" s="454"/>
      <c r="H260" s="454"/>
      <c r="I260" s="454"/>
      <c r="J260" s="454"/>
      <c r="K260" s="454"/>
      <c r="L260" s="454"/>
      <c r="M260" s="454"/>
      <c r="N260" s="454"/>
      <c r="O260" s="454"/>
      <c r="P260" s="454"/>
      <c r="Q260" s="454"/>
      <c r="R260" s="454"/>
      <c r="S260" s="454"/>
      <c r="T260" s="454"/>
      <c r="U260" s="454"/>
      <c r="V260" s="454"/>
      <c r="W260" s="454"/>
      <c r="Y260" s="459"/>
      <c r="Z260" s="454"/>
      <c r="AA260" s="224"/>
      <c r="AB260" s="454"/>
      <c r="AC260" s="454"/>
      <c r="AD260" s="454"/>
      <c r="AE260" s="454"/>
      <c r="AK260" s="290"/>
      <c r="AN260" s="34"/>
    </row>
    <row r="261" spans="1:40" ht="15.75" customHeight="1">
      <c r="A261" s="454"/>
      <c r="B261" s="454"/>
      <c r="C261" s="566"/>
      <c r="D261" s="454"/>
      <c r="E261" s="454"/>
      <c r="F261" s="454"/>
      <c r="G261" s="454"/>
      <c r="H261" s="454"/>
      <c r="I261" s="454"/>
      <c r="J261" s="454"/>
      <c r="K261" s="454"/>
      <c r="L261" s="454"/>
      <c r="M261" s="454"/>
      <c r="N261" s="454"/>
      <c r="O261" s="454"/>
      <c r="P261" s="454"/>
      <c r="Q261" s="454"/>
      <c r="R261" s="454"/>
      <c r="S261" s="454"/>
      <c r="T261" s="454"/>
      <c r="U261" s="454"/>
      <c r="V261" s="454"/>
      <c r="W261" s="454"/>
      <c r="Y261" s="459"/>
      <c r="Z261" s="454"/>
      <c r="AA261" s="224"/>
      <c r="AB261" s="454"/>
      <c r="AC261" s="454"/>
      <c r="AD261" s="454"/>
      <c r="AE261" s="454"/>
      <c r="AK261" s="290"/>
      <c r="AN261" s="34"/>
    </row>
    <row r="262" spans="1:40" ht="15.75" customHeight="1">
      <c r="A262" s="454"/>
      <c r="B262" s="454"/>
      <c r="C262" s="566"/>
      <c r="D262" s="454"/>
      <c r="E262" s="454"/>
      <c r="F262" s="454"/>
      <c r="G262" s="454"/>
      <c r="H262" s="454"/>
      <c r="I262" s="454"/>
      <c r="J262" s="454"/>
      <c r="K262" s="454"/>
      <c r="L262" s="454"/>
      <c r="M262" s="454"/>
      <c r="N262" s="454"/>
      <c r="O262" s="454"/>
      <c r="P262" s="454"/>
      <c r="Q262" s="454"/>
      <c r="R262" s="454"/>
      <c r="S262" s="454"/>
      <c r="T262" s="454"/>
      <c r="U262" s="454"/>
      <c r="V262" s="454"/>
      <c r="W262" s="454"/>
      <c r="Y262" s="459"/>
      <c r="Z262" s="454"/>
      <c r="AA262" s="224"/>
      <c r="AB262" s="454"/>
      <c r="AC262" s="454"/>
      <c r="AD262" s="454"/>
      <c r="AE262" s="454"/>
      <c r="AK262" s="290"/>
      <c r="AN262" s="34"/>
    </row>
    <row r="263" spans="1:40" ht="15.75" customHeight="1">
      <c r="A263" s="454"/>
      <c r="B263" s="454"/>
      <c r="C263" s="566"/>
      <c r="D263" s="454"/>
      <c r="E263" s="454"/>
      <c r="F263" s="454"/>
      <c r="G263" s="454"/>
      <c r="H263" s="454"/>
      <c r="I263" s="454"/>
      <c r="J263" s="454"/>
      <c r="K263" s="454"/>
      <c r="L263" s="454"/>
      <c r="M263" s="454"/>
      <c r="N263" s="454"/>
      <c r="O263" s="454"/>
      <c r="P263" s="454"/>
      <c r="Q263" s="454"/>
      <c r="R263" s="454"/>
      <c r="S263" s="454"/>
      <c r="T263" s="454"/>
      <c r="U263" s="454"/>
      <c r="V263" s="454"/>
      <c r="W263" s="454"/>
      <c r="Y263" s="459"/>
      <c r="Z263" s="454"/>
      <c r="AA263" s="224"/>
      <c r="AB263" s="454"/>
      <c r="AC263" s="454"/>
      <c r="AD263" s="454"/>
      <c r="AE263" s="454"/>
      <c r="AK263" s="290"/>
      <c r="AN263" s="34"/>
    </row>
    <row r="264" spans="1:40" ht="15.75" customHeight="1">
      <c r="A264" s="454"/>
      <c r="B264" s="454"/>
      <c r="C264" s="566"/>
      <c r="D264" s="454"/>
      <c r="E264" s="454"/>
      <c r="F264" s="454"/>
      <c r="G264" s="454"/>
      <c r="H264" s="454"/>
      <c r="I264" s="454"/>
      <c r="J264" s="454"/>
      <c r="K264" s="454"/>
      <c r="L264" s="454"/>
      <c r="M264" s="454"/>
      <c r="N264" s="454"/>
      <c r="O264" s="454"/>
      <c r="P264" s="454"/>
      <c r="Q264" s="454"/>
      <c r="R264" s="454"/>
      <c r="S264" s="454"/>
      <c r="T264" s="454"/>
      <c r="U264" s="454"/>
      <c r="V264" s="454"/>
      <c r="W264" s="454"/>
      <c r="Y264" s="459"/>
      <c r="Z264" s="454"/>
      <c r="AA264" s="224"/>
      <c r="AB264" s="454"/>
      <c r="AC264" s="454"/>
      <c r="AD264" s="454"/>
      <c r="AE264" s="454"/>
      <c r="AK264" s="290"/>
      <c r="AN264" s="34"/>
    </row>
    <row r="265" spans="1:40" ht="15.75" customHeight="1">
      <c r="A265" s="454"/>
      <c r="B265" s="454"/>
      <c r="C265" s="566"/>
      <c r="D265" s="454"/>
      <c r="E265" s="454"/>
      <c r="F265" s="454"/>
      <c r="G265" s="454"/>
      <c r="H265" s="454"/>
      <c r="I265" s="454"/>
      <c r="J265" s="454"/>
      <c r="K265" s="454"/>
      <c r="L265" s="454"/>
      <c r="M265" s="454"/>
      <c r="N265" s="454"/>
      <c r="O265" s="454"/>
      <c r="P265" s="454"/>
      <c r="Q265" s="454"/>
      <c r="R265" s="454"/>
      <c r="S265" s="454"/>
      <c r="T265" s="454"/>
      <c r="U265" s="454"/>
      <c r="V265" s="454"/>
      <c r="W265" s="454"/>
      <c r="Y265" s="459"/>
      <c r="Z265" s="454"/>
      <c r="AA265" s="224"/>
      <c r="AB265" s="454"/>
      <c r="AC265" s="454"/>
      <c r="AD265" s="454"/>
      <c r="AE265" s="454"/>
      <c r="AK265" s="290"/>
      <c r="AN265" s="34"/>
    </row>
    <row r="266" spans="1:40" ht="15.75" customHeight="1">
      <c r="A266" s="454"/>
      <c r="B266" s="454"/>
      <c r="C266" s="566"/>
      <c r="D266" s="454"/>
      <c r="E266" s="454"/>
      <c r="F266" s="454"/>
      <c r="G266" s="454"/>
      <c r="H266" s="454"/>
      <c r="I266" s="454"/>
      <c r="J266" s="454"/>
      <c r="K266" s="454"/>
      <c r="L266" s="454"/>
      <c r="M266" s="454"/>
      <c r="N266" s="454"/>
      <c r="O266" s="454"/>
      <c r="P266" s="454"/>
      <c r="Q266" s="454"/>
      <c r="R266" s="454"/>
      <c r="S266" s="454"/>
      <c r="T266" s="454"/>
      <c r="U266" s="454"/>
      <c r="V266" s="454"/>
      <c r="W266" s="454"/>
      <c r="Y266" s="459"/>
      <c r="Z266" s="454"/>
      <c r="AA266" s="224"/>
      <c r="AB266" s="454"/>
      <c r="AC266" s="454"/>
      <c r="AD266" s="454"/>
      <c r="AE266" s="454"/>
      <c r="AK266" s="290"/>
      <c r="AN266" s="34"/>
    </row>
    <row r="267" spans="1:40" ht="15.75" customHeight="1">
      <c r="A267" s="454"/>
      <c r="B267" s="454"/>
      <c r="C267" s="566"/>
      <c r="D267" s="454"/>
      <c r="E267" s="454"/>
      <c r="F267" s="454"/>
      <c r="G267" s="454"/>
      <c r="H267" s="454"/>
      <c r="I267" s="454"/>
      <c r="J267" s="454"/>
      <c r="K267" s="454"/>
      <c r="L267" s="454"/>
      <c r="M267" s="454"/>
      <c r="N267" s="454"/>
      <c r="O267" s="454"/>
      <c r="P267" s="454"/>
      <c r="Q267" s="454"/>
      <c r="R267" s="454"/>
      <c r="S267" s="454"/>
      <c r="T267" s="454"/>
      <c r="U267" s="454"/>
      <c r="V267" s="454"/>
      <c r="W267" s="454"/>
      <c r="Y267" s="459"/>
      <c r="Z267" s="454"/>
      <c r="AA267" s="224"/>
      <c r="AB267" s="454"/>
      <c r="AC267" s="454"/>
      <c r="AD267" s="454"/>
      <c r="AE267" s="454"/>
      <c r="AK267" s="290"/>
      <c r="AN267" s="34"/>
    </row>
    <row r="268" spans="1:40" ht="15.75" customHeight="1">
      <c r="A268" s="454"/>
      <c r="B268" s="454"/>
      <c r="C268" s="566"/>
      <c r="D268" s="454"/>
      <c r="E268" s="454"/>
      <c r="F268" s="454"/>
      <c r="G268" s="454"/>
      <c r="H268" s="454"/>
      <c r="I268" s="454"/>
      <c r="J268" s="454"/>
      <c r="K268" s="454"/>
      <c r="L268" s="454"/>
      <c r="M268" s="454"/>
      <c r="N268" s="454"/>
      <c r="O268" s="454"/>
      <c r="P268" s="454"/>
      <c r="Q268" s="454"/>
      <c r="R268" s="454"/>
      <c r="S268" s="454"/>
      <c r="T268" s="454"/>
      <c r="U268" s="454"/>
      <c r="V268" s="454"/>
      <c r="W268" s="454"/>
      <c r="Y268" s="459"/>
      <c r="Z268" s="454"/>
      <c r="AA268" s="224"/>
      <c r="AB268" s="454"/>
      <c r="AC268" s="454"/>
      <c r="AD268" s="454"/>
      <c r="AE268" s="454"/>
      <c r="AK268" s="290"/>
      <c r="AN268" s="34"/>
    </row>
    <row r="269" spans="1:40" ht="15.75" customHeight="1">
      <c r="A269" s="454"/>
      <c r="B269" s="454"/>
      <c r="C269" s="566"/>
      <c r="D269" s="454"/>
      <c r="E269" s="454"/>
      <c r="F269" s="454"/>
      <c r="G269" s="454"/>
      <c r="H269" s="454"/>
      <c r="I269" s="454"/>
      <c r="J269" s="454"/>
      <c r="K269" s="454"/>
      <c r="L269" s="454"/>
      <c r="M269" s="454"/>
      <c r="N269" s="454"/>
      <c r="O269" s="454"/>
      <c r="P269" s="454"/>
      <c r="Q269" s="454"/>
      <c r="R269" s="454"/>
      <c r="S269" s="454"/>
      <c r="T269" s="454"/>
      <c r="U269" s="454"/>
      <c r="V269" s="454"/>
      <c r="W269" s="454"/>
      <c r="Y269" s="459"/>
      <c r="Z269" s="454"/>
      <c r="AA269" s="224"/>
      <c r="AB269" s="454"/>
      <c r="AC269" s="454"/>
      <c r="AD269" s="454"/>
      <c r="AE269" s="454"/>
      <c r="AK269" s="290"/>
      <c r="AN269" s="34"/>
    </row>
    <row r="270" spans="1:40" ht="15.75" customHeight="1">
      <c r="A270" s="454"/>
      <c r="B270" s="454"/>
      <c r="C270" s="566"/>
      <c r="D270" s="454"/>
      <c r="E270" s="454"/>
      <c r="F270" s="454"/>
      <c r="G270" s="454"/>
      <c r="H270" s="454"/>
      <c r="I270" s="454"/>
      <c r="J270" s="454"/>
      <c r="K270" s="454"/>
      <c r="L270" s="454"/>
      <c r="M270" s="454"/>
      <c r="N270" s="454"/>
      <c r="O270" s="454"/>
      <c r="P270" s="454"/>
      <c r="Q270" s="454"/>
      <c r="R270" s="454"/>
      <c r="S270" s="454"/>
      <c r="T270" s="454"/>
      <c r="U270" s="454"/>
      <c r="V270" s="454"/>
      <c r="W270" s="454"/>
      <c r="Y270" s="459"/>
      <c r="Z270" s="454"/>
      <c r="AA270" s="224"/>
      <c r="AB270" s="454"/>
      <c r="AC270" s="454"/>
      <c r="AD270" s="454"/>
      <c r="AE270" s="454"/>
      <c r="AK270" s="290"/>
      <c r="AN270" s="34"/>
    </row>
    <row r="271" spans="1:40" ht="15.75" customHeight="1">
      <c r="A271" s="454"/>
      <c r="B271" s="454"/>
      <c r="C271" s="566"/>
      <c r="D271" s="454"/>
      <c r="E271" s="454"/>
      <c r="F271" s="454"/>
      <c r="G271" s="454"/>
      <c r="H271" s="454"/>
      <c r="I271" s="454"/>
      <c r="J271" s="454"/>
      <c r="K271" s="454"/>
      <c r="L271" s="454"/>
      <c r="M271" s="454"/>
      <c r="N271" s="454"/>
      <c r="O271" s="454"/>
      <c r="P271" s="454"/>
      <c r="Q271" s="454"/>
      <c r="R271" s="454"/>
      <c r="S271" s="454"/>
      <c r="T271" s="454"/>
      <c r="U271" s="454"/>
      <c r="V271" s="454"/>
      <c r="W271" s="454"/>
      <c r="Y271" s="459"/>
      <c r="Z271" s="454"/>
      <c r="AA271" s="224"/>
      <c r="AB271" s="454"/>
      <c r="AC271" s="454"/>
      <c r="AD271" s="454"/>
      <c r="AE271" s="454"/>
      <c r="AK271" s="290"/>
      <c r="AN271" s="34"/>
    </row>
    <row r="272" spans="1:40" ht="15.75" customHeight="1">
      <c r="A272" s="454"/>
      <c r="B272" s="454"/>
      <c r="C272" s="566"/>
      <c r="D272" s="454"/>
      <c r="E272" s="454"/>
      <c r="F272" s="454"/>
      <c r="G272" s="454"/>
      <c r="H272" s="454"/>
      <c r="I272" s="454"/>
      <c r="J272" s="454"/>
      <c r="K272" s="454"/>
      <c r="L272" s="454"/>
      <c r="M272" s="454"/>
      <c r="N272" s="454"/>
      <c r="O272" s="454"/>
      <c r="P272" s="454"/>
      <c r="Q272" s="454"/>
      <c r="R272" s="454"/>
      <c r="S272" s="454"/>
      <c r="T272" s="454"/>
      <c r="U272" s="454"/>
      <c r="V272" s="454"/>
      <c r="W272" s="454"/>
      <c r="Y272" s="459"/>
      <c r="Z272" s="454"/>
      <c r="AA272" s="224"/>
      <c r="AB272" s="454"/>
      <c r="AC272" s="454"/>
      <c r="AD272" s="454"/>
      <c r="AE272" s="454"/>
      <c r="AK272" s="290"/>
      <c r="AN272" s="34"/>
    </row>
    <row r="273" spans="1:40" ht="15.75" customHeight="1">
      <c r="A273" s="454"/>
      <c r="B273" s="454"/>
      <c r="C273" s="566"/>
      <c r="D273" s="454"/>
      <c r="E273" s="454"/>
      <c r="F273" s="454"/>
      <c r="G273" s="454"/>
      <c r="H273" s="454"/>
      <c r="I273" s="454"/>
      <c r="J273" s="454"/>
      <c r="K273" s="454"/>
      <c r="L273" s="454"/>
      <c r="M273" s="454"/>
      <c r="N273" s="454"/>
      <c r="O273" s="454"/>
      <c r="P273" s="454"/>
      <c r="Q273" s="454"/>
      <c r="R273" s="454"/>
      <c r="S273" s="454"/>
      <c r="T273" s="454"/>
      <c r="U273" s="454"/>
      <c r="V273" s="454"/>
      <c r="W273" s="454"/>
      <c r="Y273" s="459"/>
      <c r="Z273" s="454"/>
      <c r="AA273" s="224"/>
      <c r="AB273" s="454"/>
      <c r="AC273" s="454"/>
      <c r="AD273" s="454"/>
      <c r="AE273" s="454"/>
      <c r="AK273" s="290"/>
      <c r="AN273" s="34"/>
    </row>
    <row r="274" spans="1:40" ht="15.75" customHeight="1">
      <c r="A274" s="454"/>
      <c r="B274" s="454"/>
      <c r="C274" s="566"/>
      <c r="D274" s="454"/>
      <c r="E274" s="454"/>
      <c r="F274" s="454"/>
      <c r="G274" s="454"/>
      <c r="H274" s="454"/>
      <c r="I274" s="454"/>
      <c r="J274" s="454"/>
      <c r="K274" s="454"/>
      <c r="L274" s="454"/>
      <c r="M274" s="454"/>
      <c r="N274" s="454"/>
      <c r="O274" s="454"/>
      <c r="P274" s="454"/>
      <c r="Q274" s="454"/>
      <c r="R274" s="454"/>
      <c r="S274" s="454"/>
      <c r="T274" s="454"/>
      <c r="U274" s="454"/>
      <c r="V274" s="454"/>
      <c r="W274" s="454"/>
      <c r="Y274" s="459"/>
      <c r="Z274" s="454"/>
      <c r="AA274" s="224"/>
      <c r="AB274" s="454"/>
      <c r="AC274" s="454"/>
      <c r="AD274" s="454"/>
      <c r="AE274" s="454"/>
      <c r="AK274" s="290"/>
      <c r="AN274" s="34"/>
    </row>
    <row r="275" spans="1:40" ht="15.75" customHeight="1">
      <c r="A275" s="454"/>
      <c r="B275" s="454"/>
      <c r="C275" s="566"/>
      <c r="D275" s="454"/>
      <c r="E275" s="454"/>
      <c r="F275" s="454"/>
      <c r="G275" s="454"/>
      <c r="H275" s="454"/>
      <c r="I275" s="454"/>
      <c r="J275" s="454"/>
      <c r="K275" s="454"/>
      <c r="L275" s="454"/>
      <c r="M275" s="454"/>
      <c r="N275" s="454"/>
      <c r="O275" s="454"/>
      <c r="P275" s="454"/>
      <c r="Q275" s="454"/>
      <c r="R275" s="454"/>
      <c r="S275" s="454"/>
      <c r="T275" s="454"/>
      <c r="U275" s="454"/>
      <c r="V275" s="454"/>
      <c r="W275" s="454"/>
      <c r="Y275" s="459"/>
      <c r="Z275" s="454"/>
      <c r="AA275" s="224"/>
      <c r="AB275" s="454"/>
      <c r="AC275" s="454"/>
      <c r="AD275" s="454"/>
      <c r="AE275" s="454"/>
      <c r="AK275" s="290"/>
      <c r="AN275" s="34"/>
    </row>
    <row r="276" spans="1:40" ht="15.75" customHeight="1">
      <c r="A276" s="454"/>
      <c r="B276" s="454"/>
      <c r="C276" s="566"/>
      <c r="D276" s="454"/>
      <c r="E276" s="454"/>
      <c r="F276" s="454"/>
      <c r="G276" s="454"/>
      <c r="H276" s="454"/>
      <c r="I276" s="454"/>
      <c r="J276" s="454"/>
      <c r="K276" s="454"/>
      <c r="L276" s="454"/>
      <c r="M276" s="454"/>
      <c r="N276" s="454"/>
      <c r="O276" s="454"/>
      <c r="P276" s="454"/>
      <c r="Q276" s="454"/>
      <c r="R276" s="454"/>
      <c r="S276" s="454"/>
      <c r="T276" s="454"/>
      <c r="U276" s="454"/>
      <c r="V276" s="454"/>
      <c r="W276" s="454"/>
      <c r="Y276" s="459"/>
      <c r="Z276" s="454"/>
      <c r="AA276" s="224"/>
      <c r="AB276" s="454"/>
      <c r="AC276" s="454"/>
      <c r="AD276" s="454"/>
      <c r="AE276" s="454"/>
      <c r="AK276" s="290"/>
      <c r="AN276" s="34"/>
    </row>
    <row r="277" spans="1:40" ht="15.75" customHeight="1">
      <c r="A277" s="454"/>
      <c r="B277" s="454"/>
      <c r="C277" s="566"/>
      <c r="D277" s="454"/>
      <c r="E277" s="454"/>
      <c r="F277" s="454"/>
      <c r="G277" s="454"/>
      <c r="H277" s="454"/>
      <c r="I277" s="454"/>
      <c r="J277" s="454"/>
      <c r="K277" s="454"/>
      <c r="L277" s="454"/>
      <c r="M277" s="454"/>
      <c r="N277" s="454"/>
      <c r="O277" s="454"/>
      <c r="P277" s="454"/>
      <c r="Q277" s="454"/>
      <c r="R277" s="454"/>
      <c r="S277" s="454"/>
      <c r="T277" s="454"/>
      <c r="U277" s="454"/>
      <c r="V277" s="454"/>
      <c r="W277" s="454"/>
      <c r="Y277" s="459"/>
      <c r="Z277" s="454"/>
      <c r="AA277" s="224"/>
      <c r="AB277" s="454"/>
      <c r="AC277" s="454"/>
      <c r="AD277" s="454"/>
      <c r="AE277" s="454"/>
      <c r="AK277" s="290"/>
      <c r="AN277" s="34"/>
    </row>
    <row r="278" spans="1:40" ht="15.75" customHeight="1">
      <c r="A278" s="454"/>
      <c r="B278" s="454"/>
      <c r="C278" s="566"/>
      <c r="D278" s="454"/>
      <c r="E278" s="454"/>
      <c r="F278" s="454"/>
      <c r="G278" s="454"/>
      <c r="H278" s="454"/>
      <c r="I278" s="454"/>
      <c r="J278" s="454"/>
      <c r="K278" s="454"/>
      <c r="L278" s="454"/>
      <c r="M278" s="454"/>
      <c r="N278" s="454"/>
      <c r="O278" s="454"/>
      <c r="P278" s="454"/>
      <c r="Q278" s="454"/>
      <c r="R278" s="454"/>
      <c r="S278" s="454"/>
      <c r="T278" s="454"/>
      <c r="U278" s="454"/>
      <c r="V278" s="454"/>
      <c r="W278" s="454"/>
      <c r="Y278" s="459"/>
      <c r="Z278" s="454"/>
      <c r="AA278" s="224"/>
      <c r="AB278" s="454"/>
      <c r="AC278" s="454"/>
      <c r="AD278" s="454"/>
      <c r="AE278" s="454"/>
      <c r="AK278" s="290"/>
      <c r="AN278" s="34"/>
    </row>
    <row r="279" spans="1:40" ht="15.75" customHeight="1">
      <c r="A279" s="454"/>
      <c r="B279" s="454"/>
      <c r="C279" s="566"/>
      <c r="D279" s="454"/>
      <c r="E279" s="454"/>
      <c r="F279" s="454"/>
      <c r="G279" s="454"/>
      <c r="H279" s="454"/>
      <c r="I279" s="454"/>
      <c r="J279" s="454"/>
      <c r="K279" s="454"/>
      <c r="L279" s="454"/>
      <c r="M279" s="454"/>
      <c r="N279" s="454"/>
      <c r="O279" s="454"/>
      <c r="P279" s="454"/>
      <c r="Q279" s="454"/>
      <c r="R279" s="454"/>
      <c r="S279" s="454"/>
      <c r="T279" s="454"/>
      <c r="U279" s="454"/>
      <c r="V279" s="454"/>
      <c r="W279" s="454"/>
      <c r="Y279" s="459"/>
      <c r="Z279" s="454"/>
      <c r="AA279" s="224"/>
      <c r="AB279" s="454"/>
      <c r="AC279" s="454"/>
      <c r="AD279" s="454"/>
      <c r="AE279" s="454"/>
      <c r="AK279" s="290"/>
      <c r="AN279" s="34"/>
    </row>
    <row r="280" spans="1:40" ht="15.75" customHeight="1">
      <c r="A280" s="454"/>
      <c r="B280" s="454"/>
      <c r="C280" s="566"/>
      <c r="D280" s="454"/>
      <c r="E280" s="454"/>
      <c r="F280" s="454"/>
      <c r="G280" s="454"/>
      <c r="H280" s="454"/>
      <c r="I280" s="454"/>
      <c r="J280" s="454"/>
      <c r="K280" s="454"/>
      <c r="L280" s="454"/>
      <c r="M280" s="454"/>
      <c r="N280" s="454"/>
      <c r="O280" s="454"/>
      <c r="P280" s="454"/>
      <c r="Q280" s="454"/>
      <c r="R280" s="454"/>
      <c r="S280" s="454"/>
      <c r="T280" s="454"/>
      <c r="U280" s="454"/>
      <c r="V280" s="454"/>
      <c r="W280" s="454"/>
      <c r="Y280" s="459"/>
      <c r="Z280" s="454"/>
      <c r="AA280" s="224"/>
      <c r="AB280" s="454"/>
      <c r="AC280" s="454"/>
      <c r="AD280" s="454"/>
      <c r="AE280" s="454"/>
      <c r="AK280" s="290"/>
      <c r="AN280" s="34"/>
    </row>
    <row r="281" spans="1:40" ht="15.75" customHeight="1">
      <c r="A281" s="454"/>
      <c r="B281" s="454"/>
      <c r="C281" s="566"/>
      <c r="D281" s="454"/>
      <c r="E281" s="454"/>
      <c r="F281" s="454"/>
      <c r="G281" s="454"/>
      <c r="H281" s="454"/>
      <c r="I281" s="454"/>
      <c r="J281" s="454"/>
      <c r="K281" s="454"/>
      <c r="L281" s="454"/>
      <c r="M281" s="454"/>
      <c r="N281" s="454"/>
      <c r="O281" s="454"/>
      <c r="P281" s="454"/>
      <c r="Q281" s="454"/>
      <c r="R281" s="454"/>
      <c r="S281" s="454"/>
      <c r="T281" s="454"/>
      <c r="U281" s="454"/>
      <c r="V281" s="454"/>
      <c r="W281" s="454"/>
      <c r="Y281" s="459"/>
      <c r="Z281" s="454"/>
      <c r="AA281" s="224"/>
      <c r="AB281" s="454"/>
      <c r="AC281" s="454"/>
      <c r="AD281" s="454"/>
      <c r="AE281" s="454"/>
      <c r="AK281" s="290"/>
      <c r="AN281" s="34"/>
    </row>
    <row r="282" spans="1:40" ht="15.75" customHeight="1">
      <c r="A282" s="454"/>
      <c r="B282" s="454"/>
      <c r="C282" s="566"/>
      <c r="D282" s="454"/>
      <c r="E282" s="454"/>
      <c r="F282" s="454"/>
      <c r="G282" s="454"/>
      <c r="H282" s="454"/>
      <c r="I282" s="454"/>
      <c r="J282" s="454"/>
      <c r="K282" s="454"/>
      <c r="L282" s="454"/>
      <c r="M282" s="454"/>
      <c r="N282" s="454"/>
      <c r="O282" s="454"/>
      <c r="P282" s="454"/>
      <c r="Q282" s="454"/>
      <c r="R282" s="454"/>
      <c r="S282" s="454"/>
      <c r="T282" s="454"/>
      <c r="U282" s="454"/>
      <c r="V282" s="454"/>
      <c r="W282" s="454"/>
      <c r="Y282" s="459"/>
      <c r="Z282" s="454"/>
      <c r="AA282" s="224"/>
      <c r="AB282" s="454"/>
      <c r="AC282" s="454"/>
      <c r="AD282" s="454"/>
      <c r="AE282" s="454"/>
      <c r="AK282" s="290"/>
      <c r="AN282" s="34"/>
    </row>
    <row r="283" spans="1:40" ht="15.75" customHeight="1">
      <c r="A283" s="454"/>
      <c r="B283" s="454"/>
      <c r="C283" s="566"/>
      <c r="D283" s="454"/>
      <c r="E283" s="454"/>
      <c r="F283" s="454"/>
      <c r="G283" s="454"/>
      <c r="H283" s="454"/>
      <c r="I283" s="454"/>
      <c r="J283" s="454"/>
      <c r="K283" s="454"/>
      <c r="L283" s="454"/>
      <c r="M283" s="454"/>
      <c r="N283" s="454"/>
      <c r="O283" s="454"/>
      <c r="P283" s="454"/>
      <c r="Q283" s="454"/>
      <c r="R283" s="454"/>
      <c r="S283" s="454"/>
      <c r="T283" s="454"/>
      <c r="U283" s="454"/>
      <c r="V283" s="454"/>
      <c r="W283" s="454"/>
      <c r="Y283" s="459"/>
      <c r="Z283" s="454"/>
      <c r="AA283" s="224"/>
      <c r="AB283" s="454"/>
      <c r="AC283" s="454"/>
      <c r="AD283" s="454"/>
      <c r="AE283" s="454"/>
      <c r="AK283" s="290"/>
      <c r="AN283" s="34"/>
    </row>
    <row r="284" spans="1:40" ht="15.75" customHeight="1">
      <c r="A284" s="454"/>
      <c r="B284" s="454"/>
      <c r="C284" s="566"/>
      <c r="D284" s="454"/>
      <c r="E284" s="454"/>
      <c r="F284" s="454"/>
      <c r="G284" s="454"/>
      <c r="H284" s="454"/>
      <c r="I284" s="454"/>
      <c r="J284" s="454"/>
      <c r="K284" s="454"/>
      <c r="L284" s="454"/>
      <c r="M284" s="454"/>
      <c r="N284" s="454"/>
      <c r="O284" s="454"/>
      <c r="P284" s="454"/>
      <c r="Q284" s="454"/>
      <c r="R284" s="454"/>
      <c r="S284" s="454"/>
      <c r="T284" s="454"/>
      <c r="U284" s="454"/>
      <c r="V284" s="454"/>
      <c r="W284" s="454"/>
      <c r="Y284" s="459"/>
      <c r="Z284" s="454"/>
      <c r="AA284" s="224"/>
      <c r="AB284" s="454"/>
      <c r="AC284" s="454"/>
      <c r="AD284" s="454"/>
      <c r="AE284" s="454"/>
      <c r="AK284" s="290"/>
      <c r="AN284" s="34"/>
    </row>
    <row r="285" spans="1:40" ht="15.75" customHeight="1">
      <c r="A285" s="454"/>
      <c r="B285" s="454"/>
      <c r="C285" s="566"/>
      <c r="D285" s="454"/>
      <c r="E285" s="454"/>
      <c r="F285" s="454"/>
      <c r="G285" s="454"/>
      <c r="H285" s="454"/>
      <c r="I285" s="454"/>
      <c r="J285" s="454"/>
      <c r="K285" s="454"/>
      <c r="L285" s="454"/>
      <c r="M285" s="454"/>
      <c r="N285" s="454"/>
      <c r="O285" s="454"/>
      <c r="P285" s="454"/>
      <c r="Q285" s="454"/>
      <c r="R285" s="454"/>
      <c r="S285" s="454"/>
      <c r="T285" s="454"/>
      <c r="U285" s="454"/>
      <c r="V285" s="454"/>
      <c r="W285" s="454"/>
      <c r="Y285" s="459"/>
      <c r="Z285" s="454"/>
      <c r="AA285" s="224"/>
      <c r="AB285" s="454"/>
      <c r="AC285" s="454"/>
      <c r="AD285" s="454"/>
      <c r="AE285" s="454"/>
      <c r="AK285" s="290"/>
      <c r="AN285" s="34"/>
    </row>
    <row r="286" spans="1:40" ht="15.75" customHeight="1">
      <c r="A286" s="454"/>
      <c r="B286" s="454"/>
      <c r="C286" s="566"/>
      <c r="D286" s="454"/>
      <c r="E286" s="454"/>
      <c r="F286" s="454"/>
      <c r="G286" s="454"/>
      <c r="H286" s="454"/>
      <c r="I286" s="454"/>
      <c r="J286" s="454"/>
      <c r="K286" s="454"/>
      <c r="L286" s="454"/>
      <c r="M286" s="454"/>
      <c r="N286" s="454"/>
      <c r="O286" s="454"/>
      <c r="P286" s="454"/>
      <c r="Q286" s="454"/>
      <c r="R286" s="454"/>
      <c r="S286" s="454"/>
      <c r="T286" s="454"/>
      <c r="U286" s="454"/>
      <c r="V286" s="454"/>
      <c r="W286" s="454"/>
      <c r="Y286" s="459"/>
      <c r="Z286" s="454"/>
      <c r="AA286" s="224"/>
      <c r="AB286" s="454"/>
      <c r="AC286" s="454"/>
      <c r="AD286" s="454"/>
      <c r="AE286" s="454"/>
      <c r="AK286" s="290"/>
      <c r="AN286" s="34"/>
    </row>
    <row r="287" spans="1:40" ht="15.75" customHeight="1">
      <c r="A287" s="454"/>
      <c r="B287" s="454"/>
      <c r="C287" s="566"/>
      <c r="D287" s="454"/>
      <c r="E287" s="454"/>
      <c r="F287" s="454"/>
      <c r="G287" s="454"/>
      <c r="H287" s="454"/>
      <c r="I287" s="454"/>
      <c r="J287" s="454"/>
      <c r="K287" s="454"/>
      <c r="L287" s="454"/>
      <c r="M287" s="454"/>
      <c r="N287" s="454"/>
      <c r="O287" s="454"/>
      <c r="P287" s="454"/>
      <c r="Q287" s="454"/>
      <c r="R287" s="454"/>
      <c r="S287" s="454"/>
      <c r="T287" s="454"/>
      <c r="U287" s="454"/>
      <c r="V287" s="454"/>
      <c r="W287" s="454"/>
      <c r="Y287" s="459"/>
      <c r="Z287" s="454"/>
      <c r="AA287" s="224"/>
      <c r="AB287" s="454"/>
      <c r="AC287" s="454"/>
      <c r="AD287" s="454"/>
      <c r="AE287" s="454"/>
      <c r="AK287" s="290"/>
      <c r="AN287" s="34"/>
    </row>
    <row r="288" spans="1:40" ht="15.75" customHeight="1">
      <c r="A288" s="454"/>
      <c r="B288" s="454"/>
      <c r="C288" s="566"/>
      <c r="D288" s="454"/>
      <c r="E288" s="454"/>
      <c r="F288" s="454"/>
      <c r="G288" s="454"/>
      <c r="H288" s="454"/>
      <c r="I288" s="454"/>
      <c r="J288" s="454"/>
      <c r="K288" s="454"/>
      <c r="L288" s="454"/>
      <c r="M288" s="454"/>
      <c r="N288" s="454"/>
      <c r="O288" s="454"/>
      <c r="P288" s="454"/>
      <c r="Q288" s="454"/>
      <c r="R288" s="454"/>
      <c r="S288" s="454"/>
      <c r="T288" s="454"/>
      <c r="U288" s="454"/>
      <c r="V288" s="454"/>
      <c r="W288" s="454"/>
      <c r="Y288" s="459"/>
      <c r="Z288" s="454"/>
      <c r="AA288" s="224"/>
      <c r="AB288" s="454"/>
      <c r="AC288" s="454"/>
      <c r="AD288" s="454"/>
      <c r="AE288" s="454"/>
      <c r="AK288" s="290"/>
      <c r="AN288" s="34"/>
    </row>
    <row r="289" spans="1:40" ht="15.75" customHeight="1">
      <c r="A289" s="454"/>
      <c r="B289" s="454"/>
      <c r="C289" s="566"/>
      <c r="D289" s="454"/>
      <c r="E289" s="454"/>
      <c r="F289" s="454"/>
      <c r="G289" s="454"/>
      <c r="H289" s="454"/>
      <c r="I289" s="454"/>
      <c r="J289" s="454"/>
      <c r="K289" s="454"/>
      <c r="L289" s="454"/>
      <c r="M289" s="454"/>
      <c r="N289" s="454"/>
      <c r="O289" s="454"/>
      <c r="P289" s="454"/>
      <c r="Q289" s="454"/>
      <c r="R289" s="454"/>
      <c r="S289" s="454"/>
      <c r="T289" s="454"/>
      <c r="U289" s="454"/>
      <c r="V289" s="454"/>
      <c r="W289" s="454"/>
      <c r="Y289" s="459"/>
      <c r="Z289" s="454"/>
      <c r="AA289" s="224"/>
      <c r="AB289" s="454"/>
      <c r="AC289" s="454"/>
      <c r="AD289" s="454"/>
      <c r="AE289" s="454"/>
      <c r="AK289" s="290"/>
      <c r="AN289" s="34"/>
    </row>
    <row r="290" spans="1:40" ht="15.75" customHeight="1">
      <c r="A290" s="454"/>
      <c r="B290" s="454"/>
      <c r="C290" s="566"/>
      <c r="D290" s="454"/>
      <c r="E290" s="454"/>
      <c r="F290" s="454"/>
      <c r="G290" s="454"/>
      <c r="H290" s="454"/>
      <c r="I290" s="454"/>
      <c r="J290" s="454"/>
      <c r="K290" s="454"/>
      <c r="L290" s="454"/>
      <c r="M290" s="454"/>
      <c r="N290" s="454"/>
      <c r="O290" s="454"/>
      <c r="P290" s="454"/>
      <c r="Q290" s="454"/>
      <c r="R290" s="454"/>
      <c r="S290" s="454"/>
      <c r="T290" s="454"/>
      <c r="U290" s="454"/>
      <c r="V290" s="454"/>
      <c r="W290" s="454"/>
      <c r="Y290" s="459"/>
      <c r="Z290" s="454"/>
      <c r="AA290" s="224"/>
      <c r="AB290" s="454"/>
      <c r="AC290" s="454"/>
      <c r="AD290" s="454"/>
      <c r="AE290" s="454"/>
      <c r="AK290" s="290"/>
      <c r="AN290" s="34"/>
    </row>
    <row r="291" spans="1:40" ht="15.75" customHeight="1">
      <c r="A291" s="454"/>
      <c r="B291" s="454"/>
      <c r="C291" s="566"/>
      <c r="D291" s="454"/>
      <c r="E291" s="454"/>
      <c r="F291" s="454"/>
      <c r="G291" s="454"/>
      <c r="H291" s="454"/>
      <c r="I291" s="454"/>
      <c r="J291" s="454"/>
      <c r="K291" s="454"/>
      <c r="L291" s="454"/>
      <c r="M291" s="454"/>
      <c r="N291" s="454"/>
      <c r="O291" s="454"/>
      <c r="P291" s="454"/>
      <c r="Q291" s="454"/>
      <c r="R291" s="454"/>
      <c r="S291" s="454"/>
      <c r="T291" s="454"/>
      <c r="U291" s="454"/>
      <c r="V291" s="454"/>
      <c r="W291" s="454"/>
      <c r="Y291" s="459"/>
      <c r="Z291" s="454"/>
      <c r="AA291" s="224"/>
      <c r="AB291" s="454"/>
      <c r="AC291" s="454"/>
      <c r="AD291" s="454"/>
      <c r="AE291" s="454"/>
      <c r="AK291" s="290"/>
      <c r="AN291" s="34"/>
    </row>
    <row r="292" spans="1:40" ht="15.75" customHeight="1">
      <c r="A292" s="454"/>
      <c r="B292" s="454"/>
      <c r="C292" s="566"/>
      <c r="D292" s="454"/>
      <c r="E292" s="454"/>
      <c r="F292" s="454"/>
      <c r="G292" s="454"/>
      <c r="H292" s="454"/>
      <c r="I292" s="454"/>
      <c r="J292" s="454"/>
      <c r="K292" s="454"/>
      <c r="L292" s="454"/>
      <c r="M292" s="454"/>
      <c r="N292" s="454"/>
      <c r="O292" s="454"/>
      <c r="P292" s="454"/>
      <c r="Q292" s="454"/>
      <c r="R292" s="454"/>
      <c r="S292" s="454"/>
      <c r="T292" s="454"/>
      <c r="U292" s="454"/>
      <c r="V292" s="454"/>
      <c r="W292" s="454"/>
      <c r="Y292" s="459"/>
      <c r="Z292" s="454"/>
      <c r="AA292" s="224"/>
      <c r="AB292" s="454"/>
      <c r="AC292" s="454"/>
      <c r="AD292" s="454"/>
      <c r="AE292" s="454"/>
      <c r="AK292" s="290"/>
      <c r="AN292" s="34"/>
    </row>
    <row r="293" spans="1:40" ht="15.75" customHeight="1">
      <c r="A293" s="454"/>
      <c r="B293" s="454"/>
      <c r="C293" s="566"/>
      <c r="D293" s="454"/>
      <c r="E293" s="454"/>
      <c r="F293" s="454"/>
      <c r="G293" s="454"/>
      <c r="H293" s="454"/>
      <c r="I293" s="454"/>
      <c r="J293" s="454"/>
      <c r="K293" s="454"/>
      <c r="L293" s="454"/>
      <c r="M293" s="454"/>
      <c r="N293" s="454"/>
      <c r="O293" s="454"/>
      <c r="P293" s="454"/>
      <c r="Q293" s="454"/>
      <c r="R293" s="454"/>
      <c r="S293" s="454"/>
      <c r="T293" s="454"/>
      <c r="U293" s="454"/>
      <c r="V293" s="454"/>
      <c r="W293" s="454"/>
      <c r="Y293" s="459"/>
      <c r="Z293" s="454"/>
      <c r="AA293" s="224"/>
      <c r="AB293" s="454"/>
      <c r="AC293" s="454"/>
      <c r="AD293" s="454"/>
      <c r="AE293" s="454"/>
      <c r="AK293" s="290"/>
      <c r="AN293" s="34"/>
    </row>
    <row r="294" spans="1:40" ht="15.75" customHeight="1">
      <c r="A294" s="454"/>
      <c r="B294" s="454"/>
      <c r="C294" s="566"/>
      <c r="D294" s="454"/>
      <c r="E294" s="454"/>
      <c r="F294" s="454"/>
      <c r="G294" s="454"/>
      <c r="H294" s="454"/>
      <c r="I294" s="454"/>
      <c r="J294" s="454"/>
      <c r="K294" s="454"/>
      <c r="L294" s="454"/>
      <c r="M294" s="454"/>
      <c r="N294" s="454"/>
      <c r="O294" s="454"/>
      <c r="P294" s="454"/>
      <c r="Q294" s="454"/>
      <c r="R294" s="454"/>
      <c r="S294" s="454"/>
      <c r="T294" s="454"/>
      <c r="U294" s="454"/>
      <c r="V294" s="454"/>
      <c r="W294" s="454"/>
      <c r="Y294" s="459"/>
      <c r="Z294" s="454"/>
      <c r="AA294" s="224"/>
      <c r="AB294" s="454"/>
      <c r="AC294" s="454"/>
      <c r="AD294" s="454"/>
      <c r="AE294" s="454"/>
      <c r="AK294" s="290"/>
      <c r="AN294" s="34"/>
    </row>
    <row r="295" spans="1:40" ht="15.75" customHeight="1">
      <c r="A295" s="454"/>
      <c r="B295" s="454"/>
      <c r="C295" s="566"/>
      <c r="D295" s="454"/>
      <c r="E295" s="454"/>
      <c r="F295" s="454"/>
      <c r="G295" s="454"/>
      <c r="H295" s="454"/>
      <c r="I295" s="454"/>
      <c r="J295" s="454"/>
      <c r="K295" s="454"/>
      <c r="L295" s="454"/>
      <c r="M295" s="454"/>
      <c r="N295" s="454"/>
      <c r="O295" s="454"/>
      <c r="P295" s="454"/>
      <c r="Q295" s="454"/>
      <c r="R295" s="454"/>
      <c r="S295" s="454"/>
      <c r="T295" s="454"/>
      <c r="U295" s="454"/>
      <c r="V295" s="454"/>
      <c r="W295" s="454"/>
      <c r="Y295" s="459"/>
      <c r="Z295" s="454"/>
      <c r="AA295" s="224"/>
      <c r="AB295" s="454"/>
      <c r="AC295" s="454"/>
      <c r="AD295" s="454"/>
      <c r="AE295" s="454"/>
      <c r="AK295" s="290"/>
      <c r="AN295" s="34"/>
    </row>
    <row r="296" spans="1:40" ht="15.75" customHeight="1">
      <c r="A296" s="454"/>
      <c r="B296" s="454"/>
      <c r="C296" s="566"/>
      <c r="D296" s="454"/>
      <c r="E296" s="454"/>
      <c r="F296" s="454"/>
      <c r="G296" s="454"/>
      <c r="H296" s="454"/>
      <c r="I296" s="454"/>
      <c r="J296" s="454"/>
      <c r="K296" s="454"/>
      <c r="L296" s="454"/>
      <c r="M296" s="454"/>
      <c r="N296" s="454"/>
      <c r="O296" s="454"/>
      <c r="P296" s="454"/>
      <c r="Q296" s="454"/>
      <c r="R296" s="454"/>
      <c r="S296" s="454"/>
      <c r="T296" s="454"/>
      <c r="U296" s="454"/>
      <c r="V296" s="454"/>
      <c r="W296" s="454"/>
      <c r="Y296" s="459"/>
      <c r="Z296" s="454"/>
      <c r="AA296" s="224"/>
      <c r="AB296" s="454"/>
      <c r="AC296" s="454"/>
      <c r="AD296" s="454"/>
      <c r="AE296" s="454"/>
      <c r="AK296" s="290"/>
      <c r="AN296" s="34"/>
    </row>
    <row r="297" spans="1:40" ht="15.75" customHeight="1">
      <c r="A297" s="454"/>
      <c r="B297" s="454"/>
      <c r="C297" s="566"/>
      <c r="D297" s="454"/>
      <c r="E297" s="454"/>
      <c r="F297" s="454"/>
      <c r="G297" s="454"/>
      <c r="H297" s="454"/>
      <c r="I297" s="454"/>
      <c r="J297" s="454"/>
      <c r="K297" s="454"/>
      <c r="L297" s="454"/>
      <c r="M297" s="454"/>
      <c r="N297" s="454"/>
      <c r="O297" s="454"/>
      <c r="P297" s="454"/>
      <c r="Q297" s="454"/>
      <c r="R297" s="454"/>
      <c r="S297" s="454"/>
      <c r="T297" s="454"/>
      <c r="U297" s="454"/>
      <c r="V297" s="454"/>
      <c r="W297" s="454"/>
      <c r="Y297" s="459"/>
      <c r="Z297" s="454"/>
      <c r="AA297" s="224"/>
      <c r="AB297" s="454"/>
      <c r="AC297" s="454"/>
      <c r="AD297" s="454"/>
      <c r="AE297" s="454"/>
      <c r="AK297" s="290"/>
      <c r="AN297" s="34"/>
    </row>
    <row r="298" spans="1:40" ht="15.75" customHeight="1">
      <c r="A298" s="454"/>
      <c r="B298" s="454"/>
      <c r="C298" s="566"/>
      <c r="D298" s="454"/>
      <c r="E298" s="454"/>
      <c r="F298" s="454"/>
      <c r="G298" s="454"/>
      <c r="H298" s="454"/>
      <c r="I298" s="454"/>
      <c r="J298" s="454"/>
      <c r="K298" s="454"/>
      <c r="L298" s="454"/>
      <c r="M298" s="454"/>
      <c r="N298" s="454"/>
      <c r="O298" s="454"/>
      <c r="P298" s="454"/>
      <c r="Q298" s="454"/>
      <c r="R298" s="454"/>
      <c r="S298" s="454"/>
      <c r="T298" s="454"/>
      <c r="U298" s="454"/>
      <c r="V298" s="454"/>
      <c r="W298" s="454"/>
      <c r="Y298" s="459"/>
      <c r="Z298" s="454"/>
      <c r="AA298" s="224"/>
      <c r="AB298" s="454"/>
      <c r="AC298" s="454"/>
      <c r="AD298" s="454"/>
      <c r="AE298" s="454"/>
      <c r="AK298" s="290"/>
      <c r="AN298" s="34"/>
    </row>
    <row r="299" spans="1:40" ht="15.75" customHeight="1">
      <c r="A299" s="454"/>
      <c r="B299" s="454"/>
      <c r="C299" s="566"/>
      <c r="D299" s="454"/>
      <c r="E299" s="454"/>
      <c r="F299" s="454"/>
      <c r="G299" s="454"/>
      <c r="H299" s="454"/>
      <c r="I299" s="454"/>
      <c r="J299" s="454"/>
      <c r="K299" s="454"/>
      <c r="L299" s="454"/>
      <c r="M299" s="454"/>
      <c r="N299" s="454"/>
      <c r="O299" s="454"/>
      <c r="P299" s="454"/>
      <c r="Q299" s="454"/>
      <c r="R299" s="454"/>
      <c r="S299" s="454"/>
      <c r="T299" s="454"/>
      <c r="U299" s="454"/>
      <c r="V299" s="454"/>
      <c r="W299" s="454"/>
      <c r="Y299" s="459"/>
      <c r="Z299" s="454"/>
      <c r="AA299" s="224"/>
      <c r="AB299" s="454"/>
      <c r="AC299" s="454"/>
      <c r="AD299" s="454"/>
      <c r="AE299" s="454"/>
      <c r="AK299" s="290"/>
      <c r="AN299" s="34"/>
    </row>
    <row r="300" spans="1:40" ht="15.75" customHeight="1">
      <c r="A300" s="454"/>
      <c r="B300" s="454"/>
      <c r="C300" s="566"/>
      <c r="D300" s="454"/>
      <c r="E300" s="454"/>
      <c r="F300" s="454"/>
      <c r="G300" s="454"/>
      <c r="H300" s="454"/>
      <c r="I300" s="454"/>
      <c r="J300" s="454"/>
      <c r="K300" s="454"/>
      <c r="L300" s="454"/>
      <c r="M300" s="454"/>
      <c r="N300" s="454"/>
      <c r="O300" s="454"/>
      <c r="P300" s="454"/>
      <c r="Q300" s="454"/>
      <c r="R300" s="454"/>
      <c r="S300" s="454"/>
      <c r="T300" s="454"/>
      <c r="U300" s="454"/>
      <c r="V300" s="454"/>
      <c r="W300" s="454"/>
      <c r="Y300" s="459"/>
      <c r="Z300" s="454"/>
      <c r="AA300" s="224"/>
      <c r="AB300" s="454"/>
      <c r="AC300" s="454"/>
      <c r="AD300" s="454"/>
      <c r="AE300" s="454"/>
      <c r="AK300" s="290"/>
      <c r="AN300" s="34"/>
    </row>
    <row r="301" spans="1:40" ht="15.75" customHeight="1">
      <c r="A301" s="454"/>
      <c r="B301" s="454"/>
      <c r="C301" s="566"/>
      <c r="D301" s="454"/>
      <c r="E301" s="454"/>
      <c r="F301" s="454"/>
      <c r="G301" s="454"/>
      <c r="H301" s="454"/>
      <c r="I301" s="454"/>
      <c r="J301" s="454"/>
      <c r="K301" s="454"/>
      <c r="L301" s="454"/>
      <c r="M301" s="454"/>
      <c r="N301" s="454"/>
      <c r="O301" s="454"/>
      <c r="P301" s="454"/>
      <c r="Q301" s="454"/>
      <c r="R301" s="454"/>
      <c r="S301" s="454"/>
      <c r="T301" s="454"/>
      <c r="U301" s="454"/>
      <c r="V301" s="454"/>
      <c r="W301" s="454"/>
      <c r="Y301" s="459"/>
      <c r="Z301" s="454"/>
      <c r="AA301" s="224"/>
      <c r="AB301" s="454"/>
      <c r="AC301" s="454"/>
      <c r="AD301" s="454"/>
      <c r="AE301" s="454"/>
      <c r="AK301" s="290"/>
      <c r="AN301" s="34"/>
    </row>
    <row r="302" spans="1:40" ht="15.75" customHeight="1">
      <c r="A302" s="454"/>
      <c r="B302" s="454"/>
      <c r="C302" s="566"/>
      <c r="D302" s="454"/>
      <c r="E302" s="454"/>
      <c r="F302" s="454"/>
      <c r="G302" s="454"/>
      <c r="H302" s="454"/>
      <c r="I302" s="454"/>
      <c r="J302" s="454"/>
      <c r="K302" s="454"/>
      <c r="L302" s="454"/>
      <c r="M302" s="454"/>
      <c r="N302" s="454"/>
      <c r="O302" s="454"/>
      <c r="P302" s="454"/>
      <c r="Q302" s="454"/>
      <c r="R302" s="454"/>
      <c r="S302" s="454"/>
      <c r="T302" s="454"/>
      <c r="U302" s="454"/>
      <c r="V302" s="454"/>
      <c r="W302" s="454"/>
      <c r="Y302" s="459"/>
      <c r="Z302" s="454"/>
      <c r="AA302" s="224"/>
      <c r="AB302" s="454"/>
      <c r="AC302" s="454"/>
      <c r="AD302" s="454"/>
      <c r="AE302" s="454"/>
      <c r="AK302" s="290"/>
      <c r="AN302" s="34"/>
    </row>
    <row r="303" spans="1:40" ht="15.75" customHeight="1">
      <c r="A303" s="454"/>
      <c r="B303" s="454"/>
      <c r="C303" s="566"/>
      <c r="D303" s="454"/>
      <c r="E303" s="454"/>
      <c r="F303" s="454"/>
      <c r="G303" s="454"/>
      <c r="H303" s="454"/>
      <c r="I303" s="454"/>
      <c r="J303" s="454"/>
      <c r="K303" s="454"/>
      <c r="L303" s="454"/>
      <c r="M303" s="454"/>
      <c r="N303" s="454"/>
      <c r="O303" s="454"/>
      <c r="P303" s="454"/>
      <c r="Q303" s="454"/>
      <c r="R303" s="454"/>
      <c r="S303" s="454"/>
      <c r="T303" s="454"/>
      <c r="U303" s="454"/>
      <c r="V303" s="454"/>
      <c r="W303" s="454"/>
      <c r="Y303" s="459"/>
      <c r="Z303" s="454"/>
      <c r="AA303" s="224"/>
      <c r="AB303" s="454"/>
      <c r="AC303" s="454"/>
      <c r="AD303" s="454"/>
      <c r="AE303" s="454"/>
      <c r="AK303" s="290"/>
      <c r="AN303" s="34"/>
    </row>
    <row r="304" spans="1:40" ht="15.75" customHeight="1">
      <c r="A304" s="454"/>
      <c r="B304" s="454"/>
      <c r="C304" s="566"/>
      <c r="D304" s="454"/>
      <c r="E304" s="454"/>
      <c r="F304" s="454"/>
      <c r="G304" s="454"/>
      <c r="H304" s="454"/>
      <c r="I304" s="454"/>
      <c r="J304" s="454"/>
      <c r="K304" s="454"/>
      <c r="L304" s="454"/>
      <c r="M304" s="454"/>
      <c r="N304" s="454"/>
      <c r="O304" s="454"/>
      <c r="P304" s="454"/>
      <c r="Q304" s="454"/>
      <c r="R304" s="454"/>
      <c r="S304" s="454"/>
      <c r="T304" s="454"/>
      <c r="U304" s="454"/>
      <c r="V304" s="454"/>
      <c r="W304" s="454"/>
      <c r="Y304" s="459"/>
      <c r="Z304" s="454"/>
      <c r="AA304" s="224"/>
      <c r="AB304" s="454"/>
      <c r="AC304" s="454"/>
      <c r="AD304" s="454"/>
      <c r="AE304" s="454"/>
      <c r="AK304" s="290"/>
      <c r="AN304" s="34"/>
    </row>
    <row r="305" spans="1:40" ht="15.75" customHeight="1">
      <c r="A305" s="454"/>
      <c r="B305" s="454"/>
      <c r="C305" s="566"/>
      <c r="D305" s="454"/>
      <c r="E305" s="454"/>
      <c r="F305" s="454"/>
      <c r="G305" s="454"/>
      <c r="H305" s="454"/>
      <c r="I305" s="454"/>
      <c r="J305" s="454"/>
      <c r="K305" s="454"/>
      <c r="L305" s="454"/>
      <c r="M305" s="454"/>
      <c r="N305" s="454"/>
      <c r="O305" s="454"/>
      <c r="P305" s="454"/>
      <c r="Q305" s="454"/>
      <c r="R305" s="454"/>
      <c r="S305" s="454"/>
      <c r="T305" s="454"/>
      <c r="U305" s="454"/>
      <c r="V305" s="454"/>
      <c r="W305" s="454"/>
      <c r="Y305" s="459"/>
      <c r="Z305" s="454"/>
      <c r="AA305" s="224"/>
      <c r="AB305" s="454"/>
      <c r="AC305" s="454"/>
      <c r="AD305" s="454"/>
      <c r="AE305" s="454"/>
      <c r="AK305" s="290"/>
      <c r="AN305" s="34"/>
    </row>
    <row r="306" spans="1:40" ht="15.75" customHeight="1">
      <c r="A306" s="454"/>
      <c r="B306" s="454"/>
      <c r="C306" s="566"/>
      <c r="D306" s="454"/>
      <c r="E306" s="454"/>
      <c r="F306" s="454"/>
      <c r="G306" s="454"/>
      <c r="H306" s="454"/>
      <c r="I306" s="454"/>
      <c r="J306" s="454"/>
      <c r="K306" s="454"/>
      <c r="L306" s="454"/>
      <c r="M306" s="454"/>
      <c r="N306" s="454"/>
      <c r="O306" s="454"/>
      <c r="P306" s="454"/>
      <c r="Q306" s="454"/>
      <c r="R306" s="454"/>
      <c r="S306" s="454"/>
      <c r="T306" s="454"/>
      <c r="U306" s="454"/>
      <c r="V306" s="454"/>
      <c r="W306" s="454"/>
      <c r="Y306" s="459"/>
      <c r="Z306" s="454"/>
      <c r="AA306" s="224"/>
      <c r="AB306" s="454"/>
      <c r="AC306" s="454"/>
      <c r="AD306" s="454"/>
      <c r="AE306" s="454"/>
      <c r="AK306" s="290"/>
      <c r="AN306" s="34"/>
    </row>
    <row r="307" spans="1:40" ht="15.75" customHeight="1">
      <c r="A307" s="454"/>
      <c r="B307" s="454"/>
      <c r="C307" s="566"/>
      <c r="D307" s="454"/>
      <c r="E307" s="454"/>
      <c r="F307" s="454"/>
      <c r="G307" s="454"/>
      <c r="H307" s="454"/>
      <c r="I307" s="454"/>
      <c r="J307" s="454"/>
      <c r="K307" s="454"/>
      <c r="L307" s="454"/>
      <c r="M307" s="454"/>
      <c r="N307" s="454"/>
      <c r="O307" s="454"/>
      <c r="P307" s="454"/>
      <c r="Q307" s="454"/>
      <c r="R307" s="454"/>
      <c r="S307" s="454"/>
      <c r="T307" s="454"/>
      <c r="U307" s="454"/>
      <c r="V307" s="454"/>
      <c r="W307" s="454"/>
      <c r="Y307" s="459"/>
      <c r="Z307" s="454"/>
      <c r="AA307" s="224"/>
      <c r="AB307" s="454"/>
      <c r="AC307" s="454"/>
      <c r="AD307" s="454"/>
      <c r="AE307" s="454"/>
      <c r="AK307" s="290"/>
      <c r="AN307" s="34"/>
    </row>
    <row r="308" spans="1:40" ht="15.75" customHeight="1">
      <c r="A308" s="454"/>
      <c r="B308" s="454"/>
      <c r="C308" s="566"/>
      <c r="D308" s="454"/>
      <c r="E308" s="454"/>
      <c r="F308" s="454"/>
      <c r="G308" s="454"/>
      <c r="H308" s="454"/>
      <c r="I308" s="454"/>
      <c r="J308" s="454"/>
      <c r="K308" s="454"/>
      <c r="L308" s="454"/>
      <c r="M308" s="454"/>
      <c r="N308" s="454"/>
      <c r="O308" s="454"/>
      <c r="P308" s="454"/>
      <c r="Q308" s="454"/>
      <c r="R308" s="454"/>
      <c r="S308" s="454"/>
      <c r="T308" s="454"/>
      <c r="U308" s="454"/>
      <c r="V308" s="454"/>
      <c r="W308" s="454"/>
      <c r="Y308" s="459"/>
      <c r="Z308" s="454"/>
      <c r="AA308" s="224"/>
      <c r="AB308" s="454"/>
      <c r="AC308" s="454"/>
      <c r="AD308" s="454"/>
      <c r="AE308" s="454"/>
      <c r="AK308" s="290"/>
      <c r="AN308" s="34"/>
    </row>
    <row r="309" spans="1:40" ht="15.75" customHeight="1">
      <c r="A309" s="454"/>
      <c r="B309" s="454"/>
      <c r="C309" s="566"/>
      <c r="D309" s="454"/>
      <c r="E309" s="454"/>
      <c r="F309" s="454"/>
      <c r="G309" s="454"/>
      <c r="H309" s="454"/>
      <c r="I309" s="454"/>
      <c r="J309" s="454"/>
      <c r="K309" s="454"/>
      <c r="L309" s="454"/>
      <c r="M309" s="454"/>
      <c r="N309" s="454"/>
      <c r="O309" s="454"/>
      <c r="P309" s="454"/>
      <c r="Q309" s="454"/>
      <c r="R309" s="454"/>
      <c r="S309" s="454"/>
      <c r="T309" s="454"/>
      <c r="U309" s="454"/>
      <c r="V309" s="454"/>
      <c r="W309" s="454"/>
      <c r="Y309" s="459"/>
      <c r="Z309" s="454"/>
      <c r="AA309" s="224"/>
      <c r="AB309" s="454"/>
      <c r="AC309" s="454"/>
      <c r="AD309" s="454"/>
      <c r="AE309" s="454"/>
      <c r="AK309" s="290"/>
      <c r="AN309" s="34"/>
    </row>
    <row r="310" spans="1:40" ht="15.75" customHeight="1">
      <c r="A310" s="454"/>
      <c r="B310" s="454"/>
      <c r="C310" s="566"/>
      <c r="D310" s="454"/>
      <c r="E310" s="454"/>
      <c r="F310" s="454"/>
      <c r="G310" s="454"/>
      <c r="H310" s="454"/>
      <c r="I310" s="454"/>
      <c r="J310" s="454"/>
      <c r="K310" s="454"/>
      <c r="L310" s="454"/>
      <c r="M310" s="454"/>
      <c r="N310" s="454"/>
      <c r="O310" s="454"/>
      <c r="P310" s="454"/>
      <c r="Q310" s="454"/>
      <c r="R310" s="454"/>
      <c r="S310" s="454"/>
      <c r="T310" s="454"/>
      <c r="U310" s="454"/>
      <c r="V310" s="454"/>
      <c r="W310" s="454"/>
      <c r="Y310" s="459"/>
      <c r="Z310" s="454"/>
      <c r="AA310" s="224"/>
      <c r="AB310" s="454"/>
      <c r="AC310" s="454"/>
      <c r="AD310" s="454"/>
      <c r="AE310" s="454"/>
      <c r="AK310" s="290"/>
      <c r="AN310" s="34"/>
    </row>
    <row r="311" spans="1:40" ht="15.75" customHeight="1">
      <c r="A311" s="454"/>
      <c r="B311" s="454"/>
      <c r="C311" s="566"/>
      <c r="D311" s="454"/>
      <c r="E311" s="454"/>
      <c r="F311" s="454"/>
      <c r="G311" s="454"/>
      <c r="H311" s="454"/>
      <c r="I311" s="454"/>
      <c r="J311" s="454"/>
      <c r="K311" s="454"/>
      <c r="L311" s="454"/>
      <c r="M311" s="454"/>
      <c r="N311" s="454"/>
      <c r="O311" s="454"/>
      <c r="P311" s="454"/>
      <c r="Q311" s="454"/>
      <c r="R311" s="454"/>
      <c r="S311" s="454"/>
      <c r="T311" s="454"/>
      <c r="U311" s="454"/>
      <c r="V311" s="454"/>
      <c r="W311" s="454"/>
      <c r="Y311" s="459"/>
      <c r="Z311" s="454"/>
      <c r="AA311" s="224"/>
      <c r="AB311" s="454"/>
      <c r="AC311" s="454"/>
      <c r="AD311" s="454"/>
      <c r="AE311" s="454"/>
      <c r="AK311" s="290"/>
      <c r="AN311" s="34"/>
    </row>
    <row r="312" spans="1:40" ht="15.75" customHeight="1">
      <c r="A312" s="454"/>
      <c r="B312" s="454"/>
      <c r="C312" s="566"/>
      <c r="D312" s="454"/>
      <c r="E312" s="454"/>
      <c r="F312" s="454"/>
      <c r="G312" s="454"/>
      <c r="H312" s="454"/>
      <c r="I312" s="454"/>
      <c r="J312" s="454"/>
      <c r="K312" s="454"/>
      <c r="L312" s="454"/>
      <c r="M312" s="454"/>
      <c r="N312" s="454"/>
      <c r="O312" s="454"/>
      <c r="P312" s="454"/>
      <c r="Q312" s="454"/>
      <c r="R312" s="454"/>
      <c r="S312" s="454"/>
      <c r="T312" s="454"/>
      <c r="U312" s="454"/>
      <c r="V312" s="454"/>
      <c r="W312" s="454"/>
      <c r="Y312" s="459"/>
      <c r="Z312" s="454"/>
      <c r="AA312" s="224"/>
      <c r="AB312" s="454"/>
      <c r="AC312" s="454"/>
      <c r="AD312" s="454"/>
      <c r="AE312" s="454"/>
      <c r="AK312" s="290"/>
      <c r="AN312" s="34"/>
    </row>
    <row r="313" spans="1:40" ht="15.75" customHeight="1">
      <c r="A313" s="454"/>
      <c r="B313" s="454"/>
      <c r="C313" s="566"/>
      <c r="D313" s="454"/>
      <c r="E313" s="454"/>
      <c r="F313" s="454"/>
      <c r="G313" s="454"/>
      <c r="H313" s="454"/>
      <c r="I313" s="454"/>
      <c r="J313" s="454"/>
      <c r="K313" s="454"/>
      <c r="L313" s="454"/>
      <c r="M313" s="454"/>
      <c r="N313" s="454"/>
      <c r="O313" s="454"/>
      <c r="P313" s="454"/>
      <c r="Q313" s="454"/>
      <c r="R313" s="454"/>
      <c r="S313" s="454"/>
      <c r="T313" s="454"/>
      <c r="U313" s="454"/>
      <c r="V313" s="454"/>
      <c r="W313" s="454"/>
      <c r="Y313" s="459"/>
      <c r="Z313" s="454"/>
      <c r="AA313" s="224"/>
      <c r="AB313" s="454"/>
      <c r="AC313" s="454"/>
      <c r="AD313" s="454"/>
      <c r="AE313" s="454"/>
      <c r="AK313" s="290"/>
      <c r="AN313" s="34"/>
    </row>
    <row r="314" spans="1:40" ht="15.75" customHeight="1">
      <c r="A314" s="454"/>
      <c r="B314" s="454"/>
      <c r="C314" s="566"/>
      <c r="D314" s="454"/>
      <c r="E314" s="454"/>
      <c r="F314" s="454"/>
      <c r="G314" s="454"/>
      <c r="H314" s="454"/>
      <c r="I314" s="454"/>
      <c r="J314" s="454"/>
      <c r="K314" s="454"/>
      <c r="L314" s="454"/>
      <c r="M314" s="454"/>
      <c r="N314" s="454"/>
      <c r="O314" s="454"/>
      <c r="P314" s="454"/>
      <c r="Q314" s="454"/>
      <c r="R314" s="454"/>
      <c r="S314" s="454"/>
      <c r="T314" s="454"/>
      <c r="U314" s="454"/>
      <c r="V314" s="454"/>
      <c r="W314" s="454"/>
      <c r="Y314" s="459"/>
      <c r="Z314" s="454"/>
      <c r="AA314" s="224"/>
      <c r="AB314" s="454"/>
      <c r="AC314" s="454"/>
      <c r="AD314" s="454"/>
      <c r="AE314" s="454"/>
      <c r="AK314" s="290"/>
      <c r="AN314" s="34"/>
    </row>
    <row r="315" spans="1:40" ht="15.75" customHeight="1">
      <c r="A315" s="454"/>
      <c r="B315" s="454"/>
      <c r="C315" s="566"/>
      <c r="D315" s="454"/>
      <c r="E315" s="454"/>
      <c r="F315" s="454"/>
      <c r="G315" s="454"/>
      <c r="H315" s="454"/>
      <c r="I315" s="454"/>
      <c r="J315" s="454"/>
      <c r="K315" s="454"/>
      <c r="L315" s="454"/>
      <c r="M315" s="454"/>
      <c r="N315" s="454"/>
      <c r="O315" s="454"/>
      <c r="P315" s="454"/>
      <c r="Q315" s="454"/>
      <c r="R315" s="454"/>
      <c r="S315" s="454"/>
      <c r="T315" s="454"/>
      <c r="U315" s="454"/>
      <c r="V315" s="454"/>
      <c r="W315" s="454"/>
      <c r="Y315" s="459"/>
      <c r="Z315" s="454"/>
      <c r="AA315" s="224"/>
      <c r="AB315" s="454"/>
      <c r="AC315" s="454"/>
      <c r="AD315" s="454"/>
      <c r="AE315" s="454"/>
      <c r="AK315" s="290"/>
      <c r="AN315" s="34"/>
    </row>
    <row r="316" spans="1:40" ht="15.75" customHeight="1">
      <c r="A316" s="454"/>
      <c r="B316" s="454"/>
      <c r="C316" s="566"/>
      <c r="D316" s="454"/>
      <c r="E316" s="454"/>
      <c r="F316" s="454"/>
      <c r="G316" s="454"/>
      <c r="H316" s="454"/>
      <c r="I316" s="454"/>
      <c r="J316" s="454"/>
      <c r="K316" s="454"/>
      <c r="L316" s="454"/>
      <c r="M316" s="454"/>
      <c r="N316" s="454"/>
      <c r="O316" s="454"/>
      <c r="P316" s="454"/>
      <c r="Q316" s="454"/>
      <c r="R316" s="454"/>
      <c r="S316" s="454"/>
      <c r="T316" s="454"/>
      <c r="U316" s="454"/>
      <c r="V316" s="454"/>
      <c r="W316" s="454"/>
      <c r="Y316" s="459"/>
      <c r="Z316" s="454"/>
      <c r="AA316" s="224"/>
      <c r="AB316" s="454"/>
      <c r="AC316" s="454"/>
      <c r="AD316" s="454"/>
      <c r="AE316" s="454"/>
      <c r="AK316" s="290"/>
      <c r="AN316" s="34"/>
    </row>
    <row r="317" spans="1:40" ht="15.75" customHeight="1">
      <c r="A317" s="454"/>
      <c r="B317" s="454"/>
      <c r="C317" s="566"/>
      <c r="D317" s="454"/>
      <c r="E317" s="454"/>
      <c r="F317" s="454"/>
      <c r="G317" s="454"/>
      <c r="H317" s="454"/>
      <c r="I317" s="454"/>
      <c r="J317" s="454"/>
      <c r="K317" s="454"/>
      <c r="L317" s="454"/>
      <c r="M317" s="454"/>
      <c r="N317" s="454"/>
      <c r="O317" s="454"/>
      <c r="P317" s="454"/>
      <c r="Q317" s="454"/>
      <c r="R317" s="454"/>
      <c r="S317" s="454"/>
      <c r="T317" s="454"/>
      <c r="U317" s="454"/>
      <c r="V317" s="454"/>
      <c r="W317" s="454"/>
      <c r="Y317" s="459"/>
      <c r="Z317" s="454"/>
      <c r="AA317" s="224"/>
      <c r="AB317" s="454"/>
      <c r="AC317" s="454"/>
      <c r="AD317" s="454"/>
      <c r="AE317" s="454"/>
      <c r="AK317" s="290"/>
      <c r="AN317" s="34"/>
    </row>
    <row r="318" spans="1:40" ht="15.75" customHeight="1">
      <c r="A318" s="454"/>
      <c r="B318" s="454"/>
      <c r="C318" s="566"/>
      <c r="D318" s="454"/>
      <c r="E318" s="454"/>
      <c r="F318" s="454"/>
      <c r="G318" s="454"/>
      <c r="H318" s="454"/>
      <c r="I318" s="454"/>
      <c r="J318" s="454"/>
      <c r="K318" s="454"/>
      <c r="L318" s="454"/>
      <c r="M318" s="454"/>
      <c r="N318" s="454"/>
      <c r="O318" s="454"/>
      <c r="P318" s="454"/>
      <c r="Q318" s="454"/>
      <c r="R318" s="454"/>
      <c r="S318" s="454"/>
      <c r="T318" s="454"/>
      <c r="U318" s="454"/>
      <c r="V318" s="454"/>
      <c r="W318" s="454"/>
      <c r="Y318" s="459"/>
      <c r="Z318" s="454"/>
      <c r="AA318" s="224"/>
      <c r="AB318" s="454"/>
      <c r="AC318" s="454"/>
      <c r="AD318" s="454"/>
      <c r="AE318" s="454"/>
      <c r="AK318" s="290"/>
      <c r="AN318" s="34"/>
    </row>
    <row r="319" spans="1:40" ht="15.75" customHeight="1">
      <c r="A319" s="454"/>
      <c r="B319" s="454"/>
      <c r="C319" s="566"/>
      <c r="D319" s="454"/>
      <c r="E319" s="454"/>
      <c r="F319" s="454"/>
      <c r="G319" s="454"/>
      <c r="H319" s="454"/>
      <c r="I319" s="454"/>
      <c r="J319" s="454"/>
      <c r="K319" s="454"/>
      <c r="L319" s="454"/>
      <c r="M319" s="454"/>
      <c r="N319" s="454"/>
      <c r="O319" s="454"/>
      <c r="P319" s="454"/>
      <c r="Q319" s="454"/>
      <c r="R319" s="454"/>
      <c r="S319" s="454"/>
      <c r="T319" s="454"/>
      <c r="U319" s="454"/>
      <c r="V319" s="454"/>
      <c r="W319" s="454"/>
      <c r="Y319" s="459"/>
      <c r="Z319" s="454"/>
      <c r="AA319" s="224"/>
      <c r="AB319" s="454"/>
      <c r="AC319" s="454"/>
      <c r="AD319" s="454"/>
      <c r="AE319" s="454"/>
      <c r="AK319" s="290"/>
      <c r="AN319" s="34"/>
    </row>
    <row r="320" spans="1:40" ht="15.75" customHeight="1">
      <c r="A320" s="454"/>
      <c r="B320" s="454"/>
      <c r="C320" s="566"/>
      <c r="D320" s="454"/>
      <c r="E320" s="454"/>
      <c r="F320" s="454"/>
      <c r="G320" s="454"/>
      <c r="H320" s="454"/>
      <c r="I320" s="454"/>
      <c r="J320" s="454"/>
      <c r="K320" s="454"/>
      <c r="L320" s="454"/>
      <c r="M320" s="454"/>
      <c r="N320" s="454"/>
      <c r="O320" s="454"/>
      <c r="P320" s="454"/>
      <c r="Q320" s="454"/>
      <c r="R320" s="454"/>
      <c r="S320" s="454"/>
      <c r="T320" s="454"/>
      <c r="U320" s="454"/>
      <c r="V320" s="454"/>
      <c r="W320" s="454"/>
      <c r="Y320" s="459"/>
      <c r="Z320" s="454"/>
      <c r="AA320" s="224"/>
      <c r="AB320" s="454"/>
      <c r="AC320" s="454"/>
      <c r="AD320" s="454"/>
      <c r="AE320" s="454"/>
      <c r="AK320" s="290"/>
      <c r="AN320" s="34"/>
    </row>
    <row r="321" spans="1:40" ht="15.75" customHeight="1">
      <c r="A321" s="454"/>
      <c r="B321" s="454"/>
      <c r="C321" s="566"/>
      <c r="D321" s="454"/>
      <c r="E321" s="454"/>
      <c r="F321" s="454"/>
      <c r="G321" s="454"/>
      <c r="H321" s="454"/>
      <c r="I321" s="454"/>
      <c r="J321" s="454"/>
      <c r="K321" s="454"/>
      <c r="L321" s="454"/>
      <c r="M321" s="454"/>
      <c r="N321" s="454"/>
      <c r="O321" s="454"/>
      <c r="P321" s="454"/>
      <c r="Q321" s="454"/>
      <c r="R321" s="454"/>
      <c r="S321" s="454"/>
      <c r="T321" s="454"/>
      <c r="U321" s="454"/>
      <c r="V321" s="454"/>
      <c r="W321" s="454"/>
      <c r="Y321" s="459"/>
      <c r="Z321" s="454"/>
      <c r="AA321" s="224"/>
      <c r="AB321" s="454"/>
      <c r="AC321" s="454"/>
      <c r="AD321" s="454"/>
      <c r="AE321" s="454"/>
      <c r="AK321" s="290"/>
      <c r="AN321" s="34"/>
    </row>
    <row r="322" spans="1:40" ht="15.75" customHeight="1">
      <c r="A322" s="454"/>
      <c r="B322" s="454"/>
      <c r="C322" s="566"/>
      <c r="D322" s="454"/>
      <c r="E322" s="454"/>
      <c r="F322" s="454"/>
      <c r="G322" s="454"/>
      <c r="H322" s="454"/>
      <c r="I322" s="454"/>
      <c r="J322" s="454"/>
      <c r="K322" s="454"/>
      <c r="L322" s="454"/>
      <c r="M322" s="454"/>
      <c r="N322" s="454"/>
      <c r="O322" s="454"/>
      <c r="P322" s="454"/>
      <c r="Q322" s="454"/>
      <c r="R322" s="454"/>
      <c r="S322" s="454"/>
      <c r="T322" s="454"/>
      <c r="U322" s="454"/>
      <c r="V322" s="454"/>
      <c r="W322" s="454"/>
      <c r="Y322" s="459"/>
      <c r="Z322" s="454"/>
      <c r="AA322" s="224"/>
      <c r="AB322" s="454"/>
      <c r="AC322" s="454"/>
      <c r="AD322" s="454"/>
      <c r="AE322" s="454"/>
      <c r="AK322" s="290"/>
      <c r="AN322" s="34"/>
    </row>
    <row r="323" spans="1:40" ht="15.75" customHeight="1">
      <c r="A323" s="454"/>
      <c r="B323" s="454"/>
      <c r="C323" s="566"/>
      <c r="D323" s="454"/>
      <c r="E323" s="454"/>
      <c r="F323" s="454"/>
      <c r="G323" s="454"/>
      <c r="H323" s="454"/>
      <c r="I323" s="454"/>
      <c r="J323" s="454"/>
      <c r="K323" s="454"/>
      <c r="L323" s="454"/>
      <c r="M323" s="454"/>
      <c r="N323" s="454"/>
      <c r="O323" s="454"/>
      <c r="P323" s="454"/>
      <c r="Q323" s="454"/>
      <c r="R323" s="454"/>
      <c r="S323" s="454"/>
      <c r="T323" s="454"/>
      <c r="U323" s="454"/>
      <c r="V323" s="454"/>
      <c r="W323" s="454"/>
      <c r="Y323" s="459"/>
      <c r="Z323" s="454"/>
      <c r="AA323" s="224"/>
      <c r="AB323" s="454"/>
      <c r="AC323" s="454"/>
      <c r="AD323" s="454"/>
      <c r="AE323" s="454"/>
      <c r="AK323" s="290"/>
      <c r="AN323" s="34"/>
    </row>
    <row r="324" spans="1:40" ht="15.75" customHeight="1">
      <c r="A324" s="454"/>
      <c r="B324" s="454"/>
      <c r="C324" s="566"/>
      <c r="D324" s="454"/>
      <c r="E324" s="454"/>
      <c r="F324" s="454"/>
      <c r="G324" s="454"/>
      <c r="H324" s="454"/>
      <c r="I324" s="454"/>
      <c r="J324" s="454"/>
      <c r="K324" s="454"/>
      <c r="L324" s="454"/>
      <c r="M324" s="454"/>
      <c r="N324" s="454"/>
      <c r="O324" s="454"/>
      <c r="P324" s="454"/>
      <c r="Q324" s="454"/>
      <c r="R324" s="454"/>
      <c r="S324" s="454"/>
      <c r="T324" s="454"/>
      <c r="U324" s="454"/>
      <c r="V324" s="454"/>
      <c r="W324" s="454"/>
      <c r="Y324" s="459"/>
      <c r="Z324" s="454"/>
      <c r="AA324" s="224"/>
      <c r="AB324" s="454"/>
      <c r="AC324" s="454"/>
      <c r="AD324" s="454"/>
      <c r="AE324" s="454"/>
      <c r="AK324" s="290"/>
      <c r="AN324" s="34"/>
    </row>
    <row r="325" spans="1:40" ht="15.75" customHeight="1">
      <c r="A325" s="454"/>
      <c r="B325" s="454"/>
      <c r="C325" s="566"/>
      <c r="D325" s="454"/>
      <c r="E325" s="454"/>
      <c r="F325" s="454"/>
      <c r="G325" s="454"/>
      <c r="H325" s="454"/>
      <c r="I325" s="454"/>
      <c r="J325" s="454"/>
      <c r="K325" s="454"/>
      <c r="L325" s="454"/>
      <c r="M325" s="454"/>
      <c r="N325" s="454"/>
      <c r="O325" s="454"/>
      <c r="P325" s="454"/>
      <c r="Q325" s="454"/>
      <c r="R325" s="454"/>
      <c r="S325" s="454"/>
      <c r="T325" s="454"/>
      <c r="U325" s="454"/>
      <c r="V325" s="454"/>
      <c r="W325" s="454"/>
      <c r="Y325" s="459"/>
      <c r="Z325" s="454"/>
      <c r="AA325" s="224"/>
      <c r="AB325" s="454"/>
      <c r="AC325" s="454"/>
      <c r="AD325" s="454"/>
      <c r="AE325" s="454"/>
      <c r="AK325" s="290"/>
      <c r="AN325" s="34"/>
    </row>
    <row r="326" spans="1:40" ht="15.75" customHeight="1">
      <c r="A326" s="454"/>
      <c r="B326" s="454"/>
      <c r="C326" s="566"/>
      <c r="D326" s="454"/>
      <c r="E326" s="454"/>
      <c r="F326" s="454"/>
      <c r="G326" s="454"/>
      <c r="H326" s="454"/>
      <c r="I326" s="454"/>
      <c r="J326" s="454"/>
      <c r="K326" s="454"/>
      <c r="L326" s="454"/>
      <c r="M326" s="454"/>
      <c r="N326" s="454"/>
      <c r="O326" s="454"/>
      <c r="P326" s="454"/>
      <c r="Q326" s="454"/>
      <c r="R326" s="454"/>
      <c r="S326" s="454"/>
      <c r="T326" s="454"/>
      <c r="U326" s="454"/>
      <c r="V326" s="454"/>
      <c r="W326" s="454"/>
      <c r="Y326" s="459"/>
      <c r="Z326" s="454"/>
      <c r="AA326" s="224"/>
      <c r="AB326" s="454"/>
      <c r="AC326" s="454"/>
      <c r="AD326" s="454"/>
      <c r="AE326" s="454"/>
      <c r="AK326" s="290"/>
      <c r="AN326" s="34"/>
    </row>
    <row r="327" spans="1:40" ht="15.75" customHeight="1">
      <c r="A327" s="454"/>
      <c r="B327" s="454"/>
      <c r="C327" s="566"/>
      <c r="D327" s="454"/>
      <c r="E327" s="454"/>
      <c r="F327" s="454"/>
      <c r="G327" s="454"/>
      <c r="H327" s="454"/>
      <c r="I327" s="454"/>
      <c r="J327" s="454"/>
      <c r="K327" s="454"/>
      <c r="L327" s="454"/>
      <c r="M327" s="454"/>
      <c r="N327" s="454"/>
      <c r="O327" s="454"/>
      <c r="P327" s="454"/>
      <c r="Q327" s="454"/>
      <c r="R327" s="454"/>
      <c r="S327" s="454"/>
      <c r="T327" s="454"/>
      <c r="U327" s="454"/>
      <c r="V327" s="454"/>
      <c r="W327" s="454"/>
      <c r="Y327" s="459"/>
      <c r="Z327" s="454"/>
      <c r="AA327" s="224"/>
      <c r="AB327" s="454"/>
      <c r="AC327" s="454"/>
      <c r="AD327" s="454"/>
      <c r="AE327" s="454"/>
      <c r="AK327" s="290"/>
      <c r="AN327" s="34"/>
    </row>
    <row r="328" spans="1:40" ht="15.75" customHeight="1">
      <c r="A328" s="454"/>
      <c r="B328" s="454"/>
      <c r="C328" s="566"/>
      <c r="D328" s="454"/>
      <c r="E328" s="454"/>
      <c r="F328" s="454"/>
      <c r="G328" s="454"/>
      <c r="H328" s="454"/>
      <c r="I328" s="454"/>
      <c r="J328" s="454"/>
      <c r="K328" s="454"/>
      <c r="L328" s="454"/>
      <c r="M328" s="454"/>
      <c r="N328" s="454"/>
      <c r="O328" s="454"/>
      <c r="P328" s="454"/>
      <c r="Q328" s="454"/>
      <c r="R328" s="454"/>
      <c r="S328" s="454"/>
      <c r="T328" s="454"/>
      <c r="U328" s="454"/>
      <c r="V328" s="454"/>
      <c r="W328" s="454"/>
      <c r="Y328" s="459"/>
      <c r="Z328" s="454"/>
      <c r="AA328" s="224"/>
      <c r="AB328" s="454"/>
      <c r="AC328" s="454"/>
      <c r="AD328" s="454"/>
      <c r="AE328" s="454"/>
      <c r="AK328" s="290"/>
      <c r="AN328" s="34"/>
    </row>
    <row r="329" spans="1:40" ht="15.75" customHeight="1">
      <c r="A329" s="454"/>
      <c r="B329" s="454"/>
      <c r="C329" s="566"/>
      <c r="D329" s="454"/>
      <c r="E329" s="454"/>
      <c r="F329" s="454"/>
      <c r="G329" s="454"/>
      <c r="H329" s="454"/>
      <c r="I329" s="454"/>
      <c r="J329" s="454"/>
      <c r="K329" s="454"/>
      <c r="L329" s="454"/>
      <c r="M329" s="454"/>
      <c r="N329" s="454"/>
      <c r="O329" s="454"/>
      <c r="P329" s="454"/>
      <c r="Q329" s="454"/>
      <c r="R329" s="454"/>
      <c r="S329" s="454"/>
      <c r="T329" s="454"/>
      <c r="U329" s="454"/>
      <c r="V329" s="454"/>
      <c r="W329" s="454"/>
      <c r="Y329" s="459"/>
      <c r="Z329" s="454"/>
      <c r="AA329" s="224"/>
      <c r="AB329" s="454"/>
      <c r="AC329" s="454"/>
      <c r="AD329" s="454"/>
      <c r="AE329" s="454"/>
      <c r="AK329" s="290"/>
      <c r="AN329" s="34"/>
    </row>
    <row r="330" spans="1:40" ht="15.75" customHeight="1">
      <c r="A330" s="454"/>
      <c r="B330" s="454"/>
      <c r="C330" s="566"/>
      <c r="D330" s="454"/>
      <c r="E330" s="454"/>
      <c r="F330" s="454"/>
      <c r="G330" s="454"/>
      <c r="H330" s="454"/>
      <c r="I330" s="454"/>
      <c r="J330" s="454"/>
      <c r="K330" s="454"/>
      <c r="L330" s="454"/>
      <c r="M330" s="454"/>
      <c r="N330" s="454"/>
      <c r="O330" s="454"/>
      <c r="P330" s="454"/>
      <c r="Q330" s="454"/>
      <c r="R330" s="454"/>
      <c r="S330" s="454"/>
      <c r="T330" s="454"/>
      <c r="U330" s="454"/>
      <c r="V330" s="454"/>
      <c r="W330" s="454"/>
      <c r="Y330" s="459"/>
      <c r="Z330" s="454"/>
      <c r="AA330" s="224"/>
      <c r="AB330" s="454"/>
      <c r="AC330" s="454"/>
      <c r="AD330" s="454"/>
      <c r="AE330" s="454"/>
      <c r="AK330" s="290"/>
      <c r="AN330" s="34"/>
    </row>
    <row r="331" spans="1:40" ht="15.75" customHeight="1">
      <c r="A331" s="454"/>
      <c r="B331" s="454"/>
      <c r="C331" s="566"/>
      <c r="D331" s="454"/>
      <c r="E331" s="454"/>
      <c r="F331" s="454"/>
      <c r="G331" s="454"/>
      <c r="H331" s="454"/>
      <c r="I331" s="454"/>
      <c r="J331" s="454"/>
      <c r="K331" s="454"/>
      <c r="L331" s="454"/>
      <c r="M331" s="454"/>
      <c r="N331" s="454"/>
      <c r="O331" s="454"/>
      <c r="P331" s="454"/>
      <c r="Q331" s="454"/>
      <c r="R331" s="454"/>
      <c r="S331" s="454"/>
      <c r="T331" s="454"/>
      <c r="U331" s="454"/>
      <c r="V331" s="454"/>
      <c r="W331" s="454"/>
      <c r="Y331" s="459"/>
      <c r="Z331" s="454"/>
      <c r="AA331" s="224"/>
      <c r="AB331" s="454"/>
      <c r="AC331" s="454"/>
      <c r="AD331" s="454"/>
      <c r="AE331" s="454"/>
      <c r="AK331" s="290"/>
      <c r="AN331" s="34"/>
    </row>
    <row r="332" spans="1:40" ht="15.75" customHeight="1">
      <c r="A332" s="454"/>
      <c r="B332" s="454"/>
      <c r="C332" s="566"/>
      <c r="D332" s="454"/>
      <c r="E332" s="454"/>
      <c r="F332" s="454"/>
      <c r="G332" s="454"/>
      <c r="H332" s="454"/>
      <c r="I332" s="454"/>
      <c r="J332" s="454"/>
      <c r="K332" s="454"/>
      <c r="L332" s="454"/>
      <c r="M332" s="454"/>
      <c r="N332" s="454"/>
      <c r="O332" s="454"/>
      <c r="P332" s="454"/>
      <c r="Q332" s="454"/>
      <c r="R332" s="454"/>
      <c r="S332" s="454"/>
      <c r="T332" s="454"/>
      <c r="U332" s="454"/>
      <c r="V332" s="454"/>
      <c r="W332" s="454"/>
      <c r="Y332" s="459"/>
      <c r="Z332" s="454"/>
      <c r="AA332" s="224"/>
      <c r="AB332" s="454"/>
      <c r="AC332" s="454"/>
      <c r="AD332" s="454"/>
      <c r="AE332" s="454"/>
      <c r="AK332" s="290"/>
      <c r="AN332" s="34"/>
    </row>
    <row r="333" spans="1:40" ht="15.75" customHeight="1">
      <c r="A333" s="454"/>
      <c r="B333" s="454"/>
      <c r="C333" s="566"/>
      <c r="D333" s="454"/>
      <c r="E333" s="454"/>
      <c r="F333" s="454"/>
      <c r="G333" s="454"/>
      <c r="H333" s="454"/>
      <c r="I333" s="454"/>
      <c r="J333" s="454"/>
      <c r="K333" s="454"/>
      <c r="L333" s="454"/>
      <c r="M333" s="454"/>
      <c r="N333" s="454"/>
      <c r="O333" s="454"/>
      <c r="P333" s="454"/>
      <c r="Q333" s="454"/>
      <c r="R333" s="454"/>
      <c r="S333" s="454"/>
      <c r="T333" s="454"/>
      <c r="U333" s="454"/>
      <c r="V333" s="454"/>
      <c r="W333" s="454"/>
      <c r="Y333" s="459"/>
      <c r="Z333" s="454"/>
      <c r="AA333" s="224"/>
      <c r="AB333" s="454"/>
      <c r="AC333" s="454"/>
      <c r="AD333" s="454"/>
      <c r="AE333" s="454"/>
      <c r="AK333" s="290"/>
      <c r="AN333" s="34"/>
    </row>
    <row r="334" spans="1:40" ht="15.75" customHeight="1">
      <c r="A334" s="454"/>
      <c r="B334" s="454"/>
      <c r="C334" s="566"/>
      <c r="D334" s="454"/>
      <c r="E334" s="454"/>
      <c r="F334" s="454"/>
      <c r="G334" s="454"/>
      <c r="H334" s="454"/>
      <c r="I334" s="454"/>
      <c r="J334" s="454"/>
      <c r="K334" s="454"/>
      <c r="L334" s="454"/>
      <c r="M334" s="454"/>
      <c r="N334" s="454"/>
      <c r="O334" s="454"/>
      <c r="P334" s="454"/>
      <c r="Q334" s="454"/>
      <c r="R334" s="454"/>
      <c r="S334" s="454"/>
      <c r="T334" s="454"/>
      <c r="U334" s="454"/>
      <c r="V334" s="454"/>
      <c r="W334" s="454"/>
      <c r="Y334" s="459"/>
      <c r="Z334" s="454"/>
      <c r="AA334" s="224"/>
      <c r="AB334" s="454"/>
      <c r="AC334" s="454"/>
      <c r="AD334" s="454"/>
      <c r="AE334" s="454"/>
      <c r="AK334" s="290"/>
      <c r="AN334" s="34"/>
    </row>
    <row r="335" spans="1:40" ht="15.75" customHeight="1">
      <c r="A335" s="454"/>
      <c r="B335" s="454"/>
      <c r="C335" s="566"/>
      <c r="D335" s="454"/>
      <c r="E335" s="454"/>
      <c r="F335" s="454"/>
      <c r="G335" s="454"/>
      <c r="H335" s="454"/>
      <c r="I335" s="454"/>
      <c r="J335" s="454"/>
      <c r="K335" s="454"/>
      <c r="L335" s="454"/>
      <c r="M335" s="454"/>
      <c r="N335" s="454"/>
      <c r="O335" s="454"/>
      <c r="P335" s="454"/>
      <c r="Q335" s="454"/>
      <c r="R335" s="454"/>
      <c r="S335" s="454"/>
      <c r="T335" s="454"/>
      <c r="U335" s="454"/>
      <c r="V335" s="454"/>
      <c r="W335" s="454"/>
      <c r="Y335" s="459"/>
      <c r="Z335" s="454"/>
      <c r="AA335" s="224"/>
      <c r="AB335" s="454"/>
      <c r="AC335" s="454"/>
      <c r="AD335" s="454"/>
      <c r="AE335" s="454"/>
      <c r="AK335" s="290"/>
      <c r="AN335" s="34"/>
    </row>
    <row r="336" spans="1:40" ht="15.75" customHeight="1">
      <c r="A336" s="454"/>
      <c r="B336" s="454"/>
      <c r="C336" s="566"/>
      <c r="D336" s="454"/>
      <c r="E336" s="454"/>
      <c r="F336" s="454"/>
      <c r="G336" s="454"/>
      <c r="H336" s="454"/>
      <c r="I336" s="454"/>
      <c r="J336" s="454"/>
      <c r="K336" s="454"/>
      <c r="L336" s="454"/>
      <c r="M336" s="454"/>
      <c r="N336" s="454"/>
      <c r="O336" s="454"/>
      <c r="P336" s="454"/>
      <c r="Q336" s="454"/>
      <c r="R336" s="454"/>
      <c r="S336" s="454"/>
      <c r="T336" s="454"/>
      <c r="U336" s="454"/>
      <c r="V336" s="454"/>
      <c r="W336" s="454"/>
      <c r="Y336" s="459"/>
      <c r="Z336" s="454"/>
      <c r="AA336" s="224"/>
      <c r="AB336" s="454"/>
      <c r="AC336" s="454"/>
      <c r="AD336" s="454"/>
      <c r="AE336" s="454"/>
      <c r="AK336" s="290"/>
      <c r="AN336" s="34"/>
    </row>
    <row r="337" spans="1:40" ht="15.75" customHeight="1">
      <c r="A337" s="454"/>
      <c r="B337" s="454"/>
      <c r="C337" s="566"/>
      <c r="D337" s="454"/>
      <c r="E337" s="454"/>
      <c r="F337" s="454"/>
      <c r="G337" s="454"/>
      <c r="H337" s="454"/>
      <c r="I337" s="454"/>
      <c r="J337" s="454"/>
      <c r="K337" s="454"/>
      <c r="L337" s="454"/>
      <c r="M337" s="454"/>
      <c r="N337" s="454"/>
      <c r="O337" s="454"/>
      <c r="P337" s="454"/>
      <c r="Q337" s="454"/>
      <c r="R337" s="454"/>
      <c r="S337" s="454"/>
      <c r="T337" s="454"/>
      <c r="U337" s="454"/>
      <c r="V337" s="454"/>
      <c r="W337" s="454"/>
      <c r="Y337" s="459"/>
      <c r="Z337" s="454"/>
      <c r="AA337" s="224"/>
      <c r="AB337" s="454"/>
      <c r="AC337" s="454"/>
      <c r="AD337" s="454"/>
      <c r="AE337" s="454"/>
      <c r="AK337" s="290"/>
      <c r="AN337" s="34"/>
    </row>
    <row r="338" spans="1:40" ht="15.75" customHeight="1">
      <c r="A338" s="454"/>
      <c r="B338" s="454"/>
      <c r="C338" s="566"/>
      <c r="D338" s="454"/>
      <c r="E338" s="454"/>
      <c r="F338" s="454"/>
      <c r="G338" s="454"/>
      <c r="H338" s="454"/>
      <c r="I338" s="454"/>
      <c r="J338" s="454"/>
      <c r="K338" s="454"/>
      <c r="L338" s="454"/>
      <c r="M338" s="454"/>
      <c r="N338" s="454"/>
      <c r="O338" s="454"/>
      <c r="P338" s="454"/>
      <c r="Q338" s="454"/>
      <c r="R338" s="454"/>
      <c r="S338" s="454"/>
      <c r="T338" s="454"/>
      <c r="U338" s="454"/>
      <c r="V338" s="454"/>
      <c r="W338" s="454"/>
      <c r="Y338" s="459"/>
      <c r="Z338" s="454"/>
      <c r="AA338" s="224"/>
      <c r="AB338" s="454"/>
      <c r="AC338" s="454"/>
      <c r="AD338" s="454"/>
      <c r="AE338" s="454"/>
      <c r="AK338" s="290"/>
      <c r="AN338" s="34"/>
    </row>
    <row r="339" spans="1:40" ht="15.75" customHeight="1">
      <c r="A339" s="454"/>
      <c r="B339" s="454"/>
      <c r="C339" s="566"/>
      <c r="D339" s="454"/>
      <c r="E339" s="454"/>
      <c r="F339" s="454"/>
      <c r="G339" s="454"/>
      <c r="H339" s="454"/>
      <c r="I339" s="454"/>
      <c r="J339" s="454"/>
      <c r="K339" s="454"/>
      <c r="L339" s="454"/>
      <c r="M339" s="454"/>
      <c r="N339" s="454"/>
      <c r="O339" s="454"/>
      <c r="P339" s="454"/>
      <c r="Q339" s="454"/>
      <c r="R339" s="454"/>
      <c r="S339" s="454"/>
      <c r="T339" s="454"/>
      <c r="U339" s="454"/>
      <c r="V339" s="454"/>
      <c r="W339" s="454"/>
      <c r="Y339" s="459"/>
      <c r="Z339" s="454"/>
      <c r="AA339" s="224"/>
      <c r="AB339" s="454"/>
      <c r="AC339" s="454"/>
      <c r="AD339" s="454"/>
      <c r="AE339" s="454"/>
      <c r="AK339" s="290"/>
      <c r="AN339" s="34"/>
    </row>
    <row r="340" spans="1:40" ht="15.75" customHeight="1">
      <c r="A340" s="454"/>
      <c r="B340" s="454"/>
      <c r="C340" s="566"/>
      <c r="D340" s="454"/>
      <c r="E340" s="454"/>
      <c r="F340" s="454"/>
      <c r="G340" s="454"/>
      <c r="H340" s="454"/>
      <c r="I340" s="454"/>
      <c r="J340" s="454"/>
      <c r="K340" s="454"/>
      <c r="L340" s="454"/>
      <c r="M340" s="454"/>
      <c r="N340" s="454"/>
      <c r="O340" s="454"/>
      <c r="P340" s="454"/>
      <c r="Q340" s="454"/>
      <c r="R340" s="454"/>
      <c r="S340" s="454"/>
      <c r="T340" s="454"/>
      <c r="U340" s="454"/>
      <c r="V340" s="454"/>
      <c r="W340" s="454"/>
      <c r="Y340" s="459"/>
      <c r="Z340" s="454"/>
      <c r="AA340" s="224"/>
      <c r="AB340" s="454"/>
      <c r="AC340" s="454"/>
      <c r="AD340" s="454"/>
      <c r="AE340" s="454"/>
      <c r="AK340" s="290"/>
      <c r="AN340" s="34"/>
    </row>
    <row r="341" spans="1:40" ht="15.75" customHeight="1">
      <c r="A341" s="454"/>
      <c r="B341" s="454"/>
      <c r="C341" s="566"/>
      <c r="D341" s="454"/>
      <c r="E341" s="454"/>
      <c r="F341" s="454"/>
      <c r="G341" s="454"/>
      <c r="H341" s="454"/>
      <c r="I341" s="454"/>
      <c r="J341" s="454"/>
      <c r="K341" s="454"/>
      <c r="L341" s="454"/>
      <c r="M341" s="454"/>
      <c r="N341" s="454"/>
      <c r="O341" s="454"/>
      <c r="P341" s="454"/>
      <c r="Q341" s="454"/>
      <c r="R341" s="454"/>
      <c r="S341" s="454"/>
      <c r="T341" s="454"/>
      <c r="U341" s="454"/>
      <c r="V341" s="454"/>
      <c r="W341" s="454"/>
      <c r="Y341" s="459"/>
      <c r="Z341" s="454"/>
      <c r="AA341" s="224"/>
      <c r="AB341" s="454"/>
      <c r="AC341" s="454"/>
      <c r="AD341" s="454"/>
      <c r="AE341" s="454"/>
      <c r="AK341" s="290"/>
      <c r="AN341" s="34"/>
    </row>
    <row r="342" spans="1:40" ht="15.75" customHeight="1">
      <c r="A342" s="454"/>
      <c r="B342" s="454"/>
      <c r="C342" s="566"/>
      <c r="D342" s="454"/>
      <c r="E342" s="454"/>
      <c r="F342" s="454"/>
      <c r="G342" s="454"/>
      <c r="H342" s="454"/>
      <c r="I342" s="454"/>
      <c r="J342" s="454"/>
      <c r="K342" s="454"/>
      <c r="L342" s="454"/>
      <c r="M342" s="454"/>
      <c r="N342" s="454"/>
      <c r="O342" s="454"/>
      <c r="P342" s="454"/>
      <c r="Q342" s="454"/>
      <c r="R342" s="454"/>
      <c r="S342" s="454"/>
      <c r="T342" s="454"/>
      <c r="U342" s="454"/>
      <c r="V342" s="454"/>
      <c r="W342" s="454"/>
      <c r="Y342" s="459"/>
      <c r="Z342" s="454"/>
      <c r="AA342" s="224"/>
      <c r="AB342" s="454"/>
      <c r="AC342" s="454"/>
      <c r="AD342" s="454"/>
      <c r="AE342" s="454"/>
      <c r="AK342" s="290"/>
      <c r="AN342" s="34"/>
    </row>
    <row r="343" spans="1:40" ht="15.75" customHeight="1">
      <c r="A343" s="454"/>
      <c r="B343" s="454"/>
      <c r="C343" s="566"/>
      <c r="D343" s="454"/>
      <c r="E343" s="454"/>
      <c r="F343" s="454"/>
      <c r="G343" s="454"/>
      <c r="H343" s="454"/>
      <c r="I343" s="454"/>
      <c r="J343" s="454"/>
      <c r="K343" s="454"/>
      <c r="L343" s="454"/>
      <c r="M343" s="454"/>
      <c r="N343" s="454"/>
      <c r="O343" s="454"/>
      <c r="P343" s="454"/>
      <c r="Q343" s="454"/>
      <c r="R343" s="454"/>
      <c r="S343" s="454"/>
      <c r="T343" s="454"/>
      <c r="U343" s="454"/>
      <c r="V343" s="454"/>
      <c r="W343" s="454"/>
      <c r="Y343" s="459"/>
      <c r="Z343" s="454"/>
      <c r="AA343" s="224"/>
      <c r="AB343" s="454"/>
      <c r="AC343" s="454"/>
      <c r="AD343" s="454"/>
      <c r="AE343" s="454"/>
      <c r="AK343" s="290"/>
      <c r="AN343" s="34"/>
    </row>
    <row r="344" spans="1:40" ht="15.75" customHeight="1">
      <c r="A344" s="454"/>
      <c r="B344" s="454"/>
      <c r="C344" s="566"/>
      <c r="D344" s="454"/>
      <c r="E344" s="454"/>
      <c r="F344" s="454"/>
      <c r="G344" s="454"/>
      <c r="H344" s="454"/>
      <c r="I344" s="454"/>
      <c r="J344" s="454"/>
      <c r="K344" s="454"/>
      <c r="L344" s="454"/>
      <c r="M344" s="454"/>
      <c r="N344" s="454"/>
      <c r="O344" s="454"/>
      <c r="P344" s="454"/>
      <c r="Q344" s="454"/>
      <c r="R344" s="454"/>
      <c r="S344" s="454"/>
      <c r="T344" s="454"/>
      <c r="U344" s="454"/>
      <c r="V344" s="454"/>
      <c r="W344" s="454"/>
      <c r="Y344" s="459"/>
      <c r="Z344" s="454"/>
      <c r="AA344" s="224"/>
      <c r="AB344" s="454"/>
      <c r="AC344" s="454"/>
      <c r="AD344" s="454"/>
      <c r="AE344" s="454"/>
      <c r="AK344" s="290"/>
      <c r="AN344" s="34"/>
    </row>
    <row r="345" spans="1:40" ht="15.75" customHeight="1">
      <c r="A345" s="454"/>
      <c r="B345" s="454"/>
      <c r="C345" s="566"/>
      <c r="D345" s="454"/>
      <c r="E345" s="454"/>
      <c r="F345" s="454"/>
      <c r="G345" s="454"/>
      <c r="H345" s="454"/>
      <c r="I345" s="454"/>
      <c r="J345" s="454"/>
      <c r="K345" s="454"/>
      <c r="L345" s="454"/>
      <c r="M345" s="454"/>
      <c r="N345" s="454"/>
      <c r="O345" s="454"/>
      <c r="P345" s="454"/>
      <c r="Q345" s="454"/>
      <c r="R345" s="454"/>
      <c r="S345" s="454"/>
      <c r="T345" s="454"/>
      <c r="U345" s="454"/>
      <c r="V345" s="454"/>
      <c r="W345" s="454"/>
      <c r="Y345" s="459"/>
      <c r="Z345" s="454"/>
      <c r="AA345" s="224"/>
      <c r="AB345" s="454"/>
      <c r="AC345" s="454"/>
      <c r="AD345" s="454"/>
      <c r="AE345" s="454"/>
      <c r="AK345" s="290"/>
      <c r="AN345" s="34"/>
    </row>
    <row r="346" spans="1:40" ht="15.75" customHeight="1">
      <c r="A346" s="454"/>
      <c r="B346" s="454"/>
      <c r="C346" s="566"/>
      <c r="D346" s="454"/>
      <c r="E346" s="454"/>
      <c r="F346" s="454"/>
      <c r="G346" s="454"/>
      <c r="H346" s="454"/>
      <c r="I346" s="454"/>
      <c r="J346" s="454"/>
      <c r="K346" s="454"/>
      <c r="L346" s="454"/>
      <c r="M346" s="454"/>
      <c r="N346" s="454"/>
      <c r="O346" s="454"/>
      <c r="P346" s="454"/>
      <c r="Q346" s="454"/>
      <c r="R346" s="454"/>
      <c r="S346" s="454"/>
      <c r="T346" s="454"/>
      <c r="U346" s="454"/>
      <c r="V346" s="454"/>
      <c r="W346" s="454"/>
      <c r="Y346" s="459"/>
      <c r="Z346" s="454"/>
      <c r="AA346" s="224"/>
      <c r="AB346" s="454"/>
      <c r="AC346" s="454"/>
      <c r="AD346" s="454"/>
      <c r="AE346" s="454"/>
      <c r="AK346" s="290"/>
      <c r="AN346" s="34"/>
    </row>
    <row r="347" spans="1:40" ht="15.75" customHeight="1">
      <c r="A347" s="454"/>
      <c r="B347" s="454"/>
      <c r="C347" s="566"/>
      <c r="D347" s="454"/>
      <c r="E347" s="454"/>
      <c r="F347" s="454"/>
      <c r="G347" s="454"/>
      <c r="H347" s="454"/>
      <c r="I347" s="454"/>
      <c r="J347" s="454"/>
      <c r="K347" s="454"/>
      <c r="L347" s="454"/>
      <c r="M347" s="454"/>
      <c r="N347" s="454"/>
      <c r="O347" s="454"/>
      <c r="P347" s="454"/>
      <c r="Q347" s="454"/>
      <c r="R347" s="454"/>
      <c r="S347" s="454"/>
      <c r="T347" s="454"/>
      <c r="U347" s="454"/>
      <c r="V347" s="454"/>
      <c r="W347" s="454"/>
      <c r="Y347" s="459"/>
      <c r="Z347" s="454"/>
      <c r="AA347" s="224"/>
      <c r="AB347" s="454"/>
      <c r="AC347" s="454"/>
      <c r="AD347" s="454"/>
      <c r="AE347" s="454"/>
      <c r="AK347" s="290"/>
      <c r="AN347" s="34"/>
    </row>
    <row r="348" spans="1:40" ht="15.75" customHeight="1">
      <c r="A348" s="454"/>
      <c r="B348" s="454"/>
      <c r="C348" s="566"/>
      <c r="D348" s="454"/>
      <c r="E348" s="454"/>
      <c r="F348" s="454"/>
      <c r="G348" s="454"/>
      <c r="H348" s="454"/>
      <c r="I348" s="454"/>
      <c r="J348" s="454"/>
      <c r="K348" s="454"/>
      <c r="L348" s="454"/>
      <c r="M348" s="454"/>
      <c r="N348" s="454"/>
      <c r="O348" s="454"/>
      <c r="P348" s="454"/>
      <c r="Q348" s="454"/>
      <c r="R348" s="454"/>
      <c r="S348" s="454"/>
      <c r="T348" s="454"/>
      <c r="U348" s="454"/>
      <c r="V348" s="454"/>
      <c r="W348" s="454"/>
      <c r="Y348" s="459"/>
      <c r="Z348" s="454"/>
      <c r="AA348" s="224"/>
      <c r="AB348" s="454"/>
      <c r="AC348" s="454"/>
      <c r="AD348" s="454"/>
      <c r="AE348" s="454"/>
      <c r="AK348" s="290"/>
      <c r="AN348" s="34"/>
    </row>
    <row r="349" spans="1:40" ht="15.75" customHeight="1">
      <c r="A349" s="454"/>
      <c r="B349" s="454"/>
      <c r="C349" s="566"/>
      <c r="D349" s="454"/>
      <c r="E349" s="454"/>
      <c r="F349" s="454"/>
      <c r="G349" s="454"/>
      <c r="H349" s="454"/>
      <c r="I349" s="454"/>
      <c r="J349" s="454"/>
      <c r="K349" s="454"/>
      <c r="L349" s="454"/>
      <c r="M349" s="454"/>
      <c r="N349" s="454"/>
      <c r="O349" s="454"/>
      <c r="P349" s="454"/>
      <c r="Q349" s="454"/>
      <c r="R349" s="454"/>
      <c r="S349" s="454"/>
      <c r="T349" s="454"/>
      <c r="U349" s="454"/>
      <c r="V349" s="454"/>
      <c r="W349" s="454"/>
      <c r="Y349" s="459"/>
      <c r="Z349" s="454"/>
      <c r="AA349" s="224"/>
      <c r="AB349" s="454"/>
      <c r="AC349" s="454"/>
      <c r="AD349" s="454"/>
      <c r="AE349" s="454"/>
      <c r="AK349" s="290"/>
      <c r="AN349" s="34"/>
    </row>
    <row r="350" spans="1:40" ht="15.75" customHeight="1">
      <c r="A350" s="454"/>
      <c r="B350" s="454"/>
      <c r="C350" s="566"/>
      <c r="D350" s="454"/>
      <c r="E350" s="454"/>
      <c r="F350" s="454"/>
      <c r="G350" s="454"/>
      <c r="H350" s="454"/>
      <c r="I350" s="454"/>
      <c r="J350" s="454"/>
      <c r="K350" s="454"/>
      <c r="L350" s="454"/>
      <c r="M350" s="454"/>
      <c r="N350" s="454"/>
      <c r="O350" s="454"/>
      <c r="P350" s="454"/>
      <c r="Q350" s="454"/>
      <c r="R350" s="454"/>
      <c r="S350" s="454"/>
      <c r="T350" s="454"/>
      <c r="U350" s="454"/>
      <c r="V350" s="454"/>
      <c r="W350" s="454"/>
      <c r="Y350" s="459"/>
      <c r="Z350" s="454"/>
      <c r="AA350" s="224"/>
      <c r="AB350" s="454"/>
      <c r="AC350" s="454"/>
      <c r="AD350" s="454"/>
      <c r="AE350" s="454"/>
      <c r="AK350" s="290"/>
      <c r="AN350" s="34"/>
    </row>
    <row r="351" spans="1:40" ht="15.75" customHeight="1">
      <c r="A351" s="454"/>
      <c r="B351" s="454"/>
      <c r="C351" s="566"/>
      <c r="D351" s="454"/>
      <c r="E351" s="454"/>
      <c r="F351" s="454"/>
      <c r="G351" s="454"/>
      <c r="H351" s="454"/>
      <c r="I351" s="454"/>
      <c r="J351" s="454"/>
      <c r="K351" s="454"/>
      <c r="L351" s="454"/>
      <c r="M351" s="454"/>
      <c r="N351" s="454"/>
      <c r="O351" s="454"/>
      <c r="P351" s="454"/>
      <c r="Q351" s="454"/>
      <c r="R351" s="454"/>
      <c r="S351" s="454"/>
      <c r="T351" s="454"/>
      <c r="U351" s="454"/>
      <c r="V351" s="454"/>
      <c r="W351" s="454"/>
      <c r="Y351" s="459"/>
      <c r="Z351" s="454"/>
      <c r="AA351" s="224"/>
      <c r="AB351" s="454"/>
      <c r="AC351" s="454"/>
      <c r="AD351" s="454"/>
      <c r="AE351" s="454"/>
      <c r="AK351" s="290"/>
      <c r="AN351" s="34"/>
    </row>
    <row r="352" spans="1:40" ht="15.75" customHeight="1">
      <c r="A352" s="454"/>
      <c r="B352" s="454"/>
      <c r="C352" s="566"/>
      <c r="D352" s="454"/>
      <c r="E352" s="454"/>
      <c r="F352" s="454"/>
      <c r="G352" s="454"/>
      <c r="H352" s="454"/>
      <c r="I352" s="454"/>
      <c r="J352" s="454"/>
      <c r="K352" s="454"/>
      <c r="L352" s="454"/>
      <c r="M352" s="454"/>
      <c r="N352" s="454"/>
      <c r="O352" s="454"/>
      <c r="P352" s="454"/>
      <c r="Q352" s="454"/>
      <c r="R352" s="454"/>
      <c r="S352" s="454"/>
      <c r="T352" s="454"/>
      <c r="U352" s="454"/>
      <c r="V352" s="454"/>
      <c r="W352" s="454"/>
      <c r="Y352" s="459"/>
      <c r="Z352" s="454"/>
      <c r="AA352" s="224"/>
      <c r="AB352" s="454"/>
      <c r="AC352" s="454"/>
      <c r="AD352" s="454"/>
      <c r="AE352" s="454"/>
      <c r="AK352" s="290"/>
      <c r="AN352" s="34"/>
    </row>
    <row r="353" spans="1:40" ht="15.75" customHeight="1">
      <c r="A353" s="454"/>
      <c r="B353" s="454"/>
      <c r="C353" s="566"/>
      <c r="D353" s="454"/>
      <c r="E353" s="454"/>
      <c r="F353" s="454"/>
      <c r="G353" s="454"/>
      <c r="H353" s="454"/>
      <c r="I353" s="454"/>
      <c r="J353" s="454"/>
      <c r="K353" s="454"/>
      <c r="L353" s="454"/>
      <c r="M353" s="454"/>
      <c r="N353" s="454"/>
      <c r="O353" s="454"/>
      <c r="P353" s="454"/>
      <c r="Q353" s="454"/>
      <c r="R353" s="454"/>
      <c r="S353" s="454"/>
      <c r="T353" s="454"/>
      <c r="U353" s="454"/>
      <c r="V353" s="454"/>
      <c r="W353" s="454"/>
      <c r="Y353" s="459"/>
      <c r="Z353" s="454"/>
      <c r="AA353" s="224"/>
      <c r="AB353" s="454"/>
      <c r="AC353" s="454"/>
      <c r="AD353" s="454"/>
      <c r="AE353" s="454"/>
      <c r="AK353" s="290"/>
      <c r="AN353" s="34"/>
    </row>
    <row r="354" spans="1:40" ht="15.75" customHeight="1">
      <c r="A354" s="454"/>
      <c r="B354" s="454"/>
      <c r="C354" s="566"/>
      <c r="D354" s="454"/>
      <c r="E354" s="454"/>
      <c r="F354" s="454"/>
      <c r="G354" s="454"/>
      <c r="H354" s="454"/>
      <c r="I354" s="454"/>
      <c r="J354" s="454"/>
      <c r="K354" s="454"/>
      <c r="L354" s="454"/>
      <c r="M354" s="454"/>
      <c r="N354" s="454"/>
      <c r="O354" s="454"/>
      <c r="P354" s="454"/>
      <c r="Q354" s="454"/>
      <c r="R354" s="454"/>
      <c r="S354" s="454"/>
      <c r="T354" s="454"/>
      <c r="U354" s="454"/>
      <c r="V354" s="454"/>
      <c r="W354" s="454"/>
      <c r="Y354" s="459"/>
      <c r="Z354" s="454"/>
      <c r="AA354" s="224"/>
      <c r="AB354" s="454"/>
      <c r="AC354" s="454"/>
      <c r="AD354" s="454"/>
      <c r="AE354" s="454"/>
      <c r="AK354" s="290"/>
      <c r="AN354" s="34"/>
    </row>
    <row r="355" spans="1:40" ht="15.75" customHeight="1">
      <c r="A355" s="454"/>
      <c r="B355" s="454"/>
      <c r="C355" s="566"/>
      <c r="D355" s="454"/>
      <c r="E355" s="454"/>
      <c r="F355" s="454"/>
      <c r="G355" s="454"/>
      <c r="H355" s="454"/>
      <c r="I355" s="454"/>
      <c r="J355" s="454"/>
      <c r="K355" s="454"/>
      <c r="L355" s="454"/>
      <c r="M355" s="454"/>
      <c r="N355" s="454"/>
      <c r="O355" s="454"/>
      <c r="P355" s="454"/>
      <c r="Q355" s="454"/>
      <c r="R355" s="454"/>
      <c r="S355" s="454"/>
      <c r="T355" s="454"/>
      <c r="U355" s="454"/>
      <c r="V355" s="454"/>
      <c r="W355" s="454"/>
      <c r="Y355" s="459"/>
      <c r="Z355" s="454"/>
      <c r="AA355" s="224"/>
      <c r="AB355" s="454"/>
      <c r="AC355" s="454"/>
      <c r="AD355" s="454"/>
      <c r="AE355" s="454"/>
      <c r="AK355" s="290"/>
      <c r="AN355" s="34"/>
    </row>
    <row r="356" spans="1:40" ht="15.75" customHeight="1">
      <c r="A356" s="454"/>
      <c r="B356" s="454"/>
      <c r="C356" s="566"/>
      <c r="D356" s="454"/>
      <c r="E356" s="454"/>
      <c r="F356" s="454"/>
      <c r="G356" s="454"/>
      <c r="H356" s="454"/>
      <c r="I356" s="454"/>
      <c r="J356" s="454"/>
      <c r="K356" s="454"/>
      <c r="L356" s="454"/>
      <c r="M356" s="454"/>
      <c r="N356" s="454"/>
      <c r="O356" s="454"/>
      <c r="P356" s="454"/>
      <c r="Q356" s="454"/>
      <c r="R356" s="454"/>
      <c r="S356" s="454"/>
      <c r="T356" s="454"/>
      <c r="U356" s="454"/>
      <c r="V356" s="454"/>
      <c r="W356" s="454"/>
      <c r="Y356" s="459"/>
      <c r="Z356" s="454"/>
      <c r="AA356" s="224"/>
      <c r="AB356" s="454"/>
      <c r="AC356" s="454"/>
      <c r="AD356" s="454"/>
      <c r="AE356" s="454"/>
      <c r="AK356" s="290"/>
      <c r="AN356" s="34"/>
    </row>
    <row r="357" spans="1:40" ht="15.75" customHeight="1">
      <c r="A357" s="454"/>
      <c r="B357" s="454"/>
      <c r="C357" s="566"/>
      <c r="D357" s="454"/>
      <c r="E357" s="454"/>
      <c r="F357" s="454"/>
      <c r="G357" s="454"/>
      <c r="H357" s="454"/>
      <c r="I357" s="454"/>
      <c r="J357" s="454"/>
      <c r="K357" s="454"/>
      <c r="L357" s="454"/>
      <c r="M357" s="454"/>
      <c r="N357" s="454"/>
      <c r="O357" s="454"/>
      <c r="P357" s="454"/>
      <c r="Q357" s="454"/>
      <c r="R357" s="454"/>
      <c r="S357" s="454"/>
      <c r="T357" s="454"/>
      <c r="U357" s="454"/>
      <c r="V357" s="454"/>
      <c r="W357" s="454"/>
      <c r="Y357" s="459"/>
      <c r="Z357" s="454"/>
      <c r="AA357" s="224"/>
      <c r="AB357" s="454"/>
      <c r="AC357" s="454"/>
      <c r="AD357" s="454"/>
      <c r="AE357" s="454"/>
      <c r="AK357" s="290"/>
      <c r="AN357" s="34"/>
    </row>
    <row r="358" spans="1:40" ht="15.75" customHeight="1">
      <c r="A358" s="454"/>
      <c r="B358" s="454"/>
      <c r="C358" s="566"/>
      <c r="D358" s="454"/>
      <c r="E358" s="454"/>
      <c r="F358" s="454"/>
      <c r="G358" s="454"/>
      <c r="H358" s="454"/>
      <c r="I358" s="454"/>
      <c r="J358" s="454"/>
      <c r="K358" s="454"/>
      <c r="L358" s="454"/>
      <c r="M358" s="454"/>
      <c r="N358" s="454"/>
      <c r="O358" s="454"/>
      <c r="P358" s="454"/>
      <c r="Q358" s="454"/>
      <c r="R358" s="454"/>
      <c r="S358" s="454"/>
      <c r="T358" s="454"/>
      <c r="U358" s="454"/>
      <c r="V358" s="454"/>
      <c r="W358" s="454"/>
      <c r="Y358" s="459"/>
      <c r="Z358" s="454"/>
      <c r="AA358" s="224"/>
      <c r="AB358" s="454"/>
      <c r="AC358" s="454"/>
      <c r="AD358" s="454"/>
      <c r="AE358" s="454"/>
      <c r="AK358" s="290"/>
      <c r="AN358" s="34"/>
    </row>
    <row r="359" spans="1:40" ht="15.75" customHeight="1">
      <c r="A359" s="454"/>
      <c r="B359" s="454"/>
      <c r="C359" s="566"/>
      <c r="D359" s="454"/>
      <c r="E359" s="454"/>
      <c r="F359" s="454"/>
      <c r="G359" s="454"/>
      <c r="H359" s="454"/>
      <c r="I359" s="454"/>
      <c r="J359" s="454"/>
      <c r="K359" s="454"/>
      <c r="L359" s="454"/>
      <c r="M359" s="454"/>
      <c r="N359" s="454"/>
      <c r="O359" s="454"/>
      <c r="P359" s="454"/>
      <c r="Q359" s="454"/>
      <c r="R359" s="454"/>
      <c r="S359" s="454"/>
      <c r="T359" s="454"/>
      <c r="U359" s="454"/>
      <c r="V359" s="454"/>
      <c r="W359" s="454"/>
      <c r="Y359" s="459"/>
      <c r="Z359" s="454"/>
      <c r="AA359" s="224"/>
      <c r="AB359" s="454"/>
      <c r="AC359" s="454"/>
      <c r="AD359" s="454"/>
      <c r="AE359" s="454"/>
      <c r="AK359" s="290"/>
      <c r="AN359" s="34"/>
    </row>
    <row r="360" spans="1:40" ht="15.75" customHeight="1">
      <c r="A360" s="454"/>
      <c r="B360" s="454"/>
      <c r="C360" s="566"/>
      <c r="D360" s="454"/>
      <c r="E360" s="454"/>
      <c r="F360" s="454"/>
      <c r="G360" s="454"/>
      <c r="H360" s="454"/>
      <c r="I360" s="454"/>
      <c r="J360" s="454"/>
      <c r="K360" s="454"/>
      <c r="L360" s="454"/>
      <c r="M360" s="454"/>
      <c r="N360" s="454"/>
      <c r="O360" s="454"/>
      <c r="P360" s="454"/>
      <c r="Q360" s="454"/>
      <c r="R360" s="454"/>
      <c r="S360" s="454"/>
      <c r="T360" s="454"/>
      <c r="U360" s="454"/>
      <c r="V360" s="454"/>
      <c r="W360" s="454"/>
      <c r="Y360" s="459"/>
      <c r="Z360" s="454"/>
      <c r="AA360" s="224"/>
      <c r="AB360" s="454"/>
      <c r="AC360" s="454"/>
      <c r="AD360" s="454"/>
      <c r="AE360" s="454"/>
      <c r="AK360" s="290"/>
      <c r="AN360" s="34"/>
    </row>
    <row r="361" spans="1:40" ht="15.75" customHeight="1">
      <c r="A361" s="454"/>
      <c r="B361" s="454"/>
      <c r="C361" s="566"/>
      <c r="D361" s="454"/>
      <c r="E361" s="454"/>
      <c r="F361" s="454"/>
      <c r="G361" s="454"/>
      <c r="H361" s="454"/>
      <c r="I361" s="454"/>
      <c r="J361" s="454"/>
      <c r="K361" s="454"/>
      <c r="L361" s="454"/>
      <c r="M361" s="454"/>
      <c r="N361" s="454"/>
      <c r="O361" s="454"/>
      <c r="P361" s="454"/>
      <c r="Q361" s="454"/>
      <c r="R361" s="454"/>
      <c r="S361" s="454"/>
      <c r="T361" s="454"/>
      <c r="U361" s="454"/>
      <c r="V361" s="454"/>
      <c r="W361" s="454"/>
      <c r="Y361" s="459"/>
      <c r="Z361" s="454"/>
      <c r="AA361" s="224"/>
      <c r="AB361" s="454"/>
      <c r="AC361" s="454"/>
      <c r="AD361" s="454"/>
      <c r="AE361" s="454"/>
      <c r="AK361" s="290"/>
      <c r="AN361" s="34"/>
    </row>
    <row r="362" spans="1:40" ht="15.75" customHeight="1">
      <c r="A362" s="454"/>
      <c r="B362" s="454"/>
      <c r="C362" s="566"/>
      <c r="D362" s="454"/>
      <c r="E362" s="454"/>
      <c r="F362" s="454"/>
      <c r="G362" s="454"/>
      <c r="H362" s="454"/>
      <c r="I362" s="454"/>
      <c r="J362" s="454"/>
      <c r="K362" s="454"/>
      <c r="L362" s="454"/>
      <c r="M362" s="454"/>
      <c r="N362" s="454"/>
      <c r="O362" s="454"/>
      <c r="P362" s="454"/>
      <c r="Q362" s="454"/>
      <c r="R362" s="454"/>
      <c r="S362" s="454"/>
      <c r="T362" s="454"/>
      <c r="U362" s="454"/>
      <c r="V362" s="454"/>
      <c r="W362" s="454"/>
      <c r="Y362" s="459"/>
      <c r="Z362" s="454"/>
      <c r="AA362" s="224"/>
      <c r="AB362" s="454"/>
      <c r="AC362" s="454"/>
      <c r="AD362" s="454"/>
      <c r="AE362" s="454"/>
      <c r="AK362" s="290"/>
      <c r="AN362" s="34"/>
    </row>
    <row r="363" spans="1:40" ht="15.75" customHeight="1">
      <c r="A363" s="454"/>
      <c r="B363" s="454"/>
      <c r="C363" s="566"/>
      <c r="D363" s="454"/>
      <c r="E363" s="454"/>
      <c r="F363" s="454"/>
      <c r="G363" s="454"/>
      <c r="H363" s="454"/>
      <c r="I363" s="454"/>
      <c r="J363" s="454"/>
      <c r="K363" s="454"/>
      <c r="L363" s="454"/>
      <c r="M363" s="454"/>
      <c r="N363" s="454"/>
      <c r="O363" s="454"/>
      <c r="P363" s="454"/>
      <c r="Q363" s="454"/>
      <c r="R363" s="454"/>
      <c r="S363" s="454"/>
      <c r="T363" s="454"/>
      <c r="U363" s="454"/>
      <c r="V363" s="454"/>
      <c r="W363" s="454"/>
      <c r="Y363" s="459"/>
      <c r="Z363" s="454"/>
      <c r="AA363" s="224"/>
      <c r="AB363" s="454"/>
      <c r="AC363" s="454"/>
      <c r="AD363" s="454"/>
      <c r="AE363" s="454"/>
      <c r="AK363" s="290"/>
      <c r="AN363" s="34"/>
    </row>
    <row r="364" spans="1:40" ht="15.75" customHeight="1">
      <c r="A364" s="454"/>
      <c r="B364" s="454"/>
      <c r="C364" s="566"/>
      <c r="D364" s="454"/>
      <c r="E364" s="454"/>
      <c r="F364" s="454"/>
      <c r="G364" s="454"/>
      <c r="H364" s="454"/>
      <c r="I364" s="454"/>
      <c r="J364" s="454"/>
      <c r="K364" s="454"/>
      <c r="L364" s="454"/>
      <c r="M364" s="454"/>
      <c r="N364" s="454"/>
      <c r="O364" s="454"/>
      <c r="P364" s="454"/>
      <c r="Q364" s="454"/>
      <c r="R364" s="454"/>
      <c r="S364" s="454"/>
      <c r="T364" s="454"/>
      <c r="U364" s="454"/>
      <c r="V364" s="454"/>
      <c r="W364" s="454"/>
      <c r="Y364" s="459"/>
      <c r="Z364" s="454"/>
      <c r="AA364" s="224"/>
      <c r="AB364" s="454"/>
      <c r="AC364" s="454"/>
      <c r="AD364" s="454"/>
      <c r="AE364" s="454"/>
      <c r="AK364" s="290"/>
      <c r="AN364" s="34"/>
    </row>
    <row r="365" spans="1:40" ht="15.75" customHeight="1">
      <c r="A365" s="454"/>
      <c r="B365" s="454"/>
      <c r="C365" s="566"/>
      <c r="D365" s="454"/>
      <c r="E365" s="454"/>
      <c r="F365" s="454"/>
      <c r="G365" s="454"/>
      <c r="H365" s="454"/>
      <c r="I365" s="454"/>
      <c r="J365" s="454"/>
      <c r="K365" s="454"/>
      <c r="L365" s="454"/>
      <c r="M365" s="454"/>
      <c r="N365" s="454"/>
      <c r="O365" s="454"/>
      <c r="P365" s="454"/>
      <c r="Q365" s="454"/>
      <c r="R365" s="454"/>
      <c r="S365" s="454"/>
      <c r="T365" s="454"/>
      <c r="U365" s="454"/>
      <c r="V365" s="454"/>
      <c r="W365" s="454"/>
      <c r="Y365" s="459"/>
      <c r="Z365" s="454"/>
      <c r="AA365" s="224"/>
      <c r="AB365" s="454"/>
      <c r="AC365" s="454"/>
      <c r="AD365" s="454"/>
      <c r="AE365" s="454"/>
      <c r="AK365" s="290"/>
      <c r="AN365" s="34"/>
    </row>
    <row r="366" spans="1:40" ht="15.75" customHeight="1">
      <c r="A366" s="454"/>
      <c r="B366" s="454"/>
      <c r="C366" s="566"/>
      <c r="D366" s="454"/>
      <c r="E366" s="454"/>
      <c r="F366" s="454"/>
      <c r="G366" s="454"/>
      <c r="H366" s="454"/>
      <c r="I366" s="454"/>
      <c r="J366" s="454"/>
      <c r="K366" s="454"/>
      <c r="L366" s="454"/>
      <c r="M366" s="454"/>
      <c r="N366" s="454"/>
      <c r="O366" s="454"/>
      <c r="P366" s="454"/>
      <c r="Q366" s="454"/>
      <c r="R366" s="454"/>
      <c r="S366" s="454"/>
      <c r="T366" s="454"/>
      <c r="U366" s="454"/>
      <c r="V366" s="454"/>
      <c r="W366" s="454"/>
      <c r="Y366" s="459"/>
      <c r="Z366" s="454"/>
      <c r="AA366" s="224"/>
      <c r="AB366" s="454"/>
      <c r="AC366" s="454"/>
      <c r="AD366" s="454"/>
      <c r="AE366" s="454"/>
      <c r="AK366" s="290"/>
      <c r="AN366" s="34"/>
    </row>
    <row r="367" spans="1:40" ht="15.75" customHeight="1">
      <c r="A367" s="454"/>
      <c r="B367" s="454"/>
      <c r="C367" s="566"/>
      <c r="D367" s="454"/>
      <c r="E367" s="454"/>
      <c r="F367" s="454"/>
      <c r="G367" s="454"/>
      <c r="H367" s="454"/>
      <c r="I367" s="454"/>
      <c r="J367" s="454"/>
      <c r="K367" s="454"/>
      <c r="L367" s="454"/>
      <c r="M367" s="454"/>
      <c r="N367" s="454"/>
      <c r="O367" s="454"/>
      <c r="P367" s="454"/>
      <c r="Q367" s="454"/>
      <c r="R367" s="454"/>
      <c r="S367" s="454"/>
      <c r="T367" s="454"/>
      <c r="U367" s="454"/>
      <c r="V367" s="454"/>
      <c r="W367" s="454"/>
      <c r="Y367" s="459"/>
      <c r="Z367" s="454"/>
      <c r="AA367" s="224"/>
      <c r="AB367" s="454"/>
      <c r="AC367" s="454"/>
      <c r="AD367" s="454"/>
      <c r="AE367" s="454"/>
      <c r="AK367" s="290"/>
      <c r="AN367" s="34"/>
    </row>
    <row r="368" spans="1:40" ht="15.75" customHeight="1">
      <c r="A368" s="454"/>
      <c r="B368" s="454"/>
      <c r="C368" s="566"/>
      <c r="D368" s="454"/>
      <c r="E368" s="454"/>
      <c r="F368" s="454"/>
      <c r="G368" s="454"/>
      <c r="H368" s="454"/>
      <c r="I368" s="454"/>
      <c r="J368" s="454"/>
      <c r="K368" s="454"/>
      <c r="L368" s="454"/>
      <c r="M368" s="454"/>
      <c r="N368" s="454"/>
      <c r="O368" s="454"/>
      <c r="P368" s="454"/>
      <c r="Q368" s="454"/>
      <c r="R368" s="454"/>
      <c r="S368" s="454"/>
      <c r="T368" s="454"/>
      <c r="U368" s="454"/>
      <c r="V368" s="454"/>
      <c r="W368" s="454"/>
      <c r="Y368" s="459"/>
      <c r="Z368" s="454"/>
      <c r="AA368" s="224"/>
      <c r="AB368" s="454"/>
      <c r="AC368" s="454"/>
      <c r="AD368" s="454"/>
      <c r="AE368" s="454"/>
      <c r="AK368" s="290"/>
      <c r="AN368" s="34"/>
    </row>
    <row r="369" spans="1:40" ht="15.75" customHeight="1">
      <c r="A369" s="454"/>
      <c r="B369" s="454"/>
      <c r="C369" s="566"/>
      <c r="D369" s="454"/>
      <c r="E369" s="454"/>
      <c r="F369" s="454"/>
      <c r="G369" s="454"/>
      <c r="H369" s="454"/>
      <c r="I369" s="454"/>
      <c r="J369" s="454"/>
      <c r="K369" s="454"/>
      <c r="L369" s="454"/>
      <c r="M369" s="454"/>
      <c r="N369" s="454"/>
      <c r="O369" s="454"/>
      <c r="P369" s="454"/>
      <c r="Q369" s="454"/>
      <c r="R369" s="454"/>
      <c r="S369" s="454"/>
      <c r="T369" s="454"/>
      <c r="U369" s="454"/>
      <c r="V369" s="454"/>
      <c r="W369" s="454"/>
      <c r="Y369" s="459"/>
      <c r="Z369" s="454"/>
      <c r="AA369" s="224"/>
      <c r="AB369" s="454"/>
      <c r="AC369" s="454"/>
      <c r="AD369" s="454"/>
      <c r="AE369" s="454"/>
      <c r="AK369" s="290"/>
      <c r="AN369" s="34"/>
    </row>
    <row r="370" spans="1:40" ht="15.75" customHeight="1">
      <c r="A370" s="454"/>
      <c r="B370" s="454"/>
      <c r="C370" s="566"/>
      <c r="D370" s="454"/>
      <c r="E370" s="454"/>
      <c r="F370" s="454"/>
      <c r="G370" s="454"/>
      <c r="H370" s="454"/>
      <c r="I370" s="454"/>
      <c r="J370" s="454"/>
      <c r="K370" s="454"/>
      <c r="L370" s="454"/>
      <c r="M370" s="454"/>
      <c r="N370" s="454"/>
      <c r="O370" s="454"/>
      <c r="P370" s="454"/>
      <c r="Q370" s="454"/>
      <c r="R370" s="454"/>
      <c r="S370" s="454"/>
      <c r="T370" s="454"/>
      <c r="U370" s="454"/>
      <c r="V370" s="454"/>
      <c r="W370" s="454"/>
      <c r="Y370" s="459"/>
      <c r="Z370" s="454"/>
      <c r="AA370" s="224"/>
      <c r="AB370" s="454"/>
      <c r="AC370" s="454"/>
      <c r="AD370" s="454"/>
      <c r="AE370" s="454"/>
      <c r="AK370" s="290"/>
      <c r="AN370" s="34"/>
    </row>
    <row r="371" spans="1:40" ht="15.75" customHeight="1">
      <c r="A371" s="454"/>
      <c r="B371" s="454"/>
      <c r="C371" s="566"/>
      <c r="D371" s="454"/>
      <c r="E371" s="454"/>
      <c r="F371" s="454"/>
      <c r="G371" s="454"/>
      <c r="H371" s="454"/>
      <c r="I371" s="454"/>
      <c r="J371" s="454"/>
      <c r="K371" s="454"/>
      <c r="L371" s="454"/>
      <c r="M371" s="454"/>
      <c r="N371" s="454"/>
      <c r="O371" s="454"/>
      <c r="P371" s="454"/>
      <c r="Q371" s="454"/>
      <c r="R371" s="454"/>
      <c r="S371" s="454"/>
      <c r="T371" s="454"/>
      <c r="U371" s="454"/>
      <c r="V371" s="454"/>
      <c r="W371" s="454"/>
      <c r="Y371" s="459"/>
      <c r="Z371" s="454"/>
      <c r="AA371" s="224"/>
      <c r="AB371" s="454"/>
      <c r="AC371" s="454"/>
      <c r="AD371" s="454"/>
      <c r="AE371" s="454"/>
      <c r="AK371" s="290"/>
      <c r="AN371" s="34"/>
    </row>
    <row r="372" spans="1:40" ht="15.75" customHeight="1">
      <c r="A372" s="454"/>
      <c r="B372" s="454"/>
      <c r="C372" s="566"/>
      <c r="D372" s="454"/>
      <c r="E372" s="454"/>
      <c r="F372" s="454"/>
      <c r="G372" s="454"/>
      <c r="H372" s="454"/>
      <c r="I372" s="454"/>
      <c r="J372" s="454"/>
      <c r="K372" s="454"/>
      <c r="L372" s="454"/>
      <c r="M372" s="454"/>
      <c r="N372" s="454"/>
      <c r="O372" s="454"/>
      <c r="P372" s="454"/>
      <c r="Q372" s="454"/>
      <c r="R372" s="454"/>
      <c r="S372" s="454"/>
      <c r="T372" s="454"/>
      <c r="U372" s="454"/>
      <c r="V372" s="454"/>
      <c r="W372" s="454"/>
      <c r="Y372" s="459"/>
      <c r="Z372" s="454"/>
      <c r="AA372" s="224"/>
      <c r="AB372" s="454"/>
      <c r="AC372" s="454"/>
      <c r="AD372" s="454"/>
      <c r="AE372" s="454"/>
      <c r="AK372" s="290"/>
      <c r="AN372" s="34"/>
    </row>
    <row r="373" spans="1:40" ht="15.75" customHeight="1">
      <c r="A373" s="454"/>
      <c r="B373" s="454"/>
      <c r="C373" s="566"/>
      <c r="D373" s="454"/>
      <c r="E373" s="454"/>
      <c r="F373" s="454"/>
      <c r="G373" s="454"/>
      <c r="H373" s="454"/>
      <c r="I373" s="454"/>
      <c r="J373" s="454"/>
      <c r="K373" s="454"/>
      <c r="L373" s="454"/>
      <c r="M373" s="454"/>
      <c r="N373" s="454"/>
      <c r="O373" s="454"/>
      <c r="P373" s="454"/>
      <c r="Q373" s="454"/>
      <c r="R373" s="454"/>
      <c r="S373" s="454"/>
      <c r="T373" s="454"/>
      <c r="U373" s="454"/>
      <c r="V373" s="454"/>
      <c r="W373" s="454"/>
      <c r="Y373" s="459"/>
      <c r="Z373" s="454"/>
      <c r="AA373" s="224"/>
      <c r="AB373" s="454"/>
      <c r="AC373" s="454"/>
      <c r="AD373" s="454"/>
      <c r="AE373" s="454"/>
      <c r="AK373" s="290"/>
      <c r="AN373" s="34"/>
    </row>
    <row r="374" spans="1:40" ht="15.75" customHeight="1">
      <c r="A374" s="454"/>
      <c r="B374" s="454"/>
      <c r="C374" s="566"/>
      <c r="D374" s="454"/>
      <c r="E374" s="454"/>
      <c r="F374" s="454"/>
      <c r="G374" s="454"/>
      <c r="H374" s="454"/>
      <c r="I374" s="454"/>
      <c r="J374" s="454"/>
      <c r="K374" s="454"/>
      <c r="L374" s="454"/>
      <c r="M374" s="454"/>
      <c r="N374" s="454"/>
      <c r="O374" s="454"/>
      <c r="P374" s="454"/>
      <c r="Q374" s="454"/>
      <c r="R374" s="454"/>
      <c r="S374" s="454"/>
      <c r="T374" s="454"/>
      <c r="U374" s="454"/>
      <c r="V374" s="454"/>
      <c r="W374" s="454"/>
      <c r="Y374" s="459"/>
      <c r="Z374" s="454"/>
      <c r="AA374" s="224"/>
      <c r="AB374" s="454"/>
      <c r="AC374" s="454"/>
      <c r="AD374" s="454"/>
      <c r="AE374" s="454"/>
      <c r="AK374" s="290"/>
      <c r="AN374" s="34"/>
    </row>
    <row r="375" spans="1:40" ht="15.75" customHeight="1">
      <c r="A375" s="454"/>
      <c r="B375" s="454"/>
      <c r="C375" s="566"/>
      <c r="D375" s="454"/>
      <c r="E375" s="454"/>
      <c r="F375" s="454"/>
      <c r="G375" s="454"/>
      <c r="H375" s="454"/>
      <c r="I375" s="454"/>
      <c r="J375" s="454"/>
      <c r="K375" s="454"/>
      <c r="L375" s="454"/>
      <c r="M375" s="454"/>
      <c r="N375" s="454"/>
      <c r="O375" s="454"/>
      <c r="P375" s="454"/>
      <c r="Q375" s="454"/>
      <c r="R375" s="454"/>
      <c r="S375" s="454"/>
      <c r="T375" s="454"/>
      <c r="U375" s="454"/>
      <c r="V375" s="454"/>
      <c r="W375" s="454"/>
      <c r="Y375" s="459"/>
      <c r="Z375" s="454"/>
      <c r="AA375" s="224"/>
      <c r="AB375" s="454"/>
      <c r="AC375" s="454"/>
      <c r="AD375" s="454"/>
      <c r="AE375" s="454"/>
      <c r="AK375" s="290"/>
      <c r="AN375" s="34"/>
    </row>
    <row r="376" spans="1:40" ht="15.75" customHeight="1">
      <c r="A376" s="454"/>
      <c r="B376" s="454"/>
      <c r="C376" s="566"/>
      <c r="D376" s="454"/>
      <c r="E376" s="454"/>
      <c r="F376" s="454"/>
      <c r="G376" s="454"/>
      <c r="H376" s="454"/>
      <c r="I376" s="454"/>
      <c r="J376" s="454"/>
      <c r="K376" s="454"/>
      <c r="L376" s="454"/>
      <c r="M376" s="454"/>
      <c r="N376" s="454"/>
      <c r="O376" s="454"/>
      <c r="P376" s="454"/>
      <c r="Q376" s="454"/>
      <c r="R376" s="454"/>
      <c r="S376" s="454"/>
      <c r="T376" s="454"/>
      <c r="U376" s="454"/>
      <c r="V376" s="454"/>
      <c r="W376" s="454"/>
      <c r="Y376" s="459"/>
      <c r="Z376" s="454"/>
      <c r="AA376" s="224"/>
      <c r="AB376" s="454"/>
      <c r="AC376" s="454"/>
      <c r="AD376" s="454"/>
      <c r="AE376" s="454"/>
      <c r="AK376" s="290"/>
      <c r="AN376" s="34"/>
    </row>
    <row r="377" spans="1:40" ht="15.75" customHeight="1">
      <c r="A377" s="454"/>
      <c r="B377" s="454"/>
      <c r="C377" s="566"/>
      <c r="D377" s="454"/>
      <c r="E377" s="454"/>
      <c r="F377" s="454"/>
      <c r="G377" s="454"/>
      <c r="H377" s="454"/>
      <c r="I377" s="454"/>
      <c r="J377" s="454"/>
      <c r="K377" s="454"/>
      <c r="L377" s="454"/>
      <c r="M377" s="454"/>
      <c r="N377" s="454"/>
      <c r="O377" s="454"/>
      <c r="P377" s="454"/>
      <c r="Q377" s="454"/>
      <c r="R377" s="454"/>
      <c r="S377" s="454"/>
      <c r="T377" s="454"/>
      <c r="U377" s="454"/>
      <c r="V377" s="454"/>
      <c r="W377" s="454"/>
      <c r="Y377" s="459"/>
      <c r="Z377" s="454"/>
      <c r="AA377" s="224"/>
      <c r="AB377" s="454"/>
      <c r="AC377" s="454"/>
      <c r="AD377" s="454"/>
      <c r="AE377" s="454"/>
      <c r="AK377" s="290"/>
      <c r="AN377" s="34"/>
    </row>
    <row r="378" spans="1:40" ht="15.75" customHeight="1">
      <c r="A378" s="454"/>
      <c r="B378" s="454"/>
      <c r="C378" s="566"/>
      <c r="D378" s="454"/>
      <c r="E378" s="454"/>
      <c r="F378" s="454"/>
      <c r="G378" s="454"/>
      <c r="H378" s="454"/>
      <c r="I378" s="454"/>
      <c r="J378" s="454"/>
      <c r="K378" s="454"/>
      <c r="L378" s="454"/>
      <c r="M378" s="454"/>
      <c r="N378" s="454"/>
      <c r="O378" s="454"/>
      <c r="P378" s="454"/>
      <c r="Q378" s="454"/>
      <c r="R378" s="454"/>
      <c r="S378" s="454"/>
      <c r="T378" s="454"/>
      <c r="U378" s="454"/>
      <c r="V378" s="454"/>
      <c r="W378" s="454"/>
      <c r="Y378" s="459"/>
      <c r="Z378" s="454"/>
      <c r="AA378" s="224"/>
      <c r="AB378" s="454"/>
      <c r="AC378" s="454"/>
      <c r="AD378" s="454"/>
      <c r="AE378" s="454"/>
      <c r="AK378" s="290"/>
      <c r="AN378" s="34"/>
    </row>
    <row r="379" spans="1:40" ht="15.75" customHeight="1">
      <c r="A379" s="454"/>
      <c r="B379" s="454"/>
      <c r="C379" s="566"/>
      <c r="D379" s="454"/>
      <c r="E379" s="454"/>
      <c r="F379" s="454"/>
      <c r="G379" s="454"/>
      <c r="H379" s="454"/>
      <c r="I379" s="454"/>
      <c r="J379" s="454"/>
      <c r="K379" s="454"/>
      <c r="L379" s="454"/>
      <c r="M379" s="454"/>
      <c r="N379" s="454"/>
      <c r="O379" s="454"/>
      <c r="P379" s="454"/>
      <c r="Q379" s="454"/>
      <c r="R379" s="454"/>
      <c r="S379" s="454"/>
      <c r="T379" s="454"/>
      <c r="U379" s="454"/>
      <c r="V379" s="454"/>
      <c r="W379" s="454"/>
      <c r="Y379" s="459"/>
      <c r="Z379" s="454"/>
      <c r="AA379" s="224"/>
      <c r="AB379" s="454"/>
      <c r="AC379" s="454"/>
      <c r="AD379" s="454"/>
      <c r="AE379" s="454"/>
      <c r="AK379" s="290"/>
      <c r="AN379" s="34"/>
    </row>
    <row r="380" spans="1:40" ht="15.75" customHeight="1">
      <c r="A380" s="454"/>
      <c r="B380" s="454"/>
      <c r="C380" s="566"/>
      <c r="D380" s="454"/>
      <c r="E380" s="454"/>
      <c r="F380" s="454"/>
      <c r="G380" s="454"/>
      <c r="H380" s="454"/>
      <c r="I380" s="454"/>
      <c r="J380" s="454"/>
      <c r="K380" s="454"/>
      <c r="L380" s="454"/>
      <c r="M380" s="454"/>
      <c r="N380" s="454"/>
      <c r="O380" s="454"/>
      <c r="P380" s="454"/>
      <c r="Q380" s="454"/>
      <c r="R380" s="454"/>
      <c r="S380" s="454"/>
      <c r="T380" s="454"/>
      <c r="U380" s="454"/>
      <c r="V380" s="454"/>
      <c r="W380" s="454"/>
      <c r="Y380" s="459"/>
      <c r="Z380" s="454"/>
      <c r="AA380" s="224"/>
      <c r="AB380" s="454"/>
      <c r="AC380" s="454"/>
      <c r="AD380" s="454"/>
      <c r="AE380" s="454"/>
      <c r="AK380" s="290"/>
      <c r="AN380" s="34"/>
    </row>
    <row r="381" spans="1:40" ht="15.75" customHeight="1">
      <c r="A381" s="454"/>
      <c r="B381" s="454"/>
      <c r="C381" s="566"/>
      <c r="D381" s="454"/>
      <c r="E381" s="454"/>
      <c r="F381" s="454"/>
      <c r="G381" s="454"/>
      <c r="H381" s="454"/>
      <c r="I381" s="454"/>
      <c r="J381" s="454"/>
      <c r="K381" s="454"/>
      <c r="L381" s="454"/>
      <c r="M381" s="454"/>
      <c r="N381" s="454"/>
      <c r="O381" s="454"/>
      <c r="P381" s="454"/>
      <c r="Q381" s="454"/>
      <c r="R381" s="454"/>
      <c r="S381" s="454"/>
      <c r="T381" s="454"/>
      <c r="U381" s="454"/>
      <c r="V381" s="454"/>
      <c r="W381" s="454"/>
      <c r="Y381" s="459"/>
      <c r="Z381" s="454"/>
      <c r="AA381" s="224"/>
      <c r="AB381" s="454"/>
      <c r="AC381" s="454"/>
      <c r="AD381" s="454"/>
      <c r="AE381" s="454"/>
      <c r="AK381" s="290"/>
      <c r="AN381" s="34"/>
    </row>
    <row r="382" spans="1:40" ht="15.75" customHeight="1">
      <c r="A382" s="454"/>
      <c r="B382" s="454"/>
      <c r="C382" s="566"/>
      <c r="D382" s="454"/>
      <c r="E382" s="454"/>
      <c r="F382" s="454"/>
      <c r="G382" s="454"/>
      <c r="H382" s="454"/>
      <c r="I382" s="454"/>
      <c r="J382" s="454"/>
      <c r="K382" s="454"/>
      <c r="L382" s="454"/>
      <c r="M382" s="454"/>
      <c r="N382" s="454"/>
      <c r="O382" s="454"/>
      <c r="P382" s="454"/>
      <c r="Q382" s="454"/>
      <c r="R382" s="454"/>
      <c r="S382" s="454"/>
      <c r="T382" s="454"/>
      <c r="U382" s="454"/>
      <c r="V382" s="454"/>
      <c r="W382" s="454"/>
      <c r="Y382" s="459"/>
      <c r="Z382" s="454"/>
      <c r="AA382" s="224"/>
      <c r="AB382" s="454"/>
      <c r="AC382" s="454"/>
      <c r="AD382" s="454"/>
      <c r="AE382" s="454"/>
      <c r="AK382" s="290"/>
      <c r="AN382" s="34"/>
    </row>
    <row r="383" spans="1:40" ht="15.75" customHeight="1">
      <c r="A383" s="454"/>
      <c r="B383" s="454"/>
      <c r="C383" s="566"/>
      <c r="D383" s="454"/>
      <c r="E383" s="454"/>
      <c r="F383" s="454"/>
      <c r="G383" s="454"/>
      <c r="H383" s="454"/>
      <c r="I383" s="454"/>
      <c r="J383" s="454"/>
      <c r="K383" s="454"/>
      <c r="L383" s="454"/>
      <c r="M383" s="454"/>
      <c r="N383" s="454"/>
      <c r="O383" s="454"/>
      <c r="P383" s="454"/>
      <c r="Q383" s="454"/>
      <c r="R383" s="454"/>
      <c r="S383" s="454"/>
      <c r="T383" s="454"/>
      <c r="U383" s="454"/>
      <c r="V383" s="454"/>
      <c r="W383" s="454"/>
      <c r="Y383" s="459"/>
      <c r="Z383" s="454"/>
      <c r="AA383" s="224"/>
      <c r="AB383" s="454"/>
      <c r="AC383" s="454"/>
      <c r="AD383" s="454"/>
      <c r="AE383" s="454"/>
      <c r="AK383" s="290"/>
      <c r="AN383" s="34"/>
    </row>
    <row r="384" spans="1:40" ht="15.75" customHeight="1">
      <c r="A384" s="454"/>
      <c r="B384" s="454"/>
      <c r="C384" s="566"/>
      <c r="D384" s="454"/>
      <c r="E384" s="454"/>
      <c r="F384" s="454"/>
      <c r="G384" s="454"/>
      <c r="H384" s="454"/>
      <c r="I384" s="454"/>
      <c r="J384" s="454"/>
      <c r="K384" s="454"/>
      <c r="L384" s="454"/>
      <c r="M384" s="454"/>
      <c r="N384" s="454"/>
      <c r="O384" s="454"/>
      <c r="P384" s="454"/>
      <c r="Q384" s="454"/>
      <c r="R384" s="454"/>
      <c r="S384" s="454"/>
      <c r="T384" s="454"/>
      <c r="U384" s="454"/>
      <c r="V384" s="454"/>
      <c r="W384" s="454"/>
      <c r="Y384" s="459"/>
      <c r="Z384" s="454"/>
      <c r="AA384" s="224"/>
      <c r="AB384" s="454"/>
      <c r="AC384" s="454"/>
      <c r="AD384" s="454"/>
      <c r="AE384" s="454"/>
      <c r="AK384" s="290"/>
      <c r="AN384" s="34"/>
    </row>
    <row r="385" spans="1:40" ht="15.75" customHeight="1">
      <c r="A385" s="454"/>
      <c r="B385" s="454"/>
      <c r="C385" s="566"/>
      <c r="D385" s="454"/>
      <c r="E385" s="454"/>
      <c r="F385" s="454"/>
      <c r="G385" s="454"/>
      <c r="H385" s="454"/>
      <c r="I385" s="454"/>
      <c r="J385" s="454"/>
      <c r="K385" s="454"/>
      <c r="L385" s="454"/>
      <c r="M385" s="454"/>
      <c r="N385" s="454"/>
      <c r="O385" s="454"/>
      <c r="P385" s="454"/>
      <c r="Q385" s="454"/>
      <c r="R385" s="454"/>
      <c r="S385" s="454"/>
      <c r="T385" s="454"/>
      <c r="U385" s="454"/>
      <c r="V385" s="454"/>
      <c r="W385" s="454"/>
      <c r="Y385" s="459"/>
      <c r="Z385" s="454"/>
      <c r="AA385" s="224"/>
      <c r="AB385" s="454"/>
      <c r="AC385" s="454"/>
      <c r="AD385" s="454"/>
      <c r="AE385" s="454"/>
      <c r="AK385" s="290"/>
      <c r="AN385" s="34"/>
    </row>
    <row r="386" spans="1:40" ht="15.75" customHeight="1">
      <c r="A386" s="454"/>
      <c r="B386" s="454"/>
      <c r="C386" s="566"/>
      <c r="D386" s="454"/>
      <c r="E386" s="454"/>
      <c r="F386" s="454"/>
      <c r="G386" s="454"/>
      <c r="H386" s="454"/>
      <c r="I386" s="454"/>
      <c r="J386" s="454"/>
      <c r="K386" s="454"/>
      <c r="L386" s="454"/>
      <c r="M386" s="454"/>
      <c r="N386" s="454"/>
      <c r="O386" s="454"/>
      <c r="P386" s="454"/>
      <c r="Q386" s="454"/>
      <c r="R386" s="454"/>
      <c r="S386" s="454"/>
      <c r="T386" s="454"/>
      <c r="U386" s="454"/>
      <c r="V386" s="454"/>
      <c r="W386" s="454"/>
      <c r="Y386" s="459"/>
      <c r="Z386" s="454"/>
      <c r="AA386" s="224"/>
      <c r="AB386" s="454"/>
      <c r="AC386" s="454"/>
      <c r="AD386" s="454"/>
      <c r="AE386" s="454"/>
      <c r="AK386" s="290"/>
      <c r="AN386" s="34"/>
    </row>
    <row r="387" spans="1:40" ht="15.75" customHeight="1">
      <c r="A387" s="454"/>
      <c r="B387" s="454"/>
      <c r="C387" s="566"/>
      <c r="D387" s="454"/>
      <c r="E387" s="454"/>
      <c r="F387" s="454"/>
      <c r="G387" s="454"/>
      <c r="H387" s="454"/>
      <c r="I387" s="454"/>
      <c r="J387" s="454"/>
      <c r="K387" s="454"/>
      <c r="L387" s="454"/>
      <c r="M387" s="454"/>
      <c r="N387" s="454"/>
      <c r="O387" s="454"/>
      <c r="P387" s="454"/>
      <c r="Q387" s="454"/>
      <c r="R387" s="454"/>
      <c r="S387" s="454"/>
      <c r="T387" s="454"/>
      <c r="U387" s="454"/>
      <c r="V387" s="454"/>
      <c r="W387" s="454"/>
      <c r="Y387" s="459"/>
      <c r="Z387" s="454"/>
      <c r="AA387" s="224"/>
      <c r="AB387" s="454"/>
      <c r="AC387" s="454"/>
      <c r="AD387" s="454"/>
      <c r="AE387" s="454"/>
      <c r="AK387" s="290"/>
      <c r="AN387" s="34"/>
    </row>
    <row r="388" spans="1:40" ht="15.75" customHeight="1">
      <c r="A388" s="454"/>
      <c r="B388" s="454"/>
      <c r="C388" s="566"/>
      <c r="D388" s="454"/>
      <c r="E388" s="454"/>
      <c r="F388" s="454"/>
      <c r="G388" s="454"/>
      <c r="H388" s="454"/>
      <c r="I388" s="454"/>
      <c r="J388" s="454"/>
      <c r="K388" s="454"/>
      <c r="L388" s="454"/>
      <c r="M388" s="454"/>
      <c r="N388" s="454"/>
      <c r="O388" s="454"/>
      <c r="P388" s="454"/>
      <c r="Q388" s="454"/>
      <c r="R388" s="454"/>
      <c r="S388" s="454"/>
      <c r="T388" s="454"/>
      <c r="U388" s="454"/>
      <c r="V388" s="454"/>
      <c r="W388" s="454"/>
      <c r="Y388" s="459"/>
      <c r="Z388" s="454"/>
      <c r="AA388" s="224"/>
      <c r="AB388" s="454"/>
      <c r="AC388" s="454"/>
      <c r="AD388" s="454"/>
      <c r="AE388" s="454"/>
      <c r="AK388" s="290"/>
      <c r="AN388" s="34"/>
    </row>
    <row r="389" spans="1:40" ht="15.75" customHeight="1">
      <c r="A389" s="454"/>
      <c r="B389" s="454"/>
      <c r="C389" s="566"/>
      <c r="D389" s="454"/>
      <c r="E389" s="454"/>
      <c r="F389" s="454"/>
      <c r="G389" s="454"/>
      <c r="H389" s="454"/>
      <c r="I389" s="454"/>
      <c r="J389" s="454"/>
      <c r="K389" s="454"/>
      <c r="L389" s="454"/>
      <c r="M389" s="454"/>
      <c r="N389" s="454"/>
      <c r="O389" s="454"/>
      <c r="P389" s="454"/>
      <c r="Q389" s="454"/>
      <c r="R389" s="454"/>
      <c r="S389" s="454"/>
      <c r="T389" s="454"/>
      <c r="U389" s="454"/>
      <c r="V389" s="454"/>
      <c r="W389" s="454"/>
      <c r="Y389" s="459"/>
      <c r="Z389" s="454"/>
      <c r="AA389" s="224"/>
      <c r="AB389" s="454"/>
      <c r="AC389" s="454"/>
      <c r="AD389" s="454"/>
      <c r="AE389" s="454"/>
      <c r="AK389" s="290"/>
      <c r="AN389" s="34"/>
    </row>
    <row r="390" spans="1:40" ht="15.75" customHeight="1">
      <c r="A390" s="454"/>
      <c r="B390" s="454"/>
      <c r="C390" s="566"/>
      <c r="D390" s="454"/>
      <c r="E390" s="454"/>
      <c r="F390" s="454"/>
      <c r="G390" s="454"/>
      <c r="H390" s="454"/>
      <c r="I390" s="454"/>
      <c r="J390" s="454"/>
      <c r="K390" s="454"/>
      <c r="L390" s="454"/>
      <c r="M390" s="454"/>
      <c r="N390" s="454"/>
      <c r="O390" s="454"/>
      <c r="P390" s="454"/>
      <c r="Q390" s="454"/>
      <c r="R390" s="454"/>
      <c r="S390" s="454"/>
      <c r="T390" s="454"/>
      <c r="U390" s="454"/>
      <c r="V390" s="454"/>
      <c r="W390" s="454"/>
      <c r="Y390" s="459"/>
      <c r="Z390" s="454"/>
      <c r="AA390" s="224"/>
      <c r="AB390" s="454"/>
      <c r="AC390" s="454"/>
      <c r="AD390" s="454"/>
      <c r="AE390" s="454"/>
      <c r="AK390" s="290"/>
      <c r="AN390" s="34"/>
    </row>
    <row r="391" spans="1:40" ht="15.75" customHeight="1">
      <c r="A391" s="454"/>
      <c r="B391" s="454"/>
      <c r="C391" s="566"/>
      <c r="D391" s="454"/>
      <c r="E391" s="454"/>
      <c r="F391" s="454"/>
      <c r="G391" s="454"/>
      <c r="H391" s="454"/>
      <c r="I391" s="454"/>
      <c r="J391" s="454"/>
      <c r="K391" s="454"/>
      <c r="L391" s="454"/>
      <c r="M391" s="454"/>
      <c r="N391" s="454"/>
      <c r="O391" s="454"/>
      <c r="P391" s="454"/>
      <c r="Q391" s="454"/>
      <c r="R391" s="454"/>
      <c r="S391" s="454"/>
      <c r="T391" s="454"/>
      <c r="U391" s="454"/>
      <c r="V391" s="454"/>
      <c r="W391" s="454"/>
      <c r="Y391" s="459"/>
      <c r="Z391" s="454"/>
      <c r="AA391" s="224"/>
      <c r="AB391" s="454"/>
      <c r="AC391" s="454"/>
      <c r="AD391" s="454"/>
      <c r="AE391" s="454"/>
      <c r="AK391" s="290"/>
      <c r="AN391" s="34"/>
    </row>
    <row r="392" spans="1:40" ht="15.75" customHeight="1">
      <c r="A392" s="454"/>
      <c r="B392" s="454"/>
      <c r="C392" s="566"/>
      <c r="D392" s="454"/>
      <c r="E392" s="454"/>
      <c r="F392" s="454"/>
      <c r="G392" s="454"/>
      <c r="H392" s="454"/>
      <c r="I392" s="454"/>
      <c r="J392" s="454"/>
      <c r="K392" s="454"/>
      <c r="L392" s="454"/>
      <c r="M392" s="454"/>
      <c r="N392" s="454"/>
      <c r="O392" s="454"/>
      <c r="P392" s="454"/>
      <c r="Q392" s="454"/>
      <c r="R392" s="454"/>
      <c r="S392" s="454"/>
      <c r="T392" s="454"/>
      <c r="U392" s="454"/>
      <c r="V392" s="454"/>
      <c r="W392" s="454"/>
      <c r="Y392" s="459"/>
      <c r="Z392" s="454"/>
      <c r="AA392" s="224"/>
      <c r="AB392" s="454"/>
      <c r="AC392" s="454"/>
      <c r="AD392" s="454"/>
      <c r="AE392" s="454"/>
      <c r="AK392" s="290"/>
      <c r="AN392" s="34"/>
    </row>
    <row r="393" spans="1:40" ht="15.75" customHeight="1">
      <c r="A393" s="454"/>
      <c r="B393" s="454"/>
      <c r="C393" s="566"/>
      <c r="D393" s="454"/>
      <c r="E393" s="454"/>
      <c r="F393" s="454"/>
      <c r="G393" s="454"/>
      <c r="H393" s="454"/>
      <c r="I393" s="454"/>
      <c r="J393" s="454"/>
      <c r="K393" s="454"/>
      <c r="L393" s="454"/>
      <c r="M393" s="454"/>
      <c r="N393" s="454"/>
      <c r="O393" s="454"/>
      <c r="P393" s="454"/>
      <c r="Q393" s="454"/>
      <c r="R393" s="454"/>
      <c r="S393" s="454"/>
      <c r="T393" s="454"/>
      <c r="U393" s="454"/>
      <c r="V393" s="454"/>
      <c r="W393" s="454"/>
      <c r="Y393" s="459"/>
      <c r="Z393" s="454"/>
      <c r="AA393" s="224"/>
      <c r="AB393" s="454"/>
      <c r="AC393" s="454"/>
      <c r="AD393" s="454"/>
      <c r="AE393" s="454"/>
      <c r="AK393" s="290"/>
      <c r="AN393" s="34"/>
    </row>
    <row r="394" spans="1:40" ht="15.75" customHeight="1">
      <c r="A394" s="454"/>
      <c r="B394" s="454"/>
      <c r="C394" s="566"/>
      <c r="D394" s="454"/>
      <c r="E394" s="454"/>
      <c r="F394" s="454"/>
      <c r="G394" s="454"/>
      <c r="H394" s="454"/>
      <c r="I394" s="454"/>
      <c r="J394" s="454"/>
      <c r="K394" s="454"/>
      <c r="L394" s="454"/>
      <c r="M394" s="454"/>
      <c r="N394" s="454"/>
      <c r="O394" s="454"/>
      <c r="P394" s="454"/>
      <c r="Q394" s="454"/>
      <c r="R394" s="454"/>
      <c r="S394" s="454"/>
      <c r="T394" s="454"/>
      <c r="U394" s="454"/>
      <c r="V394" s="454"/>
      <c r="W394" s="454"/>
      <c r="Y394" s="459"/>
      <c r="Z394" s="454"/>
      <c r="AA394" s="224"/>
      <c r="AB394" s="454"/>
      <c r="AC394" s="454"/>
      <c r="AD394" s="454"/>
      <c r="AE394" s="454"/>
      <c r="AK394" s="290"/>
      <c r="AN394" s="34"/>
    </row>
    <row r="395" spans="1:40" ht="15.75" customHeight="1">
      <c r="A395" s="454"/>
      <c r="B395" s="454"/>
      <c r="C395" s="566"/>
      <c r="D395" s="454"/>
      <c r="E395" s="454"/>
      <c r="F395" s="454"/>
      <c r="G395" s="454"/>
      <c r="H395" s="454"/>
      <c r="I395" s="454"/>
      <c r="J395" s="454"/>
      <c r="K395" s="454"/>
      <c r="L395" s="454"/>
      <c r="M395" s="454"/>
      <c r="N395" s="454"/>
      <c r="O395" s="454"/>
      <c r="P395" s="454"/>
      <c r="Q395" s="454"/>
      <c r="R395" s="454"/>
      <c r="S395" s="454"/>
      <c r="T395" s="454"/>
      <c r="U395" s="454"/>
      <c r="V395" s="454"/>
      <c r="W395" s="454"/>
      <c r="Y395" s="459"/>
      <c r="Z395" s="454"/>
      <c r="AA395" s="224"/>
      <c r="AB395" s="454"/>
      <c r="AC395" s="454"/>
      <c r="AD395" s="454"/>
      <c r="AE395" s="454"/>
      <c r="AK395" s="290"/>
      <c r="AN395" s="34"/>
    </row>
    <row r="396" spans="1:40" ht="15.75" customHeight="1">
      <c r="A396" s="454"/>
      <c r="B396" s="454"/>
      <c r="C396" s="566"/>
      <c r="D396" s="454"/>
      <c r="E396" s="454"/>
      <c r="F396" s="454"/>
      <c r="H396" s="454"/>
      <c r="I396" s="454"/>
      <c r="J396" s="454"/>
      <c r="K396" s="454"/>
      <c r="L396" s="454"/>
      <c r="M396" s="454"/>
      <c r="N396" s="454"/>
      <c r="O396" s="454"/>
      <c r="P396" s="454"/>
      <c r="Q396" s="454"/>
      <c r="R396" s="454"/>
      <c r="S396" s="454"/>
      <c r="T396" s="454"/>
      <c r="U396" s="454"/>
      <c r="V396" s="454"/>
      <c r="W396" s="454"/>
      <c r="Y396" s="454"/>
      <c r="Z396" s="454"/>
      <c r="AB396" s="454"/>
      <c r="AC396" s="454"/>
      <c r="AD396" s="454"/>
      <c r="AE396" s="454"/>
    </row>
    <row r="397" spans="1:40" ht="15.75" customHeight="1">
      <c r="A397" s="454"/>
      <c r="B397" s="454"/>
      <c r="C397" s="566"/>
      <c r="D397" s="454"/>
      <c r="E397" s="454"/>
      <c r="F397" s="454"/>
      <c r="H397" s="454"/>
      <c r="I397" s="454"/>
      <c r="J397" s="454"/>
      <c r="K397" s="454"/>
      <c r="L397" s="454"/>
      <c r="M397" s="454"/>
      <c r="N397" s="454"/>
      <c r="O397" s="454"/>
      <c r="P397" s="454"/>
      <c r="Q397" s="454"/>
      <c r="R397" s="454"/>
      <c r="S397" s="454"/>
      <c r="T397" s="454"/>
      <c r="U397" s="454"/>
      <c r="V397" s="454"/>
      <c r="W397" s="454"/>
      <c r="Y397" s="454"/>
      <c r="Z397" s="454"/>
      <c r="AB397" s="454"/>
      <c r="AC397" s="454"/>
      <c r="AD397" s="454"/>
      <c r="AE397" s="454"/>
    </row>
    <row r="398" spans="1:40" ht="15.75" customHeight="1">
      <c r="A398" s="454"/>
      <c r="B398" s="454"/>
      <c r="C398" s="566"/>
      <c r="D398" s="454"/>
      <c r="E398" s="454"/>
      <c r="F398" s="454"/>
      <c r="H398" s="454"/>
      <c r="I398" s="454"/>
      <c r="J398" s="454"/>
      <c r="K398" s="454"/>
      <c r="L398" s="454"/>
      <c r="M398" s="454"/>
      <c r="N398" s="454"/>
      <c r="O398" s="454"/>
      <c r="P398" s="454"/>
      <c r="Q398" s="454"/>
      <c r="R398" s="454"/>
      <c r="S398" s="454"/>
      <c r="T398" s="454"/>
      <c r="U398" s="454"/>
      <c r="V398" s="454"/>
      <c r="W398" s="454"/>
      <c r="Y398" s="454"/>
      <c r="Z398" s="454"/>
      <c r="AB398" s="454"/>
      <c r="AC398" s="454"/>
      <c r="AD398" s="454"/>
      <c r="AE398" s="454"/>
    </row>
    <row r="399" spans="1:40" ht="15.75" customHeight="1">
      <c r="A399" s="454"/>
      <c r="B399" s="454"/>
      <c r="C399" s="566"/>
      <c r="D399" s="454"/>
      <c r="E399" s="454"/>
      <c r="F399" s="454"/>
      <c r="H399" s="454"/>
      <c r="I399" s="454"/>
      <c r="J399" s="454"/>
      <c r="K399" s="454"/>
      <c r="L399" s="454"/>
      <c r="M399" s="454"/>
      <c r="N399" s="454"/>
      <c r="O399" s="454"/>
      <c r="P399" s="454"/>
      <c r="Q399" s="454"/>
      <c r="R399" s="454"/>
      <c r="S399" s="454"/>
      <c r="T399" s="454"/>
      <c r="U399" s="454"/>
      <c r="V399" s="454"/>
      <c r="W399" s="454"/>
      <c r="Y399" s="454"/>
      <c r="Z399" s="454"/>
      <c r="AB399" s="454"/>
      <c r="AC399" s="454"/>
      <c r="AD399" s="454"/>
      <c r="AE399" s="454"/>
    </row>
    <row r="400" spans="1:40" ht="15.75" customHeight="1">
      <c r="A400" s="454"/>
      <c r="B400" s="454"/>
      <c r="C400" s="566"/>
      <c r="D400" s="454"/>
      <c r="E400" s="454"/>
      <c r="F400" s="454"/>
      <c r="H400" s="454"/>
      <c r="I400" s="454"/>
      <c r="J400" s="454"/>
      <c r="K400" s="454"/>
      <c r="L400" s="454"/>
      <c r="M400" s="454"/>
      <c r="N400" s="454"/>
      <c r="O400" s="454"/>
      <c r="P400" s="454"/>
      <c r="Q400" s="454"/>
      <c r="R400" s="454"/>
      <c r="S400" s="454"/>
      <c r="T400" s="454"/>
      <c r="U400" s="454"/>
      <c r="V400" s="454"/>
      <c r="W400" s="454"/>
      <c r="Y400" s="454"/>
      <c r="Z400" s="454"/>
      <c r="AB400" s="454"/>
      <c r="AC400" s="454"/>
      <c r="AD400" s="454"/>
      <c r="AE400" s="454"/>
    </row>
    <row r="401" spans="1:31" ht="15.75" customHeight="1">
      <c r="A401" s="454"/>
      <c r="B401" s="454"/>
      <c r="C401" s="566"/>
      <c r="D401" s="454"/>
      <c r="E401" s="454"/>
      <c r="F401" s="454"/>
      <c r="H401" s="454"/>
      <c r="I401" s="454"/>
      <c r="J401" s="454"/>
      <c r="K401" s="454"/>
      <c r="L401" s="454"/>
      <c r="M401" s="454"/>
      <c r="N401" s="454"/>
      <c r="O401" s="454"/>
      <c r="P401" s="454"/>
      <c r="Q401" s="454"/>
      <c r="R401" s="454"/>
      <c r="S401" s="454"/>
      <c r="T401" s="454"/>
      <c r="U401" s="454"/>
      <c r="V401" s="454"/>
      <c r="W401" s="454"/>
      <c r="Y401" s="454"/>
      <c r="Z401" s="454"/>
      <c r="AB401" s="454"/>
      <c r="AC401" s="454"/>
      <c r="AD401" s="454"/>
      <c r="AE401" s="454"/>
    </row>
    <row r="402" spans="1:31" ht="15.75" customHeight="1">
      <c r="A402" s="454"/>
      <c r="B402" s="454"/>
      <c r="C402" s="566"/>
      <c r="D402" s="454"/>
      <c r="E402" s="454"/>
      <c r="F402" s="454"/>
      <c r="H402" s="454"/>
      <c r="I402" s="454"/>
      <c r="J402" s="454"/>
      <c r="K402" s="454"/>
      <c r="L402" s="454"/>
      <c r="M402" s="454"/>
      <c r="N402" s="454"/>
      <c r="O402" s="454"/>
      <c r="P402" s="454"/>
      <c r="Q402" s="454"/>
      <c r="R402" s="454"/>
      <c r="S402" s="454"/>
      <c r="T402" s="454"/>
      <c r="U402" s="454"/>
      <c r="V402" s="454"/>
      <c r="W402" s="454"/>
      <c r="Y402" s="454"/>
      <c r="Z402" s="454"/>
      <c r="AB402" s="454"/>
      <c r="AC402" s="454"/>
      <c r="AD402" s="454"/>
      <c r="AE402" s="454"/>
    </row>
    <row r="403" spans="1:31" ht="15.75" customHeight="1">
      <c r="A403" s="454"/>
      <c r="B403" s="454"/>
      <c r="C403" s="566"/>
      <c r="D403" s="454"/>
      <c r="E403" s="454"/>
      <c r="F403" s="454"/>
      <c r="H403" s="454"/>
      <c r="I403" s="454"/>
      <c r="J403" s="454"/>
      <c r="K403" s="454"/>
      <c r="L403" s="454"/>
      <c r="M403" s="454"/>
      <c r="N403" s="454"/>
      <c r="O403" s="454"/>
      <c r="P403" s="454"/>
      <c r="Q403" s="454"/>
      <c r="R403" s="454"/>
      <c r="S403" s="454"/>
      <c r="T403" s="454"/>
      <c r="U403" s="454"/>
      <c r="V403" s="454"/>
      <c r="W403" s="454"/>
      <c r="Y403" s="454"/>
      <c r="Z403" s="454"/>
      <c r="AB403" s="454"/>
      <c r="AC403" s="454"/>
      <c r="AD403" s="454"/>
      <c r="AE403" s="454"/>
    </row>
    <row r="404" spans="1:31" ht="15.75" customHeight="1">
      <c r="A404" s="454"/>
      <c r="B404" s="454"/>
      <c r="C404" s="566"/>
      <c r="D404" s="454"/>
      <c r="E404" s="454"/>
      <c r="F404" s="454"/>
      <c r="H404" s="454"/>
      <c r="I404" s="454"/>
      <c r="J404" s="454"/>
      <c r="K404" s="454"/>
      <c r="L404" s="454"/>
      <c r="M404" s="454"/>
      <c r="N404" s="454"/>
      <c r="O404" s="454"/>
      <c r="P404" s="454"/>
      <c r="Q404" s="454"/>
      <c r="R404" s="454"/>
      <c r="S404" s="454"/>
      <c r="T404" s="454"/>
      <c r="U404" s="454"/>
      <c r="V404" s="454"/>
      <c r="W404" s="454"/>
      <c r="Y404" s="454"/>
      <c r="Z404" s="454"/>
      <c r="AB404" s="454"/>
      <c r="AC404" s="454"/>
      <c r="AD404" s="454"/>
      <c r="AE404" s="454"/>
    </row>
    <row r="405" spans="1:31" ht="15.75" customHeight="1">
      <c r="A405" s="454"/>
      <c r="B405" s="454"/>
      <c r="C405" s="566"/>
      <c r="D405" s="454"/>
      <c r="E405" s="454"/>
      <c r="F405" s="454"/>
      <c r="H405" s="454"/>
      <c r="I405" s="454"/>
      <c r="J405" s="454"/>
      <c r="K405" s="454"/>
      <c r="L405" s="454"/>
      <c r="M405" s="454"/>
      <c r="N405" s="454"/>
      <c r="O405" s="454"/>
      <c r="P405" s="454"/>
      <c r="Q405" s="454"/>
      <c r="R405" s="454"/>
      <c r="S405" s="454"/>
      <c r="T405" s="454"/>
      <c r="U405" s="454"/>
      <c r="V405" s="454"/>
      <c r="W405" s="454"/>
      <c r="Y405" s="454"/>
      <c r="Z405" s="454"/>
      <c r="AB405" s="454"/>
      <c r="AC405" s="454"/>
      <c r="AD405" s="454"/>
      <c r="AE405" s="454"/>
    </row>
    <row r="406" spans="1:31" ht="15.75" customHeight="1">
      <c r="A406" s="454"/>
      <c r="B406" s="454"/>
      <c r="C406" s="566"/>
      <c r="D406" s="454"/>
      <c r="E406" s="454"/>
      <c r="F406" s="454"/>
      <c r="H406" s="454"/>
      <c r="I406" s="454"/>
      <c r="J406" s="454"/>
      <c r="K406" s="454"/>
      <c r="L406" s="454"/>
      <c r="M406" s="454"/>
      <c r="N406" s="454"/>
      <c r="O406" s="454"/>
      <c r="P406" s="454"/>
      <c r="Q406" s="454"/>
      <c r="R406" s="454"/>
      <c r="S406" s="454"/>
      <c r="T406" s="454"/>
      <c r="U406" s="454"/>
      <c r="V406" s="454"/>
      <c r="W406" s="454"/>
      <c r="Y406" s="454"/>
      <c r="Z406" s="454"/>
      <c r="AB406" s="454"/>
      <c r="AC406" s="454"/>
      <c r="AD406" s="454"/>
      <c r="AE406" s="454"/>
    </row>
    <row r="407" spans="1:31" ht="15.75" customHeight="1">
      <c r="A407" s="454"/>
      <c r="B407" s="454"/>
      <c r="C407" s="566"/>
      <c r="D407" s="454"/>
      <c r="E407" s="454"/>
      <c r="F407" s="454"/>
      <c r="H407" s="454"/>
      <c r="I407" s="454"/>
      <c r="J407" s="454"/>
      <c r="K407" s="454"/>
      <c r="L407" s="454"/>
      <c r="M407" s="454"/>
      <c r="N407" s="454"/>
      <c r="O407" s="454"/>
      <c r="P407" s="454"/>
      <c r="Q407" s="454"/>
      <c r="R407" s="454"/>
      <c r="S407" s="454"/>
      <c r="T407" s="454"/>
      <c r="U407" s="454"/>
      <c r="V407" s="454"/>
      <c r="W407" s="454"/>
      <c r="Y407" s="454"/>
      <c r="Z407" s="454"/>
      <c r="AB407" s="454"/>
      <c r="AC407" s="454"/>
      <c r="AD407" s="454"/>
      <c r="AE407" s="454"/>
    </row>
    <row r="408" spans="1:31" ht="15.75" customHeight="1">
      <c r="A408" s="454"/>
      <c r="B408" s="454"/>
      <c r="C408" s="566"/>
      <c r="D408" s="454"/>
      <c r="E408" s="454"/>
      <c r="F408" s="454"/>
      <c r="H408" s="454"/>
      <c r="I408" s="454"/>
      <c r="J408" s="454"/>
      <c r="K408" s="454"/>
      <c r="L408" s="454"/>
      <c r="M408" s="454"/>
      <c r="N408" s="454"/>
      <c r="O408" s="454"/>
      <c r="P408" s="454"/>
      <c r="Q408" s="454"/>
      <c r="R408" s="454"/>
      <c r="S408" s="454"/>
      <c r="T408" s="454"/>
      <c r="U408" s="454"/>
      <c r="V408" s="454"/>
      <c r="W408" s="454"/>
      <c r="Y408" s="454"/>
      <c r="Z408" s="454"/>
      <c r="AB408" s="454"/>
      <c r="AC408" s="454"/>
      <c r="AD408" s="454"/>
      <c r="AE408" s="454"/>
    </row>
    <row r="409" spans="1:31" ht="15.75" customHeight="1">
      <c r="A409" s="454"/>
      <c r="B409" s="454"/>
      <c r="C409" s="566"/>
      <c r="D409" s="454"/>
      <c r="E409" s="454"/>
      <c r="F409" s="454"/>
      <c r="H409" s="454"/>
      <c r="I409" s="454"/>
      <c r="J409" s="454"/>
      <c r="K409" s="454"/>
      <c r="L409" s="454"/>
      <c r="M409" s="454"/>
      <c r="N409" s="454"/>
      <c r="O409" s="454"/>
      <c r="P409" s="454"/>
      <c r="Q409" s="454"/>
      <c r="R409" s="454"/>
      <c r="S409" s="454"/>
      <c r="T409" s="454"/>
      <c r="U409" s="454"/>
      <c r="V409" s="454"/>
      <c r="W409" s="454"/>
      <c r="Y409" s="454"/>
      <c r="Z409" s="454"/>
      <c r="AB409" s="454"/>
      <c r="AC409" s="454"/>
      <c r="AD409" s="454"/>
      <c r="AE409" s="454"/>
    </row>
    <row r="410" spans="1:31" ht="15.75" customHeight="1">
      <c r="A410" s="454"/>
      <c r="B410" s="454"/>
      <c r="C410" s="566"/>
      <c r="D410" s="454"/>
      <c r="E410" s="454"/>
      <c r="F410" s="454"/>
      <c r="H410" s="454"/>
      <c r="I410" s="454"/>
      <c r="J410" s="454"/>
      <c r="K410" s="454"/>
      <c r="L410" s="454"/>
      <c r="M410" s="454"/>
      <c r="N410" s="454"/>
      <c r="O410" s="454"/>
      <c r="P410" s="454"/>
      <c r="Q410" s="454"/>
      <c r="R410" s="454"/>
      <c r="S410" s="454"/>
      <c r="T410" s="454"/>
      <c r="U410" s="454"/>
      <c r="V410" s="454"/>
      <c r="W410" s="454"/>
      <c r="Y410" s="454"/>
      <c r="Z410" s="454"/>
      <c r="AB410" s="454"/>
      <c r="AC410" s="454"/>
      <c r="AD410" s="454"/>
      <c r="AE410" s="454"/>
    </row>
    <row r="411" spans="1:31" ht="15.75" customHeight="1">
      <c r="A411" s="454"/>
      <c r="B411" s="454"/>
      <c r="C411" s="566"/>
      <c r="D411" s="454"/>
      <c r="E411" s="454"/>
      <c r="F411" s="454"/>
      <c r="H411" s="454"/>
      <c r="I411" s="454"/>
      <c r="J411" s="454"/>
      <c r="K411" s="454"/>
      <c r="L411" s="454"/>
      <c r="M411" s="454"/>
      <c r="N411" s="454"/>
      <c r="O411" s="454"/>
      <c r="P411" s="454"/>
      <c r="Q411" s="454"/>
      <c r="R411" s="454"/>
      <c r="S411" s="454"/>
      <c r="T411" s="454"/>
      <c r="U411" s="454"/>
      <c r="V411" s="454"/>
      <c r="W411" s="454"/>
      <c r="Y411" s="454"/>
      <c r="Z411" s="454"/>
      <c r="AB411" s="454"/>
      <c r="AC411" s="454"/>
      <c r="AD411" s="454"/>
      <c r="AE411" s="454"/>
    </row>
    <row r="412" spans="1:31" ht="15.75" customHeight="1">
      <c r="A412" s="454"/>
      <c r="B412" s="454"/>
      <c r="C412" s="566"/>
      <c r="D412" s="454"/>
      <c r="E412" s="454"/>
      <c r="F412" s="454"/>
      <c r="H412" s="454"/>
      <c r="I412" s="454"/>
      <c r="J412" s="454"/>
      <c r="K412" s="454"/>
      <c r="L412" s="454"/>
      <c r="M412" s="454"/>
      <c r="N412" s="454"/>
      <c r="O412" s="454"/>
      <c r="P412" s="454"/>
      <c r="Q412" s="454"/>
      <c r="R412" s="454"/>
      <c r="S412" s="454"/>
      <c r="T412" s="454"/>
      <c r="U412" s="454"/>
      <c r="V412" s="454"/>
      <c r="W412" s="454"/>
      <c r="Y412" s="454"/>
      <c r="Z412" s="454"/>
      <c r="AB412" s="454"/>
      <c r="AC412" s="454"/>
      <c r="AD412" s="454"/>
      <c r="AE412" s="454"/>
    </row>
    <row r="413" spans="1:31" ht="15.75" customHeight="1">
      <c r="A413" s="454"/>
      <c r="B413" s="454"/>
      <c r="C413" s="566"/>
      <c r="D413" s="454"/>
      <c r="E413" s="454"/>
      <c r="F413" s="454"/>
      <c r="H413" s="454"/>
      <c r="I413" s="454"/>
      <c r="J413" s="454"/>
      <c r="K413" s="454"/>
      <c r="L413" s="454"/>
      <c r="M413" s="454"/>
      <c r="N413" s="454"/>
      <c r="O413" s="454"/>
      <c r="P413" s="454"/>
      <c r="Q413" s="454"/>
      <c r="R413" s="454"/>
      <c r="S413" s="454"/>
      <c r="T413" s="454"/>
      <c r="U413" s="454"/>
      <c r="V413" s="454"/>
      <c r="W413" s="454"/>
      <c r="Y413" s="454"/>
      <c r="Z413" s="454"/>
      <c r="AB413" s="454"/>
      <c r="AC413" s="454"/>
      <c r="AD413" s="454"/>
      <c r="AE413" s="454"/>
    </row>
    <row r="414" spans="1:31" ht="15.75" customHeight="1">
      <c r="A414" s="454"/>
      <c r="B414" s="454"/>
      <c r="C414" s="566"/>
      <c r="D414" s="454"/>
      <c r="E414" s="454"/>
      <c r="F414" s="454"/>
      <c r="H414" s="454"/>
      <c r="I414" s="454"/>
      <c r="J414" s="454"/>
      <c r="K414" s="454"/>
      <c r="L414" s="454"/>
      <c r="M414" s="454"/>
      <c r="N414" s="454"/>
      <c r="O414" s="454"/>
      <c r="P414" s="454"/>
      <c r="Q414" s="454"/>
      <c r="R414" s="454"/>
      <c r="S414" s="454"/>
      <c r="T414" s="454"/>
      <c r="U414" s="454"/>
      <c r="V414" s="454"/>
      <c r="W414" s="454"/>
      <c r="Y414" s="454"/>
      <c r="Z414" s="454"/>
      <c r="AB414" s="454"/>
      <c r="AC414" s="454"/>
      <c r="AD414" s="454"/>
      <c r="AE414" s="454"/>
    </row>
    <row r="415" spans="1:31" ht="15.75" customHeight="1">
      <c r="A415" s="454"/>
      <c r="B415" s="454"/>
      <c r="C415" s="566"/>
      <c r="D415" s="454"/>
      <c r="E415" s="454"/>
      <c r="F415" s="454"/>
      <c r="H415" s="454"/>
      <c r="I415" s="454"/>
      <c r="J415" s="454"/>
      <c r="K415" s="454"/>
      <c r="L415" s="454"/>
      <c r="M415" s="454"/>
      <c r="N415" s="454"/>
      <c r="O415" s="454"/>
      <c r="P415" s="454"/>
      <c r="Q415" s="454"/>
      <c r="R415" s="454"/>
      <c r="S415" s="454"/>
      <c r="T415" s="454"/>
      <c r="U415" s="454"/>
      <c r="V415" s="454"/>
      <c r="W415" s="454"/>
      <c r="Y415" s="454"/>
      <c r="Z415" s="454"/>
      <c r="AB415" s="454"/>
      <c r="AC415" s="454"/>
      <c r="AD415" s="454"/>
      <c r="AE415" s="454"/>
    </row>
    <row r="416" spans="1:31" ht="15.75" customHeight="1">
      <c r="A416" s="454"/>
      <c r="B416" s="454"/>
      <c r="C416" s="566"/>
      <c r="D416" s="454"/>
      <c r="E416" s="454"/>
      <c r="F416" s="454"/>
      <c r="H416" s="454"/>
      <c r="I416" s="454"/>
      <c r="J416" s="454"/>
      <c r="K416" s="454"/>
      <c r="L416" s="454"/>
      <c r="M416" s="454"/>
      <c r="N416" s="454"/>
      <c r="O416" s="454"/>
      <c r="P416" s="454"/>
      <c r="Q416" s="454"/>
      <c r="R416" s="454"/>
      <c r="S416" s="454"/>
      <c r="T416" s="454"/>
      <c r="U416" s="454"/>
      <c r="V416" s="454"/>
      <c r="W416" s="454"/>
      <c r="Y416" s="454"/>
      <c r="Z416" s="454"/>
      <c r="AB416" s="454"/>
      <c r="AC416" s="454"/>
      <c r="AD416" s="454"/>
      <c r="AE416" s="454"/>
    </row>
    <row r="417" spans="1:31" ht="15.75" customHeight="1">
      <c r="A417" s="454"/>
      <c r="B417" s="454"/>
      <c r="C417" s="566"/>
      <c r="D417" s="454"/>
      <c r="E417" s="454"/>
      <c r="F417" s="454"/>
      <c r="H417" s="454"/>
      <c r="I417" s="454"/>
      <c r="J417" s="454"/>
      <c r="K417" s="454"/>
      <c r="L417" s="454"/>
      <c r="M417" s="454"/>
      <c r="N417" s="454"/>
      <c r="O417" s="454"/>
      <c r="P417" s="454"/>
      <c r="Q417" s="454"/>
      <c r="R417" s="454"/>
      <c r="S417" s="454"/>
      <c r="T417" s="454"/>
      <c r="U417" s="454"/>
      <c r="V417" s="454"/>
      <c r="W417" s="454"/>
      <c r="Y417" s="454"/>
      <c r="Z417" s="454"/>
      <c r="AB417" s="454"/>
      <c r="AC417" s="454"/>
      <c r="AD417" s="454"/>
      <c r="AE417" s="454"/>
    </row>
    <row r="418" spans="1:31" ht="15.75" customHeight="1">
      <c r="A418" s="454"/>
      <c r="B418" s="454"/>
      <c r="C418" s="566"/>
      <c r="D418" s="454"/>
      <c r="E418" s="454"/>
      <c r="F418" s="454"/>
      <c r="H418" s="454"/>
      <c r="I418" s="454"/>
      <c r="J418" s="454"/>
      <c r="K418" s="454"/>
      <c r="L418" s="454"/>
      <c r="M418" s="454"/>
      <c r="N418" s="454"/>
      <c r="O418" s="454"/>
      <c r="P418" s="454"/>
      <c r="Q418" s="454"/>
      <c r="R418" s="454"/>
      <c r="S418" s="454"/>
      <c r="T418" s="454"/>
      <c r="U418" s="454"/>
      <c r="V418" s="454"/>
      <c r="W418" s="454"/>
      <c r="Y418" s="454"/>
      <c r="Z418" s="454"/>
      <c r="AB418" s="454"/>
      <c r="AC418" s="454"/>
      <c r="AD418" s="454"/>
      <c r="AE418" s="454"/>
    </row>
    <row r="419" spans="1:31" ht="15.75" customHeight="1">
      <c r="A419" s="454"/>
      <c r="B419" s="454"/>
      <c r="C419" s="566"/>
      <c r="D419" s="454"/>
      <c r="E419" s="454"/>
      <c r="F419" s="454"/>
      <c r="H419" s="454"/>
      <c r="I419" s="454"/>
      <c r="J419" s="454"/>
      <c r="K419" s="454"/>
      <c r="L419" s="454"/>
      <c r="M419" s="454"/>
      <c r="N419" s="454"/>
      <c r="O419" s="454"/>
      <c r="P419" s="454"/>
      <c r="Q419" s="454"/>
      <c r="R419" s="454"/>
      <c r="S419" s="454"/>
      <c r="T419" s="454"/>
      <c r="U419" s="454"/>
      <c r="V419" s="454"/>
      <c r="W419" s="454"/>
      <c r="Y419" s="454"/>
      <c r="Z419" s="454"/>
      <c r="AB419" s="454"/>
      <c r="AC419" s="454"/>
      <c r="AD419" s="454"/>
      <c r="AE419" s="454"/>
    </row>
    <row r="420" spans="1:31" ht="15.75" customHeight="1">
      <c r="A420" s="454"/>
      <c r="B420" s="454"/>
      <c r="C420" s="566"/>
      <c r="D420" s="454"/>
      <c r="E420" s="454"/>
      <c r="F420" s="454"/>
      <c r="H420" s="454"/>
      <c r="I420" s="454"/>
      <c r="J420" s="454"/>
      <c r="K420" s="454"/>
      <c r="L420" s="454"/>
      <c r="M420" s="454"/>
      <c r="N420" s="454"/>
      <c r="O420" s="454"/>
      <c r="P420" s="454"/>
      <c r="Q420" s="454"/>
      <c r="R420" s="454"/>
      <c r="S420" s="454"/>
      <c r="T420" s="454"/>
      <c r="U420" s="454"/>
      <c r="V420" s="454"/>
      <c r="W420" s="454"/>
      <c r="Y420" s="454"/>
      <c r="Z420" s="454"/>
      <c r="AB420" s="454"/>
      <c r="AC420" s="454"/>
      <c r="AD420" s="454"/>
      <c r="AE420" s="454"/>
    </row>
    <row r="421" spans="1:31" ht="15.75" customHeight="1">
      <c r="A421" s="454"/>
      <c r="B421" s="454"/>
      <c r="C421" s="566"/>
      <c r="D421" s="454"/>
      <c r="E421" s="454"/>
      <c r="F421" s="454"/>
      <c r="H421" s="454"/>
      <c r="I421" s="454"/>
      <c r="J421" s="454"/>
      <c r="K421" s="454"/>
      <c r="L421" s="454"/>
      <c r="M421" s="454"/>
      <c r="N421" s="454"/>
      <c r="O421" s="454"/>
      <c r="P421" s="454"/>
      <c r="Q421" s="454"/>
      <c r="R421" s="454"/>
      <c r="S421" s="454"/>
      <c r="T421" s="454"/>
      <c r="U421" s="454"/>
      <c r="V421" s="454"/>
      <c r="W421" s="454"/>
      <c r="Y421" s="454"/>
      <c r="Z421" s="454"/>
      <c r="AB421" s="454"/>
      <c r="AC421" s="454"/>
      <c r="AD421" s="454"/>
      <c r="AE421" s="454"/>
    </row>
    <row r="422" spans="1:31" ht="15.75" customHeight="1">
      <c r="A422" s="454"/>
      <c r="B422" s="454"/>
      <c r="C422" s="566"/>
      <c r="D422" s="454"/>
      <c r="E422" s="454"/>
      <c r="F422" s="454"/>
      <c r="H422" s="454"/>
      <c r="I422" s="454"/>
      <c r="J422" s="454"/>
      <c r="K422" s="454"/>
      <c r="L422" s="454"/>
      <c r="M422" s="454"/>
      <c r="N422" s="454"/>
      <c r="O422" s="454"/>
      <c r="P422" s="454"/>
      <c r="Q422" s="454"/>
      <c r="R422" s="454"/>
      <c r="S422" s="454"/>
      <c r="T422" s="454"/>
      <c r="U422" s="454"/>
      <c r="V422" s="454"/>
      <c r="W422" s="454"/>
      <c r="Y422" s="454"/>
      <c r="Z422" s="454"/>
      <c r="AB422" s="454"/>
      <c r="AC422" s="454"/>
      <c r="AD422" s="454"/>
      <c r="AE422" s="454"/>
    </row>
    <row r="423" spans="1:31" ht="15.75" customHeight="1">
      <c r="A423" s="454"/>
      <c r="B423" s="454"/>
      <c r="C423" s="566"/>
      <c r="D423" s="454"/>
      <c r="E423" s="454"/>
      <c r="F423" s="454"/>
      <c r="H423" s="454"/>
      <c r="I423" s="454"/>
      <c r="J423" s="454"/>
      <c r="K423" s="454"/>
      <c r="L423" s="454"/>
      <c r="M423" s="454"/>
      <c r="N423" s="454"/>
      <c r="O423" s="454"/>
      <c r="P423" s="454"/>
      <c r="Q423" s="454"/>
      <c r="R423" s="454"/>
      <c r="S423" s="454"/>
      <c r="T423" s="454"/>
      <c r="U423" s="454"/>
      <c r="V423" s="454"/>
      <c r="W423" s="454"/>
      <c r="Y423" s="454"/>
      <c r="Z423" s="454"/>
      <c r="AB423" s="454"/>
      <c r="AC423" s="454"/>
      <c r="AD423" s="454"/>
      <c r="AE423" s="454"/>
    </row>
    <row r="424" spans="1:31" ht="15.75" customHeight="1">
      <c r="A424" s="454"/>
      <c r="B424" s="454"/>
      <c r="C424" s="566"/>
      <c r="D424" s="454"/>
      <c r="E424" s="454"/>
      <c r="F424" s="454"/>
      <c r="H424" s="454"/>
      <c r="I424" s="454"/>
      <c r="J424" s="454"/>
      <c r="K424" s="454"/>
      <c r="L424" s="454"/>
      <c r="M424" s="454"/>
      <c r="N424" s="454"/>
      <c r="O424" s="454"/>
      <c r="P424" s="454"/>
      <c r="Q424" s="454"/>
      <c r="R424" s="454"/>
      <c r="S424" s="454"/>
      <c r="T424" s="454"/>
      <c r="U424" s="454"/>
      <c r="V424" s="454"/>
      <c r="W424" s="454"/>
      <c r="Y424" s="454"/>
      <c r="Z424" s="454"/>
      <c r="AB424" s="454"/>
      <c r="AC424" s="454"/>
      <c r="AD424" s="454"/>
      <c r="AE424" s="454"/>
    </row>
    <row r="425" spans="1:31" ht="15.75" customHeight="1">
      <c r="A425" s="454"/>
      <c r="B425" s="454"/>
      <c r="C425" s="566"/>
      <c r="D425" s="454"/>
      <c r="E425" s="454"/>
      <c r="F425" s="454"/>
      <c r="H425" s="454"/>
      <c r="I425" s="454"/>
      <c r="J425" s="454"/>
      <c r="K425" s="454"/>
      <c r="L425" s="454"/>
      <c r="M425" s="454"/>
      <c r="N425" s="454"/>
      <c r="O425" s="454"/>
      <c r="P425" s="454"/>
      <c r="Q425" s="454"/>
      <c r="R425" s="454"/>
      <c r="S425" s="454"/>
      <c r="T425" s="454"/>
      <c r="U425" s="454"/>
      <c r="V425" s="454"/>
      <c r="W425" s="454"/>
      <c r="Y425" s="454"/>
      <c r="Z425" s="454"/>
      <c r="AB425" s="454"/>
      <c r="AC425" s="454"/>
      <c r="AD425" s="454"/>
      <c r="AE425" s="454"/>
    </row>
    <row r="426" spans="1:31" ht="15.75" customHeight="1">
      <c r="A426" s="454"/>
      <c r="B426" s="454"/>
      <c r="C426" s="566"/>
      <c r="D426" s="454"/>
      <c r="E426" s="454"/>
      <c r="F426" s="454"/>
      <c r="H426" s="454"/>
      <c r="I426" s="454"/>
      <c r="J426" s="454"/>
      <c r="K426" s="454"/>
      <c r="L426" s="454"/>
      <c r="M426" s="454"/>
      <c r="N426" s="454"/>
      <c r="O426" s="454"/>
      <c r="P426" s="454"/>
      <c r="Q426" s="454"/>
      <c r="R426" s="454"/>
      <c r="S426" s="454"/>
      <c r="T426" s="454"/>
      <c r="U426" s="454"/>
      <c r="V426" s="454"/>
      <c r="W426" s="454"/>
      <c r="Y426" s="454"/>
      <c r="Z426" s="454"/>
      <c r="AB426" s="454"/>
      <c r="AC426" s="454"/>
      <c r="AD426" s="454"/>
      <c r="AE426" s="454"/>
    </row>
    <row r="427" spans="1:31" ht="15.75" customHeight="1">
      <c r="A427" s="454"/>
      <c r="B427" s="454"/>
      <c r="C427" s="566"/>
      <c r="D427" s="454"/>
      <c r="E427" s="454"/>
      <c r="F427" s="454"/>
      <c r="H427" s="454"/>
      <c r="I427" s="454"/>
      <c r="J427" s="454"/>
      <c r="K427" s="454"/>
      <c r="L427" s="454"/>
      <c r="M427" s="454"/>
      <c r="N427" s="454"/>
      <c r="O427" s="454"/>
      <c r="P427" s="454"/>
      <c r="Q427" s="454"/>
      <c r="R427" s="454"/>
      <c r="S427" s="454"/>
      <c r="T427" s="454"/>
      <c r="U427" s="454"/>
      <c r="V427" s="454"/>
      <c r="W427" s="454"/>
      <c r="Y427" s="454"/>
      <c r="Z427" s="454"/>
      <c r="AB427" s="454"/>
      <c r="AC427" s="454"/>
      <c r="AD427" s="454"/>
      <c r="AE427" s="454"/>
    </row>
    <row r="428" spans="1:31" ht="15.75" customHeight="1">
      <c r="A428" s="454"/>
      <c r="B428" s="454"/>
      <c r="C428" s="566"/>
      <c r="D428" s="454"/>
      <c r="E428" s="454"/>
      <c r="F428" s="454"/>
      <c r="H428" s="454"/>
      <c r="I428" s="454"/>
      <c r="J428" s="454"/>
      <c r="K428" s="454"/>
      <c r="L428" s="454"/>
      <c r="M428" s="454"/>
      <c r="N428" s="454"/>
      <c r="O428" s="454"/>
      <c r="P428" s="454"/>
      <c r="Q428" s="454"/>
      <c r="R428" s="454"/>
      <c r="S428" s="454"/>
      <c r="T428" s="454"/>
      <c r="U428" s="454"/>
      <c r="V428" s="454"/>
      <c r="W428" s="454"/>
      <c r="Y428" s="454"/>
      <c r="Z428" s="454"/>
      <c r="AB428" s="454"/>
      <c r="AC428" s="454"/>
      <c r="AD428" s="454"/>
      <c r="AE428" s="454"/>
    </row>
    <row r="429" spans="1:31" ht="15.75" customHeight="1">
      <c r="A429" s="454"/>
      <c r="B429" s="454"/>
      <c r="C429" s="566"/>
      <c r="D429" s="454"/>
      <c r="E429" s="454"/>
      <c r="F429" s="454"/>
      <c r="H429" s="454"/>
      <c r="I429" s="454"/>
      <c r="J429" s="454"/>
      <c r="K429" s="454"/>
      <c r="L429" s="454"/>
      <c r="M429" s="454"/>
      <c r="N429" s="454"/>
      <c r="O429" s="454"/>
      <c r="P429" s="454"/>
      <c r="Q429" s="454"/>
      <c r="R429" s="454"/>
      <c r="S429" s="454"/>
      <c r="T429" s="454"/>
      <c r="U429" s="454"/>
      <c r="V429" s="454"/>
      <c r="W429" s="454"/>
      <c r="Y429" s="454"/>
      <c r="Z429" s="454"/>
      <c r="AB429" s="454"/>
      <c r="AC429" s="454"/>
      <c r="AD429" s="454"/>
      <c r="AE429" s="454"/>
    </row>
    <row r="430" spans="1:31" ht="15.75" customHeight="1">
      <c r="A430" s="454"/>
      <c r="B430" s="454"/>
      <c r="C430" s="566"/>
      <c r="D430" s="454"/>
      <c r="E430" s="454"/>
      <c r="F430" s="454"/>
      <c r="H430" s="454"/>
      <c r="I430" s="454"/>
      <c r="J430" s="454"/>
      <c r="K430" s="454"/>
      <c r="L430" s="454"/>
      <c r="M430" s="454"/>
      <c r="N430" s="454"/>
      <c r="O430" s="454"/>
      <c r="P430" s="454"/>
      <c r="Q430" s="454"/>
      <c r="R430" s="454"/>
      <c r="S430" s="454"/>
      <c r="T430" s="454"/>
      <c r="U430" s="454"/>
      <c r="V430" s="454"/>
      <c r="W430" s="454"/>
      <c r="Y430" s="454"/>
      <c r="Z430" s="454"/>
      <c r="AB430" s="454"/>
      <c r="AC430" s="454"/>
      <c r="AD430" s="454"/>
      <c r="AE430" s="454"/>
    </row>
    <row r="431" spans="1:31" ht="15.75" customHeight="1">
      <c r="A431" s="454"/>
      <c r="B431" s="454"/>
      <c r="C431" s="566"/>
      <c r="D431" s="454"/>
      <c r="E431" s="454"/>
      <c r="F431" s="454"/>
      <c r="H431" s="454"/>
      <c r="I431" s="454"/>
      <c r="J431" s="454"/>
      <c r="K431" s="454"/>
      <c r="L431" s="454"/>
      <c r="M431" s="454"/>
      <c r="N431" s="454"/>
      <c r="O431" s="454"/>
      <c r="P431" s="454"/>
      <c r="Q431" s="454"/>
      <c r="R431" s="454"/>
      <c r="S431" s="454"/>
      <c r="T431" s="454"/>
      <c r="U431" s="454"/>
      <c r="V431" s="454"/>
      <c r="W431" s="454"/>
      <c r="Y431" s="454"/>
      <c r="Z431" s="454"/>
      <c r="AB431" s="454"/>
      <c r="AC431" s="454"/>
      <c r="AD431" s="454"/>
      <c r="AE431" s="454"/>
    </row>
    <row r="432" spans="1:31" ht="15.75" customHeight="1">
      <c r="A432" s="454"/>
      <c r="B432" s="454"/>
      <c r="C432" s="566"/>
      <c r="D432" s="454"/>
      <c r="E432" s="454"/>
      <c r="F432" s="454"/>
      <c r="H432" s="454"/>
      <c r="I432" s="454"/>
      <c r="J432" s="454"/>
      <c r="K432" s="454"/>
      <c r="L432" s="454"/>
      <c r="M432" s="454"/>
      <c r="N432" s="454"/>
      <c r="O432" s="454"/>
      <c r="P432" s="454"/>
      <c r="Q432" s="454"/>
      <c r="R432" s="454"/>
      <c r="S432" s="454"/>
      <c r="T432" s="454"/>
      <c r="U432" s="454"/>
      <c r="V432" s="454"/>
      <c r="W432" s="454"/>
      <c r="Y432" s="454"/>
      <c r="Z432" s="454"/>
      <c r="AB432" s="454"/>
      <c r="AC432" s="454"/>
      <c r="AD432" s="454"/>
      <c r="AE432" s="454"/>
    </row>
    <row r="433" spans="1:31" ht="15.75" customHeight="1">
      <c r="A433" s="454"/>
      <c r="B433" s="454"/>
      <c r="C433" s="566"/>
      <c r="D433" s="454"/>
      <c r="E433" s="454"/>
      <c r="F433" s="454"/>
      <c r="H433" s="454"/>
      <c r="I433" s="454"/>
      <c r="J433" s="454"/>
      <c r="K433" s="454"/>
      <c r="L433" s="454"/>
      <c r="M433" s="454"/>
      <c r="N433" s="454"/>
      <c r="O433" s="454"/>
      <c r="P433" s="454"/>
      <c r="Q433" s="454"/>
      <c r="R433" s="454"/>
      <c r="S433" s="454"/>
      <c r="T433" s="454"/>
      <c r="U433" s="454"/>
      <c r="V433" s="454"/>
      <c r="W433" s="454"/>
      <c r="Y433" s="454"/>
      <c r="Z433" s="454"/>
      <c r="AB433" s="454"/>
      <c r="AC433" s="454"/>
      <c r="AD433" s="454"/>
      <c r="AE433" s="454"/>
    </row>
    <row r="434" spans="1:31" ht="15.75" customHeight="1">
      <c r="A434" s="454"/>
      <c r="B434" s="454"/>
      <c r="C434" s="566"/>
      <c r="D434" s="454"/>
      <c r="E434" s="454"/>
      <c r="F434" s="454"/>
      <c r="H434" s="454"/>
      <c r="I434" s="454"/>
      <c r="J434" s="454"/>
      <c r="K434" s="454"/>
      <c r="L434" s="454"/>
      <c r="M434" s="454"/>
      <c r="N434" s="454"/>
      <c r="O434" s="454"/>
      <c r="P434" s="454"/>
      <c r="Q434" s="454"/>
      <c r="R434" s="454"/>
      <c r="S434" s="454"/>
      <c r="T434" s="454"/>
      <c r="U434" s="454"/>
      <c r="V434" s="454"/>
      <c r="W434" s="454"/>
      <c r="Y434" s="454"/>
      <c r="Z434" s="454"/>
      <c r="AB434" s="454"/>
      <c r="AC434" s="454"/>
      <c r="AD434" s="454"/>
      <c r="AE434" s="454"/>
    </row>
    <row r="435" spans="1:31" ht="15.75" customHeight="1">
      <c r="A435" s="454"/>
      <c r="B435" s="454"/>
      <c r="C435" s="566"/>
      <c r="D435" s="454"/>
      <c r="E435" s="454"/>
      <c r="F435" s="454"/>
      <c r="H435" s="454"/>
      <c r="I435" s="454"/>
      <c r="J435" s="454"/>
      <c r="K435" s="454"/>
      <c r="L435" s="454"/>
      <c r="M435" s="454"/>
      <c r="N435" s="454"/>
      <c r="O435" s="454"/>
      <c r="P435" s="454"/>
      <c r="Q435" s="454"/>
      <c r="R435" s="454"/>
      <c r="S435" s="454"/>
      <c r="T435" s="454"/>
      <c r="U435" s="454"/>
      <c r="V435" s="454"/>
      <c r="W435" s="454"/>
      <c r="Y435" s="454"/>
      <c r="Z435" s="454"/>
      <c r="AB435" s="454"/>
      <c r="AC435" s="454"/>
      <c r="AD435" s="454"/>
      <c r="AE435" s="454"/>
    </row>
    <row r="436" spans="1:31" ht="15.75" customHeight="1">
      <c r="A436" s="454"/>
      <c r="B436" s="454"/>
      <c r="C436" s="566"/>
      <c r="D436" s="454"/>
      <c r="E436" s="454"/>
      <c r="F436" s="454"/>
      <c r="H436" s="454"/>
      <c r="I436" s="454"/>
      <c r="J436" s="454"/>
      <c r="K436" s="454"/>
      <c r="L436" s="454"/>
      <c r="M436" s="454"/>
      <c r="N436" s="454"/>
      <c r="O436" s="454"/>
      <c r="P436" s="454"/>
      <c r="Q436" s="454"/>
      <c r="R436" s="454"/>
      <c r="S436" s="454"/>
      <c r="T436" s="454"/>
      <c r="U436" s="454"/>
      <c r="V436" s="454"/>
      <c r="W436" s="454"/>
      <c r="Y436" s="454"/>
      <c r="Z436" s="454"/>
      <c r="AB436" s="454"/>
      <c r="AC436" s="454"/>
      <c r="AD436" s="454"/>
      <c r="AE436" s="454"/>
    </row>
    <row r="437" spans="1:31" ht="15.75" customHeight="1">
      <c r="A437" s="454"/>
      <c r="B437" s="454"/>
      <c r="C437" s="566"/>
      <c r="D437" s="454"/>
      <c r="E437" s="454"/>
      <c r="F437" s="454"/>
      <c r="H437" s="454"/>
      <c r="I437" s="454"/>
      <c r="J437" s="454"/>
      <c r="K437" s="454"/>
      <c r="L437" s="454"/>
      <c r="M437" s="454"/>
      <c r="N437" s="454"/>
      <c r="O437" s="454"/>
      <c r="P437" s="454"/>
      <c r="Q437" s="454"/>
      <c r="R437" s="454"/>
      <c r="S437" s="454"/>
      <c r="T437" s="454"/>
      <c r="U437" s="454"/>
      <c r="V437" s="454"/>
      <c r="W437" s="454"/>
      <c r="Y437" s="454"/>
      <c r="Z437" s="454"/>
      <c r="AB437" s="454"/>
      <c r="AC437" s="454"/>
      <c r="AD437" s="454"/>
      <c r="AE437" s="454"/>
    </row>
    <row r="438" spans="1:31" ht="15.75" customHeight="1">
      <c r="A438" s="454"/>
      <c r="B438" s="454"/>
      <c r="C438" s="566"/>
      <c r="D438" s="454"/>
      <c r="E438" s="454"/>
      <c r="F438" s="454"/>
      <c r="H438" s="454"/>
      <c r="I438" s="454"/>
      <c r="J438" s="454"/>
      <c r="K438" s="454"/>
      <c r="L438" s="454"/>
      <c r="M438" s="454"/>
      <c r="N438" s="454"/>
      <c r="O438" s="454"/>
      <c r="P438" s="454"/>
      <c r="Q438" s="454"/>
      <c r="R438" s="454"/>
      <c r="S438" s="454"/>
      <c r="T438" s="454"/>
      <c r="U438" s="454"/>
      <c r="V438" s="454"/>
      <c r="W438" s="454"/>
      <c r="Y438" s="454"/>
      <c r="Z438" s="454"/>
      <c r="AB438" s="454"/>
      <c r="AC438" s="454"/>
      <c r="AD438" s="454"/>
      <c r="AE438" s="454"/>
    </row>
    <row r="439" spans="1:31" ht="15.75" customHeight="1">
      <c r="A439" s="454"/>
      <c r="B439" s="454"/>
      <c r="C439" s="566"/>
      <c r="D439" s="454"/>
      <c r="E439" s="454"/>
      <c r="F439" s="454"/>
      <c r="H439" s="454"/>
      <c r="I439" s="454"/>
      <c r="J439" s="454"/>
      <c r="K439" s="454"/>
      <c r="L439" s="454"/>
      <c r="M439" s="454"/>
      <c r="N439" s="454"/>
      <c r="O439" s="454"/>
      <c r="P439" s="454"/>
      <c r="Q439" s="454"/>
      <c r="R439" s="454"/>
      <c r="S439" s="454"/>
      <c r="T439" s="454"/>
      <c r="U439" s="454"/>
      <c r="V439" s="454"/>
      <c r="W439" s="454"/>
      <c r="Y439" s="454"/>
      <c r="Z439" s="454"/>
      <c r="AB439" s="454"/>
      <c r="AC439" s="454"/>
      <c r="AD439" s="454"/>
      <c r="AE439" s="454"/>
    </row>
    <row r="440" spans="1:31" ht="15.75" customHeight="1">
      <c r="A440" s="454"/>
      <c r="B440" s="454"/>
      <c r="C440" s="566"/>
      <c r="D440" s="454"/>
      <c r="E440" s="454"/>
      <c r="F440" s="454"/>
      <c r="H440" s="454"/>
      <c r="I440" s="454"/>
      <c r="J440" s="454"/>
      <c r="K440" s="454"/>
      <c r="L440" s="454"/>
      <c r="M440" s="454"/>
      <c r="N440" s="454"/>
      <c r="O440" s="454"/>
      <c r="P440" s="454"/>
      <c r="Q440" s="454"/>
      <c r="R440" s="454"/>
      <c r="S440" s="454"/>
      <c r="T440" s="454"/>
      <c r="U440" s="454"/>
      <c r="V440" s="454"/>
      <c r="W440" s="454"/>
      <c r="Y440" s="454"/>
      <c r="Z440" s="454"/>
      <c r="AB440" s="454"/>
      <c r="AC440" s="454"/>
      <c r="AD440" s="454"/>
      <c r="AE440" s="454"/>
    </row>
    <row r="441" spans="1:31" ht="15.75" customHeight="1">
      <c r="A441" s="454"/>
      <c r="B441" s="454"/>
      <c r="C441" s="566"/>
      <c r="D441" s="454"/>
      <c r="E441" s="454"/>
      <c r="F441" s="454"/>
      <c r="H441" s="454"/>
      <c r="I441" s="454"/>
      <c r="J441" s="454"/>
      <c r="K441" s="454"/>
      <c r="L441" s="454"/>
      <c r="M441" s="454"/>
      <c r="N441" s="454"/>
      <c r="O441" s="454"/>
      <c r="P441" s="454"/>
      <c r="Q441" s="454"/>
      <c r="R441" s="454"/>
      <c r="S441" s="454"/>
      <c r="T441" s="454"/>
      <c r="U441" s="454"/>
      <c r="V441" s="454"/>
      <c r="W441" s="454"/>
      <c r="Y441" s="454"/>
      <c r="Z441" s="454"/>
      <c r="AB441" s="454"/>
      <c r="AC441" s="454"/>
      <c r="AD441" s="454"/>
      <c r="AE441" s="454"/>
    </row>
    <row r="442" spans="1:31" ht="15.75" customHeight="1">
      <c r="A442" s="454"/>
      <c r="B442" s="454"/>
      <c r="C442" s="566"/>
      <c r="D442" s="454"/>
      <c r="E442" s="454"/>
      <c r="F442" s="454"/>
      <c r="H442" s="454"/>
      <c r="I442" s="454"/>
      <c r="J442" s="454"/>
      <c r="K442" s="454"/>
      <c r="L442" s="454"/>
      <c r="M442" s="454"/>
      <c r="N442" s="454"/>
      <c r="O442" s="454"/>
      <c r="P442" s="454"/>
      <c r="Q442" s="454"/>
      <c r="R442" s="454"/>
      <c r="S442" s="454"/>
      <c r="T442" s="454"/>
      <c r="U442" s="454"/>
      <c r="V442" s="454"/>
      <c r="W442" s="454"/>
      <c r="Y442" s="454"/>
      <c r="Z442" s="454"/>
      <c r="AB442" s="454"/>
      <c r="AC442" s="454"/>
      <c r="AD442" s="454"/>
      <c r="AE442" s="454"/>
    </row>
    <row r="443" spans="1:31" ht="15.75" customHeight="1">
      <c r="A443" s="454"/>
      <c r="B443" s="454"/>
      <c r="C443" s="566"/>
      <c r="D443" s="454"/>
      <c r="E443" s="454"/>
      <c r="F443" s="454"/>
      <c r="H443" s="454"/>
      <c r="I443" s="454"/>
      <c r="J443" s="454"/>
      <c r="K443" s="454"/>
      <c r="L443" s="454"/>
      <c r="M443" s="454"/>
      <c r="N443" s="454"/>
      <c r="O443" s="454"/>
      <c r="P443" s="454"/>
      <c r="Q443" s="454"/>
      <c r="R443" s="454"/>
      <c r="S443" s="454"/>
      <c r="T443" s="454"/>
      <c r="U443" s="454"/>
      <c r="V443" s="454"/>
      <c r="W443" s="454"/>
      <c r="Y443" s="454"/>
      <c r="Z443" s="454"/>
      <c r="AB443" s="454"/>
      <c r="AC443" s="454"/>
      <c r="AD443" s="454"/>
      <c r="AE443" s="454"/>
    </row>
    <row r="444" spans="1:31" ht="15.75" customHeight="1">
      <c r="A444" s="454"/>
      <c r="B444" s="454"/>
      <c r="C444" s="566"/>
      <c r="D444" s="454"/>
      <c r="E444" s="454"/>
      <c r="F444" s="454"/>
      <c r="H444" s="454"/>
      <c r="I444" s="454"/>
      <c r="J444" s="454"/>
      <c r="K444" s="454"/>
      <c r="L444" s="454"/>
      <c r="M444" s="454"/>
      <c r="N444" s="454"/>
      <c r="O444" s="454"/>
      <c r="P444" s="454"/>
      <c r="Q444" s="454"/>
      <c r="R444" s="454"/>
      <c r="S444" s="454"/>
      <c r="T444" s="454"/>
      <c r="U444" s="454"/>
      <c r="V444" s="454"/>
      <c r="W444" s="454"/>
      <c r="Y444" s="454"/>
      <c r="Z444" s="454"/>
      <c r="AB444" s="454"/>
      <c r="AC444" s="454"/>
      <c r="AD444" s="454"/>
      <c r="AE444" s="454"/>
    </row>
    <row r="445" spans="1:31" ht="15.75" customHeight="1">
      <c r="A445" s="454"/>
      <c r="B445" s="454"/>
      <c r="C445" s="566"/>
      <c r="D445" s="454"/>
      <c r="E445" s="454"/>
      <c r="F445" s="454"/>
      <c r="H445" s="454"/>
      <c r="I445" s="454"/>
      <c r="J445" s="454"/>
      <c r="K445" s="454"/>
      <c r="L445" s="454"/>
      <c r="M445" s="454"/>
      <c r="N445" s="454"/>
      <c r="O445" s="454"/>
      <c r="P445" s="454"/>
      <c r="Q445" s="454"/>
      <c r="R445" s="454"/>
      <c r="S445" s="454"/>
      <c r="T445" s="454"/>
      <c r="U445" s="454"/>
      <c r="V445" s="454"/>
      <c r="W445" s="454"/>
      <c r="Y445" s="454"/>
      <c r="Z445" s="454"/>
      <c r="AB445" s="454"/>
      <c r="AC445" s="454"/>
      <c r="AD445" s="454"/>
      <c r="AE445" s="454"/>
    </row>
    <row r="446" spans="1:31" ht="15.75" customHeight="1">
      <c r="A446" s="454"/>
      <c r="B446" s="454"/>
      <c r="C446" s="566"/>
      <c r="D446" s="454"/>
      <c r="E446" s="454"/>
      <c r="F446" s="454"/>
      <c r="H446" s="454"/>
      <c r="I446" s="454"/>
      <c r="J446" s="454"/>
      <c r="K446" s="454"/>
      <c r="L446" s="454"/>
      <c r="M446" s="454"/>
      <c r="N446" s="454"/>
      <c r="O446" s="454"/>
      <c r="P446" s="454"/>
      <c r="Q446" s="454"/>
      <c r="R446" s="454"/>
      <c r="S446" s="454"/>
      <c r="T446" s="454"/>
      <c r="U446" s="454"/>
      <c r="V446" s="454"/>
      <c r="W446" s="454"/>
      <c r="Y446" s="454"/>
      <c r="Z446" s="454"/>
      <c r="AB446" s="454"/>
      <c r="AC446" s="454"/>
      <c r="AD446" s="454"/>
      <c r="AE446" s="454"/>
    </row>
    <row r="447" spans="1:31" ht="15.75" customHeight="1">
      <c r="A447" s="454"/>
      <c r="B447" s="454"/>
      <c r="C447" s="566"/>
      <c r="D447" s="454"/>
      <c r="E447" s="454"/>
      <c r="F447" s="454"/>
      <c r="H447" s="454"/>
      <c r="I447" s="454"/>
      <c r="J447" s="454"/>
      <c r="K447" s="454"/>
      <c r="L447" s="454"/>
      <c r="M447" s="454"/>
      <c r="N447" s="454"/>
      <c r="O447" s="454"/>
      <c r="P447" s="454"/>
      <c r="Q447" s="454"/>
      <c r="R447" s="454"/>
      <c r="S447" s="454"/>
      <c r="T447" s="454"/>
      <c r="U447" s="454"/>
      <c r="V447" s="454"/>
      <c r="W447" s="454"/>
      <c r="Y447" s="454"/>
      <c r="Z447" s="454"/>
      <c r="AB447" s="454"/>
      <c r="AC447" s="454"/>
      <c r="AD447" s="454"/>
      <c r="AE447" s="454"/>
    </row>
    <row r="448" spans="1:31" ht="15.75" customHeight="1">
      <c r="A448" s="454"/>
      <c r="B448" s="454"/>
      <c r="C448" s="566"/>
      <c r="D448" s="454"/>
      <c r="E448" s="454"/>
      <c r="F448" s="454"/>
      <c r="H448" s="454"/>
      <c r="I448" s="454"/>
      <c r="J448" s="454"/>
      <c r="K448" s="454"/>
      <c r="L448" s="454"/>
      <c r="M448" s="454"/>
      <c r="N448" s="454"/>
      <c r="O448" s="454"/>
      <c r="P448" s="454"/>
      <c r="Q448" s="454"/>
      <c r="R448" s="454"/>
      <c r="S448" s="454"/>
      <c r="T448" s="454"/>
      <c r="U448" s="454"/>
      <c r="V448" s="454"/>
      <c r="W448" s="454"/>
      <c r="Y448" s="454"/>
      <c r="Z448" s="454"/>
      <c r="AB448" s="454"/>
      <c r="AC448" s="454"/>
      <c r="AD448" s="454"/>
      <c r="AE448" s="454"/>
    </row>
    <row r="449" spans="1:31" ht="15.75" customHeight="1">
      <c r="A449" s="454"/>
      <c r="B449" s="454"/>
      <c r="C449" s="566"/>
      <c r="D449" s="454"/>
      <c r="E449" s="454"/>
      <c r="F449" s="454"/>
      <c r="H449" s="454"/>
      <c r="I449" s="454"/>
      <c r="J449" s="454"/>
      <c r="K449" s="454"/>
      <c r="L449" s="454"/>
      <c r="M449" s="454"/>
      <c r="N449" s="454"/>
      <c r="O449" s="454"/>
      <c r="P449" s="454"/>
      <c r="Q449" s="454"/>
      <c r="R449" s="454"/>
      <c r="S449" s="454"/>
      <c r="T449" s="454"/>
      <c r="U449" s="454"/>
      <c r="V449" s="454"/>
      <c r="W449" s="454"/>
      <c r="Y449" s="454"/>
      <c r="Z449" s="454"/>
      <c r="AB449" s="454"/>
      <c r="AC449" s="454"/>
      <c r="AD449" s="454"/>
      <c r="AE449" s="454"/>
    </row>
    <row r="450" spans="1:31" ht="15.75" customHeight="1">
      <c r="A450" s="454"/>
      <c r="B450" s="454"/>
      <c r="C450" s="566"/>
      <c r="D450" s="454"/>
      <c r="E450" s="454"/>
      <c r="F450" s="454"/>
      <c r="H450" s="454"/>
      <c r="I450" s="454"/>
      <c r="J450" s="454"/>
      <c r="K450" s="454"/>
      <c r="L450" s="454"/>
      <c r="M450" s="454"/>
      <c r="N450" s="454"/>
      <c r="O450" s="454"/>
      <c r="P450" s="454"/>
      <c r="Q450" s="454"/>
      <c r="R450" s="454"/>
      <c r="S450" s="454"/>
      <c r="T450" s="454"/>
      <c r="U450" s="454"/>
      <c r="V450" s="454"/>
      <c r="W450" s="454"/>
      <c r="Y450" s="454"/>
      <c r="Z450" s="454"/>
      <c r="AB450" s="454"/>
      <c r="AC450" s="454"/>
      <c r="AD450" s="454"/>
      <c r="AE450" s="454"/>
    </row>
    <row r="451" spans="1:31" ht="15.75" customHeight="1">
      <c r="A451" s="454"/>
      <c r="B451" s="454"/>
      <c r="C451" s="566"/>
      <c r="D451" s="454"/>
      <c r="E451" s="454"/>
      <c r="F451" s="454"/>
      <c r="H451" s="454"/>
      <c r="I451" s="454"/>
      <c r="J451" s="454"/>
      <c r="K451" s="454"/>
      <c r="L451" s="454"/>
      <c r="M451" s="454"/>
      <c r="N451" s="454"/>
      <c r="O451" s="454"/>
      <c r="P451" s="454"/>
      <c r="Q451" s="454"/>
      <c r="R451" s="454"/>
      <c r="S451" s="454"/>
      <c r="T451" s="454"/>
      <c r="U451" s="454"/>
      <c r="V451" s="454"/>
      <c r="W451" s="454"/>
      <c r="Y451" s="454"/>
      <c r="Z451" s="454"/>
      <c r="AB451" s="454"/>
      <c r="AC451" s="454"/>
      <c r="AD451" s="454"/>
      <c r="AE451" s="454"/>
    </row>
    <row r="452" spans="1:31" ht="15.75" customHeight="1">
      <c r="A452" s="454"/>
      <c r="B452" s="454"/>
      <c r="C452" s="566"/>
      <c r="D452" s="454"/>
      <c r="E452" s="454"/>
      <c r="F452" s="454"/>
      <c r="H452" s="454"/>
      <c r="I452" s="454"/>
      <c r="J452" s="454"/>
      <c r="K452" s="454"/>
      <c r="L452" s="454"/>
      <c r="M452" s="454"/>
      <c r="N452" s="454"/>
      <c r="O452" s="454"/>
      <c r="P452" s="454"/>
      <c r="Q452" s="454"/>
      <c r="R452" s="454"/>
      <c r="S452" s="454"/>
      <c r="T452" s="454"/>
      <c r="U452" s="454"/>
      <c r="V452" s="454"/>
      <c r="W452" s="454"/>
      <c r="Y452" s="454"/>
      <c r="Z452" s="454"/>
      <c r="AB452" s="454"/>
      <c r="AC452" s="454"/>
      <c r="AD452" s="454"/>
      <c r="AE452" s="454"/>
    </row>
    <row r="453" spans="1:31" ht="15.75" customHeight="1">
      <c r="A453" s="454"/>
      <c r="B453" s="454"/>
      <c r="C453" s="566"/>
      <c r="D453" s="454"/>
      <c r="E453" s="454"/>
      <c r="F453" s="454"/>
      <c r="H453" s="454"/>
      <c r="I453" s="454"/>
      <c r="J453" s="454"/>
      <c r="K453" s="454"/>
      <c r="L453" s="454"/>
      <c r="M453" s="454"/>
      <c r="N453" s="454"/>
      <c r="O453" s="454"/>
      <c r="P453" s="454"/>
      <c r="Q453" s="454"/>
      <c r="R453" s="454"/>
      <c r="S453" s="454"/>
      <c r="T453" s="454"/>
      <c r="U453" s="454"/>
      <c r="V453" s="454"/>
      <c r="W453" s="454"/>
      <c r="Y453" s="454"/>
      <c r="Z453" s="454"/>
      <c r="AB453" s="454"/>
      <c r="AC453" s="454"/>
      <c r="AD453" s="454"/>
      <c r="AE453" s="454"/>
    </row>
    <row r="454" spans="1:31" ht="15.75" customHeight="1">
      <c r="A454" s="454"/>
      <c r="B454" s="454"/>
      <c r="C454" s="566"/>
      <c r="D454" s="454"/>
      <c r="E454" s="454"/>
      <c r="F454" s="454"/>
      <c r="H454" s="454"/>
      <c r="I454" s="454"/>
      <c r="J454" s="454"/>
      <c r="K454" s="454"/>
      <c r="L454" s="454"/>
      <c r="M454" s="454"/>
      <c r="N454" s="454"/>
      <c r="O454" s="454"/>
      <c r="P454" s="454"/>
      <c r="Q454" s="454"/>
      <c r="R454" s="454"/>
      <c r="S454" s="454"/>
      <c r="T454" s="454"/>
      <c r="U454" s="454"/>
      <c r="V454" s="454"/>
      <c r="W454" s="454"/>
      <c r="Y454" s="454"/>
      <c r="Z454" s="454"/>
      <c r="AB454" s="454"/>
      <c r="AC454" s="454"/>
      <c r="AD454" s="454"/>
      <c r="AE454" s="454"/>
    </row>
    <row r="455" spans="1:31" ht="15.75" customHeight="1">
      <c r="A455" s="454"/>
      <c r="B455" s="454"/>
      <c r="C455" s="566"/>
      <c r="D455" s="454"/>
      <c r="E455" s="454"/>
      <c r="F455" s="454"/>
      <c r="H455" s="454"/>
      <c r="I455" s="454"/>
      <c r="J455" s="454"/>
      <c r="K455" s="454"/>
      <c r="L455" s="454"/>
      <c r="M455" s="454"/>
      <c r="N455" s="454"/>
      <c r="O455" s="454"/>
      <c r="P455" s="454"/>
      <c r="Q455" s="454"/>
      <c r="R455" s="454"/>
      <c r="S455" s="454"/>
      <c r="T455" s="454"/>
      <c r="U455" s="454"/>
      <c r="V455" s="454"/>
      <c r="W455" s="454"/>
      <c r="Y455" s="454"/>
      <c r="Z455" s="454"/>
      <c r="AB455" s="454"/>
      <c r="AC455" s="454"/>
      <c r="AD455" s="454"/>
      <c r="AE455" s="454"/>
    </row>
    <row r="456" spans="1:31" ht="15.75" customHeight="1">
      <c r="A456" s="454"/>
      <c r="B456" s="454"/>
      <c r="C456" s="566"/>
      <c r="D456" s="454"/>
      <c r="E456" s="454"/>
      <c r="F456" s="454"/>
      <c r="H456" s="454"/>
      <c r="I456" s="454"/>
      <c r="J456" s="454"/>
      <c r="K456" s="454"/>
      <c r="L456" s="454"/>
      <c r="M456" s="454"/>
      <c r="N456" s="454"/>
      <c r="O456" s="454"/>
      <c r="P456" s="454"/>
      <c r="Q456" s="454"/>
      <c r="R456" s="454"/>
      <c r="S456" s="454"/>
      <c r="T456" s="454"/>
      <c r="U456" s="454"/>
      <c r="V456" s="454"/>
      <c r="W456" s="454"/>
      <c r="Y456" s="454"/>
      <c r="Z456" s="454"/>
      <c r="AB456" s="454"/>
      <c r="AC456" s="454"/>
      <c r="AD456" s="454"/>
      <c r="AE456" s="454"/>
    </row>
    <row r="457" spans="1:31" ht="15.75" customHeight="1">
      <c r="A457" s="454"/>
      <c r="B457" s="454"/>
      <c r="C457" s="566"/>
      <c r="D457" s="454"/>
      <c r="E457" s="454"/>
      <c r="F457" s="454"/>
      <c r="H457" s="454"/>
      <c r="I457" s="454"/>
      <c r="J457" s="454"/>
      <c r="K457" s="454"/>
      <c r="L457" s="454"/>
      <c r="M457" s="454"/>
      <c r="N457" s="454"/>
      <c r="O457" s="454"/>
      <c r="P457" s="454"/>
      <c r="Q457" s="454"/>
      <c r="R457" s="454"/>
      <c r="S457" s="454"/>
      <c r="T457" s="454"/>
      <c r="U457" s="454"/>
      <c r="V457" s="454"/>
      <c r="W457" s="454"/>
      <c r="Y457" s="454"/>
      <c r="Z457" s="454"/>
      <c r="AB457" s="454"/>
      <c r="AC457" s="454"/>
      <c r="AD457" s="454"/>
      <c r="AE457" s="454"/>
    </row>
    <row r="458" spans="1:31" ht="15.75" customHeight="1">
      <c r="A458" s="454"/>
      <c r="B458" s="454"/>
      <c r="C458" s="566"/>
      <c r="D458" s="454"/>
      <c r="E458" s="454"/>
      <c r="F458" s="454"/>
      <c r="H458" s="454"/>
      <c r="I458" s="454"/>
      <c r="J458" s="454"/>
      <c r="K458" s="454"/>
      <c r="L458" s="454"/>
      <c r="M458" s="454"/>
      <c r="N458" s="454"/>
      <c r="O458" s="454"/>
      <c r="P458" s="454"/>
      <c r="Q458" s="454"/>
      <c r="R458" s="454"/>
      <c r="S458" s="454"/>
      <c r="T458" s="454"/>
      <c r="U458" s="454"/>
      <c r="V458" s="454"/>
      <c r="W458" s="454"/>
      <c r="Y458" s="454"/>
      <c r="Z458" s="454"/>
      <c r="AB458" s="454"/>
      <c r="AC458" s="454"/>
      <c r="AD458" s="454"/>
      <c r="AE458" s="454"/>
    </row>
    <row r="459" spans="1:31" ht="15.75" customHeight="1">
      <c r="A459" s="454"/>
      <c r="B459" s="454"/>
      <c r="C459" s="566"/>
      <c r="D459" s="454"/>
      <c r="E459" s="454"/>
      <c r="F459" s="454"/>
      <c r="H459" s="454"/>
      <c r="I459" s="454"/>
      <c r="J459" s="454"/>
      <c r="K459" s="454"/>
      <c r="L459" s="454"/>
      <c r="M459" s="454"/>
      <c r="N459" s="454"/>
      <c r="O459" s="454"/>
      <c r="P459" s="454"/>
      <c r="Q459" s="454"/>
      <c r="R459" s="454"/>
      <c r="S459" s="454"/>
      <c r="T459" s="454"/>
      <c r="U459" s="454"/>
      <c r="V459" s="454"/>
      <c r="W459" s="454"/>
      <c r="Y459" s="454"/>
      <c r="Z459" s="454"/>
      <c r="AB459" s="454"/>
      <c r="AC459" s="454"/>
      <c r="AD459" s="454"/>
      <c r="AE459" s="454"/>
    </row>
    <row r="460" spans="1:31" ht="15.75" customHeight="1">
      <c r="A460" s="454"/>
      <c r="B460" s="454"/>
      <c r="C460" s="566"/>
      <c r="D460" s="454"/>
      <c r="E460" s="454"/>
      <c r="F460" s="454"/>
      <c r="H460" s="454"/>
      <c r="I460" s="454"/>
      <c r="J460" s="454"/>
      <c r="K460" s="454"/>
      <c r="L460" s="454"/>
      <c r="M460" s="454"/>
      <c r="N460" s="454"/>
      <c r="O460" s="454"/>
      <c r="P460" s="454"/>
      <c r="Q460" s="454"/>
      <c r="R460" s="454"/>
      <c r="S460" s="454"/>
      <c r="T460" s="454"/>
      <c r="U460" s="454"/>
      <c r="V460" s="454"/>
      <c r="W460" s="454"/>
      <c r="Y460" s="454"/>
      <c r="Z460" s="454"/>
      <c r="AB460" s="454"/>
      <c r="AC460" s="454"/>
      <c r="AD460" s="454"/>
      <c r="AE460" s="454"/>
    </row>
    <row r="461" spans="1:31" ht="15.75" customHeight="1">
      <c r="A461" s="454"/>
      <c r="B461" s="454"/>
      <c r="C461" s="566"/>
      <c r="D461" s="454"/>
      <c r="E461" s="454"/>
      <c r="F461" s="454"/>
      <c r="H461" s="454"/>
      <c r="I461" s="454"/>
      <c r="J461" s="454"/>
      <c r="K461" s="454"/>
      <c r="L461" s="454"/>
      <c r="M461" s="454"/>
      <c r="N461" s="454"/>
      <c r="O461" s="454"/>
      <c r="P461" s="454"/>
      <c r="Q461" s="454"/>
      <c r="R461" s="454"/>
      <c r="S461" s="454"/>
      <c r="T461" s="454"/>
      <c r="U461" s="454"/>
      <c r="V461" s="454"/>
      <c r="W461" s="454"/>
      <c r="Y461" s="454"/>
      <c r="Z461" s="454"/>
      <c r="AB461" s="454"/>
      <c r="AC461" s="454"/>
      <c r="AD461" s="454"/>
      <c r="AE461" s="454"/>
    </row>
    <row r="462" spans="1:31" ht="15.75" customHeight="1">
      <c r="A462" s="454"/>
      <c r="B462" s="454"/>
      <c r="C462" s="566"/>
      <c r="D462" s="454"/>
      <c r="E462" s="454"/>
      <c r="F462" s="454"/>
      <c r="H462" s="454"/>
      <c r="I462" s="454"/>
      <c r="J462" s="454"/>
      <c r="K462" s="454"/>
      <c r="L462" s="454"/>
      <c r="M462" s="454"/>
      <c r="N462" s="454"/>
      <c r="O462" s="454"/>
      <c r="P462" s="454"/>
      <c r="Q462" s="454"/>
      <c r="R462" s="454"/>
      <c r="S462" s="454"/>
      <c r="T462" s="454"/>
      <c r="U462" s="454"/>
      <c r="V462" s="454"/>
      <c r="W462" s="454"/>
      <c r="Y462" s="454"/>
      <c r="Z462" s="454"/>
      <c r="AB462" s="454"/>
      <c r="AC462" s="454"/>
      <c r="AD462" s="454"/>
      <c r="AE462" s="454"/>
    </row>
    <row r="463" spans="1:31" ht="15.75" customHeight="1">
      <c r="A463" s="454"/>
      <c r="B463" s="454"/>
      <c r="C463" s="566"/>
      <c r="D463" s="454"/>
      <c r="E463" s="454"/>
      <c r="F463" s="454"/>
      <c r="H463" s="454"/>
      <c r="I463" s="454"/>
      <c r="J463" s="454"/>
      <c r="K463" s="454"/>
      <c r="L463" s="454"/>
      <c r="M463" s="454"/>
      <c r="N463" s="454"/>
      <c r="O463" s="454"/>
      <c r="P463" s="454"/>
      <c r="Q463" s="454"/>
      <c r="R463" s="454"/>
      <c r="S463" s="454"/>
      <c r="T463" s="454"/>
      <c r="U463" s="454"/>
      <c r="V463" s="454"/>
      <c r="W463" s="454"/>
      <c r="Y463" s="454"/>
      <c r="Z463" s="454"/>
      <c r="AB463" s="454"/>
      <c r="AC463" s="454"/>
      <c r="AD463" s="454"/>
      <c r="AE463" s="454"/>
    </row>
    <row r="464" spans="1:31" ht="15.75" customHeight="1">
      <c r="A464" s="454"/>
      <c r="B464" s="454"/>
      <c r="C464" s="566"/>
      <c r="D464" s="454"/>
      <c r="E464" s="454"/>
      <c r="F464" s="454"/>
      <c r="H464" s="454"/>
      <c r="I464" s="454"/>
      <c r="J464" s="454"/>
      <c r="K464" s="454"/>
      <c r="L464" s="454"/>
      <c r="M464" s="454"/>
      <c r="N464" s="454"/>
      <c r="O464" s="454"/>
      <c r="P464" s="454"/>
      <c r="Q464" s="454"/>
      <c r="R464" s="454"/>
      <c r="S464" s="454"/>
      <c r="T464" s="454"/>
      <c r="U464" s="454"/>
      <c r="V464" s="454"/>
      <c r="W464" s="454"/>
      <c r="Y464" s="454"/>
      <c r="Z464" s="454"/>
      <c r="AB464" s="454"/>
      <c r="AC464" s="454"/>
      <c r="AD464" s="454"/>
      <c r="AE464" s="454"/>
    </row>
    <row r="465" spans="1:31" ht="15.75" customHeight="1">
      <c r="A465" s="454"/>
      <c r="B465" s="454"/>
      <c r="C465" s="566"/>
      <c r="D465" s="454"/>
      <c r="E465" s="454"/>
      <c r="F465" s="454"/>
      <c r="H465" s="454"/>
      <c r="I465" s="454"/>
      <c r="J465" s="454"/>
      <c r="K465" s="454"/>
      <c r="L465" s="454"/>
      <c r="M465" s="454"/>
      <c r="N465" s="454"/>
      <c r="O465" s="454"/>
      <c r="P465" s="454"/>
      <c r="Q465" s="454"/>
      <c r="R465" s="454"/>
      <c r="S465" s="454"/>
      <c r="T465" s="454"/>
      <c r="U465" s="454"/>
      <c r="V465" s="454"/>
      <c r="W465" s="454"/>
      <c r="Y465" s="454"/>
      <c r="Z465" s="454"/>
      <c r="AB465" s="454"/>
      <c r="AC465" s="454"/>
      <c r="AD465" s="454"/>
      <c r="AE465" s="454"/>
    </row>
    <row r="466" spans="1:31" ht="15.75" customHeight="1">
      <c r="A466" s="454"/>
      <c r="B466" s="454"/>
      <c r="C466" s="566"/>
      <c r="D466" s="454"/>
      <c r="E466" s="454"/>
      <c r="F466" s="454"/>
      <c r="H466" s="454"/>
      <c r="I466" s="454"/>
      <c r="J466" s="454"/>
      <c r="K466" s="454"/>
      <c r="L466" s="454"/>
      <c r="M466" s="454"/>
      <c r="N466" s="454"/>
      <c r="O466" s="454"/>
      <c r="P466" s="454"/>
      <c r="Q466" s="454"/>
      <c r="R466" s="454"/>
      <c r="S466" s="454"/>
      <c r="T466" s="454"/>
      <c r="U466" s="454"/>
      <c r="V466" s="454"/>
      <c r="W466" s="454"/>
      <c r="Y466" s="454"/>
      <c r="Z466" s="454"/>
      <c r="AB466" s="454"/>
      <c r="AC466" s="454"/>
      <c r="AD466" s="454"/>
      <c r="AE466" s="454"/>
    </row>
    <row r="467" spans="1:31" ht="15.75" customHeight="1">
      <c r="A467" s="454"/>
      <c r="B467" s="454"/>
      <c r="C467" s="566"/>
      <c r="D467" s="454"/>
      <c r="E467" s="454"/>
      <c r="F467" s="454"/>
      <c r="H467" s="454"/>
      <c r="I467" s="454"/>
      <c r="J467" s="454"/>
      <c r="K467" s="454"/>
      <c r="L467" s="454"/>
      <c r="M467" s="454"/>
      <c r="N467" s="454"/>
      <c r="O467" s="454"/>
      <c r="P467" s="454"/>
      <c r="Q467" s="454"/>
      <c r="R467" s="454"/>
      <c r="S467" s="454"/>
      <c r="T467" s="454"/>
      <c r="U467" s="454"/>
      <c r="V467" s="454"/>
      <c r="W467" s="454"/>
      <c r="Y467" s="454"/>
      <c r="Z467" s="454"/>
      <c r="AB467" s="454"/>
      <c r="AC467" s="454"/>
      <c r="AD467" s="454"/>
      <c r="AE467" s="454"/>
    </row>
    <row r="468" spans="1:31" ht="15.75" customHeight="1">
      <c r="A468" s="454"/>
      <c r="B468" s="454"/>
      <c r="C468" s="566"/>
      <c r="D468" s="454"/>
      <c r="E468" s="454"/>
      <c r="F468" s="454"/>
      <c r="H468" s="454"/>
      <c r="I468" s="454"/>
      <c r="J468" s="454"/>
      <c r="K468" s="454"/>
      <c r="L468" s="454"/>
      <c r="M468" s="454"/>
      <c r="N468" s="454"/>
      <c r="O468" s="454"/>
      <c r="P468" s="454"/>
      <c r="Q468" s="454"/>
      <c r="R468" s="454"/>
      <c r="S468" s="454"/>
      <c r="T468" s="454"/>
      <c r="U468" s="454"/>
      <c r="V468" s="454"/>
      <c r="W468" s="454"/>
      <c r="Y468" s="454"/>
      <c r="Z468" s="454"/>
      <c r="AB468" s="454"/>
      <c r="AC468" s="454"/>
      <c r="AD468" s="454"/>
      <c r="AE468" s="454"/>
    </row>
    <row r="469" spans="1:31" ht="15.75" customHeight="1">
      <c r="A469" s="454"/>
      <c r="B469" s="454"/>
      <c r="C469" s="566"/>
      <c r="D469" s="454"/>
      <c r="E469" s="454"/>
      <c r="F469" s="454"/>
      <c r="H469" s="454"/>
      <c r="I469" s="454"/>
      <c r="J469" s="454"/>
      <c r="K469" s="454"/>
      <c r="L469" s="454"/>
      <c r="M469" s="454"/>
      <c r="N469" s="454"/>
      <c r="O469" s="454"/>
      <c r="P469" s="454"/>
      <c r="Q469" s="454"/>
      <c r="R469" s="454"/>
      <c r="S469" s="454"/>
      <c r="T469" s="454"/>
      <c r="U469" s="454"/>
      <c r="V469" s="454"/>
      <c r="W469" s="454"/>
      <c r="Y469" s="454"/>
      <c r="Z469" s="454"/>
      <c r="AB469" s="454"/>
      <c r="AC469" s="454"/>
      <c r="AD469" s="454"/>
      <c r="AE469" s="454"/>
    </row>
    <row r="470" spans="1:31" ht="15.75" customHeight="1">
      <c r="A470" s="454"/>
      <c r="B470" s="454"/>
      <c r="C470" s="566"/>
      <c r="D470" s="454"/>
      <c r="E470" s="454"/>
      <c r="F470" s="454"/>
      <c r="H470" s="454"/>
      <c r="I470" s="454"/>
      <c r="J470" s="454"/>
      <c r="K470" s="454"/>
      <c r="L470" s="454"/>
      <c r="M470" s="454"/>
      <c r="N470" s="454"/>
      <c r="O470" s="454"/>
      <c r="P470" s="454"/>
      <c r="Q470" s="454"/>
      <c r="R470" s="454"/>
      <c r="S470" s="454"/>
      <c r="T470" s="454"/>
      <c r="U470" s="454"/>
      <c r="V470" s="454"/>
      <c r="W470" s="454"/>
      <c r="Y470" s="454"/>
      <c r="Z470" s="454"/>
      <c r="AB470" s="454"/>
      <c r="AC470" s="454"/>
      <c r="AD470" s="454"/>
      <c r="AE470" s="454"/>
    </row>
    <row r="471" spans="1:31" ht="15.75" customHeight="1">
      <c r="A471" s="454"/>
      <c r="B471" s="454"/>
      <c r="C471" s="566"/>
      <c r="D471" s="454"/>
      <c r="E471" s="454"/>
      <c r="F471" s="454"/>
      <c r="H471" s="454"/>
      <c r="I471" s="454"/>
      <c r="J471" s="454"/>
      <c r="K471" s="454"/>
      <c r="L471" s="454"/>
      <c r="M471" s="454"/>
      <c r="N471" s="454"/>
      <c r="O471" s="454"/>
      <c r="P471" s="454"/>
      <c r="Q471" s="454"/>
      <c r="R471" s="454"/>
      <c r="S471" s="454"/>
      <c r="T471" s="454"/>
      <c r="U471" s="454"/>
      <c r="V471" s="454"/>
      <c r="W471" s="454"/>
      <c r="Y471" s="454"/>
      <c r="Z471" s="454"/>
      <c r="AB471" s="454"/>
      <c r="AC471" s="454"/>
      <c r="AD471" s="454"/>
      <c r="AE471" s="454"/>
    </row>
    <row r="472" spans="1:31" ht="15.75" customHeight="1">
      <c r="A472" s="454"/>
      <c r="B472" s="454"/>
      <c r="C472" s="566"/>
      <c r="D472" s="454"/>
      <c r="E472" s="454"/>
      <c r="F472" s="454"/>
      <c r="H472" s="454"/>
      <c r="I472" s="454"/>
      <c r="J472" s="454"/>
      <c r="K472" s="454"/>
      <c r="L472" s="454"/>
      <c r="M472" s="454"/>
      <c r="N472" s="454"/>
      <c r="O472" s="454"/>
      <c r="P472" s="454"/>
      <c r="Q472" s="454"/>
      <c r="R472" s="454"/>
      <c r="S472" s="454"/>
      <c r="T472" s="454"/>
      <c r="U472" s="454"/>
      <c r="V472" s="454"/>
      <c r="W472" s="454"/>
      <c r="Y472" s="454"/>
      <c r="Z472" s="454"/>
      <c r="AB472" s="454"/>
      <c r="AC472" s="454"/>
      <c r="AD472" s="454"/>
      <c r="AE472" s="454"/>
    </row>
    <row r="473" spans="1:31" ht="15.75" customHeight="1">
      <c r="A473" s="454"/>
      <c r="B473" s="454"/>
      <c r="C473" s="566"/>
      <c r="D473" s="454"/>
      <c r="E473" s="454"/>
      <c r="F473" s="454"/>
      <c r="H473" s="454"/>
      <c r="I473" s="454"/>
      <c r="J473" s="454"/>
      <c r="K473" s="454"/>
      <c r="L473" s="454"/>
      <c r="M473" s="454"/>
      <c r="N473" s="454"/>
      <c r="O473" s="454"/>
      <c r="P473" s="454"/>
      <c r="Q473" s="454"/>
      <c r="R473" s="454"/>
      <c r="S473" s="454"/>
      <c r="T473" s="454"/>
      <c r="U473" s="454"/>
      <c r="V473" s="454"/>
      <c r="W473" s="454"/>
      <c r="Y473" s="454"/>
      <c r="Z473" s="454"/>
      <c r="AB473" s="454"/>
      <c r="AC473" s="454"/>
      <c r="AD473" s="454"/>
      <c r="AE473" s="454"/>
    </row>
    <row r="474" spans="1:31" ht="15.75" customHeight="1">
      <c r="A474" s="454"/>
      <c r="B474" s="454"/>
      <c r="C474" s="566"/>
      <c r="D474" s="454"/>
      <c r="E474" s="454"/>
      <c r="F474" s="454"/>
      <c r="H474" s="454"/>
      <c r="I474" s="454"/>
      <c r="J474" s="454"/>
      <c r="K474" s="454"/>
      <c r="L474" s="454"/>
      <c r="M474" s="454"/>
      <c r="N474" s="454"/>
      <c r="O474" s="454"/>
      <c r="P474" s="454"/>
      <c r="Q474" s="454"/>
      <c r="R474" s="454"/>
      <c r="S474" s="454"/>
      <c r="T474" s="454"/>
      <c r="U474" s="454"/>
      <c r="V474" s="454"/>
      <c r="W474" s="454"/>
      <c r="Y474" s="454"/>
      <c r="Z474" s="454"/>
      <c r="AB474" s="454"/>
      <c r="AC474" s="454"/>
      <c r="AD474" s="454"/>
      <c r="AE474" s="454"/>
    </row>
    <row r="475" spans="1:31" ht="15.75" customHeight="1">
      <c r="A475" s="454"/>
      <c r="B475" s="454"/>
      <c r="C475" s="566"/>
      <c r="D475" s="454"/>
      <c r="E475" s="454"/>
      <c r="F475" s="454"/>
      <c r="H475" s="454"/>
      <c r="I475" s="454"/>
      <c r="J475" s="454"/>
      <c r="K475" s="454"/>
      <c r="L475" s="454"/>
      <c r="M475" s="454"/>
      <c r="N475" s="454"/>
      <c r="O475" s="454"/>
      <c r="P475" s="454"/>
      <c r="Q475" s="454"/>
      <c r="R475" s="454"/>
      <c r="S475" s="454"/>
      <c r="T475" s="454"/>
      <c r="U475" s="454"/>
      <c r="V475" s="454"/>
      <c r="W475" s="454"/>
      <c r="Y475" s="454"/>
      <c r="Z475" s="454"/>
      <c r="AB475" s="454"/>
      <c r="AC475" s="454"/>
      <c r="AD475" s="454"/>
      <c r="AE475" s="454"/>
    </row>
    <row r="476" spans="1:31" ht="15.75" customHeight="1">
      <c r="A476" s="454"/>
      <c r="B476" s="454"/>
      <c r="C476" s="566"/>
      <c r="D476" s="454"/>
      <c r="E476" s="454"/>
      <c r="F476" s="454"/>
      <c r="H476" s="454"/>
      <c r="I476" s="454"/>
      <c r="J476" s="454"/>
      <c r="K476" s="454"/>
      <c r="L476" s="454"/>
      <c r="M476" s="454"/>
      <c r="N476" s="454"/>
      <c r="O476" s="454"/>
      <c r="P476" s="454"/>
      <c r="Q476" s="454"/>
      <c r="R476" s="454"/>
      <c r="S476" s="454"/>
      <c r="T476" s="454"/>
      <c r="U476" s="454"/>
      <c r="V476" s="454"/>
      <c r="W476" s="454"/>
      <c r="Y476" s="454"/>
      <c r="Z476" s="454"/>
      <c r="AB476" s="454"/>
      <c r="AC476" s="454"/>
      <c r="AD476" s="454"/>
      <c r="AE476" s="454"/>
    </row>
    <row r="477" spans="1:31" ht="15.75" customHeight="1">
      <c r="A477" s="454"/>
      <c r="B477" s="454"/>
      <c r="C477" s="566"/>
      <c r="D477" s="454"/>
      <c r="E477" s="454"/>
      <c r="F477" s="454"/>
      <c r="H477" s="454"/>
      <c r="I477" s="454"/>
      <c r="J477" s="454"/>
      <c r="K477" s="454"/>
      <c r="L477" s="454"/>
      <c r="M477" s="454"/>
      <c r="N477" s="454"/>
      <c r="O477" s="454"/>
      <c r="P477" s="454"/>
      <c r="Q477" s="454"/>
      <c r="R477" s="454"/>
      <c r="S477" s="454"/>
      <c r="T477" s="454"/>
      <c r="U477" s="454"/>
      <c r="V477" s="454"/>
      <c r="W477" s="454"/>
      <c r="Y477" s="454"/>
      <c r="Z477" s="454"/>
      <c r="AB477" s="454"/>
      <c r="AC477" s="454"/>
      <c r="AD477" s="454"/>
      <c r="AE477" s="454"/>
    </row>
    <row r="478" spans="1:31" ht="15.75" customHeight="1">
      <c r="A478" s="454"/>
      <c r="B478" s="454"/>
      <c r="C478" s="566"/>
      <c r="D478" s="454"/>
      <c r="E478" s="454"/>
      <c r="F478" s="454"/>
      <c r="H478" s="454"/>
      <c r="I478" s="454"/>
      <c r="J478" s="454"/>
      <c r="K478" s="454"/>
      <c r="L478" s="454"/>
      <c r="M478" s="454"/>
      <c r="N478" s="454"/>
      <c r="O478" s="454"/>
      <c r="P478" s="454"/>
      <c r="Q478" s="454"/>
      <c r="R478" s="454"/>
      <c r="S478" s="454"/>
      <c r="T478" s="454"/>
      <c r="U478" s="454"/>
      <c r="V478" s="454"/>
      <c r="W478" s="454"/>
      <c r="Y478" s="454"/>
      <c r="Z478" s="454"/>
      <c r="AB478" s="454"/>
      <c r="AC478" s="454"/>
      <c r="AD478" s="454"/>
      <c r="AE478" s="454"/>
    </row>
    <row r="479" spans="1:31" ht="15.75" customHeight="1">
      <c r="A479" s="454"/>
      <c r="B479" s="454"/>
      <c r="C479" s="566"/>
      <c r="D479" s="454"/>
      <c r="E479" s="454"/>
      <c r="F479" s="454"/>
      <c r="H479" s="454"/>
      <c r="I479" s="454"/>
      <c r="J479" s="454"/>
      <c r="K479" s="454"/>
      <c r="L479" s="454"/>
      <c r="M479" s="454"/>
      <c r="N479" s="454"/>
      <c r="O479" s="454"/>
      <c r="P479" s="454"/>
      <c r="Q479" s="454"/>
      <c r="R479" s="454"/>
      <c r="S479" s="454"/>
      <c r="T479" s="454"/>
      <c r="U479" s="454"/>
      <c r="V479" s="454"/>
      <c r="W479" s="454"/>
      <c r="Y479" s="454"/>
      <c r="Z479" s="454"/>
      <c r="AB479" s="454"/>
      <c r="AC479" s="454"/>
      <c r="AD479" s="454"/>
      <c r="AE479" s="454"/>
    </row>
    <row r="480" spans="1:31" ht="15.75" customHeight="1">
      <c r="A480" s="454"/>
      <c r="B480" s="454"/>
      <c r="C480" s="566"/>
      <c r="D480" s="454"/>
      <c r="E480" s="454"/>
      <c r="F480" s="454"/>
      <c r="H480" s="454"/>
      <c r="I480" s="454"/>
      <c r="J480" s="454"/>
      <c r="K480" s="454"/>
      <c r="L480" s="454"/>
      <c r="M480" s="454"/>
      <c r="N480" s="454"/>
      <c r="O480" s="454"/>
      <c r="P480" s="454"/>
      <c r="Q480" s="454"/>
      <c r="R480" s="454"/>
      <c r="S480" s="454"/>
      <c r="T480" s="454"/>
      <c r="U480" s="454"/>
      <c r="V480" s="454"/>
      <c r="W480" s="454"/>
      <c r="Y480" s="454"/>
      <c r="Z480" s="454"/>
      <c r="AB480" s="454"/>
      <c r="AC480" s="454"/>
      <c r="AD480" s="454"/>
      <c r="AE480" s="454"/>
    </row>
    <row r="481" spans="1:31" ht="15.75" customHeight="1">
      <c r="A481" s="454"/>
      <c r="B481" s="454"/>
      <c r="C481" s="566"/>
      <c r="D481" s="454"/>
      <c r="E481" s="454"/>
      <c r="F481" s="454"/>
      <c r="H481" s="454"/>
      <c r="I481" s="454"/>
      <c r="J481" s="454"/>
      <c r="K481" s="454"/>
      <c r="L481" s="454"/>
      <c r="M481" s="454"/>
      <c r="N481" s="454"/>
      <c r="O481" s="454"/>
      <c r="P481" s="454"/>
      <c r="Q481" s="454"/>
      <c r="R481" s="454"/>
      <c r="S481" s="454"/>
      <c r="T481" s="454"/>
      <c r="U481" s="454"/>
      <c r="V481" s="454"/>
      <c r="W481" s="454"/>
      <c r="Y481" s="454"/>
      <c r="Z481" s="454"/>
      <c r="AB481" s="454"/>
      <c r="AC481" s="454"/>
      <c r="AD481" s="454"/>
      <c r="AE481" s="454"/>
    </row>
    <row r="482" spans="1:31" ht="15.75" customHeight="1">
      <c r="A482" s="454"/>
      <c r="B482" s="454"/>
      <c r="C482" s="566"/>
      <c r="D482" s="454"/>
      <c r="E482" s="454"/>
      <c r="F482" s="454"/>
      <c r="H482" s="454"/>
      <c r="I482" s="454"/>
      <c r="J482" s="454"/>
      <c r="K482" s="454"/>
      <c r="L482" s="454"/>
      <c r="M482" s="454"/>
      <c r="N482" s="454"/>
      <c r="O482" s="454"/>
      <c r="P482" s="454"/>
      <c r="Q482" s="454"/>
      <c r="R482" s="454"/>
      <c r="S482" s="454"/>
      <c r="T482" s="454"/>
      <c r="U482" s="454"/>
      <c r="V482" s="454"/>
      <c r="W482" s="454"/>
      <c r="Y482" s="454"/>
      <c r="Z482" s="454"/>
      <c r="AB482" s="454"/>
      <c r="AC482" s="454"/>
      <c r="AD482" s="454"/>
      <c r="AE482" s="454"/>
    </row>
    <row r="483" spans="1:31" ht="15.75" customHeight="1">
      <c r="A483" s="454"/>
      <c r="B483" s="454"/>
      <c r="C483" s="566"/>
      <c r="D483" s="454"/>
      <c r="E483" s="454"/>
      <c r="F483" s="454"/>
      <c r="H483" s="454"/>
      <c r="I483" s="454"/>
      <c r="J483" s="454"/>
      <c r="K483" s="454"/>
      <c r="L483" s="454"/>
      <c r="M483" s="454"/>
      <c r="N483" s="454"/>
      <c r="O483" s="454"/>
      <c r="P483" s="454"/>
      <c r="Q483" s="454"/>
      <c r="R483" s="454"/>
      <c r="S483" s="454"/>
      <c r="T483" s="454"/>
      <c r="U483" s="454"/>
      <c r="V483" s="454"/>
      <c r="W483" s="454"/>
      <c r="Y483" s="454"/>
      <c r="Z483" s="454"/>
      <c r="AB483" s="454"/>
      <c r="AC483" s="454"/>
      <c r="AD483" s="454"/>
      <c r="AE483" s="454"/>
    </row>
    <row r="484" spans="1:31" ht="15.75" customHeight="1">
      <c r="A484" s="454"/>
      <c r="B484" s="454"/>
      <c r="C484" s="566"/>
      <c r="D484" s="454"/>
      <c r="E484" s="454"/>
      <c r="F484" s="454"/>
      <c r="H484" s="454"/>
      <c r="I484" s="454"/>
      <c r="J484" s="454"/>
      <c r="K484" s="454"/>
      <c r="L484" s="454"/>
      <c r="M484" s="454"/>
      <c r="N484" s="454"/>
      <c r="O484" s="454"/>
      <c r="P484" s="454"/>
      <c r="Q484" s="454"/>
      <c r="R484" s="454"/>
      <c r="S484" s="454"/>
      <c r="T484" s="454"/>
      <c r="U484" s="454"/>
      <c r="V484" s="454"/>
      <c r="W484" s="454"/>
      <c r="Y484" s="454"/>
      <c r="Z484" s="454"/>
      <c r="AB484" s="454"/>
      <c r="AC484" s="454"/>
      <c r="AD484" s="454"/>
      <c r="AE484" s="454"/>
    </row>
    <row r="485" spans="1:31" ht="15.75" customHeight="1">
      <c r="A485" s="454"/>
      <c r="B485" s="454"/>
      <c r="C485" s="566"/>
      <c r="D485" s="454"/>
      <c r="E485" s="454"/>
      <c r="F485" s="454"/>
      <c r="H485" s="454"/>
      <c r="I485" s="454"/>
      <c r="J485" s="454"/>
      <c r="K485" s="454"/>
      <c r="L485" s="454"/>
      <c r="M485" s="454"/>
      <c r="N485" s="454"/>
      <c r="O485" s="454"/>
      <c r="P485" s="454"/>
      <c r="Q485" s="454"/>
      <c r="R485" s="454"/>
      <c r="S485" s="454"/>
      <c r="T485" s="454"/>
      <c r="U485" s="454"/>
      <c r="V485" s="454"/>
      <c r="W485" s="454"/>
      <c r="Y485" s="454"/>
      <c r="Z485" s="454"/>
      <c r="AB485" s="454"/>
      <c r="AC485" s="454"/>
      <c r="AD485" s="454"/>
      <c r="AE485" s="454"/>
    </row>
    <row r="486" spans="1:31" ht="15.75" customHeight="1">
      <c r="A486" s="454"/>
      <c r="B486" s="454"/>
      <c r="C486" s="566"/>
      <c r="D486" s="454"/>
      <c r="E486" s="454"/>
      <c r="F486" s="454"/>
      <c r="H486" s="454"/>
      <c r="I486" s="454"/>
      <c r="J486" s="454"/>
      <c r="K486" s="454"/>
      <c r="L486" s="454"/>
      <c r="M486" s="454"/>
      <c r="N486" s="454"/>
      <c r="O486" s="454"/>
      <c r="P486" s="454"/>
      <c r="Q486" s="454"/>
      <c r="R486" s="454"/>
      <c r="S486" s="454"/>
      <c r="T486" s="454"/>
      <c r="U486" s="454"/>
      <c r="V486" s="454"/>
      <c r="W486" s="454"/>
      <c r="Y486" s="454"/>
      <c r="Z486" s="454"/>
      <c r="AB486" s="454"/>
      <c r="AC486" s="454"/>
      <c r="AD486" s="454"/>
      <c r="AE486" s="454"/>
    </row>
    <row r="487" spans="1:31" ht="15.75" customHeight="1">
      <c r="A487" s="454"/>
      <c r="B487" s="454"/>
      <c r="C487" s="566"/>
      <c r="D487" s="454"/>
      <c r="E487" s="454"/>
      <c r="F487" s="454"/>
      <c r="H487" s="454"/>
      <c r="I487" s="454"/>
      <c r="J487" s="454"/>
      <c r="K487" s="454"/>
      <c r="L487" s="454"/>
      <c r="M487" s="454"/>
      <c r="N487" s="454"/>
      <c r="O487" s="454"/>
      <c r="P487" s="454"/>
      <c r="Q487" s="454"/>
      <c r="R487" s="454"/>
      <c r="S487" s="454"/>
      <c r="T487" s="454"/>
      <c r="U487" s="454"/>
      <c r="V487" s="454"/>
      <c r="W487" s="454"/>
      <c r="Y487" s="454"/>
      <c r="Z487" s="454"/>
      <c r="AB487" s="454"/>
      <c r="AC487" s="454"/>
      <c r="AD487" s="454"/>
      <c r="AE487" s="454"/>
    </row>
    <row r="488" spans="1:31" ht="15.75" customHeight="1">
      <c r="A488" s="454"/>
      <c r="B488" s="454"/>
      <c r="C488" s="566"/>
      <c r="D488" s="454"/>
      <c r="E488" s="454"/>
      <c r="F488" s="454"/>
      <c r="H488" s="454"/>
      <c r="I488" s="454"/>
      <c r="J488" s="454"/>
      <c r="K488" s="454"/>
      <c r="L488" s="454"/>
      <c r="M488" s="454"/>
      <c r="N488" s="454"/>
      <c r="O488" s="454"/>
      <c r="P488" s="454"/>
      <c r="Q488" s="454"/>
      <c r="R488" s="454"/>
      <c r="S488" s="454"/>
      <c r="T488" s="454"/>
      <c r="U488" s="454"/>
      <c r="V488" s="454"/>
      <c r="W488" s="454"/>
      <c r="Y488" s="454"/>
      <c r="Z488" s="454"/>
      <c r="AB488" s="454"/>
      <c r="AC488" s="454"/>
      <c r="AD488" s="454"/>
      <c r="AE488" s="454"/>
    </row>
    <row r="489" spans="1:31" ht="15.75" customHeight="1">
      <c r="A489" s="454"/>
      <c r="B489" s="454"/>
      <c r="C489" s="566"/>
      <c r="D489" s="454"/>
      <c r="E489" s="454"/>
      <c r="F489" s="454"/>
      <c r="H489" s="454"/>
      <c r="I489" s="454"/>
      <c r="J489" s="454"/>
      <c r="K489" s="454"/>
      <c r="L489" s="454"/>
      <c r="M489" s="454"/>
      <c r="N489" s="454"/>
      <c r="O489" s="454"/>
      <c r="P489" s="454"/>
      <c r="Q489" s="454"/>
      <c r="R489" s="454"/>
      <c r="S489" s="454"/>
      <c r="T489" s="454"/>
      <c r="U489" s="454"/>
      <c r="V489" s="454"/>
      <c r="W489" s="454"/>
      <c r="Y489" s="454"/>
      <c r="Z489" s="454"/>
      <c r="AB489" s="454"/>
      <c r="AC489" s="454"/>
      <c r="AD489" s="454"/>
      <c r="AE489" s="454"/>
    </row>
    <row r="490" spans="1:31" ht="15.75" customHeight="1">
      <c r="A490" s="454"/>
      <c r="B490" s="454"/>
      <c r="C490" s="566"/>
      <c r="D490" s="454"/>
      <c r="E490" s="454"/>
      <c r="F490" s="454"/>
      <c r="H490" s="454"/>
      <c r="I490" s="454"/>
      <c r="J490" s="454"/>
      <c r="K490" s="454"/>
      <c r="L490" s="454"/>
      <c r="M490" s="454"/>
      <c r="N490" s="454"/>
      <c r="O490" s="454"/>
      <c r="P490" s="454"/>
      <c r="Q490" s="454"/>
      <c r="R490" s="454"/>
      <c r="S490" s="454"/>
      <c r="T490" s="454"/>
      <c r="U490" s="454"/>
      <c r="V490" s="454"/>
      <c r="W490" s="454"/>
      <c r="Y490" s="454"/>
      <c r="Z490" s="454"/>
      <c r="AB490" s="454"/>
      <c r="AC490" s="454"/>
      <c r="AD490" s="454"/>
      <c r="AE490" s="454"/>
    </row>
    <row r="491" spans="1:31" ht="15.75" customHeight="1">
      <c r="A491" s="454"/>
      <c r="B491" s="454"/>
      <c r="C491" s="566"/>
      <c r="D491" s="454"/>
      <c r="E491" s="454"/>
      <c r="F491" s="454"/>
      <c r="H491" s="454"/>
      <c r="I491" s="454"/>
      <c r="J491" s="454"/>
      <c r="K491" s="454"/>
      <c r="L491" s="454"/>
      <c r="M491" s="454"/>
      <c r="N491" s="454"/>
      <c r="O491" s="454"/>
      <c r="P491" s="454"/>
      <c r="Q491" s="454"/>
      <c r="R491" s="454"/>
      <c r="S491" s="454"/>
      <c r="T491" s="454"/>
      <c r="U491" s="454"/>
      <c r="V491" s="454"/>
      <c r="W491" s="454"/>
      <c r="Y491" s="454"/>
      <c r="Z491" s="454"/>
      <c r="AB491" s="454"/>
      <c r="AC491" s="454"/>
      <c r="AD491" s="454"/>
      <c r="AE491" s="454"/>
    </row>
    <row r="492" spans="1:31" ht="15.75" customHeight="1">
      <c r="A492" s="454"/>
      <c r="B492" s="454"/>
      <c r="C492" s="566"/>
      <c r="D492" s="454"/>
      <c r="E492" s="454"/>
      <c r="F492" s="454"/>
      <c r="H492" s="454"/>
      <c r="I492" s="454"/>
      <c r="J492" s="454"/>
      <c r="K492" s="454"/>
      <c r="L492" s="454"/>
      <c r="M492" s="454"/>
      <c r="N492" s="454"/>
      <c r="O492" s="454"/>
      <c r="P492" s="454"/>
      <c r="Q492" s="454"/>
      <c r="R492" s="454"/>
      <c r="S492" s="454"/>
      <c r="T492" s="454"/>
      <c r="U492" s="454"/>
      <c r="V492" s="454"/>
      <c r="W492" s="454"/>
      <c r="Y492" s="454"/>
      <c r="Z492" s="454"/>
      <c r="AB492" s="454"/>
      <c r="AC492" s="454"/>
      <c r="AD492" s="454"/>
      <c r="AE492" s="454"/>
    </row>
    <row r="493" spans="1:31" ht="15.75" customHeight="1">
      <c r="A493" s="454"/>
      <c r="B493" s="454"/>
      <c r="C493" s="566"/>
      <c r="D493" s="454"/>
      <c r="E493" s="454"/>
      <c r="F493" s="454"/>
      <c r="H493" s="454"/>
      <c r="I493" s="454"/>
      <c r="J493" s="454"/>
      <c r="K493" s="454"/>
      <c r="L493" s="454"/>
      <c r="M493" s="454"/>
      <c r="N493" s="454"/>
      <c r="O493" s="454"/>
      <c r="P493" s="454"/>
      <c r="Q493" s="454"/>
      <c r="R493" s="454"/>
      <c r="S493" s="454"/>
      <c r="T493" s="454"/>
      <c r="U493" s="454"/>
      <c r="V493" s="454"/>
      <c r="W493" s="454"/>
      <c r="Y493" s="454"/>
      <c r="Z493" s="454"/>
      <c r="AB493" s="454"/>
      <c r="AC493" s="454"/>
      <c r="AD493" s="454"/>
      <c r="AE493" s="454"/>
    </row>
    <row r="494" spans="1:31" ht="15.75" customHeight="1">
      <c r="A494" s="454"/>
      <c r="B494" s="454"/>
      <c r="C494" s="566"/>
      <c r="D494" s="454"/>
      <c r="E494" s="454"/>
      <c r="F494" s="454"/>
      <c r="H494" s="454"/>
      <c r="I494" s="454"/>
      <c r="J494" s="454"/>
      <c r="K494" s="454"/>
      <c r="L494" s="454"/>
      <c r="M494" s="454"/>
      <c r="N494" s="454"/>
      <c r="O494" s="454"/>
      <c r="P494" s="454"/>
      <c r="Q494" s="454"/>
      <c r="R494" s="454"/>
      <c r="S494" s="454"/>
      <c r="T494" s="454"/>
      <c r="U494" s="454"/>
      <c r="V494" s="454"/>
      <c r="W494" s="454"/>
      <c r="Y494" s="454"/>
      <c r="Z494" s="454"/>
      <c r="AB494" s="454"/>
      <c r="AC494" s="454"/>
      <c r="AD494" s="454"/>
      <c r="AE494" s="454"/>
    </row>
    <row r="495" spans="1:31" ht="15.75" customHeight="1">
      <c r="A495" s="454"/>
      <c r="B495" s="454"/>
      <c r="C495" s="566"/>
      <c r="D495" s="454"/>
      <c r="E495" s="454"/>
      <c r="F495" s="454"/>
      <c r="H495" s="454"/>
      <c r="I495" s="454"/>
      <c r="J495" s="454"/>
      <c r="K495" s="454"/>
      <c r="L495" s="454"/>
      <c r="M495" s="454"/>
      <c r="N495" s="454"/>
      <c r="O495" s="454"/>
      <c r="P495" s="454"/>
      <c r="Q495" s="454"/>
      <c r="R495" s="454"/>
      <c r="S495" s="454"/>
      <c r="T495" s="454"/>
      <c r="U495" s="454"/>
      <c r="V495" s="454"/>
      <c r="W495" s="454"/>
      <c r="Y495" s="454"/>
      <c r="Z495" s="454"/>
      <c r="AB495" s="454"/>
      <c r="AC495" s="454"/>
      <c r="AD495" s="454"/>
      <c r="AE495" s="454"/>
    </row>
    <row r="496" spans="1:31" ht="15.75" customHeight="1">
      <c r="A496" s="454"/>
      <c r="B496" s="454"/>
      <c r="C496" s="566"/>
      <c r="D496" s="454"/>
      <c r="E496" s="454"/>
      <c r="F496" s="454"/>
      <c r="H496" s="454"/>
      <c r="I496" s="454"/>
      <c r="J496" s="454"/>
      <c r="K496" s="454"/>
      <c r="L496" s="454"/>
      <c r="M496" s="454"/>
      <c r="N496" s="454"/>
      <c r="O496" s="454"/>
      <c r="P496" s="454"/>
      <c r="Q496" s="454"/>
      <c r="R496" s="454"/>
      <c r="S496" s="454"/>
      <c r="T496" s="454"/>
      <c r="U496" s="454"/>
      <c r="V496" s="454"/>
      <c r="W496" s="454"/>
      <c r="Y496" s="454"/>
      <c r="Z496" s="454"/>
      <c r="AB496" s="454"/>
      <c r="AC496" s="454"/>
      <c r="AD496" s="454"/>
      <c r="AE496" s="454"/>
    </row>
    <row r="497" spans="1:31" ht="15.75" customHeight="1">
      <c r="A497" s="454"/>
      <c r="B497" s="454"/>
      <c r="C497" s="566"/>
      <c r="D497" s="454"/>
      <c r="E497" s="454"/>
      <c r="F497" s="454"/>
      <c r="H497" s="454"/>
      <c r="I497" s="454"/>
      <c r="J497" s="454"/>
      <c r="K497" s="454"/>
      <c r="L497" s="454"/>
      <c r="M497" s="454"/>
      <c r="N497" s="454"/>
      <c r="O497" s="454"/>
      <c r="P497" s="454"/>
      <c r="Q497" s="454"/>
      <c r="R497" s="454"/>
      <c r="S497" s="454"/>
      <c r="T497" s="454"/>
      <c r="U497" s="454"/>
      <c r="V497" s="454"/>
      <c r="W497" s="454"/>
      <c r="Y497" s="454"/>
      <c r="Z497" s="454"/>
      <c r="AB497" s="454"/>
      <c r="AC497" s="454"/>
      <c r="AD497" s="454"/>
      <c r="AE497" s="454"/>
    </row>
    <row r="498" spans="1:31" ht="15.75" customHeight="1">
      <c r="A498" s="454"/>
      <c r="B498" s="454"/>
      <c r="C498" s="566"/>
      <c r="D498" s="454"/>
      <c r="E498" s="454"/>
      <c r="F498" s="454"/>
      <c r="H498" s="454"/>
      <c r="I498" s="454"/>
      <c r="J498" s="454"/>
      <c r="K498" s="454"/>
      <c r="L498" s="454"/>
      <c r="M498" s="454"/>
      <c r="N498" s="454"/>
      <c r="O498" s="454"/>
      <c r="P498" s="454"/>
      <c r="Q498" s="454"/>
      <c r="R498" s="454"/>
      <c r="S498" s="454"/>
      <c r="T498" s="454"/>
      <c r="U498" s="454"/>
      <c r="V498" s="454"/>
      <c r="W498" s="454"/>
      <c r="Y498" s="454"/>
      <c r="Z498" s="454"/>
      <c r="AB498" s="454"/>
      <c r="AC498" s="454"/>
      <c r="AD498" s="454"/>
      <c r="AE498" s="454"/>
    </row>
    <row r="499" spans="1:31" ht="15.75" customHeight="1">
      <c r="A499" s="454"/>
      <c r="B499" s="454"/>
      <c r="C499" s="566"/>
      <c r="D499" s="454"/>
      <c r="E499" s="454"/>
      <c r="F499" s="454"/>
      <c r="H499" s="454"/>
      <c r="I499" s="454"/>
      <c r="J499" s="454"/>
      <c r="K499" s="454"/>
      <c r="L499" s="454"/>
      <c r="M499" s="454"/>
      <c r="N499" s="454"/>
      <c r="O499" s="454"/>
      <c r="P499" s="454"/>
      <c r="Q499" s="454"/>
      <c r="R499" s="454"/>
      <c r="S499" s="454"/>
      <c r="T499" s="454"/>
      <c r="U499" s="454"/>
      <c r="V499" s="454"/>
      <c r="W499" s="454"/>
      <c r="Y499" s="454"/>
      <c r="Z499" s="454"/>
      <c r="AB499" s="454"/>
      <c r="AC499" s="454"/>
      <c r="AD499" s="454"/>
      <c r="AE499" s="454"/>
    </row>
    <row r="500" spans="1:31" ht="15.75" customHeight="1">
      <c r="A500" s="454"/>
      <c r="B500" s="454"/>
      <c r="C500" s="566"/>
      <c r="D500" s="454"/>
      <c r="E500" s="454"/>
      <c r="F500" s="454"/>
      <c r="H500" s="454"/>
      <c r="I500" s="454"/>
      <c r="J500" s="454"/>
      <c r="K500" s="454"/>
      <c r="L500" s="454"/>
      <c r="M500" s="454"/>
      <c r="N500" s="454"/>
      <c r="O500" s="454"/>
      <c r="P500" s="454"/>
      <c r="Q500" s="454"/>
      <c r="R500" s="454"/>
      <c r="S500" s="454"/>
      <c r="T500" s="454"/>
      <c r="U500" s="454"/>
      <c r="V500" s="454"/>
      <c r="W500" s="454"/>
      <c r="Y500" s="454"/>
      <c r="Z500" s="454"/>
      <c r="AB500" s="454"/>
      <c r="AC500" s="454"/>
      <c r="AD500" s="454"/>
      <c r="AE500" s="454"/>
    </row>
    <row r="501" spans="1:31" ht="15.75" customHeight="1">
      <c r="A501" s="454"/>
      <c r="B501" s="454"/>
      <c r="C501" s="566"/>
      <c r="D501" s="454"/>
      <c r="E501" s="454"/>
      <c r="F501" s="454"/>
      <c r="H501" s="454"/>
      <c r="I501" s="454"/>
      <c r="J501" s="454"/>
      <c r="K501" s="454"/>
      <c r="L501" s="454"/>
      <c r="M501" s="454"/>
      <c r="N501" s="454"/>
      <c r="O501" s="454"/>
      <c r="P501" s="454"/>
      <c r="Q501" s="454"/>
      <c r="R501" s="454"/>
      <c r="S501" s="454"/>
      <c r="T501" s="454"/>
      <c r="U501" s="454"/>
      <c r="V501" s="454"/>
      <c r="W501" s="454"/>
      <c r="Y501" s="454"/>
      <c r="Z501" s="454"/>
      <c r="AB501" s="454"/>
      <c r="AC501" s="454"/>
      <c r="AD501" s="454"/>
      <c r="AE501" s="454"/>
    </row>
    <row r="502" spans="1:31" ht="15.75" customHeight="1">
      <c r="A502" s="454"/>
      <c r="B502" s="454"/>
      <c r="C502" s="566"/>
      <c r="D502" s="454"/>
      <c r="E502" s="454"/>
      <c r="F502" s="454"/>
      <c r="H502" s="454"/>
      <c r="I502" s="454"/>
      <c r="J502" s="454"/>
      <c r="K502" s="454"/>
      <c r="L502" s="454"/>
      <c r="M502" s="454"/>
      <c r="N502" s="454"/>
      <c r="O502" s="454"/>
      <c r="P502" s="454"/>
      <c r="Q502" s="454"/>
      <c r="R502" s="454"/>
      <c r="S502" s="454"/>
      <c r="T502" s="454"/>
      <c r="U502" s="454"/>
      <c r="V502" s="454"/>
      <c r="W502" s="454"/>
      <c r="Y502" s="454"/>
      <c r="Z502" s="454"/>
      <c r="AB502" s="454"/>
      <c r="AC502" s="454"/>
      <c r="AD502" s="454"/>
      <c r="AE502" s="454"/>
    </row>
    <row r="503" spans="1:31" ht="15.75" customHeight="1">
      <c r="A503" s="454"/>
      <c r="B503" s="454"/>
      <c r="C503" s="566"/>
      <c r="D503" s="454"/>
      <c r="E503" s="454"/>
      <c r="F503" s="454"/>
      <c r="H503" s="454"/>
      <c r="I503" s="454"/>
      <c r="J503" s="454"/>
      <c r="K503" s="454"/>
      <c r="L503" s="454"/>
      <c r="M503" s="454"/>
      <c r="N503" s="454"/>
      <c r="O503" s="454"/>
      <c r="P503" s="454"/>
      <c r="Q503" s="454"/>
      <c r="R503" s="454"/>
      <c r="S503" s="454"/>
      <c r="T503" s="454"/>
      <c r="U503" s="454"/>
      <c r="V503" s="454"/>
      <c r="W503" s="454"/>
      <c r="Y503" s="454"/>
      <c r="Z503" s="454"/>
      <c r="AB503" s="454"/>
      <c r="AC503" s="454"/>
      <c r="AD503" s="454"/>
      <c r="AE503" s="454"/>
    </row>
    <row r="504" spans="1:31" ht="15.75" customHeight="1">
      <c r="A504" s="454"/>
      <c r="B504" s="454"/>
      <c r="C504" s="566"/>
      <c r="D504" s="454"/>
      <c r="E504" s="454"/>
      <c r="F504" s="454"/>
      <c r="H504" s="454"/>
      <c r="I504" s="454"/>
      <c r="J504" s="454"/>
      <c r="K504" s="454"/>
      <c r="L504" s="454"/>
      <c r="M504" s="454"/>
      <c r="N504" s="454"/>
      <c r="O504" s="454"/>
      <c r="P504" s="454"/>
      <c r="Q504" s="454"/>
      <c r="R504" s="454"/>
      <c r="S504" s="454"/>
      <c r="T504" s="454"/>
      <c r="U504" s="454"/>
      <c r="V504" s="454"/>
      <c r="W504" s="454"/>
      <c r="Y504" s="454"/>
      <c r="Z504" s="454"/>
      <c r="AB504" s="454"/>
      <c r="AC504" s="454"/>
      <c r="AD504" s="454"/>
      <c r="AE504" s="454"/>
    </row>
    <row r="505" spans="1:31" ht="15.75" customHeight="1">
      <c r="A505" s="454"/>
      <c r="B505" s="454"/>
      <c r="C505" s="566"/>
      <c r="D505" s="454"/>
      <c r="E505" s="454"/>
      <c r="F505" s="454"/>
      <c r="H505" s="454"/>
      <c r="I505" s="454"/>
      <c r="J505" s="454"/>
      <c r="K505" s="454"/>
      <c r="L505" s="454"/>
      <c r="M505" s="454"/>
      <c r="N505" s="454"/>
      <c r="O505" s="454"/>
      <c r="P505" s="454"/>
      <c r="Q505" s="454"/>
      <c r="R505" s="454"/>
      <c r="S505" s="454"/>
      <c r="T505" s="454"/>
      <c r="U505" s="454"/>
      <c r="V505" s="454"/>
      <c r="W505" s="454"/>
      <c r="Y505" s="454"/>
      <c r="Z505" s="454"/>
      <c r="AB505" s="454"/>
      <c r="AC505" s="454"/>
      <c r="AD505" s="454"/>
      <c r="AE505" s="454"/>
    </row>
    <row r="506" spans="1:31" ht="15.75" customHeight="1">
      <c r="A506" s="454"/>
      <c r="B506" s="454"/>
      <c r="C506" s="566"/>
      <c r="D506" s="454"/>
      <c r="E506" s="454"/>
      <c r="F506" s="454"/>
      <c r="H506" s="454"/>
      <c r="I506" s="454"/>
      <c r="J506" s="454"/>
      <c r="K506" s="454"/>
      <c r="L506" s="454"/>
      <c r="M506" s="454"/>
      <c r="N506" s="454"/>
      <c r="O506" s="454"/>
      <c r="P506" s="454"/>
      <c r="Q506" s="454"/>
      <c r="R506" s="454"/>
      <c r="S506" s="454"/>
      <c r="T506" s="454"/>
      <c r="U506" s="454"/>
      <c r="V506" s="454"/>
      <c r="W506" s="454"/>
      <c r="Y506" s="454"/>
      <c r="Z506" s="454"/>
      <c r="AB506" s="454"/>
      <c r="AC506" s="454"/>
      <c r="AD506" s="454"/>
      <c r="AE506" s="454"/>
    </row>
    <row r="507" spans="1:31" ht="15.75" customHeight="1">
      <c r="A507" s="454"/>
      <c r="B507" s="454"/>
      <c r="C507" s="566"/>
      <c r="D507" s="454"/>
      <c r="E507" s="454"/>
      <c r="F507" s="454"/>
      <c r="H507" s="454"/>
      <c r="I507" s="454"/>
      <c r="J507" s="454"/>
      <c r="K507" s="454"/>
      <c r="L507" s="454"/>
      <c r="M507" s="454"/>
      <c r="N507" s="454"/>
      <c r="O507" s="454"/>
      <c r="P507" s="454"/>
      <c r="Q507" s="454"/>
      <c r="R507" s="454"/>
      <c r="S507" s="454"/>
      <c r="T507" s="454"/>
      <c r="U507" s="454"/>
      <c r="V507" s="454"/>
      <c r="W507" s="454"/>
      <c r="Y507" s="454"/>
      <c r="Z507" s="454"/>
      <c r="AB507" s="454"/>
      <c r="AC507" s="454"/>
      <c r="AD507" s="454"/>
      <c r="AE507" s="454"/>
    </row>
    <row r="508" spans="1:31" ht="15.75" customHeight="1">
      <c r="A508" s="454"/>
      <c r="B508" s="454"/>
      <c r="C508" s="566"/>
      <c r="D508" s="454"/>
      <c r="E508" s="454"/>
      <c r="F508" s="454"/>
      <c r="H508" s="454"/>
      <c r="I508" s="454"/>
      <c r="J508" s="454"/>
      <c r="K508" s="454"/>
      <c r="L508" s="454"/>
      <c r="M508" s="454"/>
      <c r="N508" s="454"/>
      <c r="O508" s="454"/>
      <c r="P508" s="454"/>
      <c r="Q508" s="454"/>
      <c r="R508" s="454"/>
      <c r="S508" s="454"/>
      <c r="T508" s="454"/>
      <c r="U508" s="454"/>
      <c r="V508" s="454"/>
      <c r="W508" s="454"/>
      <c r="Y508" s="454"/>
      <c r="Z508" s="454"/>
      <c r="AB508" s="454"/>
      <c r="AC508" s="454"/>
      <c r="AD508" s="454"/>
      <c r="AE508" s="454"/>
    </row>
    <row r="509" spans="1:31" ht="15.75" customHeight="1">
      <c r="A509" s="454"/>
      <c r="B509" s="454"/>
      <c r="C509" s="566"/>
      <c r="D509" s="454"/>
      <c r="E509" s="454"/>
      <c r="F509" s="454"/>
      <c r="H509" s="454"/>
      <c r="I509" s="454"/>
      <c r="J509" s="454"/>
      <c r="K509" s="454"/>
      <c r="L509" s="454"/>
      <c r="M509" s="454"/>
      <c r="N509" s="454"/>
      <c r="O509" s="454"/>
      <c r="P509" s="454"/>
      <c r="Q509" s="454"/>
      <c r="R509" s="454"/>
      <c r="S509" s="454"/>
      <c r="T509" s="454"/>
      <c r="U509" s="454"/>
      <c r="V509" s="454"/>
      <c r="W509" s="454"/>
      <c r="Y509" s="454"/>
      <c r="Z509" s="454"/>
      <c r="AB509" s="454"/>
      <c r="AC509" s="454"/>
      <c r="AD509" s="454"/>
      <c r="AE509" s="454"/>
    </row>
    <row r="510" spans="1:31" ht="15.75" customHeight="1">
      <c r="A510" s="454"/>
      <c r="B510" s="454"/>
      <c r="C510" s="566"/>
      <c r="D510" s="454"/>
      <c r="E510" s="454"/>
      <c r="F510" s="454"/>
      <c r="H510" s="454"/>
      <c r="I510" s="454"/>
      <c r="J510" s="454"/>
      <c r="K510" s="454"/>
      <c r="L510" s="454"/>
      <c r="M510" s="454"/>
      <c r="N510" s="454"/>
      <c r="O510" s="454"/>
      <c r="P510" s="454"/>
      <c r="Q510" s="454"/>
      <c r="R510" s="454"/>
      <c r="S510" s="454"/>
      <c r="T510" s="454"/>
      <c r="U510" s="454"/>
      <c r="V510" s="454"/>
      <c r="W510" s="454"/>
      <c r="Y510" s="454"/>
      <c r="Z510" s="454"/>
      <c r="AB510" s="454"/>
      <c r="AC510" s="454"/>
      <c r="AD510" s="454"/>
      <c r="AE510" s="454"/>
    </row>
    <row r="511" spans="1:31" ht="15.75" customHeight="1">
      <c r="A511" s="454"/>
      <c r="B511" s="454"/>
      <c r="C511" s="566"/>
      <c r="D511" s="454"/>
      <c r="E511" s="454"/>
      <c r="F511" s="454"/>
      <c r="H511" s="454"/>
      <c r="I511" s="454"/>
      <c r="J511" s="454"/>
      <c r="K511" s="454"/>
      <c r="L511" s="454"/>
      <c r="M511" s="454"/>
      <c r="N511" s="454"/>
      <c r="O511" s="454"/>
      <c r="P511" s="454"/>
      <c r="Q511" s="454"/>
      <c r="R511" s="454"/>
      <c r="S511" s="454"/>
      <c r="T511" s="454"/>
      <c r="U511" s="454"/>
      <c r="V511" s="454"/>
      <c r="W511" s="454"/>
      <c r="Y511" s="454"/>
      <c r="Z511" s="454"/>
      <c r="AB511" s="454"/>
      <c r="AC511" s="454"/>
      <c r="AD511" s="454"/>
      <c r="AE511" s="454"/>
    </row>
    <row r="512" spans="1:31" ht="15.75" customHeight="1">
      <c r="A512" s="454"/>
      <c r="B512" s="454"/>
      <c r="C512" s="566"/>
      <c r="D512" s="454"/>
      <c r="E512" s="454"/>
      <c r="F512" s="454"/>
      <c r="H512" s="454"/>
      <c r="I512" s="454"/>
      <c r="J512" s="454"/>
      <c r="K512" s="454"/>
      <c r="L512" s="454"/>
      <c r="M512" s="454"/>
      <c r="N512" s="454"/>
      <c r="O512" s="454"/>
      <c r="P512" s="454"/>
      <c r="Q512" s="454"/>
      <c r="R512" s="454"/>
      <c r="S512" s="454"/>
      <c r="T512" s="454"/>
      <c r="U512" s="454"/>
      <c r="V512" s="454"/>
      <c r="W512" s="454"/>
      <c r="Y512" s="454"/>
      <c r="Z512" s="454"/>
      <c r="AB512" s="454"/>
      <c r="AC512" s="454"/>
      <c r="AD512" s="454"/>
      <c r="AE512" s="454"/>
    </row>
    <row r="513" spans="1:31" ht="15.75" customHeight="1">
      <c r="A513" s="454"/>
      <c r="B513" s="454"/>
      <c r="C513" s="566"/>
      <c r="D513" s="454"/>
      <c r="E513" s="454"/>
      <c r="F513" s="454"/>
      <c r="H513" s="454"/>
      <c r="I513" s="454"/>
      <c r="J513" s="454"/>
      <c r="K513" s="454"/>
      <c r="L513" s="454"/>
      <c r="M513" s="454"/>
      <c r="N513" s="454"/>
      <c r="O513" s="454"/>
      <c r="P513" s="454"/>
      <c r="Q513" s="454"/>
      <c r="R513" s="454"/>
      <c r="S513" s="454"/>
      <c r="T513" s="454"/>
      <c r="U513" s="454"/>
      <c r="V513" s="454"/>
      <c r="W513" s="454"/>
      <c r="Y513" s="454"/>
      <c r="Z513" s="454"/>
      <c r="AB513" s="454"/>
      <c r="AC513" s="454"/>
      <c r="AD513" s="454"/>
      <c r="AE513" s="454"/>
    </row>
    <row r="514" spans="1:31" ht="15.75" customHeight="1">
      <c r="A514" s="454"/>
      <c r="B514" s="454"/>
      <c r="C514" s="566"/>
      <c r="D514" s="454"/>
      <c r="E514" s="454"/>
      <c r="F514" s="454"/>
      <c r="H514" s="454"/>
      <c r="I514" s="454"/>
      <c r="J514" s="454"/>
      <c r="K514" s="454"/>
      <c r="L514" s="454"/>
      <c r="M514" s="454"/>
      <c r="N514" s="454"/>
      <c r="O514" s="454"/>
      <c r="P514" s="454"/>
      <c r="Q514" s="454"/>
      <c r="R514" s="454"/>
      <c r="S514" s="454"/>
      <c r="T514" s="454"/>
      <c r="U514" s="454"/>
      <c r="V514" s="454"/>
      <c r="W514" s="454"/>
      <c r="Y514" s="454"/>
      <c r="Z514" s="454"/>
      <c r="AB514" s="454"/>
      <c r="AC514" s="454"/>
      <c r="AD514" s="454"/>
      <c r="AE514" s="454"/>
    </row>
    <row r="515" spans="1:31" ht="15.75" customHeight="1">
      <c r="A515" s="454"/>
      <c r="B515" s="454"/>
      <c r="C515" s="566"/>
      <c r="D515" s="454"/>
      <c r="E515" s="454"/>
      <c r="F515" s="454"/>
      <c r="H515" s="454"/>
      <c r="I515" s="454"/>
      <c r="J515" s="454"/>
      <c r="K515" s="454"/>
      <c r="L515" s="454"/>
      <c r="M515" s="454"/>
      <c r="N515" s="454"/>
      <c r="O515" s="454"/>
      <c r="P515" s="454"/>
      <c r="Q515" s="454"/>
      <c r="R515" s="454"/>
      <c r="S515" s="454"/>
      <c r="T515" s="454"/>
      <c r="U515" s="454"/>
      <c r="V515" s="454"/>
      <c r="W515" s="454"/>
      <c r="Y515" s="454"/>
      <c r="Z515" s="454"/>
      <c r="AB515" s="454"/>
      <c r="AC515" s="454"/>
      <c r="AD515" s="454"/>
      <c r="AE515" s="454"/>
    </row>
    <row r="516" spans="1:31" ht="15.75" customHeight="1">
      <c r="A516" s="454"/>
      <c r="B516" s="454"/>
      <c r="C516" s="566"/>
      <c r="D516" s="454"/>
      <c r="E516" s="454"/>
      <c r="F516" s="454"/>
      <c r="H516" s="454"/>
      <c r="I516" s="454"/>
      <c r="J516" s="454"/>
      <c r="K516" s="454"/>
      <c r="L516" s="454"/>
      <c r="M516" s="454"/>
      <c r="N516" s="454"/>
      <c r="O516" s="454"/>
      <c r="P516" s="454"/>
      <c r="Q516" s="454"/>
      <c r="R516" s="454"/>
      <c r="S516" s="454"/>
      <c r="T516" s="454"/>
      <c r="U516" s="454"/>
      <c r="V516" s="454"/>
      <c r="W516" s="454"/>
      <c r="Y516" s="454"/>
      <c r="Z516" s="454"/>
      <c r="AB516" s="454"/>
      <c r="AC516" s="454"/>
      <c r="AD516" s="454"/>
      <c r="AE516" s="454"/>
    </row>
    <row r="517" spans="1:31" ht="15.75" customHeight="1">
      <c r="A517" s="454"/>
      <c r="B517" s="454"/>
      <c r="C517" s="566"/>
      <c r="D517" s="454"/>
      <c r="E517" s="454"/>
      <c r="F517" s="454"/>
      <c r="H517" s="454"/>
      <c r="I517" s="454"/>
      <c r="J517" s="454"/>
      <c r="K517" s="454"/>
      <c r="L517" s="454"/>
      <c r="M517" s="454"/>
      <c r="N517" s="454"/>
      <c r="O517" s="454"/>
      <c r="P517" s="454"/>
      <c r="Q517" s="454"/>
      <c r="R517" s="454"/>
      <c r="S517" s="454"/>
      <c r="T517" s="454"/>
      <c r="U517" s="454"/>
      <c r="V517" s="454"/>
      <c r="W517" s="454"/>
      <c r="Y517" s="454"/>
      <c r="Z517" s="454"/>
      <c r="AB517" s="454"/>
      <c r="AC517" s="454"/>
      <c r="AD517" s="454"/>
      <c r="AE517" s="454"/>
    </row>
    <row r="518" spans="1:31" ht="15.75" customHeight="1">
      <c r="A518" s="454"/>
      <c r="B518" s="454"/>
      <c r="C518" s="566"/>
      <c r="D518" s="454"/>
      <c r="E518" s="454"/>
      <c r="F518" s="454"/>
      <c r="H518" s="454"/>
      <c r="I518" s="454"/>
      <c r="J518" s="454"/>
      <c r="K518" s="454"/>
      <c r="L518" s="454"/>
      <c r="M518" s="454"/>
      <c r="N518" s="454"/>
      <c r="O518" s="454"/>
      <c r="P518" s="454"/>
      <c r="Q518" s="454"/>
      <c r="R518" s="454"/>
      <c r="S518" s="454"/>
      <c r="T518" s="454"/>
      <c r="U518" s="454"/>
      <c r="V518" s="454"/>
      <c r="W518" s="454"/>
      <c r="Y518" s="454"/>
      <c r="Z518" s="454"/>
      <c r="AB518" s="454"/>
      <c r="AC518" s="454"/>
      <c r="AD518" s="454"/>
      <c r="AE518" s="454"/>
    </row>
    <row r="519" spans="1:31" ht="15.75" customHeight="1">
      <c r="A519" s="454"/>
      <c r="B519" s="454"/>
      <c r="C519" s="566"/>
      <c r="D519" s="454"/>
      <c r="E519" s="454"/>
      <c r="F519" s="454"/>
      <c r="H519" s="454"/>
      <c r="I519" s="454"/>
      <c r="J519" s="454"/>
      <c r="K519" s="454"/>
      <c r="L519" s="454"/>
      <c r="M519" s="454"/>
      <c r="N519" s="454"/>
      <c r="O519" s="454"/>
      <c r="P519" s="454"/>
      <c r="Q519" s="454"/>
      <c r="R519" s="454"/>
      <c r="S519" s="454"/>
      <c r="T519" s="454"/>
      <c r="U519" s="454"/>
      <c r="V519" s="454"/>
      <c r="W519" s="454"/>
      <c r="Y519" s="454"/>
      <c r="Z519" s="454"/>
      <c r="AB519" s="454"/>
      <c r="AC519" s="454"/>
      <c r="AD519" s="454"/>
      <c r="AE519" s="454"/>
    </row>
    <row r="520" spans="1:31" ht="15.75" customHeight="1">
      <c r="A520" s="454"/>
      <c r="B520" s="454"/>
      <c r="C520" s="566"/>
      <c r="D520" s="454"/>
      <c r="E520" s="454"/>
      <c r="F520" s="454"/>
      <c r="H520" s="454"/>
      <c r="I520" s="454"/>
      <c r="J520" s="454"/>
      <c r="K520" s="454"/>
      <c r="L520" s="454"/>
      <c r="M520" s="454"/>
      <c r="N520" s="454"/>
      <c r="O520" s="454"/>
      <c r="P520" s="454"/>
      <c r="Q520" s="454"/>
      <c r="R520" s="454"/>
      <c r="S520" s="454"/>
      <c r="T520" s="454"/>
      <c r="U520" s="454"/>
      <c r="V520" s="454"/>
      <c r="W520" s="454"/>
      <c r="Y520" s="454"/>
      <c r="Z520" s="454"/>
      <c r="AB520" s="454"/>
      <c r="AC520" s="454"/>
      <c r="AD520" s="454"/>
      <c r="AE520" s="454"/>
    </row>
    <row r="521" spans="1:31" ht="15.75" customHeight="1">
      <c r="A521" s="454"/>
      <c r="B521" s="454"/>
      <c r="C521" s="566"/>
      <c r="D521" s="454"/>
      <c r="E521" s="454"/>
      <c r="F521" s="454"/>
      <c r="H521" s="454"/>
      <c r="I521" s="454"/>
      <c r="J521" s="454"/>
      <c r="K521" s="454"/>
      <c r="L521" s="454"/>
      <c r="M521" s="454"/>
      <c r="N521" s="454"/>
      <c r="O521" s="454"/>
      <c r="P521" s="454"/>
      <c r="Q521" s="454"/>
      <c r="R521" s="454"/>
      <c r="S521" s="454"/>
      <c r="T521" s="454"/>
      <c r="U521" s="454"/>
      <c r="V521" s="454"/>
      <c r="W521" s="454"/>
      <c r="Y521" s="454"/>
      <c r="Z521" s="454"/>
      <c r="AB521" s="454"/>
      <c r="AC521" s="454"/>
      <c r="AD521" s="454"/>
      <c r="AE521" s="454"/>
    </row>
    <row r="522" spans="1:31" ht="15.75" customHeight="1">
      <c r="A522" s="454"/>
      <c r="B522" s="454"/>
      <c r="C522" s="566"/>
      <c r="D522" s="454"/>
      <c r="E522" s="454"/>
      <c r="F522" s="454"/>
      <c r="H522" s="454"/>
      <c r="I522" s="454"/>
      <c r="J522" s="454"/>
      <c r="K522" s="454"/>
      <c r="L522" s="454"/>
      <c r="M522" s="454"/>
      <c r="N522" s="454"/>
      <c r="O522" s="454"/>
      <c r="P522" s="454"/>
      <c r="Q522" s="454"/>
      <c r="R522" s="454"/>
      <c r="S522" s="454"/>
      <c r="T522" s="454"/>
      <c r="U522" s="454"/>
      <c r="V522" s="454"/>
      <c r="W522" s="454"/>
      <c r="Y522" s="454"/>
      <c r="Z522" s="454"/>
      <c r="AB522" s="454"/>
      <c r="AC522" s="454"/>
      <c r="AD522" s="454"/>
      <c r="AE522" s="454"/>
    </row>
    <row r="523" spans="1:31" ht="15.75" customHeight="1">
      <c r="A523" s="454"/>
      <c r="B523" s="454"/>
      <c r="C523" s="566"/>
      <c r="D523" s="454"/>
      <c r="E523" s="454"/>
      <c r="F523" s="454"/>
      <c r="H523" s="454"/>
      <c r="I523" s="454"/>
      <c r="J523" s="454"/>
      <c r="K523" s="454"/>
      <c r="L523" s="454"/>
      <c r="M523" s="454"/>
      <c r="N523" s="454"/>
      <c r="O523" s="454"/>
      <c r="P523" s="454"/>
      <c r="Q523" s="454"/>
      <c r="R523" s="454"/>
      <c r="S523" s="454"/>
      <c r="T523" s="454"/>
      <c r="U523" s="454"/>
      <c r="V523" s="454"/>
      <c r="W523" s="454"/>
      <c r="Y523" s="454"/>
      <c r="Z523" s="454"/>
      <c r="AB523" s="454"/>
      <c r="AC523" s="454"/>
      <c r="AD523" s="454"/>
      <c r="AE523" s="454"/>
    </row>
    <row r="524" spans="1:31" ht="15.75" customHeight="1">
      <c r="A524" s="454"/>
      <c r="B524" s="454"/>
      <c r="C524" s="566"/>
      <c r="D524" s="454"/>
      <c r="E524" s="454"/>
      <c r="F524" s="454"/>
      <c r="H524" s="454"/>
      <c r="I524" s="454"/>
      <c r="J524" s="454"/>
      <c r="K524" s="454"/>
      <c r="L524" s="454"/>
      <c r="M524" s="454"/>
      <c r="N524" s="454"/>
      <c r="O524" s="454"/>
      <c r="P524" s="454"/>
      <c r="Q524" s="454"/>
      <c r="R524" s="454"/>
      <c r="S524" s="454"/>
      <c r="T524" s="454"/>
      <c r="U524" s="454"/>
      <c r="V524" s="454"/>
      <c r="W524" s="454"/>
      <c r="Y524" s="454"/>
      <c r="Z524" s="454"/>
      <c r="AB524" s="454"/>
      <c r="AC524" s="454"/>
      <c r="AD524" s="454"/>
      <c r="AE524" s="454"/>
    </row>
    <row r="525" spans="1:31" ht="15.75" customHeight="1">
      <c r="A525" s="454"/>
      <c r="B525" s="454"/>
      <c r="C525" s="566"/>
      <c r="D525" s="454"/>
      <c r="E525" s="454"/>
      <c r="F525" s="454"/>
      <c r="H525" s="454"/>
      <c r="I525" s="454"/>
      <c r="J525" s="454"/>
      <c r="K525" s="454"/>
      <c r="L525" s="454"/>
      <c r="M525" s="454"/>
      <c r="N525" s="454"/>
      <c r="O525" s="454"/>
      <c r="P525" s="454"/>
      <c r="Q525" s="454"/>
      <c r="R525" s="454"/>
      <c r="S525" s="454"/>
      <c r="T525" s="454"/>
      <c r="U525" s="454"/>
      <c r="V525" s="454"/>
      <c r="W525" s="454"/>
      <c r="Y525" s="454"/>
      <c r="Z525" s="454"/>
      <c r="AB525" s="454"/>
      <c r="AC525" s="454"/>
      <c r="AD525" s="454"/>
      <c r="AE525" s="454"/>
    </row>
    <row r="526" spans="1:31" ht="15.75" customHeight="1">
      <c r="A526" s="454"/>
      <c r="B526" s="454"/>
      <c r="C526" s="566"/>
      <c r="D526" s="454"/>
      <c r="E526" s="454"/>
      <c r="F526" s="454"/>
      <c r="H526" s="454"/>
      <c r="I526" s="454"/>
      <c r="J526" s="454"/>
      <c r="K526" s="454"/>
      <c r="L526" s="454"/>
      <c r="M526" s="454"/>
      <c r="N526" s="454"/>
      <c r="O526" s="454"/>
      <c r="P526" s="454"/>
      <c r="Q526" s="454"/>
      <c r="R526" s="454"/>
      <c r="S526" s="454"/>
      <c r="T526" s="454"/>
      <c r="U526" s="454"/>
      <c r="V526" s="454"/>
      <c r="W526" s="454"/>
      <c r="Y526" s="454"/>
      <c r="Z526" s="454"/>
      <c r="AB526" s="454"/>
      <c r="AC526" s="454"/>
      <c r="AD526" s="454"/>
      <c r="AE526" s="454"/>
    </row>
    <row r="527" spans="1:31" ht="15.75" customHeight="1">
      <c r="A527" s="454"/>
      <c r="B527" s="454"/>
      <c r="C527" s="566"/>
      <c r="D527" s="454"/>
      <c r="E527" s="454"/>
      <c r="F527" s="454"/>
      <c r="H527" s="454"/>
      <c r="I527" s="454"/>
      <c r="J527" s="454"/>
      <c r="K527" s="454"/>
      <c r="L527" s="454"/>
      <c r="M527" s="454"/>
      <c r="N527" s="454"/>
      <c r="O527" s="454"/>
      <c r="P527" s="454"/>
      <c r="Q527" s="454"/>
      <c r="R527" s="454"/>
      <c r="S527" s="454"/>
      <c r="T527" s="454"/>
      <c r="U527" s="454"/>
      <c r="V527" s="454"/>
      <c r="W527" s="454"/>
      <c r="Y527" s="454"/>
      <c r="Z527" s="454"/>
      <c r="AB527" s="454"/>
      <c r="AC527" s="454"/>
      <c r="AD527" s="454"/>
      <c r="AE527" s="454"/>
    </row>
    <row r="528" spans="1:31" ht="15.75" customHeight="1">
      <c r="A528" s="454"/>
      <c r="B528" s="454"/>
      <c r="C528" s="566"/>
      <c r="D528" s="454"/>
      <c r="E528" s="454"/>
      <c r="F528" s="454"/>
      <c r="H528" s="454"/>
      <c r="I528" s="454"/>
      <c r="J528" s="454"/>
      <c r="K528" s="454"/>
      <c r="L528" s="454"/>
      <c r="M528" s="454"/>
      <c r="N528" s="454"/>
      <c r="O528" s="454"/>
      <c r="P528" s="454"/>
      <c r="Q528" s="454"/>
      <c r="R528" s="454"/>
      <c r="S528" s="454"/>
      <c r="T528" s="454"/>
      <c r="U528" s="454"/>
      <c r="V528" s="454"/>
      <c r="W528" s="454"/>
      <c r="Y528" s="454"/>
      <c r="Z528" s="454"/>
      <c r="AB528" s="454"/>
      <c r="AC528" s="454"/>
      <c r="AD528" s="454"/>
      <c r="AE528" s="454"/>
    </row>
    <row r="529" spans="1:31" ht="15.75" customHeight="1">
      <c r="A529" s="454"/>
      <c r="B529" s="454"/>
      <c r="C529" s="566"/>
      <c r="D529" s="454"/>
      <c r="E529" s="454"/>
      <c r="F529" s="454"/>
      <c r="H529" s="454"/>
      <c r="I529" s="454"/>
      <c r="J529" s="454"/>
      <c r="K529" s="454"/>
      <c r="L529" s="454"/>
      <c r="M529" s="454"/>
      <c r="N529" s="454"/>
      <c r="O529" s="454"/>
      <c r="P529" s="454"/>
      <c r="Q529" s="454"/>
      <c r="R529" s="454"/>
      <c r="S529" s="454"/>
      <c r="T529" s="454"/>
      <c r="U529" s="454"/>
      <c r="V529" s="454"/>
      <c r="W529" s="454"/>
      <c r="Y529" s="454"/>
      <c r="Z529" s="454"/>
      <c r="AB529" s="454"/>
      <c r="AC529" s="454"/>
      <c r="AD529" s="454"/>
      <c r="AE529" s="454"/>
    </row>
    <row r="530" spans="1:31" ht="15.75" customHeight="1">
      <c r="A530" s="454"/>
      <c r="B530" s="454"/>
      <c r="C530" s="566"/>
      <c r="D530" s="454"/>
      <c r="E530" s="454"/>
      <c r="F530" s="454"/>
      <c r="H530" s="454"/>
      <c r="I530" s="454"/>
      <c r="J530" s="454"/>
      <c r="K530" s="454"/>
      <c r="L530" s="454"/>
      <c r="M530" s="454"/>
      <c r="N530" s="454"/>
      <c r="O530" s="454"/>
      <c r="P530" s="454"/>
      <c r="Q530" s="454"/>
      <c r="R530" s="454"/>
      <c r="S530" s="454"/>
      <c r="T530" s="454"/>
      <c r="U530" s="454"/>
      <c r="V530" s="454"/>
      <c r="W530" s="454"/>
      <c r="Y530" s="454"/>
      <c r="Z530" s="454"/>
      <c r="AB530" s="454"/>
      <c r="AC530" s="454"/>
      <c r="AD530" s="454"/>
      <c r="AE530" s="454"/>
    </row>
    <row r="531" spans="1:31" ht="15.75" customHeight="1">
      <c r="A531" s="454"/>
      <c r="B531" s="454"/>
      <c r="C531" s="566"/>
      <c r="D531" s="454"/>
      <c r="E531" s="454"/>
      <c r="F531" s="454"/>
      <c r="H531" s="454"/>
      <c r="I531" s="454"/>
      <c r="J531" s="454"/>
      <c r="K531" s="454"/>
      <c r="L531" s="454"/>
      <c r="M531" s="454"/>
      <c r="N531" s="454"/>
      <c r="O531" s="454"/>
      <c r="P531" s="454"/>
      <c r="Q531" s="454"/>
      <c r="R531" s="454"/>
      <c r="S531" s="454"/>
      <c r="T531" s="454"/>
      <c r="U531" s="454"/>
      <c r="V531" s="454"/>
      <c r="W531" s="454"/>
      <c r="Y531" s="454"/>
      <c r="Z531" s="454"/>
      <c r="AB531" s="454"/>
      <c r="AC531" s="454"/>
      <c r="AD531" s="454"/>
      <c r="AE531" s="454"/>
    </row>
    <row r="532" spans="1:31" ht="15.75" customHeight="1">
      <c r="A532" s="454"/>
      <c r="B532" s="454"/>
      <c r="C532" s="566"/>
      <c r="D532" s="454"/>
      <c r="E532" s="454"/>
      <c r="F532" s="454"/>
      <c r="H532" s="454"/>
      <c r="I532" s="454"/>
      <c r="J532" s="454"/>
      <c r="K532" s="454"/>
      <c r="L532" s="454"/>
      <c r="M532" s="454"/>
      <c r="N532" s="454"/>
      <c r="O532" s="454"/>
      <c r="P532" s="454"/>
      <c r="Q532" s="454"/>
      <c r="R532" s="454"/>
      <c r="S532" s="454"/>
      <c r="T532" s="454"/>
      <c r="U532" s="454"/>
      <c r="V532" s="454"/>
      <c r="W532" s="454"/>
      <c r="Y532" s="454"/>
      <c r="Z532" s="454"/>
      <c r="AB532" s="454"/>
      <c r="AC532" s="454"/>
      <c r="AD532" s="454"/>
      <c r="AE532" s="454"/>
    </row>
    <row r="533" spans="1:31" ht="15.75" customHeight="1">
      <c r="A533" s="454"/>
      <c r="B533" s="454"/>
      <c r="C533" s="566"/>
      <c r="D533" s="454"/>
      <c r="E533" s="454"/>
      <c r="F533" s="454"/>
      <c r="H533" s="454"/>
      <c r="I533" s="454"/>
      <c r="J533" s="454"/>
      <c r="K533" s="454"/>
      <c r="L533" s="454"/>
      <c r="M533" s="454"/>
      <c r="N533" s="454"/>
      <c r="O533" s="454"/>
      <c r="P533" s="454"/>
      <c r="Q533" s="454"/>
      <c r="R533" s="454"/>
      <c r="S533" s="454"/>
      <c r="T533" s="454"/>
      <c r="U533" s="454"/>
      <c r="V533" s="454"/>
      <c r="W533" s="454"/>
      <c r="Y533" s="454"/>
      <c r="Z533" s="454"/>
      <c r="AB533" s="454"/>
      <c r="AC533" s="454"/>
      <c r="AD533" s="454"/>
      <c r="AE533" s="454"/>
    </row>
    <row r="534" spans="1:31" ht="15.75" customHeight="1">
      <c r="A534" s="454"/>
      <c r="B534" s="454"/>
      <c r="C534" s="566"/>
      <c r="D534" s="454"/>
      <c r="E534" s="454"/>
      <c r="F534" s="454"/>
      <c r="H534" s="454"/>
      <c r="I534" s="454"/>
      <c r="J534" s="454"/>
      <c r="K534" s="454"/>
      <c r="L534" s="454"/>
      <c r="M534" s="454"/>
      <c r="N534" s="454"/>
      <c r="O534" s="454"/>
      <c r="P534" s="454"/>
      <c r="Q534" s="454"/>
      <c r="R534" s="454"/>
      <c r="S534" s="454"/>
      <c r="T534" s="454"/>
      <c r="U534" s="454"/>
      <c r="V534" s="454"/>
      <c r="W534" s="454"/>
      <c r="Y534" s="454"/>
      <c r="Z534" s="454"/>
      <c r="AB534" s="454"/>
      <c r="AC534" s="454"/>
      <c r="AD534" s="454"/>
      <c r="AE534" s="454"/>
    </row>
    <row r="535" spans="1:31" ht="15.75" customHeight="1">
      <c r="A535" s="454"/>
      <c r="B535" s="454"/>
      <c r="C535" s="566"/>
      <c r="D535" s="454"/>
      <c r="E535" s="454"/>
      <c r="F535" s="454"/>
      <c r="H535" s="454"/>
      <c r="I535" s="454"/>
      <c r="J535" s="454"/>
      <c r="K535" s="454"/>
      <c r="L535" s="454"/>
      <c r="M535" s="454"/>
      <c r="N535" s="454"/>
      <c r="O535" s="454"/>
      <c r="P535" s="454"/>
      <c r="Q535" s="454"/>
      <c r="R535" s="454"/>
      <c r="S535" s="454"/>
      <c r="T535" s="454"/>
      <c r="U535" s="454"/>
      <c r="V535" s="454"/>
      <c r="W535" s="454"/>
      <c r="Y535" s="454"/>
      <c r="Z535" s="454"/>
      <c r="AB535" s="454"/>
      <c r="AC535" s="454"/>
      <c r="AD535" s="454"/>
      <c r="AE535" s="454"/>
    </row>
    <row r="536" spans="1:31" ht="15.75" customHeight="1">
      <c r="A536" s="454"/>
      <c r="B536" s="454"/>
      <c r="C536" s="566"/>
      <c r="D536" s="454"/>
      <c r="E536" s="454"/>
      <c r="F536" s="454"/>
      <c r="H536" s="454"/>
      <c r="I536" s="454"/>
      <c r="J536" s="454"/>
      <c r="K536" s="454"/>
      <c r="L536" s="454"/>
      <c r="M536" s="454"/>
      <c r="N536" s="454"/>
      <c r="O536" s="454"/>
      <c r="P536" s="454"/>
      <c r="Q536" s="454"/>
      <c r="R536" s="454"/>
      <c r="S536" s="454"/>
      <c r="T536" s="454"/>
      <c r="U536" s="454"/>
      <c r="V536" s="454"/>
      <c r="W536" s="454"/>
      <c r="Y536" s="454"/>
      <c r="Z536" s="454"/>
      <c r="AB536" s="454"/>
      <c r="AC536" s="454"/>
      <c r="AD536" s="454"/>
      <c r="AE536" s="454"/>
    </row>
    <row r="537" spans="1:31" ht="15.75" customHeight="1">
      <c r="A537" s="454"/>
      <c r="B537" s="454"/>
      <c r="C537" s="566"/>
      <c r="D537" s="454"/>
      <c r="E537" s="454"/>
      <c r="F537" s="454"/>
      <c r="H537" s="454"/>
      <c r="I537" s="454"/>
      <c r="J537" s="454"/>
      <c r="K537" s="454"/>
      <c r="L537" s="454"/>
      <c r="M537" s="454"/>
      <c r="N537" s="454"/>
      <c r="O537" s="454"/>
      <c r="P537" s="454"/>
      <c r="Q537" s="454"/>
      <c r="R537" s="454"/>
      <c r="S537" s="454"/>
      <c r="T537" s="454"/>
      <c r="U537" s="454"/>
      <c r="V537" s="454"/>
      <c r="W537" s="454"/>
      <c r="Y537" s="454"/>
      <c r="Z537" s="454"/>
      <c r="AB537" s="454"/>
      <c r="AC537" s="454"/>
      <c r="AD537" s="454"/>
      <c r="AE537" s="454"/>
    </row>
    <row r="538" spans="1:31" ht="15.75" customHeight="1">
      <c r="A538" s="454"/>
      <c r="B538" s="454"/>
      <c r="C538" s="566"/>
      <c r="D538" s="454"/>
      <c r="E538" s="454"/>
      <c r="F538" s="454"/>
      <c r="H538" s="454"/>
      <c r="I538" s="454"/>
      <c r="J538" s="454"/>
      <c r="K538" s="454"/>
      <c r="L538" s="454"/>
      <c r="M538" s="454"/>
      <c r="N538" s="454"/>
      <c r="O538" s="454"/>
      <c r="P538" s="454"/>
      <c r="Q538" s="454"/>
      <c r="R538" s="454"/>
      <c r="S538" s="454"/>
      <c r="T538" s="454"/>
      <c r="U538" s="454"/>
      <c r="V538" s="454"/>
      <c r="W538" s="454"/>
      <c r="Y538" s="454"/>
      <c r="Z538" s="454"/>
      <c r="AB538" s="454"/>
      <c r="AC538" s="454"/>
      <c r="AD538" s="454"/>
      <c r="AE538" s="454"/>
    </row>
    <row r="539" spans="1:31" ht="15.75" customHeight="1">
      <c r="A539" s="454"/>
      <c r="B539" s="454"/>
      <c r="C539" s="566"/>
      <c r="D539" s="454"/>
      <c r="E539" s="454"/>
      <c r="F539" s="454"/>
      <c r="H539" s="454"/>
      <c r="I539" s="454"/>
      <c r="J539" s="454"/>
      <c r="K539" s="454"/>
      <c r="L539" s="454"/>
      <c r="M539" s="454"/>
      <c r="N539" s="454"/>
      <c r="O539" s="454"/>
      <c r="P539" s="454"/>
      <c r="Q539" s="454"/>
      <c r="R539" s="454"/>
      <c r="S539" s="454"/>
      <c r="T539" s="454"/>
      <c r="U539" s="454"/>
      <c r="V539" s="454"/>
      <c r="W539" s="454"/>
      <c r="Y539" s="454"/>
      <c r="Z539" s="454"/>
      <c r="AB539" s="454"/>
      <c r="AC539" s="454"/>
      <c r="AD539" s="454"/>
      <c r="AE539" s="454"/>
    </row>
    <row r="540" spans="1:31" ht="15.75" customHeight="1">
      <c r="A540" s="454"/>
      <c r="B540" s="454"/>
      <c r="C540" s="566"/>
      <c r="D540" s="454"/>
      <c r="E540" s="454"/>
      <c r="F540" s="454"/>
      <c r="H540" s="454"/>
      <c r="I540" s="454"/>
      <c r="J540" s="454"/>
      <c r="K540" s="454"/>
      <c r="L540" s="454"/>
      <c r="M540" s="454"/>
      <c r="N540" s="454"/>
      <c r="O540" s="454"/>
      <c r="P540" s="454"/>
      <c r="Q540" s="454"/>
      <c r="R540" s="454"/>
      <c r="S540" s="454"/>
      <c r="T540" s="454"/>
      <c r="U540" s="454"/>
      <c r="V540" s="454"/>
      <c r="W540" s="454"/>
      <c r="Y540" s="454"/>
      <c r="Z540" s="454"/>
      <c r="AB540" s="454"/>
      <c r="AC540" s="454"/>
      <c r="AD540" s="454"/>
      <c r="AE540" s="454"/>
    </row>
    <row r="541" spans="1:31" ht="15.75" customHeight="1">
      <c r="A541" s="454"/>
      <c r="B541" s="454"/>
      <c r="C541" s="566"/>
      <c r="D541" s="454"/>
      <c r="E541" s="454"/>
      <c r="F541" s="454"/>
      <c r="H541" s="454"/>
      <c r="I541" s="454"/>
      <c r="J541" s="454"/>
      <c r="K541" s="454"/>
      <c r="L541" s="454"/>
      <c r="M541" s="454"/>
      <c r="N541" s="454"/>
      <c r="O541" s="454"/>
      <c r="P541" s="454"/>
      <c r="Q541" s="454"/>
      <c r="R541" s="454"/>
      <c r="S541" s="454"/>
      <c r="T541" s="454"/>
      <c r="U541" s="454"/>
      <c r="V541" s="454"/>
      <c r="W541" s="454"/>
      <c r="Y541" s="454"/>
      <c r="Z541" s="454"/>
      <c r="AB541" s="454"/>
      <c r="AC541" s="454"/>
      <c r="AD541" s="454"/>
      <c r="AE541" s="454"/>
    </row>
    <row r="542" spans="1:31" ht="15.75" customHeight="1">
      <c r="A542" s="454"/>
      <c r="B542" s="454"/>
      <c r="C542" s="566"/>
      <c r="D542" s="454"/>
      <c r="E542" s="454"/>
      <c r="F542" s="454"/>
      <c r="H542" s="454"/>
      <c r="I542" s="454"/>
      <c r="J542" s="454"/>
      <c r="K542" s="454"/>
      <c r="L542" s="454"/>
      <c r="M542" s="454"/>
      <c r="N542" s="454"/>
      <c r="O542" s="454"/>
      <c r="P542" s="454"/>
      <c r="Q542" s="454"/>
      <c r="R542" s="454"/>
      <c r="S542" s="454"/>
      <c r="T542" s="454"/>
      <c r="U542" s="454"/>
      <c r="V542" s="454"/>
      <c r="W542" s="454"/>
      <c r="Y542" s="454"/>
      <c r="Z542" s="454"/>
      <c r="AB542" s="454"/>
      <c r="AC542" s="454"/>
      <c r="AD542" s="454"/>
      <c r="AE542" s="454"/>
    </row>
    <row r="543" spans="1:31" ht="15.75" customHeight="1">
      <c r="A543" s="454"/>
      <c r="B543" s="454"/>
      <c r="C543" s="566"/>
      <c r="D543" s="454"/>
      <c r="E543" s="454"/>
      <c r="F543" s="454"/>
      <c r="H543" s="454"/>
      <c r="I543" s="454"/>
      <c r="J543" s="454"/>
      <c r="K543" s="454"/>
      <c r="L543" s="454"/>
      <c r="M543" s="454"/>
      <c r="N543" s="454"/>
      <c r="O543" s="454"/>
      <c r="P543" s="454"/>
      <c r="Q543" s="454"/>
      <c r="R543" s="454"/>
      <c r="S543" s="454"/>
      <c r="T543" s="454"/>
      <c r="U543" s="454"/>
      <c r="V543" s="454"/>
      <c r="W543" s="454"/>
      <c r="Y543" s="454"/>
      <c r="Z543" s="454"/>
      <c r="AB543" s="454"/>
      <c r="AC543" s="454"/>
      <c r="AD543" s="454"/>
      <c r="AE543" s="454"/>
    </row>
    <row r="544" spans="1:31" ht="15.75" customHeight="1">
      <c r="A544" s="454"/>
      <c r="B544" s="454"/>
      <c r="C544" s="566"/>
      <c r="D544" s="454"/>
      <c r="E544" s="454"/>
      <c r="F544" s="454"/>
      <c r="H544" s="454"/>
      <c r="I544" s="454"/>
      <c r="J544" s="454"/>
      <c r="K544" s="454"/>
      <c r="L544" s="454"/>
      <c r="M544" s="454"/>
      <c r="N544" s="454"/>
      <c r="O544" s="454"/>
      <c r="P544" s="454"/>
      <c r="Q544" s="454"/>
      <c r="R544" s="454"/>
      <c r="S544" s="454"/>
      <c r="T544" s="454"/>
      <c r="U544" s="454"/>
      <c r="V544" s="454"/>
      <c r="W544" s="454"/>
      <c r="Y544" s="454"/>
      <c r="Z544" s="454"/>
      <c r="AB544" s="454"/>
      <c r="AC544" s="454"/>
      <c r="AD544" s="454"/>
      <c r="AE544" s="454"/>
    </row>
    <row r="545" spans="1:31" ht="15.75" customHeight="1">
      <c r="A545" s="454"/>
      <c r="B545" s="454"/>
      <c r="C545" s="566"/>
      <c r="D545" s="454"/>
      <c r="E545" s="454"/>
      <c r="F545" s="454"/>
      <c r="H545" s="454"/>
      <c r="I545" s="454"/>
      <c r="J545" s="454"/>
      <c r="K545" s="454"/>
      <c r="L545" s="454"/>
      <c r="M545" s="454"/>
      <c r="N545" s="454"/>
      <c r="O545" s="454"/>
      <c r="P545" s="454"/>
      <c r="Q545" s="454"/>
      <c r="R545" s="454"/>
      <c r="S545" s="454"/>
      <c r="T545" s="454"/>
      <c r="U545" s="454"/>
      <c r="V545" s="454"/>
      <c r="W545" s="454"/>
      <c r="Y545" s="454"/>
      <c r="Z545" s="454"/>
      <c r="AB545" s="454"/>
      <c r="AC545" s="454"/>
      <c r="AD545" s="454"/>
      <c r="AE545" s="454"/>
    </row>
    <row r="546" spans="1:31" ht="15.75" customHeight="1">
      <c r="A546" s="454"/>
      <c r="B546" s="454"/>
      <c r="C546" s="566"/>
      <c r="D546" s="454"/>
      <c r="E546" s="454"/>
      <c r="F546" s="454"/>
      <c r="H546" s="454"/>
      <c r="I546" s="454"/>
      <c r="J546" s="454"/>
      <c r="K546" s="454"/>
      <c r="L546" s="454"/>
      <c r="M546" s="454"/>
      <c r="N546" s="454"/>
      <c r="O546" s="454"/>
      <c r="P546" s="454"/>
      <c r="Q546" s="454"/>
      <c r="R546" s="454"/>
      <c r="S546" s="454"/>
      <c r="T546" s="454"/>
      <c r="U546" s="454"/>
      <c r="V546" s="454"/>
      <c r="W546" s="454"/>
      <c r="Y546" s="454"/>
      <c r="Z546" s="454"/>
      <c r="AB546" s="454"/>
      <c r="AC546" s="454"/>
      <c r="AD546" s="454"/>
      <c r="AE546" s="454"/>
    </row>
    <row r="547" spans="1:31" ht="15.75" customHeight="1">
      <c r="A547" s="454"/>
      <c r="B547" s="454"/>
      <c r="C547" s="566"/>
      <c r="D547" s="454"/>
      <c r="E547" s="454"/>
      <c r="F547" s="454"/>
      <c r="H547" s="454"/>
      <c r="I547" s="454"/>
      <c r="J547" s="454"/>
      <c r="K547" s="454"/>
      <c r="L547" s="454"/>
      <c r="M547" s="454"/>
      <c r="N547" s="454"/>
      <c r="O547" s="454"/>
      <c r="P547" s="454"/>
      <c r="Q547" s="454"/>
      <c r="R547" s="454"/>
      <c r="S547" s="454"/>
      <c r="T547" s="454"/>
      <c r="U547" s="454"/>
      <c r="V547" s="454"/>
      <c r="W547" s="454"/>
      <c r="Y547" s="454"/>
      <c r="Z547" s="454"/>
      <c r="AB547" s="454"/>
      <c r="AC547" s="454"/>
      <c r="AD547" s="454"/>
      <c r="AE547" s="454"/>
    </row>
    <row r="548" spans="1:31" ht="15.75" customHeight="1">
      <c r="A548" s="454"/>
      <c r="B548" s="454"/>
      <c r="C548" s="566"/>
      <c r="D548" s="454"/>
      <c r="E548" s="454"/>
      <c r="F548" s="454"/>
      <c r="H548" s="454"/>
      <c r="I548" s="454"/>
      <c r="J548" s="454"/>
      <c r="K548" s="454"/>
      <c r="L548" s="454"/>
      <c r="M548" s="454"/>
      <c r="N548" s="454"/>
      <c r="O548" s="454"/>
      <c r="P548" s="454"/>
      <c r="Q548" s="454"/>
      <c r="R548" s="454"/>
      <c r="S548" s="454"/>
      <c r="T548" s="454"/>
      <c r="U548" s="454"/>
      <c r="V548" s="454"/>
      <c r="W548" s="454"/>
      <c r="Y548" s="454"/>
      <c r="Z548" s="454"/>
      <c r="AB548" s="454"/>
      <c r="AC548" s="454"/>
      <c r="AD548" s="454"/>
      <c r="AE548" s="454"/>
    </row>
    <row r="549" spans="1:31" ht="15.75" customHeight="1">
      <c r="A549" s="454"/>
      <c r="B549" s="454"/>
      <c r="C549" s="566"/>
      <c r="D549" s="454"/>
      <c r="E549" s="454"/>
      <c r="F549" s="454"/>
      <c r="H549" s="454"/>
      <c r="I549" s="454"/>
      <c r="J549" s="454"/>
      <c r="K549" s="454"/>
      <c r="L549" s="454"/>
      <c r="M549" s="454"/>
      <c r="N549" s="454"/>
      <c r="O549" s="454"/>
      <c r="P549" s="454"/>
      <c r="Q549" s="454"/>
      <c r="R549" s="454"/>
      <c r="S549" s="454"/>
      <c r="T549" s="454"/>
      <c r="U549" s="454"/>
      <c r="V549" s="454"/>
      <c r="W549" s="454"/>
      <c r="Y549" s="454"/>
      <c r="Z549" s="454"/>
      <c r="AB549" s="454"/>
      <c r="AC549" s="454"/>
      <c r="AD549" s="454"/>
      <c r="AE549" s="454"/>
    </row>
    <row r="550" spans="1:31" ht="15.75" customHeight="1">
      <c r="A550" s="454"/>
      <c r="B550" s="454"/>
      <c r="C550" s="566"/>
      <c r="D550" s="454"/>
      <c r="E550" s="454"/>
      <c r="F550" s="454"/>
      <c r="H550" s="454"/>
      <c r="I550" s="454"/>
      <c r="J550" s="454"/>
      <c r="K550" s="454"/>
      <c r="L550" s="454"/>
      <c r="M550" s="454"/>
      <c r="N550" s="454"/>
      <c r="O550" s="454"/>
      <c r="P550" s="454"/>
      <c r="Q550" s="454"/>
      <c r="R550" s="454"/>
      <c r="S550" s="454"/>
      <c r="T550" s="454"/>
      <c r="U550" s="454"/>
      <c r="V550" s="454"/>
      <c r="W550" s="454"/>
      <c r="Y550" s="454"/>
      <c r="Z550" s="454"/>
      <c r="AB550" s="454"/>
      <c r="AC550" s="454"/>
      <c r="AD550" s="454"/>
      <c r="AE550" s="454"/>
    </row>
    <row r="551" spans="1:31" ht="15.75" customHeight="1">
      <c r="A551" s="454"/>
      <c r="B551" s="454"/>
      <c r="C551" s="566"/>
      <c r="D551" s="454"/>
      <c r="E551" s="454"/>
      <c r="F551" s="454"/>
      <c r="H551" s="454"/>
      <c r="I551" s="454"/>
      <c r="J551" s="454"/>
      <c r="K551" s="454"/>
      <c r="L551" s="454"/>
      <c r="M551" s="454"/>
      <c r="N551" s="454"/>
      <c r="O551" s="454"/>
      <c r="P551" s="454"/>
      <c r="Q551" s="454"/>
      <c r="R551" s="454"/>
      <c r="S551" s="454"/>
      <c r="T551" s="454"/>
      <c r="U551" s="454"/>
      <c r="V551" s="454"/>
      <c r="W551" s="454"/>
      <c r="Y551" s="454"/>
      <c r="Z551" s="454"/>
      <c r="AB551" s="454"/>
      <c r="AC551" s="454"/>
      <c r="AD551" s="454"/>
      <c r="AE551" s="454"/>
    </row>
    <row r="552" spans="1:31" ht="15.75" customHeight="1">
      <c r="A552" s="454"/>
      <c r="B552" s="454"/>
      <c r="C552" s="566"/>
      <c r="D552" s="454"/>
      <c r="E552" s="454"/>
      <c r="F552" s="454"/>
      <c r="H552" s="454"/>
      <c r="I552" s="454"/>
      <c r="J552" s="454"/>
      <c r="K552" s="454"/>
      <c r="L552" s="454"/>
      <c r="M552" s="454"/>
      <c r="N552" s="454"/>
      <c r="O552" s="454"/>
      <c r="P552" s="454"/>
      <c r="Q552" s="454"/>
      <c r="R552" s="454"/>
      <c r="S552" s="454"/>
      <c r="T552" s="454"/>
      <c r="U552" s="454"/>
      <c r="V552" s="454"/>
      <c r="W552" s="454"/>
      <c r="Y552" s="454"/>
      <c r="Z552" s="454"/>
      <c r="AB552" s="454"/>
      <c r="AC552" s="454"/>
      <c r="AD552" s="454"/>
      <c r="AE552" s="454"/>
    </row>
    <row r="553" spans="1:31" ht="15.75" customHeight="1">
      <c r="A553" s="454"/>
      <c r="B553" s="454"/>
      <c r="C553" s="566"/>
      <c r="D553" s="454"/>
      <c r="E553" s="454"/>
      <c r="F553" s="454"/>
      <c r="H553" s="454"/>
      <c r="I553" s="454"/>
      <c r="J553" s="454"/>
      <c r="K553" s="454"/>
      <c r="L553" s="454"/>
      <c r="M553" s="454"/>
      <c r="N553" s="454"/>
      <c r="O553" s="454"/>
      <c r="P553" s="454"/>
      <c r="Q553" s="454"/>
      <c r="R553" s="454"/>
      <c r="S553" s="454"/>
      <c r="T553" s="454"/>
      <c r="U553" s="454"/>
      <c r="V553" s="454"/>
      <c r="W553" s="454"/>
      <c r="Y553" s="454"/>
      <c r="Z553" s="454"/>
      <c r="AB553" s="454"/>
      <c r="AC553" s="454"/>
      <c r="AD553" s="454"/>
      <c r="AE553" s="454"/>
    </row>
    <row r="554" spans="1:31" ht="15.75" customHeight="1">
      <c r="A554" s="454"/>
      <c r="B554" s="454"/>
      <c r="C554" s="566"/>
      <c r="D554" s="454"/>
      <c r="E554" s="454"/>
      <c r="F554" s="454"/>
      <c r="H554" s="454"/>
      <c r="I554" s="454"/>
      <c r="J554" s="454"/>
      <c r="K554" s="454"/>
      <c r="L554" s="454"/>
      <c r="M554" s="454"/>
      <c r="N554" s="454"/>
      <c r="O554" s="454"/>
      <c r="P554" s="454"/>
      <c r="Q554" s="454"/>
      <c r="R554" s="454"/>
      <c r="S554" s="454"/>
      <c r="T554" s="454"/>
      <c r="U554" s="454"/>
      <c r="V554" s="454"/>
      <c r="W554" s="454"/>
      <c r="Y554" s="454"/>
      <c r="Z554" s="454"/>
      <c r="AB554" s="454"/>
      <c r="AC554" s="454"/>
      <c r="AD554" s="454"/>
      <c r="AE554" s="454"/>
    </row>
    <row r="555" spans="1:31" ht="15.75" customHeight="1">
      <c r="A555" s="454"/>
      <c r="B555" s="454"/>
      <c r="C555" s="566"/>
      <c r="D555" s="454"/>
      <c r="E555" s="454"/>
      <c r="F555" s="454"/>
      <c r="H555" s="454"/>
      <c r="I555" s="454"/>
      <c r="J555" s="454"/>
      <c r="K555" s="454"/>
      <c r="L555" s="454"/>
      <c r="M555" s="454"/>
      <c r="N555" s="454"/>
      <c r="O555" s="454"/>
      <c r="P555" s="454"/>
      <c r="Q555" s="454"/>
      <c r="R555" s="454"/>
      <c r="S555" s="454"/>
      <c r="T555" s="454"/>
      <c r="U555" s="454"/>
      <c r="V555" s="454"/>
      <c r="W555" s="454"/>
      <c r="Y555" s="454"/>
      <c r="Z555" s="454"/>
      <c r="AB555" s="454"/>
      <c r="AC555" s="454"/>
      <c r="AD555" s="454"/>
      <c r="AE555" s="454"/>
    </row>
    <row r="556" spans="1:31" ht="15.75" customHeight="1">
      <c r="A556" s="454"/>
      <c r="B556" s="454"/>
      <c r="C556" s="566"/>
      <c r="D556" s="454"/>
      <c r="E556" s="454"/>
      <c r="F556" s="454"/>
      <c r="H556" s="454"/>
      <c r="I556" s="454"/>
      <c r="J556" s="454"/>
      <c r="K556" s="454"/>
      <c r="L556" s="454"/>
      <c r="M556" s="454"/>
      <c r="N556" s="454"/>
      <c r="O556" s="454"/>
      <c r="P556" s="454"/>
      <c r="Q556" s="454"/>
      <c r="R556" s="454"/>
      <c r="S556" s="454"/>
      <c r="T556" s="454"/>
      <c r="U556" s="454"/>
      <c r="V556" s="454"/>
      <c r="W556" s="454"/>
      <c r="Y556" s="454"/>
      <c r="Z556" s="454"/>
      <c r="AB556" s="454"/>
      <c r="AC556" s="454"/>
      <c r="AD556" s="454"/>
      <c r="AE556" s="454"/>
    </row>
    <row r="557" spans="1:31" ht="15.75" customHeight="1">
      <c r="A557" s="454"/>
      <c r="B557" s="454"/>
      <c r="C557" s="566"/>
      <c r="D557" s="454"/>
      <c r="E557" s="454"/>
      <c r="F557" s="454"/>
      <c r="H557" s="454"/>
      <c r="I557" s="454"/>
      <c r="J557" s="454"/>
      <c r="K557" s="454"/>
      <c r="L557" s="454"/>
      <c r="M557" s="454"/>
      <c r="N557" s="454"/>
      <c r="O557" s="454"/>
      <c r="P557" s="454"/>
      <c r="Q557" s="454"/>
      <c r="R557" s="454"/>
      <c r="S557" s="454"/>
      <c r="T557" s="454"/>
      <c r="U557" s="454"/>
      <c r="V557" s="454"/>
      <c r="W557" s="454"/>
      <c r="Y557" s="454"/>
      <c r="Z557" s="454"/>
      <c r="AB557" s="454"/>
      <c r="AC557" s="454"/>
      <c r="AD557" s="454"/>
      <c r="AE557" s="454"/>
    </row>
    <row r="558" spans="1:31" ht="15.75" customHeight="1">
      <c r="A558" s="454"/>
      <c r="B558" s="454"/>
      <c r="C558" s="566"/>
      <c r="D558" s="454"/>
      <c r="E558" s="454"/>
      <c r="F558" s="454"/>
      <c r="H558" s="454"/>
      <c r="I558" s="454"/>
      <c r="J558" s="454"/>
      <c r="K558" s="454"/>
      <c r="L558" s="454"/>
      <c r="M558" s="454"/>
      <c r="N558" s="454"/>
      <c r="O558" s="454"/>
      <c r="P558" s="454"/>
      <c r="Q558" s="454"/>
      <c r="R558" s="454"/>
      <c r="S558" s="454"/>
      <c r="T558" s="454"/>
      <c r="U558" s="454"/>
      <c r="V558" s="454"/>
      <c r="W558" s="454"/>
      <c r="Y558" s="454"/>
      <c r="Z558" s="454"/>
      <c r="AB558" s="454"/>
      <c r="AC558" s="454"/>
      <c r="AD558" s="454"/>
      <c r="AE558" s="454"/>
    </row>
    <row r="559" spans="1:31" ht="15.75" customHeight="1">
      <c r="A559" s="454"/>
      <c r="B559" s="454"/>
      <c r="C559" s="566"/>
      <c r="D559" s="454"/>
      <c r="E559" s="454"/>
      <c r="F559" s="454"/>
      <c r="H559" s="454"/>
      <c r="I559" s="454"/>
      <c r="J559" s="454"/>
      <c r="K559" s="454"/>
      <c r="L559" s="454"/>
      <c r="M559" s="454"/>
      <c r="N559" s="454"/>
      <c r="O559" s="454"/>
      <c r="P559" s="454"/>
      <c r="Q559" s="454"/>
      <c r="R559" s="454"/>
      <c r="S559" s="454"/>
      <c r="T559" s="454"/>
      <c r="U559" s="454"/>
      <c r="V559" s="454"/>
      <c r="W559" s="454"/>
      <c r="Y559" s="454"/>
      <c r="Z559" s="454"/>
      <c r="AB559" s="454"/>
      <c r="AC559" s="454"/>
      <c r="AD559" s="454"/>
      <c r="AE559" s="454"/>
    </row>
    <row r="560" spans="1:31" ht="15.75" customHeight="1">
      <c r="A560" s="454"/>
      <c r="B560" s="454"/>
      <c r="C560" s="566"/>
      <c r="D560" s="454"/>
      <c r="E560" s="454"/>
      <c r="F560" s="454"/>
      <c r="H560" s="454"/>
      <c r="I560" s="454"/>
      <c r="J560" s="454"/>
      <c r="K560" s="454"/>
      <c r="L560" s="454"/>
      <c r="M560" s="454"/>
      <c r="N560" s="454"/>
      <c r="O560" s="454"/>
      <c r="P560" s="454"/>
      <c r="Q560" s="454"/>
      <c r="R560" s="454"/>
      <c r="S560" s="454"/>
      <c r="T560" s="454"/>
      <c r="U560" s="454"/>
      <c r="V560" s="454"/>
      <c r="W560" s="454"/>
      <c r="Y560" s="454"/>
      <c r="Z560" s="454"/>
      <c r="AB560" s="454"/>
      <c r="AC560" s="454"/>
      <c r="AD560" s="454"/>
      <c r="AE560" s="454"/>
    </row>
    <row r="561" spans="1:31" ht="15.75" customHeight="1">
      <c r="A561" s="454"/>
      <c r="B561" s="454"/>
      <c r="C561" s="566"/>
      <c r="D561" s="454"/>
      <c r="E561" s="454"/>
      <c r="F561" s="454"/>
      <c r="H561" s="454"/>
      <c r="I561" s="454"/>
      <c r="J561" s="454"/>
      <c r="K561" s="454"/>
      <c r="L561" s="454"/>
      <c r="M561" s="454"/>
      <c r="N561" s="454"/>
      <c r="O561" s="454"/>
      <c r="P561" s="454"/>
      <c r="Q561" s="454"/>
      <c r="R561" s="454"/>
      <c r="S561" s="454"/>
      <c r="T561" s="454"/>
      <c r="U561" s="454"/>
      <c r="V561" s="454"/>
      <c r="W561" s="454"/>
      <c r="Y561" s="454"/>
      <c r="Z561" s="454"/>
      <c r="AB561" s="454"/>
      <c r="AC561" s="454"/>
      <c r="AD561" s="454"/>
      <c r="AE561" s="454"/>
    </row>
    <row r="562" spans="1:31" ht="15.75" customHeight="1">
      <c r="A562" s="454"/>
      <c r="B562" s="454"/>
      <c r="C562" s="566"/>
      <c r="D562" s="454"/>
      <c r="E562" s="454"/>
      <c r="F562" s="454"/>
      <c r="H562" s="454"/>
      <c r="I562" s="454"/>
      <c r="J562" s="454"/>
      <c r="K562" s="454"/>
      <c r="L562" s="454"/>
      <c r="M562" s="454"/>
      <c r="N562" s="454"/>
      <c r="O562" s="454"/>
      <c r="P562" s="454"/>
      <c r="Q562" s="454"/>
      <c r="R562" s="454"/>
      <c r="S562" s="454"/>
      <c r="T562" s="454"/>
      <c r="U562" s="454"/>
      <c r="V562" s="454"/>
      <c r="W562" s="454"/>
      <c r="Y562" s="454"/>
      <c r="Z562" s="454"/>
      <c r="AB562" s="454"/>
      <c r="AC562" s="454"/>
      <c r="AD562" s="454"/>
      <c r="AE562" s="454"/>
    </row>
    <row r="563" spans="1:31" ht="15.75" customHeight="1">
      <c r="A563" s="454"/>
      <c r="B563" s="454"/>
      <c r="C563" s="566"/>
      <c r="D563" s="454"/>
      <c r="E563" s="454"/>
      <c r="F563" s="454"/>
      <c r="H563" s="454"/>
      <c r="I563" s="454"/>
      <c r="J563" s="454"/>
      <c r="K563" s="454"/>
      <c r="L563" s="454"/>
      <c r="M563" s="454"/>
      <c r="N563" s="454"/>
      <c r="O563" s="454"/>
      <c r="P563" s="454"/>
      <c r="Q563" s="454"/>
      <c r="R563" s="454"/>
      <c r="S563" s="454"/>
      <c r="T563" s="454"/>
      <c r="U563" s="454"/>
      <c r="V563" s="454"/>
      <c r="W563" s="454"/>
      <c r="Y563" s="454"/>
      <c r="Z563" s="454"/>
      <c r="AB563" s="454"/>
      <c r="AC563" s="454"/>
      <c r="AD563" s="454"/>
      <c r="AE563" s="454"/>
    </row>
    <row r="564" spans="1:31" ht="15.75" customHeight="1">
      <c r="A564" s="454"/>
      <c r="B564" s="454"/>
      <c r="C564" s="566"/>
      <c r="D564" s="454"/>
      <c r="E564" s="454"/>
      <c r="F564" s="454"/>
      <c r="H564" s="454"/>
      <c r="I564" s="454"/>
      <c r="J564" s="454"/>
      <c r="K564" s="454"/>
      <c r="L564" s="454"/>
      <c r="M564" s="454"/>
      <c r="N564" s="454"/>
      <c r="O564" s="454"/>
      <c r="P564" s="454"/>
      <c r="Q564" s="454"/>
      <c r="R564" s="454"/>
      <c r="S564" s="454"/>
      <c r="T564" s="454"/>
      <c r="U564" s="454"/>
      <c r="V564" s="454"/>
      <c r="W564" s="454"/>
      <c r="Y564" s="454"/>
      <c r="Z564" s="454"/>
      <c r="AB564" s="454"/>
      <c r="AC564" s="454"/>
      <c r="AD564" s="454"/>
      <c r="AE564" s="454"/>
    </row>
    <row r="565" spans="1:31" ht="15.75" customHeight="1">
      <c r="A565" s="454"/>
      <c r="B565" s="454"/>
      <c r="C565" s="566"/>
      <c r="D565" s="454"/>
      <c r="E565" s="454"/>
      <c r="F565" s="454"/>
      <c r="H565" s="454"/>
      <c r="I565" s="454"/>
      <c r="J565" s="454"/>
      <c r="K565" s="454"/>
      <c r="L565" s="454"/>
      <c r="M565" s="454"/>
      <c r="N565" s="454"/>
      <c r="O565" s="454"/>
      <c r="P565" s="454"/>
      <c r="Q565" s="454"/>
      <c r="R565" s="454"/>
      <c r="S565" s="454"/>
      <c r="T565" s="454"/>
      <c r="U565" s="454"/>
      <c r="V565" s="454"/>
      <c r="W565" s="454"/>
      <c r="Y565" s="454"/>
      <c r="Z565" s="454"/>
      <c r="AB565" s="454"/>
      <c r="AC565" s="454"/>
      <c r="AD565" s="454"/>
      <c r="AE565" s="454"/>
    </row>
    <row r="566" spans="1:31" ht="15.75" customHeight="1">
      <c r="A566" s="454"/>
      <c r="B566" s="454"/>
      <c r="C566" s="566"/>
      <c r="D566" s="454"/>
      <c r="E566" s="454"/>
      <c r="F566" s="454"/>
      <c r="H566" s="454"/>
      <c r="I566" s="454"/>
      <c r="J566" s="454"/>
      <c r="K566" s="454"/>
      <c r="L566" s="454"/>
      <c r="M566" s="454"/>
      <c r="N566" s="454"/>
      <c r="O566" s="454"/>
      <c r="P566" s="454"/>
      <c r="Q566" s="454"/>
      <c r="R566" s="454"/>
      <c r="S566" s="454"/>
      <c r="T566" s="454"/>
      <c r="U566" s="454"/>
      <c r="V566" s="454"/>
      <c r="W566" s="454"/>
      <c r="Y566" s="454"/>
      <c r="Z566" s="454"/>
      <c r="AB566" s="454"/>
      <c r="AC566" s="454"/>
      <c r="AD566" s="454"/>
      <c r="AE566" s="454"/>
    </row>
    <row r="567" spans="1:31" ht="15.75" customHeight="1">
      <c r="A567" s="454"/>
      <c r="B567" s="454"/>
      <c r="C567" s="566"/>
      <c r="D567" s="454"/>
      <c r="E567" s="454"/>
      <c r="F567" s="454"/>
      <c r="H567" s="454"/>
      <c r="I567" s="454"/>
      <c r="J567" s="454"/>
      <c r="K567" s="454"/>
      <c r="L567" s="454"/>
      <c r="M567" s="454"/>
      <c r="N567" s="454"/>
      <c r="O567" s="454"/>
      <c r="P567" s="454"/>
      <c r="Q567" s="454"/>
      <c r="R567" s="454"/>
      <c r="S567" s="454"/>
      <c r="T567" s="454"/>
      <c r="U567" s="454"/>
      <c r="V567" s="454"/>
      <c r="W567" s="454"/>
      <c r="Y567" s="454"/>
      <c r="Z567" s="454"/>
      <c r="AB567" s="454"/>
      <c r="AC567" s="454"/>
      <c r="AD567" s="454"/>
      <c r="AE567" s="454"/>
    </row>
    <row r="568" spans="1:31" ht="15.75" customHeight="1">
      <c r="A568" s="454"/>
      <c r="B568" s="454"/>
      <c r="C568" s="566"/>
      <c r="D568" s="454"/>
      <c r="E568" s="454"/>
      <c r="F568" s="454"/>
      <c r="H568" s="454"/>
      <c r="I568" s="454"/>
      <c r="J568" s="454"/>
      <c r="K568" s="454"/>
      <c r="L568" s="454"/>
      <c r="M568" s="454"/>
      <c r="N568" s="454"/>
      <c r="O568" s="454"/>
      <c r="P568" s="454"/>
      <c r="Q568" s="454"/>
      <c r="R568" s="454"/>
      <c r="S568" s="454"/>
      <c r="T568" s="454"/>
      <c r="U568" s="454"/>
      <c r="V568" s="454"/>
      <c r="W568" s="454"/>
      <c r="Y568" s="454"/>
      <c r="Z568" s="454"/>
      <c r="AB568" s="454"/>
      <c r="AC568" s="454"/>
      <c r="AD568" s="454"/>
      <c r="AE568" s="454"/>
    </row>
    <row r="569" spans="1:31" ht="15.75" customHeight="1">
      <c r="A569" s="454"/>
      <c r="B569" s="454"/>
      <c r="C569" s="566"/>
      <c r="D569" s="454"/>
      <c r="E569" s="454"/>
      <c r="F569" s="454"/>
      <c r="H569" s="454"/>
      <c r="I569" s="454"/>
      <c r="J569" s="454"/>
      <c r="K569" s="454"/>
      <c r="L569" s="454"/>
      <c r="M569" s="454"/>
      <c r="N569" s="454"/>
      <c r="O569" s="454"/>
      <c r="P569" s="454"/>
      <c r="Q569" s="454"/>
      <c r="R569" s="454"/>
      <c r="S569" s="454"/>
      <c r="T569" s="454"/>
      <c r="U569" s="454"/>
      <c r="V569" s="454"/>
      <c r="W569" s="454"/>
      <c r="Y569" s="454"/>
      <c r="Z569" s="454"/>
      <c r="AB569" s="454"/>
      <c r="AC569" s="454"/>
      <c r="AD569" s="454"/>
      <c r="AE569" s="454"/>
    </row>
    <row r="570" spans="1:31" ht="15.75" customHeight="1">
      <c r="A570" s="454"/>
      <c r="B570" s="454"/>
      <c r="C570" s="566"/>
      <c r="D570" s="454"/>
      <c r="E570" s="454"/>
      <c r="F570" s="454"/>
      <c r="H570" s="454"/>
      <c r="I570" s="454"/>
      <c r="J570" s="454"/>
      <c r="K570" s="454"/>
      <c r="L570" s="454"/>
      <c r="M570" s="454"/>
      <c r="N570" s="454"/>
      <c r="O570" s="454"/>
      <c r="P570" s="454"/>
      <c r="Q570" s="454"/>
      <c r="R570" s="454"/>
      <c r="S570" s="454"/>
      <c r="T570" s="454"/>
      <c r="U570" s="454"/>
      <c r="V570" s="454"/>
      <c r="W570" s="454"/>
      <c r="Y570" s="454"/>
      <c r="Z570" s="454"/>
      <c r="AB570" s="454"/>
      <c r="AC570" s="454"/>
      <c r="AD570" s="454"/>
      <c r="AE570" s="454"/>
    </row>
    <row r="571" spans="1:31" ht="15.75" customHeight="1">
      <c r="A571" s="454"/>
      <c r="B571" s="454"/>
      <c r="C571" s="566"/>
      <c r="D571" s="454"/>
      <c r="E571" s="454"/>
      <c r="F571" s="454"/>
      <c r="H571" s="454"/>
      <c r="I571" s="454"/>
      <c r="J571" s="454"/>
      <c r="K571" s="454"/>
      <c r="L571" s="454"/>
      <c r="M571" s="454"/>
      <c r="N571" s="454"/>
      <c r="O571" s="454"/>
      <c r="P571" s="454"/>
      <c r="Q571" s="454"/>
      <c r="R571" s="454"/>
      <c r="S571" s="454"/>
      <c r="T571" s="454"/>
      <c r="U571" s="454"/>
      <c r="V571" s="454"/>
      <c r="W571" s="454"/>
      <c r="Y571" s="454"/>
      <c r="Z571" s="454"/>
      <c r="AB571" s="454"/>
      <c r="AC571" s="454"/>
      <c r="AD571" s="454"/>
      <c r="AE571" s="454"/>
    </row>
    <row r="572" spans="1:31" ht="15.75" customHeight="1">
      <c r="A572" s="454"/>
      <c r="B572" s="454"/>
      <c r="C572" s="566"/>
      <c r="D572" s="454"/>
      <c r="E572" s="454"/>
      <c r="F572" s="454"/>
      <c r="H572" s="454"/>
      <c r="I572" s="454"/>
      <c r="J572" s="454"/>
      <c r="K572" s="454"/>
      <c r="L572" s="454"/>
      <c r="M572" s="454"/>
      <c r="N572" s="454"/>
      <c r="O572" s="454"/>
      <c r="P572" s="454"/>
      <c r="Q572" s="454"/>
      <c r="R572" s="454"/>
      <c r="S572" s="454"/>
      <c r="T572" s="454"/>
      <c r="U572" s="454"/>
      <c r="V572" s="454"/>
      <c r="W572" s="454"/>
      <c r="Y572" s="454"/>
      <c r="Z572" s="454"/>
      <c r="AB572" s="454"/>
      <c r="AC572" s="454"/>
      <c r="AD572" s="454"/>
      <c r="AE572" s="454"/>
    </row>
    <row r="573" spans="1:31" ht="15.75" customHeight="1">
      <c r="A573" s="454"/>
      <c r="B573" s="454"/>
      <c r="C573" s="566"/>
      <c r="D573" s="454"/>
      <c r="E573" s="454"/>
      <c r="F573" s="454"/>
      <c r="H573" s="454"/>
      <c r="I573" s="454"/>
      <c r="J573" s="454"/>
      <c r="K573" s="454"/>
      <c r="L573" s="454"/>
      <c r="M573" s="454"/>
      <c r="N573" s="454"/>
      <c r="O573" s="454"/>
      <c r="P573" s="454"/>
      <c r="Q573" s="454"/>
      <c r="R573" s="454"/>
      <c r="S573" s="454"/>
      <c r="T573" s="454"/>
      <c r="U573" s="454"/>
      <c r="V573" s="454"/>
      <c r="W573" s="454"/>
      <c r="Y573" s="454"/>
      <c r="Z573" s="454"/>
      <c r="AB573" s="454"/>
      <c r="AC573" s="454"/>
      <c r="AD573" s="454"/>
      <c r="AE573" s="454"/>
    </row>
    <row r="574" spans="1:31" ht="15.75" customHeight="1">
      <c r="A574" s="454"/>
      <c r="B574" s="454"/>
      <c r="C574" s="566"/>
      <c r="D574" s="454"/>
      <c r="E574" s="454"/>
      <c r="F574" s="454"/>
      <c r="H574" s="454"/>
      <c r="I574" s="454"/>
      <c r="J574" s="454"/>
      <c r="K574" s="454"/>
      <c r="L574" s="454"/>
      <c r="M574" s="454"/>
      <c r="N574" s="454"/>
      <c r="O574" s="454"/>
      <c r="P574" s="454"/>
      <c r="Q574" s="454"/>
      <c r="R574" s="454"/>
      <c r="S574" s="454"/>
      <c r="T574" s="454"/>
      <c r="U574" s="454"/>
      <c r="V574" s="454"/>
      <c r="W574" s="454"/>
      <c r="Y574" s="454"/>
      <c r="Z574" s="454"/>
      <c r="AB574" s="454"/>
      <c r="AC574" s="454"/>
      <c r="AD574" s="454"/>
      <c r="AE574" s="454"/>
    </row>
    <row r="575" spans="1:31" ht="15.75" customHeight="1">
      <c r="A575" s="454"/>
      <c r="B575" s="454"/>
      <c r="C575" s="566"/>
      <c r="D575" s="454"/>
      <c r="E575" s="454"/>
      <c r="F575" s="454"/>
      <c r="H575" s="454"/>
      <c r="I575" s="454"/>
      <c r="J575" s="454"/>
      <c r="K575" s="454"/>
      <c r="L575" s="454"/>
      <c r="M575" s="454"/>
      <c r="N575" s="454"/>
      <c r="O575" s="454"/>
      <c r="P575" s="454"/>
      <c r="Q575" s="454"/>
      <c r="R575" s="454"/>
      <c r="S575" s="454"/>
      <c r="T575" s="454"/>
      <c r="U575" s="454"/>
      <c r="V575" s="454"/>
      <c r="W575" s="454"/>
      <c r="Y575" s="454"/>
      <c r="Z575" s="454"/>
      <c r="AB575" s="454"/>
      <c r="AC575" s="454"/>
      <c r="AD575" s="454"/>
      <c r="AE575" s="454"/>
    </row>
    <row r="576" spans="1:31" ht="15.75" customHeight="1">
      <c r="A576" s="454"/>
      <c r="B576" s="454"/>
      <c r="C576" s="566"/>
      <c r="D576" s="454"/>
      <c r="E576" s="454"/>
      <c r="F576" s="454"/>
      <c r="H576" s="454"/>
      <c r="I576" s="454"/>
      <c r="J576" s="454"/>
      <c r="K576" s="454"/>
      <c r="L576" s="454"/>
      <c r="M576" s="454"/>
      <c r="N576" s="454"/>
      <c r="O576" s="454"/>
      <c r="P576" s="454"/>
      <c r="Q576" s="454"/>
      <c r="R576" s="454"/>
      <c r="S576" s="454"/>
      <c r="T576" s="454"/>
      <c r="U576" s="454"/>
      <c r="V576" s="454"/>
      <c r="W576" s="454"/>
      <c r="Y576" s="454"/>
      <c r="Z576" s="454"/>
      <c r="AB576" s="454"/>
      <c r="AC576" s="454"/>
      <c r="AD576" s="454"/>
      <c r="AE576" s="454"/>
    </row>
    <row r="577" spans="1:31" ht="15.75" customHeight="1">
      <c r="A577" s="454"/>
      <c r="B577" s="454"/>
      <c r="C577" s="566"/>
      <c r="D577" s="454"/>
      <c r="E577" s="454"/>
      <c r="F577" s="454"/>
      <c r="H577" s="454"/>
      <c r="I577" s="454"/>
      <c r="J577" s="454"/>
      <c r="K577" s="454"/>
      <c r="L577" s="454"/>
      <c r="M577" s="454"/>
      <c r="N577" s="454"/>
      <c r="O577" s="454"/>
      <c r="P577" s="454"/>
      <c r="Q577" s="454"/>
      <c r="R577" s="454"/>
      <c r="S577" s="454"/>
      <c r="T577" s="454"/>
      <c r="U577" s="454"/>
      <c r="V577" s="454"/>
      <c r="W577" s="454"/>
      <c r="Y577" s="454"/>
      <c r="Z577" s="454"/>
      <c r="AB577" s="454"/>
      <c r="AC577" s="454"/>
      <c r="AD577" s="454"/>
      <c r="AE577" s="454"/>
    </row>
    <row r="578" spans="1:31" ht="15.75" customHeight="1">
      <c r="A578" s="454"/>
      <c r="B578" s="454"/>
      <c r="C578" s="566"/>
      <c r="D578" s="454"/>
      <c r="E578" s="454"/>
      <c r="F578" s="454"/>
      <c r="H578" s="454"/>
      <c r="I578" s="454"/>
      <c r="J578" s="454"/>
      <c r="K578" s="454"/>
      <c r="L578" s="454"/>
      <c r="M578" s="454"/>
      <c r="N578" s="454"/>
      <c r="O578" s="454"/>
      <c r="P578" s="454"/>
      <c r="Q578" s="454"/>
      <c r="R578" s="454"/>
      <c r="S578" s="454"/>
      <c r="T578" s="454"/>
      <c r="U578" s="454"/>
      <c r="V578" s="454"/>
      <c r="W578" s="454"/>
      <c r="Y578" s="454"/>
      <c r="Z578" s="454"/>
      <c r="AB578" s="454"/>
      <c r="AC578" s="454"/>
      <c r="AD578" s="454"/>
      <c r="AE578" s="454"/>
    </row>
    <row r="579" spans="1:31" ht="15.75" customHeight="1">
      <c r="A579" s="454"/>
      <c r="B579" s="454"/>
      <c r="C579" s="566"/>
      <c r="D579" s="454"/>
      <c r="E579" s="454"/>
      <c r="F579" s="454"/>
      <c r="H579" s="454"/>
      <c r="I579" s="454"/>
      <c r="J579" s="454"/>
      <c r="K579" s="454"/>
      <c r="L579" s="454"/>
      <c r="M579" s="454"/>
      <c r="N579" s="454"/>
      <c r="O579" s="454"/>
      <c r="P579" s="454"/>
      <c r="Q579" s="454"/>
      <c r="R579" s="454"/>
      <c r="S579" s="454"/>
      <c r="T579" s="454"/>
      <c r="U579" s="454"/>
      <c r="V579" s="454"/>
      <c r="W579" s="454"/>
      <c r="Y579" s="454"/>
      <c r="Z579" s="454"/>
      <c r="AB579" s="454"/>
      <c r="AC579" s="454"/>
      <c r="AD579" s="454"/>
      <c r="AE579" s="454"/>
    </row>
    <row r="580" spans="1:31" ht="15.75" customHeight="1">
      <c r="A580" s="454"/>
      <c r="B580" s="454"/>
      <c r="C580" s="566"/>
      <c r="D580" s="454"/>
      <c r="E580" s="454"/>
      <c r="F580" s="454"/>
      <c r="H580" s="454"/>
      <c r="I580" s="454"/>
      <c r="J580" s="454"/>
      <c r="K580" s="454"/>
      <c r="L580" s="454"/>
      <c r="M580" s="454"/>
      <c r="N580" s="454"/>
      <c r="O580" s="454"/>
      <c r="P580" s="454"/>
      <c r="Q580" s="454"/>
      <c r="R580" s="454"/>
      <c r="S580" s="454"/>
      <c r="T580" s="454"/>
      <c r="U580" s="454"/>
      <c r="V580" s="454"/>
      <c r="W580" s="454"/>
      <c r="Y580" s="454"/>
      <c r="Z580" s="454"/>
      <c r="AB580" s="454"/>
      <c r="AC580" s="454"/>
      <c r="AD580" s="454"/>
      <c r="AE580" s="454"/>
    </row>
    <row r="581" spans="1:31" ht="15.75" customHeight="1">
      <c r="A581" s="454"/>
      <c r="B581" s="454"/>
      <c r="C581" s="566"/>
      <c r="D581" s="454"/>
      <c r="E581" s="454"/>
      <c r="F581" s="454"/>
      <c r="H581" s="454"/>
      <c r="I581" s="454"/>
      <c r="J581" s="454"/>
      <c r="K581" s="454"/>
      <c r="L581" s="454"/>
      <c r="M581" s="454"/>
      <c r="N581" s="454"/>
      <c r="O581" s="454"/>
      <c r="P581" s="454"/>
      <c r="Q581" s="454"/>
      <c r="R581" s="454"/>
      <c r="S581" s="454"/>
      <c r="T581" s="454"/>
      <c r="U581" s="454"/>
      <c r="V581" s="454"/>
      <c r="W581" s="454"/>
      <c r="Y581" s="454"/>
      <c r="Z581" s="454"/>
      <c r="AB581" s="454"/>
      <c r="AC581" s="454"/>
      <c r="AD581" s="454"/>
      <c r="AE581" s="454"/>
    </row>
    <row r="582" spans="1:31" ht="15.75" customHeight="1">
      <c r="A582" s="454"/>
      <c r="B582" s="454"/>
      <c r="C582" s="566"/>
      <c r="D582" s="454"/>
      <c r="E582" s="454"/>
      <c r="F582" s="454"/>
      <c r="H582" s="454"/>
      <c r="I582" s="454"/>
      <c r="J582" s="454"/>
      <c r="K582" s="454"/>
      <c r="L582" s="454"/>
      <c r="M582" s="454"/>
      <c r="N582" s="454"/>
      <c r="O582" s="454"/>
      <c r="P582" s="454"/>
      <c r="Q582" s="454"/>
      <c r="R582" s="454"/>
      <c r="S582" s="454"/>
      <c r="T582" s="454"/>
      <c r="U582" s="454"/>
      <c r="V582" s="454"/>
      <c r="W582" s="454"/>
      <c r="Y582" s="454"/>
      <c r="Z582" s="454"/>
      <c r="AB582" s="454"/>
      <c r="AC582" s="454"/>
      <c r="AD582" s="454"/>
      <c r="AE582" s="454"/>
    </row>
    <row r="583" spans="1:31" ht="15.75" customHeight="1">
      <c r="A583" s="454"/>
      <c r="B583" s="454"/>
      <c r="C583" s="566"/>
      <c r="D583" s="454"/>
      <c r="E583" s="454"/>
      <c r="F583" s="454"/>
      <c r="H583" s="454"/>
      <c r="I583" s="454"/>
      <c r="J583" s="454"/>
      <c r="K583" s="454"/>
      <c r="L583" s="454"/>
      <c r="M583" s="454"/>
      <c r="N583" s="454"/>
      <c r="O583" s="454"/>
      <c r="P583" s="454"/>
      <c r="Q583" s="454"/>
      <c r="R583" s="454"/>
      <c r="S583" s="454"/>
      <c r="T583" s="454"/>
      <c r="U583" s="454"/>
      <c r="V583" s="454"/>
      <c r="W583" s="454"/>
      <c r="Y583" s="454"/>
      <c r="Z583" s="454"/>
      <c r="AB583" s="454"/>
      <c r="AC583" s="454"/>
      <c r="AD583" s="454"/>
      <c r="AE583" s="454"/>
    </row>
    <row r="584" spans="1:31" ht="15.75" customHeight="1">
      <c r="A584" s="454"/>
      <c r="B584" s="454"/>
      <c r="C584" s="566"/>
      <c r="D584" s="454"/>
      <c r="E584" s="454"/>
      <c r="F584" s="454"/>
      <c r="H584" s="454"/>
      <c r="I584" s="454"/>
      <c r="J584" s="454"/>
      <c r="K584" s="454"/>
      <c r="L584" s="454"/>
      <c r="M584" s="454"/>
      <c r="N584" s="454"/>
      <c r="O584" s="454"/>
      <c r="P584" s="454"/>
      <c r="Q584" s="454"/>
      <c r="R584" s="454"/>
      <c r="S584" s="454"/>
      <c r="T584" s="454"/>
      <c r="U584" s="454"/>
      <c r="V584" s="454"/>
      <c r="W584" s="454"/>
      <c r="Y584" s="454"/>
      <c r="Z584" s="454"/>
      <c r="AB584" s="454"/>
      <c r="AC584" s="454"/>
      <c r="AD584" s="454"/>
      <c r="AE584" s="454"/>
    </row>
    <row r="585" spans="1:31" ht="15.75" customHeight="1">
      <c r="A585" s="454"/>
      <c r="B585" s="454"/>
      <c r="C585" s="566"/>
      <c r="D585" s="454"/>
      <c r="E585" s="454"/>
      <c r="F585" s="454"/>
      <c r="H585" s="454"/>
      <c r="I585" s="454"/>
      <c r="J585" s="454"/>
      <c r="K585" s="454"/>
      <c r="L585" s="454"/>
      <c r="M585" s="454"/>
      <c r="N585" s="454"/>
      <c r="O585" s="454"/>
      <c r="P585" s="454"/>
      <c r="Q585" s="454"/>
      <c r="R585" s="454"/>
      <c r="S585" s="454"/>
      <c r="T585" s="454"/>
      <c r="U585" s="454"/>
      <c r="V585" s="454"/>
      <c r="W585" s="454"/>
      <c r="Y585" s="454"/>
      <c r="Z585" s="454"/>
      <c r="AB585" s="454"/>
      <c r="AC585" s="454"/>
      <c r="AD585" s="454"/>
      <c r="AE585" s="454"/>
    </row>
    <row r="586" spans="1:31" ht="15.75" customHeight="1">
      <c r="A586" s="454"/>
      <c r="B586" s="454"/>
      <c r="C586" s="566"/>
      <c r="D586" s="454"/>
      <c r="E586" s="454"/>
      <c r="F586" s="454"/>
      <c r="H586" s="454"/>
      <c r="I586" s="454"/>
      <c r="J586" s="454"/>
      <c r="K586" s="454"/>
      <c r="L586" s="454"/>
      <c r="M586" s="454"/>
      <c r="N586" s="454"/>
      <c r="O586" s="454"/>
      <c r="P586" s="454"/>
      <c r="Q586" s="454"/>
      <c r="R586" s="454"/>
      <c r="S586" s="454"/>
      <c r="T586" s="454"/>
      <c r="U586" s="454"/>
      <c r="V586" s="454"/>
      <c r="W586" s="454"/>
      <c r="Y586" s="454"/>
      <c r="Z586" s="454"/>
      <c r="AB586" s="454"/>
      <c r="AC586" s="454"/>
      <c r="AD586" s="454"/>
      <c r="AE586" s="454"/>
    </row>
    <row r="587" spans="1:31" ht="15.75" customHeight="1">
      <c r="A587" s="454"/>
      <c r="B587" s="454"/>
      <c r="C587" s="566"/>
      <c r="D587" s="454"/>
      <c r="E587" s="454"/>
      <c r="F587" s="454"/>
      <c r="H587" s="454"/>
      <c r="I587" s="454"/>
      <c r="J587" s="454"/>
      <c r="K587" s="454"/>
      <c r="L587" s="454"/>
      <c r="M587" s="454"/>
      <c r="N587" s="454"/>
      <c r="O587" s="454"/>
      <c r="P587" s="454"/>
      <c r="Q587" s="454"/>
      <c r="R587" s="454"/>
      <c r="S587" s="454"/>
      <c r="T587" s="454"/>
      <c r="U587" s="454"/>
      <c r="V587" s="454"/>
      <c r="W587" s="454"/>
      <c r="Y587" s="454"/>
      <c r="Z587" s="454"/>
      <c r="AB587" s="454"/>
      <c r="AC587" s="454"/>
      <c r="AD587" s="454"/>
      <c r="AE587" s="454"/>
    </row>
    <row r="588" spans="1:31" ht="15.75" customHeight="1">
      <c r="A588" s="454"/>
      <c r="B588" s="454"/>
      <c r="C588" s="566"/>
      <c r="D588" s="454"/>
      <c r="E588" s="454"/>
      <c r="F588" s="454"/>
      <c r="H588" s="454"/>
      <c r="I588" s="454"/>
      <c r="J588" s="454"/>
      <c r="K588" s="454"/>
      <c r="L588" s="454"/>
      <c r="M588" s="454"/>
      <c r="N588" s="454"/>
      <c r="O588" s="454"/>
      <c r="P588" s="454"/>
      <c r="Q588" s="454"/>
      <c r="R588" s="454"/>
      <c r="S588" s="454"/>
      <c r="T588" s="454"/>
      <c r="U588" s="454"/>
      <c r="V588" s="454"/>
      <c r="W588" s="454"/>
      <c r="Y588" s="454"/>
      <c r="Z588" s="454"/>
      <c r="AB588" s="454"/>
      <c r="AC588" s="454"/>
      <c r="AD588" s="454"/>
      <c r="AE588" s="454"/>
    </row>
    <row r="589" spans="1:31" ht="15.75" customHeight="1">
      <c r="A589" s="454"/>
      <c r="B589" s="454"/>
      <c r="C589" s="566"/>
      <c r="D589" s="454"/>
      <c r="E589" s="454"/>
      <c r="F589" s="454"/>
      <c r="H589" s="454"/>
      <c r="I589" s="454"/>
      <c r="J589" s="454"/>
      <c r="K589" s="454"/>
      <c r="L589" s="454"/>
      <c r="M589" s="454"/>
      <c r="N589" s="454"/>
      <c r="O589" s="454"/>
      <c r="P589" s="454"/>
      <c r="Q589" s="454"/>
      <c r="R589" s="454"/>
      <c r="S589" s="454"/>
      <c r="T589" s="454"/>
      <c r="U589" s="454"/>
      <c r="V589" s="454"/>
      <c r="W589" s="454"/>
      <c r="Y589" s="454"/>
      <c r="Z589" s="454"/>
      <c r="AB589" s="454"/>
      <c r="AC589" s="454"/>
      <c r="AD589" s="454"/>
      <c r="AE589" s="454"/>
    </row>
    <row r="590" spans="1:31" ht="15.75" customHeight="1">
      <c r="A590" s="454"/>
      <c r="B590" s="454"/>
      <c r="C590" s="566"/>
      <c r="D590" s="454"/>
      <c r="E590" s="454"/>
      <c r="F590" s="454"/>
      <c r="H590" s="454"/>
      <c r="I590" s="454"/>
      <c r="J590" s="454"/>
      <c r="K590" s="454"/>
      <c r="L590" s="454"/>
      <c r="M590" s="454"/>
      <c r="N590" s="454"/>
      <c r="O590" s="454"/>
      <c r="P590" s="454"/>
      <c r="Q590" s="454"/>
      <c r="R590" s="454"/>
      <c r="S590" s="454"/>
      <c r="T590" s="454"/>
      <c r="U590" s="454"/>
      <c r="V590" s="454"/>
      <c r="W590" s="454"/>
      <c r="Y590" s="454"/>
      <c r="Z590" s="454"/>
      <c r="AB590" s="454"/>
      <c r="AC590" s="454"/>
      <c r="AD590" s="454"/>
      <c r="AE590" s="454"/>
    </row>
    <row r="591" spans="1:31" ht="15.75" customHeight="1">
      <c r="A591" s="454"/>
      <c r="B591" s="454"/>
      <c r="C591" s="566"/>
      <c r="D591" s="454"/>
      <c r="E591" s="454"/>
      <c r="F591" s="454"/>
      <c r="H591" s="454"/>
      <c r="I591" s="454"/>
      <c r="J591" s="454"/>
      <c r="K591" s="454"/>
      <c r="L591" s="454"/>
      <c r="M591" s="454"/>
      <c r="N591" s="454"/>
      <c r="O591" s="454"/>
      <c r="P591" s="454"/>
      <c r="Q591" s="454"/>
      <c r="R591" s="454"/>
      <c r="S591" s="454"/>
      <c r="T591" s="454"/>
      <c r="U591" s="454"/>
      <c r="V591" s="454"/>
      <c r="W591" s="454"/>
      <c r="Y591" s="454"/>
      <c r="Z591" s="454"/>
      <c r="AB591" s="454"/>
      <c r="AC591" s="454"/>
      <c r="AD591" s="454"/>
      <c r="AE591" s="454"/>
    </row>
    <row r="592" spans="1:31" ht="15.75" customHeight="1">
      <c r="A592" s="454"/>
      <c r="B592" s="454"/>
      <c r="C592" s="566"/>
      <c r="D592" s="454"/>
      <c r="E592" s="454"/>
      <c r="F592" s="454"/>
      <c r="H592" s="454"/>
      <c r="I592" s="454"/>
      <c r="J592" s="454"/>
      <c r="K592" s="454"/>
      <c r="L592" s="454"/>
      <c r="M592" s="454"/>
      <c r="N592" s="454"/>
      <c r="O592" s="454"/>
      <c r="P592" s="454"/>
      <c r="Q592" s="454"/>
      <c r="R592" s="454"/>
      <c r="S592" s="454"/>
      <c r="T592" s="454"/>
      <c r="U592" s="454"/>
      <c r="V592" s="454"/>
      <c r="W592" s="454"/>
      <c r="Y592" s="454"/>
      <c r="Z592" s="454"/>
      <c r="AB592" s="454"/>
      <c r="AC592" s="454"/>
      <c r="AD592" s="454"/>
      <c r="AE592" s="454"/>
    </row>
    <row r="593" spans="1:31" ht="15.75" customHeight="1">
      <c r="A593" s="454"/>
      <c r="B593" s="454"/>
      <c r="C593" s="566"/>
      <c r="D593" s="454"/>
      <c r="E593" s="454"/>
      <c r="F593" s="454"/>
      <c r="H593" s="454"/>
      <c r="I593" s="454"/>
      <c r="J593" s="454"/>
      <c r="K593" s="454"/>
      <c r="L593" s="454"/>
      <c r="M593" s="454"/>
      <c r="N593" s="454"/>
      <c r="O593" s="454"/>
      <c r="P593" s="454"/>
      <c r="Q593" s="454"/>
      <c r="R593" s="454"/>
      <c r="S593" s="454"/>
      <c r="T593" s="454"/>
      <c r="U593" s="454"/>
      <c r="V593" s="454"/>
      <c r="W593" s="454"/>
      <c r="Y593" s="454"/>
      <c r="Z593" s="454"/>
      <c r="AB593" s="454"/>
      <c r="AC593" s="454"/>
      <c r="AD593" s="454"/>
      <c r="AE593" s="454"/>
    </row>
    <row r="594" spans="1:31" ht="15.75" customHeight="1">
      <c r="A594" s="454"/>
      <c r="B594" s="454"/>
      <c r="C594" s="566"/>
      <c r="D594" s="454"/>
      <c r="E594" s="454"/>
      <c r="F594" s="454"/>
      <c r="H594" s="454"/>
      <c r="I594" s="454"/>
      <c r="J594" s="454"/>
      <c r="K594" s="454"/>
      <c r="L594" s="454"/>
      <c r="M594" s="454"/>
      <c r="N594" s="454"/>
      <c r="O594" s="454"/>
      <c r="P594" s="454"/>
      <c r="Q594" s="454"/>
      <c r="R594" s="454"/>
      <c r="S594" s="454"/>
      <c r="T594" s="454"/>
      <c r="U594" s="454"/>
      <c r="V594" s="454"/>
      <c r="W594" s="454"/>
      <c r="Y594" s="454"/>
      <c r="Z594" s="454"/>
      <c r="AB594" s="454"/>
      <c r="AC594" s="454"/>
      <c r="AD594" s="454"/>
      <c r="AE594" s="454"/>
    </row>
    <row r="595" spans="1:31" ht="15.75" customHeight="1">
      <c r="A595" s="454"/>
      <c r="B595" s="454"/>
      <c r="C595" s="566"/>
      <c r="D595" s="454"/>
      <c r="E595" s="454"/>
      <c r="F595" s="454"/>
      <c r="H595" s="454"/>
      <c r="I595" s="454"/>
      <c r="J595" s="454"/>
      <c r="K595" s="454"/>
      <c r="L595" s="454"/>
      <c r="M595" s="454"/>
      <c r="N595" s="454"/>
      <c r="O595" s="454"/>
      <c r="P595" s="454"/>
      <c r="Q595" s="454"/>
      <c r="R595" s="454"/>
      <c r="S595" s="454"/>
      <c r="T595" s="454"/>
      <c r="U595" s="454"/>
      <c r="V595" s="454"/>
      <c r="W595" s="454"/>
      <c r="Y595" s="454"/>
      <c r="Z595" s="454"/>
      <c r="AB595" s="454"/>
      <c r="AC595" s="454"/>
      <c r="AD595" s="454"/>
      <c r="AE595" s="454"/>
    </row>
    <row r="596" spans="1:31" ht="15.75" customHeight="1">
      <c r="A596" s="454"/>
      <c r="B596" s="454"/>
      <c r="C596" s="566"/>
      <c r="D596" s="454"/>
      <c r="E596" s="454"/>
      <c r="F596" s="454"/>
      <c r="H596" s="454"/>
      <c r="I596" s="454"/>
      <c r="J596" s="454"/>
      <c r="K596" s="454"/>
      <c r="L596" s="454"/>
      <c r="M596" s="454"/>
      <c r="N596" s="454"/>
      <c r="O596" s="454"/>
      <c r="P596" s="454"/>
      <c r="Q596" s="454"/>
      <c r="R596" s="454"/>
      <c r="S596" s="454"/>
      <c r="T596" s="454"/>
      <c r="U596" s="454"/>
      <c r="V596" s="454"/>
      <c r="W596" s="454"/>
      <c r="Y596" s="454"/>
      <c r="Z596" s="454"/>
      <c r="AB596" s="454"/>
      <c r="AC596" s="454"/>
      <c r="AD596" s="454"/>
      <c r="AE596" s="454"/>
    </row>
    <row r="597" spans="1:31" ht="15.75" customHeight="1">
      <c r="A597" s="454"/>
      <c r="B597" s="454"/>
      <c r="C597" s="566"/>
      <c r="D597" s="454"/>
      <c r="E597" s="454"/>
      <c r="F597" s="454"/>
      <c r="H597" s="454"/>
      <c r="I597" s="454"/>
      <c r="J597" s="454"/>
      <c r="K597" s="454"/>
      <c r="L597" s="454"/>
      <c r="M597" s="454"/>
      <c r="N597" s="454"/>
      <c r="O597" s="454"/>
      <c r="P597" s="454"/>
      <c r="Q597" s="454"/>
      <c r="R597" s="454"/>
      <c r="S597" s="454"/>
      <c r="T597" s="454"/>
      <c r="U597" s="454"/>
      <c r="V597" s="454"/>
      <c r="W597" s="454"/>
      <c r="Y597" s="454"/>
      <c r="Z597" s="454"/>
      <c r="AB597" s="454"/>
      <c r="AC597" s="454"/>
      <c r="AD597" s="454"/>
      <c r="AE597" s="454"/>
    </row>
    <row r="598" spans="1:31" ht="15.75" customHeight="1">
      <c r="A598" s="454"/>
      <c r="B598" s="454"/>
      <c r="C598" s="566"/>
      <c r="D598" s="454"/>
      <c r="E598" s="454"/>
      <c r="F598" s="454"/>
      <c r="H598" s="454"/>
      <c r="I598" s="454"/>
      <c r="J598" s="454"/>
      <c r="K598" s="454"/>
      <c r="L598" s="454"/>
      <c r="M598" s="454"/>
      <c r="N598" s="454"/>
      <c r="O598" s="454"/>
      <c r="P598" s="454"/>
      <c r="Q598" s="454"/>
      <c r="R598" s="454"/>
      <c r="S598" s="454"/>
      <c r="T598" s="454"/>
      <c r="U598" s="454"/>
      <c r="V598" s="454"/>
      <c r="W598" s="454"/>
      <c r="Y598" s="454"/>
      <c r="Z598" s="454"/>
      <c r="AB598" s="454"/>
      <c r="AC598" s="454"/>
      <c r="AD598" s="454"/>
      <c r="AE598" s="454"/>
    </row>
    <row r="599" spans="1:31" ht="15.75" customHeight="1">
      <c r="A599" s="454"/>
      <c r="B599" s="454"/>
      <c r="C599" s="566"/>
      <c r="D599" s="454"/>
      <c r="E599" s="454"/>
      <c r="F599" s="454"/>
      <c r="H599" s="454"/>
      <c r="I599" s="454"/>
      <c r="J599" s="454"/>
      <c r="K599" s="454"/>
      <c r="L599" s="454"/>
      <c r="M599" s="454"/>
      <c r="N599" s="454"/>
      <c r="O599" s="454"/>
      <c r="P599" s="454"/>
      <c r="Q599" s="454"/>
      <c r="R599" s="454"/>
      <c r="S599" s="454"/>
      <c r="T599" s="454"/>
      <c r="U599" s="454"/>
      <c r="V599" s="454"/>
      <c r="W599" s="454"/>
      <c r="Y599" s="454"/>
      <c r="Z599" s="454"/>
      <c r="AB599" s="454"/>
      <c r="AC599" s="454"/>
      <c r="AD599" s="454"/>
      <c r="AE599" s="454"/>
    </row>
    <row r="600" spans="1:31" ht="15.75" customHeight="1">
      <c r="A600" s="454"/>
      <c r="B600" s="454"/>
      <c r="C600" s="566"/>
      <c r="D600" s="454"/>
      <c r="E600" s="454"/>
      <c r="F600" s="454"/>
      <c r="H600" s="454"/>
      <c r="I600" s="454"/>
      <c r="J600" s="454"/>
      <c r="K600" s="454"/>
      <c r="L600" s="454"/>
      <c r="M600" s="454"/>
      <c r="N600" s="454"/>
      <c r="O600" s="454"/>
      <c r="P600" s="454"/>
      <c r="Q600" s="454"/>
      <c r="R600" s="454"/>
      <c r="S600" s="454"/>
      <c r="T600" s="454"/>
      <c r="U600" s="454"/>
      <c r="V600" s="454"/>
      <c r="W600" s="454"/>
      <c r="Y600" s="454"/>
      <c r="Z600" s="454"/>
      <c r="AB600" s="454"/>
      <c r="AC600" s="454"/>
      <c r="AD600" s="454"/>
      <c r="AE600" s="454"/>
    </row>
    <row r="601" spans="1:31" ht="15.75" customHeight="1">
      <c r="A601" s="454"/>
      <c r="B601" s="454"/>
      <c r="C601" s="566"/>
      <c r="D601" s="454"/>
      <c r="E601" s="454"/>
      <c r="F601" s="454"/>
      <c r="H601" s="454"/>
      <c r="I601" s="454"/>
      <c r="J601" s="454"/>
      <c r="K601" s="454"/>
      <c r="L601" s="454"/>
      <c r="M601" s="454"/>
      <c r="N601" s="454"/>
      <c r="O601" s="454"/>
      <c r="P601" s="454"/>
      <c r="Q601" s="454"/>
      <c r="R601" s="454"/>
      <c r="S601" s="454"/>
      <c r="T601" s="454"/>
      <c r="U601" s="454"/>
      <c r="V601" s="454"/>
      <c r="W601" s="454"/>
      <c r="Y601" s="454"/>
      <c r="Z601" s="454"/>
      <c r="AB601" s="454"/>
      <c r="AC601" s="454"/>
      <c r="AD601" s="454"/>
      <c r="AE601" s="454"/>
    </row>
    <row r="602" spans="1:31" ht="15.75" customHeight="1">
      <c r="A602" s="454"/>
      <c r="B602" s="454"/>
      <c r="C602" s="566"/>
      <c r="D602" s="454"/>
      <c r="E602" s="454"/>
      <c r="F602" s="454"/>
      <c r="H602" s="454"/>
      <c r="I602" s="454"/>
      <c r="J602" s="454"/>
      <c r="K602" s="454"/>
      <c r="L602" s="454"/>
      <c r="M602" s="454"/>
      <c r="N602" s="454"/>
      <c r="O602" s="454"/>
      <c r="P602" s="454"/>
      <c r="Q602" s="454"/>
      <c r="R602" s="454"/>
      <c r="S602" s="454"/>
      <c r="T602" s="454"/>
      <c r="U602" s="454"/>
      <c r="V602" s="454"/>
      <c r="W602" s="454"/>
      <c r="Y602" s="454"/>
      <c r="Z602" s="454"/>
      <c r="AB602" s="454"/>
      <c r="AC602" s="454"/>
      <c r="AD602" s="454"/>
      <c r="AE602" s="454"/>
    </row>
    <row r="603" spans="1:31" ht="15.75" customHeight="1">
      <c r="A603" s="454"/>
      <c r="B603" s="454"/>
      <c r="C603" s="566"/>
      <c r="D603" s="454"/>
      <c r="E603" s="454"/>
      <c r="F603" s="454"/>
      <c r="H603" s="454"/>
      <c r="I603" s="454"/>
      <c r="J603" s="454"/>
      <c r="K603" s="454"/>
      <c r="L603" s="454"/>
      <c r="M603" s="454"/>
      <c r="N603" s="454"/>
      <c r="O603" s="454"/>
      <c r="P603" s="454"/>
      <c r="Q603" s="454"/>
      <c r="R603" s="454"/>
      <c r="S603" s="454"/>
      <c r="T603" s="454"/>
      <c r="U603" s="454"/>
      <c r="V603" s="454"/>
      <c r="W603" s="454"/>
      <c r="Y603" s="454"/>
      <c r="Z603" s="454"/>
      <c r="AB603" s="454"/>
      <c r="AC603" s="454"/>
      <c r="AD603" s="454"/>
      <c r="AE603" s="454"/>
    </row>
    <row r="604" spans="1:31" ht="15.75" customHeight="1">
      <c r="A604" s="454"/>
      <c r="B604" s="454"/>
      <c r="C604" s="566"/>
      <c r="D604" s="454"/>
      <c r="E604" s="454"/>
      <c r="F604" s="454"/>
      <c r="H604" s="454"/>
      <c r="I604" s="454"/>
      <c r="J604" s="454"/>
      <c r="K604" s="454"/>
      <c r="L604" s="454"/>
      <c r="M604" s="454"/>
      <c r="N604" s="454"/>
      <c r="O604" s="454"/>
      <c r="P604" s="454"/>
      <c r="Q604" s="454"/>
      <c r="R604" s="454"/>
      <c r="S604" s="454"/>
      <c r="T604" s="454"/>
      <c r="U604" s="454"/>
      <c r="V604" s="454"/>
      <c r="W604" s="454"/>
      <c r="Y604" s="454"/>
      <c r="Z604" s="454"/>
      <c r="AB604" s="454"/>
      <c r="AC604" s="454"/>
      <c r="AD604" s="454"/>
      <c r="AE604" s="454"/>
    </row>
    <row r="605" spans="1:31" ht="15.75" customHeight="1">
      <c r="A605" s="454"/>
      <c r="B605" s="454"/>
      <c r="C605" s="566"/>
      <c r="D605" s="454"/>
      <c r="E605" s="454"/>
      <c r="F605" s="454"/>
      <c r="H605" s="454"/>
      <c r="I605" s="454"/>
      <c r="J605" s="454"/>
      <c r="K605" s="454"/>
      <c r="L605" s="454"/>
      <c r="M605" s="454"/>
      <c r="N605" s="454"/>
      <c r="O605" s="454"/>
      <c r="P605" s="454"/>
      <c r="Q605" s="454"/>
      <c r="R605" s="454"/>
      <c r="S605" s="454"/>
      <c r="T605" s="454"/>
      <c r="U605" s="454"/>
      <c r="V605" s="454"/>
      <c r="W605" s="454"/>
      <c r="Y605" s="454"/>
      <c r="Z605" s="454"/>
      <c r="AB605" s="454"/>
      <c r="AC605" s="454"/>
      <c r="AD605" s="454"/>
      <c r="AE605" s="454"/>
    </row>
    <row r="606" spans="1:31" ht="15.75" customHeight="1">
      <c r="A606" s="454"/>
      <c r="B606" s="454"/>
      <c r="C606" s="566"/>
      <c r="D606" s="454"/>
      <c r="E606" s="454"/>
      <c r="F606" s="454"/>
      <c r="H606" s="454"/>
      <c r="I606" s="454"/>
      <c r="J606" s="454"/>
      <c r="K606" s="454"/>
      <c r="L606" s="454"/>
      <c r="M606" s="454"/>
      <c r="N606" s="454"/>
      <c r="O606" s="454"/>
      <c r="P606" s="454"/>
      <c r="Q606" s="454"/>
      <c r="R606" s="454"/>
      <c r="S606" s="454"/>
      <c r="T606" s="454"/>
      <c r="U606" s="454"/>
      <c r="V606" s="454"/>
      <c r="W606" s="454"/>
      <c r="Y606" s="454"/>
      <c r="Z606" s="454"/>
      <c r="AB606" s="454"/>
      <c r="AC606" s="454"/>
      <c r="AD606" s="454"/>
      <c r="AE606" s="454"/>
    </row>
    <row r="607" spans="1:31" ht="15.75" customHeight="1">
      <c r="A607" s="454"/>
      <c r="B607" s="454"/>
      <c r="C607" s="566"/>
      <c r="D607" s="454"/>
      <c r="E607" s="454"/>
      <c r="F607" s="454"/>
      <c r="H607" s="454"/>
      <c r="I607" s="454"/>
      <c r="J607" s="454"/>
      <c r="K607" s="454"/>
      <c r="L607" s="454"/>
      <c r="M607" s="454"/>
      <c r="N607" s="454"/>
      <c r="O607" s="454"/>
      <c r="P607" s="454"/>
      <c r="Q607" s="454"/>
      <c r="R607" s="454"/>
      <c r="S607" s="454"/>
      <c r="T607" s="454"/>
      <c r="U607" s="454"/>
      <c r="V607" s="454"/>
      <c r="W607" s="454"/>
      <c r="Y607" s="454"/>
      <c r="Z607" s="454"/>
      <c r="AB607" s="454"/>
      <c r="AC607" s="454"/>
      <c r="AD607" s="454"/>
      <c r="AE607" s="454"/>
    </row>
    <row r="608" spans="1:31" ht="15.75" customHeight="1">
      <c r="A608" s="454"/>
      <c r="B608" s="454"/>
      <c r="C608" s="566"/>
      <c r="D608" s="454"/>
      <c r="E608" s="454"/>
      <c r="F608" s="454"/>
      <c r="H608" s="454"/>
      <c r="I608" s="454"/>
      <c r="J608" s="454"/>
      <c r="K608" s="454"/>
      <c r="L608" s="454"/>
      <c r="M608" s="454"/>
      <c r="N608" s="454"/>
      <c r="O608" s="454"/>
      <c r="P608" s="454"/>
      <c r="Q608" s="454"/>
      <c r="R608" s="454"/>
      <c r="S608" s="454"/>
      <c r="T608" s="454"/>
      <c r="U608" s="454"/>
      <c r="V608" s="454"/>
      <c r="W608" s="454"/>
      <c r="Y608" s="454"/>
      <c r="Z608" s="454"/>
      <c r="AB608" s="454"/>
      <c r="AC608" s="454"/>
      <c r="AD608" s="454"/>
      <c r="AE608" s="454"/>
    </row>
    <row r="609" spans="1:31" ht="15.75" customHeight="1">
      <c r="A609" s="454"/>
      <c r="B609" s="454"/>
      <c r="C609" s="566"/>
      <c r="D609" s="454"/>
      <c r="E609" s="454"/>
      <c r="F609" s="454"/>
      <c r="H609" s="454"/>
      <c r="I609" s="454"/>
      <c r="J609" s="454"/>
      <c r="K609" s="454"/>
      <c r="L609" s="454"/>
      <c r="M609" s="454"/>
      <c r="N609" s="454"/>
      <c r="O609" s="454"/>
      <c r="P609" s="454"/>
      <c r="Q609" s="454"/>
      <c r="R609" s="454"/>
      <c r="S609" s="454"/>
      <c r="T609" s="454"/>
      <c r="U609" s="454"/>
      <c r="V609" s="454"/>
      <c r="W609" s="454"/>
      <c r="Y609" s="454"/>
      <c r="Z609" s="454"/>
      <c r="AB609" s="454"/>
      <c r="AC609" s="454"/>
      <c r="AD609" s="454"/>
      <c r="AE609" s="454"/>
    </row>
    <row r="610" spans="1:31" ht="15.75" customHeight="1">
      <c r="A610" s="454"/>
      <c r="B610" s="454"/>
      <c r="C610" s="566"/>
      <c r="D610" s="454"/>
      <c r="E610" s="454"/>
      <c r="F610" s="454"/>
      <c r="H610" s="454"/>
      <c r="I610" s="454"/>
      <c r="J610" s="454"/>
      <c r="K610" s="454"/>
      <c r="L610" s="454"/>
      <c r="M610" s="454"/>
      <c r="N610" s="454"/>
      <c r="O610" s="454"/>
      <c r="P610" s="454"/>
      <c r="Q610" s="454"/>
      <c r="R610" s="454"/>
      <c r="S610" s="454"/>
      <c r="T610" s="454"/>
      <c r="U610" s="454"/>
      <c r="V610" s="454"/>
      <c r="W610" s="454"/>
      <c r="Y610" s="454"/>
      <c r="Z610" s="454"/>
      <c r="AB610" s="454"/>
      <c r="AC610" s="454"/>
      <c r="AD610" s="454"/>
      <c r="AE610" s="454"/>
    </row>
    <row r="611" spans="1:31" ht="15.75" customHeight="1">
      <c r="A611" s="454"/>
      <c r="B611" s="454"/>
      <c r="C611" s="566"/>
      <c r="D611" s="454"/>
      <c r="E611" s="454"/>
      <c r="F611" s="454"/>
      <c r="H611" s="454"/>
      <c r="I611" s="454"/>
      <c r="J611" s="454"/>
      <c r="K611" s="454"/>
      <c r="L611" s="454"/>
      <c r="M611" s="454"/>
      <c r="N611" s="454"/>
      <c r="O611" s="454"/>
      <c r="P611" s="454"/>
      <c r="Q611" s="454"/>
      <c r="R611" s="454"/>
      <c r="S611" s="454"/>
      <c r="T611" s="454"/>
      <c r="U611" s="454"/>
      <c r="V611" s="454"/>
      <c r="W611" s="454"/>
      <c r="Y611" s="454"/>
      <c r="Z611" s="454"/>
      <c r="AB611" s="454"/>
      <c r="AC611" s="454"/>
      <c r="AD611" s="454"/>
      <c r="AE611" s="454"/>
    </row>
    <row r="612" spans="1:31" ht="15.75" customHeight="1">
      <c r="A612" s="454"/>
      <c r="B612" s="454"/>
      <c r="C612" s="566"/>
      <c r="D612" s="454"/>
      <c r="E612" s="454"/>
      <c r="F612" s="454"/>
      <c r="H612" s="454"/>
      <c r="I612" s="454"/>
      <c r="J612" s="454"/>
      <c r="K612" s="454"/>
      <c r="L612" s="454"/>
      <c r="M612" s="454"/>
      <c r="N612" s="454"/>
      <c r="O612" s="454"/>
      <c r="P612" s="454"/>
      <c r="Q612" s="454"/>
      <c r="R612" s="454"/>
      <c r="S612" s="454"/>
      <c r="T612" s="454"/>
      <c r="U612" s="454"/>
      <c r="V612" s="454"/>
      <c r="W612" s="454"/>
      <c r="Y612" s="454"/>
      <c r="Z612" s="454"/>
      <c r="AB612" s="454"/>
      <c r="AC612" s="454"/>
      <c r="AD612" s="454"/>
      <c r="AE612" s="454"/>
    </row>
    <row r="613" spans="1:31" ht="15.75" customHeight="1">
      <c r="A613" s="454"/>
      <c r="B613" s="454"/>
      <c r="C613" s="566"/>
      <c r="D613" s="454"/>
      <c r="E613" s="454"/>
      <c r="F613" s="454"/>
      <c r="H613" s="454"/>
      <c r="I613" s="454"/>
      <c r="J613" s="454"/>
      <c r="K613" s="454"/>
      <c r="L613" s="454"/>
      <c r="M613" s="454"/>
      <c r="N613" s="454"/>
      <c r="O613" s="454"/>
      <c r="P613" s="454"/>
      <c r="Q613" s="454"/>
      <c r="R613" s="454"/>
      <c r="S613" s="454"/>
      <c r="T613" s="454"/>
      <c r="U613" s="454"/>
      <c r="V613" s="454"/>
      <c r="W613" s="454"/>
      <c r="Y613" s="454"/>
      <c r="Z613" s="454"/>
      <c r="AB613" s="454"/>
      <c r="AC613" s="454"/>
      <c r="AD613" s="454"/>
      <c r="AE613" s="454"/>
    </row>
    <row r="614" spans="1:31" ht="15.75" customHeight="1">
      <c r="A614" s="454"/>
      <c r="B614" s="454"/>
      <c r="C614" s="566"/>
      <c r="D614" s="454"/>
      <c r="E614" s="454"/>
      <c r="F614" s="454"/>
      <c r="H614" s="454"/>
      <c r="I614" s="454"/>
      <c r="J614" s="454"/>
      <c r="K614" s="454"/>
      <c r="L614" s="454"/>
      <c r="M614" s="454"/>
      <c r="N614" s="454"/>
      <c r="O614" s="454"/>
      <c r="P614" s="454"/>
      <c r="Q614" s="454"/>
      <c r="R614" s="454"/>
      <c r="S614" s="454"/>
      <c r="T614" s="454"/>
      <c r="U614" s="454"/>
      <c r="V614" s="454"/>
      <c r="W614" s="454"/>
      <c r="Y614" s="454"/>
      <c r="Z614" s="454"/>
      <c r="AB614" s="454"/>
      <c r="AC614" s="454"/>
      <c r="AD614" s="454"/>
      <c r="AE614" s="454"/>
    </row>
    <row r="615" spans="1:31" ht="15.75" customHeight="1">
      <c r="A615" s="454"/>
      <c r="B615" s="454"/>
      <c r="C615" s="566"/>
      <c r="D615" s="454"/>
      <c r="E615" s="454"/>
      <c r="F615" s="454"/>
      <c r="H615" s="454"/>
      <c r="I615" s="454"/>
      <c r="J615" s="454"/>
      <c r="K615" s="454"/>
      <c r="L615" s="454"/>
      <c r="M615" s="454"/>
      <c r="N615" s="454"/>
      <c r="O615" s="454"/>
      <c r="P615" s="454"/>
      <c r="Q615" s="454"/>
      <c r="R615" s="454"/>
      <c r="S615" s="454"/>
      <c r="T615" s="454"/>
      <c r="U615" s="454"/>
      <c r="V615" s="454"/>
      <c r="W615" s="454"/>
      <c r="Y615" s="454"/>
      <c r="Z615" s="454"/>
      <c r="AB615" s="454"/>
      <c r="AC615" s="454"/>
      <c r="AD615" s="454"/>
      <c r="AE615" s="454"/>
    </row>
    <row r="616" spans="1:31" ht="15.75" customHeight="1">
      <c r="A616" s="454"/>
      <c r="B616" s="454"/>
      <c r="C616" s="566"/>
      <c r="D616" s="454"/>
      <c r="E616" s="454"/>
      <c r="F616" s="454"/>
      <c r="H616" s="454"/>
      <c r="I616" s="454"/>
      <c r="J616" s="454"/>
      <c r="K616" s="454"/>
      <c r="L616" s="454"/>
      <c r="M616" s="454"/>
      <c r="N616" s="454"/>
      <c r="O616" s="454"/>
      <c r="P616" s="454"/>
      <c r="Q616" s="454"/>
      <c r="R616" s="454"/>
      <c r="S616" s="454"/>
      <c r="T616" s="454"/>
      <c r="U616" s="454"/>
      <c r="V616" s="454"/>
      <c r="W616" s="454"/>
      <c r="Y616" s="454"/>
      <c r="Z616" s="454"/>
      <c r="AB616" s="454"/>
      <c r="AC616" s="454"/>
      <c r="AD616" s="454"/>
      <c r="AE616" s="454"/>
    </row>
    <row r="617" spans="1:31" ht="15.75" customHeight="1">
      <c r="A617" s="454"/>
      <c r="B617" s="454"/>
      <c r="C617" s="566"/>
      <c r="D617" s="454"/>
      <c r="E617" s="454"/>
      <c r="F617" s="454"/>
      <c r="H617" s="454"/>
      <c r="I617" s="454"/>
      <c r="J617" s="454"/>
      <c r="K617" s="454"/>
      <c r="L617" s="454"/>
      <c r="M617" s="454"/>
      <c r="N617" s="454"/>
      <c r="O617" s="454"/>
      <c r="P617" s="454"/>
      <c r="Q617" s="454"/>
      <c r="R617" s="454"/>
      <c r="S617" s="454"/>
      <c r="T617" s="454"/>
      <c r="U617" s="454"/>
      <c r="V617" s="454"/>
      <c r="W617" s="454"/>
      <c r="Y617" s="454"/>
      <c r="Z617" s="454"/>
      <c r="AB617" s="454"/>
      <c r="AC617" s="454"/>
      <c r="AD617" s="454"/>
      <c r="AE617" s="454"/>
    </row>
    <row r="618" spans="1:31" ht="15.75" customHeight="1">
      <c r="A618" s="454"/>
      <c r="B618" s="454"/>
      <c r="C618" s="566"/>
      <c r="D618" s="454"/>
      <c r="E618" s="454"/>
      <c r="F618" s="454"/>
      <c r="H618" s="454"/>
      <c r="I618" s="454"/>
      <c r="J618" s="454"/>
      <c r="K618" s="454"/>
      <c r="L618" s="454"/>
      <c r="M618" s="454"/>
      <c r="N618" s="454"/>
      <c r="O618" s="454"/>
      <c r="P618" s="454"/>
      <c r="Q618" s="454"/>
      <c r="R618" s="454"/>
      <c r="S618" s="454"/>
      <c r="T618" s="454"/>
      <c r="U618" s="454"/>
      <c r="V618" s="454"/>
      <c r="W618" s="454"/>
      <c r="Y618" s="454"/>
      <c r="Z618" s="454"/>
      <c r="AB618" s="454"/>
      <c r="AC618" s="454"/>
      <c r="AD618" s="454"/>
      <c r="AE618" s="454"/>
    </row>
    <row r="619" spans="1:31" ht="15.75" customHeight="1">
      <c r="A619" s="454"/>
      <c r="B619" s="454"/>
      <c r="C619" s="566"/>
      <c r="D619" s="454"/>
      <c r="E619" s="454"/>
      <c r="F619" s="454"/>
      <c r="H619" s="454"/>
      <c r="I619" s="454"/>
      <c r="J619" s="454"/>
      <c r="K619" s="454"/>
      <c r="L619" s="454"/>
      <c r="M619" s="454"/>
      <c r="N619" s="454"/>
      <c r="O619" s="454"/>
      <c r="P619" s="454"/>
      <c r="Q619" s="454"/>
      <c r="R619" s="454"/>
      <c r="S619" s="454"/>
      <c r="T619" s="454"/>
      <c r="U619" s="454"/>
      <c r="V619" s="454"/>
      <c r="W619" s="454"/>
      <c r="Y619" s="454"/>
      <c r="Z619" s="454"/>
      <c r="AB619" s="454"/>
      <c r="AC619" s="454"/>
      <c r="AD619" s="454"/>
      <c r="AE619" s="454"/>
    </row>
    <row r="620" spans="1:31" ht="15.75" customHeight="1">
      <c r="A620" s="454"/>
      <c r="B620" s="454"/>
      <c r="C620" s="566"/>
      <c r="D620" s="454"/>
      <c r="E620" s="454"/>
      <c r="F620" s="454"/>
      <c r="H620" s="454"/>
      <c r="I620" s="454"/>
      <c r="J620" s="454"/>
      <c r="K620" s="454"/>
      <c r="L620" s="454"/>
      <c r="M620" s="454"/>
      <c r="N620" s="454"/>
      <c r="O620" s="454"/>
      <c r="P620" s="454"/>
      <c r="Q620" s="454"/>
      <c r="R620" s="454"/>
      <c r="S620" s="454"/>
      <c r="T620" s="454"/>
      <c r="U620" s="454"/>
      <c r="V620" s="454"/>
      <c r="W620" s="454"/>
      <c r="Y620" s="454"/>
      <c r="Z620" s="454"/>
      <c r="AB620" s="454"/>
      <c r="AC620" s="454"/>
      <c r="AD620" s="454"/>
      <c r="AE620" s="454"/>
    </row>
    <row r="621" spans="1:31" ht="15.75" customHeight="1">
      <c r="A621" s="454"/>
      <c r="B621" s="454"/>
      <c r="C621" s="566"/>
      <c r="D621" s="454"/>
      <c r="E621" s="454"/>
      <c r="F621" s="454"/>
      <c r="H621" s="454"/>
      <c r="I621" s="454"/>
      <c r="J621" s="454"/>
      <c r="K621" s="454"/>
      <c r="L621" s="454"/>
      <c r="M621" s="454"/>
      <c r="N621" s="454"/>
      <c r="O621" s="454"/>
      <c r="P621" s="454"/>
      <c r="Q621" s="454"/>
      <c r="R621" s="454"/>
      <c r="S621" s="454"/>
      <c r="T621" s="454"/>
      <c r="U621" s="454"/>
      <c r="V621" s="454"/>
      <c r="W621" s="454"/>
      <c r="Y621" s="454"/>
      <c r="Z621" s="454"/>
      <c r="AB621" s="454"/>
      <c r="AC621" s="454"/>
      <c r="AD621" s="454"/>
      <c r="AE621" s="454"/>
    </row>
    <row r="622" spans="1:31" ht="15.75" customHeight="1">
      <c r="A622" s="454"/>
      <c r="B622" s="454"/>
      <c r="C622" s="566"/>
      <c r="D622" s="454"/>
      <c r="E622" s="454"/>
      <c r="F622" s="454"/>
      <c r="H622" s="454"/>
      <c r="I622" s="454"/>
      <c r="J622" s="454"/>
      <c r="K622" s="454"/>
      <c r="L622" s="454"/>
      <c r="M622" s="454"/>
      <c r="N622" s="454"/>
      <c r="O622" s="454"/>
      <c r="P622" s="454"/>
      <c r="Q622" s="454"/>
      <c r="R622" s="454"/>
      <c r="S622" s="454"/>
      <c r="T622" s="454"/>
      <c r="U622" s="454"/>
      <c r="V622" s="454"/>
      <c r="W622" s="454"/>
      <c r="Y622" s="454"/>
      <c r="Z622" s="454"/>
      <c r="AB622" s="454"/>
      <c r="AC622" s="454"/>
      <c r="AD622" s="454"/>
      <c r="AE622" s="454"/>
    </row>
    <row r="623" spans="1:31" ht="15.75" customHeight="1">
      <c r="A623" s="454"/>
      <c r="B623" s="454"/>
      <c r="C623" s="566"/>
      <c r="D623" s="454"/>
      <c r="E623" s="454"/>
      <c r="F623" s="454"/>
      <c r="H623" s="454"/>
      <c r="I623" s="454"/>
      <c r="J623" s="454"/>
      <c r="K623" s="454"/>
      <c r="L623" s="454"/>
      <c r="M623" s="454"/>
      <c r="N623" s="454"/>
      <c r="O623" s="454"/>
      <c r="P623" s="454"/>
      <c r="Q623" s="454"/>
      <c r="R623" s="454"/>
      <c r="S623" s="454"/>
      <c r="T623" s="454"/>
      <c r="U623" s="454"/>
      <c r="V623" s="454"/>
      <c r="W623" s="454"/>
      <c r="Y623" s="454"/>
      <c r="Z623" s="454"/>
      <c r="AB623" s="454"/>
      <c r="AC623" s="454"/>
      <c r="AD623" s="454"/>
      <c r="AE623" s="454"/>
    </row>
    <row r="624" spans="1:31" ht="15.75" customHeight="1">
      <c r="A624" s="454"/>
      <c r="B624" s="454"/>
      <c r="C624" s="566"/>
      <c r="D624" s="454"/>
      <c r="E624" s="454"/>
      <c r="F624" s="454"/>
      <c r="H624" s="454"/>
      <c r="I624" s="454"/>
      <c r="J624" s="454"/>
      <c r="K624" s="454"/>
      <c r="L624" s="454"/>
      <c r="M624" s="454"/>
      <c r="N624" s="454"/>
      <c r="O624" s="454"/>
      <c r="P624" s="454"/>
      <c r="Q624" s="454"/>
      <c r="R624" s="454"/>
      <c r="S624" s="454"/>
      <c r="T624" s="454"/>
      <c r="U624" s="454"/>
      <c r="V624" s="454"/>
      <c r="W624" s="454"/>
      <c r="Y624" s="454"/>
      <c r="Z624" s="454"/>
      <c r="AB624" s="454"/>
      <c r="AC624" s="454"/>
      <c r="AD624" s="454"/>
      <c r="AE624" s="454"/>
    </row>
    <row r="625" spans="1:31" ht="15.75" customHeight="1">
      <c r="A625" s="454"/>
      <c r="B625" s="454"/>
      <c r="C625" s="566"/>
      <c r="D625" s="454"/>
      <c r="E625" s="454"/>
      <c r="F625" s="454"/>
      <c r="H625" s="454"/>
      <c r="I625" s="454"/>
      <c r="J625" s="454"/>
      <c r="K625" s="454"/>
      <c r="L625" s="454"/>
      <c r="M625" s="454"/>
      <c r="N625" s="454"/>
      <c r="O625" s="454"/>
      <c r="P625" s="454"/>
      <c r="Q625" s="454"/>
      <c r="R625" s="454"/>
      <c r="S625" s="454"/>
      <c r="T625" s="454"/>
      <c r="U625" s="454"/>
      <c r="V625" s="454"/>
      <c r="W625" s="454"/>
      <c r="Y625" s="454"/>
      <c r="Z625" s="454"/>
      <c r="AB625" s="454"/>
      <c r="AC625" s="454"/>
      <c r="AD625" s="454"/>
      <c r="AE625" s="454"/>
    </row>
    <row r="626" spans="1:31" ht="15.75" customHeight="1">
      <c r="A626" s="454"/>
      <c r="B626" s="454"/>
      <c r="C626" s="566"/>
      <c r="D626" s="454"/>
      <c r="E626" s="454"/>
      <c r="F626" s="454"/>
      <c r="H626" s="454"/>
      <c r="I626" s="454"/>
      <c r="J626" s="454"/>
      <c r="K626" s="454"/>
      <c r="L626" s="454"/>
      <c r="M626" s="454"/>
      <c r="N626" s="454"/>
      <c r="O626" s="454"/>
      <c r="P626" s="454"/>
      <c r="Q626" s="454"/>
      <c r="R626" s="454"/>
      <c r="S626" s="454"/>
      <c r="T626" s="454"/>
      <c r="U626" s="454"/>
      <c r="V626" s="454"/>
      <c r="W626" s="454"/>
      <c r="Y626" s="454"/>
      <c r="Z626" s="454"/>
      <c r="AB626" s="454"/>
      <c r="AC626" s="454"/>
      <c r="AD626" s="454"/>
      <c r="AE626" s="454"/>
    </row>
    <row r="627" spans="1:31" ht="15.75" customHeight="1">
      <c r="A627" s="454"/>
      <c r="B627" s="454"/>
      <c r="C627" s="566"/>
      <c r="D627" s="454"/>
      <c r="E627" s="454"/>
      <c r="F627" s="454"/>
      <c r="H627" s="454"/>
      <c r="I627" s="454"/>
      <c r="J627" s="454"/>
      <c r="K627" s="454"/>
      <c r="L627" s="454"/>
      <c r="M627" s="454"/>
      <c r="N627" s="454"/>
      <c r="O627" s="454"/>
      <c r="P627" s="454"/>
      <c r="Q627" s="454"/>
      <c r="R627" s="454"/>
      <c r="S627" s="454"/>
      <c r="T627" s="454"/>
      <c r="U627" s="454"/>
      <c r="V627" s="454"/>
      <c r="W627" s="454"/>
      <c r="Y627" s="454"/>
      <c r="Z627" s="454"/>
      <c r="AB627" s="454"/>
      <c r="AC627" s="454"/>
      <c r="AD627" s="454"/>
      <c r="AE627" s="454"/>
    </row>
    <row r="628" spans="1:31" ht="15.75" customHeight="1">
      <c r="A628" s="454"/>
      <c r="B628" s="454"/>
      <c r="C628" s="566"/>
      <c r="D628" s="454"/>
      <c r="E628" s="454"/>
      <c r="F628" s="454"/>
      <c r="H628" s="454"/>
      <c r="I628" s="454"/>
      <c r="J628" s="454"/>
      <c r="K628" s="454"/>
      <c r="L628" s="454"/>
      <c r="M628" s="454"/>
      <c r="N628" s="454"/>
      <c r="O628" s="454"/>
      <c r="P628" s="454"/>
      <c r="Q628" s="454"/>
      <c r="R628" s="454"/>
      <c r="S628" s="454"/>
      <c r="T628" s="454"/>
      <c r="U628" s="454"/>
      <c r="V628" s="454"/>
      <c r="W628" s="454"/>
      <c r="Y628" s="454"/>
      <c r="Z628" s="454"/>
      <c r="AB628" s="454"/>
      <c r="AC628" s="454"/>
      <c r="AD628" s="454"/>
      <c r="AE628" s="454"/>
    </row>
    <row r="629" spans="1:31" ht="15.75" customHeight="1">
      <c r="A629" s="454"/>
      <c r="B629" s="454"/>
      <c r="C629" s="566"/>
      <c r="D629" s="454"/>
      <c r="E629" s="454"/>
      <c r="F629" s="454"/>
      <c r="H629" s="454"/>
      <c r="I629" s="454"/>
      <c r="J629" s="454"/>
      <c r="K629" s="454"/>
      <c r="L629" s="454"/>
      <c r="M629" s="454"/>
      <c r="N629" s="454"/>
      <c r="O629" s="454"/>
      <c r="P629" s="454"/>
      <c r="Q629" s="454"/>
      <c r="R629" s="454"/>
      <c r="S629" s="454"/>
      <c r="T629" s="454"/>
      <c r="U629" s="454"/>
      <c r="V629" s="454"/>
      <c r="W629" s="454"/>
      <c r="Y629" s="454"/>
      <c r="Z629" s="454"/>
      <c r="AB629" s="454"/>
      <c r="AC629" s="454"/>
      <c r="AD629" s="454"/>
      <c r="AE629" s="454"/>
    </row>
    <row r="630" spans="1:31" ht="15.75" customHeight="1">
      <c r="A630" s="454"/>
      <c r="B630" s="454"/>
      <c r="C630" s="566"/>
      <c r="D630" s="454"/>
      <c r="E630" s="454"/>
      <c r="F630" s="454"/>
      <c r="H630" s="454"/>
      <c r="I630" s="454"/>
      <c r="J630" s="454"/>
      <c r="K630" s="454"/>
      <c r="L630" s="454"/>
      <c r="M630" s="454"/>
      <c r="N630" s="454"/>
      <c r="O630" s="454"/>
      <c r="P630" s="454"/>
      <c r="Q630" s="454"/>
      <c r="R630" s="454"/>
      <c r="S630" s="454"/>
      <c r="T630" s="454"/>
      <c r="U630" s="454"/>
      <c r="V630" s="454"/>
      <c r="W630" s="454"/>
      <c r="Y630" s="454"/>
      <c r="Z630" s="454"/>
      <c r="AB630" s="454"/>
      <c r="AC630" s="454"/>
      <c r="AD630" s="454"/>
      <c r="AE630" s="454"/>
    </row>
    <row r="631" spans="1:31" ht="15.75" customHeight="1">
      <c r="A631" s="454"/>
      <c r="B631" s="454"/>
      <c r="C631" s="566"/>
      <c r="D631" s="454"/>
      <c r="E631" s="454"/>
      <c r="F631" s="454"/>
      <c r="H631" s="454"/>
      <c r="I631" s="454"/>
      <c r="J631" s="454"/>
      <c r="K631" s="454"/>
      <c r="L631" s="454"/>
      <c r="M631" s="454"/>
      <c r="N631" s="454"/>
      <c r="O631" s="454"/>
      <c r="P631" s="454"/>
      <c r="Q631" s="454"/>
      <c r="R631" s="454"/>
      <c r="S631" s="454"/>
      <c r="T631" s="454"/>
      <c r="U631" s="454"/>
      <c r="V631" s="454"/>
      <c r="W631" s="454"/>
      <c r="Y631" s="454"/>
      <c r="Z631" s="454"/>
      <c r="AB631" s="454"/>
      <c r="AC631" s="454"/>
      <c r="AD631" s="454"/>
      <c r="AE631" s="454"/>
    </row>
    <row r="632" spans="1:31" ht="15.75" customHeight="1">
      <c r="A632" s="454"/>
      <c r="B632" s="454"/>
      <c r="C632" s="566"/>
      <c r="D632" s="454"/>
      <c r="E632" s="454"/>
      <c r="F632" s="454"/>
      <c r="H632" s="454"/>
      <c r="I632" s="454"/>
      <c r="J632" s="454"/>
      <c r="K632" s="454"/>
      <c r="L632" s="454"/>
      <c r="M632" s="454"/>
      <c r="N632" s="454"/>
      <c r="O632" s="454"/>
      <c r="P632" s="454"/>
      <c r="Q632" s="454"/>
      <c r="R632" s="454"/>
      <c r="S632" s="454"/>
      <c r="T632" s="454"/>
      <c r="U632" s="454"/>
      <c r="V632" s="454"/>
      <c r="W632" s="454"/>
      <c r="Y632" s="454"/>
      <c r="Z632" s="454"/>
      <c r="AB632" s="454"/>
      <c r="AC632" s="454"/>
      <c r="AD632" s="454"/>
      <c r="AE632" s="454"/>
    </row>
    <row r="633" spans="1:31" ht="15.75" customHeight="1">
      <c r="A633" s="454"/>
      <c r="B633" s="454"/>
      <c r="C633" s="566"/>
      <c r="D633" s="454"/>
      <c r="E633" s="454"/>
      <c r="F633" s="454"/>
      <c r="H633" s="454"/>
      <c r="I633" s="454"/>
      <c r="J633" s="454"/>
      <c r="K633" s="454"/>
      <c r="L633" s="454"/>
      <c r="M633" s="454"/>
      <c r="N633" s="454"/>
      <c r="O633" s="454"/>
      <c r="P633" s="454"/>
      <c r="Q633" s="454"/>
      <c r="R633" s="454"/>
      <c r="S633" s="454"/>
      <c r="T633" s="454"/>
      <c r="U633" s="454"/>
      <c r="V633" s="454"/>
      <c r="W633" s="454"/>
      <c r="Y633" s="454"/>
      <c r="Z633" s="454"/>
      <c r="AB633" s="454"/>
      <c r="AC633" s="454"/>
      <c r="AD633" s="454"/>
      <c r="AE633" s="454"/>
    </row>
    <row r="634" spans="1:31" ht="15.75" customHeight="1">
      <c r="A634" s="454"/>
      <c r="B634" s="454"/>
      <c r="C634" s="566"/>
      <c r="D634" s="454"/>
      <c r="E634" s="454"/>
      <c r="F634" s="454"/>
      <c r="H634" s="454"/>
      <c r="I634" s="454"/>
      <c r="J634" s="454"/>
      <c r="K634" s="454"/>
      <c r="L634" s="454"/>
      <c r="M634" s="454"/>
      <c r="N634" s="454"/>
      <c r="O634" s="454"/>
      <c r="P634" s="454"/>
      <c r="Q634" s="454"/>
      <c r="R634" s="454"/>
      <c r="S634" s="454"/>
      <c r="T634" s="454"/>
      <c r="U634" s="454"/>
      <c r="V634" s="454"/>
      <c r="W634" s="454"/>
      <c r="Y634" s="454"/>
      <c r="Z634" s="454"/>
      <c r="AB634" s="454"/>
      <c r="AC634" s="454"/>
      <c r="AD634" s="454"/>
      <c r="AE634" s="454"/>
    </row>
    <row r="635" spans="1:31" ht="15.75" customHeight="1">
      <c r="A635" s="454"/>
      <c r="B635" s="454"/>
      <c r="C635" s="566"/>
      <c r="D635" s="454"/>
      <c r="E635" s="454"/>
      <c r="F635" s="454"/>
      <c r="H635" s="454"/>
      <c r="I635" s="454"/>
      <c r="J635" s="454"/>
      <c r="K635" s="454"/>
      <c r="L635" s="454"/>
      <c r="M635" s="454"/>
      <c r="N635" s="454"/>
      <c r="O635" s="454"/>
      <c r="P635" s="454"/>
      <c r="Q635" s="454"/>
      <c r="R635" s="454"/>
      <c r="S635" s="454"/>
      <c r="T635" s="454"/>
      <c r="U635" s="454"/>
      <c r="V635" s="454"/>
      <c r="W635" s="454"/>
      <c r="Y635" s="454"/>
      <c r="Z635" s="454"/>
      <c r="AB635" s="454"/>
      <c r="AC635" s="454"/>
      <c r="AD635" s="454"/>
      <c r="AE635" s="454"/>
    </row>
    <row r="636" spans="1:31" ht="15.75" customHeight="1">
      <c r="A636" s="454"/>
      <c r="B636" s="454"/>
      <c r="C636" s="566"/>
      <c r="D636" s="454"/>
      <c r="E636" s="454"/>
      <c r="F636" s="454"/>
      <c r="H636" s="454"/>
      <c r="I636" s="454"/>
      <c r="J636" s="454"/>
      <c r="K636" s="454"/>
      <c r="L636" s="454"/>
      <c r="M636" s="454"/>
      <c r="N636" s="454"/>
      <c r="O636" s="454"/>
      <c r="P636" s="454"/>
      <c r="Q636" s="454"/>
      <c r="R636" s="454"/>
      <c r="S636" s="454"/>
      <c r="T636" s="454"/>
      <c r="U636" s="454"/>
      <c r="V636" s="454"/>
      <c r="W636" s="454"/>
      <c r="Y636" s="454"/>
      <c r="Z636" s="454"/>
      <c r="AB636" s="454"/>
      <c r="AC636" s="454"/>
      <c r="AD636" s="454"/>
      <c r="AE636" s="454"/>
    </row>
    <row r="637" spans="1:31" ht="15.75" customHeight="1">
      <c r="A637" s="454"/>
      <c r="B637" s="454"/>
      <c r="C637" s="566"/>
      <c r="D637" s="454"/>
      <c r="E637" s="454"/>
      <c r="F637" s="454"/>
      <c r="H637" s="454"/>
      <c r="I637" s="454"/>
      <c r="J637" s="454"/>
      <c r="K637" s="454"/>
      <c r="L637" s="454"/>
      <c r="M637" s="454"/>
      <c r="N637" s="454"/>
      <c r="O637" s="454"/>
      <c r="P637" s="454"/>
      <c r="Q637" s="454"/>
      <c r="R637" s="454"/>
      <c r="S637" s="454"/>
      <c r="T637" s="454"/>
      <c r="U637" s="454"/>
      <c r="V637" s="454"/>
      <c r="W637" s="454"/>
      <c r="Y637" s="454"/>
      <c r="Z637" s="454"/>
      <c r="AB637" s="454"/>
      <c r="AC637" s="454"/>
      <c r="AD637" s="454"/>
      <c r="AE637" s="454"/>
    </row>
    <row r="638" spans="1:31" ht="15.75" customHeight="1">
      <c r="A638" s="454"/>
      <c r="B638" s="454"/>
      <c r="C638" s="566"/>
      <c r="D638" s="454"/>
      <c r="E638" s="454"/>
      <c r="F638" s="454"/>
      <c r="H638" s="454"/>
      <c r="I638" s="454"/>
      <c r="J638" s="454"/>
      <c r="K638" s="454"/>
      <c r="L638" s="454"/>
      <c r="M638" s="454"/>
      <c r="N638" s="454"/>
      <c r="O638" s="454"/>
      <c r="P638" s="454"/>
      <c r="Q638" s="454"/>
      <c r="R638" s="454"/>
      <c r="S638" s="454"/>
      <c r="T638" s="454"/>
      <c r="U638" s="454"/>
      <c r="V638" s="454"/>
      <c r="W638" s="454"/>
      <c r="Y638" s="454"/>
      <c r="Z638" s="454"/>
      <c r="AB638" s="454"/>
      <c r="AC638" s="454"/>
      <c r="AD638" s="454"/>
      <c r="AE638" s="454"/>
    </row>
    <row r="639" spans="1:31" ht="15.75" customHeight="1">
      <c r="A639" s="454"/>
      <c r="B639" s="454"/>
      <c r="C639" s="566"/>
      <c r="D639" s="454"/>
      <c r="E639" s="454"/>
      <c r="F639" s="454"/>
      <c r="H639" s="454"/>
      <c r="I639" s="454"/>
      <c r="J639" s="454"/>
      <c r="K639" s="454"/>
      <c r="L639" s="454"/>
      <c r="M639" s="454"/>
      <c r="N639" s="454"/>
      <c r="O639" s="454"/>
      <c r="P639" s="454"/>
      <c r="Q639" s="454"/>
      <c r="R639" s="454"/>
      <c r="S639" s="454"/>
      <c r="T639" s="454"/>
      <c r="U639" s="454"/>
      <c r="V639" s="454"/>
      <c r="W639" s="454"/>
      <c r="Y639" s="454"/>
      <c r="Z639" s="454"/>
      <c r="AB639" s="454"/>
      <c r="AC639" s="454"/>
      <c r="AD639" s="454"/>
      <c r="AE639" s="454"/>
    </row>
    <row r="640" spans="1:31" ht="15.75" customHeight="1">
      <c r="A640" s="454"/>
      <c r="B640" s="454"/>
      <c r="C640" s="566"/>
      <c r="D640" s="454"/>
      <c r="E640" s="454"/>
      <c r="F640" s="454"/>
      <c r="H640" s="454"/>
      <c r="I640" s="454"/>
      <c r="J640" s="454"/>
      <c r="K640" s="454"/>
      <c r="L640" s="454"/>
      <c r="M640" s="454"/>
      <c r="N640" s="454"/>
      <c r="O640" s="454"/>
      <c r="P640" s="454"/>
      <c r="Q640" s="454"/>
      <c r="R640" s="454"/>
      <c r="S640" s="454"/>
      <c r="T640" s="454"/>
      <c r="U640" s="454"/>
      <c r="V640" s="454"/>
      <c r="W640" s="454"/>
      <c r="Y640" s="454"/>
      <c r="Z640" s="454"/>
      <c r="AB640" s="454"/>
      <c r="AC640" s="454"/>
      <c r="AD640" s="454"/>
      <c r="AE640" s="454"/>
    </row>
    <row r="641" spans="1:31" ht="15.75" customHeight="1">
      <c r="A641" s="454"/>
      <c r="B641" s="454"/>
      <c r="C641" s="566"/>
      <c r="D641" s="454"/>
      <c r="E641" s="454"/>
      <c r="F641" s="454"/>
      <c r="H641" s="454"/>
      <c r="I641" s="454"/>
      <c r="J641" s="454"/>
      <c r="K641" s="454"/>
      <c r="L641" s="454"/>
      <c r="M641" s="454"/>
      <c r="N641" s="454"/>
      <c r="O641" s="454"/>
      <c r="P641" s="454"/>
      <c r="Q641" s="454"/>
      <c r="R641" s="454"/>
      <c r="S641" s="454"/>
      <c r="T641" s="454"/>
      <c r="U641" s="454"/>
      <c r="V641" s="454"/>
      <c r="W641" s="454"/>
      <c r="Y641" s="454"/>
      <c r="Z641" s="454"/>
      <c r="AB641" s="454"/>
      <c r="AC641" s="454"/>
      <c r="AD641" s="454"/>
      <c r="AE641" s="454"/>
    </row>
    <row r="642" spans="1:31" ht="15.75" customHeight="1">
      <c r="A642" s="454"/>
      <c r="B642" s="454"/>
      <c r="C642" s="566"/>
      <c r="D642" s="454"/>
      <c r="E642" s="454"/>
      <c r="F642" s="454"/>
      <c r="H642" s="454"/>
      <c r="I642" s="454"/>
      <c r="J642" s="454"/>
      <c r="K642" s="454"/>
      <c r="L642" s="454"/>
      <c r="M642" s="454"/>
      <c r="N642" s="454"/>
      <c r="O642" s="454"/>
      <c r="P642" s="454"/>
      <c r="Q642" s="454"/>
      <c r="R642" s="454"/>
      <c r="S642" s="454"/>
      <c r="T642" s="454"/>
      <c r="U642" s="454"/>
      <c r="V642" s="454"/>
      <c r="W642" s="454"/>
      <c r="Y642" s="454"/>
      <c r="Z642" s="454"/>
      <c r="AB642" s="454"/>
      <c r="AC642" s="454"/>
      <c r="AD642" s="454"/>
      <c r="AE642" s="454"/>
    </row>
    <row r="643" spans="1:31" ht="15.75" customHeight="1">
      <c r="A643" s="454"/>
      <c r="B643" s="454"/>
      <c r="C643" s="566"/>
      <c r="D643" s="454"/>
      <c r="E643" s="454"/>
      <c r="F643" s="454"/>
      <c r="H643" s="454"/>
      <c r="I643" s="454"/>
      <c r="J643" s="454"/>
      <c r="K643" s="454"/>
      <c r="L643" s="454"/>
      <c r="M643" s="454"/>
      <c r="N643" s="454"/>
      <c r="O643" s="454"/>
      <c r="P643" s="454"/>
      <c r="Q643" s="454"/>
      <c r="R643" s="454"/>
      <c r="S643" s="454"/>
      <c r="T643" s="454"/>
      <c r="U643" s="454"/>
      <c r="V643" s="454"/>
      <c r="W643" s="454"/>
      <c r="Y643" s="454"/>
      <c r="Z643" s="454"/>
      <c r="AB643" s="454"/>
      <c r="AC643" s="454"/>
      <c r="AD643" s="454"/>
      <c r="AE643" s="454"/>
    </row>
    <row r="644" spans="1:31" ht="15.75" customHeight="1">
      <c r="A644" s="454"/>
      <c r="B644" s="454"/>
      <c r="C644" s="566"/>
      <c r="D644" s="454"/>
      <c r="E644" s="454"/>
      <c r="F644" s="454"/>
      <c r="H644" s="454"/>
      <c r="I644" s="454"/>
      <c r="J644" s="454"/>
      <c r="K644" s="454"/>
      <c r="L644" s="454"/>
      <c r="M644" s="454"/>
      <c r="N644" s="454"/>
      <c r="O644" s="454"/>
      <c r="P644" s="454"/>
      <c r="Q644" s="454"/>
      <c r="R644" s="454"/>
      <c r="S644" s="454"/>
      <c r="T644" s="454"/>
      <c r="U644" s="454"/>
      <c r="V644" s="454"/>
      <c r="W644" s="454"/>
      <c r="Y644" s="454"/>
      <c r="Z644" s="454"/>
      <c r="AB644" s="454"/>
      <c r="AC644" s="454"/>
      <c r="AD644" s="454"/>
      <c r="AE644" s="454"/>
    </row>
    <row r="645" spans="1:31" ht="15.75" customHeight="1">
      <c r="A645" s="454"/>
      <c r="B645" s="454"/>
      <c r="C645" s="566"/>
      <c r="D645" s="454"/>
      <c r="E645" s="454"/>
      <c r="F645" s="454"/>
      <c r="H645" s="454"/>
      <c r="I645" s="454"/>
      <c r="J645" s="454"/>
      <c r="K645" s="454"/>
      <c r="L645" s="454"/>
      <c r="M645" s="454"/>
      <c r="N645" s="454"/>
      <c r="O645" s="454"/>
      <c r="P645" s="454"/>
      <c r="Q645" s="454"/>
      <c r="R645" s="454"/>
      <c r="S645" s="454"/>
      <c r="T645" s="454"/>
      <c r="U645" s="454"/>
      <c r="V645" s="454"/>
      <c r="W645" s="454"/>
      <c r="Y645" s="454"/>
      <c r="Z645" s="454"/>
      <c r="AB645" s="454"/>
      <c r="AC645" s="454"/>
      <c r="AD645" s="454"/>
      <c r="AE645" s="454"/>
    </row>
    <row r="646" spans="1:31" ht="15.75" customHeight="1">
      <c r="A646" s="454"/>
      <c r="B646" s="454"/>
      <c r="C646" s="566"/>
      <c r="D646" s="454"/>
      <c r="E646" s="454"/>
      <c r="F646" s="454"/>
      <c r="H646" s="454"/>
      <c r="I646" s="454"/>
      <c r="J646" s="454"/>
      <c r="K646" s="454"/>
      <c r="L646" s="454"/>
      <c r="M646" s="454"/>
      <c r="N646" s="454"/>
      <c r="O646" s="454"/>
      <c r="P646" s="454"/>
      <c r="Q646" s="454"/>
      <c r="R646" s="454"/>
      <c r="S646" s="454"/>
      <c r="T646" s="454"/>
      <c r="U646" s="454"/>
      <c r="V646" s="454"/>
      <c r="W646" s="454"/>
      <c r="Y646" s="454"/>
      <c r="Z646" s="454"/>
      <c r="AB646" s="454"/>
      <c r="AC646" s="454"/>
      <c r="AD646" s="454"/>
      <c r="AE646" s="454"/>
    </row>
    <row r="647" spans="1:31" ht="15.75" customHeight="1">
      <c r="A647" s="454"/>
      <c r="B647" s="454"/>
      <c r="C647" s="566"/>
      <c r="D647" s="454"/>
      <c r="E647" s="454"/>
      <c r="F647" s="454"/>
      <c r="H647" s="454"/>
      <c r="I647" s="454"/>
      <c r="J647" s="454"/>
      <c r="K647" s="454"/>
      <c r="L647" s="454"/>
      <c r="M647" s="454"/>
      <c r="N647" s="454"/>
      <c r="O647" s="454"/>
      <c r="P647" s="454"/>
      <c r="Q647" s="454"/>
      <c r="R647" s="454"/>
      <c r="S647" s="454"/>
      <c r="T647" s="454"/>
      <c r="U647" s="454"/>
      <c r="V647" s="454"/>
      <c r="W647" s="454"/>
      <c r="Y647" s="454"/>
      <c r="Z647" s="454"/>
      <c r="AB647" s="454"/>
      <c r="AC647" s="454"/>
      <c r="AD647" s="454"/>
      <c r="AE647" s="454"/>
    </row>
    <row r="648" spans="1:31" ht="15.75" customHeight="1">
      <c r="A648" s="454"/>
      <c r="B648" s="454"/>
      <c r="C648" s="566"/>
      <c r="D648" s="454"/>
      <c r="E648" s="454"/>
      <c r="F648" s="454"/>
      <c r="H648" s="454"/>
      <c r="I648" s="454"/>
      <c r="J648" s="454"/>
      <c r="K648" s="454"/>
      <c r="L648" s="454"/>
      <c r="M648" s="454"/>
      <c r="N648" s="454"/>
      <c r="O648" s="454"/>
      <c r="P648" s="454"/>
      <c r="Q648" s="454"/>
      <c r="R648" s="454"/>
      <c r="S648" s="454"/>
      <c r="T648" s="454"/>
      <c r="U648" s="454"/>
      <c r="V648" s="454"/>
      <c r="W648" s="454"/>
      <c r="Y648" s="454"/>
      <c r="Z648" s="454"/>
      <c r="AB648" s="454"/>
      <c r="AC648" s="454"/>
      <c r="AD648" s="454"/>
      <c r="AE648" s="454"/>
    </row>
    <row r="649" spans="1:31" ht="15.75" customHeight="1">
      <c r="A649" s="454"/>
      <c r="B649" s="454"/>
      <c r="C649" s="566"/>
      <c r="D649" s="454"/>
      <c r="E649" s="454"/>
      <c r="F649" s="454"/>
      <c r="H649" s="454"/>
      <c r="I649" s="454"/>
      <c r="J649" s="454"/>
      <c r="K649" s="454"/>
      <c r="L649" s="454"/>
      <c r="M649" s="454"/>
      <c r="N649" s="454"/>
      <c r="O649" s="454"/>
      <c r="P649" s="454"/>
      <c r="Q649" s="454"/>
      <c r="R649" s="454"/>
      <c r="S649" s="454"/>
      <c r="T649" s="454"/>
      <c r="U649" s="454"/>
      <c r="V649" s="454"/>
      <c r="W649" s="454"/>
      <c r="Y649" s="454"/>
      <c r="Z649" s="454"/>
      <c r="AB649" s="454"/>
      <c r="AC649" s="454"/>
      <c r="AD649" s="454"/>
      <c r="AE649" s="454"/>
    </row>
    <row r="650" spans="1:31" ht="15.75" customHeight="1">
      <c r="A650" s="454"/>
      <c r="B650" s="454"/>
      <c r="C650" s="566"/>
      <c r="D650" s="454"/>
      <c r="E650" s="454"/>
      <c r="F650" s="454"/>
      <c r="H650" s="454"/>
      <c r="I650" s="454"/>
      <c r="J650" s="454"/>
      <c r="K650" s="454"/>
      <c r="L650" s="454"/>
      <c r="M650" s="454"/>
      <c r="N650" s="454"/>
      <c r="O650" s="454"/>
      <c r="P650" s="454"/>
      <c r="Q650" s="454"/>
      <c r="R650" s="454"/>
      <c r="S650" s="454"/>
      <c r="T650" s="454"/>
      <c r="U650" s="454"/>
      <c r="V650" s="454"/>
      <c r="W650" s="454"/>
      <c r="Y650" s="454"/>
      <c r="Z650" s="454"/>
      <c r="AB650" s="454"/>
      <c r="AC650" s="454"/>
      <c r="AD650" s="454"/>
      <c r="AE650" s="454"/>
    </row>
    <row r="651" spans="1:31" ht="15.75" customHeight="1">
      <c r="A651" s="454"/>
      <c r="B651" s="454"/>
      <c r="C651" s="566"/>
      <c r="D651" s="454"/>
      <c r="E651" s="454"/>
      <c r="F651" s="454"/>
      <c r="H651" s="454"/>
      <c r="I651" s="454"/>
      <c r="J651" s="454"/>
      <c r="K651" s="454"/>
      <c r="L651" s="454"/>
      <c r="M651" s="454"/>
      <c r="N651" s="454"/>
      <c r="O651" s="454"/>
      <c r="P651" s="454"/>
      <c r="Q651" s="454"/>
      <c r="R651" s="454"/>
      <c r="S651" s="454"/>
      <c r="T651" s="454"/>
      <c r="U651" s="454"/>
      <c r="V651" s="454"/>
      <c r="W651" s="454"/>
      <c r="Y651" s="454"/>
      <c r="Z651" s="454"/>
      <c r="AB651" s="454"/>
      <c r="AC651" s="454"/>
      <c r="AD651" s="454"/>
      <c r="AE651" s="454"/>
    </row>
    <row r="652" spans="1:31" ht="15.75" customHeight="1">
      <c r="A652" s="454"/>
      <c r="B652" s="454"/>
      <c r="C652" s="566"/>
      <c r="D652" s="454"/>
      <c r="E652" s="454"/>
      <c r="F652" s="454"/>
      <c r="H652" s="454"/>
      <c r="I652" s="454"/>
      <c r="J652" s="454"/>
      <c r="K652" s="454"/>
      <c r="L652" s="454"/>
      <c r="M652" s="454"/>
      <c r="N652" s="454"/>
      <c r="O652" s="454"/>
      <c r="P652" s="454"/>
      <c r="Q652" s="454"/>
      <c r="R652" s="454"/>
      <c r="S652" s="454"/>
      <c r="T652" s="454"/>
      <c r="U652" s="454"/>
      <c r="V652" s="454"/>
      <c r="W652" s="454"/>
      <c r="Y652" s="454"/>
      <c r="Z652" s="454"/>
      <c r="AB652" s="454"/>
      <c r="AC652" s="454"/>
      <c r="AD652" s="454"/>
      <c r="AE652" s="454"/>
    </row>
    <row r="653" spans="1:31" ht="15.75" customHeight="1">
      <c r="A653" s="454"/>
      <c r="B653" s="454"/>
      <c r="C653" s="566"/>
      <c r="D653" s="454"/>
      <c r="E653" s="454"/>
      <c r="F653" s="454"/>
      <c r="H653" s="454"/>
      <c r="I653" s="454"/>
      <c r="J653" s="454"/>
      <c r="K653" s="454"/>
      <c r="L653" s="454"/>
      <c r="M653" s="454"/>
      <c r="N653" s="454"/>
      <c r="O653" s="454"/>
      <c r="P653" s="454"/>
      <c r="Q653" s="454"/>
      <c r="R653" s="454"/>
      <c r="S653" s="454"/>
      <c r="T653" s="454"/>
      <c r="U653" s="454"/>
      <c r="V653" s="454"/>
      <c r="W653" s="454"/>
      <c r="Y653" s="454"/>
      <c r="Z653" s="454"/>
      <c r="AB653" s="454"/>
      <c r="AC653" s="454"/>
      <c r="AD653" s="454"/>
      <c r="AE653" s="454"/>
    </row>
    <row r="654" spans="1:31" ht="15.75" customHeight="1">
      <c r="A654" s="454"/>
      <c r="B654" s="454"/>
      <c r="C654" s="566"/>
      <c r="D654" s="454"/>
      <c r="E654" s="454"/>
      <c r="F654" s="454"/>
      <c r="H654" s="454"/>
      <c r="I654" s="454"/>
      <c r="J654" s="454"/>
      <c r="K654" s="454"/>
      <c r="L654" s="454"/>
      <c r="M654" s="454"/>
      <c r="N654" s="454"/>
      <c r="O654" s="454"/>
      <c r="P654" s="454"/>
      <c r="Q654" s="454"/>
      <c r="R654" s="454"/>
      <c r="S654" s="454"/>
      <c r="T654" s="454"/>
      <c r="U654" s="454"/>
      <c r="V654" s="454"/>
      <c r="W654" s="454"/>
      <c r="Y654" s="454"/>
      <c r="Z654" s="454"/>
      <c r="AB654" s="454"/>
      <c r="AC654" s="454"/>
      <c r="AD654" s="454"/>
      <c r="AE654" s="454"/>
    </row>
    <row r="655" spans="1:31" ht="15.75" customHeight="1">
      <c r="A655" s="454"/>
      <c r="B655" s="454"/>
      <c r="C655" s="566"/>
      <c r="D655" s="454"/>
      <c r="E655" s="454"/>
      <c r="F655" s="454"/>
      <c r="H655" s="454"/>
      <c r="I655" s="454"/>
      <c r="J655" s="454"/>
      <c r="K655" s="454"/>
      <c r="L655" s="454"/>
      <c r="M655" s="454"/>
      <c r="N655" s="454"/>
      <c r="O655" s="454"/>
      <c r="P655" s="454"/>
      <c r="Q655" s="454"/>
      <c r="R655" s="454"/>
      <c r="S655" s="454"/>
      <c r="T655" s="454"/>
      <c r="U655" s="454"/>
      <c r="V655" s="454"/>
      <c r="W655" s="454"/>
      <c r="Y655" s="454"/>
      <c r="Z655" s="454"/>
      <c r="AB655" s="454"/>
      <c r="AC655" s="454"/>
      <c r="AD655" s="454"/>
      <c r="AE655" s="454"/>
    </row>
    <row r="656" spans="1:31" ht="15.75" customHeight="1">
      <c r="A656" s="454"/>
      <c r="B656" s="454"/>
      <c r="C656" s="566"/>
      <c r="D656" s="454"/>
      <c r="E656" s="454"/>
      <c r="F656" s="454"/>
      <c r="H656" s="454"/>
      <c r="I656" s="454"/>
      <c r="J656" s="454"/>
      <c r="K656" s="454"/>
      <c r="L656" s="454"/>
      <c r="M656" s="454"/>
      <c r="N656" s="454"/>
      <c r="O656" s="454"/>
      <c r="P656" s="454"/>
      <c r="Q656" s="454"/>
      <c r="R656" s="454"/>
      <c r="S656" s="454"/>
      <c r="T656" s="454"/>
      <c r="U656" s="454"/>
      <c r="V656" s="454"/>
      <c r="W656" s="454"/>
      <c r="Y656" s="454"/>
      <c r="Z656" s="454"/>
      <c r="AB656" s="454"/>
      <c r="AC656" s="454"/>
      <c r="AD656" s="454"/>
      <c r="AE656" s="454"/>
    </row>
    <row r="657" spans="1:31" ht="15.75" customHeight="1">
      <c r="A657" s="454"/>
      <c r="B657" s="454"/>
      <c r="C657" s="566"/>
      <c r="D657" s="454"/>
      <c r="E657" s="454"/>
      <c r="F657" s="454"/>
      <c r="H657" s="454"/>
      <c r="I657" s="454"/>
      <c r="J657" s="454"/>
      <c r="K657" s="454"/>
      <c r="L657" s="454"/>
      <c r="M657" s="454"/>
      <c r="N657" s="454"/>
      <c r="O657" s="454"/>
      <c r="P657" s="454"/>
      <c r="Q657" s="454"/>
      <c r="R657" s="454"/>
      <c r="S657" s="454"/>
      <c r="T657" s="454"/>
      <c r="U657" s="454"/>
      <c r="V657" s="454"/>
      <c r="W657" s="454"/>
      <c r="Y657" s="454"/>
      <c r="Z657" s="454"/>
      <c r="AB657" s="454"/>
      <c r="AC657" s="454"/>
      <c r="AD657" s="454"/>
      <c r="AE657" s="454"/>
    </row>
    <row r="658" spans="1:31" ht="15.75" customHeight="1">
      <c r="A658" s="454"/>
      <c r="B658" s="454"/>
      <c r="C658" s="566"/>
      <c r="D658" s="454"/>
      <c r="E658" s="454"/>
      <c r="F658" s="454"/>
      <c r="H658" s="454"/>
      <c r="I658" s="454"/>
      <c r="J658" s="454"/>
      <c r="K658" s="454"/>
      <c r="L658" s="454"/>
      <c r="M658" s="454"/>
      <c r="N658" s="454"/>
      <c r="O658" s="454"/>
      <c r="P658" s="454"/>
      <c r="Q658" s="454"/>
      <c r="R658" s="454"/>
      <c r="S658" s="454"/>
      <c r="T658" s="454"/>
      <c r="U658" s="454"/>
      <c r="V658" s="454"/>
      <c r="W658" s="454"/>
      <c r="Y658" s="454"/>
      <c r="Z658" s="454"/>
      <c r="AB658" s="454"/>
      <c r="AC658" s="454"/>
      <c r="AD658" s="454"/>
      <c r="AE658" s="454"/>
    </row>
    <row r="659" spans="1:31" ht="15.75" customHeight="1">
      <c r="A659" s="454"/>
      <c r="B659" s="454"/>
      <c r="C659" s="566"/>
      <c r="D659" s="454"/>
      <c r="E659" s="454"/>
      <c r="F659" s="454"/>
      <c r="H659" s="454"/>
      <c r="I659" s="454"/>
      <c r="J659" s="454"/>
      <c r="K659" s="454"/>
      <c r="L659" s="454"/>
      <c r="M659" s="454"/>
      <c r="N659" s="454"/>
      <c r="O659" s="454"/>
      <c r="P659" s="454"/>
      <c r="Q659" s="454"/>
      <c r="R659" s="454"/>
      <c r="S659" s="454"/>
      <c r="T659" s="454"/>
      <c r="U659" s="454"/>
      <c r="V659" s="454"/>
      <c r="W659" s="454"/>
      <c r="Y659" s="454"/>
      <c r="Z659" s="454"/>
      <c r="AB659" s="454"/>
      <c r="AC659" s="454"/>
      <c r="AD659" s="454"/>
      <c r="AE659" s="454"/>
    </row>
    <row r="660" spans="1:31" ht="15.75" customHeight="1">
      <c r="A660" s="454"/>
      <c r="B660" s="454"/>
      <c r="C660" s="566"/>
      <c r="D660" s="454"/>
      <c r="E660" s="454"/>
      <c r="F660" s="454"/>
      <c r="H660" s="454"/>
      <c r="I660" s="454"/>
      <c r="J660" s="454"/>
      <c r="K660" s="454"/>
      <c r="L660" s="454"/>
      <c r="M660" s="454"/>
      <c r="N660" s="454"/>
      <c r="O660" s="454"/>
      <c r="P660" s="454"/>
      <c r="Q660" s="454"/>
      <c r="R660" s="454"/>
      <c r="S660" s="454"/>
      <c r="T660" s="454"/>
      <c r="U660" s="454"/>
      <c r="V660" s="454"/>
      <c r="W660" s="454"/>
      <c r="Y660" s="454"/>
      <c r="Z660" s="454"/>
      <c r="AB660" s="454"/>
      <c r="AC660" s="454"/>
      <c r="AD660" s="454"/>
      <c r="AE660" s="454"/>
    </row>
    <row r="661" spans="1:31" ht="15.75" customHeight="1">
      <c r="A661" s="454"/>
      <c r="B661" s="454"/>
      <c r="C661" s="566"/>
      <c r="D661" s="454"/>
      <c r="E661" s="454"/>
      <c r="F661" s="454"/>
      <c r="H661" s="454"/>
      <c r="I661" s="454"/>
      <c r="J661" s="454"/>
      <c r="K661" s="454"/>
      <c r="L661" s="454"/>
      <c r="M661" s="454"/>
      <c r="N661" s="454"/>
      <c r="O661" s="454"/>
      <c r="P661" s="454"/>
      <c r="Q661" s="454"/>
      <c r="R661" s="454"/>
      <c r="S661" s="454"/>
      <c r="T661" s="454"/>
      <c r="U661" s="454"/>
      <c r="V661" s="454"/>
      <c r="W661" s="454"/>
      <c r="Y661" s="454"/>
      <c r="Z661" s="454"/>
      <c r="AB661" s="454"/>
      <c r="AC661" s="454"/>
      <c r="AD661" s="454"/>
      <c r="AE661" s="454"/>
    </row>
    <row r="662" spans="1:31" ht="15.75" customHeight="1">
      <c r="A662" s="454"/>
      <c r="B662" s="454"/>
      <c r="C662" s="566"/>
      <c r="D662" s="454"/>
      <c r="E662" s="454"/>
      <c r="F662" s="454"/>
      <c r="H662" s="454"/>
      <c r="I662" s="454"/>
      <c r="J662" s="454"/>
      <c r="K662" s="454"/>
      <c r="L662" s="454"/>
      <c r="M662" s="454"/>
      <c r="N662" s="454"/>
      <c r="O662" s="454"/>
      <c r="P662" s="454"/>
      <c r="Q662" s="454"/>
      <c r="R662" s="454"/>
      <c r="S662" s="454"/>
      <c r="T662" s="454"/>
      <c r="U662" s="454"/>
      <c r="V662" s="454"/>
      <c r="W662" s="454"/>
      <c r="Y662" s="454"/>
      <c r="Z662" s="454"/>
      <c r="AB662" s="454"/>
      <c r="AC662" s="454"/>
      <c r="AD662" s="454"/>
      <c r="AE662" s="454"/>
    </row>
    <row r="663" spans="1:31" ht="15.75" customHeight="1">
      <c r="A663" s="454"/>
      <c r="B663" s="454"/>
      <c r="C663" s="566"/>
      <c r="D663" s="454"/>
      <c r="E663" s="454"/>
      <c r="F663" s="454"/>
      <c r="H663" s="454"/>
      <c r="I663" s="454"/>
      <c r="J663" s="454"/>
      <c r="K663" s="454"/>
      <c r="L663" s="454"/>
      <c r="M663" s="454"/>
      <c r="N663" s="454"/>
      <c r="O663" s="454"/>
      <c r="P663" s="454"/>
      <c r="Q663" s="454"/>
      <c r="R663" s="454"/>
      <c r="S663" s="454"/>
      <c r="T663" s="454"/>
      <c r="U663" s="454"/>
      <c r="V663" s="454"/>
      <c r="W663" s="454"/>
      <c r="Y663" s="454"/>
      <c r="Z663" s="454"/>
      <c r="AB663" s="454"/>
      <c r="AC663" s="454"/>
      <c r="AD663" s="454"/>
      <c r="AE663" s="454"/>
    </row>
    <row r="664" spans="1:31" ht="15.75" customHeight="1">
      <c r="A664" s="454"/>
      <c r="B664" s="454"/>
      <c r="C664" s="566"/>
      <c r="D664" s="454"/>
      <c r="E664" s="454"/>
      <c r="F664" s="454"/>
      <c r="H664" s="454"/>
      <c r="I664" s="454"/>
      <c r="J664" s="454"/>
      <c r="K664" s="454"/>
      <c r="L664" s="454"/>
      <c r="M664" s="454"/>
      <c r="N664" s="454"/>
      <c r="O664" s="454"/>
      <c r="P664" s="454"/>
      <c r="Q664" s="454"/>
      <c r="R664" s="454"/>
      <c r="S664" s="454"/>
      <c r="T664" s="454"/>
      <c r="U664" s="454"/>
      <c r="V664" s="454"/>
      <c r="W664" s="454"/>
      <c r="Y664" s="454"/>
      <c r="Z664" s="454"/>
      <c r="AB664" s="454"/>
      <c r="AC664" s="454"/>
      <c r="AD664" s="454"/>
      <c r="AE664" s="454"/>
    </row>
    <row r="665" spans="1:31" ht="15.75" customHeight="1">
      <c r="A665" s="454"/>
      <c r="B665" s="454"/>
      <c r="C665" s="566"/>
      <c r="D665" s="454"/>
      <c r="E665" s="454"/>
      <c r="F665" s="454"/>
      <c r="H665" s="454"/>
      <c r="I665" s="454"/>
      <c r="J665" s="454"/>
      <c r="K665" s="454"/>
      <c r="L665" s="454"/>
      <c r="M665" s="454"/>
      <c r="N665" s="454"/>
      <c r="O665" s="454"/>
      <c r="P665" s="454"/>
      <c r="Q665" s="454"/>
      <c r="R665" s="454"/>
      <c r="S665" s="454"/>
      <c r="T665" s="454"/>
      <c r="U665" s="454"/>
      <c r="V665" s="454"/>
      <c r="W665" s="454"/>
      <c r="Y665" s="454"/>
      <c r="Z665" s="454"/>
      <c r="AB665" s="454"/>
      <c r="AC665" s="454"/>
      <c r="AD665" s="454"/>
      <c r="AE665" s="454"/>
    </row>
    <row r="666" spans="1:31" ht="15.75" customHeight="1">
      <c r="A666" s="454"/>
      <c r="B666" s="454"/>
      <c r="C666" s="566"/>
      <c r="D666" s="454"/>
      <c r="E666" s="454"/>
      <c r="F666" s="454"/>
      <c r="H666" s="454"/>
      <c r="I666" s="454"/>
      <c r="J666" s="454"/>
      <c r="K666" s="454"/>
      <c r="L666" s="454"/>
      <c r="M666" s="454"/>
      <c r="N666" s="454"/>
      <c r="O666" s="454"/>
      <c r="P666" s="454"/>
      <c r="Q666" s="454"/>
      <c r="R666" s="454"/>
      <c r="S666" s="454"/>
      <c r="T666" s="454"/>
      <c r="U666" s="454"/>
      <c r="V666" s="454"/>
      <c r="W666" s="454"/>
      <c r="Y666" s="454"/>
      <c r="Z666" s="454"/>
      <c r="AB666" s="454"/>
      <c r="AC666" s="454"/>
      <c r="AD666" s="454"/>
      <c r="AE666" s="454"/>
    </row>
    <row r="667" spans="1:31" ht="15.75" customHeight="1">
      <c r="A667" s="454"/>
      <c r="B667" s="454"/>
      <c r="C667" s="566"/>
      <c r="D667" s="454"/>
      <c r="E667" s="454"/>
      <c r="F667" s="454"/>
      <c r="H667" s="454"/>
      <c r="I667" s="454"/>
      <c r="J667" s="454"/>
      <c r="K667" s="454"/>
      <c r="L667" s="454"/>
      <c r="M667" s="454"/>
      <c r="N667" s="454"/>
      <c r="O667" s="454"/>
      <c r="P667" s="454"/>
      <c r="Q667" s="454"/>
      <c r="R667" s="454"/>
      <c r="S667" s="454"/>
      <c r="T667" s="454"/>
      <c r="U667" s="454"/>
      <c r="V667" s="454"/>
      <c r="W667" s="454"/>
      <c r="Y667" s="454"/>
      <c r="Z667" s="454"/>
      <c r="AB667" s="454"/>
      <c r="AC667" s="454"/>
      <c r="AD667" s="454"/>
      <c r="AE667" s="454"/>
    </row>
    <row r="668" spans="1:31" ht="15.75" customHeight="1">
      <c r="A668" s="454"/>
      <c r="B668" s="454"/>
      <c r="C668" s="566"/>
      <c r="D668" s="454"/>
      <c r="E668" s="454"/>
      <c r="F668" s="454"/>
      <c r="H668" s="454"/>
      <c r="I668" s="454"/>
      <c r="J668" s="454"/>
      <c r="K668" s="454"/>
      <c r="L668" s="454"/>
      <c r="M668" s="454"/>
      <c r="N668" s="454"/>
      <c r="O668" s="454"/>
      <c r="P668" s="454"/>
      <c r="Q668" s="454"/>
      <c r="R668" s="454"/>
      <c r="S668" s="454"/>
      <c r="T668" s="454"/>
      <c r="U668" s="454"/>
      <c r="V668" s="454"/>
      <c r="W668" s="454"/>
      <c r="Y668" s="454"/>
      <c r="Z668" s="454"/>
      <c r="AB668" s="454"/>
      <c r="AC668" s="454"/>
      <c r="AD668" s="454"/>
      <c r="AE668" s="454"/>
    </row>
    <row r="669" spans="1:31" ht="15.75" customHeight="1">
      <c r="A669" s="454"/>
      <c r="B669" s="454"/>
      <c r="C669" s="566"/>
      <c r="D669" s="454"/>
      <c r="E669" s="454"/>
      <c r="F669" s="454"/>
      <c r="H669" s="454"/>
      <c r="I669" s="454"/>
      <c r="J669" s="454"/>
      <c r="K669" s="454"/>
      <c r="L669" s="454"/>
      <c r="M669" s="454"/>
      <c r="N669" s="454"/>
      <c r="O669" s="454"/>
      <c r="P669" s="454"/>
      <c r="Q669" s="454"/>
      <c r="R669" s="454"/>
      <c r="S669" s="454"/>
      <c r="T669" s="454"/>
      <c r="U669" s="454"/>
      <c r="V669" s="454"/>
      <c r="W669" s="454"/>
      <c r="Y669" s="454"/>
      <c r="Z669" s="454"/>
      <c r="AB669" s="454"/>
      <c r="AC669" s="454"/>
      <c r="AD669" s="454"/>
      <c r="AE669" s="454"/>
    </row>
    <row r="670" spans="1:31" ht="15.75" customHeight="1">
      <c r="A670" s="454"/>
      <c r="B670" s="454"/>
      <c r="C670" s="566"/>
      <c r="D670" s="454"/>
      <c r="E670" s="454"/>
      <c r="F670" s="454"/>
      <c r="H670" s="454"/>
      <c r="I670" s="454"/>
      <c r="J670" s="454"/>
      <c r="K670" s="454"/>
      <c r="L670" s="454"/>
      <c r="M670" s="454"/>
      <c r="N670" s="454"/>
      <c r="O670" s="454"/>
      <c r="P670" s="454"/>
      <c r="Q670" s="454"/>
      <c r="R670" s="454"/>
      <c r="S670" s="454"/>
      <c r="T670" s="454"/>
      <c r="U670" s="454"/>
      <c r="V670" s="454"/>
      <c r="W670" s="454"/>
      <c r="Y670" s="454"/>
      <c r="Z670" s="454"/>
      <c r="AB670" s="454"/>
      <c r="AC670" s="454"/>
      <c r="AD670" s="454"/>
      <c r="AE670" s="454"/>
    </row>
    <row r="671" spans="1:31" ht="15.75" customHeight="1">
      <c r="A671" s="454"/>
      <c r="B671" s="454"/>
      <c r="C671" s="566"/>
      <c r="D671" s="454"/>
      <c r="E671" s="454"/>
      <c r="F671" s="454"/>
      <c r="H671" s="454"/>
      <c r="I671" s="454"/>
      <c r="J671" s="454"/>
      <c r="K671" s="454"/>
      <c r="L671" s="454"/>
      <c r="M671" s="454"/>
      <c r="N671" s="454"/>
      <c r="O671" s="454"/>
      <c r="P671" s="454"/>
      <c r="Q671" s="454"/>
      <c r="R671" s="454"/>
      <c r="S671" s="454"/>
      <c r="T671" s="454"/>
      <c r="U671" s="454"/>
      <c r="V671" s="454"/>
      <c r="W671" s="454"/>
      <c r="Y671" s="454"/>
      <c r="Z671" s="454"/>
      <c r="AB671" s="454"/>
      <c r="AC671" s="454"/>
      <c r="AD671" s="454"/>
      <c r="AE671" s="454"/>
    </row>
    <row r="672" spans="1:31" ht="15.75" customHeight="1">
      <c r="A672" s="454"/>
      <c r="B672" s="454"/>
      <c r="C672" s="566"/>
      <c r="D672" s="454"/>
      <c r="E672" s="454"/>
      <c r="F672" s="454"/>
      <c r="H672" s="454"/>
      <c r="I672" s="454"/>
      <c r="J672" s="454"/>
      <c r="K672" s="454"/>
      <c r="L672" s="454"/>
      <c r="M672" s="454"/>
      <c r="N672" s="454"/>
      <c r="O672" s="454"/>
      <c r="P672" s="454"/>
      <c r="Q672" s="454"/>
      <c r="R672" s="454"/>
      <c r="S672" s="454"/>
      <c r="T672" s="454"/>
      <c r="U672" s="454"/>
      <c r="V672" s="454"/>
      <c r="W672" s="454"/>
      <c r="Y672" s="454"/>
      <c r="Z672" s="454"/>
      <c r="AB672" s="454"/>
      <c r="AC672" s="454"/>
      <c r="AD672" s="454"/>
      <c r="AE672" s="454"/>
    </row>
    <row r="673" spans="1:31" ht="15.75" customHeight="1">
      <c r="A673" s="454"/>
      <c r="B673" s="454"/>
      <c r="C673" s="566"/>
      <c r="D673" s="454"/>
      <c r="E673" s="454"/>
      <c r="F673" s="454"/>
      <c r="H673" s="454"/>
      <c r="I673" s="454"/>
      <c r="J673" s="454"/>
      <c r="K673" s="454"/>
      <c r="L673" s="454"/>
      <c r="M673" s="454"/>
      <c r="N673" s="454"/>
      <c r="O673" s="454"/>
      <c r="P673" s="454"/>
      <c r="Q673" s="454"/>
      <c r="R673" s="454"/>
      <c r="S673" s="454"/>
      <c r="T673" s="454"/>
      <c r="U673" s="454"/>
      <c r="V673" s="454"/>
      <c r="W673" s="454"/>
      <c r="Y673" s="454"/>
      <c r="Z673" s="454"/>
      <c r="AB673" s="454"/>
      <c r="AC673" s="454"/>
      <c r="AD673" s="454"/>
      <c r="AE673" s="454"/>
    </row>
    <row r="674" spans="1:31" ht="15.75" customHeight="1">
      <c r="A674" s="454"/>
      <c r="B674" s="454"/>
      <c r="C674" s="566"/>
      <c r="D674" s="454"/>
      <c r="E674" s="454"/>
      <c r="F674" s="454"/>
      <c r="H674" s="454"/>
      <c r="I674" s="454"/>
      <c r="J674" s="454"/>
      <c r="K674" s="454"/>
      <c r="L674" s="454"/>
      <c r="M674" s="454"/>
      <c r="N674" s="454"/>
      <c r="O674" s="454"/>
      <c r="P674" s="454"/>
      <c r="Q674" s="454"/>
      <c r="R674" s="454"/>
      <c r="S674" s="454"/>
      <c r="T674" s="454"/>
      <c r="U674" s="454"/>
      <c r="V674" s="454"/>
      <c r="W674" s="454"/>
      <c r="Y674" s="454"/>
      <c r="Z674" s="454"/>
      <c r="AB674" s="454"/>
      <c r="AC674" s="454"/>
      <c r="AD674" s="454"/>
      <c r="AE674" s="454"/>
    </row>
    <row r="675" spans="1:31" ht="15.75" customHeight="1">
      <c r="A675" s="454"/>
      <c r="B675" s="454"/>
      <c r="C675" s="566"/>
      <c r="D675" s="454"/>
      <c r="E675" s="454"/>
      <c r="F675" s="454"/>
      <c r="H675" s="454"/>
      <c r="I675" s="454"/>
      <c r="J675" s="454"/>
      <c r="K675" s="454"/>
      <c r="L675" s="454"/>
      <c r="M675" s="454"/>
      <c r="N675" s="454"/>
      <c r="O675" s="454"/>
      <c r="P675" s="454"/>
      <c r="Q675" s="454"/>
      <c r="R675" s="454"/>
      <c r="S675" s="454"/>
      <c r="T675" s="454"/>
      <c r="U675" s="454"/>
      <c r="V675" s="454"/>
      <c r="W675" s="454"/>
      <c r="Y675" s="454"/>
      <c r="Z675" s="454"/>
      <c r="AB675" s="454"/>
      <c r="AC675" s="454"/>
      <c r="AD675" s="454"/>
      <c r="AE675" s="454"/>
    </row>
    <row r="676" spans="1:31" ht="15.75" customHeight="1">
      <c r="A676" s="454"/>
      <c r="B676" s="454"/>
      <c r="C676" s="566"/>
      <c r="D676" s="454"/>
      <c r="E676" s="454"/>
      <c r="F676" s="454"/>
      <c r="H676" s="454"/>
      <c r="I676" s="454"/>
      <c r="J676" s="454"/>
      <c r="K676" s="454"/>
      <c r="L676" s="454"/>
      <c r="M676" s="454"/>
      <c r="N676" s="454"/>
      <c r="O676" s="454"/>
      <c r="P676" s="454"/>
      <c r="Q676" s="454"/>
      <c r="R676" s="454"/>
      <c r="S676" s="454"/>
      <c r="T676" s="454"/>
      <c r="U676" s="454"/>
      <c r="V676" s="454"/>
      <c r="W676" s="454"/>
      <c r="Y676" s="454"/>
      <c r="Z676" s="454"/>
      <c r="AB676" s="454"/>
      <c r="AC676" s="454"/>
      <c r="AD676" s="454"/>
      <c r="AE676" s="454"/>
    </row>
    <row r="677" spans="1:31" ht="15.75" customHeight="1">
      <c r="A677" s="454"/>
      <c r="B677" s="454"/>
      <c r="C677" s="566"/>
      <c r="D677" s="454"/>
      <c r="E677" s="454"/>
      <c r="F677" s="454"/>
      <c r="H677" s="454"/>
      <c r="I677" s="454"/>
      <c r="J677" s="454"/>
      <c r="K677" s="454"/>
      <c r="L677" s="454"/>
      <c r="M677" s="454"/>
      <c r="N677" s="454"/>
      <c r="O677" s="454"/>
      <c r="P677" s="454"/>
      <c r="Q677" s="454"/>
      <c r="R677" s="454"/>
      <c r="S677" s="454"/>
      <c r="T677" s="454"/>
      <c r="U677" s="454"/>
      <c r="V677" s="454"/>
      <c r="W677" s="454"/>
      <c r="Y677" s="454"/>
      <c r="Z677" s="454"/>
      <c r="AB677" s="454"/>
      <c r="AC677" s="454"/>
      <c r="AD677" s="454"/>
      <c r="AE677" s="454"/>
    </row>
    <row r="678" spans="1:31" ht="15.75" customHeight="1">
      <c r="A678" s="454"/>
      <c r="B678" s="454"/>
      <c r="C678" s="566"/>
      <c r="D678" s="454"/>
      <c r="E678" s="454"/>
      <c r="F678" s="454"/>
      <c r="H678" s="454"/>
      <c r="I678" s="454"/>
      <c r="J678" s="454"/>
      <c r="K678" s="454"/>
      <c r="L678" s="454"/>
      <c r="M678" s="454"/>
      <c r="N678" s="454"/>
      <c r="O678" s="454"/>
      <c r="P678" s="454"/>
      <c r="Q678" s="454"/>
      <c r="R678" s="454"/>
      <c r="S678" s="454"/>
      <c r="T678" s="454"/>
      <c r="U678" s="454"/>
      <c r="V678" s="454"/>
      <c r="W678" s="454"/>
      <c r="Y678" s="454"/>
      <c r="Z678" s="454"/>
      <c r="AB678" s="454"/>
      <c r="AC678" s="454"/>
      <c r="AD678" s="454"/>
      <c r="AE678" s="454"/>
    </row>
    <row r="679" spans="1:31" ht="15.75" customHeight="1">
      <c r="A679" s="454"/>
      <c r="B679" s="454"/>
      <c r="C679" s="566"/>
      <c r="D679" s="454"/>
      <c r="E679" s="454"/>
      <c r="F679" s="454"/>
      <c r="H679" s="454"/>
      <c r="I679" s="454"/>
      <c r="J679" s="454"/>
      <c r="K679" s="454"/>
      <c r="L679" s="454"/>
      <c r="M679" s="454"/>
      <c r="N679" s="454"/>
      <c r="O679" s="454"/>
      <c r="P679" s="454"/>
      <c r="Q679" s="454"/>
      <c r="R679" s="454"/>
      <c r="S679" s="454"/>
      <c r="T679" s="454"/>
      <c r="U679" s="454"/>
      <c r="V679" s="454"/>
      <c r="W679" s="454"/>
      <c r="Y679" s="454"/>
      <c r="Z679" s="454"/>
      <c r="AB679" s="454"/>
      <c r="AC679" s="454"/>
      <c r="AD679" s="454"/>
      <c r="AE679" s="454"/>
    </row>
    <row r="680" spans="1:31" ht="15.75" customHeight="1">
      <c r="A680" s="454"/>
      <c r="B680" s="454"/>
      <c r="C680" s="566"/>
      <c r="D680" s="454"/>
      <c r="E680" s="454"/>
      <c r="F680" s="454"/>
      <c r="H680" s="454"/>
      <c r="I680" s="454"/>
      <c r="J680" s="454"/>
      <c r="K680" s="454"/>
      <c r="L680" s="454"/>
      <c r="M680" s="454"/>
      <c r="N680" s="454"/>
      <c r="O680" s="454"/>
      <c r="P680" s="454"/>
      <c r="Q680" s="454"/>
      <c r="R680" s="454"/>
      <c r="S680" s="454"/>
      <c r="T680" s="454"/>
      <c r="U680" s="454"/>
      <c r="V680" s="454"/>
      <c r="W680" s="454"/>
      <c r="Y680" s="454"/>
      <c r="Z680" s="454"/>
      <c r="AB680" s="454"/>
      <c r="AC680" s="454"/>
      <c r="AD680" s="454"/>
      <c r="AE680" s="454"/>
    </row>
    <row r="681" spans="1:31" ht="15.75" customHeight="1">
      <c r="A681" s="454"/>
      <c r="B681" s="454"/>
      <c r="C681" s="566"/>
      <c r="D681" s="454"/>
      <c r="E681" s="454"/>
      <c r="F681" s="454"/>
      <c r="H681" s="454"/>
      <c r="I681" s="454"/>
      <c r="J681" s="454"/>
      <c r="K681" s="454"/>
      <c r="L681" s="454"/>
      <c r="M681" s="454"/>
      <c r="N681" s="454"/>
      <c r="O681" s="454"/>
      <c r="P681" s="454"/>
      <c r="Q681" s="454"/>
      <c r="R681" s="454"/>
      <c r="S681" s="454"/>
      <c r="T681" s="454"/>
      <c r="U681" s="454"/>
      <c r="V681" s="454"/>
      <c r="W681" s="454"/>
      <c r="Y681" s="454"/>
      <c r="Z681" s="454"/>
      <c r="AB681" s="454"/>
      <c r="AC681" s="454"/>
      <c r="AD681" s="454"/>
      <c r="AE681" s="454"/>
    </row>
    <row r="682" spans="1:31" ht="15.75" customHeight="1">
      <c r="A682" s="454"/>
      <c r="B682" s="454"/>
      <c r="C682" s="566"/>
      <c r="D682" s="454"/>
      <c r="E682" s="454"/>
      <c r="F682" s="454"/>
      <c r="H682" s="454"/>
      <c r="I682" s="454"/>
      <c r="J682" s="454"/>
      <c r="K682" s="454"/>
      <c r="L682" s="454"/>
      <c r="M682" s="454"/>
      <c r="N682" s="454"/>
      <c r="O682" s="454"/>
      <c r="P682" s="454"/>
      <c r="Q682" s="454"/>
      <c r="R682" s="454"/>
      <c r="S682" s="454"/>
      <c r="T682" s="454"/>
      <c r="U682" s="454"/>
      <c r="V682" s="454"/>
      <c r="W682" s="454"/>
      <c r="Y682" s="454"/>
      <c r="Z682" s="454"/>
      <c r="AB682" s="454"/>
      <c r="AC682" s="454"/>
      <c r="AD682" s="454"/>
      <c r="AE682" s="454"/>
    </row>
    <row r="683" spans="1:31" ht="15.75" customHeight="1">
      <c r="A683" s="454"/>
      <c r="B683" s="454"/>
      <c r="C683" s="566"/>
      <c r="D683" s="454"/>
      <c r="E683" s="454"/>
      <c r="F683" s="454"/>
      <c r="H683" s="454"/>
      <c r="I683" s="454"/>
      <c r="J683" s="454"/>
      <c r="K683" s="454"/>
      <c r="L683" s="454"/>
      <c r="M683" s="454"/>
      <c r="N683" s="454"/>
      <c r="O683" s="454"/>
      <c r="P683" s="454"/>
      <c r="Q683" s="454"/>
      <c r="R683" s="454"/>
      <c r="S683" s="454"/>
      <c r="T683" s="454"/>
      <c r="U683" s="454"/>
      <c r="V683" s="454"/>
      <c r="W683" s="454"/>
      <c r="Y683" s="454"/>
      <c r="Z683" s="454"/>
      <c r="AB683" s="454"/>
      <c r="AC683" s="454"/>
      <c r="AD683" s="454"/>
      <c r="AE683" s="454"/>
    </row>
    <row r="684" spans="1:31" ht="15.75" customHeight="1">
      <c r="A684" s="454"/>
      <c r="B684" s="454"/>
      <c r="C684" s="566"/>
      <c r="D684" s="454"/>
      <c r="E684" s="454"/>
      <c r="F684" s="454"/>
      <c r="H684" s="454"/>
      <c r="I684" s="454"/>
      <c r="J684" s="454"/>
      <c r="K684" s="454"/>
      <c r="L684" s="454"/>
      <c r="M684" s="454"/>
      <c r="N684" s="454"/>
      <c r="O684" s="454"/>
      <c r="P684" s="454"/>
      <c r="Q684" s="454"/>
      <c r="R684" s="454"/>
      <c r="S684" s="454"/>
      <c r="T684" s="454"/>
      <c r="U684" s="454"/>
      <c r="V684" s="454"/>
      <c r="W684" s="454"/>
      <c r="Y684" s="454"/>
      <c r="Z684" s="454"/>
      <c r="AB684" s="454"/>
      <c r="AC684" s="454"/>
      <c r="AD684" s="454"/>
      <c r="AE684" s="454"/>
    </row>
    <row r="685" spans="1:31" ht="15.75" customHeight="1">
      <c r="A685" s="454"/>
      <c r="B685" s="454"/>
      <c r="C685" s="566"/>
      <c r="D685" s="454"/>
      <c r="E685" s="454"/>
      <c r="F685" s="454"/>
      <c r="H685" s="454"/>
      <c r="I685" s="454"/>
      <c r="J685" s="454"/>
      <c r="K685" s="454"/>
      <c r="L685" s="454"/>
      <c r="M685" s="454"/>
      <c r="N685" s="454"/>
      <c r="O685" s="454"/>
      <c r="P685" s="454"/>
      <c r="Q685" s="454"/>
      <c r="R685" s="454"/>
      <c r="S685" s="454"/>
      <c r="T685" s="454"/>
      <c r="U685" s="454"/>
      <c r="V685" s="454"/>
      <c r="W685" s="454"/>
      <c r="Y685" s="454"/>
      <c r="Z685" s="454"/>
      <c r="AB685" s="454"/>
      <c r="AC685" s="454"/>
      <c r="AD685" s="454"/>
      <c r="AE685" s="454"/>
    </row>
    <row r="686" spans="1:31" ht="15.75" customHeight="1">
      <c r="A686" s="454"/>
      <c r="B686" s="454"/>
      <c r="C686" s="566"/>
      <c r="D686" s="454"/>
      <c r="E686" s="454"/>
      <c r="F686" s="454"/>
      <c r="H686" s="454"/>
      <c r="I686" s="454"/>
      <c r="J686" s="454"/>
      <c r="K686" s="454"/>
      <c r="L686" s="454"/>
      <c r="M686" s="454"/>
      <c r="N686" s="454"/>
      <c r="O686" s="454"/>
      <c r="P686" s="454"/>
      <c r="Q686" s="454"/>
      <c r="R686" s="454"/>
      <c r="S686" s="454"/>
      <c r="T686" s="454"/>
      <c r="U686" s="454"/>
      <c r="V686" s="454"/>
      <c r="W686" s="454"/>
      <c r="Y686" s="454"/>
      <c r="Z686" s="454"/>
      <c r="AB686" s="454"/>
      <c r="AC686" s="454"/>
      <c r="AD686" s="454"/>
      <c r="AE686" s="454"/>
    </row>
    <row r="687" spans="1:31" ht="15.75" customHeight="1">
      <c r="A687" s="454"/>
      <c r="B687" s="454"/>
      <c r="C687" s="566"/>
      <c r="D687" s="454"/>
      <c r="E687" s="454"/>
      <c r="F687" s="454"/>
      <c r="H687" s="454"/>
      <c r="I687" s="454"/>
      <c r="J687" s="454"/>
      <c r="K687" s="454"/>
      <c r="L687" s="454"/>
      <c r="M687" s="454"/>
      <c r="N687" s="454"/>
      <c r="O687" s="454"/>
      <c r="P687" s="454"/>
      <c r="Q687" s="454"/>
      <c r="R687" s="454"/>
      <c r="S687" s="454"/>
      <c r="T687" s="454"/>
      <c r="U687" s="454"/>
      <c r="V687" s="454"/>
      <c r="W687" s="454"/>
      <c r="Y687" s="454"/>
      <c r="Z687" s="454"/>
      <c r="AB687" s="454"/>
      <c r="AC687" s="454"/>
      <c r="AD687" s="454"/>
      <c r="AE687" s="454"/>
    </row>
    <row r="688" spans="1:31" ht="15.75" customHeight="1">
      <c r="A688" s="454"/>
      <c r="B688" s="454"/>
      <c r="C688" s="566"/>
      <c r="D688" s="454"/>
      <c r="E688" s="454"/>
      <c r="F688" s="454"/>
      <c r="H688" s="454"/>
      <c r="I688" s="454"/>
      <c r="J688" s="454"/>
      <c r="K688" s="454"/>
      <c r="L688" s="454"/>
      <c r="M688" s="454"/>
      <c r="N688" s="454"/>
      <c r="O688" s="454"/>
      <c r="P688" s="454"/>
      <c r="Q688" s="454"/>
      <c r="R688" s="454"/>
      <c r="S688" s="454"/>
      <c r="T688" s="454"/>
      <c r="U688" s="454"/>
      <c r="V688" s="454"/>
      <c r="W688" s="454"/>
      <c r="Y688" s="454"/>
      <c r="Z688" s="454"/>
      <c r="AB688" s="454"/>
      <c r="AC688" s="454"/>
      <c r="AD688" s="454"/>
      <c r="AE688" s="454"/>
    </row>
    <row r="689" spans="1:31" ht="15.75" customHeight="1">
      <c r="A689" s="454"/>
      <c r="B689" s="454"/>
      <c r="C689" s="566"/>
      <c r="D689" s="454"/>
      <c r="E689" s="454"/>
      <c r="F689" s="454"/>
      <c r="H689" s="454"/>
      <c r="I689" s="454"/>
      <c r="J689" s="454"/>
      <c r="K689" s="454"/>
      <c r="L689" s="454"/>
      <c r="M689" s="454"/>
      <c r="N689" s="454"/>
      <c r="O689" s="454"/>
      <c r="P689" s="454"/>
      <c r="Q689" s="454"/>
      <c r="R689" s="454"/>
      <c r="S689" s="454"/>
      <c r="T689" s="454"/>
      <c r="U689" s="454"/>
      <c r="V689" s="454"/>
      <c r="W689" s="454"/>
      <c r="Y689" s="454"/>
      <c r="Z689" s="454"/>
      <c r="AB689" s="454"/>
      <c r="AC689" s="454"/>
      <c r="AD689" s="454"/>
      <c r="AE689" s="454"/>
    </row>
    <row r="690" spans="1:31" ht="15.75" customHeight="1">
      <c r="A690" s="454"/>
      <c r="B690" s="454"/>
      <c r="C690" s="566"/>
      <c r="D690" s="454"/>
      <c r="E690" s="454"/>
      <c r="F690" s="454"/>
      <c r="H690" s="454"/>
      <c r="I690" s="454"/>
      <c r="J690" s="454"/>
      <c r="K690" s="454"/>
      <c r="L690" s="454"/>
      <c r="M690" s="454"/>
      <c r="N690" s="454"/>
      <c r="O690" s="454"/>
      <c r="P690" s="454"/>
      <c r="Q690" s="454"/>
      <c r="R690" s="454"/>
      <c r="S690" s="454"/>
      <c r="T690" s="454"/>
      <c r="U690" s="454"/>
      <c r="V690" s="454"/>
      <c r="W690" s="454"/>
      <c r="Y690" s="454"/>
      <c r="Z690" s="454"/>
      <c r="AB690" s="454"/>
      <c r="AC690" s="454"/>
      <c r="AD690" s="454"/>
      <c r="AE690" s="454"/>
    </row>
    <row r="691" spans="1:31" ht="15.75" customHeight="1">
      <c r="A691" s="454"/>
      <c r="B691" s="454"/>
      <c r="C691" s="566"/>
      <c r="D691" s="454"/>
      <c r="E691" s="454"/>
      <c r="F691" s="454"/>
      <c r="H691" s="454"/>
      <c r="I691" s="454"/>
      <c r="J691" s="454"/>
      <c r="K691" s="454"/>
      <c r="L691" s="454"/>
      <c r="M691" s="454"/>
      <c r="N691" s="454"/>
      <c r="O691" s="454"/>
      <c r="P691" s="454"/>
      <c r="Q691" s="454"/>
      <c r="R691" s="454"/>
      <c r="S691" s="454"/>
      <c r="T691" s="454"/>
      <c r="U691" s="454"/>
      <c r="V691" s="454"/>
      <c r="W691" s="454"/>
      <c r="Y691" s="454"/>
      <c r="Z691" s="454"/>
      <c r="AB691" s="454"/>
      <c r="AC691" s="454"/>
      <c r="AD691" s="454"/>
      <c r="AE691" s="454"/>
    </row>
    <row r="692" spans="1:31" ht="15.75" customHeight="1">
      <c r="A692" s="454"/>
      <c r="B692" s="454"/>
      <c r="C692" s="566"/>
      <c r="D692" s="454"/>
      <c r="E692" s="454"/>
      <c r="F692" s="454"/>
      <c r="H692" s="454"/>
      <c r="I692" s="454"/>
      <c r="J692" s="454"/>
      <c r="K692" s="454"/>
      <c r="L692" s="454"/>
      <c r="M692" s="454"/>
      <c r="N692" s="454"/>
      <c r="O692" s="454"/>
      <c r="P692" s="454"/>
      <c r="Q692" s="454"/>
      <c r="R692" s="454"/>
      <c r="S692" s="454"/>
      <c r="T692" s="454"/>
      <c r="U692" s="454"/>
      <c r="V692" s="454"/>
      <c r="W692" s="454"/>
      <c r="Y692" s="454"/>
      <c r="Z692" s="454"/>
      <c r="AB692" s="454"/>
      <c r="AC692" s="454"/>
      <c r="AD692" s="454"/>
      <c r="AE692" s="454"/>
    </row>
    <row r="693" spans="1:31" ht="15.75" customHeight="1">
      <c r="A693" s="454"/>
      <c r="B693" s="454"/>
      <c r="C693" s="566"/>
      <c r="D693" s="454"/>
      <c r="E693" s="454"/>
      <c r="F693" s="454"/>
      <c r="H693" s="454"/>
      <c r="I693" s="454"/>
      <c r="J693" s="454"/>
      <c r="K693" s="454"/>
      <c r="L693" s="454"/>
      <c r="M693" s="454"/>
      <c r="N693" s="454"/>
      <c r="O693" s="454"/>
      <c r="P693" s="454"/>
      <c r="Q693" s="454"/>
      <c r="R693" s="454"/>
      <c r="S693" s="454"/>
      <c r="T693" s="454"/>
      <c r="U693" s="454"/>
      <c r="V693" s="454"/>
      <c r="W693" s="454"/>
      <c r="Y693" s="454"/>
      <c r="Z693" s="454"/>
      <c r="AB693" s="454"/>
      <c r="AC693" s="454"/>
      <c r="AD693" s="454"/>
      <c r="AE693" s="454"/>
    </row>
    <row r="694" spans="1:31" ht="15.75" customHeight="1">
      <c r="A694" s="454"/>
      <c r="B694" s="454"/>
      <c r="C694" s="566"/>
      <c r="D694" s="454"/>
      <c r="E694" s="454"/>
      <c r="F694" s="454"/>
      <c r="H694" s="454"/>
      <c r="I694" s="454"/>
      <c r="J694" s="454"/>
      <c r="K694" s="454"/>
      <c r="L694" s="454"/>
      <c r="M694" s="454"/>
      <c r="N694" s="454"/>
      <c r="O694" s="454"/>
      <c r="P694" s="454"/>
      <c r="Q694" s="454"/>
      <c r="R694" s="454"/>
      <c r="S694" s="454"/>
      <c r="T694" s="454"/>
      <c r="U694" s="454"/>
      <c r="V694" s="454"/>
      <c r="W694" s="454"/>
      <c r="Y694" s="454"/>
      <c r="Z694" s="454"/>
      <c r="AB694" s="454"/>
      <c r="AC694" s="454"/>
      <c r="AD694" s="454"/>
      <c r="AE694" s="454"/>
    </row>
    <row r="695" spans="1:31" ht="15.75" customHeight="1">
      <c r="A695" s="454"/>
      <c r="B695" s="454"/>
      <c r="C695" s="566"/>
      <c r="D695" s="454"/>
      <c r="E695" s="454"/>
      <c r="F695" s="454"/>
      <c r="H695" s="454"/>
      <c r="I695" s="454"/>
      <c r="J695" s="454"/>
      <c r="K695" s="454"/>
      <c r="L695" s="454"/>
      <c r="M695" s="454"/>
      <c r="N695" s="454"/>
      <c r="O695" s="454"/>
      <c r="P695" s="454"/>
      <c r="Q695" s="454"/>
      <c r="R695" s="454"/>
      <c r="S695" s="454"/>
      <c r="T695" s="454"/>
      <c r="U695" s="454"/>
      <c r="V695" s="454"/>
      <c r="W695" s="454"/>
      <c r="Y695" s="454"/>
      <c r="Z695" s="454"/>
      <c r="AB695" s="454"/>
      <c r="AC695" s="454"/>
      <c r="AD695" s="454"/>
      <c r="AE695" s="454"/>
    </row>
    <row r="696" spans="1:31" ht="15.75" customHeight="1">
      <c r="A696" s="454"/>
      <c r="B696" s="454"/>
      <c r="C696" s="566"/>
      <c r="D696" s="454"/>
      <c r="E696" s="454"/>
      <c r="F696" s="454"/>
      <c r="H696" s="454"/>
      <c r="I696" s="454"/>
      <c r="J696" s="454"/>
      <c r="K696" s="454"/>
      <c r="L696" s="454"/>
      <c r="M696" s="454"/>
      <c r="N696" s="454"/>
      <c r="O696" s="454"/>
      <c r="P696" s="454"/>
      <c r="Q696" s="454"/>
      <c r="R696" s="454"/>
      <c r="S696" s="454"/>
      <c r="T696" s="454"/>
      <c r="U696" s="454"/>
      <c r="V696" s="454"/>
      <c r="W696" s="454"/>
      <c r="Y696" s="454"/>
      <c r="Z696" s="454"/>
      <c r="AB696" s="454"/>
      <c r="AC696" s="454"/>
      <c r="AD696" s="454"/>
      <c r="AE696" s="454"/>
    </row>
    <row r="697" spans="1:31" ht="15.75" customHeight="1">
      <c r="A697" s="454"/>
      <c r="B697" s="454"/>
      <c r="C697" s="566"/>
      <c r="D697" s="454"/>
      <c r="E697" s="454"/>
      <c r="F697" s="454"/>
      <c r="H697" s="454"/>
      <c r="I697" s="454"/>
      <c r="J697" s="454"/>
      <c r="K697" s="454"/>
      <c r="L697" s="454"/>
      <c r="M697" s="454"/>
      <c r="N697" s="454"/>
      <c r="O697" s="454"/>
      <c r="P697" s="454"/>
      <c r="Q697" s="454"/>
      <c r="R697" s="454"/>
      <c r="S697" s="454"/>
      <c r="T697" s="454"/>
      <c r="U697" s="454"/>
      <c r="V697" s="454"/>
      <c r="W697" s="454"/>
      <c r="Y697" s="454"/>
      <c r="Z697" s="454"/>
      <c r="AB697" s="454"/>
      <c r="AC697" s="454"/>
      <c r="AD697" s="454"/>
      <c r="AE697" s="454"/>
    </row>
    <row r="698" spans="1:31" ht="15.75" customHeight="1">
      <c r="A698" s="454"/>
      <c r="B698" s="454"/>
      <c r="C698" s="566"/>
      <c r="D698" s="454"/>
      <c r="E698" s="454"/>
      <c r="F698" s="454"/>
      <c r="H698" s="454"/>
      <c r="I698" s="454"/>
      <c r="J698" s="454"/>
      <c r="K698" s="454"/>
      <c r="L698" s="454"/>
      <c r="M698" s="454"/>
      <c r="N698" s="454"/>
      <c r="O698" s="454"/>
      <c r="P698" s="454"/>
      <c r="Q698" s="454"/>
      <c r="R698" s="454"/>
      <c r="S698" s="454"/>
      <c r="T698" s="454"/>
      <c r="U698" s="454"/>
      <c r="V698" s="454"/>
      <c r="W698" s="454"/>
      <c r="Y698" s="454"/>
      <c r="Z698" s="454"/>
      <c r="AB698" s="454"/>
      <c r="AC698" s="454"/>
      <c r="AD698" s="454"/>
      <c r="AE698" s="454"/>
    </row>
    <row r="699" spans="1:31" ht="15.75" customHeight="1">
      <c r="A699" s="454"/>
      <c r="B699" s="454"/>
      <c r="C699" s="566"/>
      <c r="D699" s="454"/>
      <c r="E699" s="454"/>
      <c r="F699" s="454"/>
      <c r="H699" s="454"/>
      <c r="I699" s="454"/>
      <c r="J699" s="454"/>
      <c r="K699" s="454"/>
      <c r="L699" s="454"/>
      <c r="M699" s="454"/>
      <c r="N699" s="454"/>
      <c r="O699" s="454"/>
      <c r="P699" s="454"/>
      <c r="Q699" s="454"/>
      <c r="R699" s="454"/>
      <c r="S699" s="454"/>
      <c r="T699" s="454"/>
      <c r="U699" s="454"/>
      <c r="V699" s="454"/>
      <c r="W699" s="454"/>
      <c r="Y699" s="454"/>
      <c r="Z699" s="454"/>
      <c r="AB699" s="454"/>
      <c r="AC699" s="454"/>
      <c r="AD699" s="454"/>
      <c r="AE699" s="454"/>
    </row>
    <row r="700" spans="1:31" ht="15.75" customHeight="1">
      <c r="A700" s="454"/>
      <c r="B700" s="454"/>
      <c r="C700" s="566"/>
      <c r="D700" s="454"/>
      <c r="E700" s="454"/>
      <c r="F700" s="454"/>
      <c r="H700" s="454"/>
      <c r="I700" s="454"/>
      <c r="J700" s="454"/>
      <c r="K700" s="454"/>
      <c r="L700" s="454"/>
      <c r="M700" s="454"/>
      <c r="N700" s="454"/>
      <c r="O700" s="454"/>
      <c r="P700" s="454"/>
      <c r="Q700" s="454"/>
      <c r="R700" s="454"/>
      <c r="S700" s="454"/>
      <c r="T700" s="454"/>
      <c r="U700" s="454"/>
      <c r="V700" s="454"/>
      <c r="W700" s="454"/>
      <c r="Y700" s="454"/>
      <c r="Z700" s="454"/>
      <c r="AB700" s="454"/>
      <c r="AC700" s="454"/>
      <c r="AD700" s="454"/>
      <c r="AE700" s="454"/>
    </row>
    <row r="701" spans="1:31" ht="15.75" customHeight="1">
      <c r="A701" s="454"/>
      <c r="B701" s="454"/>
      <c r="C701" s="566"/>
      <c r="D701" s="454"/>
      <c r="E701" s="454"/>
      <c r="F701" s="454"/>
      <c r="H701" s="454"/>
      <c r="I701" s="454"/>
      <c r="J701" s="454"/>
      <c r="K701" s="454"/>
      <c r="L701" s="454"/>
      <c r="M701" s="454"/>
      <c r="N701" s="454"/>
      <c r="O701" s="454"/>
      <c r="P701" s="454"/>
      <c r="Q701" s="454"/>
      <c r="R701" s="454"/>
      <c r="S701" s="454"/>
      <c r="T701" s="454"/>
      <c r="U701" s="454"/>
      <c r="V701" s="454"/>
      <c r="W701" s="454"/>
      <c r="Y701" s="454"/>
      <c r="Z701" s="454"/>
      <c r="AB701" s="454"/>
      <c r="AC701" s="454"/>
      <c r="AD701" s="454"/>
      <c r="AE701" s="454"/>
    </row>
    <row r="702" spans="1:31" ht="15.75" customHeight="1">
      <c r="A702" s="454"/>
      <c r="B702" s="454"/>
      <c r="C702" s="566"/>
      <c r="D702" s="454"/>
      <c r="E702" s="454"/>
      <c r="F702" s="454"/>
      <c r="H702" s="454"/>
      <c r="I702" s="454"/>
      <c r="J702" s="454"/>
      <c r="K702" s="454"/>
      <c r="L702" s="454"/>
      <c r="M702" s="454"/>
      <c r="N702" s="454"/>
      <c r="O702" s="454"/>
      <c r="P702" s="454"/>
      <c r="Q702" s="454"/>
      <c r="R702" s="454"/>
      <c r="S702" s="454"/>
      <c r="T702" s="454"/>
      <c r="U702" s="454"/>
      <c r="V702" s="454"/>
      <c r="W702" s="454"/>
      <c r="Y702" s="454"/>
      <c r="Z702" s="454"/>
      <c r="AB702" s="454"/>
      <c r="AC702" s="454"/>
      <c r="AD702" s="454"/>
      <c r="AE702" s="454"/>
    </row>
    <row r="703" spans="1:31" ht="15.75" customHeight="1">
      <c r="A703" s="454"/>
      <c r="B703" s="454"/>
      <c r="C703" s="566"/>
      <c r="D703" s="454"/>
      <c r="E703" s="454"/>
      <c r="F703" s="454"/>
      <c r="H703" s="454"/>
      <c r="I703" s="454"/>
      <c r="J703" s="454"/>
      <c r="K703" s="454"/>
      <c r="L703" s="454"/>
      <c r="M703" s="454"/>
      <c r="N703" s="454"/>
      <c r="O703" s="454"/>
      <c r="P703" s="454"/>
      <c r="Q703" s="454"/>
      <c r="R703" s="454"/>
      <c r="S703" s="454"/>
      <c r="T703" s="454"/>
      <c r="U703" s="454"/>
      <c r="V703" s="454"/>
      <c r="W703" s="454"/>
      <c r="Y703" s="454"/>
      <c r="Z703" s="454"/>
      <c r="AB703" s="454"/>
      <c r="AC703" s="454"/>
      <c r="AD703" s="454"/>
      <c r="AE703" s="454"/>
    </row>
    <row r="704" spans="1:31" ht="15.75" customHeight="1">
      <c r="A704" s="454"/>
      <c r="B704" s="454"/>
      <c r="C704" s="566"/>
      <c r="D704" s="454"/>
      <c r="E704" s="454"/>
      <c r="F704" s="454"/>
      <c r="H704" s="454"/>
      <c r="I704" s="454"/>
      <c r="J704" s="454"/>
      <c r="K704" s="454"/>
      <c r="L704" s="454"/>
      <c r="M704" s="454"/>
      <c r="N704" s="454"/>
      <c r="O704" s="454"/>
      <c r="P704" s="454"/>
      <c r="Q704" s="454"/>
      <c r="R704" s="454"/>
      <c r="S704" s="454"/>
      <c r="T704" s="454"/>
      <c r="U704" s="454"/>
      <c r="V704" s="454"/>
      <c r="W704" s="454"/>
      <c r="Y704" s="454"/>
      <c r="Z704" s="454"/>
      <c r="AB704" s="454"/>
      <c r="AC704" s="454"/>
      <c r="AD704" s="454"/>
      <c r="AE704" s="454"/>
    </row>
    <row r="705" spans="1:31" ht="15.75" customHeight="1">
      <c r="A705" s="454"/>
      <c r="B705" s="454"/>
      <c r="C705" s="566"/>
      <c r="D705" s="454"/>
      <c r="E705" s="454"/>
      <c r="F705" s="454"/>
      <c r="H705" s="454"/>
      <c r="I705" s="454"/>
      <c r="J705" s="454"/>
      <c r="K705" s="454"/>
      <c r="L705" s="454"/>
      <c r="M705" s="454"/>
      <c r="N705" s="454"/>
      <c r="O705" s="454"/>
      <c r="P705" s="454"/>
      <c r="Q705" s="454"/>
      <c r="R705" s="454"/>
      <c r="S705" s="454"/>
      <c r="T705" s="454"/>
      <c r="U705" s="454"/>
      <c r="V705" s="454"/>
      <c r="W705" s="454"/>
      <c r="Y705" s="454"/>
      <c r="Z705" s="454"/>
      <c r="AB705" s="454"/>
      <c r="AC705" s="454"/>
      <c r="AD705" s="454"/>
      <c r="AE705" s="454"/>
    </row>
    <row r="706" spans="1:31" ht="15.75" customHeight="1">
      <c r="A706" s="454"/>
      <c r="B706" s="454"/>
      <c r="C706" s="566"/>
      <c r="D706" s="454"/>
      <c r="E706" s="454"/>
      <c r="F706" s="454"/>
      <c r="H706" s="454"/>
      <c r="I706" s="454"/>
      <c r="J706" s="454"/>
      <c r="K706" s="454"/>
      <c r="L706" s="454"/>
      <c r="M706" s="454"/>
      <c r="N706" s="454"/>
      <c r="O706" s="454"/>
      <c r="P706" s="454"/>
      <c r="Q706" s="454"/>
      <c r="R706" s="454"/>
      <c r="S706" s="454"/>
      <c r="T706" s="454"/>
      <c r="U706" s="454"/>
      <c r="V706" s="454"/>
      <c r="W706" s="454"/>
      <c r="Y706" s="454"/>
      <c r="Z706" s="454"/>
      <c r="AB706" s="454"/>
      <c r="AC706" s="454"/>
      <c r="AD706" s="454"/>
      <c r="AE706" s="454"/>
    </row>
    <row r="707" spans="1:31" ht="15.75" customHeight="1">
      <c r="A707" s="454"/>
      <c r="B707" s="454"/>
      <c r="C707" s="566"/>
      <c r="D707" s="454"/>
      <c r="E707" s="454"/>
      <c r="F707" s="454"/>
      <c r="H707" s="454"/>
      <c r="I707" s="454"/>
      <c r="J707" s="454"/>
      <c r="K707" s="454"/>
      <c r="L707" s="454"/>
      <c r="M707" s="454"/>
      <c r="N707" s="454"/>
      <c r="O707" s="454"/>
      <c r="P707" s="454"/>
      <c r="Q707" s="454"/>
      <c r="R707" s="454"/>
      <c r="S707" s="454"/>
      <c r="T707" s="454"/>
      <c r="U707" s="454"/>
      <c r="V707" s="454"/>
      <c r="W707" s="454"/>
      <c r="Y707" s="454"/>
      <c r="Z707" s="454"/>
      <c r="AB707" s="454"/>
      <c r="AC707" s="454"/>
      <c r="AD707" s="454"/>
      <c r="AE707" s="454"/>
    </row>
    <row r="708" spans="1:31" ht="15.75" customHeight="1">
      <c r="A708" s="454"/>
      <c r="B708" s="454"/>
      <c r="C708" s="566"/>
      <c r="D708" s="454"/>
      <c r="E708" s="454"/>
      <c r="F708" s="454"/>
      <c r="H708" s="454"/>
      <c r="I708" s="454"/>
      <c r="J708" s="454"/>
      <c r="K708" s="454"/>
      <c r="L708" s="454"/>
      <c r="M708" s="454"/>
      <c r="N708" s="454"/>
      <c r="O708" s="454"/>
      <c r="P708" s="454"/>
      <c r="Q708" s="454"/>
      <c r="R708" s="454"/>
      <c r="S708" s="454"/>
      <c r="T708" s="454"/>
      <c r="U708" s="454"/>
      <c r="V708" s="454"/>
      <c r="W708" s="454"/>
      <c r="Y708" s="454"/>
      <c r="Z708" s="454"/>
      <c r="AB708" s="454"/>
      <c r="AC708" s="454"/>
      <c r="AD708" s="454"/>
      <c r="AE708" s="454"/>
    </row>
    <row r="709" spans="1:31" ht="15.75" customHeight="1">
      <c r="A709" s="454"/>
      <c r="B709" s="454"/>
      <c r="C709" s="566"/>
      <c r="D709" s="454"/>
      <c r="E709" s="454"/>
      <c r="F709" s="454"/>
      <c r="H709" s="454"/>
      <c r="I709" s="454"/>
      <c r="J709" s="454"/>
      <c r="K709" s="454"/>
      <c r="L709" s="454"/>
      <c r="M709" s="454"/>
      <c r="N709" s="454"/>
      <c r="O709" s="454"/>
      <c r="P709" s="454"/>
      <c r="Q709" s="454"/>
      <c r="R709" s="454"/>
      <c r="S709" s="454"/>
      <c r="T709" s="454"/>
      <c r="U709" s="454"/>
      <c r="V709" s="454"/>
      <c r="W709" s="454"/>
      <c r="Y709" s="454"/>
      <c r="Z709" s="454"/>
      <c r="AB709" s="454"/>
      <c r="AC709" s="454"/>
      <c r="AD709" s="454"/>
      <c r="AE709" s="454"/>
    </row>
    <row r="710" spans="1:31" ht="15.75" customHeight="1">
      <c r="A710" s="454"/>
      <c r="B710" s="454"/>
      <c r="C710" s="566"/>
      <c r="D710" s="454"/>
      <c r="E710" s="454"/>
      <c r="F710" s="454"/>
      <c r="H710" s="454"/>
      <c r="I710" s="454"/>
      <c r="J710" s="454"/>
      <c r="K710" s="454"/>
      <c r="L710" s="454"/>
      <c r="M710" s="454"/>
      <c r="N710" s="454"/>
      <c r="O710" s="454"/>
      <c r="P710" s="454"/>
      <c r="Q710" s="454"/>
      <c r="R710" s="454"/>
      <c r="S710" s="454"/>
      <c r="T710" s="454"/>
      <c r="U710" s="454"/>
      <c r="V710" s="454"/>
      <c r="W710" s="454"/>
      <c r="Y710" s="454"/>
      <c r="Z710" s="454"/>
      <c r="AB710" s="454"/>
      <c r="AC710" s="454"/>
      <c r="AD710" s="454"/>
      <c r="AE710" s="454"/>
    </row>
    <row r="711" spans="1:31" ht="15.75" customHeight="1">
      <c r="A711" s="454"/>
      <c r="B711" s="454"/>
      <c r="C711" s="566"/>
      <c r="D711" s="454"/>
      <c r="E711" s="454"/>
      <c r="F711" s="454"/>
      <c r="H711" s="454"/>
      <c r="I711" s="454"/>
      <c r="J711" s="454"/>
      <c r="K711" s="454"/>
      <c r="L711" s="454"/>
      <c r="M711" s="454"/>
      <c r="N711" s="454"/>
      <c r="O711" s="454"/>
      <c r="P711" s="454"/>
      <c r="Q711" s="454"/>
      <c r="R711" s="454"/>
      <c r="S711" s="454"/>
      <c r="T711" s="454"/>
      <c r="U711" s="454"/>
      <c r="V711" s="454"/>
      <c r="W711" s="454"/>
      <c r="Y711" s="454"/>
      <c r="Z711" s="454"/>
      <c r="AB711" s="454"/>
      <c r="AC711" s="454"/>
      <c r="AD711" s="454"/>
      <c r="AE711" s="454"/>
    </row>
    <row r="712" spans="1:31" ht="15.75" customHeight="1">
      <c r="A712" s="454"/>
      <c r="B712" s="454"/>
      <c r="C712" s="566"/>
      <c r="D712" s="454"/>
      <c r="E712" s="454"/>
      <c r="F712" s="454"/>
      <c r="H712" s="454"/>
      <c r="I712" s="454"/>
      <c r="J712" s="454"/>
      <c r="K712" s="454"/>
      <c r="L712" s="454"/>
      <c r="M712" s="454"/>
      <c r="N712" s="454"/>
      <c r="O712" s="454"/>
      <c r="P712" s="454"/>
      <c r="Q712" s="454"/>
      <c r="R712" s="454"/>
      <c r="S712" s="454"/>
      <c r="T712" s="454"/>
      <c r="U712" s="454"/>
      <c r="V712" s="454"/>
      <c r="W712" s="454"/>
      <c r="Y712" s="454"/>
      <c r="Z712" s="454"/>
      <c r="AB712" s="454"/>
      <c r="AC712" s="454"/>
      <c r="AD712" s="454"/>
      <c r="AE712" s="454"/>
    </row>
    <row r="713" spans="1:31" ht="15.75" customHeight="1">
      <c r="A713" s="454"/>
      <c r="B713" s="454"/>
      <c r="C713" s="566"/>
      <c r="D713" s="454"/>
      <c r="E713" s="454"/>
      <c r="F713" s="454"/>
      <c r="H713" s="454"/>
      <c r="I713" s="454"/>
      <c r="J713" s="454"/>
      <c r="K713" s="454"/>
      <c r="L713" s="454"/>
      <c r="M713" s="454"/>
      <c r="N713" s="454"/>
      <c r="O713" s="454"/>
      <c r="P713" s="454"/>
      <c r="Q713" s="454"/>
      <c r="R713" s="454"/>
      <c r="S713" s="454"/>
      <c r="T713" s="454"/>
      <c r="U713" s="454"/>
      <c r="V713" s="454"/>
      <c r="W713" s="454"/>
      <c r="Y713" s="454"/>
      <c r="Z713" s="454"/>
      <c r="AB713" s="454"/>
      <c r="AC713" s="454"/>
      <c r="AD713" s="454"/>
      <c r="AE713" s="454"/>
    </row>
    <row r="714" spans="1:31" ht="15.75" customHeight="1">
      <c r="A714" s="454"/>
      <c r="B714" s="454"/>
      <c r="C714" s="566"/>
      <c r="D714" s="454"/>
      <c r="E714" s="454"/>
      <c r="F714" s="454"/>
      <c r="H714" s="454"/>
      <c r="I714" s="454"/>
      <c r="J714" s="454"/>
      <c r="K714" s="454"/>
      <c r="L714" s="454"/>
      <c r="M714" s="454"/>
      <c r="N714" s="454"/>
      <c r="O714" s="454"/>
      <c r="P714" s="454"/>
      <c r="Q714" s="454"/>
      <c r="R714" s="454"/>
      <c r="S714" s="454"/>
      <c r="T714" s="454"/>
      <c r="U714" s="454"/>
      <c r="V714" s="454"/>
      <c r="W714" s="454"/>
      <c r="Y714" s="454"/>
      <c r="Z714" s="454"/>
      <c r="AB714" s="454"/>
      <c r="AC714" s="454"/>
      <c r="AD714" s="454"/>
      <c r="AE714" s="454"/>
    </row>
    <row r="715" spans="1:31" ht="15.75" customHeight="1">
      <c r="A715" s="454"/>
      <c r="B715" s="454"/>
      <c r="C715" s="566"/>
      <c r="D715" s="454"/>
      <c r="E715" s="454"/>
      <c r="F715" s="454"/>
      <c r="H715" s="454"/>
      <c r="I715" s="454"/>
      <c r="J715" s="454"/>
      <c r="K715" s="454"/>
      <c r="L715" s="454"/>
      <c r="M715" s="454"/>
      <c r="N715" s="454"/>
      <c r="O715" s="454"/>
      <c r="P715" s="454"/>
      <c r="Q715" s="454"/>
      <c r="R715" s="454"/>
      <c r="S715" s="454"/>
      <c r="T715" s="454"/>
      <c r="U715" s="454"/>
      <c r="V715" s="454"/>
      <c r="W715" s="454"/>
      <c r="Y715" s="454"/>
      <c r="Z715" s="454"/>
      <c r="AB715" s="454"/>
      <c r="AC715" s="454"/>
      <c r="AD715" s="454"/>
      <c r="AE715" s="454"/>
    </row>
    <row r="716" spans="1:31" ht="15.75" customHeight="1">
      <c r="A716" s="454"/>
      <c r="B716" s="454"/>
      <c r="C716" s="566"/>
      <c r="D716" s="454"/>
      <c r="E716" s="454"/>
      <c r="F716" s="454"/>
      <c r="H716" s="454"/>
      <c r="I716" s="454"/>
      <c r="J716" s="454"/>
      <c r="K716" s="454"/>
      <c r="L716" s="454"/>
      <c r="M716" s="454"/>
      <c r="N716" s="454"/>
      <c r="O716" s="454"/>
      <c r="P716" s="454"/>
      <c r="Q716" s="454"/>
      <c r="R716" s="454"/>
      <c r="S716" s="454"/>
      <c r="T716" s="454"/>
      <c r="U716" s="454"/>
      <c r="V716" s="454"/>
      <c r="W716" s="454"/>
      <c r="Y716" s="454"/>
      <c r="Z716" s="454"/>
      <c r="AB716" s="454"/>
      <c r="AC716" s="454"/>
      <c r="AD716" s="454"/>
      <c r="AE716" s="454"/>
    </row>
    <row r="717" spans="1:31" ht="15.75" customHeight="1">
      <c r="A717" s="454"/>
      <c r="B717" s="454"/>
      <c r="C717" s="566"/>
      <c r="D717" s="454"/>
      <c r="E717" s="454"/>
      <c r="F717" s="454"/>
      <c r="H717" s="454"/>
      <c r="I717" s="454"/>
      <c r="J717" s="454"/>
      <c r="K717" s="454"/>
      <c r="L717" s="454"/>
      <c r="M717" s="454"/>
      <c r="N717" s="454"/>
      <c r="O717" s="454"/>
      <c r="P717" s="454"/>
      <c r="Q717" s="454"/>
      <c r="R717" s="454"/>
      <c r="S717" s="454"/>
      <c r="T717" s="454"/>
      <c r="U717" s="454"/>
      <c r="V717" s="454"/>
      <c r="W717" s="454"/>
      <c r="Y717" s="454"/>
      <c r="Z717" s="454"/>
      <c r="AB717" s="454"/>
      <c r="AC717" s="454"/>
      <c r="AD717" s="454"/>
      <c r="AE717" s="454"/>
    </row>
    <row r="718" spans="1:31" ht="15.75" customHeight="1">
      <c r="A718" s="454"/>
      <c r="B718" s="454"/>
      <c r="C718" s="566"/>
      <c r="D718" s="454"/>
      <c r="E718" s="454"/>
      <c r="F718" s="454"/>
      <c r="H718" s="454"/>
      <c r="I718" s="454"/>
      <c r="J718" s="454"/>
      <c r="K718" s="454"/>
      <c r="L718" s="454"/>
      <c r="M718" s="454"/>
      <c r="N718" s="454"/>
      <c r="O718" s="454"/>
      <c r="P718" s="454"/>
      <c r="Q718" s="454"/>
      <c r="R718" s="454"/>
      <c r="S718" s="454"/>
      <c r="T718" s="454"/>
      <c r="U718" s="454"/>
      <c r="V718" s="454"/>
      <c r="W718" s="454"/>
      <c r="Y718" s="454"/>
      <c r="Z718" s="454"/>
      <c r="AB718" s="454"/>
      <c r="AC718" s="454"/>
      <c r="AD718" s="454"/>
      <c r="AE718" s="454"/>
    </row>
    <row r="719" spans="1:31" ht="15.75" customHeight="1">
      <c r="A719" s="454"/>
      <c r="B719" s="454"/>
      <c r="C719" s="566"/>
      <c r="D719" s="454"/>
      <c r="E719" s="454"/>
      <c r="F719" s="454"/>
      <c r="H719" s="454"/>
      <c r="I719" s="454"/>
      <c r="J719" s="454"/>
      <c r="K719" s="454"/>
      <c r="L719" s="454"/>
      <c r="M719" s="454"/>
      <c r="N719" s="454"/>
      <c r="O719" s="454"/>
      <c r="P719" s="454"/>
      <c r="Q719" s="454"/>
      <c r="R719" s="454"/>
      <c r="S719" s="454"/>
      <c r="T719" s="454"/>
      <c r="U719" s="454"/>
      <c r="V719" s="454"/>
      <c r="W719" s="454"/>
      <c r="Y719" s="454"/>
      <c r="Z719" s="454"/>
      <c r="AB719" s="454"/>
      <c r="AC719" s="454"/>
      <c r="AD719" s="454"/>
      <c r="AE719" s="454"/>
    </row>
    <row r="720" spans="1:31" ht="15.75" customHeight="1">
      <c r="A720" s="454"/>
      <c r="B720" s="454"/>
      <c r="C720" s="566"/>
      <c r="D720" s="454"/>
      <c r="E720" s="454"/>
      <c r="F720" s="454"/>
      <c r="H720" s="454"/>
      <c r="I720" s="454"/>
      <c r="J720" s="454"/>
      <c r="K720" s="454"/>
      <c r="L720" s="454"/>
      <c r="M720" s="454"/>
      <c r="N720" s="454"/>
      <c r="O720" s="454"/>
      <c r="P720" s="454"/>
      <c r="Q720" s="454"/>
      <c r="R720" s="454"/>
      <c r="S720" s="454"/>
      <c r="T720" s="454"/>
      <c r="U720" s="454"/>
      <c r="V720" s="454"/>
      <c r="W720" s="454"/>
      <c r="Y720" s="454"/>
      <c r="Z720" s="454"/>
      <c r="AB720" s="454"/>
      <c r="AC720" s="454"/>
      <c r="AD720" s="454"/>
      <c r="AE720" s="454"/>
    </row>
    <row r="721" spans="1:31" ht="15.75" customHeight="1">
      <c r="A721" s="454"/>
      <c r="B721" s="454"/>
      <c r="C721" s="566"/>
      <c r="D721" s="454"/>
      <c r="E721" s="454"/>
      <c r="F721" s="454"/>
      <c r="H721" s="454"/>
      <c r="I721" s="454"/>
      <c r="J721" s="454"/>
      <c r="K721" s="454"/>
      <c r="L721" s="454"/>
      <c r="M721" s="454"/>
      <c r="N721" s="454"/>
      <c r="O721" s="454"/>
      <c r="P721" s="454"/>
      <c r="Q721" s="454"/>
      <c r="R721" s="454"/>
      <c r="S721" s="454"/>
      <c r="T721" s="454"/>
      <c r="U721" s="454"/>
      <c r="V721" s="454"/>
      <c r="W721" s="454"/>
      <c r="Y721" s="454"/>
      <c r="Z721" s="454"/>
      <c r="AB721" s="454"/>
      <c r="AC721" s="454"/>
      <c r="AD721" s="454"/>
      <c r="AE721" s="454"/>
    </row>
    <row r="722" spans="1:31" ht="15.75" customHeight="1">
      <c r="A722" s="454"/>
      <c r="B722" s="454"/>
      <c r="C722" s="566"/>
      <c r="D722" s="454"/>
      <c r="E722" s="454"/>
      <c r="F722" s="454"/>
      <c r="H722" s="454"/>
      <c r="I722" s="454"/>
      <c r="J722" s="454"/>
      <c r="K722" s="454"/>
      <c r="L722" s="454"/>
      <c r="M722" s="454"/>
      <c r="N722" s="454"/>
      <c r="O722" s="454"/>
      <c r="P722" s="454"/>
      <c r="Q722" s="454"/>
      <c r="R722" s="454"/>
      <c r="S722" s="454"/>
      <c r="T722" s="454"/>
      <c r="U722" s="454"/>
      <c r="V722" s="454"/>
      <c r="W722" s="454"/>
      <c r="Y722" s="454"/>
      <c r="Z722" s="454"/>
      <c r="AB722" s="454"/>
      <c r="AC722" s="454"/>
      <c r="AD722" s="454"/>
      <c r="AE722" s="454"/>
    </row>
    <row r="723" spans="1:31" ht="15.75" customHeight="1">
      <c r="A723" s="454"/>
      <c r="B723" s="454"/>
      <c r="C723" s="566"/>
      <c r="D723" s="454"/>
      <c r="E723" s="454"/>
      <c r="F723" s="454"/>
      <c r="H723" s="454"/>
      <c r="I723" s="454"/>
      <c r="J723" s="454"/>
      <c r="K723" s="454"/>
      <c r="L723" s="454"/>
      <c r="M723" s="454"/>
      <c r="N723" s="454"/>
      <c r="O723" s="454"/>
      <c r="P723" s="454"/>
      <c r="Q723" s="454"/>
      <c r="R723" s="454"/>
      <c r="S723" s="454"/>
      <c r="T723" s="454"/>
      <c r="U723" s="454"/>
      <c r="V723" s="454"/>
      <c r="W723" s="454"/>
      <c r="Y723" s="454"/>
      <c r="Z723" s="454"/>
      <c r="AB723" s="454"/>
      <c r="AC723" s="454"/>
      <c r="AD723" s="454"/>
      <c r="AE723" s="454"/>
    </row>
    <row r="724" spans="1:31" ht="15.75" customHeight="1">
      <c r="A724" s="454"/>
      <c r="B724" s="454"/>
      <c r="C724" s="566"/>
      <c r="D724" s="454"/>
      <c r="E724" s="454"/>
      <c r="F724" s="454"/>
      <c r="H724" s="454"/>
      <c r="I724" s="454"/>
      <c r="J724" s="454"/>
      <c r="K724" s="454"/>
      <c r="L724" s="454"/>
      <c r="M724" s="454"/>
      <c r="N724" s="454"/>
      <c r="O724" s="454"/>
      <c r="P724" s="454"/>
      <c r="Q724" s="454"/>
      <c r="R724" s="454"/>
      <c r="S724" s="454"/>
      <c r="T724" s="454"/>
      <c r="U724" s="454"/>
      <c r="V724" s="454"/>
      <c r="W724" s="454"/>
      <c r="Y724" s="454"/>
      <c r="Z724" s="454"/>
      <c r="AB724" s="454"/>
      <c r="AC724" s="454"/>
      <c r="AD724" s="454"/>
      <c r="AE724" s="454"/>
    </row>
    <row r="725" spans="1:31" ht="15.75" customHeight="1">
      <c r="A725" s="454"/>
      <c r="B725" s="454"/>
      <c r="C725" s="566"/>
      <c r="D725" s="454"/>
      <c r="E725" s="454"/>
      <c r="F725" s="454"/>
      <c r="H725" s="454"/>
      <c r="I725" s="454"/>
      <c r="J725" s="454"/>
      <c r="K725" s="454"/>
      <c r="L725" s="454"/>
      <c r="M725" s="454"/>
      <c r="N725" s="454"/>
      <c r="O725" s="454"/>
      <c r="P725" s="454"/>
      <c r="Q725" s="454"/>
      <c r="R725" s="454"/>
      <c r="S725" s="454"/>
      <c r="T725" s="454"/>
      <c r="U725" s="454"/>
      <c r="V725" s="454"/>
      <c r="W725" s="454"/>
      <c r="Y725" s="454"/>
      <c r="Z725" s="454"/>
      <c r="AB725" s="454"/>
      <c r="AC725" s="454"/>
      <c r="AD725" s="454"/>
      <c r="AE725" s="454"/>
    </row>
    <row r="726" spans="1:31" ht="15.75" customHeight="1">
      <c r="A726" s="454"/>
      <c r="B726" s="454"/>
      <c r="C726" s="566"/>
      <c r="D726" s="454"/>
      <c r="E726" s="454"/>
      <c r="F726" s="454"/>
      <c r="H726" s="454"/>
      <c r="I726" s="454"/>
      <c r="J726" s="454"/>
      <c r="K726" s="454"/>
      <c r="L726" s="454"/>
      <c r="M726" s="454"/>
      <c r="N726" s="454"/>
      <c r="O726" s="454"/>
      <c r="P726" s="454"/>
      <c r="Q726" s="454"/>
      <c r="R726" s="454"/>
      <c r="S726" s="454"/>
      <c r="T726" s="454"/>
      <c r="U726" s="454"/>
      <c r="V726" s="454"/>
      <c r="W726" s="454"/>
      <c r="Y726" s="454"/>
      <c r="Z726" s="454"/>
      <c r="AB726" s="454"/>
      <c r="AC726" s="454"/>
      <c r="AD726" s="454"/>
      <c r="AE726" s="454"/>
    </row>
    <row r="727" spans="1:31" ht="15.75" customHeight="1">
      <c r="A727" s="454"/>
      <c r="B727" s="454"/>
      <c r="C727" s="566"/>
      <c r="D727" s="454"/>
      <c r="E727" s="454"/>
      <c r="F727" s="454"/>
      <c r="H727" s="454"/>
      <c r="I727" s="454"/>
      <c r="J727" s="454"/>
      <c r="K727" s="454"/>
      <c r="L727" s="454"/>
      <c r="M727" s="454"/>
      <c r="N727" s="454"/>
      <c r="O727" s="454"/>
      <c r="P727" s="454"/>
      <c r="Q727" s="454"/>
      <c r="R727" s="454"/>
      <c r="S727" s="454"/>
      <c r="T727" s="454"/>
      <c r="U727" s="454"/>
      <c r="V727" s="454"/>
      <c r="W727" s="454"/>
      <c r="Y727" s="454"/>
      <c r="Z727" s="454"/>
      <c r="AB727" s="454"/>
      <c r="AC727" s="454"/>
      <c r="AD727" s="454"/>
      <c r="AE727" s="454"/>
    </row>
    <row r="728" spans="1:31" ht="15.75" customHeight="1">
      <c r="A728" s="454"/>
      <c r="B728" s="454"/>
      <c r="C728" s="566"/>
      <c r="D728" s="454"/>
      <c r="E728" s="454"/>
      <c r="F728" s="454"/>
      <c r="H728" s="454"/>
      <c r="I728" s="454"/>
      <c r="J728" s="454"/>
      <c r="K728" s="454"/>
      <c r="L728" s="454"/>
      <c r="M728" s="454"/>
      <c r="N728" s="454"/>
      <c r="O728" s="454"/>
      <c r="P728" s="454"/>
      <c r="Q728" s="454"/>
      <c r="R728" s="454"/>
      <c r="S728" s="454"/>
      <c r="T728" s="454"/>
      <c r="U728" s="454"/>
      <c r="V728" s="454"/>
      <c r="W728" s="454"/>
      <c r="Y728" s="454"/>
      <c r="Z728" s="454"/>
      <c r="AB728" s="454"/>
      <c r="AC728" s="454"/>
      <c r="AD728" s="454"/>
      <c r="AE728" s="454"/>
    </row>
    <row r="729" spans="1:31" ht="15.75" customHeight="1">
      <c r="A729" s="454"/>
      <c r="B729" s="454"/>
      <c r="C729" s="566"/>
      <c r="D729" s="454"/>
      <c r="E729" s="454"/>
      <c r="F729" s="454"/>
      <c r="H729" s="454"/>
      <c r="I729" s="454"/>
      <c r="J729" s="454"/>
      <c r="K729" s="454"/>
      <c r="L729" s="454"/>
      <c r="M729" s="454"/>
      <c r="N729" s="454"/>
      <c r="O729" s="454"/>
      <c r="P729" s="454"/>
      <c r="Q729" s="454"/>
      <c r="R729" s="454"/>
      <c r="S729" s="454"/>
      <c r="T729" s="454"/>
      <c r="U729" s="454"/>
      <c r="V729" s="454"/>
      <c r="W729" s="454"/>
      <c r="Y729" s="454"/>
      <c r="Z729" s="454"/>
      <c r="AB729" s="454"/>
      <c r="AC729" s="454"/>
      <c r="AD729" s="454"/>
      <c r="AE729" s="454"/>
    </row>
    <row r="730" spans="1:31" ht="15.75" customHeight="1">
      <c r="A730" s="454"/>
      <c r="B730" s="454"/>
      <c r="C730" s="566"/>
      <c r="D730" s="454"/>
      <c r="E730" s="454"/>
      <c r="F730" s="454"/>
      <c r="H730" s="454"/>
      <c r="I730" s="454"/>
      <c r="J730" s="454"/>
      <c r="K730" s="454"/>
      <c r="L730" s="454"/>
      <c r="M730" s="454"/>
      <c r="N730" s="454"/>
      <c r="O730" s="454"/>
      <c r="P730" s="454"/>
      <c r="Q730" s="454"/>
      <c r="R730" s="454"/>
      <c r="S730" s="454"/>
      <c r="T730" s="454"/>
      <c r="U730" s="454"/>
      <c r="V730" s="454"/>
      <c r="W730" s="454"/>
      <c r="Y730" s="454"/>
      <c r="Z730" s="454"/>
      <c r="AB730" s="454"/>
      <c r="AC730" s="454"/>
      <c r="AD730" s="454"/>
      <c r="AE730" s="454"/>
    </row>
    <row r="731" spans="1:31" ht="15.75" customHeight="1">
      <c r="A731" s="454"/>
      <c r="B731" s="454"/>
      <c r="C731" s="566"/>
      <c r="D731" s="454"/>
      <c r="E731" s="454"/>
      <c r="F731" s="454"/>
      <c r="H731" s="454"/>
      <c r="I731" s="454"/>
      <c r="J731" s="454"/>
      <c r="K731" s="454"/>
      <c r="L731" s="454"/>
      <c r="M731" s="454"/>
      <c r="N731" s="454"/>
      <c r="O731" s="454"/>
      <c r="P731" s="454"/>
      <c r="Q731" s="454"/>
      <c r="R731" s="454"/>
      <c r="S731" s="454"/>
      <c r="T731" s="454"/>
      <c r="U731" s="454"/>
      <c r="V731" s="454"/>
      <c r="W731" s="454"/>
      <c r="Y731" s="454"/>
      <c r="Z731" s="454"/>
      <c r="AB731" s="454"/>
      <c r="AC731" s="454"/>
      <c r="AD731" s="454"/>
      <c r="AE731" s="454"/>
    </row>
    <row r="732" spans="1:31" ht="15.75" customHeight="1">
      <c r="A732" s="454"/>
      <c r="B732" s="454"/>
      <c r="C732" s="566"/>
      <c r="D732" s="454"/>
      <c r="E732" s="454"/>
      <c r="F732" s="454"/>
      <c r="H732" s="454"/>
      <c r="I732" s="454"/>
      <c r="J732" s="454"/>
      <c r="K732" s="454"/>
      <c r="L732" s="454"/>
      <c r="M732" s="454"/>
      <c r="N732" s="454"/>
      <c r="O732" s="454"/>
      <c r="P732" s="454"/>
      <c r="Q732" s="454"/>
      <c r="R732" s="454"/>
      <c r="S732" s="454"/>
      <c r="T732" s="454"/>
      <c r="U732" s="454"/>
      <c r="V732" s="454"/>
      <c r="W732" s="454"/>
      <c r="Y732" s="454"/>
      <c r="Z732" s="454"/>
      <c r="AB732" s="454"/>
      <c r="AC732" s="454"/>
      <c r="AD732" s="454"/>
      <c r="AE732" s="454"/>
    </row>
    <row r="733" spans="1:31" ht="15.75" customHeight="1">
      <c r="A733" s="454"/>
      <c r="B733" s="454"/>
      <c r="C733" s="566"/>
      <c r="D733" s="454"/>
      <c r="E733" s="454"/>
      <c r="F733" s="454"/>
      <c r="H733" s="454"/>
      <c r="I733" s="454"/>
      <c r="J733" s="454"/>
      <c r="K733" s="454"/>
      <c r="L733" s="454"/>
      <c r="M733" s="454"/>
      <c r="N733" s="454"/>
      <c r="O733" s="454"/>
      <c r="P733" s="454"/>
      <c r="Q733" s="454"/>
      <c r="R733" s="454"/>
      <c r="S733" s="454"/>
      <c r="T733" s="454"/>
      <c r="U733" s="454"/>
      <c r="V733" s="454"/>
      <c r="W733" s="454"/>
      <c r="Y733" s="454"/>
      <c r="Z733" s="454"/>
      <c r="AB733" s="454"/>
      <c r="AC733" s="454"/>
      <c r="AD733" s="454"/>
      <c r="AE733" s="454"/>
    </row>
    <row r="734" spans="1:31" ht="15.75" customHeight="1">
      <c r="A734" s="454"/>
      <c r="B734" s="454"/>
      <c r="C734" s="566"/>
      <c r="D734" s="454"/>
      <c r="E734" s="454"/>
      <c r="F734" s="454"/>
      <c r="H734" s="454"/>
      <c r="I734" s="454"/>
      <c r="J734" s="454"/>
      <c r="K734" s="454"/>
      <c r="L734" s="454"/>
      <c r="M734" s="454"/>
      <c r="N734" s="454"/>
      <c r="O734" s="454"/>
      <c r="P734" s="454"/>
      <c r="Q734" s="454"/>
      <c r="R734" s="454"/>
      <c r="S734" s="454"/>
      <c r="T734" s="454"/>
      <c r="U734" s="454"/>
      <c r="V734" s="454"/>
      <c r="W734" s="454"/>
      <c r="Y734" s="454"/>
      <c r="Z734" s="454"/>
      <c r="AB734" s="454"/>
      <c r="AC734" s="454"/>
      <c r="AD734" s="454"/>
      <c r="AE734" s="454"/>
    </row>
    <row r="735" spans="1:31" ht="15.75" customHeight="1">
      <c r="A735" s="454"/>
      <c r="B735" s="454"/>
      <c r="C735" s="566"/>
      <c r="D735" s="454"/>
      <c r="E735" s="454"/>
      <c r="F735" s="454"/>
      <c r="H735" s="454"/>
      <c r="I735" s="454"/>
      <c r="J735" s="454"/>
      <c r="K735" s="454"/>
      <c r="L735" s="454"/>
      <c r="M735" s="454"/>
      <c r="N735" s="454"/>
      <c r="O735" s="454"/>
      <c r="P735" s="454"/>
      <c r="Q735" s="454"/>
      <c r="R735" s="454"/>
      <c r="S735" s="454"/>
      <c r="T735" s="454"/>
      <c r="U735" s="454"/>
      <c r="V735" s="454"/>
      <c r="W735" s="454"/>
      <c r="Y735" s="454"/>
      <c r="Z735" s="454"/>
      <c r="AB735" s="454"/>
      <c r="AC735" s="454"/>
      <c r="AD735" s="454"/>
      <c r="AE735" s="454"/>
    </row>
    <row r="736" spans="1:31" ht="15.75" customHeight="1">
      <c r="A736" s="454"/>
      <c r="B736" s="454"/>
      <c r="C736" s="566"/>
      <c r="D736" s="454"/>
      <c r="E736" s="454"/>
      <c r="F736" s="454"/>
      <c r="H736" s="454"/>
      <c r="I736" s="454"/>
      <c r="J736" s="454"/>
      <c r="K736" s="454"/>
      <c r="L736" s="454"/>
      <c r="M736" s="454"/>
      <c r="N736" s="454"/>
      <c r="O736" s="454"/>
      <c r="P736" s="454"/>
      <c r="Q736" s="454"/>
      <c r="R736" s="454"/>
      <c r="S736" s="454"/>
      <c r="T736" s="454"/>
      <c r="U736" s="454"/>
      <c r="V736" s="454"/>
      <c r="W736" s="454"/>
      <c r="Y736" s="454"/>
      <c r="Z736" s="454"/>
      <c r="AB736" s="454"/>
      <c r="AC736" s="454"/>
      <c r="AD736" s="454"/>
      <c r="AE736" s="454"/>
    </row>
    <row r="737" spans="1:31" ht="15.75" customHeight="1">
      <c r="A737" s="454"/>
      <c r="B737" s="454"/>
      <c r="C737" s="566"/>
      <c r="D737" s="454"/>
      <c r="E737" s="454"/>
      <c r="F737" s="454"/>
      <c r="H737" s="454"/>
      <c r="I737" s="454"/>
      <c r="J737" s="454"/>
      <c r="K737" s="454"/>
      <c r="L737" s="454"/>
      <c r="M737" s="454"/>
      <c r="N737" s="454"/>
      <c r="O737" s="454"/>
      <c r="P737" s="454"/>
      <c r="Q737" s="454"/>
      <c r="R737" s="454"/>
      <c r="S737" s="454"/>
      <c r="T737" s="454"/>
      <c r="U737" s="454"/>
      <c r="V737" s="454"/>
      <c r="W737" s="454"/>
      <c r="Y737" s="454"/>
      <c r="Z737" s="454"/>
      <c r="AB737" s="454"/>
      <c r="AC737" s="454"/>
      <c r="AD737" s="454"/>
      <c r="AE737" s="454"/>
    </row>
    <row r="738" spans="1:31" ht="15.75" customHeight="1">
      <c r="A738" s="454"/>
      <c r="B738" s="454"/>
      <c r="C738" s="566"/>
      <c r="D738" s="454"/>
      <c r="E738" s="454"/>
      <c r="F738" s="454"/>
      <c r="H738" s="454"/>
      <c r="I738" s="454"/>
      <c r="J738" s="454"/>
      <c r="K738" s="454"/>
      <c r="L738" s="454"/>
      <c r="M738" s="454"/>
      <c r="N738" s="454"/>
      <c r="O738" s="454"/>
      <c r="P738" s="454"/>
      <c r="Q738" s="454"/>
      <c r="R738" s="454"/>
      <c r="S738" s="454"/>
      <c r="T738" s="454"/>
      <c r="U738" s="454"/>
      <c r="V738" s="454"/>
      <c r="W738" s="454"/>
      <c r="Y738" s="454"/>
      <c r="Z738" s="454"/>
      <c r="AB738" s="454"/>
      <c r="AC738" s="454"/>
      <c r="AD738" s="454"/>
      <c r="AE738" s="454"/>
    </row>
    <row r="739" spans="1:31" ht="15.75" customHeight="1">
      <c r="A739" s="454"/>
      <c r="B739" s="454"/>
      <c r="C739" s="566"/>
      <c r="D739" s="454"/>
      <c r="E739" s="454"/>
      <c r="F739" s="454"/>
      <c r="H739" s="454"/>
      <c r="I739" s="454"/>
      <c r="J739" s="454"/>
      <c r="K739" s="454"/>
      <c r="L739" s="454"/>
      <c r="M739" s="454"/>
      <c r="N739" s="454"/>
      <c r="O739" s="454"/>
      <c r="P739" s="454"/>
      <c r="Q739" s="454"/>
      <c r="R739" s="454"/>
      <c r="S739" s="454"/>
      <c r="T739" s="454"/>
      <c r="U739" s="454"/>
      <c r="V739" s="454"/>
      <c r="W739" s="454"/>
      <c r="Y739" s="454"/>
      <c r="Z739" s="454"/>
      <c r="AB739" s="454"/>
      <c r="AC739" s="454"/>
      <c r="AD739" s="454"/>
      <c r="AE739" s="454"/>
    </row>
    <row r="740" spans="1:31" ht="15.75" customHeight="1">
      <c r="A740" s="454"/>
      <c r="B740" s="454"/>
      <c r="C740" s="566"/>
      <c r="D740" s="454"/>
      <c r="E740" s="454"/>
      <c r="F740" s="454"/>
      <c r="H740" s="454"/>
      <c r="I740" s="454"/>
      <c r="J740" s="454"/>
      <c r="K740" s="454"/>
      <c r="L740" s="454"/>
      <c r="M740" s="454"/>
      <c r="N740" s="454"/>
      <c r="O740" s="454"/>
      <c r="P740" s="454"/>
      <c r="Q740" s="454"/>
      <c r="R740" s="454"/>
      <c r="S740" s="454"/>
      <c r="T740" s="454"/>
      <c r="U740" s="454"/>
      <c r="V740" s="454"/>
      <c r="W740" s="454"/>
      <c r="Y740" s="454"/>
      <c r="Z740" s="454"/>
      <c r="AB740" s="454"/>
      <c r="AC740" s="454"/>
      <c r="AD740" s="454"/>
      <c r="AE740" s="454"/>
    </row>
    <row r="741" spans="1:31" ht="15.75" customHeight="1">
      <c r="A741" s="454"/>
      <c r="B741" s="454"/>
      <c r="C741" s="566"/>
      <c r="D741" s="454"/>
      <c r="E741" s="454"/>
      <c r="F741" s="454"/>
      <c r="H741" s="454"/>
      <c r="I741" s="454"/>
      <c r="J741" s="454"/>
      <c r="K741" s="454"/>
      <c r="L741" s="454"/>
      <c r="M741" s="454"/>
      <c r="N741" s="454"/>
      <c r="O741" s="454"/>
      <c r="P741" s="454"/>
      <c r="Q741" s="454"/>
      <c r="R741" s="454"/>
      <c r="S741" s="454"/>
      <c r="T741" s="454"/>
      <c r="U741" s="454"/>
      <c r="V741" s="454"/>
      <c r="W741" s="454"/>
      <c r="Y741" s="454"/>
      <c r="Z741" s="454"/>
      <c r="AB741" s="454"/>
      <c r="AC741" s="454"/>
      <c r="AD741" s="454"/>
      <c r="AE741" s="454"/>
    </row>
    <row r="742" spans="1:31" ht="15.75" customHeight="1">
      <c r="A742" s="454"/>
      <c r="B742" s="454"/>
      <c r="C742" s="566"/>
      <c r="D742" s="454"/>
      <c r="E742" s="454"/>
      <c r="F742" s="454"/>
      <c r="H742" s="454"/>
      <c r="I742" s="454"/>
      <c r="J742" s="454"/>
      <c r="K742" s="454"/>
      <c r="L742" s="454"/>
      <c r="M742" s="454"/>
      <c r="N742" s="454"/>
      <c r="O742" s="454"/>
      <c r="P742" s="454"/>
      <c r="Q742" s="454"/>
      <c r="R742" s="454"/>
      <c r="S742" s="454"/>
      <c r="T742" s="454"/>
      <c r="U742" s="454"/>
      <c r="V742" s="454"/>
      <c r="W742" s="454"/>
      <c r="Y742" s="454"/>
      <c r="Z742" s="454"/>
      <c r="AB742" s="454"/>
      <c r="AC742" s="454"/>
      <c r="AD742" s="454"/>
      <c r="AE742" s="454"/>
    </row>
    <row r="743" spans="1:31" ht="15.75" customHeight="1">
      <c r="A743" s="454"/>
      <c r="B743" s="454"/>
      <c r="C743" s="566"/>
      <c r="D743" s="454"/>
      <c r="E743" s="454"/>
      <c r="F743" s="454"/>
      <c r="H743" s="454"/>
      <c r="I743" s="454"/>
      <c r="J743" s="454"/>
      <c r="K743" s="454"/>
      <c r="L743" s="454"/>
      <c r="M743" s="454"/>
      <c r="N743" s="454"/>
      <c r="O743" s="454"/>
      <c r="P743" s="454"/>
      <c r="Q743" s="454"/>
      <c r="R743" s="454"/>
      <c r="S743" s="454"/>
      <c r="T743" s="454"/>
      <c r="U743" s="454"/>
      <c r="V743" s="454"/>
      <c r="W743" s="454"/>
      <c r="Y743" s="454"/>
      <c r="Z743" s="454"/>
      <c r="AB743" s="454"/>
      <c r="AC743" s="454"/>
      <c r="AD743" s="454"/>
      <c r="AE743" s="454"/>
    </row>
    <row r="744" spans="1:31" ht="15.75" customHeight="1">
      <c r="A744" s="454"/>
      <c r="B744" s="454"/>
      <c r="C744" s="566"/>
      <c r="D744" s="454"/>
      <c r="E744" s="454"/>
      <c r="F744" s="454"/>
      <c r="H744" s="454"/>
      <c r="I744" s="454"/>
      <c r="J744" s="454"/>
      <c r="K744" s="454"/>
      <c r="L744" s="454"/>
      <c r="M744" s="454"/>
      <c r="N744" s="454"/>
      <c r="O744" s="454"/>
      <c r="P744" s="454"/>
      <c r="Q744" s="454"/>
      <c r="R744" s="454"/>
      <c r="S744" s="454"/>
      <c r="T744" s="454"/>
      <c r="U744" s="454"/>
      <c r="V744" s="454"/>
      <c r="W744" s="454"/>
      <c r="Y744" s="454"/>
      <c r="Z744" s="454"/>
      <c r="AB744" s="454"/>
      <c r="AC744" s="454"/>
      <c r="AD744" s="454"/>
      <c r="AE744" s="454"/>
    </row>
    <row r="745" spans="1:31" ht="15.75" customHeight="1">
      <c r="A745" s="454"/>
      <c r="B745" s="454"/>
      <c r="C745" s="566"/>
      <c r="D745" s="454"/>
      <c r="E745" s="454"/>
      <c r="F745" s="454"/>
      <c r="H745" s="454"/>
      <c r="I745" s="454"/>
      <c r="J745" s="454"/>
      <c r="K745" s="454"/>
      <c r="L745" s="454"/>
      <c r="M745" s="454"/>
      <c r="N745" s="454"/>
      <c r="O745" s="454"/>
      <c r="P745" s="454"/>
      <c r="Q745" s="454"/>
      <c r="R745" s="454"/>
      <c r="S745" s="454"/>
      <c r="T745" s="454"/>
      <c r="U745" s="454"/>
      <c r="V745" s="454"/>
      <c r="W745" s="454"/>
      <c r="Y745" s="454"/>
      <c r="Z745" s="454"/>
      <c r="AB745" s="454"/>
      <c r="AC745" s="454"/>
      <c r="AD745" s="454"/>
      <c r="AE745" s="454"/>
    </row>
    <row r="746" spans="1:31" ht="15.75" customHeight="1">
      <c r="A746" s="454"/>
      <c r="B746" s="454"/>
      <c r="C746" s="566"/>
      <c r="D746" s="454"/>
      <c r="E746" s="454"/>
      <c r="F746" s="454"/>
      <c r="H746" s="454"/>
      <c r="I746" s="454"/>
      <c r="J746" s="454"/>
      <c r="K746" s="454"/>
      <c r="L746" s="454"/>
      <c r="M746" s="454"/>
      <c r="N746" s="454"/>
      <c r="O746" s="454"/>
      <c r="P746" s="454"/>
      <c r="Q746" s="454"/>
      <c r="R746" s="454"/>
      <c r="S746" s="454"/>
      <c r="T746" s="454"/>
      <c r="U746" s="454"/>
      <c r="V746" s="454"/>
      <c r="W746" s="454"/>
      <c r="Y746" s="454"/>
      <c r="Z746" s="454"/>
      <c r="AB746" s="454"/>
      <c r="AC746" s="454"/>
      <c r="AD746" s="454"/>
      <c r="AE746" s="454"/>
    </row>
    <row r="747" spans="1:31" ht="15.75" customHeight="1">
      <c r="A747" s="454"/>
      <c r="B747" s="454"/>
      <c r="C747" s="566"/>
      <c r="D747" s="454"/>
      <c r="E747" s="454"/>
      <c r="F747" s="454"/>
      <c r="H747" s="454"/>
      <c r="I747" s="454"/>
      <c r="J747" s="454"/>
      <c r="K747" s="454"/>
      <c r="L747" s="454"/>
      <c r="M747" s="454"/>
      <c r="N747" s="454"/>
      <c r="O747" s="454"/>
      <c r="P747" s="454"/>
      <c r="Q747" s="454"/>
      <c r="R747" s="454"/>
      <c r="S747" s="454"/>
      <c r="T747" s="454"/>
      <c r="U747" s="454"/>
      <c r="V747" s="454"/>
      <c r="W747" s="454"/>
      <c r="Y747" s="454"/>
      <c r="Z747" s="454"/>
      <c r="AB747" s="454"/>
      <c r="AC747" s="454"/>
      <c r="AD747" s="454"/>
      <c r="AE747" s="454"/>
    </row>
    <row r="748" spans="1:31" ht="15.75" customHeight="1">
      <c r="A748" s="454"/>
      <c r="B748" s="454"/>
      <c r="C748" s="566"/>
      <c r="D748" s="454"/>
      <c r="E748" s="454"/>
      <c r="F748" s="454"/>
      <c r="H748" s="454"/>
      <c r="I748" s="454"/>
      <c r="J748" s="454"/>
      <c r="K748" s="454"/>
      <c r="L748" s="454"/>
      <c r="M748" s="454"/>
      <c r="N748" s="454"/>
      <c r="O748" s="454"/>
      <c r="P748" s="454"/>
      <c r="Q748" s="454"/>
      <c r="R748" s="454"/>
      <c r="S748" s="454"/>
      <c r="T748" s="454"/>
      <c r="U748" s="454"/>
      <c r="V748" s="454"/>
      <c r="W748" s="454"/>
      <c r="Y748" s="454"/>
      <c r="Z748" s="454"/>
      <c r="AB748" s="454"/>
      <c r="AC748" s="454"/>
      <c r="AD748" s="454"/>
      <c r="AE748" s="454"/>
    </row>
    <row r="749" spans="1:31" ht="15.75" customHeight="1">
      <c r="A749" s="454"/>
      <c r="B749" s="454"/>
      <c r="C749" s="566"/>
      <c r="D749" s="454"/>
      <c r="E749" s="454"/>
      <c r="F749" s="454"/>
      <c r="H749" s="454"/>
      <c r="I749" s="454"/>
      <c r="J749" s="454"/>
      <c r="K749" s="454"/>
      <c r="L749" s="454"/>
      <c r="M749" s="454"/>
      <c r="N749" s="454"/>
      <c r="O749" s="454"/>
      <c r="P749" s="454"/>
      <c r="Q749" s="454"/>
      <c r="R749" s="454"/>
      <c r="S749" s="454"/>
      <c r="T749" s="454"/>
      <c r="U749" s="454"/>
      <c r="V749" s="454"/>
      <c r="W749" s="454"/>
      <c r="Y749" s="454"/>
      <c r="Z749" s="454"/>
      <c r="AB749" s="454"/>
      <c r="AC749" s="454"/>
      <c r="AD749" s="454"/>
      <c r="AE749" s="454"/>
    </row>
    <row r="750" spans="1:31" ht="15.75" customHeight="1">
      <c r="A750" s="454"/>
      <c r="B750" s="454"/>
      <c r="C750" s="566"/>
      <c r="D750" s="454"/>
      <c r="E750" s="454"/>
      <c r="F750" s="454"/>
      <c r="H750" s="454"/>
      <c r="I750" s="454"/>
      <c r="J750" s="454"/>
      <c r="K750" s="454"/>
      <c r="L750" s="454"/>
      <c r="M750" s="454"/>
      <c r="N750" s="454"/>
      <c r="O750" s="454"/>
      <c r="P750" s="454"/>
      <c r="Q750" s="454"/>
      <c r="R750" s="454"/>
      <c r="S750" s="454"/>
      <c r="T750" s="454"/>
      <c r="U750" s="454"/>
      <c r="V750" s="454"/>
      <c r="W750" s="454"/>
      <c r="Y750" s="454"/>
      <c r="Z750" s="454"/>
      <c r="AB750" s="454"/>
      <c r="AC750" s="454"/>
      <c r="AD750" s="454"/>
      <c r="AE750" s="454"/>
    </row>
    <row r="751" spans="1:31" ht="15.75" customHeight="1">
      <c r="A751" s="454"/>
      <c r="B751" s="454"/>
      <c r="C751" s="566"/>
      <c r="D751" s="454"/>
      <c r="E751" s="454"/>
      <c r="F751" s="454"/>
      <c r="H751" s="454"/>
      <c r="I751" s="454"/>
      <c r="J751" s="454"/>
      <c r="K751" s="454"/>
      <c r="L751" s="454"/>
      <c r="M751" s="454"/>
      <c r="N751" s="454"/>
      <c r="O751" s="454"/>
      <c r="P751" s="454"/>
      <c r="Q751" s="454"/>
      <c r="R751" s="454"/>
      <c r="S751" s="454"/>
      <c r="T751" s="454"/>
      <c r="U751" s="454"/>
      <c r="V751" s="454"/>
      <c r="W751" s="454"/>
      <c r="Y751" s="454"/>
      <c r="Z751" s="454"/>
      <c r="AB751" s="454"/>
      <c r="AC751" s="454"/>
      <c r="AD751" s="454"/>
      <c r="AE751" s="454"/>
    </row>
    <row r="752" spans="1:31" ht="15.75" customHeight="1">
      <c r="A752" s="454"/>
      <c r="B752" s="454"/>
      <c r="C752" s="566"/>
      <c r="D752" s="454"/>
      <c r="E752" s="454"/>
      <c r="F752" s="454"/>
      <c r="H752" s="454"/>
      <c r="I752" s="454"/>
      <c r="J752" s="454"/>
      <c r="K752" s="454"/>
      <c r="L752" s="454"/>
      <c r="M752" s="454"/>
      <c r="N752" s="454"/>
      <c r="O752" s="454"/>
      <c r="P752" s="454"/>
      <c r="Q752" s="454"/>
      <c r="R752" s="454"/>
      <c r="S752" s="454"/>
      <c r="T752" s="454"/>
      <c r="U752" s="454"/>
      <c r="V752" s="454"/>
      <c r="W752" s="454"/>
      <c r="Y752" s="454"/>
      <c r="Z752" s="454"/>
      <c r="AB752" s="454"/>
      <c r="AC752" s="454"/>
      <c r="AD752" s="454"/>
      <c r="AE752" s="454"/>
    </row>
    <row r="753" spans="1:31" ht="15.75" customHeight="1">
      <c r="A753" s="454"/>
      <c r="B753" s="454"/>
      <c r="C753" s="566"/>
      <c r="D753" s="454"/>
      <c r="E753" s="454"/>
      <c r="F753" s="454"/>
      <c r="H753" s="454"/>
      <c r="I753" s="454"/>
      <c r="J753" s="454"/>
      <c r="K753" s="454"/>
      <c r="L753" s="454"/>
      <c r="M753" s="454"/>
      <c r="N753" s="454"/>
      <c r="O753" s="454"/>
      <c r="P753" s="454"/>
      <c r="Q753" s="454"/>
      <c r="R753" s="454"/>
      <c r="S753" s="454"/>
      <c r="T753" s="454"/>
      <c r="U753" s="454"/>
      <c r="V753" s="454"/>
      <c r="W753" s="454"/>
      <c r="Y753" s="454"/>
      <c r="Z753" s="454"/>
      <c r="AB753" s="454"/>
      <c r="AC753" s="454"/>
      <c r="AD753" s="454"/>
      <c r="AE753" s="454"/>
    </row>
    <row r="754" spans="1:31" ht="15.75" customHeight="1">
      <c r="A754" s="454"/>
      <c r="B754" s="454"/>
      <c r="C754" s="566"/>
      <c r="D754" s="454"/>
      <c r="E754" s="454"/>
      <c r="F754" s="454"/>
      <c r="H754" s="454"/>
      <c r="I754" s="454"/>
      <c r="J754" s="454"/>
      <c r="K754" s="454"/>
      <c r="L754" s="454"/>
      <c r="M754" s="454"/>
      <c r="N754" s="454"/>
      <c r="O754" s="454"/>
      <c r="P754" s="454"/>
      <c r="Q754" s="454"/>
      <c r="R754" s="454"/>
      <c r="S754" s="454"/>
      <c r="T754" s="454"/>
      <c r="U754" s="454"/>
      <c r="V754" s="454"/>
      <c r="W754" s="454"/>
      <c r="Y754" s="454"/>
      <c r="Z754" s="454"/>
      <c r="AB754" s="454"/>
      <c r="AC754" s="454"/>
      <c r="AD754" s="454"/>
      <c r="AE754" s="454"/>
    </row>
    <row r="755" spans="1:31" ht="15.75" customHeight="1">
      <c r="A755" s="454"/>
      <c r="B755" s="454"/>
      <c r="C755" s="566"/>
      <c r="D755" s="454"/>
      <c r="E755" s="454"/>
      <c r="F755" s="454"/>
      <c r="H755" s="454"/>
      <c r="I755" s="454"/>
      <c r="J755" s="454"/>
      <c r="K755" s="454"/>
      <c r="L755" s="454"/>
      <c r="M755" s="454"/>
      <c r="N755" s="454"/>
      <c r="O755" s="454"/>
      <c r="P755" s="454"/>
      <c r="Q755" s="454"/>
      <c r="R755" s="454"/>
      <c r="S755" s="454"/>
      <c r="T755" s="454"/>
      <c r="U755" s="454"/>
      <c r="V755" s="454"/>
      <c r="W755" s="454"/>
      <c r="Y755" s="454"/>
      <c r="Z755" s="454"/>
      <c r="AB755" s="454"/>
      <c r="AC755" s="454"/>
      <c r="AD755" s="454"/>
      <c r="AE755" s="454"/>
    </row>
    <row r="756" spans="1:31" ht="15.75" customHeight="1">
      <c r="A756" s="454"/>
      <c r="B756" s="454"/>
      <c r="C756" s="566"/>
      <c r="D756" s="454"/>
      <c r="E756" s="454"/>
      <c r="F756" s="454"/>
      <c r="H756" s="454"/>
      <c r="I756" s="454"/>
      <c r="J756" s="454"/>
      <c r="K756" s="454"/>
      <c r="L756" s="454"/>
      <c r="M756" s="454"/>
      <c r="N756" s="454"/>
      <c r="O756" s="454"/>
      <c r="P756" s="454"/>
      <c r="Q756" s="454"/>
      <c r="R756" s="454"/>
      <c r="S756" s="454"/>
      <c r="T756" s="454"/>
      <c r="U756" s="454"/>
      <c r="V756" s="454"/>
      <c r="W756" s="454"/>
      <c r="Y756" s="454"/>
      <c r="Z756" s="454"/>
      <c r="AB756" s="454"/>
      <c r="AC756" s="454"/>
      <c r="AD756" s="454"/>
      <c r="AE756" s="454"/>
    </row>
    <row r="757" spans="1:31" ht="15.75" customHeight="1">
      <c r="A757" s="454"/>
      <c r="B757" s="454"/>
      <c r="C757" s="566"/>
      <c r="D757" s="454"/>
      <c r="E757" s="454"/>
      <c r="F757" s="454"/>
      <c r="H757" s="454"/>
      <c r="I757" s="454"/>
      <c r="J757" s="454"/>
      <c r="K757" s="454"/>
      <c r="L757" s="454"/>
      <c r="M757" s="454"/>
      <c r="N757" s="454"/>
      <c r="O757" s="454"/>
      <c r="P757" s="454"/>
      <c r="Q757" s="454"/>
      <c r="R757" s="454"/>
      <c r="S757" s="454"/>
      <c r="T757" s="454"/>
      <c r="U757" s="454"/>
      <c r="V757" s="454"/>
      <c r="W757" s="454"/>
      <c r="Y757" s="454"/>
      <c r="Z757" s="454"/>
      <c r="AB757" s="454"/>
      <c r="AC757" s="454"/>
      <c r="AD757" s="454"/>
      <c r="AE757" s="454"/>
    </row>
    <row r="758" spans="1:31" ht="15.75" customHeight="1">
      <c r="A758" s="454"/>
      <c r="B758" s="454"/>
      <c r="C758" s="566"/>
      <c r="D758" s="454"/>
      <c r="E758" s="454"/>
      <c r="F758" s="454"/>
      <c r="H758" s="454"/>
      <c r="I758" s="454"/>
      <c r="J758" s="454"/>
      <c r="K758" s="454"/>
      <c r="L758" s="454"/>
      <c r="M758" s="454"/>
      <c r="N758" s="454"/>
      <c r="O758" s="454"/>
      <c r="P758" s="454"/>
      <c r="Q758" s="454"/>
      <c r="R758" s="454"/>
      <c r="S758" s="454"/>
      <c r="T758" s="454"/>
      <c r="U758" s="454"/>
      <c r="V758" s="454"/>
      <c r="W758" s="454"/>
      <c r="Y758" s="454"/>
      <c r="Z758" s="454"/>
      <c r="AB758" s="454"/>
      <c r="AC758" s="454"/>
      <c r="AD758" s="454"/>
      <c r="AE758" s="454"/>
    </row>
    <row r="759" spans="1:31" ht="15.75" customHeight="1">
      <c r="A759" s="454"/>
      <c r="B759" s="454"/>
      <c r="C759" s="566"/>
      <c r="D759" s="454"/>
      <c r="E759" s="454"/>
      <c r="F759" s="454"/>
      <c r="H759" s="454"/>
      <c r="I759" s="454"/>
      <c r="J759" s="454"/>
      <c r="K759" s="454"/>
      <c r="L759" s="454"/>
      <c r="M759" s="454"/>
      <c r="N759" s="454"/>
      <c r="O759" s="454"/>
      <c r="P759" s="454"/>
      <c r="Q759" s="454"/>
      <c r="R759" s="454"/>
      <c r="S759" s="454"/>
      <c r="T759" s="454"/>
      <c r="U759" s="454"/>
      <c r="V759" s="454"/>
      <c r="W759" s="454"/>
      <c r="Y759" s="454"/>
      <c r="Z759" s="454"/>
      <c r="AB759" s="454"/>
      <c r="AC759" s="454"/>
      <c r="AD759" s="454"/>
      <c r="AE759" s="454"/>
    </row>
    <row r="760" spans="1:31" ht="15.75" customHeight="1">
      <c r="A760" s="454"/>
      <c r="B760" s="454"/>
      <c r="C760" s="566"/>
      <c r="D760" s="454"/>
      <c r="E760" s="454"/>
      <c r="F760" s="454"/>
      <c r="H760" s="454"/>
      <c r="I760" s="454"/>
      <c r="J760" s="454"/>
      <c r="K760" s="454"/>
      <c r="L760" s="454"/>
      <c r="M760" s="454"/>
      <c r="N760" s="454"/>
      <c r="O760" s="454"/>
      <c r="P760" s="454"/>
      <c r="Q760" s="454"/>
      <c r="R760" s="454"/>
      <c r="S760" s="454"/>
      <c r="T760" s="454"/>
      <c r="U760" s="454"/>
      <c r="V760" s="454"/>
      <c r="W760" s="454"/>
      <c r="Y760" s="454"/>
      <c r="Z760" s="454"/>
      <c r="AB760" s="454"/>
      <c r="AC760" s="454"/>
      <c r="AD760" s="454"/>
      <c r="AE760" s="454"/>
    </row>
    <row r="761" spans="1:31" ht="15.75" customHeight="1">
      <c r="A761" s="454"/>
      <c r="B761" s="454"/>
      <c r="C761" s="566"/>
      <c r="D761" s="454"/>
      <c r="E761" s="454"/>
      <c r="F761" s="454"/>
      <c r="H761" s="454"/>
      <c r="I761" s="454"/>
      <c r="J761" s="454"/>
      <c r="K761" s="454"/>
      <c r="L761" s="454"/>
      <c r="M761" s="454"/>
      <c r="N761" s="454"/>
      <c r="O761" s="454"/>
      <c r="P761" s="454"/>
      <c r="Q761" s="454"/>
      <c r="R761" s="454"/>
      <c r="S761" s="454"/>
      <c r="T761" s="454"/>
      <c r="U761" s="454"/>
      <c r="V761" s="454"/>
      <c r="W761" s="454"/>
      <c r="Y761" s="454"/>
      <c r="Z761" s="454"/>
      <c r="AB761" s="454"/>
      <c r="AC761" s="454"/>
      <c r="AD761" s="454"/>
      <c r="AE761" s="454"/>
    </row>
    <row r="762" spans="1:31" ht="15.75" customHeight="1">
      <c r="A762" s="454"/>
      <c r="B762" s="454"/>
      <c r="C762" s="566"/>
      <c r="D762" s="454"/>
      <c r="E762" s="454"/>
      <c r="F762" s="454"/>
      <c r="H762" s="454"/>
      <c r="I762" s="454"/>
      <c r="J762" s="454"/>
      <c r="K762" s="454"/>
      <c r="L762" s="454"/>
      <c r="M762" s="454"/>
      <c r="N762" s="454"/>
      <c r="O762" s="454"/>
      <c r="P762" s="454"/>
      <c r="Q762" s="454"/>
      <c r="R762" s="454"/>
      <c r="S762" s="454"/>
      <c r="T762" s="454"/>
      <c r="U762" s="454"/>
      <c r="V762" s="454"/>
      <c r="W762" s="454"/>
      <c r="Y762" s="454"/>
      <c r="Z762" s="454"/>
      <c r="AB762" s="454"/>
      <c r="AC762" s="454"/>
      <c r="AD762" s="454"/>
      <c r="AE762" s="454"/>
    </row>
    <row r="763" spans="1:31" ht="15.75" customHeight="1">
      <c r="A763" s="454"/>
      <c r="B763" s="454"/>
      <c r="C763" s="566"/>
      <c r="D763" s="454"/>
      <c r="E763" s="454"/>
      <c r="F763" s="454"/>
      <c r="H763" s="454"/>
      <c r="I763" s="454"/>
      <c r="J763" s="454"/>
      <c r="K763" s="454"/>
      <c r="L763" s="454"/>
      <c r="M763" s="454"/>
      <c r="N763" s="454"/>
      <c r="O763" s="454"/>
      <c r="P763" s="454"/>
      <c r="Q763" s="454"/>
      <c r="R763" s="454"/>
      <c r="S763" s="454"/>
      <c r="T763" s="454"/>
      <c r="U763" s="454"/>
      <c r="V763" s="454"/>
      <c r="W763" s="454"/>
      <c r="Y763" s="454"/>
      <c r="Z763" s="454"/>
      <c r="AB763" s="454"/>
      <c r="AC763" s="454"/>
      <c r="AD763" s="454"/>
      <c r="AE763" s="454"/>
    </row>
    <row r="764" spans="1:31" ht="15.75" customHeight="1">
      <c r="A764" s="454"/>
      <c r="B764" s="454"/>
      <c r="C764" s="566"/>
      <c r="D764" s="454"/>
      <c r="E764" s="454"/>
      <c r="F764" s="454"/>
      <c r="H764" s="454"/>
      <c r="I764" s="454"/>
      <c r="J764" s="454"/>
      <c r="K764" s="454"/>
      <c r="L764" s="454"/>
      <c r="M764" s="454"/>
      <c r="N764" s="454"/>
      <c r="O764" s="454"/>
      <c r="P764" s="454"/>
      <c r="Q764" s="454"/>
      <c r="R764" s="454"/>
      <c r="S764" s="454"/>
      <c r="T764" s="454"/>
      <c r="U764" s="454"/>
      <c r="V764" s="454"/>
      <c r="W764" s="454"/>
      <c r="Y764" s="454"/>
      <c r="Z764" s="454"/>
      <c r="AB764" s="454"/>
      <c r="AC764" s="454"/>
      <c r="AD764" s="454"/>
      <c r="AE764" s="454"/>
    </row>
    <row r="765" spans="1:31" ht="15.75" customHeight="1">
      <c r="A765" s="454"/>
      <c r="B765" s="454"/>
      <c r="C765" s="566"/>
      <c r="D765" s="454"/>
      <c r="E765" s="454"/>
      <c r="F765" s="454"/>
      <c r="H765" s="454"/>
      <c r="I765" s="454"/>
      <c r="J765" s="454"/>
      <c r="K765" s="454"/>
      <c r="L765" s="454"/>
      <c r="M765" s="454"/>
      <c r="N765" s="454"/>
      <c r="O765" s="454"/>
      <c r="P765" s="454"/>
      <c r="Q765" s="454"/>
      <c r="R765" s="454"/>
      <c r="S765" s="454"/>
      <c r="T765" s="454"/>
      <c r="U765" s="454"/>
      <c r="V765" s="454"/>
      <c r="W765" s="454"/>
      <c r="Y765" s="454"/>
      <c r="Z765" s="454"/>
      <c r="AB765" s="454"/>
      <c r="AC765" s="454"/>
      <c r="AD765" s="454"/>
      <c r="AE765" s="454"/>
    </row>
    <row r="766" spans="1:31" ht="15.75" customHeight="1">
      <c r="A766" s="454"/>
      <c r="B766" s="454"/>
      <c r="C766" s="566"/>
      <c r="D766" s="454"/>
      <c r="E766" s="454"/>
      <c r="F766" s="454"/>
      <c r="H766" s="454"/>
      <c r="I766" s="454"/>
      <c r="J766" s="454"/>
      <c r="K766" s="454"/>
      <c r="L766" s="454"/>
      <c r="M766" s="454"/>
      <c r="N766" s="454"/>
      <c r="O766" s="454"/>
      <c r="P766" s="454"/>
      <c r="Q766" s="454"/>
      <c r="R766" s="454"/>
      <c r="S766" s="454"/>
      <c r="T766" s="454"/>
      <c r="U766" s="454"/>
      <c r="V766" s="454"/>
      <c r="W766" s="454"/>
      <c r="Y766" s="454"/>
      <c r="Z766" s="454"/>
      <c r="AB766" s="454"/>
      <c r="AC766" s="454"/>
      <c r="AD766" s="454"/>
      <c r="AE766" s="454"/>
    </row>
    <row r="767" spans="1:31" ht="15.75" customHeight="1">
      <c r="A767" s="454"/>
      <c r="B767" s="454"/>
      <c r="C767" s="566"/>
      <c r="D767" s="454"/>
      <c r="E767" s="454"/>
      <c r="F767" s="454"/>
      <c r="H767" s="454"/>
      <c r="I767" s="454"/>
      <c r="J767" s="454"/>
      <c r="K767" s="454"/>
      <c r="L767" s="454"/>
      <c r="M767" s="454"/>
      <c r="N767" s="454"/>
      <c r="O767" s="454"/>
      <c r="P767" s="454"/>
      <c r="Q767" s="454"/>
      <c r="R767" s="454"/>
      <c r="S767" s="454"/>
      <c r="T767" s="454"/>
      <c r="U767" s="454"/>
      <c r="V767" s="454"/>
      <c r="W767" s="454"/>
      <c r="Y767" s="454"/>
      <c r="Z767" s="454"/>
      <c r="AB767" s="454"/>
      <c r="AC767" s="454"/>
      <c r="AD767" s="454"/>
      <c r="AE767" s="454"/>
    </row>
    <row r="768" spans="1:31" ht="15.75" customHeight="1">
      <c r="A768" s="454"/>
      <c r="B768" s="454"/>
      <c r="C768" s="566"/>
      <c r="D768" s="454"/>
      <c r="E768" s="454"/>
      <c r="F768" s="454"/>
      <c r="H768" s="454"/>
      <c r="I768" s="454"/>
      <c r="J768" s="454"/>
      <c r="K768" s="454"/>
      <c r="L768" s="454"/>
      <c r="M768" s="454"/>
      <c r="N768" s="454"/>
      <c r="O768" s="454"/>
      <c r="P768" s="454"/>
      <c r="Q768" s="454"/>
      <c r="R768" s="454"/>
      <c r="S768" s="454"/>
      <c r="T768" s="454"/>
      <c r="U768" s="454"/>
      <c r="V768" s="454"/>
      <c r="W768" s="454"/>
      <c r="Y768" s="454"/>
      <c r="Z768" s="454"/>
      <c r="AB768" s="454"/>
      <c r="AC768" s="454"/>
      <c r="AD768" s="454"/>
      <c r="AE768" s="454"/>
    </row>
    <row r="769" spans="1:31" ht="15.75" customHeight="1">
      <c r="A769" s="454"/>
      <c r="B769" s="454"/>
      <c r="C769" s="566"/>
      <c r="D769" s="454"/>
      <c r="E769" s="454"/>
      <c r="F769" s="454"/>
      <c r="H769" s="454"/>
      <c r="I769" s="454"/>
      <c r="J769" s="454"/>
      <c r="K769" s="454"/>
      <c r="L769" s="454"/>
      <c r="M769" s="454"/>
      <c r="N769" s="454"/>
      <c r="O769" s="454"/>
      <c r="P769" s="454"/>
      <c r="Q769" s="454"/>
      <c r="R769" s="454"/>
      <c r="S769" s="454"/>
      <c r="T769" s="454"/>
      <c r="U769" s="454"/>
      <c r="V769" s="454"/>
      <c r="W769" s="454"/>
      <c r="Y769" s="454"/>
      <c r="Z769" s="454"/>
      <c r="AB769" s="454"/>
      <c r="AC769" s="454"/>
      <c r="AD769" s="454"/>
      <c r="AE769" s="454"/>
    </row>
    <row r="770" spans="1:31" ht="15.75" customHeight="1">
      <c r="A770" s="454"/>
      <c r="B770" s="454"/>
      <c r="C770" s="566"/>
      <c r="D770" s="454"/>
      <c r="E770" s="454"/>
      <c r="F770" s="454"/>
      <c r="H770" s="454"/>
      <c r="I770" s="454"/>
      <c r="J770" s="454"/>
      <c r="K770" s="454"/>
      <c r="L770" s="454"/>
      <c r="M770" s="454"/>
      <c r="N770" s="454"/>
      <c r="O770" s="454"/>
      <c r="P770" s="454"/>
      <c r="Q770" s="454"/>
      <c r="R770" s="454"/>
      <c r="S770" s="454"/>
      <c r="T770" s="454"/>
      <c r="U770" s="454"/>
      <c r="V770" s="454"/>
      <c r="W770" s="454"/>
      <c r="Y770" s="454"/>
      <c r="Z770" s="454"/>
      <c r="AB770" s="454"/>
      <c r="AC770" s="454"/>
      <c r="AD770" s="454"/>
      <c r="AE770" s="454"/>
    </row>
    <row r="771" spans="1:31" ht="15.75" customHeight="1">
      <c r="A771" s="454"/>
      <c r="B771" s="454"/>
      <c r="C771" s="566"/>
      <c r="D771" s="454"/>
      <c r="E771" s="454"/>
      <c r="F771" s="454"/>
      <c r="H771" s="454"/>
      <c r="I771" s="454"/>
      <c r="J771" s="454"/>
      <c r="K771" s="454"/>
      <c r="L771" s="454"/>
      <c r="M771" s="454"/>
      <c r="N771" s="454"/>
      <c r="O771" s="454"/>
      <c r="P771" s="454"/>
      <c r="Q771" s="454"/>
      <c r="R771" s="454"/>
      <c r="S771" s="454"/>
      <c r="T771" s="454"/>
      <c r="U771" s="454"/>
      <c r="V771" s="454"/>
      <c r="W771" s="454"/>
      <c r="Y771" s="454"/>
      <c r="Z771" s="454"/>
      <c r="AB771" s="454"/>
      <c r="AC771" s="454"/>
      <c r="AD771" s="454"/>
      <c r="AE771" s="454"/>
    </row>
    <row r="772" spans="1:31" ht="15.75" customHeight="1">
      <c r="A772" s="454"/>
      <c r="B772" s="454"/>
      <c r="C772" s="566"/>
      <c r="D772" s="454"/>
      <c r="E772" s="454"/>
      <c r="F772" s="454"/>
      <c r="H772" s="454"/>
      <c r="I772" s="454"/>
      <c r="J772" s="454"/>
      <c r="K772" s="454"/>
      <c r="L772" s="454"/>
      <c r="M772" s="454"/>
      <c r="N772" s="454"/>
      <c r="O772" s="454"/>
      <c r="P772" s="454"/>
      <c r="Q772" s="454"/>
      <c r="R772" s="454"/>
      <c r="S772" s="454"/>
      <c r="T772" s="454"/>
      <c r="U772" s="454"/>
      <c r="V772" s="454"/>
      <c r="W772" s="454"/>
      <c r="Y772" s="454"/>
      <c r="Z772" s="454"/>
      <c r="AB772" s="454"/>
      <c r="AC772" s="454"/>
      <c r="AD772" s="454"/>
      <c r="AE772" s="454"/>
    </row>
    <row r="773" spans="1:31" ht="15.75" customHeight="1">
      <c r="A773" s="454"/>
      <c r="B773" s="454"/>
      <c r="C773" s="566"/>
      <c r="D773" s="454"/>
      <c r="E773" s="454"/>
      <c r="F773" s="454"/>
      <c r="H773" s="454"/>
      <c r="I773" s="454"/>
      <c r="J773" s="454"/>
      <c r="K773" s="454"/>
      <c r="L773" s="454"/>
      <c r="M773" s="454"/>
      <c r="N773" s="454"/>
      <c r="O773" s="454"/>
      <c r="P773" s="454"/>
      <c r="Q773" s="454"/>
      <c r="R773" s="454"/>
      <c r="S773" s="454"/>
      <c r="T773" s="454"/>
      <c r="U773" s="454"/>
      <c r="V773" s="454"/>
      <c r="W773" s="454"/>
      <c r="Y773" s="454"/>
      <c r="Z773" s="454"/>
      <c r="AB773" s="454"/>
      <c r="AC773" s="454"/>
      <c r="AD773" s="454"/>
      <c r="AE773" s="454"/>
    </row>
    <row r="774" spans="1:31" ht="15.75" customHeight="1">
      <c r="A774" s="454"/>
      <c r="B774" s="454"/>
      <c r="C774" s="566"/>
      <c r="D774" s="454"/>
      <c r="E774" s="454"/>
      <c r="F774" s="454"/>
      <c r="H774" s="454"/>
      <c r="I774" s="454"/>
      <c r="J774" s="454"/>
      <c r="K774" s="454"/>
      <c r="L774" s="454"/>
      <c r="M774" s="454"/>
      <c r="N774" s="454"/>
      <c r="O774" s="454"/>
      <c r="P774" s="454"/>
      <c r="Q774" s="454"/>
      <c r="R774" s="454"/>
      <c r="S774" s="454"/>
      <c r="T774" s="454"/>
      <c r="U774" s="454"/>
      <c r="V774" s="454"/>
      <c r="W774" s="454"/>
      <c r="Y774" s="454"/>
      <c r="Z774" s="454"/>
      <c r="AB774" s="454"/>
      <c r="AC774" s="454"/>
      <c r="AD774" s="454"/>
      <c r="AE774" s="454"/>
    </row>
    <row r="775" spans="1:31" ht="15.75" customHeight="1">
      <c r="A775" s="454"/>
      <c r="B775" s="454"/>
      <c r="C775" s="566"/>
      <c r="D775" s="454"/>
      <c r="E775" s="454"/>
      <c r="F775" s="454"/>
      <c r="H775" s="454"/>
      <c r="I775" s="454"/>
      <c r="J775" s="454"/>
      <c r="K775" s="454"/>
      <c r="L775" s="454"/>
      <c r="M775" s="454"/>
      <c r="N775" s="454"/>
      <c r="O775" s="454"/>
      <c r="P775" s="454"/>
      <c r="Q775" s="454"/>
      <c r="R775" s="454"/>
      <c r="S775" s="454"/>
      <c r="T775" s="454"/>
      <c r="U775" s="454"/>
      <c r="V775" s="454"/>
      <c r="W775" s="454"/>
      <c r="Y775" s="454"/>
      <c r="Z775" s="454"/>
      <c r="AB775" s="454"/>
      <c r="AC775" s="454"/>
      <c r="AD775" s="454"/>
      <c r="AE775" s="454"/>
    </row>
    <row r="776" spans="1:31" ht="15.75" customHeight="1">
      <c r="A776" s="454"/>
      <c r="B776" s="454"/>
      <c r="C776" s="566"/>
      <c r="D776" s="454"/>
      <c r="E776" s="454"/>
      <c r="F776" s="454"/>
      <c r="H776" s="454"/>
      <c r="I776" s="454"/>
      <c r="J776" s="454"/>
      <c r="K776" s="454"/>
      <c r="L776" s="454"/>
      <c r="M776" s="454"/>
      <c r="N776" s="454"/>
      <c r="O776" s="454"/>
      <c r="P776" s="454"/>
      <c r="Q776" s="454"/>
      <c r="R776" s="454"/>
      <c r="S776" s="454"/>
      <c r="T776" s="454"/>
      <c r="U776" s="454"/>
      <c r="V776" s="454"/>
      <c r="W776" s="454"/>
      <c r="Y776" s="454"/>
      <c r="Z776" s="454"/>
      <c r="AB776" s="454"/>
      <c r="AC776" s="454"/>
      <c r="AD776" s="454"/>
      <c r="AE776" s="454"/>
    </row>
    <row r="777" spans="1:31" ht="15.75" customHeight="1">
      <c r="A777" s="454"/>
      <c r="B777" s="454"/>
      <c r="C777" s="566"/>
      <c r="D777" s="454"/>
      <c r="E777" s="454"/>
      <c r="F777" s="454"/>
      <c r="H777" s="454"/>
      <c r="I777" s="454"/>
      <c r="J777" s="454"/>
      <c r="K777" s="454"/>
      <c r="L777" s="454"/>
      <c r="M777" s="454"/>
      <c r="N777" s="454"/>
      <c r="O777" s="454"/>
      <c r="P777" s="454"/>
      <c r="Q777" s="454"/>
      <c r="R777" s="454"/>
      <c r="S777" s="454"/>
      <c r="T777" s="454"/>
      <c r="U777" s="454"/>
      <c r="V777" s="454"/>
      <c r="W777" s="454"/>
      <c r="Y777" s="454"/>
      <c r="Z777" s="454"/>
      <c r="AB777" s="454"/>
      <c r="AC777" s="454"/>
      <c r="AD777" s="454"/>
      <c r="AE777" s="454"/>
    </row>
    <row r="778" spans="1:31" ht="15.75" customHeight="1">
      <c r="A778" s="454"/>
      <c r="B778" s="454"/>
      <c r="C778" s="566"/>
      <c r="D778" s="454"/>
      <c r="E778" s="454"/>
      <c r="F778" s="454"/>
      <c r="H778" s="454"/>
      <c r="I778" s="454"/>
      <c r="J778" s="454"/>
      <c r="K778" s="454"/>
      <c r="L778" s="454"/>
      <c r="M778" s="454"/>
      <c r="N778" s="454"/>
      <c r="O778" s="454"/>
      <c r="P778" s="454"/>
      <c r="Q778" s="454"/>
      <c r="R778" s="454"/>
      <c r="S778" s="454"/>
      <c r="T778" s="454"/>
      <c r="U778" s="454"/>
      <c r="V778" s="454"/>
      <c r="W778" s="454"/>
      <c r="Y778" s="454"/>
      <c r="Z778" s="454"/>
      <c r="AB778" s="454"/>
      <c r="AC778" s="454"/>
      <c r="AD778" s="454"/>
      <c r="AE778" s="454"/>
    </row>
    <row r="779" spans="1:31" ht="15.75" customHeight="1">
      <c r="A779" s="454"/>
      <c r="B779" s="454"/>
      <c r="C779" s="566"/>
      <c r="D779" s="454"/>
      <c r="E779" s="454"/>
      <c r="F779" s="454"/>
      <c r="H779" s="454"/>
      <c r="I779" s="454"/>
      <c r="J779" s="454"/>
      <c r="K779" s="454"/>
      <c r="L779" s="454"/>
      <c r="M779" s="454"/>
      <c r="N779" s="454"/>
      <c r="O779" s="454"/>
      <c r="P779" s="454"/>
      <c r="Q779" s="454"/>
      <c r="R779" s="454"/>
      <c r="S779" s="454"/>
      <c r="T779" s="454"/>
      <c r="U779" s="454"/>
      <c r="V779" s="454"/>
      <c r="W779" s="454"/>
      <c r="Y779" s="454"/>
      <c r="Z779" s="454"/>
      <c r="AB779" s="454"/>
      <c r="AC779" s="454"/>
      <c r="AD779" s="454"/>
      <c r="AE779" s="454"/>
    </row>
    <row r="780" spans="1:31" ht="15.75" customHeight="1">
      <c r="A780" s="454"/>
      <c r="B780" s="454"/>
      <c r="C780" s="566"/>
      <c r="D780" s="454"/>
      <c r="E780" s="454"/>
      <c r="F780" s="454"/>
      <c r="H780" s="454"/>
      <c r="I780" s="454"/>
      <c r="J780" s="454"/>
      <c r="K780" s="454"/>
      <c r="L780" s="454"/>
      <c r="M780" s="454"/>
      <c r="N780" s="454"/>
      <c r="O780" s="454"/>
      <c r="P780" s="454"/>
      <c r="Q780" s="454"/>
      <c r="R780" s="454"/>
      <c r="S780" s="454"/>
      <c r="T780" s="454"/>
      <c r="U780" s="454"/>
      <c r="V780" s="454"/>
      <c r="W780" s="454"/>
      <c r="Y780" s="454"/>
      <c r="Z780" s="454"/>
      <c r="AB780" s="454"/>
      <c r="AC780" s="454"/>
      <c r="AD780" s="454"/>
      <c r="AE780" s="454"/>
    </row>
    <row r="781" spans="1:31" ht="15.75" customHeight="1">
      <c r="A781" s="454"/>
      <c r="B781" s="454"/>
      <c r="C781" s="566"/>
      <c r="D781" s="454"/>
      <c r="E781" s="454"/>
      <c r="F781" s="454"/>
      <c r="H781" s="454"/>
      <c r="I781" s="454"/>
      <c r="J781" s="454"/>
      <c r="K781" s="454"/>
      <c r="L781" s="454"/>
      <c r="M781" s="454"/>
      <c r="N781" s="454"/>
      <c r="O781" s="454"/>
      <c r="P781" s="454"/>
      <c r="Q781" s="454"/>
      <c r="R781" s="454"/>
      <c r="S781" s="454"/>
      <c r="T781" s="454"/>
      <c r="U781" s="454"/>
      <c r="V781" s="454"/>
      <c r="W781" s="454"/>
      <c r="Y781" s="454"/>
      <c r="Z781" s="454"/>
      <c r="AB781" s="454"/>
      <c r="AC781" s="454"/>
      <c r="AD781" s="454"/>
      <c r="AE781" s="454"/>
    </row>
    <row r="782" spans="1:31" ht="15.75" customHeight="1">
      <c r="A782" s="454"/>
      <c r="B782" s="454"/>
      <c r="C782" s="566"/>
      <c r="D782" s="454"/>
      <c r="E782" s="454"/>
      <c r="F782" s="454"/>
      <c r="H782" s="454"/>
      <c r="I782" s="454"/>
      <c r="J782" s="454"/>
      <c r="K782" s="454"/>
      <c r="L782" s="454"/>
      <c r="M782" s="454"/>
      <c r="N782" s="454"/>
      <c r="O782" s="454"/>
      <c r="P782" s="454"/>
      <c r="Q782" s="454"/>
      <c r="R782" s="454"/>
      <c r="S782" s="454"/>
      <c r="T782" s="454"/>
      <c r="U782" s="454"/>
      <c r="V782" s="454"/>
      <c r="W782" s="454"/>
      <c r="Y782" s="454"/>
      <c r="Z782" s="454"/>
      <c r="AB782" s="454"/>
      <c r="AC782" s="454"/>
      <c r="AD782" s="454"/>
      <c r="AE782" s="454"/>
    </row>
    <row r="783" spans="1:31" ht="15.75" customHeight="1">
      <c r="A783" s="454"/>
      <c r="B783" s="454"/>
      <c r="C783" s="566"/>
      <c r="D783" s="454"/>
      <c r="E783" s="454"/>
      <c r="F783" s="454"/>
      <c r="H783" s="454"/>
      <c r="I783" s="454"/>
      <c r="J783" s="454"/>
      <c r="K783" s="454"/>
      <c r="L783" s="454"/>
      <c r="M783" s="454"/>
      <c r="N783" s="454"/>
      <c r="O783" s="454"/>
      <c r="P783" s="454"/>
      <c r="Q783" s="454"/>
      <c r="R783" s="454"/>
      <c r="S783" s="454"/>
      <c r="T783" s="454"/>
      <c r="U783" s="454"/>
      <c r="V783" s="454"/>
      <c r="W783" s="454"/>
      <c r="Y783" s="454"/>
      <c r="Z783" s="454"/>
      <c r="AB783" s="454"/>
      <c r="AC783" s="454"/>
      <c r="AD783" s="454"/>
      <c r="AE783" s="454"/>
    </row>
    <row r="784" spans="1:31" ht="15.75" customHeight="1">
      <c r="A784" s="454"/>
      <c r="B784" s="454"/>
      <c r="C784" s="566"/>
      <c r="D784" s="454"/>
      <c r="E784" s="454"/>
      <c r="F784" s="454"/>
      <c r="H784" s="454"/>
      <c r="I784" s="454"/>
      <c r="J784" s="454"/>
      <c r="K784" s="454"/>
      <c r="L784" s="454"/>
      <c r="M784" s="454"/>
      <c r="N784" s="454"/>
      <c r="O784" s="454"/>
      <c r="P784" s="454"/>
      <c r="Q784" s="454"/>
      <c r="R784" s="454"/>
      <c r="S784" s="454"/>
      <c r="T784" s="454"/>
      <c r="U784" s="454"/>
      <c r="V784" s="454"/>
      <c r="W784" s="454"/>
      <c r="Y784" s="454"/>
      <c r="Z784" s="454"/>
      <c r="AB784" s="454"/>
      <c r="AC784" s="454"/>
      <c r="AD784" s="454"/>
      <c r="AE784" s="454"/>
    </row>
    <row r="785" spans="1:31" ht="15.75" customHeight="1">
      <c r="A785" s="454"/>
      <c r="B785" s="454"/>
      <c r="C785" s="566"/>
      <c r="D785" s="454"/>
      <c r="E785" s="454"/>
      <c r="F785" s="454"/>
      <c r="H785" s="454"/>
      <c r="I785" s="454"/>
      <c r="J785" s="454"/>
      <c r="K785" s="454"/>
      <c r="L785" s="454"/>
      <c r="M785" s="454"/>
      <c r="N785" s="454"/>
      <c r="O785" s="454"/>
      <c r="P785" s="454"/>
      <c r="Q785" s="454"/>
      <c r="R785" s="454"/>
      <c r="S785" s="454"/>
      <c r="T785" s="454"/>
      <c r="U785" s="454"/>
      <c r="V785" s="454"/>
      <c r="W785" s="454"/>
      <c r="Y785" s="454"/>
      <c r="Z785" s="454"/>
      <c r="AB785" s="454"/>
      <c r="AC785" s="454"/>
      <c r="AD785" s="454"/>
      <c r="AE785" s="454"/>
    </row>
    <row r="786" spans="1:31" ht="15.75" customHeight="1">
      <c r="A786" s="454"/>
      <c r="B786" s="454"/>
      <c r="C786" s="566"/>
      <c r="D786" s="454"/>
      <c r="E786" s="454"/>
      <c r="F786" s="454"/>
      <c r="H786" s="454"/>
      <c r="I786" s="454"/>
      <c r="J786" s="454"/>
      <c r="K786" s="454"/>
      <c r="L786" s="454"/>
      <c r="M786" s="454"/>
      <c r="N786" s="454"/>
      <c r="O786" s="454"/>
      <c r="P786" s="454"/>
      <c r="Q786" s="454"/>
      <c r="R786" s="454"/>
      <c r="S786" s="454"/>
      <c r="T786" s="454"/>
      <c r="U786" s="454"/>
      <c r="V786" s="454"/>
      <c r="W786" s="454"/>
      <c r="Y786" s="454"/>
      <c r="Z786" s="454"/>
      <c r="AB786" s="454"/>
      <c r="AC786" s="454"/>
      <c r="AD786" s="454"/>
      <c r="AE786" s="454"/>
    </row>
    <row r="787" spans="1:31" ht="15.75" customHeight="1">
      <c r="A787" s="454"/>
      <c r="B787" s="454"/>
      <c r="C787" s="566"/>
      <c r="D787" s="454"/>
      <c r="E787" s="454"/>
      <c r="F787" s="454"/>
      <c r="H787" s="454"/>
      <c r="I787" s="454"/>
      <c r="J787" s="454"/>
      <c r="K787" s="454"/>
      <c r="L787" s="454"/>
      <c r="M787" s="454"/>
      <c r="N787" s="454"/>
      <c r="O787" s="454"/>
      <c r="P787" s="454"/>
      <c r="Q787" s="454"/>
      <c r="R787" s="454"/>
      <c r="S787" s="454"/>
      <c r="T787" s="454"/>
      <c r="U787" s="454"/>
      <c r="V787" s="454"/>
      <c r="W787" s="454"/>
      <c r="Y787" s="454"/>
      <c r="Z787" s="454"/>
      <c r="AB787" s="454"/>
      <c r="AC787" s="454"/>
      <c r="AD787" s="454"/>
      <c r="AE787" s="454"/>
    </row>
    <row r="788" spans="1:31" ht="15.75" customHeight="1">
      <c r="A788" s="454"/>
      <c r="B788" s="454"/>
      <c r="C788" s="566"/>
      <c r="D788" s="454"/>
      <c r="E788" s="454"/>
      <c r="F788" s="454"/>
      <c r="H788" s="454"/>
      <c r="I788" s="454"/>
      <c r="J788" s="454"/>
      <c r="K788" s="454"/>
      <c r="L788" s="454"/>
      <c r="M788" s="454"/>
      <c r="N788" s="454"/>
      <c r="O788" s="454"/>
      <c r="P788" s="454"/>
      <c r="Q788" s="454"/>
      <c r="R788" s="454"/>
      <c r="S788" s="454"/>
      <c r="T788" s="454"/>
      <c r="U788" s="454"/>
      <c r="V788" s="454"/>
      <c r="W788" s="454"/>
      <c r="Y788" s="454"/>
      <c r="Z788" s="454"/>
      <c r="AB788" s="454"/>
      <c r="AC788" s="454"/>
      <c r="AD788" s="454"/>
      <c r="AE788" s="454"/>
    </row>
    <row r="789" spans="1:31" ht="15.75" customHeight="1">
      <c r="A789" s="454"/>
      <c r="B789" s="454"/>
      <c r="C789" s="566"/>
      <c r="D789" s="454"/>
      <c r="E789" s="454"/>
      <c r="F789" s="454"/>
      <c r="H789" s="454"/>
      <c r="I789" s="454"/>
      <c r="J789" s="454"/>
      <c r="K789" s="454"/>
      <c r="L789" s="454"/>
      <c r="M789" s="454"/>
      <c r="N789" s="454"/>
      <c r="O789" s="454"/>
      <c r="P789" s="454"/>
      <c r="Q789" s="454"/>
      <c r="R789" s="454"/>
      <c r="S789" s="454"/>
      <c r="T789" s="454"/>
      <c r="U789" s="454"/>
      <c r="V789" s="454"/>
      <c r="W789" s="454"/>
      <c r="Y789" s="454"/>
      <c r="Z789" s="454"/>
      <c r="AB789" s="454"/>
      <c r="AC789" s="454"/>
      <c r="AD789" s="454"/>
      <c r="AE789" s="454"/>
    </row>
    <row r="790" spans="1:31" ht="15.75" customHeight="1">
      <c r="A790" s="454"/>
      <c r="B790" s="454"/>
      <c r="C790" s="566"/>
      <c r="D790" s="454"/>
      <c r="E790" s="454"/>
      <c r="F790" s="454"/>
      <c r="H790" s="454"/>
      <c r="I790" s="454"/>
      <c r="J790" s="454"/>
      <c r="K790" s="454"/>
      <c r="L790" s="454"/>
      <c r="M790" s="454"/>
      <c r="N790" s="454"/>
      <c r="O790" s="454"/>
      <c r="P790" s="454"/>
      <c r="Q790" s="454"/>
      <c r="R790" s="454"/>
      <c r="S790" s="454"/>
      <c r="T790" s="454"/>
      <c r="U790" s="454"/>
      <c r="V790" s="454"/>
      <c r="W790" s="454"/>
      <c r="Y790" s="454"/>
      <c r="Z790" s="454"/>
      <c r="AB790" s="454"/>
      <c r="AC790" s="454"/>
      <c r="AD790" s="454"/>
      <c r="AE790" s="454"/>
    </row>
    <row r="791" spans="1:31" ht="15.75" customHeight="1">
      <c r="A791" s="454"/>
      <c r="B791" s="454"/>
      <c r="C791" s="566"/>
      <c r="D791" s="454"/>
      <c r="E791" s="454"/>
      <c r="F791" s="454"/>
      <c r="H791" s="454"/>
      <c r="I791" s="454"/>
      <c r="J791" s="454"/>
      <c r="K791" s="454"/>
      <c r="L791" s="454"/>
      <c r="M791" s="454"/>
      <c r="N791" s="454"/>
      <c r="O791" s="454"/>
      <c r="P791" s="454"/>
      <c r="Q791" s="454"/>
      <c r="R791" s="454"/>
      <c r="S791" s="454"/>
      <c r="T791" s="454"/>
      <c r="U791" s="454"/>
      <c r="V791" s="454"/>
      <c r="W791" s="454"/>
      <c r="Y791" s="454"/>
      <c r="Z791" s="454"/>
      <c r="AB791" s="454"/>
      <c r="AC791" s="454"/>
      <c r="AD791" s="454"/>
      <c r="AE791" s="454"/>
    </row>
    <row r="792" spans="1:31" ht="15.75" customHeight="1">
      <c r="A792" s="454"/>
      <c r="B792" s="454"/>
      <c r="C792" s="566"/>
      <c r="D792" s="454"/>
      <c r="E792" s="454"/>
      <c r="F792" s="454"/>
      <c r="H792" s="454"/>
      <c r="I792" s="454"/>
      <c r="J792" s="454"/>
      <c r="K792" s="454"/>
      <c r="L792" s="454"/>
      <c r="M792" s="454"/>
      <c r="N792" s="454"/>
      <c r="O792" s="454"/>
      <c r="P792" s="454"/>
      <c r="Q792" s="454"/>
      <c r="R792" s="454"/>
      <c r="S792" s="454"/>
      <c r="T792" s="454"/>
      <c r="U792" s="454"/>
      <c r="V792" s="454"/>
      <c r="W792" s="454"/>
      <c r="Y792" s="454"/>
      <c r="Z792" s="454"/>
      <c r="AB792" s="454"/>
      <c r="AC792" s="454"/>
      <c r="AD792" s="454"/>
      <c r="AE792" s="454"/>
    </row>
    <row r="793" spans="1:31" ht="15.75" customHeight="1">
      <c r="A793" s="454"/>
      <c r="B793" s="454"/>
      <c r="C793" s="566"/>
      <c r="D793" s="454"/>
      <c r="E793" s="454"/>
      <c r="F793" s="454"/>
      <c r="H793" s="454"/>
      <c r="I793" s="454"/>
      <c r="J793" s="454"/>
      <c r="K793" s="454"/>
      <c r="L793" s="454"/>
      <c r="M793" s="454"/>
      <c r="N793" s="454"/>
      <c r="O793" s="454"/>
      <c r="P793" s="454"/>
      <c r="Q793" s="454"/>
      <c r="R793" s="454"/>
      <c r="S793" s="454"/>
      <c r="T793" s="454"/>
      <c r="U793" s="454"/>
      <c r="V793" s="454"/>
      <c r="W793" s="454"/>
      <c r="Y793" s="454"/>
      <c r="Z793" s="454"/>
      <c r="AB793" s="454"/>
      <c r="AC793" s="454"/>
      <c r="AD793" s="454"/>
      <c r="AE793" s="454"/>
    </row>
    <row r="794" spans="1:31" ht="15.75" customHeight="1">
      <c r="A794" s="454"/>
      <c r="B794" s="454"/>
      <c r="C794" s="566"/>
      <c r="D794" s="454"/>
      <c r="E794" s="454"/>
      <c r="F794" s="454"/>
      <c r="H794" s="454"/>
      <c r="I794" s="454"/>
      <c r="J794" s="454"/>
      <c r="K794" s="454"/>
      <c r="L794" s="454"/>
      <c r="M794" s="454"/>
      <c r="N794" s="454"/>
      <c r="O794" s="454"/>
      <c r="P794" s="454"/>
      <c r="Q794" s="454"/>
      <c r="R794" s="454"/>
      <c r="S794" s="454"/>
      <c r="T794" s="454"/>
      <c r="U794" s="454"/>
      <c r="V794" s="454"/>
      <c r="W794" s="454"/>
      <c r="Y794" s="454"/>
      <c r="Z794" s="454"/>
      <c r="AB794" s="454"/>
      <c r="AC794" s="454"/>
      <c r="AD794" s="454"/>
      <c r="AE794" s="454"/>
    </row>
    <row r="795" spans="1:31" ht="15.75" customHeight="1">
      <c r="A795" s="454"/>
      <c r="B795" s="454"/>
      <c r="C795" s="566"/>
      <c r="D795" s="454"/>
      <c r="E795" s="454"/>
      <c r="F795" s="454"/>
      <c r="H795" s="454"/>
      <c r="I795" s="454"/>
      <c r="J795" s="454"/>
      <c r="K795" s="454"/>
      <c r="L795" s="454"/>
      <c r="M795" s="454"/>
      <c r="N795" s="454"/>
      <c r="O795" s="454"/>
      <c r="P795" s="454"/>
      <c r="Q795" s="454"/>
      <c r="R795" s="454"/>
      <c r="S795" s="454"/>
      <c r="T795" s="454"/>
      <c r="U795" s="454"/>
      <c r="V795" s="454"/>
      <c r="W795" s="454"/>
      <c r="Y795" s="454"/>
      <c r="Z795" s="454"/>
      <c r="AB795" s="454"/>
      <c r="AC795" s="454"/>
      <c r="AD795" s="454"/>
      <c r="AE795" s="454"/>
    </row>
    <row r="796" spans="1:31" ht="15.75" customHeight="1">
      <c r="A796" s="454"/>
      <c r="B796" s="454"/>
      <c r="C796" s="566"/>
      <c r="D796" s="454"/>
      <c r="E796" s="454"/>
      <c r="F796" s="454"/>
      <c r="H796" s="454"/>
      <c r="I796" s="454"/>
      <c r="J796" s="454"/>
      <c r="K796" s="454"/>
      <c r="L796" s="454"/>
      <c r="M796" s="454"/>
      <c r="N796" s="454"/>
      <c r="O796" s="454"/>
      <c r="P796" s="454"/>
      <c r="Q796" s="454"/>
      <c r="R796" s="454"/>
      <c r="S796" s="454"/>
      <c r="T796" s="454"/>
      <c r="U796" s="454"/>
      <c r="V796" s="454"/>
      <c r="W796" s="454"/>
      <c r="Y796" s="454"/>
      <c r="Z796" s="454"/>
      <c r="AB796" s="454"/>
      <c r="AC796" s="454"/>
      <c r="AD796" s="454"/>
      <c r="AE796" s="454"/>
    </row>
    <row r="797" spans="1:31" ht="15.75" customHeight="1">
      <c r="A797" s="454"/>
      <c r="B797" s="454"/>
      <c r="C797" s="566"/>
      <c r="D797" s="454"/>
      <c r="E797" s="454"/>
      <c r="F797" s="454"/>
      <c r="H797" s="454"/>
      <c r="I797" s="454"/>
      <c r="J797" s="454"/>
      <c r="K797" s="454"/>
      <c r="L797" s="454"/>
      <c r="M797" s="454"/>
      <c r="N797" s="454"/>
      <c r="O797" s="454"/>
      <c r="P797" s="454"/>
      <c r="Q797" s="454"/>
      <c r="R797" s="454"/>
      <c r="S797" s="454"/>
      <c r="T797" s="454"/>
      <c r="U797" s="454"/>
      <c r="V797" s="454"/>
      <c r="W797" s="454"/>
      <c r="Y797" s="454"/>
      <c r="Z797" s="454"/>
      <c r="AB797" s="454"/>
      <c r="AC797" s="454"/>
      <c r="AD797" s="454"/>
      <c r="AE797" s="454"/>
    </row>
    <row r="798" spans="1:31" ht="15.75" customHeight="1">
      <c r="A798" s="454"/>
      <c r="B798" s="454"/>
      <c r="C798" s="566"/>
      <c r="D798" s="454"/>
      <c r="E798" s="454"/>
      <c r="F798" s="454"/>
      <c r="H798" s="454"/>
      <c r="I798" s="454"/>
      <c r="J798" s="454"/>
      <c r="K798" s="454"/>
      <c r="L798" s="454"/>
      <c r="M798" s="454"/>
      <c r="N798" s="454"/>
      <c r="O798" s="454"/>
      <c r="P798" s="454"/>
      <c r="Q798" s="454"/>
      <c r="R798" s="454"/>
      <c r="S798" s="454"/>
      <c r="T798" s="454"/>
      <c r="U798" s="454"/>
      <c r="V798" s="454"/>
      <c r="W798" s="454"/>
      <c r="Y798" s="454"/>
      <c r="Z798" s="454"/>
      <c r="AB798" s="454"/>
      <c r="AC798" s="454"/>
      <c r="AD798" s="454"/>
      <c r="AE798" s="454"/>
    </row>
    <row r="799" spans="1:31" ht="15.75" customHeight="1">
      <c r="A799" s="454"/>
      <c r="B799" s="454"/>
      <c r="C799" s="566"/>
      <c r="D799" s="454"/>
      <c r="E799" s="454"/>
      <c r="F799" s="454"/>
      <c r="H799" s="454"/>
      <c r="I799" s="454"/>
      <c r="J799" s="454"/>
      <c r="K799" s="454"/>
      <c r="L799" s="454"/>
      <c r="M799" s="454"/>
      <c r="N799" s="454"/>
      <c r="O799" s="454"/>
      <c r="P799" s="454"/>
      <c r="Q799" s="454"/>
      <c r="R799" s="454"/>
      <c r="S799" s="454"/>
      <c r="T799" s="454"/>
      <c r="U799" s="454"/>
      <c r="V799" s="454"/>
      <c r="W799" s="454"/>
      <c r="Y799" s="454"/>
      <c r="Z799" s="454"/>
      <c r="AB799" s="454"/>
      <c r="AC799" s="454"/>
      <c r="AD799" s="454"/>
      <c r="AE799" s="454"/>
    </row>
    <row r="800" spans="1:31" ht="15.75" customHeight="1">
      <c r="A800" s="454"/>
      <c r="B800" s="454"/>
      <c r="C800" s="566"/>
      <c r="D800" s="454"/>
      <c r="E800" s="454"/>
      <c r="F800" s="454"/>
      <c r="H800" s="454"/>
      <c r="I800" s="454"/>
      <c r="J800" s="454"/>
      <c r="K800" s="454"/>
      <c r="L800" s="454"/>
      <c r="M800" s="454"/>
      <c r="N800" s="454"/>
      <c r="O800" s="454"/>
      <c r="P800" s="454"/>
      <c r="Q800" s="454"/>
      <c r="R800" s="454"/>
      <c r="S800" s="454"/>
      <c r="T800" s="454"/>
      <c r="U800" s="454"/>
      <c r="V800" s="454"/>
      <c r="W800" s="454"/>
      <c r="Y800" s="454"/>
      <c r="Z800" s="454"/>
      <c r="AB800" s="454"/>
      <c r="AC800" s="454"/>
      <c r="AD800" s="454"/>
      <c r="AE800" s="454"/>
    </row>
    <row r="801" spans="1:31" ht="15.75" customHeight="1">
      <c r="A801" s="454"/>
      <c r="B801" s="454"/>
      <c r="C801" s="566"/>
      <c r="D801" s="454"/>
      <c r="E801" s="454"/>
      <c r="F801" s="454"/>
      <c r="H801" s="454"/>
      <c r="I801" s="454"/>
      <c r="J801" s="454"/>
      <c r="K801" s="454"/>
      <c r="L801" s="454"/>
      <c r="M801" s="454"/>
      <c r="N801" s="454"/>
      <c r="O801" s="454"/>
      <c r="P801" s="454"/>
      <c r="Q801" s="454"/>
      <c r="R801" s="454"/>
      <c r="S801" s="454"/>
      <c r="T801" s="454"/>
      <c r="U801" s="454"/>
      <c r="V801" s="454"/>
      <c r="W801" s="454"/>
      <c r="Y801" s="454"/>
      <c r="Z801" s="454"/>
      <c r="AB801" s="454"/>
      <c r="AC801" s="454"/>
      <c r="AD801" s="454"/>
      <c r="AE801" s="454"/>
    </row>
    <row r="802" spans="1:31" ht="15.75" customHeight="1">
      <c r="A802" s="454"/>
      <c r="B802" s="454"/>
      <c r="C802" s="566"/>
      <c r="D802" s="454"/>
      <c r="E802" s="454"/>
      <c r="F802" s="454"/>
      <c r="H802" s="454"/>
      <c r="I802" s="454"/>
      <c r="J802" s="454"/>
      <c r="K802" s="454"/>
      <c r="L802" s="454"/>
      <c r="M802" s="454"/>
      <c r="N802" s="454"/>
      <c r="O802" s="454"/>
      <c r="P802" s="454"/>
      <c r="Q802" s="454"/>
      <c r="R802" s="454"/>
      <c r="S802" s="454"/>
      <c r="T802" s="454"/>
      <c r="U802" s="454"/>
      <c r="V802" s="454"/>
      <c r="W802" s="454"/>
      <c r="Y802" s="454"/>
      <c r="Z802" s="454"/>
      <c r="AB802" s="454"/>
      <c r="AC802" s="454"/>
      <c r="AD802" s="454"/>
      <c r="AE802" s="454"/>
    </row>
    <row r="803" spans="1:31" ht="15.75" customHeight="1">
      <c r="A803" s="454"/>
      <c r="B803" s="454"/>
      <c r="C803" s="566"/>
      <c r="D803" s="454"/>
      <c r="E803" s="454"/>
      <c r="F803" s="454"/>
      <c r="H803" s="454"/>
      <c r="I803" s="454"/>
      <c r="J803" s="454"/>
      <c r="K803" s="454"/>
      <c r="L803" s="454"/>
      <c r="M803" s="454"/>
      <c r="N803" s="454"/>
      <c r="O803" s="454"/>
      <c r="P803" s="454"/>
      <c r="Q803" s="454"/>
      <c r="R803" s="454"/>
      <c r="S803" s="454"/>
      <c r="T803" s="454"/>
      <c r="U803" s="454"/>
      <c r="V803" s="454"/>
      <c r="W803" s="454"/>
      <c r="Y803" s="454"/>
      <c r="Z803" s="454"/>
      <c r="AB803" s="454"/>
      <c r="AC803" s="454"/>
      <c r="AD803" s="454"/>
      <c r="AE803" s="454"/>
    </row>
    <row r="804" spans="1:31" ht="15.75" customHeight="1">
      <c r="A804" s="454"/>
      <c r="B804" s="454"/>
      <c r="C804" s="566"/>
      <c r="D804" s="454"/>
      <c r="E804" s="454"/>
      <c r="F804" s="454"/>
      <c r="H804" s="454"/>
      <c r="I804" s="454"/>
      <c r="J804" s="454"/>
      <c r="K804" s="454"/>
      <c r="L804" s="454"/>
      <c r="M804" s="454"/>
      <c r="N804" s="454"/>
      <c r="O804" s="454"/>
      <c r="P804" s="454"/>
      <c r="Q804" s="454"/>
      <c r="R804" s="454"/>
      <c r="S804" s="454"/>
      <c r="T804" s="454"/>
      <c r="U804" s="454"/>
      <c r="V804" s="454"/>
      <c r="W804" s="454"/>
      <c r="Y804" s="454"/>
      <c r="Z804" s="454"/>
      <c r="AB804" s="454"/>
      <c r="AC804" s="454"/>
      <c r="AD804" s="454"/>
      <c r="AE804" s="454"/>
    </row>
    <row r="805" spans="1:31" ht="15.75" customHeight="1">
      <c r="A805" s="454"/>
      <c r="B805" s="454"/>
      <c r="C805" s="566"/>
      <c r="D805" s="454"/>
      <c r="E805" s="454"/>
      <c r="F805" s="454"/>
      <c r="H805" s="454"/>
      <c r="I805" s="454"/>
      <c r="J805" s="454"/>
      <c r="K805" s="454"/>
      <c r="L805" s="454"/>
      <c r="M805" s="454"/>
      <c r="N805" s="454"/>
      <c r="O805" s="454"/>
      <c r="P805" s="454"/>
      <c r="Q805" s="454"/>
      <c r="R805" s="454"/>
      <c r="S805" s="454"/>
      <c r="T805" s="454"/>
      <c r="U805" s="454"/>
      <c r="V805" s="454"/>
      <c r="W805" s="454"/>
      <c r="Y805" s="454"/>
      <c r="Z805" s="454"/>
      <c r="AB805" s="454"/>
      <c r="AC805" s="454"/>
      <c r="AD805" s="454"/>
      <c r="AE805" s="454"/>
    </row>
    <row r="806" spans="1:31" ht="15.75" customHeight="1">
      <c r="A806" s="454"/>
      <c r="B806" s="454"/>
      <c r="C806" s="566"/>
      <c r="D806" s="454"/>
      <c r="E806" s="454"/>
      <c r="F806" s="454"/>
      <c r="H806" s="454"/>
      <c r="I806" s="454"/>
      <c r="J806" s="454"/>
      <c r="K806" s="454"/>
      <c r="L806" s="454"/>
      <c r="M806" s="454"/>
      <c r="N806" s="454"/>
      <c r="O806" s="454"/>
      <c r="P806" s="454"/>
      <c r="Q806" s="454"/>
      <c r="R806" s="454"/>
      <c r="S806" s="454"/>
      <c r="T806" s="454"/>
      <c r="U806" s="454"/>
      <c r="V806" s="454"/>
      <c r="W806" s="454"/>
      <c r="Y806" s="454"/>
      <c r="Z806" s="454"/>
      <c r="AB806" s="454"/>
      <c r="AC806" s="454"/>
      <c r="AD806" s="454"/>
      <c r="AE806" s="454"/>
    </row>
    <row r="807" spans="1:31" ht="15.75" customHeight="1">
      <c r="A807" s="454"/>
      <c r="B807" s="454"/>
      <c r="C807" s="566"/>
      <c r="D807" s="454"/>
      <c r="E807" s="454"/>
      <c r="F807" s="454"/>
      <c r="H807" s="454"/>
      <c r="I807" s="454"/>
      <c r="J807" s="454"/>
      <c r="K807" s="454"/>
      <c r="L807" s="454"/>
      <c r="M807" s="454"/>
      <c r="N807" s="454"/>
      <c r="O807" s="454"/>
      <c r="P807" s="454"/>
      <c r="Q807" s="454"/>
      <c r="R807" s="454"/>
      <c r="S807" s="454"/>
      <c r="T807" s="454"/>
      <c r="U807" s="454"/>
      <c r="V807" s="454"/>
      <c r="W807" s="454"/>
      <c r="Y807" s="454"/>
      <c r="Z807" s="454"/>
      <c r="AB807" s="454"/>
      <c r="AC807" s="454"/>
      <c r="AD807" s="454"/>
      <c r="AE807" s="454"/>
    </row>
    <row r="808" spans="1:31" ht="15.75" customHeight="1">
      <c r="A808" s="454"/>
      <c r="B808" s="454"/>
      <c r="C808" s="566"/>
      <c r="D808" s="454"/>
      <c r="E808" s="454"/>
      <c r="F808" s="454"/>
      <c r="H808" s="454"/>
      <c r="I808" s="454"/>
      <c r="J808" s="454"/>
      <c r="K808" s="454"/>
      <c r="L808" s="454"/>
      <c r="M808" s="454"/>
      <c r="N808" s="454"/>
      <c r="O808" s="454"/>
      <c r="P808" s="454"/>
      <c r="Q808" s="454"/>
      <c r="R808" s="454"/>
      <c r="S808" s="454"/>
      <c r="T808" s="454"/>
      <c r="U808" s="454"/>
      <c r="V808" s="454"/>
      <c r="W808" s="454"/>
      <c r="Y808" s="454"/>
      <c r="Z808" s="454"/>
      <c r="AB808" s="454"/>
      <c r="AC808" s="454"/>
      <c r="AD808" s="454"/>
      <c r="AE808" s="454"/>
    </row>
    <row r="809" spans="1:31" ht="15.75" customHeight="1">
      <c r="A809" s="454"/>
      <c r="B809" s="454"/>
      <c r="C809" s="566"/>
      <c r="D809" s="454"/>
      <c r="E809" s="454"/>
      <c r="F809" s="454"/>
      <c r="H809" s="454"/>
      <c r="I809" s="454"/>
      <c r="J809" s="454"/>
      <c r="K809" s="454"/>
      <c r="L809" s="454"/>
      <c r="M809" s="454"/>
      <c r="N809" s="454"/>
      <c r="O809" s="454"/>
      <c r="P809" s="454"/>
      <c r="Q809" s="454"/>
      <c r="R809" s="454"/>
      <c r="S809" s="454"/>
      <c r="T809" s="454"/>
      <c r="U809" s="454"/>
      <c r="V809" s="454"/>
      <c r="W809" s="454"/>
      <c r="Y809" s="454"/>
      <c r="Z809" s="454"/>
      <c r="AB809" s="454"/>
      <c r="AC809" s="454"/>
      <c r="AD809" s="454"/>
      <c r="AE809" s="454"/>
    </row>
    <row r="810" spans="1:31" ht="15.75" customHeight="1">
      <c r="A810" s="454"/>
      <c r="B810" s="454"/>
      <c r="C810" s="566"/>
      <c r="D810" s="454"/>
      <c r="E810" s="454"/>
      <c r="F810" s="454"/>
      <c r="H810" s="454"/>
      <c r="I810" s="454"/>
      <c r="J810" s="454"/>
      <c r="K810" s="454"/>
      <c r="L810" s="454"/>
      <c r="M810" s="454"/>
      <c r="N810" s="454"/>
      <c r="O810" s="454"/>
      <c r="P810" s="454"/>
      <c r="Q810" s="454"/>
      <c r="R810" s="454"/>
      <c r="S810" s="454"/>
      <c r="T810" s="454"/>
      <c r="U810" s="454"/>
      <c r="V810" s="454"/>
      <c r="W810" s="454"/>
      <c r="Y810" s="454"/>
      <c r="Z810" s="454"/>
      <c r="AB810" s="454"/>
      <c r="AC810" s="454"/>
      <c r="AD810" s="454"/>
      <c r="AE810" s="454"/>
    </row>
    <row r="811" spans="1:31" ht="15.75" customHeight="1">
      <c r="A811" s="454"/>
      <c r="B811" s="454"/>
      <c r="C811" s="566"/>
      <c r="D811" s="454"/>
      <c r="E811" s="454"/>
      <c r="F811" s="454"/>
      <c r="H811" s="454"/>
      <c r="I811" s="454"/>
      <c r="J811" s="454"/>
      <c r="K811" s="454"/>
      <c r="L811" s="454"/>
      <c r="M811" s="454"/>
      <c r="N811" s="454"/>
      <c r="O811" s="454"/>
      <c r="P811" s="454"/>
      <c r="Q811" s="454"/>
      <c r="R811" s="454"/>
      <c r="S811" s="454"/>
      <c r="T811" s="454"/>
      <c r="U811" s="454"/>
      <c r="V811" s="454"/>
      <c r="W811" s="454"/>
      <c r="Y811" s="454"/>
      <c r="Z811" s="454"/>
      <c r="AB811" s="454"/>
      <c r="AC811" s="454"/>
      <c r="AD811" s="454"/>
      <c r="AE811" s="454"/>
    </row>
    <row r="812" spans="1:31" ht="15.75" customHeight="1">
      <c r="A812" s="454"/>
      <c r="B812" s="454"/>
      <c r="C812" s="566"/>
      <c r="D812" s="454"/>
      <c r="E812" s="454"/>
      <c r="F812" s="454"/>
      <c r="H812" s="454"/>
      <c r="I812" s="454"/>
      <c r="J812" s="454"/>
      <c r="K812" s="454"/>
      <c r="L812" s="454"/>
      <c r="M812" s="454"/>
      <c r="N812" s="454"/>
      <c r="O812" s="454"/>
      <c r="P812" s="454"/>
      <c r="Q812" s="454"/>
      <c r="R812" s="454"/>
      <c r="S812" s="454"/>
      <c r="T812" s="454"/>
      <c r="U812" s="454"/>
      <c r="V812" s="454"/>
      <c r="W812" s="454"/>
      <c r="Y812" s="454"/>
      <c r="Z812" s="454"/>
      <c r="AB812" s="454"/>
      <c r="AC812" s="454"/>
      <c r="AD812" s="454"/>
      <c r="AE812" s="454"/>
    </row>
    <row r="813" spans="1:31" ht="15.75" customHeight="1">
      <c r="A813" s="454"/>
      <c r="B813" s="454"/>
      <c r="C813" s="566"/>
      <c r="D813" s="454"/>
      <c r="E813" s="454"/>
      <c r="F813" s="454"/>
      <c r="H813" s="454"/>
      <c r="I813" s="454"/>
      <c r="J813" s="454"/>
      <c r="K813" s="454"/>
      <c r="L813" s="454"/>
      <c r="M813" s="454"/>
      <c r="N813" s="454"/>
      <c r="O813" s="454"/>
      <c r="P813" s="454"/>
      <c r="Q813" s="454"/>
      <c r="R813" s="454"/>
      <c r="S813" s="454"/>
      <c r="T813" s="454"/>
      <c r="U813" s="454"/>
      <c r="V813" s="454"/>
      <c r="W813" s="454"/>
      <c r="Y813" s="454"/>
      <c r="Z813" s="454"/>
      <c r="AB813" s="454"/>
      <c r="AC813" s="454"/>
      <c r="AD813" s="454"/>
      <c r="AE813" s="454"/>
    </row>
    <row r="814" spans="1:31" ht="15.75" customHeight="1">
      <c r="A814" s="454"/>
      <c r="B814" s="454"/>
      <c r="C814" s="566"/>
      <c r="D814" s="454"/>
      <c r="E814" s="454"/>
      <c r="F814" s="454"/>
      <c r="H814" s="454"/>
      <c r="I814" s="454"/>
      <c r="J814" s="454"/>
      <c r="K814" s="454"/>
      <c r="L814" s="454"/>
      <c r="M814" s="454"/>
      <c r="N814" s="454"/>
      <c r="O814" s="454"/>
      <c r="P814" s="454"/>
      <c r="Q814" s="454"/>
      <c r="R814" s="454"/>
      <c r="S814" s="454"/>
      <c r="T814" s="454"/>
      <c r="U814" s="454"/>
      <c r="V814" s="454"/>
      <c r="W814" s="454"/>
      <c r="Y814" s="454"/>
      <c r="Z814" s="454"/>
      <c r="AB814" s="454"/>
      <c r="AC814" s="454"/>
      <c r="AD814" s="454"/>
      <c r="AE814" s="454"/>
    </row>
    <row r="815" spans="1:31" ht="15.75" customHeight="1">
      <c r="A815" s="454"/>
      <c r="B815" s="454"/>
      <c r="C815" s="566"/>
      <c r="D815" s="454"/>
      <c r="E815" s="454"/>
      <c r="F815" s="454"/>
      <c r="H815" s="454"/>
      <c r="I815" s="454"/>
      <c r="J815" s="454"/>
      <c r="K815" s="454"/>
      <c r="L815" s="454"/>
      <c r="M815" s="454"/>
      <c r="N815" s="454"/>
      <c r="O815" s="454"/>
      <c r="P815" s="454"/>
      <c r="Q815" s="454"/>
      <c r="R815" s="454"/>
      <c r="S815" s="454"/>
      <c r="T815" s="454"/>
      <c r="U815" s="454"/>
      <c r="V815" s="454"/>
      <c r="W815" s="454"/>
      <c r="Y815" s="454"/>
      <c r="Z815" s="454"/>
      <c r="AB815" s="454"/>
      <c r="AC815" s="454"/>
      <c r="AD815" s="454"/>
      <c r="AE815" s="454"/>
    </row>
    <row r="816" spans="1:31" ht="15.75" customHeight="1">
      <c r="A816" s="454"/>
      <c r="B816" s="454"/>
      <c r="C816" s="566"/>
      <c r="D816" s="454"/>
      <c r="E816" s="454"/>
      <c r="F816" s="454"/>
      <c r="H816" s="454"/>
      <c r="I816" s="454"/>
      <c r="J816" s="454"/>
      <c r="K816" s="454"/>
      <c r="L816" s="454"/>
      <c r="M816" s="454"/>
      <c r="N816" s="454"/>
      <c r="O816" s="454"/>
      <c r="P816" s="454"/>
      <c r="Q816" s="454"/>
      <c r="R816" s="454"/>
      <c r="S816" s="454"/>
      <c r="T816" s="454"/>
      <c r="U816" s="454"/>
      <c r="V816" s="454"/>
      <c r="W816" s="454"/>
      <c r="Y816" s="454"/>
      <c r="Z816" s="454"/>
      <c r="AB816" s="454"/>
      <c r="AC816" s="454"/>
      <c r="AD816" s="454"/>
      <c r="AE816" s="454"/>
    </row>
    <row r="817" spans="1:31" ht="15.75" customHeight="1">
      <c r="A817" s="454"/>
      <c r="B817" s="454"/>
      <c r="C817" s="566"/>
      <c r="D817" s="454"/>
      <c r="E817" s="454"/>
      <c r="F817" s="454"/>
      <c r="H817" s="454"/>
      <c r="I817" s="454"/>
      <c r="J817" s="454"/>
      <c r="K817" s="454"/>
      <c r="L817" s="454"/>
      <c r="M817" s="454"/>
      <c r="N817" s="454"/>
      <c r="O817" s="454"/>
      <c r="P817" s="454"/>
      <c r="Q817" s="454"/>
      <c r="R817" s="454"/>
      <c r="S817" s="454"/>
      <c r="T817" s="454"/>
      <c r="U817" s="454"/>
      <c r="V817" s="454"/>
      <c r="W817" s="454"/>
      <c r="Y817" s="454"/>
      <c r="Z817" s="454"/>
      <c r="AB817" s="454"/>
      <c r="AC817" s="454"/>
      <c r="AD817" s="454"/>
      <c r="AE817" s="454"/>
    </row>
    <row r="818" spans="1:31" ht="15.75" customHeight="1">
      <c r="A818" s="454"/>
      <c r="B818" s="454"/>
      <c r="C818" s="566"/>
      <c r="D818" s="454"/>
      <c r="E818" s="454"/>
      <c r="F818" s="454"/>
      <c r="H818" s="454"/>
      <c r="I818" s="454"/>
      <c r="J818" s="454"/>
      <c r="K818" s="454"/>
      <c r="L818" s="454"/>
      <c r="M818" s="454"/>
      <c r="N818" s="454"/>
      <c r="O818" s="454"/>
      <c r="P818" s="454"/>
      <c r="Q818" s="454"/>
      <c r="R818" s="454"/>
      <c r="S818" s="454"/>
      <c r="T818" s="454"/>
      <c r="U818" s="454"/>
      <c r="V818" s="454"/>
      <c r="W818" s="454"/>
      <c r="Y818" s="454"/>
      <c r="Z818" s="454"/>
      <c r="AB818" s="454"/>
      <c r="AC818" s="454"/>
      <c r="AD818" s="454"/>
      <c r="AE818" s="454"/>
    </row>
    <row r="819" spans="1:31" ht="15.75" customHeight="1">
      <c r="A819" s="454"/>
      <c r="B819" s="454"/>
      <c r="C819" s="566"/>
      <c r="D819" s="454"/>
      <c r="E819" s="454"/>
      <c r="F819" s="454"/>
      <c r="H819" s="454"/>
      <c r="I819" s="454"/>
      <c r="J819" s="454"/>
      <c r="K819" s="454"/>
      <c r="L819" s="454"/>
      <c r="M819" s="454"/>
      <c r="N819" s="454"/>
      <c r="O819" s="454"/>
      <c r="P819" s="454"/>
      <c r="Q819" s="454"/>
      <c r="R819" s="454"/>
      <c r="S819" s="454"/>
      <c r="T819" s="454"/>
      <c r="U819" s="454"/>
      <c r="V819" s="454"/>
      <c r="W819" s="454"/>
      <c r="Y819" s="454"/>
      <c r="Z819" s="454"/>
      <c r="AB819" s="454"/>
      <c r="AC819" s="454"/>
      <c r="AD819" s="454"/>
      <c r="AE819" s="454"/>
    </row>
    <row r="820" spans="1:31" ht="15.75" customHeight="1">
      <c r="A820" s="454"/>
      <c r="B820" s="454"/>
      <c r="C820" s="566"/>
      <c r="D820" s="454"/>
      <c r="E820" s="454"/>
      <c r="F820" s="454"/>
      <c r="H820" s="454"/>
      <c r="I820" s="454"/>
      <c r="J820" s="454"/>
      <c r="K820" s="454"/>
      <c r="L820" s="454"/>
      <c r="M820" s="454"/>
      <c r="N820" s="454"/>
      <c r="O820" s="454"/>
      <c r="P820" s="454"/>
      <c r="Q820" s="454"/>
      <c r="R820" s="454"/>
      <c r="S820" s="454"/>
      <c r="T820" s="454"/>
      <c r="U820" s="454"/>
      <c r="V820" s="454"/>
      <c r="W820" s="454"/>
      <c r="Y820" s="454"/>
      <c r="Z820" s="454"/>
      <c r="AB820" s="454"/>
      <c r="AC820" s="454"/>
      <c r="AD820" s="454"/>
      <c r="AE820" s="454"/>
    </row>
    <row r="821" spans="1:31" ht="15.75" customHeight="1">
      <c r="A821" s="454"/>
      <c r="B821" s="454"/>
      <c r="C821" s="566"/>
      <c r="D821" s="454"/>
      <c r="E821" s="454"/>
      <c r="F821" s="454"/>
      <c r="H821" s="454"/>
      <c r="I821" s="454"/>
      <c r="J821" s="454"/>
      <c r="K821" s="454"/>
      <c r="L821" s="454"/>
      <c r="M821" s="454"/>
      <c r="N821" s="454"/>
      <c r="O821" s="454"/>
      <c r="P821" s="454"/>
      <c r="Q821" s="454"/>
      <c r="R821" s="454"/>
      <c r="S821" s="454"/>
      <c r="T821" s="454"/>
      <c r="U821" s="454"/>
      <c r="V821" s="454"/>
      <c r="W821" s="454"/>
      <c r="Y821" s="454"/>
      <c r="Z821" s="454"/>
      <c r="AB821" s="454"/>
      <c r="AC821" s="454"/>
      <c r="AD821" s="454"/>
      <c r="AE821" s="454"/>
    </row>
    <row r="822" spans="1:31" ht="15.75" customHeight="1">
      <c r="A822" s="454"/>
      <c r="B822" s="454"/>
      <c r="C822" s="566"/>
      <c r="D822" s="454"/>
      <c r="E822" s="454"/>
      <c r="F822" s="454"/>
      <c r="H822" s="454"/>
      <c r="I822" s="454"/>
      <c r="J822" s="454"/>
      <c r="K822" s="454"/>
      <c r="L822" s="454"/>
      <c r="M822" s="454"/>
      <c r="N822" s="454"/>
      <c r="O822" s="454"/>
      <c r="P822" s="454"/>
      <c r="Q822" s="454"/>
      <c r="R822" s="454"/>
      <c r="S822" s="454"/>
      <c r="T822" s="454"/>
      <c r="U822" s="454"/>
      <c r="V822" s="454"/>
      <c r="W822" s="454"/>
      <c r="Y822" s="454"/>
      <c r="Z822" s="454"/>
      <c r="AB822" s="454"/>
      <c r="AC822" s="454"/>
      <c r="AD822" s="454"/>
      <c r="AE822" s="454"/>
    </row>
    <row r="823" spans="1:31" ht="15.75" customHeight="1">
      <c r="A823" s="454"/>
      <c r="B823" s="454"/>
      <c r="C823" s="566"/>
      <c r="D823" s="454"/>
      <c r="E823" s="454"/>
      <c r="F823" s="454"/>
      <c r="H823" s="454"/>
      <c r="I823" s="454"/>
      <c r="J823" s="454"/>
      <c r="K823" s="454"/>
      <c r="L823" s="454"/>
      <c r="M823" s="454"/>
      <c r="N823" s="454"/>
      <c r="O823" s="454"/>
      <c r="P823" s="454"/>
      <c r="Q823" s="454"/>
      <c r="R823" s="454"/>
      <c r="S823" s="454"/>
      <c r="T823" s="454"/>
      <c r="U823" s="454"/>
      <c r="V823" s="454"/>
      <c r="W823" s="454"/>
      <c r="Y823" s="454"/>
      <c r="Z823" s="454"/>
      <c r="AB823" s="454"/>
      <c r="AC823" s="454"/>
      <c r="AD823" s="454"/>
      <c r="AE823" s="454"/>
    </row>
    <row r="824" spans="1:31" ht="15.75" customHeight="1">
      <c r="A824" s="454"/>
      <c r="B824" s="454"/>
      <c r="C824" s="566"/>
      <c r="D824" s="454"/>
      <c r="E824" s="454"/>
      <c r="F824" s="454"/>
      <c r="H824" s="454"/>
      <c r="I824" s="454"/>
      <c r="J824" s="454"/>
      <c r="K824" s="454"/>
      <c r="L824" s="454"/>
      <c r="M824" s="454"/>
      <c r="N824" s="454"/>
      <c r="O824" s="454"/>
      <c r="P824" s="454"/>
      <c r="Q824" s="454"/>
      <c r="R824" s="454"/>
      <c r="S824" s="454"/>
      <c r="T824" s="454"/>
      <c r="U824" s="454"/>
      <c r="V824" s="454"/>
      <c r="W824" s="454"/>
      <c r="Y824" s="454"/>
      <c r="Z824" s="454"/>
      <c r="AB824" s="454"/>
      <c r="AC824" s="454"/>
      <c r="AD824" s="454"/>
      <c r="AE824" s="454"/>
    </row>
    <row r="825" spans="1:31" ht="15.75" customHeight="1">
      <c r="A825" s="454"/>
      <c r="B825" s="454"/>
      <c r="C825" s="566"/>
      <c r="D825" s="454"/>
      <c r="E825" s="454"/>
      <c r="F825" s="454"/>
      <c r="H825" s="454"/>
      <c r="I825" s="454"/>
      <c r="J825" s="454"/>
      <c r="K825" s="454"/>
      <c r="L825" s="454"/>
      <c r="M825" s="454"/>
      <c r="N825" s="454"/>
      <c r="O825" s="454"/>
      <c r="P825" s="454"/>
      <c r="Q825" s="454"/>
      <c r="R825" s="454"/>
      <c r="S825" s="454"/>
      <c r="T825" s="454"/>
      <c r="U825" s="454"/>
      <c r="V825" s="454"/>
      <c r="W825" s="454"/>
      <c r="Y825" s="454"/>
      <c r="Z825" s="454"/>
      <c r="AB825" s="454"/>
      <c r="AC825" s="454"/>
      <c r="AD825" s="454"/>
      <c r="AE825" s="454"/>
    </row>
    <row r="826" spans="1:31" ht="15.75" customHeight="1">
      <c r="A826" s="454"/>
      <c r="B826" s="454"/>
      <c r="C826" s="566"/>
      <c r="D826" s="454"/>
      <c r="E826" s="454"/>
      <c r="F826" s="454"/>
      <c r="H826" s="454"/>
      <c r="I826" s="454"/>
      <c r="J826" s="454"/>
      <c r="K826" s="454"/>
      <c r="L826" s="454"/>
      <c r="M826" s="454"/>
      <c r="N826" s="454"/>
      <c r="O826" s="454"/>
      <c r="P826" s="454"/>
      <c r="Q826" s="454"/>
      <c r="R826" s="454"/>
      <c r="S826" s="454"/>
      <c r="T826" s="454"/>
      <c r="U826" s="454"/>
      <c r="V826" s="454"/>
      <c r="W826" s="454"/>
      <c r="Y826" s="454"/>
      <c r="Z826" s="454"/>
      <c r="AB826" s="454"/>
      <c r="AC826" s="454"/>
      <c r="AD826" s="454"/>
      <c r="AE826" s="454"/>
    </row>
    <row r="827" spans="1:31" ht="15.75" customHeight="1">
      <c r="A827" s="454"/>
      <c r="B827" s="454"/>
      <c r="C827" s="566"/>
      <c r="D827" s="454"/>
      <c r="E827" s="454"/>
      <c r="F827" s="454"/>
      <c r="H827" s="454"/>
      <c r="I827" s="454"/>
      <c r="J827" s="454"/>
      <c r="K827" s="454"/>
      <c r="L827" s="454"/>
      <c r="M827" s="454"/>
      <c r="N827" s="454"/>
      <c r="O827" s="454"/>
      <c r="P827" s="454"/>
      <c r="Q827" s="454"/>
      <c r="R827" s="454"/>
      <c r="S827" s="454"/>
      <c r="T827" s="454"/>
      <c r="U827" s="454"/>
      <c r="V827" s="454"/>
      <c r="W827" s="454"/>
      <c r="Y827" s="454"/>
      <c r="Z827" s="454"/>
      <c r="AB827" s="454"/>
      <c r="AC827" s="454"/>
      <c r="AD827" s="454"/>
      <c r="AE827" s="454"/>
    </row>
    <row r="828" spans="1:31" ht="15.75" customHeight="1">
      <c r="A828" s="454"/>
      <c r="B828" s="454"/>
      <c r="C828" s="566"/>
      <c r="D828" s="454"/>
      <c r="E828" s="454"/>
      <c r="F828" s="454"/>
      <c r="H828" s="454"/>
      <c r="I828" s="454"/>
      <c r="J828" s="454"/>
      <c r="K828" s="454"/>
      <c r="L828" s="454"/>
      <c r="M828" s="454"/>
      <c r="N828" s="454"/>
      <c r="O828" s="454"/>
      <c r="P828" s="454"/>
      <c r="Q828" s="454"/>
      <c r="R828" s="454"/>
      <c r="S828" s="454"/>
      <c r="T828" s="454"/>
      <c r="U828" s="454"/>
      <c r="V828" s="454"/>
      <c r="W828" s="454"/>
      <c r="Y828" s="454"/>
      <c r="Z828" s="454"/>
      <c r="AB828" s="454"/>
      <c r="AC828" s="454"/>
      <c r="AD828" s="454"/>
      <c r="AE828" s="454"/>
    </row>
    <row r="829" spans="1:31" ht="15.75" customHeight="1">
      <c r="A829" s="454"/>
      <c r="B829" s="454"/>
      <c r="C829" s="566"/>
      <c r="D829" s="454"/>
      <c r="E829" s="454"/>
      <c r="F829" s="454"/>
      <c r="H829" s="454"/>
      <c r="I829" s="454"/>
      <c r="J829" s="454"/>
      <c r="K829" s="454"/>
      <c r="L829" s="454"/>
      <c r="M829" s="454"/>
      <c r="N829" s="454"/>
      <c r="O829" s="454"/>
      <c r="P829" s="454"/>
      <c r="Q829" s="454"/>
      <c r="R829" s="454"/>
      <c r="S829" s="454"/>
      <c r="T829" s="454"/>
      <c r="U829" s="454"/>
      <c r="V829" s="454"/>
      <c r="W829" s="454"/>
      <c r="Y829" s="454"/>
      <c r="Z829" s="454"/>
      <c r="AB829" s="454"/>
      <c r="AC829" s="454"/>
      <c r="AD829" s="454"/>
      <c r="AE829" s="454"/>
    </row>
    <row r="830" spans="1:31" ht="15.75" customHeight="1">
      <c r="A830" s="454"/>
      <c r="B830" s="454"/>
      <c r="C830" s="566"/>
      <c r="D830" s="454"/>
      <c r="E830" s="454"/>
      <c r="F830" s="454"/>
      <c r="H830" s="454"/>
      <c r="I830" s="454"/>
      <c r="J830" s="454"/>
      <c r="K830" s="454"/>
      <c r="L830" s="454"/>
      <c r="M830" s="454"/>
      <c r="N830" s="454"/>
      <c r="O830" s="454"/>
      <c r="P830" s="454"/>
      <c r="Q830" s="454"/>
      <c r="R830" s="454"/>
      <c r="S830" s="454"/>
      <c r="T830" s="454"/>
      <c r="U830" s="454"/>
      <c r="V830" s="454"/>
      <c r="W830" s="454"/>
      <c r="Y830" s="454"/>
      <c r="Z830" s="454"/>
      <c r="AB830" s="454"/>
      <c r="AC830" s="454"/>
      <c r="AD830" s="454"/>
      <c r="AE830" s="454"/>
    </row>
    <row r="831" spans="1:31" ht="15.75" customHeight="1">
      <c r="A831" s="454"/>
      <c r="B831" s="454"/>
      <c r="C831" s="566"/>
      <c r="D831" s="454"/>
      <c r="E831" s="454"/>
      <c r="F831" s="454"/>
      <c r="H831" s="454"/>
      <c r="I831" s="454"/>
      <c r="J831" s="454"/>
      <c r="K831" s="454"/>
      <c r="L831" s="454"/>
      <c r="M831" s="454"/>
      <c r="N831" s="454"/>
      <c r="O831" s="454"/>
      <c r="P831" s="454"/>
      <c r="Q831" s="454"/>
      <c r="R831" s="454"/>
      <c r="S831" s="454"/>
      <c r="T831" s="454"/>
      <c r="U831" s="454"/>
      <c r="V831" s="454"/>
      <c r="W831" s="454"/>
      <c r="Y831" s="454"/>
      <c r="Z831" s="454"/>
      <c r="AB831" s="454"/>
      <c r="AC831" s="454"/>
      <c r="AD831" s="454"/>
      <c r="AE831" s="454"/>
    </row>
    <row r="832" spans="1:31" ht="15.75" customHeight="1">
      <c r="A832" s="454"/>
      <c r="B832" s="454"/>
      <c r="C832" s="566"/>
      <c r="D832" s="454"/>
      <c r="E832" s="454"/>
      <c r="F832" s="454"/>
      <c r="H832" s="454"/>
      <c r="I832" s="454"/>
      <c r="J832" s="454"/>
      <c r="K832" s="454"/>
      <c r="L832" s="454"/>
      <c r="M832" s="454"/>
      <c r="N832" s="454"/>
      <c r="O832" s="454"/>
      <c r="P832" s="454"/>
      <c r="Q832" s="454"/>
      <c r="R832" s="454"/>
      <c r="S832" s="454"/>
      <c r="T832" s="454"/>
      <c r="U832" s="454"/>
      <c r="V832" s="454"/>
      <c r="W832" s="454"/>
      <c r="Y832" s="454"/>
      <c r="Z832" s="454"/>
      <c r="AB832" s="454"/>
      <c r="AC832" s="454"/>
      <c r="AD832" s="454"/>
      <c r="AE832" s="454"/>
    </row>
    <row r="833" spans="1:31" ht="15.75" customHeight="1">
      <c r="A833" s="454"/>
      <c r="B833" s="454"/>
      <c r="C833" s="566"/>
      <c r="D833" s="454"/>
      <c r="E833" s="454"/>
      <c r="F833" s="454"/>
      <c r="H833" s="454"/>
      <c r="I833" s="454"/>
      <c r="J833" s="454"/>
      <c r="K833" s="454"/>
      <c r="L833" s="454"/>
      <c r="M833" s="454"/>
      <c r="N833" s="454"/>
      <c r="O833" s="454"/>
      <c r="P833" s="454"/>
      <c r="Q833" s="454"/>
      <c r="R833" s="454"/>
      <c r="S833" s="454"/>
      <c r="T833" s="454"/>
      <c r="U833" s="454"/>
      <c r="V833" s="454"/>
      <c r="W833" s="454"/>
      <c r="Y833" s="454"/>
      <c r="Z833" s="454"/>
      <c r="AB833" s="454"/>
      <c r="AC833" s="454"/>
      <c r="AD833" s="454"/>
      <c r="AE833" s="454"/>
    </row>
    <row r="834" spans="1:31" ht="15.75" customHeight="1">
      <c r="A834" s="454"/>
      <c r="B834" s="454"/>
      <c r="C834" s="566"/>
      <c r="D834" s="454"/>
      <c r="E834" s="454"/>
      <c r="F834" s="454"/>
      <c r="H834" s="454"/>
      <c r="I834" s="454"/>
      <c r="J834" s="454"/>
      <c r="K834" s="454"/>
      <c r="L834" s="454"/>
      <c r="M834" s="454"/>
      <c r="N834" s="454"/>
      <c r="O834" s="454"/>
      <c r="P834" s="454"/>
      <c r="Q834" s="454"/>
      <c r="R834" s="454"/>
      <c r="S834" s="454"/>
      <c r="T834" s="454"/>
      <c r="U834" s="454"/>
      <c r="V834" s="454"/>
      <c r="W834" s="454"/>
      <c r="Y834" s="454"/>
      <c r="Z834" s="454"/>
      <c r="AB834" s="454"/>
      <c r="AC834" s="454"/>
      <c r="AD834" s="454"/>
      <c r="AE834" s="454"/>
    </row>
    <row r="835" spans="1:31" ht="15.75" customHeight="1">
      <c r="A835" s="454"/>
      <c r="B835" s="454"/>
      <c r="C835" s="566"/>
      <c r="D835" s="454"/>
      <c r="E835" s="454"/>
      <c r="F835" s="454"/>
      <c r="H835" s="454"/>
      <c r="I835" s="454"/>
      <c r="J835" s="454"/>
      <c r="K835" s="454"/>
      <c r="L835" s="454"/>
      <c r="M835" s="454"/>
      <c r="N835" s="454"/>
      <c r="O835" s="454"/>
      <c r="P835" s="454"/>
      <c r="Q835" s="454"/>
      <c r="R835" s="454"/>
      <c r="S835" s="454"/>
      <c r="T835" s="454"/>
      <c r="U835" s="454"/>
      <c r="V835" s="454"/>
      <c r="W835" s="454"/>
      <c r="Y835" s="454"/>
      <c r="Z835" s="454"/>
      <c r="AB835" s="454"/>
      <c r="AC835" s="454"/>
      <c r="AD835" s="454"/>
      <c r="AE835" s="454"/>
    </row>
    <row r="836" spans="1:31" ht="15.75" customHeight="1">
      <c r="A836" s="454"/>
      <c r="B836" s="454"/>
      <c r="C836" s="566"/>
      <c r="D836" s="454"/>
      <c r="E836" s="454"/>
      <c r="F836" s="454"/>
      <c r="H836" s="454"/>
      <c r="I836" s="454"/>
      <c r="J836" s="454"/>
      <c r="K836" s="454"/>
      <c r="L836" s="454"/>
      <c r="M836" s="454"/>
      <c r="N836" s="454"/>
      <c r="O836" s="454"/>
      <c r="P836" s="454"/>
      <c r="Q836" s="454"/>
      <c r="R836" s="454"/>
      <c r="S836" s="454"/>
      <c r="T836" s="454"/>
      <c r="U836" s="454"/>
      <c r="V836" s="454"/>
      <c r="W836" s="454"/>
      <c r="Y836" s="454"/>
      <c r="Z836" s="454"/>
      <c r="AB836" s="454"/>
      <c r="AC836" s="454"/>
      <c r="AD836" s="454"/>
      <c r="AE836" s="454"/>
    </row>
    <row r="837" spans="1:31" ht="15.75" customHeight="1">
      <c r="A837" s="454"/>
      <c r="B837" s="454"/>
      <c r="C837" s="566"/>
      <c r="D837" s="454"/>
      <c r="E837" s="454"/>
      <c r="F837" s="454"/>
      <c r="H837" s="454"/>
      <c r="I837" s="454"/>
      <c r="J837" s="454"/>
      <c r="K837" s="454"/>
      <c r="L837" s="454"/>
      <c r="M837" s="454"/>
      <c r="N837" s="454"/>
      <c r="O837" s="454"/>
      <c r="P837" s="454"/>
      <c r="Q837" s="454"/>
      <c r="R837" s="454"/>
      <c r="S837" s="454"/>
      <c r="T837" s="454"/>
      <c r="U837" s="454"/>
      <c r="V837" s="454"/>
      <c r="W837" s="454"/>
      <c r="Y837" s="454"/>
      <c r="Z837" s="454"/>
      <c r="AB837" s="454"/>
      <c r="AC837" s="454"/>
      <c r="AD837" s="454"/>
      <c r="AE837" s="454"/>
    </row>
    <row r="838" spans="1:31" ht="15.75" customHeight="1">
      <c r="A838" s="454"/>
      <c r="B838" s="454"/>
      <c r="C838" s="566"/>
      <c r="D838" s="454"/>
      <c r="E838" s="454"/>
      <c r="F838" s="454"/>
      <c r="H838" s="454"/>
      <c r="I838" s="454"/>
      <c r="J838" s="454"/>
      <c r="K838" s="454"/>
      <c r="L838" s="454"/>
      <c r="M838" s="454"/>
      <c r="N838" s="454"/>
      <c r="O838" s="454"/>
      <c r="P838" s="454"/>
      <c r="Q838" s="454"/>
      <c r="R838" s="454"/>
      <c r="S838" s="454"/>
      <c r="T838" s="454"/>
      <c r="U838" s="454"/>
      <c r="V838" s="454"/>
      <c r="W838" s="454"/>
      <c r="Y838" s="454"/>
      <c r="Z838" s="454"/>
      <c r="AB838" s="454"/>
      <c r="AC838" s="454"/>
      <c r="AD838" s="454"/>
      <c r="AE838" s="454"/>
    </row>
    <row r="839" spans="1:31" ht="15.75" customHeight="1">
      <c r="A839" s="454"/>
      <c r="B839" s="454"/>
      <c r="C839" s="566"/>
      <c r="D839" s="454"/>
      <c r="E839" s="454"/>
      <c r="F839" s="454"/>
      <c r="H839" s="454"/>
      <c r="I839" s="454"/>
      <c r="J839" s="454"/>
      <c r="K839" s="454"/>
      <c r="L839" s="454"/>
      <c r="M839" s="454"/>
      <c r="N839" s="454"/>
      <c r="O839" s="454"/>
      <c r="P839" s="454"/>
      <c r="Q839" s="454"/>
      <c r="R839" s="454"/>
      <c r="S839" s="454"/>
      <c r="T839" s="454"/>
      <c r="U839" s="454"/>
      <c r="V839" s="454"/>
      <c r="W839" s="454"/>
      <c r="Y839" s="454"/>
      <c r="Z839" s="454"/>
      <c r="AB839" s="454"/>
      <c r="AC839" s="454"/>
      <c r="AD839" s="454"/>
      <c r="AE839" s="454"/>
    </row>
    <row r="840" spans="1:31" ht="15.75" customHeight="1">
      <c r="A840" s="454"/>
      <c r="B840" s="454"/>
      <c r="C840" s="566"/>
      <c r="D840" s="454"/>
      <c r="E840" s="454"/>
      <c r="F840" s="454"/>
      <c r="H840" s="454"/>
      <c r="I840" s="454"/>
      <c r="J840" s="454"/>
      <c r="K840" s="454"/>
      <c r="L840" s="454"/>
      <c r="M840" s="454"/>
      <c r="N840" s="454"/>
      <c r="O840" s="454"/>
      <c r="P840" s="454"/>
      <c r="Q840" s="454"/>
      <c r="R840" s="454"/>
      <c r="S840" s="454"/>
      <c r="T840" s="454"/>
      <c r="U840" s="454"/>
      <c r="V840" s="454"/>
      <c r="W840" s="454"/>
      <c r="Y840" s="454"/>
      <c r="Z840" s="454"/>
      <c r="AB840" s="454"/>
      <c r="AC840" s="454"/>
      <c r="AD840" s="454"/>
      <c r="AE840" s="454"/>
    </row>
    <row r="841" spans="1:31" ht="15.75" customHeight="1">
      <c r="A841" s="454"/>
      <c r="B841" s="454"/>
      <c r="C841" s="566"/>
      <c r="D841" s="454"/>
      <c r="E841" s="454"/>
      <c r="F841" s="454"/>
      <c r="H841" s="454"/>
      <c r="I841" s="454"/>
      <c r="J841" s="454"/>
      <c r="K841" s="454"/>
      <c r="L841" s="454"/>
      <c r="M841" s="454"/>
      <c r="N841" s="454"/>
      <c r="O841" s="454"/>
      <c r="P841" s="454"/>
      <c r="Q841" s="454"/>
      <c r="R841" s="454"/>
      <c r="S841" s="454"/>
      <c r="T841" s="454"/>
      <c r="U841" s="454"/>
      <c r="V841" s="454"/>
      <c r="W841" s="454"/>
      <c r="Y841" s="454"/>
      <c r="Z841" s="454"/>
      <c r="AB841" s="454"/>
      <c r="AC841" s="454"/>
      <c r="AD841" s="454"/>
      <c r="AE841" s="454"/>
    </row>
    <row r="842" spans="1:31" ht="15.75" customHeight="1">
      <c r="A842" s="454"/>
      <c r="B842" s="454"/>
      <c r="C842" s="566"/>
      <c r="D842" s="454"/>
      <c r="E842" s="454"/>
      <c r="F842" s="454"/>
      <c r="H842" s="454"/>
      <c r="I842" s="454"/>
      <c r="J842" s="454"/>
      <c r="K842" s="454"/>
      <c r="L842" s="454"/>
      <c r="M842" s="454"/>
      <c r="N842" s="454"/>
      <c r="O842" s="454"/>
      <c r="P842" s="454"/>
      <c r="Q842" s="454"/>
      <c r="R842" s="454"/>
      <c r="S842" s="454"/>
      <c r="T842" s="454"/>
      <c r="U842" s="454"/>
      <c r="V842" s="454"/>
      <c r="W842" s="454"/>
      <c r="Y842" s="454"/>
      <c r="Z842" s="454"/>
      <c r="AB842" s="454"/>
      <c r="AC842" s="454"/>
      <c r="AD842" s="454"/>
      <c r="AE842" s="454"/>
    </row>
    <row r="843" spans="1:31" ht="15.75" customHeight="1">
      <c r="A843" s="454"/>
      <c r="B843" s="454"/>
      <c r="C843" s="566"/>
      <c r="D843" s="454"/>
      <c r="E843" s="454"/>
      <c r="F843" s="454"/>
      <c r="H843" s="454"/>
      <c r="I843" s="454"/>
      <c r="J843" s="454"/>
      <c r="K843" s="454"/>
      <c r="L843" s="454"/>
      <c r="M843" s="454"/>
      <c r="N843" s="454"/>
      <c r="O843" s="454"/>
      <c r="P843" s="454"/>
      <c r="Q843" s="454"/>
      <c r="R843" s="454"/>
      <c r="S843" s="454"/>
      <c r="T843" s="454"/>
      <c r="U843" s="454"/>
      <c r="V843" s="454"/>
      <c r="W843" s="454"/>
      <c r="Y843" s="454"/>
      <c r="Z843" s="454"/>
      <c r="AB843" s="454"/>
      <c r="AC843" s="454"/>
      <c r="AD843" s="454"/>
      <c r="AE843" s="454"/>
    </row>
    <row r="844" spans="1:31" ht="15.75" customHeight="1">
      <c r="A844" s="454"/>
      <c r="B844" s="454"/>
      <c r="C844" s="566"/>
      <c r="D844" s="454"/>
      <c r="E844" s="454"/>
      <c r="F844" s="454"/>
      <c r="H844" s="454"/>
      <c r="I844" s="454"/>
      <c r="J844" s="454"/>
      <c r="K844" s="454"/>
      <c r="L844" s="454"/>
      <c r="M844" s="454"/>
      <c r="N844" s="454"/>
      <c r="O844" s="454"/>
      <c r="P844" s="454"/>
      <c r="Q844" s="454"/>
      <c r="R844" s="454"/>
      <c r="S844" s="454"/>
      <c r="T844" s="454"/>
      <c r="U844" s="454"/>
      <c r="V844" s="454"/>
      <c r="W844" s="454"/>
      <c r="Y844" s="454"/>
      <c r="Z844" s="454"/>
      <c r="AB844" s="454"/>
      <c r="AC844" s="454"/>
      <c r="AD844" s="454"/>
      <c r="AE844" s="454"/>
    </row>
    <row r="845" spans="1:31" ht="15.75" customHeight="1">
      <c r="A845" s="454"/>
      <c r="B845" s="454"/>
      <c r="C845" s="566"/>
      <c r="D845" s="454"/>
      <c r="E845" s="454"/>
      <c r="F845" s="454"/>
      <c r="H845" s="454"/>
      <c r="I845" s="454"/>
      <c r="J845" s="454"/>
      <c r="K845" s="454"/>
      <c r="L845" s="454"/>
      <c r="M845" s="454"/>
      <c r="N845" s="454"/>
      <c r="O845" s="454"/>
      <c r="P845" s="454"/>
      <c r="Q845" s="454"/>
      <c r="R845" s="454"/>
      <c r="S845" s="454"/>
      <c r="T845" s="454"/>
      <c r="U845" s="454"/>
      <c r="V845" s="454"/>
      <c r="W845" s="454"/>
      <c r="Y845" s="454"/>
      <c r="Z845" s="454"/>
      <c r="AB845" s="454"/>
      <c r="AC845" s="454"/>
      <c r="AD845" s="454"/>
      <c r="AE845" s="454"/>
    </row>
    <row r="846" spans="1:31" ht="15.75" customHeight="1">
      <c r="A846" s="454"/>
      <c r="B846" s="454"/>
      <c r="C846" s="566"/>
      <c r="D846" s="454"/>
      <c r="E846" s="454"/>
      <c r="F846" s="454"/>
      <c r="H846" s="454"/>
      <c r="I846" s="454"/>
      <c r="J846" s="454"/>
      <c r="K846" s="454"/>
      <c r="L846" s="454"/>
      <c r="M846" s="454"/>
      <c r="N846" s="454"/>
      <c r="O846" s="454"/>
      <c r="P846" s="454"/>
      <c r="Q846" s="454"/>
      <c r="R846" s="454"/>
      <c r="S846" s="454"/>
      <c r="T846" s="454"/>
      <c r="U846" s="454"/>
      <c r="V846" s="454"/>
      <c r="W846" s="454"/>
      <c r="Y846" s="454"/>
      <c r="Z846" s="454"/>
      <c r="AB846" s="454"/>
      <c r="AC846" s="454"/>
      <c r="AD846" s="454"/>
      <c r="AE846" s="454"/>
    </row>
    <row r="847" spans="1:31" ht="15.75" customHeight="1">
      <c r="A847" s="454"/>
      <c r="B847" s="454"/>
      <c r="C847" s="566"/>
      <c r="D847" s="454"/>
      <c r="E847" s="454"/>
      <c r="F847" s="454"/>
      <c r="H847" s="454"/>
      <c r="I847" s="454"/>
      <c r="J847" s="454"/>
      <c r="K847" s="454"/>
      <c r="L847" s="454"/>
      <c r="M847" s="454"/>
      <c r="N847" s="454"/>
      <c r="O847" s="454"/>
      <c r="P847" s="454"/>
      <c r="Q847" s="454"/>
      <c r="R847" s="454"/>
      <c r="S847" s="454"/>
      <c r="T847" s="454"/>
      <c r="U847" s="454"/>
      <c r="V847" s="454"/>
      <c r="W847" s="454"/>
      <c r="Y847" s="454"/>
      <c r="Z847" s="454"/>
      <c r="AB847" s="454"/>
      <c r="AC847" s="454"/>
      <c r="AD847" s="454"/>
      <c r="AE847" s="454"/>
    </row>
    <row r="848" spans="1:31" ht="15.75" customHeight="1">
      <c r="A848" s="454"/>
      <c r="B848" s="454"/>
      <c r="C848" s="566"/>
      <c r="D848" s="454"/>
      <c r="E848" s="454"/>
      <c r="F848" s="454"/>
      <c r="H848" s="454"/>
      <c r="I848" s="454"/>
      <c r="J848" s="454"/>
      <c r="K848" s="454"/>
      <c r="L848" s="454"/>
      <c r="M848" s="454"/>
      <c r="N848" s="454"/>
      <c r="O848" s="454"/>
      <c r="P848" s="454"/>
      <c r="Q848" s="454"/>
      <c r="R848" s="454"/>
      <c r="S848" s="454"/>
      <c r="T848" s="454"/>
      <c r="U848" s="454"/>
      <c r="V848" s="454"/>
      <c r="W848" s="454"/>
      <c r="Y848" s="454"/>
      <c r="Z848" s="454"/>
      <c r="AB848" s="454"/>
      <c r="AC848" s="454"/>
      <c r="AD848" s="454"/>
      <c r="AE848" s="454"/>
    </row>
    <row r="849" spans="1:31" ht="15.75" customHeight="1">
      <c r="A849" s="454"/>
      <c r="B849" s="454"/>
      <c r="C849" s="566"/>
      <c r="D849" s="454"/>
      <c r="E849" s="454"/>
      <c r="F849" s="454"/>
      <c r="H849" s="454"/>
      <c r="I849" s="454"/>
      <c r="J849" s="454"/>
      <c r="K849" s="454"/>
      <c r="L849" s="454"/>
      <c r="M849" s="454"/>
      <c r="N849" s="454"/>
      <c r="O849" s="454"/>
      <c r="P849" s="454"/>
      <c r="Q849" s="454"/>
      <c r="R849" s="454"/>
      <c r="S849" s="454"/>
      <c r="T849" s="454"/>
      <c r="U849" s="454"/>
      <c r="V849" s="454"/>
      <c r="W849" s="454"/>
      <c r="Y849" s="454"/>
      <c r="Z849" s="454"/>
      <c r="AB849" s="454"/>
      <c r="AC849" s="454"/>
      <c r="AD849" s="454"/>
      <c r="AE849" s="454"/>
    </row>
    <row r="850" spans="1:31" ht="15.75" customHeight="1">
      <c r="A850" s="454"/>
      <c r="B850" s="454"/>
      <c r="C850" s="566"/>
      <c r="D850" s="454"/>
      <c r="E850" s="454"/>
      <c r="F850" s="454"/>
      <c r="H850" s="454"/>
      <c r="I850" s="454"/>
      <c r="J850" s="454"/>
      <c r="K850" s="454"/>
      <c r="L850" s="454"/>
      <c r="M850" s="454"/>
      <c r="N850" s="454"/>
      <c r="O850" s="454"/>
      <c r="P850" s="454"/>
      <c r="Q850" s="454"/>
      <c r="R850" s="454"/>
      <c r="S850" s="454"/>
      <c r="T850" s="454"/>
      <c r="U850" s="454"/>
      <c r="V850" s="454"/>
      <c r="W850" s="454"/>
      <c r="Y850" s="454"/>
      <c r="Z850" s="454"/>
      <c r="AB850" s="454"/>
      <c r="AC850" s="454"/>
      <c r="AD850" s="454"/>
      <c r="AE850" s="454"/>
    </row>
    <row r="851" spans="1:31" ht="15.75" customHeight="1">
      <c r="A851" s="454"/>
      <c r="B851" s="454"/>
      <c r="C851" s="566"/>
      <c r="D851" s="454"/>
      <c r="E851" s="454"/>
      <c r="F851" s="454"/>
      <c r="H851" s="454"/>
      <c r="I851" s="454"/>
      <c r="J851" s="454"/>
      <c r="K851" s="454"/>
      <c r="L851" s="454"/>
      <c r="M851" s="454"/>
      <c r="N851" s="454"/>
      <c r="O851" s="454"/>
      <c r="P851" s="454"/>
      <c r="Q851" s="454"/>
      <c r="R851" s="454"/>
      <c r="S851" s="454"/>
      <c r="T851" s="454"/>
      <c r="U851" s="454"/>
      <c r="V851" s="454"/>
      <c r="W851" s="454"/>
      <c r="Y851" s="454"/>
      <c r="Z851" s="454"/>
      <c r="AB851" s="454"/>
      <c r="AC851" s="454"/>
      <c r="AD851" s="454"/>
      <c r="AE851" s="454"/>
    </row>
    <row r="852" spans="1:31" ht="15.75" customHeight="1">
      <c r="A852" s="454"/>
      <c r="B852" s="454"/>
      <c r="C852" s="566"/>
      <c r="D852" s="454"/>
      <c r="E852" s="454"/>
      <c r="F852" s="454"/>
      <c r="H852" s="454"/>
      <c r="I852" s="454"/>
      <c r="J852" s="454"/>
      <c r="K852" s="454"/>
      <c r="L852" s="454"/>
      <c r="M852" s="454"/>
      <c r="N852" s="454"/>
      <c r="O852" s="454"/>
      <c r="P852" s="454"/>
      <c r="Q852" s="454"/>
      <c r="R852" s="454"/>
      <c r="S852" s="454"/>
      <c r="T852" s="454"/>
      <c r="U852" s="454"/>
      <c r="V852" s="454"/>
      <c r="W852" s="454"/>
      <c r="Y852" s="454"/>
      <c r="Z852" s="454"/>
      <c r="AB852" s="454"/>
      <c r="AC852" s="454"/>
      <c r="AD852" s="454"/>
      <c r="AE852" s="454"/>
    </row>
    <row r="853" spans="1:31" ht="15.75" customHeight="1">
      <c r="A853" s="454"/>
      <c r="B853" s="454"/>
      <c r="C853" s="566"/>
      <c r="D853" s="454"/>
      <c r="E853" s="454"/>
      <c r="F853" s="454"/>
      <c r="H853" s="454"/>
      <c r="I853" s="454"/>
      <c r="J853" s="454"/>
      <c r="K853" s="454"/>
      <c r="L853" s="454"/>
      <c r="M853" s="454"/>
      <c r="N853" s="454"/>
      <c r="O853" s="454"/>
      <c r="P853" s="454"/>
      <c r="Q853" s="454"/>
      <c r="R853" s="454"/>
      <c r="S853" s="454"/>
      <c r="T853" s="454"/>
      <c r="U853" s="454"/>
      <c r="V853" s="454"/>
      <c r="W853" s="454"/>
      <c r="Y853" s="454"/>
      <c r="Z853" s="454"/>
      <c r="AB853" s="454"/>
      <c r="AC853" s="454"/>
      <c r="AD853" s="454"/>
      <c r="AE853" s="454"/>
    </row>
    <row r="854" spans="1:31" ht="15.75" customHeight="1">
      <c r="A854" s="454"/>
      <c r="B854" s="454"/>
      <c r="C854" s="566"/>
      <c r="D854" s="454"/>
      <c r="E854" s="454"/>
      <c r="F854" s="454"/>
      <c r="H854" s="454"/>
      <c r="I854" s="454"/>
      <c r="J854" s="454"/>
      <c r="K854" s="454"/>
      <c r="L854" s="454"/>
      <c r="M854" s="454"/>
      <c r="N854" s="454"/>
      <c r="O854" s="454"/>
      <c r="P854" s="454"/>
      <c r="Q854" s="454"/>
      <c r="R854" s="454"/>
      <c r="S854" s="454"/>
      <c r="T854" s="454"/>
      <c r="U854" s="454"/>
      <c r="V854" s="454"/>
      <c r="W854" s="454"/>
      <c r="Y854" s="454"/>
      <c r="Z854" s="454"/>
      <c r="AB854" s="454"/>
      <c r="AC854" s="454"/>
      <c r="AD854" s="454"/>
      <c r="AE854" s="454"/>
    </row>
    <row r="855" spans="1:31" ht="15.75" customHeight="1">
      <c r="A855" s="454"/>
      <c r="B855" s="454"/>
      <c r="C855" s="566"/>
      <c r="D855" s="454"/>
      <c r="E855" s="454"/>
      <c r="F855" s="454"/>
      <c r="H855" s="454"/>
      <c r="I855" s="454"/>
      <c r="J855" s="454"/>
      <c r="K855" s="454"/>
      <c r="L855" s="454"/>
      <c r="M855" s="454"/>
      <c r="N855" s="454"/>
      <c r="O855" s="454"/>
      <c r="P855" s="454"/>
      <c r="Q855" s="454"/>
      <c r="R855" s="454"/>
      <c r="S855" s="454"/>
      <c r="T855" s="454"/>
      <c r="U855" s="454"/>
      <c r="V855" s="454"/>
      <c r="W855" s="454"/>
      <c r="Y855" s="454"/>
      <c r="Z855" s="454"/>
      <c r="AB855" s="454"/>
      <c r="AC855" s="454"/>
      <c r="AD855" s="454"/>
      <c r="AE855" s="454"/>
    </row>
    <row r="856" spans="1:31" ht="15.75" customHeight="1">
      <c r="A856" s="454"/>
      <c r="B856" s="454"/>
      <c r="C856" s="566"/>
      <c r="D856" s="454"/>
      <c r="E856" s="454"/>
      <c r="F856" s="454"/>
      <c r="H856" s="454"/>
      <c r="I856" s="454"/>
      <c r="J856" s="454"/>
      <c r="K856" s="454"/>
      <c r="L856" s="454"/>
      <c r="M856" s="454"/>
      <c r="N856" s="454"/>
      <c r="O856" s="454"/>
      <c r="P856" s="454"/>
      <c r="Q856" s="454"/>
      <c r="R856" s="454"/>
      <c r="S856" s="454"/>
      <c r="T856" s="454"/>
      <c r="U856" s="454"/>
      <c r="V856" s="454"/>
      <c r="W856" s="454"/>
      <c r="Y856" s="454"/>
      <c r="Z856" s="454"/>
      <c r="AB856" s="454"/>
      <c r="AC856" s="454"/>
      <c r="AD856" s="454"/>
      <c r="AE856" s="454"/>
    </row>
    <row r="857" spans="1:31" ht="15.75" customHeight="1">
      <c r="A857" s="454"/>
      <c r="B857" s="454"/>
      <c r="C857" s="566"/>
      <c r="D857" s="454"/>
      <c r="E857" s="454"/>
      <c r="F857" s="454"/>
      <c r="H857" s="454"/>
      <c r="I857" s="454"/>
      <c r="J857" s="454"/>
      <c r="K857" s="454"/>
      <c r="L857" s="454"/>
      <c r="M857" s="454"/>
      <c r="N857" s="454"/>
      <c r="O857" s="454"/>
      <c r="P857" s="454"/>
      <c r="Q857" s="454"/>
      <c r="R857" s="454"/>
      <c r="S857" s="454"/>
      <c r="T857" s="454"/>
      <c r="U857" s="454"/>
      <c r="V857" s="454"/>
      <c r="W857" s="454"/>
      <c r="Y857" s="454"/>
      <c r="Z857" s="454"/>
      <c r="AB857" s="454"/>
      <c r="AC857" s="454"/>
      <c r="AD857" s="454"/>
      <c r="AE857" s="454"/>
    </row>
    <row r="858" spans="1:31" ht="15.75" customHeight="1">
      <c r="A858" s="454"/>
      <c r="B858" s="454"/>
      <c r="C858" s="566"/>
      <c r="D858" s="454"/>
      <c r="E858" s="454"/>
      <c r="F858" s="454"/>
      <c r="H858" s="454"/>
      <c r="I858" s="454"/>
      <c r="J858" s="454"/>
      <c r="K858" s="454"/>
      <c r="L858" s="454"/>
      <c r="M858" s="454"/>
      <c r="N858" s="454"/>
      <c r="O858" s="454"/>
      <c r="P858" s="454"/>
      <c r="Q858" s="454"/>
      <c r="R858" s="454"/>
      <c r="S858" s="454"/>
      <c r="T858" s="454"/>
      <c r="U858" s="454"/>
      <c r="V858" s="454"/>
      <c r="W858" s="454"/>
      <c r="Y858" s="454"/>
      <c r="Z858" s="454"/>
      <c r="AB858" s="454"/>
      <c r="AC858" s="454"/>
      <c r="AD858" s="454"/>
      <c r="AE858" s="454"/>
    </row>
    <row r="859" spans="1:31" ht="15.75" customHeight="1">
      <c r="A859" s="454"/>
      <c r="B859" s="454"/>
      <c r="C859" s="566"/>
      <c r="D859" s="454"/>
      <c r="E859" s="454"/>
      <c r="F859" s="454"/>
      <c r="H859" s="454"/>
      <c r="I859" s="454"/>
      <c r="J859" s="454"/>
      <c r="K859" s="454"/>
      <c r="L859" s="454"/>
      <c r="M859" s="454"/>
      <c r="N859" s="454"/>
      <c r="O859" s="454"/>
      <c r="P859" s="454"/>
      <c r="Q859" s="454"/>
      <c r="R859" s="454"/>
      <c r="S859" s="454"/>
      <c r="T859" s="454"/>
      <c r="U859" s="454"/>
      <c r="V859" s="454"/>
      <c r="W859" s="454"/>
      <c r="Y859" s="454"/>
      <c r="Z859" s="454"/>
      <c r="AB859" s="454"/>
      <c r="AC859" s="454"/>
      <c r="AD859" s="454"/>
      <c r="AE859" s="454"/>
    </row>
    <row r="860" spans="1:31" ht="15.75" customHeight="1">
      <c r="A860" s="454"/>
      <c r="B860" s="454"/>
      <c r="C860" s="566"/>
      <c r="D860" s="454"/>
      <c r="E860" s="454"/>
      <c r="F860" s="454"/>
      <c r="H860" s="454"/>
      <c r="I860" s="454"/>
      <c r="J860" s="454"/>
      <c r="K860" s="454"/>
      <c r="L860" s="454"/>
      <c r="M860" s="454"/>
      <c r="N860" s="454"/>
      <c r="O860" s="454"/>
      <c r="P860" s="454"/>
      <c r="Q860" s="454"/>
      <c r="R860" s="454"/>
      <c r="S860" s="454"/>
      <c r="T860" s="454"/>
      <c r="U860" s="454"/>
      <c r="V860" s="454"/>
      <c r="W860" s="454"/>
      <c r="Y860" s="454"/>
      <c r="Z860" s="454"/>
      <c r="AB860" s="454"/>
      <c r="AC860" s="454"/>
      <c r="AD860" s="454"/>
      <c r="AE860" s="454"/>
    </row>
    <row r="861" spans="1:31" ht="15.75" customHeight="1">
      <c r="A861" s="454"/>
      <c r="B861" s="454"/>
      <c r="C861" s="566"/>
      <c r="D861" s="454"/>
      <c r="E861" s="454"/>
      <c r="F861" s="454"/>
      <c r="H861" s="454"/>
      <c r="I861" s="454"/>
      <c r="J861" s="454"/>
      <c r="K861" s="454"/>
      <c r="L861" s="454"/>
      <c r="M861" s="454"/>
      <c r="N861" s="454"/>
      <c r="O861" s="454"/>
      <c r="P861" s="454"/>
      <c r="Q861" s="454"/>
      <c r="R861" s="454"/>
      <c r="S861" s="454"/>
      <c r="T861" s="454"/>
      <c r="U861" s="454"/>
      <c r="V861" s="454"/>
      <c r="W861" s="454"/>
      <c r="Y861" s="454"/>
      <c r="Z861" s="454"/>
      <c r="AB861" s="454"/>
      <c r="AC861" s="454"/>
      <c r="AD861" s="454"/>
      <c r="AE861" s="454"/>
    </row>
    <row r="862" spans="1:31" ht="15.75" customHeight="1">
      <c r="A862" s="454"/>
      <c r="B862" s="454"/>
      <c r="C862" s="566"/>
      <c r="D862" s="454"/>
      <c r="E862" s="454"/>
      <c r="F862" s="454"/>
      <c r="H862" s="454"/>
      <c r="I862" s="454"/>
      <c r="J862" s="454"/>
      <c r="K862" s="454"/>
      <c r="L862" s="454"/>
      <c r="M862" s="454"/>
      <c r="N862" s="454"/>
      <c r="O862" s="454"/>
      <c r="P862" s="454"/>
      <c r="Q862" s="454"/>
      <c r="R862" s="454"/>
      <c r="S862" s="454"/>
      <c r="T862" s="454"/>
      <c r="U862" s="454"/>
      <c r="V862" s="454"/>
      <c r="W862" s="454"/>
      <c r="Y862" s="454"/>
      <c r="Z862" s="454"/>
      <c r="AB862" s="454"/>
      <c r="AC862" s="454"/>
      <c r="AD862" s="454"/>
      <c r="AE862" s="454"/>
    </row>
    <row r="863" spans="1:31" ht="15.75" customHeight="1">
      <c r="A863" s="454"/>
      <c r="B863" s="454"/>
      <c r="C863" s="566"/>
      <c r="D863" s="454"/>
      <c r="E863" s="454"/>
      <c r="F863" s="454"/>
      <c r="H863" s="454"/>
      <c r="I863" s="454"/>
      <c r="J863" s="454"/>
      <c r="K863" s="454"/>
      <c r="L863" s="454"/>
      <c r="M863" s="454"/>
      <c r="N863" s="454"/>
      <c r="O863" s="454"/>
      <c r="P863" s="454"/>
      <c r="Q863" s="454"/>
      <c r="R863" s="454"/>
      <c r="S863" s="454"/>
      <c r="T863" s="454"/>
      <c r="U863" s="454"/>
      <c r="V863" s="454"/>
      <c r="W863" s="454"/>
      <c r="Y863" s="454"/>
      <c r="Z863" s="454"/>
      <c r="AB863" s="454"/>
      <c r="AC863" s="454"/>
      <c r="AD863" s="454"/>
      <c r="AE863" s="454"/>
    </row>
    <row r="864" spans="1:31" ht="15.75" customHeight="1">
      <c r="A864" s="454"/>
      <c r="B864" s="454"/>
      <c r="C864" s="566"/>
      <c r="D864" s="454"/>
      <c r="E864" s="454"/>
      <c r="F864" s="454"/>
      <c r="H864" s="454"/>
      <c r="I864" s="454"/>
      <c r="J864" s="454"/>
      <c r="K864" s="454"/>
      <c r="L864" s="454"/>
      <c r="M864" s="454"/>
      <c r="N864" s="454"/>
      <c r="O864" s="454"/>
      <c r="P864" s="454"/>
      <c r="Q864" s="454"/>
      <c r="R864" s="454"/>
      <c r="S864" s="454"/>
      <c r="T864" s="454"/>
      <c r="U864" s="454"/>
      <c r="V864" s="454"/>
      <c r="W864" s="454"/>
      <c r="Y864" s="454"/>
      <c r="Z864" s="454"/>
      <c r="AB864" s="454"/>
      <c r="AC864" s="454"/>
      <c r="AD864" s="454"/>
      <c r="AE864" s="454"/>
    </row>
    <row r="865" spans="1:31" ht="15.75" customHeight="1">
      <c r="A865" s="454"/>
      <c r="B865" s="454"/>
      <c r="C865" s="566"/>
      <c r="D865" s="454"/>
      <c r="E865" s="454"/>
      <c r="F865" s="454"/>
      <c r="H865" s="454"/>
      <c r="I865" s="454"/>
      <c r="J865" s="454"/>
      <c r="K865" s="454"/>
      <c r="L865" s="454"/>
      <c r="M865" s="454"/>
      <c r="N865" s="454"/>
      <c r="O865" s="454"/>
      <c r="P865" s="454"/>
      <c r="Q865" s="454"/>
      <c r="R865" s="454"/>
      <c r="S865" s="454"/>
      <c r="T865" s="454"/>
      <c r="U865" s="454"/>
      <c r="V865" s="454"/>
      <c r="W865" s="454"/>
      <c r="Y865" s="454"/>
      <c r="Z865" s="454"/>
      <c r="AB865" s="454"/>
      <c r="AC865" s="454"/>
      <c r="AD865" s="454"/>
      <c r="AE865" s="454"/>
    </row>
    <row r="866" spans="1:31" ht="15.75" customHeight="1">
      <c r="A866" s="454"/>
      <c r="B866" s="454"/>
      <c r="C866" s="566"/>
      <c r="D866" s="454"/>
      <c r="E866" s="454"/>
      <c r="F866" s="454"/>
      <c r="H866" s="454"/>
      <c r="I866" s="454"/>
      <c r="J866" s="454"/>
      <c r="K866" s="454"/>
      <c r="L866" s="454"/>
      <c r="M866" s="454"/>
      <c r="N866" s="454"/>
      <c r="O866" s="454"/>
      <c r="P866" s="454"/>
      <c r="Q866" s="454"/>
      <c r="R866" s="454"/>
      <c r="S866" s="454"/>
      <c r="T866" s="454"/>
      <c r="U866" s="454"/>
      <c r="V866" s="454"/>
      <c r="W866" s="454"/>
      <c r="Y866" s="454"/>
      <c r="Z866" s="454"/>
      <c r="AB866" s="454"/>
      <c r="AC866" s="454"/>
      <c r="AD866" s="454"/>
      <c r="AE866" s="454"/>
    </row>
    <row r="867" spans="1:31" ht="15.75" customHeight="1">
      <c r="A867" s="454"/>
      <c r="B867" s="454"/>
      <c r="C867" s="566"/>
      <c r="D867" s="454"/>
      <c r="E867" s="454"/>
      <c r="F867" s="454"/>
      <c r="H867" s="454"/>
      <c r="I867" s="454"/>
      <c r="J867" s="454"/>
      <c r="K867" s="454"/>
      <c r="L867" s="454"/>
      <c r="M867" s="454"/>
      <c r="N867" s="454"/>
      <c r="O867" s="454"/>
      <c r="P867" s="454"/>
      <c r="Q867" s="454"/>
      <c r="R867" s="454"/>
      <c r="S867" s="454"/>
      <c r="T867" s="454"/>
      <c r="U867" s="454"/>
      <c r="V867" s="454"/>
      <c r="W867" s="454"/>
      <c r="Y867" s="454"/>
      <c r="Z867" s="454"/>
      <c r="AB867" s="454"/>
      <c r="AC867" s="454"/>
      <c r="AD867" s="454"/>
      <c r="AE867" s="454"/>
    </row>
    <row r="868" spans="1:31" ht="15.75" customHeight="1">
      <c r="A868" s="454"/>
      <c r="B868" s="454"/>
      <c r="C868" s="566"/>
      <c r="D868" s="454"/>
      <c r="E868" s="454"/>
      <c r="F868" s="454"/>
      <c r="H868" s="454"/>
      <c r="I868" s="454"/>
      <c r="J868" s="454"/>
      <c r="K868" s="454"/>
      <c r="L868" s="454"/>
      <c r="M868" s="454"/>
      <c r="N868" s="454"/>
      <c r="O868" s="454"/>
      <c r="P868" s="454"/>
      <c r="Q868" s="454"/>
      <c r="R868" s="454"/>
      <c r="S868" s="454"/>
      <c r="T868" s="454"/>
      <c r="U868" s="454"/>
      <c r="V868" s="454"/>
      <c r="W868" s="454"/>
      <c r="Y868" s="454"/>
      <c r="Z868" s="454"/>
      <c r="AB868" s="454"/>
      <c r="AC868" s="454"/>
      <c r="AD868" s="454"/>
      <c r="AE868" s="454"/>
    </row>
    <row r="869" spans="1:31" ht="15.75" customHeight="1">
      <c r="A869" s="454"/>
      <c r="B869" s="454"/>
      <c r="C869" s="566"/>
      <c r="D869" s="454"/>
      <c r="E869" s="454"/>
      <c r="F869" s="454"/>
      <c r="H869" s="454"/>
      <c r="I869" s="454"/>
      <c r="J869" s="454"/>
      <c r="K869" s="454"/>
      <c r="L869" s="454"/>
      <c r="M869" s="454"/>
      <c r="N869" s="454"/>
      <c r="O869" s="454"/>
      <c r="P869" s="454"/>
      <c r="Q869" s="454"/>
      <c r="R869" s="454"/>
      <c r="S869" s="454"/>
      <c r="T869" s="454"/>
      <c r="U869" s="454"/>
      <c r="V869" s="454"/>
      <c r="W869" s="454"/>
      <c r="Y869" s="454"/>
      <c r="Z869" s="454"/>
      <c r="AB869" s="454"/>
      <c r="AC869" s="454"/>
      <c r="AD869" s="454"/>
      <c r="AE869" s="454"/>
    </row>
    <row r="870" spans="1:31" ht="15.75" customHeight="1">
      <c r="A870" s="454"/>
      <c r="B870" s="454"/>
      <c r="C870" s="566"/>
      <c r="D870" s="454"/>
      <c r="E870" s="454"/>
      <c r="F870" s="454"/>
      <c r="H870" s="454"/>
      <c r="I870" s="454"/>
      <c r="J870" s="454"/>
      <c r="K870" s="454"/>
      <c r="L870" s="454"/>
      <c r="M870" s="454"/>
      <c r="N870" s="454"/>
      <c r="O870" s="454"/>
      <c r="P870" s="454"/>
      <c r="Q870" s="454"/>
      <c r="R870" s="454"/>
      <c r="S870" s="454"/>
      <c r="T870" s="454"/>
      <c r="U870" s="454"/>
      <c r="V870" s="454"/>
      <c r="W870" s="454"/>
      <c r="Y870" s="454"/>
      <c r="Z870" s="454"/>
      <c r="AB870" s="454"/>
      <c r="AC870" s="454"/>
      <c r="AD870" s="454"/>
      <c r="AE870" s="454"/>
    </row>
    <row r="871" spans="1:31" ht="15.75" customHeight="1">
      <c r="A871" s="454"/>
      <c r="B871" s="454"/>
      <c r="C871" s="566"/>
      <c r="D871" s="454"/>
      <c r="E871" s="454"/>
      <c r="F871" s="454"/>
      <c r="H871" s="454"/>
      <c r="I871" s="454"/>
      <c r="J871" s="454"/>
      <c r="K871" s="454"/>
      <c r="L871" s="454"/>
      <c r="M871" s="454"/>
      <c r="N871" s="454"/>
      <c r="O871" s="454"/>
      <c r="P871" s="454"/>
      <c r="Q871" s="454"/>
      <c r="R871" s="454"/>
      <c r="S871" s="454"/>
      <c r="T871" s="454"/>
      <c r="U871" s="454"/>
      <c r="V871" s="454"/>
      <c r="W871" s="454"/>
      <c r="Y871" s="454"/>
      <c r="Z871" s="454"/>
      <c r="AB871" s="454"/>
      <c r="AC871" s="454"/>
      <c r="AD871" s="454"/>
      <c r="AE871" s="454"/>
    </row>
    <row r="872" spans="1:31" ht="15.75" customHeight="1">
      <c r="A872" s="454"/>
      <c r="B872" s="454"/>
      <c r="C872" s="566"/>
      <c r="D872" s="454"/>
      <c r="E872" s="454"/>
      <c r="F872" s="454"/>
      <c r="H872" s="454"/>
      <c r="I872" s="454"/>
      <c r="J872" s="454"/>
      <c r="K872" s="454"/>
      <c r="L872" s="454"/>
      <c r="M872" s="454"/>
      <c r="N872" s="454"/>
      <c r="O872" s="454"/>
      <c r="P872" s="454"/>
      <c r="Q872" s="454"/>
      <c r="R872" s="454"/>
      <c r="S872" s="454"/>
      <c r="T872" s="454"/>
      <c r="U872" s="454"/>
      <c r="V872" s="454"/>
      <c r="W872" s="454"/>
      <c r="Y872" s="454"/>
      <c r="Z872" s="454"/>
      <c r="AB872" s="454"/>
      <c r="AC872" s="454"/>
      <c r="AD872" s="454"/>
      <c r="AE872" s="454"/>
    </row>
    <row r="873" spans="1:31" ht="15.75" customHeight="1">
      <c r="A873" s="454"/>
      <c r="B873" s="454"/>
      <c r="C873" s="566"/>
      <c r="D873" s="454"/>
      <c r="E873" s="454"/>
      <c r="F873" s="454"/>
      <c r="H873" s="454"/>
      <c r="I873" s="454"/>
      <c r="J873" s="454"/>
      <c r="K873" s="454"/>
      <c r="L873" s="454"/>
      <c r="M873" s="454"/>
      <c r="N873" s="454"/>
      <c r="O873" s="454"/>
      <c r="P873" s="454"/>
      <c r="Q873" s="454"/>
      <c r="R873" s="454"/>
      <c r="S873" s="454"/>
      <c r="T873" s="454"/>
      <c r="U873" s="454"/>
      <c r="V873" s="454"/>
      <c r="W873" s="454"/>
      <c r="Y873" s="454"/>
      <c r="Z873" s="454"/>
      <c r="AB873" s="454"/>
      <c r="AC873" s="454"/>
      <c r="AD873" s="454"/>
      <c r="AE873" s="454"/>
    </row>
    <row r="874" spans="1:31" ht="15.75" customHeight="1">
      <c r="A874" s="454"/>
      <c r="B874" s="454"/>
      <c r="C874" s="566"/>
      <c r="D874" s="454"/>
      <c r="E874" s="454"/>
      <c r="F874" s="454"/>
      <c r="H874" s="454"/>
      <c r="I874" s="454"/>
      <c r="J874" s="454"/>
      <c r="K874" s="454"/>
      <c r="L874" s="454"/>
      <c r="M874" s="454"/>
      <c r="N874" s="454"/>
      <c r="O874" s="454"/>
      <c r="P874" s="454"/>
      <c r="Q874" s="454"/>
      <c r="R874" s="454"/>
      <c r="S874" s="454"/>
      <c r="T874" s="454"/>
      <c r="U874" s="454"/>
      <c r="V874" s="454"/>
      <c r="W874" s="454"/>
      <c r="Y874" s="454"/>
      <c r="Z874" s="454"/>
      <c r="AB874" s="454"/>
      <c r="AC874" s="454"/>
      <c r="AD874" s="454"/>
      <c r="AE874" s="454"/>
    </row>
    <row r="875" spans="1:31" ht="15.75" customHeight="1">
      <c r="A875" s="454"/>
      <c r="B875" s="454"/>
      <c r="C875" s="566"/>
      <c r="D875" s="454"/>
      <c r="E875" s="454"/>
      <c r="F875" s="454"/>
      <c r="H875" s="454"/>
      <c r="I875" s="454"/>
      <c r="J875" s="454"/>
      <c r="K875" s="454"/>
      <c r="L875" s="454"/>
      <c r="M875" s="454"/>
      <c r="N875" s="454"/>
      <c r="O875" s="454"/>
      <c r="P875" s="454"/>
      <c r="Q875" s="454"/>
      <c r="R875" s="454"/>
      <c r="S875" s="454"/>
      <c r="T875" s="454"/>
      <c r="U875" s="454"/>
      <c r="V875" s="454"/>
      <c r="W875" s="454"/>
      <c r="Y875" s="454"/>
      <c r="Z875" s="454"/>
      <c r="AB875" s="454"/>
      <c r="AC875" s="454"/>
      <c r="AD875" s="454"/>
      <c r="AE875" s="454"/>
    </row>
    <row r="876" spans="1:31" ht="15.75" customHeight="1">
      <c r="A876" s="454"/>
      <c r="B876" s="454"/>
      <c r="C876" s="566"/>
      <c r="D876" s="454"/>
      <c r="E876" s="454"/>
      <c r="F876" s="454"/>
      <c r="H876" s="454"/>
      <c r="I876" s="454"/>
      <c r="J876" s="454"/>
      <c r="K876" s="454"/>
      <c r="L876" s="454"/>
      <c r="M876" s="454"/>
      <c r="N876" s="454"/>
      <c r="O876" s="454"/>
      <c r="P876" s="454"/>
      <c r="Q876" s="454"/>
      <c r="R876" s="454"/>
      <c r="S876" s="454"/>
      <c r="T876" s="454"/>
      <c r="U876" s="454"/>
      <c r="V876" s="454"/>
      <c r="W876" s="454"/>
      <c r="Y876" s="454"/>
      <c r="Z876" s="454"/>
      <c r="AB876" s="454"/>
      <c r="AC876" s="454"/>
      <c r="AD876" s="454"/>
      <c r="AE876" s="454"/>
    </row>
    <row r="877" spans="1:31" ht="15.75" customHeight="1">
      <c r="A877" s="454"/>
      <c r="B877" s="454"/>
      <c r="C877" s="566"/>
      <c r="D877" s="454"/>
      <c r="E877" s="454"/>
      <c r="F877" s="454"/>
      <c r="H877" s="454"/>
      <c r="I877" s="454"/>
      <c r="J877" s="454"/>
      <c r="K877" s="454"/>
      <c r="L877" s="454"/>
      <c r="M877" s="454"/>
      <c r="N877" s="454"/>
      <c r="O877" s="454"/>
      <c r="P877" s="454"/>
      <c r="Q877" s="454"/>
      <c r="R877" s="454"/>
      <c r="S877" s="454"/>
      <c r="T877" s="454"/>
      <c r="U877" s="454"/>
      <c r="V877" s="454"/>
      <c r="W877" s="454"/>
      <c r="Y877" s="454"/>
      <c r="Z877" s="454"/>
      <c r="AB877" s="454"/>
      <c r="AC877" s="454"/>
      <c r="AD877" s="454"/>
      <c r="AE877" s="454"/>
    </row>
    <row r="878" spans="1:31" ht="15.75" customHeight="1">
      <c r="A878" s="454"/>
      <c r="B878" s="454"/>
      <c r="C878" s="566"/>
      <c r="D878" s="454"/>
      <c r="E878" s="454"/>
      <c r="F878" s="454"/>
      <c r="H878" s="454"/>
      <c r="I878" s="454"/>
      <c r="J878" s="454"/>
      <c r="K878" s="454"/>
      <c r="L878" s="454"/>
      <c r="M878" s="454"/>
      <c r="N878" s="454"/>
      <c r="O878" s="454"/>
      <c r="P878" s="454"/>
      <c r="Q878" s="454"/>
      <c r="R878" s="454"/>
      <c r="S878" s="454"/>
      <c r="T878" s="454"/>
      <c r="U878" s="454"/>
      <c r="V878" s="454"/>
      <c r="W878" s="454"/>
      <c r="Y878" s="454"/>
      <c r="Z878" s="454"/>
      <c r="AB878" s="454"/>
      <c r="AC878" s="454"/>
      <c r="AD878" s="454"/>
      <c r="AE878" s="454"/>
    </row>
    <row r="879" spans="1:31" ht="15.75" customHeight="1">
      <c r="A879" s="454"/>
      <c r="B879" s="454"/>
      <c r="C879" s="566"/>
      <c r="D879" s="454"/>
      <c r="E879" s="454"/>
      <c r="F879" s="454"/>
      <c r="H879" s="454"/>
      <c r="I879" s="454"/>
      <c r="J879" s="454"/>
      <c r="K879" s="454"/>
      <c r="L879" s="454"/>
      <c r="M879" s="454"/>
      <c r="N879" s="454"/>
      <c r="O879" s="454"/>
      <c r="P879" s="454"/>
      <c r="Q879" s="454"/>
      <c r="R879" s="454"/>
      <c r="S879" s="454"/>
      <c r="T879" s="454"/>
      <c r="U879" s="454"/>
      <c r="V879" s="454"/>
      <c r="W879" s="454"/>
      <c r="Y879" s="454"/>
      <c r="Z879" s="454"/>
      <c r="AB879" s="454"/>
      <c r="AC879" s="454"/>
      <c r="AD879" s="454"/>
      <c r="AE879" s="454"/>
    </row>
    <row r="880" spans="1:31" ht="15.75" customHeight="1">
      <c r="A880" s="454"/>
      <c r="B880" s="454"/>
      <c r="C880" s="566"/>
      <c r="D880" s="454"/>
      <c r="E880" s="454"/>
      <c r="F880" s="454"/>
      <c r="H880" s="454"/>
      <c r="I880" s="454"/>
      <c r="J880" s="454"/>
      <c r="K880" s="454"/>
      <c r="L880" s="454"/>
      <c r="M880" s="454"/>
      <c r="N880" s="454"/>
      <c r="O880" s="454"/>
      <c r="P880" s="454"/>
      <c r="Q880" s="454"/>
      <c r="R880" s="454"/>
      <c r="S880" s="454"/>
      <c r="T880" s="454"/>
      <c r="U880" s="454"/>
      <c r="V880" s="454"/>
      <c r="W880" s="454"/>
      <c r="Y880" s="454"/>
      <c r="Z880" s="454"/>
      <c r="AB880" s="454"/>
      <c r="AC880" s="454"/>
      <c r="AD880" s="454"/>
      <c r="AE880" s="454"/>
    </row>
    <row r="881" spans="1:31" ht="15.75" customHeight="1">
      <c r="A881" s="454"/>
      <c r="B881" s="454"/>
      <c r="C881" s="566"/>
      <c r="D881" s="454"/>
      <c r="E881" s="454"/>
      <c r="F881" s="454"/>
      <c r="H881" s="454"/>
      <c r="I881" s="454"/>
      <c r="J881" s="454"/>
      <c r="K881" s="454"/>
      <c r="L881" s="454"/>
      <c r="M881" s="454"/>
      <c r="N881" s="454"/>
      <c r="O881" s="454"/>
      <c r="P881" s="454"/>
      <c r="Q881" s="454"/>
      <c r="R881" s="454"/>
      <c r="S881" s="454"/>
      <c r="T881" s="454"/>
      <c r="U881" s="454"/>
      <c r="V881" s="454"/>
      <c r="W881" s="454"/>
      <c r="Y881" s="454"/>
      <c r="Z881" s="454"/>
      <c r="AB881" s="454"/>
      <c r="AC881" s="454"/>
      <c r="AD881" s="454"/>
      <c r="AE881" s="454"/>
    </row>
    <row r="882" spans="1:31" ht="15.75" customHeight="1">
      <c r="A882" s="454"/>
      <c r="B882" s="454"/>
      <c r="C882" s="566"/>
      <c r="D882" s="454"/>
      <c r="E882" s="454"/>
      <c r="F882" s="454"/>
      <c r="H882" s="454"/>
      <c r="I882" s="454"/>
      <c r="J882" s="454"/>
      <c r="K882" s="454"/>
      <c r="L882" s="454"/>
      <c r="M882" s="454"/>
      <c r="N882" s="454"/>
      <c r="O882" s="454"/>
      <c r="P882" s="454"/>
      <c r="Q882" s="454"/>
      <c r="R882" s="454"/>
      <c r="S882" s="454"/>
      <c r="T882" s="454"/>
      <c r="U882" s="454"/>
      <c r="V882" s="454"/>
      <c r="W882" s="454"/>
      <c r="Y882" s="454"/>
      <c r="Z882" s="454"/>
      <c r="AB882" s="454"/>
      <c r="AC882" s="454"/>
      <c r="AD882" s="454"/>
      <c r="AE882" s="454"/>
    </row>
    <row r="883" spans="1:31" ht="15.75" customHeight="1">
      <c r="A883" s="454"/>
      <c r="B883" s="454"/>
      <c r="C883" s="566"/>
      <c r="D883" s="454"/>
      <c r="E883" s="454"/>
      <c r="F883" s="454"/>
      <c r="H883" s="454"/>
      <c r="I883" s="454"/>
      <c r="J883" s="454"/>
      <c r="K883" s="454"/>
      <c r="L883" s="454"/>
      <c r="M883" s="454"/>
      <c r="N883" s="454"/>
      <c r="O883" s="454"/>
      <c r="P883" s="454"/>
      <c r="Q883" s="454"/>
      <c r="R883" s="454"/>
      <c r="S883" s="454"/>
      <c r="T883" s="454"/>
      <c r="U883" s="454"/>
      <c r="V883" s="454"/>
      <c r="W883" s="454"/>
      <c r="Y883" s="454"/>
      <c r="Z883" s="454"/>
      <c r="AB883" s="454"/>
      <c r="AC883" s="454"/>
      <c r="AD883" s="454"/>
      <c r="AE883" s="454"/>
    </row>
    <row r="884" spans="1:31" ht="15.75" customHeight="1">
      <c r="A884" s="454"/>
      <c r="B884" s="454"/>
      <c r="C884" s="566"/>
      <c r="D884" s="454"/>
      <c r="E884" s="454"/>
      <c r="F884" s="454"/>
      <c r="H884" s="454"/>
      <c r="I884" s="454"/>
      <c r="J884" s="454"/>
      <c r="K884" s="454"/>
      <c r="L884" s="454"/>
      <c r="M884" s="454"/>
      <c r="N884" s="454"/>
      <c r="O884" s="454"/>
      <c r="P884" s="454"/>
      <c r="Q884" s="454"/>
      <c r="R884" s="454"/>
      <c r="S884" s="454"/>
      <c r="T884" s="454"/>
      <c r="U884" s="454"/>
      <c r="V884" s="454"/>
      <c r="W884" s="454"/>
      <c r="Y884" s="454"/>
      <c r="Z884" s="454"/>
      <c r="AB884" s="454"/>
      <c r="AC884" s="454"/>
      <c r="AD884" s="454"/>
      <c r="AE884" s="454"/>
    </row>
    <row r="885" spans="1:31" ht="15.75" customHeight="1">
      <c r="A885" s="454"/>
      <c r="B885" s="454"/>
      <c r="C885" s="566"/>
      <c r="D885" s="454"/>
      <c r="E885" s="454"/>
      <c r="F885" s="454"/>
      <c r="H885" s="454"/>
      <c r="I885" s="454"/>
      <c r="J885" s="454"/>
      <c r="K885" s="454"/>
      <c r="L885" s="454"/>
      <c r="M885" s="454"/>
      <c r="N885" s="454"/>
      <c r="O885" s="454"/>
      <c r="P885" s="454"/>
      <c r="Q885" s="454"/>
      <c r="R885" s="454"/>
      <c r="S885" s="454"/>
      <c r="T885" s="454"/>
      <c r="U885" s="454"/>
      <c r="V885" s="454"/>
      <c r="W885" s="454"/>
      <c r="Y885" s="454"/>
      <c r="Z885" s="454"/>
      <c r="AB885" s="454"/>
      <c r="AC885" s="454"/>
      <c r="AD885" s="454"/>
      <c r="AE885" s="454"/>
    </row>
    <row r="886" spans="1:31" ht="15.75" customHeight="1">
      <c r="A886" s="454"/>
      <c r="B886" s="454"/>
      <c r="C886" s="566"/>
      <c r="D886" s="454"/>
      <c r="E886" s="454"/>
      <c r="F886" s="454"/>
      <c r="H886" s="454"/>
      <c r="I886" s="454"/>
      <c r="J886" s="454"/>
      <c r="K886" s="454"/>
      <c r="L886" s="454"/>
      <c r="M886" s="454"/>
      <c r="N886" s="454"/>
      <c r="O886" s="454"/>
      <c r="P886" s="454"/>
      <c r="Q886" s="454"/>
      <c r="R886" s="454"/>
      <c r="S886" s="454"/>
      <c r="T886" s="454"/>
      <c r="U886" s="454"/>
      <c r="V886" s="454"/>
      <c r="W886" s="454"/>
      <c r="Y886" s="454"/>
      <c r="Z886" s="454"/>
      <c r="AB886" s="454"/>
      <c r="AC886" s="454"/>
      <c r="AD886" s="454"/>
      <c r="AE886" s="454"/>
    </row>
    <row r="887" spans="1:31" ht="15.75" customHeight="1">
      <c r="A887" s="454"/>
      <c r="B887" s="454"/>
      <c r="C887" s="566"/>
      <c r="D887" s="454"/>
      <c r="E887" s="454"/>
      <c r="F887" s="454"/>
      <c r="H887" s="454"/>
      <c r="I887" s="454"/>
      <c r="J887" s="454"/>
      <c r="K887" s="454"/>
      <c r="L887" s="454"/>
      <c r="M887" s="454"/>
      <c r="N887" s="454"/>
      <c r="O887" s="454"/>
      <c r="P887" s="454"/>
      <c r="Q887" s="454"/>
      <c r="R887" s="454"/>
      <c r="S887" s="454"/>
      <c r="T887" s="454"/>
      <c r="U887" s="454"/>
      <c r="V887" s="454"/>
      <c r="W887" s="454"/>
      <c r="Y887" s="454"/>
      <c r="Z887" s="454"/>
      <c r="AB887" s="454"/>
      <c r="AC887" s="454"/>
      <c r="AD887" s="454"/>
      <c r="AE887" s="454"/>
    </row>
    <row r="888" spans="1:31" ht="15.75" customHeight="1">
      <c r="A888" s="454"/>
      <c r="B888" s="454"/>
      <c r="C888" s="566"/>
      <c r="D888" s="454"/>
      <c r="E888" s="454"/>
      <c r="F888" s="454"/>
      <c r="H888" s="454"/>
      <c r="I888" s="454"/>
      <c r="J888" s="454"/>
      <c r="K888" s="454"/>
      <c r="L888" s="454"/>
      <c r="M888" s="454"/>
      <c r="N888" s="454"/>
      <c r="O888" s="454"/>
      <c r="P888" s="454"/>
      <c r="Q888" s="454"/>
      <c r="R888" s="454"/>
      <c r="S888" s="454"/>
      <c r="T888" s="454"/>
      <c r="U888" s="454"/>
      <c r="V888" s="454"/>
      <c r="W888" s="454"/>
      <c r="Y888" s="454"/>
      <c r="Z888" s="454"/>
      <c r="AB888" s="454"/>
      <c r="AC888" s="454"/>
      <c r="AD888" s="454"/>
      <c r="AE888" s="454"/>
    </row>
    <row r="889" spans="1:31" ht="15.75" customHeight="1">
      <c r="A889" s="454"/>
      <c r="B889" s="454"/>
      <c r="C889" s="566"/>
      <c r="D889" s="454"/>
      <c r="E889" s="454"/>
      <c r="F889" s="454"/>
      <c r="H889" s="454"/>
      <c r="I889" s="454"/>
      <c r="J889" s="454"/>
      <c r="K889" s="454"/>
      <c r="L889" s="454"/>
      <c r="M889" s="454"/>
      <c r="N889" s="454"/>
      <c r="O889" s="454"/>
      <c r="P889" s="454"/>
      <c r="Q889" s="454"/>
      <c r="R889" s="454"/>
      <c r="S889" s="454"/>
      <c r="T889" s="454"/>
      <c r="U889" s="454"/>
      <c r="V889" s="454"/>
      <c r="W889" s="454"/>
      <c r="Y889" s="454"/>
      <c r="Z889" s="454"/>
      <c r="AB889" s="454"/>
      <c r="AC889" s="454"/>
      <c r="AD889" s="454"/>
      <c r="AE889" s="454"/>
    </row>
    <row r="890" spans="1:31" ht="15.75" customHeight="1">
      <c r="A890" s="454"/>
      <c r="B890" s="454"/>
      <c r="C890" s="566"/>
      <c r="D890" s="454"/>
      <c r="E890" s="454"/>
      <c r="F890" s="454"/>
      <c r="H890" s="454"/>
      <c r="I890" s="454"/>
      <c r="J890" s="454"/>
      <c r="K890" s="454"/>
      <c r="L890" s="454"/>
      <c r="M890" s="454"/>
      <c r="N890" s="454"/>
      <c r="O890" s="454"/>
      <c r="P890" s="454"/>
      <c r="Q890" s="454"/>
      <c r="R890" s="454"/>
      <c r="S890" s="454"/>
      <c r="T890" s="454"/>
      <c r="U890" s="454"/>
      <c r="V890" s="454"/>
      <c r="W890" s="454"/>
      <c r="Y890" s="454"/>
      <c r="Z890" s="454"/>
      <c r="AB890" s="454"/>
      <c r="AC890" s="454"/>
      <c r="AD890" s="454"/>
      <c r="AE890" s="454"/>
    </row>
    <row r="891" spans="1:31" ht="15.75" customHeight="1">
      <c r="A891" s="454"/>
      <c r="B891" s="454"/>
      <c r="C891" s="566"/>
      <c r="D891" s="454"/>
      <c r="E891" s="454"/>
      <c r="F891" s="454"/>
      <c r="H891" s="454"/>
      <c r="I891" s="454"/>
      <c r="J891" s="454"/>
      <c r="K891" s="454"/>
      <c r="L891" s="454"/>
      <c r="M891" s="454"/>
      <c r="N891" s="454"/>
      <c r="O891" s="454"/>
      <c r="P891" s="454"/>
      <c r="Q891" s="454"/>
      <c r="R891" s="454"/>
      <c r="S891" s="454"/>
      <c r="T891" s="454"/>
      <c r="U891" s="454"/>
      <c r="V891" s="454"/>
      <c r="W891" s="454"/>
      <c r="Y891" s="454"/>
      <c r="Z891" s="454"/>
      <c r="AB891" s="454"/>
      <c r="AC891" s="454"/>
      <c r="AD891" s="454"/>
      <c r="AE891" s="454"/>
    </row>
    <row r="892" spans="1:31" ht="15.75" customHeight="1">
      <c r="A892" s="454"/>
      <c r="B892" s="454"/>
      <c r="C892" s="566"/>
      <c r="D892" s="454"/>
      <c r="E892" s="454"/>
      <c r="F892" s="454"/>
      <c r="H892" s="454"/>
      <c r="I892" s="454"/>
      <c r="J892" s="454"/>
      <c r="K892" s="454"/>
      <c r="L892" s="454"/>
      <c r="M892" s="454"/>
      <c r="N892" s="454"/>
      <c r="O892" s="454"/>
      <c r="P892" s="454"/>
      <c r="Q892" s="454"/>
      <c r="R892" s="454"/>
      <c r="S892" s="454"/>
      <c r="T892" s="454"/>
      <c r="U892" s="454"/>
      <c r="V892" s="454"/>
      <c r="W892" s="454"/>
      <c r="Y892" s="454"/>
      <c r="Z892" s="454"/>
      <c r="AB892" s="454"/>
      <c r="AC892" s="454"/>
      <c r="AD892" s="454"/>
      <c r="AE892" s="454"/>
    </row>
    <row r="893" spans="1:31" ht="15.75" customHeight="1">
      <c r="A893" s="454"/>
      <c r="B893" s="454"/>
      <c r="C893" s="566"/>
      <c r="D893" s="454"/>
      <c r="E893" s="454"/>
      <c r="F893" s="454"/>
      <c r="H893" s="454"/>
      <c r="I893" s="454"/>
      <c r="J893" s="454"/>
      <c r="K893" s="454"/>
      <c r="L893" s="454"/>
      <c r="M893" s="454"/>
      <c r="N893" s="454"/>
      <c r="O893" s="454"/>
      <c r="P893" s="454"/>
      <c r="Q893" s="454"/>
      <c r="R893" s="454"/>
      <c r="S893" s="454"/>
      <c r="T893" s="454"/>
      <c r="U893" s="454"/>
      <c r="V893" s="454"/>
      <c r="W893" s="454"/>
      <c r="Y893" s="454"/>
      <c r="Z893" s="454"/>
      <c r="AB893" s="454"/>
      <c r="AC893" s="454"/>
      <c r="AD893" s="454"/>
      <c r="AE893" s="454"/>
    </row>
    <row r="894" spans="1:31" ht="15.75" customHeight="1">
      <c r="A894" s="454"/>
      <c r="B894" s="454"/>
      <c r="C894" s="566"/>
      <c r="D894" s="454"/>
      <c r="E894" s="454"/>
      <c r="F894" s="454"/>
      <c r="H894" s="454"/>
      <c r="I894" s="454"/>
      <c r="J894" s="454"/>
      <c r="K894" s="454"/>
      <c r="L894" s="454"/>
      <c r="M894" s="454"/>
      <c r="N894" s="454"/>
      <c r="O894" s="454"/>
      <c r="P894" s="454"/>
      <c r="Q894" s="454"/>
      <c r="R894" s="454"/>
      <c r="S894" s="454"/>
      <c r="T894" s="454"/>
      <c r="U894" s="454"/>
      <c r="V894" s="454"/>
      <c r="W894" s="454"/>
      <c r="Y894" s="454"/>
      <c r="Z894" s="454"/>
      <c r="AB894" s="454"/>
      <c r="AC894" s="454"/>
      <c r="AD894" s="454"/>
      <c r="AE894" s="454"/>
    </row>
    <row r="895" spans="1:31" ht="15.75" customHeight="1">
      <c r="A895" s="454"/>
      <c r="B895" s="454"/>
      <c r="C895" s="566"/>
      <c r="D895" s="454"/>
      <c r="E895" s="454"/>
      <c r="F895" s="454"/>
      <c r="H895" s="454"/>
      <c r="I895" s="454"/>
      <c r="J895" s="454"/>
      <c r="K895" s="454"/>
      <c r="L895" s="454"/>
      <c r="M895" s="454"/>
      <c r="N895" s="454"/>
      <c r="O895" s="454"/>
      <c r="P895" s="454"/>
      <c r="Q895" s="454"/>
      <c r="R895" s="454"/>
      <c r="S895" s="454"/>
      <c r="T895" s="454"/>
      <c r="U895" s="454"/>
      <c r="V895" s="454"/>
      <c r="W895" s="454"/>
      <c r="Y895" s="454"/>
      <c r="Z895" s="454"/>
      <c r="AB895" s="454"/>
      <c r="AC895" s="454"/>
      <c r="AD895" s="454"/>
      <c r="AE895" s="454"/>
    </row>
    <row r="896" spans="1:31" ht="15.75" customHeight="1">
      <c r="A896" s="454"/>
      <c r="B896" s="454"/>
      <c r="C896" s="566"/>
      <c r="D896" s="454"/>
      <c r="E896" s="454"/>
      <c r="F896" s="454"/>
      <c r="H896" s="454"/>
      <c r="I896" s="454"/>
      <c r="J896" s="454"/>
      <c r="K896" s="454"/>
      <c r="L896" s="454"/>
      <c r="M896" s="454"/>
      <c r="N896" s="454"/>
      <c r="O896" s="454"/>
      <c r="P896" s="454"/>
      <c r="Q896" s="454"/>
      <c r="R896" s="454"/>
      <c r="S896" s="454"/>
      <c r="T896" s="454"/>
      <c r="U896" s="454"/>
      <c r="V896" s="454"/>
      <c r="W896" s="454"/>
      <c r="Y896" s="454"/>
      <c r="Z896" s="454"/>
      <c r="AB896" s="454"/>
      <c r="AC896" s="454"/>
      <c r="AD896" s="454"/>
      <c r="AE896" s="454"/>
    </row>
    <row r="897" spans="1:31" ht="15.75" customHeight="1">
      <c r="A897" s="454"/>
      <c r="B897" s="454"/>
      <c r="C897" s="566"/>
      <c r="D897" s="454"/>
      <c r="E897" s="454"/>
      <c r="F897" s="454"/>
      <c r="H897" s="454"/>
      <c r="I897" s="454"/>
      <c r="J897" s="454"/>
      <c r="K897" s="454"/>
      <c r="L897" s="454"/>
      <c r="M897" s="454"/>
      <c r="N897" s="454"/>
      <c r="O897" s="454"/>
      <c r="P897" s="454"/>
      <c r="Q897" s="454"/>
      <c r="R897" s="454"/>
      <c r="S897" s="454"/>
      <c r="T897" s="454"/>
      <c r="U897" s="454"/>
      <c r="V897" s="454"/>
      <c r="W897" s="454"/>
      <c r="Y897" s="454"/>
      <c r="Z897" s="454"/>
      <c r="AB897" s="454"/>
      <c r="AC897" s="454"/>
      <c r="AD897" s="454"/>
      <c r="AE897" s="454"/>
    </row>
    <row r="898" spans="1:31" ht="15.75" customHeight="1">
      <c r="A898" s="454"/>
      <c r="B898" s="454"/>
      <c r="C898" s="566"/>
      <c r="D898" s="454"/>
      <c r="E898" s="454"/>
      <c r="F898" s="454"/>
      <c r="H898" s="454"/>
      <c r="I898" s="454"/>
      <c r="J898" s="454"/>
      <c r="K898" s="454"/>
      <c r="L898" s="454"/>
      <c r="M898" s="454"/>
      <c r="N898" s="454"/>
      <c r="O898" s="454"/>
      <c r="P898" s="454"/>
      <c r="Q898" s="454"/>
      <c r="R898" s="454"/>
      <c r="S898" s="454"/>
      <c r="T898" s="454"/>
      <c r="U898" s="454"/>
      <c r="V898" s="454"/>
      <c r="W898" s="454"/>
      <c r="Y898" s="454"/>
      <c r="Z898" s="454"/>
      <c r="AB898" s="454"/>
      <c r="AC898" s="454"/>
      <c r="AD898" s="454"/>
      <c r="AE898" s="454"/>
    </row>
    <row r="899" spans="1:31" ht="15.75" customHeight="1">
      <c r="A899" s="454"/>
      <c r="B899" s="454"/>
      <c r="C899" s="566"/>
      <c r="D899" s="454"/>
      <c r="E899" s="454"/>
      <c r="F899" s="454"/>
      <c r="H899" s="454"/>
      <c r="I899" s="454"/>
      <c r="J899" s="454"/>
      <c r="K899" s="454"/>
      <c r="L899" s="454"/>
      <c r="M899" s="454"/>
      <c r="N899" s="454"/>
      <c r="O899" s="454"/>
      <c r="P899" s="454"/>
      <c r="Q899" s="454"/>
      <c r="R899" s="454"/>
      <c r="S899" s="454"/>
      <c r="T899" s="454"/>
      <c r="U899" s="454"/>
      <c r="V899" s="454"/>
      <c r="W899" s="454"/>
      <c r="Y899" s="454"/>
      <c r="Z899" s="454"/>
      <c r="AB899" s="454"/>
      <c r="AC899" s="454"/>
      <c r="AD899" s="454"/>
      <c r="AE899" s="454"/>
    </row>
    <row r="900" spans="1:31" ht="15.75" customHeight="1">
      <c r="A900" s="454"/>
      <c r="B900" s="454"/>
      <c r="C900" s="566"/>
      <c r="D900" s="454"/>
      <c r="E900" s="454"/>
      <c r="F900" s="454"/>
      <c r="H900" s="454"/>
      <c r="I900" s="454"/>
      <c r="J900" s="454"/>
      <c r="K900" s="454"/>
      <c r="L900" s="454"/>
      <c r="M900" s="454"/>
      <c r="N900" s="454"/>
      <c r="O900" s="454"/>
      <c r="P900" s="454"/>
      <c r="Q900" s="454"/>
      <c r="R900" s="454"/>
      <c r="S900" s="454"/>
      <c r="T900" s="454"/>
      <c r="U900" s="454"/>
      <c r="V900" s="454"/>
      <c r="W900" s="454"/>
      <c r="Y900" s="454"/>
      <c r="Z900" s="454"/>
      <c r="AB900" s="454"/>
      <c r="AC900" s="454"/>
      <c r="AD900" s="454"/>
      <c r="AE900" s="454"/>
    </row>
    <row r="901" spans="1:31" ht="15.75" customHeight="1">
      <c r="A901" s="454"/>
      <c r="B901" s="454"/>
      <c r="C901" s="566"/>
      <c r="D901" s="454"/>
      <c r="E901" s="454"/>
      <c r="F901" s="454"/>
      <c r="H901" s="454"/>
      <c r="I901" s="454"/>
      <c r="J901" s="454"/>
      <c r="K901" s="454"/>
      <c r="L901" s="454"/>
      <c r="M901" s="454"/>
      <c r="N901" s="454"/>
      <c r="O901" s="454"/>
      <c r="P901" s="454"/>
      <c r="Q901" s="454"/>
      <c r="R901" s="454"/>
      <c r="S901" s="454"/>
      <c r="T901" s="454"/>
      <c r="U901" s="454"/>
      <c r="V901" s="454"/>
      <c r="W901" s="454"/>
      <c r="Y901" s="454"/>
      <c r="Z901" s="454"/>
      <c r="AB901" s="454"/>
      <c r="AC901" s="454"/>
      <c r="AD901" s="454"/>
      <c r="AE901" s="454"/>
    </row>
    <row r="902" spans="1:31" ht="15.75" customHeight="1">
      <c r="A902" s="454"/>
      <c r="B902" s="454"/>
      <c r="C902" s="566"/>
      <c r="D902" s="454"/>
      <c r="E902" s="454"/>
      <c r="F902" s="454"/>
      <c r="H902" s="454"/>
      <c r="I902" s="454"/>
      <c r="J902" s="454"/>
      <c r="K902" s="454"/>
      <c r="L902" s="454"/>
      <c r="M902" s="454"/>
      <c r="N902" s="454"/>
      <c r="O902" s="454"/>
      <c r="P902" s="454"/>
      <c r="Q902" s="454"/>
      <c r="R902" s="454"/>
      <c r="S902" s="454"/>
      <c r="T902" s="454"/>
      <c r="U902" s="454"/>
      <c r="V902" s="454"/>
      <c r="W902" s="454"/>
      <c r="Y902" s="454"/>
      <c r="Z902" s="454"/>
      <c r="AB902" s="454"/>
      <c r="AC902" s="454"/>
      <c r="AD902" s="454"/>
      <c r="AE902" s="454"/>
    </row>
    <row r="903" spans="1:31" ht="15.75" customHeight="1">
      <c r="A903" s="454"/>
      <c r="B903" s="454"/>
      <c r="C903" s="566"/>
      <c r="D903" s="454"/>
      <c r="E903" s="454"/>
      <c r="F903" s="454"/>
      <c r="H903" s="454"/>
      <c r="I903" s="454"/>
      <c r="J903" s="454"/>
      <c r="K903" s="454"/>
      <c r="L903" s="454"/>
      <c r="M903" s="454"/>
      <c r="N903" s="454"/>
      <c r="O903" s="454"/>
      <c r="P903" s="454"/>
      <c r="Q903" s="454"/>
      <c r="R903" s="454"/>
      <c r="S903" s="454"/>
      <c r="T903" s="454"/>
      <c r="U903" s="454"/>
      <c r="V903" s="454"/>
      <c r="W903" s="454"/>
      <c r="Y903" s="454"/>
      <c r="Z903" s="454"/>
      <c r="AB903" s="454"/>
      <c r="AC903" s="454"/>
      <c r="AD903" s="454"/>
      <c r="AE903" s="454"/>
    </row>
    <row r="904" spans="1:31" ht="15.75" customHeight="1">
      <c r="A904" s="454"/>
      <c r="B904" s="454"/>
      <c r="C904" s="566"/>
      <c r="D904" s="454"/>
      <c r="E904" s="454"/>
      <c r="F904" s="454"/>
      <c r="H904" s="454"/>
      <c r="I904" s="454"/>
      <c r="J904" s="454"/>
      <c r="K904" s="454"/>
      <c r="L904" s="454"/>
      <c r="M904" s="454"/>
      <c r="N904" s="454"/>
      <c r="O904" s="454"/>
      <c r="P904" s="454"/>
      <c r="Q904" s="454"/>
      <c r="R904" s="454"/>
      <c r="S904" s="454"/>
      <c r="T904" s="454"/>
      <c r="U904" s="454"/>
      <c r="V904" s="454"/>
      <c r="W904" s="454"/>
      <c r="Y904" s="454"/>
      <c r="Z904" s="454"/>
      <c r="AB904" s="454"/>
      <c r="AC904" s="454"/>
      <c r="AD904" s="454"/>
      <c r="AE904" s="454"/>
    </row>
    <row r="905" spans="1:31" ht="15.75" customHeight="1">
      <c r="A905" s="454"/>
      <c r="B905" s="454"/>
      <c r="C905" s="566"/>
      <c r="D905" s="454"/>
      <c r="E905" s="454"/>
      <c r="F905" s="454"/>
      <c r="H905" s="454"/>
      <c r="I905" s="454"/>
      <c r="J905" s="454"/>
      <c r="K905" s="454"/>
      <c r="L905" s="454"/>
      <c r="M905" s="454"/>
      <c r="N905" s="454"/>
      <c r="O905" s="454"/>
      <c r="P905" s="454"/>
      <c r="Q905" s="454"/>
      <c r="R905" s="454"/>
      <c r="S905" s="454"/>
      <c r="T905" s="454"/>
      <c r="U905" s="454"/>
      <c r="V905" s="454"/>
      <c r="W905" s="454"/>
      <c r="Y905" s="454"/>
      <c r="Z905" s="454"/>
      <c r="AB905" s="454"/>
      <c r="AC905" s="454"/>
      <c r="AD905" s="454"/>
      <c r="AE905" s="454"/>
    </row>
    <row r="906" spans="1:31" ht="15.75" customHeight="1">
      <c r="A906" s="454"/>
      <c r="B906" s="454"/>
      <c r="C906" s="566"/>
      <c r="D906" s="454"/>
      <c r="E906" s="454"/>
      <c r="F906" s="454"/>
      <c r="H906" s="454"/>
      <c r="I906" s="454"/>
      <c r="J906" s="454"/>
      <c r="K906" s="454"/>
      <c r="L906" s="454"/>
      <c r="M906" s="454"/>
      <c r="N906" s="454"/>
      <c r="O906" s="454"/>
      <c r="P906" s="454"/>
      <c r="Q906" s="454"/>
      <c r="R906" s="454"/>
      <c r="S906" s="454"/>
      <c r="T906" s="454"/>
      <c r="U906" s="454"/>
      <c r="V906" s="454"/>
      <c r="W906" s="454"/>
      <c r="Y906" s="454"/>
      <c r="Z906" s="454"/>
      <c r="AB906" s="454"/>
      <c r="AC906" s="454"/>
      <c r="AD906" s="454"/>
      <c r="AE906" s="454"/>
    </row>
    <row r="907" spans="1:31" ht="15.75" customHeight="1">
      <c r="A907" s="454"/>
      <c r="B907" s="454"/>
      <c r="C907" s="566"/>
      <c r="D907" s="454"/>
      <c r="E907" s="454"/>
      <c r="F907" s="454"/>
      <c r="H907" s="454"/>
      <c r="I907" s="454"/>
      <c r="J907" s="454"/>
      <c r="K907" s="454"/>
      <c r="L907" s="454"/>
      <c r="M907" s="454"/>
      <c r="N907" s="454"/>
      <c r="O907" s="454"/>
      <c r="P907" s="454"/>
      <c r="Q907" s="454"/>
      <c r="R907" s="454"/>
      <c r="S907" s="454"/>
      <c r="T907" s="454"/>
      <c r="U907" s="454"/>
      <c r="V907" s="454"/>
      <c r="W907" s="454"/>
      <c r="Y907" s="454"/>
      <c r="Z907" s="454"/>
      <c r="AB907" s="454"/>
      <c r="AC907" s="454"/>
      <c r="AD907" s="454"/>
      <c r="AE907" s="454"/>
    </row>
    <row r="908" spans="1:31" ht="15.75" customHeight="1">
      <c r="A908" s="454"/>
      <c r="B908" s="454"/>
      <c r="C908" s="566"/>
      <c r="D908" s="454"/>
      <c r="E908" s="454"/>
      <c r="F908" s="454"/>
      <c r="H908" s="454"/>
      <c r="I908" s="454"/>
      <c r="J908" s="454"/>
      <c r="K908" s="454"/>
      <c r="L908" s="454"/>
      <c r="M908" s="454"/>
      <c r="N908" s="454"/>
      <c r="O908" s="454"/>
      <c r="P908" s="454"/>
      <c r="Q908" s="454"/>
      <c r="R908" s="454"/>
      <c r="S908" s="454"/>
      <c r="T908" s="454"/>
      <c r="U908" s="454"/>
      <c r="V908" s="454"/>
      <c r="W908" s="454"/>
      <c r="Y908" s="454"/>
      <c r="Z908" s="454"/>
      <c r="AB908" s="454"/>
      <c r="AC908" s="454"/>
      <c r="AD908" s="454"/>
      <c r="AE908" s="454"/>
    </row>
    <row r="909" spans="1:31" ht="15.75" customHeight="1">
      <c r="A909" s="454"/>
      <c r="B909" s="454"/>
      <c r="C909" s="566"/>
      <c r="D909" s="454"/>
      <c r="E909" s="454"/>
      <c r="F909" s="454"/>
      <c r="H909" s="454"/>
      <c r="I909" s="454"/>
      <c r="J909" s="454"/>
      <c r="K909" s="454"/>
      <c r="L909" s="454"/>
      <c r="M909" s="454"/>
      <c r="N909" s="454"/>
      <c r="O909" s="454"/>
      <c r="P909" s="454"/>
      <c r="Q909" s="454"/>
      <c r="R909" s="454"/>
      <c r="S909" s="454"/>
      <c r="T909" s="454"/>
      <c r="U909" s="454"/>
      <c r="V909" s="454"/>
      <c r="W909" s="454"/>
      <c r="Y909" s="454"/>
      <c r="Z909" s="454"/>
      <c r="AB909" s="454"/>
      <c r="AC909" s="454"/>
      <c r="AD909" s="454"/>
      <c r="AE909" s="454"/>
    </row>
    <row r="910" spans="1:31" ht="15.75" customHeight="1">
      <c r="A910" s="454"/>
      <c r="B910" s="454"/>
      <c r="C910" s="566"/>
      <c r="D910" s="454"/>
      <c r="E910" s="454"/>
      <c r="F910" s="454"/>
      <c r="H910" s="454"/>
      <c r="I910" s="454"/>
      <c r="J910" s="454"/>
      <c r="K910" s="454"/>
      <c r="L910" s="454"/>
      <c r="M910" s="454"/>
      <c r="N910" s="454"/>
      <c r="O910" s="454"/>
      <c r="P910" s="454"/>
      <c r="Q910" s="454"/>
      <c r="R910" s="454"/>
      <c r="S910" s="454"/>
      <c r="T910" s="454"/>
      <c r="U910" s="454"/>
      <c r="V910" s="454"/>
      <c r="W910" s="454"/>
      <c r="Y910" s="454"/>
      <c r="Z910" s="454"/>
      <c r="AB910" s="454"/>
      <c r="AC910" s="454"/>
      <c r="AD910" s="454"/>
      <c r="AE910" s="454"/>
    </row>
    <row r="911" spans="1:31" ht="15.75" customHeight="1">
      <c r="A911" s="454"/>
      <c r="B911" s="454"/>
      <c r="C911" s="566"/>
      <c r="D911" s="454"/>
      <c r="E911" s="454"/>
      <c r="F911" s="454"/>
      <c r="H911" s="454"/>
      <c r="I911" s="454"/>
      <c r="J911" s="454"/>
      <c r="K911" s="454"/>
      <c r="L911" s="454"/>
      <c r="M911" s="454"/>
      <c r="N911" s="454"/>
      <c r="O911" s="454"/>
      <c r="P911" s="454"/>
      <c r="Q911" s="454"/>
      <c r="R911" s="454"/>
      <c r="S911" s="454"/>
      <c r="T911" s="454"/>
      <c r="U911" s="454"/>
      <c r="V911" s="454"/>
      <c r="W911" s="454"/>
      <c r="Y911" s="454"/>
      <c r="Z911" s="454"/>
      <c r="AB911" s="454"/>
      <c r="AC911" s="454"/>
      <c r="AD911" s="454"/>
      <c r="AE911" s="454"/>
    </row>
    <row r="912" spans="1:31" ht="15.75" customHeight="1">
      <c r="A912" s="454"/>
      <c r="B912" s="454"/>
      <c r="C912" s="566"/>
      <c r="D912" s="454"/>
      <c r="E912" s="454"/>
      <c r="F912" s="454"/>
      <c r="H912" s="454"/>
      <c r="I912" s="454"/>
      <c r="J912" s="454"/>
      <c r="K912" s="454"/>
      <c r="L912" s="454"/>
      <c r="M912" s="454"/>
      <c r="N912" s="454"/>
      <c r="O912" s="454"/>
      <c r="P912" s="454"/>
      <c r="Q912" s="454"/>
      <c r="R912" s="454"/>
      <c r="S912" s="454"/>
      <c r="T912" s="454"/>
      <c r="U912" s="454"/>
      <c r="V912" s="454"/>
      <c r="W912" s="454"/>
      <c r="Y912" s="454"/>
      <c r="Z912" s="454"/>
      <c r="AB912" s="454"/>
      <c r="AC912" s="454"/>
      <c r="AD912" s="454"/>
      <c r="AE912" s="454"/>
    </row>
    <row r="913" spans="1:31" ht="15.75" customHeight="1">
      <c r="A913" s="454"/>
      <c r="B913" s="454"/>
      <c r="C913" s="566"/>
      <c r="D913" s="454"/>
      <c r="E913" s="454"/>
      <c r="F913" s="454"/>
      <c r="H913" s="454"/>
      <c r="I913" s="454"/>
      <c r="J913" s="454"/>
      <c r="K913" s="454"/>
      <c r="L913" s="454"/>
      <c r="M913" s="454"/>
      <c r="N913" s="454"/>
      <c r="O913" s="454"/>
      <c r="P913" s="454"/>
      <c r="Q913" s="454"/>
      <c r="R913" s="454"/>
      <c r="S913" s="454"/>
      <c r="T913" s="454"/>
      <c r="U913" s="454"/>
      <c r="V913" s="454"/>
      <c r="W913" s="454"/>
      <c r="Y913" s="454"/>
      <c r="Z913" s="454"/>
      <c r="AB913" s="454"/>
      <c r="AC913" s="454"/>
      <c r="AD913" s="454"/>
      <c r="AE913" s="454"/>
    </row>
    <row r="914" spans="1:31" ht="15.75" customHeight="1">
      <c r="A914" s="454"/>
      <c r="B914" s="454"/>
      <c r="C914" s="566"/>
      <c r="D914" s="454"/>
      <c r="E914" s="454"/>
      <c r="F914" s="454"/>
      <c r="H914" s="454"/>
      <c r="I914" s="454"/>
      <c r="J914" s="454"/>
      <c r="K914" s="454"/>
      <c r="L914" s="454"/>
      <c r="M914" s="454"/>
      <c r="N914" s="454"/>
      <c r="O914" s="454"/>
      <c r="P914" s="454"/>
      <c r="Q914" s="454"/>
      <c r="R914" s="454"/>
      <c r="S914" s="454"/>
      <c r="T914" s="454"/>
      <c r="U914" s="454"/>
      <c r="V914" s="454"/>
      <c r="W914" s="454"/>
      <c r="Y914" s="454"/>
      <c r="Z914" s="454"/>
      <c r="AB914" s="454"/>
      <c r="AC914" s="454"/>
      <c r="AD914" s="454"/>
      <c r="AE914" s="454"/>
    </row>
    <row r="915" spans="1:31" ht="15.75" customHeight="1">
      <c r="A915" s="454"/>
      <c r="B915" s="454"/>
      <c r="C915" s="566"/>
      <c r="D915" s="454"/>
      <c r="E915" s="454"/>
      <c r="F915" s="454"/>
      <c r="H915" s="454"/>
      <c r="I915" s="454"/>
      <c r="J915" s="454"/>
      <c r="K915" s="454"/>
      <c r="L915" s="454"/>
      <c r="M915" s="454"/>
      <c r="N915" s="454"/>
      <c r="O915" s="454"/>
      <c r="P915" s="454"/>
      <c r="Q915" s="454"/>
      <c r="R915" s="454"/>
      <c r="S915" s="454"/>
      <c r="T915" s="454"/>
      <c r="U915" s="454"/>
      <c r="V915" s="454"/>
      <c r="W915" s="454"/>
      <c r="Y915" s="454"/>
      <c r="Z915" s="454"/>
      <c r="AB915" s="454"/>
      <c r="AC915" s="454"/>
      <c r="AD915" s="454"/>
      <c r="AE915" s="454"/>
    </row>
    <row r="916" spans="1:31" ht="15.75" customHeight="1">
      <c r="A916" s="454"/>
      <c r="B916" s="454"/>
      <c r="C916" s="566"/>
      <c r="D916" s="454"/>
      <c r="E916" s="454"/>
      <c r="F916" s="454"/>
      <c r="H916" s="454"/>
      <c r="I916" s="454"/>
      <c r="J916" s="454"/>
      <c r="K916" s="454"/>
      <c r="L916" s="454"/>
      <c r="M916" s="454"/>
      <c r="N916" s="454"/>
      <c r="O916" s="454"/>
      <c r="P916" s="454"/>
      <c r="Q916" s="454"/>
      <c r="R916" s="454"/>
      <c r="S916" s="454"/>
      <c r="T916" s="454"/>
      <c r="U916" s="454"/>
      <c r="V916" s="454"/>
      <c r="W916" s="454"/>
      <c r="Y916" s="454"/>
      <c r="Z916" s="454"/>
      <c r="AB916" s="454"/>
      <c r="AC916" s="454"/>
      <c r="AD916" s="454"/>
      <c r="AE916" s="454"/>
    </row>
    <row r="917" spans="1:31" ht="15.75" customHeight="1">
      <c r="A917" s="454"/>
      <c r="B917" s="454"/>
      <c r="C917" s="566"/>
      <c r="D917" s="454"/>
      <c r="E917" s="454"/>
      <c r="F917" s="454"/>
      <c r="H917" s="454"/>
      <c r="I917" s="454"/>
      <c r="J917" s="454"/>
      <c r="K917" s="454"/>
      <c r="L917" s="454"/>
      <c r="M917" s="454"/>
      <c r="N917" s="454"/>
      <c r="O917" s="454"/>
      <c r="P917" s="454"/>
      <c r="Q917" s="454"/>
      <c r="R917" s="454"/>
      <c r="S917" s="454"/>
      <c r="T917" s="454"/>
      <c r="U917" s="454"/>
      <c r="V917" s="454"/>
      <c r="W917" s="454"/>
      <c r="Y917" s="454"/>
      <c r="Z917" s="454"/>
      <c r="AB917" s="454"/>
      <c r="AC917" s="454"/>
      <c r="AD917" s="454"/>
      <c r="AE917" s="454"/>
    </row>
    <row r="918" spans="1:31" ht="15.75" customHeight="1">
      <c r="A918" s="454"/>
      <c r="B918" s="454"/>
      <c r="C918" s="566"/>
      <c r="D918" s="454"/>
      <c r="E918" s="454"/>
      <c r="F918" s="454"/>
      <c r="H918" s="454"/>
      <c r="I918" s="454"/>
      <c r="J918" s="454"/>
      <c r="K918" s="454"/>
      <c r="L918" s="454"/>
      <c r="M918" s="454"/>
      <c r="N918" s="454"/>
      <c r="O918" s="454"/>
      <c r="P918" s="454"/>
      <c r="Q918" s="454"/>
      <c r="R918" s="454"/>
      <c r="S918" s="454"/>
      <c r="T918" s="454"/>
      <c r="U918" s="454"/>
      <c r="V918" s="454"/>
      <c r="W918" s="454"/>
      <c r="Y918" s="454"/>
      <c r="Z918" s="454"/>
      <c r="AB918" s="454"/>
      <c r="AC918" s="454"/>
      <c r="AD918" s="454"/>
      <c r="AE918" s="454"/>
    </row>
    <row r="919" spans="1:31" ht="15.75" customHeight="1">
      <c r="A919" s="454"/>
      <c r="B919" s="454"/>
      <c r="C919" s="566"/>
      <c r="D919" s="454"/>
      <c r="E919" s="454"/>
      <c r="F919" s="454"/>
      <c r="H919" s="454"/>
      <c r="I919" s="454"/>
      <c r="J919" s="454"/>
      <c r="K919" s="454"/>
      <c r="L919" s="454"/>
      <c r="M919" s="454"/>
      <c r="N919" s="454"/>
      <c r="O919" s="454"/>
      <c r="P919" s="454"/>
      <c r="Q919" s="454"/>
      <c r="R919" s="454"/>
      <c r="S919" s="454"/>
      <c r="T919" s="454"/>
      <c r="U919" s="454"/>
      <c r="V919" s="454"/>
      <c r="W919" s="454"/>
      <c r="Y919" s="454"/>
      <c r="Z919" s="454"/>
      <c r="AB919" s="454"/>
      <c r="AC919" s="454"/>
      <c r="AD919" s="454"/>
      <c r="AE919" s="454"/>
    </row>
    <row r="920" spans="1:31" ht="15.75" customHeight="1">
      <c r="A920" s="454"/>
      <c r="B920" s="454"/>
      <c r="C920" s="566"/>
      <c r="D920" s="454"/>
      <c r="E920" s="454"/>
      <c r="F920" s="454"/>
      <c r="H920" s="454"/>
      <c r="I920" s="454"/>
      <c r="J920" s="454"/>
      <c r="K920" s="454"/>
      <c r="L920" s="454"/>
      <c r="M920" s="454"/>
      <c r="N920" s="454"/>
      <c r="O920" s="454"/>
      <c r="P920" s="454"/>
      <c r="Q920" s="454"/>
      <c r="R920" s="454"/>
      <c r="S920" s="454"/>
      <c r="T920" s="454"/>
      <c r="U920" s="454"/>
      <c r="V920" s="454"/>
      <c r="W920" s="454"/>
      <c r="Y920" s="454"/>
      <c r="Z920" s="454"/>
      <c r="AB920" s="454"/>
      <c r="AC920" s="454"/>
      <c r="AD920" s="454"/>
      <c r="AE920" s="454"/>
    </row>
    <row r="921" spans="1:31" ht="15.75" customHeight="1">
      <c r="A921" s="454"/>
      <c r="B921" s="454"/>
      <c r="C921" s="566"/>
      <c r="D921" s="454"/>
      <c r="E921" s="454"/>
      <c r="F921" s="454"/>
      <c r="H921" s="454"/>
      <c r="I921" s="454"/>
      <c r="J921" s="454"/>
      <c r="K921" s="454"/>
      <c r="L921" s="454"/>
      <c r="M921" s="454"/>
      <c r="N921" s="454"/>
      <c r="O921" s="454"/>
      <c r="P921" s="454"/>
      <c r="Q921" s="454"/>
      <c r="R921" s="454"/>
      <c r="S921" s="454"/>
      <c r="T921" s="454"/>
      <c r="U921" s="454"/>
      <c r="V921" s="454"/>
      <c r="W921" s="454"/>
      <c r="Y921" s="454"/>
      <c r="Z921" s="454"/>
      <c r="AB921" s="454"/>
      <c r="AC921" s="454"/>
      <c r="AD921" s="454"/>
      <c r="AE921" s="454"/>
    </row>
    <row r="922" spans="1:31" ht="15.75" customHeight="1">
      <c r="A922" s="454"/>
      <c r="B922" s="454"/>
      <c r="C922" s="566"/>
      <c r="D922" s="454"/>
      <c r="E922" s="454"/>
      <c r="F922" s="454"/>
      <c r="H922" s="454"/>
      <c r="I922" s="454"/>
      <c r="J922" s="454"/>
      <c r="K922" s="454"/>
      <c r="L922" s="454"/>
      <c r="M922" s="454"/>
      <c r="N922" s="454"/>
      <c r="O922" s="454"/>
      <c r="P922" s="454"/>
      <c r="Q922" s="454"/>
      <c r="R922" s="454"/>
      <c r="S922" s="454"/>
      <c r="T922" s="454"/>
      <c r="U922" s="454"/>
      <c r="V922" s="454"/>
      <c r="W922" s="454"/>
      <c r="Y922" s="454"/>
      <c r="Z922" s="454"/>
      <c r="AB922" s="454"/>
      <c r="AC922" s="454"/>
      <c r="AD922" s="454"/>
      <c r="AE922" s="454"/>
    </row>
    <row r="923" spans="1:31" ht="15.75" customHeight="1">
      <c r="A923" s="454"/>
      <c r="B923" s="454"/>
      <c r="C923" s="566"/>
      <c r="D923" s="454"/>
      <c r="E923" s="454"/>
      <c r="F923" s="454"/>
      <c r="H923" s="454"/>
      <c r="I923" s="454"/>
      <c r="J923" s="454"/>
      <c r="K923" s="454"/>
      <c r="L923" s="454"/>
      <c r="M923" s="454"/>
      <c r="N923" s="454"/>
      <c r="O923" s="454"/>
      <c r="P923" s="454"/>
      <c r="Q923" s="454"/>
      <c r="R923" s="454"/>
      <c r="S923" s="454"/>
      <c r="T923" s="454"/>
      <c r="U923" s="454"/>
      <c r="V923" s="454"/>
      <c r="W923" s="454"/>
      <c r="Y923" s="454"/>
      <c r="Z923" s="454"/>
      <c r="AB923" s="454"/>
      <c r="AC923" s="454"/>
      <c r="AD923" s="454"/>
      <c r="AE923" s="454"/>
    </row>
    <row r="924" spans="1:31" ht="15.75" customHeight="1">
      <c r="A924" s="454"/>
      <c r="B924" s="454"/>
      <c r="C924" s="566"/>
      <c r="D924" s="454"/>
      <c r="E924" s="454"/>
      <c r="F924" s="454"/>
      <c r="H924" s="454"/>
      <c r="I924" s="454"/>
      <c r="J924" s="454"/>
      <c r="K924" s="454"/>
      <c r="L924" s="454"/>
      <c r="M924" s="454"/>
      <c r="N924" s="454"/>
      <c r="O924" s="454"/>
      <c r="P924" s="454"/>
      <c r="Q924" s="454"/>
      <c r="R924" s="454"/>
      <c r="S924" s="454"/>
      <c r="T924" s="454"/>
      <c r="U924" s="454"/>
      <c r="V924" s="454"/>
      <c r="W924" s="454"/>
      <c r="Y924" s="454"/>
      <c r="Z924" s="454"/>
      <c r="AB924" s="454"/>
      <c r="AC924" s="454"/>
      <c r="AD924" s="454"/>
      <c r="AE924" s="454"/>
    </row>
    <row r="925" spans="1:31" ht="15.75" customHeight="1">
      <c r="A925" s="454"/>
      <c r="B925" s="454"/>
      <c r="C925" s="566"/>
      <c r="D925" s="454"/>
      <c r="E925" s="454"/>
      <c r="F925" s="454"/>
      <c r="H925" s="454"/>
      <c r="I925" s="454"/>
      <c r="J925" s="454"/>
      <c r="K925" s="454"/>
      <c r="L925" s="454"/>
      <c r="M925" s="454"/>
      <c r="N925" s="454"/>
      <c r="O925" s="454"/>
      <c r="P925" s="454"/>
      <c r="Q925" s="454"/>
      <c r="R925" s="454"/>
      <c r="S925" s="454"/>
      <c r="T925" s="454"/>
      <c r="U925" s="454"/>
      <c r="V925" s="454"/>
      <c r="W925" s="454"/>
      <c r="Y925" s="454"/>
      <c r="Z925" s="454"/>
      <c r="AB925" s="454"/>
      <c r="AC925" s="454"/>
      <c r="AD925" s="454"/>
      <c r="AE925" s="454"/>
    </row>
    <row r="926" spans="1:31" ht="15.75" customHeight="1">
      <c r="A926" s="454"/>
      <c r="B926" s="454"/>
      <c r="C926" s="566"/>
      <c r="D926" s="454"/>
      <c r="E926" s="454"/>
      <c r="F926" s="454"/>
      <c r="H926" s="454"/>
      <c r="I926" s="454"/>
      <c r="J926" s="454"/>
      <c r="K926" s="454"/>
      <c r="L926" s="454"/>
      <c r="M926" s="454"/>
      <c r="N926" s="454"/>
      <c r="O926" s="454"/>
      <c r="P926" s="454"/>
      <c r="Q926" s="454"/>
      <c r="R926" s="454"/>
      <c r="S926" s="454"/>
      <c r="T926" s="454"/>
      <c r="U926" s="454"/>
      <c r="V926" s="454"/>
      <c r="W926" s="454"/>
      <c r="Y926" s="454"/>
      <c r="Z926" s="454"/>
      <c r="AB926" s="454"/>
      <c r="AC926" s="454"/>
      <c r="AD926" s="454"/>
      <c r="AE926" s="454"/>
    </row>
    <row r="927" spans="1:31" ht="15.75" customHeight="1">
      <c r="A927" s="454"/>
      <c r="B927" s="454"/>
      <c r="C927" s="566"/>
      <c r="D927" s="454"/>
      <c r="E927" s="454"/>
      <c r="F927" s="454"/>
      <c r="H927" s="454"/>
      <c r="I927" s="454"/>
      <c r="J927" s="454"/>
      <c r="K927" s="454"/>
      <c r="L927" s="454"/>
      <c r="M927" s="454"/>
      <c r="N927" s="454"/>
      <c r="O927" s="454"/>
      <c r="P927" s="454"/>
      <c r="Q927" s="454"/>
      <c r="R927" s="454"/>
      <c r="S927" s="454"/>
      <c r="T927" s="454"/>
      <c r="U927" s="454"/>
      <c r="V927" s="454"/>
      <c r="W927" s="454"/>
      <c r="Y927" s="454"/>
      <c r="Z927" s="454"/>
      <c r="AB927" s="454"/>
      <c r="AC927" s="454"/>
      <c r="AD927" s="454"/>
      <c r="AE927" s="454"/>
    </row>
    <row r="928" spans="1:31" ht="15.75" customHeight="1">
      <c r="A928" s="454"/>
      <c r="B928" s="454"/>
      <c r="C928" s="566"/>
      <c r="D928" s="454"/>
      <c r="E928" s="454"/>
      <c r="F928" s="454"/>
      <c r="H928" s="454"/>
      <c r="I928" s="454"/>
      <c r="J928" s="454"/>
      <c r="K928" s="454"/>
      <c r="L928" s="454"/>
      <c r="M928" s="454"/>
      <c r="N928" s="454"/>
      <c r="O928" s="454"/>
      <c r="P928" s="454"/>
      <c r="Q928" s="454"/>
      <c r="R928" s="454"/>
      <c r="S928" s="454"/>
      <c r="T928" s="454"/>
      <c r="U928" s="454"/>
      <c r="V928" s="454"/>
      <c r="W928" s="454"/>
      <c r="Y928" s="454"/>
      <c r="Z928" s="454"/>
      <c r="AB928" s="454"/>
      <c r="AC928" s="454"/>
      <c r="AD928" s="454"/>
      <c r="AE928" s="454"/>
    </row>
    <row r="929" spans="1:31" ht="15.75" customHeight="1">
      <c r="A929" s="454"/>
      <c r="B929" s="454"/>
      <c r="C929" s="566"/>
      <c r="D929" s="454"/>
      <c r="E929" s="454"/>
      <c r="F929" s="454"/>
      <c r="H929" s="454"/>
      <c r="I929" s="454"/>
      <c r="J929" s="454"/>
      <c r="K929" s="454"/>
      <c r="L929" s="454"/>
      <c r="M929" s="454"/>
      <c r="N929" s="454"/>
      <c r="O929" s="454"/>
      <c r="P929" s="454"/>
      <c r="Q929" s="454"/>
      <c r="R929" s="454"/>
      <c r="S929" s="454"/>
      <c r="T929" s="454"/>
      <c r="U929" s="454"/>
      <c r="V929" s="454"/>
      <c r="W929" s="454"/>
      <c r="Y929" s="454"/>
      <c r="Z929" s="454"/>
      <c r="AB929" s="454"/>
      <c r="AC929" s="454"/>
      <c r="AD929" s="454"/>
      <c r="AE929" s="454"/>
    </row>
    <row r="930" spans="1:31" ht="15.75" customHeight="1">
      <c r="A930" s="454"/>
      <c r="B930" s="454"/>
      <c r="C930" s="566"/>
      <c r="D930" s="454"/>
      <c r="E930" s="454"/>
      <c r="F930" s="454"/>
      <c r="H930" s="454"/>
      <c r="I930" s="454"/>
      <c r="J930" s="454"/>
      <c r="K930" s="454"/>
      <c r="L930" s="454"/>
      <c r="M930" s="454"/>
      <c r="N930" s="454"/>
      <c r="O930" s="454"/>
      <c r="P930" s="454"/>
      <c r="Q930" s="454"/>
      <c r="R930" s="454"/>
      <c r="S930" s="454"/>
      <c r="T930" s="454"/>
      <c r="U930" s="454"/>
      <c r="V930" s="454"/>
      <c r="W930" s="454"/>
      <c r="Y930" s="454"/>
      <c r="Z930" s="454"/>
      <c r="AB930" s="454"/>
      <c r="AC930" s="454"/>
      <c r="AD930" s="454"/>
      <c r="AE930" s="454"/>
    </row>
    <row r="931" spans="1:31" ht="15.75" customHeight="1">
      <c r="A931" s="454"/>
      <c r="B931" s="454"/>
      <c r="C931" s="566"/>
      <c r="D931" s="454"/>
      <c r="E931" s="454"/>
      <c r="F931" s="454"/>
      <c r="H931" s="454"/>
      <c r="I931" s="454"/>
      <c r="J931" s="454"/>
      <c r="K931" s="454"/>
      <c r="L931" s="454"/>
      <c r="M931" s="454"/>
      <c r="N931" s="454"/>
      <c r="O931" s="454"/>
      <c r="P931" s="454"/>
      <c r="Q931" s="454"/>
      <c r="R931" s="454"/>
      <c r="S931" s="454"/>
      <c r="T931" s="454"/>
      <c r="U931" s="454"/>
      <c r="V931" s="454"/>
      <c r="W931" s="454"/>
      <c r="Y931" s="454"/>
      <c r="Z931" s="454"/>
      <c r="AB931" s="454"/>
      <c r="AC931" s="454"/>
      <c r="AD931" s="454"/>
      <c r="AE931" s="454"/>
    </row>
    <row r="932" spans="1:31" ht="15.75" customHeight="1">
      <c r="A932" s="454"/>
      <c r="B932" s="454"/>
      <c r="C932" s="566"/>
      <c r="D932" s="454"/>
      <c r="E932" s="454"/>
      <c r="F932" s="454"/>
      <c r="H932" s="454"/>
      <c r="I932" s="454"/>
      <c r="J932" s="454"/>
      <c r="K932" s="454"/>
      <c r="L932" s="454"/>
      <c r="M932" s="454"/>
      <c r="N932" s="454"/>
      <c r="O932" s="454"/>
      <c r="P932" s="454"/>
      <c r="Q932" s="454"/>
      <c r="R932" s="454"/>
      <c r="S932" s="454"/>
      <c r="T932" s="454"/>
      <c r="U932" s="454"/>
      <c r="V932" s="454"/>
      <c r="W932" s="454"/>
      <c r="Y932" s="454"/>
      <c r="Z932" s="454"/>
      <c r="AB932" s="454"/>
      <c r="AC932" s="454"/>
      <c r="AD932" s="454"/>
      <c r="AE932" s="454"/>
    </row>
    <row r="933" spans="1:31" ht="15.75" customHeight="1">
      <c r="A933" s="454"/>
      <c r="B933" s="454"/>
      <c r="C933" s="566"/>
      <c r="D933" s="454"/>
      <c r="E933" s="454"/>
      <c r="F933" s="454"/>
      <c r="H933" s="454"/>
      <c r="I933" s="454"/>
      <c r="J933" s="454"/>
      <c r="K933" s="454"/>
      <c r="L933" s="454"/>
      <c r="M933" s="454"/>
      <c r="N933" s="454"/>
      <c r="O933" s="454"/>
      <c r="P933" s="454"/>
      <c r="Q933" s="454"/>
      <c r="R933" s="454"/>
      <c r="S933" s="454"/>
      <c r="T933" s="454"/>
      <c r="U933" s="454"/>
      <c r="V933" s="454"/>
      <c r="W933" s="454"/>
      <c r="Y933" s="454"/>
      <c r="Z933" s="454"/>
      <c r="AB933" s="454"/>
      <c r="AC933" s="454"/>
      <c r="AD933" s="454"/>
      <c r="AE933" s="454"/>
    </row>
    <row r="934" spans="1:31" ht="15.75" customHeight="1">
      <c r="A934" s="454"/>
      <c r="B934" s="454"/>
      <c r="C934" s="566"/>
      <c r="D934" s="454"/>
      <c r="E934" s="454"/>
      <c r="F934" s="454"/>
      <c r="H934" s="454"/>
      <c r="I934" s="454"/>
      <c r="J934" s="454"/>
      <c r="K934" s="454"/>
      <c r="L934" s="454"/>
      <c r="M934" s="454"/>
      <c r="N934" s="454"/>
      <c r="O934" s="454"/>
      <c r="P934" s="454"/>
      <c r="Q934" s="454"/>
      <c r="R934" s="454"/>
      <c r="S934" s="454"/>
      <c r="T934" s="454"/>
      <c r="U934" s="454"/>
      <c r="V934" s="454"/>
      <c r="W934" s="454"/>
      <c r="Y934" s="454"/>
      <c r="Z934" s="454"/>
      <c r="AB934" s="454"/>
      <c r="AC934" s="454"/>
      <c r="AD934" s="454"/>
      <c r="AE934" s="454"/>
    </row>
    <row r="935" spans="1:31" ht="15.75" customHeight="1">
      <c r="A935" s="454"/>
      <c r="B935" s="454"/>
      <c r="C935" s="566"/>
      <c r="D935" s="454"/>
      <c r="E935" s="454"/>
      <c r="F935" s="454"/>
      <c r="H935" s="454"/>
      <c r="I935" s="454"/>
      <c r="J935" s="454"/>
      <c r="K935" s="454"/>
      <c r="L935" s="454"/>
      <c r="M935" s="454"/>
      <c r="N935" s="454"/>
      <c r="O935" s="454"/>
      <c r="P935" s="454"/>
      <c r="Q935" s="454"/>
      <c r="R935" s="454"/>
      <c r="S935" s="454"/>
      <c r="T935" s="454"/>
      <c r="U935" s="454"/>
      <c r="V935" s="454"/>
      <c r="W935" s="454"/>
      <c r="Y935" s="454"/>
      <c r="Z935" s="454"/>
      <c r="AB935" s="454"/>
      <c r="AC935" s="454"/>
      <c r="AD935" s="454"/>
      <c r="AE935" s="454"/>
    </row>
    <row r="936" spans="1:31" ht="15.75" customHeight="1">
      <c r="A936" s="454"/>
      <c r="B936" s="454"/>
      <c r="C936" s="566"/>
      <c r="D936" s="454"/>
      <c r="E936" s="454"/>
      <c r="F936" s="454"/>
      <c r="H936" s="454"/>
      <c r="I936" s="454"/>
      <c r="J936" s="454"/>
      <c r="K936" s="454"/>
      <c r="L936" s="454"/>
      <c r="M936" s="454"/>
      <c r="N936" s="454"/>
      <c r="O936" s="454"/>
      <c r="P936" s="454"/>
      <c r="Q936" s="454"/>
      <c r="R936" s="454"/>
      <c r="S936" s="454"/>
      <c r="T936" s="454"/>
      <c r="U936" s="454"/>
      <c r="V936" s="454"/>
      <c r="W936" s="454"/>
      <c r="Y936" s="454"/>
      <c r="Z936" s="454"/>
      <c r="AB936" s="454"/>
      <c r="AC936" s="454"/>
      <c r="AD936" s="454"/>
      <c r="AE936" s="454"/>
    </row>
    <row r="937" spans="1:31" ht="15.75" customHeight="1">
      <c r="A937" s="454"/>
      <c r="B937" s="454"/>
      <c r="C937" s="566"/>
      <c r="D937" s="454"/>
      <c r="E937" s="454"/>
      <c r="F937" s="454"/>
      <c r="H937" s="454"/>
      <c r="I937" s="454"/>
      <c r="J937" s="454"/>
      <c r="K937" s="454"/>
      <c r="L937" s="454"/>
      <c r="M937" s="454"/>
      <c r="N937" s="454"/>
      <c r="O937" s="454"/>
      <c r="P937" s="454"/>
      <c r="Q937" s="454"/>
      <c r="R937" s="454"/>
      <c r="S937" s="454"/>
      <c r="T937" s="454"/>
      <c r="U937" s="454"/>
      <c r="V937" s="454"/>
      <c r="W937" s="454"/>
      <c r="Y937" s="454"/>
      <c r="Z937" s="454"/>
      <c r="AB937" s="454"/>
      <c r="AC937" s="454"/>
      <c r="AD937" s="454"/>
      <c r="AE937" s="454"/>
    </row>
    <row r="938" spans="1:31" ht="15.75" customHeight="1">
      <c r="A938" s="454"/>
      <c r="B938" s="454"/>
      <c r="C938" s="566"/>
      <c r="D938" s="454"/>
      <c r="E938" s="454"/>
      <c r="F938" s="454"/>
      <c r="H938" s="454"/>
      <c r="I938" s="454"/>
      <c r="J938" s="454"/>
      <c r="K938" s="454"/>
      <c r="L938" s="454"/>
      <c r="M938" s="454"/>
      <c r="N938" s="454"/>
      <c r="O938" s="454"/>
      <c r="P938" s="454"/>
      <c r="Q938" s="454"/>
      <c r="R938" s="454"/>
      <c r="S938" s="454"/>
      <c r="T938" s="454"/>
      <c r="U938" s="454"/>
      <c r="V938" s="454"/>
      <c r="W938" s="454"/>
      <c r="Y938" s="454"/>
      <c r="Z938" s="454"/>
      <c r="AB938" s="454"/>
      <c r="AC938" s="454"/>
      <c r="AD938" s="454"/>
      <c r="AE938" s="454"/>
    </row>
    <row r="939" spans="1:31" ht="15.75" customHeight="1">
      <c r="A939" s="454"/>
      <c r="B939" s="454"/>
      <c r="C939" s="566"/>
      <c r="D939" s="454"/>
      <c r="E939" s="454"/>
      <c r="F939" s="454"/>
      <c r="H939" s="454"/>
      <c r="I939" s="454"/>
      <c r="J939" s="454"/>
      <c r="K939" s="454"/>
      <c r="L939" s="454"/>
      <c r="M939" s="454"/>
      <c r="N939" s="454"/>
      <c r="O939" s="454"/>
      <c r="P939" s="454"/>
      <c r="Q939" s="454"/>
      <c r="R939" s="454"/>
      <c r="S939" s="454"/>
      <c r="T939" s="454"/>
      <c r="U939" s="454"/>
      <c r="V939" s="454"/>
      <c r="W939" s="454"/>
      <c r="Y939" s="454"/>
      <c r="Z939" s="454"/>
      <c r="AB939" s="454"/>
      <c r="AC939" s="454"/>
      <c r="AD939" s="454"/>
      <c r="AE939" s="454"/>
    </row>
    <row r="940" spans="1:31" ht="15.75" customHeight="1">
      <c r="A940" s="454"/>
      <c r="B940" s="454"/>
      <c r="C940" s="566"/>
      <c r="D940" s="454"/>
      <c r="E940" s="454"/>
      <c r="F940" s="454"/>
      <c r="H940" s="454"/>
      <c r="I940" s="454"/>
      <c r="J940" s="454"/>
      <c r="K940" s="454"/>
      <c r="L940" s="454"/>
      <c r="M940" s="454"/>
      <c r="N940" s="454"/>
      <c r="O940" s="454"/>
      <c r="P940" s="454"/>
      <c r="Q940" s="454"/>
      <c r="R940" s="454"/>
      <c r="S940" s="454"/>
      <c r="T940" s="454"/>
      <c r="U940" s="454"/>
      <c r="V940" s="454"/>
      <c r="W940" s="454"/>
      <c r="Y940" s="454"/>
      <c r="Z940" s="454"/>
      <c r="AB940" s="454"/>
      <c r="AC940" s="454"/>
      <c r="AD940" s="454"/>
      <c r="AE940" s="454"/>
    </row>
    <row r="941" spans="1:31" ht="15.75" customHeight="1">
      <c r="A941" s="454"/>
      <c r="B941" s="454"/>
      <c r="C941" s="566"/>
      <c r="D941" s="454"/>
      <c r="E941" s="454"/>
      <c r="F941" s="454"/>
      <c r="H941" s="454"/>
      <c r="I941" s="454"/>
      <c r="J941" s="454"/>
      <c r="K941" s="454"/>
      <c r="L941" s="454"/>
      <c r="M941" s="454"/>
      <c r="N941" s="454"/>
      <c r="O941" s="454"/>
      <c r="P941" s="454"/>
      <c r="Q941" s="454"/>
      <c r="R941" s="454"/>
      <c r="S941" s="454"/>
      <c r="T941" s="454"/>
      <c r="U941" s="454"/>
      <c r="V941" s="454"/>
      <c r="W941" s="454"/>
      <c r="Y941" s="454"/>
      <c r="Z941" s="454"/>
      <c r="AB941" s="454"/>
      <c r="AC941" s="454"/>
      <c r="AD941" s="454"/>
      <c r="AE941" s="454"/>
    </row>
    <row r="942" spans="1:31" ht="15.75" customHeight="1">
      <c r="A942" s="454"/>
      <c r="B942" s="454"/>
      <c r="C942" s="566"/>
      <c r="D942" s="454"/>
      <c r="E942" s="454"/>
      <c r="F942" s="454"/>
      <c r="H942" s="454"/>
      <c r="I942" s="454"/>
      <c r="J942" s="454"/>
      <c r="K942" s="454"/>
      <c r="L942" s="454"/>
      <c r="M942" s="454"/>
      <c r="N942" s="454"/>
      <c r="O942" s="454"/>
      <c r="P942" s="454"/>
      <c r="Q942" s="454"/>
      <c r="R942" s="454"/>
      <c r="S942" s="454"/>
      <c r="T942" s="454"/>
      <c r="U942" s="454"/>
      <c r="V942" s="454"/>
      <c r="W942" s="454"/>
      <c r="Y942" s="454"/>
      <c r="Z942" s="454"/>
      <c r="AB942" s="454"/>
      <c r="AC942" s="454"/>
      <c r="AD942" s="454"/>
      <c r="AE942" s="454"/>
    </row>
    <row r="943" spans="1:31" ht="15.75" customHeight="1">
      <c r="A943" s="454"/>
      <c r="B943" s="454"/>
      <c r="C943" s="566"/>
      <c r="D943" s="454"/>
      <c r="E943" s="454"/>
      <c r="F943" s="454"/>
      <c r="H943" s="454"/>
      <c r="I943" s="454"/>
      <c r="J943" s="454"/>
      <c r="K943" s="454"/>
      <c r="L943" s="454"/>
      <c r="M943" s="454"/>
      <c r="N943" s="454"/>
      <c r="O943" s="454"/>
      <c r="P943" s="454"/>
      <c r="Q943" s="454"/>
      <c r="R943" s="454"/>
      <c r="S943" s="454"/>
      <c r="T943" s="454"/>
      <c r="U943" s="454"/>
      <c r="V943" s="454"/>
      <c r="W943" s="454"/>
      <c r="Y943" s="454"/>
      <c r="Z943" s="454"/>
      <c r="AB943" s="454"/>
      <c r="AC943" s="454"/>
      <c r="AD943" s="454"/>
      <c r="AE943" s="454"/>
    </row>
    <row r="944" spans="1:31" ht="15.75" customHeight="1">
      <c r="A944" s="454"/>
      <c r="B944" s="454"/>
      <c r="C944" s="566"/>
      <c r="D944" s="454"/>
      <c r="E944" s="454"/>
      <c r="F944" s="454"/>
      <c r="H944" s="454"/>
      <c r="I944" s="454"/>
      <c r="J944" s="454"/>
      <c r="K944" s="454"/>
      <c r="L944" s="454"/>
      <c r="M944" s="454"/>
      <c r="N944" s="454"/>
      <c r="O944" s="454"/>
      <c r="P944" s="454"/>
      <c r="Q944" s="454"/>
      <c r="R944" s="454"/>
      <c r="S944" s="454"/>
      <c r="T944" s="454"/>
      <c r="U944" s="454"/>
      <c r="V944" s="454"/>
      <c r="W944" s="454"/>
      <c r="Y944" s="454"/>
      <c r="Z944" s="454"/>
      <c r="AB944" s="454"/>
      <c r="AC944" s="454"/>
      <c r="AD944" s="454"/>
      <c r="AE944" s="454"/>
    </row>
    <row r="945" spans="1:31" ht="15.75" customHeight="1">
      <c r="A945" s="454"/>
      <c r="B945" s="454"/>
      <c r="C945" s="566"/>
      <c r="D945" s="454"/>
      <c r="E945" s="454"/>
      <c r="F945" s="454"/>
      <c r="H945" s="454"/>
      <c r="I945" s="454"/>
      <c r="J945" s="454"/>
      <c r="K945" s="454"/>
      <c r="L945" s="454"/>
      <c r="M945" s="454"/>
      <c r="N945" s="454"/>
      <c r="O945" s="454"/>
      <c r="P945" s="454"/>
      <c r="Q945" s="454"/>
      <c r="R945" s="454"/>
      <c r="S945" s="454"/>
      <c r="T945" s="454"/>
      <c r="U945" s="454"/>
      <c r="V945" s="454"/>
      <c r="W945" s="454"/>
      <c r="Y945" s="454"/>
      <c r="Z945" s="454"/>
      <c r="AB945" s="454"/>
      <c r="AC945" s="454"/>
      <c r="AD945" s="454"/>
      <c r="AE945" s="454"/>
    </row>
    <row r="946" spans="1:31" ht="15.75" customHeight="1">
      <c r="A946" s="454"/>
      <c r="B946" s="454"/>
      <c r="C946" s="566"/>
      <c r="D946" s="454"/>
      <c r="E946" s="454"/>
      <c r="F946" s="454"/>
      <c r="H946" s="454"/>
      <c r="I946" s="454"/>
      <c r="J946" s="454"/>
      <c r="K946" s="454"/>
      <c r="L946" s="454"/>
      <c r="M946" s="454"/>
      <c r="N946" s="454"/>
      <c r="O946" s="454"/>
      <c r="P946" s="454"/>
      <c r="Q946" s="454"/>
      <c r="R946" s="454"/>
      <c r="S946" s="454"/>
      <c r="T946" s="454"/>
      <c r="U946" s="454"/>
      <c r="V946" s="454"/>
      <c r="W946" s="454"/>
      <c r="Y946" s="454"/>
      <c r="Z946" s="454"/>
      <c r="AB946" s="454"/>
      <c r="AC946" s="454"/>
      <c r="AD946" s="454"/>
      <c r="AE946" s="454"/>
    </row>
    <row r="947" spans="1:31" ht="15.75" customHeight="1">
      <c r="A947" s="454"/>
      <c r="B947" s="454"/>
      <c r="C947" s="566"/>
      <c r="D947" s="454"/>
      <c r="E947" s="454"/>
      <c r="F947" s="454"/>
      <c r="H947" s="454"/>
      <c r="I947" s="454"/>
      <c r="J947" s="454"/>
      <c r="K947" s="454"/>
      <c r="L947" s="454"/>
      <c r="M947" s="454"/>
      <c r="N947" s="454"/>
      <c r="O947" s="454"/>
      <c r="P947" s="454"/>
      <c r="Q947" s="454"/>
      <c r="R947" s="454"/>
      <c r="S947" s="454"/>
      <c r="T947" s="454"/>
      <c r="U947" s="454"/>
      <c r="V947" s="454"/>
      <c r="W947" s="454"/>
      <c r="Y947" s="454"/>
      <c r="Z947" s="454"/>
      <c r="AB947" s="454"/>
      <c r="AC947" s="454"/>
      <c r="AD947" s="454"/>
      <c r="AE947" s="454"/>
    </row>
    <row r="948" spans="1:31" ht="15.75" customHeight="1">
      <c r="A948" s="454"/>
      <c r="B948" s="454"/>
      <c r="C948" s="566"/>
      <c r="D948" s="454"/>
      <c r="E948" s="454"/>
      <c r="F948" s="454"/>
      <c r="H948" s="454"/>
      <c r="I948" s="454"/>
      <c r="J948" s="454"/>
      <c r="K948" s="454"/>
      <c r="L948" s="454"/>
      <c r="M948" s="454"/>
      <c r="N948" s="454"/>
      <c r="O948" s="454"/>
      <c r="P948" s="454"/>
      <c r="Q948" s="454"/>
      <c r="R948" s="454"/>
      <c r="S948" s="454"/>
      <c r="T948" s="454"/>
      <c r="U948" s="454"/>
      <c r="V948" s="454"/>
      <c r="W948" s="454"/>
      <c r="Y948" s="454"/>
      <c r="Z948" s="454"/>
      <c r="AB948" s="454"/>
      <c r="AC948" s="454"/>
      <c r="AD948" s="454"/>
      <c r="AE948" s="454"/>
    </row>
    <row r="949" spans="1:31" ht="15.75" customHeight="1">
      <c r="A949" s="454"/>
      <c r="B949" s="454"/>
      <c r="C949" s="566"/>
      <c r="D949" s="454"/>
      <c r="E949" s="454"/>
      <c r="F949" s="454"/>
      <c r="H949" s="454"/>
      <c r="I949" s="454"/>
      <c r="J949" s="454"/>
      <c r="K949" s="454"/>
      <c r="L949" s="454"/>
      <c r="M949" s="454"/>
      <c r="N949" s="454"/>
      <c r="O949" s="454"/>
      <c r="P949" s="454"/>
      <c r="Q949" s="454"/>
      <c r="R949" s="454"/>
      <c r="S949" s="454"/>
      <c r="T949" s="454"/>
      <c r="U949" s="454"/>
      <c r="V949" s="454"/>
      <c r="W949" s="454"/>
      <c r="Y949" s="454"/>
      <c r="Z949" s="454"/>
      <c r="AB949" s="454"/>
      <c r="AC949" s="454"/>
      <c r="AD949" s="454"/>
      <c r="AE949" s="454"/>
    </row>
    <row r="950" spans="1:31" ht="15.75" customHeight="1">
      <c r="A950" s="454"/>
      <c r="B950" s="454"/>
      <c r="C950" s="566"/>
      <c r="D950" s="454"/>
      <c r="E950" s="454"/>
      <c r="F950" s="454"/>
      <c r="H950" s="454"/>
      <c r="I950" s="454"/>
      <c r="J950" s="454"/>
      <c r="K950" s="454"/>
      <c r="L950" s="454"/>
      <c r="M950" s="454"/>
      <c r="N950" s="454"/>
      <c r="O950" s="454"/>
      <c r="P950" s="454"/>
      <c r="Q950" s="454"/>
      <c r="R950" s="454"/>
      <c r="S950" s="454"/>
      <c r="T950" s="454"/>
      <c r="U950" s="454"/>
      <c r="V950" s="454"/>
      <c r="W950" s="454"/>
      <c r="Y950" s="454"/>
      <c r="Z950" s="454"/>
      <c r="AB950" s="454"/>
      <c r="AC950" s="454"/>
      <c r="AD950" s="454"/>
      <c r="AE950" s="454"/>
    </row>
    <row r="951" spans="1:31" ht="15.75" customHeight="1">
      <c r="A951" s="454"/>
      <c r="B951" s="454"/>
      <c r="C951" s="566"/>
      <c r="D951" s="454"/>
      <c r="E951" s="454"/>
      <c r="F951" s="454"/>
      <c r="H951" s="454"/>
      <c r="I951" s="454"/>
      <c r="J951" s="454"/>
      <c r="K951" s="454"/>
      <c r="L951" s="454"/>
      <c r="M951" s="454"/>
      <c r="N951" s="454"/>
      <c r="O951" s="454"/>
      <c r="P951" s="454"/>
      <c r="Q951" s="454"/>
      <c r="R951" s="454"/>
      <c r="S951" s="454"/>
      <c r="T951" s="454"/>
      <c r="U951" s="454"/>
      <c r="V951" s="454"/>
      <c r="W951" s="454"/>
      <c r="Y951" s="454"/>
      <c r="Z951" s="454"/>
      <c r="AB951" s="454"/>
      <c r="AC951" s="454"/>
      <c r="AD951" s="454"/>
      <c r="AE951" s="454"/>
    </row>
    <row r="952" spans="1:31" ht="15.75" customHeight="1">
      <c r="A952" s="454"/>
      <c r="B952" s="454"/>
      <c r="C952" s="566"/>
      <c r="D952" s="454"/>
      <c r="E952" s="454"/>
      <c r="F952" s="454"/>
      <c r="H952" s="454"/>
      <c r="I952" s="454"/>
      <c r="J952" s="454"/>
      <c r="K952" s="454"/>
      <c r="L952" s="454"/>
      <c r="M952" s="454"/>
      <c r="N952" s="454"/>
      <c r="O952" s="454"/>
      <c r="P952" s="454"/>
      <c r="Q952" s="454"/>
      <c r="R952" s="454"/>
      <c r="S952" s="454"/>
      <c r="T952" s="454"/>
      <c r="U952" s="454"/>
      <c r="V952" s="454"/>
      <c r="W952" s="454"/>
      <c r="Y952" s="454"/>
      <c r="Z952" s="454"/>
      <c r="AB952" s="454"/>
      <c r="AC952" s="454"/>
      <c r="AD952" s="454"/>
      <c r="AE952" s="454"/>
    </row>
    <row r="953" spans="1:31" ht="15.75" customHeight="1">
      <c r="A953" s="454"/>
      <c r="B953" s="454"/>
      <c r="C953" s="566"/>
      <c r="D953" s="454"/>
      <c r="E953" s="454"/>
      <c r="F953" s="454"/>
      <c r="H953" s="454"/>
      <c r="I953" s="454"/>
      <c r="J953" s="454"/>
      <c r="K953" s="454"/>
      <c r="L953" s="454"/>
      <c r="M953" s="454"/>
      <c r="N953" s="454"/>
      <c r="O953" s="454"/>
      <c r="P953" s="454"/>
      <c r="Q953" s="454"/>
      <c r="R953" s="454"/>
      <c r="S953" s="454"/>
      <c r="T953" s="454"/>
      <c r="U953" s="454"/>
      <c r="V953" s="454"/>
      <c r="W953" s="454"/>
      <c r="Y953" s="454"/>
      <c r="Z953" s="454"/>
      <c r="AB953" s="454"/>
      <c r="AC953" s="454"/>
      <c r="AD953" s="454"/>
      <c r="AE953" s="454"/>
    </row>
    <row r="954" spans="1:31" ht="15.75" customHeight="1">
      <c r="A954" s="454"/>
      <c r="B954" s="454"/>
      <c r="C954" s="566"/>
      <c r="D954" s="454"/>
      <c r="E954" s="454"/>
      <c r="F954" s="454"/>
      <c r="H954" s="454"/>
      <c r="I954" s="454"/>
      <c r="J954" s="454"/>
      <c r="K954" s="454"/>
      <c r="L954" s="454"/>
      <c r="M954" s="454"/>
      <c r="N954" s="454"/>
      <c r="O954" s="454"/>
      <c r="P954" s="454"/>
      <c r="Q954" s="454"/>
      <c r="R954" s="454"/>
      <c r="S954" s="454"/>
      <c r="T954" s="454"/>
      <c r="U954" s="454"/>
      <c r="V954" s="454"/>
      <c r="W954" s="454"/>
      <c r="Y954" s="454"/>
      <c r="Z954" s="454"/>
      <c r="AB954" s="454"/>
      <c r="AC954" s="454"/>
      <c r="AD954" s="454"/>
      <c r="AE954" s="454"/>
    </row>
    <row r="955" spans="1:31" ht="15.75" customHeight="1">
      <c r="A955" s="454"/>
      <c r="B955" s="454"/>
      <c r="C955" s="566"/>
      <c r="D955" s="454"/>
      <c r="E955" s="454"/>
      <c r="F955" s="454"/>
      <c r="H955" s="454"/>
      <c r="I955" s="454"/>
      <c r="J955" s="454"/>
      <c r="K955" s="454"/>
      <c r="L955" s="454"/>
      <c r="M955" s="454"/>
      <c r="N955" s="454"/>
      <c r="O955" s="454"/>
      <c r="P955" s="454"/>
      <c r="Q955" s="454"/>
      <c r="R955" s="454"/>
      <c r="S955" s="454"/>
      <c r="T955" s="454"/>
      <c r="U955" s="454"/>
      <c r="V955" s="454"/>
      <c r="W955" s="454"/>
      <c r="Y955" s="454"/>
      <c r="Z955" s="454"/>
      <c r="AB955" s="454"/>
      <c r="AC955" s="454"/>
      <c r="AD955" s="454"/>
      <c r="AE955" s="454"/>
    </row>
    <row r="956" spans="1:31" ht="15.75" customHeight="1">
      <c r="A956" s="454"/>
      <c r="B956" s="454"/>
      <c r="C956" s="566"/>
      <c r="D956" s="454"/>
      <c r="E956" s="454"/>
      <c r="F956" s="454"/>
      <c r="H956" s="454"/>
      <c r="I956" s="454"/>
      <c r="J956" s="454"/>
      <c r="K956" s="454"/>
      <c r="L956" s="454"/>
      <c r="M956" s="454"/>
      <c r="N956" s="454"/>
      <c r="O956" s="454"/>
      <c r="P956" s="454"/>
      <c r="Q956" s="454"/>
      <c r="R956" s="454"/>
      <c r="S956" s="454"/>
      <c r="T956" s="454"/>
      <c r="U956" s="454"/>
      <c r="V956" s="454"/>
      <c r="W956" s="454"/>
      <c r="Y956" s="454"/>
      <c r="Z956" s="454"/>
      <c r="AB956" s="454"/>
      <c r="AC956" s="454"/>
      <c r="AD956" s="454"/>
      <c r="AE956" s="454"/>
    </row>
    <row r="957" spans="1:31" ht="15.75" customHeight="1">
      <c r="A957" s="454"/>
      <c r="B957" s="454"/>
      <c r="C957" s="566"/>
      <c r="D957" s="454"/>
      <c r="E957" s="454"/>
      <c r="F957" s="454"/>
      <c r="H957" s="454"/>
      <c r="I957" s="454"/>
      <c r="J957" s="454"/>
      <c r="K957" s="454"/>
      <c r="L957" s="454"/>
      <c r="M957" s="454"/>
      <c r="N957" s="454"/>
      <c r="O957" s="454"/>
      <c r="P957" s="454"/>
      <c r="Q957" s="454"/>
      <c r="R957" s="454"/>
      <c r="S957" s="454"/>
      <c r="T957" s="454"/>
      <c r="U957" s="454"/>
      <c r="V957" s="454"/>
      <c r="W957" s="454"/>
      <c r="Y957" s="454"/>
      <c r="Z957" s="454"/>
      <c r="AB957" s="454"/>
      <c r="AC957" s="454"/>
      <c r="AD957" s="454"/>
      <c r="AE957" s="454"/>
    </row>
    <row r="958" spans="1:31" ht="15.75" customHeight="1">
      <c r="A958" s="454"/>
      <c r="B958" s="454"/>
      <c r="C958" s="566"/>
      <c r="D958" s="454"/>
      <c r="E958" s="454"/>
      <c r="F958" s="454"/>
      <c r="H958" s="454"/>
      <c r="I958" s="454"/>
      <c r="J958" s="454"/>
      <c r="K958" s="454"/>
      <c r="L958" s="454"/>
      <c r="M958" s="454"/>
      <c r="N958" s="454"/>
      <c r="O958" s="454"/>
      <c r="P958" s="454"/>
      <c r="Q958" s="454"/>
      <c r="R958" s="454"/>
      <c r="S958" s="454"/>
      <c r="T958" s="454"/>
      <c r="U958" s="454"/>
      <c r="V958" s="454"/>
      <c r="W958" s="454"/>
      <c r="Y958" s="454"/>
      <c r="Z958" s="454"/>
      <c r="AB958" s="454"/>
      <c r="AC958" s="454"/>
      <c r="AD958" s="454"/>
      <c r="AE958" s="454"/>
    </row>
    <row r="959" spans="1:31" ht="15.75" customHeight="1">
      <c r="A959" s="454"/>
      <c r="B959" s="454"/>
      <c r="C959" s="566"/>
      <c r="D959" s="454"/>
      <c r="E959" s="454"/>
      <c r="F959" s="454"/>
      <c r="H959" s="454"/>
      <c r="I959" s="454"/>
      <c r="J959" s="454"/>
      <c r="K959" s="454"/>
      <c r="L959" s="454"/>
      <c r="M959" s="454"/>
      <c r="N959" s="454"/>
      <c r="O959" s="454"/>
      <c r="P959" s="454"/>
      <c r="Q959" s="454"/>
      <c r="R959" s="454"/>
      <c r="S959" s="454"/>
      <c r="T959" s="454"/>
      <c r="U959" s="454"/>
      <c r="V959" s="454"/>
      <c r="W959" s="454"/>
      <c r="Y959" s="454"/>
      <c r="Z959" s="454"/>
      <c r="AB959" s="454"/>
      <c r="AC959" s="454"/>
      <c r="AD959" s="454"/>
      <c r="AE959" s="454"/>
    </row>
    <row r="960" spans="1:31" ht="15.75" customHeight="1">
      <c r="A960" s="454"/>
      <c r="B960" s="454"/>
      <c r="C960" s="566"/>
      <c r="D960" s="454"/>
      <c r="E960" s="454"/>
      <c r="F960" s="454"/>
      <c r="H960" s="454"/>
      <c r="I960" s="454"/>
      <c r="J960" s="454"/>
      <c r="K960" s="454"/>
      <c r="L960" s="454"/>
      <c r="M960" s="454"/>
      <c r="N960" s="454"/>
      <c r="O960" s="454"/>
      <c r="P960" s="454"/>
      <c r="Q960" s="454"/>
      <c r="R960" s="454"/>
      <c r="S960" s="454"/>
      <c r="T960" s="454"/>
      <c r="U960" s="454"/>
      <c r="V960" s="454"/>
      <c r="W960" s="454"/>
      <c r="Y960" s="454"/>
      <c r="Z960" s="454"/>
      <c r="AB960" s="454"/>
      <c r="AC960" s="454"/>
      <c r="AD960" s="454"/>
      <c r="AE960" s="454"/>
    </row>
    <row r="961" spans="1:31" ht="15.75" customHeight="1">
      <c r="A961" s="454"/>
      <c r="B961" s="454"/>
      <c r="C961" s="566"/>
      <c r="D961" s="454"/>
      <c r="E961" s="454"/>
      <c r="F961" s="454"/>
      <c r="H961" s="454"/>
      <c r="I961" s="454"/>
      <c r="J961" s="454"/>
      <c r="K961" s="454"/>
      <c r="L961" s="454"/>
      <c r="M961" s="454"/>
      <c r="N961" s="454"/>
      <c r="O961" s="454"/>
      <c r="P961" s="454"/>
      <c r="Q961" s="454"/>
      <c r="R961" s="454"/>
      <c r="S961" s="454"/>
      <c r="T961" s="454"/>
      <c r="U961" s="454"/>
      <c r="V961" s="454"/>
      <c r="W961" s="454"/>
      <c r="Y961" s="454"/>
      <c r="Z961" s="454"/>
      <c r="AB961" s="454"/>
      <c r="AC961" s="454"/>
      <c r="AD961" s="454"/>
      <c r="AE961" s="454"/>
    </row>
    <row r="962" spans="1:31" ht="15.75" customHeight="1">
      <c r="A962" s="454"/>
      <c r="B962" s="454"/>
      <c r="C962" s="566"/>
      <c r="D962" s="454"/>
      <c r="E962" s="454"/>
      <c r="F962" s="454"/>
      <c r="H962" s="454"/>
      <c r="I962" s="454"/>
      <c r="J962" s="454"/>
      <c r="K962" s="454"/>
      <c r="L962" s="454"/>
      <c r="M962" s="454"/>
      <c r="N962" s="454"/>
      <c r="O962" s="454"/>
      <c r="P962" s="454"/>
      <c r="Q962" s="454"/>
      <c r="R962" s="454"/>
      <c r="S962" s="454"/>
      <c r="T962" s="454"/>
      <c r="U962" s="454"/>
      <c r="V962" s="454"/>
      <c r="W962" s="454"/>
      <c r="Y962" s="454"/>
      <c r="Z962" s="454"/>
      <c r="AB962" s="454"/>
      <c r="AC962" s="454"/>
      <c r="AD962" s="454"/>
      <c r="AE962" s="454"/>
    </row>
    <row r="963" spans="1:31" ht="15.75" customHeight="1">
      <c r="A963" s="454"/>
      <c r="B963" s="454"/>
      <c r="C963" s="566"/>
      <c r="D963" s="454"/>
      <c r="E963" s="454"/>
      <c r="F963" s="454"/>
      <c r="H963" s="454"/>
      <c r="I963" s="454"/>
      <c r="J963" s="454"/>
      <c r="K963" s="454"/>
      <c r="L963" s="454"/>
      <c r="M963" s="454"/>
      <c r="N963" s="454"/>
      <c r="O963" s="454"/>
      <c r="P963" s="454"/>
      <c r="Q963" s="454"/>
      <c r="R963" s="454"/>
      <c r="S963" s="454"/>
      <c r="T963" s="454"/>
      <c r="U963" s="454"/>
      <c r="V963" s="454"/>
      <c r="W963" s="454"/>
      <c r="Y963" s="454"/>
      <c r="Z963" s="454"/>
      <c r="AB963" s="454"/>
      <c r="AC963" s="454"/>
      <c r="AD963" s="454"/>
      <c r="AE963" s="454"/>
    </row>
    <row r="964" spans="1:31" ht="15.75" customHeight="1">
      <c r="A964" s="454"/>
      <c r="B964" s="454"/>
      <c r="C964" s="566"/>
      <c r="D964" s="454"/>
      <c r="E964" s="454"/>
      <c r="F964" s="454"/>
      <c r="H964" s="454"/>
      <c r="I964" s="454"/>
      <c r="J964" s="454"/>
      <c r="K964" s="454"/>
      <c r="L964" s="454"/>
      <c r="M964" s="454"/>
      <c r="N964" s="454"/>
      <c r="O964" s="454"/>
      <c r="P964" s="454"/>
      <c r="Q964" s="454"/>
      <c r="R964" s="454"/>
      <c r="S964" s="454"/>
      <c r="T964" s="454"/>
      <c r="U964" s="454"/>
      <c r="V964" s="454"/>
      <c r="W964" s="454"/>
      <c r="Y964" s="454"/>
      <c r="Z964" s="454"/>
      <c r="AB964" s="454"/>
      <c r="AC964" s="454"/>
      <c r="AD964" s="454"/>
      <c r="AE964" s="454"/>
    </row>
    <row r="965" spans="1:31" ht="15.75" customHeight="1">
      <c r="A965" s="454"/>
      <c r="B965" s="454"/>
      <c r="C965" s="566"/>
      <c r="D965" s="454"/>
      <c r="E965" s="454"/>
      <c r="F965" s="454"/>
      <c r="H965" s="454"/>
      <c r="I965" s="454"/>
      <c r="J965" s="454"/>
      <c r="K965" s="454"/>
      <c r="L965" s="454"/>
      <c r="M965" s="454"/>
      <c r="N965" s="454"/>
      <c r="O965" s="454"/>
      <c r="P965" s="454"/>
      <c r="Q965" s="454"/>
      <c r="R965" s="454"/>
      <c r="S965" s="454"/>
      <c r="T965" s="454"/>
      <c r="U965" s="454"/>
      <c r="V965" s="454"/>
      <c r="W965" s="454"/>
      <c r="Y965" s="454"/>
      <c r="Z965" s="454"/>
      <c r="AB965" s="454"/>
      <c r="AC965" s="454"/>
      <c r="AD965" s="454"/>
      <c r="AE965" s="454"/>
    </row>
    <row r="966" spans="1:31" ht="15.75" customHeight="1">
      <c r="A966" s="454"/>
      <c r="B966" s="454"/>
      <c r="C966" s="566"/>
      <c r="D966" s="454"/>
      <c r="E966" s="454"/>
      <c r="F966" s="454"/>
      <c r="H966" s="454"/>
      <c r="I966" s="454"/>
      <c r="J966" s="454"/>
      <c r="K966" s="454"/>
      <c r="L966" s="454"/>
      <c r="M966" s="454"/>
      <c r="N966" s="454"/>
      <c r="O966" s="454"/>
      <c r="P966" s="454"/>
      <c r="Q966" s="454"/>
      <c r="R966" s="454"/>
      <c r="S966" s="454"/>
      <c r="T966" s="454"/>
      <c r="U966" s="454"/>
      <c r="V966" s="454"/>
      <c r="W966" s="454"/>
      <c r="Y966" s="454"/>
      <c r="Z966" s="454"/>
      <c r="AB966" s="454"/>
      <c r="AC966" s="454"/>
      <c r="AD966" s="454"/>
      <c r="AE966" s="454"/>
    </row>
    <row r="967" spans="1:31" ht="15.75" customHeight="1">
      <c r="A967" s="454"/>
      <c r="B967" s="454"/>
      <c r="C967" s="566"/>
      <c r="D967" s="454"/>
      <c r="E967" s="454"/>
      <c r="F967" s="454"/>
      <c r="H967" s="454"/>
      <c r="I967" s="454"/>
      <c r="J967" s="454"/>
      <c r="K967" s="454"/>
      <c r="L967" s="454"/>
      <c r="M967" s="454"/>
      <c r="N967" s="454"/>
      <c r="O967" s="454"/>
      <c r="P967" s="454"/>
      <c r="Q967" s="454"/>
      <c r="R967" s="454"/>
      <c r="S967" s="454"/>
      <c r="T967" s="454"/>
      <c r="U967" s="454"/>
      <c r="V967" s="454"/>
      <c r="W967" s="454"/>
      <c r="Y967" s="454"/>
      <c r="Z967" s="454"/>
      <c r="AB967" s="454"/>
      <c r="AC967" s="454"/>
      <c r="AD967" s="454"/>
      <c r="AE967" s="454"/>
    </row>
    <row r="968" spans="1:31" ht="15.75" customHeight="1">
      <c r="A968" s="454"/>
      <c r="B968" s="454"/>
      <c r="C968" s="566"/>
      <c r="D968" s="454"/>
      <c r="E968" s="454"/>
      <c r="F968" s="454"/>
      <c r="H968" s="454"/>
      <c r="I968" s="454"/>
      <c r="J968" s="454"/>
      <c r="K968" s="454"/>
      <c r="L968" s="454"/>
      <c r="M968" s="454"/>
      <c r="N968" s="454"/>
      <c r="O968" s="454"/>
      <c r="P968" s="454"/>
      <c r="Q968" s="454"/>
      <c r="R968" s="454"/>
      <c r="S968" s="454"/>
      <c r="T968" s="454"/>
      <c r="U968" s="454"/>
      <c r="V968" s="454"/>
      <c r="W968" s="454"/>
      <c r="Y968" s="454"/>
      <c r="Z968" s="454"/>
      <c r="AB968" s="454"/>
      <c r="AC968" s="454"/>
      <c r="AD968" s="454"/>
      <c r="AE968" s="454"/>
    </row>
    <row r="969" spans="1:31" ht="15.75" customHeight="1">
      <c r="A969" s="454"/>
      <c r="B969" s="454"/>
      <c r="C969" s="566"/>
      <c r="D969" s="454"/>
      <c r="E969" s="454"/>
      <c r="F969" s="454"/>
      <c r="H969" s="454"/>
      <c r="I969" s="454"/>
      <c r="J969" s="454"/>
      <c r="K969" s="454"/>
      <c r="L969" s="454"/>
      <c r="M969" s="454"/>
      <c r="N969" s="454"/>
      <c r="O969" s="454"/>
      <c r="P969" s="454"/>
      <c r="Q969" s="454"/>
      <c r="R969" s="454"/>
      <c r="S969" s="454"/>
      <c r="T969" s="454"/>
      <c r="U969" s="454"/>
      <c r="V969" s="454"/>
      <c r="W969" s="454"/>
      <c r="Y969" s="454"/>
      <c r="Z969" s="454"/>
      <c r="AB969" s="454"/>
      <c r="AC969" s="454"/>
      <c r="AD969" s="454"/>
      <c r="AE969" s="454"/>
    </row>
    <row r="970" spans="1:31" ht="15.75" customHeight="1">
      <c r="A970" s="454"/>
      <c r="B970" s="454"/>
      <c r="C970" s="566"/>
      <c r="D970" s="454"/>
      <c r="E970" s="454"/>
      <c r="F970" s="454"/>
      <c r="H970" s="454"/>
      <c r="I970" s="454"/>
      <c r="J970" s="454"/>
      <c r="K970" s="454"/>
      <c r="L970" s="454"/>
      <c r="M970" s="454"/>
      <c r="N970" s="454"/>
      <c r="O970" s="454"/>
      <c r="P970" s="454"/>
      <c r="Q970" s="454"/>
      <c r="R970" s="454"/>
      <c r="S970" s="454"/>
      <c r="T970" s="454"/>
      <c r="U970" s="454"/>
      <c r="V970" s="454"/>
      <c r="W970" s="454"/>
      <c r="Y970" s="454"/>
      <c r="Z970" s="454"/>
      <c r="AB970" s="454"/>
      <c r="AC970" s="454"/>
      <c r="AD970" s="454"/>
      <c r="AE970" s="454"/>
    </row>
    <row r="971" spans="1:31" ht="15.75" customHeight="1">
      <c r="A971" s="454"/>
      <c r="B971" s="454"/>
      <c r="C971" s="566"/>
      <c r="D971" s="454"/>
      <c r="E971" s="454"/>
      <c r="F971" s="454"/>
      <c r="H971" s="454"/>
      <c r="I971" s="454"/>
      <c r="J971" s="454"/>
      <c r="K971" s="454"/>
      <c r="L971" s="454"/>
      <c r="M971" s="454"/>
      <c r="N971" s="454"/>
      <c r="O971" s="454"/>
      <c r="P971" s="454"/>
      <c r="Q971" s="454"/>
      <c r="R971" s="454"/>
      <c r="S971" s="454"/>
      <c r="T971" s="454"/>
      <c r="U971" s="454"/>
      <c r="V971" s="454"/>
      <c r="W971" s="454"/>
      <c r="Y971" s="454"/>
      <c r="Z971" s="454"/>
      <c r="AB971" s="454"/>
      <c r="AC971" s="454"/>
      <c r="AD971" s="454"/>
      <c r="AE971" s="454"/>
    </row>
    <row r="972" spans="1:31" ht="15.75" customHeight="1">
      <c r="A972" s="454"/>
      <c r="B972" s="454"/>
      <c r="C972" s="566"/>
      <c r="D972" s="454"/>
      <c r="E972" s="454"/>
      <c r="F972" s="454"/>
      <c r="H972" s="454"/>
      <c r="I972" s="454"/>
      <c r="J972" s="454"/>
      <c r="K972" s="454"/>
      <c r="L972" s="454"/>
      <c r="M972" s="454"/>
      <c r="N972" s="454"/>
      <c r="O972" s="454"/>
      <c r="P972" s="454"/>
      <c r="Q972" s="454"/>
      <c r="R972" s="454"/>
      <c r="S972" s="454"/>
      <c r="T972" s="454"/>
      <c r="U972" s="454"/>
      <c r="V972" s="454"/>
      <c r="W972" s="454"/>
      <c r="Y972" s="454"/>
      <c r="Z972" s="454"/>
      <c r="AB972" s="454"/>
      <c r="AC972" s="454"/>
      <c r="AD972" s="454"/>
      <c r="AE972" s="454"/>
    </row>
    <row r="973" spans="1:31" ht="15.75" customHeight="1">
      <c r="A973" s="454"/>
      <c r="B973" s="454"/>
      <c r="C973" s="566"/>
      <c r="D973" s="454"/>
      <c r="E973" s="454"/>
      <c r="F973" s="454"/>
      <c r="H973" s="454"/>
      <c r="I973" s="454"/>
      <c r="J973" s="454"/>
      <c r="K973" s="454"/>
      <c r="L973" s="454"/>
      <c r="M973" s="454"/>
      <c r="N973" s="454"/>
      <c r="O973" s="454"/>
      <c r="P973" s="454"/>
      <c r="Q973" s="454"/>
      <c r="R973" s="454"/>
      <c r="S973" s="454"/>
      <c r="T973" s="454"/>
      <c r="U973" s="454"/>
      <c r="V973" s="454"/>
      <c r="W973" s="454"/>
      <c r="Y973" s="454"/>
      <c r="Z973" s="454"/>
      <c r="AB973" s="454"/>
      <c r="AC973" s="454"/>
      <c r="AD973" s="454"/>
      <c r="AE973" s="454"/>
    </row>
    <row r="974" spans="1:31" ht="15.75" customHeight="1">
      <c r="A974" s="454"/>
      <c r="B974" s="454"/>
      <c r="C974" s="566"/>
      <c r="D974" s="454"/>
      <c r="E974" s="454"/>
      <c r="F974" s="454"/>
      <c r="H974" s="454"/>
      <c r="I974" s="454"/>
      <c r="J974" s="454"/>
      <c r="K974" s="454"/>
      <c r="L974" s="454"/>
      <c r="M974" s="454"/>
      <c r="N974" s="454"/>
      <c r="O974" s="454"/>
      <c r="P974" s="454"/>
      <c r="Q974" s="454"/>
      <c r="R974" s="454"/>
      <c r="S974" s="454"/>
      <c r="T974" s="454"/>
      <c r="U974" s="454"/>
      <c r="V974" s="454"/>
      <c r="W974" s="454"/>
      <c r="Y974" s="454"/>
      <c r="Z974" s="454"/>
      <c r="AB974" s="454"/>
      <c r="AC974" s="454"/>
      <c r="AD974" s="454"/>
      <c r="AE974" s="454"/>
    </row>
    <row r="975" spans="1:31" ht="15.75" customHeight="1">
      <c r="A975" s="454"/>
      <c r="B975" s="454"/>
      <c r="C975" s="566"/>
      <c r="D975" s="454"/>
      <c r="E975" s="454"/>
      <c r="F975" s="454"/>
      <c r="H975" s="454"/>
      <c r="I975" s="454"/>
      <c r="J975" s="454"/>
      <c r="K975" s="454"/>
      <c r="L975" s="454"/>
      <c r="M975" s="454"/>
      <c r="N975" s="454"/>
      <c r="O975" s="454"/>
      <c r="P975" s="454"/>
      <c r="Q975" s="454"/>
      <c r="R975" s="454"/>
      <c r="S975" s="454"/>
      <c r="T975" s="454"/>
      <c r="U975" s="454"/>
      <c r="V975" s="454"/>
      <c r="W975" s="454"/>
      <c r="Y975" s="454"/>
      <c r="Z975" s="454"/>
      <c r="AB975" s="454"/>
      <c r="AC975" s="454"/>
      <c r="AD975" s="454"/>
      <c r="AE975" s="454"/>
    </row>
    <row r="976" spans="1:31" ht="15.75" customHeight="1">
      <c r="A976" s="454"/>
      <c r="B976" s="454"/>
      <c r="C976" s="566"/>
      <c r="D976" s="454"/>
      <c r="E976" s="454"/>
      <c r="F976" s="454"/>
      <c r="H976" s="454"/>
      <c r="I976" s="454"/>
      <c r="J976" s="454"/>
      <c r="K976" s="454"/>
      <c r="L976" s="454"/>
      <c r="M976" s="454"/>
      <c r="N976" s="454"/>
      <c r="O976" s="454"/>
      <c r="P976" s="454"/>
      <c r="Q976" s="454"/>
      <c r="R976" s="454"/>
      <c r="S976" s="454"/>
      <c r="T976" s="454"/>
      <c r="U976" s="454"/>
      <c r="V976" s="454"/>
      <c r="W976" s="454"/>
      <c r="Y976" s="454"/>
      <c r="Z976" s="454"/>
      <c r="AB976" s="454"/>
      <c r="AC976" s="454"/>
      <c r="AD976" s="454"/>
      <c r="AE976" s="454"/>
    </row>
    <row r="977" spans="1:31" ht="15.75" customHeight="1">
      <c r="A977" s="454"/>
      <c r="B977" s="454"/>
      <c r="C977" s="566"/>
      <c r="D977" s="454"/>
      <c r="E977" s="454"/>
      <c r="F977" s="454"/>
      <c r="H977" s="454"/>
      <c r="I977" s="454"/>
      <c r="J977" s="454"/>
      <c r="K977" s="454"/>
      <c r="L977" s="454"/>
      <c r="M977" s="454"/>
      <c r="N977" s="454"/>
      <c r="O977" s="454"/>
      <c r="P977" s="454"/>
      <c r="Q977" s="454"/>
      <c r="R977" s="454"/>
      <c r="S977" s="454"/>
      <c r="T977" s="454"/>
      <c r="U977" s="454"/>
      <c r="V977" s="454"/>
      <c r="W977" s="454"/>
      <c r="Y977" s="454"/>
      <c r="Z977" s="454"/>
      <c r="AB977" s="454"/>
      <c r="AC977" s="454"/>
      <c r="AD977" s="454"/>
      <c r="AE977" s="454"/>
    </row>
    <row r="978" spans="1:31" ht="15.75" customHeight="1">
      <c r="A978" s="454"/>
      <c r="B978" s="454"/>
      <c r="C978" s="566"/>
      <c r="D978" s="454"/>
      <c r="E978" s="454"/>
      <c r="F978" s="454"/>
      <c r="H978" s="454"/>
      <c r="I978" s="454"/>
      <c r="J978" s="454"/>
      <c r="K978" s="454"/>
      <c r="L978" s="454"/>
      <c r="M978" s="454"/>
      <c r="N978" s="454"/>
      <c r="O978" s="454"/>
      <c r="P978" s="454"/>
      <c r="Q978" s="454"/>
      <c r="R978" s="454"/>
      <c r="S978" s="454"/>
      <c r="T978" s="454"/>
      <c r="U978" s="454"/>
      <c r="V978" s="454"/>
      <c r="W978" s="454"/>
      <c r="Y978" s="454"/>
      <c r="Z978" s="454"/>
      <c r="AB978" s="454"/>
      <c r="AC978" s="454"/>
      <c r="AD978" s="454"/>
      <c r="AE978" s="454"/>
    </row>
    <row r="979" spans="1:31" ht="15.75" customHeight="1">
      <c r="A979" s="454"/>
      <c r="B979" s="454"/>
      <c r="C979" s="566"/>
      <c r="D979" s="454"/>
      <c r="E979" s="454"/>
      <c r="F979" s="454"/>
      <c r="H979" s="454"/>
      <c r="I979" s="454"/>
      <c r="J979" s="454"/>
      <c r="K979" s="454"/>
      <c r="L979" s="454"/>
      <c r="M979" s="454"/>
      <c r="N979" s="454"/>
      <c r="O979" s="454"/>
      <c r="P979" s="454"/>
      <c r="Q979" s="454"/>
      <c r="R979" s="454"/>
      <c r="S979" s="454"/>
      <c r="T979" s="454"/>
      <c r="U979" s="454"/>
      <c r="V979" s="454"/>
      <c r="W979" s="454"/>
      <c r="Y979" s="454"/>
      <c r="Z979" s="454"/>
      <c r="AB979" s="454"/>
      <c r="AC979" s="454"/>
      <c r="AD979" s="454"/>
      <c r="AE979" s="454"/>
    </row>
    <row r="980" spans="1:31" ht="15.75" customHeight="1">
      <c r="A980" s="454"/>
      <c r="B980" s="454"/>
      <c r="C980" s="566"/>
      <c r="D980" s="454"/>
      <c r="E980" s="454"/>
      <c r="F980" s="454"/>
      <c r="H980" s="454"/>
      <c r="I980" s="454"/>
      <c r="J980" s="454"/>
      <c r="K980" s="454"/>
      <c r="L980" s="454"/>
      <c r="M980" s="454"/>
      <c r="N980" s="454"/>
      <c r="O980" s="454"/>
      <c r="P980" s="454"/>
      <c r="Q980" s="454"/>
      <c r="R980" s="454"/>
      <c r="S980" s="454"/>
      <c r="T980" s="454"/>
      <c r="U980" s="454"/>
      <c r="V980" s="454"/>
      <c r="W980" s="454"/>
      <c r="Y980" s="454"/>
      <c r="Z980" s="454"/>
      <c r="AB980" s="454"/>
      <c r="AC980" s="454"/>
      <c r="AD980" s="454"/>
      <c r="AE980" s="454"/>
    </row>
    <row r="981" spans="1:31" ht="15.75" customHeight="1">
      <c r="A981" s="454"/>
      <c r="B981" s="454"/>
      <c r="C981" s="566"/>
      <c r="D981" s="454"/>
      <c r="E981" s="454"/>
      <c r="F981" s="454"/>
      <c r="H981" s="454"/>
      <c r="I981" s="454"/>
      <c r="J981" s="454"/>
      <c r="K981" s="454"/>
      <c r="L981" s="454"/>
      <c r="M981" s="454"/>
      <c r="N981" s="454"/>
      <c r="O981" s="454"/>
      <c r="P981" s="454"/>
      <c r="Q981" s="454"/>
      <c r="R981" s="454"/>
      <c r="S981" s="454"/>
      <c r="T981" s="454"/>
      <c r="U981" s="454"/>
      <c r="V981" s="454"/>
      <c r="W981" s="454"/>
      <c r="Y981" s="454"/>
      <c r="Z981" s="454"/>
      <c r="AB981" s="454"/>
      <c r="AC981" s="454"/>
      <c r="AD981" s="454"/>
      <c r="AE981" s="454"/>
    </row>
    <row r="982" spans="1:31" ht="15.75" customHeight="1">
      <c r="A982" s="454"/>
      <c r="B982" s="454"/>
      <c r="C982" s="566"/>
      <c r="D982" s="454"/>
      <c r="E982" s="454"/>
      <c r="F982" s="454"/>
      <c r="H982" s="454"/>
      <c r="I982" s="454"/>
      <c r="J982" s="454"/>
      <c r="K982" s="454"/>
      <c r="L982" s="454"/>
      <c r="M982" s="454"/>
      <c r="N982" s="454"/>
      <c r="O982" s="454"/>
      <c r="P982" s="454"/>
      <c r="Q982" s="454"/>
      <c r="R982" s="454"/>
      <c r="S982" s="454"/>
      <c r="T982" s="454"/>
      <c r="U982" s="454"/>
      <c r="V982" s="454"/>
      <c r="W982" s="454"/>
      <c r="Y982" s="454"/>
      <c r="Z982" s="454"/>
      <c r="AB982" s="454"/>
      <c r="AC982" s="454"/>
      <c r="AD982" s="454"/>
      <c r="AE982" s="454"/>
    </row>
    <row r="983" spans="1:31" ht="15.75" customHeight="1">
      <c r="A983" s="454"/>
      <c r="B983" s="454"/>
      <c r="C983" s="566"/>
      <c r="D983" s="454"/>
      <c r="E983" s="454"/>
      <c r="F983" s="454"/>
      <c r="H983" s="454"/>
      <c r="I983" s="454"/>
      <c r="J983" s="454"/>
      <c r="K983" s="454"/>
      <c r="L983" s="454"/>
      <c r="M983" s="454"/>
      <c r="N983" s="454"/>
      <c r="O983" s="454"/>
      <c r="P983" s="454"/>
      <c r="Q983" s="454"/>
      <c r="R983" s="454"/>
      <c r="S983" s="454"/>
      <c r="T983" s="454"/>
      <c r="U983" s="454"/>
      <c r="V983" s="454"/>
      <c r="W983" s="454"/>
      <c r="Y983" s="454"/>
      <c r="Z983" s="454"/>
      <c r="AB983" s="454"/>
      <c r="AC983" s="454"/>
      <c r="AD983" s="454"/>
      <c r="AE983" s="454"/>
    </row>
    <row r="984" spans="1:31" ht="15.75" customHeight="1">
      <c r="A984" s="454"/>
      <c r="B984" s="454"/>
      <c r="C984" s="566"/>
      <c r="D984" s="454"/>
      <c r="E984" s="454"/>
      <c r="F984" s="454"/>
      <c r="H984" s="454"/>
      <c r="I984" s="454"/>
      <c r="J984" s="454"/>
      <c r="K984" s="454"/>
      <c r="L984" s="454"/>
      <c r="M984" s="454"/>
      <c r="N984" s="454"/>
      <c r="O984" s="454"/>
      <c r="P984" s="454"/>
      <c r="Q984" s="454"/>
      <c r="R984" s="454"/>
      <c r="S984" s="454"/>
      <c r="T984" s="454"/>
      <c r="U984" s="454"/>
      <c r="V984" s="454"/>
      <c r="W984" s="454"/>
      <c r="Y984" s="454"/>
      <c r="Z984" s="454"/>
      <c r="AB984" s="454"/>
      <c r="AC984" s="454"/>
      <c r="AD984" s="454"/>
      <c r="AE984" s="454"/>
    </row>
    <row r="985" spans="1:31" ht="15.75" customHeight="1">
      <c r="A985" s="454"/>
      <c r="B985" s="454"/>
      <c r="C985" s="566"/>
      <c r="D985" s="454"/>
      <c r="E985" s="454"/>
      <c r="F985" s="454"/>
      <c r="H985" s="454"/>
      <c r="I985" s="454"/>
      <c r="J985" s="454"/>
      <c r="K985" s="454"/>
      <c r="L985" s="454"/>
      <c r="M985" s="454"/>
      <c r="N985" s="454"/>
      <c r="O985" s="454"/>
      <c r="P985" s="454"/>
      <c r="Q985" s="454"/>
      <c r="R985" s="454"/>
      <c r="S985" s="454"/>
      <c r="T985" s="454"/>
      <c r="U985" s="454"/>
      <c r="V985" s="454"/>
      <c r="W985" s="454"/>
      <c r="Y985" s="454"/>
      <c r="Z985" s="454"/>
      <c r="AB985" s="454"/>
      <c r="AC985" s="454"/>
      <c r="AD985" s="454"/>
      <c r="AE985" s="454"/>
    </row>
    <row r="986" spans="1:31" ht="15.75" customHeight="1">
      <c r="A986" s="454"/>
      <c r="B986" s="454"/>
      <c r="C986" s="566"/>
      <c r="D986" s="454"/>
      <c r="E986" s="454"/>
      <c r="F986" s="454"/>
      <c r="H986" s="454"/>
      <c r="I986" s="454"/>
      <c r="J986" s="454"/>
      <c r="K986" s="454"/>
      <c r="L986" s="454"/>
      <c r="M986" s="454"/>
      <c r="N986" s="454"/>
      <c r="O986" s="454"/>
      <c r="P986" s="454"/>
      <c r="Q986" s="454"/>
      <c r="R986" s="454"/>
      <c r="S986" s="454"/>
      <c r="T986" s="454"/>
      <c r="U986" s="454"/>
      <c r="V986" s="454"/>
      <c r="W986" s="454"/>
      <c r="Y986" s="454"/>
      <c r="Z986" s="454"/>
      <c r="AB986" s="454"/>
      <c r="AC986" s="454"/>
      <c r="AD986" s="454"/>
      <c r="AE986" s="454"/>
    </row>
    <row r="987" spans="1:31" ht="15.75" customHeight="1">
      <c r="A987" s="454"/>
      <c r="B987" s="454"/>
      <c r="C987" s="566"/>
      <c r="D987" s="454"/>
      <c r="E987" s="454"/>
      <c r="F987" s="454"/>
      <c r="H987" s="454"/>
      <c r="I987" s="454"/>
      <c r="J987" s="454"/>
      <c r="K987" s="454"/>
      <c r="L987" s="454"/>
      <c r="M987" s="454"/>
      <c r="N987" s="454"/>
      <c r="O987" s="454"/>
      <c r="P987" s="454"/>
      <c r="Q987" s="454"/>
      <c r="R987" s="454"/>
      <c r="S987" s="454"/>
      <c r="T987" s="454"/>
      <c r="U987" s="454"/>
      <c r="V987" s="454"/>
      <c r="W987" s="454"/>
      <c r="Y987" s="454"/>
      <c r="Z987" s="454"/>
      <c r="AB987" s="454"/>
      <c r="AC987" s="454"/>
      <c r="AD987" s="454"/>
      <c r="AE987" s="454"/>
    </row>
    <row r="988" spans="1:31" ht="15.75" customHeight="1">
      <c r="A988" s="454"/>
      <c r="B988" s="454"/>
      <c r="C988" s="566"/>
      <c r="D988" s="454"/>
      <c r="E988" s="454"/>
      <c r="F988" s="454"/>
      <c r="H988" s="454"/>
      <c r="I988" s="454"/>
      <c r="J988" s="454"/>
      <c r="K988" s="454"/>
      <c r="L988" s="454"/>
      <c r="M988" s="454"/>
      <c r="N988" s="454"/>
      <c r="O988" s="454"/>
      <c r="P988" s="454"/>
      <c r="Q988" s="454"/>
      <c r="R988" s="454"/>
      <c r="S988" s="454"/>
      <c r="T988" s="454"/>
      <c r="U988" s="454"/>
      <c r="V988" s="454"/>
      <c r="W988" s="454"/>
      <c r="Y988" s="454"/>
      <c r="Z988" s="454"/>
      <c r="AB988" s="454"/>
      <c r="AC988" s="454"/>
      <c r="AD988" s="454"/>
      <c r="AE988" s="454"/>
    </row>
    <row r="989" spans="1:31" ht="15.75" customHeight="1">
      <c r="A989" s="454"/>
      <c r="B989" s="454"/>
      <c r="C989" s="566"/>
      <c r="D989" s="454"/>
      <c r="E989" s="454"/>
      <c r="F989" s="454"/>
      <c r="H989" s="454"/>
      <c r="I989" s="454"/>
      <c r="J989" s="454"/>
      <c r="K989" s="454"/>
      <c r="L989" s="454"/>
      <c r="M989" s="454"/>
      <c r="N989" s="454"/>
      <c r="O989" s="454"/>
      <c r="P989" s="454"/>
      <c r="Q989" s="454"/>
      <c r="R989" s="454"/>
      <c r="S989" s="454"/>
      <c r="T989" s="454"/>
      <c r="U989" s="454"/>
      <c r="V989" s="454"/>
      <c r="W989" s="454"/>
      <c r="Y989" s="454"/>
      <c r="Z989" s="454"/>
      <c r="AB989" s="454"/>
      <c r="AC989" s="454"/>
      <c r="AD989" s="454"/>
      <c r="AE989" s="454"/>
    </row>
    <row r="990" spans="1:31" ht="15.75" customHeight="1">
      <c r="A990" s="454"/>
      <c r="B990" s="454"/>
      <c r="C990" s="566"/>
      <c r="D990" s="454"/>
      <c r="E990" s="454"/>
      <c r="F990" s="454"/>
      <c r="H990" s="454"/>
      <c r="I990" s="454"/>
      <c r="J990" s="454"/>
      <c r="K990" s="454"/>
      <c r="L990" s="454"/>
      <c r="M990" s="454"/>
      <c r="N990" s="454"/>
      <c r="O990" s="454"/>
      <c r="P990" s="454"/>
      <c r="Q990" s="454"/>
      <c r="R990" s="454"/>
      <c r="S990" s="454"/>
      <c r="T990" s="454"/>
      <c r="U990" s="454"/>
      <c r="V990" s="454"/>
      <c r="W990" s="454"/>
      <c r="Y990" s="454"/>
      <c r="Z990" s="454"/>
      <c r="AB990" s="454"/>
      <c r="AC990" s="454"/>
      <c r="AD990" s="454"/>
      <c r="AE990" s="454"/>
    </row>
    <row r="991" spans="1:31" ht="15.75" customHeight="1">
      <c r="A991" s="454"/>
      <c r="B991" s="454"/>
      <c r="C991" s="566"/>
      <c r="D991" s="454"/>
      <c r="E991" s="454"/>
      <c r="F991" s="454"/>
      <c r="H991" s="454"/>
      <c r="I991" s="454"/>
      <c r="J991" s="454"/>
      <c r="K991" s="454"/>
      <c r="L991" s="454"/>
      <c r="M991" s="454"/>
      <c r="N991" s="454"/>
      <c r="O991" s="454"/>
      <c r="P991" s="454"/>
      <c r="Q991" s="454"/>
      <c r="R991" s="454"/>
      <c r="S991" s="454"/>
      <c r="T991" s="454"/>
      <c r="U991" s="454"/>
      <c r="V991" s="454"/>
      <c r="W991" s="454"/>
      <c r="Y991" s="454"/>
      <c r="Z991" s="454"/>
      <c r="AB991" s="454"/>
      <c r="AC991" s="454"/>
      <c r="AD991" s="454"/>
      <c r="AE991" s="454"/>
    </row>
    <row r="992" spans="1:31" ht="15.75" customHeight="1">
      <c r="A992" s="454"/>
      <c r="B992" s="454"/>
      <c r="C992" s="566"/>
      <c r="D992" s="454"/>
      <c r="E992" s="454"/>
      <c r="F992" s="454"/>
      <c r="H992" s="454"/>
      <c r="I992" s="454"/>
      <c r="J992" s="454"/>
      <c r="K992" s="454"/>
      <c r="L992" s="454"/>
      <c r="M992" s="454"/>
      <c r="N992" s="454"/>
      <c r="O992" s="454"/>
      <c r="P992" s="454"/>
      <c r="Q992" s="454"/>
      <c r="R992" s="454"/>
      <c r="S992" s="454"/>
      <c r="T992" s="454"/>
      <c r="U992" s="454"/>
      <c r="V992" s="454"/>
      <c r="W992" s="454"/>
      <c r="Y992" s="454"/>
      <c r="Z992" s="454"/>
      <c r="AB992" s="454"/>
      <c r="AC992" s="454"/>
      <c r="AD992" s="454"/>
      <c r="AE992" s="454"/>
    </row>
    <row r="993" spans="1:31" ht="15.75" customHeight="1">
      <c r="A993" s="454"/>
      <c r="B993" s="454"/>
      <c r="C993" s="566"/>
      <c r="D993" s="454"/>
      <c r="E993" s="454"/>
      <c r="F993" s="454"/>
      <c r="H993" s="454"/>
      <c r="I993" s="454"/>
      <c r="J993" s="454"/>
      <c r="K993" s="454"/>
      <c r="L993" s="454"/>
      <c r="M993" s="454"/>
      <c r="N993" s="454"/>
      <c r="O993" s="454"/>
      <c r="P993" s="454"/>
      <c r="Q993" s="454"/>
      <c r="R993" s="454"/>
      <c r="S993" s="454"/>
      <c r="T993" s="454"/>
      <c r="U993" s="454"/>
      <c r="V993" s="454"/>
      <c r="W993" s="454"/>
      <c r="Y993" s="454"/>
      <c r="Z993" s="454"/>
      <c r="AB993" s="454"/>
      <c r="AC993" s="454"/>
      <c r="AD993" s="454"/>
      <c r="AE993" s="454"/>
    </row>
    <row r="994" spans="1:31" ht="15.75" customHeight="1">
      <c r="A994" s="454"/>
      <c r="B994" s="454"/>
      <c r="C994" s="566"/>
      <c r="D994" s="454"/>
      <c r="E994" s="454"/>
      <c r="F994" s="454"/>
      <c r="H994" s="454"/>
      <c r="I994" s="454"/>
      <c r="J994" s="454"/>
      <c r="K994" s="454"/>
      <c r="L994" s="454"/>
      <c r="M994" s="454"/>
      <c r="N994" s="454"/>
      <c r="O994" s="454"/>
      <c r="P994" s="454"/>
      <c r="Q994" s="454"/>
      <c r="R994" s="454"/>
      <c r="S994" s="454"/>
      <c r="T994" s="454"/>
      <c r="U994" s="454"/>
      <c r="V994" s="454"/>
      <c r="W994" s="454"/>
      <c r="Y994" s="454"/>
      <c r="Z994" s="454"/>
      <c r="AB994" s="454"/>
      <c r="AC994" s="454"/>
      <c r="AD994" s="454"/>
      <c r="AE994" s="454"/>
    </row>
    <row r="995" spans="1:31" ht="15.75" customHeight="1">
      <c r="A995" s="454"/>
      <c r="B995" s="454"/>
      <c r="C995" s="566"/>
      <c r="D995" s="454"/>
      <c r="E995" s="454"/>
      <c r="F995" s="454"/>
      <c r="H995" s="454"/>
      <c r="I995" s="454"/>
      <c r="J995" s="454"/>
      <c r="K995" s="454"/>
      <c r="L995" s="454"/>
      <c r="M995" s="454"/>
      <c r="N995" s="454"/>
      <c r="O995" s="454"/>
      <c r="P995" s="454"/>
      <c r="Q995" s="454"/>
      <c r="R995" s="454"/>
      <c r="S995" s="454"/>
      <c r="T995" s="454"/>
      <c r="U995" s="454"/>
      <c r="V995" s="454"/>
      <c r="W995" s="454"/>
      <c r="Y995" s="454"/>
      <c r="Z995" s="454"/>
      <c r="AB995" s="454"/>
      <c r="AC995" s="454"/>
      <c r="AD995" s="454"/>
      <c r="AE995" s="454"/>
    </row>
    <row r="996" spans="1:31" ht="15.75" customHeight="1">
      <c r="A996" s="454"/>
      <c r="B996" s="454"/>
      <c r="C996" s="566"/>
      <c r="D996" s="454"/>
      <c r="E996" s="454"/>
      <c r="F996" s="454"/>
      <c r="H996" s="454"/>
      <c r="I996" s="454"/>
      <c r="J996" s="454"/>
      <c r="K996" s="454"/>
      <c r="L996" s="454"/>
      <c r="M996" s="454"/>
      <c r="N996" s="454"/>
      <c r="O996" s="454"/>
      <c r="P996" s="454"/>
      <c r="Q996" s="454"/>
      <c r="R996" s="454"/>
      <c r="S996" s="454"/>
      <c r="T996" s="454"/>
      <c r="U996" s="454"/>
      <c r="V996" s="454"/>
      <c r="W996" s="454"/>
      <c r="Y996" s="454"/>
      <c r="Z996" s="454"/>
      <c r="AB996" s="454"/>
      <c r="AC996" s="454"/>
      <c r="AD996" s="454"/>
      <c r="AE996" s="454"/>
    </row>
    <row r="997" spans="1:31" ht="15.75" customHeight="1">
      <c r="A997" s="454"/>
      <c r="B997" s="454"/>
      <c r="C997" s="566"/>
      <c r="D997" s="454"/>
      <c r="E997" s="454"/>
      <c r="F997" s="454"/>
      <c r="H997" s="454"/>
      <c r="I997" s="454"/>
      <c r="J997" s="454"/>
      <c r="K997" s="454"/>
      <c r="L997" s="454"/>
      <c r="M997" s="454"/>
      <c r="N997" s="454"/>
      <c r="O997" s="454"/>
      <c r="P997" s="454"/>
      <c r="Q997" s="454"/>
      <c r="R997" s="454"/>
      <c r="S997" s="454"/>
      <c r="T997" s="454"/>
      <c r="U997" s="454"/>
      <c r="V997" s="454"/>
      <c r="W997" s="454"/>
      <c r="Y997" s="454"/>
      <c r="Z997" s="454"/>
      <c r="AB997" s="454"/>
      <c r="AC997" s="454"/>
      <c r="AD997" s="454"/>
      <c r="AE997" s="454"/>
    </row>
    <row r="998" spans="1:31" ht="15.75" customHeight="1">
      <c r="A998" s="454"/>
      <c r="B998" s="454"/>
      <c r="C998" s="566"/>
      <c r="D998" s="454"/>
      <c r="E998" s="454"/>
      <c r="F998" s="454"/>
      <c r="H998" s="454"/>
      <c r="I998" s="454"/>
      <c r="J998" s="454"/>
      <c r="K998" s="454"/>
      <c r="L998" s="454"/>
      <c r="M998" s="454"/>
      <c r="N998" s="454"/>
      <c r="O998" s="454"/>
      <c r="P998" s="454"/>
      <c r="Q998" s="454"/>
      <c r="R998" s="454"/>
      <c r="S998" s="454"/>
      <c r="T998" s="454"/>
      <c r="U998" s="454"/>
      <c r="V998" s="454"/>
      <c r="W998" s="454"/>
      <c r="Y998" s="454"/>
      <c r="Z998" s="454"/>
      <c r="AB998" s="454"/>
      <c r="AC998" s="454"/>
      <c r="AD998" s="454"/>
      <c r="AE998" s="454"/>
    </row>
    <row r="999" spans="1:31" ht="15.75" customHeight="1">
      <c r="A999" s="454"/>
      <c r="B999" s="454"/>
      <c r="C999" s="566"/>
      <c r="D999" s="454"/>
      <c r="E999" s="454"/>
      <c r="F999" s="454"/>
      <c r="H999" s="454"/>
      <c r="I999" s="454"/>
      <c r="J999" s="454"/>
      <c r="K999" s="454"/>
      <c r="L999" s="454"/>
      <c r="M999" s="454"/>
      <c r="N999" s="454"/>
      <c r="O999" s="454"/>
      <c r="P999" s="454"/>
      <c r="Q999" s="454"/>
      <c r="R999" s="454"/>
      <c r="S999" s="454"/>
      <c r="T999" s="454"/>
      <c r="U999" s="454"/>
      <c r="V999" s="454"/>
      <c r="W999" s="454"/>
      <c r="Y999" s="454"/>
      <c r="Z999" s="454"/>
      <c r="AB999" s="454"/>
      <c r="AC999" s="454"/>
      <c r="AD999" s="454"/>
      <c r="AE999" s="454"/>
    </row>
    <row r="1000" spans="1:31" ht="15.75" customHeight="1">
      <c r="A1000" s="454"/>
      <c r="B1000" s="454"/>
      <c r="C1000" s="566"/>
      <c r="D1000" s="454"/>
      <c r="E1000" s="454"/>
      <c r="F1000" s="454"/>
      <c r="H1000" s="454"/>
      <c r="I1000" s="454"/>
      <c r="J1000" s="454"/>
      <c r="K1000" s="454"/>
      <c r="L1000" s="454"/>
      <c r="M1000" s="454"/>
      <c r="N1000" s="454"/>
      <c r="O1000" s="454"/>
      <c r="P1000" s="454"/>
      <c r="Q1000" s="454"/>
      <c r="R1000" s="454"/>
      <c r="S1000" s="454"/>
      <c r="T1000" s="454"/>
      <c r="U1000" s="454"/>
      <c r="V1000" s="454"/>
      <c r="W1000" s="454"/>
      <c r="Y1000" s="454"/>
      <c r="Z1000" s="454"/>
      <c r="AB1000" s="454"/>
      <c r="AC1000" s="454"/>
      <c r="AD1000" s="454"/>
      <c r="AE1000" s="454"/>
    </row>
  </sheetData>
  <sheetProtection algorithmName="SHA-512" hashValue="b1+B98tElZD/fQ4LUwAPuvnAgcjlCQoKuUTlo+AjDb6RCdGqybZrxkLH9szyyPUNYhLJ6zt2uvvg4xJlU0Y6HA==" saltValue="VZqEqj8bYTyc+7BpxDxLIQ==" spinCount="100000" sheet="1" formatCells="0" formatColumns="0" formatRows="0" insertColumns="0" insertRows="0" insertHyperlinks="0" deleteColumns="0" deleteRows="0" sort="0" autoFilter="0" pivotTables="0"/>
  <mergeCells count="1">
    <mergeCell ref="C1:D2"/>
  </mergeCells>
  <dataValidations count="10">
    <dataValidation type="decimal" allowBlank="1" showErrorMessage="1" sqref="U9:U195" xr:uid="{00000000-0002-0000-0E00-000000000000}">
      <formula1>0</formula1>
      <formula2>18</formula2>
    </dataValidation>
    <dataValidation type="decimal" allowBlank="1" showErrorMessage="1" sqref="M1:M985" xr:uid="{00000000-0002-0000-0E00-000003000000}">
      <formula1>0</formula1>
      <formula2>1000000000</formula2>
    </dataValidation>
    <dataValidation type="decimal" allowBlank="1" showErrorMessage="1" sqref="U1:U8" xr:uid="{00000000-0002-0000-0E00-000006000000}">
      <formula1>0</formula1>
      <formula2>48</formula2>
    </dataValidation>
    <dataValidation type="decimal" allowBlank="1" showErrorMessage="1" sqref="C9:C195" xr:uid="{00000000-0002-0000-0E00-000008000000}">
      <formula1>10000000000</formula1>
      <formula2>999999999999</formula2>
    </dataValidation>
    <dataValidation type="list" allowBlank="1" showErrorMessage="1" sqref="H9:H195" xr:uid="{00000000-0002-0000-0E00-00000B000000}">
      <formula1>INDIRECT(G9)</formula1>
    </dataValidation>
    <dataValidation type="list" allowBlank="1" showErrorMessage="1" sqref="G9:G195" xr:uid="{00000000-0002-0000-0E00-00000F000000}">
      <formula1>Departamento</formula1>
    </dataValidation>
    <dataValidation type="date" allowBlank="1" showErrorMessage="1" sqref="P9:P195" xr:uid="{00000000-0002-0000-0E00-000011000000}">
      <formula1>1</formula1>
      <formula2>43831</formula2>
    </dataValidation>
    <dataValidation type="decimal" allowBlank="1" showErrorMessage="1" sqref="K1:K985" xr:uid="{00000000-0002-0000-0E00-000012000000}">
      <formula1>1900</formula1>
      <formula2>2040</formula2>
    </dataValidation>
    <dataValidation type="date" allowBlank="1" showErrorMessage="1" sqref="P1:P7" xr:uid="{00000000-0002-0000-0E00-000013000000}">
      <formula1>32874</formula1>
      <formula2>43831</formula2>
    </dataValidation>
    <dataValidation type="decimal" allowBlank="1" showErrorMessage="1" sqref="W1:W195" xr:uid="{00000000-0002-0000-0E00-000014000000}">
      <formula1>0</formula1>
      <formula2>6</formula2>
    </dataValidation>
  </dataValidations>
  <hyperlinks>
    <hyperlink ref="I8" location="'Códigos'!D1" display="Ver código" xr:uid="{00000000-0004-0000-0E00-000000000000}"/>
    <hyperlink ref="J8" location="Google_Sheet_Link_1564227769" display="Ver código" xr:uid="{00000000-0004-0000-0E00-000001000000}"/>
    <hyperlink ref="Q8" location="Google_Sheet_Link_333972972" display="Ver código" xr:uid="{00000000-0004-0000-0E00-000002000000}"/>
    <hyperlink ref="R8" location="Google_Sheet_Link_399682168" display="Ver código" xr:uid="{00000000-0004-0000-0E00-000003000000}"/>
    <hyperlink ref="T8" location="Google_Sheet_Link_13806761" display="Ver código" xr:uid="{00000000-0004-0000-0E00-000004000000}"/>
    <hyperlink ref="AD8" location="Google_Sheet_Link_49178865" display="Ver código" xr:uid="{00000000-0004-0000-0E00-000005000000}"/>
    <hyperlink ref="AE8" location="Google_Sheet_Link_896579828" display="Ver código" xr:uid="{00000000-0004-0000-0E00-000006000000}"/>
  </hyperlink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r:uid="{00000000-0002-0000-0E00-000001000000}">
          <x14:formula1>
            <xm:f>A!$A$40</xm:f>
          </x14:formula1>
          <xm:sqref>Z1:Z8 Z196:Z985</xm:sqref>
        </x14:dataValidation>
        <x14:dataValidation type="list" allowBlank="1" showErrorMessage="1" xr:uid="{00000000-0002-0000-0E00-000002000000}">
          <x14:formula1>
            <xm:f>Códigos!$G:$G</xm:f>
          </x14:formula1>
          <xm:sqref>J7:J195</xm:sqref>
        </x14:dataValidation>
        <x14:dataValidation type="list" allowBlank="1" showErrorMessage="1" xr:uid="{00000000-0002-0000-0E00-000004000000}">
          <x14:formula1>
            <xm:f>Códigos!$B$8:$B$12</xm:f>
          </x14:formula1>
          <xm:sqref>Q1:Q195</xm:sqref>
        </x14:dataValidation>
        <x14:dataValidation type="list" allowBlank="1" showErrorMessage="1" xr:uid="{00000000-0002-0000-0E00-000005000000}">
          <x14:formula1>
            <xm:f>A!$A$17:$A$21</xm:f>
          </x14:formula1>
          <xm:sqref>V1:V985</xm:sqref>
        </x14:dataValidation>
        <x14:dataValidation type="list" allowBlank="1" showErrorMessage="1" xr:uid="{00000000-0002-0000-0E00-000007000000}">
          <x14:formula1>
            <xm:f>Códigos!$D$2:$D$22</xm:f>
          </x14:formula1>
          <xm:sqref>I7:I195</xm:sqref>
        </x14:dataValidation>
        <x14:dataValidation type="list" allowBlank="1" showErrorMessage="1" xr:uid="{00000000-0002-0000-0E00-000009000000}">
          <x14:formula1>
            <xm:f>destinos!$C$24:$C$25</xm:f>
          </x14:formula1>
          <xm:sqref>AC9:AC195</xm:sqref>
        </x14:dataValidation>
        <x14:dataValidation type="list" allowBlank="1" showErrorMessage="1" xr:uid="{00000000-0002-0000-0E00-00000A000000}">
          <x14:formula1>
            <xm:f>Códigos!$A$27:$A$28</xm:f>
          </x14:formula1>
          <xm:sqref>AE9:AE195</xm:sqref>
        </x14:dataValidation>
        <x14:dataValidation type="list" allowBlank="1" showErrorMessage="1" xr:uid="{00000000-0002-0000-0E00-00000C000000}">
          <x14:formula1>
            <xm:f>Listas!$B$2:$B$20</xm:f>
          </x14:formula1>
          <xm:sqref>F9:F195</xm:sqref>
        </x14:dataValidation>
        <x14:dataValidation type="list" allowBlank="1" showErrorMessage="1" xr:uid="{00000000-0002-0000-0E00-00000D000000}">
          <x14:formula1>
            <xm:f>Códigos!$A$15:$A$16</xm:f>
          </x14:formula1>
          <xm:sqref>R1:R195</xm:sqref>
        </x14:dataValidation>
        <x14:dataValidation type="list" allowBlank="1" showErrorMessage="1" xr:uid="{00000000-0002-0000-0E00-00000E000000}">
          <x14:formula1>
            <xm:f>'Tasas por grupo'!$B$6</xm:f>
          </x14:formula1>
          <xm:sqref>T1:T1000</xm:sqref>
        </x14:dataValidation>
        <x14:dataValidation type="list" allowBlank="1" showErrorMessage="1" xr:uid="{00000000-0002-0000-0E00-000015000000}">
          <x14:formula1>
            <xm:f>'Tasas por grupo'!$E$13:$E$14</xm:f>
          </x14:formula1>
          <xm:sqref>AB1:AB195</xm:sqref>
        </x14:dataValidation>
        <x14:dataValidation type="list" allowBlank="1" showErrorMessage="1" xr:uid="{00000000-0002-0000-0E00-000016000000}">
          <x14:formula1>
            <xm:f>Códigos!$A$32:$A$33</xm:f>
          </x14:formula1>
          <xm:sqref>AD9:AD195</xm:sqref>
        </x14:dataValidation>
        <x14:dataValidation type="list" allowBlank="1" showErrorMessage="1" xr:uid="{00000000-0002-0000-0E00-000010000000}">
          <x14:formula1>
            <xm:f>A!A$43</xm:f>
          </x14:formula1>
          <xm:sqref>Z9:Z195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A3080-FD80-4189-92B8-BD4558060296}">
  <dimension ref="A1:AN1000"/>
  <sheetViews>
    <sheetView topLeftCell="S1" workbookViewId="0">
      <selection activeCell="U3" sqref="U3"/>
    </sheetView>
  </sheetViews>
  <sheetFormatPr baseColWidth="10" defaultColWidth="12.625" defaultRowHeight="15" customHeight="1"/>
  <cols>
    <col min="1" max="1" width="17.625" customWidth="1"/>
    <col min="2" max="2" width="21.875" customWidth="1"/>
    <col min="3" max="3" width="20" customWidth="1"/>
    <col min="4" max="4" width="33.125" customWidth="1"/>
    <col min="5" max="5" width="23.125" customWidth="1"/>
    <col min="6" max="6" width="16.5" customWidth="1"/>
    <col min="7" max="7" width="16.625" hidden="1" customWidth="1"/>
    <col min="8" max="8" width="18.875" customWidth="1"/>
    <col min="9" max="9" width="19.125" customWidth="1"/>
    <col min="10" max="10" width="21.625" customWidth="1"/>
    <col min="11" max="11" width="20.875" customWidth="1"/>
    <col min="12" max="12" width="17" customWidth="1"/>
    <col min="13" max="13" width="17.875" customWidth="1"/>
    <col min="14" max="14" width="25.625" customWidth="1"/>
    <col min="15" max="15" width="29.625" customWidth="1"/>
    <col min="16" max="16" width="24.375" customWidth="1"/>
    <col min="17" max="17" width="22.625" customWidth="1"/>
    <col min="18" max="18" width="20" customWidth="1"/>
    <col min="19" max="19" width="28.875" customWidth="1"/>
    <col min="20" max="20" width="18.5" customWidth="1"/>
    <col min="21" max="21" width="23.125" customWidth="1"/>
    <col min="22" max="22" width="15.625" customWidth="1"/>
    <col min="23" max="24" width="16.125" customWidth="1"/>
    <col min="25" max="25" width="15" customWidth="1"/>
    <col min="26" max="26" width="24" customWidth="1"/>
    <col min="27" max="27" width="21" customWidth="1"/>
    <col min="28" max="28" width="13.125" customWidth="1"/>
    <col min="29" max="29" width="19.5" customWidth="1"/>
    <col min="30" max="30" width="13" customWidth="1"/>
    <col min="31" max="31" width="13.75" customWidth="1"/>
    <col min="32" max="32" width="13.25" hidden="1" customWidth="1"/>
    <col min="33" max="33" width="12.875" hidden="1" customWidth="1"/>
    <col min="34" max="34" width="10.5" hidden="1" customWidth="1"/>
    <col min="35" max="35" width="9.25" hidden="1" customWidth="1"/>
    <col min="36" max="36" width="8.375" hidden="1" customWidth="1"/>
    <col min="37" max="37" width="15.625" bestFit="1" customWidth="1"/>
    <col min="38" max="38" width="12.875" hidden="1" customWidth="1"/>
    <col min="39" max="39" width="14.875" customWidth="1"/>
    <col min="40" max="40" width="6.875" hidden="1" customWidth="1"/>
  </cols>
  <sheetData>
    <row r="1" spans="1:40" ht="15" customHeight="1">
      <c r="A1" s="3"/>
      <c r="B1" s="3"/>
      <c r="C1" s="507" t="s">
        <v>1469</v>
      </c>
      <c r="D1" s="500"/>
      <c r="E1" s="103"/>
      <c r="F1" s="103"/>
      <c r="G1" s="103"/>
      <c r="H1" s="103"/>
      <c r="I1" s="3"/>
      <c r="J1" s="3"/>
      <c r="K1" s="3"/>
      <c r="L1" s="3"/>
      <c r="M1" s="3"/>
      <c r="N1" s="3"/>
      <c r="O1" s="3"/>
      <c r="P1" s="3"/>
      <c r="Q1" s="3"/>
      <c r="R1" s="3"/>
      <c r="S1" s="3"/>
      <c r="T1" s="104"/>
      <c r="U1" s="3"/>
      <c r="V1" s="3"/>
      <c r="W1" s="3"/>
      <c r="X1" s="3"/>
      <c r="Y1" s="106"/>
      <c r="Z1" s="3"/>
      <c r="AA1" s="217"/>
      <c r="AB1" s="3"/>
      <c r="AC1" s="3"/>
      <c r="AD1" s="3"/>
      <c r="AE1" s="3"/>
      <c r="AF1" s="83"/>
      <c r="AG1" s="83"/>
      <c r="AH1" s="83"/>
      <c r="AI1" s="83"/>
      <c r="AJ1" s="83"/>
      <c r="AK1" s="286"/>
      <c r="AN1" s="34"/>
    </row>
    <row r="2" spans="1:40" ht="14.25" customHeight="1" thickBot="1">
      <c r="A2" s="3"/>
      <c r="B2" s="3"/>
      <c r="C2" s="501"/>
      <c r="D2" s="502"/>
      <c r="E2" s="103"/>
      <c r="F2" s="103"/>
      <c r="G2" s="103"/>
      <c r="H2" s="103"/>
      <c r="I2" s="3"/>
      <c r="J2" s="3"/>
      <c r="K2" s="3"/>
      <c r="L2" s="3"/>
      <c r="M2" s="3"/>
      <c r="N2" s="3"/>
      <c r="O2" s="3"/>
      <c r="P2" s="3"/>
      <c r="Q2" s="3"/>
      <c r="R2" s="3"/>
      <c r="S2" s="3"/>
      <c r="T2" s="3"/>
      <c r="U2" s="3"/>
      <c r="V2" s="3"/>
      <c r="W2" s="3"/>
      <c r="X2" s="3"/>
      <c r="Y2" s="106"/>
      <c r="Z2" s="3"/>
      <c r="AA2" s="217"/>
      <c r="AB2" s="3"/>
      <c r="AC2" s="3"/>
      <c r="AD2" s="3"/>
      <c r="AE2" s="3"/>
      <c r="AF2" s="83"/>
      <c r="AG2" s="83"/>
      <c r="AH2" s="83"/>
      <c r="AI2" s="83"/>
      <c r="AJ2" s="83"/>
      <c r="AK2" s="286"/>
      <c r="AN2" s="34"/>
    </row>
    <row r="3" spans="1:40" ht="14.25" customHeight="1">
      <c r="A3" s="3"/>
      <c r="B3" s="3"/>
      <c r="C3" s="298" t="s">
        <v>33</v>
      </c>
      <c r="D3" s="195"/>
      <c r="E3" s="3"/>
      <c r="F3" s="3"/>
      <c r="G3" s="3"/>
      <c r="H3" s="3"/>
      <c r="I3" s="3"/>
      <c r="J3" s="3"/>
      <c r="K3" s="3"/>
      <c r="L3" s="3"/>
      <c r="M3" s="3"/>
      <c r="N3" s="3"/>
      <c r="O3" s="3"/>
      <c r="P3" s="3"/>
      <c r="Q3" s="3"/>
      <c r="R3" s="3"/>
      <c r="S3" s="111"/>
      <c r="T3" s="111"/>
      <c r="U3" s="3"/>
      <c r="V3" s="3"/>
      <c r="W3" s="3"/>
      <c r="X3" s="3"/>
      <c r="Y3" s="106"/>
      <c r="Z3" s="3"/>
      <c r="AA3" s="217"/>
      <c r="AB3" s="3"/>
      <c r="AC3" s="3"/>
      <c r="AD3" s="3"/>
      <c r="AE3" s="3"/>
      <c r="AF3" s="83"/>
      <c r="AG3" s="83"/>
      <c r="AH3" s="83"/>
      <c r="AI3" s="83"/>
      <c r="AJ3" s="83"/>
      <c r="AK3" s="286"/>
      <c r="AN3" s="34"/>
    </row>
    <row r="4" spans="1:40" ht="14.25" customHeight="1">
      <c r="A4" s="196" t="s">
        <v>1468</v>
      </c>
      <c r="B4" s="3"/>
      <c r="C4" s="299" t="s">
        <v>35</v>
      </c>
      <c r="D4" s="198"/>
      <c r="E4" s="3"/>
      <c r="F4" s="3"/>
      <c r="G4" s="3"/>
      <c r="H4" s="3"/>
      <c r="I4" s="3"/>
      <c r="J4" s="3"/>
      <c r="K4" s="3"/>
      <c r="L4" s="3"/>
      <c r="M4" s="3"/>
      <c r="N4" s="3"/>
      <c r="O4" s="3"/>
      <c r="P4" s="3"/>
      <c r="Q4" s="3"/>
      <c r="R4" s="3"/>
      <c r="S4" s="111"/>
      <c r="T4" s="111"/>
      <c r="U4" s="3"/>
      <c r="V4" s="3"/>
      <c r="W4" s="3"/>
      <c r="X4" s="3"/>
      <c r="Y4" s="106"/>
      <c r="Z4" s="3"/>
      <c r="AA4" s="217"/>
      <c r="AB4" s="3"/>
      <c r="AC4" s="3"/>
      <c r="AD4" s="3"/>
      <c r="AE4" s="3"/>
      <c r="AF4" s="83"/>
      <c r="AG4" s="83"/>
      <c r="AH4" s="83"/>
      <c r="AI4" s="83"/>
      <c r="AJ4" s="83"/>
      <c r="AK4" s="286"/>
      <c r="AN4" s="34"/>
    </row>
    <row r="5" spans="1:40" ht="14.25" customHeight="1">
      <c r="A5" s="3"/>
      <c r="B5" s="3"/>
      <c r="C5" s="300" t="s">
        <v>37</v>
      </c>
      <c r="D5" s="198"/>
      <c r="E5" s="3"/>
      <c r="F5" s="3"/>
      <c r="G5" s="3"/>
      <c r="H5" s="3"/>
      <c r="I5" s="3"/>
      <c r="J5" s="3"/>
      <c r="K5" s="3"/>
      <c r="L5" s="3"/>
      <c r="M5" s="3"/>
      <c r="N5" s="3"/>
      <c r="O5" s="3"/>
      <c r="P5" s="3"/>
      <c r="Q5" s="3"/>
      <c r="R5" s="3"/>
      <c r="S5" s="111"/>
      <c r="T5" s="111"/>
      <c r="U5" s="3"/>
      <c r="V5" s="3"/>
      <c r="W5" s="3"/>
      <c r="X5" s="3"/>
      <c r="Y5" s="106"/>
      <c r="Z5" s="3"/>
      <c r="AA5" s="217"/>
      <c r="AB5" s="3"/>
      <c r="AC5" s="3"/>
      <c r="AD5" s="3"/>
      <c r="AE5" s="3"/>
      <c r="AF5" s="83"/>
      <c r="AG5" s="83"/>
      <c r="AH5" s="83"/>
      <c r="AI5" s="83"/>
      <c r="AJ5" s="83"/>
      <c r="AK5" s="286"/>
      <c r="AN5" s="34"/>
    </row>
    <row r="6" spans="1:40" ht="14.25" customHeight="1" thickBot="1">
      <c r="A6" s="3"/>
      <c r="B6" s="3"/>
      <c r="C6" s="301" t="s">
        <v>39</v>
      </c>
      <c r="D6" s="201"/>
      <c r="E6" s="3"/>
      <c r="F6" s="3"/>
      <c r="G6" s="3"/>
      <c r="H6" s="3"/>
      <c r="I6" s="3"/>
      <c r="J6" s="3"/>
      <c r="K6" s="3"/>
      <c r="L6" s="3"/>
      <c r="M6" s="3"/>
      <c r="N6" s="3"/>
      <c r="O6" s="3"/>
      <c r="P6" s="3"/>
      <c r="Q6" s="3"/>
      <c r="R6" s="3"/>
      <c r="S6" s="111"/>
      <c r="T6" s="3"/>
      <c r="U6" s="3"/>
      <c r="V6" s="3"/>
      <c r="W6" s="3"/>
      <c r="X6" s="3"/>
      <c r="Y6" s="106"/>
      <c r="Z6" s="3"/>
      <c r="AA6" s="217"/>
      <c r="AB6" s="3"/>
      <c r="AC6" s="3"/>
      <c r="AD6" s="3"/>
      <c r="AE6" s="3"/>
      <c r="AF6" s="3"/>
      <c r="AG6" s="3"/>
      <c r="AH6" s="3"/>
      <c r="AI6" s="3"/>
      <c r="AJ6" s="3"/>
      <c r="AK6" s="286"/>
      <c r="AN6" s="34"/>
    </row>
    <row r="7" spans="1:40" ht="44.25" customHeight="1">
      <c r="A7" s="116" t="s">
        <v>214</v>
      </c>
      <c r="B7" s="116" t="s">
        <v>215</v>
      </c>
      <c r="C7" s="302" t="s">
        <v>94</v>
      </c>
      <c r="D7" s="203" t="s">
        <v>136</v>
      </c>
      <c r="E7" s="116" t="s">
        <v>137</v>
      </c>
      <c r="F7" s="116" t="s">
        <v>138</v>
      </c>
      <c r="G7" s="116" t="s">
        <v>139</v>
      </c>
      <c r="H7" s="116" t="s">
        <v>140</v>
      </c>
      <c r="I7" s="116" t="s">
        <v>99</v>
      </c>
      <c r="J7" s="116" t="s">
        <v>141</v>
      </c>
      <c r="K7" s="116" t="s">
        <v>142</v>
      </c>
      <c r="L7" s="116" t="s">
        <v>143</v>
      </c>
      <c r="M7" s="116" t="s">
        <v>144</v>
      </c>
      <c r="N7" s="116" t="s">
        <v>145</v>
      </c>
      <c r="O7" s="116" t="s">
        <v>146</v>
      </c>
      <c r="P7" s="116" t="s">
        <v>147</v>
      </c>
      <c r="Q7" s="116" t="s">
        <v>148</v>
      </c>
      <c r="R7" s="116" t="s">
        <v>149</v>
      </c>
      <c r="S7" s="120" t="s">
        <v>150</v>
      </c>
      <c r="T7" s="120" t="s">
        <v>101</v>
      </c>
      <c r="U7" s="120" t="s">
        <v>102</v>
      </c>
      <c r="V7" s="120" t="s">
        <v>103</v>
      </c>
      <c r="W7" s="120" t="s">
        <v>224</v>
      </c>
      <c r="X7" s="206" t="s">
        <v>105</v>
      </c>
      <c r="Y7" s="120" t="s">
        <v>106</v>
      </c>
      <c r="Z7" s="120" t="s">
        <v>122</v>
      </c>
      <c r="AA7" s="206" t="s">
        <v>111</v>
      </c>
      <c r="AB7" s="120" t="s">
        <v>166</v>
      </c>
      <c r="AC7" s="120" t="s">
        <v>1474</v>
      </c>
      <c r="AD7" s="120" t="s">
        <v>216</v>
      </c>
      <c r="AE7" s="116" t="s">
        <v>217</v>
      </c>
      <c r="AF7" s="124" t="s">
        <v>112</v>
      </c>
      <c r="AG7" s="124" t="s">
        <v>113</v>
      </c>
      <c r="AH7" s="124" t="s">
        <v>114</v>
      </c>
      <c r="AI7" s="124" t="s">
        <v>115</v>
      </c>
      <c r="AJ7" s="124" t="s">
        <v>116</v>
      </c>
      <c r="AK7" s="287" t="s">
        <v>218</v>
      </c>
      <c r="AL7" s="226" t="s">
        <v>124</v>
      </c>
      <c r="AN7" s="34"/>
    </row>
    <row r="8" spans="1:40" ht="14.25" customHeight="1" thickBot="1">
      <c r="A8" s="126" t="s">
        <v>125</v>
      </c>
      <c r="B8" s="126" t="s">
        <v>126</v>
      </c>
      <c r="C8" s="303" t="s">
        <v>127</v>
      </c>
      <c r="D8" s="126" t="s">
        <v>129</v>
      </c>
      <c r="E8" s="126" t="s">
        <v>129</v>
      </c>
      <c r="F8" s="126" t="s">
        <v>154</v>
      </c>
      <c r="G8" s="126" t="s">
        <v>154</v>
      </c>
      <c r="H8" s="126" t="s">
        <v>154</v>
      </c>
      <c r="I8" s="127" t="s">
        <v>128</v>
      </c>
      <c r="J8" s="127" t="s">
        <v>128</v>
      </c>
      <c r="K8" s="126" t="s">
        <v>125</v>
      </c>
      <c r="L8" s="126" t="s">
        <v>125</v>
      </c>
      <c r="M8" s="126" t="s">
        <v>125</v>
      </c>
      <c r="N8" s="126" t="s">
        <v>127</v>
      </c>
      <c r="O8" s="126" t="s">
        <v>129</v>
      </c>
      <c r="P8" s="126" t="s">
        <v>155</v>
      </c>
      <c r="Q8" s="127" t="s">
        <v>128</v>
      </c>
      <c r="R8" s="127" t="s">
        <v>128</v>
      </c>
      <c r="S8" s="126" t="s">
        <v>125</v>
      </c>
      <c r="T8" s="127" t="s">
        <v>128</v>
      </c>
      <c r="U8" s="126" t="s">
        <v>125</v>
      </c>
      <c r="V8" s="126"/>
      <c r="W8" s="126" t="s">
        <v>125</v>
      </c>
      <c r="X8" s="126" t="s">
        <v>125</v>
      </c>
      <c r="Y8" s="211" t="s">
        <v>156</v>
      </c>
      <c r="Z8" s="128"/>
      <c r="AA8" s="285" t="s">
        <v>156</v>
      </c>
      <c r="AB8" s="127" t="s">
        <v>128</v>
      </c>
      <c r="AC8" s="127"/>
      <c r="AD8" s="127" t="s">
        <v>128</v>
      </c>
      <c r="AE8" s="127" t="s">
        <v>128</v>
      </c>
      <c r="AF8" s="127"/>
      <c r="AG8" s="127"/>
      <c r="AH8" s="127"/>
      <c r="AI8" s="127"/>
      <c r="AJ8" s="127"/>
      <c r="AK8" s="288"/>
      <c r="AL8" s="78"/>
      <c r="AN8" s="34"/>
    </row>
    <row r="9" spans="1:40" ht="15.75" customHeight="1" thickBot="1">
      <c r="A9" s="79"/>
      <c r="B9" s="85"/>
      <c r="C9" s="82"/>
      <c r="D9" s="132"/>
      <c r="E9" s="132"/>
      <c r="F9" s="85"/>
      <c r="G9" s="85" t="str">
        <f>+IFERROR(VLOOKUP(F9,Listas!$B:$C,2,0),"")</f>
        <v/>
      </c>
      <c r="H9" s="85"/>
      <c r="I9" s="85"/>
      <c r="J9" s="85"/>
      <c r="K9" s="79"/>
      <c r="L9" s="79"/>
      <c r="M9" s="82"/>
      <c r="N9" s="79"/>
      <c r="O9" s="132"/>
      <c r="P9" s="80"/>
      <c r="Q9" s="85"/>
      <c r="R9" s="85"/>
      <c r="S9" s="85"/>
      <c r="T9" s="85"/>
      <c r="U9" s="79"/>
      <c r="V9" s="85"/>
      <c r="W9" s="79"/>
      <c r="X9" s="304">
        <f t="shared" ref="X9:X195" si="0">+U9+W9</f>
        <v>0</v>
      </c>
      <c r="Y9" s="87"/>
      <c r="Z9" s="88"/>
      <c r="AA9" s="223" t="str">
        <f>+IF(T9="UI",0,IF(T9="UYU",'Tasas por grupos escalonada'!$C$37,IF(T9="USD",0,"")))</f>
        <v/>
      </c>
      <c r="AB9" s="85"/>
      <c r="AC9" s="85"/>
      <c r="AD9" s="85"/>
      <c r="AE9" s="85"/>
      <c r="AF9" s="90" t="str">
        <f t="shared" ref="AF9:AF195" si="1">IFERROR(((1+AA9)^(IF(V9="Mensual",1,IF(V9="Bimestral",2,IF(V9="trimestral",3,IF(V9="semestral",6,IF(V9="Anual",12,"error")))))/12)-1),"")</f>
        <v/>
      </c>
      <c r="AG9" s="91" t="str">
        <f t="shared" ref="AG9:AG195" si="2">IFERROR(((1-(1/((1+AF9)^(U9))))/AF9),"")</f>
        <v/>
      </c>
      <c r="AH9" s="92" t="str">
        <f t="shared" ref="AH9:AH195" si="3">+IFERROR((AN9/AG9),"")</f>
        <v/>
      </c>
      <c r="AI9" s="93" t="str">
        <f t="shared" ref="AI9:AI195" si="4">+IFERROR((AH9*U9),"")</f>
        <v/>
      </c>
      <c r="AJ9" s="93" t="str">
        <f t="shared" ref="AJ9:AJ195" si="5">IFERROR((AN9*((1+AA9)^((365/((IF(V9="Mensual",12,IF(V9="Bimestral",6,IF(V9="trimestral",4,IF(V9="semestral",2,IF(V9="anual",1,"error"))))))))/365)-1)*W9),"")</f>
        <v/>
      </c>
      <c r="AK9" s="289" t="str">
        <f t="shared" ref="AK9:AK195" si="6">+IFERROR(IF(W9&gt;0,(AJ9+(AI9-AN9)),(AI9-AN9)),"")</f>
        <v/>
      </c>
      <c r="AL9" s="99" t="str">
        <f t="shared" ref="AL9:AL195" si="7">+IF(A9="","",70)</f>
        <v/>
      </c>
      <c r="AN9" s="34" t="b">
        <f t="shared" ref="AN9:AN195" si="8">+IF(T9="UYU",IF(S9&gt;150000,150000,S9),IF(T9="UI",IF(S9&gt;200000,200000,S9),IF(T9="USD",IF(S9&gt;20000,20000,S9))))</f>
        <v>0</v>
      </c>
    </row>
    <row r="10" spans="1:40" ht="15.75" customHeight="1" thickBot="1">
      <c r="A10" s="79"/>
      <c r="B10" s="85"/>
      <c r="C10" s="82"/>
      <c r="D10" s="132"/>
      <c r="E10" s="132"/>
      <c r="F10" s="85"/>
      <c r="G10" s="85" t="str">
        <f>+IFERROR(VLOOKUP(F10,Listas!$B:$C,2,0),"")</f>
        <v/>
      </c>
      <c r="H10" s="85"/>
      <c r="I10" s="85"/>
      <c r="J10" s="85"/>
      <c r="K10" s="79"/>
      <c r="L10" s="79"/>
      <c r="M10" s="82"/>
      <c r="N10" s="79"/>
      <c r="O10" s="132"/>
      <c r="P10" s="80"/>
      <c r="Q10" s="85"/>
      <c r="R10" s="85"/>
      <c r="S10" s="85"/>
      <c r="T10" s="85"/>
      <c r="U10" s="79"/>
      <c r="V10" s="85"/>
      <c r="W10" s="79"/>
      <c r="X10" s="304">
        <f t="shared" si="0"/>
        <v>0</v>
      </c>
      <c r="Y10" s="87"/>
      <c r="Z10" s="88"/>
      <c r="AA10" s="223" t="str">
        <f>+IF(T10="UI",0,IF(T10="UYU",'Tasas por grupos escalonada'!$C$37,IF(T10="USD",0,"")))</f>
        <v/>
      </c>
      <c r="AB10" s="85"/>
      <c r="AC10" s="85"/>
      <c r="AD10" s="85"/>
      <c r="AE10" s="85"/>
      <c r="AF10" s="90" t="str">
        <f t="shared" si="1"/>
        <v/>
      </c>
      <c r="AG10" s="91" t="str">
        <f t="shared" si="2"/>
        <v/>
      </c>
      <c r="AH10" s="92" t="str">
        <f t="shared" si="3"/>
        <v/>
      </c>
      <c r="AI10" s="93" t="str">
        <f t="shared" si="4"/>
        <v/>
      </c>
      <c r="AJ10" s="93" t="str">
        <f t="shared" si="5"/>
        <v/>
      </c>
      <c r="AK10" s="289" t="str">
        <f t="shared" si="6"/>
        <v/>
      </c>
      <c r="AL10" s="99" t="str">
        <f t="shared" si="7"/>
        <v/>
      </c>
      <c r="AN10" s="34" t="b">
        <f t="shared" si="8"/>
        <v>0</v>
      </c>
    </row>
    <row r="11" spans="1:40" ht="15.75" customHeight="1" thickBot="1">
      <c r="A11" s="79"/>
      <c r="B11" s="85"/>
      <c r="C11" s="82"/>
      <c r="D11" s="132"/>
      <c r="E11" s="132"/>
      <c r="F11" s="85"/>
      <c r="G11" s="85" t="str">
        <f>+IFERROR(VLOOKUP(F11,Listas!$B:$C,2,0),"")</f>
        <v/>
      </c>
      <c r="H11" s="85"/>
      <c r="I11" s="85"/>
      <c r="J11" s="85"/>
      <c r="K11" s="79"/>
      <c r="L11" s="79"/>
      <c r="M11" s="82"/>
      <c r="N11" s="79"/>
      <c r="O11" s="132"/>
      <c r="P11" s="80"/>
      <c r="Q11" s="85"/>
      <c r="R11" s="85"/>
      <c r="S11" s="85"/>
      <c r="T11" s="85"/>
      <c r="U11" s="79"/>
      <c r="V11" s="85"/>
      <c r="W11" s="79"/>
      <c r="X11" s="304">
        <f t="shared" si="0"/>
        <v>0</v>
      </c>
      <c r="Y11" s="87"/>
      <c r="Z11" s="88"/>
      <c r="AA11" s="223" t="str">
        <f>+IF(T11="UI",0,IF(T11="UYU",'Tasas por grupos escalonada'!$C$37,IF(T11="USD",0,"")))</f>
        <v/>
      </c>
      <c r="AB11" s="85"/>
      <c r="AC11" s="85"/>
      <c r="AD11" s="85"/>
      <c r="AE11" s="85"/>
      <c r="AF11" s="90" t="str">
        <f t="shared" si="1"/>
        <v/>
      </c>
      <c r="AG11" s="91" t="str">
        <f t="shared" si="2"/>
        <v/>
      </c>
      <c r="AH11" s="92" t="str">
        <f t="shared" si="3"/>
        <v/>
      </c>
      <c r="AI11" s="93" t="str">
        <f t="shared" si="4"/>
        <v/>
      </c>
      <c r="AJ11" s="93" t="str">
        <f t="shared" si="5"/>
        <v/>
      </c>
      <c r="AK11" s="289" t="str">
        <f t="shared" si="6"/>
        <v/>
      </c>
      <c r="AL11" s="99" t="str">
        <f t="shared" si="7"/>
        <v/>
      </c>
      <c r="AN11" s="34" t="b">
        <f t="shared" si="8"/>
        <v>0</v>
      </c>
    </row>
    <row r="12" spans="1:40" ht="15.75" customHeight="1" thickBot="1">
      <c r="A12" s="79"/>
      <c r="B12" s="85"/>
      <c r="C12" s="82"/>
      <c r="D12" s="132"/>
      <c r="E12" s="132"/>
      <c r="F12" s="85"/>
      <c r="G12" s="85" t="str">
        <f>+IFERROR(VLOOKUP(F12,Listas!$B:$C,2,0),"")</f>
        <v/>
      </c>
      <c r="H12" s="85"/>
      <c r="I12" s="85"/>
      <c r="J12" s="85"/>
      <c r="K12" s="79"/>
      <c r="L12" s="79"/>
      <c r="M12" s="82"/>
      <c r="N12" s="79"/>
      <c r="O12" s="132"/>
      <c r="P12" s="80"/>
      <c r="Q12" s="85"/>
      <c r="R12" s="85"/>
      <c r="S12" s="85"/>
      <c r="T12" s="85"/>
      <c r="U12" s="79"/>
      <c r="V12" s="85"/>
      <c r="W12" s="79"/>
      <c r="X12" s="304">
        <f t="shared" si="0"/>
        <v>0</v>
      </c>
      <c r="Y12" s="87"/>
      <c r="Z12" s="88"/>
      <c r="AA12" s="223" t="str">
        <f>+IF(T12="UI",0,IF(T12="UYU",'Tasas por grupos escalonada'!$C$37,IF(T12="USD",0,"")))</f>
        <v/>
      </c>
      <c r="AB12" s="85"/>
      <c r="AC12" s="85"/>
      <c r="AD12" s="85"/>
      <c r="AE12" s="85"/>
      <c r="AF12" s="90" t="str">
        <f t="shared" si="1"/>
        <v/>
      </c>
      <c r="AG12" s="91" t="str">
        <f t="shared" si="2"/>
        <v/>
      </c>
      <c r="AH12" s="92" t="str">
        <f t="shared" si="3"/>
        <v/>
      </c>
      <c r="AI12" s="93" t="str">
        <f t="shared" si="4"/>
        <v/>
      </c>
      <c r="AJ12" s="93" t="str">
        <f t="shared" si="5"/>
        <v/>
      </c>
      <c r="AK12" s="289" t="str">
        <f t="shared" si="6"/>
        <v/>
      </c>
      <c r="AL12" s="99" t="str">
        <f t="shared" si="7"/>
        <v/>
      </c>
      <c r="AN12" s="34" t="b">
        <f t="shared" si="8"/>
        <v>0</v>
      </c>
    </row>
    <row r="13" spans="1:40" ht="15.75" customHeight="1" thickBot="1">
      <c r="A13" s="79"/>
      <c r="B13" s="85"/>
      <c r="C13" s="82"/>
      <c r="D13" s="132"/>
      <c r="E13" s="132"/>
      <c r="F13" s="85"/>
      <c r="G13" s="85" t="str">
        <f>+IFERROR(VLOOKUP(F13,Listas!$B:$C,2,0),"")</f>
        <v/>
      </c>
      <c r="H13" s="85"/>
      <c r="I13" s="85"/>
      <c r="J13" s="85"/>
      <c r="K13" s="79"/>
      <c r="L13" s="79"/>
      <c r="M13" s="82"/>
      <c r="N13" s="79"/>
      <c r="O13" s="132"/>
      <c r="P13" s="80"/>
      <c r="Q13" s="85"/>
      <c r="R13" s="85"/>
      <c r="S13" s="85"/>
      <c r="T13" s="85"/>
      <c r="U13" s="79"/>
      <c r="V13" s="85"/>
      <c r="W13" s="79"/>
      <c r="X13" s="304">
        <f t="shared" si="0"/>
        <v>0</v>
      </c>
      <c r="Y13" s="87"/>
      <c r="Z13" s="88"/>
      <c r="AA13" s="223" t="str">
        <f>+IF(T13="UI",0,IF(T13="UYU",'Tasas por grupos escalonada'!$C$37,IF(T13="USD",0,"")))</f>
        <v/>
      </c>
      <c r="AB13" s="85"/>
      <c r="AC13" s="85"/>
      <c r="AD13" s="85"/>
      <c r="AE13" s="85"/>
      <c r="AF13" s="90" t="str">
        <f t="shared" si="1"/>
        <v/>
      </c>
      <c r="AG13" s="91" t="str">
        <f t="shared" si="2"/>
        <v/>
      </c>
      <c r="AH13" s="92" t="str">
        <f t="shared" si="3"/>
        <v/>
      </c>
      <c r="AI13" s="93" t="str">
        <f t="shared" si="4"/>
        <v/>
      </c>
      <c r="AJ13" s="93" t="str">
        <f t="shared" si="5"/>
        <v/>
      </c>
      <c r="AK13" s="289" t="str">
        <f t="shared" si="6"/>
        <v/>
      </c>
      <c r="AL13" s="99" t="str">
        <f t="shared" si="7"/>
        <v/>
      </c>
      <c r="AN13" s="34" t="b">
        <f t="shared" si="8"/>
        <v>0</v>
      </c>
    </row>
    <row r="14" spans="1:40" ht="15.75" customHeight="1" thickBot="1">
      <c r="A14" s="491"/>
      <c r="B14" s="85"/>
      <c r="C14" s="82"/>
      <c r="D14" s="132"/>
      <c r="E14" s="132"/>
      <c r="F14" s="85"/>
      <c r="G14" s="85" t="str">
        <f>+IFERROR(VLOOKUP(F14,Listas!$B:$C,2,0),"")</f>
        <v/>
      </c>
      <c r="H14" s="85"/>
      <c r="I14" s="85"/>
      <c r="J14" s="85"/>
      <c r="K14" s="79"/>
      <c r="L14" s="79"/>
      <c r="M14" s="82"/>
      <c r="N14" s="79"/>
      <c r="O14" s="132"/>
      <c r="P14" s="80"/>
      <c r="Q14" s="85"/>
      <c r="R14" s="85"/>
      <c r="S14" s="85"/>
      <c r="T14" s="85"/>
      <c r="U14" s="79"/>
      <c r="V14" s="85"/>
      <c r="W14" s="79"/>
      <c r="X14" s="304">
        <f t="shared" si="0"/>
        <v>0</v>
      </c>
      <c r="Y14" s="87"/>
      <c r="Z14" s="88"/>
      <c r="AA14" s="223" t="str">
        <f>+IF(T14="UI",0,IF(T14="UYU",'Tasas por grupos escalonada'!$C$37,IF(T14="USD",0,"")))</f>
        <v/>
      </c>
      <c r="AB14" s="85"/>
      <c r="AC14" s="85"/>
      <c r="AD14" s="85"/>
      <c r="AE14" s="85"/>
      <c r="AF14" s="90" t="str">
        <f t="shared" si="1"/>
        <v/>
      </c>
      <c r="AG14" s="91" t="str">
        <f t="shared" si="2"/>
        <v/>
      </c>
      <c r="AH14" s="92" t="str">
        <f t="shared" si="3"/>
        <v/>
      </c>
      <c r="AI14" s="93" t="str">
        <f t="shared" si="4"/>
        <v/>
      </c>
      <c r="AJ14" s="93" t="str">
        <f t="shared" si="5"/>
        <v/>
      </c>
      <c r="AK14" s="289" t="str">
        <f t="shared" si="6"/>
        <v/>
      </c>
      <c r="AL14" s="99" t="str">
        <f t="shared" si="7"/>
        <v/>
      </c>
      <c r="AN14" s="34" t="b">
        <f t="shared" si="8"/>
        <v>0</v>
      </c>
    </row>
    <row r="15" spans="1:40" ht="15.75" customHeight="1" thickBot="1">
      <c r="A15" s="79"/>
      <c r="B15" s="490"/>
      <c r="C15" s="82"/>
      <c r="D15" s="489"/>
      <c r="E15" s="489"/>
      <c r="F15" s="85"/>
      <c r="G15" s="85" t="str">
        <f>+IFERROR(VLOOKUP(F15,Listas!$B:$C,2,0),"")</f>
        <v/>
      </c>
      <c r="H15" s="85"/>
      <c r="I15" s="85"/>
      <c r="J15" s="85"/>
      <c r="K15" s="79"/>
      <c r="L15" s="79"/>
      <c r="M15" s="82"/>
      <c r="N15" s="79"/>
      <c r="O15" s="132"/>
      <c r="P15" s="80"/>
      <c r="Q15" s="85"/>
      <c r="R15" s="85"/>
      <c r="S15" s="85"/>
      <c r="T15" s="85"/>
      <c r="U15" s="79"/>
      <c r="V15" s="85"/>
      <c r="W15" s="79"/>
      <c r="X15" s="304">
        <f t="shared" si="0"/>
        <v>0</v>
      </c>
      <c r="Y15" s="87"/>
      <c r="Z15" s="88"/>
      <c r="AA15" s="223" t="str">
        <f>+IF(T15="UI",0,IF(T15="UYU",'Tasas por grupos escalonada'!$C$37,IF(T15="USD",0,"")))</f>
        <v/>
      </c>
      <c r="AB15" s="85"/>
      <c r="AC15" s="85"/>
      <c r="AD15" s="85"/>
      <c r="AE15" s="85"/>
      <c r="AF15" s="90" t="str">
        <f t="shared" si="1"/>
        <v/>
      </c>
      <c r="AG15" s="91" t="str">
        <f t="shared" si="2"/>
        <v/>
      </c>
      <c r="AH15" s="92" t="str">
        <f t="shared" si="3"/>
        <v/>
      </c>
      <c r="AI15" s="93" t="str">
        <f t="shared" si="4"/>
        <v/>
      </c>
      <c r="AJ15" s="93" t="str">
        <f t="shared" si="5"/>
        <v/>
      </c>
      <c r="AK15" s="289" t="str">
        <f t="shared" si="6"/>
        <v/>
      </c>
      <c r="AL15" s="99" t="str">
        <f t="shared" si="7"/>
        <v/>
      </c>
      <c r="AN15" s="34" t="b">
        <f t="shared" si="8"/>
        <v>0</v>
      </c>
    </row>
    <row r="16" spans="1:40" ht="15.75" customHeight="1" thickBot="1">
      <c r="A16" s="79"/>
      <c r="B16" s="85"/>
      <c r="C16" s="82"/>
      <c r="D16" s="132"/>
      <c r="E16" s="132"/>
      <c r="F16" s="85"/>
      <c r="G16" s="85" t="str">
        <f>+IFERROR(VLOOKUP(F16,Listas!$B:$C,2,0),"")</f>
        <v/>
      </c>
      <c r="H16" s="85"/>
      <c r="I16" s="85"/>
      <c r="J16" s="85"/>
      <c r="K16" s="79"/>
      <c r="L16" s="79"/>
      <c r="M16" s="82"/>
      <c r="N16" s="79"/>
      <c r="O16" s="132"/>
      <c r="P16" s="80"/>
      <c r="Q16" s="85"/>
      <c r="R16" s="85"/>
      <c r="S16" s="85"/>
      <c r="T16" s="85"/>
      <c r="U16" s="79"/>
      <c r="V16" s="85"/>
      <c r="W16" s="79"/>
      <c r="X16" s="304">
        <f t="shared" si="0"/>
        <v>0</v>
      </c>
      <c r="Y16" s="87"/>
      <c r="Z16" s="88"/>
      <c r="AA16" s="223" t="str">
        <f>+IF(T16="UI",0,IF(T16="UYU",'Tasas por grupos escalonada'!$C$37,IF(T16="USD",0,"")))</f>
        <v/>
      </c>
      <c r="AB16" s="85"/>
      <c r="AC16" s="85"/>
      <c r="AD16" s="85"/>
      <c r="AE16" s="85"/>
      <c r="AF16" s="90" t="str">
        <f t="shared" si="1"/>
        <v/>
      </c>
      <c r="AG16" s="91" t="str">
        <f t="shared" si="2"/>
        <v/>
      </c>
      <c r="AH16" s="92" t="str">
        <f t="shared" si="3"/>
        <v/>
      </c>
      <c r="AI16" s="93" t="str">
        <f t="shared" si="4"/>
        <v/>
      </c>
      <c r="AJ16" s="93" t="str">
        <f t="shared" si="5"/>
        <v/>
      </c>
      <c r="AK16" s="289" t="str">
        <f t="shared" si="6"/>
        <v/>
      </c>
      <c r="AL16" s="99" t="str">
        <f t="shared" si="7"/>
        <v/>
      </c>
      <c r="AN16" s="34" t="b">
        <f t="shared" si="8"/>
        <v>0</v>
      </c>
    </row>
    <row r="17" spans="1:40" ht="15.75" customHeight="1" thickBot="1">
      <c r="A17" s="79"/>
      <c r="B17" s="85"/>
      <c r="C17" s="82"/>
      <c r="D17" s="132"/>
      <c r="E17" s="132"/>
      <c r="F17" s="85"/>
      <c r="G17" s="85" t="str">
        <f>+IFERROR(VLOOKUP(F17,Listas!$B:$C,2,0),"")</f>
        <v/>
      </c>
      <c r="H17" s="85"/>
      <c r="I17" s="85"/>
      <c r="J17" s="85"/>
      <c r="K17" s="79"/>
      <c r="L17" s="79"/>
      <c r="M17" s="82"/>
      <c r="N17" s="79"/>
      <c r="O17" s="132"/>
      <c r="P17" s="80"/>
      <c r="Q17" s="85"/>
      <c r="R17" s="85"/>
      <c r="S17" s="85"/>
      <c r="T17" s="85"/>
      <c r="U17" s="79"/>
      <c r="V17" s="85"/>
      <c r="W17" s="79"/>
      <c r="X17" s="304">
        <f t="shared" si="0"/>
        <v>0</v>
      </c>
      <c r="Y17" s="87"/>
      <c r="Z17" s="88"/>
      <c r="AA17" s="223" t="str">
        <f>+IF(T17="UI",0,IF(T17="UYU",'Tasas por grupos escalonada'!$C$37,IF(T17="USD",0,"")))</f>
        <v/>
      </c>
      <c r="AB17" s="85"/>
      <c r="AC17" s="85"/>
      <c r="AD17" s="85"/>
      <c r="AE17" s="85"/>
      <c r="AF17" s="90" t="str">
        <f t="shared" si="1"/>
        <v/>
      </c>
      <c r="AG17" s="91" t="str">
        <f t="shared" si="2"/>
        <v/>
      </c>
      <c r="AH17" s="92" t="str">
        <f t="shared" si="3"/>
        <v/>
      </c>
      <c r="AI17" s="93" t="str">
        <f t="shared" si="4"/>
        <v/>
      </c>
      <c r="AJ17" s="93" t="str">
        <f t="shared" si="5"/>
        <v/>
      </c>
      <c r="AK17" s="289" t="str">
        <f t="shared" si="6"/>
        <v/>
      </c>
      <c r="AL17" s="99" t="str">
        <f t="shared" si="7"/>
        <v/>
      </c>
      <c r="AN17" s="34" t="b">
        <f t="shared" si="8"/>
        <v>0</v>
      </c>
    </row>
    <row r="18" spans="1:40" ht="15.75" customHeight="1" thickBot="1">
      <c r="A18" s="79"/>
      <c r="B18" s="85"/>
      <c r="C18" s="82"/>
      <c r="D18" s="132"/>
      <c r="E18" s="132"/>
      <c r="F18" s="85"/>
      <c r="G18" s="85" t="str">
        <f>+IFERROR(VLOOKUP(F18,Listas!$B:$C,2,0),"")</f>
        <v/>
      </c>
      <c r="H18" s="85"/>
      <c r="I18" s="85"/>
      <c r="J18" s="85"/>
      <c r="K18" s="79"/>
      <c r="L18" s="79"/>
      <c r="M18" s="82"/>
      <c r="N18" s="79"/>
      <c r="O18" s="132"/>
      <c r="P18" s="80"/>
      <c r="Q18" s="85"/>
      <c r="R18" s="85"/>
      <c r="S18" s="85"/>
      <c r="T18" s="85"/>
      <c r="U18" s="79"/>
      <c r="V18" s="85"/>
      <c r="W18" s="79"/>
      <c r="X18" s="304">
        <f t="shared" si="0"/>
        <v>0</v>
      </c>
      <c r="Y18" s="87"/>
      <c r="Z18" s="88"/>
      <c r="AA18" s="223" t="str">
        <f>+IF(T18="UI",0,IF(T18="UYU",'Tasas por grupos escalonada'!$C$37,IF(T18="USD",0,"")))</f>
        <v/>
      </c>
      <c r="AB18" s="85"/>
      <c r="AC18" s="85"/>
      <c r="AD18" s="85"/>
      <c r="AE18" s="85"/>
      <c r="AF18" s="90" t="str">
        <f t="shared" si="1"/>
        <v/>
      </c>
      <c r="AG18" s="91" t="str">
        <f t="shared" si="2"/>
        <v/>
      </c>
      <c r="AH18" s="92" t="str">
        <f t="shared" si="3"/>
        <v/>
      </c>
      <c r="AI18" s="93" t="str">
        <f t="shared" si="4"/>
        <v/>
      </c>
      <c r="AJ18" s="93" t="str">
        <f t="shared" si="5"/>
        <v/>
      </c>
      <c r="AK18" s="289" t="str">
        <f t="shared" si="6"/>
        <v/>
      </c>
      <c r="AL18" s="99" t="str">
        <f t="shared" si="7"/>
        <v/>
      </c>
      <c r="AN18" s="34" t="b">
        <f t="shared" si="8"/>
        <v>0</v>
      </c>
    </row>
    <row r="19" spans="1:40" ht="15.75" customHeight="1" thickBot="1">
      <c r="A19" s="79"/>
      <c r="B19" s="85"/>
      <c r="C19" s="82"/>
      <c r="D19" s="132"/>
      <c r="E19" s="132"/>
      <c r="F19" s="85"/>
      <c r="G19" s="85" t="str">
        <f>+IFERROR(VLOOKUP(F19,Listas!$B:$C,2,0),"")</f>
        <v/>
      </c>
      <c r="H19" s="85"/>
      <c r="I19" s="85"/>
      <c r="J19" s="85"/>
      <c r="K19" s="79"/>
      <c r="L19" s="79"/>
      <c r="M19" s="82"/>
      <c r="N19" s="79"/>
      <c r="O19" s="132"/>
      <c r="P19" s="80"/>
      <c r="Q19" s="85"/>
      <c r="R19" s="85"/>
      <c r="S19" s="85"/>
      <c r="T19" s="85"/>
      <c r="U19" s="79"/>
      <c r="V19" s="85"/>
      <c r="W19" s="79"/>
      <c r="X19" s="304">
        <f t="shared" si="0"/>
        <v>0</v>
      </c>
      <c r="Y19" s="87"/>
      <c r="Z19" s="88"/>
      <c r="AA19" s="223" t="str">
        <f>+IF(T19="UI",0,IF(T19="UYU",'Tasas por grupos escalonada'!$C$37,IF(T19="USD",0,"")))</f>
        <v/>
      </c>
      <c r="AB19" s="85"/>
      <c r="AC19" s="85"/>
      <c r="AD19" s="85"/>
      <c r="AE19" s="85"/>
      <c r="AF19" s="90" t="str">
        <f t="shared" si="1"/>
        <v/>
      </c>
      <c r="AG19" s="91" t="str">
        <f t="shared" si="2"/>
        <v/>
      </c>
      <c r="AH19" s="92" t="str">
        <f t="shared" si="3"/>
        <v/>
      </c>
      <c r="AI19" s="93" t="str">
        <f t="shared" si="4"/>
        <v/>
      </c>
      <c r="AJ19" s="93" t="str">
        <f t="shared" si="5"/>
        <v/>
      </c>
      <c r="AK19" s="289" t="str">
        <f t="shared" si="6"/>
        <v/>
      </c>
      <c r="AL19" s="99" t="str">
        <f t="shared" si="7"/>
        <v/>
      </c>
      <c r="AN19" s="34" t="b">
        <f t="shared" si="8"/>
        <v>0</v>
      </c>
    </row>
    <row r="20" spans="1:40" ht="15.75" customHeight="1" thickBot="1">
      <c r="A20" s="79"/>
      <c r="B20" s="85"/>
      <c r="C20" s="82"/>
      <c r="D20" s="132"/>
      <c r="E20" s="132"/>
      <c r="F20" s="85"/>
      <c r="G20" s="85" t="str">
        <f>+IFERROR(VLOOKUP(F20,Listas!$B:$C,2,0),"")</f>
        <v/>
      </c>
      <c r="H20" s="85"/>
      <c r="I20" s="85"/>
      <c r="J20" s="85"/>
      <c r="K20" s="79"/>
      <c r="L20" s="79"/>
      <c r="M20" s="82"/>
      <c r="N20" s="79"/>
      <c r="O20" s="132"/>
      <c r="P20" s="80"/>
      <c r="Q20" s="85"/>
      <c r="R20" s="85"/>
      <c r="S20" s="85"/>
      <c r="T20" s="85"/>
      <c r="U20" s="79"/>
      <c r="V20" s="85"/>
      <c r="W20" s="79"/>
      <c r="X20" s="304">
        <f t="shared" si="0"/>
        <v>0</v>
      </c>
      <c r="Y20" s="87"/>
      <c r="Z20" s="88"/>
      <c r="AA20" s="223" t="str">
        <f>+IF(T20="UI",0,IF(T20="UYU",'Tasas por grupos escalonada'!$C$37,IF(T20="USD",0,"")))</f>
        <v/>
      </c>
      <c r="AB20" s="85"/>
      <c r="AC20" s="85"/>
      <c r="AD20" s="85"/>
      <c r="AE20" s="85"/>
      <c r="AF20" s="90" t="str">
        <f t="shared" si="1"/>
        <v/>
      </c>
      <c r="AG20" s="91" t="str">
        <f t="shared" si="2"/>
        <v/>
      </c>
      <c r="AH20" s="92" t="str">
        <f t="shared" si="3"/>
        <v/>
      </c>
      <c r="AI20" s="93" t="str">
        <f t="shared" si="4"/>
        <v/>
      </c>
      <c r="AJ20" s="93" t="str">
        <f t="shared" si="5"/>
        <v/>
      </c>
      <c r="AK20" s="289" t="str">
        <f t="shared" si="6"/>
        <v/>
      </c>
      <c r="AL20" s="99" t="str">
        <f t="shared" si="7"/>
        <v/>
      </c>
      <c r="AN20" s="34" t="b">
        <f t="shared" si="8"/>
        <v>0</v>
      </c>
    </row>
    <row r="21" spans="1:40" ht="15.75" customHeight="1" thickBot="1">
      <c r="A21" s="79"/>
      <c r="B21" s="85"/>
      <c r="C21" s="82"/>
      <c r="D21" s="132"/>
      <c r="E21" s="132"/>
      <c r="F21" s="85"/>
      <c r="G21" s="85" t="str">
        <f>+IFERROR(VLOOKUP(F21,Listas!$B:$C,2,0),"")</f>
        <v/>
      </c>
      <c r="H21" s="85"/>
      <c r="I21" s="85"/>
      <c r="J21" s="85"/>
      <c r="K21" s="79"/>
      <c r="L21" s="79"/>
      <c r="M21" s="82"/>
      <c r="N21" s="79"/>
      <c r="O21" s="132"/>
      <c r="P21" s="80"/>
      <c r="Q21" s="85"/>
      <c r="R21" s="85"/>
      <c r="S21" s="85"/>
      <c r="T21" s="85"/>
      <c r="U21" s="79"/>
      <c r="V21" s="85"/>
      <c r="W21" s="79"/>
      <c r="X21" s="304">
        <f t="shared" si="0"/>
        <v>0</v>
      </c>
      <c r="Y21" s="87"/>
      <c r="Z21" s="88"/>
      <c r="AA21" s="223" t="str">
        <f>+IF(T21="UI",0,IF(T21="UYU",'Tasas por grupos escalonada'!$C$37,IF(T21="USD",0,"")))</f>
        <v/>
      </c>
      <c r="AB21" s="85"/>
      <c r="AC21" s="85"/>
      <c r="AD21" s="85"/>
      <c r="AE21" s="85"/>
      <c r="AF21" s="90" t="str">
        <f t="shared" si="1"/>
        <v/>
      </c>
      <c r="AG21" s="91" t="str">
        <f t="shared" si="2"/>
        <v/>
      </c>
      <c r="AH21" s="92" t="str">
        <f t="shared" si="3"/>
        <v/>
      </c>
      <c r="AI21" s="93" t="str">
        <f t="shared" si="4"/>
        <v/>
      </c>
      <c r="AJ21" s="93" t="str">
        <f t="shared" si="5"/>
        <v/>
      </c>
      <c r="AK21" s="289" t="str">
        <f t="shared" si="6"/>
        <v/>
      </c>
      <c r="AL21" s="99" t="str">
        <f t="shared" si="7"/>
        <v/>
      </c>
      <c r="AN21" s="34" t="b">
        <f t="shared" si="8"/>
        <v>0</v>
      </c>
    </row>
    <row r="22" spans="1:40" ht="15.75" customHeight="1" thickBot="1">
      <c r="A22" s="79"/>
      <c r="B22" s="85"/>
      <c r="C22" s="82"/>
      <c r="D22" s="132"/>
      <c r="E22" s="132"/>
      <c r="F22" s="85"/>
      <c r="G22" s="85" t="str">
        <f>+IFERROR(VLOOKUP(F22,Listas!$B:$C,2,0),"")</f>
        <v/>
      </c>
      <c r="H22" s="85"/>
      <c r="I22" s="85"/>
      <c r="J22" s="85"/>
      <c r="K22" s="79"/>
      <c r="L22" s="79"/>
      <c r="M22" s="82"/>
      <c r="N22" s="79"/>
      <c r="O22" s="132"/>
      <c r="P22" s="80"/>
      <c r="Q22" s="85"/>
      <c r="R22" s="85"/>
      <c r="S22" s="85"/>
      <c r="T22" s="85"/>
      <c r="U22" s="79"/>
      <c r="V22" s="85"/>
      <c r="W22" s="79"/>
      <c r="X22" s="304">
        <f t="shared" si="0"/>
        <v>0</v>
      </c>
      <c r="Y22" s="87"/>
      <c r="Z22" s="88"/>
      <c r="AA22" s="223" t="str">
        <f>+IF(T22="UI",0,IF(T22="UYU",'Tasas por grupos escalonada'!$C$37,IF(T22="USD",0,"")))</f>
        <v/>
      </c>
      <c r="AB22" s="85"/>
      <c r="AC22" s="85"/>
      <c r="AD22" s="85"/>
      <c r="AE22" s="85"/>
      <c r="AF22" s="90" t="str">
        <f t="shared" si="1"/>
        <v/>
      </c>
      <c r="AG22" s="91" t="str">
        <f t="shared" si="2"/>
        <v/>
      </c>
      <c r="AH22" s="92" t="str">
        <f t="shared" si="3"/>
        <v/>
      </c>
      <c r="AI22" s="93" t="str">
        <f t="shared" si="4"/>
        <v/>
      </c>
      <c r="AJ22" s="93" t="str">
        <f t="shared" si="5"/>
        <v/>
      </c>
      <c r="AK22" s="289" t="str">
        <f t="shared" si="6"/>
        <v/>
      </c>
      <c r="AL22" s="99" t="str">
        <f t="shared" si="7"/>
        <v/>
      </c>
      <c r="AN22" s="34" t="b">
        <f t="shared" si="8"/>
        <v>0</v>
      </c>
    </row>
    <row r="23" spans="1:40" ht="15.75" customHeight="1" thickBot="1">
      <c r="A23" s="79"/>
      <c r="B23" s="85"/>
      <c r="C23" s="82"/>
      <c r="D23" s="132"/>
      <c r="E23" s="132"/>
      <c r="F23" s="85"/>
      <c r="G23" s="85" t="str">
        <f>+IFERROR(VLOOKUP(F23,Listas!$B:$C,2,0),"")</f>
        <v/>
      </c>
      <c r="H23" s="85"/>
      <c r="I23" s="85"/>
      <c r="J23" s="85"/>
      <c r="K23" s="79"/>
      <c r="L23" s="79"/>
      <c r="M23" s="82"/>
      <c r="N23" s="79"/>
      <c r="O23" s="132"/>
      <c r="P23" s="80"/>
      <c r="Q23" s="85"/>
      <c r="R23" s="85"/>
      <c r="S23" s="85"/>
      <c r="T23" s="85"/>
      <c r="U23" s="79"/>
      <c r="V23" s="85"/>
      <c r="W23" s="79"/>
      <c r="X23" s="304">
        <f t="shared" si="0"/>
        <v>0</v>
      </c>
      <c r="Y23" s="87"/>
      <c r="Z23" s="88"/>
      <c r="AA23" s="223" t="str">
        <f>+IF(T23="UI",0,IF(T23="UYU",'Tasas por grupos escalonada'!$C$37,IF(T23="USD",0,"")))</f>
        <v/>
      </c>
      <c r="AB23" s="85"/>
      <c r="AC23" s="85"/>
      <c r="AD23" s="85"/>
      <c r="AE23" s="85"/>
      <c r="AF23" s="90" t="str">
        <f t="shared" si="1"/>
        <v/>
      </c>
      <c r="AG23" s="91" t="str">
        <f t="shared" si="2"/>
        <v/>
      </c>
      <c r="AH23" s="92" t="str">
        <f t="shared" si="3"/>
        <v/>
      </c>
      <c r="AI23" s="93" t="str">
        <f t="shared" si="4"/>
        <v/>
      </c>
      <c r="AJ23" s="93" t="str">
        <f t="shared" si="5"/>
        <v/>
      </c>
      <c r="AK23" s="289" t="str">
        <f t="shared" si="6"/>
        <v/>
      </c>
      <c r="AL23" s="99" t="str">
        <f t="shared" si="7"/>
        <v/>
      </c>
      <c r="AN23" s="34" t="b">
        <f t="shared" si="8"/>
        <v>0</v>
      </c>
    </row>
    <row r="24" spans="1:40" ht="15.75" customHeight="1" thickBot="1">
      <c r="A24" s="79"/>
      <c r="B24" s="85"/>
      <c r="C24" s="82"/>
      <c r="D24" s="132"/>
      <c r="E24" s="132"/>
      <c r="F24" s="85"/>
      <c r="G24" s="85" t="str">
        <f>+IFERROR(VLOOKUP(F24,Listas!$B:$C,2,0),"")</f>
        <v/>
      </c>
      <c r="H24" s="85"/>
      <c r="I24" s="85"/>
      <c r="J24" s="85"/>
      <c r="K24" s="79"/>
      <c r="L24" s="79"/>
      <c r="M24" s="82"/>
      <c r="N24" s="79"/>
      <c r="O24" s="132"/>
      <c r="P24" s="80"/>
      <c r="Q24" s="85"/>
      <c r="R24" s="85"/>
      <c r="S24" s="85"/>
      <c r="T24" s="85"/>
      <c r="U24" s="79"/>
      <c r="V24" s="85"/>
      <c r="W24" s="79"/>
      <c r="X24" s="304">
        <f t="shared" si="0"/>
        <v>0</v>
      </c>
      <c r="Y24" s="87"/>
      <c r="Z24" s="88"/>
      <c r="AA24" s="223" t="str">
        <f>+IF(T24="UI",0,IF(T24="UYU",'Tasas por grupos escalonada'!$C$37,IF(T24="USD",0,"")))</f>
        <v/>
      </c>
      <c r="AB24" s="85"/>
      <c r="AC24" s="85"/>
      <c r="AD24" s="85"/>
      <c r="AE24" s="85"/>
      <c r="AF24" s="90" t="str">
        <f t="shared" si="1"/>
        <v/>
      </c>
      <c r="AG24" s="91" t="str">
        <f t="shared" si="2"/>
        <v/>
      </c>
      <c r="AH24" s="92" t="str">
        <f t="shared" si="3"/>
        <v/>
      </c>
      <c r="AI24" s="93" t="str">
        <f t="shared" si="4"/>
        <v/>
      </c>
      <c r="AJ24" s="93" t="str">
        <f t="shared" si="5"/>
        <v/>
      </c>
      <c r="AK24" s="289" t="str">
        <f t="shared" si="6"/>
        <v/>
      </c>
      <c r="AL24" s="99" t="str">
        <f t="shared" si="7"/>
        <v/>
      </c>
      <c r="AN24" s="34" t="b">
        <f t="shared" si="8"/>
        <v>0</v>
      </c>
    </row>
    <row r="25" spans="1:40" ht="15.75" customHeight="1" thickBot="1">
      <c r="A25" s="79"/>
      <c r="B25" s="85"/>
      <c r="C25" s="82"/>
      <c r="D25" s="132"/>
      <c r="E25" s="132"/>
      <c r="F25" s="85"/>
      <c r="G25" s="85" t="str">
        <f>+IFERROR(VLOOKUP(F25,Listas!$B:$C,2,0),"")</f>
        <v/>
      </c>
      <c r="H25" s="85"/>
      <c r="I25" s="85"/>
      <c r="J25" s="85"/>
      <c r="K25" s="79"/>
      <c r="L25" s="79"/>
      <c r="M25" s="82"/>
      <c r="N25" s="79"/>
      <c r="O25" s="132"/>
      <c r="P25" s="80"/>
      <c r="Q25" s="85"/>
      <c r="R25" s="85"/>
      <c r="S25" s="85"/>
      <c r="T25" s="85"/>
      <c r="U25" s="79"/>
      <c r="V25" s="85"/>
      <c r="W25" s="79"/>
      <c r="X25" s="304">
        <f t="shared" si="0"/>
        <v>0</v>
      </c>
      <c r="Y25" s="87"/>
      <c r="Z25" s="88"/>
      <c r="AA25" s="223" t="str">
        <f>+IF(T25="UI",0,IF(T25="UYU",'Tasas por grupos escalonada'!$C$37,IF(T25="USD",0,"")))</f>
        <v/>
      </c>
      <c r="AB25" s="85"/>
      <c r="AC25" s="85"/>
      <c r="AD25" s="85"/>
      <c r="AE25" s="85"/>
      <c r="AF25" s="90" t="str">
        <f t="shared" si="1"/>
        <v/>
      </c>
      <c r="AG25" s="91" t="str">
        <f t="shared" si="2"/>
        <v/>
      </c>
      <c r="AH25" s="92" t="str">
        <f t="shared" si="3"/>
        <v/>
      </c>
      <c r="AI25" s="93" t="str">
        <f t="shared" si="4"/>
        <v/>
      </c>
      <c r="AJ25" s="93" t="str">
        <f t="shared" si="5"/>
        <v/>
      </c>
      <c r="AK25" s="289" t="str">
        <f t="shared" si="6"/>
        <v/>
      </c>
      <c r="AL25" s="99" t="str">
        <f t="shared" si="7"/>
        <v/>
      </c>
      <c r="AN25" s="34" t="b">
        <f t="shared" si="8"/>
        <v>0</v>
      </c>
    </row>
    <row r="26" spans="1:40" ht="15.75" customHeight="1" thickBot="1">
      <c r="A26" s="79"/>
      <c r="B26" s="85"/>
      <c r="C26" s="82"/>
      <c r="D26" s="132"/>
      <c r="E26" s="132"/>
      <c r="F26" s="85"/>
      <c r="G26" s="85" t="str">
        <f>+IFERROR(VLOOKUP(F26,Listas!$B:$C,2,0),"")</f>
        <v/>
      </c>
      <c r="H26" s="85"/>
      <c r="I26" s="85"/>
      <c r="J26" s="85"/>
      <c r="K26" s="79"/>
      <c r="L26" s="79"/>
      <c r="M26" s="82"/>
      <c r="N26" s="79"/>
      <c r="O26" s="132"/>
      <c r="P26" s="80"/>
      <c r="Q26" s="85"/>
      <c r="R26" s="85"/>
      <c r="S26" s="85"/>
      <c r="T26" s="85"/>
      <c r="U26" s="79"/>
      <c r="V26" s="85"/>
      <c r="W26" s="79"/>
      <c r="X26" s="304">
        <f t="shared" si="0"/>
        <v>0</v>
      </c>
      <c r="Y26" s="87"/>
      <c r="Z26" s="88"/>
      <c r="AA26" s="223" t="str">
        <f>+IF(T26="UI",0,IF(T26="UYU",'Tasas por grupos escalonada'!$C$37,IF(T26="USD",0,"")))</f>
        <v/>
      </c>
      <c r="AB26" s="85"/>
      <c r="AC26" s="85"/>
      <c r="AD26" s="85"/>
      <c r="AE26" s="85"/>
      <c r="AF26" s="90" t="str">
        <f t="shared" si="1"/>
        <v/>
      </c>
      <c r="AG26" s="91" t="str">
        <f t="shared" si="2"/>
        <v/>
      </c>
      <c r="AH26" s="92" t="str">
        <f t="shared" si="3"/>
        <v/>
      </c>
      <c r="AI26" s="93" t="str">
        <f t="shared" si="4"/>
        <v/>
      </c>
      <c r="AJ26" s="93" t="str">
        <f t="shared" si="5"/>
        <v/>
      </c>
      <c r="AK26" s="289" t="str">
        <f t="shared" si="6"/>
        <v/>
      </c>
      <c r="AL26" s="99" t="str">
        <f t="shared" si="7"/>
        <v/>
      </c>
      <c r="AN26" s="34" t="b">
        <f t="shared" si="8"/>
        <v>0</v>
      </c>
    </row>
    <row r="27" spans="1:40" ht="15.75" customHeight="1" thickBot="1">
      <c r="A27" s="79"/>
      <c r="B27" s="85"/>
      <c r="C27" s="82"/>
      <c r="D27" s="132"/>
      <c r="E27" s="132"/>
      <c r="F27" s="85"/>
      <c r="G27" s="85" t="str">
        <f>+IFERROR(VLOOKUP(F27,Listas!$B:$C,2,0),"")</f>
        <v/>
      </c>
      <c r="H27" s="85"/>
      <c r="I27" s="85"/>
      <c r="J27" s="85"/>
      <c r="K27" s="79"/>
      <c r="L27" s="79"/>
      <c r="M27" s="82"/>
      <c r="N27" s="79"/>
      <c r="O27" s="132"/>
      <c r="P27" s="80"/>
      <c r="Q27" s="85"/>
      <c r="R27" s="85"/>
      <c r="S27" s="85"/>
      <c r="T27" s="85"/>
      <c r="U27" s="79"/>
      <c r="V27" s="85"/>
      <c r="W27" s="79"/>
      <c r="X27" s="304">
        <f t="shared" si="0"/>
        <v>0</v>
      </c>
      <c r="Y27" s="87"/>
      <c r="Z27" s="88"/>
      <c r="AA27" s="223" t="str">
        <f>+IF(T27="UI",0,IF(T27="UYU",'Tasas por grupos escalonada'!$C$37,IF(T27="USD",0,"")))</f>
        <v/>
      </c>
      <c r="AB27" s="85"/>
      <c r="AC27" s="85"/>
      <c r="AD27" s="85"/>
      <c r="AE27" s="85"/>
      <c r="AF27" s="90" t="str">
        <f t="shared" si="1"/>
        <v/>
      </c>
      <c r="AG27" s="91" t="str">
        <f t="shared" si="2"/>
        <v/>
      </c>
      <c r="AH27" s="92" t="str">
        <f t="shared" si="3"/>
        <v/>
      </c>
      <c r="AI27" s="93" t="str">
        <f t="shared" si="4"/>
        <v/>
      </c>
      <c r="AJ27" s="93" t="str">
        <f t="shared" si="5"/>
        <v/>
      </c>
      <c r="AK27" s="289" t="str">
        <f t="shared" si="6"/>
        <v/>
      </c>
      <c r="AL27" s="99" t="str">
        <f t="shared" si="7"/>
        <v/>
      </c>
      <c r="AN27" s="34" t="b">
        <f t="shared" si="8"/>
        <v>0</v>
      </c>
    </row>
    <row r="28" spans="1:40" ht="15.75" customHeight="1" thickBot="1">
      <c r="A28" s="79"/>
      <c r="B28" s="85"/>
      <c r="C28" s="82"/>
      <c r="D28" s="132"/>
      <c r="E28" s="132"/>
      <c r="F28" s="85"/>
      <c r="G28" s="85" t="str">
        <f>+IFERROR(VLOOKUP(F28,Listas!$B:$C,2,0),"")</f>
        <v/>
      </c>
      <c r="H28" s="85"/>
      <c r="I28" s="85"/>
      <c r="J28" s="85"/>
      <c r="K28" s="79"/>
      <c r="L28" s="79"/>
      <c r="M28" s="82"/>
      <c r="N28" s="79"/>
      <c r="O28" s="132"/>
      <c r="P28" s="80"/>
      <c r="Q28" s="85"/>
      <c r="R28" s="85"/>
      <c r="S28" s="85"/>
      <c r="T28" s="85"/>
      <c r="U28" s="79"/>
      <c r="V28" s="85"/>
      <c r="W28" s="79"/>
      <c r="X28" s="304">
        <f t="shared" si="0"/>
        <v>0</v>
      </c>
      <c r="Y28" s="87"/>
      <c r="Z28" s="88"/>
      <c r="AA28" s="223" t="str">
        <f>+IF(T28="UI",0,IF(T28="UYU",'Tasas por grupos escalonada'!$C$37,IF(T28="USD",0,"")))</f>
        <v/>
      </c>
      <c r="AB28" s="85"/>
      <c r="AC28" s="85"/>
      <c r="AD28" s="85"/>
      <c r="AE28" s="85"/>
      <c r="AF28" s="90" t="str">
        <f t="shared" si="1"/>
        <v/>
      </c>
      <c r="AG28" s="91" t="str">
        <f t="shared" si="2"/>
        <v/>
      </c>
      <c r="AH28" s="92" t="str">
        <f t="shared" si="3"/>
        <v/>
      </c>
      <c r="AI28" s="93" t="str">
        <f t="shared" si="4"/>
        <v/>
      </c>
      <c r="AJ28" s="93" t="str">
        <f t="shared" si="5"/>
        <v/>
      </c>
      <c r="AK28" s="289" t="str">
        <f t="shared" si="6"/>
        <v/>
      </c>
      <c r="AL28" s="99" t="str">
        <f t="shared" si="7"/>
        <v/>
      </c>
      <c r="AN28" s="34" t="b">
        <f t="shared" si="8"/>
        <v>0</v>
      </c>
    </row>
    <row r="29" spans="1:40" ht="15.75" customHeight="1" thickBot="1">
      <c r="A29" s="79"/>
      <c r="B29" s="85"/>
      <c r="C29" s="82"/>
      <c r="D29" s="132"/>
      <c r="E29" s="132"/>
      <c r="F29" s="85"/>
      <c r="G29" s="85" t="str">
        <f>+IFERROR(VLOOKUP(F29,Listas!$B:$C,2,0),"")</f>
        <v/>
      </c>
      <c r="H29" s="85"/>
      <c r="I29" s="85"/>
      <c r="J29" s="85"/>
      <c r="K29" s="79"/>
      <c r="L29" s="79"/>
      <c r="M29" s="82"/>
      <c r="N29" s="79"/>
      <c r="O29" s="132"/>
      <c r="P29" s="80"/>
      <c r="Q29" s="85"/>
      <c r="R29" s="85"/>
      <c r="S29" s="85"/>
      <c r="T29" s="85"/>
      <c r="U29" s="79"/>
      <c r="V29" s="85"/>
      <c r="W29" s="79"/>
      <c r="X29" s="304">
        <f t="shared" si="0"/>
        <v>0</v>
      </c>
      <c r="Y29" s="87"/>
      <c r="Z29" s="88"/>
      <c r="AA29" s="223" t="str">
        <f>+IF(T29="UI",0,IF(T29="UYU",'Tasas por grupos escalonada'!$C$37,IF(T29="USD",0,"")))</f>
        <v/>
      </c>
      <c r="AB29" s="85"/>
      <c r="AC29" s="85"/>
      <c r="AD29" s="85"/>
      <c r="AE29" s="85"/>
      <c r="AF29" s="90" t="str">
        <f t="shared" si="1"/>
        <v/>
      </c>
      <c r="AG29" s="91" t="str">
        <f t="shared" si="2"/>
        <v/>
      </c>
      <c r="AH29" s="92" t="str">
        <f t="shared" si="3"/>
        <v/>
      </c>
      <c r="AI29" s="93" t="str">
        <f t="shared" si="4"/>
        <v/>
      </c>
      <c r="AJ29" s="93" t="str">
        <f t="shared" si="5"/>
        <v/>
      </c>
      <c r="AK29" s="289" t="str">
        <f t="shared" si="6"/>
        <v/>
      </c>
      <c r="AL29" s="99" t="str">
        <f t="shared" si="7"/>
        <v/>
      </c>
      <c r="AN29" s="34" t="b">
        <f t="shared" si="8"/>
        <v>0</v>
      </c>
    </row>
    <row r="30" spans="1:40" ht="15.75" customHeight="1" thickBot="1">
      <c r="A30" s="79"/>
      <c r="B30" s="85"/>
      <c r="C30" s="82"/>
      <c r="D30" s="132"/>
      <c r="E30" s="132"/>
      <c r="F30" s="85"/>
      <c r="G30" s="85" t="str">
        <f>+IFERROR(VLOOKUP(F30,Listas!$B:$C,2,0),"")</f>
        <v/>
      </c>
      <c r="H30" s="85"/>
      <c r="I30" s="85"/>
      <c r="J30" s="85"/>
      <c r="K30" s="79"/>
      <c r="L30" s="79"/>
      <c r="M30" s="82"/>
      <c r="N30" s="79"/>
      <c r="O30" s="132"/>
      <c r="P30" s="80"/>
      <c r="Q30" s="85"/>
      <c r="R30" s="85"/>
      <c r="S30" s="85"/>
      <c r="T30" s="85"/>
      <c r="U30" s="79"/>
      <c r="V30" s="85"/>
      <c r="W30" s="79"/>
      <c r="X30" s="304">
        <f t="shared" si="0"/>
        <v>0</v>
      </c>
      <c r="Y30" s="87"/>
      <c r="Z30" s="88"/>
      <c r="AA30" s="223" t="str">
        <f>+IF(T30="UI",0,IF(T30="UYU",'Tasas por grupos escalonada'!$C$37,IF(T30="USD",0,"")))</f>
        <v/>
      </c>
      <c r="AB30" s="85"/>
      <c r="AC30" s="85"/>
      <c r="AD30" s="85"/>
      <c r="AE30" s="85"/>
      <c r="AF30" s="90" t="str">
        <f t="shared" si="1"/>
        <v/>
      </c>
      <c r="AG30" s="91" t="str">
        <f t="shared" si="2"/>
        <v/>
      </c>
      <c r="AH30" s="92" t="str">
        <f t="shared" si="3"/>
        <v/>
      </c>
      <c r="AI30" s="93" t="str">
        <f t="shared" si="4"/>
        <v/>
      </c>
      <c r="AJ30" s="93" t="str">
        <f t="shared" si="5"/>
        <v/>
      </c>
      <c r="AK30" s="289" t="str">
        <f t="shared" si="6"/>
        <v/>
      </c>
      <c r="AL30" s="99" t="str">
        <f t="shared" si="7"/>
        <v/>
      </c>
      <c r="AN30" s="34" t="b">
        <f t="shared" si="8"/>
        <v>0</v>
      </c>
    </row>
    <row r="31" spans="1:40" ht="15.75" customHeight="1" thickBot="1">
      <c r="A31" s="79"/>
      <c r="B31" s="85"/>
      <c r="C31" s="82"/>
      <c r="D31" s="132"/>
      <c r="E31" s="132"/>
      <c r="F31" s="85"/>
      <c r="G31" s="85" t="str">
        <f>+IFERROR(VLOOKUP(F31,Listas!$B:$C,2,0),"")</f>
        <v/>
      </c>
      <c r="H31" s="85"/>
      <c r="I31" s="85"/>
      <c r="J31" s="85"/>
      <c r="K31" s="79"/>
      <c r="L31" s="79"/>
      <c r="M31" s="82"/>
      <c r="N31" s="79"/>
      <c r="O31" s="132"/>
      <c r="P31" s="80"/>
      <c r="Q31" s="85"/>
      <c r="R31" s="85"/>
      <c r="S31" s="85"/>
      <c r="T31" s="85"/>
      <c r="U31" s="79"/>
      <c r="V31" s="85"/>
      <c r="W31" s="79"/>
      <c r="X31" s="304">
        <f t="shared" si="0"/>
        <v>0</v>
      </c>
      <c r="Y31" s="87"/>
      <c r="Z31" s="88"/>
      <c r="AA31" s="223" t="str">
        <f>+IF(T31="UI",0,IF(T31="UYU",'Tasas por grupos escalonada'!$C$37,IF(T31="USD",0,"")))</f>
        <v/>
      </c>
      <c r="AB31" s="85"/>
      <c r="AC31" s="85"/>
      <c r="AD31" s="85"/>
      <c r="AE31" s="85"/>
      <c r="AF31" s="90" t="str">
        <f t="shared" si="1"/>
        <v/>
      </c>
      <c r="AG31" s="91" t="str">
        <f t="shared" si="2"/>
        <v/>
      </c>
      <c r="AH31" s="92" t="str">
        <f t="shared" si="3"/>
        <v/>
      </c>
      <c r="AI31" s="93" t="str">
        <f t="shared" si="4"/>
        <v/>
      </c>
      <c r="AJ31" s="93" t="str">
        <f t="shared" si="5"/>
        <v/>
      </c>
      <c r="AK31" s="289" t="str">
        <f t="shared" si="6"/>
        <v/>
      </c>
      <c r="AL31" s="99" t="str">
        <f t="shared" si="7"/>
        <v/>
      </c>
      <c r="AN31" s="34" t="b">
        <f t="shared" si="8"/>
        <v>0</v>
      </c>
    </row>
    <row r="32" spans="1:40" ht="15.75" customHeight="1" thickBot="1">
      <c r="A32" s="79"/>
      <c r="B32" s="85"/>
      <c r="C32" s="82"/>
      <c r="D32" s="132"/>
      <c r="E32" s="132"/>
      <c r="F32" s="85"/>
      <c r="G32" s="85" t="str">
        <f>+IFERROR(VLOOKUP(F32,Listas!$B:$C,2,0),"")</f>
        <v/>
      </c>
      <c r="H32" s="85"/>
      <c r="I32" s="85"/>
      <c r="J32" s="85"/>
      <c r="K32" s="79"/>
      <c r="L32" s="79"/>
      <c r="M32" s="82"/>
      <c r="N32" s="79"/>
      <c r="O32" s="132"/>
      <c r="P32" s="80"/>
      <c r="Q32" s="85"/>
      <c r="R32" s="85"/>
      <c r="S32" s="85"/>
      <c r="T32" s="85"/>
      <c r="U32" s="79"/>
      <c r="V32" s="85"/>
      <c r="W32" s="79"/>
      <c r="X32" s="304">
        <f t="shared" si="0"/>
        <v>0</v>
      </c>
      <c r="Y32" s="87"/>
      <c r="Z32" s="88"/>
      <c r="AA32" s="223" t="str">
        <f>+IF(T32="UI",0,IF(T32="UYU",'Tasas por grupos escalonada'!$C$37,IF(T32="USD",0,"")))</f>
        <v/>
      </c>
      <c r="AB32" s="85"/>
      <c r="AC32" s="85"/>
      <c r="AD32" s="85"/>
      <c r="AE32" s="85"/>
      <c r="AF32" s="90" t="str">
        <f t="shared" si="1"/>
        <v/>
      </c>
      <c r="AG32" s="91" t="str">
        <f t="shared" si="2"/>
        <v/>
      </c>
      <c r="AH32" s="92" t="str">
        <f t="shared" si="3"/>
        <v/>
      </c>
      <c r="AI32" s="93" t="str">
        <f t="shared" si="4"/>
        <v/>
      </c>
      <c r="AJ32" s="93" t="str">
        <f t="shared" si="5"/>
        <v/>
      </c>
      <c r="AK32" s="289" t="str">
        <f t="shared" si="6"/>
        <v/>
      </c>
      <c r="AL32" s="99" t="str">
        <f t="shared" si="7"/>
        <v/>
      </c>
      <c r="AN32" s="34" t="b">
        <f t="shared" si="8"/>
        <v>0</v>
      </c>
    </row>
    <row r="33" spans="1:40" ht="15.75" customHeight="1" thickBot="1">
      <c r="A33" s="79"/>
      <c r="B33" s="85"/>
      <c r="C33" s="82"/>
      <c r="D33" s="132"/>
      <c r="E33" s="132"/>
      <c r="F33" s="85"/>
      <c r="G33" s="85" t="str">
        <f>+IFERROR(VLOOKUP(F33,Listas!$B:$C,2,0),"")</f>
        <v/>
      </c>
      <c r="H33" s="85"/>
      <c r="I33" s="85"/>
      <c r="J33" s="85"/>
      <c r="K33" s="79"/>
      <c r="L33" s="79"/>
      <c r="M33" s="82"/>
      <c r="N33" s="79"/>
      <c r="O33" s="132"/>
      <c r="P33" s="80"/>
      <c r="Q33" s="85"/>
      <c r="R33" s="85"/>
      <c r="S33" s="85"/>
      <c r="T33" s="85"/>
      <c r="U33" s="79"/>
      <c r="V33" s="85"/>
      <c r="W33" s="79"/>
      <c r="X33" s="304">
        <f t="shared" si="0"/>
        <v>0</v>
      </c>
      <c r="Y33" s="87"/>
      <c r="Z33" s="88"/>
      <c r="AA33" s="223" t="str">
        <f>+IF(T33="UI",0,IF(T33="UYU",'Tasas por grupos escalonada'!$C$37,IF(T33="USD",0,"")))</f>
        <v/>
      </c>
      <c r="AB33" s="85"/>
      <c r="AC33" s="85"/>
      <c r="AD33" s="85"/>
      <c r="AE33" s="85"/>
      <c r="AF33" s="90" t="str">
        <f t="shared" si="1"/>
        <v/>
      </c>
      <c r="AG33" s="91" t="str">
        <f t="shared" si="2"/>
        <v/>
      </c>
      <c r="AH33" s="92" t="str">
        <f t="shared" si="3"/>
        <v/>
      </c>
      <c r="AI33" s="93" t="str">
        <f t="shared" si="4"/>
        <v/>
      </c>
      <c r="AJ33" s="93" t="str">
        <f t="shared" si="5"/>
        <v/>
      </c>
      <c r="AK33" s="289" t="str">
        <f t="shared" si="6"/>
        <v/>
      </c>
      <c r="AL33" s="99" t="str">
        <f t="shared" si="7"/>
        <v/>
      </c>
      <c r="AN33" s="34" t="b">
        <f t="shared" si="8"/>
        <v>0</v>
      </c>
    </row>
    <row r="34" spans="1:40" ht="15.75" customHeight="1" thickBot="1">
      <c r="A34" s="79"/>
      <c r="B34" s="85"/>
      <c r="C34" s="82"/>
      <c r="D34" s="132"/>
      <c r="E34" s="132"/>
      <c r="F34" s="85"/>
      <c r="G34" s="85" t="str">
        <f>+IFERROR(VLOOKUP(F34,Listas!$B:$C,2,0),"")</f>
        <v/>
      </c>
      <c r="H34" s="85"/>
      <c r="I34" s="85"/>
      <c r="J34" s="85"/>
      <c r="K34" s="79"/>
      <c r="L34" s="79"/>
      <c r="M34" s="82"/>
      <c r="N34" s="79"/>
      <c r="O34" s="132"/>
      <c r="P34" s="80"/>
      <c r="Q34" s="85"/>
      <c r="R34" s="85"/>
      <c r="S34" s="85"/>
      <c r="T34" s="85"/>
      <c r="U34" s="79"/>
      <c r="V34" s="85"/>
      <c r="W34" s="79"/>
      <c r="X34" s="304">
        <f t="shared" si="0"/>
        <v>0</v>
      </c>
      <c r="Y34" s="87"/>
      <c r="Z34" s="88"/>
      <c r="AA34" s="223" t="str">
        <f>+IF(T34="UI",0,IF(T34="UYU",'Tasas por grupos escalonada'!$C$37,IF(T34="USD",0,"")))</f>
        <v/>
      </c>
      <c r="AB34" s="85"/>
      <c r="AC34" s="85"/>
      <c r="AD34" s="85"/>
      <c r="AE34" s="85"/>
      <c r="AF34" s="90" t="str">
        <f t="shared" si="1"/>
        <v/>
      </c>
      <c r="AG34" s="91" t="str">
        <f t="shared" si="2"/>
        <v/>
      </c>
      <c r="AH34" s="92" t="str">
        <f t="shared" si="3"/>
        <v/>
      </c>
      <c r="AI34" s="93" t="str">
        <f t="shared" si="4"/>
        <v/>
      </c>
      <c r="AJ34" s="93" t="str">
        <f t="shared" si="5"/>
        <v/>
      </c>
      <c r="AK34" s="289" t="str">
        <f t="shared" si="6"/>
        <v/>
      </c>
      <c r="AL34" s="99" t="str">
        <f t="shared" si="7"/>
        <v/>
      </c>
      <c r="AN34" s="34" t="b">
        <f t="shared" si="8"/>
        <v>0</v>
      </c>
    </row>
    <row r="35" spans="1:40" ht="15.75" customHeight="1" thickBot="1">
      <c r="A35" s="79"/>
      <c r="B35" s="85"/>
      <c r="C35" s="82"/>
      <c r="D35" s="132"/>
      <c r="E35" s="132"/>
      <c r="F35" s="85"/>
      <c r="G35" s="85" t="str">
        <f>+IFERROR(VLOOKUP(F35,Listas!$B:$C,2,0),"")</f>
        <v/>
      </c>
      <c r="H35" s="85"/>
      <c r="I35" s="85"/>
      <c r="J35" s="85"/>
      <c r="K35" s="79"/>
      <c r="L35" s="79"/>
      <c r="M35" s="82"/>
      <c r="N35" s="79"/>
      <c r="O35" s="132"/>
      <c r="P35" s="80"/>
      <c r="Q35" s="85"/>
      <c r="R35" s="85"/>
      <c r="S35" s="85"/>
      <c r="T35" s="85"/>
      <c r="U35" s="79"/>
      <c r="V35" s="85"/>
      <c r="W35" s="79"/>
      <c r="X35" s="304">
        <f t="shared" si="0"/>
        <v>0</v>
      </c>
      <c r="Y35" s="87"/>
      <c r="Z35" s="88"/>
      <c r="AA35" s="223" t="str">
        <f>+IF(T35="UI",0,IF(T35="UYU",'Tasas por grupos escalonada'!$C$37,IF(T35="USD",0,"")))</f>
        <v/>
      </c>
      <c r="AB35" s="85"/>
      <c r="AC35" s="85"/>
      <c r="AD35" s="85"/>
      <c r="AE35" s="85"/>
      <c r="AF35" s="90" t="str">
        <f t="shared" si="1"/>
        <v/>
      </c>
      <c r="AG35" s="91" t="str">
        <f t="shared" si="2"/>
        <v/>
      </c>
      <c r="AH35" s="92" t="str">
        <f t="shared" si="3"/>
        <v/>
      </c>
      <c r="AI35" s="93" t="str">
        <f t="shared" si="4"/>
        <v/>
      </c>
      <c r="AJ35" s="93" t="str">
        <f t="shared" si="5"/>
        <v/>
      </c>
      <c r="AK35" s="289" t="str">
        <f t="shared" si="6"/>
        <v/>
      </c>
      <c r="AL35" s="99" t="str">
        <f t="shared" si="7"/>
        <v/>
      </c>
      <c r="AN35" s="34" t="b">
        <f t="shared" si="8"/>
        <v>0</v>
      </c>
    </row>
    <row r="36" spans="1:40" ht="15.75" customHeight="1" thickBot="1">
      <c r="A36" s="79"/>
      <c r="B36" s="85"/>
      <c r="C36" s="82"/>
      <c r="D36" s="132"/>
      <c r="E36" s="132"/>
      <c r="F36" s="85"/>
      <c r="G36" s="85" t="str">
        <f>+IFERROR(VLOOKUP(F36,Listas!$B:$C,2,0),"")</f>
        <v/>
      </c>
      <c r="H36" s="85"/>
      <c r="I36" s="85"/>
      <c r="J36" s="85"/>
      <c r="K36" s="79"/>
      <c r="L36" s="79"/>
      <c r="M36" s="82"/>
      <c r="N36" s="79"/>
      <c r="O36" s="132"/>
      <c r="P36" s="80"/>
      <c r="Q36" s="85"/>
      <c r="R36" s="85"/>
      <c r="S36" s="85"/>
      <c r="T36" s="85"/>
      <c r="U36" s="79"/>
      <c r="V36" s="85"/>
      <c r="W36" s="79"/>
      <c r="X36" s="304">
        <f t="shared" si="0"/>
        <v>0</v>
      </c>
      <c r="Y36" s="87"/>
      <c r="Z36" s="88"/>
      <c r="AA36" s="223" t="str">
        <f>+IF(T36="UI",0,IF(T36="UYU",'Tasas por grupos escalonada'!$C$37,IF(T36="USD",0,"")))</f>
        <v/>
      </c>
      <c r="AB36" s="85"/>
      <c r="AC36" s="85"/>
      <c r="AD36" s="85"/>
      <c r="AE36" s="85"/>
      <c r="AF36" s="90" t="str">
        <f t="shared" si="1"/>
        <v/>
      </c>
      <c r="AG36" s="91" t="str">
        <f t="shared" si="2"/>
        <v/>
      </c>
      <c r="AH36" s="92" t="str">
        <f t="shared" si="3"/>
        <v/>
      </c>
      <c r="AI36" s="93" t="str">
        <f t="shared" si="4"/>
        <v/>
      </c>
      <c r="AJ36" s="93" t="str">
        <f t="shared" si="5"/>
        <v/>
      </c>
      <c r="AK36" s="289" t="str">
        <f t="shared" si="6"/>
        <v/>
      </c>
      <c r="AL36" s="99" t="str">
        <f t="shared" si="7"/>
        <v/>
      </c>
      <c r="AN36" s="34" t="b">
        <f t="shared" si="8"/>
        <v>0</v>
      </c>
    </row>
    <row r="37" spans="1:40" ht="15.75" customHeight="1" thickBot="1">
      <c r="A37" s="79"/>
      <c r="B37" s="85"/>
      <c r="C37" s="82"/>
      <c r="D37" s="132"/>
      <c r="E37" s="132"/>
      <c r="F37" s="85"/>
      <c r="G37" s="85" t="str">
        <f>+IFERROR(VLOOKUP(F37,Listas!$B:$C,2,0),"")</f>
        <v/>
      </c>
      <c r="H37" s="85"/>
      <c r="I37" s="85"/>
      <c r="J37" s="85"/>
      <c r="K37" s="79"/>
      <c r="L37" s="79"/>
      <c r="M37" s="82"/>
      <c r="N37" s="79"/>
      <c r="O37" s="132"/>
      <c r="P37" s="80"/>
      <c r="Q37" s="85"/>
      <c r="R37" s="85"/>
      <c r="S37" s="85"/>
      <c r="T37" s="85"/>
      <c r="U37" s="79"/>
      <c r="V37" s="85"/>
      <c r="W37" s="79"/>
      <c r="X37" s="304">
        <f t="shared" si="0"/>
        <v>0</v>
      </c>
      <c r="Y37" s="87"/>
      <c r="Z37" s="88"/>
      <c r="AA37" s="223" t="str">
        <f>+IF(T37="UI",0,IF(T37="UYU",'Tasas por grupos escalonada'!$C$37,IF(T37="USD",0,"")))</f>
        <v/>
      </c>
      <c r="AB37" s="85"/>
      <c r="AC37" s="85"/>
      <c r="AD37" s="85"/>
      <c r="AE37" s="85"/>
      <c r="AF37" s="90" t="str">
        <f t="shared" si="1"/>
        <v/>
      </c>
      <c r="AG37" s="91" t="str">
        <f t="shared" si="2"/>
        <v/>
      </c>
      <c r="AH37" s="92" t="str">
        <f t="shared" si="3"/>
        <v/>
      </c>
      <c r="AI37" s="93" t="str">
        <f t="shared" si="4"/>
        <v/>
      </c>
      <c r="AJ37" s="93" t="str">
        <f t="shared" si="5"/>
        <v/>
      </c>
      <c r="AK37" s="289" t="str">
        <f t="shared" si="6"/>
        <v/>
      </c>
      <c r="AL37" s="99" t="str">
        <f t="shared" si="7"/>
        <v/>
      </c>
      <c r="AN37" s="34" t="b">
        <f t="shared" si="8"/>
        <v>0</v>
      </c>
    </row>
    <row r="38" spans="1:40" ht="15.75" customHeight="1" thickBot="1">
      <c r="A38" s="79"/>
      <c r="B38" s="85"/>
      <c r="C38" s="82"/>
      <c r="D38" s="132"/>
      <c r="E38" s="132"/>
      <c r="F38" s="85"/>
      <c r="G38" s="85" t="str">
        <f>+IFERROR(VLOOKUP(F38,Listas!$B:$C,2,0),"")</f>
        <v/>
      </c>
      <c r="H38" s="85"/>
      <c r="I38" s="85"/>
      <c r="J38" s="85"/>
      <c r="K38" s="79"/>
      <c r="L38" s="79"/>
      <c r="M38" s="82"/>
      <c r="N38" s="79"/>
      <c r="O38" s="132"/>
      <c r="P38" s="80"/>
      <c r="Q38" s="85"/>
      <c r="R38" s="85"/>
      <c r="S38" s="85"/>
      <c r="T38" s="85"/>
      <c r="U38" s="79"/>
      <c r="V38" s="85"/>
      <c r="W38" s="79"/>
      <c r="X38" s="304">
        <f t="shared" si="0"/>
        <v>0</v>
      </c>
      <c r="Y38" s="87"/>
      <c r="Z38" s="88"/>
      <c r="AA38" s="223" t="str">
        <f>+IF(T38="UI",0,IF(T38="UYU",'Tasas por grupos escalonada'!$C$37,IF(T38="USD",0,"")))</f>
        <v/>
      </c>
      <c r="AB38" s="85"/>
      <c r="AC38" s="85"/>
      <c r="AD38" s="85"/>
      <c r="AE38" s="85"/>
      <c r="AF38" s="90" t="str">
        <f t="shared" si="1"/>
        <v/>
      </c>
      <c r="AG38" s="91" t="str">
        <f t="shared" si="2"/>
        <v/>
      </c>
      <c r="AH38" s="92" t="str">
        <f t="shared" si="3"/>
        <v/>
      </c>
      <c r="AI38" s="93" t="str">
        <f t="shared" si="4"/>
        <v/>
      </c>
      <c r="AJ38" s="93" t="str">
        <f t="shared" si="5"/>
        <v/>
      </c>
      <c r="AK38" s="289" t="str">
        <f t="shared" si="6"/>
        <v/>
      </c>
      <c r="AL38" s="99" t="str">
        <f t="shared" si="7"/>
        <v/>
      </c>
      <c r="AN38" s="34" t="b">
        <f t="shared" si="8"/>
        <v>0</v>
      </c>
    </row>
    <row r="39" spans="1:40" ht="15.75" customHeight="1" thickBot="1">
      <c r="A39" s="79"/>
      <c r="B39" s="85"/>
      <c r="C39" s="82"/>
      <c r="D39" s="132"/>
      <c r="E39" s="132"/>
      <c r="F39" s="85"/>
      <c r="G39" s="85" t="str">
        <f>+IFERROR(VLOOKUP(F39,Listas!$B:$C,2,0),"")</f>
        <v/>
      </c>
      <c r="H39" s="85"/>
      <c r="I39" s="85"/>
      <c r="J39" s="85"/>
      <c r="K39" s="79"/>
      <c r="L39" s="79"/>
      <c r="M39" s="82"/>
      <c r="N39" s="79"/>
      <c r="O39" s="132"/>
      <c r="P39" s="80"/>
      <c r="Q39" s="85"/>
      <c r="R39" s="85"/>
      <c r="S39" s="85"/>
      <c r="T39" s="85"/>
      <c r="U39" s="79"/>
      <c r="V39" s="85"/>
      <c r="W39" s="79"/>
      <c r="X39" s="304">
        <f t="shared" si="0"/>
        <v>0</v>
      </c>
      <c r="Y39" s="87"/>
      <c r="Z39" s="88"/>
      <c r="AA39" s="223" t="str">
        <f>+IF(T39="UI",0,IF(T39="UYU",'Tasas por grupos escalonada'!$C$37,IF(T39="USD",0,"")))</f>
        <v/>
      </c>
      <c r="AB39" s="85"/>
      <c r="AC39" s="85"/>
      <c r="AD39" s="85"/>
      <c r="AE39" s="85"/>
      <c r="AF39" s="90" t="str">
        <f t="shared" si="1"/>
        <v/>
      </c>
      <c r="AG39" s="91" t="str">
        <f t="shared" si="2"/>
        <v/>
      </c>
      <c r="AH39" s="92" t="str">
        <f t="shared" si="3"/>
        <v/>
      </c>
      <c r="AI39" s="93" t="str">
        <f t="shared" si="4"/>
        <v/>
      </c>
      <c r="AJ39" s="93" t="str">
        <f t="shared" si="5"/>
        <v/>
      </c>
      <c r="AK39" s="289" t="str">
        <f t="shared" si="6"/>
        <v/>
      </c>
      <c r="AL39" s="99" t="str">
        <f t="shared" si="7"/>
        <v/>
      </c>
      <c r="AN39" s="34" t="b">
        <f t="shared" si="8"/>
        <v>0</v>
      </c>
    </row>
    <row r="40" spans="1:40" ht="15.75" customHeight="1" thickBot="1">
      <c r="A40" s="79"/>
      <c r="B40" s="85"/>
      <c r="C40" s="82"/>
      <c r="D40" s="132"/>
      <c r="E40" s="132"/>
      <c r="F40" s="85"/>
      <c r="G40" s="85" t="str">
        <f>+IFERROR(VLOOKUP(F40,Listas!$B:$C,2,0),"")</f>
        <v/>
      </c>
      <c r="H40" s="85"/>
      <c r="I40" s="85"/>
      <c r="J40" s="85"/>
      <c r="K40" s="79"/>
      <c r="L40" s="79"/>
      <c r="M40" s="82"/>
      <c r="N40" s="79"/>
      <c r="O40" s="132"/>
      <c r="P40" s="80"/>
      <c r="Q40" s="85"/>
      <c r="R40" s="85"/>
      <c r="S40" s="85"/>
      <c r="T40" s="85"/>
      <c r="U40" s="79"/>
      <c r="V40" s="85"/>
      <c r="W40" s="79"/>
      <c r="X40" s="304">
        <f t="shared" si="0"/>
        <v>0</v>
      </c>
      <c r="Y40" s="87"/>
      <c r="Z40" s="88"/>
      <c r="AA40" s="223" t="str">
        <f>+IF(T40="UI",0,IF(T40="UYU",'Tasas por grupos escalonada'!$C$37,IF(T40="USD",0,"")))</f>
        <v/>
      </c>
      <c r="AB40" s="85"/>
      <c r="AC40" s="85"/>
      <c r="AD40" s="85"/>
      <c r="AE40" s="85"/>
      <c r="AF40" s="90" t="str">
        <f t="shared" si="1"/>
        <v/>
      </c>
      <c r="AG40" s="91" t="str">
        <f t="shared" si="2"/>
        <v/>
      </c>
      <c r="AH40" s="92" t="str">
        <f t="shared" si="3"/>
        <v/>
      </c>
      <c r="AI40" s="93" t="str">
        <f t="shared" si="4"/>
        <v/>
      </c>
      <c r="AJ40" s="93" t="str">
        <f t="shared" si="5"/>
        <v/>
      </c>
      <c r="AK40" s="289" t="str">
        <f t="shared" si="6"/>
        <v/>
      </c>
      <c r="AL40" s="99" t="str">
        <f t="shared" si="7"/>
        <v/>
      </c>
      <c r="AN40" s="34" t="b">
        <f t="shared" si="8"/>
        <v>0</v>
      </c>
    </row>
    <row r="41" spans="1:40" ht="15.75" customHeight="1" thickBot="1">
      <c r="A41" s="79"/>
      <c r="B41" s="85"/>
      <c r="C41" s="82"/>
      <c r="D41" s="132"/>
      <c r="E41" s="132"/>
      <c r="F41" s="85"/>
      <c r="G41" s="85" t="str">
        <f>+IFERROR(VLOOKUP(F41,Listas!$B:$C,2,0),"")</f>
        <v/>
      </c>
      <c r="H41" s="85"/>
      <c r="I41" s="85"/>
      <c r="J41" s="85"/>
      <c r="K41" s="79"/>
      <c r="L41" s="79"/>
      <c r="M41" s="82"/>
      <c r="N41" s="79"/>
      <c r="O41" s="132"/>
      <c r="P41" s="80"/>
      <c r="Q41" s="85"/>
      <c r="R41" s="85"/>
      <c r="S41" s="85"/>
      <c r="T41" s="85"/>
      <c r="U41" s="79"/>
      <c r="V41" s="85"/>
      <c r="W41" s="79"/>
      <c r="X41" s="304">
        <f t="shared" si="0"/>
        <v>0</v>
      </c>
      <c r="Y41" s="87"/>
      <c r="Z41" s="88"/>
      <c r="AA41" s="223" t="str">
        <f>+IF(T41="UI",0,IF(T41="UYU",'Tasas por grupos escalonada'!$C$37,IF(T41="USD",0,"")))</f>
        <v/>
      </c>
      <c r="AB41" s="85"/>
      <c r="AC41" s="85"/>
      <c r="AD41" s="85"/>
      <c r="AE41" s="85"/>
      <c r="AF41" s="90" t="str">
        <f t="shared" si="1"/>
        <v/>
      </c>
      <c r="AG41" s="91" t="str">
        <f t="shared" si="2"/>
        <v/>
      </c>
      <c r="AH41" s="92" t="str">
        <f t="shared" si="3"/>
        <v/>
      </c>
      <c r="AI41" s="93" t="str">
        <f t="shared" si="4"/>
        <v/>
      </c>
      <c r="AJ41" s="93" t="str">
        <f t="shared" si="5"/>
        <v/>
      </c>
      <c r="AK41" s="289" t="str">
        <f t="shared" si="6"/>
        <v/>
      </c>
      <c r="AL41" s="99" t="str">
        <f t="shared" si="7"/>
        <v/>
      </c>
      <c r="AN41" s="34" t="b">
        <f t="shared" si="8"/>
        <v>0</v>
      </c>
    </row>
    <row r="42" spans="1:40" ht="15.75" customHeight="1" thickBot="1">
      <c r="A42" s="79"/>
      <c r="B42" s="85"/>
      <c r="C42" s="82"/>
      <c r="D42" s="132"/>
      <c r="E42" s="132"/>
      <c r="F42" s="85"/>
      <c r="G42" s="85" t="str">
        <f>+IFERROR(VLOOKUP(F42,Listas!$B:$C,2,0),"")</f>
        <v/>
      </c>
      <c r="H42" s="85"/>
      <c r="I42" s="85"/>
      <c r="J42" s="85"/>
      <c r="K42" s="79"/>
      <c r="L42" s="79"/>
      <c r="M42" s="82"/>
      <c r="N42" s="79"/>
      <c r="O42" s="132"/>
      <c r="P42" s="80"/>
      <c r="Q42" s="85"/>
      <c r="R42" s="85"/>
      <c r="S42" s="85"/>
      <c r="T42" s="85"/>
      <c r="U42" s="79"/>
      <c r="V42" s="85"/>
      <c r="W42" s="79"/>
      <c r="X42" s="304">
        <f t="shared" si="0"/>
        <v>0</v>
      </c>
      <c r="Y42" s="87"/>
      <c r="Z42" s="88"/>
      <c r="AA42" s="223" t="str">
        <f>+IF(T42="UI",0,IF(T42="UYU",'Tasas por grupos escalonada'!$C$37,IF(T42="USD",0,"")))</f>
        <v/>
      </c>
      <c r="AB42" s="85"/>
      <c r="AC42" s="85"/>
      <c r="AD42" s="85"/>
      <c r="AE42" s="85"/>
      <c r="AF42" s="90" t="str">
        <f t="shared" si="1"/>
        <v/>
      </c>
      <c r="AG42" s="91" t="str">
        <f t="shared" si="2"/>
        <v/>
      </c>
      <c r="AH42" s="92" t="str">
        <f t="shared" si="3"/>
        <v/>
      </c>
      <c r="AI42" s="93" t="str">
        <f t="shared" si="4"/>
        <v/>
      </c>
      <c r="AJ42" s="93" t="str">
        <f t="shared" si="5"/>
        <v/>
      </c>
      <c r="AK42" s="289" t="str">
        <f t="shared" si="6"/>
        <v/>
      </c>
      <c r="AL42" s="99" t="str">
        <f t="shared" si="7"/>
        <v/>
      </c>
      <c r="AN42" s="34" t="b">
        <f t="shared" si="8"/>
        <v>0</v>
      </c>
    </row>
    <row r="43" spans="1:40" ht="15.75" customHeight="1" thickBot="1">
      <c r="A43" s="79"/>
      <c r="B43" s="85"/>
      <c r="C43" s="82"/>
      <c r="D43" s="132"/>
      <c r="E43" s="132"/>
      <c r="F43" s="85"/>
      <c r="G43" s="85" t="str">
        <f>+IFERROR(VLOOKUP(F43,Listas!$B:$C,2,0),"")</f>
        <v/>
      </c>
      <c r="H43" s="85"/>
      <c r="I43" s="85"/>
      <c r="J43" s="85"/>
      <c r="K43" s="79"/>
      <c r="L43" s="79"/>
      <c r="M43" s="82"/>
      <c r="N43" s="79"/>
      <c r="O43" s="132"/>
      <c r="P43" s="80"/>
      <c r="Q43" s="85"/>
      <c r="R43" s="85"/>
      <c r="S43" s="85"/>
      <c r="T43" s="85"/>
      <c r="U43" s="79"/>
      <c r="V43" s="85"/>
      <c r="W43" s="79"/>
      <c r="X43" s="304">
        <f t="shared" si="0"/>
        <v>0</v>
      </c>
      <c r="Y43" s="87"/>
      <c r="Z43" s="88"/>
      <c r="AA43" s="223" t="str">
        <f>+IF(T43="UI",0,IF(T43="UYU",'Tasas por grupos escalonada'!$C$37,IF(T43="USD",0,"")))</f>
        <v/>
      </c>
      <c r="AB43" s="85"/>
      <c r="AC43" s="85"/>
      <c r="AD43" s="85"/>
      <c r="AE43" s="85"/>
      <c r="AF43" s="90" t="str">
        <f t="shared" si="1"/>
        <v/>
      </c>
      <c r="AG43" s="91" t="str">
        <f t="shared" si="2"/>
        <v/>
      </c>
      <c r="AH43" s="92" t="str">
        <f t="shared" si="3"/>
        <v/>
      </c>
      <c r="AI43" s="93" t="str">
        <f t="shared" si="4"/>
        <v/>
      </c>
      <c r="AJ43" s="93" t="str">
        <f t="shared" si="5"/>
        <v/>
      </c>
      <c r="AK43" s="289" t="str">
        <f t="shared" si="6"/>
        <v/>
      </c>
      <c r="AL43" s="99" t="str">
        <f t="shared" si="7"/>
        <v/>
      </c>
      <c r="AN43" s="34" t="b">
        <f t="shared" si="8"/>
        <v>0</v>
      </c>
    </row>
    <row r="44" spans="1:40" ht="15.75" customHeight="1" thickBot="1">
      <c r="A44" s="79"/>
      <c r="B44" s="85"/>
      <c r="C44" s="82"/>
      <c r="D44" s="132"/>
      <c r="E44" s="132"/>
      <c r="F44" s="85"/>
      <c r="G44" s="85" t="str">
        <f>+IFERROR(VLOOKUP(F44,Listas!$B:$C,2,0),"")</f>
        <v/>
      </c>
      <c r="H44" s="85"/>
      <c r="I44" s="85"/>
      <c r="J44" s="85"/>
      <c r="K44" s="79"/>
      <c r="L44" s="79"/>
      <c r="M44" s="82"/>
      <c r="N44" s="79"/>
      <c r="O44" s="132"/>
      <c r="P44" s="80"/>
      <c r="Q44" s="85"/>
      <c r="R44" s="85"/>
      <c r="S44" s="85"/>
      <c r="T44" s="85"/>
      <c r="U44" s="79"/>
      <c r="V44" s="85"/>
      <c r="W44" s="79"/>
      <c r="X44" s="304">
        <f t="shared" si="0"/>
        <v>0</v>
      </c>
      <c r="Y44" s="87"/>
      <c r="Z44" s="88"/>
      <c r="AA44" s="223" t="str">
        <f>+IF(T44="UI",0,IF(T44="UYU",'Tasas por grupos escalonada'!$C$37,IF(T44="USD",0,"")))</f>
        <v/>
      </c>
      <c r="AB44" s="85"/>
      <c r="AC44" s="85"/>
      <c r="AD44" s="85"/>
      <c r="AE44" s="85"/>
      <c r="AF44" s="90" t="str">
        <f t="shared" si="1"/>
        <v/>
      </c>
      <c r="AG44" s="91" t="str">
        <f t="shared" si="2"/>
        <v/>
      </c>
      <c r="AH44" s="92" t="str">
        <f t="shared" si="3"/>
        <v/>
      </c>
      <c r="AI44" s="93" t="str">
        <f t="shared" si="4"/>
        <v/>
      </c>
      <c r="AJ44" s="93" t="str">
        <f t="shared" si="5"/>
        <v/>
      </c>
      <c r="AK44" s="289" t="str">
        <f t="shared" si="6"/>
        <v/>
      </c>
      <c r="AL44" s="99" t="str">
        <f t="shared" si="7"/>
        <v/>
      </c>
      <c r="AN44" s="34" t="b">
        <f t="shared" si="8"/>
        <v>0</v>
      </c>
    </row>
    <row r="45" spans="1:40" ht="15.75" customHeight="1" thickBot="1">
      <c r="A45" s="79"/>
      <c r="B45" s="85"/>
      <c r="C45" s="82"/>
      <c r="D45" s="132"/>
      <c r="E45" s="132"/>
      <c r="F45" s="85"/>
      <c r="G45" s="85" t="str">
        <f>+IFERROR(VLOOKUP(F45,Listas!$B:$C,2,0),"")</f>
        <v/>
      </c>
      <c r="H45" s="85"/>
      <c r="I45" s="85"/>
      <c r="J45" s="85"/>
      <c r="K45" s="79"/>
      <c r="L45" s="79"/>
      <c r="M45" s="82"/>
      <c r="N45" s="79"/>
      <c r="O45" s="132"/>
      <c r="P45" s="80"/>
      <c r="Q45" s="85"/>
      <c r="R45" s="85"/>
      <c r="S45" s="85"/>
      <c r="T45" s="85"/>
      <c r="U45" s="79"/>
      <c r="V45" s="85"/>
      <c r="W45" s="79"/>
      <c r="X45" s="304">
        <f t="shared" si="0"/>
        <v>0</v>
      </c>
      <c r="Y45" s="87"/>
      <c r="Z45" s="88"/>
      <c r="AA45" s="223" t="str">
        <f>+IF(T45="UI",0,IF(T45="UYU",'Tasas por grupos escalonada'!$C$37,IF(T45="USD",0,"")))</f>
        <v/>
      </c>
      <c r="AB45" s="85"/>
      <c r="AC45" s="85"/>
      <c r="AD45" s="85"/>
      <c r="AE45" s="85"/>
      <c r="AF45" s="90" t="str">
        <f t="shared" si="1"/>
        <v/>
      </c>
      <c r="AG45" s="91" t="str">
        <f t="shared" si="2"/>
        <v/>
      </c>
      <c r="AH45" s="92" t="str">
        <f t="shared" si="3"/>
        <v/>
      </c>
      <c r="AI45" s="93" t="str">
        <f t="shared" si="4"/>
        <v/>
      </c>
      <c r="AJ45" s="93" t="str">
        <f t="shared" si="5"/>
        <v/>
      </c>
      <c r="AK45" s="289" t="str">
        <f t="shared" si="6"/>
        <v/>
      </c>
      <c r="AL45" s="99" t="str">
        <f t="shared" si="7"/>
        <v/>
      </c>
      <c r="AN45" s="34" t="b">
        <f t="shared" si="8"/>
        <v>0</v>
      </c>
    </row>
    <row r="46" spans="1:40" ht="15.75" customHeight="1" thickBot="1">
      <c r="A46" s="79"/>
      <c r="B46" s="85"/>
      <c r="C46" s="82"/>
      <c r="D46" s="132"/>
      <c r="E46" s="132"/>
      <c r="F46" s="85"/>
      <c r="G46" s="85" t="str">
        <f>+IFERROR(VLOOKUP(F46,Listas!$B:$C,2,0),"")</f>
        <v/>
      </c>
      <c r="H46" s="85"/>
      <c r="I46" s="85"/>
      <c r="J46" s="85"/>
      <c r="K46" s="79"/>
      <c r="L46" s="79"/>
      <c r="M46" s="82"/>
      <c r="N46" s="79"/>
      <c r="O46" s="132"/>
      <c r="P46" s="80"/>
      <c r="Q46" s="85"/>
      <c r="R46" s="85"/>
      <c r="S46" s="85"/>
      <c r="T46" s="85"/>
      <c r="U46" s="79"/>
      <c r="V46" s="85"/>
      <c r="W46" s="79"/>
      <c r="X46" s="304">
        <f t="shared" si="0"/>
        <v>0</v>
      </c>
      <c r="Y46" s="87"/>
      <c r="Z46" s="88"/>
      <c r="AA46" s="223" t="str">
        <f>+IF(T46="UI",0,IF(T46="UYU",'Tasas por grupos escalonada'!$C$37,IF(T46="USD",0,"")))</f>
        <v/>
      </c>
      <c r="AB46" s="85"/>
      <c r="AC46" s="85"/>
      <c r="AD46" s="85"/>
      <c r="AE46" s="85"/>
      <c r="AF46" s="90" t="str">
        <f t="shared" si="1"/>
        <v/>
      </c>
      <c r="AG46" s="91" t="str">
        <f t="shared" si="2"/>
        <v/>
      </c>
      <c r="AH46" s="92" t="str">
        <f t="shared" si="3"/>
        <v/>
      </c>
      <c r="AI46" s="93" t="str">
        <f t="shared" si="4"/>
        <v/>
      </c>
      <c r="AJ46" s="93" t="str">
        <f t="shared" si="5"/>
        <v/>
      </c>
      <c r="AK46" s="289" t="str">
        <f t="shared" si="6"/>
        <v/>
      </c>
      <c r="AL46" s="99" t="str">
        <f t="shared" si="7"/>
        <v/>
      </c>
      <c r="AN46" s="34" t="b">
        <f t="shared" si="8"/>
        <v>0</v>
      </c>
    </row>
    <row r="47" spans="1:40" ht="15.75" customHeight="1" thickBot="1">
      <c r="A47" s="79"/>
      <c r="B47" s="85"/>
      <c r="C47" s="82"/>
      <c r="D47" s="132"/>
      <c r="E47" s="132"/>
      <c r="F47" s="85"/>
      <c r="G47" s="85" t="str">
        <f>+IFERROR(VLOOKUP(F47,Listas!$B:$C,2,0),"")</f>
        <v/>
      </c>
      <c r="H47" s="85"/>
      <c r="I47" s="85"/>
      <c r="J47" s="85"/>
      <c r="K47" s="79"/>
      <c r="L47" s="79"/>
      <c r="M47" s="82"/>
      <c r="N47" s="79"/>
      <c r="O47" s="132"/>
      <c r="P47" s="80"/>
      <c r="Q47" s="85"/>
      <c r="R47" s="85"/>
      <c r="S47" s="85"/>
      <c r="T47" s="85"/>
      <c r="U47" s="79"/>
      <c r="V47" s="85"/>
      <c r="W47" s="79"/>
      <c r="X47" s="304">
        <f t="shared" si="0"/>
        <v>0</v>
      </c>
      <c r="Y47" s="87"/>
      <c r="Z47" s="88"/>
      <c r="AA47" s="223" t="str">
        <f>+IF(T47="UI",0,IF(T47="UYU",'Tasas por grupos escalonada'!$C$37,IF(T47="USD",0,"")))</f>
        <v/>
      </c>
      <c r="AB47" s="85"/>
      <c r="AC47" s="85"/>
      <c r="AD47" s="85"/>
      <c r="AE47" s="85"/>
      <c r="AF47" s="90" t="str">
        <f t="shared" si="1"/>
        <v/>
      </c>
      <c r="AG47" s="91" t="str">
        <f t="shared" si="2"/>
        <v/>
      </c>
      <c r="AH47" s="92" t="str">
        <f t="shared" si="3"/>
        <v/>
      </c>
      <c r="AI47" s="93" t="str">
        <f t="shared" si="4"/>
        <v/>
      </c>
      <c r="AJ47" s="93" t="str">
        <f t="shared" si="5"/>
        <v/>
      </c>
      <c r="AK47" s="289" t="str">
        <f t="shared" si="6"/>
        <v/>
      </c>
      <c r="AL47" s="99" t="str">
        <f t="shared" si="7"/>
        <v/>
      </c>
      <c r="AN47" s="34" t="b">
        <f t="shared" si="8"/>
        <v>0</v>
      </c>
    </row>
    <row r="48" spans="1:40" ht="15.75" customHeight="1" thickBot="1">
      <c r="A48" s="79"/>
      <c r="B48" s="85"/>
      <c r="C48" s="82"/>
      <c r="D48" s="132"/>
      <c r="E48" s="132"/>
      <c r="F48" s="85"/>
      <c r="G48" s="85" t="str">
        <f>+IFERROR(VLOOKUP(F48,Listas!$B:$C,2,0),"")</f>
        <v/>
      </c>
      <c r="H48" s="85"/>
      <c r="I48" s="85"/>
      <c r="J48" s="85"/>
      <c r="K48" s="79"/>
      <c r="L48" s="79"/>
      <c r="M48" s="82"/>
      <c r="N48" s="79"/>
      <c r="O48" s="132"/>
      <c r="P48" s="80"/>
      <c r="Q48" s="85"/>
      <c r="R48" s="85"/>
      <c r="S48" s="85"/>
      <c r="T48" s="85"/>
      <c r="U48" s="79"/>
      <c r="V48" s="85"/>
      <c r="W48" s="79"/>
      <c r="X48" s="304">
        <f t="shared" si="0"/>
        <v>0</v>
      </c>
      <c r="Y48" s="87"/>
      <c r="Z48" s="88"/>
      <c r="AA48" s="223" t="str">
        <f>+IF(T48="UI",0,IF(T48="UYU",'Tasas por grupos escalonada'!$C$37,IF(T48="USD",0,"")))</f>
        <v/>
      </c>
      <c r="AB48" s="85"/>
      <c r="AC48" s="85"/>
      <c r="AD48" s="85"/>
      <c r="AE48" s="85"/>
      <c r="AF48" s="90" t="str">
        <f t="shared" si="1"/>
        <v/>
      </c>
      <c r="AG48" s="91" t="str">
        <f t="shared" si="2"/>
        <v/>
      </c>
      <c r="AH48" s="92" t="str">
        <f t="shared" si="3"/>
        <v/>
      </c>
      <c r="AI48" s="93" t="str">
        <f t="shared" si="4"/>
        <v/>
      </c>
      <c r="AJ48" s="93" t="str">
        <f t="shared" si="5"/>
        <v/>
      </c>
      <c r="AK48" s="289" t="str">
        <f t="shared" si="6"/>
        <v/>
      </c>
      <c r="AL48" s="99" t="str">
        <f t="shared" si="7"/>
        <v/>
      </c>
      <c r="AN48" s="34" t="b">
        <f t="shared" si="8"/>
        <v>0</v>
      </c>
    </row>
    <row r="49" spans="1:40" ht="15.75" customHeight="1" thickBot="1">
      <c r="A49" s="79"/>
      <c r="B49" s="85"/>
      <c r="C49" s="82"/>
      <c r="D49" s="132"/>
      <c r="E49" s="132"/>
      <c r="F49" s="85"/>
      <c r="G49" s="85" t="str">
        <f>+IFERROR(VLOOKUP(F49,Listas!$B:$C,2,0),"")</f>
        <v/>
      </c>
      <c r="H49" s="85"/>
      <c r="I49" s="85"/>
      <c r="J49" s="85"/>
      <c r="K49" s="79"/>
      <c r="L49" s="79"/>
      <c r="M49" s="82"/>
      <c r="N49" s="79"/>
      <c r="O49" s="132"/>
      <c r="P49" s="80"/>
      <c r="Q49" s="85"/>
      <c r="R49" s="85"/>
      <c r="S49" s="85"/>
      <c r="T49" s="85"/>
      <c r="U49" s="79"/>
      <c r="V49" s="85"/>
      <c r="W49" s="79"/>
      <c r="X49" s="304">
        <f t="shared" si="0"/>
        <v>0</v>
      </c>
      <c r="Y49" s="87"/>
      <c r="Z49" s="88"/>
      <c r="AA49" s="223" t="str">
        <f>+IF(T49="UI",0,IF(T49="UYU",'Tasas por grupos escalonada'!$C$37,IF(T49="USD",0,"")))</f>
        <v/>
      </c>
      <c r="AB49" s="85"/>
      <c r="AC49" s="85"/>
      <c r="AD49" s="85"/>
      <c r="AE49" s="85"/>
      <c r="AF49" s="90" t="str">
        <f t="shared" si="1"/>
        <v/>
      </c>
      <c r="AG49" s="91" t="str">
        <f t="shared" si="2"/>
        <v/>
      </c>
      <c r="AH49" s="92" t="str">
        <f t="shared" si="3"/>
        <v/>
      </c>
      <c r="AI49" s="93" t="str">
        <f t="shared" si="4"/>
        <v/>
      </c>
      <c r="AJ49" s="93" t="str">
        <f t="shared" si="5"/>
        <v/>
      </c>
      <c r="AK49" s="289" t="str">
        <f t="shared" si="6"/>
        <v/>
      </c>
      <c r="AL49" s="99" t="str">
        <f t="shared" si="7"/>
        <v/>
      </c>
      <c r="AN49" s="34" t="b">
        <f t="shared" si="8"/>
        <v>0</v>
      </c>
    </row>
    <row r="50" spans="1:40" ht="15.75" customHeight="1" thickBot="1">
      <c r="A50" s="79"/>
      <c r="B50" s="85"/>
      <c r="C50" s="82"/>
      <c r="D50" s="132"/>
      <c r="E50" s="132"/>
      <c r="F50" s="85"/>
      <c r="G50" s="85" t="str">
        <f>+IFERROR(VLOOKUP(F50,Listas!$B:$C,2,0),"")</f>
        <v/>
      </c>
      <c r="H50" s="85"/>
      <c r="I50" s="85"/>
      <c r="J50" s="85"/>
      <c r="K50" s="79"/>
      <c r="L50" s="79"/>
      <c r="M50" s="82"/>
      <c r="N50" s="79"/>
      <c r="O50" s="132"/>
      <c r="P50" s="80"/>
      <c r="Q50" s="85"/>
      <c r="R50" s="85"/>
      <c r="S50" s="85"/>
      <c r="T50" s="85"/>
      <c r="U50" s="79"/>
      <c r="V50" s="85"/>
      <c r="W50" s="79"/>
      <c r="X50" s="304">
        <f t="shared" si="0"/>
        <v>0</v>
      </c>
      <c r="Y50" s="87"/>
      <c r="Z50" s="88"/>
      <c r="AA50" s="223" t="str">
        <f>+IF(T50="UI",0,IF(T50="UYU",'Tasas por grupos escalonada'!$C$37,IF(T50="USD",0,"")))</f>
        <v/>
      </c>
      <c r="AB50" s="85"/>
      <c r="AC50" s="85"/>
      <c r="AD50" s="85"/>
      <c r="AE50" s="85"/>
      <c r="AF50" s="90" t="str">
        <f t="shared" si="1"/>
        <v/>
      </c>
      <c r="AG50" s="91" t="str">
        <f t="shared" si="2"/>
        <v/>
      </c>
      <c r="AH50" s="92" t="str">
        <f t="shared" si="3"/>
        <v/>
      </c>
      <c r="AI50" s="93" t="str">
        <f t="shared" si="4"/>
        <v/>
      </c>
      <c r="AJ50" s="93" t="str">
        <f t="shared" si="5"/>
        <v/>
      </c>
      <c r="AK50" s="289" t="str">
        <f t="shared" si="6"/>
        <v/>
      </c>
      <c r="AL50" s="99" t="str">
        <f t="shared" si="7"/>
        <v/>
      </c>
      <c r="AN50" s="34" t="b">
        <f t="shared" si="8"/>
        <v>0</v>
      </c>
    </row>
    <row r="51" spans="1:40" ht="15.75" customHeight="1" thickBot="1">
      <c r="A51" s="79"/>
      <c r="B51" s="85"/>
      <c r="C51" s="82"/>
      <c r="D51" s="132"/>
      <c r="E51" s="132"/>
      <c r="F51" s="85"/>
      <c r="G51" s="85" t="str">
        <f>+IFERROR(VLOOKUP(F51,Listas!$B:$C,2,0),"")</f>
        <v/>
      </c>
      <c r="H51" s="85"/>
      <c r="I51" s="85"/>
      <c r="J51" s="85"/>
      <c r="K51" s="79"/>
      <c r="L51" s="79"/>
      <c r="M51" s="82"/>
      <c r="N51" s="79"/>
      <c r="O51" s="132"/>
      <c r="P51" s="80"/>
      <c r="Q51" s="85"/>
      <c r="R51" s="85"/>
      <c r="S51" s="85"/>
      <c r="T51" s="85"/>
      <c r="U51" s="79"/>
      <c r="V51" s="85"/>
      <c r="W51" s="79"/>
      <c r="X51" s="304">
        <f t="shared" si="0"/>
        <v>0</v>
      </c>
      <c r="Y51" s="87"/>
      <c r="Z51" s="88"/>
      <c r="AA51" s="223" t="str">
        <f>+IF(T51="UI",0,IF(T51="UYU",'Tasas por grupos escalonada'!$C$37,IF(T51="USD",0,"")))</f>
        <v/>
      </c>
      <c r="AB51" s="85"/>
      <c r="AC51" s="85"/>
      <c r="AD51" s="85"/>
      <c r="AE51" s="85"/>
      <c r="AF51" s="90" t="str">
        <f t="shared" si="1"/>
        <v/>
      </c>
      <c r="AG51" s="91" t="str">
        <f t="shared" si="2"/>
        <v/>
      </c>
      <c r="AH51" s="92" t="str">
        <f t="shared" si="3"/>
        <v/>
      </c>
      <c r="AI51" s="93" t="str">
        <f t="shared" si="4"/>
        <v/>
      </c>
      <c r="AJ51" s="93" t="str">
        <f t="shared" si="5"/>
        <v/>
      </c>
      <c r="AK51" s="289" t="str">
        <f t="shared" si="6"/>
        <v/>
      </c>
      <c r="AL51" s="99" t="str">
        <f t="shared" si="7"/>
        <v/>
      </c>
      <c r="AN51" s="34" t="b">
        <f t="shared" si="8"/>
        <v>0</v>
      </c>
    </row>
    <row r="52" spans="1:40" ht="15.75" customHeight="1" thickBot="1">
      <c r="A52" s="79"/>
      <c r="B52" s="85"/>
      <c r="C52" s="82"/>
      <c r="D52" s="132"/>
      <c r="E52" s="132"/>
      <c r="F52" s="85"/>
      <c r="G52" s="85" t="str">
        <f>+IFERROR(VLOOKUP(F52,Listas!$B:$C,2,0),"")</f>
        <v/>
      </c>
      <c r="H52" s="85"/>
      <c r="I52" s="85"/>
      <c r="J52" s="85"/>
      <c r="K52" s="79"/>
      <c r="L52" s="79"/>
      <c r="M52" s="82"/>
      <c r="N52" s="79"/>
      <c r="O52" s="132"/>
      <c r="P52" s="80"/>
      <c r="Q52" s="85"/>
      <c r="R52" s="85"/>
      <c r="S52" s="85"/>
      <c r="T52" s="85"/>
      <c r="U52" s="79"/>
      <c r="V52" s="85"/>
      <c r="W52" s="79"/>
      <c r="X52" s="304">
        <f t="shared" si="0"/>
        <v>0</v>
      </c>
      <c r="Y52" s="87"/>
      <c r="Z52" s="88"/>
      <c r="AA52" s="223" t="str">
        <f>+IF(T52="UI",0,IF(T52="UYU",'Tasas por grupos escalonada'!$C$37,IF(T52="USD",0,"")))</f>
        <v/>
      </c>
      <c r="AB52" s="85"/>
      <c r="AC52" s="85"/>
      <c r="AD52" s="85"/>
      <c r="AE52" s="85"/>
      <c r="AF52" s="90" t="str">
        <f t="shared" si="1"/>
        <v/>
      </c>
      <c r="AG52" s="91" t="str">
        <f t="shared" si="2"/>
        <v/>
      </c>
      <c r="AH52" s="92" t="str">
        <f t="shared" si="3"/>
        <v/>
      </c>
      <c r="AI52" s="93" t="str">
        <f t="shared" si="4"/>
        <v/>
      </c>
      <c r="AJ52" s="93" t="str">
        <f t="shared" si="5"/>
        <v/>
      </c>
      <c r="AK52" s="289" t="str">
        <f t="shared" si="6"/>
        <v/>
      </c>
      <c r="AL52" s="99" t="str">
        <f t="shared" si="7"/>
        <v/>
      </c>
      <c r="AN52" s="34" t="b">
        <f t="shared" si="8"/>
        <v>0</v>
      </c>
    </row>
    <row r="53" spans="1:40" ht="15.75" customHeight="1" thickBot="1">
      <c r="A53" s="79"/>
      <c r="B53" s="85"/>
      <c r="C53" s="82"/>
      <c r="D53" s="132"/>
      <c r="E53" s="132"/>
      <c r="F53" s="85"/>
      <c r="G53" s="85" t="str">
        <f>+IFERROR(VLOOKUP(F53,Listas!$B:$C,2,0),"")</f>
        <v/>
      </c>
      <c r="H53" s="85"/>
      <c r="I53" s="85"/>
      <c r="J53" s="85"/>
      <c r="K53" s="79"/>
      <c r="L53" s="79"/>
      <c r="M53" s="82"/>
      <c r="N53" s="79"/>
      <c r="O53" s="132"/>
      <c r="P53" s="80"/>
      <c r="Q53" s="85"/>
      <c r="R53" s="85"/>
      <c r="S53" s="85"/>
      <c r="T53" s="85"/>
      <c r="U53" s="79"/>
      <c r="V53" s="85"/>
      <c r="W53" s="79"/>
      <c r="X53" s="304">
        <f t="shared" si="0"/>
        <v>0</v>
      </c>
      <c r="Y53" s="87"/>
      <c r="Z53" s="88"/>
      <c r="AA53" s="223" t="str">
        <f>+IF(T53="UI",0,IF(T53="UYU",'Tasas por grupos escalonada'!$C$37,IF(T53="USD",0,"")))</f>
        <v/>
      </c>
      <c r="AB53" s="85"/>
      <c r="AC53" s="85"/>
      <c r="AD53" s="85"/>
      <c r="AE53" s="85"/>
      <c r="AF53" s="90" t="str">
        <f t="shared" si="1"/>
        <v/>
      </c>
      <c r="AG53" s="91" t="str">
        <f t="shared" si="2"/>
        <v/>
      </c>
      <c r="AH53" s="92" t="str">
        <f t="shared" si="3"/>
        <v/>
      </c>
      <c r="AI53" s="93" t="str">
        <f t="shared" si="4"/>
        <v/>
      </c>
      <c r="AJ53" s="93" t="str">
        <f t="shared" si="5"/>
        <v/>
      </c>
      <c r="AK53" s="289" t="str">
        <f t="shared" si="6"/>
        <v/>
      </c>
      <c r="AL53" s="99" t="str">
        <f t="shared" si="7"/>
        <v/>
      </c>
      <c r="AN53" s="34" t="b">
        <f t="shared" si="8"/>
        <v>0</v>
      </c>
    </row>
    <row r="54" spans="1:40" ht="15.75" customHeight="1" thickBot="1">
      <c r="A54" s="79"/>
      <c r="B54" s="85"/>
      <c r="C54" s="82"/>
      <c r="D54" s="132"/>
      <c r="E54" s="132"/>
      <c r="F54" s="85"/>
      <c r="G54" s="85" t="str">
        <f>+IFERROR(VLOOKUP(F54,Listas!$B:$C,2,0),"")</f>
        <v/>
      </c>
      <c r="H54" s="85"/>
      <c r="I54" s="85"/>
      <c r="J54" s="85"/>
      <c r="K54" s="79"/>
      <c r="L54" s="79"/>
      <c r="M54" s="82"/>
      <c r="N54" s="79"/>
      <c r="O54" s="132"/>
      <c r="P54" s="80"/>
      <c r="Q54" s="85"/>
      <c r="R54" s="85"/>
      <c r="S54" s="85"/>
      <c r="T54" s="85"/>
      <c r="U54" s="79"/>
      <c r="V54" s="85"/>
      <c r="W54" s="79"/>
      <c r="X54" s="304">
        <f t="shared" si="0"/>
        <v>0</v>
      </c>
      <c r="Y54" s="87"/>
      <c r="Z54" s="88"/>
      <c r="AA54" s="223" t="str">
        <f>+IF(T54="UI",0,IF(T54="UYU",'Tasas por grupos escalonada'!$C$37,IF(T54="USD",0,"")))</f>
        <v/>
      </c>
      <c r="AB54" s="85"/>
      <c r="AC54" s="85"/>
      <c r="AD54" s="85"/>
      <c r="AE54" s="85"/>
      <c r="AF54" s="90" t="str">
        <f t="shared" si="1"/>
        <v/>
      </c>
      <c r="AG54" s="91" t="str">
        <f t="shared" si="2"/>
        <v/>
      </c>
      <c r="AH54" s="92" t="str">
        <f t="shared" si="3"/>
        <v/>
      </c>
      <c r="AI54" s="93" t="str">
        <f t="shared" si="4"/>
        <v/>
      </c>
      <c r="AJ54" s="93" t="str">
        <f t="shared" si="5"/>
        <v/>
      </c>
      <c r="AK54" s="289" t="str">
        <f t="shared" si="6"/>
        <v/>
      </c>
      <c r="AL54" s="99" t="str">
        <f t="shared" si="7"/>
        <v/>
      </c>
      <c r="AN54" s="34" t="b">
        <f t="shared" si="8"/>
        <v>0</v>
      </c>
    </row>
    <row r="55" spans="1:40" ht="15.75" customHeight="1" thickBot="1">
      <c r="A55" s="79"/>
      <c r="B55" s="85"/>
      <c r="C55" s="82"/>
      <c r="D55" s="132"/>
      <c r="E55" s="132"/>
      <c r="F55" s="85"/>
      <c r="G55" s="85" t="str">
        <f>+IFERROR(VLOOKUP(F55,Listas!$B:$C,2,0),"")</f>
        <v/>
      </c>
      <c r="H55" s="85"/>
      <c r="I55" s="85"/>
      <c r="J55" s="85"/>
      <c r="K55" s="79"/>
      <c r="L55" s="79"/>
      <c r="M55" s="82"/>
      <c r="N55" s="79"/>
      <c r="O55" s="132"/>
      <c r="P55" s="80"/>
      <c r="Q55" s="85"/>
      <c r="R55" s="85"/>
      <c r="S55" s="85"/>
      <c r="T55" s="85"/>
      <c r="U55" s="79"/>
      <c r="V55" s="85"/>
      <c r="W55" s="79"/>
      <c r="X55" s="304">
        <f t="shared" si="0"/>
        <v>0</v>
      </c>
      <c r="Y55" s="87"/>
      <c r="Z55" s="88"/>
      <c r="AA55" s="223" t="str">
        <f>+IF(T55="UI",0,IF(T55="UYU",'Tasas por grupos escalonada'!$C$37,IF(T55="USD",0,"")))</f>
        <v/>
      </c>
      <c r="AB55" s="85"/>
      <c r="AC55" s="85"/>
      <c r="AD55" s="85"/>
      <c r="AE55" s="85"/>
      <c r="AF55" s="90" t="str">
        <f t="shared" si="1"/>
        <v/>
      </c>
      <c r="AG55" s="91" t="str">
        <f t="shared" si="2"/>
        <v/>
      </c>
      <c r="AH55" s="92" t="str">
        <f t="shared" si="3"/>
        <v/>
      </c>
      <c r="AI55" s="93" t="str">
        <f t="shared" si="4"/>
        <v/>
      </c>
      <c r="AJ55" s="93" t="str">
        <f t="shared" si="5"/>
        <v/>
      </c>
      <c r="AK55" s="289" t="str">
        <f t="shared" si="6"/>
        <v/>
      </c>
      <c r="AL55" s="99" t="str">
        <f t="shared" si="7"/>
        <v/>
      </c>
      <c r="AN55" s="34" t="b">
        <f t="shared" si="8"/>
        <v>0</v>
      </c>
    </row>
    <row r="56" spans="1:40" ht="15.75" customHeight="1" thickBot="1">
      <c r="A56" s="79"/>
      <c r="B56" s="85"/>
      <c r="C56" s="82"/>
      <c r="D56" s="132"/>
      <c r="E56" s="132"/>
      <c r="F56" s="85"/>
      <c r="G56" s="85" t="str">
        <f>+IFERROR(VLOOKUP(F56,Listas!$B:$C,2,0),"")</f>
        <v/>
      </c>
      <c r="H56" s="85"/>
      <c r="I56" s="85"/>
      <c r="J56" s="85"/>
      <c r="K56" s="79"/>
      <c r="L56" s="79"/>
      <c r="M56" s="82"/>
      <c r="N56" s="79"/>
      <c r="O56" s="132"/>
      <c r="P56" s="80"/>
      <c r="Q56" s="85"/>
      <c r="R56" s="85"/>
      <c r="S56" s="85"/>
      <c r="T56" s="85"/>
      <c r="U56" s="79"/>
      <c r="V56" s="85"/>
      <c r="W56" s="79"/>
      <c r="X56" s="304">
        <f t="shared" si="0"/>
        <v>0</v>
      </c>
      <c r="Y56" s="87"/>
      <c r="Z56" s="88"/>
      <c r="AA56" s="223" t="str">
        <f>+IF(T56="UI",0,IF(T56="UYU",'Tasas por grupos escalonada'!$C$37,IF(T56="USD",0,"")))</f>
        <v/>
      </c>
      <c r="AB56" s="85"/>
      <c r="AC56" s="85"/>
      <c r="AD56" s="85"/>
      <c r="AE56" s="85"/>
      <c r="AF56" s="90" t="str">
        <f t="shared" si="1"/>
        <v/>
      </c>
      <c r="AG56" s="91" t="str">
        <f t="shared" si="2"/>
        <v/>
      </c>
      <c r="AH56" s="92" t="str">
        <f t="shared" si="3"/>
        <v/>
      </c>
      <c r="AI56" s="93" t="str">
        <f t="shared" si="4"/>
        <v/>
      </c>
      <c r="AJ56" s="93" t="str">
        <f t="shared" si="5"/>
        <v/>
      </c>
      <c r="AK56" s="289" t="str">
        <f t="shared" si="6"/>
        <v/>
      </c>
      <c r="AL56" s="99" t="str">
        <f t="shared" si="7"/>
        <v/>
      </c>
      <c r="AN56" s="34" t="b">
        <f t="shared" si="8"/>
        <v>0</v>
      </c>
    </row>
    <row r="57" spans="1:40" ht="15.75" customHeight="1" thickBot="1">
      <c r="A57" s="79"/>
      <c r="B57" s="85"/>
      <c r="C57" s="82"/>
      <c r="D57" s="132"/>
      <c r="E57" s="132"/>
      <c r="F57" s="85"/>
      <c r="G57" s="85" t="str">
        <f>+IFERROR(VLOOKUP(F57,Listas!$B:$C,2,0),"")</f>
        <v/>
      </c>
      <c r="H57" s="85"/>
      <c r="I57" s="85"/>
      <c r="J57" s="85"/>
      <c r="K57" s="79"/>
      <c r="L57" s="79"/>
      <c r="M57" s="82"/>
      <c r="N57" s="79"/>
      <c r="O57" s="132"/>
      <c r="P57" s="80"/>
      <c r="Q57" s="85"/>
      <c r="R57" s="85"/>
      <c r="S57" s="85"/>
      <c r="T57" s="85"/>
      <c r="U57" s="79"/>
      <c r="V57" s="85"/>
      <c r="W57" s="79"/>
      <c r="X57" s="304">
        <f t="shared" si="0"/>
        <v>0</v>
      </c>
      <c r="Y57" s="87"/>
      <c r="Z57" s="88"/>
      <c r="AA57" s="223" t="str">
        <f>+IF(T57="UI",0,IF(T57="UYU",'Tasas por grupos escalonada'!$C$37,IF(T57="USD",0,"")))</f>
        <v/>
      </c>
      <c r="AB57" s="85"/>
      <c r="AC57" s="85"/>
      <c r="AD57" s="85"/>
      <c r="AE57" s="85"/>
      <c r="AF57" s="90" t="str">
        <f t="shared" si="1"/>
        <v/>
      </c>
      <c r="AG57" s="91" t="str">
        <f t="shared" si="2"/>
        <v/>
      </c>
      <c r="AH57" s="92" t="str">
        <f t="shared" si="3"/>
        <v/>
      </c>
      <c r="AI57" s="93" t="str">
        <f t="shared" si="4"/>
        <v/>
      </c>
      <c r="AJ57" s="93" t="str">
        <f t="shared" si="5"/>
        <v/>
      </c>
      <c r="AK57" s="289" t="str">
        <f t="shared" si="6"/>
        <v/>
      </c>
      <c r="AL57" s="99" t="str">
        <f t="shared" si="7"/>
        <v/>
      </c>
      <c r="AN57" s="34" t="b">
        <f t="shared" si="8"/>
        <v>0</v>
      </c>
    </row>
    <row r="58" spans="1:40" ht="15.75" customHeight="1" thickBot="1">
      <c r="A58" s="79"/>
      <c r="B58" s="85"/>
      <c r="C58" s="82"/>
      <c r="D58" s="132"/>
      <c r="E58" s="132"/>
      <c r="F58" s="85"/>
      <c r="G58" s="85" t="str">
        <f>+IFERROR(VLOOKUP(F58,Listas!$B:$C,2,0),"")</f>
        <v/>
      </c>
      <c r="H58" s="85"/>
      <c r="I58" s="85"/>
      <c r="J58" s="85"/>
      <c r="K58" s="79"/>
      <c r="L58" s="79"/>
      <c r="M58" s="82"/>
      <c r="N58" s="79"/>
      <c r="O58" s="132"/>
      <c r="P58" s="80"/>
      <c r="Q58" s="85"/>
      <c r="R58" s="85"/>
      <c r="S58" s="85"/>
      <c r="T58" s="85"/>
      <c r="U58" s="79"/>
      <c r="V58" s="85"/>
      <c r="W58" s="79"/>
      <c r="X58" s="304">
        <f t="shared" si="0"/>
        <v>0</v>
      </c>
      <c r="Y58" s="87"/>
      <c r="Z58" s="88"/>
      <c r="AA58" s="223" t="str">
        <f>+IF(T58="UI",0,IF(T58="UYU",'Tasas por grupos escalonada'!$C$37,IF(T58="USD",0,"")))</f>
        <v/>
      </c>
      <c r="AB58" s="85"/>
      <c r="AC58" s="85"/>
      <c r="AD58" s="85"/>
      <c r="AE58" s="85"/>
      <c r="AF58" s="90" t="str">
        <f t="shared" si="1"/>
        <v/>
      </c>
      <c r="AG58" s="91" t="str">
        <f t="shared" si="2"/>
        <v/>
      </c>
      <c r="AH58" s="92" t="str">
        <f t="shared" si="3"/>
        <v/>
      </c>
      <c r="AI58" s="93" t="str">
        <f t="shared" si="4"/>
        <v/>
      </c>
      <c r="AJ58" s="93" t="str">
        <f t="shared" si="5"/>
        <v/>
      </c>
      <c r="AK58" s="289" t="str">
        <f t="shared" si="6"/>
        <v/>
      </c>
      <c r="AL58" s="99" t="str">
        <f t="shared" si="7"/>
        <v/>
      </c>
      <c r="AN58" s="34" t="b">
        <f t="shared" si="8"/>
        <v>0</v>
      </c>
    </row>
    <row r="59" spans="1:40" ht="15.75" customHeight="1" thickBot="1">
      <c r="A59" s="79"/>
      <c r="B59" s="85"/>
      <c r="C59" s="82"/>
      <c r="D59" s="132"/>
      <c r="E59" s="132"/>
      <c r="F59" s="85"/>
      <c r="G59" s="85" t="str">
        <f>+IFERROR(VLOOKUP(F59,Listas!$B:$C,2,0),"")</f>
        <v/>
      </c>
      <c r="H59" s="85"/>
      <c r="I59" s="85"/>
      <c r="J59" s="85"/>
      <c r="K59" s="79"/>
      <c r="L59" s="79"/>
      <c r="M59" s="82"/>
      <c r="N59" s="79"/>
      <c r="O59" s="132"/>
      <c r="P59" s="80"/>
      <c r="Q59" s="85"/>
      <c r="R59" s="85"/>
      <c r="S59" s="85"/>
      <c r="T59" s="85"/>
      <c r="U59" s="79"/>
      <c r="V59" s="85"/>
      <c r="W59" s="79"/>
      <c r="X59" s="304">
        <f t="shared" si="0"/>
        <v>0</v>
      </c>
      <c r="Y59" s="87"/>
      <c r="Z59" s="88"/>
      <c r="AA59" s="223" t="str">
        <f>+IF(T59="UI",0,IF(T59="UYU",'Tasas por grupos escalonada'!$C$37,IF(T59="USD",0,"")))</f>
        <v/>
      </c>
      <c r="AB59" s="85"/>
      <c r="AC59" s="85"/>
      <c r="AD59" s="85"/>
      <c r="AE59" s="85"/>
      <c r="AF59" s="90" t="str">
        <f t="shared" si="1"/>
        <v/>
      </c>
      <c r="AG59" s="91" t="str">
        <f t="shared" si="2"/>
        <v/>
      </c>
      <c r="AH59" s="92" t="str">
        <f t="shared" si="3"/>
        <v/>
      </c>
      <c r="AI59" s="93" t="str">
        <f t="shared" si="4"/>
        <v/>
      </c>
      <c r="AJ59" s="93" t="str">
        <f t="shared" si="5"/>
        <v/>
      </c>
      <c r="AK59" s="289" t="str">
        <f t="shared" si="6"/>
        <v/>
      </c>
      <c r="AL59" s="99" t="str">
        <f t="shared" si="7"/>
        <v/>
      </c>
      <c r="AN59" s="34" t="b">
        <f t="shared" si="8"/>
        <v>0</v>
      </c>
    </row>
    <row r="60" spans="1:40" ht="15.75" customHeight="1" thickBot="1">
      <c r="A60" s="79"/>
      <c r="B60" s="85"/>
      <c r="C60" s="82"/>
      <c r="D60" s="132"/>
      <c r="E60" s="132"/>
      <c r="F60" s="85"/>
      <c r="G60" s="85" t="str">
        <f>+IFERROR(VLOOKUP(F60,Listas!$B:$C,2,0),"")</f>
        <v/>
      </c>
      <c r="H60" s="85"/>
      <c r="I60" s="85"/>
      <c r="J60" s="85"/>
      <c r="K60" s="79"/>
      <c r="L60" s="79"/>
      <c r="M60" s="82"/>
      <c r="N60" s="79"/>
      <c r="O60" s="132"/>
      <c r="P60" s="80"/>
      <c r="Q60" s="85"/>
      <c r="R60" s="85"/>
      <c r="S60" s="85"/>
      <c r="T60" s="85"/>
      <c r="U60" s="79"/>
      <c r="V60" s="85"/>
      <c r="W60" s="79"/>
      <c r="X60" s="304">
        <f t="shared" si="0"/>
        <v>0</v>
      </c>
      <c r="Y60" s="87"/>
      <c r="Z60" s="88"/>
      <c r="AA60" s="223" t="str">
        <f>+IF(T60="UI",0,IF(T60="UYU",'Tasas por grupos escalonada'!$C$37,IF(T60="USD",0,"")))</f>
        <v/>
      </c>
      <c r="AB60" s="85"/>
      <c r="AC60" s="85"/>
      <c r="AD60" s="85"/>
      <c r="AE60" s="85"/>
      <c r="AF60" s="90" t="str">
        <f t="shared" si="1"/>
        <v/>
      </c>
      <c r="AG60" s="91" t="str">
        <f t="shared" si="2"/>
        <v/>
      </c>
      <c r="AH60" s="92" t="str">
        <f t="shared" si="3"/>
        <v/>
      </c>
      <c r="AI60" s="93" t="str">
        <f t="shared" si="4"/>
        <v/>
      </c>
      <c r="AJ60" s="93" t="str">
        <f t="shared" si="5"/>
        <v/>
      </c>
      <c r="AK60" s="289" t="str">
        <f t="shared" si="6"/>
        <v/>
      </c>
      <c r="AL60" s="99" t="str">
        <f t="shared" si="7"/>
        <v/>
      </c>
      <c r="AN60" s="34" t="b">
        <f t="shared" si="8"/>
        <v>0</v>
      </c>
    </row>
    <row r="61" spans="1:40" ht="15.75" customHeight="1" thickBot="1">
      <c r="A61" s="79"/>
      <c r="B61" s="85"/>
      <c r="C61" s="82"/>
      <c r="D61" s="132"/>
      <c r="E61" s="132"/>
      <c r="F61" s="85"/>
      <c r="G61" s="85" t="str">
        <f>+IFERROR(VLOOKUP(F61,Listas!$B:$C,2,0),"")</f>
        <v/>
      </c>
      <c r="H61" s="85"/>
      <c r="I61" s="85"/>
      <c r="J61" s="85"/>
      <c r="K61" s="79"/>
      <c r="L61" s="79"/>
      <c r="M61" s="82"/>
      <c r="N61" s="79"/>
      <c r="O61" s="132"/>
      <c r="P61" s="80"/>
      <c r="Q61" s="85"/>
      <c r="R61" s="85"/>
      <c r="S61" s="85"/>
      <c r="T61" s="85"/>
      <c r="U61" s="79"/>
      <c r="V61" s="85"/>
      <c r="W61" s="79"/>
      <c r="X61" s="304">
        <f t="shared" si="0"/>
        <v>0</v>
      </c>
      <c r="Y61" s="87"/>
      <c r="Z61" s="88"/>
      <c r="AA61" s="223" t="str">
        <f>+IF(T61="UI",0,IF(T61="UYU",'Tasas por grupos escalonada'!$C$37,IF(T61="USD",0,"")))</f>
        <v/>
      </c>
      <c r="AB61" s="85"/>
      <c r="AC61" s="85"/>
      <c r="AD61" s="85"/>
      <c r="AE61" s="85"/>
      <c r="AF61" s="90" t="str">
        <f t="shared" si="1"/>
        <v/>
      </c>
      <c r="AG61" s="91" t="str">
        <f t="shared" si="2"/>
        <v/>
      </c>
      <c r="AH61" s="92" t="str">
        <f t="shared" si="3"/>
        <v/>
      </c>
      <c r="AI61" s="93" t="str">
        <f t="shared" si="4"/>
        <v/>
      </c>
      <c r="AJ61" s="93" t="str">
        <f t="shared" si="5"/>
        <v/>
      </c>
      <c r="AK61" s="289" t="str">
        <f t="shared" si="6"/>
        <v/>
      </c>
      <c r="AL61" s="99" t="str">
        <f t="shared" si="7"/>
        <v/>
      </c>
      <c r="AN61" s="34" t="b">
        <f t="shared" si="8"/>
        <v>0</v>
      </c>
    </row>
    <row r="62" spans="1:40" ht="15.75" customHeight="1" thickBot="1">
      <c r="A62" s="79"/>
      <c r="B62" s="85"/>
      <c r="C62" s="82"/>
      <c r="D62" s="132"/>
      <c r="E62" s="132"/>
      <c r="F62" s="85"/>
      <c r="G62" s="85" t="str">
        <f>+IFERROR(VLOOKUP(F62,Listas!$B:$C,2,0),"")</f>
        <v/>
      </c>
      <c r="H62" s="85"/>
      <c r="I62" s="85"/>
      <c r="J62" s="85"/>
      <c r="K62" s="79"/>
      <c r="L62" s="79"/>
      <c r="M62" s="82"/>
      <c r="N62" s="79"/>
      <c r="O62" s="132"/>
      <c r="P62" s="80"/>
      <c r="Q62" s="85"/>
      <c r="R62" s="85"/>
      <c r="S62" s="85"/>
      <c r="T62" s="85"/>
      <c r="U62" s="79"/>
      <c r="V62" s="85"/>
      <c r="W62" s="79"/>
      <c r="X62" s="304">
        <f t="shared" si="0"/>
        <v>0</v>
      </c>
      <c r="Y62" s="87"/>
      <c r="Z62" s="88"/>
      <c r="AA62" s="223" t="str">
        <f>+IF(T62="UI",0,IF(T62="UYU",'Tasas por grupos escalonada'!$C$37,IF(T62="USD",0,"")))</f>
        <v/>
      </c>
      <c r="AB62" s="85"/>
      <c r="AC62" s="85"/>
      <c r="AD62" s="85"/>
      <c r="AE62" s="85"/>
      <c r="AF62" s="90" t="str">
        <f t="shared" si="1"/>
        <v/>
      </c>
      <c r="AG62" s="91" t="str">
        <f t="shared" si="2"/>
        <v/>
      </c>
      <c r="AH62" s="92" t="str">
        <f t="shared" si="3"/>
        <v/>
      </c>
      <c r="AI62" s="93" t="str">
        <f t="shared" si="4"/>
        <v/>
      </c>
      <c r="AJ62" s="93" t="str">
        <f t="shared" si="5"/>
        <v/>
      </c>
      <c r="AK62" s="289" t="str">
        <f t="shared" si="6"/>
        <v/>
      </c>
      <c r="AL62" s="99" t="str">
        <f t="shared" si="7"/>
        <v/>
      </c>
      <c r="AN62" s="34" t="b">
        <f t="shared" si="8"/>
        <v>0</v>
      </c>
    </row>
    <row r="63" spans="1:40" ht="15.75" customHeight="1" thickBot="1">
      <c r="A63" s="79"/>
      <c r="B63" s="85"/>
      <c r="C63" s="82"/>
      <c r="D63" s="132"/>
      <c r="E63" s="132"/>
      <c r="F63" s="85"/>
      <c r="G63" s="85" t="str">
        <f>+IFERROR(VLOOKUP(F63,Listas!$B:$C,2,0),"")</f>
        <v/>
      </c>
      <c r="H63" s="85"/>
      <c r="I63" s="85"/>
      <c r="J63" s="85"/>
      <c r="K63" s="79"/>
      <c r="L63" s="79"/>
      <c r="M63" s="82"/>
      <c r="N63" s="79"/>
      <c r="O63" s="132"/>
      <c r="P63" s="80"/>
      <c r="Q63" s="85"/>
      <c r="R63" s="85"/>
      <c r="S63" s="85"/>
      <c r="T63" s="85"/>
      <c r="U63" s="79"/>
      <c r="V63" s="85"/>
      <c r="W63" s="79"/>
      <c r="X63" s="304">
        <f t="shared" si="0"/>
        <v>0</v>
      </c>
      <c r="Y63" s="87"/>
      <c r="Z63" s="88"/>
      <c r="AA63" s="223" t="str">
        <f>+IF(T63="UI",0,IF(T63="UYU",'Tasas por grupos escalonada'!$C$37,IF(T63="USD",0,"")))</f>
        <v/>
      </c>
      <c r="AB63" s="85"/>
      <c r="AC63" s="85"/>
      <c r="AD63" s="85"/>
      <c r="AE63" s="85"/>
      <c r="AF63" s="90" t="str">
        <f t="shared" si="1"/>
        <v/>
      </c>
      <c r="AG63" s="91" t="str">
        <f t="shared" si="2"/>
        <v/>
      </c>
      <c r="AH63" s="92" t="str">
        <f t="shared" si="3"/>
        <v/>
      </c>
      <c r="AI63" s="93" t="str">
        <f t="shared" si="4"/>
        <v/>
      </c>
      <c r="AJ63" s="93" t="str">
        <f t="shared" si="5"/>
        <v/>
      </c>
      <c r="AK63" s="289" t="str">
        <f t="shared" si="6"/>
        <v/>
      </c>
      <c r="AL63" s="99" t="str">
        <f t="shared" si="7"/>
        <v/>
      </c>
      <c r="AN63" s="34" t="b">
        <f t="shared" si="8"/>
        <v>0</v>
      </c>
    </row>
    <row r="64" spans="1:40" ht="15.75" customHeight="1" thickBot="1">
      <c r="A64" s="79"/>
      <c r="B64" s="85"/>
      <c r="C64" s="82"/>
      <c r="D64" s="132"/>
      <c r="E64" s="132"/>
      <c r="F64" s="85"/>
      <c r="G64" s="85" t="str">
        <f>+IFERROR(VLOOKUP(F64,Listas!$B:$C,2,0),"")</f>
        <v/>
      </c>
      <c r="H64" s="85"/>
      <c r="I64" s="85"/>
      <c r="J64" s="85"/>
      <c r="K64" s="79"/>
      <c r="L64" s="79"/>
      <c r="M64" s="82"/>
      <c r="N64" s="79"/>
      <c r="O64" s="132"/>
      <c r="P64" s="80"/>
      <c r="Q64" s="85"/>
      <c r="R64" s="85"/>
      <c r="S64" s="85"/>
      <c r="T64" s="85"/>
      <c r="U64" s="79"/>
      <c r="V64" s="85"/>
      <c r="W64" s="79"/>
      <c r="X64" s="304">
        <f t="shared" si="0"/>
        <v>0</v>
      </c>
      <c r="Y64" s="87"/>
      <c r="Z64" s="88"/>
      <c r="AA64" s="223" t="str">
        <f>+IF(T64="UI",0,IF(T64="UYU",'Tasas por grupos escalonada'!$C$37,IF(T64="USD",0,"")))</f>
        <v/>
      </c>
      <c r="AB64" s="85"/>
      <c r="AC64" s="85"/>
      <c r="AD64" s="85"/>
      <c r="AE64" s="85"/>
      <c r="AF64" s="90" t="str">
        <f t="shared" si="1"/>
        <v/>
      </c>
      <c r="AG64" s="91" t="str">
        <f t="shared" si="2"/>
        <v/>
      </c>
      <c r="AH64" s="92" t="str">
        <f t="shared" si="3"/>
        <v/>
      </c>
      <c r="AI64" s="93" t="str">
        <f t="shared" si="4"/>
        <v/>
      </c>
      <c r="AJ64" s="93" t="str">
        <f t="shared" si="5"/>
        <v/>
      </c>
      <c r="AK64" s="289" t="str">
        <f t="shared" si="6"/>
        <v/>
      </c>
      <c r="AL64" s="99" t="str">
        <f t="shared" si="7"/>
        <v/>
      </c>
      <c r="AN64" s="34" t="b">
        <f t="shared" si="8"/>
        <v>0</v>
      </c>
    </row>
    <row r="65" spans="1:40" ht="15.75" customHeight="1" thickBot="1">
      <c r="A65" s="79"/>
      <c r="B65" s="85"/>
      <c r="C65" s="82"/>
      <c r="D65" s="132"/>
      <c r="E65" s="132"/>
      <c r="F65" s="85"/>
      <c r="G65" s="85" t="str">
        <f>+IFERROR(VLOOKUP(F65,Listas!$B:$C,2,0),"")</f>
        <v/>
      </c>
      <c r="H65" s="85"/>
      <c r="I65" s="85"/>
      <c r="J65" s="85"/>
      <c r="K65" s="79"/>
      <c r="L65" s="79"/>
      <c r="M65" s="82"/>
      <c r="N65" s="79"/>
      <c r="O65" s="132"/>
      <c r="P65" s="80"/>
      <c r="Q65" s="85"/>
      <c r="R65" s="85"/>
      <c r="S65" s="85"/>
      <c r="T65" s="85"/>
      <c r="U65" s="79"/>
      <c r="V65" s="85"/>
      <c r="W65" s="79"/>
      <c r="X65" s="304">
        <f t="shared" si="0"/>
        <v>0</v>
      </c>
      <c r="Y65" s="87"/>
      <c r="Z65" s="88"/>
      <c r="AA65" s="223" t="str">
        <f>+IF(T65="UI",0,IF(T65="UYU",'Tasas por grupos escalonada'!$C$37,IF(T65="USD",0,"")))</f>
        <v/>
      </c>
      <c r="AB65" s="85"/>
      <c r="AC65" s="85"/>
      <c r="AD65" s="85"/>
      <c r="AE65" s="85"/>
      <c r="AF65" s="90" t="str">
        <f t="shared" si="1"/>
        <v/>
      </c>
      <c r="AG65" s="91" t="str">
        <f t="shared" si="2"/>
        <v/>
      </c>
      <c r="AH65" s="92" t="str">
        <f t="shared" si="3"/>
        <v/>
      </c>
      <c r="AI65" s="93" t="str">
        <f t="shared" si="4"/>
        <v/>
      </c>
      <c r="AJ65" s="93" t="str">
        <f t="shared" si="5"/>
        <v/>
      </c>
      <c r="AK65" s="289" t="str">
        <f t="shared" si="6"/>
        <v/>
      </c>
      <c r="AL65" s="99" t="str">
        <f t="shared" si="7"/>
        <v/>
      </c>
      <c r="AN65" s="34" t="b">
        <f t="shared" si="8"/>
        <v>0</v>
      </c>
    </row>
    <row r="66" spans="1:40" ht="15.75" customHeight="1" thickBot="1">
      <c r="A66" s="79"/>
      <c r="B66" s="85"/>
      <c r="C66" s="82"/>
      <c r="D66" s="132"/>
      <c r="E66" s="132"/>
      <c r="F66" s="85"/>
      <c r="G66" s="85" t="str">
        <f>+IFERROR(VLOOKUP(F66,Listas!$B:$C,2,0),"")</f>
        <v/>
      </c>
      <c r="H66" s="85"/>
      <c r="I66" s="85"/>
      <c r="J66" s="85"/>
      <c r="K66" s="79"/>
      <c r="L66" s="79"/>
      <c r="M66" s="82"/>
      <c r="N66" s="79"/>
      <c r="O66" s="132"/>
      <c r="P66" s="80"/>
      <c r="Q66" s="85"/>
      <c r="R66" s="85"/>
      <c r="S66" s="85"/>
      <c r="T66" s="85"/>
      <c r="U66" s="79"/>
      <c r="V66" s="85"/>
      <c r="W66" s="79"/>
      <c r="X66" s="304">
        <f t="shared" si="0"/>
        <v>0</v>
      </c>
      <c r="Y66" s="87"/>
      <c r="Z66" s="88"/>
      <c r="AA66" s="223" t="str">
        <f>+IF(T66="UI",0,IF(T66="UYU",'Tasas por grupos escalonada'!$C$37,IF(T66="USD",0,"")))</f>
        <v/>
      </c>
      <c r="AB66" s="85"/>
      <c r="AC66" s="85"/>
      <c r="AD66" s="85"/>
      <c r="AE66" s="85"/>
      <c r="AF66" s="90" t="str">
        <f t="shared" si="1"/>
        <v/>
      </c>
      <c r="AG66" s="91" t="str">
        <f t="shared" si="2"/>
        <v/>
      </c>
      <c r="AH66" s="92" t="str">
        <f t="shared" si="3"/>
        <v/>
      </c>
      <c r="AI66" s="93" t="str">
        <f t="shared" si="4"/>
        <v/>
      </c>
      <c r="AJ66" s="93" t="str">
        <f t="shared" si="5"/>
        <v/>
      </c>
      <c r="AK66" s="289" t="str">
        <f t="shared" si="6"/>
        <v/>
      </c>
      <c r="AL66" s="99" t="str">
        <f t="shared" si="7"/>
        <v/>
      </c>
      <c r="AN66" s="34" t="b">
        <f t="shared" si="8"/>
        <v>0</v>
      </c>
    </row>
    <row r="67" spans="1:40" ht="15.75" customHeight="1" thickBot="1">
      <c r="A67" s="79"/>
      <c r="B67" s="85"/>
      <c r="C67" s="82"/>
      <c r="D67" s="132"/>
      <c r="E67" s="132"/>
      <c r="F67" s="85"/>
      <c r="G67" s="85" t="str">
        <f>+IFERROR(VLOOKUP(F67,Listas!$B:$C,2,0),"")</f>
        <v/>
      </c>
      <c r="H67" s="85"/>
      <c r="I67" s="85"/>
      <c r="J67" s="85"/>
      <c r="K67" s="79"/>
      <c r="L67" s="79"/>
      <c r="M67" s="82"/>
      <c r="N67" s="79"/>
      <c r="O67" s="132"/>
      <c r="P67" s="80"/>
      <c r="Q67" s="85"/>
      <c r="R67" s="85"/>
      <c r="S67" s="85"/>
      <c r="T67" s="85"/>
      <c r="U67" s="79"/>
      <c r="V67" s="85"/>
      <c r="W67" s="79"/>
      <c r="X67" s="304">
        <f t="shared" si="0"/>
        <v>0</v>
      </c>
      <c r="Y67" s="87"/>
      <c r="Z67" s="88"/>
      <c r="AA67" s="223" t="str">
        <f>+IF(T67="UI",0,IF(T67="UYU",'Tasas por grupos escalonada'!$C$37,IF(T67="USD",0,"")))</f>
        <v/>
      </c>
      <c r="AB67" s="85"/>
      <c r="AC67" s="85"/>
      <c r="AD67" s="85"/>
      <c r="AE67" s="85"/>
      <c r="AF67" s="90" t="str">
        <f t="shared" si="1"/>
        <v/>
      </c>
      <c r="AG67" s="91" t="str">
        <f t="shared" si="2"/>
        <v/>
      </c>
      <c r="AH67" s="92" t="str">
        <f t="shared" si="3"/>
        <v/>
      </c>
      <c r="AI67" s="93" t="str">
        <f t="shared" si="4"/>
        <v/>
      </c>
      <c r="AJ67" s="93" t="str">
        <f t="shared" si="5"/>
        <v/>
      </c>
      <c r="AK67" s="289" t="str">
        <f t="shared" si="6"/>
        <v/>
      </c>
      <c r="AL67" s="99" t="str">
        <f t="shared" si="7"/>
        <v/>
      </c>
      <c r="AN67" s="34" t="b">
        <f t="shared" si="8"/>
        <v>0</v>
      </c>
    </row>
    <row r="68" spans="1:40" ht="15.75" customHeight="1" thickBot="1">
      <c r="A68" s="79"/>
      <c r="B68" s="85"/>
      <c r="C68" s="82"/>
      <c r="D68" s="132"/>
      <c r="E68" s="132"/>
      <c r="F68" s="85"/>
      <c r="G68" s="85" t="str">
        <f>+IFERROR(VLOOKUP(F68,Listas!$B:$C,2,0),"")</f>
        <v/>
      </c>
      <c r="H68" s="85"/>
      <c r="I68" s="85"/>
      <c r="J68" s="85"/>
      <c r="K68" s="79"/>
      <c r="L68" s="79"/>
      <c r="M68" s="82"/>
      <c r="N68" s="79"/>
      <c r="O68" s="132"/>
      <c r="P68" s="80"/>
      <c r="Q68" s="85"/>
      <c r="R68" s="85"/>
      <c r="S68" s="85"/>
      <c r="T68" s="85"/>
      <c r="U68" s="79"/>
      <c r="V68" s="85"/>
      <c r="W68" s="79"/>
      <c r="X68" s="304">
        <f t="shared" si="0"/>
        <v>0</v>
      </c>
      <c r="Y68" s="87"/>
      <c r="Z68" s="88"/>
      <c r="AA68" s="223" t="str">
        <f>+IF(T68="UI",0,IF(T68="UYU",'Tasas por grupos escalonada'!$C$37,IF(T68="USD",0,"")))</f>
        <v/>
      </c>
      <c r="AB68" s="85"/>
      <c r="AC68" s="85"/>
      <c r="AD68" s="85"/>
      <c r="AE68" s="85"/>
      <c r="AF68" s="90" t="str">
        <f t="shared" si="1"/>
        <v/>
      </c>
      <c r="AG68" s="91" t="str">
        <f t="shared" si="2"/>
        <v/>
      </c>
      <c r="AH68" s="92" t="str">
        <f t="shared" si="3"/>
        <v/>
      </c>
      <c r="AI68" s="93" t="str">
        <f t="shared" si="4"/>
        <v/>
      </c>
      <c r="AJ68" s="93" t="str">
        <f t="shared" si="5"/>
        <v/>
      </c>
      <c r="AK68" s="289" t="str">
        <f t="shared" si="6"/>
        <v/>
      </c>
      <c r="AL68" s="99" t="str">
        <f t="shared" si="7"/>
        <v/>
      </c>
      <c r="AN68" s="34" t="b">
        <f t="shared" si="8"/>
        <v>0</v>
      </c>
    </row>
    <row r="69" spans="1:40" ht="15.75" customHeight="1" thickBot="1">
      <c r="A69" s="79"/>
      <c r="B69" s="85"/>
      <c r="C69" s="82"/>
      <c r="D69" s="132"/>
      <c r="E69" s="132"/>
      <c r="F69" s="85"/>
      <c r="G69" s="85" t="str">
        <f>+IFERROR(VLOOKUP(F69,Listas!$B:$C,2,0),"")</f>
        <v/>
      </c>
      <c r="H69" s="85"/>
      <c r="I69" s="85"/>
      <c r="J69" s="85"/>
      <c r="K69" s="79"/>
      <c r="L69" s="79"/>
      <c r="M69" s="82"/>
      <c r="N69" s="79"/>
      <c r="O69" s="132"/>
      <c r="P69" s="80"/>
      <c r="Q69" s="85"/>
      <c r="R69" s="85"/>
      <c r="S69" s="85"/>
      <c r="T69" s="85"/>
      <c r="U69" s="79"/>
      <c r="V69" s="85"/>
      <c r="W69" s="79"/>
      <c r="X69" s="304">
        <f t="shared" si="0"/>
        <v>0</v>
      </c>
      <c r="Y69" s="87"/>
      <c r="Z69" s="88"/>
      <c r="AA69" s="223" t="str">
        <f>+IF(T69="UI",0,IF(T69="UYU",'Tasas por grupos escalonada'!$C$37,IF(T69="USD",0,"")))</f>
        <v/>
      </c>
      <c r="AB69" s="85"/>
      <c r="AC69" s="85"/>
      <c r="AD69" s="85"/>
      <c r="AE69" s="85"/>
      <c r="AF69" s="90" t="str">
        <f t="shared" si="1"/>
        <v/>
      </c>
      <c r="AG69" s="91" t="str">
        <f t="shared" si="2"/>
        <v/>
      </c>
      <c r="AH69" s="92" t="str">
        <f t="shared" si="3"/>
        <v/>
      </c>
      <c r="AI69" s="93" t="str">
        <f t="shared" si="4"/>
        <v/>
      </c>
      <c r="AJ69" s="93" t="str">
        <f t="shared" si="5"/>
        <v/>
      </c>
      <c r="AK69" s="289" t="str">
        <f t="shared" si="6"/>
        <v/>
      </c>
      <c r="AL69" s="99" t="str">
        <f t="shared" si="7"/>
        <v/>
      </c>
      <c r="AN69" s="34" t="b">
        <f t="shared" si="8"/>
        <v>0</v>
      </c>
    </row>
    <row r="70" spans="1:40" ht="15.75" customHeight="1" thickBot="1">
      <c r="A70" s="79"/>
      <c r="B70" s="85"/>
      <c r="C70" s="82"/>
      <c r="D70" s="132"/>
      <c r="E70" s="132"/>
      <c r="F70" s="85"/>
      <c r="G70" s="85" t="str">
        <f>+IFERROR(VLOOKUP(F70,Listas!$B:$C,2,0),"")</f>
        <v/>
      </c>
      <c r="H70" s="85"/>
      <c r="I70" s="85"/>
      <c r="J70" s="85"/>
      <c r="K70" s="79"/>
      <c r="L70" s="79"/>
      <c r="M70" s="82"/>
      <c r="N70" s="79"/>
      <c r="O70" s="132"/>
      <c r="P70" s="80"/>
      <c r="Q70" s="85"/>
      <c r="R70" s="85"/>
      <c r="S70" s="85"/>
      <c r="T70" s="85"/>
      <c r="U70" s="79"/>
      <c r="V70" s="85"/>
      <c r="W70" s="79"/>
      <c r="X70" s="304">
        <f t="shared" si="0"/>
        <v>0</v>
      </c>
      <c r="Y70" s="87"/>
      <c r="Z70" s="88"/>
      <c r="AA70" s="223" t="str">
        <f>+IF(T70="UI",0,IF(T70="UYU",'Tasas por grupos escalonada'!$C$37,IF(T70="USD",0,"")))</f>
        <v/>
      </c>
      <c r="AB70" s="85"/>
      <c r="AC70" s="85"/>
      <c r="AD70" s="85"/>
      <c r="AE70" s="85"/>
      <c r="AF70" s="90" t="str">
        <f t="shared" si="1"/>
        <v/>
      </c>
      <c r="AG70" s="91" t="str">
        <f t="shared" si="2"/>
        <v/>
      </c>
      <c r="AH70" s="92" t="str">
        <f t="shared" si="3"/>
        <v/>
      </c>
      <c r="AI70" s="93" t="str">
        <f t="shared" si="4"/>
        <v/>
      </c>
      <c r="AJ70" s="93" t="str">
        <f t="shared" si="5"/>
        <v/>
      </c>
      <c r="AK70" s="289" t="str">
        <f t="shared" si="6"/>
        <v/>
      </c>
      <c r="AL70" s="99" t="str">
        <f t="shared" si="7"/>
        <v/>
      </c>
      <c r="AN70" s="34" t="b">
        <f t="shared" si="8"/>
        <v>0</v>
      </c>
    </row>
    <row r="71" spans="1:40" ht="15.75" customHeight="1" thickBot="1">
      <c r="A71" s="79"/>
      <c r="B71" s="85"/>
      <c r="C71" s="82"/>
      <c r="D71" s="132"/>
      <c r="E71" s="132"/>
      <c r="F71" s="85"/>
      <c r="G71" s="85" t="str">
        <f>+IFERROR(VLOOKUP(F71,Listas!$B:$C,2,0),"")</f>
        <v/>
      </c>
      <c r="H71" s="85"/>
      <c r="I71" s="85"/>
      <c r="J71" s="85"/>
      <c r="K71" s="79"/>
      <c r="L71" s="79"/>
      <c r="M71" s="82"/>
      <c r="N71" s="79"/>
      <c r="O71" s="132"/>
      <c r="P71" s="80"/>
      <c r="Q71" s="85"/>
      <c r="R71" s="85"/>
      <c r="S71" s="85"/>
      <c r="T71" s="85"/>
      <c r="U71" s="79"/>
      <c r="V71" s="85"/>
      <c r="W71" s="79"/>
      <c r="X71" s="304">
        <f t="shared" si="0"/>
        <v>0</v>
      </c>
      <c r="Y71" s="87"/>
      <c r="Z71" s="88"/>
      <c r="AA71" s="223" t="str">
        <f>+IF(T71="UI",0,IF(T71="UYU",'Tasas por grupos escalonada'!$C$37,IF(T71="USD",0,"")))</f>
        <v/>
      </c>
      <c r="AB71" s="85"/>
      <c r="AC71" s="85"/>
      <c r="AD71" s="85"/>
      <c r="AE71" s="85"/>
      <c r="AF71" s="90" t="str">
        <f t="shared" si="1"/>
        <v/>
      </c>
      <c r="AG71" s="91" t="str">
        <f t="shared" si="2"/>
        <v/>
      </c>
      <c r="AH71" s="92" t="str">
        <f t="shared" si="3"/>
        <v/>
      </c>
      <c r="AI71" s="93" t="str">
        <f t="shared" si="4"/>
        <v/>
      </c>
      <c r="AJ71" s="93" t="str">
        <f t="shared" si="5"/>
        <v/>
      </c>
      <c r="AK71" s="289" t="str">
        <f t="shared" si="6"/>
        <v/>
      </c>
      <c r="AL71" s="99" t="str">
        <f t="shared" si="7"/>
        <v/>
      </c>
      <c r="AN71" s="34" t="b">
        <f t="shared" si="8"/>
        <v>0</v>
      </c>
    </row>
    <row r="72" spans="1:40" ht="15.75" customHeight="1" thickBot="1">
      <c r="A72" s="79"/>
      <c r="B72" s="85"/>
      <c r="C72" s="82"/>
      <c r="D72" s="132"/>
      <c r="E72" s="132"/>
      <c r="F72" s="85"/>
      <c r="G72" s="85" t="str">
        <f>+IFERROR(VLOOKUP(F72,Listas!$B:$C,2,0),"")</f>
        <v/>
      </c>
      <c r="H72" s="85"/>
      <c r="I72" s="85"/>
      <c r="J72" s="85"/>
      <c r="K72" s="79"/>
      <c r="L72" s="79"/>
      <c r="M72" s="82"/>
      <c r="N72" s="79"/>
      <c r="O72" s="132"/>
      <c r="P72" s="80"/>
      <c r="Q72" s="85"/>
      <c r="R72" s="85"/>
      <c r="S72" s="85"/>
      <c r="T72" s="85"/>
      <c r="U72" s="79"/>
      <c r="V72" s="85"/>
      <c r="W72" s="79"/>
      <c r="X72" s="304">
        <f t="shared" si="0"/>
        <v>0</v>
      </c>
      <c r="Y72" s="87"/>
      <c r="Z72" s="88"/>
      <c r="AA72" s="223" t="str">
        <f>+IF(T72="UI",0,IF(T72="UYU",'Tasas por grupos escalonada'!$C$37,IF(T72="USD",0,"")))</f>
        <v/>
      </c>
      <c r="AB72" s="85"/>
      <c r="AC72" s="85"/>
      <c r="AD72" s="85"/>
      <c r="AE72" s="85"/>
      <c r="AF72" s="90" t="str">
        <f t="shared" si="1"/>
        <v/>
      </c>
      <c r="AG72" s="91" t="str">
        <f t="shared" si="2"/>
        <v/>
      </c>
      <c r="AH72" s="92" t="str">
        <f t="shared" si="3"/>
        <v/>
      </c>
      <c r="AI72" s="93" t="str">
        <f t="shared" si="4"/>
        <v/>
      </c>
      <c r="AJ72" s="93" t="str">
        <f t="shared" si="5"/>
        <v/>
      </c>
      <c r="AK72" s="289" t="str">
        <f t="shared" si="6"/>
        <v/>
      </c>
      <c r="AL72" s="99" t="str">
        <f t="shared" si="7"/>
        <v/>
      </c>
      <c r="AN72" s="34" t="b">
        <f t="shared" si="8"/>
        <v>0</v>
      </c>
    </row>
    <row r="73" spans="1:40" ht="15.75" customHeight="1" thickBot="1">
      <c r="A73" s="79"/>
      <c r="B73" s="85"/>
      <c r="C73" s="82"/>
      <c r="D73" s="132"/>
      <c r="E73" s="132"/>
      <c r="F73" s="85"/>
      <c r="G73" s="85" t="str">
        <f>+IFERROR(VLOOKUP(F73,Listas!$B:$C,2,0),"")</f>
        <v/>
      </c>
      <c r="H73" s="85"/>
      <c r="I73" s="85"/>
      <c r="J73" s="85"/>
      <c r="K73" s="79"/>
      <c r="L73" s="79"/>
      <c r="M73" s="82"/>
      <c r="N73" s="79"/>
      <c r="O73" s="132"/>
      <c r="P73" s="80"/>
      <c r="Q73" s="85"/>
      <c r="R73" s="85"/>
      <c r="S73" s="85"/>
      <c r="T73" s="85"/>
      <c r="U73" s="79"/>
      <c r="V73" s="85"/>
      <c r="W73" s="79"/>
      <c r="X73" s="304">
        <f t="shared" si="0"/>
        <v>0</v>
      </c>
      <c r="Y73" s="87"/>
      <c r="Z73" s="88"/>
      <c r="AA73" s="223" t="str">
        <f>+IF(T73="UI",0,IF(T73="UYU",'Tasas por grupos escalonada'!$C$37,IF(T73="USD",0,"")))</f>
        <v/>
      </c>
      <c r="AB73" s="85"/>
      <c r="AC73" s="85"/>
      <c r="AD73" s="85"/>
      <c r="AE73" s="85"/>
      <c r="AF73" s="90" t="str">
        <f t="shared" si="1"/>
        <v/>
      </c>
      <c r="AG73" s="91" t="str">
        <f t="shared" si="2"/>
        <v/>
      </c>
      <c r="AH73" s="92" t="str">
        <f t="shared" si="3"/>
        <v/>
      </c>
      <c r="AI73" s="93" t="str">
        <f t="shared" si="4"/>
        <v/>
      </c>
      <c r="AJ73" s="93" t="str">
        <f t="shared" si="5"/>
        <v/>
      </c>
      <c r="AK73" s="289" t="str">
        <f t="shared" si="6"/>
        <v/>
      </c>
      <c r="AL73" s="99" t="str">
        <f t="shared" si="7"/>
        <v/>
      </c>
      <c r="AN73" s="34" t="b">
        <f t="shared" si="8"/>
        <v>0</v>
      </c>
    </row>
    <row r="74" spans="1:40" ht="15.75" customHeight="1" thickBot="1">
      <c r="A74" s="79"/>
      <c r="B74" s="85"/>
      <c r="C74" s="82"/>
      <c r="D74" s="132"/>
      <c r="E74" s="132"/>
      <c r="F74" s="85"/>
      <c r="G74" s="85" t="str">
        <f>+IFERROR(VLOOKUP(F74,Listas!$B:$C,2,0),"")</f>
        <v/>
      </c>
      <c r="H74" s="85"/>
      <c r="I74" s="85"/>
      <c r="J74" s="85"/>
      <c r="K74" s="79"/>
      <c r="L74" s="79"/>
      <c r="M74" s="82"/>
      <c r="N74" s="79"/>
      <c r="O74" s="132"/>
      <c r="P74" s="80"/>
      <c r="Q74" s="85"/>
      <c r="R74" s="85"/>
      <c r="S74" s="85"/>
      <c r="T74" s="85"/>
      <c r="U74" s="79"/>
      <c r="V74" s="85"/>
      <c r="W74" s="79"/>
      <c r="X74" s="304">
        <f t="shared" si="0"/>
        <v>0</v>
      </c>
      <c r="Y74" s="87"/>
      <c r="Z74" s="88"/>
      <c r="AA74" s="223" t="str">
        <f>+IF(T74="UI",0,IF(T74="UYU",'Tasas por grupos escalonada'!$C$37,IF(T74="USD",0,"")))</f>
        <v/>
      </c>
      <c r="AB74" s="85"/>
      <c r="AC74" s="85"/>
      <c r="AD74" s="85"/>
      <c r="AE74" s="85"/>
      <c r="AF74" s="90" t="str">
        <f t="shared" si="1"/>
        <v/>
      </c>
      <c r="AG74" s="91" t="str">
        <f t="shared" si="2"/>
        <v/>
      </c>
      <c r="AH74" s="92" t="str">
        <f t="shared" si="3"/>
        <v/>
      </c>
      <c r="AI74" s="93" t="str">
        <f t="shared" si="4"/>
        <v/>
      </c>
      <c r="AJ74" s="93" t="str">
        <f t="shared" si="5"/>
        <v/>
      </c>
      <c r="AK74" s="289" t="str">
        <f t="shared" si="6"/>
        <v/>
      </c>
      <c r="AL74" s="99" t="str">
        <f t="shared" si="7"/>
        <v/>
      </c>
      <c r="AN74" s="34" t="b">
        <f t="shared" si="8"/>
        <v>0</v>
      </c>
    </row>
    <row r="75" spans="1:40" ht="15.75" customHeight="1" thickBot="1">
      <c r="A75" s="79"/>
      <c r="B75" s="85"/>
      <c r="C75" s="82"/>
      <c r="D75" s="132"/>
      <c r="E75" s="132"/>
      <c r="F75" s="85"/>
      <c r="G75" s="85" t="str">
        <f>+IFERROR(VLOOKUP(F75,Listas!$B:$C,2,0),"")</f>
        <v/>
      </c>
      <c r="H75" s="85"/>
      <c r="I75" s="85"/>
      <c r="J75" s="85"/>
      <c r="K75" s="79"/>
      <c r="L75" s="79"/>
      <c r="M75" s="82"/>
      <c r="N75" s="79"/>
      <c r="O75" s="132"/>
      <c r="P75" s="80"/>
      <c r="Q75" s="85"/>
      <c r="R75" s="85"/>
      <c r="S75" s="85"/>
      <c r="T75" s="85"/>
      <c r="U75" s="79"/>
      <c r="V75" s="85"/>
      <c r="W75" s="79"/>
      <c r="X75" s="304">
        <f t="shared" si="0"/>
        <v>0</v>
      </c>
      <c r="Y75" s="87"/>
      <c r="Z75" s="88"/>
      <c r="AA75" s="223" t="str">
        <f>+IF(T75="UI",0,IF(T75="UYU",'Tasas por grupos escalonada'!$C$37,IF(T75="USD",0,"")))</f>
        <v/>
      </c>
      <c r="AB75" s="85"/>
      <c r="AC75" s="85"/>
      <c r="AD75" s="85"/>
      <c r="AE75" s="85"/>
      <c r="AF75" s="90" t="str">
        <f t="shared" si="1"/>
        <v/>
      </c>
      <c r="AG75" s="91" t="str">
        <f t="shared" si="2"/>
        <v/>
      </c>
      <c r="AH75" s="92" t="str">
        <f t="shared" si="3"/>
        <v/>
      </c>
      <c r="AI75" s="93" t="str">
        <f t="shared" si="4"/>
        <v/>
      </c>
      <c r="AJ75" s="93" t="str">
        <f t="shared" si="5"/>
        <v/>
      </c>
      <c r="AK75" s="289" t="str">
        <f t="shared" si="6"/>
        <v/>
      </c>
      <c r="AL75" s="99" t="str">
        <f t="shared" si="7"/>
        <v/>
      </c>
      <c r="AN75" s="34" t="b">
        <f t="shared" si="8"/>
        <v>0</v>
      </c>
    </row>
    <row r="76" spans="1:40" ht="15.75" customHeight="1" thickBot="1">
      <c r="A76" s="79"/>
      <c r="B76" s="85"/>
      <c r="C76" s="82"/>
      <c r="D76" s="132"/>
      <c r="E76" s="132"/>
      <c r="F76" s="85"/>
      <c r="G76" s="85" t="str">
        <f>+IFERROR(VLOOKUP(F76,Listas!$B:$C,2,0),"")</f>
        <v/>
      </c>
      <c r="H76" s="85"/>
      <c r="I76" s="85"/>
      <c r="J76" s="85"/>
      <c r="K76" s="79"/>
      <c r="L76" s="79"/>
      <c r="M76" s="82"/>
      <c r="N76" s="79"/>
      <c r="O76" s="132"/>
      <c r="P76" s="80"/>
      <c r="Q76" s="85"/>
      <c r="R76" s="85"/>
      <c r="S76" s="85"/>
      <c r="T76" s="85"/>
      <c r="U76" s="79"/>
      <c r="V76" s="85"/>
      <c r="W76" s="79"/>
      <c r="X76" s="304">
        <f t="shared" si="0"/>
        <v>0</v>
      </c>
      <c r="Y76" s="87"/>
      <c r="Z76" s="88"/>
      <c r="AA76" s="223" t="str">
        <f>+IF(T76="UI",0,IF(T76="UYU",'Tasas por grupos escalonada'!$C$37,IF(T76="USD",0,"")))</f>
        <v/>
      </c>
      <c r="AB76" s="85"/>
      <c r="AC76" s="85"/>
      <c r="AD76" s="85"/>
      <c r="AE76" s="85"/>
      <c r="AF76" s="90" t="str">
        <f t="shared" si="1"/>
        <v/>
      </c>
      <c r="AG76" s="91" t="str">
        <f t="shared" si="2"/>
        <v/>
      </c>
      <c r="AH76" s="92" t="str">
        <f t="shared" si="3"/>
        <v/>
      </c>
      <c r="AI76" s="93" t="str">
        <f t="shared" si="4"/>
        <v/>
      </c>
      <c r="AJ76" s="93" t="str">
        <f t="shared" si="5"/>
        <v/>
      </c>
      <c r="AK76" s="289" t="str">
        <f t="shared" si="6"/>
        <v/>
      </c>
      <c r="AL76" s="99" t="str">
        <f t="shared" si="7"/>
        <v/>
      </c>
      <c r="AN76" s="34" t="b">
        <f t="shared" si="8"/>
        <v>0</v>
      </c>
    </row>
    <row r="77" spans="1:40" ht="15.75" customHeight="1" thickBot="1">
      <c r="A77" s="79"/>
      <c r="B77" s="85"/>
      <c r="C77" s="82"/>
      <c r="D77" s="132"/>
      <c r="E77" s="132"/>
      <c r="F77" s="85"/>
      <c r="G77" s="85" t="str">
        <f>+IFERROR(VLOOKUP(F77,Listas!$B:$C,2,0),"")</f>
        <v/>
      </c>
      <c r="H77" s="85"/>
      <c r="I77" s="85"/>
      <c r="J77" s="85"/>
      <c r="K77" s="79"/>
      <c r="L77" s="79"/>
      <c r="M77" s="82"/>
      <c r="N77" s="79"/>
      <c r="O77" s="132"/>
      <c r="P77" s="80"/>
      <c r="Q77" s="85"/>
      <c r="R77" s="85"/>
      <c r="S77" s="85"/>
      <c r="T77" s="85"/>
      <c r="U77" s="79"/>
      <c r="V77" s="85"/>
      <c r="W77" s="79"/>
      <c r="X77" s="304">
        <f t="shared" si="0"/>
        <v>0</v>
      </c>
      <c r="Y77" s="87"/>
      <c r="Z77" s="88"/>
      <c r="AA77" s="223" t="str">
        <f>+IF(T77="UI",0,IF(T77="UYU",'Tasas por grupos escalonada'!$C$37,IF(T77="USD",0,"")))</f>
        <v/>
      </c>
      <c r="AB77" s="85"/>
      <c r="AC77" s="85"/>
      <c r="AD77" s="85"/>
      <c r="AE77" s="85"/>
      <c r="AF77" s="90" t="str">
        <f t="shared" si="1"/>
        <v/>
      </c>
      <c r="AG77" s="91" t="str">
        <f t="shared" si="2"/>
        <v/>
      </c>
      <c r="AH77" s="92" t="str">
        <f t="shared" si="3"/>
        <v/>
      </c>
      <c r="AI77" s="93" t="str">
        <f t="shared" si="4"/>
        <v/>
      </c>
      <c r="AJ77" s="93" t="str">
        <f t="shared" si="5"/>
        <v/>
      </c>
      <c r="AK77" s="289" t="str">
        <f t="shared" si="6"/>
        <v/>
      </c>
      <c r="AL77" s="99" t="str">
        <f t="shared" si="7"/>
        <v/>
      </c>
      <c r="AN77" s="34" t="b">
        <f t="shared" si="8"/>
        <v>0</v>
      </c>
    </row>
    <row r="78" spans="1:40" ht="15.75" customHeight="1" thickBot="1">
      <c r="A78" s="79"/>
      <c r="B78" s="85"/>
      <c r="C78" s="82"/>
      <c r="D78" s="132"/>
      <c r="E78" s="132"/>
      <c r="F78" s="85"/>
      <c r="G78" s="85" t="str">
        <f>+IFERROR(VLOOKUP(F78,Listas!$B:$C,2,0),"")</f>
        <v/>
      </c>
      <c r="H78" s="85"/>
      <c r="I78" s="85"/>
      <c r="J78" s="85"/>
      <c r="K78" s="79"/>
      <c r="L78" s="79"/>
      <c r="M78" s="82"/>
      <c r="N78" s="79"/>
      <c r="O78" s="132"/>
      <c r="P78" s="80"/>
      <c r="Q78" s="85"/>
      <c r="R78" s="85"/>
      <c r="S78" s="85"/>
      <c r="T78" s="85"/>
      <c r="U78" s="79"/>
      <c r="V78" s="85"/>
      <c r="W78" s="79"/>
      <c r="X78" s="304">
        <f t="shared" si="0"/>
        <v>0</v>
      </c>
      <c r="Y78" s="87"/>
      <c r="Z78" s="88"/>
      <c r="AA78" s="223" t="str">
        <f>+IF(T78="UI",0,IF(T78="UYU",'Tasas por grupos escalonada'!$C$37,IF(T78="USD",0,"")))</f>
        <v/>
      </c>
      <c r="AB78" s="85"/>
      <c r="AC78" s="85"/>
      <c r="AD78" s="85"/>
      <c r="AE78" s="85"/>
      <c r="AF78" s="90" t="str">
        <f t="shared" si="1"/>
        <v/>
      </c>
      <c r="AG78" s="91" t="str">
        <f t="shared" si="2"/>
        <v/>
      </c>
      <c r="AH78" s="92" t="str">
        <f t="shared" si="3"/>
        <v/>
      </c>
      <c r="AI78" s="93" t="str">
        <f t="shared" si="4"/>
        <v/>
      </c>
      <c r="AJ78" s="93" t="str">
        <f t="shared" si="5"/>
        <v/>
      </c>
      <c r="AK78" s="289" t="str">
        <f t="shared" si="6"/>
        <v/>
      </c>
      <c r="AL78" s="99" t="str">
        <f t="shared" si="7"/>
        <v/>
      </c>
      <c r="AN78" s="34" t="b">
        <f t="shared" si="8"/>
        <v>0</v>
      </c>
    </row>
    <row r="79" spans="1:40" ht="15.75" customHeight="1" thickBot="1">
      <c r="A79" s="79"/>
      <c r="B79" s="85"/>
      <c r="C79" s="82"/>
      <c r="D79" s="132"/>
      <c r="E79" s="132"/>
      <c r="F79" s="85"/>
      <c r="G79" s="85" t="str">
        <f>+IFERROR(VLOOKUP(F79,Listas!$B:$C,2,0),"")</f>
        <v/>
      </c>
      <c r="H79" s="85"/>
      <c r="I79" s="85"/>
      <c r="J79" s="85"/>
      <c r="K79" s="79"/>
      <c r="L79" s="79"/>
      <c r="M79" s="82"/>
      <c r="N79" s="79"/>
      <c r="O79" s="132"/>
      <c r="P79" s="80"/>
      <c r="Q79" s="85"/>
      <c r="R79" s="85"/>
      <c r="S79" s="85"/>
      <c r="T79" s="85"/>
      <c r="U79" s="79"/>
      <c r="V79" s="85"/>
      <c r="W79" s="79"/>
      <c r="X79" s="304">
        <f t="shared" si="0"/>
        <v>0</v>
      </c>
      <c r="Y79" s="87"/>
      <c r="Z79" s="88"/>
      <c r="AA79" s="223" t="str">
        <f>+IF(T79="UI",0,IF(T79="UYU",'Tasas por grupos escalonada'!$C$37,IF(T79="USD",0,"")))</f>
        <v/>
      </c>
      <c r="AB79" s="85"/>
      <c r="AC79" s="85"/>
      <c r="AD79" s="85"/>
      <c r="AE79" s="85"/>
      <c r="AF79" s="90" t="str">
        <f t="shared" si="1"/>
        <v/>
      </c>
      <c r="AG79" s="91" t="str">
        <f t="shared" si="2"/>
        <v/>
      </c>
      <c r="AH79" s="92" t="str">
        <f t="shared" si="3"/>
        <v/>
      </c>
      <c r="AI79" s="93" t="str">
        <f t="shared" si="4"/>
        <v/>
      </c>
      <c r="AJ79" s="93" t="str">
        <f t="shared" si="5"/>
        <v/>
      </c>
      <c r="AK79" s="289" t="str">
        <f t="shared" si="6"/>
        <v/>
      </c>
      <c r="AL79" s="99" t="str">
        <f t="shared" si="7"/>
        <v/>
      </c>
      <c r="AN79" s="34" t="b">
        <f t="shared" si="8"/>
        <v>0</v>
      </c>
    </row>
    <row r="80" spans="1:40" ht="15.75" customHeight="1" thickBot="1">
      <c r="A80" s="79"/>
      <c r="B80" s="85"/>
      <c r="C80" s="82"/>
      <c r="D80" s="132"/>
      <c r="E80" s="132"/>
      <c r="F80" s="85"/>
      <c r="G80" s="85" t="str">
        <f>+IFERROR(VLOOKUP(F80,Listas!$B:$C,2,0),"")</f>
        <v/>
      </c>
      <c r="H80" s="85"/>
      <c r="I80" s="85"/>
      <c r="J80" s="85"/>
      <c r="K80" s="79"/>
      <c r="L80" s="79"/>
      <c r="M80" s="82"/>
      <c r="N80" s="79"/>
      <c r="O80" s="132"/>
      <c r="P80" s="80"/>
      <c r="Q80" s="85"/>
      <c r="R80" s="85"/>
      <c r="S80" s="85"/>
      <c r="T80" s="85"/>
      <c r="U80" s="79"/>
      <c r="V80" s="85"/>
      <c r="W80" s="79"/>
      <c r="X80" s="304">
        <f t="shared" si="0"/>
        <v>0</v>
      </c>
      <c r="Y80" s="87"/>
      <c r="Z80" s="88"/>
      <c r="AA80" s="223" t="str">
        <f>+IF(T80="UI",0,IF(T80="UYU",'Tasas por grupos escalonada'!$C$37,IF(T80="USD",0,"")))</f>
        <v/>
      </c>
      <c r="AB80" s="85"/>
      <c r="AC80" s="85"/>
      <c r="AD80" s="85"/>
      <c r="AE80" s="85"/>
      <c r="AF80" s="90" t="str">
        <f t="shared" si="1"/>
        <v/>
      </c>
      <c r="AG80" s="91" t="str">
        <f t="shared" si="2"/>
        <v/>
      </c>
      <c r="AH80" s="92" t="str">
        <f t="shared" si="3"/>
        <v/>
      </c>
      <c r="AI80" s="93" t="str">
        <f t="shared" si="4"/>
        <v/>
      </c>
      <c r="AJ80" s="93" t="str">
        <f t="shared" si="5"/>
        <v/>
      </c>
      <c r="AK80" s="289" t="str">
        <f t="shared" si="6"/>
        <v/>
      </c>
      <c r="AL80" s="99" t="str">
        <f t="shared" si="7"/>
        <v/>
      </c>
      <c r="AN80" s="34" t="b">
        <f t="shared" si="8"/>
        <v>0</v>
      </c>
    </row>
    <row r="81" spans="1:40" ht="15.75" customHeight="1" thickBot="1">
      <c r="A81" s="79"/>
      <c r="B81" s="85"/>
      <c r="C81" s="82"/>
      <c r="D81" s="132"/>
      <c r="E81" s="132"/>
      <c r="F81" s="85"/>
      <c r="G81" s="85" t="str">
        <f>+IFERROR(VLOOKUP(F81,Listas!$B:$C,2,0),"")</f>
        <v/>
      </c>
      <c r="H81" s="85"/>
      <c r="I81" s="85"/>
      <c r="J81" s="85"/>
      <c r="K81" s="79"/>
      <c r="L81" s="79"/>
      <c r="M81" s="82"/>
      <c r="N81" s="79"/>
      <c r="O81" s="132"/>
      <c r="P81" s="80"/>
      <c r="Q81" s="85"/>
      <c r="R81" s="85"/>
      <c r="S81" s="85"/>
      <c r="T81" s="85"/>
      <c r="U81" s="79"/>
      <c r="V81" s="85"/>
      <c r="W81" s="79"/>
      <c r="X81" s="304">
        <f t="shared" si="0"/>
        <v>0</v>
      </c>
      <c r="Y81" s="87"/>
      <c r="Z81" s="88"/>
      <c r="AA81" s="223" t="str">
        <f>+IF(T81="UI",0,IF(T81="UYU",'Tasas por grupos escalonada'!$C$37,IF(T81="USD",0,"")))</f>
        <v/>
      </c>
      <c r="AB81" s="85"/>
      <c r="AC81" s="85"/>
      <c r="AD81" s="85"/>
      <c r="AE81" s="85"/>
      <c r="AF81" s="90" t="str">
        <f t="shared" si="1"/>
        <v/>
      </c>
      <c r="AG81" s="91" t="str">
        <f t="shared" si="2"/>
        <v/>
      </c>
      <c r="AH81" s="92" t="str">
        <f t="shared" si="3"/>
        <v/>
      </c>
      <c r="AI81" s="93" t="str">
        <f t="shared" si="4"/>
        <v/>
      </c>
      <c r="AJ81" s="93" t="str">
        <f t="shared" si="5"/>
        <v/>
      </c>
      <c r="AK81" s="289" t="str">
        <f t="shared" si="6"/>
        <v/>
      </c>
      <c r="AL81" s="99" t="str">
        <f t="shared" si="7"/>
        <v/>
      </c>
      <c r="AN81" s="34" t="b">
        <f t="shared" si="8"/>
        <v>0</v>
      </c>
    </row>
    <row r="82" spans="1:40" ht="15.75" customHeight="1" thickBot="1">
      <c r="A82" s="79"/>
      <c r="B82" s="85"/>
      <c r="C82" s="82"/>
      <c r="D82" s="132"/>
      <c r="E82" s="132"/>
      <c r="F82" s="85"/>
      <c r="G82" s="85" t="str">
        <f>+IFERROR(VLOOKUP(F82,Listas!$B:$C,2,0),"")</f>
        <v/>
      </c>
      <c r="H82" s="85"/>
      <c r="I82" s="85"/>
      <c r="J82" s="85"/>
      <c r="K82" s="79"/>
      <c r="L82" s="79"/>
      <c r="M82" s="82"/>
      <c r="N82" s="79"/>
      <c r="O82" s="132"/>
      <c r="P82" s="80"/>
      <c r="Q82" s="85"/>
      <c r="R82" s="85"/>
      <c r="S82" s="85"/>
      <c r="T82" s="85"/>
      <c r="U82" s="79"/>
      <c r="V82" s="85"/>
      <c r="W82" s="79"/>
      <c r="X82" s="304">
        <f t="shared" si="0"/>
        <v>0</v>
      </c>
      <c r="Y82" s="87"/>
      <c r="Z82" s="88"/>
      <c r="AA82" s="223" t="str">
        <f>+IF(T82="UI",0,IF(T82="UYU",'Tasas por grupos escalonada'!$C$37,IF(T82="USD",0,"")))</f>
        <v/>
      </c>
      <c r="AB82" s="85"/>
      <c r="AC82" s="85"/>
      <c r="AD82" s="85"/>
      <c r="AE82" s="85"/>
      <c r="AF82" s="90" t="str">
        <f t="shared" si="1"/>
        <v/>
      </c>
      <c r="AG82" s="91" t="str">
        <f t="shared" si="2"/>
        <v/>
      </c>
      <c r="AH82" s="92" t="str">
        <f t="shared" si="3"/>
        <v/>
      </c>
      <c r="AI82" s="93" t="str">
        <f t="shared" si="4"/>
        <v/>
      </c>
      <c r="AJ82" s="93" t="str">
        <f t="shared" si="5"/>
        <v/>
      </c>
      <c r="AK82" s="289" t="str">
        <f t="shared" si="6"/>
        <v/>
      </c>
      <c r="AL82" s="99" t="str">
        <f t="shared" si="7"/>
        <v/>
      </c>
      <c r="AN82" s="34" t="b">
        <f t="shared" si="8"/>
        <v>0</v>
      </c>
    </row>
    <row r="83" spans="1:40" ht="15.75" customHeight="1" thickBot="1">
      <c r="A83" s="79"/>
      <c r="B83" s="85"/>
      <c r="C83" s="82"/>
      <c r="D83" s="132"/>
      <c r="E83" s="132"/>
      <c r="F83" s="85"/>
      <c r="G83" s="85" t="str">
        <f>+IFERROR(VLOOKUP(F83,Listas!$B:$C,2,0),"")</f>
        <v/>
      </c>
      <c r="H83" s="85"/>
      <c r="I83" s="85"/>
      <c r="J83" s="85"/>
      <c r="K83" s="79"/>
      <c r="L83" s="79"/>
      <c r="M83" s="82"/>
      <c r="N83" s="79"/>
      <c r="O83" s="132"/>
      <c r="P83" s="80"/>
      <c r="Q83" s="85"/>
      <c r="R83" s="85"/>
      <c r="S83" s="85"/>
      <c r="T83" s="85"/>
      <c r="U83" s="79"/>
      <c r="V83" s="85"/>
      <c r="W83" s="79"/>
      <c r="X83" s="304">
        <f t="shared" si="0"/>
        <v>0</v>
      </c>
      <c r="Y83" s="87"/>
      <c r="Z83" s="88"/>
      <c r="AA83" s="223" t="str">
        <f>+IF(T83="UI",0,IF(T83="UYU",'Tasas por grupos escalonada'!$C$37,IF(T83="USD",0,"")))</f>
        <v/>
      </c>
      <c r="AB83" s="85"/>
      <c r="AC83" s="85"/>
      <c r="AD83" s="85"/>
      <c r="AE83" s="85"/>
      <c r="AF83" s="90" t="str">
        <f t="shared" si="1"/>
        <v/>
      </c>
      <c r="AG83" s="91" t="str">
        <f t="shared" si="2"/>
        <v/>
      </c>
      <c r="AH83" s="92" t="str">
        <f t="shared" si="3"/>
        <v/>
      </c>
      <c r="AI83" s="93" t="str">
        <f t="shared" si="4"/>
        <v/>
      </c>
      <c r="AJ83" s="93" t="str">
        <f t="shared" si="5"/>
        <v/>
      </c>
      <c r="AK83" s="289" t="str">
        <f t="shared" si="6"/>
        <v/>
      </c>
      <c r="AL83" s="99" t="str">
        <f t="shared" si="7"/>
        <v/>
      </c>
      <c r="AN83" s="34" t="b">
        <f t="shared" si="8"/>
        <v>0</v>
      </c>
    </row>
    <row r="84" spans="1:40" ht="15.75" customHeight="1" thickBot="1">
      <c r="A84" s="79"/>
      <c r="B84" s="85"/>
      <c r="C84" s="82"/>
      <c r="D84" s="132"/>
      <c r="E84" s="132"/>
      <c r="F84" s="85"/>
      <c r="G84" s="85" t="str">
        <f>+IFERROR(VLOOKUP(F84,Listas!$B:$C,2,0),"")</f>
        <v/>
      </c>
      <c r="H84" s="85"/>
      <c r="I84" s="85"/>
      <c r="J84" s="85"/>
      <c r="K84" s="79"/>
      <c r="L84" s="79"/>
      <c r="M84" s="82"/>
      <c r="N84" s="79"/>
      <c r="O84" s="132"/>
      <c r="P84" s="80"/>
      <c r="Q84" s="85"/>
      <c r="R84" s="85"/>
      <c r="S84" s="85"/>
      <c r="T84" s="85"/>
      <c r="U84" s="79"/>
      <c r="V84" s="85"/>
      <c r="W84" s="79"/>
      <c r="X84" s="304">
        <f t="shared" si="0"/>
        <v>0</v>
      </c>
      <c r="Y84" s="87"/>
      <c r="Z84" s="88"/>
      <c r="AA84" s="223" t="str">
        <f>+IF(T84="UI",0,IF(T84="UYU",'Tasas por grupos escalonada'!$C$37,IF(T84="USD",0,"")))</f>
        <v/>
      </c>
      <c r="AB84" s="85"/>
      <c r="AC84" s="85"/>
      <c r="AD84" s="85"/>
      <c r="AE84" s="85"/>
      <c r="AF84" s="90" t="str">
        <f t="shared" si="1"/>
        <v/>
      </c>
      <c r="AG84" s="91" t="str">
        <f t="shared" si="2"/>
        <v/>
      </c>
      <c r="AH84" s="92" t="str">
        <f t="shared" si="3"/>
        <v/>
      </c>
      <c r="AI84" s="93" t="str">
        <f t="shared" si="4"/>
        <v/>
      </c>
      <c r="AJ84" s="93" t="str">
        <f t="shared" si="5"/>
        <v/>
      </c>
      <c r="AK84" s="289" t="str">
        <f t="shared" si="6"/>
        <v/>
      </c>
      <c r="AL84" s="99" t="str">
        <f t="shared" si="7"/>
        <v/>
      </c>
      <c r="AN84" s="34" t="b">
        <f t="shared" si="8"/>
        <v>0</v>
      </c>
    </row>
    <row r="85" spans="1:40" ht="15.75" customHeight="1" thickBot="1">
      <c r="A85" s="79"/>
      <c r="B85" s="85"/>
      <c r="C85" s="82"/>
      <c r="D85" s="132"/>
      <c r="E85" s="132"/>
      <c r="F85" s="85"/>
      <c r="G85" s="85" t="str">
        <f>+IFERROR(VLOOKUP(F85,Listas!$B:$C,2,0),"")</f>
        <v/>
      </c>
      <c r="H85" s="85"/>
      <c r="I85" s="85"/>
      <c r="J85" s="85"/>
      <c r="K85" s="79"/>
      <c r="L85" s="79"/>
      <c r="M85" s="82"/>
      <c r="N85" s="79"/>
      <c r="O85" s="132"/>
      <c r="P85" s="80"/>
      <c r="Q85" s="85"/>
      <c r="R85" s="85"/>
      <c r="S85" s="85"/>
      <c r="T85" s="85"/>
      <c r="U85" s="79"/>
      <c r="V85" s="85"/>
      <c r="W85" s="79"/>
      <c r="X85" s="304">
        <f t="shared" si="0"/>
        <v>0</v>
      </c>
      <c r="Y85" s="87"/>
      <c r="Z85" s="88"/>
      <c r="AA85" s="223" t="str">
        <f>+IF(T85="UI",0,IF(T85="UYU",'Tasas por grupos escalonada'!$C$37,IF(T85="USD",0,"")))</f>
        <v/>
      </c>
      <c r="AB85" s="85"/>
      <c r="AC85" s="85"/>
      <c r="AD85" s="85"/>
      <c r="AE85" s="85"/>
      <c r="AF85" s="90" t="str">
        <f t="shared" si="1"/>
        <v/>
      </c>
      <c r="AG85" s="91" t="str">
        <f t="shared" si="2"/>
        <v/>
      </c>
      <c r="AH85" s="92" t="str">
        <f t="shared" si="3"/>
        <v/>
      </c>
      <c r="AI85" s="93" t="str">
        <f t="shared" si="4"/>
        <v/>
      </c>
      <c r="AJ85" s="93" t="str">
        <f t="shared" si="5"/>
        <v/>
      </c>
      <c r="AK85" s="289" t="str">
        <f t="shared" si="6"/>
        <v/>
      </c>
      <c r="AL85" s="99" t="str">
        <f t="shared" si="7"/>
        <v/>
      </c>
      <c r="AN85" s="34" t="b">
        <f t="shared" si="8"/>
        <v>0</v>
      </c>
    </row>
    <row r="86" spans="1:40" ht="15.75" customHeight="1" thickBot="1">
      <c r="A86" s="79"/>
      <c r="B86" s="85"/>
      <c r="C86" s="82"/>
      <c r="D86" s="132"/>
      <c r="E86" s="132"/>
      <c r="F86" s="85"/>
      <c r="G86" s="85" t="str">
        <f>+IFERROR(VLOOKUP(F86,Listas!$B:$C,2,0),"")</f>
        <v/>
      </c>
      <c r="H86" s="85"/>
      <c r="I86" s="85"/>
      <c r="J86" s="85"/>
      <c r="K86" s="79"/>
      <c r="L86" s="79"/>
      <c r="M86" s="82"/>
      <c r="N86" s="79"/>
      <c r="O86" s="132"/>
      <c r="P86" s="80"/>
      <c r="Q86" s="85"/>
      <c r="R86" s="85"/>
      <c r="S86" s="85"/>
      <c r="T86" s="85"/>
      <c r="U86" s="79"/>
      <c r="V86" s="85"/>
      <c r="W86" s="79"/>
      <c r="X86" s="304">
        <f t="shared" si="0"/>
        <v>0</v>
      </c>
      <c r="Y86" s="87"/>
      <c r="Z86" s="88"/>
      <c r="AA86" s="223" t="str">
        <f>+IF(T86="UI",0,IF(T86="UYU",'Tasas por grupos escalonada'!$C$37,IF(T86="USD",0,"")))</f>
        <v/>
      </c>
      <c r="AB86" s="85"/>
      <c r="AC86" s="85"/>
      <c r="AD86" s="85"/>
      <c r="AE86" s="85"/>
      <c r="AF86" s="90" t="str">
        <f t="shared" si="1"/>
        <v/>
      </c>
      <c r="AG86" s="91" t="str">
        <f t="shared" si="2"/>
        <v/>
      </c>
      <c r="AH86" s="92" t="str">
        <f t="shared" si="3"/>
        <v/>
      </c>
      <c r="AI86" s="93" t="str">
        <f t="shared" si="4"/>
        <v/>
      </c>
      <c r="AJ86" s="93" t="str">
        <f t="shared" si="5"/>
        <v/>
      </c>
      <c r="AK86" s="289" t="str">
        <f t="shared" si="6"/>
        <v/>
      </c>
      <c r="AL86" s="99" t="str">
        <f t="shared" si="7"/>
        <v/>
      </c>
      <c r="AN86" s="34" t="b">
        <f t="shared" si="8"/>
        <v>0</v>
      </c>
    </row>
    <row r="87" spans="1:40" ht="15.75" customHeight="1" thickBot="1">
      <c r="A87" s="79"/>
      <c r="B87" s="85"/>
      <c r="C87" s="82"/>
      <c r="D87" s="132"/>
      <c r="E87" s="132"/>
      <c r="F87" s="85"/>
      <c r="G87" s="85" t="str">
        <f>+IFERROR(VLOOKUP(F87,Listas!$B:$C,2,0),"")</f>
        <v/>
      </c>
      <c r="H87" s="85"/>
      <c r="I87" s="85"/>
      <c r="J87" s="85"/>
      <c r="K87" s="79"/>
      <c r="L87" s="79"/>
      <c r="M87" s="82"/>
      <c r="N87" s="79"/>
      <c r="O87" s="132"/>
      <c r="P87" s="80"/>
      <c r="Q87" s="85"/>
      <c r="R87" s="85"/>
      <c r="S87" s="85"/>
      <c r="T87" s="85"/>
      <c r="U87" s="79"/>
      <c r="V87" s="85"/>
      <c r="W87" s="79"/>
      <c r="X87" s="304">
        <f t="shared" si="0"/>
        <v>0</v>
      </c>
      <c r="Y87" s="87"/>
      <c r="Z87" s="88"/>
      <c r="AA87" s="223" t="str">
        <f>+IF(T87="UI",0,IF(T87="UYU",'Tasas por grupos escalonada'!$C$37,IF(T87="USD",0,"")))</f>
        <v/>
      </c>
      <c r="AB87" s="85"/>
      <c r="AC87" s="85"/>
      <c r="AD87" s="85"/>
      <c r="AE87" s="85"/>
      <c r="AF87" s="90" t="str">
        <f t="shared" si="1"/>
        <v/>
      </c>
      <c r="AG87" s="91" t="str">
        <f t="shared" si="2"/>
        <v/>
      </c>
      <c r="AH87" s="92" t="str">
        <f t="shared" si="3"/>
        <v/>
      </c>
      <c r="AI87" s="93" t="str">
        <f t="shared" si="4"/>
        <v/>
      </c>
      <c r="AJ87" s="93" t="str">
        <f t="shared" si="5"/>
        <v/>
      </c>
      <c r="AK87" s="289" t="str">
        <f t="shared" si="6"/>
        <v/>
      </c>
      <c r="AL87" s="99" t="str">
        <f t="shared" si="7"/>
        <v/>
      </c>
      <c r="AN87" s="34" t="b">
        <f t="shared" si="8"/>
        <v>0</v>
      </c>
    </row>
    <row r="88" spans="1:40" ht="15.75" customHeight="1" thickBot="1">
      <c r="A88" s="79"/>
      <c r="B88" s="85"/>
      <c r="C88" s="82"/>
      <c r="D88" s="132"/>
      <c r="E88" s="132"/>
      <c r="F88" s="85"/>
      <c r="G88" s="85" t="str">
        <f>+IFERROR(VLOOKUP(F88,Listas!$B:$C,2,0),"")</f>
        <v/>
      </c>
      <c r="H88" s="85"/>
      <c r="I88" s="85"/>
      <c r="J88" s="85"/>
      <c r="K88" s="79"/>
      <c r="L88" s="79"/>
      <c r="M88" s="82"/>
      <c r="N88" s="79"/>
      <c r="O88" s="132"/>
      <c r="P88" s="80"/>
      <c r="Q88" s="85"/>
      <c r="R88" s="85"/>
      <c r="S88" s="85"/>
      <c r="T88" s="85"/>
      <c r="U88" s="79"/>
      <c r="V88" s="85"/>
      <c r="W88" s="79"/>
      <c r="X88" s="304">
        <f t="shared" si="0"/>
        <v>0</v>
      </c>
      <c r="Y88" s="87"/>
      <c r="Z88" s="88"/>
      <c r="AA88" s="223" t="str">
        <f>+IF(T88="UI",0,IF(T88="UYU",'Tasas por grupos escalonada'!$C$37,IF(T88="USD",0,"")))</f>
        <v/>
      </c>
      <c r="AB88" s="85"/>
      <c r="AC88" s="85"/>
      <c r="AD88" s="85"/>
      <c r="AE88" s="85"/>
      <c r="AF88" s="90" t="str">
        <f t="shared" si="1"/>
        <v/>
      </c>
      <c r="AG88" s="91" t="str">
        <f t="shared" si="2"/>
        <v/>
      </c>
      <c r="AH88" s="92" t="str">
        <f t="shared" si="3"/>
        <v/>
      </c>
      <c r="AI88" s="93" t="str">
        <f t="shared" si="4"/>
        <v/>
      </c>
      <c r="AJ88" s="93" t="str">
        <f t="shared" si="5"/>
        <v/>
      </c>
      <c r="AK88" s="289" t="str">
        <f t="shared" si="6"/>
        <v/>
      </c>
      <c r="AL88" s="99" t="str">
        <f t="shared" si="7"/>
        <v/>
      </c>
      <c r="AN88" s="34" t="b">
        <f t="shared" si="8"/>
        <v>0</v>
      </c>
    </row>
    <row r="89" spans="1:40" ht="15.75" customHeight="1" thickBot="1">
      <c r="A89" s="79"/>
      <c r="B89" s="85"/>
      <c r="C89" s="82"/>
      <c r="D89" s="132"/>
      <c r="E89" s="132"/>
      <c r="F89" s="85"/>
      <c r="G89" s="85" t="str">
        <f>+IFERROR(VLOOKUP(F89,Listas!$B:$C,2,0),"")</f>
        <v/>
      </c>
      <c r="H89" s="85"/>
      <c r="I89" s="85"/>
      <c r="J89" s="85"/>
      <c r="K89" s="79"/>
      <c r="L89" s="79"/>
      <c r="M89" s="82"/>
      <c r="N89" s="79"/>
      <c r="O89" s="132"/>
      <c r="P89" s="80"/>
      <c r="Q89" s="85"/>
      <c r="R89" s="85"/>
      <c r="S89" s="85"/>
      <c r="T89" s="85"/>
      <c r="U89" s="79"/>
      <c r="V89" s="85"/>
      <c r="W89" s="79"/>
      <c r="X89" s="304">
        <f t="shared" si="0"/>
        <v>0</v>
      </c>
      <c r="Y89" s="87"/>
      <c r="Z89" s="88"/>
      <c r="AA89" s="223" t="str">
        <f>+IF(T89="UI",0,IF(T89="UYU",'Tasas por grupos escalonada'!$C$37,IF(T89="USD",0,"")))</f>
        <v/>
      </c>
      <c r="AB89" s="85"/>
      <c r="AC89" s="85"/>
      <c r="AD89" s="85"/>
      <c r="AE89" s="85"/>
      <c r="AF89" s="90" t="str">
        <f t="shared" si="1"/>
        <v/>
      </c>
      <c r="AG89" s="91" t="str">
        <f t="shared" si="2"/>
        <v/>
      </c>
      <c r="AH89" s="92" t="str">
        <f t="shared" si="3"/>
        <v/>
      </c>
      <c r="AI89" s="93" t="str">
        <f t="shared" si="4"/>
        <v/>
      </c>
      <c r="AJ89" s="93" t="str">
        <f t="shared" si="5"/>
        <v/>
      </c>
      <c r="AK89" s="289" t="str">
        <f t="shared" si="6"/>
        <v/>
      </c>
      <c r="AL89" s="99" t="str">
        <f t="shared" si="7"/>
        <v/>
      </c>
      <c r="AN89" s="34" t="b">
        <f t="shared" si="8"/>
        <v>0</v>
      </c>
    </row>
    <row r="90" spans="1:40" ht="15.75" customHeight="1" thickBot="1">
      <c r="A90" s="79"/>
      <c r="B90" s="85"/>
      <c r="C90" s="82"/>
      <c r="D90" s="132"/>
      <c r="E90" s="132"/>
      <c r="F90" s="85"/>
      <c r="G90" s="85" t="str">
        <f>+IFERROR(VLOOKUP(F90,Listas!$B:$C,2,0),"")</f>
        <v/>
      </c>
      <c r="H90" s="85"/>
      <c r="I90" s="85"/>
      <c r="J90" s="85"/>
      <c r="K90" s="79"/>
      <c r="L90" s="79"/>
      <c r="M90" s="82"/>
      <c r="N90" s="79"/>
      <c r="O90" s="132"/>
      <c r="P90" s="80"/>
      <c r="Q90" s="85"/>
      <c r="R90" s="85"/>
      <c r="S90" s="85"/>
      <c r="T90" s="85"/>
      <c r="U90" s="79"/>
      <c r="V90" s="85"/>
      <c r="W90" s="79"/>
      <c r="X90" s="304">
        <f t="shared" si="0"/>
        <v>0</v>
      </c>
      <c r="Y90" s="87"/>
      <c r="Z90" s="88"/>
      <c r="AA90" s="223" t="str">
        <f>+IF(T90="UI",0,IF(T90="UYU",'Tasas por grupos escalonada'!$C$37,IF(T90="USD",0,"")))</f>
        <v/>
      </c>
      <c r="AB90" s="85"/>
      <c r="AC90" s="85"/>
      <c r="AD90" s="85"/>
      <c r="AE90" s="85"/>
      <c r="AF90" s="90" t="str">
        <f t="shared" si="1"/>
        <v/>
      </c>
      <c r="AG90" s="91" t="str">
        <f t="shared" si="2"/>
        <v/>
      </c>
      <c r="AH90" s="92" t="str">
        <f t="shared" si="3"/>
        <v/>
      </c>
      <c r="AI90" s="93" t="str">
        <f t="shared" si="4"/>
        <v/>
      </c>
      <c r="AJ90" s="93" t="str">
        <f t="shared" si="5"/>
        <v/>
      </c>
      <c r="AK90" s="289" t="str">
        <f t="shared" si="6"/>
        <v/>
      </c>
      <c r="AL90" s="99" t="str">
        <f t="shared" si="7"/>
        <v/>
      </c>
      <c r="AN90" s="34" t="b">
        <f t="shared" si="8"/>
        <v>0</v>
      </c>
    </row>
    <row r="91" spans="1:40" ht="15.75" customHeight="1" thickBot="1">
      <c r="A91" s="79"/>
      <c r="B91" s="85"/>
      <c r="C91" s="82"/>
      <c r="D91" s="132"/>
      <c r="E91" s="132"/>
      <c r="F91" s="85"/>
      <c r="G91" s="85" t="str">
        <f>+IFERROR(VLOOKUP(F91,Listas!$B:$C,2,0),"")</f>
        <v/>
      </c>
      <c r="H91" s="85"/>
      <c r="I91" s="85"/>
      <c r="J91" s="85"/>
      <c r="K91" s="79"/>
      <c r="L91" s="79"/>
      <c r="M91" s="82"/>
      <c r="N91" s="79"/>
      <c r="O91" s="132"/>
      <c r="P91" s="80"/>
      <c r="Q91" s="85"/>
      <c r="R91" s="85"/>
      <c r="S91" s="85"/>
      <c r="T91" s="85"/>
      <c r="U91" s="79"/>
      <c r="V91" s="85"/>
      <c r="W91" s="79"/>
      <c r="X91" s="304">
        <f t="shared" si="0"/>
        <v>0</v>
      </c>
      <c r="Y91" s="87"/>
      <c r="Z91" s="88"/>
      <c r="AA91" s="223" t="str">
        <f>+IF(T91="UI",0,IF(T91="UYU",'Tasas por grupos escalonada'!$C$37,IF(T91="USD",0,"")))</f>
        <v/>
      </c>
      <c r="AB91" s="85"/>
      <c r="AC91" s="85"/>
      <c r="AD91" s="85"/>
      <c r="AE91" s="85"/>
      <c r="AF91" s="90" t="str">
        <f t="shared" si="1"/>
        <v/>
      </c>
      <c r="AG91" s="91" t="str">
        <f t="shared" si="2"/>
        <v/>
      </c>
      <c r="AH91" s="92" t="str">
        <f t="shared" si="3"/>
        <v/>
      </c>
      <c r="AI91" s="93" t="str">
        <f t="shared" si="4"/>
        <v/>
      </c>
      <c r="AJ91" s="93" t="str">
        <f t="shared" si="5"/>
        <v/>
      </c>
      <c r="AK91" s="289" t="str">
        <f t="shared" si="6"/>
        <v/>
      </c>
      <c r="AL91" s="99" t="str">
        <f t="shared" si="7"/>
        <v/>
      </c>
      <c r="AN91" s="34" t="b">
        <f t="shared" si="8"/>
        <v>0</v>
      </c>
    </row>
    <row r="92" spans="1:40" ht="15.75" customHeight="1" thickBot="1">
      <c r="A92" s="79"/>
      <c r="B92" s="85"/>
      <c r="C92" s="82"/>
      <c r="D92" s="132"/>
      <c r="E92" s="132"/>
      <c r="F92" s="85"/>
      <c r="G92" s="85" t="str">
        <f>+IFERROR(VLOOKUP(F92,Listas!$B:$C,2,0),"")</f>
        <v/>
      </c>
      <c r="H92" s="85"/>
      <c r="I92" s="85"/>
      <c r="J92" s="85"/>
      <c r="K92" s="79"/>
      <c r="L92" s="79"/>
      <c r="M92" s="82"/>
      <c r="N92" s="79"/>
      <c r="O92" s="132"/>
      <c r="P92" s="80"/>
      <c r="Q92" s="85"/>
      <c r="R92" s="85"/>
      <c r="S92" s="85"/>
      <c r="T92" s="85"/>
      <c r="U92" s="79"/>
      <c r="V92" s="85"/>
      <c r="W92" s="79"/>
      <c r="X92" s="304">
        <f t="shared" si="0"/>
        <v>0</v>
      </c>
      <c r="Y92" s="87"/>
      <c r="Z92" s="88"/>
      <c r="AA92" s="223" t="str">
        <f>+IF(T92="UI",0,IF(T92="UYU",'Tasas por grupos escalonada'!$C$37,IF(T92="USD",0,"")))</f>
        <v/>
      </c>
      <c r="AB92" s="85"/>
      <c r="AC92" s="85"/>
      <c r="AD92" s="85"/>
      <c r="AE92" s="85"/>
      <c r="AF92" s="90" t="str">
        <f t="shared" si="1"/>
        <v/>
      </c>
      <c r="AG92" s="91" t="str">
        <f t="shared" si="2"/>
        <v/>
      </c>
      <c r="AH92" s="92" t="str">
        <f t="shared" si="3"/>
        <v/>
      </c>
      <c r="AI92" s="93" t="str">
        <f t="shared" si="4"/>
        <v/>
      </c>
      <c r="AJ92" s="93" t="str">
        <f t="shared" si="5"/>
        <v/>
      </c>
      <c r="AK92" s="289" t="str">
        <f t="shared" si="6"/>
        <v/>
      </c>
      <c r="AL92" s="99" t="str">
        <f t="shared" si="7"/>
        <v/>
      </c>
      <c r="AN92" s="34" t="b">
        <f t="shared" si="8"/>
        <v>0</v>
      </c>
    </row>
    <row r="93" spans="1:40" ht="15.75" customHeight="1" thickBot="1">
      <c r="A93" s="79"/>
      <c r="B93" s="85"/>
      <c r="C93" s="82"/>
      <c r="D93" s="132"/>
      <c r="E93" s="132"/>
      <c r="F93" s="85"/>
      <c r="G93" s="85" t="str">
        <f>+IFERROR(VLOOKUP(F93,Listas!$B:$C,2,0),"")</f>
        <v/>
      </c>
      <c r="H93" s="85"/>
      <c r="I93" s="85"/>
      <c r="J93" s="85"/>
      <c r="K93" s="79"/>
      <c r="L93" s="79"/>
      <c r="M93" s="82"/>
      <c r="N93" s="79"/>
      <c r="O93" s="132"/>
      <c r="P93" s="80"/>
      <c r="Q93" s="85"/>
      <c r="R93" s="85"/>
      <c r="S93" s="85"/>
      <c r="T93" s="85"/>
      <c r="U93" s="79"/>
      <c r="V93" s="85"/>
      <c r="W93" s="79"/>
      <c r="X93" s="304">
        <f t="shared" si="0"/>
        <v>0</v>
      </c>
      <c r="Y93" s="87"/>
      <c r="Z93" s="88"/>
      <c r="AA93" s="223" t="str">
        <f>+IF(T93="UI",0,IF(T93="UYU",'Tasas por grupos escalonada'!$C$37,IF(T93="USD",0,"")))</f>
        <v/>
      </c>
      <c r="AB93" s="85"/>
      <c r="AC93" s="85"/>
      <c r="AD93" s="85"/>
      <c r="AE93" s="85"/>
      <c r="AF93" s="90" t="str">
        <f t="shared" si="1"/>
        <v/>
      </c>
      <c r="AG93" s="91" t="str">
        <f t="shared" si="2"/>
        <v/>
      </c>
      <c r="AH93" s="92" t="str">
        <f t="shared" si="3"/>
        <v/>
      </c>
      <c r="AI93" s="93" t="str">
        <f t="shared" si="4"/>
        <v/>
      </c>
      <c r="AJ93" s="93" t="str">
        <f t="shared" si="5"/>
        <v/>
      </c>
      <c r="AK93" s="289" t="str">
        <f t="shared" si="6"/>
        <v/>
      </c>
      <c r="AL93" s="99" t="str">
        <f t="shared" si="7"/>
        <v/>
      </c>
      <c r="AN93" s="34" t="b">
        <f t="shared" si="8"/>
        <v>0</v>
      </c>
    </row>
    <row r="94" spans="1:40" ht="15.75" customHeight="1" thickBot="1">
      <c r="A94" s="79"/>
      <c r="B94" s="85"/>
      <c r="C94" s="82"/>
      <c r="D94" s="132"/>
      <c r="E94" s="132"/>
      <c r="F94" s="85"/>
      <c r="G94" s="85" t="str">
        <f>+IFERROR(VLOOKUP(F94,Listas!$B:$C,2,0),"")</f>
        <v/>
      </c>
      <c r="H94" s="85"/>
      <c r="I94" s="85"/>
      <c r="J94" s="85"/>
      <c r="K94" s="79"/>
      <c r="L94" s="79"/>
      <c r="M94" s="82"/>
      <c r="N94" s="79"/>
      <c r="O94" s="132"/>
      <c r="P94" s="80"/>
      <c r="Q94" s="85"/>
      <c r="R94" s="85"/>
      <c r="S94" s="85"/>
      <c r="T94" s="85"/>
      <c r="U94" s="79"/>
      <c r="V94" s="85"/>
      <c r="W94" s="79"/>
      <c r="X94" s="304">
        <f t="shared" si="0"/>
        <v>0</v>
      </c>
      <c r="Y94" s="87"/>
      <c r="Z94" s="88"/>
      <c r="AA94" s="223" t="str">
        <f>+IF(T94="UI",0,IF(T94="UYU",'Tasas por grupos escalonada'!$C$37,IF(T94="USD",0,"")))</f>
        <v/>
      </c>
      <c r="AB94" s="85"/>
      <c r="AC94" s="85"/>
      <c r="AD94" s="85"/>
      <c r="AE94" s="85"/>
      <c r="AF94" s="90" t="str">
        <f t="shared" si="1"/>
        <v/>
      </c>
      <c r="AG94" s="91" t="str">
        <f t="shared" si="2"/>
        <v/>
      </c>
      <c r="AH94" s="92" t="str">
        <f t="shared" si="3"/>
        <v/>
      </c>
      <c r="AI94" s="93" t="str">
        <f t="shared" si="4"/>
        <v/>
      </c>
      <c r="AJ94" s="93" t="str">
        <f t="shared" si="5"/>
        <v/>
      </c>
      <c r="AK94" s="289" t="str">
        <f t="shared" si="6"/>
        <v/>
      </c>
      <c r="AL94" s="99" t="str">
        <f t="shared" si="7"/>
        <v/>
      </c>
      <c r="AN94" s="34" t="b">
        <f t="shared" si="8"/>
        <v>0</v>
      </c>
    </row>
    <row r="95" spans="1:40" ht="15.75" customHeight="1" thickBot="1">
      <c r="A95" s="79"/>
      <c r="B95" s="85"/>
      <c r="C95" s="82"/>
      <c r="D95" s="132"/>
      <c r="E95" s="132"/>
      <c r="F95" s="85"/>
      <c r="G95" s="85" t="str">
        <f>+IFERROR(VLOOKUP(F95,Listas!$B:$C,2,0),"")</f>
        <v/>
      </c>
      <c r="H95" s="85"/>
      <c r="I95" s="85"/>
      <c r="J95" s="85"/>
      <c r="K95" s="79"/>
      <c r="L95" s="79"/>
      <c r="M95" s="82"/>
      <c r="N95" s="79"/>
      <c r="O95" s="132"/>
      <c r="P95" s="80"/>
      <c r="Q95" s="85"/>
      <c r="R95" s="85"/>
      <c r="S95" s="85"/>
      <c r="T95" s="85"/>
      <c r="U95" s="79"/>
      <c r="V95" s="85"/>
      <c r="W95" s="79"/>
      <c r="X95" s="304">
        <f t="shared" si="0"/>
        <v>0</v>
      </c>
      <c r="Y95" s="87"/>
      <c r="Z95" s="88"/>
      <c r="AA95" s="223" t="str">
        <f>+IF(T95="UI",0,IF(T95="UYU",'Tasas por grupos escalonada'!$C$37,IF(T95="USD",0,"")))</f>
        <v/>
      </c>
      <c r="AB95" s="85"/>
      <c r="AC95" s="85"/>
      <c r="AD95" s="85"/>
      <c r="AE95" s="85"/>
      <c r="AF95" s="90" t="str">
        <f t="shared" si="1"/>
        <v/>
      </c>
      <c r="AG95" s="91" t="str">
        <f t="shared" si="2"/>
        <v/>
      </c>
      <c r="AH95" s="92" t="str">
        <f t="shared" si="3"/>
        <v/>
      </c>
      <c r="AI95" s="93" t="str">
        <f t="shared" si="4"/>
        <v/>
      </c>
      <c r="AJ95" s="93" t="str">
        <f t="shared" si="5"/>
        <v/>
      </c>
      <c r="AK95" s="289" t="str">
        <f t="shared" si="6"/>
        <v/>
      </c>
      <c r="AL95" s="99" t="str">
        <f t="shared" si="7"/>
        <v/>
      </c>
      <c r="AN95" s="34" t="b">
        <f t="shared" si="8"/>
        <v>0</v>
      </c>
    </row>
    <row r="96" spans="1:40" ht="15.75" customHeight="1" thickBot="1">
      <c r="A96" s="79"/>
      <c r="B96" s="85"/>
      <c r="C96" s="82"/>
      <c r="D96" s="132"/>
      <c r="E96" s="132"/>
      <c r="F96" s="85"/>
      <c r="G96" s="85" t="str">
        <f>+IFERROR(VLOOKUP(F96,Listas!$B:$C,2,0),"")</f>
        <v/>
      </c>
      <c r="H96" s="85"/>
      <c r="I96" s="85"/>
      <c r="J96" s="85"/>
      <c r="K96" s="79"/>
      <c r="L96" s="79"/>
      <c r="M96" s="82"/>
      <c r="N96" s="79"/>
      <c r="O96" s="132"/>
      <c r="P96" s="80"/>
      <c r="Q96" s="85"/>
      <c r="R96" s="85"/>
      <c r="S96" s="85"/>
      <c r="T96" s="85"/>
      <c r="U96" s="79"/>
      <c r="V96" s="85"/>
      <c r="W96" s="79"/>
      <c r="X96" s="304">
        <f t="shared" si="0"/>
        <v>0</v>
      </c>
      <c r="Y96" s="87"/>
      <c r="Z96" s="88"/>
      <c r="AA96" s="223" t="str">
        <f>+IF(T96="UI",0,IF(T96="UYU",'Tasas por grupos escalonada'!$C$37,IF(T96="USD",0,"")))</f>
        <v/>
      </c>
      <c r="AB96" s="85"/>
      <c r="AC96" s="85"/>
      <c r="AD96" s="85"/>
      <c r="AE96" s="85"/>
      <c r="AF96" s="90" t="str">
        <f t="shared" si="1"/>
        <v/>
      </c>
      <c r="AG96" s="91" t="str">
        <f t="shared" si="2"/>
        <v/>
      </c>
      <c r="AH96" s="92" t="str">
        <f t="shared" si="3"/>
        <v/>
      </c>
      <c r="AI96" s="93" t="str">
        <f t="shared" si="4"/>
        <v/>
      </c>
      <c r="AJ96" s="93" t="str">
        <f t="shared" si="5"/>
        <v/>
      </c>
      <c r="AK96" s="289" t="str">
        <f t="shared" si="6"/>
        <v/>
      </c>
      <c r="AL96" s="99" t="str">
        <f t="shared" si="7"/>
        <v/>
      </c>
      <c r="AN96" s="34" t="b">
        <f t="shared" si="8"/>
        <v>0</v>
      </c>
    </row>
    <row r="97" spans="1:40" ht="15.75" customHeight="1" thickBot="1">
      <c r="A97" s="79"/>
      <c r="B97" s="85"/>
      <c r="C97" s="82"/>
      <c r="D97" s="132"/>
      <c r="E97" s="132"/>
      <c r="F97" s="85"/>
      <c r="G97" s="85" t="str">
        <f>+IFERROR(VLOOKUP(F97,Listas!$B:$C,2,0),"")</f>
        <v/>
      </c>
      <c r="H97" s="85"/>
      <c r="I97" s="85"/>
      <c r="J97" s="85"/>
      <c r="K97" s="79"/>
      <c r="L97" s="79"/>
      <c r="M97" s="82"/>
      <c r="N97" s="79"/>
      <c r="O97" s="132"/>
      <c r="P97" s="80"/>
      <c r="Q97" s="85"/>
      <c r="R97" s="85"/>
      <c r="S97" s="85"/>
      <c r="T97" s="85"/>
      <c r="U97" s="79"/>
      <c r="V97" s="85"/>
      <c r="W97" s="79"/>
      <c r="X97" s="304">
        <f t="shared" si="0"/>
        <v>0</v>
      </c>
      <c r="Y97" s="87"/>
      <c r="Z97" s="88"/>
      <c r="AA97" s="223" t="str">
        <f>+IF(T97="UI",0,IF(T97="UYU",'Tasas por grupos escalonada'!$C$37,IF(T97="USD",0,"")))</f>
        <v/>
      </c>
      <c r="AB97" s="85"/>
      <c r="AC97" s="85"/>
      <c r="AD97" s="85"/>
      <c r="AE97" s="85"/>
      <c r="AF97" s="90" t="str">
        <f t="shared" si="1"/>
        <v/>
      </c>
      <c r="AG97" s="91" t="str">
        <f t="shared" si="2"/>
        <v/>
      </c>
      <c r="AH97" s="92" t="str">
        <f t="shared" si="3"/>
        <v/>
      </c>
      <c r="AI97" s="93" t="str">
        <f t="shared" si="4"/>
        <v/>
      </c>
      <c r="AJ97" s="93" t="str">
        <f t="shared" si="5"/>
        <v/>
      </c>
      <c r="AK97" s="289" t="str">
        <f t="shared" si="6"/>
        <v/>
      </c>
      <c r="AL97" s="99" t="str">
        <f t="shared" si="7"/>
        <v/>
      </c>
      <c r="AN97" s="34" t="b">
        <f t="shared" si="8"/>
        <v>0</v>
      </c>
    </row>
    <row r="98" spans="1:40" ht="15.75" customHeight="1" thickBot="1">
      <c r="A98" s="79"/>
      <c r="B98" s="85"/>
      <c r="C98" s="82"/>
      <c r="D98" s="132"/>
      <c r="E98" s="132"/>
      <c r="F98" s="85"/>
      <c r="G98" s="85" t="str">
        <f>+IFERROR(VLOOKUP(F98,Listas!$B:$C,2,0),"")</f>
        <v/>
      </c>
      <c r="H98" s="85"/>
      <c r="I98" s="85"/>
      <c r="J98" s="85"/>
      <c r="K98" s="79"/>
      <c r="L98" s="79"/>
      <c r="M98" s="82"/>
      <c r="N98" s="79"/>
      <c r="O98" s="132"/>
      <c r="P98" s="80"/>
      <c r="Q98" s="85"/>
      <c r="R98" s="85"/>
      <c r="S98" s="85"/>
      <c r="T98" s="85"/>
      <c r="U98" s="79"/>
      <c r="V98" s="85"/>
      <c r="W98" s="79"/>
      <c r="X98" s="304">
        <f t="shared" si="0"/>
        <v>0</v>
      </c>
      <c r="Y98" s="87"/>
      <c r="Z98" s="88"/>
      <c r="AA98" s="223" t="str">
        <f>+IF(T98="UI",0,IF(T98="UYU",'Tasas por grupos escalonada'!$C$37,IF(T98="USD",0,"")))</f>
        <v/>
      </c>
      <c r="AB98" s="85"/>
      <c r="AC98" s="85"/>
      <c r="AD98" s="85"/>
      <c r="AE98" s="85"/>
      <c r="AF98" s="90" t="str">
        <f t="shared" si="1"/>
        <v/>
      </c>
      <c r="AG98" s="91" t="str">
        <f t="shared" si="2"/>
        <v/>
      </c>
      <c r="AH98" s="92" t="str">
        <f t="shared" si="3"/>
        <v/>
      </c>
      <c r="AI98" s="93" t="str">
        <f t="shared" si="4"/>
        <v/>
      </c>
      <c r="AJ98" s="93" t="str">
        <f t="shared" si="5"/>
        <v/>
      </c>
      <c r="AK98" s="289" t="str">
        <f t="shared" si="6"/>
        <v/>
      </c>
      <c r="AL98" s="99" t="str">
        <f t="shared" si="7"/>
        <v/>
      </c>
      <c r="AN98" s="34" t="b">
        <f t="shared" si="8"/>
        <v>0</v>
      </c>
    </row>
    <row r="99" spans="1:40" ht="15.75" customHeight="1" thickBot="1">
      <c r="A99" s="79"/>
      <c r="B99" s="85"/>
      <c r="C99" s="82"/>
      <c r="D99" s="132"/>
      <c r="E99" s="132"/>
      <c r="F99" s="85"/>
      <c r="G99" s="85" t="str">
        <f>+IFERROR(VLOOKUP(F99,Listas!$B:$C,2,0),"")</f>
        <v/>
      </c>
      <c r="H99" s="85"/>
      <c r="I99" s="85"/>
      <c r="J99" s="85"/>
      <c r="K99" s="79"/>
      <c r="L99" s="79"/>
      <c r="M99" s="82"/>
      <c r="N99" s="79"/>
      <c r="O99" s="132"/>
      <c r="P99" s="80"/>
      <c r="Q99" s="85"/>
      <c r="R99" s="85"/>
      <c r="S99" s="85"/>
      <c r="T99" s="85"/>
      <c r="U99" s="79"/>
      <c r="V99" s="85"/>
      <c r="W99" s="79"/>
      <c r="X99" s="304">
        <f t="shared" si="0"/>
        <v>0</v>
      </c>
      <c r="Y99" s="87"/>
      <c r="Z99" s="88"/>
      <c r="AA99" s="223" t="str">
        <f>+IF(T99="UI",0,IF(T99="UYU",'Tasas por grupos escalonada'!$C$37,IF(T99="USD",0,"")))</f>
        <v/>
      </c>
      <c r="AB99" s="85"/>
      <c r="AC99" s="85"/>
      <c r="AD99" s="85"/>
      <c r="AE99" s="85"/>
      <c r="AF99" s="90" t="str">
        <f t="shared" si="1"/>
        <v/>
      </c>
      <c r="AG99" s="91" t="str">
        <f t="shared" si="2"/>
        <v/>
      </c>
      <c r="AH99" s="92" t="str">
        <f t="shared" si="3"/>
        <v/>
      </c>
      <c r="AI99" s="93" t="str">
        <f t="shared" si="4"/>
        <v/>
      </c>
      <c r="AJ99" s="93" t="str">
        <f t="shared" si="5"/>
        <v/>
      </c>
      <c r="AK99" s="289" t="str">
        <f t="shared" si="6"/>
        <v/>
      </c>
      <c r="AL99" s="99" t="str">
        <f t="shared" si="7"/>
        <v/>
      </c>
      <c r="AN99" s="34" t="b">
        <f t="shared" si="8"/>
        <v>0</v>
      </c>
    </row>
    <row r="100" spans="1:40" ht="15.75" customHeight="1" thickBot="1">
      <c r="A100" s="79"/>
      <c r="B100" s="85"/>
      <c r="C100" s="82"/>
      <c r="D100" s="132"/>
      <c r="E100" s="132"/>
      <c r="F100" s="85"/>
      <c r="G100" s="85" t="str">
        <f>+IFERROR(VLOOKUP(F100,Listas!$B:$C,2,0),"")</f>
        <v/>
      </c>
      <c r="H100" s="85"/>
      <c r="I100" s="85"/>
      <c r="J100" s="85"/>
      <c r="K100" s="79"/>
      <c r="L100" s="79"/>
      <c r="M100" s="82"/>
      <c r="N100" s="79"/>
      <c r="O100" s="132"/>
      <c r="P100" s="80"/>
      <c r="Q100" s="85"/>
      <c r="R100" s="85"/>
      <c r="S100" s="85"/>
      <c r="T100" s="85"/>
      <c r="U100" s="79"/>
      <c r="V100" s="85"/>
      <c r="W100" s="79"/>
      <c r="X100" s="304">
        <f t="shared" si="0"/>
        <v>0</v>
      </c>
      <c r="Y100" s="87"/>
      <c r="Z100" s="88"/>
      <c r="AA100" s="223" t="str">
        <f>+IF(T100="UI",0,IF(T100="UYU",'Tasas por grupos escalonada'!$C$37,IF(T100="USD",0,"")))</f>
        <v/>
      </c>
      <c r="AB100" s="85"/>
      <c r="AC100" s="85"/>
      <c r="AD100" s="85"/>
      <c r="AE100" s="85"/>
      <c r="AF100" s="90" t="str">
        <f t="shared" si="1"/>
        <v/>
      </c>
      <c r="AG100" s="91" t="str">
        <f t="shared" si="2"/>
        <v/>
      </c>
      <c r="AH100" s="92" t="str">
        <f t="shared" si="3"/>
        <v/>
      </c>
      <c r="AI100" s="93" t="str">
        <f t="shared" si="4"/>
        <v/>
      </c>
      <c r="AJ100" s="93" t="str">
        <f t="shared" si="5"/>
        <v/>
      </c>
      <c r="AK100" s="289" t="str">
        <f t="shared" si="6"/>
        <v/>
      </c>
      <c r="AL100" s="99" t="str">
        <f t="shared" si="7"/>
        <v/>
      </c>
      <c r="AN100" s="34" t="b">
        <f t="shared" si="8"/>
        <v>0</v>
      </c>
    </row>
    <row r="101" spans="1:40" ht="15.75" customHeight="1" thickBot="1">
      <c r="A101" s="79"/>
      <c r="B101" s="85"/>
      <c r="C101" s="82"/>
      <c r="D101" s="132"/>
      <c r="E101" s="132"/>
      <c r="F101" s="85"/>
      <c r="G101" s="85" t="str">
        <f>+IFERROR(VLOOKUP(F101,Listas!$B:$C,2,0),"")</f>
        <v/>
      </c>
      <c r="H101" s="85"/>
      <c r="I101" s="85"/>
      <c r="J101" s="85"/>
      <c r="K101" s="79"/>
      <c r="L101" s="79"/>
      <c r="M101" s="82"/>
      <c r="N101" s="79"/>
      <c r="O101" s="132"/>
      <c r="P101" s="80"/>
      <c r="Q101" s="85"/>
      <c r="R101" s="85"/>
      <c r="S101" s="85"/>
      <c r="T101" s="85"/>
      <c r="U101" s="79"/>
      <c r="V101" s="85"/>
      <c r="W101" s="79"/>
      <c r="X101" s="304">
        <f t="shared" si="0"/>
        <v>0</v>
      </c>
      <c r="Y101" s="87"/>
      <c r="Z101" s="88"/>
      <c r="AA101" s="223" t="str">
        <f>+IF(T101="UI",0,IF(T101="UYU",'Tasas por grupos escalonada'!$C$37,IF(T101="USD",0,"")))</f>
        <v/>
      </c>
      <c r="AB101" s="85"/>
      <c r="AC101" s="85"/>
      <c r="AD101" s="85"/>
      <c r="AE101" s="85"/>
      <c r="AF101" s="90" t="str">
        <f t="shared" si="1"/>
        <v/>
      </c>
      <c r="AG101" s="91" t="str">
        <f t="shared" si="2"/>
        <v/>
      </c>
      <c r="AH101" s="92" t="str">
        <f t="shared" si="3"/>
        <v/>
      </c>
      <c r="AI101" s="93" t="str">
        <f t="shared" si="4"/>
        <v/>
      </c>
      <c r="AJ101" s="93" t="str">
        <f t="shared" si="5"/>
        <v/>
      </c>
      <c r="AK101" s="289" t="str">
        <f t="shared" si="6"/>
        <v/>
      </c>
      <c r="AL101" s="99" t="str">
        <f t="shared" si="7"/>
        <v/>
      </c>
      <c r="AN101" s="34" t="b">
        <f t="shared" si="8"/>
        <v>0</v>
      </c>
    </row>
    <row r="102" spans="1:40" ht="15.75" customHeight="1" thickBot="1">
      <c r="A102" s="79"/>
      <c r="B102" s="85"/>
      <c r="C102" s="82"/>
      <c r="D102" s="132"/>
      <c r="E102" s="132"/>
      <c r="F102" s="85"/>
      <c r="G102" s="85" t="str">
        <f>+IFERROR(VLOOKUP(F102,Listas!$B:$C,2,0),"")</f>
        <v/>
      </c>
      <c r="H102" s="85"/>
      <c r="I102" s="85"/>
      <c r="J102" s="85"/>
      <c r="K102" s="79"/>
      <c r="L102" s="79"/>
      <c r="M102" s="82"/>
      <c r="N102" s="79"/>
      <c r="O102" s="132"/>
      <c r="P102" s="80"/>
      <c r="Q102" s="85"/>
      <c r="R102" s="85"/>
      <c r="S102" s="85"/>
      <c r="T102" s="85"/>
      <c r="U102" s="79"/>
      <c r="V102" s="85"/>
      <c r="W102" s="79"/>
      <c r="X102" s="304">
        <f t="shared" si="0"/>
        <v>0</v>
      </c>
      <c r="Y102" s="87"/>
      <c r="Z102" s="88"/>
      <c r="AA102" s="223" t="str">
        <f>+IF(T102="UI",0,IF(T102="UYU",'Tasas por grupos escalonada'!$C$37,IF(T102="USD",0,"")))</f>
        <v/>
      </c>
      <c r="AB102" s="85"/>
      <c r="AC102" s="85"/>
      <c r="AD102" s="85"/>
      <c r="AE102" s="85"/>
      <c r="AF102" s="90" t="str">
        <f t="shared" si="1"/>
        <v/>
      </c>
      <c r="AG102" s="91" t="str">
        <f t="shared" si="2"/>
        <v/>
      </c>
      <c r="AH102" s="92" t="str">
        <f t="shared" si="3"/>
        <v/>
      </c>
      <c r="AI102" s="93" t="str">
        <f t="shared" si="4"/>
        <v/>
      </c>
      <c r="AJ102" s="93" t="str">
        <f t="shared" si="5"/>
        <v/>
      </c>
      <c r="AK102" s="289" t="str">
        <f t="shared" si="6"/>
        <v/>
      </c>
      <c r="AL102" s="99" t="str">
        <f t="shared" si="7"/>
        <v/>
      </c>
      <c r="AN102" s="34" t="b">
        <f t="shared" si="8"/>
        <v>0</v>
      </c>
    </row>
    <row r="103" spans="1:40" ht="15.75" customHeight="1" thickBot="1">
      <c r="A103" s="79"/>
      <c r="B103" s="85"/>
      <c r="C103" s="82"/>
      <c r="D103" s="132"/>
      <c r="E103" s="132"/>
      <c r="F103" s="85"/>
      <c r="G103" s="85" t="str">
        <f>+IFERROR(VLOOKUP(F103,Listas!$B:$C,2,0),"")</f>
        <v/>
      </c>
      <c r="H103" s="85"/>
      <c r="I103" s="85"/>
      <c r="J103" s="85"/>
      <c r="K103" s="79"/>
      <c r="L103" s="79"/>
      <c r="M103" s="82"/>
      <c r="N103" s="79"/>
      <c r="O103" s="132"/>
      <c r="P103" s="80"/>
      <c r="Q103" s="85"/>
      <c r="R103" s="85"/>
      <c r="S103" s="85"/>
      <c r="T103" s="85"/>
      <c r="U103" s="79"/>
      <c r="V103" s="85"/>
      <c r="W103" s="79"/>
      <c r="X103" s="304">
        <f t="shared" si="0"/>
        <v>0</v>
      </c>
      <c r="Y103" s="87"/>
      <c r="Z103" s="88"/>
      <c r="AA103" s="223" t="str">
        <f>+IF(T103="UI",0,IF(T103="UYU",'Tasas por grupos escalonada'!$C$37,IF(T103="USD",0,"")))</f>
        <v/>
      </c>
      <c r="AB103" s="85"/>
      <c r="AC103" s="85"/>
      <c r="AD103" s="85"/>
      <c r="AE103" s="85"/>
      <c r="AF103" s="90" t="str">
        <f t="shared" si="1"/>
        <v/>
      </c>
      <c r="AG103" s="91" t="str">
        <f t="shared" si="2"/>
        <v/>
      </c>
      <c r="AH103" s="92" t="str">
        <f t="shared" si="3"/>
        <v/>
      </c>
      <c r="AI103" s="93" t="str">
        <f t="shared" si="4"/>
        <v/>
      </c>
      <c r="AJ103" s="93" t="str">
        <f t="shared" si="5"/>
        <v/>
      </c>
      <c r="AK103" s="289" t="str">
        <f t="shared" si="6"/>
        <v/>
      </c>
      <c r="AL103" s="99" t="str">
        <f t="shared" si="7"/>
        <v/>
      </c>
      <c r="AN103" s="34" t="b">
        <f t="shared" si="8"/>
        <v>0</v>
      </c>
    </row>
    <row r="104" spans="1:40" ht="15.75" customHeight="1" thickBot="1">
      <c r="A104" s="79"/>
      <c r="B104" s="85"/>
      <c r="C104" s="82"/>
      <c r="D104" s="132"/>
      <c r="E104" s="132"/>
      <c r="F104" s="85"/>
      <c r="G104" s="85" t="str">
        <f>+IFERROR(VLOOKUP(F104,Listas!$B:$C,2,0),"")</f>
        <v/>
      </c>
      <c r="H104" s="85"/>
      <c r="I104" s="85"/>
      <c r="J104" s="85"/>
      <c r="K104" s="79"/>
      <c r="L104" s="79"/>
      <c r="M104" s="82"/>
      <c r="N104" s="79"/>
      <c r="O104" s="132"/>
      <c r="P104" s="80"/>
      <c r="Q104" s="85"/>
      <c r="R104" s="85"/>
      <c r="S104" s="85"/>
      <c r="T104" s="85"/>
      <c r="U104" s="79"/>
      <c r="V104" s="85"/>
      <c r="W104" s="79"/>
      <c r="X104" s="304">
        <f t="shared" si="0"/>
        <v>0</v>
      </c>
      <c r="Y104" s="87"/>
      <c r="Z104" s="88"/>
      <c r="AA104" s="223" t="str">
        <f>+IF(T104="UI",0,IF(T104="UYU",'Tasas por grupos escalonada'!$C$37,IF(T104="USD",0,"")))</f>
        <v/>
      </c>
      <c r="AB104" s="85"/>
      <c r="AC104" s="85"/>
      <c r="AD104" s="85"/>
      <c r="AE104" s="85"/>
      <c r="AF104" s="90" t="str">
        <f t="shared" si="1"/>
        <v/>
      </c>
      <c r="AG104" s="91" t="str">
        <f t="shared" si="2"/>
        <v/>
      </c>
      <c r="AH104" s="92" t="str">
        <f t="shared" si="3"/>
        <v/>
      </c>
      <c r="AI104" s="93" t="str">
        <f t="shared" si="4"/>
        <v/>
      </c>
      <c r="AJ104" s="93" t="str">
        <f t="shared" si="5"/>
        <v/>
      </c>
      <c r="AK104" s="289" t="str">
        <f t="shared" si="6"/>
        <v/>
      </c>
      <c r="AL104" s="99" t="str">
        <f t="shared" si="7"/>
        <v/>
      </c>
      <c r="AN104" s="34" t="b">
        <f t="shared" si="8"/>
        <v>0</v>
      </c>
    </row>
    <row r="105" spans="1:40" ht="15.75" customHeight="1" thickBot="1">
      <c r="A105" s="79"/>
      <c r="B105" s="85"/>
      <c r="C105" s="82"/>
      <c r="D105" s="132"/>
      <c r="E105" s="132"/>
      <c r="F105" s="85"/>
      <c r="G105" s="85" t="str">
        <f>+IFERROR(VLOOKUP(F105,Listas!$B:$C,2,0),"")</f>
        <v/>
      </c>
      <c r="H105" s="85"/>
      <c r="I105" s="85"/>
      <c r="J105" s="85"/>
      <c r="K105" s="79"/>
      <c r="L105" s="79"/>
      <c r="M105" s="82"/>
      <c r="N105" s="79"/>
      <c r="O105" s="132"/>
      <c r="P105" s="80"/>
      <c r="Q105" s="85"/>
      <c r="R105" s="85"/>
      <c r="S105" s="85"/>
      <c r="T105" s="85"/>
      <c r="U105" s="79"/>
      <c r="V105" s="85"/>
      <c r="W105" s="79"/>
      <c r="X105" s="304">
        <f t="shared" si="0"/>
        <v>0</v>
      </c>
      <c r="Y105" s="87"/>
      <c r="Z105" s="88"/>
      <c r="AA105" s="223" t="str">
        <f>+IF(T105="UI",0,IF(T105="UYU",'Tasas por grupos escalonada'!$C$37,IF(T105="USD",0,"")))</f>
        <v/>
      </c>
      <c r="AB105" s="85"/>
      <c r="AC105" s="85"/>
      <c r="AD105" s="85"/>
      <c r="AE105" s="85"/>
      <c r="AF105" s="90" t="str">
        <f t="shared" si="1"/>
        <v/>
      </c>
      <c r="AG105" s="91" t="str">
        <f t="shared" si="2"/>
        <v/>
      </c>
      <c r="AH105" s="92" t="str">
        <f t="shared" si="3"/>
        <v/>
      </c>
      <c r="AI105" s="93" t="str">
        <f t="shared" si="4"/>
        <v/>
      </c>
      <c r="AJ105" s="93" t="str">
        <f t="shared" si="5"/>
        <v/>
      </c>
      <c r="AK105" s="289" t="str">
        <f t="shared" si="6"/>
        <v/>
      </c>
      <c r="AL105" s="99" t="str">
        <f t="shared" si="7"/>
        <v/>
      </c>
      <c r="AN105" s="34" t="b">
        <f t="shared" si="8"/>
        <v>0</v>
      </c>
    </row>
    <row r="106" spans="1:40" ht="15.75" customHeight="1" thickBot="1">
      <c r="A106" s="79"/>
      <c r="B106" s="85"/>
      <c r="C106" s="82"/>
      <c r="D106" s="132"/>
      <c r="E106" s="132"/>
      <c r="F106" s="85"/>
      <c r="G106" s="85" t="str">
        <f>+IFERROR(VLOOKUP(F106,Listas!$B:$C,2,0),"")</f>
        <v/>
      </c>
      <c r="H106" s="85"/>
      <c r="I106" s="85"/>
      <c r="J106" s="85"/>
      <c r="K106" s="79"/>
      <c r="L106" s="79"/>
      <c r="M106" s="82"/>
      <c r="N106" s="79"/>
      <c r="O106" s="132"/>
      <c r="P106" s="80"/>
      <c r="Q106" s="85"/>
      <c r="R106" s="85"/>
      <c r="S106" s="85"/>
      <c r="T106" s="85"/>
      <c r="U106" s="79"/>
      <c r="V106" s="85"/>
      <c r="W106" s="79"/>
      <c r="X106" s="304">
        <f t="shared" si="0"/>
        <v>0</v>
      </c>
      <c r="Y106" s="87"/>
      <c r="Z106" s="88"/>
      <c r="AA106" s="223" t="str">
        <f>+IF(T106="UI",0,IF(T106="UYU",'Tasas por grupos escalonada'!$C$37,IF(T106="USD",0,"")))</f>
        <v/>
      </c>
      <c r="AB106" s="85"/>
      <c r="AC106" s="85"/>
      <c r="AD106" s="85"/>
      <c r="AE106" s="85"/>
      <c r="AF106" s="90" t="str">
        <f t="shared" si="1"/>
        <v/>
      </c>
      <c r="AG106" s="91" t="str">
        <f t="shared" si="2"/>
        <v/>
      </c>
      <c r="AH106" s="92" t="str">
        <f t="shared" si="3"/>
        <v/>
      </c>
      <c r="AI106" s="93" t="str">
        <f t="shared" si="4"/>
        <v/>
      </c>
      <c r="AJ106" s="93" t="str">
        <f t="shared" si="5"/>
        <v/>
      </c>
      <c r="AK106" s="289" t="str">
        <f t="shared" si="6"/>
        <v/>
      </c>
      <c r="AL106" s="99" t="str">
        <f t="shared" si="7"/>
        <v/>
      </c>
      <c r="AN106" s="34" t="b">
        <f t="shared" si="8"/>
        <v>0</v>
      </c>
    </row>
    <row r="107" spans="1:40" ht="15.75" customHeight="1" thickBot="1">
      <c r="A107" s="79"/>
      <c r="B107" s="85"/>
      <c r="C107" s="82"/>
      <c r="D107" s="132"/>
      <c r="E107" s="132"/>
      <c r="F107" s="85"/>
      <c r="G107" s="85" t="str">
        <f>+IFERROR(VLOOKUP(F107,Listas!$B:$C,2,0),"")</f>
        <v/>
      </c>
      <c r="H107" s="85"/>
      <c r="I107" s="85"/>
      <c r="J107" s="85"/>
      <c r="K107" s="79"/>
      <c r="L107" s="79"/>
      <c r="M107" s="82"/>
      <c r="N107" s="79"/>
      <c r="O107" s="132"/>
      <c r="P107" s="80"/>
      <c r="Q107" s="85"/>
      <c r="R107" s="85"/>
      <c r="S107" s="85"/>
      <c r="T107" s="85"/>
      <c r="U107" s="79"/>
      <c r="V107" s="85"/>
      <c r="W107" s="79"/>
      <c r="X107" s="304">
        <f t="shared" si="0"/>
        <v>0</v>
      </c>
      <c r="Y107" s="87"/>
      <c r="Z107" s="88"/>
      <c r="AA107" s="223" t="str">
        <f>+IF(T107="UI",0,IF(T107="UYU",'Tasas por grupos escalonada'!$C$37,IF(T107="USD",0,"")))</f>
        <v/>
      </c>
      <c r="AB107" s="85"/>
      <c r="AC107" s="85"/>
      <c r="AD107" s="85"/>
      <c r="AE107" s="85"/>
      <c r="AF107" s="90" t="str">
        <f t="shared" si="1"/>
        <v/>
      </c>
      <c r="AG107" s="91" t="str">
        <f t="shared" si="2"/>
        <v/>
      </c>
      <c r="AH107" s="92" t="str">
        <f t="shared" si="3"/>
        <v/>
      </c>
      <c r="AI107" s="93" t="str">
        <f t="shared" si="4"/>
        <v/>
      </c>
      <c r="AJ107" s="93" t="str">
        <f t="shared" si="5"/>
        <v/>
      </c>
      <c r="AK107" s="289" t="str">
        <f t="shared" si="6"/>
        <v/>
      </c>
      <c r="AL107" s="99" t="str">
        <f t="shared" si="7"/>
        <v/>
      </c>
      <c r="AN107" s="34" t="b">
        <f t="shared" si="8"/>
        <v>0</v>
      </c>
    </row>
    <row r="108" spans="1:40" ht="15.75" customHeight="1" thickBot="1">
      <c r="A108" s="79"/>
      <c r="B108" s="85"/>
      <c r="C108" s="82"/>
      <c r="D108" s="132"/>
      <c r="E108" s="132"/>
      <c r="F108" s="85"/>
      <c r="G108" s="85" t="str">
        <f>+IFERROR(VLOOKUP(F108,Listas!$B:$C,2,0),"")</f>
        <v/>
      </c>
      <c r="H108" s="85"/>
      <c r="I108" s="85"/>
      <c r="J108" s="85"/>
      <c r="K108" s="79"/>
      <c r="L108" s="79"/>
      <c r="M108" s="82"/>
      <c r="N108" s="79"/>
      <c r="O108" s="132"/>
      <c r="P108" s="80"/>
      <c r="Q108" s="85"/>
      <c r="R108" s="85"/>
      <c r="S108" s="85"/>
      <c r="T108" s="85"/>
      <c r="U108" s="79"/>
      <c r="V108" s="85"/>
      <c r="W108" s="79"/>
      <c r="X108" s="304">
        <f t="shared" si="0"/>
        <v>0</v>
      </c>
      <c r="Y108" s="87"/>
      <c r="Z108" s="88"/>
      <c r="AA108" s="223" t="str">
        <f>+IF(T108="UI",0,IF(T108="UYU",'Tasas por grupos escalonada'!$C$37,IF(T108="USD",0,"")))</f>
        <v/>
      </c>
      <c r="AB108" s="85"/>
      <c r="AC108" s="85"/>
      <c r="AD108" s="85"/>
      <c r="AE108" s="85"/>
      <c r="AF108" s="90" t="str">
        <f t="shared" si="1"/>
        <v/>
      </c>
      <c r="AG108" s="91" t="str">
        <f t="shared" si="2"/>
        <v/>
      </c>
      <c r="AH108" s="92" t="str">
        <f t="shared" si="3"/>
        <v/>
      </c>
      <c r="AI108" s="93" t="str">
        <f t="shared" si="4"/>
        <v/>
      </c>
      <c r="AJ108" s="93" t="str">
        <f t="shared" si="5"/>
        <v/>
      </c>
      <c r="AK108" s="289" t="str">
        <f t="shared" si="6"/>
        <v/>
      </c>
      <c r="AL108" s="99" t="str">
        <f t="shared" si="7"/>
        <v/>
      </c>
      <c r="AN108" s="34" t="b">
        <f t="shared" si="8"/>
        <v>0</v>
      </c>
    </row>
    <row r="109" spans="1:40" ht="15.75" customHeight="1" thickBot="1">
      <c r="A109" s="79"/>
      <c r="B109" s="85"/>
      <c r="C109" s="82"/>
      <c r="D109" s="132"/>
      <c r="E109" s="132"/>
      <c r="F109" s="85"/>
      <c r="G109" s="85" t="str">
        <f>+IFERROR(VLOOKUP(F109,Listas!$B:$C,2,0),"")</f>
        <v/>
      </c>
      <c r="H109" s="85"/>
      <c r="I109" s="85"/>
      <c r="J109" s="85"/>
      <c r="K109" s="79"/>
      <c r="L109" s="79"/>
      <c r="M109" s="82"/>
      <c r="N109" s="79"/>
      <c r="O109" s="132"/>
      <c r="P109" s="80"/>
      <c r="Q109" s="85"/>
      <c r="R109" s="85"/>
      <c r="S109" s="85"/>
      <c r="T109" s="85"/>
      <c r="U109" s="79"/>
      <c r="V109" s="85"/>
      <c r="W109" s="79"/>
      <c r="X109" s="304">
        <f t="shared" si="0"/>
        <v>0</v>
      </c>
      <c r="Y109" s="87"/>
      <c r="Z109" s="88"/>
      <c r="AA109" s="223" t="str">
        <f>+IF(T109="UI",0,IF(T109="UYU",'Tasas por grupos escalonada'!$C$37,IF(T109="USD",0,"")))</f>
        <v/>
      </c>
      <c r="AB109" s="85"/>
      <c r="AC109" s="85"/>
      <c r="AD109" s="85"/>
      <c r="AE109" s="85"/>
      <c r="AF109" s="90" t="str">
        <f t="shared" si="1"/>
        <v/>
      </c>
      <c r="AG109" s="91" t="str">
        <f t="shared" si="2"/>
        <v/>
      </c>
      <c r="AH109" s="92" t="str">
        <f t="shared" si="3"/>
        <v/>
      </c>
      <c r="AI109" s="93" t="str">
        <f t="shared" si="4"/>
        <v/>
      </c>
      <c r="AJ109" s="93" t="str">
        <f t="shared" si="5"/>
        <v/>
      </c>
      <c r="AK109" s="289" t="str">
        <f t="shared" si="6"/>
        <v/>
      </c>
      <c r="AL109" s="99" t="str">
        <f t="shared" si="7"/>
        <v/>
      </c>
      <c r="AN109" s="34" t="b">
        <f t="shared" si="8"/>
        <v>0</v>
      </c>
    </row>
    <row r="110" spans="1:40" ht="15.75" customHeight="1" thickBot="1">
      <c r="A110" s="79"/>
      <c r="B110" s="85"/>
      <c r="C110" s="82"/>
      <c r="D110" s="132"/>
      <c r="E110" s="132"/>
      <c r="F110" s="85"/>
      <c r="G110" s="85" t="str">
        <f>+IFERROR(VLOOKUP(F110,Listas!$B:$C,2,0),"")</f>
        <v/>
      </c>
      <c r="H110" s="85"/>
      <c r="I110" s="85"/>
      <c r="J110" s="85"/>
      <c r="K110" s="79"/>
      <c r="L110" s="79"/>
      <c r="M110" s="82"/>
      <c r="N110" s="79"/>
      <c r="O110" s="132"/>
      <c r="P110" s="80"/>
      <c r="Q110" s="85"/>
      <c r="R110" s="85"/>
      <c r="S110" s="85"/>
      <c r="T110" s="85"/>
      <c r="U110" s="79"/>
      <c r="V110" s="85"/>
      <c r="W110" s="79"/>
      <c r="X110" s="304">
        <f t="shared" si="0"/>
        <v>0</v>
      </c>
      <c r="Y110" s="87"/>
      <c r="Z110" s="88"/>
      <c r="AA110" s="223" t="str">
        <f>+IF(T110="UI",0,IF(T110="UYU",'Tasas por grupos escalonada'!$C$37,IF(T110="USD",0,"")))</f>
        <v/>
      </c>
      <c r="AB110" s="85"/>
      <c r="AC110" s="85"/>
      <c r="AD110" s="85"/>
      <c r="AE110" s="85"/>
      <c r="AF110" s="90" t="str">
        <f t="shared" si="1"/>
        <v/>
      </c>
      <c r="AG110" s="91" t="str">
        <f t="shared" si="2"/>
        <v/>
      </c>
      <c r="AH110" s="92" t="str">
        <f t="shared" si="3"/>
        <v/>
      </c>
      <c r="AI110" s="93" t="str">
        <f t="shared" si="4"/>
        <v/>
      </c>
      <c r="AJ110" s="93" t="str">
        <f t="shared" si="5"/>
        <v/>
      </c>
      <c r="AK110" s="289" t="str">
        <f t="shared" si="6"/>
        <v/>
      </c>
      <c r="AL110" s="99" t="str">
        <f t="shared" si="7"/>
        <v/>
      </c>
      <c r="AN110" s="34" t="b">
        <f t="shared" si="8"/>
        <v>0</v>
      </c>
    </row>
    <row r="111" spans="1:40" ht="15.75" customHeight="1" thickBot="1">
      <c r="A111" s="79"/>
      <c r="B111" s="85"/>
      <c r="C111" s="82"/>
      <c r="D111" s="132"/>
      <c r="E111" s="132"/>
      <c r="F111" s="85"/>
      <c r="G111" s="85" t="str">
        <f>+IFERROR(VLOOKUP(F111,Listas!$B:$C,2,0),"")</f>
        <v/>
      </c>
      <c r="H111" s="85"/>
      <c r="I111" s="85"/>
      <c r="J111" s="85"/>
      <c r="K111" s="79"/>
      <c r="L111" s="79"/>
      <c r="M111" s="82"/>
      <c r="N111" s="79"/>
      <c r="O111" s="132"/>
      <c r="P111" s="80"/>
      <c r="Q111" s="85"/>
      <c r="R111" s="85"/>
      <c r="S111" s="85"/>
      <c r="T111" s="85"/>
      <c r="U111" s="79"/>
      <c r="V111" s="85"/>
      <c r="W111" s="79"/>
      <c r="X111" s="304">
        <f t="shared" si="0"/>
        <v>0</v>
      </c>
      <c r="Y111" s="87"/>
      <c r="Z111" s="88"/>
      <c r="AA111" s="223" t="str">
        <f>+IF(T111="UI",0,IF(T111="UYU",'Tasas por grupos escalonada'!$C$37,IF(T111="USD",0,"")))</f>
        <v/>
      </c>
      <c r="AB111" s="85"/>
      <c r="AC111" s="85"/>
      <c r="AD111" s="85"/>
      <c r="AE111" s="85"/>
      <c r="AF111" s="90" t="str">
        <f t="shared" si="1"/>
        <v/>
      </c>
      <c r="AG111" s="91" t="str">
        <f t="shared" si="2"/>
        <v/>
      </c>
      <c r="AH111" s="92" t="str">
        <f t="shared" si="3"/>
        <v/>
      </c>
      <c r="AI111" s="93" t="str">
        <f t="shared" si="4"/>
        <v/>
      </c>
      <c r="AJ111" s="93" t="str">
        <f t="shared" si="5"/>
        <v/>
      </c>
      <c r="AK111" s="289" t="str">
        <f t="shared" si="6"/>
        <v/>
      </c>
      <c r="AL111" s="99" t="str">
        <f t="shared" si="7"/>
        <v/>
      </c>
      <c r="AN111" s="34" t="b">
        <f t="shared" si="8"/>
        <v>0</v>
      </c>
    </row>
    <row r="112" spans="1:40" ht="15.75" customHeight="1" thickBot="1">
      <c r="A112" s="79"/>
      <c r="B112" s="85"/>
      <c r="C112" s="82"/>
      <c r="D112" s="132"/>
      <c r="E112" s="132"/>
      <c r="F112" s="85"/>
      <c r="G112" s="85" t="str">
        <f>+IFERROR(VLOOKUP(F112,Listas!$B:$C,2,0),"")</f>
        <v/>
      </c>
      <c r="H112" s="85"/>
      <c r="I112" s="85"/>
      <c r="J112" s="85"/>
      <c r="K112" s="79"/>
      <c r="L112" s="79"/>
      <c r="M112" s="82"/>
      <c r="N112" s="79"/>
      <c r="O112" s="132"/>
      <c r="P112" s="80"/>
      <c r="Q112" s="85"/>
      <c r="R112" s="85"/>
      <c r="S112" s="85"/>
      <c r="T112" s="85"/>
      <c r="U112" s="79"/>
      <c r="V112" s="85"/>
      <c r="W112" s="79"/>
      <c r="X112" s="304">
        <f t="shared" si="0"/>
        <v>0</v>
      </c>
      <c r="Y112" s="87"/>
      <c r="Z112" s="88"/>
      <c r="AA112" s="223" t="str">
        <f>+IF(T112="UI",0,IF(T112="UYU",'Tasas por grupos escalonada'!$C$37,IF(T112="USD",0,"")))</f>
        <v/>
      </c>
      <c r="AB112" s="85"/>
      <c r="AC112" s="85"/>
      <c r="AD112" s="85"/>
      <c r="AE112" s="85"/>
      <c r="AF112" s="90" t="str">
        <f t="shared" si="1"/>
        <v/>
      </c>
      <c r="AG112" s="91" t="str">
        <f t="shared" si="2"/>
        <v/>
      </c>
      <c r="AH112" s="92" t="str">
        <f t="shared" si="3"/>
        <v/>
      </c>
      <c r="AI112" s="93" t="str">
        <f t="shared" si="4"/>
        <v/>
      </c>
      <c r="AJ112" s="93" t="str">
        <f t="shared" si="5"/>
        <v/>
      </c>
      <c r="AK112" s="289" t="str">
        <f t="shared" si="6"/>
        <v/>
      </c>
      <c r="AL112" s="99" t="str">
        <f t="shared" si="7"/>
        <v/>
      </c>
      <c r="AN112" s="34" t="b">
        <f t="shared" si="8"/>
        <v>0</v>
      </c>
    </row>
    <row r="113" spans="1:40" ht="15.75" customHeight="1" thickBot="1">
      <c r="A113" s="79"/>
      <c r="B113" s="85"/>
      <c r="C113" s="82"/>
      <c r="D113" s="132"/>
      <c r="E113" s="132"/>
      <c r="F113" s="85"/>
      <c r="G113" s="85" t="str">
        <f>+IFERROR(VLOOKUP(F113,Listas!$B:$C,2,0),"")</f>
        <v/>
      </c>
      <c r="H113" s="85"/>
      <c r="I113" s="85"/>
      <c r="J113" s="85"/>
      <c r="K113" s="79"/>
      <c r="L113" s="79"/>
      <c r="M113" s="82"/>
      <c r="N113" s="79"/>
      <c r="O113" s="132"/>
      <c r="P113" s="80"/>
      <c r="Q113" s="85"/>
      <c r="R113" s="85"/>
      <c r="S113" s="85"/>
      <c r="T113" s="85"/>
      <c r="U113" s="79"/>
      <c r="V113" s="85"/>
      <c r="W113" s="79"/>
      <c r="X113" s="304">
        <f t="shared" si="0"/>
        <v>0</v>
      </c>
      <c r="Y113" s="87"/>
      <c r="Z113" s="88"/>
      <c r="AA113" s="223" t="str">
        <f>+IF(T113="UI",0,IF(T113="UYU",'Tasas por grupos escalonada'!$C$37,IF(T113="USD",0,"")))</f>
        <v/>
      </c>
      <c r="AB113" s="85"/>
      <c r="AC113" s="85"/>
      <c r="AD113" s="85"/>
      <c r="AE113" s="85"/>
      <c r="AF113" s="90" t="str">
        <f t="shared" si="1"/>
        <v/>
      </c>
      <c r="AG113" s="91" t="str">
        <f t="shared" si="2"/>
        <v/>
      </c>
      <c r="AH113" s="92" t="str">
        <f t="shared" si="3"/>
        <v/>
      </c>
      <c r="AI113" s="93" t="str">
        <f t="shared" si="4"/>
        <v/>
      </c>
      <c r="AJ113" s="93" t="str">
        <f t="shared" si="5"/>
        <v/>
      </c>
      <c r="AK113" s="289" t="str">
        <f t="shared" si="6"/>
        <v/>
      </c>
      <c r="AL113" s="99" t="str">
        <f t="shared" si="7"/>
        <v/>
      </c>
      <c r="AN113" s="34" t="b">
        <f t="shared" si="8"/>
        <v>0</v>
      </c>
    </row>
    <row r="114" spans="1:40" ht="15.75" customHeight="1" thickBot="1">
      <c r="A114" s="79"/>
      <c r="B114" s="85"/>
      <c r="C114" s="82"/>
      <c r="D114" s="132"/>
      <c r="E114" s="132"/>
      <c r="F114" s="85"/>
      <c r="G114" s="85" t="str">
        <f>+IFERROR(VLOOKUP(F114,Listas!$B:$C,2,0),"")</f>
        <v/>
      </c>
      <c r="H114" s="85"/>
      <c r="I114" s="85"/>
      <c r="J114" s="85"/>
      <c r="K114" s="79"/>
      <c r="L114" s="79"/>
      <c r="M114" s="82"/>
      <c r="N114" s="79"/>
      <c r="O114" s="132"/>
      <c r="P114" s="80"/>
      <c r="Q114" s="85"/>
      <c r="R114" s="85"/>
      <c r="S114" s="85"/>
      <c r="T114" s="85"/>
      <c r="U114" s="79"/>
      <c r="V114" s="85"/>
      <c r="W114" s="79"/>
      <c r="X114" s="304">
        <f t="shared" si="0"/>
        <v>0</v>
      </c>
      <c r="Y114" s="87"/>
      <c r="Z114" s="88"/>
      <c r="AA114" s="223" t="str">
        <f>+IF(T114="UI",0,IF(T114="UYU",'Tasas por grupos escalonada'!$C$37,IF(T114="USD",0,"")))</f>
        <v/>
      </c>
      <c r="AB114" s="85"/>
      <c r="AC114" s="85"/>
      <c r="AD114" s="85"/>
      <c r="AE114" s="85"/>
      <c r="AF114" s="90" t="str">
        <f t="shared" si="1"/>
        <v/>
      </c>
      <c r="AG114" s="91" t="str">
        <f t="shared" si="2"/>
        <v/>
      </c>
      <c r="AH114" s="92" t="str">
        <f t="shared" si="3"/>
        <v/>
      </c>
      <c r="AI114" s="93" t="str">
        <f t="shared" si="4"/>
        <v/>
      </c>
      <c r="AJ114" s="93" t="str">
        <f t="shared" si="5"/>
        <v/>
      </c>
      <c r="AK114" s="289" t="str">
        <f t="shared" si="6"/>
        <v/>
      </c>
      <c r="AL114" s="99" t="str">
        <f t="shared" si="7"/>
        <v/>
      </c>
      <c r="AN114" s="34" t="b">
        <f t="shared" si="8"/>
        <v>0</v>
      </c>
    </row>
    <row r="115" spans="1:40" ht="15.75" customHeight="1" thickBot="1">
      <c r="A115" s="79"/>
      <c r="B115" s="85"/>
      <c r="C115" s="82"/>
      <c r="D115" s="132"/>
      <c r="E115" s="132"/>
      <c r="F115" s="85"/>
      <c r="G115" s="85" t="str">
        <f>+IFERROR(VLOOKUP(F115,Listas!$B:$C,2,0),"")</f>
        <v/>
      </c>
      <c r="H115" s="85"/>
      <c r="I115" s="85"/>
      <c r="J115" s="85"/>
      <c r="K115" s="79"/>
      <c r="L115" s="79"/>
      <c r="M115" s="82"/>
      <c r="N115" s="79"/>
      <c r="O115" s="132"/>
      <c r="P115" s="80"/>
      <c r="Q115" s="85"/>
      <c r="R115" s="85"/>
      <c r="S115" s="85"/>
      <c r="T115" s="85"/>
      <c r="U115" s="79"/>
      <c r="V115" s="85"/>
      <c r="W115" s="79"/>
      <c r="X115" s="304">
        <f t="shared" si="0"/>
        <v>0</v>
      </c>
      <c r="Y115" s="87"/>
      <c r="Z115" s="88"/>
      <c r="AA115" s="223" t="str">
        <f>+IF(T115="UI",0,IF(T115="UYU",'Tasas por grupos escalonada'!$C$37,IF(T115="USD",0,"")))</f>
        <v/>
      </c>
      <c r="AB115" s="85"/>
      <c r="AC115" s="85"/>
      <c r="AD115" s="85"/>
      <c r="AE115" s="85"/>
      <c r="AF115" s="90" t="str">
        <f t="shared" si="1"/>
        <v/>
      </c>
      <c r="AG115" s="91" t="str">
        <f t="shared" si="2"/>
        <v/>
      </c>
      <c r="AH115" s="92" t="str">
        <f t="shared" si="3"/>
        <v/>
      </c>
      <c r="AI115" s="93" t="str">
        <f t="shared" si="4"/>
        <v/>
      </c>
      <c r="AJ115" s="93" t="str">
        <f t="shared" si="5"/>
        <v/>
      </c>
      <c r="AK115" s="289" t="str">
        <f t="shared" si="6"/>
        <v/>
      </c>
      <c r="AL115" s="99" t="str">
        <f t="shared" si="7"/>
        <v/>
      </c>
      <c r="AN115" s="34" t="b">
        <f t="shared" si="8"/>
        <v>0</v>
      </c>
    </row>
    <row r="116" spans="1:40" ht="15.75" customHeight="1" thickBot="1">
      <c r="A116" s="79"/>
      <c r="B116" s="85"/>
      <c r="C116" s="82"/>
      <c r="D116" s="132"/>
      <c r="E116" s="132"/>
      <c r="F116" s="85"/>
      <c r="G116" s="85" t="str">
        <f>+IFERROR(VLOOKUP(F116,Listas!$B:$C,2,0),"")</f>
        <v/>
      </c>
      <c r="H116" s="85"/>
      <c r="I116" s="85"/>
      <c r="J116" s="85"/>
      <c r="K116" s="79"/>
      <c r="L116" s="79"/>
      <c r="M116" s="82"/>
      <c r="N116" s="79"/>
      <c r="O116" s="132"/>
      <c r="P116" s="80"/>
      <c r="Q116" s="85"/>
      <c r="R116" s="85"/>
      <c r="S116" s="85"/>
      <c r="T116" s="85"/>
      <c r="U116" s="79"/>
      <c r="V116" s="85"/>
      <c r="W116" s="79"/>
      <c r="X116" s="304">
        <f t="shared" si="0"/>
        <v>0</v>
      </c>
      <c r="Y116" s="87"/>
      <c r="Z116" s="88"/>
      <c r="AA116" s="223" t="str">
        <f>+IF(T116="UI",0,IF(T116="UYU",'Tasas por grupos escalonada'!$C$37,IF(T116="USD",0,"")))</f>
        <v/>
      </c>
      <c r="AB116" s="85"/>
      <c r="AC116" s="85"/>
      <c r="AD116" s="85"/>
      <c r="AE116" s="85"/>
      <c r="AF116" s="90" t="str">
        <f t="shared" si="1"/>
        <v/>
      </c>
      <c r="AG116" s="91" t="str">
        <f t="shared" si="2"/>
        <v/>
      </c>
      <c r="AH116" s="92" t="str">
        <f t="shared" si="3"/>
        <v/>
      </c>
      <c r="AI116" s="93" t="str">
        <f t="shared" si="4"/>
        <v/>
      </c>
      <c r="AJ116" s="93" t="str">
        <f t="shared" si="5"/>
        <v/>
      </c>
      <c r="AK116" s="289" t="str">
        <f t="shared" si="6"/>
        <v/>
      </c>
      <c r="AL116" s="99" t="str">
        <f t="shared" si="7"/>
        <v/>
      </c>
      <c r="AN116" s="34" t="b">
        <f t="shared" si="8"/>
        <v>0</v>
      </c>
    </row>
    <row r="117" spans="1:40" ht="15.75" customHeight="1" thickBot="1">
      <c r="A117" s="79"/>
      <c r="B117" s="85"/>
      <c r="C117" s="82"/>
      <c r="D117" s="132"/>
      <c r="E117" s="132"/>
      <c r="F117" s="85"/>
      <c r="G117" s="85" t="str">
        <f>+IFERROR(VLOOKUP(F117,Listas!$B:$C,2,0),"")</f>
        <v/>
      </c>
      <c r="H117" s="85"/>
      <c r="I117" s="85"/>
      <c r="J117" s="85"/>
      <c r="K117" s="79"/>
      <c r="L117" s="79"/>
      <c r="M117" s="82"/>
      <c r="N117" s="79"/>
      <c r="O117" s="132"/>
      <c r="P117" s="80"/>
      <c r="Q117" s="85"/>
      <c r="R117" s="85"/>
      <c r="S117" s="85"/>
      <c r="T117" s="85"/>
      <c r="U117" s="79"/>
      <c r="V117" s="85"/>
      <c r="W117" s="79"/>
      <c r="X117" s="304">
        <f t="shared" si="0"/>
        <v>0</v>
      </c>
      <c r="Y117" s="87"/>
      <c r="Z117" s="88"/>
      <c r="AA117" s="223" t="str">
        <f>+IF(T117="UI",0,IF(T117="UYU",'Tasas por grupos escalonada'!$C$37,IF(T117="USD",0,"")))</f>
        <v/>
      </c>
      <c r="AB117" s="85"/>
      <c r="AC117" s="85"/>
      <c r="AD117" s="85"/>
      <c r="AE117" s="85"/>
      <c r="AF117" s="90" t="str">
        <f t="shared" si="1"/>
        <v/>
      </c>
      <c r="AG117" s="91" t="str">
        <f t="shared" si="2"/>
        <v/>
      </c>
      <c r="AH117" s="92" t="str">
        <f t="shared" si="3"/>
        <v/>
      </c>
      <c r="AI117" s="93" t="str">
        <f t="shared" si="4"/>
        <v/>
      </c>
      <c r="AJ117" s="93" t="str">
        <f t="shared" si="5"/>
        <v/>
      </c>
      <c r="AK117" s="289" t="str">
        <f t="shared" si="6"/>
        <v/>
      </c>
      <c r="AL117" s="99" t="str">
        <f t="shared" si="7"/>
        <v/>
      </c>
      <c r="AN117" s="34" t="b">
        <f t="shared" si="8"/>
        <v>0</v>
      </c>
    </row>
    <row r="118" spans="1:40" ht="15.75" customHeight="1" thickBot="1">
      <c r="A118" s="79"/>
      <c r="B118" s="85"/>
      <c r="C118" s="82"/>
      <c r="D118" s="132"/>
      <c r="E118" s="132"/>
      <c r="F118" s="85"/>
      <c r="G118" s="85" t="str">
        <f>+IFERROR(VLOOKUP(F118,Listas!$B:$C,2,0),"")</f>
        <v/>
      </c>
      <c r="H118" s="85"/>
      <c r="I118" s="85"/>
      <c r="J118" s="85"/>
      <c r="K118" s="79"/>
      <c r="L118" s="79"/>
      <c r="M118" s="82"/>
      <c r="N118" s="79"/>
      <c r="O118" s="132"/>
      <c r="P118" s="80"/>
      <c r="Q118" s="85"/>
      <c r="R118" s="85"/>
      <c r="S118" s="85"/>
      <c r="T118" s="85"/>
      <c r="U118" s="79"/>
      <c r="V118" s="85"/>
      <c r="W118" s="79"/>
      <c r="X118" s="304">
        <f t="shared" si="0"/>
        <v>0</v>
      </c>
      <c r="Y118" s="87"/>
      <c r="Z118" s="88"/>
      <c r="AA118" s="223" t="str">
        <f>+IF(T118="UI",0,IF(T118="UYU",'Tasas por grupos escalonada'!$C$37,IF(T118="USD",0,"")))</f>
        <v/>
      </c>
      <c r="AB118" s="85"/>
      <c r="AC118" s="85"/>
      <c r="AD118" s="85"/>
      <c r="AE118" s="85"/>
      <c r="AF118" s="90" t="str">
        <f t="shared" si="1"/>
        <v/>
      </c>
      <c r="AG118" s="91" t="str">
        <f t="shared" si="2"/>
        <v/>
      </c>
      <c r="AH118" s="92" t="str">
        <f t="shared" si="3"/>
        <v/>
      </c>
      <c r="AI118" s="93" t="str">
        <f t="shared" si="4"/>
        <v/>
      </c>
      <c r="AJ118" s="93" t="str">
        <f t="shared" si="5"/>
        <v/>
      </c>
      <c r="AK118" s="289" t="str">
        <f t="shared" si="6"/>
        <v/>
      </c>
      <c r="AL118" s="99" t="str">
        <f t="shared" si="7"/>
        <v/>
      </c>
      <c r="AN118" s="34" t="b">
        <f t="shared" si="8"/>
        <v>0</v>
      </c>
    </row>
    <row r="119" spans="1:40" ht="15.75" customHeight="1" thickBot="1">
      <c r="A119" s="79"/>
      <c r="B119" s="85"/>
      <c r="C119" s="82"/>
      <c r="D119" s="132"/>
      <c r="E119" s="132"/>
      <c r="F119" s="85"/>
      <c r="G119" s="85" t="str">
        <f>+IFERROR(VLOOKUP(F119,Listas!$B:$C,2,0),"")</f>
        <v/>
      </c>
      <c r="H119" s="85"/>
      <c r="I119" s="85"/>
      <c r="J119" s="85"/>
      <c r="K119" s="79"/>
      <c r="L119" s="79"/>
      <c r="M119" s="82"/>
      <c r="N119" s="79"/>
      <c r="O119" s="132"/>
      <c r="P119" s="80"/>
      <c r="Q119" s="85"/>
      <c r="R119" s="85"/>
      <c r="S119" s="85"/>
      <c r="T119" s="85"/>
      <c r="U119" s="79"/>
      <c r="V119" s="85"/>
      <c r="W119" s="79"/>
      <c r="X119" s="304">
        <f t="shared" si="0"/>
        <v>0</v>
      </c>
      <c r="Y119" s="87"/>
      <c r="Z119" s="88"/>
      <c r="AA119" s="223" t="str">
        <f>+IF(T119="UI",0,IF(T119="UYU",'Tasas por grupos escalonada'!$C$37,IF(T119="USD",0,"")))</f>
        <v/>
      </c>
      <c r="AB119" s="85"/>
      <c r="AC119" s="85"/>
      <c r="AD119" s="85"/>
      <c r="AE119" s="85"/>
      <c r="AF119" s="90" t="str">
        <f t="shared" si="1"/>
        <v/>
      </c>
      <c r="AG119" s="91" t="str">
        <f t="shared" si="2"/>
        <v/>
      </c>
      <c r="AH119" s="92" t="str">
        <f t="shared" si="3"/>
        <v/>
      </c>
      <c r="AI119" s="93" t="str">
        <f t="shared" si="4"/>
        <v/>
      </c>
      <c r="AJ119" s="93" t="str">
        <f t="shared" si="5"/>
        <v/>
      </c>
      <c r="AK119" s="289" t="str">
        <f t="shared" si="6"/>
        <v/>
      </c>
      <c r="AL119" s="99" t="str">
        <f t="shared" si="7"/>
        <v/>
      </c>
      <c r="AN119" s="34" t="b">
        <f t="shared" si="8"/>
        <v>0</v>
      </c>
    </row>
    <row r="120" spans="1:40" ht="15.75" customHeight="1" thickBot="1">
      <c r="A120" s="79"/>
      <c r="B120" s="85"/>
      <c r="C120" s="82"/>
      <c r="D120" s="132"/>
      <c r="E120" s="132"/>
      <c r="F120" s="85"/>
      <c r="G120" s="85" t="str">
        <f>+IFERROR(VLOOKUP(F120,Listas!$B:$C,2,0),"")</f>
        <v/>
      </c>
      <c r="H120" s="85"/>
      <c r="I120" s="85"/>
      <c r="J120" s="85"/>
      <c r="K120" s="79"/>
      <c r="L120" s="79"/>
      <c r="M120" s="82"/>
      <c r="N120" s="79"/>
      <c r="O120" s="132"/>
      <c r="P120" s="80"/>
      <c r="Q120" s="85"/>
      <c r="R120" s="85"/>
      <c r="S120" s="85"/>
      <c r="T120" s="85"/>
      <c r="U120" s="79"/>
      <c r="V120" s="85"/>
      <c r="W120" s="79"/>
      <c r="X120" s="304">
        <f t="shared" si="0"/>
        <v>0</v>
      </c>
      <c r="Y120" s="87"/>
      <c r="Z120" s="88"/>
      <c r="AA120" s="223" t="str">
        <f>+IF(T120="UI",0,IF(T120="UYU",'Tasas por grupos escalonada'!$C$37,IF(T120="USD",0,"")))</f>
        <v/>
      </c>
      <c r="AB120" s="85"/>
      <c r="AC120" s="85"/>
      <c r="AD120" s="85"/>
      <c r="AE120" s="85"/>
      <c r="AF120" s="90" t="str">
        <f t="shared" si="1"/>
        <v/>
      </c>
      <c r="AG120" s="91" t="str">
        <f t="shared" si="2"/>
        <v/>
      </c>
      <c r="AH120" s="92" t="str">
        <f t="shared" si="3"/>
        <v/>
      </c>
      <c r="AI120" s="93" t="str">
        <f t="shared" si="4"/>
        <v/>
      </c>
      <c r="AJ120" s="93" t="str">
        <f t="shared" si="5"/>
        <v/>
      </c>
      <c r="AK120" s="289" t="str">
        <f t="shared" si="6"/>
        <v/>
      </c>
      <c r="AL120" s="99" t="str">
        <f t="shared" si="7"/>
        <v/>
      </c>
      <c r="AN120" s="34" t="b">
        <f t="shared" si="8"/>
        <v>0</v>
      </c>
    </row>
    <row r="121" spans="1:40" ht="15.75" customHeight="1" thickBot="1">
      <c r="A121" s="79"/>
      <c r="B121" s="85"/>
      <c r="C121" s="82"/>
      <c r="D121" s="132"/>
      <c r="E121" s="132"/>
      <c r="F121" s="85"/>
      <c r="G121" s="85" t="str">
        <f>+IFERROR(VLOOKUP(F121,Listas!$B:$C,2,0),"")</f>
        <v/>
      </c>
      <c r="H121" s="85"/>
      <c r="I121" s="85"/>
      <c r="J121" s="85"/>
      <c r="K121" s="79"/>
      <c r="L121" s="79"/>
      <c r="M121" s="82"/>
      <c r="N121" s="79"/>
      <c r="O121" s="132"/>
      <c r="P121" s="80"/>
      <c r="Q121" s="85"/>
      <c r="R121" s="85"/>
      <c r="S121" s="85"/>
      <c r="T121" s="85"/>
      <c r="U121" s="79"/>
      <c r="V121" s="85"/>
      <c r="W121" s="79"/>
      <c r="X121" s="304">
        <f t="shared" si="0"/>
        <v>0</v>
      </c>
      <c r="Y121" s="87"/>
      <c r="Z121" s="88"/>
      <c r="AA121" s="223" t="str">
        <f>+IF(T121="UI",0,IF(T121="UYU",'Tasas por grupos escalonada'!$C$37,IF(T121="USD",0,"")))</f>
        <v/>
      </c>
      <c r="AB121" s="85"/>
      <c r="AC121" s="85"/>
      <c r="AD121" s="85"/>
      <c r="AE121" s="85"/>
      <c r="AF121" s="90" t="str">
        <f t="shared" si="1"/>
        <v/>
      </c>
      <c r="AG121" s="91" t="str">
        <f t="shared" si="2"/>
        <v/>
      </c>
      <c r="AH121" s="92" t="str">
        <f t="shared" si="3"/>
        <v/>
      </c>
      <c r="AI121" s="93" t="str">
        <f t="shared" si="4"/>
        <v/>
      </c>
      <c r="AJ121" s="93" t="str">
        <f t="shared" si="5"/>
        <v/>
      </c>
      <c r="AK121" s="289" t="str">
        <f t="shared" si="6"/>
        <v/>
      </c>
      <c r="AL121" s="99" t="str">
        <f t="shared" si="7"/>
        <v/>
      </c>
      <c r="AN121" s="34" t="b">
        <f t="shared" si="8"/>
        <v>0</v>
      </c>
    </row>
    <row r="122" spans="1:40" ht="15.75" customHeight="1" thickBot="1">
      <c r="A122" s="79"/>
      <c r="B122" s="85"/>
      <c r="C122" s="82"/>
      <c r="D122" s="132"/>
      <c r="E122" s="132"/>
      <c r="F122" s="85"/>
      <c r="G122" s="85" t="str">
        <f>+IFERROR(VLOOKUP(F122,Listas!$B:$C,2,0),"")</f>
        <v/>
      </c>
      <c r="H122" s="85"/>
      <c r="I122" s="85"/>
      <c r="J122" s="85"/>
      <c r="K122" s="79"/>
      <c r="L122" s="79"/>
      <c r="M122" s="82"/>
      <c r="N122" s="79"/>
      <c r="O122" s="132"/>
      <c r="P122" s="80"/>
      <c r="Q122" s="85"/>
      <c r="R122" s="85"/>
      <c r="S122" s="85"/>
      <c r="T122" s="85"/>
      <c r="U122" s="79"/>
      <c r="V122" s="85"/>
      <c r="W122" s="79"/>
      <c r="X122" s="304">
        <f t="shared" si="0"/>
        <v>0</v>
      </c>
      <c r="Y122" s="87"/>
      <c r="Z122" s="88"/>
      <c r="AA122" s="223" t="str">
        <f>+IF(T122="UI",0,IF(T122="UYU",'Tasas por grupos escalonada'!$C$37,IF(T122="USD",0,"")))</f>
        <v/>
      </c>
      <c r="AB122" s="85"/>
      <c r="AC122" s="85"/>
      <c r="AD122" s="85"/>
      <c r="AE122" s="85"/>
      <c r="AF122" s="90" t="str">
        <f t="shared" si="1"/>
        <v/>
      </c>
      <c r="AG122" s="91" t="str">
        <f t="shared" si="2"/>
        <v/>
      </c>
      <c r="AH122" s="92" t="str">
        <f t="shared" si="3"/>
        <v/>
      </c>
      <c r="AI122" s="93" t="str">
        <f t="shared" si="4"/>
        <v/>
      </c>
      <c r="AJ122" s="93" t="str">
        <f t="shared" si="5"/>
        <v/>
      </c>
      <c r="AK122" s="289" t="str">
        <f t="shared" si="6"/>
        <v/>
      </c>
      <c r="AL122" s="99" t="str">
        <f t="shared" si="7"/>
        <v/>
      </c>
      <c r="AN122" s="34" t="b">
        <f t="shared" si="8"/>
        <v>0</v>
      </c>
    </row>
    <row r="123" spans="1:40" ht="15.75" customHeight="1" thickBot="1">
      <c r="A123" s="79"/>
      <c r="B123" s="85"/>
      <c r="C123" s="82"/>
      <c r="D123" s="132"/>
      <c r="E123" s="132"/>
      <c r="F123" s="85"/>
      <c r="G123" s="85" t="str">
        <f>+IFERROR(VLOOKUP(F123,Listas!$B:$C,2,0),"")</f>
        <v/>
      </c>
      <c r="H123" s="85"/>
      <c r="I123" s="85"/>
      <c r="J123" s="85"/>
      <c r="K123" s="79"/>
      <c r="L123" s="79"/>
      <c r="M123" s="82"/>
      <c r="N123" s="79"/>
      <c r="O123" s="132"/>
      <c r="P123" s="80"/>
      <c r="Q123" s="85"/>
      <c r="R123" s="85"/>
      <c r="S123" s="85"/>
      <c r="T123" s="85"/>
      <c r="U123" s="79"/>
      <c r="V123" s="85"/>
      <c r="W123" s="79"/>
      <c r="X123" s="304">
        <f t="shared" si="0"/>
        <v>0</v>
      </c>
      <c r="Y123" s="87"/>
      <c r="Z123" s="88"/>
      <c r="AA123" s="223" t="str">
        <f>+IF(T123="UI",0,IF(T123="UYU",'Tasas por grupos escalonada'!$C$37,IF(T123="USD",0,"")))</f>
        <v/>
      </c>
      <c r="AB123" s="85"/>
      <c r="AC123" s="85"/>
      <c r="AD123" s="85"/>
      <c r="AE123" s="85"/>
      <c r="AF123" s="90" t="str">
        <f t="shared" si="1"/>
        <v/>
      </c>
      <c r="AG123" s="91" t="str">
        <f t="shared" si="2"/>
        <v/>
      </c>
      <c r="AH123" s="92" t="str">
        <f t="shared" si="3"/>
        <v/>
      </c>
      <c r="AI123" s="93" t="str">
        <f t="shared" si="4"/>
        <v/>
      </c>
      <c r="AJ123" s="93" t="str">
        <f t="shared" si="5"/>
        <v/>
      </c>
      <c r="AK123" s="289" t="str">
        <f t="shared" si="6"/>
        <v/>
      </c>
      <c r="AL123" s="99" t="str">
        <f t="shared" si="7"/>
        <v/>
      </c>
      <c r="AN123" s="34" t="b">
        <f t="shared" si="8"/>
        <v>0</v>
      </c>
    </row>
    <row r="124" spans="1:40" ht="15.75" customHeight="1" thickBot="1">
      <c r="A124" s="79"/>
      <c r="B124" s="85"/>
      <c r="C124" s="82"/>
      <c r="D124" s="132"/>
      <c r="E124" s="132"/>
      <c r="F124" s="85"/>
      <c r="G124" s="85" t="str">
        <f>+IFERROR(VLOOKUP(F124,Listas!$B:$C,2,0),"")</f>
        <v/>
      </c>
      <c r="H124" s="85"/>
      <c r="I124" s="85"/>
      <c r="J124" s="85"/>
      <c r="K124" s="79"/>
      <c r="L124" s="79"/>
      <c r="M124" s="82"/>
      <c r="N124" s="79"/>
      <c r="O124" s="132"/>
      <c r="P124" s="80"/>
      <c r="Q124" s="85"/>
      <c r="R124" s="85"/>
      <c r="S124" s="85"/>
      <c r="T124" s="85"/>
      <c r="U124" s="79"/>
      <c r="V124" s="85"/>
      <c r="W124" s="79"/>
      <c r="X124" s="304">
        <f t="shared" si="0"/>
        <v>0</v>
      </c>
      <c r="Y124" s="87"/>
      <c r="Z124" s="88"/>
      <c r="AA124" s="223" t="str">
        <f>+IF(T124="UI",0,IF(T124="UYU",'Tasas por grupos escalonada'!$C$37,IF(T124="USD",0,"")))</f>
        <v/>
      </c>
      <c r="AB124" s="85"/>
      <c r="AC124" s="85"/>
      <c r="AD124" s="85"/>
      <c r="AE124" s="85"/>
      <c r="AF124" s="90" t="str">
        <f t="shared" si="1"/>
        <v/>
      </c>
      <c r="AG124" s="91" t="str">
        <f t="shared" si="2"/>
        <v/>
      </c>
      <c r="AH124" s="92" t="str">
        <f t="shared" si="3"/>
        <v/>
      </c>
      <c r="AI124" s="93" t="str">
        <f t="shared" si="4"/>
        <v/>
      </c>
      <c r="AJ124" s="93" t="str">
        <f t="shared" si="5"/>
        <v/>
      </c>
      <c r="AK124" s="289" t="str">
        <f t="shared" si="6"/>
        <v/>
      </c>
      <c r="AL124" s="99" t="str">
        <f t="shared" si="7"/>
        <v/>
      </c>
      <c r="AN124" s="34" t="b">
        <f t="shared" si="8"/>
        <v>0</v>
      </c>
    </row>
    <row r="125" spans="1:40" ht="15.75" customHeight="1" thickBot="1">
      <c r="A125" s="79"/>
      <c r="B125" s="85"/>
      <c r="C125" s="82"/>
      <c r="D125" s="132"/>
      <c r="E125" s="132"/>
      <c r="F125" s="85"/>
      <c r="G125" s="85" t="str">
        <f>+IFERROR(VLOOKUP(F125,Listas!$B:$C,2,0),"")</f>
        <v/>
      </c>
      <c r="H125" s="85"/>
      <c r="I125" s="85"/>
      <c r="J125" s="85"/>
      <c r="K125" s="79"/>
      <c r="L125" s="79"/>
      <c r="M125" s="82"/>
      <c r="N125" s="79"/>
      <c r="O125" s="132"/>
      <c r="P125" s="80"/>
      <c r="Q125" s="85"/>
      <c r="R125" s="85"/>
      <c r="S125" s="85"/>
      <c r="T125" s="85"/>
      <c r="U125" s="79"/>
      <c r="V125" s="85"/>
      <c r="W125" s="79"/>
      <c r="X125" s="304">
        <f t="shared" si="0"/>
        <v>0</v>
      </c>
      <c r="Y125" s="87"/>
      <c r="Z125" s="88"/>
      <c r="AA125" s="223" t="str">
        <f>+IF(T125="UI",0,IF(T125="UYU",'Tasas por grupos escalonada'!$C$37,IF(T125="USD",0,"")))</f>
        <v/>
      </c>
      <c r="AB125" s="85"/>
      <c r="AC125" s="85"/>
      <c r="AD125" s="85"/>
      <c r="AE125" s="85"/>
      <c r="AF125" s="90" t="str">
        <f t="shared" si="1"/>
        <v/>
      </c>
      <c r="AG125" s="91" t="str">
        <f t="shared" si="2"/>
        <v/>
      </c>
      <c r="AH125" s="92" t="str">
        <f t="shared" si="3"/>
        <v/>
      </c>
      <c r="AI125" s="93" t="str">
        <f t="shared" si="4"/>
        <v/>
      </c>
      <c r="AJ125" s="93" t="str">
        <f t="shared" si="5"/>
        <v/>
      </c>
      <c r="AK125" s="289" t="str">
        <f t="shared" si="6"/>
        <v/>
      </c>
      <c r="AL125" s="99" t="str">
        <f t="shared" si="7"/>
        <v/>
      </c>
      <c r="AN125" s="34" t="b">
        <f t="shared" si="8"/>
        <v>0</v>
      </c>
    </row>
    <row r="126" spans="1:40" ht="15.75" customHeight="1" thickBot="1">
      <c r="A126" s="79"/>
      <c r="B126" s="85"/>
      <c r="C126" s="82"/>
      <c r="D126" s="132"/>
      <c r="E126" s="132"/>
      <c r="F126" s="85"/>
      <c r="G126" s="85" t="str">
        <f>+IFERROR(VLOOKUP(F126,Listas!$B:$C,2,0),"")</f>
        <v/>
      </c>
      <c r="H126" s="85"/>
      <c r="I126" s="85"/>
      <c r="J126" s="85"/>
      <c r="K126" s="79"/>
      <c r="L126" s="79"/>
      <c r="M126" s="82"/>
      <c r="N126" s="79"/>
      <c r="O126" s="132"/>
      <c r="P126" s="80"/>
      <c r="Q126" s="85"/>
      <c r="R126" s="85"/>
      <c r="S126" s="85"/>
      <c r="T126" s="85"/>
      <c r="U126" s="79"/>
      <c r="V126" s="85"/>
      <c r="W126" s="79"/>
      <c r="X126" s="304">
        <f t="shared" si="0"/>
        <v>0</v>
      </c>
      <c r="Y126" s="87"/>
      <c r="Z126" s="88"/>
      <c r="AA126" s="223" t="str">
        <f>+IF(T126="UI",0,IF(T126="UYU",'Tasas por grupos escalonada'!$C$37,IF(T126="USD",0,"")))</f>
        <v/>
      </c>
      <c r="AB126" s="85"/>
      <c r="AC126" s="85"/>
      <c r="AD126" s="85"/>
      <c r="AE126" s="85"/>
      <c r="AF126" s="90" t="str">
        <f t="shared" si="1"/>
        <v/>
      </c>
      <c r="AG126" s="91" t="str">
        <f t="shared" si="2"/>
        <v/>
      </c>
      <c r="AH126" s="92" t="str">
        <f t="shared" si="3"/>
        <v/>
      </c>
      <c r="AI126" s="93" t="str">
        <f t="shared" si="4"/>
        <v/>
      </c>
      <c r="AJ126" s="93" t="str">
        <f t="shared" si="5"/>
        <v/>
      </c>
      <c r="AK126" s="289" t="str">
        <f t="shared" si="6"/>
        <v/>
      </c>
      <c r="AL126" s="99" t="str">
        <f t="shared" si="7"/>
        <v/>
      </c>
      <c r="AN126" s="34" t="b">
        <f t="shared" si="8"/>
        <v>0</v>
      </c>
    </row>
    <row r="127" spans="1:40" ht="15.75" customHeight="1" thickBot="1">
      <c r="A127" s="79"/>
      <c r="B127" s="85"/>
      <c r="C127" s="82"/>
      <c r="D127" s="132"/>
      <c r="E127" s="132"/>
      <c r="F127" s="85"/>
      <c r="G127" s="85" t="str">
        <f>+IFERROR(VLOOKUP(F127,Listas!$B:$C,2,0),"")</f>
        <v/>
      </c>
      <c r="H127" s="85"/>
      <c r="I127" s="85"/>
      <c r="J127" s="85"/>
      <c r="K127" s="79"/>
      <c r="L127" s="79"/>
      <c r="M127" s="82"/>
      <c r="N127" s="79"/>
      <c r="O127" s="132"/>
      <c r="P127" s="80"/>
      <c r="Q127" s="85"/>
      <c r="R127" s="85"/>
      <c r="S127" s="85"/>
      <c r="T127" s="85"/>
      <c r="U127" s="79"/>
      <c r="V127" s="85"/>
      <c r="W127" s="79"/>
      <c r="X127" s="304">
        <f t="shared" si="0"/>
        <v>0</v>
      </c>
      <c r="Y127" s="87"/>
      <c r="Z127" s="88"/>
      <c r="AA127" s="223" t="str">
        <f>+IF(T127="UI",0,IF(T127="UYU",'Tasas por grupos escalonada'!$C$37,IF(T127="USD",0,"")))</f>
        <v/>
      </c>
      <c r="AB127" s="85"/>
      <c r="AC127" s="85"/>
      <c r="AD127" s="85"/>
      <c r="AE127" s="85"/>
      <c r="AF127" s="90" t="str">
        <f t="shared" si="1"/>
        <v/>
      </c>
      <c r="AG127" s="91" t="str">
        <f t="shared" si="2"/>
        <v/>
      </c>
      <c r="AH127" s="92" t="str">
        <f t="shared" si="3"/>
        <v/>
      </c>
      <c r="AI127" s="93" t="str">
        <f t="shared" si="4"/>
        <v/>
      </c>
      <c r="AJ127" s="93" t="str">
        <f t="shared" si="5"/>
        <v/>
      </c>
      <c r="AK127" s="289" t="str">
        <f t="shared" si="6"/>
        <v/>
      </c>
      <c r="AL127" s="99" t="str">
        <f t="shared" si="7"/>
        <v/>
      </c>
      <c r="AN127" s="34" t="b">
        <f t="shared" si="8"/>
        <v>0</v>
      </c>
    </row>
    <row r="128" spans="1:40" ht="15.75" customHeight="1" thickBot="1">
      <c r="A128" s="79"/>
      <c r="B128" s="85"/>
      <c r="C128" s="82"/>
      <c r="D128" s="132"/>
      <c r="E128" s="132"/>
      <c r="F128" s="85"/>
      <c r="G128" s="85" t="str">
        <f>+IFERROR(VLOOKUP(F128,Listas!$B:$C,2,0),"")</f>
        <v/>
      </c>
      <c r="H128" s="85"/>
      <c r="I128" s="85"/>
      <c r="J128" s="85"/>
      <c r="K128" s="79"/>
      <c r="L128" s="79"/>
      <c r="M128" s="82"/>
      <c r="N128" s="79"/>
      <c r="O128" s="132"/>
      <c r="P128" s="80"/>
      <c r="Q128" s="85"/>
      <c r="R128" s="85"/>
      <c r="S128" s="85"/>
      <c r="T128" s="85"/>
      <c r="U128" s="79"/>
      <c r="V128" s="85"/>
      <c r="W128" s="79"/>
      <c r="X128" s="304">
        <f t="shared" si="0"/>
        <v>0</v>
      </c>
      <c r="Y128" s="87"/>
      <c r="Z128" s="88"/>
      <c r="AA128" s="223" t="str">
        <f>+IF(T128="UI",0,IF(T128="UYU",'Tasas por grupos escalonada'!$C$37,IF(T128="USD",0,"")))</f>
        <v/>
      </c>
      <c r="AB128" s="85"/>
      <c r="AC128" s="85"/>
      <c r="AD128" s="85"/>
      <c r="AE128" s="85"/>
      <c r="AF128" s="90" t="str">
        <f t="shared" si="1"/>
        <v/>
      </c>
      <c r="AG128" s="91" t="str">
        <f t="shared" si="2"/>
        <v/>
      </c>
      <c r="AH128" s="92" t="str">
        <f t="shared" si="3"/>
        <v/>
      </c>
      <c r="AI128" s="93" t="str">
        <f t="shared" si="4"/>
        <v/>
      </c>
      <c r="AJ128" s="93" t="str">
        <f t="shared" si="5"/>
        <v/>
      </c>
      <c r="AK128" s="289" t="str">
        <f t="shared" si="6"/>
        <v/>
      </c>
      <c r="AL128" s="99" t="str">
        <f t="shared" si="7"/>
        <v/>
      </c>
      <c r="AN128" s="34" t="b">
        <f t="shared" si="8"/>
        <v>0</v>
      </c>
    </row>
    <row r="129" spans="1:40" ht="15.75" customHeight="1" thickBot="1">
      <c r="A129" s="79"/>
      <c r="B129" s="85"/>
      <c r="C129" s="82"/>
      <c r="D129" s="132"/>
      <c r="E129" s="132"/>
      <c r="F129" s="85"/>
      <c r="G129" s="85" t="str">
        <f>+IFERROR(VLOOKUP(F129,Listas!$B:$C,2,0),"")</f>
        <v/>
      </c>
      <c r="H129" s="85"/>
      <c r="I129" s="85"/>
      <c r="J129" s="85"/>
      <c r="K129" s="79"/>
      <c r="L129" s="79"/>
      <c r="M129" s="82"/>
      <c r="N129" s="79"/>
      <c r="O129" s="132"/>
      <c r="P129" s="80"/>
      <c r="Q129" s="85"/>
      <c r="R129" s="85"/>
      <c r="S129" s="85"/>
      <c r="T129" s="85"/>
      <c r="U129" s="79"/>
      <c r="V129" s="85"/>
      <c r="W129" s="79"/>
      <c r="X129" s="304">
        <f t="shared" si="0"/>
        <v>0</v>
      </c>
      <c r="Y129" s="87"/>
      <c r="Z129" s="88"/>
      <c r="AA129" s="223" t="str">
        <f>+IF(T129="UI",0,IF(T129="UYU",'Tasas por grupos escalonada'!$C$37,IF(T129="USD",0,"")))</f>
        <v/>
      </c>
      <c r="AB129" s="85"/>
      <c r="AC129" s="85"/>
      <c r="AD129" s="85"/>
      <c r="AE129" s="85"/>
      <c r="AF129" s="90" t="str">
        <f t="shared" si="1"/>
        <v/>
      </c>
      <c r="AG129" s="91" t="str">
        <f t="shared" si="2"/>
        <v/>
      </c>
      <c r="AH129" s="92" t="str">
        <f t="shared" si="3"/>
        <v/>
      </c>
      <c r="AI129" s="93" t="str">
        <f t="shared" si="4"/>
        <v/>
      </c>
      <c r="AJ129" s="93" t="str">
        <f t="shared" si="5"/>
        <v/>
      </c>
      <c r="AK129" s="289" t="str">
        <f t="shared" si="6"/>
        <v/>
      </c>
      <c r="AL129" s="99" t="str">
        <f t="shared" si="7"/>
        <v/>
      </c>
      <c r="AN129" s="34" t="b">
        <f t="shared" si="8"/>
        <v>0</v>
      </c>
    </row>
    <row r="130" spans="1:40" ht="15.75" customHeight="1" thickBot="1">
      <c r="A130" s="79"/>
      <c r="B130" s="85"/>
      <c r="C130" s="82"/>
      <c r="D130" s="132"/>
      <c r="E130" s="132"/>
      <c r="F130" s="85"/>
      <c r="G130" s="85" t="str">
        <f>+IFERROR(VLOOKUP(F130,Listas!$B:$C,2,0),"")</f>
        <v/>
      </c>
      <c r="H130" s="85"/>
      <c r="I130" s="85"/>
      <c r="J130" s="85"/>
      <c r="K130" s="79"/>
      <c r="L130" s="79"/>
      <c r="M130" s="82"/>
      <c r="N130" s="79"/>
      <c r="O130" s="132"/>
      <c r="P130" s="80"/>
      <c r="Q130" s="85"/>
      <c r="R130" s="85"/>
      <c r="S130" s="85"/>
      <c r="T130" s="85"/>
      <c r="U130" s="79"/>
      <c r="V130" s="85"/>
      <c r="W130" s="79"/>
      <c r="X130" s="304">
        <f t="shared" si="0"/>
        <v>0</v>
      </c>
      <c r="Y130" s="87"/>
      <c r="Z130" s="88"/>
      <c r="AA130" s="223" t="str">
        <f>+IF(T130="UI",0,IF(T130="UYU",'Tasas por grupos escalonada'!$C$37,IF(T130="USD",0,"")))</f>
        <v/>
      </c>
      <c r="AB130" s="85"/>
      <c r="AC130" s="85"/>
      <c r="AD130" s="85"/>
      <c r="AE130" s="85"/>
      <c r="AF130" s="90" t="str">
        <f t="shared" si="1"/>
        <v/>
      </c>
      <c r="AG130" s="91" t="str">
        <f t="shared" si="2"/>
        <v/>
      </c>
      <c r="AH130" s="92" t="str">
        <f t="shared" si="3"/>
        <v/>
      </c>
      <c r="AI130" s="93" t="str">
        <f t="shared" si="4"/>
        <v/>
      </c>
      <c r="AJ130" s="93" t="str">
        <f t="shared" si="5"/>
        <v/>
      </c>
      <c r="AK130" s="289" t="str">
        <f t="shared" si="6"/>
        <v/>
      </c>
      <c r="AL130" s="99" t="str">
        <f t="shared" si="7"/>
        <v/>
      </c>
      <c r="AN130" s="34" t="b">
        <f t="shared" si="8"/>
        <v>0</v>
      </c>
    </row>
    <row r="131" spans="1:40" ht="15.75" customHeight="1" thickBot="1">
      <c r="A131" s="79"/>
      <c r="B131" s="85"/>
      <c r="C131" s="82"/>
      <c r="D131" s="132"/>
      <c r="E131" s="132"/>
      <c r="F131" s="85"/>
      <c r="G131" s="85" t="str">
        <f>+IFERROR(VLOOKUP(F131,Listas!$B:$C,2,0),"")</f>
        <v/>
      </c>
      <c r="H131" s="85"/>
      <c r="I131" s="85"/>
      <c r="J131" s="85"/>
      <c r="K131" s="79"/>
      <c r="L131" s="79"/>
      <c r="M131" s="82"/>
      <c r="N131" s="79"/>
      <c r="O131" s="132"/>
      <c r="P131" s="80"/>
      <c r="Q131" s="85"/>
      <c r="R131" s="85"/>
      <c r="S131" s="85"/>
      <c r="T131" s="85"/>
      <c r="U131" s="79"/>
      <c r="V131" s="85"/>
      <c r="W131" s="79"/>
      <c r="X131" s="304">
        <f t="shared" si="0"/>
        <v>0</v>
      </c>
      <c r="Y131" s="87"/>
      <c r="Z131" s="88"/>
      <c r="AA131" s="223" t="str">
        <f>+IF(T131="UI",0,IF(T131="UYU",'Tasas por grupos escalonada'!$C$37,IF(T131="USD",0,"")))</f>
        <v/>
      </c>
      <c r="AB131" s="85"/>
      <c r="AC131" s="85"/>
      <c r="AD131" s="85"/>
      <c r="AE131" s="85"/>
      <c r="AF131" s="90" t="str">
        <f t="shared" si="1"/>
        <v/>
      </c>
      <c r="AG131" s="91" t="str">
        <f t="shared" si="2"/>
        <v/>
      </c>
      <c r="AH131" s="92" t="str">
        <f t="shared" si="3"/>
        <v/>
      </c>
      <c r="AI131" s="93" t="str">
        <f t="shared" si="4"/>
        <v/>
      </c>
      <c r="AJ131" s="93" t="str">
        <f t="shared" si="5"/>
        <v/>
      </c>
      <c r="AK131" s="289" t="str">
        <f t="shared" si="6"/>
        <v/>
      </c>
      <c r="AL131" s="99" t="str">
        <f t="shared" si="7"/>
        <v/>
      </c>
      <c r="AN131" s="34" t="b">
        <f t="shared" si="8"/>
        <v>0</v>
      </c>
    </row>
    <row r="132" spans="1:40" ht="15.75" customHeight="1" thickBot="1">
      <c r="A132" s="79"/>
      <c r="B132" s="85"/>
      <c r="C132" s="82"/>
      <c r="D132" s="132"/>
      <c r="E132" s="132"/>
      <c r="F132" s="85"/>
      <c r="G132" s="85" t="str">
        <f>+IFERROR(VLOOKUP(F132,Listas!$B:$C,2,0),"")</f>
        <v/>
      </c>
      <c r="H132" s="85"/>
      <c r="I132" s="85"/>
      <c r="J132" s="85"/>
      <c r="K132" s="79"/>
      <c r="L132" s="79"/>
      <c r="M132" s="82"/>
      <c r="N132" s="79"/>
      <c r="O132" s="132"/>
      <c r="P132" s="80"/>
      <c r="Q132" s="85"/>
      <c r="R132" s="85"/>
      <c r="S132" s="85"/>
      <c r="T132" s="85"/>
      <c r="U132" s="79"/>
      <c r="V132" s="85"/>
      <c r="W132" s="79"/>
      <c r="X132" s="304">
        <f t="shared" si="0"/>
        <v>0</v>
      </c>
      <c r="Y132" s="87"/>
      <c r="Z132" s="88"/>
      <c r="AA132" s="223" t="str">
        <f>+IF(T132="UI",0,IF(T132="UYU",'Tasas por grupos escalonada'!$C$37,IF(T132="USD",0,"")))</f>
        <v/>
      </c>
      <c r="AB132" s="85"/>
      <c r="AC132" s="85"/>
      <c r="AD132" s="85"/>
      <c r="AE132" s="85"/>
      <c r="AF132" s="90" t="str">
        <f t="shared" si="1"/>
        <v/>
      </c>
      <c r="AG132" s="91" t="str">
        <f t="shared" si="2"/>
        <v/>
      </c>
      <c r="AH132" s="92" t="str">
        <f t="shared" si="3"/>
        <v/>
      </c>
      <c r="AI132" s="93" t="str">
        <f t="shared" si="4"/>
        <v/>
      </c>
      <c r="AJ132" s="93" t="str">
        <f t="shared" si="5"/>
        <v/>
      </c>
      <c r="AK132" s="289" t="str">
        <f t="shared" si="6"/>
        <v/>
      </c>
      <c r="AL132" s="99" t="str">
        <f t="shared" si="7"/>
        <v/>
      </c>
      <c r="AN132" s="34" t="b">
        <f t="shared" si="8"/>
        <v>0</v>
      </c>
    </row>
    <row r="133" spans="1:40" ht="15.75" customHeight="1" thickBot="1">
      <c r="A133" s="79"/>
      <c r="B133" s="85"/>
      <c r="C133" s="82"/>
      <c r="D133" s="132"/>
      <c r="E133" s="132"/>
      <c r="F133" s="85"/>
      <c r="G133" s="85" t="str">
        <f>+IFERROR(VLOOKUP(F133,Listas!$B:$C,2,0),"")</f>
        <v/>
      </c>
      <c r="H133" s="85"/>
      <c r="I133" s="85"/>
      <c r="J133" s="85"/>
      <c r="K133" s="79"/>
      <c r="L133" s="79"/>
      <c r="M133" s="82"/>
      <c r="N133" s="79"/>
      <c r="O133" s="132"/>
      <c r="P133" s="80"/>
      <c r="Q133" s="85"/>
      <c r="R133" s="85"/>
      <c r="S133" s="85"/>
      <c r="T133" s="85"/>
      <c r="U133" s="79"/>
      <c r="V133" s="85"/>
      <c r="W133" s="79"/>
      <c r="X133" s="304">
        <f t="shared" si="0"/>
        <v>0</v>
      </c>
      <c r="Y133" s="87"/>
      <c r="Z133" s="88"/>
      <c r="AA133" s="223" t="str">
        <f>+IF(T133="UI",0,IF(T133="UYU",'Tasas por grupos escalonada'!$C$37,IF(T133="USD",0,"")))</f>
        <v/>
      </c>
      <c r="AB133" s="85"/>
      <c r="AC133" s="85"/>
      <c r="AD133" s="85"/>
      <c r="AE133" s="85"/>
      <c r="AF133" s="90" t="str">
        <f t="shared" si="1"/>
        <v/>
      </c>
      <c r="AG133" s="91" t="str">
        <f t="shared" si="2"/>
        <v/>
      </c>
      <c r="AH133" s="92" t="str">
        <f t="shared" si="3"/>
        <v/>
      </c>
      <c r="AI133" s="93" t="str">
        <f t="shared" si="4"/>
        <v/>
      </c>
      <c r="AJ133" s="93" t="str">
        <f t="shared" si="5"/>
        <v/>
      </c>
      <c r="AK133" s="289" t="str">
        <f t="shared" si="6"/>
        <v/>
      </c>
      <c r="AL133" s="99" t="str">
        <f t="shared" si="7"/>
        <v/>
      </c>
      <c r="AN133" s="34" t="b">
        <f t="shared" si="8"/>
        <v>0</v>
      </c>
    </row>
    <row r="134" spans="1:40" ht="15.75" customHeight="1" thickBot="1">
      <c r="A134" s="79"/>
      <c r="B134" s="85"/>
      <c r="C134" s="82"/>
      <c r="D134" s="132"/>
      <c r="E134" s="132"/>
      <c r="F134" s="85"/>
      <c r="G134" s="85" t="str">
        <f>+IFERROR(VLOOKUP(F134,Listas!$B:$C,2,0),"")</f>
        <v/>
      </c>
      <c r="H134" s="85"/>
      <c r="I134" s="85"/>
      <c r="J134" s="85"/>
      <c r="K134" s="79"/>
      <c r="L134" s="79"/>
      <c r="M134" s="82"/>
      <c r="N134" s="79"/>
      <c r="O134" s="132"/>
      <c r="P134" s="80"/>
      <c r="Q134" s="85"/>
      <c r="R134" s="85"/>
      <c r="S134" s="85"/>
      <c r="T134" s="85"/>
      <c r="U134" s="79"/>
      <c r="V134" s="85"/>
      <c r="W134" s="79"/>
      <c r="X134" s="304">
        <f t="shared" si="0"/>
        <v>0</v>
      </c>
      <c r="Y134" s="87"/>
      <c r="Z134" s="88"/>
      <c r="AA134" s="223" t="str">
        <f>+IF(T134="UI",0,IF(T134="UYU",'Tasas por grupos escalonada'!$C$37,IF(T134="USD",0,"")))</f>
        <v/>
      </c>
      <c r="AB134" s="85"/>
      <c r="AC134" s="85"/>
      <c r="AD134" s="85"/>
      <c r="AE134" s="85"/>
      <c r="AF134" s="90" t="str">
        <f t="shared" si="1"/>
        <v/>
      </c>
      <c r="AG134" s="91" t="str">
        <f t="shared" si="2"/>
        <v/>
      </c>
      <c r="AH134" s="92" t="str">
        <f t="shared" si="3"/>
        <v/>
      </c>
      <c r="AI134" s="93" t="str">
        <f t="shared" si="4"/>
        <v/>
      </c>
      <c r="AJ134" s="93" t="str">
        <f t="shared" si="5"/>
        <v/>
      </c>
      <c r="AK134" s="289" t="str">
        <f t="shared" si="6"/>
        <v/>
      </c>
      <c r="AL134" s="99" t="str">
        <f t="shared" si="7"/>
        <v/>
      </c>
      <c r="AN134" s="34" t="b">
        <f t="shared" si="8"/>
        <v>0</v>
      </c>
    </row>
    <row r="135" spans="1:40" ht="15.75" customHeight="1" thickBot="1">
      <c r="A135" s="79"/>
      <c r="B135" s="85"/>
      <c r="C135" s="82"/>
      <c r="D135" s="132"/>
      <c r="E135" s="132"/>
      <c r="F135" s="85"/>
      <c r="G135" s="85" t="str">
        <f>+IFERROR(VLOOKUP(F135,Listas!$B:$C,2,0),"")</f>
        <v/>
      </c>
      <c r="H135" s="85"/>
      <c r="I135" s="85"/>
      <c r="J135" s="85"/>
      <c r="K135" s="79"/>
      <c r="L135" s="79"/>
      <c r="M135" s="82"/>
      <c r="N135" s="79"/>
      <c r="O135" s="132"/>
      <c r="P135" s="80"/>
      <c r="Q135" s="85"/>
      <c r="R135" s="85"/>
      <c r="S135" s="85"/>
      <c r="T135" s="85"/>
      <c r="U135" s="79"/>
      <c r="V135" s="85"/>
      <c r="W135" s="79"/>
      <c r="X135" s="304">
        <f t="shared" si="0"/>
        <v>0</v>
      </c>
      <c r="Y135" s="87"/>
      <c r="Z135" s="88"/>
      <c r="AA135" s="223" t="str">
        <f>+IF(T135="UI",0,IF(T135="UYU",'Tasas por grupos escalonada'!$C$37,IF(T135="USD",0,"")))</f>
        <v/>
      </c>
      <c r="AB135" s="85"/>
      <c r="AC135" s="85"/>
      <c r="AD135" s="85"/>
      <c r="AE135" s="85"/>
      <c r="AF135" s="90" t="str">
        <f t="shared" si="1"/>
        <v/>
      </c>
      <c r="AG135" s="91" t="str">
        <f t="shared" si="2"/>
        <v/>
      </c>
      <c r="AH135" s="92" t="str">
        <f t="shared" si="3"/>
        <v/>
      </c>
      <c r="AI135" s="93" t="str">
        <f t="shared" si="4"/>
        <v/>
      </c>
      <c r="AJ135" s="93" t="str">
        <f t="shared" si="5"/>
        <v/>
      </c>
      <c r="AK135" s="289" t="str">
        <f t="shared" si="6"/>
        <v/>
      </c>
      <c r="AL135" s="99" t="str">
        <f t="shared" si="7"/>
        <v/>
      </c>
      <c r="AN135" s="34" t="b">
        <f t="shared" si="8"/>
        <v>0</v>
      </c>
    </row>
    <row r="136" spans="1:40" ht="15.75" customHeight="1" thickBot="1">
      <c r="A136" s="79"/>
      <c r="B136" s="85"/>
      <c r="C136" s="82"/>
      <c r="D136" s="132"/>
      <c r="E136" s="132"/>
      <c r="F136" s="85"/>
      <c r="G136" s="85" t="str">
        <f>+IFERROR(VLOOKUP(F136,Listas!$B:$C,2,0),"")</f>
        <v/>
      </c>
      <c r="H136" s="85"/>
      <c r="I136" s="85"/>
      <c r="J136" s="85"/>
      <c r="K136" s="79"/>
      <c r="L136" s="79"/>
      <c r="M136" s="82"/>
      <c r="N136" s="79"/>
      <c r="O136" s="132"/>
      <c r="P136" s="80"/>
      <c r="Q136" s="85"/>
      <c r="R136" s="85"/>
      <c r="S136" s="85"/>
      <c r="T136" s="85"/>
      <c r="U136" s="79"/>
      <c r="V136" s="85"/>
      <c r="W136" s="79"/>
      <c r="X136" s="304">
        <f t="shared" si="0"/>
        <v>0</v>
      </c>
      <c r="Y136" s="87"/>
      <c r="Z136" s="88"/>
      <c r="AA136" s="223" t="str">
        <f>+IF(T136="UI",0,IF(T136="UYU",'Tasas por grupos escalonada'!$C$37,IF(T136="USD",0,"")))</f>
        <v/>
      </c>
      <c r="AB136" s="85"/>
      <c r="AC136" s="85"/>
      <c r="AD136" s="85"/>
      <c r="AE136" s="85"/>
      <c r="AF136" s="90" t="str">
        <f t="shared" si="1"/>
        <v/>
      </c>
      <c r="AG136" s="91" t="str">
        <f t="shared" si="2"/>
        <v/>
      </c>
      <c r="AH136" s="92" t="str">
        <f t="shared" si="3"/>
        <v/>
      </c>
      <c r="AI136" s="93" t="str">
        <f t="shared" si="4"/>
        <v/>
      </c>
      <c r="AJ136" s="93" t="str">
        <f t="shared" si="5"/>
        <v/>
      </c>
      <c r="AK136" s="289" t="str">
        <f t="shared" si="6"/>
        <v/>
      </c>
      <c r="AL136" s="99" t="str">
        <f t="shared" si="7"/>
        <v/>
      </c>
      <c r="AN136" s="34" t="b">
        <f t="shared" si="8"/>
        <v>0</v>
      </c>
    </row>
    <row r="137" spans="1:40" ht="15.75" customHeight="1" thickBot="1">
      <c r="A137" s="79"/>
      <c r="B137" s="85"/>
      <c r="C137" s="82"/>
      <c r="D137" s="132"/>
      <c r="E137" s="132"/>
      <c r="F137" s="85"/>
      <c r="G137" s="85" t="str">
        <f>+IFERROR(VLOOKUP(F137,Listas!$B:$C,2,0),"")</f>
        <v/>
      </c>
      <c r="H137" s="85"/>
      <c r="I137" s="85"/>
      <c r="J137" s="85"/>
      <c r="K137" s="79"/>
      <c r="L137" s="79"/>
      <c r="M137" s="82"/>
      <c r="N137" s="79"/>
      <c r="O137" s="132"/>
      <c r="P137" s="80"/>
      <c r="Q137" s="85"/>
      <c r="R137" s="85"/>
      <c r="S137" s="85"/>
      <c r="T137" s="85"/>
      <c r="U137" s="79"/>
      <c r="V137" s="85"/>
      <c r="W137" s="79"/>
      <c r="X137" s="304">
        <f t="shared" si="0"/>
        <v>0</v>
      </c>
      <c r="Y137" s="87"/>
      <c r="Z137" s="88"/>
      <c r="AA137" s="223" t="str">
        <f>+IF(T137="UI",0,IF(T137="UYU",'Tasas por grupos escalonada'!$C$37,IF(T137="USD",0,"")))</f>
        <v/>
      </c>
      <c r="AB137" s="85"/>
      <c r="AC137" s="85"/>
      <c r="AD137" s="85"/>
      <c r="AE137" s="85"/>
      <c r="AF137" s="90" t="str">
        <f t="shared" si="1"/>
        <v/>
      </c>
      <c r="AG137" s="91" t="str">
        <f t="shared" si="2"/>
        <v/>
      </c>
      <c r="AH137" s="92" t="str">
        <f t="shared" si="3"/>
        <v/>
      </c>
      <c r="AI137" s="93" t="str">
        <f t="shared" si="4"/>
        <v/>
      </c>
      <c r="AJ137" s="93" t="str">
        <f t="shared" si="5"/>
        <v/>
      </c>
      <c r="AK137" s="289" t="str">
        <f t="shared" si="6"/>
        <v/>
      </c>
      <c r="AL137" s="99" t="str">
        <f t="shared" si="7"/>
        <v/>
      </c>
      <c r="AN137" s="34" t="b">
        <f t="shared" si="8"/>
        <v>0</v>
      </c>
    </row>
    <row r="138" spans="1:40" ht="15.75" customHeight="1" thickBot="1">
      <c r="A138" s="79"/>
      <c r="B138" s="85"/>
      <c r="C138" s="82"/>
      <c r="D138" s="132"/>
      <c r="E138" s="132"/>
      <c r="F138" s="85"/>
      <c r="G138" s="85" t="str">
        <f>+IFERROR(VLOOKUP(F138,Listas!$B:$C,2,0),"")</f>
        <v/>
      </c>
      <c r="H138" s="85"/>
      <c r="I138" s="85"/>
      <c r="J138" s="85"/>
      <c r="K138" s="79"/>
      <c r="L138" s="79"/>
      <c r="M138" s="82"/>
      <c r="N138" s="79"/>
      <c r="O138" s="132"/>
      <c r="P138" s="80"/>
      <c r="Q138" s="85"/>
      <c r="R138" s="85"/>
      <c r="S138" s="85"/>
      <c r="T138" s="85"/>
      <c r="U138" s="79"/>
      <c r="V138" s="85"/>
      <c r="W138" s="79"/>
      <c r="X138" s="304">
        <f t="shared" si="0"/>
        <v>0</v>
      </c>
      <c r="Y138" s="87"/>
      <c r="Z138" s="88"/>
      <c r="AA138" s="223" t="str">
        <f>+IF(T138="UI",0,IF(T138="UYU",'Tasas por grupos escalonada'!$C$37,IF(T138="USD",0,"")))</f>
        <v/>
      </c>
      <c r="AB138" s="85"/>
      <c r="AC138" s="85"/>
      <c r="AD138" s="85"/>
      <c r="AE138" s="85"/>
      <c r="AF138" s="90" t="str">
        <f t="shared" si="1"/>
        <v/>
      </c>
      <c r="AG138" s="91" t="str">
        <f t="shared" si="2"/>
        <v/>
      </c>
      <c r="AH138" s="92" t="str">
        <f t="shared" si="3"/>
        <v/>
      </c>
      <c r="AI138" s="93" t="str">
        <f t="shared" si="4"/>
        <v/>
      </c>
      <c r="AJ138" s="93" t="str">
        <f t="shared" si="5"/>
        <v/>
      </c>
      <c r="AK138" s="289" t="str">
        <f t="shared" si="6"/>
        <v/>
      </c>
      <c r="AL138" s="99" t="str">
        <f t="shared" si="7"/>
        <v/>
      </c>
      <c r="AN138" s="34" t="b">
        <f t="shared" si="8"/>
        <v>0</v>
      </c>
    </row>
    <row r="139" spans="1:40" ht="15.75" customHeight="1" thickBot="1">
      <c r="A139" s="79"/>
      <c r="B139" s="85"/>
      <c r="C139" s="82"/>
      <c r="D139" s="132"/>
      <c r="E139" s="132"/>
      <c r="F139" s="85"/>
      <c r="G139" s="85" t="str">
        <f>+IFERROR(VLOOKUP(F139,Listas!$B:$C,2,0),"")</f>
        <v/>
      </c>
      <c r="H139" s="85"/>
      <c r="I139" s="85"/>
      <c r="J139" s="85"/>
      <c r="K139" s="79"/>
      <c r="L139" s="79"/>
      <c r="M139" s="82"/>
      <c r="N139" s="79"/>
      <c r="O139" s="132"/>
      <c r="P139" s="80"/>
      <c r="Q139" s="85"/>
      <c r="R139" s="85"/>
      <c r="S139" s="85"/>
      <c r="T139" s="85"/>
      <c r="U139" s="79"/>
      <c r="V139" s="85"/>
      <c r="W139" s="79"/>
      <c r="X139" s="304">
        <f t="shared" si="0"/>
        <v>0</v>
      </c>
      <c r="Y139" s="87"/>
      <c r="Z139" s="88"/>
      <c r="AA139" s="223" t="str">
        <f>+IF(T139="UI",0,IF(T139="UYU",'Tasas por grupos escalonada'!$C$37,IF(T139="USD",0,"")))</f>
        <v/>
      </c>
      <c r="AB139" s="85"/>
      <c r="AC139" s="85"/>
      <c r="AD139" s="85"/>
      <c r="AE139" s="85"/>
      <c r="AF139" s="90" t="str">
        <f t="shared" si="1"/>
        <v/>
      </c>
      <c r="AG139" s="91" t="str">
        <f t="shared" si="2"/>
        <v/>
      </c>
      <c r="AH139" s="92" t="str">
        <f t="shared" si="3"/>
        <v/>
      </c>
      <c r="AI139" s="93" t="str">
        <f t="shared" si="4"/>
        <v/>
      </c>
      <c r="AJ139" s="93" t="str">
        <f t="shared" si="5"/>
        <v/>
      </c>
      <c r="AK139" s="289" t="str">
        <f t="shared" si="6"/>
        <v/>
      </c>
      <c r="AL139" s="99" t="str">
        <f t="shared" si="7"/>
        <v/>
      </c>
      <c r="AN139" s="34" t="b">
        <f t="shared" si="8"/>
        <v>0</v>
      </c>
    </row>
    <row r="140" spans="1:40" ht="15.75" customHeight="1" thickBot="1">
      <c r="A140" s="79"/>
      <c r="B140" s="85"/>
      <c r="C140" s="82"/>
      <c r="D140" s="132"/>
      <c r="E140" s="132"/>
      <c r="F140" s="85"/>
      <c r="G140" s="85" t="str">
        <f>+IFERROR(VLOOKUP(F140,Listas!$B:$C,2,0),"")</f>
        <v/>
      </c>
      <c r="H140" s="85"/>
      <c r="I140" s="85"/>
      <c r="J140" s="85"/>
      <c r="K140" s="79"/>
      <c r="L140" s="79"/>
      <c r="M140" s="82"/>
      <c r="N140" s="79"/>
      <c r="O140" s="132"/>
      <c r="P140" s="80"/>
      <c r="Q140" s="85"/>
      <c r="R140" s="85"/>
      <c r="S140" s="85"/>
      <c r="T140" s="85"/>
      <c r="U140" s="79"/>
      <c r="V140" s="85"/>
      <c r="W140" s="79"/>
      <c r="X140" s="304">
        <f t="shared" si="0"/>
        <v>0</v>
      </c>
      <c r="Y140" s="87"/>
      <c r="Z140" s="88"/>
      <c r="AA140" s="223" t="str">
        <f>+IF(T140="UI",0,IF(T140="UYU",'Tasas por grupos escalonada'!$C$37,IF(T140="USD",0,"")))</f>
        <v/>
      </c>
      <c r="AB140" s="85"/>
      <c r="AC140" s="85"/>
      <c r="AD140" s="85"/>
      <c r="AE140" s="85"/>
      <c r="AF140" s="90" t="str">
        <f t="shared" si="1"/>
        <v/>
      </c>
      <c r="AG140" s="91" t="str">
        <f t="shared" si="2"/>
        <v/>
      </c>
      <c r="AH140" s="92" t="str">
        <f t="shared" si="3"/>
        <v/>
      </c>
      <c r="AI140" s="93" t="str">
        <f t="shared" si="4"/>
        <v/>
      </c>
      <c r="AJ140" s="93" t="str">
        <f t="shared" si="5"/>
        <v/>
      </c>
      <c r="AK140" s="289" t="str">
        <f t="shared" si="6"/>
        <v/>
      </c>
      <c r="AL140" s="99" t="str">
        <f t="shared" si="7"/>
        <v/>
      </c>
      <c r="AN140" s="34" t="b">
        <f t="shared" si="8"/>
        <v>0</v>
      </c>
    </row>
    <row r="141" spans="1:40" ht="15.75" customHeight="1" thickBot="1">
      <c r="A141" s="79"/>
      <c r="B141" s="85"/>
      <c r="C141" s="82"/>
      <c r="D141" s="132"/>
      <c r="E141" s="132"/>
      <c r="F141" s="85"/>
      <c r="G141" s="85" t="str">
        <f>+IFERROR(VLOOKUP(F141,Listas!$B:$C,2,0),"")</f>
        <v/>
      </c>
      <c r="H141" s="85"/>
      <c r="I141" s="85"/>
      <c r="J141" s="85"/>
      <c r="K141" s="79"/>
      <c r="L141" s="79"/>
      <c r="M141" s="82"/>
      <c r="N141" s="79"/>
      <c r="O141" s="132"/>
      <c r="P141" s="80"/>
      <c r="Q141" s="85"/>
      <c r="R141" s="85"/>
      <c r="S141" s="85"/>
      <c r="T141" s="85"/>
      <c r="U141" s="79"/>
      <c r="V141" s="85"/>
      <c r="W141" s="79"/>
      <c r="X141" s="304">
        <f t="shared" si="0"/>
        <v>0</v>
      </c>
      <c r="Y141" s="87"/>
      <c r="Z141" s="88"/>
      <c r="AA141" s="223" t="str">
        <f>+IF(T141="UI",0,IF(T141="UYU",'Tasas por grupos escalonada'!$C$37,IF(T141="USD",0,"")))</f>
        <v/>
      </c>
      <c r="AB141" s="85"/>
      <c r="AC141" s="85"/>
      <c r="AD141" s="85"/>
      <c r="AE141" s="85"/>
      <c r="AF141" s="90" t="str">
        <f t="shared" si="1"/>
        <v/>
      </c>
      <c r="AG141" s="91" t="str">
        <f t="shared" si="2"/>
        <v/>
      </c>
      <c r="AH141" s="92" t="str">
        <f t="shared" si="3"/>
        <v/>
      </c>
      <c r="AI141" s="93" t="str">
        <f t="shared" si="4"/>
        <v/>
      </c>
      <c r="AJ141" s="93" t="str">
        <f t="shared" si="5"/>
        <v/>
      </c>
      <c r="AK141" s="289" t="str">
        <f t="shared" si="6"/>
        <v/>
      </c>
      <c r="AL141" s="99" t="str">
        <f t="shared" si="7"/>
        <v/>
      </c>
      <c r="AN141" s="34" t="b">
        <f t="shared" si="8"/>
        <v>0</v>
      </c>
    </row>
    <row r="142" spans="1:40" ht="15.75" customHeight="1" thickBot="1">
      <c r="A142" s="79"/>
      <c r="B142" s="85"/>
      <c r="C142" s="82"/>
      <c r="D142" s="132"/>
      <c r="E142" s="132"/>
      <c r="F142" s="85"/>
      <c r="G142" s="85" t="str">
        <f>+IFERROR(VLOOKUP(F142,Listas!$B:$C,2,0),"")</f>
        <v/>
      </c>
      <c r="H142" s="85"/>
      <c r="I142" s="85"/>
      <c r="J142" s="85"/>
      <c r="K142" s="79"/>
      <c r="L142" s="79"/>
      <c r="M142" s="82"/>
      <c r="N142" s="79"/>
      <c r="O142" s="132"/>
      <c r="P142" s="80"/>
      <c r="Q142" s="85"/>
      <c r="R142" s="85"/>
      <c r="S142" s="85"/>
      <c r="T142" s="85"/>
      <c r="U142" s="79"/>
      <c r="V142" s="85"/>
      <c r="W142" s="79"/>
      <c r="X142" s="304">
        <f t="shared" si="0"/>
        <v>0</v>
      </c>
      <c r="Y142" s="87"/>
      <c r="Z142" s="88"/>
      <c r="AA142" s="223" t="str">
        <f>+IF(T142="UI",0,IF(T142="UYU",'Tasas por grupos escalonada'!$C$37,IF(T142="USD",0,"")))</f>
        <v/>
      </c>
      <c r="AB142" s="85"/>
      <c r="AC142" s="85"/>
      <c r="AD142" s="85"/>
      <c r="AE142" s="85"/>
      <c r="AF142" s="90" t="str">
        <f t="shared" si="1"/>
        <v/>
      </c>
      <c r="AG142" s="91" t="str">
        <f t="shared" si="2"/>
        <v/>
      </c>
      <c r="AH142" s="92" t="str">
        <f t="shared" si="3"/>
        <v/>
      </c>
      <c r="AI142" s="93" t="str">
        <f t="shared" si="4"/>
        <v/>
      </c>
      <c r="AJ142" s="93" t="str">
        <f t="shared" si="5"/>
        <v/>
      </c>
      <c r="AK142" s="289" t="str">
        <f t="shared" si="6"/>
        <v/>
      </c>
      <c r="AL142" s="99" t="str">
        <f t="shared" si="7"/>
        <v/>
      </c>
      <c r="AN142" s="34" t="b">
        <f t="shared" si="8"/>
        <v>0</v>
      </c>
    </row>
    <row r="143" spans="1:40" ht="15.75" customHeight="1" thickBot="1">
      <c r="A143" s="79"/>
      <c r="B143" s="85"/>
      <c r="C143" s="82"/>
      <c r="D143" s="132"/>
      <c r="E143" s="132"/>
      <c r="F143" s="85"/>
      <c r="G143" s="85" t="str">
        <f>+IFERROR(VLOOKUP(F143,Listas!$B:$C,2,0),"")</f>
        <v/>
      </c>
      <c r="H143" s="85"/>
      <c r="I143" s="85"/>
      <c r="J143" s="85"/>
      <c r="K143" s="79"/>
      <c r="L143" s="79"/>
      <c r="M143" s="82"/>
      <c r="N143" s="79"/>
      <c r="O143" s="132"/>
      <c r="P143" s="80"/>
      <c r="Q143" s="85"/>
      <c r="R143" s="85"/>
      <c r="S143" s="85"/>
      <c r="T143" s="85"/>
      <c r="U143" s="79"/>
      <c r="V143" s="85"/>
      <c r="W143" s="79"/>
      <c r="X143" s="304">
        <f t="shared" si="0"/>
        <v>0</v>
      </c>
      <c r="Y143" s="87"/>
      <c r="Z143" s="88"/>
      <c r="AA143" s="223" t="str">
        <f>+IF(T143="UI",0,IF(T143="UYU",'Tasas por grupos escalonada'!$C$37,IF(T143="USD",0,"")))</f>
        <v/>
      </c>
      <c r="AB143" s="85"/>
      <c r="AC143" s="85"/>
      <c r="AD143" s="85"/>
      <c r="AE143" s="85"/>
      <c r="AF143" s="90" t="str">
        <f t="shared" si="1"/>
        <v/>
      </c>
      <c r="AG143" s="91" t="str">
        <f t="shared" si="2"/>
        <v/>
      </c>
      <c r="AH143" s="92" t="str">
        <f t="shared" si="3"/>
        <v/>
      </c>
      <c r="AI143" s="93" t="str">
        <f t="shared" si="4"/>
        <v/>
      </c>
      <c r="AJ143" s="93" t="str">
        <f t="shared" si="5"/>
        <v/>
      </c>
      <c r="AK143" s="289" t="str">
        <f t="shared" si="6"/>
        <v/>
      </c>
      <c r="AL143" s="99" t="str">
        <f t="shared" si="7"/>
        <v/>
      </c>
      <c r="AN143" s="34" t="b">
        <f t="shared" si="8"/>
        <v>0</v>
      </c>
    </row>
    <row r="144" spans="1:40" ht="15.75" customHeight="1" thickBot="1">
      <c r="A144" s="79"/>
      <c r="B144" s="85"/>
      <c r="C144" s="82"/>
      <c r="D144" s="132"/>
      <c r="E144" s="132"/>
      <c r="F144" s="85"/>
      <c r="G144" s="85" t="str">
        <f>+IFERROR(VLOOKUP(F144,Listas!$B:$C,2,0),"")</f>
        <v/>
      </c>
      <c r="H144" s="85"/>
      <c r="I144" s="85"/>
      <c r="J144" s="85"/>
      <c r="K144" s="79"/>
      <c r="L144" s="79"/>
      <c r="M144" s="82"/>
      <c r="N144" s="79"/>
      <c r="O144" s="132"/>
      <c r="P144" s="80"/>
      <c r="Q144" s="85"/>
      <c r="R144" s="85"/>
      <c r="S144" s="85"/>
      <c r="T144" s="85"/>
      <c r="U144" s="79"/>
      <c r="V144" s="85"/>
      <c r="W144" s="79"/>
      <c r="X144" s="304">
        <f t="shared" si="0"/>
        <v>0</v>
      </c>
      <c r="Y144" s="87"/>
      <c r="Z144" s="88"/>
      <c r="AA144" s="223" t="str">
        <f>+IF(T144="UI",0,IF(T144="UYU",'Tasas por grupos escalonada'!$C$37,IF(T144="USD",0,"")))</f>
        <v/>
      </c>
      <c r="AB144" s="85"/>
      <c r="AC144" s="85"/>
      <c r="AD144" s="85"/>
      <c r="AE144" s="85"/>
      <c r="AF144" s="90" t="str">
        <f t="shared" si="1"/>
        <v/>
      </c>
      <c r="AG144" s="91" t="str">
        <f t="shared" si="2"/>
        <v/>
      </c>
      <c r="AH144" s="92" t="str">
        <f t="shared" si="3"/>
        <v/>
      </c>
      <c r="AI144" s="93" t="str">
        <f t="shared" si="4"/>
        <v/>
      </c>
      <c r="AJ144" s="93" t="str">
        <f t="shared" si="5"/>
        <v/>
      </c>
      <c r="AK144" s="289" t="str">
        <f t="shared" si="6"/>
        <v/>
      </c>
      <c r="AL144" s="99" t="str">
        <f t="shared" si="7"/>
        <v/>
      </c>
      <c r="AN144" s="34" t="b">
        <f t="shared" si="8"/>
        <v>0</v>
      </c>
    </row>
    <row r="145" spans="1:40" ht="15.75" customHeight="1" thickBot="1">
      <c r="A145" s="79"/>
      <c r="B145" s="85"/>
      <c r="C145" s="82"/>
      <c r="D145" s="132"/>
      <c r="E145" s="132"/>
      <c r="F145" s="85"/>
      <c r="G145" s="85" t="str">
        <f>+IFERROR(VLOOKUP(F145,Listas!$B:$C,2,0),"")</f>
        <v/>
      </c>
      <c r="H145" s="85"/>
      <c r="I145" s="85"/>
      <c r="J145" s="85"/>
      <c r="K145" s="79"/>
      <c r="L145" s="79"/>
      <c r="M145" s="82"/>
      <c r="N145" s="79"/>
      <c r="O145" s="132"/>
      <c r="P145" s="80"/>
      <c r="Q145" s="85"/>
      <c r="R145" s="85"/>
      <c r="S145" s="85"/>
      <c r="T145" s="85"/>
      <c r="U145" s="79"/>
      <c r="V145" s="85"/>
      <c r="W145" s="79"/>
      <c r="X145" s="304">
        <f t="shared" si="0"/>
        <v>0</v>
      </c>
      <c r="Y145" s="87"/>
      <c r="Z145" s="88"/>
      <c r="AA145" s="223" t="str">
        <f>+IF(T145="UI",0,IF(T145="UYU",'Tasas por grupos escalonada'!$C$37,IF(T145="USD",0,"")))</f>
        <v/>
      </c>
      <c r="AB145" s="85"/>
      <c r="AC145" s="85"/>
      <c r="AD145" s="85"/>
      <c r="AE145" s="85"/>
      <c r="AF145" s="90" t="str">
        <f t="shared" si="1"/>
        <v/>
      </c>
      <c r="AG145" s="91" t="str">
        <f t="shared" si="2"/>
        <v/>
      </c>
      <c r="AH145" s="92" t="str">
        <f t="shared" si="3"/>
        <v/>
      </c>
      <c r="AI145" s="93" t="str">
        <f t="shared" si="4"/>
        <v/>
      </c>
      <c r="AJ145" s="93" t="str">
        <f t="shared" si="5"/>
        <v/>
      </c>
      <c r="AK145" s="289" t="str">
        <f t="shared" si="6"/>
        <v/>
      </c>
      <c r="AL145" s="99" t="str">
        <f t="shared" si="7"/>
        <v/>
      </c>
      <c r="AN145" s="34" t="b">
        <f t="shared" si="8"/>
        <v>0</v>
      </c>
    </row>
    <row r="146" spans="1:40" ht="15.75" customHeight="1" thickBot="1">
      <c r="A146" s="79"/>
      <c r="B146" s="85"/>
      <c r="C146" s="82"/>
      <c r="D146" s="132"/>
      <c r="E146" s="132"/>
      <c r="F146" s="85"/>
      <c r="G146" s="85" t="str">
        <f>+IFERROR(VLOOKUP(F146,Listas!$B:$C,2,0),"")</f>
        <v/>
      </c>
      <c r="H146" s="85"/>
      <c r="I146" s="85"/>
      <c r="J146" s="85"/>
      <c r="K146" s="79"/>
      <c r="L146" s="79"/>
      <c r="M146" s="82"/>
      <c r="N146" s="79"/>
      <c r="O146" s="132"/>
      <c r="P146" s="80"/>
      <c r="Q146" s="85"/>
      <c r="R146" s="85"/>
      <c r="S146" s="85"/>
      <c r="T146" s="85"/>
      <c r="U146" s="79"/>
      <c r="V146" s="85"/>
      <c r="W146" s="79"/>
      <c r="X146" s="304">
        <f t="shared" si="0"/>
        <v>0</v>
      </c>
      <c r="Y146" s="87"/>
      <c r="Z146" s="88"/>
      <c r="AA146" s="223" t="str">
        <f>+IF(T146="UI",0,IF(T146="UYU",'Tasas por grupos escalonada'!$C$37,IF(T146="USD",0,"")))</f>
        <v/>
      </c>
      <c r="AB146" s="85"/>
      <c r="AC146" s="85"/>
      <c r="AD146" s="85"/>
      <c r="AE146" s="85"/>
      <c r="AF146" s="90" t="str">
        <f t="shared" si="1"/>
        <v/>
      </c>
      <c r="AG146" s="91" t="str">
        <f t="shared" si="2"/>
        <v/>
      </c>
      <c r="AH146" s="92" t="str">
        <f t="shared" si="3"/>
        <v/>
      </c>
      <c r="AI146" s="93" t="str">
        <f t="shared" si="4"/>
        <v/>
      </c>
      <c r="AJ146" s="93" t="str">
        <f t="shared" si="5"/>
        <v/>
      </c>
      <c r="AK146" s="289" t="str">
        <f t="shared" si="6"/>
        <v/>
      </c>
      <c r="AL146" s="99" t="str">
        <f t="shared" si="7"/>
        <v/>
      </c>
      <c r="AN146" s="34" t="b">
        <f t="shared" si="8"/>
        <v>0</v>
      </c>
    </row>
    <row r="147" spans="1:40" ht="15.75" customHeight="1" thickBot="1">
      <c r="A147" s="79"/>
      <c r="B147" s="85"/>
      <c r="C147" s="82"/>
      <c r="D147" s="132"/>
      <c r="E147" s="132"/>
      <c r="F147" s="85"/>
      <c r="G147" s="85" t="str">
        <f>+IFERROR(VLOOKUP(F147,Listas!$B:$C,2,0),"")</f>
        <v/>
      </c>
      <c r="H147" s="85"/>
      <c r="I147" s="85"/>
      <c r="J147" s="85"/>
      <c r="K147" s="79"/>
      <c r="L147" s="79"/>
      <c r="M147" s="82"/>
      <c r="N147" s="79"/>
      <c r="O147" s="132"/>
      <c r="P147" s="80"/>
      <c r="Q147" s="85"/>
      <c r="R147" s="85"/>
      <c r="S147" s="85"/>
      <c r="T147" s="85"/>
      <c r="U147" s="79"/>
      <c r="V147" s="85"/>
      <c r="W147" s="79"/>
      <c r="X147" s="304">
        <f t="shared" si="0"/>
        <v>0</v>
      </c>
      <c r="Y147" s="87"/>
      <c r="Z147" s="88"/>
      <c r="AA147" s="223" t="str">
        <f>+IF(T147="UI",0,IF(T147="UYU",'Tasas por grupos escalonada'!$C$37,IF(T147="USD",0,"")))</f>
        <v/>
      </c>
      <c r="AB147" s="85"/>
      <c r="AC147" s="85"/>
      <c r="AD147" s="85"/>
      <c r="AE147" s="85"/>
      <c r="AF147" s="90" t="str">
        <f t="shared" si="1"/>
        <v/>
      </c>
      <c r="AG147" s="91" t="str">
        <f t="shared" si="2"/>
        <v/>
      </c>
      <c r="AH147" s="92" t="str">
        <f t="shared" si="3"/>
        <v/>
      </c>
      <c r="AI147" s="93" t="str">
        <f t="shared" si="4"/>
        <v/>
      </c>
      <c r="AJ147" s="93" t="str">
        <f t="shared" si="5"/>
        <v/>
      </c>
      <c r="AK147" s="289" t="str">
        <f t="shared" si="6"/>
        <v/>
      </c>
      <c r="AL147" s="99" t="str">
        <f t="shared" si="7"/>
        <v/>
      </c>
      <c r="AN147" s="34" t="b">
        <f t="shared" si="8"/>
        <v>0</v>
      </c>
    </row>
    <row r="148" spans="1:40" ht="15.75" customHeight="1" thickBot="1">
      <c r="A148" s="79"/>
      <c r="B148" s="85"/>
      <c r="C148" s="82"/>
      <c r="D148" s="132"/>
      <c r="E148" s="132"/>
      <c r="F148" s="85"/>
      <c r="G148" s="85" t="str">
        <f>+IFERROR(VLOOKUP(F148,Listas!$B:$C,2,0),"")</f>
        <v/>
      </c>
      <c r="H148" s="85"/>
      <c r="I148" s="85"/>
      <c r="J148" s="85"/>
      <c r="K148" s="79"/>
      <c r="L148" s="79"/>
      <c r="M148" s="82"/>
      <c r="N148" s="79"/>
      <c r="O148" s="132"/>
      <c r="P148" s="80"/>
      <c r="Q148" s="85"/>
      <c r="R148" s="85"/>
      <c r="S148" s="85"/>
      <c r="T148" s="85"/>
      <c r="U148" s="79"/>
      <c r="V148" s="85"/>
      <c r="W148" s="79"/>
      <c r="X148" s="304">
        <f t="shared" si="0"/>
        <v>0</v>
      </c>
      <c r="Y148" s="87"/>
      <c r="Z148" s="88"/>
      <c r="AA148" s="223" t="str">
        <f>+IF(T148="UI",0,IF(T148="UYU",'Tasas por grupos escalonada'!$C$37,IF(T148="USD",0,"")))</f>
        <v/>
      </c>
      <c r="AB148" s="85"/>
      <c r="AC148" s="85"/>
      <c r="AD148" s="85"/>
      <c r="AE148" s="85"/>
      <c r="AF148" s="90" t="str">
        <f t="shared" si="1"/>
        <v/>
      </c>
      <c r="AG148" s="91" t="str">
        <f t="shared" si="2"/>
        <v/>
      </c>
      <c r="AH148" s="92" t="str">
        <f t="shared" si="3"/>
        <v/>
      </c>
      <c r="AI148" s="93" t="str">
        <f t="shared" si="4"/>
        <v/>
      </c>
      <c r="AJ148" s="93" t="str">
        <f t="shared" si="5"/>
        <v/>
      </c>
      <c r="AK148" s="289" t="str">
        <f t="shared" si="6"/>
        <v/>
      </c>
      <c r="AL148" s="99" t="str">
        <f t="shared" si="7"/>
        <v/>
      </c>
      <c r="AN148" s="34" t="b">
        <f t="shared" si="8"/>
        <v>0</v>
      </c>
    </row>
    <row r="149" spans="1:40" ht="15.75" customHeight="1" thickBot="1">
      <c r="A149" s="79"/>
      <c r="B149" s="85"/>
      <c r="C149" s="82"/>
      <c r="D149" s="132"/>
      <c r="E149" s="132"/>
      <c r="F149" s="85"/>
      <c r="G149" s="85" t="str">
        <f>+IFERROR(VLOOKUP(F149,Listas!$B:$C,2,0),"")</f>
        <v/>
      </c>
      <c r="H149" s="85"/>
      <c r="I149" s="85"/>
      <c r="J149" s="85"/>
      <c r="K149" s="79"/>
      <c r="L149" s="79"/>
      <c r="M149" s="82"/>
      <c r="N149" s="79"/>
      <c r="O149" s="132"/>
      <c r="P149" s="80"/>
      <c r="Q149" s="85"/>
      <c r="R149" s="85"/>
      <c r="S149" s="85"/>
      <c r="T149" s="85"/>
      <c r="U149" s="79"/>
      <c r="V149" s="85"/>
      <c r="W149" s="79"/>
      <c r="X149" s="304">
        <f t="shared" si="0"/>
        <v>0</v>
      </c>
      <c r="Y149" s="87"/>
      <c r="Z149" s="88"/>
      <c r="AA149" s="223" t="str">
        <f>+IF(T149="UI",0,IF(T149="UYU",'Tasas por grupos escalonada'!$C$37,IF(T149="USD",0,"")))</f>
        <v/>
      </c>
      <c r="AB149" s="85"/>
      <c r="AC149" s="85"/>
      <c r="AD149" s="85"/>
      <c r="AE149" s="85"/>
      <c r="AF149" s="90" t="str">
        <f t="shared" si="1"/>
        <v/>
      </c>
      <c r="AG149" s="91" t="str">
        <f t="shared" si="2"/>
        <v/>
      </c>
      <c r="AH149" s="92" t="str">
        <f t="shared" si="3"/>
        <v/>
      </c>
      <c r="AI149" s="93" t="str">
        <f t="shared" si="4"/>
        <v/>
      </c>
      <c r="AJ149" s="93" t="str">
        <f t="shared" si="5"/>
        <v/>
      </c>
      <c r="AK149" s="289" t="str">
        <f t="shared" si="6"/>
        <v/>
      </c>
      <c r="AL149" s="99" t="str">
        <f t="shared" si="7"/>
        <v/>
      </c>
      <c r="AN149" s="34" t="b">
        <f t="shared" si="8"/>
        <v>0</v>
      </c>
    </row>
    <row r="150" spans="1:40" ht="15.75" customHeight="1" thickBot="1">
      <c r="A150" s="79"/>
      <c r="B150" s="85"/>
      <c r="C150" s="82"/>
      <c r="D150" s="132"/>
      <c r="E150" s="132"/>
      <c r="F150" s="85"/>
      <c r="G150" s="85" t="str">
        <f>+IFERROR(VLOOKUP(F150,Listas!$B:$C,2,0),"")</f>
        <v/>
      </c>
      <c r="H150" s="85"/>
      <c r="I150" s="85"/>
      <c r="J150" s="85"/>
      <c r="K150" s="79"/>
      <c r="L150" s="79"/>
      <c r="M150" s="82"/>
      <c r="N150" s="79"/>
      <c r="O150" s="132"/>
      <c r="P150" s="80"/>
      <c r="Q150" s="85"/>
      <c r="R150" s="85"/>
      <c r="S150" s="85"/>
      <c r="T150" s="85"/>
      <c r="U150" s="79"/>
      <c r="V150" s="85"/>
      <c r="W150" s="79"/>
      <c r="X150" s="304">
        <f t="shared" si="0"/>
        <v>0</v>
      </c>
      <c r="Y150" s="87"/>
      <c r="Z150" s="88"/>
      <c r="AA150" s="223" t="str">
        <f>+IF(T150="UI",0,IF(T150="UYU",'Tasas por grupos escalonada'!$C$37,IF(T150="USD",0,"")))</f>
        <v/>
      </c>
      <c r="AB150" s="85"/>
      <c r="AC150" s="85"/>
      <c r="AD150" s="85"/>
      <c r="AE150" s="85"/>
      <c r="AF150" s="90" t="str">
        <f t="shared" si="1"/>
        <v/>
      </c>
      <c r="AG150" s="91" t="str">
        <f t="shared" si="2"/>
        <v/>
      </c>
      <c r="AH150" s="92" t="str">
        <f t="shared" si="3"/>
        <v/>
      </c>
      <c r="AI150" s="93" t="str">
        <f t="shared" si="4"/>
        <v/>
      </c>
      <c r="AJ150" s="93" t="str">
        <f t="shared" si="5"/>
        <v/>
      </c>
      <c r="AK150" s="289" t="str">
        <f t="shared" si="6"/>
        <v/>
      </c>
      <c r="AL150" s="99" t="str">
        <f t="shared" si="7"/>
        <v/>
      </c>
      <c r="AN150" s="34" t="b">
        <f t="shared" si="8"/>
        <v>0</v>
      </c>
    </row>
    <row r="151" spans="1:40" ht="15.75" customHeight="1" thickBot="1">
      <c r="A151" s="79"/>
      <c r="B151" s="85"/>
      <c r="C151" s="82"/>
      <c r="D151" s="132"/>
      <c r="E151" s="132"/>
      <c r="F151" s="85"/>
      <c r="G151" s="85" t="str">
        <f>+IFERROR(VLOOKUP(F151,Listas!$B:$C,2,0),"")</f>
        <v/>
      </c>
      <c r="H151" s="85"/>
      <c r="I151" s="85"/>
      <c r="J151" s="85"/>
      <c r="K151" s="79"/>
      <c r="L151" s="79"/>
      <c r="M151" s="82"/>
      <c r="N151" s="79"/>
      <c r="O151" s="132"/>
      <c r="P151" s="80"/>
      <c r="Q151" s="85"/>
      <c r="R151" s="85"/>
      <c r="S151" s="85"/>
      <c r="T151" s="85"/>
      <c r="U151" s="79"/>
      <c r="V151" s="85"/>
      <c r="W151" s="79"/>
      <c r="X151" s="304">
        <f t="shared" si="0"/>
        <v>0</v>
      </c>
      <c r="Y151" s="87"/>
      <c r="Z151" s="88"/>
      <c r="AA151" s="223" t="str">
        <f>+IF(T151="UI",0,IF(T151="UYU",'Tasas por grupos escalonada'!$C$37,IF(T151="USD",0,"")))</f>
        <v/>
      </c>
      <c r="AB151" s="85"/>
      <c r="AC151" s="85"/>
      <c r="AD151" s="85"/>
      <c r="AE151" s="85"/>
      <c r="AF151" s="90" t="str">
        <f t="shared" si="1"/>
        <v/>
      </c>
      <c r="AG151" s="91" t="str">
        <f t="shared" si="2"/>
        <v/>
      </c>
      <c r="AH151" s="92" t="str">
        <f t="shared" si="3"/>
        <v/>
      </c>
      <c r="AI151" s="93" t="str">
        <f t="shared" si="4"/>
        <v/>
      </c>
      <c r="AJ151" s="93" t="str">
        <f t="shared" si="5"/>
        <v/>
      </c>
      <c r="AK151" s="289" t="str">
        <f t="shared" si="6"/>
        <v/>
      </c>
      <c r="AL151" s="99" t="str">
        <f t="shared" si="7"/>
        <v/>
      </c>
      <c r="AN151" s="34" t="b">
        <f t="shared" si="8"/>
        <v>0</v>
      </c>
    </row>
    <row r="152" spans="1:40" ht="15.75" customHeight="1" thickBot="1">
      <c r="A152" s="79"/>
      <c r="B152" s="85"/>
      <c r="C152" s="82"/>
      <c r="D152" s="132"/>
      <c r="E152" s="132"/>
      <c r="F152" s="85"/>
      <c r="G152" s="85" t="str">
        <f>+IFERROR(VLOOKUP(F152,Listas!$B:$C,2,0),"")</f>
        <v/>
      </c>
      <c r="H152" s="85"/>
      <c r="I152" s="85"/>
      <c r="J152" s="85"/>
      <c r="K152" s="79"/>
      <c r="L152" s="79"/>
      <c r="M152" s="82"/>
      <c r="N152" s="79"/>
      <c r="O152" s="132"/>
      <c r="P152" s="80"/>
      <c r="Q152" s="85"/>
      <c r="R152" s="85"/>
      <c r="S152" s="85"/>
      <c r="T152" s="85"/>
      <c r="U152" s="79"/>
      <c r="V152" s="85"/>
      <c r="W152" s="79"/>
      <c r="X152" s="304">
        <f t="shared" si="0"/>
        <v>0</v>
      </c>
      <c r="Y152" s="87"/>
      <c r="Z152" s="88"/>
      <c r="AA152" s="223" t="str">
        <f>+IF(T152="UI",0,IF(T152="UYU",'Tasas por grupos escalonada'!$C$37,IF(T152="USD",0,"")))</f>
        <v/>
      </c>
      <c r="AB152" s="85"/>
      <c r="AC152" s="85"/>
      <c r="AD152" s="85"/>
      <c r="AE152" s="85"/>
      <c r="AF152" s="90" t="str">
        <f t="shared" si="1"/>
        <v/>
      </c>
      <c r="AG152" s="91" t="str">
        <f t="shared" si="2"/>
        <v/>
      </c>
      <c r="AH152" s="92" t="str">
        <f t="shared" si="3"/>
        <v/>
      </c>
      <c r="AI152" s="93" t="str">
        <f t="shared" si="4"/>
        <v/>
      </c>
      <c r="AJ152" s="93" t="str">
        <f t="shared" si="5"/>
        <v/>
      </c>
      <c r="AK152" s="289" t="str">
        <f t="shared" si="6"/>
        <v/>
      </c>
      <c r="AL152" s="99" t="str">
        <f t="shared" si="7"/>
        <v/>
      </c>
      <c r="AN152" s="34" t="b">
        <f t="shared" si="8"/>
        <v>0</v>
      </c>
    </row>
    <row r="153" spans="1:40" ht="15.75" customHeight="1" thickBot="1">
      <c r="A153" s="79"/>
      <c r="B153" s="85"/>
      <c r="C153" s="82"/>
      <c r="D153" s="132"/>
      <c r="E153" s="132"/>
      <c r="F153" s="85"/>
      <c r="G153" s="85" t="str">
        <f>+IFERROR(VLOOKUP(F153,Listas!$B:$C,2,0),"")</f>
        <v/>
      </c>
      <c r="H153" s="85"/>
      <c r="I153" s="85"/>
      <c r="J153" s="85"/>
      <c r="K153" s="79"/>
      <c r="L153" s="79"/>
      <c r="M153" s="82"/>
      <c r="N153" s="79"/>
      <c r="O153" s="132"/>
      <c r="P153" s="80"/>
      <c r="Q153" s="85"/>
      <c r="R153" s="85"/>
      <c r="S153" s="85"/>
      <c r="T153" s="85"/>
      <c r="U153" s="79"/>
      <c r="V153" s="85"/>
      <c r="W153" s="79"/>
      <c r="X153" s="304">
        <f t="shared" si="0"/>
        <v>0</v>
      </c>
      <c r="Y153" s="87"/>
      <c r="Z153" s="88"/>
      <c r="AA153" s="223" t="str">
        <f>+IF(T153="UI",0,IF(T153="UYU",'Tasas por grupos escalonada'!$C$37,IF(T153="USD",0,"")))</f>
        <v/>
      </c>
      <c r="AB153" s="85"/>
      <c r="AC153" s="85"/>
      <c r="AD153" s="85"/>
      <c r="AE153" s="85"/>
      <c r="AF153" s="90" t="str">
        <f t="shared" si="1"/>
        <v/>
      </c>
      <c r="AG153" s="91" t="str">
        <f t="shared" si="2"/>
        <v/>
      </c>
      <c r="AH153" s="92" t="str">
        <f t="shared" si="3"/>
        <v/>
      </c>
      <c r="AI153" s="93" t="str">
        <f t="shared" si="4"/>
        <v/>
      </c>
      <c r="AJ153" s="93" t="str">
        <f t="shared" si="5"/>
        <v/>
      </c>
      <c r="AK153" s="289" t="str">
        <f t="shared" si="6"/>
        <v/>
      </c>
      <c r="AL153" s="99" t="str">
        <f t="shared" si="7"/>
        <v/>
      </c>
      <c r="AN153" s="34" t="b">
        <f t="shared" si="8"/>
        <v>0</v>
      </c>
    </row>
    <row r="154" spans="1:40" ht="15.75" customHeight="1" thickBot="1">
      <c r="A154" s="79"/>
      <c r="B154" s="85"/>
      <c r="C154" s="82"/>
      <c r="D154" s="132"/>
      <c r="E154" s="132"/>
      <c r="F154" s="85"/>
      <c r="G154" s="85" t="str">
        <f>+IFERROR(VLOOKUP(F154,Listas!$B:$C,2,0),"")</f>
        <v/>
      </c>
      <c r="H154" s="85"/>
      <c r="I154" s="85"/>
      <c r="J154" s="85"/>
      <c r="K154" s="79"/>
      <c r="L154" s="79"/>
      <c r="M154" s="82"/>
      <c r="N154" s="79"/>
      <c r="O154" s="132"/>
      <c r="P154" s="80"/>
      <c r="Q154" s="85"/>
      <c r="R154" s="85"/>
      <c r="S154" s="85"/>
      <c r="T154" s="85"/>
      <c r="U154" s="79"/>
      <c r="V154" s="85"/>
      <c r="W154" s="79"/>
      <c r="X154" s="304">
        <f t="shared" si="0"/>
        <v>0</v>
      </c>
      <c r="Y154" s="87"/>
      <c r="Z154" s="88"/>
      <c r="AA154" s="223" t="str">
        <f>+IF(T154="UI",0,IF(T154="UYU",'Tasas por grupos escalonada'!$C$37,IF(T154="USD",0,"")))</f>
        <v/>
      </c>
      <c r="AB154" s="85"/>
      <c r="AC154" s="85"/>
      <c r="AD154" s="85"/>
      <c r="AE154" s="85"/>
      <c r="AF154" s="90" t="str">
        <f t="shared" si="1"/>
        <v/>
      </c>
      <c r="AG154" s="91" t="str">
        <f t="shared" si="2"/>
        <v/>
      </c>
      <c r="AH154" s="92" t="str">
        <f t="shared" si="3"/>
        <v/>
      </c>
      <c r="AI154" s="93" t="str">
        <f t="shared" si="4"/>
        <v/>
      </c>
      <c r="AJ154" s="93" t="str">
        <f t="shared" si="5"/>
        <v/>
      </c>
      <c r="AK154" s="289" t="str">
        <f t="shared" si="6"/>
        <v/>
      </c>
      <c r="AL154" s="99" t="str">
        <f t="shared" si="7"/>
        <v/>
      </c>
      <c r="AN154" s="34" t="b">
        <f t="shared" si="8"/>
        <v>0</v>
      </c>
    </row>
    <row r="155" spans="1:40" ht="15.75" customHeight="1" thickBot="1">
      <c r="A155" s="79"/>
      <c r="B155" s="85"/>
      <c r="C155" s="82"/>
      <c r="D155" s="132"/>
      <c r="E155" s="132"/>
      <c r="F155" s="85"/>
      <c r="G155" s="85" t="str">
        <f>+IFERROR(VLOOKUP(F155,Listas!$B:$C,2,0),"")</f>
        <v/>
      </c>
      <c r="H155" s="85"/>
      <c r="I155" s="85"/>
      <c r="J155" s="85"/>
      <c r="K155" s="79"/>
      <c r="L155" s="79"/>
      <c r="M155" s="82"/>
      <c r="N155" s="79"/>
      <c r="O155" s="132"/>
      <c r="P155" s="80"/>
      <c r="Q155" s="85"/>
      <c r="R155" s="85"/>
      <c r="S155" s="85"/>
      <c r="T155" s="85"/>
      <c r="U155" s="79"/>
      <c r="V155" s="85"/>
      <c r="W155" s="79"/>
      <c r="X155" s="304">
        <f t="shared" si="0"/>
        <v>0</v>
      </c>
      <c r="Y155" s="87"/>
      <c r="Z155" s="88"/>
      <c r="AA155" s="223" t="str">
        <f>+IF(T155="UI",0,IF(T155="UYU",'Tasas por grupos escalonada'!$C$37,IF(T155="USD",0,"")))</f>
        <v/>
      </c>
      <c r="AB155" s="85"/>
      <c r="AC155" s="85"/>
      <c r="AD155" s="85"/>
      <c r="AE155" s="85"/>
      <c r="AF155" s="90" t="str">
        <f t="shared" si="1"/>
        <v/>
      </c>
      <c r="AG155" s="91" t="str">
        <f t="shared" si="2"/>
        <v/>
      </c>
      <c r="AH155" s="92" t="str">
        <f t="shared" si="3"/>
        <v/>
      </c>
      <c r="AI155" s="93" t="str">
        <f t="shared" si="4"/>
        <v/>
      </c>
      <c r="AJ155" s="93" t="str">
        <f t="shared" si="5"/>
        <v/>
      </c>
      <c r="AK155" s="289" t="str">
        <f t="shared" si="6"/>
        <v/>
      </c>
      <c r="AL155" s="99" t="str">
        <f t="shared" si="7"/>
        <v/>
      </c>
      <c r="AN155" s="34" t="b">
        <f t="shared" si="8"/>
        <v>0</v>
      </c>
    </row>
    <row r="156" spans="1:40" ht="15.75" customHeight="1" thickBot="1">
      <c r="A156" s="79"/>
      <c r="B156" s="85"/>
      <c r="C156" s="82"/>
      <c r="D156" s="132"/>
      <c r="E156" s="132"/>
      <c r="F156" s="85"/>
      <c r="G156" s="85" t="str">
        <f>+IFERROR(VLOOKUP(F156,Listas!$B:$C,2,0),"")</f>
        <v/>
      </c>
      <c r="H156" s="85"/>
      <c r="I156" s="85"/>
      <c r="J156" s="85"/>
      <c r="K156" s="79"/>
      <c r="L156" s="79"/>
      <c r="M156" s="82"/>
      <c r="N156" s="79"/>
      <c r="O156" s="132"/>
      <c r="P156" s="80"/>
      <c r="Q156" s="85"/>
      <c r="R156" s="85"/>
      <c r="S156" s="85"/>
      <c r="T156" s="85"/>
      <c r="U156" s="79"/>
      <c r="V156" s="85"/>
      <c r="W156" s="79"/>
      <c r="X156" s="304">
        <f t="shared" si="0"/>
        <v>0</v>
      </c>
      <c r="Y156" s="87"/>
      <c r="Z156" s="88"/>
      <c r="AA156" s="223" t="str">
        <f>+IF(T156="UI",0,IF(T156="UYU",'Tasas por grupos escalonada'!$C$37,IF(T156="USD",0,"")))</f>
        <v/>
      </c>
      <c r="AB156" s="85"/>
      <c r="AC156" s="85"/>
      <c r="AD156" s="85"/>
      <c r="AE156" s="85"/>
      <c r="AF156" s="90" t="str">
        <f t="shared" si="1"/>
        <v/>
      </c>
      <c r="AG156" s="91" t="str">
        <f t="shared" si="2"/>
        <v/>
      </c>
      <c r="AH156" s="92" t="str">
        <f t="shared" si="3"/>
        <v/>
      </c>
      <c r="AI156" s="93" t="str">
        <f t="shared" si="4"/>
        <v/>
      </c>
      <c r="AJ156" s="93" t="str">
        <f t="shared" si="5"/>
        <v/>
      </c>
      <c r="AK156" s="289" t="str">
        <f t="shared" si="6"/>
        <v/>
      </c>
      <c r="AL156" s="99" t="str">
        <f t="shared" si="7"/>
        <v/>
      </c>
      <c r="AN156" s="34" t="b">
        <f t="shared" si="8"/>
        <v>0</v>
      </c>
    </row>
    <row r="157" spans="1:40" ht="15.75" customHeight="1" thickBot="1">
      <c r="A157" s="79"/>
      <c r="B157" s="85"/>
      <c r="C157" s="82"/>
      <c r="D157" s="132"/>
      <c r="E157" s="132"/>
      <c r="F157" s="85"/>
      <c r="G157" s="85" t="str">
        <f>+IFERROR(VLOOKUP(F157,Listas!$B:$C,2,0),"")</f>
        <v/>
      </c>
      <c r="H157" s="85"/>
      <c r="I157" s="85"/>
      <c r="J157" s="85"/>
      <c r="K157" s="79"/>
      <c r="L157" s="79"/>
      <c r="M157" s="82"/>
      <c r="N157" s="79"/>
      <c r="O157" s="132"/>
      <c r="P157" s="80"/>
      <c r="Q157" s="85"/>
      <c r="R157" s="85"/>
      <c r="S157" s="85"/>
      <c r="T157" s="85"/>
      <c r="U157" s="79"/>
      <c r="V157" s="85"/>
      <c r="W157" s="79"/>
      <c r="X157" s="304">
        <f t="shared" si="0"/>
        <v>0</v>
      </c>
      <c r="Y157" s="87"/>
      <c r="Z157" s="88"/>
      <c r="AA157" s="223" t="str">
        <f>+IF(T157="UI",0,IF(T157="UYU",'Tasas por grupos escalonada'!$C$37,IF(T157="USD",0,"")))</f>
        <v/>
      </c>
      <c r="AB157" s="85"/>
      <c r="AC157" s="85"/>
      <c r="AD157" s="85"/>
      <c r="AE157" s="85"/>
      <c r="AF157" s="90" t="str">
        <f t="shared" si="1"/>
        <v/>
      </c>
      <c r="AG157" s="91" t="str">
        <f t="shared" si="2"/>
        <v/>
      </c>
      <c r="AH157" s="92" t="str">
        <f t="shared" si="3"/>
        <v/>
      </c>
      <c r="AI157" s="93" t="str">
        <f t="shared" si="4"/>
        <v/>
      </c>
      <c r="AJ157" s="93" t="str">
        <f t="shared" si="5"/>
        <v/>
      </c>
      <c r="AK157" s="289" t="str">
        <f t="shared" si="6"/>
        <v/>
      </c>
      <c r="AL157" s="99" t="str">
        <f t="shared" si="7"/>
        <v/>
      </c>
      <c r="AN157" s="34" t="b">
        <f t="shared" si="8"/>
        <v>0</v>
      </c>
    </row>
    <row r="158" spans="1:40" ht="15.75" customHeight="1" thickBot="1">
      <c r="A158" s="79"/>
      <c r="B158" s="85"/>
      <c r="C158" s="82"/>
      <c r="D158" s="132"/>
      <c r="E158" s="132"/>
      <c r="F158" s="85"/>
      <c r="G158" s="85" t="str">
        <f>+IFERROR(VLOOKUP(F158,Listas!$B:$C,2,0),"")</f>
        <v/>
      </c>
      <c r="H158" s="85"/>
      <c r="I158" s="85"/>
      <c r="J158" s="85"/>
      <c r="K158" s="79"/>
      <c r="L158" s="79"/>
      <c r="M158" s="82"/>
      <c r="N158" s="79"/>
      <c r="O158" s="132"/>
      <c r="P158" s="80"/>
      <c r="Q158" s="85"/>
      <c r="R158" s="85"/>
      <c r="S158" s="85"/>
      <c r="T158" s="85"/>
      <c r="U158" s="79"/>
      <c r="V158" s="85"/>
      <c r="W158" s="79"/>
      <c r="X158" s="304">
        <f t="shared" si="0"/>
        <v>0</v>
      </c>
      <c r="Y158" s="87"/>
      <c r="Z158" s="88"/>
      <c r="AA158" s="223" t="str">
        <f>+IF(T158="UI",0,IF(T158="UYU",'Tasas por grupos escalonada'!$C$37,IF(T158="USD",0,"")))</f>
        <v/>
      </c>
      <c r="AB158" s="85"/>
      <c r="AC158" s="85"/>
      <c r="AD158" s="85"/>
      <c r="AE158" s="85"/>
      <c r="AF158" s="90" t="str">
        <f t="shared" si="1"/>
        <v/>
      </c>
      <c r="AG158" s="91" t="str">
        <f t="shared" si="2"/>
        <v/>
      </c>
      <c r="AH158" s="92" t="str">
        <f t="shared" si="3"/>
        <v/>
      </c>
      <c r="AI158" s="93" t="str">
        <f t="shared" si="4"/>
        <v/>
      </c>
      <c r="AJ158" s="93" t="str">
        <f t="shared" si="5"/>
        <v/>
      </c>
      <c r="AK158" s="289" t="str">
        <f t="shared" si="6"/>
        <v/>
      </c>
      <c r="AL158" s="99" t="str">
        <f t="shared" si="7"/>
        <v/>
      </c>
      <c r="AN158" s="34" t="b">
        <f t="shared" si="8"/>
        <v>0</v>
      </c>
    </row>
    <row r="159" spans="1:40" ht="15.75" customHeight="1" thickBot="1">
      <c r="A159" s="79"/>
      <c r="B159" s="85"/>
      <c r="C159" s="82"/>
      <c r="D159" s="132"/>
      <c r="E159" s="132"/>
      <c r="F159" s="85"/>
      <c r="G159" s="85" t="str">
        <f>+IFERROR(VLOOKUP(F159,Listas!$B:$C,2,0),"")</f>
        <v/>
      </c>
      <c r="H159" s="85"/>
      <c r="I159" s="85"/>
      <c r="J159" s="85"/>
      <c r="K159" s="79"/>
      <c r="L159" s="79"/>
      <c r="M159" s="82"/>
      <c r="N159" s="79"/>
      <c r="O159" s="132"/>
      <c r="P159" s="80"/>
      <c r="Q159" s="85"/>
      <c r="R159" s="85"/>
      <c r="S159" s="85"/>
      <c r="T159" s="85"/>
      <c r="U159" s="79"/>
      <c r="V159" s="85"/>
      <c r="W159" s="79"/>
      <c r="X159" s="304">
        <f t="shared" si="0"/>
        <v>0</v>
      </c>
      <c r="Y159" s="87"/>
      <c r="Z159" s="88"/>
      <c r="AA159" s="223" t="str">
        <f>+IF(T159="UI",0,IF(T159="UYU",'Tasas por grupos escalonada'!$C$37,IF(T159="USD",0,"")))</f>
        <v/>
      </c>
      <c r="AB159" s="85"/>
      <c r="AC159" s="85"/>
      <c r="AD159" s="85"/>
      <c r="AE159" s="85"/>
      <c r="AF159" s="90" t="str">
        <f t="shared" si="1"/>
        <v/>
      </c>
      <c r="AG159" s="91" t="str">
        <f t="shared" si="2"/>
        <v/>
      </c>
      <c r="AH159" s="92" t="str">
        <f t="shared" si="3"/>
        <v/>
      </c>
      <c r="AI159" s="93" t="str">
        <f t="shared" si="4"/>
        <v/>
      </c>
      <c r="AJ159" s="93" t="str">
        <f t="shared" si="5"/>
        <v/>
      </c>
      <c r="AK159" s="289" t="str">
        <f t="shared" si="6"/>
        <v/>
      </c>
      <c r="AL159" s="99" t="str">
        <f t="shared" si="7"/>
        <v/>
      </c>
      <c r="AN159" s="34" t="b">
        <f t="shared" si="8"/>
        <v>0</v>
      </c>
    </row>
    <row r="160" spans="1:40" ht="15.75" customHeight="1" thickBot="1">
      <c r="A160" s="79"/>
      <c r="B160" s="85"/>
      <c r="C160" s="82"/>
      <c r="D160" s="132"/>
      <c r="E160" s="132"/>
      <c r="F160" s="85"/>
      <c r="G160" s="85" t="str">
        <f>+IFERROR(VLOOKUP(F160,Listas!$B:$C,2,0),"")</f>
        <v/>
      </c>
      <c r="H160" s="85"/>
      <c r="I160" s="85"/>
      <c r="J160" s="85"/>
      <c r="K160" s="79"/>
      <c r="L160" s="79"/>
      <c r="M160" s="82"/>
      <c r="N160" s="79"/>
      <c r="O160" s="132"/>
      <c r="P160" s="80"/>
      <c r="Q160" s="85"/>
      <c r="R160" s="85"/>
      <c r="S160" s="85"/>
      <c r="T160" s="85"/>
      <c r="U160" s="79"/>
      <c r="V160" s="85"/>
      <c r="W160" s="79"/>
      <c r="X160" s="304">
        <f t="shared" si="0"/>
        <v>0</v>
      </c>
      <c r="Y160" s="87"/>
      <c r="Z160" s="88"/>
      <c r="AA160" s="223" t="str">
        <f>+IF(T160="UI",0,IF(T160="UYU",'Tasas por grupos escalonada'!$C$37,IF(T160="USD",0,"")))</f>
        <v/>
      </c>
      <c r="AB160" s="85"/>
      <c r="AC160" s="85"/>
      <c r="AD160" s="85"/>
      <c r="AE160" s="85"/>
      <c r="AF160" s="90" t="str">
        <f t="shared" si="1"/>
        <v/>
      </c>
      <c r="AG160" s="91" t="str">
        <f t="shared" si="2"/>
        <v/>
      </c>
      <c r="AH160" s="92" t="str">
        <f t="shared" si="3"/>
        <v/>
      </c>
      <c r="AI160" s="93" t="str">
        <f t="shared" si="4"/>
        <v/>
      </c>
      <c r="AJ160" s="93" t="str">
        <f t="shared" si="5"/>
        <v/>
      </c>
      <c r="AK160" s="289" t="str">
        <f t="shared" si="6"/>
        <v/>
      </c>
      <c r="AL160" s="99" t="str">
        <f t="shared" si="7"/>
        <v/>
      </c>
      <c r="AN160" s="34" t="b">
        <f t="shared" si="8"/>
        <v>0</v>
      </c>
    </row>
    <row r="161" spans="1:40" ht="15.75" customHeight="1" thickBot="1">
      <c r="A161" s="79"/>
      <c r="B161" s="85"/>
      <c r="C161" s="82"/>
      <c r="D161" s="132"/>
      <c r="E161" s="132"/>
      <c r="F161" s="85"/>
      <c r="G161" s="85" t="str">
        <f>+IFERROR(VLOOKUP(F161,Listas!$B:$C,2,0),"")</f>
        <v/>
      </c>
      <c r="H161" s="85"/>
      <c r="I161" s="85"/>
      <c r="J161" s="85"/>
      <c r="K161" s="79"/>
      <c r="L161" s="79"/>
      <c r="M161" s="82"/>
      <c r="N161" s="79"/>
      <c r="O161" s="132"/>
      <c r="P161" s="80"/>
      <c r="Q161" s="85"/>
      <c r="R161" s="85"/>
      <c r="S161" s="85"/>
      <c r="T161" s="85"/>
      <c r="U161" s="79"/>
      <c r="V161" s="85"/>
      <c r="W161" s="79"/>
      <c r="X161" s="304">
        <f t="shared" si="0"/>
        <v>0</v>
      </c>
      <c r="Y161" s="87"/>
      <c r="Z161" s="88"/>
      <c r="AA161" s="223" t="str">
        <f>+IF(T161="UI",0,IF(T161="UYU",'Tasas por grupos escalonada'!$C$37,IF(T161="USD",0,"")))</f>
        <v/>
      </c>
      <c r="AB161" s="85"/>
      <c r="AC161" s="85"/>
      <c r="AD161" s="85"/>
      <c r="AE161" s="85"/>
      <c r="AF161" s="90" t="str">
        <f t="shared" si="1"/>
        <v/>
      </c>
      <c r="AG161" s="91" t="str">
        <f t="shared" si="2"/>
        <v/>
      </c>
      <c r="AH161" s="92" t="str">
        <f t="shared" si="3"/>
        <v/>
      </c>
      <c r="AI161" s="93" t="str">
        <f t="shared" si="4"/>
        <v/>
      </c>
      <c r="AJ161" s="93" t="str">
        <f t="shared" si="5"/>
        <v/>
      </c>
      <c r="AK161" s="289" t="str">
        <f t="shared" si="6"/>
        <v/>
      </c>
      <c r="AL161" s="99" t="str">
        <f t="shared" si="7"/>
        <v/>
      </c>
      <c r="AN161" s="34" t="b">
        <f t="shared" si="8"/>
        <v>0</v>
      </c>
    </row>
    <row r="162" spans="1:40" ht="15.75" customHeight="1" thickBot="1">
      <c r="A162" s="79"/>
      <c r="B162" s="85"/>
      <c r="C162" s="82"/>
      <c r="D162" s="132"/>
      <c r="E162" s="132"/>
      <c r="F162" s="85"/>
      <c r="G162" s="85" t="str">
        <f>+IFERROR(VLOOKUP(F162,Listas!$B:$C,2,0),"")</f>
        <v/>
      </c>
      <c r="H162" s="85"/>
      <c r="I162" s="85"/>
      <c r="J162" s="85"/>
      <c r="K162" s="79"/>
      <c r="L162" s="79"/>
      <c r="M162" s="82"/>
      <c r="N162" s="79"/>
      <c r="O162" s="132"/>
      <c r="P162" s="80"/>
      <c r="Q162" s="85"/>
      <c r="R162" s="85"/>
      <c r="S162" s="85"/>
      <c r="T162" s="85"/>
      <c r="U162" s="79"/>
      <c r="V162" s="85"/>
      <c r="W162" s="79"/>
      <c r="X162" s="304">
        <f t="shared" si="0"/>
        <v>0</v>
      </c>
      <c r="Y162" s="87"/>
      <c r="Z162" s="88"/>
      <c r="AA162" s="223" t="str">
        <f>+IF(T162="UI",0,IF(T162="UYU",'Tasas por grupos escalonada'!$C$37,IF(T162="USD",0,"")))</f>
        <v/>
      </c>
      <c r="AB162" s="85"/>
      <c r="AC162" s="85"/>
      <c r="AD162" s="85"/>
      <c r="AE162" s="85"/>
      <c r="AF162" s="90" t="str">
        <f t="shared" si="1"/>
        <v/>
      </c>
      <c r="AG162" s="91" t="str">
        <f t="shared" si="2"/>
        <v/>
      </c>
      <c r="AH162" s="92" t="str">
        <f t="shared" si="3"/>
        <v/>
      </c>
      <c r="AI162" s="93" t="str">
        <f t="shared" si="4"/>
        <v/>
      </c>
      <c r="AJ162" s="93" t="str">
        <f t="shared" si="5"/>
        <v/>
      </c>
      <c r="AK162" s="289" t="str">
        <f t="shared" si="6"/>
        <v/>
      </c>
      <c r="AL162" s="99" t="str">
        <f t="shared" si="7"/>
        <v/>
      </c>
      <c r="AN162" s="34" t="b">
        <f t="shared" si="8"/>
        <v>0</v>
      </c>
    </row>
    <row r="163" spans="1:40" ht="15.75" customHeight="1" thickBot="1">
      <c r="A163" s="79"/>
      <c r="B163" s="85"/>
      <c r="C163" s="82"/>
      <c r="D163" s="132"/>
      <c r="E163" s="132"/>
      <c r="F163" s="85"/>
      <c r="G163" s="85" t="str">
        <f>+IFERROR(VLOOKUP(F163,Listas!$B:$C,2,0),"")</f>
        <v/>
      </c>
      <c r="H163" s="85"/>
      <c r="I163" s="85"/>
      <c r="J163" s="85"/>
      <c r="K163" s="79"/>
      <c r="L163" s="79"/>
      <c r="M163" s="82"/>
      <c r="N163" s="79"/>
      <c r="O163" s="132"/>
      <c r="P163" s="80"/>
      <c r="Q163" s="85"/>
      <c r="R163" s="85"/>
      <c r="S163" s="85"/>
      <c r="T163" s="85"/>
      <c r="U163" s="79"/>
      <c r="V163" s="85"/>
      <c r="W163" s="79"/>
      <c r="X163" s="304">
        <f t="shared" si="0"/>
        <v>0</v>
      </c>
      <c r="Y163" s="87"/>
      <c r="Z163" s="88"/>
      <c r="AA163" s="223" t="str">
        <f>+IF(T163="UI",0,IF(T163="UYU",'Tasas por grupos escalonada'!$C$37,IF(T163="USD",0,"")))</f>
        <v/>
      </c>
      <c r="AB163" s="85"/>
      <c r="AC163" s="85"/>
      <c r="AD163" s="85"/>
      <c r="AE163" s="85"/>
      <c r="AF163" s="90" t="str">
        <f t="shared" si="1"/>
        <v/>
      </c>
      <c r="AG163" s="91" t="str">
        <f t="shared" si="2"/>
        <v/>
      </c>
      <c r="AH163" s="92" t="str">
        <f t="shared" si="3"/>
        <v/>
      </c>
      <c r="AI163" s="93" t="str">
        <f t="shared" si="4"/>
        <v/>
      </c>
      <c r="AJ163" s="93" t="str">
        <f t="shared" si="5"/>
        <v/>
      </c>
      <c r="AK163" s="289" t="str">
        <f t="shared" si="6"/>
        <v/>
      </c>
      <c r="AL163" s="99" t="str">
        <f t="shared" si="7"/>
        <v/>
      </c>
      <c r="AN163" s="34" t="b">
        <f t="shared" si="8"/>
        <v>0</v>
      </c>
    </row>
    <row r="164" spans="1:40" ht="15.75" customHeight="1" thickBot="1">
      <c r="A164" s="79"/>
      <c r="B164" s="85"/>
      <c r="C164" s="82"/>
      <c r="D164" s="132"/>
      <c r="E164" s="132"/>
      <c r="F164" s="85"/>
      <c r="G164" s="85" t="str">
        <f>+IFERROR(VLOOKUP(F164,Listas!$B:$C,2,0),"")</f>
        <v/>
      </c>
      <c r="H164" s="85"/>
      <c r="I164" s="85"/>
      <c r="J164" s="85"/>
      <c r="K164" s="79"/>
      <c r="L164" s="79"/>
      <c r="M164" s="82"/>
      <c r="N164" s="79"/>
      <c r="O164" s="132"/>
      <c r="P164" s="80"/>
      <c r="Q164" s="85"/>
      <c r="R164" s="85"/>
      <c r="S164" s="85"/>
      <c r="T164" s="85"/>
      <c r="U164" s="79"/>
      <c r="V164" s="85"/>
      <c r="W164" s="79"/>
      <c r="X164" s="304">
        <f t="shared" si="0"/>
        <v>0</v>
      </c>
      <c r="Y164" s="87"/>
      <c r="Z164" s="88"/>
      <c r="AA164" s="223" t="str">
        <f>+IF(T164="UI",0,IF(T164="UYU",'Tasas por grupos escalonada'!$C$37,IF(T164="USD",0,"")))</f>
        <v/>
      </c>
      <c r="AB164" s="85"/>
      <c r="AC164" s="85"/>
      <c r="AD164" s="85"/>
      <c r="AE164" s="85"/>
      <c r="AF164" s="90" t="str">
        <f t="shared" si="1"/>
        <v/>
      </c>
      <c r="AG164" s="91" t="str">
        <f t="shared" si="2"/>
        <v/>
      </c>
      <c r="AH164" s="92" t="str">
        <f t="shared" si="3"/>
        <v/>
      </c>
      <c r="AI164" s="93" t="str">
        <f t="shared" si="4"/>
        <v/>
      </c>
      <c r="AJ164" s="93" t="str">
        <f t="shared" si="5"/>
        <v/>
      </c>
      <c r="AK164" s="289" t="str">
        <f t="shared" si="6"/>
        <v/>
      </c>
      <c r="AL164" s="99" t="str">
        <f t="shared" si="7"/>
        <v/>
      </c>
      <c r="AN164" s="34" t="b">
        <f t="shared" si="8"/>
        <v>0</v>
      </c>
    </row>
    <row r="165" spans="1:40" ht="15.75" customHeight="1" thickBot="1">
      <c r="A165" s="79"/>
      <c r="B165" s="85"/>
      <c r="C165" s="82"/>
      <c r="D165" s="132"/>
      <c r="E165" s="132"/>
      <c r="F165" s="85"/>
      <c r="G165" s="85" t="str">
        <f>+IFERROR(VLOOKUP(F165,Listas!$B:$C,2,0),"")</f>
        <v/>
      </c>
      <c r="H165" s="85"/>
      <c r="I165" s="85"/>
      <c r="J165" s="85"/>
      <c r="K165" s="79"/>
      <c r="L165" s="79"/>
      <c r="M165" s="82"/>
      <c r="N165" s="79"/>
      <c r="O165" s="132"/>
      <c r="P165" s="80"/>
      <c r="Q165" s="85"/>
      <c r="R165" s="85"/>
      <c r="S165" s="85"/>
      <c r="T165" s="85"/>
      <c r="U165" s="79"/>
      <c r="V165" s="85"/>
      <c r="W165" s="79"/>
      <c r="X165" s="304">
        <f t="shared" si="0"/>
        <v>0</v>
      </c>
      <c r="Y165" s="87"/>
      <c r="Z165" s="88"/>
      <c r="AA165" s="223" t="str">
        <f>+IF(T165="UI",0,IF(T165="UYU",'Tasas por grupos escalonada'!$C$37,IF(T165="USD",0,"")))</f>
        <v/>
      </c>
      <c r="AB165" s="85"/>
      <c r="AC165" s="85"/>
      <c r="AD165" s="85"/>
      <c r="AE165" s="85"/>
      <c r="AF165" s="90" t="str">
        <f t="shared" si="1"/>
        <v/>
      </c>
      <c r="AG165" s="91" t="str">
        <f t="shared" si="2"/>
        <v/>
      </c>
      <c r="AH165" s="92" t="str">
        <f t="shared" si="3"/>
        <v/>
      </c>
      <c r="AI165" s="93" t="str">
        <f t="shared" si="4"/>
        <v/>
      </c>
      <c r="AJ165" s="93" t="str">
        <f t="shared" si="5"/>
        <v/>
      </c>
      <c r="AK165" s="289" t="str">
        <f t="shared" si="6"/>
        <v/>
      </c>
      <c r="AL165" s="99" t="str">
        <f t="shared" si="7"/>
        <v/>
      </c>
      <c r="AN165" s="34" t="b">
        <f t="shared" si="8"/>
        <v>0</v>
      </c>
    </row>
    <row r="166" spans="1:40" ht="15.75" customHeight="1" thickBot="1">
      <c r="A166" s="79"/>
      <c r="B166" s="85"/>
      <c r="C166" s="82"/>
      <c r="D166" s="132"/>
      <c r="E166" s="132"/>
      <c r="F166" s="85"/>
      <c r="G166" s="85" t="str">
        <f>+IFERROR(VLOOKUP(F166,Listas!$B:$C,2,0),"")</f>
        <v/>
      </c>
      <c r="H166" s="85"/>
      <c r="I166" s="85"/>
      <c r="J166" s="85"/>
      <c r="K166" s="79"/>
      <c r="L166" s="79"/>
      <c r="M166" s="82"/>
      <c r="N166" s="79"/>
      <c r="O166" s="132"/>
      <c r="P166" s="80"/>
      <c r="Q166" s="85"/>
      <c r="R166" s="85"/>
      <c r="S166" s="85"/>
      <c r="T166" s="85"/>
      <c r="U166" s="79"/>
      <c r="V166" s="85"/>
      <c r="W166" s="79"/>
      <c r="X166" s="304">
        <f t="shared" si="0"/>
        <v>0</v>
      </c>
      <c r="Y166" s="87"/>
      <c r="Z166" s="88"/>
      <c r="AA166" s="223" t="str">
        <f>+IF(T166="UI",0,IF(T166="UYU",'Tasas por grupos escalonada'!$C$37,IF(T166="USD",0,"")))</f>
        <v/>
      </c>
      <c r="AB166" s="85"/>
      <c r="AC166" s="85"/>
      <c r="AD166" s="85"/>
      <c r="AE166" s="85"/>
      <c r="AF166" s="90" t="str">
        <f t="shared" si="1"/>
        <v/>
      </c>
      <c r="AG166" s="91" t="str">
        <f t="shared" si="2"/>
        <v/>
      </c>
      <c r="AH166" s="92" t="str">
        <f t="shared" si="3"/>
        <v/>
      </c>
      <c r="AI166" s="93" t="str">
        <f t="shared" si="4"/>
        <v/>
      </c>
      <c r="AJ166" s="93" t="str">
        <f t="shared" si="5"/>
        <v/>
      </c>
      <c r="AK166" s="289" t="str">
        <f t="shared" si="6"/>
        <v/>
      </c>
      <c r="AL166" s="99" t="str">
        <f t="shared" si="7"/>
        <v/>
      </c>
      <c r="AN166" s="34" t="b">
        <f t="shared" si="8"/>
        <v>0</v>
      </c>
    </row>
    <row r="167" spans="1:40" ht="15.75" customHeight="1" thickBot="1">
      <c r="A167" s="79"/>
      <c r="B167" s="85"/>
      <c r="C167" s="82"/>
      <c r="D167" s="132"/>
      <c r="E167" s="132"/>
      <c r="F167" s="85"/>
      <c r="G167" s="85" t="str">
        <f>+IFERROR(VLOOKUP(F167,Listas!$B:$C,2,0),"")</f>
        <v/>
      </c>
      <c r="H167" s="85"/>
      <c r="I167" s="85"/>
      <c r="J167" s="85"/>
      <c r="K167" s="79"/>
      <c r="L167" s="79"/>
      <c r="M167" s="82"/>
      <c r="N167" s="79"/>
      <c r="O167" s="132"/>
      <c r="P167" s="80"/>
      <c r="Q167" s="85"/>
      <c r="R167" s="85"/>
      <c r="S167" s="85"/>
      <c r="T167" s="85"/>
      <c r="U167" s="79"/>
      <c r="V167" s="85"/>
      <c r="W167" s="79"/>
      <c r="X167" s="304">
        <f t="shared" si="0"/>
        <v>0</v>
      </c>
      <c r="Y167" s="87"/>
      <c r="Z167" s="88"/>
      <c r="AA167" s="223" t="str">
        <f>+IF(T167="UI",0,IF(T167="UYU",'Tasas por grupos escalonada'!$C$37,IF(T167="USD",0,"")))</f>
        <v/>
      </c>
      <c r="AB167" s="85"/>
      <c r="AC167" s="85"/>
      <c r="AD167" s="85"/>
      <c r="AE167" s="85"/>
      <c r="AF167" s="90" t="str">
        <f t="shared" si="1"/>
        <v/>
      </c>
      <c r="AG167" s="91" t="str">
        <f t="shared" si="2"/>
        <v/>
      </c>
      <c r="AH167" s="92" t="str">
        <f t="shared" si="3"/>
        <v/>
      </c>
      <c r="AI167" s="93" t="str">
        <f t="shared" si="4"/>
        <v/>
      </c>
      <c r="AJ167" s="93" t="str">
        <f t="shared" si="5"/>
        <v/>
      </c>
      <c r="AK167" s="289" t="str">
        <f t="shared" si="6"/>
        <v/>
      </c>
      <c r="AL167" s="99" t="str">
        <f t="shared" si="7"/>
        <v/>
      </c>
      <c r="AN167" s="34" t="b">
        <f t="shared" si="8"/>
        <v>0</v>
      </c>
    </row>
    <row r="168" spans="1:40" ht="15.75" customHeight="1" thickBot="1">
      <c r="A168" s="79"/>
      <c r="B168" s="85"/>
      <c r="C168" s="82"/>
      <c r="D168" s="132"/>
      <c r="E168" s="132"/>
      <c r="F168" s="85"/>
      <c r="G168" s="85" t="str">
        <f>+IFERROR(VLOOKUP(F168,Listas!$B:$C,2,0),"")</f>
        <v/>
      </c>
      <c r="H168" s="85"/>
      <c r="I168" s="85"/>
      <c r="J168" s="85"/>
      <c r="K168" s="79"/>
      <c r="L168" s="79"/>
      <c r="M168" s="82"/>
      <c r="N168" s="79"/>
      <c r="O168" s="132"/>
      <c r="P168" s="80"/>
      <c r="Q168" s="85"/>
      <c r="R168" s="85"/>
      <c r="S168" s="85"/>
      <c r="T168" s="85"/>
      <c r="U168" s="79"/>
      <c r="V168" s="85"/>
      <c r="W168" s="79"/>
      <c r="X168" s="304">
        <f t="shared" si="0"/>
        <v>0</v>
      </c>
      <c r="Y168" s="87"/>
      <c r="Z168" s="88"/>
      <c r="AA168" s="223" t="str">
        <f>+IF(T168="UI",0,IF(T168="UYU",'Tasas por grupos escalonada'!$C$37,IF(T168="USD",0,"")))</f>
        <v/>
      </c>
      <c r="AB168" s="85"/>
      <c r="AC168" s="85"/>
      <c r="AD168" s="85"/>
      <c r="AE168" s="85"/>
      <c r="AF168" s="90" t="str">
        <f t="shared" si="1"/>
        <v/>
      </c>
      <c r="AG168" s="91" t="str">
        <f t="shared" si="2"/>
        <v/>
      </c>
      <c r="AH168" s="92" t="str">
        <f t="shared" si="3"/>
        <v/>
      </c>
      <c r="AI168" s="93" t="str">
        <f t="shared" si="4"/>
        <v/>
      </c>
      <c r="AJ168" s="93" t="str">
        <f t="shared" si="5"/>
        <v/>
      </c>
      <c r="AK168" s="289" t="str">
        <f t="shared" si="6"/>
        <v/>
      </c>
      <c r="AL168" s="99" t="str">
        <f t="shared" si="7"/>
        <v/>
      </c>
      <c r="AN168" s="34" t="b">
        <f t="shared" si="8"/>
        <v>0</v>
      </c>
    </row>
    <row r="169" spans="1:40" ht="15.75" customHeight="1" thickBot="1">
      <c r="A169" s="79"/>
      <c r="B169" s="85"/>
      <c r="C169" s="82"/>
      <c r="D169" s="132"/>
      <c r="E169" s="132"/>
      <c r="F169" s="85"/>
      <c r="G169" s="85" t="str">
        <f>+IFERROR(VLOOKUP(F169,Listas!$B:$C,2,0),"")</f>
        <v/>
      </c>
      <c r="H169" s="85"/>
      <c r="I169" s="85"/>
      <c r="J169" s="85"/>
      <c r="K169" s="79"/>
      <c r="L169" s="79"/>
      <c r="M169" s="82"/>
      <c r="N169" s="79"/>
      <c r="O169" s="132"/>
      <c r="P169" s="80"/>
      <c r="Q169" s="85"/>
      <c r="R169" s="85"/>
      <c r="S169" s="85"/>
      <c r="T169" s="85"/>
      <c r="U169" s="79"/>
      <c r="V169" s="85"/>
      <c r="W169" s="79"/>
      <c r="X169" s="304">
        <f t="shared" si="0"/>
        <v>0</v>
      </c>
      <c r="Y169" s="87"/>
      <c r="Z169" s="88"/>
      <c r="AA169" s="223" t="str">
        <f>+IF(T169="UI",0,IF(T169="UYU",'Tasas por grupos escalonada'!$C$37,IF(T169="USD",0,"")))</f>
        <v/>
      </c>
      <c r="AB169" s="85"/>
      <c r="AC169" s="85"/>
      <c r="AD169" s="85"/>
      <c r="AE169" s="85"/>
      <c r="AF169" s="90" t="str">
        <f t="shared" si="1"/>
        <v/>
      </c>
      <c r="AG169" s="91" t="str">
        <f t="shared" si="2"/>
        <v/>
      </c>
      <c r="AH169" s="92" t="str">
        <f t="shared" si="3"/>
        <v/>
      </c>
      <c r="AI169" s="93" t="str">
        <f t="shared" si="4"/>
        <v/>
      </c>
      <c r="AJ169" s="93" t="str">
        <f t="shared" si="5"/>
        <v/>
      </c>
      <c r="AK169" s="289" t="str">
        <f t="shared" si="6"/>
        <v/>
      </c>
      <c r="AL169" s="99" t="str">
        <f t="shared" si="7"/>
        <v/>
      </c>
      <c r="AN169" s="34" t="b">
        <f t="shared" si="8"/>
        <v>0</v>
      </c>
    </row>
    <row r="170" spans="1:40" ht="15.75" customHeight="1" thickBot="1">
      <c r="A170" s="79"/>
      <c r="B170" s="85"/>
      <c r="C170" s="82"/>
      <c r="D170" s="132"/>
      <c r="E170" s="132"/>
      <c r="F170" s="85"/>
      <c r="G170" s="85" t="str">
        <f>+IFERROR(VLOOKUP(F170,Listas!$B:$C,2,0),"")</f>
        <v/>
      </c>
      <c r="H170" s="85"/>
      <c r="I170" s="85"/>
      <c r="J170" s="85"/>
      <c r="K170" s="79"/>
      <c r="L170" s="79"/>
      <c r="M170" s="82"/>
      <c r="N170" s="79"/>
      <c r="O170" s="132"/>
      <c r="P170" s="80"/>
      <c r="Q170" s="85"/>
      <c r="R170" s="85"/>
      <c r="S170" s="85"/>
      <c r="T170" s="85"/>
      <c r="U170" s="79"/>
      <c r="V170" s="85"/>
      <c r="W170" s="79"/>
      <c r="X170" s="304">
        <f t="shared" si="0"/>
        <v>0</v>
      </c>
      <c r="Y170" s="87"/>
      <c r="Z170" s="88"/>
      <c r="AA170" s="223" t="str">
        <f>+IF(T170="UI",0,IF(T170="UYU",'Tasas por grupos escalonada'!$C$37,IF(T170="USD",0,"")))</f>
        <v/>
      </c>
      <c r="AB170" s="85"/>
      <c r="AC170" s="85"/>
      <c r="AD170" s="85"/>
      <c r="AE170" s="85"/>
      <c r="AF170" s="90" t="str">
        <f t="shared" si="1"/>
        <v/>
      </c>
      <c r="AG170" s="91" t="str">
        <f t="shared" si="2"/>
        <v/>
      </c>
      <c r="AH170" s="92" t="str">
        <f t="shared" si="3"/>
        <v/>
      </c>
      <c r="AI170" s="93" t="str">
        <f t="shared" si="4"/>
        <v/>
      </c>
      <c r="AJ170" s="93" t="str">
        <f t="shared" si="5"/>
        <v/>
      </c>
      <c r="AK170" s="289" t="str">
        <f t="shared" si="6"/>
        <v/>
      </c>
      <c r="AL170" s="99" t="str">
        <f t="shared" si="7"/>
        <v/>
      </c>
      <c r="AN170" s="34" t="b">
        <f t="shared" si="8"/>
        <v>0</v>
      </c>
    </row>
    <row r="171" spans="1:40" ht="15.75" customHeight="1" thickBot="1">
      <c r="A171" s="79"/>
      <c r="B171" s="85"/>
      <c r="C171" s="82"/>
      <c r="D171" s="132"/>
      <c r="E171" s="132"/>
      <c r="F171" s="85"/>
      <c r="G171" s="85" t="str">
        <f>+IFERROR(VLOOKUP(F171,Listas!$B:$C,2,0),"")</f>
        <v/>
      </c>
      <c r="H171" s="85"/>
      <c r="I171" s="85"/>
      <c r="J171" s="85"/>
      <c r="K171" s="79"/>
      <c r="L171" s="79"/>
      <c r="M171" s="82"/>
      <c r="N171" s="79"/>
      <c r="O171" s="132"/>
      <c r="P171" s="80"/>
      <c r="Q171" s="85"/>
      <c r="R171" s="85"/>
      <c r="S171" s="85"/>
      <c r="T171" s="85"/>
      <c r="U171" s="79"/>
      <c r="V171" s="85"/>
      <c r="W171" s="79"/>
      <c r="X171" s="304">
        <f t="shared" si="0"/>
        <v>0</v>
      </c>
      <c r="Y171" s="87"/>
      <c r="Z171" s="88"/>
      <c r="AA171" s="223" t="str">
        <f>+IF(T171="UI",0,IF(T171="UYU",'Tasas por grupos escalonada'!$C$37,IF(T171="USD",0,"")))</f>
        <v/>
      </c>
      <c r="AB171" s="85"/>
      <c r="AC171" s="85"/>
      <c r="AD171" s="85"/>
      <c r="AE171" s="85"/>
      <c r="AF171" s="90" t="str">
        <f t="shared" si="1"/>
        <v/>
      </c>
      <c r="AG171" s="91" t="str">
        <f t="shared" si="2"/>
        <v/>
      </c>
      <c r="AH171" s="92" t="str">
        <f t="shared" si="3"/>
        <v/>
      </c>
      <c r="AI171" s="93" t="str">
        <f t="shared" si="4"/>
        <v/>
      </c>
      <c r="AJ171" s="93" t="str">
        <f t="shared" si="5"/>
        <v/>
      </c>
      <c r="AK171" s="289" t="str">
        <f t="shared" si="6"/>
        <v/>
      </c>
      <c r="AL171" s="99" t="str">
        <f t="shared" si="7"/>
        <v/>
      </c>
      <c r="AN171" s="34" t="b">
        <f t="shared" si="8"/>
        <v>0</v>
      </c>
    </row>
    <row r="172" spans="1:40" ht="15.75" customHeight="1" thickBot="1">
      <c r="A172" s="79"/>
      <c r="B172" s="85"/>
      <c r="C172" s="82"/>
      <c r="D172" s="132"/>
      <c r="E172" s="132"/>
      <c r="F172" s="85"/>
      <c r="G172" s="85" t="str">
        <f>+IFERROR(VLOOKUP(F172,Listas!$B:$C,2,0),"")</f>
        <v/>
      </c>
      <c r="H172" s="85"/>
      <c r="I172" s="85"/>
      <c r="J172" s="85"/>
      <c r="K172" s="79"/>
      <c r="L172" s="79"/>
      <c r="M172" s="82"/>
      <c r="N172" s="79"/>
      <c r="O172" s="132"/>
      <c r="P172" s="80"/>
      <c r="Q172" s="85"/>
      <c r="R172" s="85"/>
      <c r="S172" s="85"/>
      <c r="T172" s="85"/>
      <c r="U172" s="79"/>
      <c r="V172" s="85"/>
      <c r="W172" s="79"/>
      <c r="X172" s="304">
        <f t="shared" si="0"/>
        <v>0</v>
      </c>
      <c r="Y172" s="87"/>
      <c r="Z172" s="88"/>
      <c r="AA172" s="223" t="str">
        <f>+IF(T172="UI",0,IF(T172="UYU",'Tasas por grupos escalonada'!$C$37,IF(T172="USD",0,"")))</f>
        <v/>
      </c>
      <c r="AB172" s="85"/>
      <c r="AC172" s="85"/>
      <c r="AD172" s="85"/>
      <c r="AE172" s="85"/>
      <c r="AF172" s="90" t="str">
        <f t="shared" si="1"/>
        <v/>
      </c>
      <c r="AG172" s="91" t="str">
        <f t="shared" si="2"/>
        <v/>
      </c>
      <c r="AH172" s="92" t="str">
        <f t="shared" si="3"/>
        <v/>
      </c>
      <c r="AI172" s="93" t="str">
        <f t="shared" si="4"/>
        <v/>
      </c>
      <c r="AJ172" s="93" t="str">
        <f t="shared" si="5"/>
        <v/>
      </c>
      <c r="AK172" s="289" t="str">
        <f t="shared" si="6"/>
        <v/>
      </c>
      <c r="AL172" s="99" t="str">
        <f t="shared" si="7"/>
        <v/>
      </c>
      <c r="AN172" s="34" t="b">
        <f t="shared" si="8"/>
        <v>0</v>
      </c>
    </row>
    <row r="173" spans="1:40" ht="15.75" customHeight="1" thickBot="1">
      <c r="A173" s="79"/>
      <c r="B173" s="85"/>
      <c r="C173" s="82"/>
      <c r="D173" s="132"/>
      <c r="E173" s="132"/>
      <c r="F173" s="85"/>
      <c r="G173" s="85" t="str">
        <f>+IFERROR(VLOOKUP(F173,Listas!$B:$C,2,0),"")</f>
        <v/>
      </c>
      <c r="H173" s="85"/>
      <c r="I173" s="85"/>
      <c r="J173" s="85"/>
      <c r="K173" s="79"/>
      <c r="L173" s="79"/>
      <c r="M173" s="82"/>
      <c r="N173" s="79"/>
      <c r="O173" s="132"/>
      <c r="P173" s="80"/>
      <c r="Q173" s="85"/>
      <c r="R173" s="85"/>
      <c r="S173" s="85"/>
      <c r="T173" s="85"/>
      <c r="U173" s="79"/>
      <c r="V173" s="85"/>
      <c r="W173" s="79"/>
      <c r="X173" s="304">
        <f t="shared" si="0"/>
        <v>0</v>
      </c>
      <c r="Y173" s="87"/>
      <c r="Z173" s="88"/>
      <c r="AA173" s="223" t="str">
        <f>+IF(T173="UI",0,IF(T173="UYU",'Tasas por grupos escalonada'!$C$37,IF(T173="USD",0,"")))</f>
        <v/>
      </c>
      <c r="AB173" s="85"/>
      <c r="AC173" s="85"/>
      <c r="AD173" s="85"/>
      <c r="AE173" s="85"/>
      <c r="AF173" s="90" t="str">
        <f t="shared" si="1"/>
        <v/>
      </c>
      <c r="AG173" s="91" t="str">
        <f t="shared" si="2"/>
        <v/>
      </c>
      <c r="AH173" s="92" t="str">
        <f t="shared" si="3"/>
        <v/>
      </c>
      <c r="AI173" s="93" t="str">
        <f t="shared" si="4"/>
        <v/>
      </c>
      <c r="AJ173" s="93" t="str">
        <f t="shared" si="5"/>
        <v/>
      </c>
      <c r="AK173" s="289" t="str">
        <f t="shared" si="6"/>
        <v/>
      </c>
      <c r="AL173" s="99" t="str">
        <f t="shared" si="7"/>
        <v/>
      </c>
      <c r="AN173" s="34" t="b">
        <f t="shared" si="8"/>
        <v>0</v>
      </c>
    </row>
    <row r="174" spans="1:40" ht="15.75" customHeight="1" thickBot="1">
      <c r="A174" s="79"/>
      <c r="B174" s="85"/>
      <c r="C174" s="82"/>
      <c r="D174" s="132"/>
      <c r="E174" s="132"/>
      <c r="F174" s="85"/>
      <c r="G174" s="85" t="str">
        <f>+IFERROR(VLOOKUP(F174,Listas!$B:$C,2,0),"")</f>
        <v/>
      </c>
      <c r="H174" s="85"/>
      <c r="I174" s="85"/>
      <c r="J174" s="85"/>
      <c r="K174" s="79"/>
      <c r="L174" s="79"/>
      <c r="M174" s="82"/>
      <c r="N174" s="79"/>
      <c r="O174" s="132"/>
      <c r="P174" s="80"/>
      <c r="Q174" s="85"/>
      <c r="R174" s="85"/>
      <c r="S174" s="85"/>
      <c r="T174" s="85"/>
      <c r="U174" s="79"/>
      <c r="V174" s="85"/>
      <c r="W174" s="79"/>
      <c r="X174" s="304">
        <f t="shared" si="0"/>
        <v>0</v>
      </c>
      <c r="Y174" s="87"/>
      <c r="Z174" s="88"/>
      <c r="AA174" s="223" t="str">
        <f>+IF(T174="UI",0,IF(T174="UYU",'Tasas por grupos escalonada'!$C$37,IF(T174="USD",0,"")))</f>
        <v/>
      </c>
      <c r="AB174" s="85"/>
      <c r="AC174" s="85"/>
      <c r="AD174" s="85"/>
      <c r="AE174" s="85"/>
      <c r="AF174" s="90" t="str">
        <f t="shared" si="1"/>
        <v/>
      </c>
      <c r="AG174" s="91" t="str">
        <f t="shared" si="2"/>
        <v/>
      </c>
      <c r="AH174" s="92" t="str">
        <f t="shared" si="3"/>
        <v/>
      </c>
      <c r="AI174" s="93" t="str">
        <f t="shared" si="4"/>
        <v/>
      </c>
      <c r="AJ174" s="93" t="str">
        <f t="shared" si="5"/>
        <v/>
      </c>
      <c r="AK174" s="289" t="str">
        <f t="shared" si="6"/>
        <v/>
      </c>
      <c r="AL174" s="99" t="str">
        <f t="shared" si="7"/>
        <v/>
      </c>
      <c r="AN174" s="34" t="b">
        <f t="shared" si="8"/>
        <v>0</v>
      </c>
    </row>
    <row r="175" spans="1:40" ht="15.75" customHeight="1" thickBot="1">
      <c r="A175" s="79"/>
      <c r="B175" s="85"/>
      <c r="C175" s="82"/>
      <c r="D175" s="132"/>
      <c r="E175" s="132"/>
      <c r="F175" s="85"/>
      <c r="G175" s="85" t="str">
        <f>+IFERROR(VLOOKUP(F175,Listas!$B:$C,2,0),"")</f>
        <v/>
      </c>
      <c r="H175" s="85"/>
      <c r="I175" s="85"/>
      <c r="J175" s="85"/>
      <c r="K175" s="79"/>
      <c r="L175" s="79"/>
      <c r="M175" s="82"/>
      <c r="N175" s="79"/>
      <c r="O175" s="132"/>
      <c r="P175" s="80"/>
      <c r="Q175" s="85"/>
      <c r="R175" s="85"/>
      <c r="S175" s="85"/>
      <c r="T175" s="85"/>
      <c r="U175" s="79"/>
      <c r="V175" s="85"/>
      <c r="W175" s="79"/>
      <c r="X175" s="304">
        <f t="shared" si="0"/>
        <v>0</v>
      </c>
      <c r="Y175" s="87"/>
      <c r="Z175" s="88"/>
      <c r="AA175" s="223" t="str">
        <f>+IF(T175="UI",0,IF(T175="UYU",'Tasas por grupos escalonada'!$C$37,IF(T175="USD",0,"")))</f>
        <v/>
      </c>
      <c r="AB175" s="85"/>
      <c r="AC175" s="85"/>
      <c r="AD175" s="85"/>
      <c r="AE175" s="85"/>
      <c r="AF175" s="90" t="str">
        <f t="shared" si="1"/>
        <v/>
      </c>
      <c r="AG175" s="91" t="str">
        <f t="shared" si="2"/>
        <v/>
      </c>
      <c r="AH175" s="92" t="str">
        <f t="shared" si="3"/>
        <v/>
      </c>
      <c r="AI175" s="93" t="str">
        <f t="shared" si="4"/>
        <v/>
      </c>
      <c r="AJ175" s="93" t="str">
        <f t="shared" si="5"/>
        <v/>
      </c>
      <c r="AK175" s="289" t="str">
        <f t="shared" si="6"/>
        <v/>
      </c>
      <c r="AL175" s="99" t="str">
        <f t="shared" si="7"/>
        <v/>
      </c>
      <c r="AN175" s="34" t="b">
        <f t="shared" si="8"/>
        <v>0</v>
      </c>
    </row>
    <row r="176" spans="1:40" ht="15.75" customHeight="1" thickBot="1">
      <c r="A176" s="79"/>
      <c r="B176" s="85"/>
      <c r="C176" s="82"/>
      <c r="D176" s="132"/>
      <c r="E176" s="132"/>
      <c r="F176" s="85"/>
      <c r="G176" s="85" t="str">
        <f>+IFERROR(VLOOKUP(F176,Listas!$B:$C,2,0),"")</f>
        <v/>
      </c>
      <c r="H176" s="85"/>
      <c r="I176" s="85"/>
      <c r="J176" s="85"/>
      <c r="K176" s="79"/>
      <c r="L176" s="79"/>
      <c r="M176" s="82"/>
      <c r="N176" s="79"/>
      <c r="O176" s="132"/>
      <c r="P176" s="80"/>
      <c r="Q176" s="85"/>
      <c r="R176" s="85"/>
      <c r="S176" s="85"/>
      <c r="T176" s="85"/>
      <c r="U176" s="79"/>
      <c r="V176" s="85"/>
      <c r="W176" s="79"/>
      <c r="X176" s="304">
        <f t="shared" si="0"/>
        <v>0</v>
      </c>
      <c r="Y176" s="87"/>
      <c r="Z176" s="88"/>
      <c r="AA176" s="223" t="str">
        <f>+IF(T176="UI",0,IF(T176="UYU",'Tasas por grupos escalonada'!$C$37,IF(T176="USD",0,"")))</f>
        <v/>
      </c>
      <c r="AB176" s="85"/>
      <c r="AC176" s="85"/>
      <c r="AD176" s="85"/>
      <c r="AE176" s="85"/>
      <c r="AF176" s="90" t="str">
        <f t="shared" si="1"/>
        <v/>
      </c>
      <c r="AG176" s="91" t="str">
        <f t="shared" si="2"/>
        <v/>
      </c>
      <c r="AH176" s="92" t="str">
        <f t="shared" si="3"/>
        <v/>
      </c>
      <c r="AI176" s="93" t="str">
        <f t="shared" si="4"/>
        <v/>
      </c>
      <c r="AJ176" s="93" t="str">
        <f t="shared" si="5"/>
        <v/>
      </c>
      <c r="AK176" s="289" t="str">
        <f t="shared" si="6"/>
        <v/>
      </c>
      <c r="AL176" s="99" t="str">
        <f t="shared" si="7"/>
        <v/>
      </c>
      <c r="AN176" s="34" t="b">
        <f t="shared" si="8"/>
        <v>0</v>
      </c>
    </row>
    <row r="177" spans="1:40" ht="15.75" customHeight="1" thickBot="1">
      <c r="A177" s="79"/>
      <c r="B177" s="85"/>
      <c r="C177" s="82"/>
      <c r="D177" s="132"/>
      <c r="E177" s="132"/>
      <c r="F177" s="85"/>
      <c r="G177" s="85" t="str">
        <f>+IFERROR(VLOOKUP(F177,Listas!$B:$C,2,0),"")</f>
        <v/>
      </c>
      <c r="H177" s="85"/>
      <c r="I177" s="85"/>
      <c r="J177" s="85"/>
      <c r="K177" s="79"/>
      <c r="L177" s="79"/>
      <c r="M177" s="82"/>
      <c r="N177" s="79"/>
      <c r="O177" s="132"/>
      <c r="P177" s="80"/>
      <c r="Q177" s="85"/>
      <c r="R177" s="85"/>
      <c r="S177" s="85"/>
      <c r="T177" s="85"/>
      <c r="U177" s="79"/>
      <c r="V177" s="85"/>
      <c r="W177" s="79"/>
      <c r="X177" s="304">
        <f t="shared" si="0"/>
        <v>0</v>
      </c>
      <c r="Y177" s="87"/>
      <c r="Z177" s="88"/>
      <c r="AA177" s="223" t="str">
        <f>+IF(T177="UI",0,IF(T177="UYU",'Tasas por grupos escalonada'!$C$37,IF(T177="USD",0,"")))</f>
        <v/>
      </c>
      <c r="AB177" s="85"/>
      <c r="AC177" s="85"/>
      <c r="AD177" s="85"/>
      <c r="AE177" s="85"/>
      <c r="AF177" s="90" t="str">
        <f t="shared" si="1"/>
        <v/>
      </c>
      <c r="AG177" s="91" t="str">
        <f t="shared" si="2"/>
        <v/>
      </c>
      <c r="AH177" s="92" t="str">
        <f t="shared" si="3"/>
        <v/>
      </c>
      <c r="AI177" s="93" t="str">
        <f t="shared" si="4"/>
        <v/>
      </c>
      <c r="AJ177" s="93" t="str">
        <f t="shared" si="5"/>
        <v/>
      </c>
      <c r="AK177" s="289" t="str">
        <f t="shared" si="6"/>
        <v/>
      </c>
      <c r="AL177" s="99" t="str">
        <f t="shared" si="7"/>
        <v/>
      </c>
      <c r="AN177" s="34" t="b">
        <f t="shared" si="8"/>
        <v>0</v>
      </c>
    </row>
    <row r="178" spans="1:40" ht="15.75" customHeight="1" thickBot="1">
      <c r="A178" s="79"/>
      <c r="B178" s="85"/>
      <c r="C178" s="82"/>
      <c r="D178" s="132"/>
      <c r="E178" s="132"/>
      <c r="F178" s="85"/>
      <c r="G178" s="85" t="str">
        <f>+IFERROR(VLOOKUP(F178,Listas!$B:$C,2,0),"")</f>
        <v/>
      </c>
      <c r="H178" s="85"/>
      <c r="I178" s="85"/>
      <c r="J178" s="85"/>
      <c r="K178" s="79"/>
      <c r="L178" s="79"/>
      <c r="M178" s="82"/>
      <c r="N178" s="79"/>
      <c r="O178" s="132"/>
      <c r="P178" s="80"/>
      <c r="Q178" s="85"/>
      <c r="R178" s="85"/>
      <c r="S178" s="85"/>
      <c r="T178" s="85"/>
      <c r="U178" s="79"/>
      <c r="V178" s="85"/>
      <c r="W178" s="79"/>
      <c r="X178" s="304">
        <f t="shared" si="0"/>
        <v>0</v>
      </c>
      <c r="Y178" s="87"/>
      <c r="Z178" s="88"/>
      <c r="AA178" s="223" t="str">
        <f>+IF(T178="UI",0,IF(T178="UYU",'Tasas por grupos escalonada'!$C$37,IF(T178="USD",0,"")))</f>
        <v/>
      </c>
      <c r="AB178" s="85"/>
      <c r="AC178" s="85"/>
      <c r="AD178" s="85"/>
      <c r="AE178" s="85"/>
      <c r="AF178" s="90" t="str">
        <f t="shared" si="1"/>
        <v/>
      </c>
      <c r="AG178" s="91" t="str">
        <f t="shared" si="2"/>
        <v/>
      </c>
      <c r="AH178" s="92" t="str">
        <f t="shared" si="3"/>
        <v/>
      </c>
      <c r="AI178" s="93" t="str">
        <f t="shared" si="4"/>
        <v/>
      </c>
      <c r="AJ178" s="93" t="str">
        <f t="shared" si="5"/>
        <v/>
      </c>
      <c r="AK178" s="289" t="str">
        <f t="shared" si="6"/>
        <v/>
      </c>
      <c r="AL178" s="99" t="str">
        <f t="shared" si="7"/>
        <v/>
      </c>
      <c r="AN178" s="34" t="b">
        <f t="shared" si="8"/>
        <v>0</v>
      </c>
    </row>
    <row r="179" spans="1:40" ht="15.75" customHeight="1" thickBot="1">
      <c r="A179" s="79"/>
      <c r="B179" s="85"/>
      <c r="C179" s="82"/>
      <c r="D179" s="132"/>
      <c r="E179" s="132"/>
      <c r="F179" s="85"/>
      <c r="G179" s="85" t="str">
        <f>+IFERROR(VLOOKUP(F179,Listas!$B:$C,2,0),"")</f>
        <v/>
      </c>
      <c r="H179" s="85"/>
      <c r="I179" s="85"/>
      <c r="J179" s="85"/>
      <c r="K179" s="79"/>
      <c r="L179" s="79"/>
      <c r="M179" s="82"/>
      <c r="N179" s="79"/>
      <c r="O179" s="132"/>
      <c r="P179" s="80"/>
      <c r="Q179" s="85"/>
      <c r="R179" s="85"/>
      <c r="S179" s="85"/>
      <c r="T179" s="85"/>
      <c r="U179" s="79"/>
      <c r="V179" s="85"/>
      <c r="W179" s="79"/>
      <c r="X179" s="304">
        <f t="shared" si="0"/>
        <v>0</v>
      </c>
      <c r="Y179" s="87"/>
      <c r="Z179" s="88"/>
      <c r="AA179" s="223" t="str">
        <f>+IF(T179="UI",0,IF(T179="UYU",'Tasas por grupos escalonada'!$C$37,IF(T179="USD",0,"")))</f>
        <v/>
      </c>
      <c r="AB179" s="85"/>
      <c r="AC179" s="85"/>
      <c r="AD179" s="85"/>
      <c r="AE179" s="85"/>
      <c r="AF179" s="90" t="str">
        <f t="shared" si="1"/>
        <v/>
      </c>
      <c r="AG179" s="91" t="str">
        <f t="shared" si="2"/>
        <v/>
      </c>
      <c r="AH179" s="92" t="str">
        <f t="shared" si="3"/>
        <v/>
      </c>
      <c r="AI179" s="93" t="str">
        <f t="shared" si="4"/>
        <v/>
      </c>
      <c r="AJ179" s="93" t="str">
        <f t="shared" si="5"/>
        <v/>
      </c>
      <c r="AK179" s="289" t="str">
        <f t="shared" si="6"/>
        <v/>
      </c>
      <c r="AL179" s="99" t="str">
        <f t="shared" si="7"/>
        <v/>
      </c>
      <c r="AN179" s="34" t="b">
        <f t="shared" si="8"/>
        <v>0</v>
      </c>
    </row>
    <row r="180" spans="1:40" ht="15.75" customHeight="1" thickBot="1">
      <c r="A180" s="79"/>
      <c r="B180" s="85"/>
      <c r="C180" s="82"/>
      <c r="D180" s="132"/>
      <c r="E180" s="132"/>
      <c r="F180" s="85"/>
      <c r="G180" s="85" t="str">
        <f>+IFERROR(VLOOKUP(F180,Listas!$B:$C,2,0),"")</f>
        <v/>
      </c>
      <c r="H180" s="85"/>
      <c r="I180" s="85"/>
      <c r="J180" s="85"/>
      <c r="K180" s="79"/>
      <c r="L180" s="79"/>
      <c r="M180" s="82"/>
      <c r="N180" s="79"/>
      <c r="O180" s="132"/>
      <c r="P180" s="80"/>
      <c r="Q180" s="85"/>
      <c r="R180" s="85"/>
      <c r="S180" s="85"/>
      <c r="T180" s="85"/>
      <c r="U180" s="79"/>
      <c r="V180" s="85"/>
      <c r="W180" s="79"/>
      <c r="X180" s="304">
        <f t="shared" si="0"/>
        <v>0</v>
      </c>
      <c r="Y180" s="87"/>
      <c r="Z180" s="88"/>
      <c r="AA180" s="223" t="str">
        <f>+IF(T180="UI",0,IF(T180="UYU",'Tasas por grupos escalonada'!$C$37,IF(T180="USD",0,"")))</f>
        <v/>
      </c>
      <c r="AB180" s="85"/>
      <c r="AC180" s="85"/>
      <c r="AD180" s="85"/>
      <c r="AE180" s="85"/>
      <c r="AF180" s="90" t="str">
        <f t="shared" si="1"/>
        <v/>
      </c>
      <c r="AG180" s="91" t="str">
        <f t="shared" si="2"/>
        <v/>
      </c>
      <c r="AH180" s="92" t="str">
        <f t="shared" si="3"/>
        <v/>
      </c>
      <c r="AI180" s="93" t="str">
        <f t="shared" si="4"/>
        <v/>
      </c>
      <c r="AJ180" s="93" t="str">
        <f t="shared" si="5"/>
        <v/>
      </c>
      <c r="AK180" s="289" t="str">
        <f t="shared" si="6"/>
        <v/>
      </c>
      <c r="AL180" s="99" t="str">
        <f t="shared" si="7"/>
        <v/>
      </c>
      <c r="AN180" s="34" t="b">
        <f t="shared" si="8"/>
        <v>0</v>
      </c>
    </row>
    <row r="181" spans="1:40" ht="15.75" customHeight="1" thickBot="1">
      <c r="A181" s="79"/>
      <c r="B181" s="85"/>
      <c r="C181" s="82"/>
      <c r="D181" s="132"/>
      <c r="E181" s="132"/>
      <c r="F181" s="85"/>
      <c r="G181" s="85" t="str">
        <f>+IFERROR(VLOOKUP(F181,Listas!$B:$C,2,0),"")</f>
        <v/>
      </c>
      <c r="H181" s="85"/>
      <c r="I181" s="85"/>
      <c r="J181" s="85"/>
      <c r="K181" s="79"/>
      <c r="L181" s="79"/>
      <c r="M181" s="82"/>
      <c r="N181" s="79"/>
      <c r="O181" s="132"/>
      <c r="P181" s="80"/>
      <c r="Q181" s="85"/>
      <c r="R181" s="85"/>
      <c r="S181" s="85"/>
      <c r="T181" s="85"/>
      <c r="U181" s="79"/>
      <c r="V181" s="85"/>
      <c r="W181" s="79"/>
      <c r="X181" s="304">
        <f t="shared" si="0"/>
        <v>0</v>
      </c>
      <c r="Y181" s="87"/>
      <c r="Z181" s="88"/>
      <c r="AA181" s="223" t="str">
        <f>+IF(T181="UI",0,IF(T181="UYU",'Tasas por grupos escalonada'!$C$37,IF(T181="USD",0,"")))</f>
        <v/>
      </c>
      <c r="AB181" s="85"/>
      <c r="AC181" s="85"/>
      <c r="AD181" s="85"/>
      <c r="AE181" s="85"/>
      <c r="AF181" s="90" t="str">
        <f t="shared" si="1"/>
        <v/>
      </c>
      <c r="AG181" s="91" t="str">
        <f t="shared" si="2"/>
        <v/>
      </c>
      <c r="AH181" s="92" t="str">
        <f t="shared" si="3"/>
        <v/>
      </c>
      <c r="AI181" s="93" t="str">
        <f t="shared" si="4"/>
        <v/>
      </c>
      <c r="AJ181" s="93" t="str">
        <f t="shared" si="5"/>
        <v/>
      </c>
      <c r="AK181" s="289" t="str">
        <f t="shared" si="6"/>
        <v/>
      </c>
      <c r="AL181" s="99" t="str">
        <f t="shared" si="7"/>
        <v/>
      </c>
      <c r="AN181" s="34" t="b">
        <f t="shared" si="8"/>
        <v>0</v>
      </c>
    </row>
    <row r="182" spans="1:40" ht="15.75" customHeight="1" thickBot="1">
      <c r="A182" s="79"/>
      <c r="B182" s="85"/>
      <c r="C182" s="82"/>
      <c r="D182" s="132"/>
      <c r="E182" s="132"/>
      <c r="F182" s="85"/>
      <c r="G182" s="85" t="str">
        <f>+IFERROR(VLOOKUP(F182,Listas!$B:$C,2,0),"")</f>
        <v/>
      </c>
      <c r="H182" s="85"/>
      <c r="I182" s="85"/>
      <c r="J182" s="85"/>
      <c r="K182" s="79"/>
      <c r="L182" s="79"/>
      <c r="M182" s="82"/>
      <c r="N182" s="79"/>
      <c r="O182" s="132"/>
      <c r="P182" s="80"/>
      <c r="Q182" s="85"/>
      <c r="R182" s="85"/>
      <c r="S182" s="85"/>
      <c r="T182" s="85"/>
      <c r="U182" s="79"/>
      <c r="V182" s="85"/>
      <c r="W182" s="79"/>
      <c r="X182" s="304">
        <f t="shared" si="0"/>
        <v>0</v>
      </c>
      <c r="Y182" s="87"/>
      <c r="Z182" s="88"/>
      <c r="AA182" s="223" t="str">
        <f>+IF(T182="UI",0,IF(T182="UYU",'Tasas por grupos escalonada'!$C$37,IF(T182="USD",0,"")))</f>
        <v/>
      </c>
      <c r="AB182" s="85"/>
      <c r="AC182" s="85"/>
      <c r="AD182" s="85"/>
      <c r="AE182" s="85"/>
      <c r="AF182" s="90" t="str">
        <f t="shared" si="1"/>
        <v/>
      </c>
      <c r="AG182" s="91" t="str">
        <f t="shared" si="2"/>
        <v/>
      </c>
      <c r="AH182" s="92" t="str">
        <f t="shared" si="3"/>
        <v/>
      </c>
      <c r="AI182" s="93" t="str">
        <f t="shared" si="4"/>
        <v/>
      </c>
      <c r="AJ182" s="93" t="str">
        <f t="shared" si="5"/>
        <v/>
      </c>
      <c r="AK182" s="289" t="str">
        <f t="shared" si="6"/>
        <v/>
      </c>
      <c r="AL182" s="99" t="str">
        <f t="shared" si="7"/>
        <v/>
      </c>
      <c r="AN182" s="34" t="b">
        <f t="shared" si="8"/>
        <v>0</v>
      </c>
    </row>
    <row r="183" spans="1:40" ht="15.75" customHeight="1" thickBot="1">
      <c r="A183" s="79"/>
      <c r="B183" s="85"/>
      <c r="C183" s="82"/>
      <c r="D183" s="132"/>
      <c r="E183" s="132"/>
      <c r="F183" s="85"/>
      <c r="G183" s="85" t="str">
        <f>+IFERROR(VLOOKUP(F183,Listas!$B:$C,2,0),"")</f>
        <v/>
      </c>
      <c r="H183" s="85"/>
      <c r="I183" s="85"/>
      <c r="J183" s="85"/>
      <c r="K183" s="79"/>
      <c r="L183" s="79"/>
      <c r="M183" s="82"/>
      <c r="N183" s="79"/>
      <c r="O183" s="132"/>
      <c r="P183" s="80"/>
      <c r="Q183" s="85"/>
      <c r="R183" s="85"/>
      <c r="S183" s="85"/>
      <c r="T183" s="85"/>
      <c r="U183" s="79"/>
      <c r="V183" s="85"/>
      <c r="W183" s="79"/>
      <c r="X183" s="304">
        <f t="shared" si="0"/>
        <v>0</v>
      </c>
      <c r="Y183" s="87"/>
      <c r="Z183" s="88"/>
      <c r="AA183" s="223" t="str">
        <f>+IF(T183="UI",0,IF(T183="UYU",'Tasas por grupos escalonada'!$C$37,IF(T183="USD",0,"")))</f>
        <v/>
      </c>
      <c r="AB183" s="85"/>
      <c r="AC183" s="85"/>
      <c r="AD183" s="85"/>
      <c r="AE183" s="85"/>
      <c r="AF183" s="90" t="str">
        <f t="shared" si="1"/>
        <v/>
      </c>
      <c r="AG183" s="91" t="str">
        <f t="shared" si="2"/>
        <v/>
      </c>
      <c r="AH183" s="92" t="str">
        <f t="shared" si="3"/>
        <v/>
      </c>
      <c r="AI183" s="93" t="str">
        <f t="shared" si="4"/>
        <v/>
      </c>
      <c r="AJ183" s="93" t="str">
        <f t="shared" si="5"/>
        <v/>
      </c>
      <c r="AK183" s="289" t="str">
        <f t="shared" si="6"/>
        <v/>
      </c>
      <c r="AL183" s="99" t="str">
        <f t="shared" si="7"/>
        <v/>
      </c>
      <c r="AN183" s="34" t="b">
        <f t="shared" si="8"/>
        <v>0</v>
      </c>
    </row>
    <row r="184" spans="1:40" ht="15.75" customHeight="1" thickBot="1">
      <c r="A184" s="79"/>
      <c r="B184" s="85"/>
      <c r="C184" s="82"/>
      <c r="D184" s="132"/>
      <c r="E184" s="132"/>
      <c r="F184" s="85"/>
      <c r="G184" s="85" t="str">
        <f>+IFERROR(VLOOKUP(F184,Listas!$B:$C,2,0),"")</f>
        <v/>
      </c>
      <c r="H184" s="85"/>
      <c r="I184" s="85"/>
      <c r="J184" s="85"/>
      <c r="K184" s="79"/>
      <c r="L184" s="79"/>
      <c r="M184" s="82"/>
      <c r="N184" s="79"/>
      <c r="O184" s="132"/>
      <c r="P184" s="80"/>
      <c r="Q184" s="85"/>
      <c r="R184" s="85"/>
      <c r="S184" s="85"/>
      <c r="T184" s="85"/>
      <c r="U184" s="79"/>
      <c r="V184" s="85"/>
      <c r="W184" s="79"/>
      <c r="X184" s="304">
        <f t="shared" si="0"/>
        <v>0</v>
      </c>
      <c r="Y184" s="87"/>
      <c r="Z184" s="88"/>
      <c r="AA184" s="223" t="str">
        <f>+IF(T184="UI",0,IF(T184="UYU",'Tasas por grupos escalonada'!$C$37,IF(T184="USD",0,"")))</f>
        <v/>
      </c>
      <c r="AB184" s="85"/>
      <c r="AC184" s="85"/>
      <c r="AD184" s="85"/>
      <c r="AE184" s="85"/>
      <c r="AF184" s="90" t="str">
        <f t="shared" si="1"/>
        <v/>
      </c>
      <c r="AG184" s="91" t="str">
        <f t="shared" si="2"/>
        <v/>
      </c>
      <c r="AH184" s="92" t="str">
        <f t="shared" si="3"/>
        <v/>
      </c>
      <c r="AI184" s="93" t="str">
        <f t="shared" si="4"/>
        <v/>
      </c>
      <c r="AJ184" s="93" t="str">
        <f t="shared" si="5"/>
        <v/>
      </c>
      <c r="AK184" s="289" t="str">
        <f t="shared" si="6"/>
        <v/>
      </c>
      <c r="AL184" s="99" t="str">
        <f t="shared" si="7"/>
        <v/>
      </c>
      <c r="AN184" s="34" t="b">
        <f t="shared" si="8"/>
        <v>0</v>
      </c>
    </row>
    <row r="185" spans="1:40" ht="15.75" customHeight="1" thickBot="1">
      <c r="A185" s="79"/>
      <c r="B185" s="85"/>
      <c r="C185" s="82"/>
      <c r="D185" s="132"/>
      <c r="E185" s="132"/>
      <c r="F185" s="85"/>
      <c r="G185" s="85" t="str">
        <f>+IFERROR(VLOOKUP(F185,Listas!$B:$C,2,0),"")</f>
        <v/>
      </c>
      <c r="H185" s="85"/>
      <c r="I185" s="85"/>
      <c r="J185" s="85"/>
      <c r="K185" s="79"/>
      <c r="L185" s="79"/>
      <c r="M185" s="82"/>
      <c r="N185" s="79"/>
      <c r="O185" s="132"/>
      <c r="P185" s="80"/>
      <c r="Q185" s="85"/>
      <c r="R185" s="85"/>
      <c r="S185" s="85"/>
      <c r="T185" s="85"/>
      <c r="U185" s="79"/>
      <c r="V185" s="85"/>
      <c r="W185" s="79"/>
      <c r="X185" s="304">
        <f t="shared" si="0"/>
        <v>0</v>
      </c>
      <c r="Y185" s="87"/>
      <c r="Z185" s="88"/>
      <c r="AA185" s="223" t="str">
        <f>+IF(T185="UI",0,IF(T185="UYU",'Tasas por grupos escalonada'!$C$37,IF(T185="USD",0,"")))</f>
        <v/>
      </c>
      <c r="AB185" s="85"/>
      <c r="AC185" s="85"/>
      <c r="AD185" s="85"/>
      <c r="AE185" s="85"/>
      <c r="AF185" s="90" t="str">
        <f t="shared" si="1"/>
        <v/>
      </c>
      <c r="AG185" s="91" t="str">
        <f t="shared" si="2"/>
        <v/>
      </c>
      <c r="AH185" s="92" t="str">
        <f t="shared" si="3"/>
        <v/>
      </c>
      <c r="AI185" s="93" t="str">
        <f t="shared" si="4"/>
        <v/>
      </c>
      <c r="AJ185" s="93" t="str">
        <f t="shared" si="5"/>
        <v/>
      </c>
      <c r="AK185" s="289" t="str">
        <f t="shared" si="6"/>
        <v/>
      </c>
      <c r="AL185" s="99" t="str">
        <f t="shared" si="7"/>
        <v/>
      </c>
      <c r="AN185" s="34" t="b">
        <f t="shared" si="8"/>
        <v>0</v>
      </c>
    </row>
    <row r="186" spans="1:40" ht="14.25" customHeight="1" thickBot="1">
      <c r="A186" s="79"/>
      <c r="B186" s="85"/>
      <c r="C186" s="82"/>
      <c r="D186" s="132"/>
      <c r="E186" s="132"/>
      <c r="F186" s="85"/>
      <c r="G186" s="85" t="str">
        <f>+IFERROR(VLOOKUP(F186,Listas!$B:$C,2,0),"")</f>
        <v/>
      </c>
      <c r="H186" s="85"/>
      <c r="I186" s="85"/>
      <c r="J186" s="85"/>
      <c r="K186" s="79"/>
      <c r="L186" s="79"/>
      <c r="M186" s="82"/>
      <c r="N186" s="79"/>
      <c r="O186" s="132"/>
      <c r="P186" s="80"/>
      <c r="Q186" s="85"/>
      <c r="R186" s="85"/>
      <c r="S186" s="85"/>
      <c r="T186" s="85"/>
      <c r="U186" s="79"/>
      <c r="V186" s="85"/>
      <c r="W186" s="79"/>
      <c r="X186" s="304">
        <f t="shared" si="0"/>
        <v>0</v>
      </c>
      <c r="Y186" s="87"/>
      <c r="Z186" s="88"/>
      <c r="AA186" s="223" t="str">
        <f>+IF(T186="UI",0,IF(T186="UYU",'Tasas por grupos escalonada'!$C$37,IF(T186="USD",0,"")))</f>
        <v/>
      </c>
      <c r="AB186" s="85"/>
      <c r="AC186" s="85"/>
      <c r="AD186" s="85"/>
      <c r="AE186" s="85"/>
      <c r="AF186" s="90" t="str">
        <f t="shared" si="1"/>
        <v/>
      </c>
      <c r="AG186" s="91" t="str">
        <f t="shared" si="2"/>
        <v/>
      </c>
      <c r="AH186" s="92" t="str">
        <f t="shared" si="3"/>
        <v/>
      </c>
      <c r="AI186" s="93" t="str">
        <f t="shared" si="4"/>
        <v/>
      </c>
      <c r="AJ186" s="93" t="str">
        <f t="shared" si="5"/>
        <v/>
      </c>
      <c r="AK186" s="289" t="str">
        <f t="shared" si="6"/>
        <v/>
      </c>
      <c r="AL186" s="99" t="str">
        <f t="shared" si="7"/>
        <v/>
      </c>
      <c r="AN186" s="34" t="b">
        <f t="shared" si="8"/>
        <v>0</v>
      </c>
    </row>
    <row r="187" spans="1:40" ht="14.25" customHeight="1" thickBot="1">
      <c r="A187" s="79"/>
      <c r="B187" s="85"/>
      <c r="C187" s="82"/>
      <c r="D187" s="132"/>
      <c r="E187" s="132"/>
      <c r="F187" s="85"/>
      <c r="G187" s="85" t="str">
        <f>+IFERROR(VLOOKUP(F187,Listas!$B:$C,2,0),"")</f>
        <v/>
      </c>
      <c r="H187" s="85"/>
      <c r="I187" s="85"/>
      <c r="J187" s="85"/>
      <c r="K187" s="79"/>
      <c r="L187" s="79"/>
      <c r="M187" s="82"/>
      <c r="N187" s="79"/>
      <c r="O187" s="132"/>
      <c r="P187" s="80"/>
      <c r="Q187" s="85"/>
      <c r="R187" s="85"/>
      <c r="S187" s="85"/>
      <c r="T187" s="85"/>
      <c r="U187" s="79"/>
      <c r="V187" s="85"/>
      <c r="W187" s="79"/>
      <c r="X187" s="304">
        <f t="shared" si="0"/>
        <v>0</v>
      </c>
      <c r="Y187" s="87"/>
      <c r="Z187" s="88"/>
      <c r="AA187" s="223" t="str">
        <f>+IF(T187="UI",0,IF(T187="UYU",'Tasas por grupos escalonada'!$C$37,IF(T187="USD",0,"")))</f>
        <v/>
      </c>
      <c r="AB187" s="85"/>
      <c r="AC187" s="85"/>
      <c r="AD187" s="85"/>
      <c r="AE187" s="85"/>
      <c r="AF187" s="90" t="str">
        <f t="shared" si="1"/>
        <v/>
      </c>
      <c r="AG187" s="91" t="str">
        <f t="shared" si="2"/>
        <v/>
      </c>
      <c r="AH187" s="92" t="str">
        <f t="shared" si="3"/>
        <v/>
      </c>
      <c r="AI187" s="93" t="str">
        <f t="shared" si="4"/>
        <v/>
      </c>
      <c r="AJ187" s="93" t="str">
        <f t="shared" si="5"/>
        <v/>
      </c>
      <c r="AK187" s="289" t="str">
        <f t="shared" si="6"/>
        <v/>
      </c>
      <c r="AL187" s="99" t="str">
        <f t="shared" si="7"/>
        <v/>
      </c>
      <c r="AN187" s="34" t="b">
        <f t="shared" si="8"/>
        <v>0</v>
      </c>
    </row>
    <row r="188" spans="1:40" ht="14.25" customHeight="1" thickBot="1">
      <c r="A188" s="79"/>
      <c r="B188" s="85"/>
      <c r="C188" s="82"/>
      <c r="D188" s="132"/>
      <c r="E188" s="132"/>
      <c r="F188" s="85"/>
      <c r="G188" s="85" t="str">
        <f>+IFERROR(VLOOKUP(F188,Listas!$B:$C,2,0),"")</f>
        <v/>
      </c>
      <c r="H188" s="85"/>
      <c r="I188" s="85"/>
      <c r="J188" s="85"/>
      <c r="K188" s="79"/>
      <c r="L188" s="79"/>
      <c r="M188" s="82"/>
      <c r="N188" s="79"/>
      <c r="O188" s="132"/>
      <c r="P188" s="80"/>
      <c r="Q188" s="85"/>
      <c r="R188" s="85"/>
      <c r="S188" s="85"/>
      <c r="T188" s="85"/>
      <c r="U188" s="79"/>
      <c r="V188" s="85"/>
      <c r="W188" s="79"/>
      <c r="X188" s="304">
        <f t="shared" si="0"/>
        <v>0</v>
      </c>
      <c r="Y188" s="87"/>
      <c r="Z188" s="88"/>
      <c r="AA188" s="223" t="str">
        <f>+IF(T188="UI",0,IF(T188="UYU",'Tasas por grupos escalonada'!$C$37,IF(T188="USD",0,"")))</f>
        <v/>
      </c>
      <c r="AB188" s="85"/>
      <c r="AC188" s="85"/>
      <c r="AD188" s="85"/>
      <c r="AE188" s="85"/>
      <c r="AF188" s="90" t="str">
        <f t="shared" si="1"/>
        <v/>
      </c>
      <c r="AG188" s="91" t="str">
        <f t="shared" si="2"/>
        <v/>
      </c>
      <c r="AH188" s="92" t="str">
        <f t="shared" si="3"/>
        <v/>
      </c>
      <c r="AI188" s="93" t="str">
        <f t="shared" si="4"/>
        <v/>
      </c>
      <c r="AJ188" s="93" t="str">
        <f t="shared" si="5"/>
        <v/>
      </c>
      <c r="AK188" s="289" t="str">
        <f t="shared" si="6"/>
        <v/>
      </c>
      <c r="AL188" s="99" t="str">
        <f t="shared" si="7"/>
        <v/>
      </c>
      <c r="AN188" s="34" t="b">
        <f t="shared" si="8"/>
        <v>0</v>
      </c>
    </row>
    <row r="189" spans="1:40" ht="14.25" customHeight="1" thickBot="1">
      <c r="A189" s="79"/>
      <c r="B189" s="85"/>
      <c r="C189" s="82"/>
      <c r="D189" s="132"/>
      <c r="E189" s="132"/>
      <c r="F189" s="85"/>
      <c r="G189" s="85" t="str">
        <f>+IFERROR(VLOOKUP(F189,Listas!$B:$C,2,0),"")</f>
        <v/>
      </c>
      <c r="H189" s="85"/>
      <c r="I189" s="85"/>
      <c r="J189" s="85"/>
      <c r="K189" s="79"/>
      <c r="L189" s="79"/>
      <c r="M189" s="82"/>
      <c r="N189" s="79"/>
      <c r="O189" s="132"/>
      <c r="P189" s="80"/>
      <c r="Q189" s="85"/>
      <c r="R189" s="85"/>
      <c r="S189" s="85"/>
      <c r="T189" s="85"/>
      <c r="U189" s="79"/>
      <c r="V189" s="85"/>
      <c r="W189" s="79"/>
      <c r="X189" s="304">
        <f t="shared" si="0"/>
        <v>0</v>
      </c>
      <c r="Y189" s="87"/>
      <c r="Z189" s="88"/>
      <c r="AA189" s="223" t="str">
        <f>+IF(T189="UI",0,IF(T189="UYU",'Tasas por grupos escalonada'!$C$37,IF(T189="USD",0,"")))</f>
        <v/>
      </c>
      <c r="AB189" s="85"/>
      <c r="AC189" s="85"/>
      <c r="AD189" s="85"/>
      <c r="AE189" s="85"/>
      <c r="AF189" s="90" t="str">
        <f t="shared" si="1"/>
        <v/>
      </c>
      <c r="AG189" s="91" t="str">
        <f t="shared" si="2"/>
        <v/>
      </c>
      <c r="AH189" s="92" t="str">
        <f t="shared" si="3"/>
        <v/>
      </c>
      <c r="AI189" s="93" t="str">
        <f t="shared" si="4"/>
        <v/>
      </c>
      <c r="AJ189" s="93" t="str">
        <f t="shared" si="5"/>
        <v/>
      </c>
      <c r="AK189" s="289" t="str">
        <f t="shared" si="6"/>
        <v/>
      </c>
      <c r="AL189" s="99" t="str">
        <f t="shared" si="7"/>
        <v/>
      </c>
      <c r="AN189" s="34" t="b">
        <f t="shared" si="8"/>
        <v>0</v>
      </c>
    </row>
    <row r="190" spans="1:40" ht="14.25" customHeight="1" thickBot="1">
      <c r="A190" s="79"/>
      <c r="B190" s="85"/>
      <c r="C190" s="82"/>
      <c r="D190" s="132"/>
      <c r="E190" s="132"/>
      <c r="F190" s="85"/>
      <c r="G190" s="85" t="str">
        <f>+IFERROR(VLOOKUP(F190,Listas!$B:$C,2,0),"")</f>
        <v/>
      </c>
      <c r="H190" s="85"/>
      <c r="I190" s="85"/>
      <c r="J190" s="85"/>
      <c r="K190" s="79"/>
      <c r="L190" s="79"/>
      <c r="M190" s="82"/>
      <c r="N190" s="79"/>
      <c r="O190" s="132"/>
      <c r="P190" s="80"/>
      <c r="Q190" s="85"/>
      <c r="R190" s="85"/>
      <c r="S190" s="85"/>
      <c r="T190" s="85"/>
      <c r="U190" s="79"/>
      <c r="V190" s="85"/>
      <c r="W190" s="79"/>
      <c r="X190" s="304">
        <f t="shared" si="0"/>
        <v>0</v>
      </c>
      <c r="Y190" s="87"/>
      <c r="Z190" s="88"/>
      <c r="AA190" s="223" t="str">
        <f>+IF(T190="UI",0,IF(T190="UYU",'Tasas por grupos escalonada'!$C$37,IF(T190="USD",0,"")))</f>
        <v/>
      </c>
      <c r="AB190" s="85"/>
      <c r="AC190" s="85"/>
      <c r="AD190" s="85"/>
      <c r="AE190" s="85"/>
      <c r="AF190" s="90" t="str">
        <f t="shared" si="1"/>
        <v/>
      </c>
      <c r="AG190" s="91" t="str">
        <f t="shared" si="2"/>
        <v/>
      </c>
      <c r="AH190" s="92" t="str">
        <f t="shared" si="3"/>
        <v/>
      </c>
      <c r="AI190" s="93" t="str">
        <f t="shared" si="4"/>
        <v/>
      </c>
      <c r="AJ190" s="93" t="str">
        <f t="shared" si="5"/>
        <v/>
      </c>
      <c r="AK190" s="289" t="str">
        <f t="shared" si="6"/>
        <v/>
      </c>
      <c r="AL190" s="99" t="str">
        <f t="shared" si="7"/>
        <v/>
      </c>
      <c r="AN190" s="34" t="b">
        <f t="shared" si="8"/>
        <v>0</v>
      </c>
    </row>
    <row r="191" spans="1:40" ht="14.25" customHeight="1" thickBot="1">
      <c r="A191" s="79"/>
      <c r="B191" s="85"/>
      <c r="C191" s="82"/>
      <c r="D191" s="132"/>
      <c r="E191" s="132"/>
      <c r="F191" s="85"/>
      <c r="G191" s="85" t="str">
        <f>+IFERROR(VLOOKUP(F191,Listas!$B:$C,2,0),"")</f>
        <v/>
      </c>
      <c r="H191" s="85"/>
      <c r="I191" s="85"/>
      <c r="J191" s="85"/>
      <c r="K191" s="79"/>
      <c r="L191" s="79"/>
      <c r="M191" s="82"/>
      <c r="N191" s="79"/>
      <c r="O191" s="132"/>
      <c r="P191" s="80"/>
      <c r="Q191" s="85"/>
      <c r="R191" s="85"/>
      <c r="S191" s="85"/>
      <c r="T191" s="85"/>
      <c r="U191" s="79"/>
      <c r="V191" s="85"/>
      <c r="W191" s="79"/>
      <c r="X191" s="304">
        <f t="shared" si="0"/>
        <v>0</v>
      </c>
      <c r="Y191" s="87"/>
      <c r="Z191" s="88"/>
      <c r="AA191" s="223" t="str">
        <f>+IF(T191="UI",0,IF(T191="UYU",'Tasas por grupos escalonada'!$C$37,IF(T191="USD",0,"")))</f>
        <v/>
      </c>
      <c r="AB191" s="85"/>
      <c r="AC191" s="85"/>
      <c r="AD191" s="85"/>
      <c r="AE191" s="85"/>
      <c r="AF191" s="90" t="str">
        <f t="shared" si="1"/>
        <v/>
      </c>
      <c r="AG191" s="91" t="str">
        <f t="shared" si="2"/>
        <v/>
      </c>
      <c r="AH191" s="92" t="str">
        <f t="shared" si="3"/>
        <v/>
      </c>
      <c r="AI191" s="93" t="str">
        <f t="shared" si="4"/>
        <v/>
      </c>
      <c r="AJ191" s="93" t="str">
        <f t="shared" si="5"/>
        <v/>
      </c>
      <c r="AK191" s="289" t="str">
        <f t="shared" si="6"/>
        <v/>
      </c>
      <c r="AL191" s="99" t="str">
        <f t="shared" si="7"/>
        <v/>
      </c>
      <c r="AN191" s="34" t="b">
        <f t="shared" si="8"/>
        <v>0</v>
      </c>
    </row>
    <row r="192" spans="1:40" ht="14.25" customHeight="1" thickBot="1">
      <c r="A192" s="79"/>
      <c r="B192" s="85"/>
      <c r="C192" s="82"/>
      <c r="D192" s="132"/>
      <c r="E192" s="132"/>
      <c r="F192" s="85"/>
      <c r="G192" s="85" t="str">
        <f>+IFERROR(VLOOKUP(F192,Listas!$B:$C,2,0),"")</f>
        <v/>
      </c>
      <c r="H192" s="85"/>
      <c r="I192" s="85"/>
      <c r="J192" s="85"/>
      <c r="K192" s="79"/>
      <c r="L192" s="79"/>
      <c r="M192" s="82"/>
      <c r="N192" s="79"/>
      <c r="O192" s="132"/>
      <c r="P192" s="80"/>
      <c r="Q192" s="85"/>
      <c r="R192" s="85"/>
      <c r="S192" s="85"/>
      <c r="T192" s="85"/>
      <c r="U192" s="79"/>
      <c r="V192" s="85"/>
      <c r="W192" s="79"/>
      <c r="X192" s="304">
        <f t="shared" si="0"/>
        <v>0</v>
      </c>
      <c r="Y192" s="87"/>
      <c r="Z192" s="88"/>
      <c r="AA192" s="223" t="str">
        <f>+IF(T192="UI",0,IF(T192="UYU",'Tasas por grupos escalonada'!$C$37,IF(T192="USD",0,"")))</f>
        <v/>
      </c>
      <c r="AB192" s="85"/>
      <c r="AC192" s="85"/>
      <c r="AD192" s="85"/>
      <c r="AE192" s="85"/>
      <c r="AF192" s="90" t="str">
        <f t="shared" si="1"/>
        <v/>
      </c>
      <c r="AG192" s="91" t="str">
        <f t="shared" si="2"/>
        <v/>
      </c>
      <c r="AH192" s="92" t="str">
        <f t="shared" si="3"/>
        <v/>
      </c>
      <c r="AI192" s="93" t="str">
        <f t="shared" si="4"/>
        <v/>
      </c>
      <c r="AJ192" s="93" t="str">
        <f t="shared" si="5"/>
        <v/>
      </c>
      <c r="AK192" s="289" t="str">
        <f t="shared" si="6"/>
        <v/>
      </c>
      <c r="AL192" s="99" t="str">
        <f t="shared" si="7"/>
        <v/>
      </c>
      <c r="AN192" s="34" t="b">
        <f t="shared" si="8"/>
        <v>0</v>
      </c>
    </row>
    <row r="193" spans="1:40" ht="14.25" customHeight="1" thickBot="1">
      <c r="A193" s="79"/>
      <c r="B193" s="85"/>
      <c r="C193" s="82"/>
      <c r="D193" s="132"/>
      <c r="E193" s="132"/>
      <c r="F193" s="85"/>
      <c r="G193" s="85" t="str">
        <f>+IFERROR(VLOOKUP(F193,Listas!$B:$C,2,0),"")</f>
        <v/>
      </c>
      <c r="H193" s="85"/>
      <c r="I193" s="85"/>
      <c r="J193" s="85"/>
      <c r="K193" s="79"/>
      <c r="L193" s="79"/>
      <c r="M193" s="82"/>
      <c r="N193" s="79"/>
      <c r="O193" s="132"/>
      <c r="P193" s="80"/>
      <c r="Q193" s="85"/>
      <c r="R193" s="85"/>
      <c r="S193" s="85"/>
      <c r="T193" s="85"/>
      <c r="U193" s="79"/>
      <c r="V193" s="85"/>
      <c r="W193" s="79"/>
      <c r="X193" s="304">
        <f t="shared" si="0"/>
        <v>0</v>
      </c>
      <c r="Y193" s="87"/>
      <c r="Z193" s="88"/>
      <c r="AA193" s="223" t="str">
        <f>+IF(T193="UI",0,IF(T193="UYU",'Tasas por grupos escalonada'!$C$37,IF(T193="USD",0,"")))</f>
        <v/>
      </c>
      <c r="AB193" s="85"/>
      <c r="AC193" s="85"/>
      <c r="AD193" s="85"/>
      <c r="AE193" s="85"/>
      <c r="AF193" s="90" t="str">
        <f t="shared" si="1"/>
        <v/>
      </c>
      <c r="AG193" s="91" t="str">
        <f t="shared" si="2"/>
        <v/>
      </c>
      <c r="AH193" s="92" t="str">
        <f t="shared" si="3"/>
        <v/>
      </c>
      <c r="AI193" s="93" t="str">
        <f t="shared" si="4"/>
        <v/>
      </c>
      <c r="AJ193" s="93" t="str">
        <f t="shared" si="5"/>
        <v/>
      </c>
      <c r="AK193" s="289" t="str">
        <f t="shared" si="6"/>
        <v/>
      </c>
      <c r="AL193" s="99" t="str">
        <f t="shared" si="7"/>
        <v/>
      </c>
      <c r="AN193" s="34" t="b">
        <f t="shared" si="8"/>
        <v>0</v>
      </c>
    </row>
    <row r="194" spans="1:40" ht="14.25" customHeight="1" thickBot="1">
      <c r="A194" s="79"/>
      <c r="B194" s="85"/>
      <c r="C194" s="82"/>
      <c r="D194" s="132"/>
      <c r="E194" s="132"/>
      <c r="F194" s="85"/>
      <c r="G194" s="85" t="str">
        <f>+IFERROR(VLOOKUP(F194,Listas!$B:$C,2,0),"")</f>
        <v/>
      </c>
      <c r="H194" s="85"/>
      <c r="I194" s="85"/>
      <c r="J194" s="85"/>
      <c r="K194" s="79"/>
      <c r="L194" s="79"/>
      <c r="M194" s="82"/>
      <c r="N194" s="79"/>
      <c r="O194" s="132"/>
      <c r="P194" s="80"/>
      <c r="Q194" s="85"/>
      <c r="R194" s="85"/>
      <c r="S194" s="85"/>
      <c r="T194" s="85"/>
      <c r="U194" s="79"/>
      <c r="V194" s="85"/>
      <c r="W194" s="79"/>
      <c r="X194" s="304">
        <f t="shared" si="0"/>
        <v>0</v>
      </c>
      <c r="Y194" s="87"/>
      <c r="Z194" s="88"/>
      <c r="AA194" s="223" t="str">
        <f>+IF(T194="UI",0,IF(T194="UYU",'Tasas por grupos escalonada'!$C$37,IF(T194="USD",0,"")))</f>
        <v/>
      </c>
      <c r="AB194" s="85"/>
      <c r="AC194" s="85"/>
      <c r="AD194" s="85"/>
      <c r="AE194" s="85"/>
      <c r="AF194" s="90" t="str">
        <f t="shared" si="1"/>
        <v/>
      </c>
      <c r="AG194" s="91" t="str">
        <f t="shared" si="2"/>
        <v/>
      </c>
      <c r="AH194" s="92" t="str">
        <f t="shared" si="3"/>
        <v/>
      </c>
      <c r="AI194" s="93" t="str">
        <f t="shared" si="4"/>
        <v/>
      </c>
      <c r="AJ194" s="93" t="str">
        <f t="shared" si="5"/>
        <v/>
      </c>
      <c r="AK194" s="289" t="str">
        <f t="shared" si="6"/>
        <v/>
      </c>
      <c r="AL194" s="99" t="str">
        <f t="shared" si="7"/>
        <v/>
      </c>
      <c r="AN194" s="34" t="b">
        <f t="shared" si="8"/>
        <v>0</v>
      </c>
    </row>
    <row r="195" spans="1:40" ht="14.25" customHeight="1" thickBot="1">
      <c r="A195" s="79"/>
      <c r="B195" s="85"/>
      <c r="C195" s="82"/>
      <c r="D195" s="132"/>
      <c r="E195" s="132"/>
      <c r="F195" s="85"/>
      <c r="G195" s="85" t="str">
        <f>+IFERROR(VLOOKUP(F195,Listas!$B:$C,2,0),"")</f>
        <v/>
      </c>
      <c r="H195" s="85"/>
      <c r="I195" s="85"/>
      <c r="J195" s="85"/>
      <c r="K195" s="79"/>
      <c r="L195" s="79"/>
      <c r="M195" s="82"/>
      <c r="N195" s="79"/>
      <c r="O195" s="132"/>
      <c r="P195" s="80"/>
      <c r="Q195" s="85"/>
      <c r="R195" s="85"/>
      <c r="S195" s="85"/>
      <c r="T195" s="85"/>
      <c r="U195" s="79"/>
      <c r="V195" s="85"/>
      <c r="W195" s="79"/>
      <c r="X195" s="304">
        <f t="shared" si="0"/>
        <v>0</v>
      </c>
      <c r="Y195" s="87"/>
      <c r="Z195" s="88"/>
      <c r="AA195" s="223" t="str">
        <f>+IF(T195="UI",0,IF(T195="UYU",'Tasas por grupos escalonada'!$C$37,IF(T195="USD",0,"")))</f>
        <v/>
      </c>
      <c r="AB195" s="85"/>
      <c r="AC195" s="85"/>
      <c r="AD195" s="85"/>
      <c r="AE195" s="85"/>
      <c r="AF195" s="90" t="str">
        <f t="shared" si="1"/>
        <v/>
      </c>
      <c r="AG195" s="91" t="str">
        <f t="shared" si="2"/>
        <v/>
      </c>
      <c r="AH195" s="92" t="str">
        <f t="shared" si="3"/>
        <v/>
      </c>
      <c r="AI195" s="93" t="str">
        <f t="shared" si="4"/>
        <v/>
      </c>
      <c r="AJ195" s="93" t="str">
        <f t="shared" si="5"/>
        <v/>
      </c>
      <c r="AK195" s="289" t="str">
        <f t="shared" si="6"/>
        <v/>
      </c>
      <c r="AL195" s="99" t="str">
        <f t="shared" si="7"/>
        <v/>
      </c>
      <c r="AN195" s="34" t="b">
        <f t="shared" si="8"/>
        <v>0</v>
      </c>
    </row>
    <row r="196" spans="1:40" ht="15" customHeight="1">
      <c r="A196" s="35"/>
      <c r="B196" s="34"/>
      <c r="C196" s="137"/>
      <c r="D196" s="138"/>
      <c r="E196" s="138"/>
      <c r="F196" s="34"/>
      <c r="G196" s="34"/>
      <c r="H196" s="34"/>
      <c r="I196" s="34"/>
      <c r="J196" s="34"/>
      <c r="K196" s="34"/>
      <c r="L196" s="34"/>
      <c r="M196" s="34"/>
      <c r="N196" s="34"/>
      <c r="O196" s="34"/>
      <c r="P196" s="34"/>
      <c r="Q196" s="34"/>
      <c r="R196" s="34"/>
      <c r="S196" s="34"/>
      <c r="T196" s="34"/>
      <c r="U196" s="35"/>
      <c r="V196" s="34"/>
      <c r="W196" s="35"/>
      <c r="Y196" s="36"/>
      <c r="Z196" s="34"/>
      <c r="AA196" s="224"/>
      <c r="AB196" s="34"/>
      <c r="AC196" s="34"/>
      <c r="AD196" s="34"/>
      <c r="AE196" s="34"/>
      <c r="AK196" s="290"/>
      <c r="AL196" s="102"/>
      <c r="AN196" s="34"/>
    </row>
    <row r="197" spans="1:40" ht="15" customHeight="1">
      <c r="A197" s="35"/>
      <c r="B197" s="34"/>
      <c r="C197" s="137"/>
      <c r="D197" s="138"/>
      <c r="E197" s="138"/>
      <c r="F197" s="34"/>
      <c r="G197" s="34"/>
      <c r="H197" s="34"/>
      <c r="I197" s="34"/>
      <c r="J197" s="34"/>
      <c r="K197" s="34"/>
      <c r="L197" s="34"/>
      <c r="M197" s="34"/>
      <c r="N197" s="34"/>
      <c r="O197" s="34"/>
      <c r="P197" s="34"/>
      <c r="Q197" s="34"/>
      <c r="R197" s="34"/>
      <c r="S197" s="34"/>
      <c r="T197" s="34"/>
      <c r="U197" s="35"/>
      <c r="V197" s="34"/>
      <c r="W197" s="34"/>
      <c r="Y197" s="36"/>
      <c r="Z197" s="34"/>
      <c r="AA197" s="224"/>
      <c r="AB197" s="34"/>
      <c r="AC197" s="34"/>
      <c r="AD197" s="34"/>
      <c r="AE197" s="34"/>
      <c r="AK197" s="290"/>
      <c r="AN197" s="34"/>
    </row>
    <row r="198" spans="1:40" ht="15" customHeight="1">
      <c r="A198" s="35"/>
      <c r="B198" s="34"/>
      <c r="C198" s="137"/>
      <c r="D198" s="34"/>
      <c r="E198" s="34"/>
      <c r="F198" s="34"/>
      <c r="G198" s="34"/>
      <c r="H198" s="34"/>
      <c r="I198" s="34"/>
      <c r="J198" s="34"/>
      <c r="K198" s="34"/>
      <c r="L198" s="34"/>
      <c r="M198" s="34"/>
      <c r="N198" s="34"/>
      <c r="O198" s="34"/>
      <c r="P198" s="34"/>
      <c r="Q198" s="34"/>
      <c r="R198" s="34"/>
      <c r="S198" s="34"/>
      <c r="T198" s="34"/>
      <c r="U198" s="35"/>
      <c r="V198" s="34"/>
      <c r="W198" s="34"/>
      <c r="Y198" s="36"/>
      <c r="Z198" s="34"/>
      <c r="AA198" s="224"/>
      <c r="AB198" s="34"/>
      <c r="AC198" s="34"/>
      <c r="AD198" s="34"/>
      <c r="AE198" s="34"/>
      <c r="AK198" s="290"/>
      <c r="AN198" s="34"/>
    </row>
    <row r="199" spans="1:40" ht="15" customHeight="1">
      <c r="A199" s="35"/>
      <c r="B199" s="34"/>
      <c r="C199" s="137"/>
      <c r="D199" s="34"/>
      <c r="E199" s="34"/>
      <c r="F199" s="34"/>
      <c r="G199" s="34"/>
      <c r="H199" s="34"/>
      <c r="I199" s="34"/>
      <c r="J199" s="34"/>
      <c r="K199" s="34"/>
      <c r="L199" s="34"/>
      <c r="M199" s="34"/>
      <c r="N199" s="34"/>
      <c r="O199" s="34"/>
      <c r="P199" s="34"/>
      <c r="Q199" s="34"/>
      <c r="R199" s="34"/>
      <c r="S199" s="34"/>
      <c r="T199" s="34"/>
      <c r="U199" s="35"/>
      <c r="V199" s="34"/>
      <c r="W199" s="34"/>
      <c r="Y199" s="36"/>
      <c r="Z199" s="34"/>
      <c r="AA199" s="224"/>
      <c r="AB199" s="34"/>
      <c r="AC199" s="34"/>
      <c r="AD199" s="34"/>
      <c r="AE199" s="34"/>
      <c r="AK199" s="290"/>
      <c r="AN199" s="34"/>
    </row>
    <row r="200" spans="1:40" ht="15" customHeight="1">
      <c r="A200" s="35"/>
      <c r="B200" s="34"/>
      <c r="C200" s="137"/>
      <c r="D200" s="34"/>
      <c r="E200" s="34"/>
      <c r="F200" s="34"/>
      <c r="G200" s="34"/>
      <c r="H200" s="34"/>
      <c r="I200" s="34"/>
      <c r="J200" s="34"/>
      <c r="K200" s="34"/>
      <c r="L200" s="34"/>
      <c r="M200" s="34"/>
      <c r="N200" s="34"/>
      <c r="O200" s="34"/>
      <c r="P200" s="34"/>
      <c r="Q200" s="34"/>
      <c r="R200" s="34"/>
      <c r="S200" s="34"/>
      <c r="T200" s="34"/>
      <c r="U200" s="35"/>
      <c r="V200" s="34"/>
      <c r="W200" s="34"/>
      <c r="Y200" s="36"/>
      <c r="Z200" s="34"/>
      <c r="AA200" s="224"/>
      <c r="AB200" s="34"/>
      <c r="AC200" s="34"/>
      <c r="AD200" s="34"/>
      <c r="AE200" s="34"/>
      <c r="AK200" s="290"/>
      <c r="AN200" s="34"/>
    </row>
    <row r="201" spans="1:40" ht="15" customHeight="1">
      <c r="A201" s="35"/>
      <c r="B201" s="34"/>
      <c r="C201" s="137"/>
      <c r="D201" s="34"/>
      <c r="E201" s="34"/>
      <c r="F201" s="34"/>
      <c r="G201" s="34"/>
      <c r="H201" s="34"/>
      <c r="I201" s="34"/>
      <c r="J201" s="34"/>
      <c r="K201" s="34"/>
      <c r="L201" s="34"/>
      <c r="M201" s="34"/>
      <c r="N201" s="34"/>
      <c r="O201" s="34"/>
      <c r="P201" s="34"/>
      <c r="Q201" s="34"/>
      <c r="R201" s="34"/>
      <c r="S201" s="34"/>
      <c r="T201" s="34"/>
      <c r="U201" s="35"/>
      <c r="V201" s="34"/>
      <c r="W201" s="34"/>
      <c r="Y201" s="36"/>
      <c r="Z201" s="34"/>
      <c r="AA201" s="224"/>
      <c r="AB201" s="34"/>
      <c r="AC201" s="34"/>
      <c r="AD201" s="34"/>
      <c r="AE201" s="34"/>
      <c r="AK201" s="290"/>
      <c r="AN201" s="34"/>
    </row>
    <row r="202" spans="1:40" ht="15" customHeight="1">
      <c r="A202" s="35"/>
      <c r="B202" s="34"/>
      <c r="C202" s="137"/>
      <c r="D202" s="34"/>
      <c r="E202" s="34"/>
      <c r="F202" s="34"/>
      <c r="G202" s="34"/>
      <c r="H202" s="34"/>
      <c r="I202" s="34"/>
      <c r="J202" s="34"/>
      <c r="K202" s="34"/>
      <c r="L202" s="34"/>
      <c r="M202" s="34"/>
      <c r="N202" s="34"/>
      <c r="O202" s="34"/>
      <c r="P202" s="34"/>
      <c r="Q202" s="34"/>
      <c r="R202" s="34"/>
      <c r="S202" s="34"/>
      <c r="T202" s="34"/>
      <c r="U202" s="35"/>
      <c r="V202" s="34"/>
      <c r="W202" s="34"/>
      <c r="Y202" s="36"/>
      <c r="Z202" s="34"/>
      <c r="AA202" s="224"/>
      <c r="AB202" s="34"/>
      <c r="AC202" s="34"/>
      <c r="AD202" s="34"/>
      <c r="AE202" s="34"/>
      <c r="AK202" s="290"/>
      <c r="AN202" s="34"/>
    </row>
    <row r="203" spans="1:40" ht="15" customHeight="1">
      <c r="A203" s="35"/>
      <c r="B203" s="34"/>
      <c r="C203" s="137"/>
      <c r="D203" s="34"/>
      <c r="E203" s="34"/>
      <c r="F203" s="34"/>
      <c r="G203" s="34"/>
      <c r="H203" s="34"/>
      <c r="I203" s="34"/>
      <c r="J203" s="34"/>
      <c r="K203" s="34"/>
      <c r="L203" s="34"/>
      <c r="M203" s="34"/>
      <c r="N203" s="34"/>
      <c r="O203" s="34"/>
      <c r="P203" s="34"/>
      <c r="Q203" s="34"/>
      <c r="R203" s="34"/>
      <c r="S203" s="34"/>
      <c r="T203" s="34"/>
      <c r="U203" s="35"/>
      <c r="V203" s="34"/>
      <c r="W203" s="34"/>
      <c r="Y203" s="36"/>
      <c r="Z203" s="34"/>
      <c r="AA203" s="224"/>
      <c r="AB203" s="34"/>
      <c r="AC203" s="34"/>
      <c r="AD203" s="34"/>
      <c r="AE203" s="34"/>
      <c r="AK203" s="290"/>
      <c r="AN203" s="34"/>
    </row>
    <row r="204" spans="1:40" ht="15" customHeight="1">
      <c r="A204" s="35"/>
      <c r="B204" s="34"/>
      <c r="C204" s="137"/>
      <c r="D204" s="34"/>
      <c r="E204" s="34"/>
      <c r="F204" s="34"/>
      <c r="G204" s="34"/>
      <c r="H204" s="34"/>
      <c r="I204" s="34"/>
      <c r="J204" s="34"/>
      <c r="K204" s="34"/>
      <c r="L204" s="34"/>
      <c r="M204" s="34"/>
      <c r="N204" s="34"/>
      <c r="O204" s="34"/>
      <c r="P204" s="34"/>
      <c r="Q204" s="34"/>
      <c r="R204" s="34"/>
      <c r="S204" s="34"/>
      <c r="T204" s="34"/>
      <c r="U204" s="35"/>
      <c r="V204" s="34"/>
      <c r="W204" s="34"/>
      <c r="Y204" s="36"/>
      <c r="Z204" s="34"/>
      <c r="AA204" s="224"/>
      <c r="AB204" s="34"/>
      <c r="AC204" s="34"/>
      <c r="AD204" s="34"/>
      <c r="AE204" s="34"/>
      <c r="AK204" s="290"/>
      <c r="AN204" s="34"/>
    </row>
    <row r="205" spans="1:40" ht="15" customHeight="1">
      <c r="A205" s="35"/>
      <c r="B205" s="34"/>
      <c r="C205" s="137"/>
      <c r="D205" s="34"/>
      <c r="E205" s="34"/>
      <c r="F205" s="34"/>
      <c r="G205" s="34"/>
      <c r="H205" s="34"/>
      <c r="I205" s="34"/>
      <c r="J205" s="34"/>
      <c r="K205" s="34"/>
      <c r="L205" s="34"/>
      <c r="M205" s="34"/>
      <c r="N205" s="34"/>
      <c r="O205" s="34"/>
      <c r="P205" s="34"/>
      <c r="Q205" s="34"/>
      <c r="R205" s="34"/>
      <c r="S205" s="34"/>
      <c r="T205" s="34"/>
      <c r="U205" s="35"/>
      <c r="V205" s="34"/>
      <c r="W205" s="34"/>
      <c r="Y205" s="36"/>
      <c r="Z205" s="34"/>
      <c r="AA205" s="224"/>
      <c r="AB205" s="34"/>
      <c r="AC205" s="34"/>
      <c r="AD205" s="34"/>
      <c r="AE205" s="34"/>
      <c r="AK205" s="290"/>
      <c r="AN205" s="34"/>
    </row>
    <row r="206" spans="1:40" ht="15" customHeight="1">
      <c r="A206" s="35"/>
      <c r="B206" s="34"/>
      <c r="C206" s="137"/>
      <c r="D206" s="34"/>
      <c r="E206" s="34"/>
      <c r="F206" s="34"/>
      <c r="G206" s="34"/>
      <c r="H206" s="34"/>
      <c r="I206" s="34"/>
      <c r="J206" s="34"/>
      <c r="K206" s="34"/>
      <c r="L206" s="34"/>
      <c r="M206" s="34"/>
      <c r="N206" s="34"/>
      <c r="O206" s="34"/>
      <c r="P206" s="34"/>
      <c r="Q206" s="34"/>
      <c r="R206" s="34"/>
      <c r="S206" s="34"/>
      <c r="T206" s="34"/>
      <c r="U206" s="35"/>
      <c r="V206" s="34"/>
      <c r="W206" s="34"/>
      <c r="Y206" s="36"/>
      <c r="Z206" s="34"/>
      <c r="AA206" s="224"/>
      <c r="AB206" s="34"/>
      <c r="AC206" s="34"/>
      <c r="AD206" s="34"/>
      <c r="AE206" s="34"/>
      <c r="AK206" s="290"/>
      <c r="AN206" s="34"/>
    </row>
    <row r="207" spans="1:40" ht="15" customHeight="1">
      <c r="A207" s="35"/>
      <c r="B207" s="34"/>
      <c r="C207" s="137"/>
      <c r="D207" s="34"/>
      <c r="E207" s="34"/>
      <c r="F207" s="34"/>
      <c r="G207" s="34"/>
      <c r="H207" s="34"/>
      <c r="I207" s="34"/>
      <c r="J207" s="34"/>
      <c r="K207" s="34"/>
      <c r="L207" s="34"/>
      <c r="M207" s="34"/>
      <c r="N207" s="34"/>
      <c r="O207" s="34"/>
      <c r="P207" s="34"/>
      <c r="Q207" s="34"/>
      <c r="R207" s="34"/>
      <c r="S207" s="34"/>
      <c r="T207" s="34"/>
      <c r="U207" s="35"/>
      <c r="V207" s="34"/>
      <c r="W207" s="34"/>
      <c r="Y207" s="36"/>
      <c r="Z207" s="34"/>
      <c r="AA207" s="224"/>
      <c r="AB207" s="34"/>
      <c r="AC207" s="34"/>
      <c r="AD207" s="34"/>
      <c r="AE207" s="34"/>
      <c r="AK207" s="290"/>
      <c r="AN207" s="34"/>
    </row>
    <row r="208" spans="1:40" ht="15" customHeight="1">
      <c r="A208" s="35"/>
      <c r="B208" s="34"/>
      <c r="C208" s="137"/>
      <c r="D208" s="34"/>
      <c r="E208" s="34"/>
      <c r="F208" s="34"/>
      <c r="G208" s="34"/>
      <c r="H208" s="34"/>
      <c r="I208" s="34"/>
      <c r="J208" s="34"/>
      <c r="K208" s="34"/>
      <c r="L208" s="34"/>
      <c r="M208" s="34"/>
      <c r="N208" s="34"/>
      <c r="O208" s="34"/>
      <c r="P208" s="34"/>
      <c r="Q208" s="34"/>
      <c r="R208" s="34"/>
      <c r="S208" s="34"/>
      <c r="T208" s="34"/>
      <c r="U208" s="35"/>
      <c r="V208" s="34"/>
      <c r="W208" s="34"/>
      <c r="Y208" s="36"/>
      <c r="Z208" s="34"/>
      <c r="AA208" s="224"/>
      <c r="AB208" s="34"/>
      <c r="AC208" s="34"/>
      <c r="AD208" s="34"/>
      <c r="AE208" s="34"/>
      <c r="AK208" s="290"/>
      <c r="AN208" s="34"/>
    </row>
    <row r="209" spans="1:40" ht="15" customHeight="1">
      <c r="A209" s="35"/>
      <c r="B209" s="34"/>
      <c r="C209" s="137"/>
      <c r="D209" s="34"/>
      <c r="E209" s="34"/>
      <c r="F209" s="34"/>
      <c r="G209" s="34"/>
      <c r="H209" s="34"/>
      <c r="I209" s="34"/>
      <c r="J209" s="34"/>
      <c r="K209" s="34"/>
      <c r="L209" s="34"/>
      <c r="M209" s="34"/>
      <c r="N209" s="34"/>
      <c r="O209" s="34"/>
      <c r="P209" s="34"/>
      <c r="Q209" s="34"/>
      <c r="R209" s="34"/>
      <c r="S209" s="34"/>
      <c r="T209" s="34"/>
      <c r="U209" s="35"/>
      <c r="V209" s="34"/>
      <c r="W209" s="34"/>
      <c r="Y209" s="36"/>
      <c r="Z209" s="34"/>
      <c r="AA209" s="224"/>
      <c r="AB209" s="34"/>
      <c r="AC209" s="34"/>
      <c r="AD209" s="34"/>
      <c r="AE209" s="34"/>
      <c r="AK209" s="290"/>
      <c r="AN209" s="34"/>
    </row>
    <row r="210" spans="1:40" ht="15" customHeight="1">
      <c r="A210" s="35"/>
      <c r="B210" s="34"/>
      <c r="C210" s="137"/>
      <c r="D210" s="34"/>
      <c r="E210" s="34"/>
      <c r="F210" s="34"/>
      <c r="G210" s="34"/>
      <c r="H210" s="34"/>
      <c r="I210" s="34"/>
      <c r="J210" s="34"/>
      <c r="K210" s="34"/>
      <c r="L210" s="34"/>
      <c r="M210" s="34"/>
      <c r="N210" s="34"/>
      <c r="O210" s="34"/>
      <c r="P210" s="34"/>
      <c r="Q210" s="34"/>
      <c r="R210" s="34"/>
      <c r="S210" s="34"/>
      <c r="T210" s="34"/>
      <c r="U210" s="35"/>
      <c r="V210" s="34"/>
      <c r="W210" s="34"/>
      <c r="Y210" s="36"/>
      <c r="Z210" s="34"/>
      <c r="AA210" s="224"/>
      <c r="AB210" s="34"/>
      <c r="AC210" s="34"/>
      <c r="AD210" s="34"/>
      <c r="AE210" s="34"/>
      <c r="AK210" s="290"/>
      <c r="AN210" s="34"/>
    </row>
    <row r="211" spans="1:40" ht="15" customHeight="1">
      <c r="A211" s="35"/>
      <c r="B211" s="34"/>
      <c r="C211" s="137"/>
      <c r="D211" s="34"/>
      <c r="E211" s="34"/>
      <c r="F211" s="34"/>
      <c r="G211" s="34"/>
      <c r="H211" s="34"/>
      <c r="I211" s="34"/>
      <c r="J211" s="34"/>
      <c r="K211" s="34"/>
      <c r="L211" s="34"/>
      <c r="M211" s="34"/>
      <c r="N211" s="34"/>
      <c r="O211" s="34"/>
      <c r="P211" s="34"/>
      <c r="Q211" s="34"/>
      <c r="R211" s="34"/>
      <c r="S211" s="34"/>
      <c r="T211" s="34"/>
      <c r="U211" s="35"/>
      <c r="V211" s="34"/>
      <c r="W211" s="34"/>
      <c r="Y211" s="36"/>
      <c r="Z211" s="34"/>
      <c r="AA211" s="224"/>
      <c r="AB211" s="34"/>
      <c r="AC211" s="34"/>
      <c r="AD211" s="34"/>
      <c r="AE211" s="34"/>
      <c r="AK211" s="290"/>
      <c r="AN211" s="34"/>
    </row>
    <row r="212" spans="1:40" ht="15" customHeight="1">
      <c r="A212" s="35"/>
      <c r="B212" s="34"/>
      <c r="C212" s="137"/>
      <c r="D212" s="34"/>
      <c r="E212" s="34"/>
      <c r="F212" s="34"/>
      <c r="G212" s="34"/>
      <c r="H212" s="34"/>
      <c r="I212" s="34"/>
      <c r="J212" s="34"/>
      <c r="K212" s="34"/>
      <c r="L212" s="34"/>
      <c r="M212" s="34"/>
      <c r="N212" s="34"/>
      <c r="O212" s="34"/>
      <c r="P212" s="34"/>
      <c r="Q212" s="34"/>
      <c r="R212" s="34"/>
      <c r="S212" s="34"/>
      <c r="T212" s="34"/>
      <c r="U212" s="35"/>
      <c r="V212" s="34"/>
      <c r="W212" s="34"/>
      <c r="Y212" s="36"/>
      <c r="Z212" s="34"/>
      <c r="AA212" s="224"/>
      <c r="AB212" s="34"/>
      <c r="AC212" s="34"/>
      <c r="AD212" s="34"/>
      <c r="AE212" s="34"/>
      <c r="AK212" s="290"/>
      <c r="AN212" s="34"/>
    </row>
    <row r="213" spans="1:40" ht="15" customHeight="1">
      <c r="A213" s="35"/>
      <c r="B213" s="34"/>
      <c r="C213" s="137"/>
      <c r="D213" s="34"/>
      <c r="E213" s="34"/>
      <c r="F213" s="34"/>
      <c r="G213" s="34"/>
      <c r="H213" s="34"/>
      <c r="I213" s="34"/>
      <c r="J213" s="34"/>
      <c r="K213" s="34"/>
      <c r="L213" s="34"/>
      <c r="M213" s="34"/>
      <c r="N213" s="34"/>
      <c r="O213" s="34"/>
      <c r="P213" s="34"/>
      <c r="Q213" s="34"/>
      <c r="R213" s="34"/>
      <c r="S213" s="34"/>
      <c r="T213" s="34"/>
      <c r="U213" s="35"/>
      <c r="V213" s="34"/>
      <c r="W213" s="34"/>
      <c r="Y213" s="36"/>
      <c r="Z213" s="34"/>
      <c r="AA213" s="224"/>
      <c r="AB213" s="34"/>
      <c r="AC213" s="34"/>
      <c r="AD213" s="34"/>
      <c r="AE213" s="34"/>
      <c r="AK213" s="290"/>
      <c r="AN213" s="34"/>
    </row>
    <row r="214" spans="1:40" ht="15" customHeight="1">
      <c r="A214" s="35"/>
      <c r="B214" s="34"/>
      <c r="C214" s="137"/>
      <c r="D214" s="34"/>
      <c r="E214" s="34"/>
      <c r="F214" s="34"/>
      <c r="G214" s="34"/>
      <c r="H214" s="34"/>
      <c r="I214" s="34"/>
      <c r="J214" s="34"/>
      <c r="K214" s="34"/>
      <c r="L214" s="34"/>
      <c r="M214" s="34"/>
      <c r="N214" s="34"/>
      <c r="O214" s="34"/>
      <c r="P214" s="34"/>
      <c r="Q214" s="34"/>
      <c r="R214" s="34"/>
      <c r="S214" s="34"/>
      <c r="T214" s="34"/>
      <c r="U214" s="35"/>
      <c r="V214" s="34"/>
      <c r="W214" s="34"/>
      <c r="Y214" s="36"/>
      <c r="Z214" s="34"/>
      <c r="AA214" s="224"/>
      <c r="AB214" s="34"/>
      <c r="AC214" s="34"/>
      <c r="AD214" s="34"/>
      <c r="AE214" s="34"/>
      <c r="AK214" s="290"/>
      <c r="AN214" s="34"/>
    </row>
    <row r="215" spans="1:40" ht="15.75" customHeight="1">
      <c r="A215" s="34"/>
      <c r="B215" s="34"/>
      <c r="C215" s="137"/>
      <c r="D215" s="34"/>
      <c r="E215" s="34"/>
      <c r="F215" s="34"/>
      <c r="G215" s="34"/>
      <c r="H215" s="34"/>
      <c r="I215" s="34"/>
      <c r="J215" s="34"/>
      <c r="K215" s="34"/>
      <c r="L215" s="34"/>
      <c r="M215" s="34"/>
      <c r="N215" s="34"/>
      <c r="O215" s="34"/>
      <c r="P215" s="34"/>
      <c r="Q215" s="34"/>
      <c r="R215" s="34"/>
      <c r="S215" s="34"/>
      <c r="T215" s="34"/>
      <c r="U215" s="34"/>
      <c r="V215" s="34"/>
      <c r="W215" s="34"/>
      <c r="Y215" s="36"/>
      <c r="Z215" s="34"/>
      <c r="AA215" s="224"/>
      <c r="AB215" s="34"/>
      <c r="AC215" s="34"/>
      <c r="AD215" s="34"/>
      <c r="AE215" s="34"/>
      <c r="AK215" s="290"/>
      <c r="AN215" s="34"/>
    </row>
    <row r="216" spans="1:40" ht="15.75" customHeight="1">
      <c r="A216" s="34"/>
      <c r="B216" s="34"/>
      <c r="C216" s="137"/>
      <c r="D216" s="34"/>
      <c r="E216" s="34"/>
      <c r="F216" s="34"/>
      <c r="G216" s="34"/>
      <c r="H216" s="34"/>
      <c r="I216" s="34"/>
      <c r="J216" s="34"/>
      <c r="K216" s="34"/>
      <c r="L216" s="34"/>
      <c r="M216" s="34"/>
      <c r="N216" s="34"/>
      <c r="O216" s="34"/>
      <c r="P216" s="34"/>
      <c r="Q216" s="34"/>
      <c r="R216" s="34"/>
      <c r="S216" s="34"/>
      <c r="T216" s="34"/>
      <c r="U216" s="34"/>
      <c r="V216" s="34"/>
      <c r="W216" s="34"/>
      <c r="Y216" s="36"/>
      <c r="Z216" s="34"/>
      <c r="AA216" s="224"/>
      <c r="AB216" s="34"/>
      <c r="AC216" s="34"/>
      <c r="AD216" s="34"/>
      <c r="AE216" s="34"/>
      <c r="AK216" s="290"/>
      <c r="AN216" s="34"/>
    </row>
    <row r="217" spans="1:40" ht="15.75" customHeight="1">
      <c r="A217" s="34"/>
      <c r="B217" s="34"/>
      <c r="C217" s="137"/>
      <c r="D217" s="34"/>
      <c r="E217" s="34"/>
      <c r="F217" s="34"/>
      <c r="G217" s="34"/>
      <c r="H217" s="34"/>
      <c r="I217" s="34"/>
      <c r="J217" s="34"/>
      <c r="K217" s="34"/>
      <c r="L217" s="34"/>
      <c r="M217" s="34"/>
      <c r="N217" s="34"/>
      <c r="O217" s="34"/>
      <c r="P217" s="34"/>
      <c r="Q217" s="34"/>
      <c r="R217" s="34"/>
      <c r="S217" s="34"/>
      <c r="T217" s="34"/>
      <c r="U217" s="34"/>
      <c r="V217" s="34"/>
      <c r="W217" s="34"/>
      <c r="Y217" s="36"/>
      <c r="Z217" s="34"/>
      <c r="AA217" s="224"/>
      <c r="AB217" s="34"/>
      <c r="AC217" s="34"/>
      <c r="AD217" s="34"/>
      <c r="AE217" s="34"/>
      <c r="AK217" s="290"/>
      <c r="AN217" s="34"/>
    </row>
    <row r="218" spans="1:40" ht="15.75" customHeight="1">
      <c r="A218" s="34"/>
      <c r="B218" s="34"/>
      <c r="C218" s="137"/>
      <c r="D218" s="34"/>
      <c r="E218" s="34"/>
      <c r="F218" s="34"/>
      <c r="G218" s="34"/>
      <c r="H218" s="34"/>
      <c r="I218" s="34"/>
      <c r="J218" s="34"/>
      <c r="K218" s="34"/>
      <c r="L218" s="34"/>
      <c r="M218" s="34"/>
      <c r="N218" s="34"/>
      <c r="O218" s="34"/>
      <c r="P218" s="34"/>
      <c r="Q218" s="34"/>
      <c r="R218" s="34"/>
      <c r="S218" s="34"/>
      <c r="T218" s="34"/>
      <c r="U218" s="34"/>
      <c r="V218" s="34"/>
      <c r="W218" s="34"/>
      <c r="Y218" s="36"/>
      <c r="Z218" s="34"/>
      <c r="AA218" s="224"/>
      <c r="AB218" s="34"/>
      <c r="AC218" s="34"/>
      <c r="AD218" s="34"/>
      <c r="AE218" s="34"/>
      <c r="AK218" s="290"/>
      <c r="AN218" s="34"/>
    </row>
    <row r="219" spans="1:40" ht="15.75" customHeight="1">
      <c r="A219" s="34"/>
      <c r="B219" s="34"/>
      <c r="C219" s="137"/>
      <c r="D219" s="34"/>
      <c r="E219" s="34"/>
      <c r="F219" s="34"/>
      <c r="G219" s="34"/>
      <c r="H219" s="34"/>
      <c r="I219" s="34"/>
      <c r="J219" s="34"/>
      <c r="K219" s="34"/>
      <c r="L219" s="34"/>
      <c r="M219" s="34"/>
      <c r="N219" s="34"/>
      <c r="O219" s="34"/>
      <c r="P219" s="34"/>
      <c r="Q219" s="34"/>
      <c r="R219" s="34"/>
      <c r="S219" s="34"/>
      <c r="T219" s="34"/>
      <c r="U219" s="34"/>
      <c r="V219" s="34"/>
      <c r="W219" s="34"/>
      <c r="Y219" s="36"/>
      <c r="Z219" s="34"/>
      <c r="AA219" s="224"/>
      <c r="AB219" s="34"/>
      <c r="AC219" s="34"/>
      <c r="AD219" s="34"/>
      <c r="AE219" s="34"/>
      <c r="AK219" s="290"/>
      <c r="AN219" s="34"/>
    </row>
    <row r="220" spans="1:40" ht="15.75" customHeight="1">
      <c r="A220" s="34"/>
      <c r="B220" s="34"/>
      <c r="C220" s="137"/>
      <c r="D220" s="34"/>
      <c r="E220" s="34"/>
      <c r="F220" s="34"/>
      <c r="G220" s="34"/>
      <c r="H220" s="34"/>
      <c r="I220" s="34"/>
      <c r="J220" s="34"/>
      <c r="K220" s="34"/>
      <c r="L220" s="34"/>
      <c r="M220" s="34"/>
      <c r="N220" s="34"/>
      <c r="O220" s="34"/>
      <c r="P220" s="34"/>
      <c r="Q220" s="34"/>
      <c r="R220" s="34"/>
      <c r="S220" s="34"/>
      <c r="T220" s="34"/>
      <c r="U220" s="34"/>
      <c r="V220" s="34"/>
      <c r="W220" s="34"/>
      <c r="Y220" s="36"/>
      <c r="Z220" s="34"/>
      <c r="AA220" s="224"/>
      <c r="AB220" s="34"/>
      <c r="AC220" s="34"/>
      <c r="AD220" s="34"/>
      <c r="AE220" s="34"/>
      <c r="AK220" s="290"/>
      <c r="AN220" s="34"/>
    </row>
    <row r="221" spans="1:40" ht="15.75" customHeight="1">
      <c r="A221" s="34"/>
      <c r="B221" s="34"/>
      <c r="C221" s="137"/>
      <c r="D221" s="34"/>
      <c r="E221" s="34"/>
      <c r="F221" s="34"/>
      <c r="G221" s="34"/>
      <c r="H221" s="34"/>
      <c r="I221" s="34"/>
      <c r="J221" s="34"/>
      <c r="K221" s="34"/>
      <c r="L221" s="34"/>
      <c r="M221" s="34"/>
      <c r="N221" s="34"/>
      <c r="O221" s="34"/>
      <c r="P221" s="34"/>
      <c r="Q221" s="34"/>
      <c r="R221" s="34"/>
      <c r="S221" s="34"/>
      <c r="T221" s="34"/>
      <c r="U221" s="34"/>
      <c r="V221" s="34"/>
      <c r="W221" s="34"/>
      <c r="Y221" s="36"/>
      <c r="Z221" s="34"/>
      <c r="AA221" s="224"/>
      <c r="AB221" s="34"/>
      <c r="AC221" s="34"/>
      <c r="AD221" s="34"/>
      <c r="AE221" s="34"/>
      <c r="AK221" s="290"/>
      <c r="AN221" s="34"/>
    </row>
    <row r="222" spans="1:40" ht="15.75" customHeight="1">
      <c r="A222" s="34"/>
      <c r="B222" s="34"/>
      <c r="C222" s="137"/>
      <c r="D222" s="34"/>
      <c r="E222" s="34"/>
      <c r="F222" s="34"/>
      <c r="G222" s="34"/>
      <c r="H222" s="34"/>
      <c r="I222" s="34"/>
      <c r="J222" s="34"/>
      <c r="K222" s="34"/>
      <c r="L222" s="34"/>
      <c r="M222" s="34"/>
      <c r="N222" s="34"/>
      <c r="O222" s="34"/>
      <c r="P222" s="34"/>
      <c r="Q222" s="34"/>
      <c r="R222" s="34"/>
      <c r="S222" s="34"/>
      <c r="T222" s="34"/>
      <c r="U222" s="34"/>
      <c r="V222" s="34"/>
      <c r="W222" s="34"/>
      <c r="Y222" s="36"/>
      <c r="Z222" s="34"/>
      <c r="AA222" s="224"/>
      <c r="AB222" s="34"/>
      <c r="AC222" s="34"/>
      <c r="AD222" s="34"/>
      <c r="AE222" s="34"/>
      <c r="AK222" s="290"/>
      <c r="AN222" s="34"/>
    </row>
    <row r="223" spans="1:40" ht="15.75" customHeight="1">
      <c r="A223" s="34"/>
      <c r="B223" s="34"/>
      <c r="C223" s="137"/>
      <c r="D223" s="34"/>
      <c r="E223" s="34"/>
      <c r="F223" s="34"/>
      <c r="G223" s="34"/>
      <c r="H223" s="34"/>
      <c r="I223" s="34"/>
      <c r="J223" s="34"/>
      <c r="K223" s="34"/>
      <c r="L223" s="34"/>
      <c r="M223" s="34"/>
      <c r="N223" s="34"/>
      <c r="O223" s="34"/>
      <c r="P223" s="34"/>
      <c r="Q223" s="34"/>
      <c r="R223" s="34"/>
      <c r="S223" s="34"/>
      <c r="T223" s="34"/>
      <c r="U223" s="34"/>
      <c r="V223" s="34"/>
      <c r="W223" s="34"/>
      <c r="Y223" s="36"/>
      <c r="Z223" s="34"/>
      <c r="AA223" s="224"/>
      <c r="AB223" s="34"/>
      <c r="AC223" s="34"/>
      <c r="AD223" s="34"/>
      <c r="AE223" s="34"/>
      <c r="AK223" s="290"/>
      <c r="AN223" s="34"/>
    </row>
    <row r="224" spans="1:40" ht="15.75" customHeight="1">
      <c r="A224" s="34"/>
      <c r="B224" s="34"/>
      <c r="C224" s="137"/>
      <c r="D224" s="34"/>
      <c r="E224" s="34"/>
      <c r="F224" s="34"/>
      <c r="G224" s="34"/>
      <c r="H224" s="34"/>
      <c r="I224" s="34"/>
      <c r="J224" s="34"/>
      <c r="K224" s="34"/>
      <c r="L224" s="34"/>
      <c r="M224" s="34"/>
      <c r="N224" s="34"/>
      <c r="O224" s="34"/>
      <c r="P224" s="34"/>
      <c r="Q224" s="34"/>
      <c r="R224" s="34"/>
      <c r="S224" s="34"/>
      <c r="T224" s="34"/>
      <c r="U224" s="34"/>
      <c r="V224" s="34"/>
      <c r="W224" s="34"/>
      <c r="Y224" s="36"/>
      <c r="Z224" s="34"/>
      <c r="AA224" s="224"/>
      <c r="AB224" s="34"/>
      <c r="AC224" s="34"/>
      <c r="AD224" s="34"/>
      <c r="AE224" s="34"/>
      <c r="AK224" s="290"/>
      <c r="AN224" s="34"/>
    </row>
    <row r="225" spans="1:40" ht="15.75" customHeight="1">
      <c r="A225" s="34"/>
      <c r="B225" s="34"/>
      <c r="C225" s="137"/>
      <c r="D225" s="34"/>
      <c r="E225" s="34"/>
      <c r="F225" s="34"/>
      <c r="G225" s="34"/>
      <c r="H225" s="34"/>
      <c r="I225" s="34"/>
      <c r="J225" s="34"/>
      <c r="K225" s="34"/>
      <c r="L225" s="34"/>
      <c r="M225" s="34"/>
      <c r="N225" s="34"/>
      <c r="O225" s="34"/>
      <c r="P225" s="34"/>
      <c r="Q225" s="34"/>
      <c r="R225" s="34"/>
      <c r="S225" s="34"/>
      <c r="T225" s="34"/>
      <c r="U225" s="34"/>
      <c r="V225" s="34"/>
      <c r="W225" s="34"/>
      <c r="Y225" s="36"/>
      <c r="Z225" s="34"/>
      <c r="AA225" s="224"/>
      <c r="AB225" s="34"/>
      <c r="AC225" s="34"/>
      <c r="AD225" s="34"/>
      <c r="AE225" s="34"/>
      <c r="AK225" s="290"/>
      <c r="AN225" s="34"/>
    </row>
    <row r="226" spans="1:40" ht="15.75" customHeight="1">
      <c r="A226" s="34"/>
      <c r="B226" s="34"/>
      <c r="C226" s="137"/>
      <c r="D226" s="34"/>
      <c r="E226" s="34"/>
      <c r="F226" s="34"/>
      <c r="G226" s="34"/>
      <c r="H226" s="34"/>
      <c r="I226" s="34"/>
      <c r="J226" s="34"/>
      <c r="K226" s="34"/>
      <c r="L226" s="34"/>
      <c r="M226" s="34"/>
      <c r="N226" s="34"/>
      <c r="O226" s="34"/>
      <c r="P226" s="34"/>
      <c r="Q226" s="34"/>
      <c r="R226" s="34"/>
      <c r="S226" s="34"/>
      <c r="T226" s="34"/>
      <c r="U226" s="34"/>
      <c r="V226" s="34"/>
      <c r="W226" s="34"/>
      <c r="Y226" s="36"/>
      <c r="Z226" s="34"/>
      <c r="AA226" s="224"/>
      <c r="AB226" s="34"/>
      <c r="AC226" s="34"/>
      <c r="AD226" s="34"/>
      <c r="AE226" s="34"/>
      <c r="AK226" s="290"/>
      <c r="AN226" s="34"/>
    </row>
    <row r="227" spans="1:40" ht="15.75" customHeight="1">
      <c r="A227" s="34"/>
      <c r="B227" s="34"/>
      <c r="C227" s="137"/>
      <c r="D227" s="34"/>
      <c r="E227" s="34"/>
      <c r="F227" s="34"/>
      <c r="G227" s="34"/>
      <c r="H227" s="34"/>
      <c r="I227" s="34"/>
      <c r="J227" s="34"/>
      <c r="K227" s="34"/>
      <c r="L227" s="34"/>
      <c r="M227" s="34"/>
      <c r="N227" s="34"/>
      <c r="O227" s="34"/>
      <c r="P227" s="34"/>
      <c r="Q227" s="34"/>
      <c r="R227" s="34"/>
      <c r="S227" s="34"/>
      <c r="T227" s="34"/>
      <c r="U227" s="34"/>
      <c r="V227" s="34"/>
      <c r="W227" s="34"/>
      <c r="Y227" s="36"/>
      <c r="Z227" s="34"/>
      <c r="AA227" s="224"/>
      <c r="AB227" s="34"/>
      <c r="AC227" s="34"/>
      <c r="AD227" s="34"/>
      <c r="AE227" s="34"/>
      <c r="AK227" s="290"/>
      <c r="AN227" s="34"/>
    </row>
    <row r="228" spans="1:40" ht="15.75" customHeight="1">
      <c r="A228" s="34"/>
      <c r="B228" s="34"/>
      <c r="C228" s="137"/>
      <c r="D228" s="34"/>
      <c r="E228" s="34"/>
      <c r="F228" s="34"/>
      <c r="G228" s="34"/>
      <c r="H228" s="34"/>
      <c r="I228" s="34"/>
      <c r="J228" s="34"/>
      <c r="K228" s="34"/>
      <c r="L228" s="34"/>
      <c r="M228" s="34"/>
      <c r="N228" s="34"/>
      <c r="O228" s="34"/>
      <c r="P228" s="34"/>
      <c r="Q228" s="34"/>
      <c r="R228" s="34"/>
      <c r="S228" s="34"/>
      <c r="T228" s="34"/>
      <c r="U228" s="34"/>
      <c r="V228" s="34"/>
      <c r="W228" s="34"/>
      <c r="Y228" s="36"/>
      <c r="Z228" s="34"/>
      <c r="AA228" s="224"/>
      <c r="AB228" s="34"/>
      <c r="AC228" s="34"/>
      <c r="AD228" s="34"/>
      <c r="AE228" s="34"/>
      <c r="AK228" s="290"/>
      <c r="AN228" s="34"/>
    </row>
    <row r="229" spans="1:40" ht="15.75" customHeight="1">
      <c r="A229" s="34"/>
      <c r="B229" s="34"/>
      <c r="C229" s="137"/>
      <c r="D229" s="34"/>
      <c r="E229" s="34"/>
      <c r="F229" s="34"/>
      <c r="G229" s="34"/>
      <c r="H229" s="34"/>
      <c r="I229" s="34"/>
      <c r="J229" s="34"/>
      <c r="K229" s="34"/>
      <c r="L229" s="34"/>
      <c r="M229" s="34"/>
      <c r="N229" s="34"/>
      <c r="O229" s="34"/>
      <c r="P229" s="34"/>
      <c r="Q229" s="34"/>
      <c r="R229" s="34"/>
      <c r="S229" s="34"/>
      <c r="T229" s="34"/>
      <c r="U229" s="34"/>
      <c r="V229" s="34"/>
      <c r="W229" s="34"/>
      <c r="Y229" s="36"/>
      <c r="Z229" s="34"/>
      <c r="AA229" s="224"/>
      <c r="AB229" s="34"/>
      <c r="AC229" s="34"/>
      <c r="AD229" s="34"/>
      <c r="AE229" s="34"/>
      <c r="AK229" s="290"/>
      <c r="AN229" s="34"/>
    </row>
    <row r="230" spans="1:40" ht="15.75" customHeight="1">
      <c r="A230" s="34"/>
      <c r="B230" s="34"/>
      <c r="C230" s="137"/>
      <c r="D230" s="34"/>
      <c r="E230" s="34"/>
      <c r="F230" s="34"/>
      <c r="G230" s="34"/>
      <c r="H230" s="34"/>
      <c r="I230" s="34"/>
      <c r="J230" s="34"/>
      <c r="K230" s="34"/>
      <c r="L230" s="34"/>
      <c r="M230" s="34"/>
      <c r="N230" s="34"/>
      <c r="O230" s="34"/>
      <c r="P230" s="34"/>
      <c r="Q230" s="34"/>
      <c r="R230" s="34"/>
      <c r="S230" s="34"/>
      <c r="T230" s="34"/>
      <c r="U230" s="34"/>
      <c r="V230" s="34"/>
      <c r="W230" s="34"/>
      <c r="Y230" s="36"/>
      <c r="Z230" s="34"/>
      <c r="AA230" s="224"/>
      <c r="AB230" s="34"/>
      <c r="AC230" s="34"/>
      <c r="AD230" s="34"/>
      <c r="AE230" s="34"/>
      <c r="AK230" s="290"/>
      <c r="AN230" s="34"/>
    </row>
    <row r="231" spans="1:40" ht="15.75" customHeight="1">
      <c r="A231" s="34"/>
      <c r="B231" s="34"/>
      <c r="C231" s="137"/>
      <c r="D231" s="34"/>
      <c r="E231" s="34"/>
      <c r="F231" s="34"/>
      <c r="G231" s="34"/>
      <c r="H231" s="34"/>
      <c r="I231" s="34"/>
      <c r="J231" s="34"/>
      <c r="K231" s="34"/>
      <c r="L231" s="34"/>
      <c r="M231" s="34"/>
      <c r="N231" s="34"/>
      <c r="O231" s="34"/>
      <c r="P231" s="34"/>
      <c r="Q231" s="34"/>
      <c r="R231" s="34"/>
      <c r="S231" s="34"/>
      <c r="T231" s="34"/>
      <c r="U231" s="34"/>
      <c r="V231" s="34"/>
      <c r="W231" s="34"/>
      <c r="Y231" s="36"/>
      <c r="Z231" s="34"/>
      <c r="AA231" s="224"/>
      <c r="AB231" s="34"/>
      <c r="AC231" s="34"/>
      <c r="AD231" s="34"/>
      <c r="AE231" s="34"/>
      <c r="AK231" s="290"/>
      <c r="AN231" s="34"/>
    </row>
    <row r="232" spans="1:40" ht="15.75" customHeight="1">
      <c r="A232" s="34"/>
      <c r="B232" s="34"/>
      <c r="C232" s="137"/>
      <c r="D232" s="34"/>
      <c r="E232" s="34"/>
      <c r="F232" s="34"/>
      <c r="G232" s="34"/>
      <c r="H232" s="34"/>
      <c r="I232" s="34"/>
      <c r="J232" s="34"/>
      <c r="K232" s="34"/>
      <c r="L232" s="34"/>
      <c r="M232" s="34"/>
      <c r="N232" s="34"/>
      <c r="O232" s="34"/>
      <c r="P232" s="34"/>
      <c r="Q232" s="34"/>
      <c r="R232" s="34"/>
      <c r="S232" s="34"/>
      <c r="T232" s="34"/>
      <c r="U232" s="34"/>
      <c r="V232" s="34"/>
      <c r="W232" s="34"/>
      <c r="Y232" s="36"/>
      <c r="Z232" s="34"/>
      <c r="AA232" s="224"/>
      <c r="AB232" s="34"/>
      <c r="AC232" s="34"/>
      <c r="AD232" s="34"/>
      <c r="AE232" s="34"/>
      <c r="AK232" s="290"/>
      <c r="AN232" s="34"/>
    </row>
    <row r="233" spans="1:40" ht="15.75" customHeight="1">
      <c r="A233" s="34"/>
      <c r="B233" s="34"/>
      <c r="C233" s="137"/>
      <c r="D233" s="34"/>
      <c r="E233" s="34"/>
      <c r="F233" s="34"/>
      <c r="G233" s="34"/>
      <c r="H233" s="34"/>
      <c r="I233" s="34"/>
      <c r="J233" s="34"/>
      <c r="K233" s="34"/>
      <c r="L233" s="34"/>
      <c r="M233" s="34"/>
      <c r="N233" s="34"/>
      <c r="O233" s="34"/>
      <c r="P233" s="34"/>
      <c r="Q233" s="34"/>
      <c r="R233" s="34"/>
      <c r="S233" s="34"/>
      <c r="T233" s="34"/>
      <c r="U233" s="34"/>
      <c r="V233" s="34"/>
      <c r="W233" s="34"/>
      <c r="Y233" s="36"/>
      <c r="Z233" s="34"/>
      <c r="AA233" s="224"/>
      <c r="AB233" s="34"/>
      <c r="AC233" s="34"/>
      <c r="AD233" s="34"/>
      <c r="AE233" s="34"/>
      <c r="AK233" s="290"/>
      <c r="AN233" s="34"/>
    </row>
    <row r="234" spans="1:40" ht="15.75" customHeight="1">
      <c r="A234" s="34"/>
      <c r="B234" s="34"/>
      <c r="C234" s="137"/>
      <c r="D234" s="34"/>
      <c r="E234" s="34"/>
      <c r="F234" s="34"/>
      <c r="G234" s="34"/>
      <c r="H234" s="34"/>
      <c r="I234" s="34"/>
      <c r="J234" s="34"/>
      <c r="K234" s="34"/>
      <c r="L234" s="34"/>
      <c r="M234" s="34"/>
      <c r="N234" s="34"/>
      <c r="O234" s="34"/>
      <c r="P234" s="34"/>
      <c r="Q234" s="34"/>
      <c r="R234" s="34"/>
      <c r="S234" s="34"/>
      <c r="T234" s="34"/>
      <c r="U234" s="34"/>
      <c r="V234" s="34"/>
      <c r="W234" s="34"/>
      <c r="Y234" s="36"/>
      <c r="Z234" s="34"/>
      <c r="AA234" s="224"/>
      <c r="AB234" s="34"/>
      <c r="AC234" s="34"/>
      <c r="AD234" s="34"/>
      <c r="AE234" s="34"/>
      <c r="AK234" s="290"/>
      <c r="AN234" s="34"/>
    </row>
    <row r="235" spans="1:40" ht="15.75" customHeight="1">
      <c r="A235" s="34"/>
      <c r="B235" s="34"/>
      <c r="C235" s="137"/>
      <c r="D235" s="34"/>
      <c r="E235" s="34"/>
      <c r="F235" s="34"/>
      <c r="G235" s="34"/>
      <c r="H235" s="34"/>
      <c r="I235" s="34"/>
      <c r="J235" s="34"/>
      <c r="K235" s="34"/>
      <c r="L235" s="34"/>
      <c r="M235" s="34"/>
      <c r="N235" s="34"/>
      <c r="O235" s="34"/>
      <c r="P235" s="34"/>
      <c r="Q235" s="34"/>
      <c r="R235" s="34"/>
      <c r="S235" s="34"/>
      <c r="T235" s="34"/>
      <c r="U235" s="34"/>
      <c r="V235" s="34"/>
      <c r="W235" s="34"/>
      <c r="Y235" s="36"/>
      <c r="Z235" s="34"/>
      <c r="AA235" s="224"/>
      <c r="AB235" s="34"/>
      <c r="AC235" s="34"/>
      <c r="AD235" s="34"/>
      <c r="AE235" s="34"/>
      <c r="AK235" s="290"/>
      <c r="AN235" s="34"/>
    </row>
    <row r="236" spans="1:40" ht="15.75" customHeight="1">
      <c r="A236" s="34"/>
      <c r="B236" s="34"/>
      <c r="C236" s="137"/>
      <c r="D236" s="34"/>
      <c r="E236" s="34"/>
      <c r="F236" s="34"/>
      <c r="G236" s="34"/>
      <c r="H236" s="34"/>
      <c r="I236" s="34"/>
      <c r="J236" s="34"/>
      <c r="K236" s="34"/>
      <c r="L236" s="34"/>
      <c r="M236" s="34"/>
      <c r="N236" s="34"/>
      <c r="O236" s="34"/>
      <c r="P236" s="34"/>
      <c r="Q236" s="34"/>
      <c r="R236" s="34"/>
      <c r="S236" s="34"/>
      <c r="T236" s="34"/>
      <c r="U236" s="34"/>
      <c r="V236" s="34"/>
      <c r="W236" s="34"/>
      <c r="Y236" s="36"/>
      <c r="Z236" s="34"/>
      <c r="AA236" s="224"/>
      <c r="AB236" s="34"/>
      <c r="AC236" s="34"/>
      <c r="AD236" s="34"/>
      <c r="AE236" s="34"/>
      <c r="AK236" s="290"/>
      <c r="AN236" s="34"/>
    </row>
    <row r="237" spans="1:40" ht="15.75" customHeight="1">
      <c r="A237" s="34"/>
      <c r="B237" s="34"/>
      <c r="C237" s="137"/>
      <c r="D237" s="34"/>
      <c r="E237" s="34"/>
      <c r="F237" s="34"/>
      <c r="G237" s="34"/>
      <c r="H237" s="34"/>
      <c r="I237" s="34"/>
      <c r="J237" s="34"/>
      <c r="K237" s="34"/>
      <c r="L237" s="34"/>
      <c r="M237" s="34"/>
      <c r="N237" s="34"/>
      <c r="O237" s="34"/>
      <c r="P237" s="34"/>
      <c r="Q237" s="34"/>
      <c r="R237" s="34"/>
      <c r="S237" s="34"/>
      <c r="T237" s="34"/>
      <c r="U237" s="34"/>
      <c r="V237" s="34"/>
      <c r="W237" s="34"/>
      <c r="Y237" s="36"/>
      <c r="Z237" s="34"/>
      <c r="AA237" s="224"/>
      <c r="AB237" s="34"/>
      <c r="AC237" s="34"/>
      <c r="AD237" s="34"/>
      <c r="AE237" s="34"/>
      <c r="AK237" s="290"/>
      <c r="AN237" s="34"/>
    </row>
    <row r="238" spans="1:40" ht="15.75" customHeight="1">
      <c r="A238" s="34"/>
      <c r="B238" s="34"/>
      <c r="C238" s="137"/>
      <c r="D238" s="34"/>
      <c r="E238" s="34"/>
      <c r="F238" s="34"/>
      <c r="G238" s="34"/>
      <c r="H238" s="34"/>
      <c r="I238" s="34"/>
      <c r="J238" s="34"/>
      <c r="K238" s="34"/>
      <c r="L238" s="34"/>
      <c r="M238" s="34"/>
      <c r="N238" s="34"/>
      <c r="O238" s="34"/>
      <c r="P238" s="34"/>
      <c r="Q238" s="34"/>
      <c r="R238" s="34"/>
      <c r="S238" s="34"/>
      <c r="T238" s="34"/>
      <c r="U238" s="34"/>
      <c r="V238" s="34"/>
      <c r="W238" s="34"/>
      <c r="Y238" s="36"/>
      <c r="Z238" s="34"/>
      <c r="AA238" s="224"/>
      <c r="AB238" s="34"/>
      <c r="AC238" s="34"/>
      <c r="AD238" s="34"/>
      <c r="AE238" s="34"/>
      <c r="AK238" s="290"/>
      <c r="AN238" s="34"/>
    </row>
    <row r="239" spans="1:40" ht="15.75" customHeight="1">
      <c r="A239" s="34"/>
      <c r="B239" s="34"/>
      <c r="C239" s="137"/>
      <c r="D239" s="34"/>
      <c r="E239" s="34"/>
      <c r="F239" s="34"/>
      <c r="G239" s="34"/>
      <c r="H239" s="34"/>
      <c r="I239" s="34"/>
      <c r="J239" s="34"/>
      <c r="K239" s="34"/>
      <c r="L239" s="34"/>
      <c r="M239" s="34"/>
      <c r="N239" s="34"/>
      <c r="O239" s="34"/>
      <c r="P239" s="34"/>
      <c r="Q239" s="34"/>
      <c r="R239" s="34"/>
      <c r="S239" s="34"/>
      <c r="T239" s="34"/>
      <c r="U239" s="34"/>
      <c r="V239" s="34"/>
      <c r="W239" s="34"/>
      <c r="Y239" s="36"/>
      <c r="Z239" s="34"/>
      <c r="AA239" s="224"/>
      <c r="AB239" s="34"/>
      <c r="AC239" s="34"/>
      <c r="AD239" s="34"/>
      <c r="AE239" s="34"/>
      <c r="AK239" s="290"/>
      <c r="AN239" s="34"/>
    </row>
    <row r="240" spans="1:40" ht="15.75" customHeight="1">
      <c r="A240" s="34"/>
      <c r="B240" s="34"/>
      <c r="C240" s="137"/>
      <c r="D240" s="34"/>
      <c r="E240" s="34"/>
      <c r="F240" s="34"/>
      <c r="G240" s="34"/>
      <c r="H240" s="34"/>
      <c r="I240" s="34"/>
      <c r="J240" s="34"/>
      <c r="K240" s="34"/>
      <c r="L240" s="34"/>
      <c r="M240" s="34"/>
      <c r="N240" s="34"/>
      <c r="O240" s="34"/>
      <c r="P240" s="34"/>
      <c r="Q240" s="34"/>
      <c r="R240" s="34"/>
      <c r="S240" s="34"/>
      <c r="T240" s="34"/>
      <c r="U240" s="34"/>
      <c r="V240" s="34"/>
      <c r="W240" s="34"/>
      <c r="Y240" s="36"/>
      <c r="Z240" s="34"/>
      <c r="AA240" s="224"/>
      <c r="AB240" s="34"/>
      <c r="AC240" s="34"/>
      <c r="AD240" s="34"/>
      <c r="AE240" s="34"/>
      <c r="AK240" s="290"/>
      <c r="AN240" s="34"/>
    </row>
    <row r="241" spans="1:40" ht="15.75" customHeight="1">
      <c r="A241" s="34"/>
      <c r="B241" s="34"/>
      <c r="C241" s="137"/>
      <c r="D241" s="34"/>
      <c r="E241" s="34"/>
      <c r="F241" s="34"/>
      <c r="G241" s="34"/>
      <c r="H241" s="34"/>
      <c r="I241" s="34"/>
      <c r="J241" s="34"/>
      <c r="K241" s="34"/>
      <c r="L241" s="34"/>
      <c r="M241" s="34"/>
      <c r="N241" s="34"/>
      <c r="O241" s="34"/>
      <c r="P241" s="34"/>
      <c r="Q241" s="34"/>
      <c r="R241" s="34"/>
      <c r="S241" s="34"/>
      <c r="T241" s="34"/>
      <c r="U241" s="34"/>
      <c r="V241" s="34"/>
      <c r="W241" s="34"/>
      <c r="Y241" s="36"/>
      <c r="Z241" s="34"/>
      <c r="AA241" s="224"/>
      <c r="AB241" s="34"/>
      <c r="AC241" s="34"/>
      <c r="AD241" s="34"/>
      <c r="AE241" s="34"/>
      <c r="AK241" s="290"/>
      <c r="AN241" s="34"/>
    </row>
    <row r="242" spans="1:40" ht="15.75" customHeight="1">
      <c r="A242" s="34"/>
      <c r="B242" s="34"/>
      <c r="C242" s="137"/>
      <c r="D242" s="34"/>
      <c r="E242" s="34"/>
      <c r="F242" s="34"/>
      <c r="G242" s="34"/>
      <c r="H242" s="34"/>
      <c r="I242" s="34"/>
      <c r="J242" s="34"/>
      <c r="K242" s="34"/>
      <c r="L242" s="34"/>
      <c r="M242" s="34"/>
      <c r="N242" s="34"/>
      <c r="O242" s="34"/>
      <c r="P242" s="34"/>
      <c r="Q242" s="34"/>
      <c r="R242" s="34"/>
      <c r="S242" s="34"/>
      <c r="T242" s="34"/>
      <c r="U242" s="34"/>
      <c r="V242" s="34"/>
      <c r="W242" s="34"/>
      <c r="Y242" s="36"/>
      <c r="Z242" s="34"/>
      <c r="AA242" s="224"/>
      <c r="AB242" s="34"/>
      <c r="AC242" s="34"/>
      <c r="AD242" s="34"/>
      <c r="AE242" s="34"/>
      <c r="AK242" s="290"/>
      <c r="AN242" s="34"/>
    </row>
    <row r="243" spans="1:40" ht="15.75" customHeight="1">
      <c r="A243" s="34"/>
      <c r="B243" s="34"/>
      <c r="C243" s="137"/>
      <c r="D243" s="34"/>
      <c r="E243" s="34"/>
      <c r="F243" s="34"/>
      <c r="G243" s="34"/>
      <c r="H243" s="34"/>
      <c r="I243" s="34"/>
      <c r="J243" s="34"/>
      <c r="K243" s="34"/>
      <c r="L243" s="34"/>
      <c r="M243" s="34"/>
      <c r="N243" s="34"/>
      <c r="O243" s="34"/>
      <c r="P243" s="34"/>
      <c r="Q243" s="34"/>
      <c r="R243" s="34"/>
      <c r="S243" s="34"/>
      <c r="T243" s="34"/>
      <c r="U243" s="34"/>
      <c r="V243" s="34"/>
      <c r="W243" s="34"/>
      <c r="Y243" s="36"/>
      <c r="Z243" s="34"/>
      <c r="AA243" s="224"/>
      <c r="AB243" s="34"/>
      <c r="AC243" s="34"/>
      <c r="AD243" s="34"/>
      <c r="AE243" s="34"/>
      <c r="AK243" s="290"/>
      <c r="AN243" s="34"/>
    </row>
    <row r="244" spans="1:40" ht="15.75" customHeight="1">
      <c r="A244" s="34"/>
      <c r="B244" s="34"/>
      <c r="C244" s="137"/>
      <c r="D244" s="34"/>
      <c r="E244" s="34"/>
      <c r="F244" s="34"/>
      <c r="G244" s="34"/>
      <c r="H244" s="34"/>
      <c r="I244" s="34"/>
      <c r="J244" s="34"/>
      <c r="K244" s="34"/>
      <c r="L244" s="34"/>
      <c r="M244" s="34"/>
      <c r="N244" s="34"/>
      <c r="O244" s="34"/>
      <c r="P244" s="34"/>
      <c r="Q244" s="34"/>
      <c r="R244" s="34"/>
      <c r="S244" s="34"/>
      <c r="T244" s="34"/>
      <c r="U244" s="34"/>
      <c r="V244" s="34"/>
      <c r="W244" s="34"/>
      <c r="Y244" s="36"/>
      <c r="Z244" s="34"/>
      <c r="AA244" s="224"/>
      <c r="AB244" s="34"/>
      <c r="AC244" s="34"/>
      <c r="AD244" s="34"/>
      <c r="AE244" s="34"/>
      <c r="AK244" s="290"/>
      <c r="AN244" s="34"/>
    </row>
    <row r="245" spans="1:40" ht="15.75" customHeight="1">
      <c r="A245" s="34"/>
      <c r="B245" s="34"/>
      <c r="C245" s="137"/>
      <c r="D245" s="34"/>
      <c r="E245" s="34"/>
      <c r="F245" s="34"/>
      <c r="G245" s="34"/>
      <c r="H245" s="34"/>
      <c r="I245" s="34"/>
      <c r="J245" s="34"/>
      <c r="K245" s="34"/>
      <c r="L245" s="34"/>
      <c r="M245" s="34"/>
      <c r="N245" s="34"/>
      <c r="O245" s="34"/>
      <c r="P245" s="34"/>
      <c r="Q245" s="34"/>
      <c r="R245" s="34"/>
      <c r="S245" s="34"/>
      <c r="T245" s="34"/>
      <c r="U245" s="34"/>
      <c r="V245" s="34"/>
      <c r="W245" s="34"/>
      <c r="Y245" s="36"/>
      <c r="Z245" s="34"/>
      <c r="AA245" s="224"/>
      <c r="AB245" s="34"/>
      <c r="AC245" s="34"/>
      <c r="AD245" s="34"/>
      <c r="AE245" s="34"/>
      <c r="AK245" s="290"/>
      <c r="AN245" s="34"/>
    </row>
    <row r="246" spans="1:40" ht="15.75" customHeight="1">
      <c r="A246" s="34"/>
      <c r="B246" s="34"/>
      <c r="C246" s="137"/>
      <c r="D246" s="34"/>
      <c r="E246" s="34"/>
      <c r="F246" s="34"/>
      <c r="G246" s="34"/>
      <c r="H246" s="34"/>
      <c r="I246" s="34"/>
      <c r="J246" s="34"/>
      <c r="K246" s="34"/>
      <c r="L246" s="34"/>
      <c r="M246" s="34"/>
      <c r="N246" s="34"/>
      <c r="O246" s="34"/>
      <c r="P246" s="34"/>
      <c r="Q246" s="34"/>
      <c r="R246" s="34"/>
      <c r="S246" s="34"/>
      <c r="T246" s="34"/>
      <c r="U246" s="34"/>
      <c r="V246" s="34"/>
      <c r="W246" s="34"/>
      <c r="Y246" s="36"/>
      <c r="Z246" s="34"/>
      <c r="AA246" s="224"/>
      <c r="AB246" s="34"/>
      <c r="AC246" s="34"/>
      <c r="AD246" s="34"/>
      <c r="AE246" s="34"/>
      <c r="AK246" s="290"/>
      <c r="AN246" s="34"/>
    </row>
    <row r="247" spans="1:40" ht="15.75" customHeight="1">
      <c r="A247" s="34"/>
      <c r="B247" s="34"/>
      <c r="C247" s="137"/>
      <c r="D247" s="34"/>
      <c r="E247" s="34"/>
      <c r="F247" s="34"/>
      <c r="G247" s="34"/>
      <c r="H247" s="34"/>
      <c r="I247" s="34"/>
      <c r="J247" s="34"/>
      <c r="K247" s="34"/>
      <c r="L247" s="34"/>
      <c r="M247" s="34"/>
      <c r="N247" s="34"/>
      <c r="O247" s="34"/>
      <c r="P247" s="34"/>
      <c r="Q247" s="34"/>
      <c r="R247" s="34"/>
      <c r="S247" s="34"/>
      <c r="T247" s="34"/>
      <c r="U247" s="34"/>
      <c r="V247" s="34"/>
      <c r="W247" s="34"/>
      <c r="Y247" s="36"/>
      <c r="Z247" s="34"/>
      <c r="AA247" s="224"/>
      <c r="AB247" s="34"/>
      <c r="AC247" s="34"/>
      <c r="AD247" s="34"/>
      <c r="AE247" s="34"/>
      <c r="AK247" s="290"/>
      <c r="AN247" s="34"/>
    </row>
    <row r="248" spans="1:40" ht="15.75" customHeight="1">
      <c r="A248" s="34"/>
      <c r="B248" s="34"/>
      <c r="C248" s="137"/>
      <c r="D248" s="34"/>
      <c r="E248" s="34"/>
      <c r="F248" s="34"/>
      <c r="G248" s="34"/>
      <c r="H248" s="34"/>
      <c r="I248" s="34"/>
      <c r="J248" s="34"/>
      <c r="K248" s="34"/>
      <c r="L248" s="34"/>
      <c r="M248" s="34"/>
      <c r="N248" s="34"/>
      <c r="O248" s="34"/>
      <c r="P248" s="34"/>
      <c r="Q248" s="34"/>
      <c r="R248" s="34"/>
      <c r="S248" s="34"/>
      <c r="T248" s="34"/>
      <c r="U248" s="34"/>
      <c r="V248" s="34"/>
      <c r="W248" s="34"/>
      <c r="Y248" s="36"/>
      <c r="Z248" s="34"/>
      <c r="AA248" s="224"/>
      <c r="AB248" s="34"/>
      <c r="AC248" s="34"/>
      <c r="AD248" s="34"/>
      <c r="AE248" s="34"/>
      <c r="AK248" s="290"/>
      <c r="AN248" s="34"/>
    </row>
    <row r="249" spans="1:40" ht="15.75" customHeight="1">
      <c r="A249" s="34"/>
      <c r="B249" s="34"/>
      <c r="C249" s="137"/>
      <c r="D249" s="34"/>
      <c r="E249" s="34"/>
      <c r="F249" s="34"/>
      <c r="G249" s="34"/>
      <c r="H249" s="34"/>
      <c r="I249" s="34"/>
      <c r="J249" s="34"/>
      <c r="K249" s="34"/>
      <c r="L249" s="34"/>
      <c r="M249" s="34"/>
      <c r="N249" s="34"/>
      <c r="O249" s="34"/>
      <c r="P249" s="34"/>
      <c r="Q249" s="34"/>
      <c r="R249" s="34"/>
      <c r="S249" s="34"/>
      <c r="T249" s="34"/>
      <c r="U249" s="34"/>
      <c r="V249" s="34"/>
      <c r="W249" s="34"/>
      <c r="Y249" s="36"/>
      <c r="Z249" s="34"/>
      <c r="AA249" s="224"/>
      <c r="AB249" s="34"/>
      <c r="AC249" s="34"/>
      <c r="AD249" s="34"/>
      <c r="AE249" s="34"/>
      <c r="AK249" s="290"/>
      <c r="AN249" s="34"/>
    </row>
    <row r="250" spans="1:40" ht="15.75" customHeight="1">
      <c r="A250" s="34"/>
      <c r="B250" s="34"/>
      <c r="C250" s="137"/>
      <c r="D250" s="34"/>
      <c r="E250" s="34"/>
      <c r="F250" s="34"/>
      <c r="G250" s="34"/>
      <c r="H250" s="34"/>
      <c r="I250" s="34"/>
      <c r="J250" s="34"/>
      <c r="K250" s="34"/>
      <c r="L250" s="34"/>
      <c r="M250" s="34"/>
      <c r="N250" s="34"/>
      <c r="O250" s="34"/>
      <c r="P250" s="34"/>
      <c r="Q250" s="34"/>
      <c r="R250" s="34"/>
      <c r="S250" s="34"/>
      <c r="T250" s="34"/>
      <c r="U250" s="34"/>
      <c r="V250" s="34"/>
      <c r="W250" s="34"/>
      <c r="Y250" s="36"/>
      <c r="Z250" s="34"/>
      <c r="AA250" s="224"/>
      <c r="AB250" s="34"/>
      <c r="AC250" s="34"/>
      <c r="AD250" s="34"/>
      <c r="AE250" s="34"/>
      <c r="AK250" s="290"/>
      <c r="AN250" s="34"/>
    </row>
    <row r="251" spans="1:40" ht="15.75" customHeight="1">
      <c r="A251" s="34"/>
      <c r="B251" s="34"/>
      <c r="C251" s="137"/>
      <c r="D251" s="34"/>
      <c r="E251" s="34"/>
      <c r="F251" s="34"/>
      <c r="G251" s="34"/>
      <c r="H251" s="34"/>
      <c r="I251" s="34"/>
      <c r="J251" s="34"/>
      <c r="K251" s="34"/>
      <c r="L251" s="34"/>
      <c r="M251" s="34"/>
      <c r="N251" s="34"/>
      <c r="O251" s="34"/>
      <c r="P251" s="34"/>
      <c r="Q251" s="34"/>
      <c r="R251" s="34"/>
      <c r="S251" s="34"/>
      <c r="T251" s="34"/>
      <c r="U251" s="34"/>
      <c r="V251" s="34"/>
      <c r="W251" s="34"/>
      <c r="Y251" s="36"/>
      <c r="Z251" s="34"/>
      <c r="AA251" s="224"/>
      <c r="AB251" s="34"/>
      <c r="AC251" s="34"/>
      <c r="AD251" s="34"/>
      <c r="AE251" s="34"/>
      <c r="AK251" s="290"/>
      <c r="AN251" s="34"/>
    </row>
    <row r="252" spans="1:40" ht="15.75" customHeight="1">
      <c r="A252" s="34"/>
      <c r="B252" s="34"/>
      <c r="C252" s="137"/>
      <c r="D252" s="34"/>
      <c r="E252" s="34"/>
      <c r="F252" s="34"/>
      <c r="G252" s="34"/>
      <c r="H252" s="34"/>
      <c r="I252" s="34"/>
      <c r="J252" s="34"/>
      <c r="K252" s="34"/>
      <c r="L252" s="34"/>
      <c r="M252" s="34"/>
      <c r="N252" s="34"/>
      <c r="O252" s="34"/>
      <c r="P252" s="34"/>
      <c r="Q252" s="34"/>
      <c r="R252" s="34"/>
      <c r="S252" s="34"/>
      <c r="T252" s="34"/>
      <c r="U252" s="34"/>
      <c r="V252" s="34"/>
      <c r="W252" s="34"/>
      <c r="Y252" s="36"/>
      <c r="Z252" s="34"/>
      <c r="AA252" s="224"/>
      <c r="AB252" s="34"/>
      <c r="AC252" s="34"/>
      <c r="AD252" s="34"/>
      <c r="AE252" s="34"/>
      <c r="AK252" s="290"/>
      <c r="AN252" s="34"/>
    </row>
    <row r="253" spans="1:40" ht="15.75" customHeight="1">
      <c r="A253" s="34"/>
      <c r="B253" s="34"/>
      <c r="C253" s="137"/>
      <c r="D253" s="34"/>
      <c r="E253" s="34"/>
      <c r="F253" s="34"/>
      <c r="G253" s="34"/>
      <c r="H253" s="34"/>
      <c r="I253" s="34"/>
      <c r="J253" s="34"/>
      <c r="K253" s="34"/>
      <c r="L253" s="34"/>
      <c r="M253" s="34"/>
      <c r="N253" s="34"/>
      <c r="O253" s="34"/>
      <c r="P253" s="34"/>
      <c r="Q253" s="34"/>
      <c r="R253" s="34"/>
      <c r="S253" s="34"/>
      <c r="T253" s="34"/>
      <c r="U253" s="34"/>
      <c r="V253" s="34"/>
      <c r="W253" s="34"/>
      <c r="Y253" s="36"/>
      <c r="Z253" s="34"/>
      <c r="AA253" s="224"/>
      <c r="AB253" s="34"/>
      <c r="AC253" s="34"/>
      <c r="AD253" s="34"/>
      <c r="AE253" s="34"/>
      <c r="AK253" s="290"/>
      <c r="AN253" s="34"/>
    </row>
    <row r="254" spans="1:40" ht="15.75" customHeight="1">
      <c r="A254" s="34"/>
      <c r="B254" s="34"/>
      <c r="C254" s="137"/>
      <c r="D254" s="34"/>
      <c r="E254" s="34"/>
      <c r="F254" s="34"/>
      <c r="G254" s="34"/>
      <c r="H254" s="34"/>
      <c r="I254" s="34"/>
      <c r="J254" s="34"/>
      <c r="K254" s="34"/>
      <c r="L254" s="34"/>
      <c r="M254" s="34"/>
      <c r="N254" s="34"/>
      <c r="O254" s="34"/>
      <c r="P254" s="34"/>
      <c r="Q254" s="34"/>
      <c r="R254" s="34"/>
      <c r="S254" s="34"/>
      <c r="T254" s="34"/>
      <c r="U254" s="34"/>
      <c r="V254" s="34"/>
      <c r="W254" s="34"/>
      <c r="Y254" s="36"/>
      <c r="Z254" s="34"/>
      <c r="AA254" s="224"/>
      <c r="AB254" s="34"/>
      <c r="AC254" s="34"/>
      <c r="AD254" s="34"/>
      <c r="AE254" s="34"/>
      <c r="AK254" s="290"/>
      <c r="AN254" s="34"/>
    </row>
    <row r="255" spans="1:40" ht="15.75" customHeight="1">
      <c r="A255" s="34"/>
      <c r="B255" s="34"/>
      <c r="C255" s="137"/>
      <c r="D255" s="34"/>
      <c r="E255" s="34"/>
      <c r="F255" s="34"/>
      <c r="G255" s="34"/>
      <c r="H255" s="34"/>
      <c r="I255" s="34"/>
      <c r="J255" s="34"/>
      <c r="K255" s="34"/>
      <c r="L255" s="34"/>
      <c r="M255" s="34"/>
      <c r="N255" s="34"/>
      <c r="O255" s="34"/>
      <c r="P255" s="34"/>
      <c r="Q255" s="34"/>
      <c r="R255" s="34"/>
      <c r="S255" s="34"/>
      <c r="T255" s="34"/>
      <c r="U255" s="34"/>
      <c r="V255" s="34"/>
      <c r="W255" s="34"/>
      <c r="Y255" s="36"/>
      <c r="Z255" s="34"/>
      <c r="AA255" s="224"/>
      <c r="AB255" s="34"/>
      <c r="AC255" s="34"/>
      <c r="AD255" s="34"/>
      <c r="AE255" s="34"/>
      <c r="AK255" s="290"/>
      <c r="AN255" s="34"/>
    </row>
    <row r="256" spans="1:40" ht="15.75" customHeight="1">
      <c r="A256" s="34"/>
      <c r="B256" s="34"/>
      <c r="C256" s="137"/>
      <c r="D256" s="34"/>
      <c r="E256" s="34"/>
      <c r="F256" s="34"/>
      <c r="G256" s="34"/>
      <c r="H256" s="34"/>
      <c r="I256" s="34"/>
      <c r="J256" s="34"/>
      <c r="K256" s="34"/>
      <c r="L256" s="34"/>
      <c r="M256" s="34"/>
      <c r="N256" s="34"/>
      <c r="O256" s="34"/>
      <c r="P256" s="34"/>
      <c r="Q256" s="34"/>
      <c r="R256" s="34"/>
      <c r="S256" s="34"/>
      <c r="T256" s="34"/>
      <c r="U256" s="34"/>
      <c r="V256" s="34"/>
      <c r="W256" s="34"/>
      <c r="Y256" s="36"/>
      <c r="Z256" s="34"/>
      <c r="AA256" s="224"/>
      <c r="AB256" s="34"/>
      <c r="AC256" s="34"/>
      <c r="AD256" s="34"/>
      <c r="AE256" s="34"/>
      <c r="AK256" s="290"/>
      <c r="AN256" s="34"/>
    </row>
    <row r="257" spans="1:40" ht="15.75" customHeight="1">
      <c r="A257" s="34"/>
      <c r="B257" s="34"/>
      <c r="C257" s="137"/>
      <c r="D257" s="34"/>
      <c r="E257" s="34"/>
      <c r="F257" s="34"/>
      <c r="G257" s="34"/>
      <c r="H257" s="34"/>
      <c r="I257" s="34"/>
      <c r="J257" s="34"/>
      <c r="K257" s="34"/>
      <c r="L257" s="34"/>
      <c r="M257" s="34"/>
      <c r="N257" s="34"/>
      <c r="O257" s="34"/>
      <c r="P257" s="34"/>
      <c r="Q257" s="34"/>
      <c r="R257" s="34"/>
      <c r="S257" s="34"/>
      <c r="T257" s="34"/>
      <c r="U257" s="34"/>
      <c r="V257" s="34"/>
      <c r="W257" s="34"/>
      <c r="Y257" s="36"/>
      <c r="Z257" s="34"/>
      <c r="AA257" s="224"/>
      <c r="AB257" s="34"/>
      <c r="AC257" s="34"/>
      <c r="AD257" s="34"/>
      <c r="AE257" s="34"/>
      <c r="AK257" s="290"/>
      <c r="AN257" s="34"/>
    </row>
    <row r="258" spans="1:40" ht="15.75" customHeight="1">
      <c r="A258" s="34"/>
      <c r="B258" s="34"/>
      <c r="C258" s="137"/>
      <c r="D258" s="34"/>
      <c r="E258" s="34"/>
      <c r="F258" s="34"/>
      <c r="G258" s="34"/>
      <c r="H258" s="34"/>
      <c r="I258" s="34"/>
      <c r="J258" s="34"/>
      <c r="K258" s="34"/>
      <c r="L258" s="34"/>
      <c r="M258" s="34"/>
      <c r="N258" s="34"/>
      <c r="O258" s="34"/>
      <c r="P258" s="34"/>
      <c r="Q258" s="34"/>
      <c r="R258" s="34"/>
      <c r="S258" s="34"/>
      <c r="T258" s="34"/>
      <c r="U258" s="34"/>
      <c r="V258" s="34"/>
      <c r="W258" s="34"/>
      <c r="Y258" s="36"/>
      <c r="Z258" s="34"/>
      <c r="AA258" s="224"/>
      <c r="AB258" s="34"/>
      <c r="AC258" s="34"/>
      <c r="AD258" s="34"/>
      <c r="AE258" s="34"/>
      <c r="AK258" s="290"/>
      <c r="AN258" s="34"/>
    </row>
    <row r="259" spans="1:40" ht="15.75" customHeight="1">
      <c r="A259" s="34"/>
      <c r="B259" s="34"/>
      <c r="C259" s="137"/>
      <c r="D259" s="34"/>
      <c r="E259" s="34"/>
      <c r="F259" s="34"/>
      <c r="G259" s="34"/>
      <c r="H259" s="34"/>
      <c r="I259" s="34"/>
      <c r="J259" s="34"/>
      <c r="K259" s="34"/>
      <c r="L259" s="34"/>
      <c r="M259" s="34"/>
      <c r="N259" s="34"/>
      <c r="O259" s="34"/>
      <c r="P259" s="34"/>
      <c r="Q259" s="34"/>
      <c r="R259" s="34"/>
      <c r="S259" s="34"/>
      <c r="T259" s="34"/>
      <c r="U259" s="34"/>
      <c r="V259" s="34"/>
      <c r="W259" s="34"/>
      <c r="Y259" s="36"/>
      <c r="Z259" s="34"/>
      <c r="AA259" s="224"/>
      <c r="AB259" s="34"/>
      <c r="AC259" s="34"/>
      <c r="AD259" s="34"/>
      <c r="AE259" s="34"/>
      <c r="AK259" s="290"/>
      <c r="AN259" s="34"/>
    </row>
    <row r="260" spans="1:40" ht="15.75" customHeight="1">
      <c r="A260" s="34"/>
      <c r="B260" s="34"/>
      <c r="C260" s="137"/>
      <c r="D260" s="34"/>
      <c r="E260" s="34"/>
      <c r="F260" s="34"/>
      <c r="G260" s="34"/>
      <c r="H260" s="34"/>
      <c r="I260" s="34"/>
      <c r="J260" s="34"/>
      <c r="K260" s="34"/>
      <c r="L260" s="34"/>
      <c r="M260" s="34"/>
      <c r="N260" s="34"/>
      <c r="O260" s="34"/>
      <c r="P260" s="34"/>
      <c r="Q260" s="34"/>
      <c r="R260" s="34"/>
      <c r="S260" s="34"/>
      <c r="T260" s="34"/>
      <c r="U260" s="34"/>
      <c r="V260" s="34"/>
      <c r="W260" s="34"/>
      <c r="Y260" s="36"/>
      <c r="Z260" s="34"/>
      <c r="AA260" s="224"/>
      <c r="AB260" s="34"/>
      <c r="AC260" s="34"/>
      <c r="AD260" s="34"/>
      <c r="AE260" s="34"/>
      <c r="AK260" s="290"/>
      <c r="AN260" s="34"/>
    </row>
    <row r="261" spans="1:40" ht="15.75" customHeight="1">
      <c r="A261" s="34"/>
      <c r="B261" s="34"/>
      <c r="C261" s="137"/>
      <c r="D261" s="34"/>
      <c r="E261" s="34"/>
      <c r="F261" s="34"/>
      <c r="G261" s="34"/>
      <c r="H261" s="34"/>
      <c r="I261" s="34"/>
      <c r="J261" s="34"/>
      <c r="K261" s="34"/>
      <c r="L261" s="34"/>
      <c r="M261" s="34"/>
      <c r="N261" s="34"/>
      <c r="O261" s="34"/>
      <c r="P261" s="34"/>
      <c r="Q261" s="34"/>
      <c r="R261" s="34"/>
      <c r="S261" s="34"/>
      <c r="T261" s="34"/>
      <c r="U261" s="34"/>
      <c r="V261" s="34"/>
      <c r="W261" s="34"/>
      <c r="Y261" s="36"/>
      <c r="Z261" s="34"/>
      <c r="AA261" s="224"/>
      <c r="AB261" s="34"/>
      <c r="AC261" s="34"/>
      <c r="AD261" s="34"/>
      <c r="AE261" s="34"/>
      <c r="AK261" s="290"/>
      <c r="AN261" s="34"/>
    </row>
    <row r="262" spans="1:40" ht="15.75" customHeight="1">
      <c r="A262" s="34"/>
      <c r="B262" s="34"/>
      <c r="C262" s="137"/>
      <c r="D262" s="34"/>
      <c r="E262" s="34"/>
      <c r="F262" s="34"/>
      <c r="G262" s="34"/>
      <c r="H262" s="34"/>
      <c r="I262" s="34"/>
      <c r="J262" s="34"/>
      <c r="K262" s="34"/>
      <c r="L262" s="34"/>
      <c r="M262" s="34"/>
      <c r="N262" s="34"/>
      <c r="O262" s="34"/>
      <c r="P262" s="34"/>
      <c r="Q262" s="34"/>
      <c r="R262" s="34"/>
      <c r="S262" s="34"/>
      <c r="T262" s="34"/>
      <c r="U262" s="34"/>
      <c r="V262" s="34"/>
      <c r="W262" s="34"/>
      <c r="Y262" s="36"/>
      <c r="Z262" s="34"/>
      <c r="AA262" s="224"/>
      <c r="AB262" s="34"/>
      <c r="AC262" s="34"/>
      <c r="AD262" s="34"/>
      <c r="AE262" s="34"/>
      <c r="AK262" s="290"/>
      <c r="AN262" s="34"/>
    </row>
    <row r="263" spans="1:40" ht="15.75" customHeight="1">
      <c r="A263" s="34"/>
      <c r="B263" s="34"/>
      <c r="C263" s="137"/>
      <c r="D263" s="34"/>
      <c r="E263" s="34"/>
      <c r="F263" s="34"/>
      <c r="G263" s="34"/>
      <c r="H263" s="34"/>
      <c r="I263" s="34"/>
      <c r="J263" s="34"/>
      <c r="K263" s="34"/>
      <c r="L263" s="34"/>
      <c r="M263" s="34"/>
      <c r="N263" s="34"/>
      <c r="O263" s="34"/>
      <c r="P263" s="34"/>
      <c r="Q263" s="34"/>
      <c r="R263" s="34"/>
      <c r="S263" s="34"/>
      <c r="T263" s="34"/>
      <c r="U263" s="34"/>
      <c r="V263" s="34"/>
      <c r="W263" s="34"/>
      <c r="Y263" s="36"/>
      <c r="Z263" s="34"/>
      <c r="AA263" s="224"/>
      <c r="AB263" s="34"/>
      <c r="AC263" s="34"/>
      <c r="AD263" s="34"/>
      <c r="AE263" s="34"/>
      <c r="AK263" s="290"/>
      <c r="AN263" s="34"/>
    </row>
    <row r="264" spans="1:40" ht="15.75" customHeight="1">
      <c r="A264" s="34"/>
      <c r="B264" s="34"/>
      <c r="C264" s="137"/>
      <c r="D264" s="34"/>
      <c r="E264" s="34"/>
      <c r="F264" s="34"/>
      <c r="G264" s="34"/>
      <c r="H264" s="34"/>
      <c r="I264" s="34"/>
      <c r="J264" s="34"/>
      <c r="K264" s="34"/>
      <c r="L264" s="34"/>
      <c r="M264" s="34"/>
      <c r="N264" s="34"/>
      <c r="O264" s="34"/>
      <c r="P264" s="34"/>
      <c r="Q264" s="34"/>
      <c r="R264" s="34"/>
      <c r="S264" s="34"/>
      <c r="T264" s="34"/>
      <c r="U264" s="34"/>
      <c r="V264" s="34"/>
      <c r="W264" s="34"/>
      <c r="Y264" s="36"/>
      <c r="Z264" s="34"/>
      <c r="AA264" s="224"/>
      <c r="AB264" s="34"/>
      <c r="AC264" s="34"/>
      <c r="AD264" s="34"/>
      <c r="AE264" s="34"/>
      <c r="AK264" s="290"/>
      <c r="AN264" s="34"/>
    </row>
    <row r="265" spans="1:40" ht="15.75" customHeight="1">
      <c r="A265" s="34"/>
      <c r="B265" s="34"/>
      <c r="C265" s="137"/>
      <c r="D265" s="34"/>
      <c r="E265" s="34"/>
      <c r="F265" s="34"/>
      <c r="G265" s="34"/>
      <c r="H265" s="34"/>
      <c r="I265" s="34"/>
      <c r="J265" s="34"/>
      <c r="K265" s="34"/>
      <c r="L265" s="34"/>
      <c r="M265" s="34"/>
      <c r="N265" s="34"/>
      <c r="O265" s="34"/>
      <c r="P265" s="34"/>
      <c r="Q265" s="34"/>
      <c r="R265" s="34"/>
      <c r="S265" s="34"/>
      <c r="T265" s="34"/>
      <c r="U265" s="34"/>
      <c r="V265" s="34"/>
      <c r="W265" s="34"/>
      <c r="Y265" s="36"/>
      <c r="Z265" s="34"/>
      <c r="AA265" s="224"/>
      <c r="AB265" s="34"/>
      <c r="AC265" s="34"/>
      <c r="AD265" s="34"/>
      <c r="AE265" s="34"/>
      <c r="AK265" s="290"/>
      <c r="AN265" s="34"/>
    </row>
    <row r="266" spans="1:40" ht="15.75" customHeight="1">
      <c r="A266" s="34"/>
      <c r="B266" s="34"/>
      <c r="C266" s="137"/>
      <c r="D266" s="34"/>
      <c r="E266" s="34"/>
      <c r="F266" s="34"/>
      <c r="G266" s="34"/>
      <c r="H266" s="34"/>
      <c r="I266" s="34"/>
      <c r="J266" s="34"/>
      <c r="K266" s="34"/>
      <c r="L266" s="34"/>
      <c r="M266" s="34"/>
      <c r="N266" s="34"/>
      <c r="O266" s="34"/>
      <c r="P266" s="34"/>
      <c r="Q266" s="34"/>
      <c r="R266" s="34"/>
      <c r="S266" s="34"/>
      <c r="T266" s="34"/>
      <c r="U266" s="34"/>
      <c r="V266" s="34"/>
      <c r="W266" s="34"/>
      <c r="Y266" s="36"/>
      <c r="Z266" s="34"/>
      <c r="AA266" s="224"/>
      <c r="AB266" s="34"/>
      <c r="AC266" s="34"/>
      <c r="AD266" s="34"/>
      <c r="AE266" s="34"/>
      <c r="AK266" s="290"/>
      <c r="AN266" s="34"/>
    </row>
    <row r="267" spans="1:40" ht="15.75" customHeight="1">
      <c r="A267" s="34"/>
      <c r="B267" s="34"/>
      <c r="C267" s="137"/>
      <c r="D267" s="34"/>
      <c r="E267" s="34"/>
      <c r="F267" s="34"/>
      <c r="G267" s="34"/>
      <c r="H267" s="34"/>
      <c r="I267" s="34"/>
      <c r="J267" s="34"/>
      <c r="K267" s="34"/>
      <c r="L267" s="34"/>
      <c r="M267" s="34"/>
      <c r="N267" s="34"/>
      <c r="O267" s="34"/>
      <c r="P267" s="34"/>
      <c r="Q267" s="34"/>
      <c r="R267" s="34"/>
      <c r="S267" s="34"/>
      <c r="T267" s="34"/>
      <c r="U267" s="34"/>
      <c r="V267" s="34"/>
      <c r="W267" s="34"/>
      <c r="Y267" s="36"/>
      <c r="Z267" s="34"/>
      <c r="AA267" s="224"/>
      <c r="AB267" s="34"/>
      <c r="AC267" s="34"/>
      <c r="AD267" s="34"/>
      <c r="AE267" s="34"/>
      <c r="AK267" s="290"/>
      <c r="AN267" s="34"/>
    </row>
    <row r="268" spans="1:40" ht="15.75" customHeight="1">
      <c r="A268" s="34"/>
      <c r="B268" s="34"/>
      <c r="C268" s="137"/>
      <c r="D268" s="34"/>
      <c r="E268" s="34"/>
      <c r="F268" s="34"/>
      <c r="G268" s="34"/>
      <c r="H268" s="34"/>
      <c r="I268" s="34"/>
      <c r="J268" s="34"/>
      <c r="K268" s="34"/>
      <c r="L268" s="34"/>
      <c r="M268" s="34"/>
      <c r="N268" s="34"/>
      <c r="O268" s="34"/>
      <c r="P268" s="34"/>
      <c r="Q268" s="34"/>
      <c r="R268" s="34"/>
      <c r="S268" s="34"/>
      <c r="T268" s="34"/>
      <c r="U268" s="34"/>
      <c r="V268" s="34"/>
      <c r="W268" s="34"/>
      <c r="Y268" s="36"/>
      <c r="Z268" s="34"/>
      <c r="AA268" s="224"/>
      <c r="AB268" s="34"/>
      <c r="AC268" s="34"/>
      <c r="AD268" s="34"/>
      <c r="AE268" s="34"/>
      <c r="AK268" s="290"/>
      <c r="AN268" s="34"/>
    </row>
    <row r="269" spans="1:40" ht="15.75" customHeight="1">
      <c r="A269" s="34"/>
      <c r="B269" s="34"/>
      <c r="C269" s="137"/>
      <c r="D269" s="34"/>
      <c r="E269" s="34"/>
      <c r="F269" s="34"/>
      <c r="G269" s="34"/>
      <c r="H269" s="34"/>
      <c r="I269" s="34"/>
      <c r="J269" s="34"/>
      <c r="K269" s="34"/>
      <c r="L269" s="34"/>
      <c r="M269" s="34"/>
      <c r="N269" s="34"/>
      <c r="O269" s="34"/>
      <c r="P269" s="34"/>
      <c r="Q269" s="34"/>
      <c r="R269" s="34"/>
      <c r="S269" s="34"/>
      <c r="T269" s="34"/>
      <c r="U269" s="34"/>
      <c r="V269" s="34"/>
      <c r="W269" s="34"/>
      <c r="Y269" s="36"/>
      <c r="Z269" s="34"/>
      <c r="AA269" s="224"/>
      <c r="AB269" s="34"/>
      <c r="AC269" s="34"/>
      <c r="AD269" s="34"/>
      <c r="AE269" s="34"/>
      <c r="AK269" s="290"/>
      <c r="AN269" s="34"/>
    </row>
    <row r="270" spans="1:40" ht="15.75" customHeight="1">
      <c r="A270" s="34"/>
      <c r="B270" s="34"/>
      <c r="C270" s="137"/>
      <c r="D270" s="34"/>
      <c r="E270" s="34"/>
      <c r="F270" s="34"/>
      <c r="G270" s="34"/>
      <c r="H270" s="34"/>
      <c r="I270" s="34"/>
      <c r="J270" s="34"/>
      <c r="K270" s="34"/>
      <c r="L270" s="34"/>
      <c r="M270" s="34"/>
      <c r="N270" s="34"/>
      <c r="O270" s="34"/>
      <c r="P270" s="34"/>
      <c r="Q270" s="34"/>
      <c r="R270" s="34"/>
      <c r="S270" s="34"/>
      <c r="T270" s="34"/>
      <c r="U270" s="34"/>
      <c r="V270" s="34"/>
      <c r="W270" s="34"/>
      <c r="Y270" s="36"/>
      <c r="Z270" s="34"/>
      <c r="AA270" s="224"/>
      <c r="AB270" s="34"/>
      <c r="AC270" s="34"/>
      <c r="AD270" s="34"/>
      <c r="AE270" s="34"/>
      <c r="AK270" s="290"/>
      <c r="AN270" s="34"/>
    </row>
    <row r="271" spans="1:40" ht="15.75" customHeight="1">
      <c r="A271" s="34"/>
      <c r="B271" s="34"/>
      <c r="C271" s="137"/>
      <c r="D271" s="34"/>
      <c r="E271" s="34"/>
      <c r="F271" s="34"/>
      <c r="G271" s="34"/>
      <c r="H271" s="34"/>
      <c r="I271" s="34"/>
      <c r="J271" s="34"/>
      <c r="K271" s="34"/>
      <c r="L271" s="34"/>
      <c r="M271" s="34"/>
      <c r="N271" s="34"/>
      <c r="O271" s="34"/>
      <c r="P271" s="34"/>
      <c r="Q271" s="34"/>
      <c r="R271" s="34"/>
      <c r="S271" s="34"/>
      <c r="T271" s="34"/>
      <c r="U271" s="34"/>
      <c r="V271" s="34"/>
      <c r="W271" s="34"/>
      <c r="Y271" s="36"/>
      <c r="Z271" s="34"/>
      <c r="AA271" s="224"/>
      <c r="AB271" s="34"/>
      <c r="AC271" s="34"/>
      <c r="AD271" s="34"/>
      <c r="AE271" s="34"/>
      <c r="AK271" s="290"/>
      <c r="AN271" s="34"/>
    </row>
    <row r="272" spans="1:40" ht="15.75" customHeight="1">
      <c r="A272" s="34"/>
      <c r="B272" s="34"/>
      <c r="C272" s="137"/>
      <c r="D272" s="34"/>
      <c r="E272" s="34"/>
      <c r="F272" s="34"/>
      <c r="G272" s="34"/>
      <c r="H272" s="34"/>
      <c r="I272" s="34"/>
      <c r="J272" s="34"/>
      <c r="K272" s="34"/>
      <c r="L272" s="34"/>
      <c r="M272" s="34"/>
      <c r="N272" s="34"/>
      <c r="O272" s="34"/>
      <c r="P272" s="34"/>
      <c r="Q272" s="34"/>
      <c r="R272" s="34"/>
      <c r="S272" s="34"/>
      <c r="T272" s="34"/>
      <c r="U272" s="34"/>
      <c r="V272" s="34"/>
      <c r="W272" s="34"/>
      <c r="Y272" s="36"/>
      <c r="Z272" s="34"/>
      <c r="AA272" s="224"/>
      <c r="AB272" s="34"/>
      <c r="AC272" s="34"/>
      <c r="AD272" s="34"/>
      <c r="AE272" s="34"/>
      <c r="AK272" s="290"/>
      <c r="AN272" s="34"/>
    </row>
    <row r="273" spans="1:40" ht="15.75" customHeight="1">
      <c r="A273" s="34"/>
      <c r="B273" s="34"/>
      <c r="C273" s="137"/>
      <c r="D273" s="34"/>
      <c r="E273" s="34"/>
      <c r="F273" s="34"/>
      <c r="G273" s="34"/>
      <c r="H273" s="34"/>
      <c r="I273" s="34"/>
      <c r="J273" s="34"/>
      <c r="K273" s="34"/>
      <c r="L273" s="34"/>
      <c r="M273" s="34"/>
      <c r="N273" s="34"/>
      <c r="O273" s="34"/>
      <c r="P273" s="34"/>
      <c r="Q273" s="34"/>
      <c r="R273" s="34"/>
      <c r="S273" s="34"/>
      <c r="T273" s="34"/>
      <c r="U273" s="34"/>
      <c r="V273" s="34"/>
      <c r="W273" s="34"/>
      <c r="Y273" s="36"/>
      <c r="Z273" s="34"/>
      <c r="AA273" s="224"/>
      <c r="AB273" s="34"/>
      <c r="AC273" s="34"/>
      <c r="AD273" s="34"/>
      <c r="AE273" s="34"/>
      <c r="AK273" s="290"/>
      <c r="AN273" s="34"/>
    </row>
    <row r="274" spans="1:40" ht="15.75" customHeight="1">
      <c r="A274" s="34"/>
      <c r="B274" s="34"/>
      <c r="C274" s="137"/>
      <c r="D274" s="34"/>
      <c r="E274" s="34"/>
      <c r="F274" s="34"/>
      <c r="G274" s="34"/>
      <c r="H274" s="34"/>
      <c r="I274" s="34"/>
      <c r="J274" s="34"/>
      <c r="K274" s="34"/>
      <c r="L274" s="34"/>
      <c r="M274" s="34"/>
      <c r="N274" s="34"/>
      <c r="O274" s="34"/>
      <c r="P274" s="34"/>
      <c r="Q274" s="34"/>
      <c r="R274" s="34"/>
      <c r="S274" s="34"/>
      <c r="T274" s="34"/>
      <c r="U274" s="34"/>
      <c r="V274" s="34"/>
      <c r="W274" s="34"/>
      <c r="Y274" s="36"/>
      <c r="Z274" s="34"/>
      <c r="AA274" s="224"/>
      <c r="AB274" s="34"/>
      <c r="AC274" s="34"/>
      <c r="AD274" s="34"/>
      <c r="AE274" s="34"/>
      <c r="AK274" s="290"/>
      <c r="AN274" s="34"/>
    </row>
    <row r="275" spans="1:40" ht="15.75" customHeight="1">
      <c r="A275" s="34"/>
      <c r="B275" s="34"/>
      <c r="C275" s="137"/>
      <c r="D275" s="34"/>
      <c r="E275" s="34"/>
      <c r="F275" s="34"/>
      <c r="G275" s="34"/>
      <c r="H275" s="34"/>
      <c r="I275" s="34"/>
      <c r="J275" s="34"/>
      <c r="K275" s="34"/>
      <c r="L275" s="34"/>
      <c r="M275" s="34"/>
      <c r="N275" s="34"/>
      <c r="O275" s="34"/>
      <c r="P275" s="34"/>
      <c r="Q275" s="34"/>
      <c r="R275" s="34"/>
      <c r="S275" s="34"/>
      <c r="T275" s="34"/>
      <c r="U275" s="34"/>
      <c r="V275" s="34"/>
      <c r="W275" s="34"/>
      <c r="Y275" s="36"/>
      <c r="Z275" s="34"/>
      <c r="AA275" s="224"/>
      <c r="AB275" s="34"/>
      <c r="AC275" s="34"/>
      <c r="AD275" s="34"/>
      <c r="AE275" s="34"/>
      <c r="AK275" s="290"/>
      <c r="AN275" s="34"/>
    </row>
    <row r="276" spans="1:40" ht="15.75" customHeight="1">
      <c r="A276" s="34"/>
      <c r="B276" s="34"/>
      <c r="C276" s="137"/>
      <c r="D276" s="34"/>
      <c r="E276" s="34"/>
      <c r="F276" s="34"/>
      <c r="G276" s="34"/>
      <c r="H276" s="34"/>
      <c r="I276" s="34"/>
      <c r="J276" s="34"/>
      <c r="K276" s="34"/>
      <c r="L276" s="34"/>
      <c r="M276" s="34"/>
      <c r="N276" s="34"/>
      <c r="O276" s="34"/>
      <c r="P276" s="34"/>
      <c r="Q276" s="34"/>
      <c r="R276" s="34"/>
      <c r="S276" s="34"/>
      <c r="T276" s="34"/>
      <c r="U276" s="34"/>
      <c r="V276" s="34"/>
      <c r="W276" s="34"/>
      <c r="Y276" s="36"/>
      <c r="Z276" s="34"/>
      <c r="AA276" s="224"/>
      <c r="AB276" s="34"/>
      <c r="AC276" s="34"/>
      <c r="AD276" s="34"/>
      <c r="AE276" s="34"/>
      <c r="AK276" s="290"/>
      <c r="AN276" s="34"/>
    </row>
    <row r="277" spans="1:40" ht="15.75" customHeight="1">
      <c r="A277" s="34"/>
      <c r="B277" s="34"/>
      <c r="C277" s="137"/>
      <c r="D277" s="34"/>
      <c r="E277" s="34"/>
      <c r="F277" s="34"/>
      <c r="G277" s="34"/>
      <c r="H277" s="34"/>
      <c r="I277" s="34"/>
      <c r="J277" s="34"/>
      <c r="K277" s="34"/>
      <c r="L277" s="34"/>
      <c r="M277" s="34"/>
      <c r="N277" s="34"/>
      <c r="O277" s="34"/>
      <c r="P277" s="34"/>
      <c r="Q277" s="34"/>
      <c r="R277" s="34"/>
      <c r="S277" s="34"/>
      <c r="T277" s="34"/>
      <c r="U277" s="34"/>
      <c r="V277" s="34"/>
      <c r="W277" s="34"/>
      <c r="Y277" s="36"/>
      <c r="Z277" s="34"/>
      <c r="AA277" s="224"/>
      <c r="AB277" s="34"/>
      <c r="AC277" s="34"/>
      <c r="AD277" s="34"/>
      <c r="AE277" s="34"/>
      <c r="AK277" s="290"/>
      <c r="AN277" s="34"/>
    </row>
    <row r="278" spans="1:40" ht="15.75" customHeight="1">
      <c r="A278" s="34"/>
      <c r="B278" s="34"/>
      <c r="C278" s="137"/>
      <c r="D278" s="34"/>
      <c r="E278" s="34"/>
      <c r="F278" s="34"/>
      <c r="G278" s="34"/>
      <c r="H278" s="34"/>
      <c r="I278" s="34"/>
      <c r="J278" s="34"/>
      <c r="K278" s="34"/>
      <c r="L278" s="34"/>
      <c r="M278" s="34"/>
      <c r="N278" s="34"/>
      <c r="O278" s="34"/>
      <c r="P278" s="34"/>
      <c r="Q278" s="34"/>
      <c r="R278" s="34"/>
      <c r="S278" s="34"/>
      <c r="T278" s="34"/>
      <c r="U278" s="34"/>
      <c r="V278" s="34"/>
      <c r="W278" s="34"/>
      <c r="Y278" s="36"/>
      <c r="Z278" s="34"/>
      <c r="AA278" s="224"/>
      <c r="AB278" s="34"/>
      <c r="AC278" s="34"/>
      <c r="AD278" s="34"/>
      <c r="AE278" s="34"/>
      <c r="AK278" s="290"/>
      <c r="AN278" s="34"/>
    </row>
    <row r="279" spans="1:40" ht="15.75" customHeight="1">
      <c r="A279" s="34"/>
      <c r="B279" s="34"/>
      <c r="C279" s="137"/>
      <c r="D279" s="34"/>
      <c r="E279" s="34"/>
      <c r="F279" s="34"/>
      <c r="G279" s="34"/>
      <c r="H279" s="34"/>
      <c r="I279" s="34"/>
      <c r="J279" s="34"/>
      <c r="K279" s="34"/>
      <c r="L279" s="34"/>
      <c r="M279" s="34"/>
      <c r="N279" s="34"/>
      <c r="O279" s="34"/>
      <c r="P279" s="34"/>
      <c r="Q279" s="34"/>
      <c r="R279" s="34"/>
      <c r="S279" s="34"/>
      <c r="T279" s="34"/>
      <c r="U279" s="34"/>
      <c r="V279" s="34"/>
      <c r="W279" s="34"/>
      <c r="Y279" s="36"/>
      <c r="Z279" s="34"/>
      <c r="AA279" s="224"/>
      <c r="AB279" s="34"/>
      <c r="AC279" s="34"/>
      <c r="AD279" s="34"/>
      <c r="AE279" s="34"/>
      <c r="AK279" s="290"/>
      <c r="AN279" s="34"/>
    </row>
    <row r="280" spans="1:40" ht="15.75" customHeight="1">
      <c r="A280" s="34"/>
      <c r="B280" s="34"/>
      <c r="C280" s="137"/>
      <c r="D280" s="34"/>
      <c r="E280" s="34"/>
      <c r="F280" s="34"/>
      <c r="G280" s="34"/>
      <c r="H280" s="34"/>
      <c r="I280" s="34"/>
      <c r="J280" s="34"/>
      <c r="K280" s="34"/>
      <c r="L280" s="34"/>
      <c r="M280" s="34"/>
      <c r="N280" s="34"/>
      <c r="O280" s="34"/>
      <c r="P280" s="34"/>
      <c r="Q280" s="34"/>
      <c r="R280" s="34"/>
      <c r="S280" s="34"/>
      <c r="T280" s="34"/>
      <c r="U280" s="34"/>
      <c r="V280" s="34"/>
      <c r="W280" s="34"/>
      <c r="Y280" s="36"/>
      <c r="Z280" s="34"/>
      <c r="AA280" s="224"/>
      <c r="AB280" s="34"/>
      <c r="AC280" s="34"/>
      <c r="AD280" s="34"/>
      <c r="AE280" s="34"/>
      <c r="AK280" s="290"/>
      <c r="AN280" s="34"/>
    </row>
    <row r="281" spans="1:40" ht="15.75" customHeight="1">
      <c r="A281" s="34"/>
      <c r="B281" s="34"/>
      <c r="C281" s="137"/>
      <c r="D281" s="34"/>
      <c r="E281" s="34"/>
      <c r="F281" s="34"/>
      <c r="G281" s="34"/>
      <c r="H281" s="34"/>
      <c r="I281" s="34"/>
      <c r="J281" s="34"/>
      <c r="K281" s="34"/>
      <c r="L281" s="34"/>
      <c r="M281" s="34"/>
      <c r="N281" s="34"/>
      <c r="O281" s="34"/>
      <c r="P281" s="34"/>
      <c r="Q281" s="34"/>
      <c r="R281" s="34"/>
      <c r="S281" s="34"/>
      <c r="T281" s="34"/>
      <c r="U281" s="34"/>
      <c r="V281" s="34"/>
      <c r="W281" s="34"/>
      <c r="Y281" s="36"/>
      <c r="Z281" s="34"/>
      <c r="AA281" s="224"/>
      <c r="AB281" s="34"/>
      <c r="AC281" s="34"/>
      <c r="AD281" s="34"/>
      <c r="AE281" s="34"/>
      <c r="AK281" s="290"/>
      <c r="AN281" s="34"/>
    </row>
    <row r="282" spans="1:40" ht="15.75" customHeight="1">
      <c r="A282" s="34"/>
      <c r="B282" s="34"/>
      <c r="C282" s="137"/>
      <c r="D282" s="34"/>
      <c r="E282" s="34"/>
      <c r="F282" s="34"/>
      <c r="G282" s="34"/>
      <c r="H282" s="34"/>
      <c r="I282" s="34"/>
      <c r="J282" s="34"/>
      <c r="K282" s="34"/>
      <c r="L282" s="34"/>
      <c r="M282" s="34"/>
      <c r="N282" s="34"/>
      <c r="O282" s="34"/>
      <c r="P282" s="34"/>
      <c r="Q282" s="34"/>
      <c r="R282" s="34"/>
      <c r="S282" s="34"/>
      <c r="T282" s="34"/>
      <c r="U282" s="34"/>
      <c r="V282" s="34"/>
      <c r="W282" s="34"/>
      <c r="Y282" s="36"/>
      <c r="Z282" s="34"/>
      <c r="AA282" s="224"/>
      <c r="AB282" s="34"/>
      <c r="AC282" s="34"/>
      <c r="AD282" s="34"/>
      <c r="AE282" s="34"/>
      <c r="AK282" s="290"/>
      <c r="AN282" s="34"/>
    </row>
    <row r="283" spans="1:40" ht="15.75" customHeight="1">
      <c r="A283" s="34"/>
      <c r="B283" s="34"/>
      <c r="C283" s="137"/>
      <c r="D283" s="34"/>
      <c r="E283" s="34"/>
      <c r="F283" s="34"/>
      <c r="G283" s="34"/>
      <c r="H283" s="34"/>
      <c r="I283" s="34"/>
      <c r="J283" s="34"/>
      <c r="K283" s="34"/>
      <c r="L283" s="34"/>
      <c r="M283" s="34"/>
      <c r="N283" s="34"/>
      <c r="O283" s="34"/>
      <c r="P283" s="34"/>
      <c r="Q283" s="34"/>
      <c r="R283" s="34"/>
      <c r="S283" s="34"/>
      <c r="T283" s="34"/>
      <c r="U283" s="34"/>
      <c r="V283" s="34"/>
      <c r="W283" s="34"/>
      <c r="Y283" s="36"/>
      <c r="Z283" s="34"/>
      <c r="AA283" s="224"/>
      <c r="AB283" s="34"/>
      <c r="AC283" s="34"/>
      <c r="AD283" s="34"/>
      <c r="AE283" s="34"/>
      <c r="AK283" s="290"/>
      <c r="AN283" s="34"/>
    </row>
    <row r="284" spans="1:40" ht="15.75" customHeight="1">
      <c r="A284" s="34"/>
      <c r="B284" s="34"/>
      <c r="C284" s="137"/>
      <c r="D284" s="34"/>
      <c r="E284" s="34"/>
      <c r="F284" s="34"/>
      <c r="G284" s="34"/>
      <c r="H284" s="34"/>
      <c r="I284" s="34"/>
      <c r="J284" s="34"/>
      <c r="K284" s="34"/>
      <c r="L284" s="34"/>
      <c r="M284" s="34"/>
      <c r="N284" s="34"/>
      <c r="O284" s="34"/>
      <c r="P284" s="34"/>
      <c r="Q284" s="34"/>
      <c r="R284" s="34"/>
      <c r="S284" s="34"/>
      <c r="T284" s="34"/>
      <c r="U284" s="34"/>
      <c r="V284" s="34"/>
      <c r="W284" s="34"/>
      <c r="Y284" s="36"/>
      <c r="Z284" s="34"/>
      <c r="AA284" s="224"/>
      <c r="AB284" s="34"/>
      <c r="AC284" s="34"/>
      <c r="AD284" s="34"/>
      <c r="AE284" s="34"/>
      <c r="AK284" s="290"/>
      <c r="AN284" s="34"/>
    </row>
    <row r="285" spans="1:40" ht="15.75" customHeight="1">
      <c r="A285" s="34"/>
      <c r="B285" s="34"/>
      <c r="C285" s="137"/>
      <c r="D285" s="34"/>
      <c r="E285" s="34"/>
      <c r="F285" s="34"/>
      <c r="G285" s="34"/>
      <c r="H285" s="34"/>
      <c r="I285" s="34"/>
      <c r="J285" s="34"/>
      <c r="K285" s="34"/>
      <c r="L285" s="34"/>
      <c r="M285" s="34"/>
      <c r="N285" s="34"/>
      <c r="O285" s="34"/>
      <c r="P285" s="34"/>
      <c r="Q285" s="34"/>
      <c r="R285" s="34"/>
      <c r="S285" s="34"/>
      <c r="T285" s="34"/>
      <c r="U285" s="34"/>
      <c r="V285" s="34"/>
      <c r="W285" s="34"/>
      <c r="Y285" s="36"/>
      <c r="Z285" s="34"/>
      <c r="AA285" s="224"/>
      <c r="AB285" s="34"/>
      <c r="AC285" s="34"/>
      <c r="AD285" s="34"/>
      <c r="AE285" s="34"/>
      <c r="AK285" s="290"/>
      <c r="AN285" s="34"/>
    </row>
    <row r="286" spans="1:40" ht="15.75" customHeight="1">
      <c r="A286" s="34"/>
      <c r="B286" s="34"/>
      <c r="C286" s="137"/>
      <c r="D286" s="34"/>
      <c r="E286" s="34"/>
      <c r="F286" s="34"/>
      <c r="G286" s="34"/>
      <c r="H286" s="34"/>
      <c r="I286" s="34"/>
      <c r="J286" s="34"/>
      <c r="K286" s="34"/>
      <c r="L286" s="34"/>
      <c r="M286" s="34"/>
      <c r="N286" s="34"/>
      <c r="O286" s="34"/>
      <c r="P286" s="34"/>
      <c r="Q286" s="34"/>
      <c r="R286" s="34"/>
      <c r="S286" s="34"/>
      <c r="T286" s="34"/>
      <c r="U286" s="34"/>
      <c r="V286" s="34"/>
      <c r="W286" s="34"/>
      <c r="Y286" s="36"/>
      <c r="Z286" s="34"/>
      <c r="AA286" s="224"/>
      <c r="AB286" s="34"/>
      <c r="AC286" s="34"/>
      <c r="AD286" s="34"/>
      <c r="AE286" s="34"/>
      <c r="AK286" s="290"/>
      <c r="AN286" s="34"/>
    </row>
    <row r="287" spans="1:40" ht="15.75" customHeight="1">
      <c r="A287" s="34"/>
      <c r="B287" s="34"/>
      <c r="C287" s="137"/>
      <c r="D287" s="34"/>
      <c r="E287" s="34"/>
      <c r="F287" s="34"/>
      <c r="G287" s="34"/>
      <c r="H287" s="34"/>
      <c r="I287" s="34"/>
      <c r="J287" s="34"/>
      <c r="K287" s="34"/>
      <c r="L287" s="34"/>
      <c r="M287" s="34"/>
      <c r="N287" s="34"/>
      <c r="O287" s="34"/>
      <c r="P287" s="34"/>
      <c r="Q287" s="34"/>
      <c r="R287" s="34"/>
      <c r="S287" s="34"/>
      <c r="T287" s="34"/>
      <c r="U287" s="34"/>
      <c r="V287" s="34"/>
      <c r="W287" s="34"/>
      <c r="Y287" s="36"/>
      <c r="Z287" s="34"/>
      <c r="AA287" s="224"/>
      <c r="AB287" s="34"/>
      <c r="AC287" s="34"/>
      <c r="AD287" s="34"/>
      <c r="AE287" s="34"/>
      <c r="AK287" s="290"/>
      <c r="AN287" s="34"/>
    </row>
    <row r="288" spans="1:40" ht="15.75" customHeight="1">
      <c r="A288" s="34"/>
      <c r="B288" s="34"/>
      <c r="C288" s="137"/>
      <c r="D288" s="34"/>
      <c r="E288" s="34"/>
      <c r="F288" s="34"/>
      <c r="G288" s="34"/>
      <c r="H288" s="34"/>
      <c r="I288" s="34"/>
      <c r="J288" s="34"/>
      <c r="K288" s="34"/>
      <c r="L288" s="34"/>
      <c r="M288" s="34"/>
      <c r="N288" s="34"/>
      <c r="O288" s="34"/>
      <c r="P288" s="34"/>
      <c r="Q288" s="34"/>
      <c r="R288" s="34"/>
      <c r="S288" s="34"/>
      <c r="T288" s="34"/>
      <c r="U288" s="34"/>
      <c r="V288" s="34"/>
      <c r="W288" s="34"/>
      <c r="Y288" s="36"/>
      <c r="Z288" s="34"/>
      <c r="AA288" s="224"/>
      <c r="AB288" s="34"/>
      <c r="AC288" s="34"/>
      <c r="AD288" s="34"/>
      <c r="AE288" s="34"/>
      <c r="AK288" s="290"/>
      <c r="AN288" s="34"/>
    </row>
    <row r="289" spans="1:40" ht="15.75" customHeight="1">
      <c r="A289" s="34"/>
      <c r="B289" s="34"/>
      <c r="C289" s="137"/>
      <c r="D289" s="34"/>
      <c r="E289" s="34"/>
      <c r="F289" s="34"/>
      <c r="G289" s="34"/>
      <c r="H289" s="34"/>
      <c r="I289" s="34"/>
      <c r="J289" s="34"/>
      <c r="K289" s="34"/>
      <c r="L289" s="34"/>
      <c r="M289" s="34"/>
      <c r="N289" s="34"/>
      <c r="O289" s="34"/>
      <c r="P289" s="34"/>
      <c r="Q289" s="34"/>
      <c r="R289" s="34"/>
      <c r="S289" s="34"/>
      <c r="T289" s="34"/>
      <c r="U289" s="34"/>
      <c r="V289" s="34"/>
      <c r="W289" s="34"/>
      <c r="Y289" s="36"/>
      <c r="Z289" s="34"/>
      <c r="AA289" s="224"/>
      <c r="AB289" s="34"/>
      <c r="AC289" s="34"/>
      <c r="AD289" s="34"/>
      <c r="AE289" s="34"/>
      <c r="AK289" s="290"/>
      <c r="AN289" s="34"/>
    </row>
    <row r="290" spans="1:40" ht="15.75" customHeight="1">
      <c r="A290" s="34"/>
      <c r="B290" s="34"/>
      <c r="C290" s="137"/>
      <c r="D290" s="34"/>
      <c r="E290" s="34"/>
      <c r="F290" s="34"/>
      <c r="G290" s="34"/>
      <c r="H290" s="34"/>
      <c r="I290" s="34"/>
      <c r="J290" s="34"/>
      <c r="K290" s="34"/>
      <c r="L290" s="34"/>
      <c r="M290" s="34"/>
      <c r="N290" s="34"/>
      <c r="O290" s="34"/>
      <c r="P290" s="34"/>
      <c r="Q290" s="34"/>
      <c r="R290" s="34"/>
      <c r="S290" s="34"/>
      <c r="T290" s="34"/>
      <c r="U290" s="34"/>
      <c r="V290" s="34"/>
      <c r="W290" s="34"/>
      <c r="Y290" s="36"/>
      <c r="Z290" s="34"/>
      <c r="AA290" s="224"/>
      <c r="AB290" s="34"/>
      <c r="AC290" s="34"/>
      <c r="AD290" s="34"/>
      <c r="AE290" s="34"/>
      <c r="AK290" s="290"/>
      <c r="AN290" s="34"/>
    </row>
    <row r="291" spans="1:40" ht="15.75" customHeight="1">
      <c r="A291" s="34"/>
      <c r="B291" s="34"/>
      <c r="C291" s="137"/>
      <c r="D291" s="34"/>
      <c r="E291" s="34"/>
      <c r="F291" s="34"/>
      <c r="G291" s="34"/>
      <c r="H291" s="34"/>
      <c r="I291" s="34"/>
      <c r="J291" s="34"/>
      <c r="K291" s="34"/>
      <c r="L291" s="34"/>
      <c r="M291" s="34"/>
      <c r="N291" s="34"/>
      <c r="O291" s="34"/>
      <c r="P291" s="34"/>
      <c r="Q291" s="34"/>
      <c r="R291" s="34"/>
      <c r="S291" s="34"/>
      <c r="T291" s="34"/>
      <c r="U291" s="34"/>
      <c r="V291" s="34"/>
      <c r="W291" s="34"/>
      <c r="Y291" s="36"/>
      <c r="Z291" s="34"/>
      <c r="AA291" s="224"/>
      <c r="AB291" s="34"/>
      <c r="AC291" s="34"/>
      <c r="AD291" s="34"/>
      <c r="AE291" s="34"/>
      <c r="AK291" s="290"/>
      <c r="AN291" s="34"/>
    </row>
    <row r="292" spans="1:40" ht="15.75" customHeight="1">
      <c r="A292" s="34"/>
      <c r="B292" s="34"/>
      <c r="C292" s="137"/>
      <c r="D292" s="34"/>
      <c r="E292" s="34"/>
      <c r="F292" s="34"/>
      <c r="G292" s="34"/>
      <c r="H292" s="34"/>
      <c r="I292" s="34"/>
      <c r="J292" s="34"/>
      <c r="K292" s="34"/>
      <c r="L292" s="34"/>
      <c r="M292" s="34"/>
      <c r="N292" s="34"/>
      <c r="O292" s="34"/>
      <c r="P292" s="34"/>
      <c r="Q292" s="34"/>
      <c r="R292" s="34"/>
      <c r="S292" s="34"/>
      <c r="T292" s="34"/>
      <c r="U292" s="34"/>
      <c r="V292" s="34"/>
      <c r="W292" s="34"/>
      <c r="Y292" s="36"/>
      <c r="Z292" s="34"/>
      <c r="AA292" s="224"/>
      <c r="AB292" s="34"/>
      <c r="AC292" s="34"/>
      <c r="AD292" s="34"/>
      <c r="AE292" s="34"/>
      <c r="AK292" s="290"/>
      <c r="AN292" s="34"/>
    </row>
    <row r="293" spans="1:40" ht="15.75" customHeight="1">
      <c r="A293" s="34"/>
      <c r="B293" s="34"/>
      <c r="C293" s="137"/>
      <c r="D293" s="34"/>
      <c r="E293" s="34"/>
      <c r="F293" s="34"/>
      <c r="G293" s="34"/>
      <c r="H293" s="34"/>
      <c r="I293" s="34"/>
      <c r="J293" s="34"/>
      <c r="K293" s="34"/>
      <c r="L293" s="34"/>
      <c r="M293" s="34"/>
      <c r="N293" s="34"/>
      <c r="O293" s="34"/>
      <c r="P293" s="34"/>
      <c r="Q293" s="34"/>
      <c r="R293" s="34"/>
      <c r="S293" s="34"/>
      <c r="T293" s="34"/>
      <c r="U293" s="34"/>
      <c r="V293" s="34"/>
      <c r="W293" s="34"/>
      <c r="Y293" s="36"/>
      <c r="Z293" s="34"/>
      <c r="AA293" s="224"/>
      <c r="AB293" s="34"/>
      <c r="AC293" s="34"/>
      <c r="AD293" s="34"/>
      <c r="AE293" s="34"/>
      <c r="AK293" s="290"/>
      <c r="AN293" s="34"/>
    </row>
    <row r="294" spans="1:40" ht="15.75" customHeight="1">
      <c r="A294" s="34"/>
      <c r="B294" s="34"/>
      <c r="C294" s="137"/>
      <c r="D294" s="34"/>
      <c r="E294" s="34"/>
      <c r="F294" s="34"/>
      <c r="G294" s="34"/>
      <c r="H294" s="34"/>
      <c r="I294" s="34"/>
      <c r="J294" s="34"/>
      <c r="K294" s="34"/>
      <c r="L294" s="34"/>
      <c r="M294" s="34"/>
      <c r="N294" s="34"/>
      <c r="O294" s="34"/>
      <c r="P294" s="34"/>
      <c r="Q294" s="34"/>
      <c r="R294" s="34"/>
      <c r="S294" s="34"/>
      <c r="T294" s="34"/>
      <c r="U294" s="34"/>
      <c r="V294" s="34"/>
      <c r="W294" s="34"/>
      <c r="Y294" s="36"/>
      <c r="Z294" s="34"/>
      <c r="AA294" s="224"/>
      <c r="AB294" s="34"/>
      <c r="AC294" s="34"/>
      <c r="AD294" s="34"/>
      <c r="AE294" s="34"/>
      <c r="AK294" s="290"/>
      <c r="AN294" s="34"/>
    </row>
    <row r="295" spans="1:40" ht="15.75" customHeight="1">
      <c r="A295" s="34"/>
      <c r="B295" s="34"/>
      <c r="C295" s="137"/>
      <c r="D295" s="34"/>
      <c r="E295" s="34"/>
      <c r="F295" s="34"/>
      <c r="G295" s="34"/>
      <c r="H295" s="34"/>
      <c r="I295" s="34"/>
      <c r="J295" s="34"/>
      <c r="K295" s="34"/>
      <c r="L295" s="34"/>
      <c r="M295" s="34"/>
      <c r="N295" s="34"/>
      <c r="O295" s="34"/>
      <c r="P295" s="34"/>
      <c r="Q295" s="34"/>
      <c r="R295" s="34"/>
      <c r="S295" s="34"/>
      <c r="T295" s="34"/>
      <c r="U295" s="34"/>
      <c r="V295" s="34"/>
      <c r="W295" s="34"/>
      <c r="Y295" s="36"/>
      <c r="Z295" s="34"/>
      <c r="AA295" s="224"/>
      <c r="AB295" s="34"/>
      <c r="AC295" s="34"/>
      <c r="AD295" s="34"/>
      <c r="AE295" s="34"/>
      <c r="AK295" s="290"/>
      <c r="AN295" s="34"/>
    </row>
    <row r="296" spans="1:40" ht="15.75" customHeight="1">
      <c r="A296" s="34"/>
      <c r="B296" s="34"/>
      <c r="C296" s="137"/>
      <c r="D296" s="34"/>
      <c r="E296" s="34"/>
      <c r="F296" s="34"/>
      <c r="G296" s="34"/>
      <c r="H296" s="34"/>
      <c r="I296" s="34"/>
      <c r="J296" s="34"/>
      <c r="K296" s="34"/>
      <c r="L296" s="34"/>
      <c r="M296" s="34"/>
      <c r="N296" s="34"/>
      <c r="O296" s="34"/>
      <c r="P296" s="34"/>
      <c r="Q296" s="34"/>
      <c r="R296" s="34"/>
      <c r="S296" s="34"/>
      <c r="T296" s="34"/>
      <c r="U296" s="34"/>
      <c r="V296" s="34"/>
      <c r="W296" s="34"/>
      <c r="Y296" s="36"/>
      <c r="Z296" s="34"/>
      <c r="AA296" s="224"/>
      <c r="AB296" s="34"/>
      <c r="AC296" s="34"/>
      <c r="AD296" s="34"/>
      <c r="AE296" s="34"/>
      <c r="AK296" s="290"/>
      <c r="AN296" s="34"/>
    </row>
    <row r="297" spans="1:40" ht="15.75" customHeight="1">
      <c r="A297" s="34"/>
      <c r="B297" s="34"/>
      <c r="C297" s="137"/>
      <c r="D297" s="34"/>
      <c r="E297" s="34"/>
      <c r="F297" s="34"/>
      <c r="G297" s="34"/>
      <c r="H297" s="34"/>
      <c r="I297" s="34"/>
      <c r="J297" s="34"/>
      <c r="K297" s="34"/>
      <c r="L297" s="34"/>
      <c r="M297" s="34"/>
      <c r="N297" s="34"/>
      <c r="O297" s="34"/>
      <c r="P297" s="34"/>
      <c r="Q297" s="34"/>
      <c r="R297" s="34"/>
      <c r="S297" s="34"/>
      <c r="T297" s="34"/>
      <c r="U297" s="34"/>
      <c r="V297" s="34"/>
      <c r="W297" s="34"/>
      <c r="Y297" s="36"/>
      <c r="Z297" s="34"/>
      <c r="AA297" s="224"/>
      <c r="AB297" s="34"/>
      <c r="AC297" s="34"/>
      <c r="AD297" s="34"/>
      <c r="AE297" s="34"/>
      <c r="AK297" s="290"/>
      <c r="AN297" s="34"/>
    </row>
    <row r="298" spans="1:40" ht="15.75" customHeight="1">
      <c r="A298" s="34"/>
      <c r="B298" s="34"/>
      <c r="C298" s="137"/>
      <c r="D298" s="34"/>
      <c r="E298" s="34"/>
      <c r="F298" s="34"/>
      <c r="G298" s="34"/>
      <c r="H298" s="34"/>
      <c r="I298" s="34"/>
      <c r="J298" s="34"/>
      <c r="K298" s="34"/>
      <c r="L298" s="34"/>
      <c r="M298" s="34"/>
      <c r="N298" s="34"/>
      <c r="O298" s="34"/>
      <c r="P298" s="34"/>
      <c r="Q298" s="34"/>
      <c r="R298" s="34"/>
      <c r="S298" s="34"/>
      <c r="T298" s="34"/>
      <c r="U298" s="34"/>
      <c r="V298" s="34"/>
      <c r="W298" s="34"/>
      <c r="Y298" s="36"/>
      <c r="Z298" s="34"/>
      <c r="AA298" s="224"/>
      <c r="AB298" s="34"/>
      <c r="AC298" s="34"/>
      <c r="AD298" s="34"/>
      <c r="AE298" s="34"/>
      <c r="AK298" s="290"/>
      <c r="AN298" s="34"/>
    </row>
    <row r="299" spans="1:40" ht="15.75" customHeight="1">
      <c r="A299" s="34"/>
      <c r="B299" s="34"/>
      <c r="C299" s="137"/>
      <c r="D299" s="34"/>
      <c r="E299" s="34"/>
      <c r="F299" s="34"/>
      <c r="G299" s="34"/>
      <c r="H299" s="34"/>
      <c r="I299" s="34"/>
      <c r="J299" s="34"/>
      <c r="K299" s="34"/>
      <c r="L299" s="34"/>
      <c r="M299" s="34"/>
      <c r="N299" s="34"/>
      <c r="O299" s="34"/>
      <c r="P299" s="34"/>
      <c r="Q299" s="34"/>
      <c r="R299" s="34"/>
      <c r="S299" s="34"/>
      <c r="T299" s="34"/>
      <c r="U299" s="34"/>
      <c r="V299" s="34"/>
      <c r="W299" s="34"/>
      <c r="Y299" s="36"/>
      <c r="Z299" s="34"/>
      <c r="AA299" s="224"/>
      <c r="AB299" s="34"/>
      <c r="AC299" s="34"/>
      <c r="AD299" s="34"/>
      <c r="AE299" s="34"/>
      <c r="AK299" s="290"/>
      <c r="AN299" s="34"/>
    </row>
    <row r="300" spans="1:40" ht="15.75" customHeight="1">
      <c r="A300" s="34"/>
      <c r="B300" s="34"/>
      <c r="C300" s="137"/>
      <c r="D300" s="34"/>
      <c r="E300" s="34"/>
      <c r="F300" s="34"/>
      <c r="G300" s="34"/>
      <c r="H300" s="34"/>
      <c r="I300" s="34"/>
      <c r="J300" s="34"/>
      <c r="K300" s="34"/>
      <c r="L300" s="34"/>
      <c r="M300" s="34"/>
      <c r="N300" s="34"/>
      <c r="O300" s="34"/>
      <c r="P300" s="34"/>
      <c r="Q300" s="34"/>
      <c r="R300" s="34"/>
      <c r="S300" s="34"/>
      <c r="T300" s="34"/>
      <c r="U300" s="34"/>
      <c r="V300" s="34"/>
      <c r="W300" s="34"/>
      <c r="Y300" s="36"/>
      <c r="Z300" s="34"/>
      <c r="AA300" s="224"/>
      <c r="AB300" s="34"/>
      <c r="AC300" s="34"/>
      <c r="AD300" s="34"/>
      <c r="AE300" s="34"/>
      <c r="AK300" s="290"/>
      <c r="AN300" s="34"/>
    </row>
    <row r="301" spans="1:40" ht="15.75" customHeight="1">
      <c r="A301" s="34"/>
      <c r="B301" s="34"/>
      <c r="C301" s="137"/>
      <c r="D301" s="34"/>
      <c r="E301" s="34"/>
      <c r="F301" s="34"/>
      <c r="G301" s="34"/>
      <c r="H301" s="34"/>
      <c r="I301" s="34"/>
      <c r="J301" s="34"/>
      <c r="K301" s="34"/>
      <c r="L301" s="34"/>
      <c r="M301" s="34"/>
      <c r="N301" s="34"/>
      <c r="O301" s="34"/>
      <c r="P301" s="34"/>
      <c r="Q301" s="34"/>
      <c r="R301" s="34"/>
      <c r="S301" s="34"/>
      <c r="T301" s="34"/>
      <c r="U301" s="34"/>
      <c r="V301" s="34"/>
      <c r="W301" s="34"/>
      <c r="Y301" s="36"/>
      <c r="Z301" s="34"/>
      <c r="AA301" s="224"/>
      <c r="AB301" s="34"/>
      <c r="AC301" s="34"/>
      <c r="AD301" s="34"/>
      <c r="AE301" s="34"/>
      <c r="AK301" s="290"/>
      <c r="AN301" s="34"/>
    </row>
    <row r="302" spans="1:40" ht="15.75" customHeight="1">
      <c r="A302" s="34"/>
      <c r="B302" s="34"/>
      <c r="C302" s="137"/>
      <c r="D302" s="34"/>
      <c r="E302" s="34"/>
      <c r="F302" s="34"/>
      <c r="G302" s="34"/>
      <c r="H302" s="34"/>
      <c r="I302" s="34"/>
      <c r="J302" s="34"/>
      <c r="K302" s="34"/>
      <c r="L302" s="34"/>
      <c r="M302" s="34"/>
      <c r="N302" s="34"/>
      <c r="O302" s="34"/>
      <c r="P302" s="34"/>
      <c r="Q302" s="34"/>
      <c r="R302" s="34"/>
      <c r="S302" s="34"/>
      <c r="T302" s="34"/>
      <c r="U302" s="34"/>
      <c r="V302" s="34"/>
      <c r="W302" s="34"/>
      <c r="Y302" s="36"/>
      <c r="Z302" s="34"/>
      <c r="AA302" s="224"/>
      <c r="AB302" s="34"/>
      <c r="AC302" s="34"/>
      <c r="AD302" s="34"/>
      <c r="AE302" s="34"/>
      <c r="AK302" s="290"/>
      <c r="AN302" s="34"/>
    </row>
    <row r="303" spans="1:40" ht="15.75" customHeight="1">
      <c r="A303" s="34"/>
      <c r="B303" s="34"/>
      <c r="C303" s="137"/>
      <c r="D303" s="34"/>
      <c r="E303" s="34"/>
      <c r="F303" s="34"/>
      <c r="G303" s="34"/>
      <c r="H303" s="34"/>
      <c r="I303" s="34"/>
      <c r="J303" s="34"/>
      <c r="K303" s="34"/>
      <c r="L303" s="34"/>
      <c r="M303" s="34"/>
      <c r="N303" s="34"/>
      <c r="O303" s="34"/>
      <c r="P303" s="34"/>
      <c r="Q303" s="34"/>
      <c r="R303" s="34"/>
      <c r="S303" s="34"/>
      <c r="T303" s="34"/>
      <c r="U303" s="34"/>
      <c r="V303" s="34"/>
      <c r="W303" s="34"/>
      <c r="Y303" s="36"/>
      <c r="Z303" s="34"/>
      <c r="AA303" s="224"/>
      <c r="AB303" s="34"/>
      <c r="AC303" s="34"/>
      <c r="AD303" s="34"/>
      <c r="AE303" s="34"/>
      <c r="AK303" s="290"/>
      <c r="AN303" s="34"/>
    </row>
    <row r="304" spans="1:40" ht="15.75" customHeight="1">
      <c r="A304" s="34"/>
      <c r="B304" s="34"/>
      <c r="C304" s="137"/>
      <c r="D304" s="34"/>
      <c r="E304" s="34"/>
      <c r="F304" s="34"/>
      <c r="G304" s="34"/>
      <c r="H304" s="34"/>
      <c r="I304" s="34"/>
      <c r="J304" s="34"/>
      <c r="K304" s="34"/>
      <c r="L304" s="34"/>
      <c r="M304" s="34"/>
      <c r="N304" s="34"/>
      <c r="O304" s="34"/>
      <c r="P304" s="34"/>
      <c r="Q304" s="34"/>
      <c r="R304" s="34"/>
      <c r="S304" s="34"/>
      <c r="T304" s="34"/>
      <c r="U304" s="34"/>
      <c r="V304" s="34"/>
      <c r="W304" s="34"/>
      <c r="Y304" s="36"/>
      <c r="Z304" s="34"/>
      <c r="AA304" s="224"/>
      <c r="AB304" s="34"/>
      <c r="AC304" s="34"/>
      <c r="AD304" s="34"/>
      <c r="AE304" s="34"/>
      <c r="AK304" s="290"/>
      <c r="AN304" s="34"/>
    </row>
    <row r="305" spans="1:40" ht="15.75" customHeight="1">
      <c r="A305" s="34"/>
      <c r="B305" s="34"/>
      <c r="C305" s="137"/>
      <c r="D305" s="34"/>
      <c r="E305" s="34"/>
      <c r="F305" s="34"/>
      <c r="G305" s="34"/>
      <c r="H305" s="34"/>
      <c r="I305" s="34"/>
      <c r="J305" s="34"/>
      <c r="K305" s="34"/>
      <c r="L305" s="34"/>
      <c r="M305" s="34"/>
      <c r="N305" s="34"/>
      <c r="O305" s="34"/>
      <c r="P305" s="34"/>
      <c r="Q305" s="34"/>
      <c r="R305" s="34"/>
      <c r="S305" s="34"/>
      <c r="T305" s="34"/>
      <c r="U305" s="34"/>
      <c r="V305" s="34"/>
      <c r="W305" s="34"/>
      <c r="Y305" s="36"/>
      <c r="Z305" s="34"/>
      <c r="AA305" s="224"/>
      <c r="AB305" s="34"/>
      <c r="AC305" s="34"/>
      <c r="AD305" s="34"/>
      <c r="AE305" s="34"/>
      <c r="AK305" s="290"/>
      <c r="AN305" s="34"/>
    </row>
    <row r="306" spans="1:40" ht="15.75" customHeight="1">
      <c r="A306" s="34"/>
      <c r="B306" s="34"/>
      <c r="C306" s="137"/>
      <c r="D306" s="34"/>
      <c r="E306" s="34"/>
      <c r="F306" s="34"/>
      <c r="G306" s="34"/>
      <c r="H306" s="34"/>
      <c r="I306" s="34"/>
      <c r="J306" s="34"/>
      <c r="K306" s="34"/>
      <c r="L306" s="34"/>
      <c r="M306" s="34"/>
      <c r="N306" s="34"/>
      <c r="O306" s="34"/>
      <c r="P306" s="34"/>
      <c r="Q306" s="34"/>
      <c r="R306" s="34"/>
      <c r="S306" s="34"/>
      <c r="T306" s="34"/>
      <c r="U306" s="34"/>
      <c r="V306" s="34"/>
      <c r="W306" s="34"/>
      <c r="Y306" s="36"/>
      <c r="Z306" s="34"/>
      <c r="AA306" s="224"/>
      <c r="AB306" s="34"/>
      <c r="AC306" s="34"/>
      <c r="AD306" s="34"/>
      <c r="AE306" s="34"/>
      <c r="AK306" s="290"/>
      <c r="AN306" s="34"/>
    </row>
    <row r="307" spans="1:40" ht="15.75" customHeight="1">
      <c r="A307" s="34"/>
      <c r="B307" s="34"/>
      <c r="C307" s="137"/>
      <c r="D307" s="34"/>
      <c r="E307" s="34"/>
      <c r="F307" s="34"/>
      <c r="G307" s="34"/>
      <c r="H307" s="34"/>
      <c r="I307" s="34"/>
      <c r="J307" s="34"/>
      <c r="K307" s="34"/>
      <c r="L307" s="34"/>
      <c r="M307" s="34"/>
      <c r="N307" s="34"/>
      <c r="O307" s="34"/>
      <c r="P307" s="34"/>
      <c r="Q307" s="34"/>
      <c r="R307" s="34"/>
      <c r="S307" s="34"/>
      <c r="T307" s="34"/>
      <c r="U307" s="34"/>
      <c r="V307" s="34"/>
      <c r="W307" s="34"/>
      <c r="Y307" s="36"/>
      <c r="Z307" s="34"/>
      <c r="AA307" s="224"/>
      <c r="AB307" s="34"/>
      <c r="AC307" s="34"/>
      <c r="AD307" s="34"/>
      <c r="AE307" s="34"/>
      <c r="AK307" s="290"/>
      <c r="AN307" s="34"/>
    </row>
    <row r="308" spans="1:40" ht="15.75" customHeight="1">
      <c r="A308" s="34"/>
      <c r="B308" s="34"/>
      <c r="C308" s="137"/>
      <c r="D308" s="34"/>
      <c r="E308" s="34"/>
      <c r="F308" s="34"/>
      <c r="G308" s="34"/>
      <c r="H308" s="34"/>
      <c r="I308" s="34"/>
      <c r="J308" s="34"/>
      <c r="K308" s="34"/>
      <c r="L308" s="34"/>
      <c r="M308" s="34"/>
      <c r="N308" s="34"/>
      <c r="O308" s="34"/>
      <c r="P308" s="34"/>
      <c r="Q308" s="34"/>
      <c r="R308" s="34"/>
      <c r="S308" s="34"/>
      <c r="T308" s="34"/>
      <c r="U308" s="34"/>
      <c r="V308" s="34"/>
      <c r="W308" s="34"/>
      <c r="Y308" s="36"/>
      <c r="Z308" s="34"/>
      <c r="AA308" s="224"/>
      <c r="AB308" s="34"/>
      <c r="AC308" s="34"/>
      <c r="AD308" s="34"/>
      <c r="AE308" s="34"/>
      <c r="AK308" s="290"/>
      <c r="AN308" s="34"/>
    </row>
    <row r="309" spans="1:40" ht="15.75" customHeight="1">
      <c r="A309" s="34"/>
      <c r="B309" s="34"/>
      <c r="C309" s="137"/>
      <c r="D309" s="34"/>
      <c r="E309" s="34"/>
      <c r="F309" s="34"/>
      <c r="G309" s="34"/>
      <c r="H309" s="34"/>
      <c r="I309" s="34"/>
      <c r="J309" s="34"/>
      <c r="K309" s="34"/>
      <c r="L309" s="34"/>
      <c r="M309" s="34"/>
      <c r="N309" s="34"/>
      <c r="O309" s="34"/>
      <c r="P309" s="34"/>
      <c r="Q309" s="34"/>
      <c r="R309" s="34"/>
      <c r="S309" s="34"/>
      <c r="T309" s="34"/>
      <c r="U309" s="34"/>
      <c r="V309" s="34"/>
      <c r="W309" s="34"/>
      <c r="Y309" s="36"/>
      <c r="Z309" s="34"/>
      <c r="AA309" s="224"/>
      <c r="AB309" s="34"/>
      <c r="AC309" s="34"/>
      <c r="AD309" s="34"/>
      <c r="AE309" s="34"/>
      <c r="AK309" s="290"/>
      <c r="AN309" s="34"/>
    </row>
    <row r="310" spans="1:40" ht="15.75" customHeight="1">
      <c r="A310" s="34"/>
      <c r="B310" s="34"/>
      <c r="C310" s="137"/>
      <c r="D310" s="34"/>
      <c r="E310" s="34"/>
      <c r="F310" s="34"/>
      <c r="G310" s="34"/>
      <c r="H310" s="34"/>
      <c r="I310" s="34"/>
      <c r="J310" s="34"/>
      <c r="K310" s="34"/>
      <c r="L310" s="34"/>
      <c r="M310" s="34"/>
      <c r="N310" s="34"/>
      <c r="O310" s="34"/>
      <c r="P310" s="34"/>
      <c r="Q310" s="34"/>
      <c r="R310" s="34"/>
      <c r="S310" s="34"/>
      <c r="T310" s="34"/>
      <c r="U310" s="34"/>
      <c r="V310" s="34"/>
      <c r="W310" s="34"/>
      <c r="Y310" s="36"/>
      <c r="Z310" s="34"/>
      <c r="AA310" s="224"/>
      <c r="AB310" s="34"/>
      <c r="AC310" s="34"/>
      <c r="AD310" s="34"/>
      <c r="AE310" s="34"/>
      <c r="AK310" s="290"/>
      <c r="AN310" s="34"/>
    </row>
    <row r="311" spans="1:40" ht="15.75" customHeight="1">
      <c r="A311" s="34"/>
      <c r="B311" s="34"/>
      <c r="C311" s="137"/>
      <c r="D311" s="34"/>
      <c r="E311" s="34"/>
      <c r="F311" s="34"/>
      <c r="G311" s="34"/>
      <c r="H311" s="34"/>
      <c r="I311" s="34"/>
      <c r="J311" s="34"/>
      <c r="K311" s="34"/>
      <c r="L311" s="34"/>
      <c r="M311" s="34"/>
      <c r="N311" s="34"/>
      <c r="O311" s="34"/>
      <c r="P311" s="34"/>
      <c r="Q311" s="34"/>
      <c r="R311" s="34"/>
      <c r="S311" s="34"/>
      <c r="T311" s="34"/>
      <c r="U311" s="34"/>
      <c r="V311" s="34"/>
      <c r="W311" s="34"/>
      <c r="Y311" s="36"/>
      <c r="Z311" s="34"/>
      <c r="AA311" s="224"/>
      <c r="AB311" s="34"/>
      <c r="AC311" s="34"/>
      <c r="AD311" s="34"/>
      <c r="AE311" s="34"/>
      <c r="AK311" s="290"/>
      <c r="AN311" s="34"/>
    </row>
    <row r="312" spans="1:40" ht="15.75" customHeight="1">
      <c r="A312" s="34"/>
      <c r="B312" s="34"/>
      <c r="C312" s="137"/>
      <c r="D312" s="34"/>
      <c r="E312" s="34"/>
      <c r="F312" s="34"/>
      <c r="G312" s="34"/>
      <c r="H312" s="34"/>
      <c r="I312" s="34"/>
      <c r="J312" s="34"/>
      <c r="K312" s="34"/>
      <c r="L312" s="34"/>
      <c r="M312" s="34"/>
      <c r="N312" s="34"/>
      <c r="O312" s="34"/>
      <c r="P312" s="34"/>
      <c r="Q312" s="34"/>
      <c r="R312" s="34"/>
      <c r="S312" s="34"/>
      <c r="T312" s="34"/>
      <c r="U312" s="34"/>
      <c r="V312" s="34"/>
      <c r="W312" s="34"/>
      <c r="Y312" s="36"/>
      <c r="Z312" s="34"/>
      <c r="AA312" s="224"/>
      <c r="AB312" s="34"/>
      <c r="AC312" s="34"/>
      <c r="AD312" s="34"/>
      <c r="AE312" s="34"/>
      <c r="AK312" s="290"/>
      <c r="AN312" s="34"/>
    </row>
    <row r="313" spans="1:40" ht="15.75" customHeight="1">
      <c r="A313" s="34"/>
      <c r="B313" s="34"/>
      <c r="C313" s="137"/>
      <c r="D313" s="34"/>
      <c r="E313" s="34"/>
      <c r="F313" s="34"/>
      <c r="G313" s="34"/>
      <c r="H313" s="34"/>
      <c r="I313" s="34"/>
      <c r="J313" s="34"/>
      <c r="K313" s="34"/>
      <c r="L313" s="34"/>
      <c r="M313" s="34"/>
      <c r="N313" s="34"/>
      <c r="O313" s="34"/>
      <c r="P313" s="34"/>
      <c r="Q313" s="34"/>
      <c r="R313" s="34"/>
      <c r="S313" s="34"/>
      <c r="T313" s="34"/>
      <c r="U313" s="34"/>
      <c r="V313" s="34"/>
      <c r="W313" s="34"/>
      <c r="Y313" s="36"/>
      <c r="Z313" s="34"/>
      <c r="AA313" s="224"/>
      <c r="AB313" s="34"/>
      <c r="AC313" s="34"/>
      <c r="AD313" s="34"/>
      <c r="AE313" s="34"/>
      <c r="AK313" s="290"/>
      <c r="AN313" s="34"/>
    </row>
    <row r="314" spans="1:40" ht="15.75" customHeight="1">
      <c r="A314" s="34"/>
      <c r="B314" s="34"/>
      <c r="C314" s="137"/>
      <c r="D314" s="34"/>
      <c r="E314" s="34"/>
      <c r="F314" s="34"/>
      <c r="G314" s="34"/>
      <c r="H314" s="34"/>
      <c r="I314" s="34"/>
      <c r="J314" s="34"/>
      <c r="K314" s="34"/>
      <c r="L314" s="34"/>
      <c r="M314" s="34"/>
      <c r="N314" s="34"/>
      <c r="O314" s="34"/>
      <c r="P314" s="34"/>
      <c r="Q314" s="34"/>
      <c r="R314" s="34"/>
      <c r="S314" s="34"/>
      <c r="T314" s="34"/>
      <c r="U314" s="34"/>
      <c r="V314" s="34"/>
      <c r="W314" s="34"/>
      <c r="Y314" s="36"/>
      <c r="Z314" s="34"/>
      <c r="AA314" s="224"/>
      <c r="AB314" s="34"/>
      <c r="AC314" s="34"/>
      <c r="AD314" s="34"/>
      <c r="AE314" s="34"/>
      <c r="AK314" s="290"/>
      <c r="AN314" s="34"/>
    </row>
    <row r="315" spans="1:40" ht="15.75" customHeight="1">
      <c r="A315" s="34"/>
      <c r="B315" s="34"/>
      <c r="C315" s="137"/>
      <c r="D315" s="34"/>
      <c r="E315" s="34"/>
      <c r="F315" s="34"/>
      <c r="G315" s="34"/>
      <c r="H315" s="34"/>
      <c r="I315" s="34"/>
      <c r="J315" s="34"/>
      <c r="K315" s="34"/>
      <c r="L315" s="34"/>
      <c r="M315" s="34"/>
      <c r="N315" s="34"/>
      <c r="O315" s="34"/>
      <c r="P315" s="34"/>
      <c r="Q315" s="34"/>
      <c r="R315" s="34"/>
      <c r="S315" s="34"/>
      <c r="T315" s="34"/>
      <c r="U315" s="34"/>
      <c r="V315" s="34"/>
      <c r="W315" s="34"/>
      <c r="Y315" s="36"/>
      <c r="Z315" s="34"/>
      <c r="AA315" s="224"/>
      <c r="AB315" s="34"/>
      <c r="AC315" s="34"/>
      <c r="AD315" s="34"/>
      <c r="AE315" s="34"/>
      <c r="AK315" s="290"/>
      <c r="AN315" s="34"/>
    </row>
    <row r="316" spans="1:40" ht="15.75" customHeight="1">
      <c r="A316" s="34"/>
      <c r="B316" s="34"/>
      <c r="C316" s="137"/>
      <c r="D316" s="34"/>
      <c r="E316" s="34"/>
      <c r="F316" s="34"/>
      <c r="G316" s="34"/>
      <c r="H316" s="34"/>
      <c r="I316" s="34"/>
      <c r="J316" s="34"/>
      <c r="K316" s="34"/>
      <c r="L316" s="34"/>
      <c r="M316" s="34"/>
      <c r="N316" s="34"/>
      <c r="O316" s="34"/>
      <c r="P316" s="34"/>
      <c r="Q316" s="34"/>
      <c r="R316" s="34"/>
      <c r="S316" s="34"/>
      <c r="T316" s="34"/>
      <c r="U316" s="34"/>
      <c r="V316" s="34"/>
      <c r="W316" s="34"/>
      <c r="Y316" s="36"/>
      <c r="Z316" s="34"/>
      <c r="AA316" s="224"/>
      <c r="AB316" s="34"/>
      <c r="AC316" s="34"/>
      <c r="AD316" s="34"/>
      <c r="AE316" s="34"/>
      <c r="AK316" s="290"/>
      <c r="AN316" s="34"/>
    </row>
    <row r="317" spans="1:40" ht="15.75" customHeight="1">
      <c r="A317" s="34"/>
      <c r="B317" s="34"/>
      <c r="C317" s="137"/>
      <c r="D317" s="34"/>
      <c r="E317" s="34"/>
      <c r="F317" s="34"/>
      <c r="G317" s="34"/>
      <c r="H317" s="34"/>
      <c r="I317" s="34"/>
      <c r="J317" s="34"/>
      <c r="K317" s="34"/>
      <c r="L317" s="34"/>
      <c r="M317" s="34"/>
      <c r="N317" s="34"/>
      <c r="O317" s="34"/>
      <c r="P317" s="34"/>
      <c r="Q317" s="34"/>
      <c r="R317" s="34"/>
      <c r="S317" s="34"/>
      <c r="T317" s="34"/>
      <c r="U317" s="34"/>
      <c r="V317" s="34"/>
      <c r="W317" s="34"/>
      <c r="Y317" s="36"/>
      <c r="Z317" s="34"/>
      <c r="AA317" s="224"/>
      <c r="AB317" s="34"/>
      <c r="AC317" s="34"/>
      <c r="AD317" s="34"/>
      <c r="AE317" s="34"/>
      <c r="AK317" s="290"/>
      <c r="AN317" s="34"/>
    </row>
    <row r="318" spans="1:40" ht="15.75" customHeight="1">
      <c r="A318" s="34"/>
      <c r="B318" s="34"/>
      <c r="C318" s="137"/>
      <c r="D318" s="34"/>
      <c r="E318" s="34"/>
      <c r="F318" s="34"/>
      <c r="G318" s="34"/>
      <c r="H318" s="34"/>
      <c r="I318" s="34"/>
      <c r="J318" s="34"/>
      <c r="K318" s="34"/>
      <c r="L318" s="34"/>
      <c r="M318" s="34"/>
      <c r="N318" s="34"/>
      <c r="O318" s="34"/>
      <c r="P318" s="34"/>
      <c r="Q318" s="34"/>
      <c r="R318" s="34"/>
      <c r="S318" s="34"/>
      <c r="T318" s="34"/>
      <c r="U318" s="34"/>
      <c r="V318" s="34"/>
      <c r="W318" s="34"/>
      <c r="Y318" s="36"/>
      <c r="Z318" s="34"/>
      <c r="AA318" s="224"/>
      <c r="AB318" s="34"/>
      <c r="AC318" s="34"/>
      <c r="AD318" s="34"/>
      <c r="AE318" s="34"/>
      <c r="AK318" s="290"/>
      <c r="AN318" s="34"/>
    </row>
    <row r="319" spans="1:40" ht="15.75" customHeight="1">
      <c r="A319" s="34"/>
      <c r="B319" s="34"/>
      <c r="C319" s="137"/>
      <c r="D319" s="34"/>
      <c r="E319" s="34"/>
      <c r="F319" s="34"/>
      <c r="G319" s="34"/>
      <c r="H319" s="34"/>
      <c r="I319" s="34"/>
      <c r="J319" s="34"/>
      <c r="K319" s="34"/>
      <c r="L319" s="34"/>
      <c r="M319" s="34"/>
      <c r="N319" s="34"/>
      <c r="O319" s="34"/>
      <c r="P319" s="34"/>
      <c r="Q319" s="34"/>
      <c r="R319" s="34"/>
      <c r="S319" s="34"/>
      <c r="T319" s="34"/>
      <c r="U319" s="34"/>
      <c r="V319" s="34"/>
      <c r="W319" s="34"/>
      <c r="Y319" s="36"/>
      <c r="Z319" s="34"/>
      <c r="AA319" s="224"/>
      <c r="AB319" s="34"/>
      <c r="AC319" s="34"/>
      <c r="AD319" s="34"/>
      <c r="AE319" s="34"/>
      <c r="AK319" s="290"/>
      <c r="AN319" s="34"/>
    </row>
    <row r="320" spans="1:40" ht="15.75" customHeight="1">
      <c r="A320" s="34"/>
      <c r="B320" s="34"/>
      <c r="C320" s="137"/>
      <c r="D320" s="34"/>
      <c r="E320" s="34"/>
      <c r="F320" s="34"/>
      <c r="G320" s="34"/>
      <c r="H320" s="34"/>
      <c r="I320" s="34"/>
      <c r="J320" s="34"/>
      <c r="K320" s="34"/>
      <c r="L320" s="34"/>
      <c r="M320" s="34"/>
      <c r="N320" s="34"/>
      <c r="O320" s="34"/>
      <c r="P320" s="34"/>
      <c r="Q320" s="34"/>
      <c r="R320" s="34"/>
      <c r="S320" s="34"/>
      <c r="T320" s="34"/>
      <c r="U320" s="34"/>
      <c r="V320" s="34"/>
      <c r="W320" s="34"/>
      <c r="Y320" s="36"/>
      <c r="Z320" s="34"/>
      <c r="AA320" s="224"/>
      <c r="AB320" s="34"/>
      <c r="AC320" s="34"/>
      <c r="AD320" s="34"/>
      <c r="AE320" s="34"/>
      <c r="AK320" s="290"/>
      <c r="AN320" s="34"/>
    </row>
    <row r="321" spans="1:40" ht="15.75" customHeight="1">
      <c r="A321" s="34"/>
      <c r="B321" s="34"/>
      <c r="C321" s="137"/>
      <c r="D321" s="34"/>
      <c r="E321" s="34"/>
      <c r="F321" s="34"/>
      <c r="G321" s="34"/>
      <c r="H321" s="34"/>
      <c r="I321" s="34"/>
      <c r="J321" s="34"/>
      <c r="K321" s="34"/>
      <c r="L321" s="34"/>
      <c r="M321" s="34"/>
      <c r="N321" s="34"/>
      <c r="O321" s="34"/>
      <c r="P321" s="34"/>
      <c r="Q321" s="34"/>
      <c r="R321" s="34"/>
      <c r="S321" s="34"/>
      <c r="T321" s="34"/>
      <c r="U321" s="34"/>
      <c r="V321" s="34"/>
      <c r="W321" s="34"/>
      <c r="Y321" s="36"/>
      <c r="Z321" s="34"/>
      <c r="AA321" s="224"/>
      <c r="AB321" s="34"/>
      <c r="AC321" s="34"/>
      <c r="AD321" s="34"/>
      <c r="AE321" s="34"/>
      <c r="AK321" s="290"/>
      <c r="AN321" s="34"/>
    </row>
    <row r="322" spans="1:40" ht="15.75" customHeight="1">
      <c r="A322" s="34"/>
      <c r="B322" s="34"/>
      <c r="C322" s="137"/>
      <c r="D322" s="34"/>
      <c r="E322" s="34"/>
      <c r="F322" s="34"/>
      <c r="G322" s="34"/>
      <c r="H322" s="34"/>
      <c r="I322" s="34"/>
      <c r="J322" s="34"/>
      <c r="K322" s="34"/>
      <c r="L322" s="34"/>
      <c r="M322" s="34"/>
      <c r="N322" s="34"/>
      <c r="O322" s="34"/>
      <c r="P322" s="34"/>
      <c r="Q322" s="34"/>
      <c r="R322" s="34"/>
      <c r="S322" s="34"/>
      <c r="T322" s="34"/>
      <c r="U322" s="34"/>
      <c r="V322" s="34"/>
      <c r="W322" s="34"/>
      <c r="Y322" s="36"/>
      <c r="Z322" s="34"/>
      <c r="AA322" s="224"/>
      <c r="AB322" s="34"/>
      <c r="AC322" s="34"/>
      <c r="AD322" s="34"/>
      <c r="AE322" s="34"/>
      <c r="AK322" s="290"/>
      <c r="AN322" s="34"/>
    </row>
    <row r="323" spans="1:40" ht="15.75" customHeight="1">
      <c r="A323" s="34"/>
      <c r="B323" s="34"/>
      <c r="C323" s="137"/>
      <c r="D323" s="34"/>
      <c r="E323" s="34"/>
      <c r="F323" s="34"/>
      <c r="G323" s="34"/>
      <c r="H323" s="34"/>
      <c r="I323" s="34"/>
      <c r="J323" s="34"/>
      <c r="K323" s="34"/>
      <c r="L323" s="34"/>
      <c r="M323" s="34"/>
      <c r="N323" s="34"/>
      <c r="O323" s="34"/>
      <c r="P323" s="34"/>
      <c r="Q323" s="34"/>
      <c r="R323" s="34"/>
      <c r="S323" s="34"/>
      <c r="T323" s="34"/>
      <c r="U323" s="34"/>
      <c r="V323" s="34"/>
      <c r="W323" s="34"/>
      <c r="Y323" s="36"/>
      <c r="Z323" s="34"/>
      <c r="AA323" s="224"/>
      <c r="AB323" s="34"/>
      <c r="AC323" s="34"/>
      <c r="AD323" s="34"/>
      <c r="AE323" s="34"/>
      <c r="AK323" s="290"/>
      <c r="AN323" s="34"/>
    </row>
    <row r="324" spans="1:40" ht="15.75" customHeight="1">
      <c r="A324" s="34"/>
      <c r="B324" s="34"/>
      <c r="C324" s="137"/>
      <c r="D324" s="34"/>
      <c r="E324" s="34"/>
      <c r="F324" s="34"/>
      <c r="G324" s="34"/>
      <c r="H324" s="34"/>
      <c r="I324" s="34"/>
      <c r="J324" s="34"/>
      <c r="K324" s="34"/>
      <c r="L324" s="34"/>
      <c r="M324" s="34"/>
      <c r="N324" s="34"/>
      <c r="O324" s="34"/>
      <c r="P324" s="34"/>
      <c r="Q324" s="34"/>
      <c r="R324" s="34"/>
      <c r="S324" s="34"/>
      <c r="T324" s="34"/>
      <c r="U324" s="34"/>
      <c r="V324" s="34"/>
      <c r="W324" s="34"/>
      <c r="Y324" s="36"/>
      <c r="Z324" s="34"/>
      <c r="AA324" s="224"/>
      <c r="AB324" s="34"/>
      <c r="AC324" s="34"/>
      <c r="AD324" s="34"/>
      <c r="AE324" s="34"/>
      <c r="AK324" s="290"/>
      <c r="AN324" s="34"/>
    </row>
    <row r="325" spans="1:40" ht="15.75" customHeight="1">
      <c r="A325" s="34"/>
      <c r="B325" s="34"/>
      <c r="C325" s="137"/>
      <c r="D325" s="34"/>
      <c r="E325" s="34"/>
      <c r="F325" s="34"/>
      <c r="G325" s="34"/>
      <c r="H325" s="34"/>
      <c r="I325" s="34"/>
      <c r="J325" s="34"/>
      <c r="K325" s="34"/>
      <c r="L325" s="34"/>
      <c r="M325" s="34"/>
      <c r="N325" s="34"/>
      <c r="O325" s="34"/>
      <c r="P325" s="34"/>
      <c r="Q325" s="34"/>
      <c r="R325" s="34"/>
      <c r="S325" s="34"/>
      <c r="T325" s="34"/>
      <c r="U325" s="34"/>
      <c r="V325" s="34"/>
      <c r="W325" s="34"/>
      <c r="Y325" s="36"/>
      <c r="Z325" s="34"/>
      <c r="AA325" s="224"/>
      <c r="AB325" s="34"/>
      <c r="AC325" s="34"/>
      <c r="AD325" s="34"/>
      <c r="AE325" s="34"/>
      <c r="AK325" s="290"/>
      <c r="AN325" s="34"/>
    </row>
    <row r="326" spans="1:40" ht="15.75" customHeight="1">
      <c r="A326" s="34"/>
      <c r="B326" s="34"/>
      <c r="C326" s="137"/>
      <c r="D326" s="34"/>
      <c r="E326" s="34"/>
      <c r="F326" s="34"/>
      <c r="G326" s="34"/>
      <c r="H326" s="34"/>
      <c r="I326" s="34"/>
      <c r="J326" s="34"/>
      <c r="K326" s="34"/>
      <c r="L326" s="34"/>
      <c r="M326" s="34"/>
      <c r="N326" s="34"/>
      <c r="O326" s="34"/>
      <c r="P326" s="34"/>
      <c r="Q326" s="34"/>
      <c r="R326" s="34"/>
      <c r="S326" s="34"/>
      <c r="T326" s="34"/>
      <c r="U326" s="34"/>
      <c r="V326" s="34"/>
      <c r="W326" s="34"/>
      <c r="Y326" s="36"/>
      <c r="Z326" s="34"/>
      <c r="AA326" s="224"/>
      <c r="AB326" s="34"/>
      <c r="AC326" s="34"/>
      <c r="AD326" s="34"/>
      <c r="AE326" s="34"/>
      <c r="AK326" s="290"/>
      <c r="AN326" s="34"/>
    </row>
    <row r="327" spans="1:40" ht="15.75" customHeight="1">
      <c r="A327" s="34"/>
      <c r="B327" s="34"/>
      <c r="C327" s="137"/>
      <c r="D327" s="34"/>
      <c r="E327" s="34"/>
      <c r="F327" s="34"/>
      <c r="G327" s="34"/>
      <c r="H327" s="34"/>
      <c r="I327" s="34"/>
      <c r="J327" s="34"/>
      <c r="K327" s="34"/>
      <c r="L327" s="34"/>
      <c r="M327" s="34"/>
      <c r="N327" s="34"/>
      <c r="O327" s="34"/>
      <c r="P327" s="34"/>
      <c r="Q327" s="34"/>
      <c r="R327" s="34"/>
      <c r="S327" s="34"/>
      <c r="T327" s="34"/>
      <c r="U327" s="34"/>
      <c r="V327" s="34"/>
      <c r="W327" s="34"/>
      <c r="Y327" s="36"/>
      <c r="Z327" s="34"/>
      <c r="AA327" s="224"/>
      <c r="AB327" s="34"/>
      <c r="AC327" s="34"/>
      <c r="AD327" s="34"/>
      <c r="AE327" s="34"/>
      <c r="AK327" s="290"/>
      <c r="AN327" s="34"/>
    </row>
    <row r="328" spans="1:40" ht="15.75" customHeight="1">
      <c r="A328" s="34"/>
      <c r="B328" s="34"/>
      <c r="C328" s="137"/>
      <c r="D328" s="34"/>
      <c r="E328" s="34"/>
      <c r="F328" s="34"/>
      <c r="G328" s="34"/>
      <c r="H328" s="34"/>
      <c r="I328" s="34"/>
      <c r="J328" s="34"/>
      <c r="K328" s="34"/>
      <c r="L328" s="34"/>
      <c r="M328" s="34"/>
      <c r="N328" s="34"/>
      <c r="O328" s="34"/>
      <c r="P328" s="34"/>
      <c r="Q328" s="34"/>
      <c r="R328" s="34"/>
      <c r="S328" s="34"/>
      <c r="T328" s="34"/>
      <c r="U328" s="34"/>
      <c r="V328" s="34"/>
      <c r="W328" s="34"/>
      <c r="Y328" s="36"/>
      <c r="Z328" s="34"/>
      <c r="AA328" s="224"/>
      <c r="AB328" s="34"/>
      <c r="AC328" s="34"/>
      <c r="AD328" s="34"/>
      <c r="AE328" s="34"/>
      <c r="AK328" s="290"/>
      <c r="AN328" s="34"/>
    </row>
    <row r="329" spans="1:40" ht="15.75" customHeight="1">
      <c r="A329" s="34"/>
      <c r="B329" s="34"/>
      <c r="C329" s="137"/>
      <c r="D329" s="34"/>
      <c r="E329" s="34"/>
      <c r="F329" s="34"/>
      <c r="G329" s="34"/>
      <c r="H329" s="34"/>
      <c r="I329" s="34"/>
      <c r="J329" s="34"/>
      <c r="K329" s="34"/>
      <c r="L329" s="34"/>
      <c r="M329" s="34"/>
      <c r="N329" s="34"/>
      <c r="O329" s="34"/>
      <c r="P329" s="34"/>
      <c r="Q329" s="34"/>
      <c r="R329" s="34"/>
      <c r="S329" s="34"/>
      <c r="T329" s="34"/>
      <c r="U329" s="34"/>
      <c r="V329" s="34"/>
      <c r="W329" s="34"/>
      <c r="Y329" s="36"/>
      <c r="Z329" s="34"/>
      <c r="AA329" s="224"/>
      <c r="AB329" s="34"/>
      <c r="AC329" s="34"/>
      <c r="AD329" s="34"/>
      <c r="AE329" s="34"/>
      <c r="AK329" s="290"/>
      <c r="AN329" s="34"/>
    </row>
    <row r="330" spans="1:40" ht="15.75" customHeight="1">
      <c r="A330" s="34"/>
      <c r="B330" s="34"/>
      <c r="C330" s="137"/>
      <c r="D330" s="34"/>
      <c r="E330" s="34"/>
      <c r="F330" s="34"/>
      <c r="G330" s="34"/>
      <c r="H330" s="34"/>
      <c r="I330" s="34"/>
      <c r="J330" s="34"/>
      <c r="K330" s="34"/>
      <c r="L330" s="34"/>
      <c r="M330" s="34"/>
      <c r="N330" s="34"/>
      <c r="O330" s="34"/>
      <c r="P330" s="34"/>
      <c r="Q330" s="34"/>
      <c r="R330" s="34"/>
      <c r="S330" s="34"/>
      <c r="T330" s="34"/>
      <c r="U330" s="34"/>
      <c r="V330" s="34"/>
      <c r="W330" s="34"/>
      <c r="Y330" s="36"/>
      <c r="Z330" s="34"/>
      <c r="AA330" s="224"/>
      <c r="AB330" s="34"/>
      <c r="AC330" s="34"/>
      <c r="AD330" s="34"/>
      <c r="AE330" s="34"/>
      <c r="AK330" s="290"/>
      <c r="AN330" s="34"/>
    </row>
    <row r="331" spans="1:40" ht="15.75" customHeight="1">
      <c r="A331" s="34"/>
      <c r="B331" s="34"/>
      <c r="C331" s="137"/>
      <c r="D331" s="34"/>
      <c r="E331" s="34"/>
      <c r="F331" s="34"/>
      <c r="G331" s="34"/>
      <c r="H331" s="34"/>
      <c r="I331" s="34"/>
      <c r="J331" s="34"/>
      <c r="K331" s="34"/>
      <c r="L331" s="34"/>
      <c r="M331" s="34"/>
      <c r="N331" s="34"/>
      <c r="O331" s="34"/>
      <c r="P331" s="34"/>
      <c r="Q331" s="34"/>
      <c r="R331" s="34"/>
      <c r="S331" s="34"/>
      <c r="T331" s="34"/>
      <c r="U331" s="34"/>
      <c r="V331" s="34"/>
      <c r="W331" s="34"/>
      <c r="Y331" s="36"/>
      <c r="Z331" s="34"/>
      <c r="AA331" s="224"/>
      <c r="AB331" s="34"/>
      <c r="AC331" s="34"/>
      <c r="AD331" s="34"/>
      <c r="AE331" s="34"/>
      <c r="AK331" s="290"/>
      <c r="AN331" s="34"/>
    </row>
    <row r="332" spans="1:40" ht="15.75" customHeight="1">
      <c r="A332" s="34"/>
      <c r="B332" s="34"/>
      <c r="C332" s="137"/>
      <c r="D332" s="34"/>
      <c r="E332" s="34"/>
      <c r="F332" s="34"/>
      <c r="G332" s="34"/>
      <c r="H332" s="34"/>
      <c r="I332" s="34"/>
      <c r="J332" s="34"/>
      <c r="K332" s="34"/>
      <c r="L332" s="34"/>
      <c r="M332" s="34"/>
      <c r="N332" s="34"/>
      <c r="O332" s="34"/>
      <c r="P332" s="34"/>
      <c r="Q332" s="34"/>
      <c r="R332" s="34"/>
      <c r="S332" s="34"/>
      <c r="T332" s="34"/>
      <c r="U332" s="34"/>
      <c r="V332" s="34"/>
      <c r="W332" s="34"/>
      <c r="Y332" s="36"/>
      <c r="Z332" s="34"/>
      <c r="AA332" s="224"/>
      <c r="AB332" s="34"/>
      <c r="AC332" s="34"/>
      <c r="AD332" s="34"/>
      <c r="AE332" s="34"/>
      <c r="AK332" s="290"/>
      <c r="AN332" s="34"/>
    </row>
    <row r="333" spans="1:40" ht="15.75" customHeight="1">
      <c r="A333" s="34"/>
      <c r="B333" s="34"/>
      <c r="C333" s="137"/>
      <c r="D333" s="34"/>
      <c r="E333" s="34"/>
      <c r="F333" s="34"/>
      <c r="G333" s="34"/>
      <c r="H333" s="34"/>
      <c r="I333" s="34"/>
      <c r="J333" s="34"/>
      <c r="K333" s="34"/>
      <c r="L333" s="34"/>
      <c r="M333" s="34"/>
      <c r="N333" s="34"/>
      <c r="O333" s="34"/>
      <c r="P333" s="34"/>
      <c r="Q333" s="34"/>
      <c r="R333" s="34"/>
      <c r="S333" s="34"/>
      <c r="T333" s="34"/>
      <c r="U333" s="34"/>
      <c r="V333" s="34"/>
      <c r="W333" s="34"/>
      <c r="Y333" s="36"/>
      <c r="Z333" s="34"/>
      <c r="AA333" s="224"/>
      <c r="AB333" s="34"/>
      <c r="AC333" s="34"/>
      <c r="AD333" s="34"/>
      <c r="AE333" s="34"/>
      <c r="AK333" s="290"/>
      <c r="AN333" s="34"/>
    </row>
    <row r="334" spans="1:40" ht="15.75" customHeight="1">
      <c r="A334" s="34"/>
      <c r="B334" s="34"/>
      <c r="C334" s="137"/>
      <c r="D334" s="34"/>
      <c r="E334" s="34"/>
      <c r="F334" s="34"/>
      <c r="G334" s="34"/>
      <c r="H334" s="34"/>
      <c r="I334" s="34"/>
      <c r="J334" s="34"/>
      <c r="K334" s="34"/>
      <c r="L334" s="34"/>
      <c r="M334" s="34"/>
      <c r="N334" s="34"/>
      <c r="O334" s="34"/>
      <c r="P334" s="34"/>
      <c r="Q334" s="34"/>
      <c r="R334" s="34"/>
      <c r="S334" s="34"/>
      <c r="T334" s="34"/>
      <c r="U334" s="34"/>
      <c r="V334" s="34"/>
      <c r="W334" s="34"/>
      <c r="Y334" s="36"/>
      <c r="Z334" s="34"/>
      <c r="AA334" s="224"/>
      <c r="AB334" s="34"/>
      <c r="AC334" s="34"/>
      <c r="AD334" s="34"/>
      <c r="AE334" s="34"/>
      <c r="AK334" s="290"/>
      <c r="AN334" s="34"/>
    </row>
    <row r="335" spans="1:40" ht="15.75" customHeight="1">
      <c r="A335" s="34"/>
      <c r="B335" s="34"/>
      <c r="C335" s="137"/>
      <c r="D335" s="34"/>
      <c r="E335" s="34"/>
      <c r="F335" s="34"/>
      <c r="G335" s="34"/>
      <c r="H335" s="34"/>
      <c r="I335" s="34"/>
      <c r="J335" s="34"/>
      <c r="K335" s="34"/>
      <c r="L335" s="34"/>
      <c r="M335" s="34"/>
      <c r="N335" s="34"/>
      <c r="O335" s="34"/>
      <c r="P335" s="34"/>
      <c r="Q335" s="34"/>
      <c r="R335" s="34"/>
      <c r="S335" s="34"/>
      <c r="T335" s="34"/>
      <c r="U335" s="34"/>
      <c r="V335" s="34"/>
      <c r="W335" s="34"/>
      <c r="Y335" s="36"/>
      <c r="Z335" s="34"/>
      <c r="AA335" s="224"/>
      <c r="AB335" s="34"/>
      <c r="AC335" s="34"/>
      <c r="AD335" s="34"/>
      <c r="AE335" s="34"/>
      <c r="AK335" s="290"/>
      <c r="AN335" s="34"/>
    </row>
    <row r="336" spans="1:40" ht="15.75" customHeight="1">
      <c r="A336" s="34"/>
      <c r="B336" s="34"/>
      <c r="C336" s="137"/>
      <c r="D336" s="34"/>
      <c r="E336" s="34"/>
      <c r="F336" s="34"/>
      <c r="G336" s="34"/>
      <c r="H336" s="34"/>
      <c r="I336" s="34"/>
      <c r="J336" s="34"/>
      <c r="K336" s="34"/>
      <c r="L336" s="34"/>
      <c r="M336" s="34"/>
      <c r="N336" s="34"/>
      <c r="O336" s="34"/>
      <c r="P336" s="34"/>
      <c r="Q336" s="34"/>
      <c r="R336" s="34"/>
      <c r="S336" s="34"/>
      <c r="T336" s="34"/>
      <c r="U336" s="34"/>
      <c r="V336" s="34"/>
      <c r="W336" s="34"/>
      <c r="Y336" s="36"/>
      <c r="Z336" s="34"/>
      <c r="AA336" s="224"/>
      <c r="AB336" s="34"/>
      <c r="AC336" s="34"/>
      <c r="AD336" s="34"/>
      <c r="AE336" s="34"/>
      <c r="AK336" s="290"/>
      <c r="AN336" s="34"/>
    </row>
    <row r="337" spans="1:40" ht="15.75" customHeight="1">
      <c r="A337" s="34"/>
      <c r="B337" s="34"/>
      <c r="C337" s="137"/>
      <c r="D337" s="34"/>
      <c r="E337" s="34"/>
      <c r="F337" s="34"/>
      <c r="G337" s="34"/>
      <c r="H337" s="34"/>
      <c r="I337" s="34"/>
      <c r="J337" s="34"/>
      <c r="K337" s="34"/>
      <c r="L337" s="34"/>
      <c r="M337" s="34"/>
      <c r="N337" s="34"/>
      <c r="O337" s="34"/>
      <c r="P337" s="34"/>
      <c r="Q337" s="34"/>
      <c r="R337" s="34"/>
      <c r="S337" s="34"/>
      <c r="T337" s="34"/>
      <c r="U337" s="34"/>
      <c r="V337" s="34"/>
      <c r="W337" s="34"/>
      <c r="Y337" s="36"/>
      <c r="Z337" s="34"/>
      <c r="AA337" s="224"/>
      <c r="AB337" s="34"/>
      <c r="AC337" s="34"/>
      <c r="AD337" s="34"/>
      <c r="AE337" s="34"/>
      <c r="AK337" s="290"/>
      <c r="AN337" s="34"/>
    </row>
    <row r="338" spans="1:40" ht="15.75" customHeight="1">
      <c r="A338" s="34"/>
      <c r="B338" s="34"/>
      <c r="C338" s="137"/>
      <c r="D338" s="34"/>
      <c r="E338" s="34"/>
      <c r="F338" s="34"/>
      <c r="G338" s="34"/>
      <c r="H338" s="34"/>
      <c r="I338" s="34"/>
      <c r="J338" s="34"/>
      <c r="K338" s="34"/>
      <c r="L338" s="34"/>
      <c r="M338" s="34"/>
      <c r="N338" s="34"/>
      <c r="O338" s="34"/>
      <c r="P338" s="34"/>
      <c r="Q338" s="34"/>
      <c r="R338" s="34"/>
      <c r="S338" s="34"/>
      <c r="T338" s="34"/>
      <c r="U338" s="34"/>
      <c r="V338" s="34"/>
      <c r="W338" s="34"/>
      <c r="Y338" s="36"/>
      <c r="Z338" s="34"/>
      <c r="AA338" s="224"/>
      <c r="AB338" s="34"/>
      <c r="AC338" s="34"/>
      <c r="AD338" s="34"/>
      <c r="AE338" s="34"/>
      <c r="AK338" s="290"/>
      <c r="AN338" s="34"/>
    </row>
    <row r="339" spans="1:40" ht="15.75" customHeight="1">
      <c r="A339" s="34"/>
      <c r="B339" s="34"/>
      <c r="C339" s="137"/>
      <c r="D339" s="34"/>
      <c r="E339" s="34"/>
      <c r="F339" s="34"/>
      <c r="G339" s="34"/>
      <c r="H339" s="34"/>
      <c r="I339" s="34"/>
      <c r="J339" s="34"/>
      <c r="K339" s="34"/>
      <c r="L339" s="34"/>
      <c r="M339" s="34"/>
      <c r="N339" s="34"/>
      <c r="O339" s="34"/>
      <c r="P339" s="34"/>
      <c r="Q339" s="34"/>
      <c r="R339" s="34"/>
      <c r="S339" s="34"/>
      <c r="T339" s="34"/>
      <c r="U339" s="34"/>
      <c r="V339" s="34"/>
      <c r="W339" s="34"/>
      <c r="Y339" s="36"/>
      <c r="Z339" s="34"/>
      <c r="AA339" s="224"/>
      <c r="AB339" s="34"/>
      <c r="AC339" s="34"/>
      <c r="AD339" s="34"/>
      <c r="AE339" s="34"/>
      <c r="AK339" s="290"/>
      <c r="AN339" s="34"/>
    </row>
    <row r="340" spans="1:40" ht="15.75" customHeight="1">
      <c r="A340" s="34"/>
      <c r="B340" s="34"/>
      <c r="C340" s="137"/>
      <c r="D340" s="34"/>
      <c r="E340" s="34"/>
      <c r="F340" s="34"/>
      <c r="G340" s="34"/>
      <c r="H340" s="34"/>
      <c r="I340" s="34"/>
      <c r="J340" s="34"/>
      <c r="K340" s="34"/>
      <c r="L340" s="34"/>
      <c r="M340" s="34"/>
      <c r="N340" s="34"/>
      <c r="O340" s="34"/>
      <c r="P340" s="34"/>
      <c r="Q340" s="34"/>
      <c r="R340" s="34"/>
      <c r="S340" s="34"/>
      <c r="T340" s="34"/>
      <c r="U340" s="34"/>
      <c r="V340" s="34"/>
      <c r="W340" s="34"/>
      <c r="Y340" s="36"/>
      <c r="Z340" s="34"/>
      <c r="AA340" s="224"/>
      <c r="AB340" s="34"/>
      <c r="AC340" s="34"/>
      <c r="AD340" s="34"/>
      <c r="AE340" s="34"/>
      <c r="AK340" s="290"/>
      <c r="AN340" s="34"/>
    </row>
    <row r="341" spans="1:40" ht="15.75" customHeight="1">
      <c r="A341" s="34"/>
      <c r="B341" s="34"/>
      <c r="C341" s="137"/>
      <c r="D341" s="34"/>
      <c r="E341" s="34"/>
      <c r="F341" s="34"/>
      <c r="G341" s="34"/>
      <c r="H341" s="34"/>
      <c r="I341" s="34"/>
      <c r="J341" s="34"/>
      <c r="K341" s="34"/>
      <c r="L341" s="34"/>
      <c r="M341" s="34"/>
      <c r="N341" s="34"/>
      <c r="O341" s="34"/>
      <c r="P341" s="34"/>
      <c r="Q341" s="34"/>
      <c r="R341" s="34"/>
      <c r="S341" s="34"/>
      <c r="T341" s="34"/>
      <c r="U341" s="34"/>
      <c r="V341" s="34"/>
      <c r="W341" s="34"/>
      <c r="Y341" s="36"/>
      <c r="Z341" s="34"/>
      <c r="AA341" s="224"/>
      <c r="AB341" s="34"/>
      <c r="AC341" s="34"/>
      <c r="AD341" s="34"/>
      <c r="AE341" s="34"/>
      <c r="AK341" s="290"/>
      <c r="AN341" s="34"/>
    </row>
    <row r="342" spans="1:40" ht="15.75" customHeight="1">
      <c r="A342" s="34"/>
      <c r="B342" s="34"/>
      <c r="C342" s="137"/>
      <c r="D342" s="34"/>
      <c r="E342" s="34"/>
      <c r="F342" s="34"/>
      <c r="G342" s="34"/>
      <c r="H342" s="34"/>
      <c r="I342" s="34"/>
      <c r="J342" s="34"/>
      <c r="K342" s="34"/>
      <c r="L342" s="34"/>
      <c r="M342" s="34"/>
      <c r="N342" s="34"/>
      <c r="O342" s="34"/>
      <c r="P342" s="34"/>
      <c r="Q342" s="34"/>
      <c r="R342" s="34"/>
      <c r="S342" s="34"/>
      <c r="T342" s="34"/>
      <c r="U342" s="34"/>
      <c r="V342" s="34"/>
      <c r="W342" s="34"/>
      <c r="Y342" s="36"/>
      <c r="Z342" s="34"/>
      <c r="AA342" s="224"/>
      <c r="AB342" s="34"/>
      <c r="AC342" s="34"/>
      <c r="AD342" s="34"/>
      <c r="AE342" s="34"/>
      <c r="AK342" s="290"/>
      <c r="AN342" s="34"/>
    </row>
    <row r="343" spans="1:40" ht="15.75" customHeight="1">
      <c r="A343" s="34"/>
      <c r="B343" s="34"/>
      <c r="C343" s="137"/>
      <c r="D343" s="34"/>
      <c r="E343" s="34"/>
      <c r="F343" s="34"/>
      <c r="G343" s="34"/>
      <c r="H343" s="34"/>
      <c r="I343" s="34"/>
      <c r="J343" s="34"/>
      <c r="K343" s="34"/>
      <c r="L343" s="34"/>
      <c r="M343" s="34"/>
      <c r="N343" s="34"/>
      <c r="O343" s="34"/>
      <c r="P343" s="34"/>
      <c r="Q343" s="34"/>
      <c r="R343" s="34"/>
      <c r="S343" s="34"/>
      <c r="T343" s="34"/>
      <c r="U343" s="34"/>
      <c r="V343" s="34"/>
      <c r="W343" s="34"/>
      <c r="Y343" s="36"/>
      <c r="Z343" s="34"/>
      <c r="AA343" s="224"/>
      <c r="AB343" s="34"/>
      <c r="AC343" s="34"/>
      <c r="AD343" s="34"/>
      <c r="AE343" s="34"/>
      <c r="AK343" s="290"/>
      <c r="AN343" s="34"/>
    </row>
    <row r="344" spans="1:40" ht="15.75" customHeight="1">
      <c r="A344" s="34"/>
      <c r="B344" s="34"/>
      <c r="C344" s="137"/>
      <c r="D344" s="34"/>
      <c r="E344" s="34"/>
      <c r="F344" s="34"/>
      <c r="G344" s="34"/>
      <c r="H344" s="34"/>
      <c r="I344" s="34"/>
      <c r="J344" s="34"/>
      <c r="K344" s="34"/>
      <c r="L344" s="34"/>
      <c r="M344" s="34"/>
      <c r="N344" s="34"/>
      <c r="O344" s="34"/>
      <c r="P344" s="34"/>
      <c r="Q344" s="34"/>
      <c r="R344" s="34"/>
      <c r="S344" s="34"/>
      <c r="T344" s="34"/>
      <c r="U344" s="34"/>
      <c r="V344" s="34"/>
      <c r="W344" s="34"/>
      <c r="Y344" s="36"/>
      <c r="Z344" s="34"/>
      <c r="AA344" s="224"/>
      <c r="AB344" s="34"/>
      <c r="AC344" s="34"/>
      <c r="AD344" s="34"/>
      <c r="AE344" s="34"/>
      <c r="AK344" s="290"/>
      <c r="AN344" s="34"/>
    </row>
    <row r="345" spans="1:40" ht="15.75" customHeight="1">
      <c r="A345" s="34"/>
      <c r="B345" s="34"/>
      <c r="C345" s="137"/>
      <c r="D345" s="34"/>
      <c r="E345" s="34"/>
      <c r="F345" s="34"/>
      <c r="G345" s="34"/>
      <c r="H345" s="34"/>
      <c r="I345" s="34"/>
      <c r="J345" s="34"/>
      <c r="K345" s="34"/>
      <c r="L345" s="34"/>
      <c r="M345" s="34"/>
      <c r="N345" s="34"/>
      <c r="O345" s="34"/>
      <c r="P345" s="34"/>
      <c r="Q345" s="34"/>
      <c r="R345" s="34"/>
      <c r="S345" s="34"/>
      <c r="T345" s="34"/>
      <c r="U345" s="34"/>
      <c r="V345" s="34"/>
      <c r="W345" s="34"/>
      <c r="Y345" s="36"/>
      <c r="Z345" s="34"/>
      <c r="AA345" s="224"/>
      <c r="AB345" s="34"/>
      <c r="AC345" s="34"/>
      <c r="AD345" s="34"/>
      <c r="AE345" s="34"/>
      <c r="AK345" s="290"/>
      <c r="AN345" s="34"/>
    </row>
    <row r="346" spans="1:40" ht="15.75" customHeight="1">
      <c r="A346" s="34"/>
      <c r="B346" s="34"/>
      <c r="C346" s="137"/>
      <c r="D346" s="34"/>
      <c r="E346" s="34"/>
      <c r="F346" s="34"/>
      <c r="G346" s="34"/>
      <c r="H346" s="34"/>
      <c r="I346" s="34"/>
      <c r="J346" s="34"/>
      <c r="K346" s="34"/>
      <c r="L346" s="34"/>
      <c r="M346" s="34"/>
      <c r="N346" s="34"/>
      <c r="O346" s="34"/>
      <c r="P346" s="34"/>
      <c r="Q346" s="34"/>
      <c r="R346" s="34"/>
      <c r="S346" s="34"/>
      <c r="T346" s="34"/>
      <c r="U346" s="34"/>
      <c r="V346" s="34"/>
      <c r="W346" s="34"/>
      <c r="Y346" s="36"/>
      <c r="Z346" s="34"/>
      <c r="AA346" s="224"/>
      <c r="AB346" s="34"/>
      <c r="AC346" s="34"/>
      <c r="AD346" s="34"/>
      <c r="AE346" s="34"/>
      <c r="AK346" s="290"/>
      <c r="AN346" s="34"/>
    </row>
    <row r="347" spans="1:40" ht="15.75" customHeight="1">
      <c r="A347" s="34"/>
      <c r="B347" s="34"/>
      <c r="C347" s="137"/>
      <c r="D347" s="34"/>
      <c r="E347" s="34"/>
      <c r="F347" s="34"/>
      <c r="G347" s="34"/>
      <c r="H347" s="34"/>
      <c r="I347" s="34"/>
      <c r="J347" s="34"/>
      <c r="K347" s="34"/>
      <c r="L347" s="34"/>
      <c r="M347" s="34"/>
      <c r="N347" s="34"/>
      <c r="O347" s="34"/>
      <c r="P347" s="34"/>
      <c r="Q347" s="34"/>
      <c r="R347" s="34"/>
      <c r="S347" s="34"/>
      <c r="T347" s="34"/>
      <c r="U347" s="34"/>
      <c r="V347" s="34"/>
      <c r="W347" s="34"/>
      <c r="Y347" s="36"/>
      <c r="Z347" s="34"/>
      <c r="AA347" s="224"/>
      <c r="AB347" s="34"/>
      <c r="AC347" s="34"/>
      <c r="AD347" s="34"/>
      <c r="AE347" s="34"/>
      <c r="AK347" s="290"/>
      <c r="AN347" s="34"/>
    </row>
    <row r="348" spans="1:40" ht="15.75" customHeight="1">
      <c r="A348" s="34"/>
      <c r="B348" s="34"/>
      <c r="C348" s="137"/>
      <c r="D348" s="34"/>
      <c r="E348" s="34"/>
      <c r="F348" s="34"/>
      <c r="G348" s="34"/>
      <c r="H348" s="34"/>
      <c r="I348" s="34"/>
      <c r="J348" s="34"/>
      <c r="K348" s="34"/>
      <c r="L348" s="34"/>
      <c r="M348" s="34"/>
      <c r="N348" s="34"/>
      <c r="O348" s="34"/>
      <c r="P348" s="34"/>
      <c r="Q348" s="34"/>
      <c r="R348" s="34"/>
      <c r="S348" s="34"/>
      <c r="T348" s="34"/>
      <c r="U348" s="34"/>
      <c r="V348" s="34"/>
      <c r="W348" s="34"/>
      <c r="Y348" s="36"/>
      <c r="Z348" s="34"/>
      <c r="AA348" s="224"/>
      <c r="AB348" s="34"/>
      <c r="AC348" s="34"/>
      <c r="AD348" s="34"/>
      <c r="AE348" s="34"/>
      <c r="AK348" s="290"/>
      <c r="AN348" s="34"/>
    </row>
    <row r="349" spans="1:40" ht="15.75" customHeight="1">
      <c r="A349" s="34"/>
      <c r="B349" s="34"/>
      <c r="C349" s="137"/>
      <c r="D349" s="34"/>
      <c r="E349" s="34"/>
      <c r="F349" s="34"/>
      <c r="G349" s="34"/>
      <c r="H349" s="34"/>
      <c r="I349" s="34"/>
      <c r="J349" s="34"/>
      <c r="K349" s="34"/>
      <c r="L349" s="34"/>
      <c r="M349" s="34"/>
      <c r="N349" s="34"/>
      <c r="O349" s="34"/>
      <c r="P349" s="34"/>
      <c r="Q349" s="34"/>
      <c r="R349" s="34"/>
      <c r="S349" s="34"/>
      <c r="T349" s="34"/>
      <c r="U349" s="34"/>
      <c r="V349" s="34"/>
      <c r="W349" s="34"/>
      <c r="Y349" s="36"/>
      <c r="Z349" s="34"/>
      <c r="AA349" s="224"/>
      <c r="AB349" s="34"/>
      <c r="AC349" s="34"/>
      <c r="AD349" s="34"/>
      <c r="AE349" s="34"/>
      <c r="AK349" s="290"/>
      <c r="AN349" s="34"/>
    </row>
    <row r="350" spans="1:40" ht="15.75" customHeight="1">
      <c r="A350" s="34"/>
      <c r="B350" s="34"/>
      <c r="C350" s="137"/>
      <c r="D350" s="34"/>
      <c r="E350" s="34"/>
      <c r="F350" s="34"/>
      <c r="G350" s="34"/>
      <c r="H350" s="34"/>
      <c r="I350" s="34"/>
      <c r="J350" s="34"/>
      <c r="K350" s="34"/>
      <c r="L350" s="34"/>
      <c r="M350" s="34"/>
      <c r="N350" s="34"/>
      <c r="O350" s="34"/>
      <c r="P350" s="34"/>
      <c r="Q350" s="34"/>
      <c r="R350" s="34"/>
      <c r="S350" s="34"/>
      <c r="T350" s="34"/>
      <c r="U350" s="34"/>
      <c r="V350" s="34"/>
      <c r="W350" s="34"/>
      <c r="Y350" s="36"/>
      <c r="Z350" s="34"/>
      <c r="AA350" s="224"/>
      <c r="AB350" s="34"/>
      <c r="AC350" s="34"/>
      <c r="AD350" s="34"/>
      <c r="AE350" s="34"/>
      <c r="AK350" s="290"/>
      <c r="AN350" s="34"/>
    </row>
    <row r="351" spans="1:40" ht="15.75" customHeight="1">
      <c r="A351" s="34"/>
      <c r="B351" s="34"/>
      <c r="C351" s="137"/>
      <c r="D351" s="34"/>
      <c r="E351" s="34"/>
      <c r="F351" s="34"/>
      <c r="G351" s="34"/>
      <c r="H351" s="34"/>
      <c r="I351" s="34"/>
      <c r="J351" s="34"/>
      <c r="K351" s="34"/>
      <c r="L351" s="34"/>
      <c r="M351" s="34"/>
      <c r="N351" s="34"/>
      <c r="O351" s="34"/>
      <c r="P351" s="34"/>
      <c r="Q351" s="34"/>
      <c r="R351" s="34"/>
      <c r="S351" s="34"/>
      <c r="T351" s="34"/>
      <c r="U351" s="34"/>
      <c r="V351" s="34"/>
      <c r="W351" s="34"/>
      <c r="Y351" s="36"/>
      <c r="Z351" s="34"/>
      <c r="AA351" s="224"/>
      <c r="AB351" s="34"/>
      <c r="AC351" s="34"/>
      <c r="AD351" s="34"/>
      <c r="AE351" s="34"/>
      <c r="AK351" s="290"/>
      <c r="AN351" s="34"/>
    </row>
    <row r="352" spans="1:40" ht="15.75" customHeight="1">
      <c r="A352" s="34"/>
      <c r="B352" s="34"/>
      <c r="C352" s="137"/>
      <c r="D352" s="34"/>
      <c r="E352" s="34"/>
      <c r="F352" s="34"/>
      <c r="G352" s="34"/>
      <c r="H352" s="34"/>
      <c r="I352" s="34"/>
      <c r="J352" s="34"/>
      <c r="K352" s="34"/>
      <c r="L352" s="34"/>
      <c r="M352" s="34"/>
      <c r="N352" s="34"/>
      <c r="O352" s="34"/>
      <c r="P352" s="34"/>
      <c r="Q352" s="34"/>
      <c r="R352" s="34"/>
      <c r="S352" s="34"/>
      <c r="T352" s="34"/>
      <c r="U352" s="34"/>
      <c r="V352" s="34"/>
      <c r="W352" s="34"/>
      <c r="Y352" s="36"/>
      <c r="Z352" s="34"/>
      <c r="AA352" s="224"/>
      <c r="AB352" s="34"/>
      <c r="AC352" s="34"/>
      <c r="AD352" s="34"/>
      <c r="AE352" s="34"/>
      <c r="AK352" s="290"/>
      <c r="AN352" s="34"/>
    </row>
    <row r="353" spans="1:40" ht="15.75" customHeight="1">
      <c r="A353" s="34"/>
      <c r="B353" s="34"/>
      <c r="C353" s="137"/>
      <c r="D353" s="34"/>
      <c r="E353" s="34"/>
      <c r="F353" s="34"/>
      <c r="G353" s="34"/>
      <c r="H353" s="34"/>
      <c r="I353" s="34"/>
      <c r="J353" s="34"/>
      <c r="K353" s="34"/>
      <c r="L353" s="34"/>
      <c r="M353" s="34"/>
      <c r="N353" s="34"/>
      <c r="O353" s="34"/>
      <c r="P353" s="34"/>
      <c r="Q353" s="34"/>
      <c r="R353" s="34"/>
      <c r="S353" s="34"/>
      <c r="T353" s="34"/>
      <c r="U353" s="34"/>
      <c r="V353" s="34"/>
      <c r="W353" s="34"/>
      <c r="Y353" s="36"/>
      <c r="Z353" s="34"/>
      <c r="AA353" s="224"/>
      <c r="AB353" s="34"/>
      <c r="AC353" s="34"/>
      <c r="AD353" s="34"/>
      <c r="AE353" s="34"/>
      <c r="AK353" s="290"/>
      <c r="AN353" s="34"/>
    </row>
    <row r="354" spans="1:40" ht="15.75" customHeight="1">
      <c r="A354" s="34"/>
      <c r="B354" s="34"/>
      <c r="C354" s="137"/>
      <c r="D354" s="34"/>
      <c r="E354" s="34"/>
      <c r="F354" s="34"/>
      <c r="G354" s="34"/>
      <c r="H354" s="34"/>
      <c r="I354" s="34"/>
      <c r="J354" s="34"/>
      <c r="K354" s="34"/>
      <c r="L354" s="34"/>
      <c r="M354" s="34"/>
      <c r="N354" s="34"/>
      <c r="O354" s="34"/>
      <c r="P354" s="34"/>
      <c r="Q354" s="34"/>
      <c r="R354" s="34"/>
      <c r="S354" s="34"/>
      <c r="T354" s="34"/>
      <c r="U354" s="34"/>
      <c r="V354" s="34"/>
      <c r="W354" s="34"/>
      <c r="Y354" s="36"/>
      <c r="Z354" s="34"/>
      <c r="AA354" s="224"/>
      <c r="AB354" s="34"/>
      <c r="AC354" s="34"/>
      <c r="AD354" s="34"/>
      <c r="AE354" s="34"/>
      <c r="AK354" s="290"/>
      <c r="AN354" s="34"/>
    </row>
    <row r="355" spans="1:40" ht="15.75" customHeight="1">
      <c r="A355" s="34"/>
      <c r="B355" s="34"/>
      <c r="C355" s="137"/>
      <c r="D355" s="34"/>
      <c r="E355" s="34"/>
      <c r="F355" s="34"/>
      <c r="G355" s="34"/>
      <c r="H355" s="34"/>
      <c r="I355" s="34"/>
      <c r="J355" s="34"/>
      <c r="K355" s="34"/>
      <c r="L355" s="34"/>
      <c r="M355" s="34"/>
      <c r="N355" s="34"/>
      <c r="O355" s="34"/>
      <c r="P355" s="34"/>
      <c r="Q355" s="34"/>
      <c r="R355" s="34"/>
      <c r="S355" s="34"/>
      <c r="T355" s="34"/>
      <c r="U355" s="34"/>
      <c r="V355" s="34"/>
      <c r="W355" s="34"/>
      <c r="Y355" s="36"/>
      <c r="Z355" s="34"/>
      <c r="AA355" s="224"/>
      <c r="AB355" s="34"/>
      <c r="AC355" s="34"/>
      <c r="AD355" s="34"/>
      <c r="AE355" s="34"/>
      <c r="AK355" s="290"/>
      <c r="AN355" s="34"/>
    </row>
    <row r="356" spans="1:40" ht="15.75" customHeight="1">
      <c r="A356" s="34"/>
      <c r="B356" s="34"/>
      <c r="C356" s="137"/>
      <c r="D356" s="34"/>
      <c r="E356" s="34"/>
      <c r="F356" s="34"/>
      <c r="G356" s="34"/>
      <c r="H356" s="34"/>
      <c r="I356" s="34"/>
      <c r="J356" s="34"/>
      <c r="K356" s="34"/>
      <c r="L356" s="34"/>
      <c r="M356" s="34"/>
      <c r="N356" s="34"/>
      <c r="O356" s="34"/>
      <c r="P356" s="34"/>
      <c r="Q356" s="34"/>
      <c r="R356" s="34"/>
      <c r="S356" s="34"/>
      <c r="T356" s="34"/>
      <c r="U356" s="34"/>
      <c r="V356" s="34"/>
      <c r="W356" s="34"/>
      <c r="Y356" s="36"/>
      <c r="Z356" s="34"/>
      <c r="AA356" s="224"/>
      <c r="AB356" s="34"/>
      <c r="AC356" s="34"/>
      <c r="AD356" s="34"/>
      <c r="AE356" s="34"/>
      <c r="AK356" s="290"/>
      <c r="AN356" s="34"/>
    </row>
    <row r="357" spans="1:40" ht="15.75" customHeight="1">
      <c r="A357" s="34"/>
      <c r="B357" s="34"/>
      <c r="C357" s="137"/>
      <c r="D357" s="34"/>
      <c r="E357" s="34"/>
      <c r="F357" s="34"/>
      <c r="G357" s="34"/>
      <c r="H357" s="34"/>
      <c r="I357" s="34"/>
      <c r="J357" s="34"/>
      <c r="K357" s="34"/>
      <c r="L357" s="34"/>
      <c r="M357" s="34"/>
      <c r="N357" s="34"/>
      <c r="O357" s="34"/>
      <c r="P357" s="34"/>
      <c r="Q357" s="34"/>
      <c r="R357" s="34"/>
      <c r="S357" s="34"/>
      <c r="T357" s="34"/>
      <c r="U357" s="34"/>
      <c r="V357" s="34"/>
      <c r="W357" s="34"/>
      <c r="Y357" s="36"/>
      <c r="Z357" s="34"/>
      <c r="AA357" s="224"/>
      <c r="AB357" s="34"/>
      <c r="AC357" s="34"/>
      <c r="AD357" s="34"/>
      <c r="AE357" s="34"/>
      <c r="AK357" s="290"/>
      <c r="AN357" s="34"/>
    </row>
    <row r="358" spans="1:40" ht="15.75" customHeight="1">
      <c r="A358" s="34"/>
      <c r="B358" s="34"/>
      <c r="C358" s="137"/>
      <c r="D358" s="34"/>
      <c r="E358" s="34"/>
      <c r="F358" s="34"/>
      <c r="G358" s="34"/>
      <c r="H358" s="34"/>
      <c r="I358" s="34"/>
      <c r="J358" s="34"/>
      <c r="K358" s="34"/>
      <c r="L358" s="34"/>
      <c r="M358" s="34"/>
      <c r="N358" s="34"/>
      <c r="O358" s="34"/>
      <c r="P358" s="34"/>
      <c r="Q358" s="34"/>
      <c r="R358" s="34"/>
      <c r="S358" s="34"/>
      <c r="T358" s="34"/>
      <c r="U358" s="34"/>
      <c r="V358" s="34"/>
      <c r="W358" s="34"/>
      <c r="Y358" s="36"/>
      <c r="Z358" s="34"/>
      <c r="AA358" s="224"/>
      <c r="AB358" s="34"/>
      <c r="AC358" s="34"/>
      <c r="AD358" s="34"/>
      <c r="AE358" s="34"/>
      <c r="AK358" s="290"/>
      <c r="AN358" s="34"/>
    </row>
    <row r="359" spans="1:40" ht="15.75" customHeight="1">
      <c r="A359" s="34"/>
      <c r="B359" s="34"/>
      <c r="C359" s="137"/>
      <c r="D359" s="34"/>
      <c r="E359" s="34"/>
      <c r="F359" s="34"/>
      <c r="G359" s="34"/>
      <c r="H359" s="34"/>
      <c r="I359" s="34"/>
      <c r="J359" s="34"/>
      <c r="K359" s="34"/>
      <c r="L359" s="34"/>
      <c r="M359" s="34"/>
      <c r="N359" s="34"/>
      <c r="O359" s="34"/>
      <c r="P359" s="34"/>
      <c r="Q359" s="34"/>
      <c r="R359" s="34"/>
      <c r="S359" s="34"/>
      <c r="T359" s="34"/>
      <c r="U359" s="34"/>
      <c r="V359" s="34"/>
      <c r="W359" s="34"/>
      <c r="Y359" s="36"/>
      <c r="Z359" s="34"/>
      <c r="AA359" s="224"/>
      <c r="AB359" s="34"/>
      <c r="AC359" s="34"/>
      <c r="AD359" s="34"/>
      <c r="AE359" s="34"/>
      <c r="AK359" s="290"/>
      <c r="AN359" s="34"/>
    </row>
    <row r="360" spans="1:40" ht="15.75" customHeight="1">
      <c r="A360" s="34"/>
      <c r="B360" s="34"/>
      <c r="C360" s="137"/>
      <c r="D360" s="34"/>
      <c r="E360" s="34"/>
      <c r="F360" s="34"/>
      <c r="G360" s="34"/>
      <c r="H360" s="34"/>
      <c r="I360" s="34"/>
      <c r="J360" s="34"/>
      <c r="K360" s="34"/>
      <c r="L360" s="34"/>
      <c r="M360" s="34"/>
      <c r="N360" s="34"/>
      <c r="O360" s="34"/>
      <c r="P360" s="34"/>
      <c r="Q360" s="34"/>
      <c r="R360" s="34"/>
      <c r="S360" s="34"/>
      <c r="T360" s="34"/>
      <c r="U360" s="34"/>
      <c r="V360" s="34"/>
      <c r="W360" s="34"/>
      <c r="Y360" s="36"/>
      <c r="Z360" s="34"/>
      <c r="AA360" s="224"/>
      <c r="AB360" s="34"/>
      <c r="AC360" s="34"/>
      <c r="AD360" s="34"/>
      <c r="AE360" s="34"/>
      <c r="AK360" s="290"/>
      <c r="AN360" s="34"/>
    </row>
    <row r="361" spans="1:40" ht="15.75" customHeight="1">
      <c r="A361" s="34"/>
      <c r="B361" s="34"/>
      <c r="C361" s="137"/>
      <c r="D361" s="34"/>
      <c r="E361" s="34"/>
      <c r="F361" s="34"/>
      <c r="G361" s="34"/>
      <c r="H361" s="34"/>
      <c r="I361" s="34"/>
      <c r="J361" s="34"/>
      <c r="K361" s="34"/>
      <c r="L361" s="34"/>
      <c r="M361" s="34"/>
      <c r="N361" s="34"/>
      <c r="O361" s="34"/>
      <c r="P361" s="34"/>
      <c r="Q361" s="34"/>
      <c r="R361" s="34"/>
      <c r="S361" s="34"/>
      <c r="T361" s="34"/>
      <c r="U361" s="34"/>
      <c r="V361" s="34"/>
      <c r="W361" s="34"/>
      <c r="Y361" s="36"/>
      <c r="Z361" s="34"/>
      <c r="AA361" s="224"/>
      <c r="AB361" s="34"/>
      <c r="AC361" s="34"/>
      <c r="AD361" s="34"/>
      <c r="AE361" s="34"/>
      <c r="AK361" s="290"/>
      <c r="AN361" s="34"/>
    </row>
    <row r="362" spans="1:40" ht="15.75" customHeight="1">
      <c r="A362" s="34"/>
      <c r="B362" s="34"/>
      <c r="C362" s="137"/>
      <c r="D362" s="34"/>
      <c r="E362" s="34"/>
      <c r="F362" s="34"/>
      <c r="G362" s="34"/>
      <c r="H362" s="34"/>
      <c r="I362" s="34"/>
      <c r="J362" s="34"/>
      <c r="K362" s="34"/>
      <c r="L362" s="34"/>
      <c r="M362" s="34"/>
      <c r="N362" s="34"/>
      <c r="O362" s="34"/>
      <c r="P362" s="34"/>
      <c r="Q362" s="34"/>
      <c r="R362" s="34"/>
      <c r="S362" s="34"/>
      <c r="T362" s="34"/>
      <c r="U362" s="34"/>
      <c r="V362" s="34"/>
      <c r="W362" s="34"/>
      <c r="Y362" s="36"/>
      <c r="Z362" s="34"/>
      <c r="AA362" s="224"/>
      <c r="AB362" s="34"/>
      <c r="AC362" s="34"/>
      <c r="AD362" s="34"/>
      <c r="AE362" s="34"/>
      <c r="AK362" s="290"/>
      <c r="AN362" s="34"/>
    </row>
    <row r="363" spans="1:40" ht="15.75" customHeight="1">
      <c r="A363" s="34"/>
      <c r="B363" s="34"/>
      <c r="C363" s="137"/>
      <c r="D363" s="34"/>
      <c r="E363" s="34"/>
      <c r="F363" s="34"/>
      <c r="G363" s="34"/>
      <c r="H363" s="34"/>
      <c r="I363" s="34"/>
      <c r="J363" s="34"/>
      <c r="K363" s="34"/>
      <c r="L363" s="34"/>
      <c r="M363" s="34"/>
      <c r="N363" s="34"/>
      <c r="O363" s="34"/>
      <c r="P363" s="34"/>
      <c r="Q363" s="34"/>
      <c r="R363" s="34"/>
      <c r="S363" s="34"/>
      <c r="T363" s="34"/>
      <c r="U363" s="34"/>
      <c r="V363" s="34"/>
      <c r="W363" s="34"/>
      <c r="Y363" s="36"/>
      <c r="Z363" s="34"/>
      <c r="AA363" s="224"/>
      <c r="AB363" s="34"/>
      <c r="AC363" s="34"/>
      <c r="AD363" s="34"/>
      <c r="AE363" s="34"/>
      <c r="AK363" s="290"/>
      <c r="AN363" s="34"/>
    </row>
    <row r="364" spans="1:40" ht="15.75" customHeight="1">
      <c r="A364" s="34"/>
      <c r="B364" s="34"/>
      <c r="C364" s="137"/>
      <c r="D364" s="34"/>
      <c r="E364" s="34"/>
      <c r="F364" s="34"/>
      <c r="G364" s="34"/>
      <c r="H364" s="34"/>
      <c r="I364" s="34"/>
      <c r="J364" s="34"/>
      <c r="K364" s="34"/>
      <c r="L364" s="34"/>
      <c r="M364" s="34"/>
      <c r="N364" s="34"/>
      <c r="O364" s="34"/>
      <c r="P364" s="34"/>
      <c r="Q364" s="34"/>
      <c r="R364" s="34"/>
      <c r="S364" s="34"/>
      <c r="T364" s="34"/>
      <c r="U364" s="34"/>
      <c r="V364" s="34"/>
      <c r="W364" s="34"/>
      <c r="Y364" s="36"/>
      <c r="Z364" s="34"/>
      <c r="AA364" s="224"/>
      <c r="AB364" s="34"/>
      <c r="AC364" s="34"/>
      <c r="AD364" s="34"/>
      <c r="AE364" s="34"/>
      <c r="AK364" s="290"/>
      <c r="AN364" s="34"/>
    </row>
    <row r="365" spans="1:40" ht="15.75" customHeight="1">
      <c r="A365" s="34"/>
      <c r="B365" s="34"/>
      <c r="C365" s="137"/>
      <c r="D365" s="34"/>
      <c r="E365" s="34"/>
      <c r="F365" s="34"/>
      <c r="G365" s="34"/>
      <c r="H365" s="34"/>
      <c r="I365" s="34"/>
      <c r="J365" s="34"/>
      <c r="K365" s="34"/>
      <c r="L365" s="34"/>
      <c r="M365" s="34"/>
      <c r="N365" s="34"/>
      <c r="O365" s="34"/>
      <c r="P365" s="34"/>
      <c r="Q365" s="34"/>
      <c r="R365" s="34"/>
      <c r="S365" s="34"/>
      <c r="T365" s="34"/>
      <c r="U365" s="34"/>
      <c r="V365" s="34"/>
      <c r="W365" s="34"/>
      <c r="Y365" s="36"/>
      <c r="Z365" s="34"/>
      <c r="AA365" s="224"/>
      <c r="AB365" s="34"/>
      <c r="AC365" s="34"/>
      <c r="AD365" s="34"/>
      <c r="AE365" s="34"/>
      <c r="AK365" s="290"/>
      <c r="AN365" s="34"/>
    </row>
    <row r="366" spans="1:40" ht="15.75" customHeight="1">
      <c r="A366" s="34"/>
      <c r="B366" s="34"/>
      <c r="C366" s="137"/>
      <c r="D366" s="34"/>
      <c r="E366" s="34"/>
      <c r="F366" s="34"/>
      <c r="G366" s="34"/>
      <c r="H366" s="34"/>
      <c r="I366" s="34"/>
      <c r="J366" s="34"/>
      <c r="K366" s="34"/>
      <c r="L366" s="34"/>
      <c r="M366" s="34"/>
      <c r="N366" s="34"/>
      <c r="O366" s="34"/>
      <c r="P366" s="34"/>
      <c r="Q366" s="34"/>
      <c r="R366" s="34"/>
      <c r="S366" s="34"/>
      <c r="T366" s="34"/>
      <c r="U366" s="34"/>
      <c r="V366" s="34"/>
      <c r="W366" s="34"/>
      <c r="Y366" s="36"/>
      <c r="Z366" s="34"/>
      <c r="AA366" s="224"/>
      <c r="AB366" s="34"/>
      <c r="AC366" s="34"/>
      <c r="AD366" s="34"/>
      <c r="AE366" s="34"/>
      <c r="AK366" s="290"/>
      <c r="AN366" s="34"/>
    </row>
    <row r="367" spans="1:40" ht="15.75" customHeight="1">
      <c r="A367" s="34"/>
      <c r="B367" s="34"/>
      <c r="C367" s="137"/>
      <c r="D367" s="34"/>
      <c r="E367" s="34"/>
      <c r="F367" s="34"/>
      <c r="G367" s="34"/>
      <c r="H367" s="34"/>
      <c r="I367" s="34"/>
      <c r="J367" s="34"/>
      <c r="K367" s="34"/>
      <c r="L367" s="34"/>
      <c r="M367" s="34"/>
      <c r="N367" s="34"/>
      <c r="O367" s="34"/>
      <c r="P367" s="34"/>
      <c r="Q367" s="34"/>
      <c r="R367" s="34"/>
      <c r="S367" s="34"/>
      <c r="T367" s="34"/>
      <c r="U367" s="34"/>
      <c r="V367" s="34"/>
      <c r="W367" s="34"/>
      <c r="Y367" s="36"/>
      <c r="Z367" s="34"/>
      <c r="AA367" s="224"/>
      <c r="AB367" s="34"/>
      <c r="AC367" s="34"/>
      <c r="AD367" s="34"/>
      <c r="AE367" s="34"/>
      <c r="AK367" s="290"/>
      <c r="AN367" s="34"/>
    </row>
    <row r="368" spans="1:40" ht="15.75" customHeight="1">
      <c r="A368" s="34"/>
      <c r="B368" s="34"/>
      <c r="C368" s="137"/>
      <c r="D368" s="34"/>
      <c r="E368" s="34"/>
      <c r="F368" s="34"/>
      <c r="G368" s="34"/>
      <c r="H368" s="34"/>
      <c r="I368" s="34"/>
      <c r="J368" s="34"/>
      <c r="K368" s="34"/>
      <c r="L368" s="34"/>
      <c r="M368" s="34"/>
      <c r="N368" s="34"/>
      <c r="O368" s="34"/>
      <c r="P368" s="34"/>
      <c r="Q368" s="34"/>
      <c r="R368" s="34"/>
      <c r="S368" s="34"/>
      <c r="T368" s="34"/>
      <c r="U368" s="34"/>
      <c r="V368" s="34"/>
      <c r="W368" s="34"/>
      <c r="Y368" s="36"/>
      <c r="Z368" s="34"/>
      <c r="AA368" s="224"/>
      <c r="AB368" s="34"/>
      <c r="AC368" s="34"/>
      <c r="AD368" s="34"/>
      <c r="AE368" s="34"/>
      <c r="AK368" s="290"/>
      <c r="AN368" s="34"/>
    </row>
    <row r="369" spans="1:40" ht="15.75" customHeight="1">
      <c r="A369" s="34"/>
      <c r="B369" s="34"/>
      <c r="C369" s="137"/>
      <c r="D369" s="34"/>
      <c r="E369" s="34"/>
      <c r="F369" s="34"/>
      <c r="G369" s="34"/>
      <c r="H369" s="34"/>
      <c r="I369" s="34"/>
      <c r="J369" s="34"/>
      <c r="K369" s="34"/>
      <c r="L369" s="34"/>
      <c r="M369" s="34"/>
      <c r="N369" s="34"/>
      <c r="O369" s="34"/>
      <c r="P369" s="34"/>
      <c r="Q369" s="34"/>
      <c r="R369" s="34"/>
      <c r="S369" s="34"/>
      <c r="T369" s="34"/>
      <c r="U369" s="34"/>
      <c r="V369" s="34"/>
      <c r="W369" s="34"/>
      <c r="Y369" s="36"/>
      <c r="Z369" s="34"/>
      <c r="AA369" s="224"/>
      <c r="AB369" s="34"/>
      <c r="AC369" s="34"/>
      <c r="AD369" s="34"/>
      <c r="AE369" s="34"/>
      <c r="AK369" s="290"/>
      <c r="AN369" s="34"/>
    </row>
    <row r="370" spans="1:40" ht="15.75" customHeight="1">
      <c r="A370" s="34"/>
      <c r="B370" s="34"/>
      <c r="C370" s="137"/>
      <c r="D370" s="34"/>
      <c r="E370" s="34"/>
      <c r="F370" s="34"/>
      <c r="G370" s="34"/>
      <c r="H370" s="34"/>
      <c r="I370" s="34"/>
      <c r="J370" s="34"/>
      <c r="K370" s="34"/>
      <c r="L370" s="34"/>
      <c r="M370" s="34"/>
      <c r="N370" s="34"/>
      <c r="O370" s="34"/>
      <c r="P370" s="34"/>
      <c r="Q370" s="34"/>
      <c r="R370" s="34"/>
      <c r="S370" s="34"/>
      <c r="T370" s="34"/>
      <c r="U370" s="34"/>
      <c r="V370" s="34"/>
      <c r="W370" s="34"/>
      <c r="Y370" s="36"/>
      <c r="Z370" s="34"/>
      <c r="AA370" s="224"/>
      <c r="AB370" s="34"/>
      <c r="AC370" s="34"/>
      <c r="AD370" s="34"/>
      <c r="AE370" s="34"/>
      <c r="AK370" s="290"/>
      <c r="AN370" s="34"/>
    </row>
    <row r="371" spans="1:40" ht="15.75" customHeight="1">
      <c r="A371" s="34"/>
      <c r="B371" s="34"/>
      <c r="C371" s="137"/>
      <c r="D371" s="34"/>
      <c r="E371" s="34"/>
      <c r="F371" s="34"/>
      <c r="G371" s="34"/>
      <c r="H371" s="34"/>
      <c r="I371" s="34"/>
      <c r="J371" s="34"/>
      <c r="K371" s="34"/>
      <c r="L371" s="34"/>
      <c r="M371" s="34"/>
      <c r="N371" s="34"/>
      <c r="O371" s="34"/>
      <c r="P371" s="34"/>
      <c r="Q371" s="34"/>
      <c r="R371" s="34"/>
      <c r="S371" s="34"/>
      <c r="T371" s="34"/>
      <c r="U371" s="34"/>
      <c r="V371" s="34"/>
      <c r="W371" s="34"/>
      <c r="Y371" s="36"/>
      <c r="Z371" s="34"/>
      <c r="AA371" s="224"/>
      <c r="AB371" s="34"/>
      <c r="AC371" s="34"/>
      <c r="AD371" s="34"/>
      <c r="AE371" s="34"/>
      <c r="AK371" s="290"/>
      <c r="AN371" s="34"/>
    </row>
    <row r="372" spans="1:40" ht="15.75" customHeight="1">
      <c r="A372" s="34"/>
      <c r="B372" s="34"/>
      <c r="C372" s="137"/>
      <c r="D372" s="34"/>
      <c r="E372" s="34"/>
      <c r="F372" s="34"/>
      <c r="G372" s="34"/>
      <c r="H372" s="34"/>
      <c r="I372" s="34"/>
      <c r="J372" s="34"/>
      <c r="K372" s="34"/>
      <c r="L372" s="34"/>
      <c r="M372" s="34"/>
      <c r="N372" s="34"/>
      <c r="O372" s="34"/>
      <c r="P372" s="34"/>
      <c r="Q372" s="34"/>
      <c r="R372" s="34"/>
      <c r="S372" s="34"/>
      <c r="T372" s="34"/>
      <c r="U372" s="34"/>
      <c r="V372" s="34"/>
      <c r="W372" s="34"/>
      <c r="Y372" s="36"/>
      <c r="Z372" s="34"/>
      <c r="AA372" s="224"/>
      <c r="AB372" s="34"/>
      <c r="AC372" s="34"/>
      <c r="AD372" s="34"/>
      <c r="AE372" s="34"/>
      <c r="AK372" s="290"/>
      <c r="AN372" s="34"/>
    </row>
    <row r="373" spans="1:40" ht="15.75" customHeight="1">
      <c r="A373" s="34"/>
      <c r="B373" s="34"/>
      <c r="C373" s="137"/>
      <c r="D373" s="34"/>
      <c r="E373" s="34"/>
      <c r="F373" s="34"/>
      <c r="G373" s="34"/>
      <c r="H373" s="34"/>
      <c r="I373" s="34"/>
      <c r="J373" s="34"/>
      <c r="K373" s="34"/>
      <c r="L373" s="34"/>
      <c r="M373" s="34"/>
      <c r="N373" s="34"/>
      <c r="O373" s="34"/>
      <c r="P373" s="34"/>
      <c r="Q373" s="34"/>
      <c r="R373" s="34"/>
      <c r="S373" s="34"/>
      <c r="T373" s="34"/>
      <c r="U373" s="34"/>
      <c r="V373" s="34"/>
      <c r="W373" s="34"/>
      <c r="Y373" s="36"/>
      <c r="Z373" s="34"/>
      <c r="AA373" s="224"/>
      <c r="AB373" s="34"/>
      <c r="AC373" s="34"/>
      <c r="AD373" s="34"/>
      <c r="AE373" s="34"/>
      <c r="AK373" s="290"/>
      <c r="AN373" s="34"/>
    </row>
    <row r="374" spans="1:40" ht="15.75" customHeight="1">
      <c r="A374" s="34"/>
      <c r="B374" s="34"/>
      <c r="C374" s="137"/>
      <c r="D374" s="34"/>
      <c r="E374" s="34"/>
      <c r="F374" s="34"/>
      <c r="G374" s="34"/>
      <c r="H374" s="34"/>
      <c r="I374" s="34"/>
      <c r="J374" s="34"/>
      <c r="K374" s="34"/>
      <c r="L374" s="34"/>
      <c r="M374" s="34"/>
      <c r="N374" s="34"/>
      <c r="O374" s="34"/>
      <c r="P374" s="34"/>
      <c r="Q374" s="34"/>
      <c r="R374" s="34"/>
      <c r="S374" s="34"/>
      <c r="T374" s="34"/>
      <c r="U374" s="34"/>
      <c r="V374" s="34"/>
      <c r="W374" s="34"/>
      <c r="Y374" s="36"/>
      <c r="Z374" s="34"/>
      <c r="AA374" s="224"/>
      <c r="AB374" s="34"/>
      <c r="AC374" s="34"/>
      <c r="AD374" s="34"/>
      <c r="AE374" s="34"/>
      <c r="AK374" s="290"/>
      <c r="AN374" s="34"/>
    </row>
    <row r="375" spans="1:40" ht="15.75" customHeight="1">
      <c r="A375" s="34"/>
      <c r="B375" s="34"/>
      <c r="C375" s="137"/>
      <c r="D375" s="34"/>
      <c r="E375" s="34"/>
      <c r="F375" s="34"/>
      <c r="G375" s="34"/>
      <c r="H375" s="34"/>
      <c r="I375" s="34"/>
      <c r="J375" s="34"/>
      <c r="K375" s="34"/>
      <c r="L375" s="34"/>
      <c r="M375" s="34"/>
      <c r="N375" s="34"/>
      <c r="O375" s="34"/>
      <c r="P375" s="34"/>
      <c r="Q375" s="34"/>
      <c r="R375" s="34"/>
      <c r="S375" s="34"/>
      <c r="T375" s="34"/>
      <c r="U375" s="34"/>
      <c r="V375" s="34"/>
      <c r="W375" s="34"/>
      <c r="Y375" s="36"/>
      <c r="Z375" s="34"/>
      <c r="AA375" s="224"/>
      <c r="AB375" s="34"/>
      <c r="AC375" s="34"/>
      <c r="AD375" s="34"/>
      <c r="AE375" s="34"/>
      <c r="AK375" s="290"/>
      <c r="AN375" s="34"/>
    </row>
    <row r="376" spans="1:40" ht="15.75" customHeight="1">
      <c r="A376" s="34"/>
      <c r="B376" s="34"/>
      <c r="C376" s="137"/>
      <c r="D376" s="34"/>
      <c r="E376" s="34"/>
      <c r="F376" s="34"/>
      <c r="G376" s="34"/>
      <c r="H376" s="34"/>
      <c r="I376" s="34"/>
      <c r="J376" s="34"/>
      <c r="K376" s="34"/>
      <c r="L376" s="34"/>
      <c r="M376" s="34"/>
      <c r="N376" s="34"/>
      <c r="O376" s="34"/>
      <c r="P376" s="34"/>
      <c r="Q376" s="34"/>
      <c r="R376" s="34"/>
      <c r="S376" s="34"/>
      <c r="T376" s="34"/>
      <c r="U376" s="34"/>
      <c r="V376" s="34"/>
      <c r="W376" s="34"/>
      <c r="Y376" s="36"/>
      <c r="Z376" s="34"/>
      <c r="AA376" s="224"/>
      <c r="AB376" s="34"/>
      <c r="AC376" s="34"/>
      <c r="AD376" s="34"/>
      <c r="AE376" s="34"/>
      <c r="AK376" s="290"/>
      <c r="AN376" s="34"/>
    </row>
    <row r="377" spans="1:40" ht="15.75" customHeight="1">
      <c r="A377" s="34"/>
      <c r="B377" s="34"/>
      <c r="C377" s="137"/>
      <c r="D377" s="34"/>
      <c r="E377" s="34"/>
      <c r="F377" s="34"/>
      <c r="G377" s="34"/>
      <c r="H377" s="34"/>
      <c r="I377" s="34"/>
      <c r="J377" s="34"/>
      <c r="K377" s="34"/>
      <c r="L377" s="34"/>
      <c r="M377" s="34"/>
      <c r="N377" s="34"/>
      <c r="O377" s="34"/>
      <c r="P377" s="34"/>
      <c r="Q377" s="34"/>
      <c r="R377" s="34"/>
      <c r="S377" s="34"/>
      <c r="T377" s="34"/>
      <c r="U377" s="34"/>
      <c r="V377" s="34"/>
      <c r="W377" s="34"/>
      <c r="Y377" s="36"/>
      <c r="Z377" s="34"/>
      <c r="AA377" s="224"/>
      <c r="AB377" s="34"/>
      <c r="AC377" s="34"/>
      <c r="AD377" s="34"/>
      <c r="AE377" s="34"/>
      <c r="AK377" s="290"/>
      <c r="AN377" s="34"/>
    </row>
    <row r="378" spans="1:40" ht="15.75" customHeight="1">
      <c r="A378" s="34"/>
      <c r="B378" s="34"/>
      <c r="C378" s="137"/>
      <c r="D378" s="34"/>
      <c r="E378" s="34"/>
      <c r="F378" s="34"/>
      <c r="G378" s="34"/>
      <c r="H378" s="34"/>
      <c r="I378" s="34"/>
      <c r="J378" s="34"/>
      <c r="K378" s="34"/>
      <c r="L378" s="34"/>
      <c r="M378" s="34"/>
      <c r="N378" s="34"/>
      <c r="O378" s="34"/>
      <c r="P378" s="34"/>
      <c r="Q378" s="34"/>
      <c r="R378" s="34"/>
      <c r="S378" s="34"/>
      <c r="T378" s="34"/>
      <c r="U378" s="34"/>
      <c r="V378" s="34"/>
      <c r="W378" s="34"/>
      <c r="Y378" s="36"/>
      <c r="Z378" s="34"/>
      <c r="AA378" s="224"/>
      <c r="AB378" s="34"/>
      <c r="AC378" s="34"/>
      <c r="AD378" s="34"/>
      <c r="AE378" s="34"/>
      <c r="AK378" s="290"/>
      <c r="AN378" s="34"/>
    </row>
    <row r="379" spans="1:40" ht="15.75" customHeight="1">
      <c r="A379" s="34"/>
      <c r="B379" s="34"/>
      <c r="C379" s="137"/>
      <c r="D379" s="34"/>
      <c r="E379" s="34"/>
      <c r="F379" s="34"/>
      <c r="G379" s="34"/>
      <c r="H379" s="34"/>
      <c r="I379" s="34"/>
      <c r="J379" s="34"/>
      <c r="K379" s="34"/>
      <c r="L379" s="34"/>
      <c r="M379" s="34"/>
      <c r="N379" s="34"/>
      <c r="O379" s="34"/>
      <c r="P379" s="34"/>
      <c r="Q379" s="34"/>
      <c r="R379" s="34"/>
      <c r="S379" s="34"/>
      <c r="T379" s="34"/>
      <c r="U379" s="34"/>
      <c r="V379" s="34"/>
      <c r="W379" s="34"/>
      <c r="Y379" s="36"/>
      <c r="Z379" s="34"/>
      <c r="AA379" s="224"/>
      <c r="AB379" s="34"/>
      <c r="AC379" s="34"/>
      <c r="AD379" s="34"/>
      <c r="AE379" s="34"/>
      <c r="AK379" s="290"/>
      <c r="AN379" s="34"/>
    </row>
    <row r="380" spans="1:40" ht="15.75" customHeight="1">
      <c r="A380" s="34"/>
      <c r="B380" s="34"/>
      <c r="C380" s="137"/>
      <c r="D380" s="34"/>
      <c r="E380" s="34"/>
      <c r="F380" s="34"/>
      <c r="G380" s="34"/>
      <c r="H380" s="34"/>
      <c r="I380" s="34"/>
      <c r="J380" s="34"/>
      <c r="K380" s="34"/>
      <c r="L380" s="34"/>
      <c r="M380" s="34"/>
      <c r="N380" s="34"/>
      <c r="O380" s="34"/>
      <c r="P380" s="34"/>
      <c r="Q380" s="34"/>
      <c r="R380" s="34"/>
      <c r="S380" s="34"/>
      <c r="T380" s="34"/>
      <c r="U380" s="34"/>
      <c r="V380" s="34"/>
      <c r="W380" s="34"/>
      <c r="Y380" s="36"/>
      <c r="Z380" s="34"/>
      <c r="AA380" s="224"/>
      <c r="AB380" s="34"/>
      <c r="AC380" s="34"/>
      <c r="AD380" s="34"/>
      <c r="AE380" s="34"/>
      <c r="AK380" s="290"/>
      <c r="AN380" s="34"/>
    </row>
    <row r="381" spans="1:40" ht="15.75" customHeight="1">
      <c r="A381" s="34"/>
      <c r="B381" s="34"/>
      <c r="C381" s="137"/>
      <c r="D381" s="34"/>
      <c r="E381" s="34"/>
      <c r="F381" s="34"/>
      <c r="G381" s="34"/>
      <c r="H381" s="34"/>
      <c r="I381" s="34"/>
      <c r="J381" s="34"/>
      <c r="K381" s="34"/>
      <c r="L381" s="34"/>
      <c r="M381" s="34"/>
      <c r="N381" s="34"/>
      <c r="O381" s="34"/>
      <c r="P381" s="34"/>
      <c r="Q381" s="34"/>
      <c r="R381" s="34"/>
      <c r="S381" s="34"/>
      <c r="T381" s="34"/>
      <c r="U381" s="34"/>
      <c r="V381" s="34"/>
      <c r="W381" s="34"/>
      <c r="Y381" s="36"/>
      <c r="Z381" s="34"/>
      <c r="AA381" s="224"/>
      <c r="AB381" s="34"/>
      <c r="AC381" s="34"/>
      <c r="AD381" s="34"/>
      <c r="AE381" s="34"/>
      <c r="AK381" s="290"/>
      <c r="AN381" s="34"/>
    </row>
    <row r="382" spans="1:40" ht="15.75" customHeight="1">
      <c r="A382" s="34"/>
      <c r="B382" s="34"/>
      <c r="C382" s="137"/>
      <c r="D382" s="34"/>
      <c r="E382" s="34"/>
      <c r="F382" s="34"/>
      <c r="G382" s="34"/>
      <c r="H382" s="34"/>
      <c r="I382" s="34"/>
      <c r="J382" s="34"/>
      <c r="K382" s="34"/>
      <c r="L382" s="34"/>
      <c r="M382" s="34"/>
      <c r="N382" s="34"/>
      <c r="O382" s="34"/>
      <c r="P382" s="34"/>
      <c r="Q382" s="34"/>
      <c r="R382" s="34"/>
      <c r="S382" s="34"/>
      <c r="T382" s="34"/>
      <c r="U382" s="34"/>
      <c r="V382" s="34"/>
      <c r="W382" s="34"/>
      <c r="Y382" s="36"/>
      <c r="Z382" s="34"/>
      <c r="AA382" s="224"/>
      <c r="AB382" s="34"/>
      <c r="AC382" s="34"/>
      <c r="AD382" s="34"/>
      <c r="AE382" s="34"/>
      <c r="AK382" s="290"/>
      <c r="AN382" s="34"/>
    </row>
    <row r="383" spans="1:40" ht="15.75" customHeight="1">
      <c r="A383" s="34"/>
      <c r="B383" s="34"/>
      <c r="C383" s="137"/>
      <c r="D383" s="34"/>
      <c r="E383" s="34"/>
      <c r="F383" s="34"/>
      <c r="G383" s="34"/>
      <c r="H383" s="34"/>
      <c r="I383" s="34"/>
      <c r="J383" s="34"/>
      <c r="K383" s="34"/>
      <c r="L383" s="34"/>
      <c r="M383" s="34"/>
      <c r="N383" s="34"/>
      <c r="O383" s="34"/>
      <c r="P383" s="34"/>
      <c r="Q383" s="34"/>
      <c r="R383" s="34"/>
      <c r="S383" s="34"/>
      <c r="T383" s="34"/>
      <c r="U383" s="34"/>
      <c r="V383" s="34"/>
      <c r="W383" s="34"/>
      <c r="Y383" s="36"/>
      <c r="Z383" s="34"/>
      <c r="AA383" s="224"/>
      <c r="AB383" s="34"/>
      <c r="AC383" s="34"/>
      <c r="AD383" s="34"/>
      <c r="AE383" s="34"/>
      <c r="AK383" s="290"/>
      <c r="AN383" s="34"/>
    </row>
    <row r="384" spans="1:40" ht="15.75" customHeight="1">
      <c r="A384" s="34"/>
      <c r="B384" s="34"/>
      <c r="C384" s="137"/>
      <c r="D384" s="34"/>
      <c r="E384" s="34"/>
      <c r="F384" s="34"/>
      <c r="G384" s="34"/>
      <c r="H384" s="34"/>
      <c r="I384" s="34"/>
      <c r="J384" s="34"/>
      <c r="K384" s="34"/>
      <c r="L384" s="34"/>
      <c r="M384" s="34"/>
      <c r="N384" s="34"/>
      <c r="O384" s="34"/>
      <c r="P384" s="34"/>
      <c r="Q384" s="34"/>
      <c r="R384" s="34"/>
      <c r="S384" s="34"/>
      <c r="T384" s="34"/>
      <c r="U384" s="34"/>
      <c r="V384" s="34"/>
      <c r="W384" s="34"/>
      <c r="Y384" s="36"/>
      <c r="Z384" s="34"/>
      <c r="AA384" s="224"/>
      <c r="AB384" s="34"/>
      <c r="AC384" s="34"/>
      <c r="AD384" s="34"/>
      <c r="AE384" s="34"/>
      <c r="AK384" s="290"/>
      <c r="AN384" s="34"/>
    </row>
    <row r="385" spans="1:40" ht="15.75" customHeight="1">
      <c r="A385" s="34"/>
      <c r="B385" s="34"/>
      <c r="C385" s="137"/>
      <c r="D385" s="34"/>
      <c r="E385" s="34"/>
      <c r="F385" s="34"/>
      <c r="G385" s="34"/>
      <c r="H385" s="34"/>
      <c r="I385" s="34"/>
      <c r="J385" s="34"/>
      <c r="K385" s="34"/>
      <c r="L385" s="34"/>
      <c r="M385" s="34"/>
      <c r="N385" s="34"/>
      <c r="O385" s="34"/>
      <c r="P385" s="34"/>
      <c r="Q385" s="34"/>
      <c r="R385" s="34"/>
      <c r="S385" s="34"/>
      <c r="T385" s="34"/>
      <c r="U385" s="34"/>
      <c r="V385" s="34"/>
      <c r="W385" s="34"/>
      <c r="Y385" s="36"/>
      <c r="Z385" s="34"/>
      <c r="AA385" s="224"/>
      <c r="AB385" s="34"/>
      <c r="AC385" s="34"/>
      <c r="AD385" s="34"/>
      <c r="AE385" s="34"/>
      <c r="AK385" s="290"/>
      <c r="AN385" s="34"/>
    </row>
    <row r="386" spans="1:40" ht="15.75" customHeight="1">
      <c r="A386" s="34"/>
      <c r="B386" s="34"/>
      <c r="C386" s="137"/>
      <c r="D386" s="34"/>
      <c r="E386" s="34"/>
      <c r="F386" s="34"/>
      <c r="G386" s="34"/>
      <c r="H386" s="34"/>
      <c r="I386" s="34"/>
      <c r="J386" s="34"/>
      <c r="K386" s="34"/>
      <c r="L386" s="34"/>
      <c r="M386" s="34"/>
      <c r="N386" s="34"/>
      <c r="O386" s="34"/>
      <c r="P386" s="34"/>
      <c r="Q386" s="34"/>
      <c r="R386" s="34"/>
      <c r="S386" s="34"/>
      <c r="T386" s="34"/>
      <c r="U386" s="34"/>
      <c r="V386" s="34"/>
      <c r="W386" s="34"/>
      <c r="Y386" s="36"/>
      <c r="Z386" s="34"/>
      <c r="AA386" s="224"/>
      <c r="AB386" s="34"/>
      <c r="AC386" s="34"/>
      <c r="AD386" s="34"/>
      <c r="AE386" s="34"/>
      <c r="AK386" s="290"/>
      <c r="AN386" s="34"/>
    </row>
    <row r="387" spans="1:40" ht="15.75" customHeight="1">
      <c r="A387" s="34"/>
      <c r="B387" s="34"/>
      <c r="C387" s="137"/>
      <c r="D387" s="34"/>
      <c r="E387" s="34"/>
      <c r="F387" s="34"/>
      <c r="G387" s="34"/>
      <c r="H387" s="34"/>
      <c r="I387" s="34"/>
      <c r="J387" s="34"/>
      <c r="K387" s="34"/>
      <c r="L387" s="34"/>
      <c r="M387" s="34"/>
      <c r="N387" s="34"/>
      <c r="O387" s="34"/>
      <c r="P387" s="34"/>
      <c r="Q387" s="34"/>
      <c r="R387" s="34"/>
      <c r="S387" s="34"/>
      <c r="T387" s="34"/>
      <c r="U387" s="34"/>
      <c r="V387" s="34"/>
      <c r="W387" s="34"/>
      <c r="Y387" s="36"/>
      <c r="Z387" s="34"/>
      <c r="AA387" s="224"/>
      <c r="AB387" s="34"/>
      <c r="AC387" s="34"/>
      <c r="AD387" s="34"/>
      <c r="AE387" s="34"/>
      <c r="AK387" s="290"/>
      <c r="AN387" s="34"/>
    </row>
    <row r="388" spans="1:40" ht="15.75" customHeight="1">
      <c r="A388" s="34"/>
      <c r="B388" s="34"/>
      <c r="C388" s="137"/>
      <c r="D388" s="34"/>
      <c r="E388" s="34"/>
      <c r="F388" s="34"/>
      <c r="G388" s="34"/>
      <c r="H388" s="34"/>
      <c r="I388" s="34"/>
      <c r="J388" s="34"/>
      <c r="K388" s="34"/>
      <c r="L388" s="34"/>
      <c r="M388" s="34"/>
      <c r="N388" s="34"/>
      <c r="O388" s="34"/>
      <c r="P388" s="34"/>
      <c r="Q388" s="34"/>
      <c r="R388" s="34"/>
      <c r="S388" s="34"/>
      <c r="T388" s="34"/>
      <c r="U388" s="34"/>
      <c r="V388" s="34"/>
      <c r="W388" s="34"/>
      <c r="Y388" s="36"/>
      <c r="Z388" s="34"/>
      <c r="AA388" s="224"/>
      <c r="AB388" s="34"/>
      <c r="AC388" s="34"/>
      <c r="AD388" s="34"/>
      <c r="AE388" s="34"/>
      <c r="AK388" s="290"/>
      <c r="AN388" s="34"/>
    </row>
    <row r="389" spans="1:40" ht="15.75" customHeight="1">
      <c r="A389" s="34"/>
      <c r="B389" s="34"/>
      <c r="C389" s="137"/>
      <c r="D389" s="34"/>
      <c r="E389" s="34"/>
      <c r="F389" s="34"/>
      <c r="G389" s="34"/>
      <c r="H389" s="34"/>
      <c r="I389" s="34"/>
      <c r="J389" s="34"/>
      <c r="K389" s="34"/>
      <c r="L389" s="34"/>
      <c r="M389" s="34"/>
      <c r="N389" s="34"/>
      <c r="O389" s="34"/>
      <c r="P389" s="34"/>
      <c r="Q389" s="34"/>
      <c r="R389" s="34"/>
      <c r="S389" s="34"/>
      <c r="T389" s="34"/>
      <c r="U389" s="34"/>
      <c r="V389" s="34"/>
      <c r="W389" s="34"/>
      <c r="Y389" s="36"/>
      <c r="Z389" s="34"/>
      <c r="AA389" s="224"/>
      <c r="AB389" s="34"/>
      <c r="AC389" s="34"/>
      <c r="AD389" s="34"/>
      <c r="AE389" s="34"/>
      <c r="AK389" s="290"/>
      <c r="AN389" s="34"/>
    </row>
    <row r="390" spans="1:40" ht="15.75" customHeight="1">
      <c r="A390" s="34"/>
      <c r="B390" s="34"/>
      <c r="C390" s="137"/>
      <c r="D390" s="34"/>
      <c r="E390" s="34"/>
      <c r="F390" s="34"/>
      <c r="G390" s="34"/>
      <c r="H390" s="34"/>
      <c r="I390" s="34"/>
      <c r="J390" s="34"/>
      <c r="K390" s="34"/>
      <c r="L390" s="34"/>
      <c r="M390" s="34"/>
      <c r="N390" s="34"/>
      <c r="O390" s="34"/>
      <c r="P390" s="34"/>
      <c r="Q390" s="34"/>
      <c r="R390" s="34"/>
      <c r="S390" s="34"/>
      <c r="T390" s="34"/>
      <c r="U390" s="34"/>
      <c r="V390" s="34"/>
      <c r="W390" s="34"/>
      <c r="Y390" s="36"/>
      <c r="Z390" s="34"/>
      <c r="AA390" s="224"/>
      <c r="AB390" s="34"/>
      <c r="AC390" s="34"/>
      <c r="AD390" s="34"/>
      <c r="AE390" s="34"/>
      <c r="AK390" s="290"/>
      <c r="AN390" s="34"/>
    </row>
    <row r="391" spans="1:40" ht="15.75" customHeight="1">
      <c r="A391" s="34"/>
      <c r="B391" s="34"/>
      <c r="C391" s="137"/>
      <c r="D391" s="34"/>
      <c r="E391" s="34"/>
      <c r="F391" s="34"/>
      <c r="G391" s="34"/>
      <c r="H391" s="34"/>
      <c r="I391" s="34"/>
      <c r="J391" s="34"/>
      <c r="K391" s="34"/>
      <c r="L391" s="34"/>
      <c r="M391" s="34"/>
      <c r="N391" s="34"/>
      <c r="O391" s="34"/>
      <c r="P391" s="34"/>
      <c r="Q391" s="34"/>
      <c r="R391" s="34"/>
      <c r="S391" s="34"/>
      <c r="T391" s="34"/>
      <c r="U391" s="34"/>
      <c r="V391" s="34"/>
      <c r="W391" s="34"/>
      <c r="Y391" s="36"/>
      <c r="Z391" s="34"/>
      <c r="AA391" s="224"/>
      <c r="AB391" s="34"/>
      <c r="AC391" s="34"/>
      <c r="AD391" s="34"/>
      <c r="AE391" s="34"/>
      <c r="AK391" s="290"/>
      <c r="AN391" s="34"/>
    </row>
    <row r="392" spans="1:40" ht="15.75" customHeight="1">
      <c r="A392" s="34"/>
      <c r="B392" s="34"/>
      <c r="C392" s="137"/>
      <c r="D392" s="34"/>
      <c r="E392" s="34"/>
      <c r="F392" s="34"/>
      <c r="G392" s="34"/>
      <c r="H392" s="34"/>
      <c r="I392" s="34"/>
      <c r="J392" s="34"/>
      <c r="K392" s="34"/>
      <c r="L392" s="34"/>
      <c r="M392" s="34"/>
      <c r="N392" s="34"/>
      <c r="O392" s="34"/>
      <c r="P392" s="34"/>
      <c r="Q392" s="34"/>
      <c r="R392" s="34"/>
      <c r="S392" s="34"/>
      <c r="T392" s="34"/>
      <c r="U392" s="34"/>
      <c r="V392" s="34"/>
      <c r="W392" s="34"/>
      <c r="Y392" s="36"/>
      <c r="Z392" s="34"/>
      <c r="AA392" s="224"/>
      <c r="AB392" s="34"/>
      <c r="AC392" s="34"/>
      <c r="AD392" s="34"/>
      <c r="AE392" s="34"/>
      <c r="AK392" s="290"/>
      <c r="AN392" s="34"/>
    </row>
    <row r="393" spans="1:40" ht="15.75" customHeight="1">
      <c r="A393" s="34"/>
      <c r="B393" s="34"/>
      <c r="C393" s="137"/>
      <c r="D393" s="34"/>
      <c r="E393" s="34"/>
      <c r="F393" s="34"/>
      <c r="G393" s="34"/>
      <c r="H393" s="34"/>
      <c r="I393" s="34"/>
      <c r="J393" s="34"/>
      <c r="K393" s="34"/>
      <c r="L393" s="34"/>
      <c r="M393" s="34"/>
      <c r="N393" s="34"/>
      <c r="O393" s="34"/>
      <c r="P393" s="34"/>
      <c r="Q393" s="34"/>
      <c r="R393" s="34"/>
      <c r="S393" s="34"/>
      <c r="T393" s="34"/>
      <c r="U393" s="34"/>
      <c r="V393" s="34"/>
      <c r="W393" s="34"/>
      <c r="Y393" s="36"/>
      <c r="Z393" s="34"/>
      <c r="AA393" s="224"/>
      <c r="AB393" s="34"/>
      <c r="AC393" s="34"/>
      <c r="AD393" s="34"/>
      <c r="AE393" s="34"/>
      <c r="AK393" s="290"/>
      <c r="AN393" s="34"/>
    </row>
    <row r="394" spans="1:40" ht="15.75" customHeight="1">
      <c r="A394" s="34"/>
      <c r="B394" s="34"/>
      <c r="C394" s="137"/>
      <c r="D394" s="34"/>
      <c r="E394" s="34"/>
      <c r="F394" s="34"/>
      <c r="G394" s="34"/>
      <c r="H394" s="34"/>
      <c r="I394" s="34"/>
      <c r="J394" s="34"/>
      <c r="K394" s="34"/>
      <c r="L394" s="34"/>
      <c r="M394" s="34"/>
      <c r="N394" s="34"/>
      <c r="O394" s="34"/>
      <c r="P394" s="34"/>
      <c r="Q394" s="34"/>
      <c r="R394" s="34"/>
      <c r="S394" s="34"/>
      <c r="T394" s="34"/>
      <c r="U394" s="34"/>
      <c r="V394" s="34"/>
      <c r="W394" s="34"/>
      <c r="Y394" s="36"/>
      <c r="Z394" s="34"/>
      <c r="AA394" s="224"/>
      <c r="AB394" s="34"/>
      <c r="AC394" s="34"/>
      <c r="AD394" s="34"/>
      <c r="AE394" s="34"/>
      <c r="AK394" s="290"/>
      <c r="AN394" s="34"/>
    </row>
    <row r="395" spans="1:40" ht="15.75" customHeight="1">
      <c r="A395" s="34"/>
      <c r="B395" s="34"/>
      <c r="C395" s="137"/>
      <c r="D395" s="34"/>
      <c r="E395" s="34"/>
      <c r="F395" s="34"/>
      <c r="G395" s="34"/>
      <c r="H395" s="34"/>
      <c r="I395" s="34"/>
      <c r="J395" s="34"/>
      <c r="K395" s="34"/>
      <c r="L395" s="34"/>
      <c r="M395" s="34"/>
      <c r="N395" s="34"/>
      <c r="O395" s="34"/>
      <c r="P395" s="34"/>
      <c r="Q395" s="34"/>
      <c r="R395" s="34"/>
      <c r="S395" s="34"/>
      <c r="T395" s="34"/>
      <c r="U395" s="34"/>
      <c r="V395" s="34"/>
      <c r="W395" s="34"/>
      <c r="Y395" s="36"/>
      <c r="Z395" s="34"/>
      <c r="AA395" s="224"/>
      <c r="AB395" s="34"/>
      <c r="AC395" s="34"/>
      <c r="AD395" s="34"/>
      <c r="AE395" s="34"/>
      <c r="AK395" s="290"/>
      <c r="AN395" s="34"/>
    </row>
    <row r="396" spans="1:40" ht="15.75" customHeight="1">
      <c r="A396" s="34"/>
      <c r="B396" s="34"/>
      <c r="C396" s="137"/>
      <c r="D396" s="34"/>
      <c r="E396" s="34"/>
      <c r="F396" s="34"/>
      <c r="H396" s="34"/>
      <c r="I396" s="34"/>
      <c r="J396" s="34"/>
      <c r="K396" s="34"/>
      <c r="L396" s="34"/>
      <c r="M396" s="34"/>
      <c r="N396" s="34"/>
      <c r="O396" s="34"/>
      <c r="P396" s="34"/>
      <c r="Q396" s="34"/>
      <c r="R396" s="34"/>
      <c r="S396" s="34"/>
      <c r="T396" s="34"/>
      <c r="U396" s="34"/>
      <c r="V396" s="34"/>
      <c r="W396" s="34"/>
      <c r="Y396" s="34"/>
      <c r="Z396" s="34"/>
      <c r="AB396" s="34"/>
      <c r="AC396" s="34"/>
      <c r="AD396" s="34"/>
      <c r="AE396" s="34"/>
    </row>
    <row r="397" spans="1:40" ht="15.75" customHeight="1">
      <c r="A397" s="34"/>
      <c r="B397" s="34"/>
      <c r="C397" s="137"/>
      <c r="D397" s="34"/>
      <c r="E397" s="34"/>
      <c r="F397" s="34"/>
      <c r="H397" s="34"/>
      <c r="I397" s="34"/>
      <c r="J397" s="34"/>
      <c r="K397" s="34"/>
      <c r="L397" s="34"/>
      <c r="M397" s="34"/>
      <c r="N397" s="34"/>
      <c r="O397" s="34"/>
      <c r="P397" s="34"/>
      <c r="Q397" s="34"/>
      <c r="R397" s="34"/>
      <c r="S397" s="34"/>
      <c r="T397" s="34"/>
      <c r="U397" s="34"/>
      <c r="V397" s="34"/>
      <c r="W397" s="34"/>
      <c r="Y397" s="34"/>
      <c r="Z397" s="34"/>
      <c r="AB397" s="34"/>
      <c r="AC397" s="34"/>
      <c r="AD397" s="34"/>
      <c r="AE397" s="34"/>
    </row>
    <row r="398" spans="1:40" ht="15.75" customHeight="1">
      <c r="A398" s="34"/>
      <c r="B398" s="34"/>
      <c r="C398" s="137"/>
      <c r="D398" s="34"/>
      <c r="E398" s="34"/>
      <c r="F398" s="34"/>
      <c r="H398" s="34"/>
      <c r="I398" s="34"/>
      <c r="J398" s="34"/>
      <c r="K398" s="34"/>
      <c r="L398" s="34"/>
      <c r="M398" s="34"/>
      <c r="N398" s="34"/>
      <c r="O398" s="34"/>
      <c r="P398" s="34"/>
      <c r="Q398" s="34"/>
      <c r="R398" s="34"/>
      <c r="S398" s="34"/>
      <c r="T398" s="34"/>
      <c r="U398" s="34"/>
      <c r="V398" s="34"/>
      <c r="W398" s="34"/>
      <c r="Y398" s="34"/>
      <c r="Z398" s="34"/>
      <c r="AB398" s="34"/>
      <c r="AC398" s="34"/>
      <c r="AD398" s="34"/>
      <c r="AE398" s="34"/>
    </row>
    <row r="399" spans="1:40" ht="15.75" customHeight="1">
      <c r="A399" s="34"/>
      <c r="B399" s="34"/>
      <c r="C399" s="137"/>
      <c r="D399" s="34"/>
      <c r="E399" s="34"/>
      <c r="F399" s="34"/>
      <c r="H399" s="34"/>
      <c r="I399" s="34"/>
      <c r="J399" s="34"/>
      <c r="K399" s="34"/>
      <c r="L399" s="34"/>
      <c r="M399" s="34"/>
      <c r="N399" s="34"/>
      <c r="O399" s="34"/>
      <c r="P399" s="34"/>
      <c r="Q399" s="34"/>
      <c r="R399" s="34"/>
      <c r="S399" s="34"/>
      <c r="T399" s="34"/>
      <c r="U399" s="34"/>
      <c r="V399" s="34"/>
      <c r="W399" s="34"/>
      <c r="Y399" s="34"/>
      <c r="Z399" s="34"/>
      <c r="AB399" s="34"/>
      <c r="AC399" s="34"/>
      <c r="AD399" s="34"/>
      <c r="AE399" s="34"/>
    </row>
    <row r="400" spans="1:40" ht="15.75" customHeight="1">
      <c r="A400" s="34"/>
      <c r="B400" s="34"/>
      <c r="C400" s="137"/>
      <c r="D400" s="34"/>
      <c r="E400" s="34"/>
      <c r="F400" s="34"/>
      <c r="H400" s="34"/>
      <c r="I400" s="34"/>
      <c r="J400" s="34"/>
      <c r="K400" s="34"/>
      <c r="L400" s="34"/>
      <c r="M400" s="34"/>
      <c r="N400" s="34"/>
      <c r="O400" s="34"/>
      <c r="P400" s="34"/>
      <c r="Q400" s="34"/>
      <c r="R400" s="34"/>
      <c r="S400" s="34"/>
      <c r="T400" s="34"/>
      <c r="U400" s="34"/>
      <c r="V400" s="34"/>
      <c r="W400" s="34"/>
      <c r="Y400" s="34"/>
      <c r="Z400" s="34"/>
      <c r="AB400" s="34"/>
      <c r="AC400" s="34"/>
      <c r="AD400" s="34"/>
      <c r="AE400" s="34"/>
    </row>
    <row r="401" spans="1:31" ht="15.75" customHeight="1">
      <c r="A401" s="34"/>
      <c r="B401" s="34"/>
      <c r="C401" s="137"/>
      <c r="D401" s="34"/>
      <c r="E401" s="34"/>
      <c r="F401" s="34"/>
      <c r="H401" s="34"/>
      <c r="I401" s="34"/>
      <c r="J401" s="34"/>
      <c r="K401" s="34"/>
      <c r="L401" s="34"/>
      <c r="M401" s="34"/>
      <c r="N401" s="34"/>
      <c r="O401" s="34"/>
      <c r="P401" s="34"/>
      <c r="Q401" s="34"/>
      <c r="R401" s="34"/>
      <c r="S401" s="34"/>
      <c r="T401" s="34"/>
      <c r="U401" s="34"/>
      <c r="V401" s="34"/>
      <c r="W401" s="34"/>
      <c r="Y401" s="34"/>
      <c r="Z401" s="34"/>
      <c r="AB401" s="34"/>
      <c r="AC401" s="34"/>
      <c r="AD401" s="34"/>
      <c r="AE401" s="34"/>
    </row>
    <row r="402" spans="1:31" ht="15.75" customHeight="1">
      <c r="A402" s="34"/>
      <c r="B402" s="34"/>
      <c r="C402" s="137"/>
      <c r="D402" s="34"/>
      <c r="E402" s="34"/>
      <c r="F402" s="34"/>
      <c r="H402" s="34"/>
      <c r="I402" s="34"/>
      <c r="J402" s="34"/>
      <c r="K402" s="34"/>
      <c r="L402" s="34"/>
      <c r="M402" s="34"/>
      <c r="N402" s="34"/>
      <c r="O402" s="34"/>
      <c r="P402" s="34"/>
      <c r="Q402" s="34"/>
      <c r="R402" s="34"/>
      <c r="S402" s="34"/>
      <c r="T402" s="34"/>
      <c r="U402" s="34"/>
      <c r="V402" s="34"/>
      <c r="W402" s="34"/>
      <c r="Y402" s="34"/>
      <c r="Z402" s="34"/>
      <c r="AB402" s="34"/>
      <c r="AC402" s="34"/>
      <c r="AD402" s="34"/>
      <c r="AE402" s="34"/>
    </row>
    <row r="403" spans="1:31" ht="15.75" customHeight="1">
      <c r="A403" s="34"/>
      <c r="B403" s="34"/>
      <c r="C403" s="137"/>
      <c r="D403" s="34"/>
      <c r="E403" s="34"/>
      <c r="F403" s="34"/>
      <c r="H403" s="34"/>
      <c r="I403" s="34"/>
      <c r="J403" s="34"/>
      <c r="K403" s="34"/>
      <c r="L403" s="34"/>
      <c r="M403" s="34"/>
      <c r="N403" s="34"/>
      <c r="O403" s="34"/>
      <c r="P403" s="34"/>
      <c r="Q403" s="34"/>
      <c r="R403" s="34"/>
      <c r="S403" s="34"/>
      <c r="T403" s="34"/>
      <c r="U403" s="34"/>
      <c r="V403" s="34"/>
      <c r="W403" s="34"/>
      <c r="Y403" s="34"/>
      <c r="Z403" s="34"/>
      <c r="AB403" s="34"/>
      <c r="AC403" s="34"/>
      <c r="AD403" s="34"/>
      <c r="AE403" s="34"/>
    </row>
    <row r="404" spans="1:31" ht="15.75" customHeight="1">
      <c r="A404" s="34"/>
      <c r="B404" s="34"/>
      <c r="C404" s="137"/>
      <c r="D404" s="34"/>
      <c r="E404" s="34"/>
      <c r="F404" s="34"/>
      <c r="H404" s="34"/>
      <c r="I404" s="34"/>
      <c r="J404" s="34"/>
      <c r="K404" s="34"/>
      <c r="L404" s="34"/>
      <c r="M404" s="34"/>
      <c r="N404" s="34"/>
      <c r="O404" s="34"/>
      <c r="P404" s="34"/>
      <c r="Q404" s="34"/>
      <c r="R404" s="34"/>
      <c r="S404" s="34"/>
      <c r="T404" s="34"/>
      <c r="U404" s="34"/>
      <c r="V404" s="34"/>
      <c r="W404" s="34"/>
      <c r="Y404" s="34"/>
      <c r="Z404" s="34"/>
      <c r="AB404" s="34"/>
      <c r="AC404" s="34"/>
      <c r="AD404" s="34"/>
      <c r="AE404" s="34"/>
    </row>
    <row r="405" spans="1:31" ht="15.75" customHeight="1">
      <c r="A405" s="34"/>
      <c r="B405" s="34"/>
      <c r="C405" s="137"/>
      <c r="D405" s="34"/>
      <c r="E405" s="34"/>
      <c r="F405" s="34"/>
      <c r="H405" s="34"/>
      <c r="I405" s="34"/>
      <c r="J405" s="34"/>
      <c r="K405" s="34"/>
      <c r="L405" s="34"/>
      <c r="M405" s="34"/>
      <c r="N405" s="34"/>
      <c r="O405" s="34"/>
      <c r="P405" s="34"/>
      <c r="Q405" s="34"/>
      <c r="R405" s="34"/>
      <c r="S405" s="34"/>
      <c r="T405" s="34"/>
      <c r="U405" s="34"/>
      <c r="V405" s="34"/>
      <c r="W405" s="34"/>
      <c r="Y405" s="34"/>
      <c r="Z405" s="34"/>
      <c r="AB405" s="34"/>
      <c r="AC405" s="34"/>
      <c r="AD405" s="34"/>
      <c r="AE405" s="34"/>
    </row>
    <row r="406" spans="1:31" ht="15.75" customHeight="1">
      <c r="A406" s="34"/>
      <c r="B406" s="34"/>
      <c r="C406" s="137"/>
      <c r="D406" s="34"/>
      <c r="E406" s="34"/>
      <c r="F406" s="34"/>
      <c r="H406" s="34"/>
      <c r="I406" s="34"/>
      <c r="J406" s="34"/>
      <c r="K406" s="34"/>
      <c r="L406" s="34"/>
      <c r="M406" s="34"/>
      <c r="N406" s="34"/>
      <c r="O406" s="34"/>
      <c r="P406" s="34"/>
      <c r="Q406" s="34"/>
      <c r="R406" s="34"/>
      <c r="S406" s="34"/>
      <c r="T406" s="34"/>
      <c r="U406" s="34"/>
      <c r="V406" s="34"/>
      <c r="W406" s="34"/>
      <c r="Y406" s="34"/>
      <c r="Z406" s="34"/>
      <c r="AB406" s="34"/>
      <c r="AC406" s="34"/>
      <c r="AD406" s="34"/>
      <c r="AE406" s="34"/>
    </row>
    <row r="407" spans="1:31" ht="15.75" customHeight="1">
      <c r="A407" s="34"/>
      <c r="B407" s="34"/>
      <c r="C407" s="137"/>
      <c r="D407" s="34"/>
      <c r="E407" s="34"/>
      <c r="F407" s="34"/>
      <c r="H407" s="34"/>
      <c r="I407" s="34"/>
      <c r="J407" s="34"/>
      <c r="K407" s="34"/>
      <c r="L407" s="34"/>
      <c r="M407" s="34"/>
      <c r="N407" s="34"/>
      <c r="O407" s="34"/>
      <c r="P407" s="34"/>
      <c r="Q407" s="34"/>
      <c r="R407" s="34"/>
      <c r="S407" s="34"/>
      <c r="T407" s="34"/>
      <c r="U407" s="34"/>
      <c r="V407" s="34"/>
      <c r="W407" s="34"/>
      <c r="Y407" s="34"/>
      <c r="Z407" s="34"/>
      <c r="AB407" s="34"/>
      <c r="AC407" s="34"/>
      <c r="AD407" s="34"/>
      <c r="AE407" s="34"/>
    </row>
    <row r="408" spans="1:31" ht="15.75" customHeight="1">
      <c r="A408" s="34"/>
      <c r="B408" s="34"/>
      <c r="C408" s="137"/>
      <c r="D408" s="34"/>
      <c r="E408" s="34"/>
      <c r="F408" s="34"/>
      <c r="H408" s="34"/>
      <c r="I408" s="34"/>
      <c r="J408" s="34"/>
      <c r="K408" s="34"/>
      <c r="L408" s="34"/>
      <c r="M408" s="34"/>
      <c r="N408" s="34"/>
      <c r="O408" s="34"/>
      <c r="P408" s="34"/>
      <c r="Q408" s="34"/>
      <c r="R408" s="34"/>
      <c r="S408" s="34"/>
      <c r="T408" s="34"/>
      <c r="U408" s="34"/>
      <c r="V408" s="34"/>
      <c r="W408" s="34"/>
      <c r="Y408" s="34"/>
      <c r="Z408" s="34"/>
      <c r="AB408" s="34"/>
      <c r="AC408" s="34"/>
      <c r="AD408" s="34"/>
      <c r="AE408" s="34"/>
    </row>
    <row r="409" spans="1:31" ht="15.75" customHeight="1">
      <c r="A409" s="34"/>
      <c r="B409" s="34"/>
      <c r="C409" s="137"/>
      <c r="D409" s="34"/>
      <c r="E409" s="34"/>
      <c r="F409" s="34"/>
      <c r="H409" s="34"/>
      <c r="I409" s="34"/>
      <c r="J409" s="34"/>
      <c r="K409" s="34"/>
      <c r="L409" s="34"/>
      <c r="M409" s="34"/>
      <c r="N409" s="34"/>
      <c r="O409" s="34"/>
      <c r="P409" s="34"/>
      <c r="Q409" s="34"/>
      <c r="R409" s="34"/>
      <c r="S409" s="34"/>
      <c r="T409" s="34"/>
      <c r="U409" s="34"/>
      <c r="V409" s="34"/>
      <c r="W409" s="34"/>
      <c r="Y409" s="34"/>
      <c r="Z409" s="34"/>
      <c r="AB409" s="34"/>
      <c r="AC409" s="34"/>
      <c r="AD409" s="34"/>
      <c r="AE409" s="34"/>
    </row>
    <row r="410" spans="1:31" ht="15.75" customHeight="1">
      <c r="A410" s="34"/>
      <c r="B410" s="34"/>
      <c r="C410" s="137"/>
      <c r="D410" s="34"/>
      <c r="E410" s="34"/>
      <c r="F410" s="34"/>
      <c r="H410" s="34"/>
      <c r="I410" s="34"/>
      <c r="J410" s="34"/>
      <c r="K410" s="34"/>
      <c r="L410" s="34"/>
      <c r="M410" s="34"/>
      <c r="N410" s="34"/>
      <c r="O410" s="34"/>
      <c r="P410" s="34"/>
      <c r="Q410" s="34"/>
      <c r="R410" s="34"/>
      <c r="S410" s="34"/>
      <c r="T410" s="34"/>
      <c r="U410" s="34"/>
      <c r="V410" s="34"/>
      <c r="W410" s="34"/>
      <c r="Y410" s="34"/>
      <c r="Z410" s="34"/>
      <c r="AB410" s="34"/>
      <c r="AC410" s="34"/>
      <c r="AD410" s="34"/>
      <c r="AE410" s="34"/>
    </row>
    <row r="411" spans="1:31" ht="15.75" customHeight="1">
      <c r="A411" s="34"/>
      <c r="B411" s="34"/>
      <c r="C411" s="137"/>
      <c r="D411" s="34"/>
      <c r="E411" s="34"/>
      <c r="F411" s="34"/>
      <c r="H411" s="34"/>
      <c r="I411" s="34"/>
      <c r="J411" s="34"/>
      <c r="K411" s="34"/>
      <c r="L411" s="34"/>
      <c r="M411" s="34"/>
      <c r="N411" s="34"/>
      <c r="O411" s="34"/>
      <c r="P411" s="34"/>
      <c r="Q411" s="34"/>
      <c r="R411" s="34"/>
      <c r="S411" s="34"/>
      <c r="T411" s="34"/>
      <c r="U411" s="34"/>
      <c r="V411" s="34"/>
      <c r="W411" s="34"/>
      <c r="Y411" s="34"/>
      <c r="Z411" s="34"/>
      <c r="AB411" s="34"/>
      <c r="AC411" s="34"/>
      <c r="AD411" s="34"/>
      <c r="AE411" s="34"/>
    </row>
    <row r="412" spans="1:31" ht="15.75" customHeight="1">
      <c r="A412" s="34"/>
      <c r="B412" s="34"/>
      <c r="C412" s="137"/>
      <c r="D412" s="34"/>
      <c r="E412" s="34"/>
      <c r="F412" s="34"/>
      <c r="H412" s="34"/>
      <c r="I412" s="34"/>
      <c r="J412" s="34"/>
      <c r="K412" s="34"/>
      <c r="L412" s="34"/>
      <c r="M412" s="34"/>
      <c r="N412" s="34"/>
      <c r="O412" s="34"/>
      <c r="P412" s="34"/>
      <c r="Q412" s="34"/>
      <c r="R412" s="34"/>
      <c r="S412" s="34"/>
      <c r="T412" s="34"/>
      <c r="U412" s="34"/>
      <c r="V412" s="34"/>
      <c r="W412" s="34"/>
      <c r="Y412" s="34"/>
      <c r="Z412" s="34"/>
      <c r="AB412" s="34"/>
      <c r="AC412" s="34"/>
      <c r="AD412" s="34"/>
      <c r="AE412" s="34"/>
    </row>
    <row r="413" spans="1:31" ht="15.75" customHeight="1">
      <c r="A413" s="34"/>
      <c r="B413" s="34"/>
      <c r="C413" s="137"/>
      <c r="D413" s="34"/>
      <c r="E413" s="34"/>
      <c r="F413" s="34"/>
      <c r="H413" s="34"/>
      <c r="I413" s="34"/>
      <c r="J413" s="34"/>
      <c r="K413" s="34"/>
      <c r="L413" s="34"/>
      <c r="M413" s="34"/>
      <c r="N413" s="34"/>
      <c r="O413" s="34"/>
      <c r="P413" s="34"/>
      <c r="Q413" s="34"/>
      <c r="R413" s="34"/>
      <c r="S413" s="34"/>
      <c r="T413" s="34"/>
      <c r="U413" s="34"/>
      <c r="V413" s="34"/>
      <c r="W413" s="34"/>
      <c r="Y413" s="34"/>
      <c r="Z413" s="34"/>
      <c r="AB413" s="34"/>
      <c r="AC413" s="34"/>
      <c r="AD413" s="34"/>
      <c r="AE413" s="34"/>
    </row>
    <row r="414" spans="1:31" ht="15.75" customHeight="1">
      <c r="A414" s="34"/>
      <c r="B414" s="34"/>
      <c r="C414" s="137"/>
      <c r="D414" s="34"/>
      <c r="E414" s="34"/>
      <c r="F414" s="34"/>
      <c r="H414" s="34"/>
      <c r="I414" s="34"/>
      <c r="J414" s="34"/>
      <c r="K414" s="34"/>
      <c r="L414" s="34"/>
      <c r="M414" s="34"/>
      <c r="N414" s="34"/>
      <c r="O414" s="34"/>
      <c r="P414" s="34"/>
      <c r="Q414" s="34"/>
      <c r="R414" s="34"/>
      <c r="S414" s="34"/>
      <c r="T414" s="34"/>
      <c r="U414" s="34"/>
      <c r="V414" s="34"/>
      <c r="W414" s="34"/>
      <c r="Y414" s="34"/>
      <c r="Z414" s="34"/>
      <c r="AB414" s="34"/>
      <c r="AC414" s="34"/>
      <c r="AD414" s="34"/>
      <c r="AE414" s="34"/>
    </row>
    <row r="415" spans="1:31" ht="15.75" customHeight="1">
      <c r="A415" s="34"/>
      <c r="B415" s="34"/>
      <c r="C415" s="137"/>
      <c r="D415" s="34"/>
      <c r="E415" s="34"/>
      <c r="F415" s="34"/>
      <c r="H415" s="34"/>
      <c r="I415" s="34"/>
      <c r="J415" s="34"/>
      <c r="K415" s="34"/>
      <c r="L415" s="34"/>
      <c r="M415" s="34"/>
      <c r="N415" s="34"/>
      <c r="O415" s="34"/>
      <c r="P415" s="34"/>
      <c r="Q415" s="34"/>
      <c r="R415" s="34"/>
      <c r="S415" s="34"/>
      <c r="T415" s="34"/>
      <c r="U415" s="34"/>
      <c r="V415" s="34"/>
      <c r="W415" s="34"/>
      <c r="Y415" s="34"/>
      <c r="Z415" s="34"/>
      <c r="AB415" s="34"/>
      <c r="AC415" s="34"/>
      <c r="AD415" s="34"/>
      <c r="AE415" s="34"/>
    </row>
    <row r="416" spans="1:31" ht="15.75" customHeight="1">
      <c r="A416" s="34"/>
      <c r="B416" s="34"/>
      <c r="C416" s="137"/>
      <c r="D416" s="34"/>
      <c r="E416" s="34"/>
      <c r="F416" s="34"/>
      <c r="H416" s="34"/>
      <c r="I416" s="34"/>
      <c r="J416" s="34"/>
      <c r="K416" s="34"/>
      <c r="L416" s="34"/>
      <c r="M416" s="34"/>
      <c r="N416" s="34"/>
      <c r="O416" s="34"/>
      <c r="P416" s="34"/>
      <c r="Q416" s="34"/>
      <c r="R416" s="34"/>
      <c r="S416" s="34"/>
      <c r="T416" s="34"/>
      <c r="U416" s="34"/>
      <c r="V416" s="34"/>
      <c r="W416" s="34"/>
      <c r="Y416" s="34"/>
      <c r="Z416" s="34"/>
      <c r="AB416" s="34"/>
      <c r="AC416" s="34"/>
      <c r="AD416" s="34"/>
      <c r="AE416" s="34"/>
    </row>
    <row r="417" spans="1:31" ht="15.75" customHeight="1">
      <c r="A417" s="34"/>
      <c r="B417" s="34"/>
      <c r="C417" s="137"/>
      <c r="D417" s="34"/>
      <c r="E417" s="34"/>
      <c r="F417" s="34"/>
      <c r="H417" s="34"/>
      <c r="I417" s="34"/>
      <c r="J417" s="34"/>
      <c r="K417" s="34"/>
      <c r="L417" s="34"/>
      <c r="M417" s="34"/>
      <c r="N417" s="34"/>
      <c r="O417" s="34"/>
      <c r="P417" s="34"/>
      <c r="Q417" s="34"/>
      <c r="R417" s="34"/>
      <c r="S417" s="34"/>
      <c r="T417" s="34"/>
      <c r="U417" s="34"/>
      <c r="V417" s="34"/>
      <c r="W417" s="34"/>
      <c r="Y417" s="34"/>
      <c r="Z417" s="34"/>
      <c r="AB417" s="34"/>
      <c r="AC417" s="34"/>
      <c r="AD417" s="34"/>
      <c r="AE417" s="34"/>
    </row>
    <row r="418" spans="1:31" ht="15.75" customHeight="1">
      <c r="A418" s="34"/>
      <c r="B418" s="34"/>
      <c r="C418" s="137"/>
      <c r="D418" s="34"/>
      <c r="E418" s="34"/>
      <c r="F418" s="34"/>
      <c r="H418" s="34"/>
      <c r="I418" s="34"/>
      <c r="J418" s="34"/>
      <c r="K418" s="34"/>
      <c r="L418" s="34"/>
      <c r="M418" s="34"/>
      <c r="N418" s="34"/>
      <c r="O418" s="34"/>
      <c r="P418" s="34"/>
      <c r="Q418" s="34"/>
      <c r="R418" s="34"/>
      <c r="S418" s="34"/>
      <c r="T418" s="34"/>
      <c r="U418" s="34"/>
      <c r="V418" s="34"/>
      <c r="W418" s="34"/>
      <c r="Y418" s="34"/>
      <c r="Z418" s="34"/>
      <c r="AB418" s="34"/>
      <c r="AC418" s="34"/>
      <c r="AD418" s="34"/>
      <c r="AE418" s="34"/>
    </row>
    <row r="419" spans="1:31" ht="15.75" customHeight="1">
      <c r="A419" s="34"/>
      <c r="B419" s="34"/>
      <c r="C419" s="137"/>
      <c r="D419" s="34"/>
      <c r="E419" s="34"/>
      <c r="F419" s="34"/>
      <c r="H419" s="34"/>
      <c r="I419" s="34"/>
      <c r="J419" s="34"/>
      <c r="K419" s="34"/>
      <c r="L419" s="34"/>
      <c r="M419" s="34"/>
      <c r="N419" s="34"/>
      <c r="O419" s="34"/>
      <c r="P419" s="34"/>
      <c r="Q419" s="34"/>
      <c r="R419" s="34"/>
      <c r="S419" s="34"/>
      <c r="T419" s="34"/>
      <c r="U419" s="34"/>
      <c r="V419" s="34"/>
      <c r="W419" s="34"/>
      <c r="Y419" s="34"/>
      <c r="Z419" s="34"/>
      <c r="AB419" s="34"/>
      <c r="AC419" s="34"/>
      <c r="AD419" s="34"/>
      <c r="AE419" s="34"/>
    </row>
    <row r="420" spans="1:31" ht="15.75" customHeight="1">
      <c r="A420" s="34"/>
      <c r="B420" s="34"/>
      <c r="C420" s="137"/>
      <c r="D420" s="34"/>
      <c r="E420" s="34"/>
      <c r="F420" s="34"/>
      <c r="H420" s="34"/>
      <c r="I420" s="34"/>
      <c r="J420" s="34"/>
      <c r="K420" s="34"/>
      <c r="L420" s="34"/>
      <c r="M420" s="34"/>
      <c r="N420" s="34"/>
      <c r="O420" s="34"/>
      <c r="P420" s="34"/>
      <c r="Q420" s="34"/>
      <c r="R420" s="34"/>
      <c r="S420" s="34"/>
      <c r="T420" s="34"/>
      <c r="U420" s="34"/>
      <c r="V420" s="34"/>
      <c r="W420" s="34"/>
      <c r="Y420" s="34"/>
      <c r="Z420" s="34"/>
      <c r="AB420" s="34"/>
      <c r="AC420" s="34"/>
      <c r="AD420" s="34"/>
      <c r="AE420" s="34"/>
    </row>
    <row r="421" spans="1:31" ht="15.75" customHeight="1">
      <c r="A421" s="34"/>
      <c r="B421" s="34"/>
      <c r="C421" s="137"/>
      <c r="D421" s="34"/>
      <c r="E421" s="34"/>
      <c r="F421" s="34"/>
      <c r="H421" s="34"/>
      <c r="I421" s="34"/>
      <c r="J421" s="34"/>
      <c r="K421" s="34"/>
      <c r="L421" s="34"/>
      <c r="M421" s="34"/>
      <c r="N421" s="34"/>
      <c r="O421" s="34"/>
      <c r="P421" s="34"/>
      <c r="Q421" s="34"/>
      <c r="R421" s="34"/>
      <c r="S421" s="34"/>
      <c r="T421" s="34"/>
      <c r="U421" s="34"/>
      <c r="V421" s="34"/>
      <c r="W421" s="34"/>
      <c r="Y421" s="34"/>
      <c r="Z421" s="34"/>
      <c r="AB421" s="34"/>
      <c r="AC421" s="34"/>
      <c r="AD421" s="34"/>
      <c r="AE421" s="34"/>
    </row>
    <row r="422" spans="1:31" ht="15.75" customHeight="1">
      <c r="A422" s="34"/>
      <c r="B422" s="34"/>
      <c r="C422" s="137"/>
      <c r="D422" s="34"/>
      <c r="E422" s="34"/>
      <c r="F422" s="34"/>
      <c r="H422" s="34"/>
      <c r="I422" s="34"/>
      <c r="J422" s="34"/>
      <c r="K422" s="34"/>
      <c r="L422" s="34"/>
      <c r="M422" s="34"/>
      <c r="N422" s="34"/>
      <c r="O422" s="34"/>
      <c r="P422" s="34"/>
      <c r="Q422" s="34"/>
      <c r="R422" s="34"/>
      <c r="S422" s="34"/>
      <c r="T422" s="34"/>
      <c r="U422" s="34"/>
      <c r="V422" s="34"/>
      <c r="W422" s="34"/>
      <c r="Y422" s="34"/>
      <c r="Z422" s="34"/>
      <c r="AB422" s="34"/>
      <c r="AC422" s="34"/>
      <c r="AD422" s="34"/>
      <c r="AE422" s="34"/>
    </row>
    <row r="423" spans="1:31" ht="15.75" customHeight="1">
      <c r="A423" s="34"/>
      <c r="B423" s="34"/>
      <c r="C423" s="137"/>
      <c r="D423" s="34"/>
      <c r="E423" s="34"/>
      <c r="F423" s="34"/>
      <c r="H423" s="34"/>
      <c r="I423" s="34"/>
      <c r="J423" s="34"/>
      <c r="K423" s="34"/>
      <c r="L423" s="34"/>
      <c r="M423" s="34"/>
      <c r="N423" s="34"/>
      <c r="O423" s="34"/>
      <c r="P423" s="34"/>
      <c r="Q423" s="34"/>
      <c r="R423" s="34"/>
      <c r="S423" s="34"/>
      <c r="T423" s="34"/>
      <c r="U423" s="34"/>
      <c r="V423" s="34"/>
      <c r="W423" s="34"/>
      <c r="Y423" s="34"/>
      <c r="Z423" s="34"/>
      <c r="AB423" s="34"/>
      <c r="AC423" s="34"/>
      <c r="AD423" s="34"/>
      <c r="AE423" s="34"/>
    </row>
    <row r="424" spans="1:31" ht="15.75" customHeight="1">
      <c r="A424" s="34"/>
      <c r="B424" s="34"/>
      <c r="C424" s="137"/>
      <c r="D424" s="34"/>
      <c r="E424" s="34"/>
      <c r="F424" s="34"/>
      <c r="H424" s="34"/>
      <c r="I424" s="34"/>
      <c r="J424" s="34"/>
      <c r="K424" s="34"/>
      <c r="L424" s="34"/>
      <c r="M424" s="34"/>
      <c r="N424" s="34"/>
      <c r="O424" s="34"/>
      <c r="P424" s="34"/>
      <c r="Q424" s="34"/>
      <c r="R424" s="34"/>
      <c r="S424" s="34"/>
      <c r="T424" s="34"/>
      <c r="U424" s="34"/>
      <c r="V424" s="34"/>
      <c r="W424" s="34"/>
      <c r="Y424" s="34"/>
      <c r="Z424" s="34"/>
      <c r="AB424" s="34"/>
      <c r="AC424" s="34"/>
      <c r="AD424" s="34"/>
      <c r="AE424" s="34"/>
    </row>
    <row r="425" spans="1:31" ht="15.75" customHeight="1">
      <c r="A425" s="34"/>
      <c r="B425" s="34"/>
      <c r="C425" s="137"/>
      <c r="D425" s="34"/>
      <c r="E425" s="34"/>
      <c r="F425" s="34"/>
      <c r="H425" s="34"/>
      <c r="I425" s="34"/>
      <c r="J425" s="34"/>
      <c r="K425" s="34"/>
      <c r="L425" s="34"/>
      <c r="M425" s="34"/>
      <c r="N425" s="34"/>
      <c r="O425" s="34"/>
      <c r="P425" s="34"/>
      <c r="Q425" s="34"/>
      <c r="R425" s="34"/>
      <c r="S425" s="34"/>
      <c r="T425" s="34"/>
      <c r="U425" s="34"/>
      <c r="V425" s="34"/>
      <c r="W425" s="34"/>
      <c r="Y425" s="34"/>
      <c r="Z425" s="34"/>
      <c r="AB425" s="34"/>
      <c r="AC425" s="34"/>
      <c r="AD425" s="34"/>
      <c r="AE425" s="34"/>
    </row>
    <row r="426" spans="1:31" ht="15.75" customHeight="1">
      <c r="A426" s="34"/>
      <c r="B426" s="34"/>
      <c r="C426" s="137"/>
      <c r="D426" s="34"/>
      <c r="E426" s="34"/>
      <c r="F426" s="34"/>
      <c r="H426" s="34"/>
      <c r="I426" s="34"/>
      <c r="J426" s="34"/>
      <c r="K426" s="34"/>
      <c r="L426" s="34"/>
      <c r="M426" s="34"/>
      <c r="N426" s="34"/>
      <c r="O426" s="34"/>
      <c r="P426" s="34"/>
      <c r="Q426" s="34"/>
      <c r="R426" s="34"/>
      <c r="S426" s="34"/>
      <c r="T426" s="34"/>
      <c r="U426" s="34"/>
      <c r="V426" s="34"/>
      <c r="W426" s="34"/>
      <c r="Y426" s="34"/>
      <c r="Z426" s="34"/>
      <c r="AB426" s="34"/>
      <c r="AC426" s="34"/>
      <c r="AD426" s="34"/>
      <c r="AE426" s="34"/>
    </row>
    <row r="427" spans="1:31" ht="15.75" customHeight="1">
      <c r="A427" s="34"/>
      <c r="B427" s="34"/>
      <c r="C427" s="137"/>
      <c r="D427" s="34"/>
      <c r="E427" s="34"/>
      <c r="F427" s="34"/>
      <c r="H427" s="34"/>
      <c r="I427" s="34"/>
      <c r="J427" s="34"/>
      <c r="K427" s="34"/>
      <c r="L427" s="34"/>
      <c r="M427" s="34"/>
      <c r="N427" s="34"/>
      <c r="O427" s="34"/>
      <c r="P427" s="34"/>
      <c r="Q427" s="34"/>
      <c r="R427" s="34"/>
      <c r="S427" s="34"/>
      <c r="T427" s="34"/>
      <c r="U427" s="34"/>
      <c r="V427" s="34"/>
      <c r="W427" s="34"/>
      <c r="Y427" s="34"/>
      <c r="Z427" s="34"/>
      <c r="AB427" s="34"/>
      <c r="AC427" s="34"/>
      <c r="AD427" s="34"/>
      <c r="AE427" s="34"/>
    </row>
    <row r="428" spans="1:31" ht="15.75" customHeight="1">
      <c r="A428" s="34"/>
      <c r="B428" s="34"/>
      <c r="C428" s="137"/>
      <c r="D428" s="34"/>
      <c r="E428" s="34"/>
      <c r="F428" s="34"/>
      <c r="H428" s="34"/>
      <c r="I428" s="34"/>
      <c r="J428" s="34"/>
      <c r="K428" s="34"/>
      <c r="L428" s="34"/>
      <c r="M428" s="34"/>
      <c r="N428" s="34"/>
      <c r="O428" s="34"/>
      <c r="P428" s="34"/>
      <c r="Q428" s="34"/>
      <c r="R428" s="34"/>
      <c r="S428" s="34"/>
      <c r="T428" s="34"/>
      <c r="U428" s="34"/>
      <c r="V428" s="34"/>
      <c r="W428" s="34"/>
      <c r="Y428" s="34"/>
      <c r="Z428" s="34"/>
      <c r="AB428" s="34"/>
      <c r="AC428" s="34"/>
      <c r="AD428" s="34"/>
      <c r="AE428" s="34"/>
    </row>
    <row r="429" spans="1:31" ht="15.75" customHeight="1">
      <c r="A429" s="34"/>
      <c r="B429" s="34"/>
      <c r="C429" s="137"/>
      <c r="D429" s="34"/>
      <c r="E429" s="34"/>
      <c r="F429" s="34"/>
      <c r="H429" s="34"/>
      <c r="I429" s="34"/>
      <c r="J429" s="34"/>
      <c r="K429" s="34"/>
      <c r="L429" s="34"/>
      <c r="M429" s="34"/>
      <c r="N429" s="34"/>
      <c r="O429" s="34"/>
      <c r="P429" s="34"/>
      <c r="Q429" s="34"/>
      <c r="R429" s="34"/>
      <c r="S429" s="34"/>
      <c r="T429" s="34"/>
      <c r="U429" s="34"/>
      <c r="V429" s="34"/>
      <c r="W429" s="34"/>
      <c r="Y429" s="34"/>
      <c r="Z429" s="34"/>
      <c r="AB429" s="34"/>
      <c r="AC429" s="34"/>
      <c r="AD429" s="34"/>
      <c r="AE429" s="34"/>
    </row>
    <row r="430" spans="1:31" ht="15.75" customHeight="1">
      <c r="A430" s="34"/>
      <c r="B430" s="34"/>
      <c r="C430" s="137"/>
      <c r="D430" s="34"/>
      <c r="E430" s="34"/>
      <c r="F430" s="34"/>
      <c r="H430" s="34"/>
      <c r="I430" s="34"/>
      <c r="J430" s="34"/>
      <c r="K430" s="34"/>
      <c r="L430" s="34"/>
      <c r="M430" s="34"/>
      <c r="N430" s="34"/>
      <c r="O430" s="34"/>
      <c r="P430" s="34"/>
      <c r="Q430" s="34"/>
      <c r="R430" s="34"/>
      <c r="S430" s="34"/>
      <c r="T430" s="34"/>
      <c r="U430" s="34"/>
      <c r="V430" s="34"/>
      <c r="W430" s="34"/>
      <c r="Y430" s="34"/>
      <c r="Z430" s="34"/>
      <c r="AB430" s="34"/>
      <c r="AC430" s="34"/>
      <c r="AD430" s="34"/>
      <c r="AE430" s="34"/>
    </row>
    <row r="431" spans="1:31" ht="15.75" customHeight="1">
      <c r="A431" s="34"/>
      <c r="B431" s="34"/>
      <c r="C431" s="137"/>
      <c r="D431" s="34"/>
      <c r="E431" s="34"/>
      <c r="F431" s="34"/>
      <c r="H431" s="34"/>
      <c r="I431" s="34"/>
      <c r="J431" s="34"/>
      <c r="K431" s="34"/>
      <c r="L431" s="34"/>
      <c r="M431" s="34"/>
      <c r="N431" s="34"/>
      <c r="O431" s="34"/>
      <c r="P431" s="34"/>
      <c r="Q431" s="34"/>
      <c r="R431" s="34"/>
      <c r="S431" s="34"/>
      <c r="T431" s="34"/>
      <c r="U431" s="34"/>
      <c r="V431" s="34"/>
      <c r="W431" s="34"/>
      <c r="Y431" s="34"/>
      <c r="Z431" s="34"/>
      <c r="AB431" s="34"/>
      <c r="AC431" s="34"/>
      <c r="AD431" s="34"/>
      <c r="AE431" s="34"/>
    </row>
    <row r="432" spans="1:31" ht="15.75" customHeight="1">
      <c r="A432" s="34"/>
      <c r="B432" s="34"/>
      <c r="C432" s="137"/>
      <c r="D432" s="34"/>
      <c r="E432" s="34"/>
      <c r="F432" s="34"/>
      <c r="H432" s="34"/>
      <c r="I432" s="34"/>
      <c r="J432" s="34"/>
      <c r="K432" s="34"/>
      <c r="L432" s="34"/>
      <c r="M432" s="34"/>
      <c r="N432" s="34"/>
      <c r="O432" s="34"/>
      <c r="P432" s="34"/>
      <c r="Q432" s="34"/>
      <c r="R432" s="34"/>
      <c r="S432" s="34"/>
      <c r="T432" s="34"/>
      <c r="U432" s="34"/>
      <c r="V432" s="34"/>
      <c r="W432" s="34"/>
      <c r="Y432" s="34"/>
      <c r="Z432" s="34"/>
      <c r="AB432" s="34"/>
      <c r="AC432" s="34"/>
      <c r="AD432" s="34"/>
      <c r="AE432" s="34"/>
    </row>
    <row r="433" spans="1:31" ht="15.75" customHeight="1">
      <c r="A433" s="34"/>
      <c r="B433" s="34"/>
      <c r="C433" s="137"/>
      <c r="D433" s="34"/>
      <c r="E433" s="34"/>
      <c r="F433" s="34"/>
      <c r="H433" s="34"/>
      <c r="I433" s="34"/>
      <c r="J433" s="34"/>
      <c r="K433" s="34"/>
      <c r="L433" s="34"/>
      <c r="M433" s="34"/>
      <c r="N433" s="34"/>
      <c r="O433" s="34"/>
      <c r="P433" s="34"/>
      <c r="Q433" s="34"/>
      <c r="R433" s="34"/>
      <c r="S433" s="34"/>
      <c r="T433" s="34"/>
      <c r="U433" s="34"/>
      <c r="V433" s="34"/>
      <c r="W433" s="34"/>
      <c r="Y433" s="34"/>
      <c r="Z433" s="34"/>
      <c r="AB433" s="34"/>
      <c r="AC433" s="34"/>
      <c r="AD433" s="34"/>
      <c r="AE433" s="34"/>
    </row>
    <row r="434" spans="1:31" ht="15.75" customHeight="1">
      <c r="A434" s="34"/>
      <c r="B434" s="34"/>
      <c r="C434" s="137"/>
      <c r="D434" s="34"/>
      <c r="E434" s="34"/>
      <c r="F434" s="34"/>
      <c r="H434" s="34"/>
      <c r="I434" s="34"/>
      <c r="J434" s="34"/>
      <c r="K434" s="34"/>
      <c r="L434" s="34"/>
      <c r="M434" s="34"/>
      <c r="N434" s="34"/>
      <c r="O434" s="34"/>
      <c r="P434" s="34"/>
      <c r="Q434" s="34"/>
      <c r="R434" s="34"/>
      <c r="S434" s="34"/>
      <c r="T434" s="34"/>
      <c r="U434" s="34"/>
      <c r="V434" s="34"/>
      <c r="W434" s="34"/>
      <c r="Y434" s="34"/>
      <c r="Z434" s="34"/>
      <c r="AB434" s="34"/>
      <c r="AC434" s="34"/>
      <c r="AD434" s="34"/>
      <c r="AE434" s="34"/>
    </row>
    <row r="435" spans="1:31" ht="15.75" customHeight="1">
      <c r="A435" s="34"/>
      <c r="B435" s="34"/>
      <c r="C435" s="137"/>
      <c r="D435" s="34"/>
      <c r="E435" s="34"/>
      <c r="F435" s="34"/>
      <c r="H435" s="34"/>
      <c r="I435" s="34"/>
      <c r="J435" s="34"/>
      <c r="K435" s="34"/>
      <c r="L435" s="34"/>
      <c r="M435" s="34"/>
      <c r="N435" s="34"/>
      <c r="O435" s="34"/>
      <c r="P435" s="34"/>
      <c r="Q435" s="34"/>
      <c r="R435" s="34"/>
      <c r="S435" s="34"/>
      <c r="T435" s="34"/>
      <c r="U435" s="34"/>
      <c r="V435" s="34"/>
      <c r="W435" s="34"/>
      <c r="Y435" s="34"/>
      <c r="Z435" s="34"/>
      <c r="AB435" s="34"/>
      <c r="AC435" s="34"/>
      <c r="AD435" s="34"/>
      <c r="AE435" s="34"/>
    </row>
    <row r="436" spans="1:31" ht="15.75" customHeight="1">
      <c r="A436" s="34"/>
      <c r="B436" s="34"/>
      <c r="C436" s="137"/>
      <c r="D436" s="34"/>
      <c r="E436" s="34"/>
      <c r="F436" s="34"/>
      <c r="H436" s="34"/>
      <c r="I436" s="34"/>
      <c r="J436" s="34"/>
      <c r="K436" s="34"/>
      <c r="L436" s="34"/>
      <c r="M436" s="34"/>
      <c r="N436" s="34"/>
      <c r="O436" s="34"/>
      <c r="P436" s="34"/>
      <c r="Q436" s="34"/>
      <c r="R436" s="34"/>
      <c r="S436" s="34"/>
      <c r="T436" s="34"/>
      <c r="U436" s="34"/>
      <c r="V436" s="34"/>
      <c r="W436" s="34"/>
      <c r="Y436" s="34"/>
      <c r="Z436" s="34"/>
      <c r="AB436" s="34"/>
      <c r="AC436" s="34"/>
      <c r="AD436" s="34"/>
      <c r="AE436" s="34"/>
    </row>
    <row r="437" spans="1:31" ht="15.75" customHeight="1">
      <c r="A437" s="34"/>
      <c r="B437" s="34"/>
      <c r="C437" s="137"/>
      <c r="D437" s="34"/>
      <c r="E437" s="34"/>
      <c r="F437" s="34"/>
      <c r="H437" s="34"/>
      <c r="I437" s="34"/>
      <c r="J437" s="34"/>
      <c r="K437" s="34"/>
      <c r="L437" s="34"/>
      <c r="M437" s="34"/>
      <c r="N437" s="34"/>
      <c r="O437" s="34"/>
      <c r="P437" s="34"/>
      <c r="Q437" s="34"/>
      <c r="R437" s="34"/>
      <c r="S437" s="34"/>
      <c r="T437" s="34"/>
      <c r="U437" s="34"/>
      <c r="V437" s="34"/>
      <c r="W437" s="34"/>
      <c r="Y437" s="34"/>
      <c r="Z437" s="34"/>
      <c r="AB437" s="34"/>
      <c r="AC437" s="34"/>
      <c r="AD437" s="34"/>
      <c r="AE437" s="34"/>
    </row>
    <row r="438" spans="1:31" ht="15.75" customHeight="1">
      <c r="A438" s="34"/>
      <c r="B438" s="34"/>
      <c r="C438" s="137"/>
      <c r="D438" s="34"/>
      <c r="E438" s="34"/>
      <c r="F438" s="34"/>
      <c r="H438" s="34"/>
      <c r="I438" s="34"/>
      <c r="J438" s="34"/>
      <c r="K438" s="34"/>
      <c r="L438" s="34"/>
      <c r="M438" s="34"/>
      <c r="N438" s="34"/>
      <c r="O438" s="34"/>
      <c r="P438" s="34"/>
      <c r="Q438" s="34"/>
      <c r="R438" s="34"/>
      <c r="S438" s="34"/>
      <c r="T438" s="34"/>
      <c r="U438" s="34"/>
      <c r="V438" s="34"/>
      <c r="W438" s="34"/>
      <c r="Y438" s="34"/>
      <c r="Z438" s="34"/>
      <c r="AB438" s="34"/>
      <c r="AC438" s="34"/>
      <c r="AD438" s="34"/>
      <c r="AE438" s="34"/>
    </row>
    <row r="439" spans="1:31" ht="15.75" customHeight="1">
      <c r="A439" s="34"/>
      <c r="B439" s="34"/>
      <c r="C439" s="137"/>
      <c r="D439" s="34"/>
      <c r="E439" s="34"/>
      <c r="F439" s="34"/>
      <c r="H439" s="34"/>
      <c r="I439" s="34"/>
      <c r="J439" s="34"/>
      <c r="K439" s="34"/>
      <c r="L439" s="34"/>
      <c r="M439" s="34"/>
      <c r="N439" s="34"/>
      <c r="O439" s="34"/>
      <c r="P439" s="34"/>
      <c r="Q439" s="34"/>
      <c r="R439" s="34"/>
      <c r="S439" s="34"/>
      <c r="T439" s="34"/>
      <c r="U439" s="34"/>
      <c r="V439" s="34"/>
      <c r="W439" s="34"/>
      <c r="Y439" s="34"/>
      <c r="Z439" s="34"/>
      <c r="AB439" s="34"/>
      <c r="AC439" s="34"/>
      <c r="AD439" s="34"/>
      <c r="AE439" s="34"/>
    </row>
    <row r="440" spans="1:31" ht="15.75" customHeight="1">
      <c r="A440" s="34"/>
      <c r="B440" s="34"/>
      <c r="C440" s="137"/>
      <c r="D440" s="34"/>
      <c r="E440" s="34"/>
      <c r="F440" s="34"/>
      <c r="H440" s="34"/>
      <c r="I440" s="34"/>
      <c r="J440" s="34"/>
      <c r="K440" s="34"/>
      <c r="L440" s="34"/>
      <c r="M440" s="34"/>
      <c r="N440" s="34"/>
      <c r="O440" s="34"/>
      <c r="P440" s="34"/>
      <c r="Q440" s="34"/>
      <c r="R440" s="34"/>
      <c r="S440" s="34"/>
      <c r="T440" s="34"/>
      <c r="U440" s="34"/>
      <c r="V440" s="34"/>
      <c r="W440" s="34"/>
      <c r="Y440" s="34"/>
      <c r="Z440" s="34"/>
      <c r="AB440" s="34"/>
      <c r="AC440" s="34"/>
      <c r="AD440" s="34"/>
      <c r="AE440" s="34"/>
    </row>
    <row r="441" spans="1:31" ht="15.75" customHeight="1">
      <c r="A441" s="34"/>
      <c r="B441" s="34"/>
      <c r="C441" s="137"/>
      <c r="D441" s="34"/>
      <c r="E441" s="34"/>
      <c r="F441" s="34"/>
      <c r="H441" s="34"/>
      <c r="I441" s="34"/>
      <c r="J441" s="34"/>
      <c r="K441" s="34"/>
      <c r="L441" s="34"/>
      <c r="M441" s="34"/>
      <c r="N441" s="34"/>
      <c r="O441" s="34"/>
      <c r="P441" s="34"/>
      <c r="Q441" s="34"/>
      <c r="R441" s="34"/>
      <c r="S441" s="34"/>
      <c r="T441" s="34"/>
      <c r="U441" s="34"/>
      <c r="V441" s="34"/>
      <c r="W441" s="34"/>
      <c r="Y441" s="34"/>
      <c r="Z441" s="34"/>
      <c r="AB441" s="34"/>
      <c r="AC441" s="34"/>
      <c r="AD441" s="34"/>
      <c r="AE441" s="34"/>
    </row>
    <row r="442" spans="1:31" ht="15.75" customHeight="1">
      <c r="A442" s="34"/>
      <c r="B442" s="34"/>
      <c r="C442" s="137"/>
      <c r="D442" s="34"/>
      <c r="E442" s="34"/>
      <c r="F442" s="34"/>
      <c r="H442" s="34"/>
      <c r="I442" s="34"/>
      <c r="J442" s="34"/>
      <c r="K442" s="34"/>
      <c r="L442" s="34"/>
      <c r="M442" s="34"/>
      <c r="N442" s="34"/>
      <c r="O442" s="34"/>
      <c r="P442" s="34"/>
      <c r="Q442" s="34"/>
      <c r="R442" s="34"/>
      <c r="S442" s="34"/>
      <c r="T442" s="34"/>
      <c r="U442" s="34"/>
      <c r="V442" s="34"/>
      <c r="W442" s="34"/>
      <c r="Y442" s="34"/>
      <c r="Z442" s="34"/>
      <c r="AB442" s="34"/>
      <c r="AC442" s="34"/>
      <c r="AD442" s="34"/>
      <c r="AE442" s="34"/>
    </row>
    <row r="443" spans="1:31" ht="15.75" customHeight="1">
      <c r="A443" s="34"/>
      <c r="B443" s="34"/>
      <c r="C443" s="137"/>
      <c r="D443" s="34"/>
      <c r="E443" s="34"/>
      <c r="F443" s="34"/>
      <c r="H443" s="34"/>
      <c r="I443" s="34"/>
      <c r="J443" s="34"/>
      <c r="K443" s="34"/>
      <c r="L443" s="34"/>
      <c r="M443" s="34"/>
      <c r="N443" s="34"/>
      <c r="O443" s="34"/>
      <c r="P443" s="34"/>
      <c r="Q443" s="34"/>
      <c r="R443" s="34"/>
      <c r="S443" s="34"/>
      <c r="T443" s="34"/>
      <c r="U443" s="34"/>
      <c r="V443" s="34"/>
      <c r="W443" s="34"/>
      <c r="Y443" s="34"/>
      <c r="Z443" s="34"/>
      <c r="AB443" s="34"/>
      <c r="AC443" s="34"/>
      <c r="AD443" s="34"/>
      <c r="AE443" s="34"/>
    </row>
    <row r="444" spans="1:31" ht="15.75" customHeight="1">
      <c r="A444" s="34"/>
      <c r="B444" s="34"/>
      <c r="C444" s="137"/>
      <c r="D444" s="34"/>
      <c r="E444" s="34"/>
      <c r="F444" s="34"/>
      <c r="H444" s="34"/>
      <c r="I444" s="34"/>
      <c r="J444" s="34"/>
      <c r="K444" s="34"/>
      <c r="L444" s="34"/>
      <c r="M444" s="34"/>
      <c r="N444" s="34"/>
      <c r="O444" s="34"/>
      <c r="P444" s="34"/>
      <c r="Q444" s="34"/>
      <c r="R444" s="34"/>
      <c r="S444" s="34"/>
      <c r="T444" s="34"/>
      <c r="U444" s="34"/>
      <c r="V444" s="34"/>
      <c r="W444" s="34"/>
      <c r="Y444" s="34"/>
      <c r="Z444" s="34"/>
      <c r="AB444" s="34"/>
      <c r="AC444" s="34"/>
      <c r="AD444" s="34"/>
      <c r="AE444" s="34"/>
    </row>
    <row r="445" spans="1:31" ht="15.75" customHeight="1">
      <c r="A445" s="34"/>
      <c r="B445" s="34"/>
      <c r="C445" s="137"/>
      <c r="D445" s="34"/>
      <c r="E445" s="34"/>
      <c r="F445" s="34"/>
      <c r="H445" s="34"/>
      <c r="I445" s="34"/>
      <c r="J445" s="34"/>
      <c r="K445" s="34"/>
      <c r="L445" s="34"/>
      <c r="M445" s="34"/>
      <c r="N445" s="34"/>
      <c r="O445" s="34"/>
      <c r="P445" s="34"/>
      <c r="Q445" s="34"/>
      <c r="R445" s="34"/>
      <c r="S445" s="34"/>
      <c r="T445" s="34"/>
      <c r="U445" s="34"/>
      <c r="V445" s="34"/>
      <c r="W445" s="34"/>
      <c r="Y445" s="34"/>
      <c r="Z445" s="34"/>
      <c r="AB445" s="34"/>
      <c r="AC445" s="34"/>
      <c r="AD445" s="34"/>
      <c r="AE445" s="34"/>
    </row>
    <row r="446" spans="1:31" ht="15.75" customHeight="1">
      <c r="A446" s="34"/>
      <c r="B446" s="34"/>
      <c r="C446" s="137"/>
      <c r="D446" s="34"/>
      <c r="E446" s="34"/>
      <c r="F446" s="34"/>
      <c r="H446" s="34"/>
      <c r="I446" s="34"/>
      <c r="J446" s="34"/>
      <c r="K446" s="34"/>
      <c r="L446" s="34"/>
      <c r="M446" s="34"/>
      <c r="N446" s="34"/>
      <c r="O446" s="34"/>
      <c r="P446" s="34"/>
      <c r="Q446" s="34"/>
      <c r="R446" s="34"/>
      <c r="S446" s="34"/>
      <c r="T446" s="34"/>
      <c r="U446" s="34"/>
      <c r="V446" s="34"/>
      <c r="W446" s="34"/>
      <c r="Y446" s="34"/>
      <c r="Z446" s="34"/>
      <c r="AB446" s="34"/>
      <c r="AC446" s="34"/>
      <c r="AD446" s="34"/>
      <c r="AE446" s="34"/>
    </row>
    <row r="447" spans="1:31" ht="15.75" customHeight="1">
      <c r="A447" s="34"/>
      <c r="B447" s="34"/>
      <c r="C447" s="137"/>
      <c r="D447" s="34"/>
      <c r="E447" s="34"/>
      <c r="F447" s="34"/>
      <c r="H447" s="34"/>
      <c r="I447" s="34"/>
      <c r="J447" s="34"/>
      <c r="K447" s="34"/>
      <c r="L447" s="34"/>
      <c r="M447" s="34"/>
      <c r="N447" s="34"/>
      <c r="O447" s="34"/>
      <c r="P447" s="34"/>
      <c r="Q447" s="34"/>
      <c r="R447" s="34"/>
      <c r="S447" s="34"/>
      <c r="T447" s="34"/>
      <c r="U447" s="34"/>
      <c r="V447" s="34"/>
      <c r="W447" s="34"/>
      <c r="Y447" s="34"/>
      <c r="Z447" s="34"/>
      <c r="AB447" s="34"/>
      <c r="AC447" s="34"/>
      <c r="AD447" s="34"/>
      <c r="AE447" s="34"/>
    </row>
    <row r="448" spans="1:31" ht="15.75" customHeight="1">
      <c r="A448" s="34"/>
      <c r="B448" s="34"/>
      <c r="C448" s="137"/>
      <c r="D448" s="34"/>
      <c r="E448" s="34"/>
      <c r="F448" s="34"/>
      <c r="H448" s="34"/>
      <c r="I448" s="34"/>
      <c r="J448" s="34"/>
      <c r="K448" s="34"/>
      <c r="L448" s="34"/>
      <c r="M448" s="34"/>
      <c r="N448" s="34"/>
      <c r="O448" s="34"/>
      <c r="P448" s="34"/>
      <c r="Q448" s="34"/>
      <c r="R448" s="34"/>
      <c r="S448" s="34"/>
      <c r="T448" s="34"/>
      <c r="U448" s="34"/>
      <c r="V448" s="34"/>
      <c r="W448" s="34"/>
      <c r="Y448" s="34"/>
      <c r="Z448" s="34"/>
      <c r="AB448" s="34"/>
      <c r="AC448" s="34"/>
      <c r="AD448" s="34"/>
      <c r="AE448" s="34"/>
    </row>
    <row r="449" spans="1:31" ht="15.75" customHeight="1">
      <c r="A449" s="34"/>
      <c r="B449" s="34"/>
      <c r="C449" s="137"/>
      <c r="D449" s="34"/>
      <c r="E449" s="34"/>
      <c r="F449" s="34"/>
      <c r="H449" s="34"/>
      <c r="I449" s="34"/>
      <c r="J449" s="34"/>
      <c r="K449" s="34"/>
      <c r="L449" s="34"/>
      <c r="M449" s="34"/>
      <c r="N449" s="34"/>
      <c r="O449" s="34"/>
      <c r="P449" s="34"/>
      <c r="Q449" s="34"/>
      <c r="R449" s="34"/>
      <c r="S449" s="34"/>
      <c r="T449" s="34"/>
      <c r="U449" s="34"/>
      <c r="V449" s="34"/>
      <c r="W449" s="34"/>
      <c r="Y449" s="34"/>
      <c r="Z449" s="34"/>
      <c r="AB449" s="34"/>
      <c r="AC449" s="34"/>
      <c r="AD449" s="34"/>
      <c r="AE449" s="34"/>
    </row>
    <row r="450" spans="1:31" ht="15.75" customHeight="1">
      <c r="A450" s="34"/>
      <c r="B450" s="34"/>
      <c r="C450" s="137"/>
      <c r="D450" s="34"/>
      <c r="E450" s="34"/>
      <c r="F450" s="34"/>
      <c r="H450" s="34"/>
      <c r="I450" s="34"/>
      <c r="J450" s="34"/>
      <c r="K450" s="34"/>
      <c r="L450" s="34"/>
      <c r="M450" s="34"/>
      <c r="N450" s="34"/>
      <c r="O450" s="34"/>
      <c r="P450" s="34"/>
      <c r="Q450" s="34"/>
      <c r="R450" s="34"/>
      <c r="S450" s="34"/>
      <c r="T450" s="34"/>
      <c r="U450" s="34"/>
      <c r="V450" s="34"/>
      <c r="W450" s="34"/>
      <c r="Y450" s="34"/>
      <c r="Z450" s="34"/>
      <c r="AB450" s="34"/>
      <c r="AC450" s="34"/>
      <c r="AD450" s="34"/>
      <c r="AE450" s="34"/>
    </row>
    <row r="451" spans="1:31" ht="15.75" customHeight="1">
      <c r="A451" s="34"/>
      <c r="B451" s="34"/>
      <c r="C451" s="137"/>
      <c r="D451" s="34"/>
      <c r="E451" s="34"/>
      <c r="F451" s="34"/>
      <c r="H451" s="34"/>
      <c r="I451" s="34"/>
      <c r="J451" s="34"/>
      <c r="K451" s="34"/>
      <c r="L451" s="34"/>
      <c r="M451" s="34"/>
      <c r="N451" s="34"/>
      <c r="O451" s="34"/>
      <c r="P451" s="34"/>
      <c r="Q451" s="34"/>
      <c r="R451" s="34"/>
      <c r="S451" s="34"/>
      <c r="T451" s="34"/>
      <c r="U451" s="34"/>
      <c r="V451" s="34"/>
      <c r="W451" s="34"/>
      <c r="Y451" s="34"/>
      <c r="Z451" s="34"/>
      <c r="AB451" s="34"/>
      <c r="AC451" s="34"/>
      <c r="AD451" s="34"/>
      <c r="AE451" s="34"/>
    </row>
    <row r="452" spans="1:31" ht="15.75" customHeight="1">
      <c r="A452" s="34"/>
      <c r="B452" s="34"/>
      <c r="C452" s="137"/>
      <c r="D452" s="34"/>
      <c r="E452" s="34"/>
      <c r="F452" s="34"/>
      <c r="H452" s="34"/>
      <c r="I452" s="34"/>
      <c r="J452" s="34"/>
      <c r="K452" s="34"/>
      <c r="L452" s="34"/>
      <c r="M452" s="34"/>
      <c r="N452" s="34"/>
      <c r="O452" s="34"/>
      <c r="P452" s="34"/>
      <c r="Q452" s="34"/>
      <c r="R452" s="34"/>
      <c r="S452" s="34"/>
      <c r="T452" s="34"/>
      <c r="U452" s="34"/>
      <c r="V452" s="34"/>
      <c r="W452" s="34"/>
      <c r="Y452" s="34"/>
      <c r="Z452" s="34"/>
      <c r="AB452" s="34"/>
      <c r="AC452" s="34"/>
      <c r="AD452" s="34"/>
      <c r="AE452" s="34"/>
    </row>
    <row r="453" spans="1:31" ht="15.75" customHeight="1">
      <c r="A453" s="34"/>
      <c r="B453" s="34"/>
      <c r="C453" s="137"/>
      <c r="D453" s="34"/>
      <c r="E453" s="34"/>
      <c r="F453" s="34"/>
      <c r="H453" s="34"/>
      <c r="I453" s="34"/>
      <c r="J453" s="34"/>
      <c r="K453" s="34"/>
      <c r="L453" s="34"/>
      <c r="M453" s="34"/>
      <c r="N453" s="34"/>
      <c r="O453" s="34"/>
      <c r="P453" s="34"/>
      <c r="Q453" s="34"/>
      <c r="R453" s="34"/>
      <c r="S453" s="34"/>
      <c r="T453" s="34"/>
      <c r="U453" s="34"/>
      <c r="V453" s="34"/>
      <c r="W453" s="34"/>
      <c r="Y453" s="34"/>
      <c r="Z453" s="34"/>
      <c r="AB453" s="34"/>
      <c r="AC453" s="34"/>
      <c r="AD453" s="34"/>
      <c r="AE453" s="34"/>
    </row>
    <row r="454" spans="1:31" ht="15.75" customHeight="1">
      <c r="A454" s="34"/>
      <c r="B454" s="34"/>
      <c r="C454" s="137"/>
      <c r="D454" s="34"/>
      <c r="E454" s="34"/>
      <c r="F454" s="34"/>
      <c r="H454" s="34"/>
      <c r="I454" s="34"/>
      <c r="J454" s="34"/>
      <c r="K454" s="34"/>
      <c r="L454" s="34"/>
      <c r="M454" s="34"/>
      <c r="N454" s="34"/>
      <c r="O454" s="34"/>
      <c r="P454" s="34"/>
      <c r="Q454" s="34"/>
      <c r="R454" s="34"/>
      <c r="S454" s="34"/>
      <c r="T454" s="34"/>
      <c r="U454" s="34"/>
      <c r="V454" s="34"/>
      <c r="W454" s="34"/>
      <c r="Y454" s="34"/>
      <c r="Z454" s="34"/>
      <c r="AB454" s="34"/>
      <c r="AC454" s="34"/>
      <c r="AD454" s="34"/>
      <c r="AE454" s="34"/>
    </row>
    <row r="455" spans="1:31" ht="15.75" customHeight="1">
      <c r="A455" s="34"/>
      <c r="B455" s="34"/>
      <c r="C455" s="137"/>
      <c r="D455" s="34"/>
      <c r="E455" s="34"/>
      <c r="F455" s="34"/>
      <c r="H455" s="34"/>
      <c r="I455" s="34"/>
      <c r="J455" s="34"/>
      <c r="K455" s="34"/>
      <c r="L455" s="34"/>
      <c r="M455" s="34"/>
      <c r="N455" s="34"/>
      <c r="O455" s="34"/>
      <c r="P455" s="34"/>
      <c r="Q455" s="34"/>
      <c r="R455" s="34"/>
      <c r="S455" s="34"/>
      <c r="T455" s="34"/>
      <c r="U455" s="34"/>
      <c r="V455" s="34"/>
      <c r="W455" s="34"/>
      <c r="Y455" s="34"/>
      <c r="Z455" s="34"/>
      <c r="AB455" s="34"/>
      <c r="AC455" s="34"/>
      <c r="AD455" s="34"/>
      <c r="AE455" s="34"/>
    </row>
    <row r="456" spans="1:31" ht="15.75" customHeight="1">
      <c r="A456" s="34"/>
      <c r="B456" s="34"/>
      <c r="C456" s="137"/>
      <c r="D456" s="34"/>
      <c r="E456" s="34"/>
      <c r="F456" s="34"/>
      <c r="H456" s="34"/>
      <c r="I456" s="34"/>
      <c r="J456" s="34"/>
      <c r="K456" s="34"/>
      <c r="L456" s="34"/>
      <c r="M456" s="34"/>
      <c r="N456" s="34"/>
      <c r="O456" s="34"/>
      <c r="P456" s="34"/>
      <c r="Q456" s="34"/>
      <c r="R456" s="34"/>
      <c r="S456" s="34"/>
      <c r="T456" s="34"/>
      <c r="U456" s="34"/>
      <c r="V456" s="34"/>
      <c r="W456" s="34"/>
      <c r="Y456" s="34"/>
      <c r="Z456" s="34"/>
      <c r="AB456" s="34"/>
      <c r="AC456" s="34"/>
      <c r="AD456" s="34"/>
      <c r="AE456" s="34"/>
    </row>
    <row r="457" spans="1:31" ht="15.75" customHeight="1">
      <c r="A457" s="34"/>
      <c r="B457" s="34"/>
      <c r="C457" s="137"/>
      <c r="D457" s="34"/>
      <c r="E457" s="34"/>
      <c r="F457" s="34"/>
      <c r="H457" s="34"/>
      <c r="I457" s="34"/>
      <c r="J457" s="34"/>
      <c r="K457" s="34"/>
      <c r="L457" s="34"/>
      <c r="M457" s="34"/>
      <c r="N457" s="34"/>
      <c r="O457" s="34"/>
      <c r="P457" s="34"/>
      <c r="Q457" s="34"/>
      <c r="R457" s="34"/>
      <c r="S457" s="34"/>
      <c r="T457" s="34"/>
      <c r="U457" s="34"/>
      <c r="V457" s="34"/>
      <c r="W457" s="34"/>
      <c r="Y457" s="34"/>
      <c r="Z457" s="34"/>
      <c r="AB457" s="34"/>
      <c r="AC457" s="34"/>
      <c r="AD457" s="34"/>
      <c r="AE457" s="34"/>
    </row>
    <row r="458" spans="1:31" ht="15.75" customHeight="1">
      <c r="A458" s="34"/>
      <c r="B458" s="34"/>
      <c r="C458" s="137"/>
      <c r="D458" s="34"/>
      <c r="E458" s="34"/>
      <c r="F458" s="34"/>
      <c r="H458" s="34"/>
      <c r="I458" s="34"/>
      <c r="J458" s="34"/>
      <c r="K458" s="34"/>
      <c r="L458" s="34"/>
      <c r="M458" s="34"/>
      <c r="N458" s="34"/>
      <c r="O458" s="34"/>
      <c r="P458" s="34"/>
      <c r="Q458" s="34"/>
      <c r="R458" s="34"/>
      <c r="S458" s="34"/>
      <c r="T458" s="34"/>
      <c r="U458" s="34"/>
      <c r="V458" s="34"/>
      <c r="W458" s="34"/>
      <c r="Y458" s="34"/>
      <c r="Z458" s="34"/>
      <c r="AB458" s="34"/>
      <c r="AC458" s="34"/>
      <c r="AD458" s="34"/>
      <c r="AE458" s="34"/>
    </row>
    <row r="459" spans="1:31" ht="15.75" customHeight="1">
      <c r="A459" s="34"/>
      <c r="B459" s="34"/>
      <c r="C459" s="137"/>
      <c r="D459" s="34"/>
      <c r="E459" s="34"/>
      <c r="F459" s="34"/>
      <c r="H459" s="34"/>
      <c r="I459" s="34"/>
      <c r="J459" s="34"/>
      <c r="K459" s="34"/>
      <c r="L459" s="34"/>
      <c r="M459" s="34"/>
      <c r="N459" s="34"/>
      <c r="O459" s="34"/>
      <c r="P459" s="34"/>
      <c r="Q459" s="34"/>
      <c r="R459" s="34"/>
      <c r="S459" s="34"/>
      <c r="T459" s="34"/>
      <c r="U459" s="34"/>
      <c r="V459" s="34"/>
      <c r="W459" s="34"/>
      <c r="Y459" s="34"/>
      <c r="Z459" s="34"/>
      <c r="AB459" s="34"/>
      <c r="AC459" s="34"/>
      <c r="AD459" s="34"/>
      <c r="AE459" s="34"/>
    </row>
    <row r="460" spans="1:31" ht="15.75" customHeight="1">
      <c r="A460" s="34"/>
      <c r="B460" s="34"/>
      <c r="C460" s="137"/>
      <c r="D460" s="34"/>
      <c r="E460" s="34"/>
      <c r="F460" s="34"/>
      <c r="H460" s="34"/>
      <c r="I460" s="34"/>
      <c r="J460" s="34"/>
      <c r="K460" s="34"/>
      <c r="L460" s="34"/>
      <c r="M460" s="34"/>
      <c r="N460" s="34"/>
      <c r="O460" s="34"/>
      <c r="P460" s="34"/>
      <c r="Q460" s="34"/>
      <c r="R460" s="34"/>
      <c r="S460" s="34"/>
      <c r="T460" s="34"/>
      <c r="U460" s="34"/>
      <c r="V460" s="34"/>
      <c r="W460" s="34"/>
      <c r="Y460" s="34"/>
      <c r="Z460" s="34"/>
      <c r="AB460" s="34"/>
      <c r="AC460" s="34"/>
      <c r="AD460" s="34"/>
      <c r="AE460" s="34"/>
    </row>
    <row r="461" spans="1:31" ht="15.75" customHeight="1">
      <c r="A461" s="34"/>
      <c r="B461" s="34"/>
      <c r="C461" s="137"/>
      <c r="D461" s="34"/>
      <c r="E461" s="34"/>
      <c r="F461" s="34"/>
      <c r="H461" s="34"/>
      <c r="I461" s="34"/>
      <c r="J461" s="34"/>
      <c r="K461" s="34"/>
      <c r="L461" s="34"/>
      <c r="M461" s="34"/>
      <c r="N461" s="34"/>
      <c r="O461" s="34"/>
      <c r="P461" s="34"/>
      <c r="Q461" s="34"/>
      <c r="R461" s="34"/>
      <c r="S461" s="34"/>
      <c r="T461" s="34"/>
      <c r="U461" s="34"/>
      <c r="V461" s="34"/>
      <c r="W461" s="34"/>
      <c r="Y461" s="34"/>
      <c r="Z461" s="34"/>
      <c r="AB461" s="34"/>
      <c r="AC461" s="34"/>
      <c r="AD461" s="34"/>
      <c r="AE461" s="34"/>
    </row>
    <row r="462" spans="1:31" ht="15.75" customHeight="1">
      <c r="A462" s="34"/>
      <c r="B462" s="34"/>
      <c r="C462" s="137"/>
      <c r="D462" s="34"/>
      <c r="E462" s="34"/>
      <c r="F462" s="34"/>
      <c r="H462" s="34"/>
      <c r="I462" s="34"/>
      <c r="J462" s="34"/>
      <c r="K462" s="34"/>
      <c r="L462" s="34"/>
      <c r="M462" s="34"/>
      <c r="N462" s="34"/>
      <c r="O462" s="34"/>
      <c r="P462" s="34"/>
      <c r="Q462" s="34"/>
      <c r="R462" s="34"/>
      <c r="S462" s="34"/>
      <c r="T462" s="34"/>
      <c r="U462" s="34"/>
      <c r="V462" s="34"/>
      <c r="W462" s="34"/>
      <c r="Y462" s="34"/>
      <c r="Z462" s="34"/>
      <c r="AB462" s="34"/>
      <c r="AC462" s="34"/>
      <c r="AD462" s="34"/>
      <c r="AE462" s="34"/>
    </row>
    <row r="463" spans="1:31" ht="15.75" customHeight="1">
      <c r="A463" s="34"/>
      <c r="B463" s="34"/>
      <c r="C463" s="137"/>
      <c r="D463" s="34"/>
      <c r="E463" s="34"/>
      <c r="F463" s="34"/>
      <c r="H463" s="34"/>
      <c r="I463" s="34"/>
      <c r="J463" s="34"/>
      <c r="K463" s="34"/>
      <c r="L463" s="34"/>
      <c r="M463" s="34"/>
      <c r="N463" s="34"/>
      <c r="O463" s="34"/>
      <c r="P463" s="34"/>
      <c r="Q463" s="34"/>
      <c r="R463" s="34"/>
      <c r="S463" s="34"/>
      <c r="T463" s="34"/>
      <c r="U463" s="34"/>
      <c r="V463" s="34"/>
      <c r="W463" s="34"/>
      <c r="Y463" s="34"/>
      <c r="Z463" s="34"/>
      <c r="AB463" s="34"/>
      <c r="AC463" s="34"/>
      <c r="AD463" s="34"/>
      <c r="AE463" s="34"/>
    </row>
    <row r="464" spans="1:31" ht="15.75" customHeight="1">
      <c r="A464" s="34"/>
      <c r="B464" s="34"/>
      <c r="C464" s="137"/>
      <c r="D464" s="34"/>
      <c r="E464" s="34"/>
      <c r="F464" s="34"/>
      <c r="H464" s="34"/>
      <c r="I464" s="34"/>
      <c r="J464" s="34"/>
      <c r="K464" s="34"/>
      <c r="L464" s="34"/>
      <c r="M464" s="34"/>
      <c r="N464" s="34"/>
      <c r="O464" s="34"/>
      <c r="P464" s="34"/>
      <c r="Q464" s="34"/>
      <c r="R464" s="34"/>
      <c r="S464" s="34"/>
      <c r="T464" s="34"/>
      <c r="U464" s="34"/>
      <c r="V464" s="34"/>
      <c r="W464" s="34"/>
      <c r="Y464" s="34"/>
      <c r="Z464" s="34"/>
      <c r="AB464" s="34"/>
      <c r="AC464" s="34"/>
      <c r="AD464" s="34"/>
      <c r="AE464" s="34"/>
    </row>
    <row r="465" spans="1:31" ht="15.75" customHeight="1">
      <c r="A465" s="34"/>
      <c r="B465" s="34"/>
      <c r="C465" s="137"/>
      <c r="D465" s="34"/>
      <c r="E465" s="34"/>
      <c r="F465" s="34"/>
      <c r="H465" s="34"/>
      <c r="I465" s="34"/>
      <c r="J465" s="34"/>
      <c r="K465" s="34"/>
      <c r="L465" s="34"/>
      <c r="M465" s="34"/>
      <c r="N465" s="34"/>
      <c r="O465" s="34"/>
      <c r="P465" s="34"/>
      <c r="Q465" s="34"/>
      <c r="R465" s="34"/>
      <c r="S465" s="34"/>
      <c r="T465" s="34"/>
      <c r="U465" s="34"/>
      <c r="V465" s="34"/>
      <c r="W465" s="34"/>
      <c r="Y465" s="34"/>
      <c r="Z465" s="34"/>
      <c r="AB465" s="34"/>
      <c r="AC465" s="34"/>
      <c r="AD465" s="34"/>
      <c r="AE465" s="34"/>
    </row>
    <row r="466" spans="1:31" ht="15.75" customHeight="1">
      <c r="A466" s="34"/>
      <c r="B466" s="34"/>
      <c r="C466" s="137"/>
      <c r="D466" s="34"/>
      <c r="E466" s="34"/>
      <c r="F466" s="34"/>
      <c r="H466" s="34"/>
      <c r="I466" s="34"/>
      <c r="J466" s="34"/>
      <c r="K466" s="34"/>
      <c r="L466" s="34"/>
      <c r="M466" s="34"/>
      <c r="N466" s="34"/>
      <c r="O466" s="34"/>
      <c r="P466" s="34"/>
      <c r="Q466" s="34"/>
      <c r="R466" s="34"/>
      <c r="S466" s="34"/>
      <c r="T466" s="34"/>
      <c r="U466" s="34"/>
      <c r="V466" s="34"/>
      <c r="W466" s="34"/>
      <c r="Y466" s="34"/>
      <c r="Z466" s="34"/>
      <c r="AB466" s="34"/>
      <c r="AC466" s="34"/>
      <c r="AD466" s="34"/>
      <c r="AE466" s="34"/>
    </row>
    <row r="467" spans="1:31" ht="15.75" customHeight="1">
      <c r="A467" s="34"/>
      <c r="B467" s="34"/>
      <c r="C467" s="137"/>
      <c r="D467" s="34"/>
      <c r="E467" s="34"/>
      <c r="F467" s="34"/>
      <c r="H467" s="34"/>
      <c r="I467" s="34"/>
      <c r="J467" s="34"/>
      <c r="K467" s="34"/>
      <c r="L467" s="34"/>
      <c r="M467" s="34"/>
      <c r="N467" s="34"/>
      <c r="O467" s="34"/>
      <c r="P467" s="34"/>
      <c r="Q467" s="34"/>
      <c r="R467" s="34"/>
      <c r="S467" s="34"/>
      <c r="T467" s="34"/>
      <c r="U467" s="34"/>
      <c r="V467" s="34"/>
      <c r="W467" s="34"/>
      <c r="Y467" s="34"/>
      <c r="Z467" s="34"/>
      <c r="AB467" s="34"/>
      <c r="AC467" s="34"/>
      <c r="AD467" s="34"/>
      <c r="AE467" s="34"/>
    </row>
    <row r="468" spans="1:31" ht="15.75" customHeight="1">
      <c r="A468" s="34"/>
      <c r="B468" s="34"/>
      <c r="C468" s="137"/>
      <c r="D468" s="34"/>
      <c r="E468" s="34"/>
      <c r="F468" s="34"/>
      <c r="H468" s="34"/>
      <c r="I468" s="34"/>
      <c r="J468" s="34"/>
      <c r="K468" s="34"/>
      <c r="L468" s="34"/>
      <c r="M468" s="34"/>
      <c r="N468" s="34"/>
      <c r="O468" s="34"/>
      <c r="P468" s="34"/>
      <c r="Q468" s="34"/>
      <c r="R468" s="34"/>
      <c r="S468" s="34"/>
      <c r="T468" s="34"/>
      <c r="U468" s="34"/>
      <c r="V468" s="34"/>
      <c r="W468" s="34"/>
      <c r="Y468" s="34"/>
      <c r="Z468" s="34"/>
      <c r="AB468" s="34"/>
      <c r="AC468" s="34"/>
      <c r="AD468" s="34"/>
      <c r="AE468" s="34"/>
    </row>
    <row r="469" spans="1:31" ht="15.75" customHeight="1">
      <c r="A469" s="34"/>
      <c r="B469" s="34"/>
      <c r="C469" s="137"/>
      <c r="D469" s="34"/>
      <c r="E469" s="34"/>
      <c r="F469" s="34"/>
      <c r="H469" s="34"/>
      <c r="I469" s="34"/>
      <c r="J469" s="34"/>
      <c r="K469" s="34"/>
      <c r="L469" s="34"/>
      <c r="M469" s="34"/>
      <c r="N469" s="34"/>
      <c r="O469" s="34"/>
      <c r="P469" s="34"/>
      <c r="Q469" s="34"/>
      <c r="R469" s="34"/>
      <c r="S469" s="34"/>
      <c r="T469" s="34"/>
      <c r="U469" s="34"/>
      <c r="V469" s="34"/>
      <c r="W469" s="34"/>
      <c r="Y469" s="34"/>
      <c r="Z469" s="34"/>
      <c r="AB469" s="34"/>
      <c r="AC469" s="34"/>
      <c r="AD469" s="34"/>
      <c r="AE469" s="34"/>
    </row>
    <row r="470" spans="1:31" ht="15.75" customHeight="1">
      <c r="A470" s="34"/>
      <c r="B470" s="34"/>
      <c r="C470" s="137"/>
      <c r="D470" s="34"/>
      <c r="E470" s="34"/>
      <c r="F470" s="34"/>
      <c r="H470" s="34"/>
      <c r="I470" s="34"/>
      <c r="J470" s="34"/>
      <c r="K470" s="34"/>
      <c r="L470" s="34"/>
      <c r="M470" s="34"/>
      <c r="N470" s="34"/>
      <c r="O470" s="34"/>
      <c r="P470" s="34"/>
      <c r="Q470" s="34"/>
      <c r="R470" s="34"/>
      <c r="S470" s="34"/>
      <c r="T470" s="34"/>
      <c r="U470" s="34"/>
      <c r="V470" s="34"/>
      <c r="W470" s="34"/>
      <c r="Y470" s="34"/>
      <c r="Z470" s="34"/>
      <c r="AB470" s="34"/>
      <c r="AC470" s="34"/>
      <c r="AD470" s="34"/>
      <c r="AE470" s="34"/>
    </row>
    <row r="471" spans="1:31" ht="15.75" customHeight="1">
      <c r="A471" s="34"/>
      <c r="B471" s="34"/>
      <c r="C471" s="137"/>
      <c r="D471" s="34"/>
      <c r="E471" s="34"/>
      <c r="F471" s="34"/>
      <c r="H471" s="34"/>
      <c r="I471" s="34"/>
      <c r="J471" s="34"/>
      <c r="K471" s="34"/>
      <c r="L471" s="34"/>
      <c r="M471" s="34"/>
      <c r="N471" s="34"/>
      <c r="O471" s="34"/>
      <c r="P471" s="34"/>
      <c r="Q471" s="34"/>
      <c r="R471" s="34"/>
      <c r="S471" s="34"/>
      <c r="T471" s="34"/>
      <c r="U471" s="34"/>
      <c r="V471" s="34"/>
      <c r="W471" s="34"/>
      <c r="Y471" s="34"/>
      <c r="Z471" s="34"/>
      <c r="AB471" s="34"/>
      <c r="AC471" s="34"/>
      <c r="AD471" s="34"/>
      <c r="AE471" s="34"/>
    </row>
    <row r="472" spans="1:31" ht="15.75" customHeight="1">
      <c r="A472" s="34"/>
      <c r="B472" s="34"/>
      <c r="C472" s="137"/>
      <c r="D472" s="34"/>
      <c r="E472" s="34"/>
      <c r="F472" s="34"/>
      <c r="H472" s="34"/>
      <c r="I472" s="34"/>
      <c r="J472" s="34"/>
      <c r="K472" s="34"/>
      <c r="L472" s="34"/>
      <c r="M472" s="34"/>
      <c r="N472" s="34"/>
      <c r="O472" s="34"/>
      <c r="P472" s="34"/>
      <c r="Q472" s="34"/>
      <c r="R472" s="34"/>
      <c r="S472" s="34"/>
      <c r="T472" s="34"/>
      <c r="U472" s="34"/>
      <c r="V472" s="34"/>
      <c r="W472" s="34"/>
      <c r="Y472" s="34"/>
      <c r="Z472" s="34"/>
      <c r="AB472" s="34"/>
      <c r="AC472" s="34"/>
      <c r="AD472" s="34"/>
      <c r="AE472" s="34"/>
    </row>
    <row r="473" spans="1:31" ht="15.75" customHeight="1">
      <c r="A473" s="34"/>
      <c r="B473" s="34"/>
      <c r="C473" s="137"/>
      <c r="D473" s="34"/>
      <c r="E473" s="34"/>
      <c r="F473" s="34"/>
      <c r="H473" s="34"/>
      <c r="I473" s="34"/>
      <c r="J473" s="34"/>
      <c r="K473" s="34"/>
      <c r="L473" s="34"/>
      <c r="M473" s="34"/>
      <c r="N473" s="34"/>
      <c r="O473" s="34"/>
      <c r="P473" s="34"/>
      <c r="Q473" s="34"/>
      <c r="R473" s="34"/>
      <c r="S473" s="34"/>
      <c r="T473" s="34"/>
      <c r="U473" s="34"/>
      <c r="V473" s="34"/>
      <c r="W473" s="34"/>
      <c r="Y473" s="34"/>
      <c r="Z473" s="34"/>
      <c r="AB473" s="34"/>
      <c r="AC473" s="34"/>
      <c r="AD473" s="34"/>
      <c r="AE473" s="34"/>
    </row>
    <row r="474" spans="1:31" ht="15.75" customHeight="1">
      <c r="A474" s="34"/>
      <c r="B474" s="34"/>
      <c r="C474" s="137"/>
      <c r="D474" s="34"/>
      <c r="E474" s="34"/>
      <c r="F474" s="34"/>
      <c r="H474" s="34"/>
      <c r="I474" s="34"/>
      <c r="J474" s="34"/>
      <c r="K474" s="34"/>
      <c r="L474" s="34"/>
      <c r="M474" s="34"/>
      <c r="N474" s="34"/>
      <c r="O474" s="34"/>
      <c r="P474" s="34"/>
      <c r="Q474" s="34"/>
      <c r="R474" s="34"/>
      <c r="S474" s="34"/>
      <c r="T474" s="34"/>
      <c r="U474" s="34"/>
      <c r="V474" s="34"/>
      <c r="W474" s="34"/>
      <c r="Y474" s="34"/>
      <c r="Z474" s="34"/>
      <c r="AB474" s="34"/>
      <c r="AC474" s="34"/>
      <c r="AD474" s="34"/>
      <c r="AE474" s="34"/>
    </row>
    <row r="475" spans="1:31" ht="15.75" customHeight="1">
      <c r="A475" s="34"/>
      <c r="B475" s="34"/>
      <c r="C475" s="137"/>
      <c r="D475" s="34"/>
      <c r="E475" s="34"/>
      <c r="F475" s="34"/>
      <c r="H475" s="34"/>
      <c r="I475" s="34"/>
      <c r="J475" s="34"/>
      <c r="K475" s="34"/>
      <c r="L475" s="34"/>
      <c r="M475" s="34"/>
      <c r="N475" s="34"/>
      <c r="O475" s="34"/>
      <c r="P475" s="34"/>
      <c r="Q475" s="34"/>
      <c r="R475" s="34"/>
      <c r="S475" s="34"/>
      <c r="T475" s="34"/>
      <c r="U475" s="34"/>
      <c r="V475" s="34"/>
      <c r="W475" s="34"/>
      <c r="Y475" s="34"/>
      <c r="Z475" s="34"/>
      <c r="AB475" s="34"/>
      <c r="AC475" s="34"/>
      <c r="AD475" s="34"/>
      <c r="AE475" s="34"/>
    </row>
    <row r="476" spans="1:31" ht="15.75" customHeight="1">
      <c r="A476" s="34"/>
      <c r="B476" s="34"/>
      <c r="C476" s="137"/>
      <c r="D476" s="34"/>
      <c r="E476" s="34"/>
      <c r="F476" s="34"/>
      <c r="H476" s="34"/>
      <c r="I476" s="34"/>
      <c r="J476" s="34"/>
      <c r="K476" s="34"/>
      <c r="L476" s="34"/>
      <c r="M476" s="34"/>
      <c r="N476" s="34"/>
      <c r="O476" s="34"/>
      <c r="P476" s="34"/>
      <c r="Q476" s="34"/>
      <c r="R476" s="34"/>
      <c r="S476" s="34"/>
      <c r="T476" s="34"/>
      <c r="U476" s="34"/>
      <c r="V476" s="34"/>
      <c r="W476" s="34"/>
      <c r="Y476" s="34"/>
      <c r="Z476" s="34"/>
      <c r="AB476" s="34"/>
      <c r="AC476" s="34"/>
      <c r="AD476" s="34"/>
      <c r="AE476" s="34"/>
    </row>
    <row r="477" spans="1:31" ht="15.75" customHeight="1">
      <c r="A477" s="34"/>
      <c r="B477" s="34"/>
      <c r="C477" s="137"/>
      <c r="D477" s="34"/>
      <c r="E477" s="34"/>
      <c r="F477" s="34"/>
      <c r="H477" s="34"/>
      <c r="I477" s="34"/>
      <c r="J477" s="34"/>
      <c r="K477" s="34"/>
      <c r="L477" s="34"/>
      <c r="M477" s="34"/>
      <c r="N477" s="34"/>
      <c r="O477" s="34"/>
      <c r="P477" s="34"/>
      <c r="Q477" s="34"/>
      <c r="R477" s="34"/>
      <c r="S477" s="34"/>
      <c r="T477" s="34"/>
      <c r="U477" s="34"/>
      <c r="V477" s="34"/>
      <c r="W477" s="34"/>
      <c r="Y477" s="34"/>
      <c r="Z477" s="34"/>
      <c r="AB477" s="34"/>
      <c r="AC477" s="34"/>
      <c r="AD477" s="34"/>
      <c r="AE477" s="34"/>
    </row>
    <row r="478" spans="1:31" ht="15.75" customHeight="1">
      <c r="A478" s="34"/>
      <c r="B478" s="34"/>
      <c r="C478" s="137"/>
      <c r="D478" s="34"/>
      <c r="E478" s="34"/>
      <c r="F478" s="34"/>
      <c r="H478" s="34"/>
      <c r="I478" s="34"/>
      <c r="J478" s="34"/>
      <c r="K478" s="34"/>
      <c r="L478" s="34"/>
      <c r="M478" s="34"/>
      <c r="N478" s="34"/>
      <c r="O478" s="34"/>
      <c r="P478" s="34"/>
      <c r="Q478" s="34"/>
      <c r="R478" s="34"/>
      <c r="S478" s="34"/>
      <c r="T478" s="34"/>
      <c r="U478" s="34"/>
      <c r="V478" s="34"/>
      <c r="W478" s="34"/>
      <c r="Y478" s="34"/>
      <c r="Z478" s="34"/>
      <c r="AB478" s="34"/>
      <c r="AC478" s="34"/>
      <c r="AD478" s="34"/>
      <c r="AE478" s="34"/>
    </row>
    <row r="479" spans="1:31" ht="15.75" customHeight="1">
      <c r="A479" s="34"/>
      <c r="B479" s="34"/>
      <c r="C479" s="137"/>
      <c r="D479" s="34"/>
      <c r="E479" s="34"/>
      <c r="F479" s="34"/>
      <c r="H479" s="34"/>
      <c r="I479" s="34"/>
      <c r="J479" s="34"/>
      <c r="K479" s="34"/>
      <c r="L479" s="34"/>
      <c r="M479" s="34"/>
      <c r="N479" s="34"/>
      <c r="O479" s="34"/>
      <c r="P479" s="34"/>
      <c r="Q479" s="34"/>
      <c r="R479" s="34"/>
      <c r="S479" s="34"/>
      <c r="T479" s="34"/>
      <c r="U479" s="34"/>
      <c r="V479" s="34"/>
      <c r="W479" s="34"/>
      <c r="Y479" s="34"/>
      <c r="Z479" s="34"/>
      <c r="AB479" s="34"/>
      <c r="AC479" s="34"/>
      <c r="AD479" s="34"/>
      <c r="AE479" s="34"/>
    </row>
    <row r="480" spans="1:31" ht="15.75" customHeight="1">
      <c r="A480" s="34"/>
      <c r="B480" s="34"/>
      <c r="C480" s="137"/>
      <c r="D480" s="34"/>
      <c r="E480" s="34"/>
      <c r="F480" s="34"/>
      <c r="H480" s="34"/>
      <c r="I480" s="34"/>
      <c r="J480" s="34"/>
      <c r="K480" s="34"/>
      <c r="L480" s="34"/>
      <c r="M480" s="34"/>
      <c r="N480" s="34"/>
      <c r="O480" s="34"/>
      <c r="P480" s="34"/>
      <c r="Q480" s="34"/>
      <c r="R480" s="34"/>
      <c r="S480" s="34"/>
      <c r="T480" s="34"/>
      <c r="U480" s="34"/>
      <c r="V480" s="34"/>
      <c r="W480" s="34"/>
      <c r="Y480" s="34"/>
      <c r="Z480" s="34"/>
      <c r="AB480" s="34"/>
      <c r="AC480" s="34"/>
      <c r="AD480" s="34"/>
      <c r="AE480" s="34"/>
    </row>
    <row r="481" spans="1:31" ht="15.75" customHeight="1">
      <c r="A481" s="34"/>
      <c r="B481" s="34"/>
      <c r="C481" s="137"/>
      <c r="D481" s="34"/>
      <c r="E481" s="34"/>
      <c r="F481" s="34"/>
      <c r="H481" s="34"/>
      <c r="I481" s="34"/>
      <c r="J481" s="34"/>
      <c r="K481" s="34"/>
      <c r="L481" s="34"/>
      <c r="M481" s="34"/>
      <c r="N481" s="34"/>
      <c r="O481" s="34"/>
      <c r="P481" s="34"/>
      <c r="Q481" s="34"/>
      <c r="R481" s="34"/>
      <c r="S481" s="34"/>
      <c r="T481" s="34"/>
      <c r="U481" s="34"/>
      <c r="V481" s="34"/>
      <c r="W481" s="34"/>
      <c r="Y481" s="34"/>
      <c r="Z481" s="34"/>
      <c r="AB481" s="34"/>
      <c r="AC481" s="34"/>
      <c r="AD481" s="34"/>
      <c r="AE481" s="34"/>
    </row>
    <row r="482" spans="1:31" ht="15.75" customHeight="1">
      <c r="A482" s="34"/>
      <c r="B482" s="34"/>
      <c r="C482" s="137"/>
      <c r="D482" s="34"/>
      <c r="E482" s="34"/>
      <c r="F482" s="34"/>
      <c r="H482" s="34"/>
      <c r="I482" s="34"/>
      <c r="J482" s="34"/>
      <c r="K482" s="34"/>
      <c r="L482" s="34"/>
      <c r="M482" s="34"/>
      <c r="N482" s="34"/>
      <c r="O482" s="34"/>
      <c r="P482" s="34"/>
      <c r="Q482" s="34"/>
      <c r="R482" s="34"/>
      <c r="S482" s="34"/>
      <c r="T482" s="34"/>
      <c r="U482" s="34"/>
      <c r="V482" s="34"/>
      <c r="W482" s="34"/>
      <c r="Y482" s="34"/>
      <c r="Z482" s="34"/>
      <c r="AB482" s="34"/>
      <c r="AC482" s="34"/>
      <c r="AD482" s="34"/>
      <c r="AE482" s="34"/>
    </row>
    <row r="483" spans="1:31" ht="15.75" customHeight="1">
      <c r="A483" s="34"/>
      <c r="B483" s="34"/>
      <c r="C483" s="137"/>
      <c r="D483" s="34"/>
      <c r="E483" s="34"/>
      <c r="F483" s="34"/>
      <c r="H483" s="34"/>
      <c r="I483" s="34"/>
      <c r="J483" s="34"/>
      <c r="K483" s="34"/>
      <c r="L483" s="34"/>
      <c r="M483" s="34"/>
      <c r="N483" s="34"/>
      <c r="O483" s="34"/>
      <c r="P483" s="34"/>
      <c r="Q483" s="34"/>
      <c r="R483" s="34"/>
      <c r="S483" s="34"/>
      <c r="T483" s="34"/>
      <c r="U483" s="34"/>
      <c r="V483" s="34"/>
      <c r="W483" s="34"/>
      <c r="Y483" s="34"/>
      <c r="Z483" s="34"/>
      <c r="AB483" s="34"/>
      <c r="AC483" s="34"/>
      <c r="AD483" s="34"/>
      <c r="AE483" s="34"/>
    </row>
    <row r="484" spans="1:31" ht="15.75" customHeight="1">
      <c r="A484" s="34"/>
      <c r="B484" s="34"/>
      <c r="C484" s="137"/>
      <c r="D484" s="34"/>
      <c r="E484" s="34"/>
      <c r="F484" s="34"/>
      <c r="H484" s="34"/>
      <c r="I484" s="34"/>
      <c r="J484" s="34"/>
      <c r="K484" s="34"/>
      <c r="L484" s="34"/>
      <c r="M484" s="34"/>
      <c r="N484" s="34"/>
      <c r="O484" s="34"/>
      <c r="P484" s="34"/>
      <c r="Q484" s="34"/>
      <c r="R484" s="34"/>
      <c r="S484" s="34"/>
      <c r="T484" s="34"/>
      <c r="U484" s="34"/>
      <c r="V484" s="34"/>
      <c r="W484" s="34"/>
      <c r="Y484" s="34"/>
      <c r="Z484" s="34"/>
      <c r="AB484" s="34"/>
      <c r="AC484" s="34"/>
      <c r="AD484" s="34"/>
      <c r="AE484" s="34"/>
    </row>
    <row r="485" spans="1:31" ht="15.75" customHeight="1">
      <c r="A485" s="34"/>
      <c r="B485" s="34"/>
      <c r="C485" s="137"/>
      <c r="D485" s="34"/>
      <c r="E485" s="34"/>
      <c r="F485" s="34"/>
      <c r="H485" s="34"/>
      <c r="I485" s="34"/>
      <c r="J485" s="34"/>
      <c r="K485" s="34"/>
      <c r="L485" s="34"/>
      <c r="M485" s="34"/>
      <c r="N485" s="34"/>
      <c r="O485" s="34"/>
      <c r="P485" s="34"/>
      <c r="Q485" s="34"/>
      <c r="R485" s="34"/>
      <c r="S485" s="34"/>
      <c r="T485" s="34"/>
      <c r="U485" s="34"/>
      <c r="V485" s="34"/>
      <c r="W485" s="34"/>
      <c r="Y485" s="34"/>
      <c r="Z485" s="34"/>
      <c r="AB485" s="34"/>
      <c r="AC485" s="34"/>
      <c r="AD485" s="34"/>
      <c r="AE485" s="34"/>
    </row>
    <row r="486" spans="1:31" ht="15.75" customHeight="1">
      <c r="A486" s="34"/>
      <c r="B486" s="34"/>
      <c r="C486" s="137"/>
      <c r="D486" s="34"/>
      <c r="E486" s="34"/>
      <c r="F486" s="34"/>
      <c r="H486" s="34"/>
      <c r="I486" s="34"/>
      <c r="J486" s="34"/>
      <c r="K486" s="34"/>
      <c r="L486" s="34"/>
      <c r="M486" s="34"/>
      <c r="N486" s="34"/>
      <c r="O486" s="34"/>
      <c r="P486" s="34"/>
      <c r="Q486" s="34"/>
      <c r="R486" s="34"/>
      <c r="S486" s="34"/>
      <c r="T486" s="34"/>
      <c r="U486" s="34"/>
      <c r="V486" s="34"/>
      <c r="W486" s="34"/>
      <c r="Y486" s="34"/>
      <c r="Z486" s="34"/>
      <c r="AB486" s="34"/>
      <c r="AC486" s="34"/>
      <c r="AD486" s="34"/>
      <c r="AE486" s="34"/>
    </row>
    <row r="487" spans="1:31" ht="15.75" customHeight="1">
      <c r="A487" s="34"/>
      <c r="B487" s="34"/>
      <c r="C487" s="137"/>
      <c r="D487" s="34"/>
      <c r="E487" s="34"/>
      <c r="F487" s="34"/>
      <c r="H487" s="34"/>
      <c r="I487" s="34"/>
      <c r="J487" s="34"/>
      <c r="K487" s="34"/>
      <c r="L487" s="34"/>
      <c r="M487" s="34"/>
      <c r="N487" s="34"/>
      <c r="O487" s="34"/>
      <c r="P487" s="34"/>
      <c r="Q487" s="34"/>
      <c r="R487" s="34"/>
      <c r="S487" s="34"/>
      <c r="T487" s="34"/>
      <c r="U487" s="34"/>
      <c r="V487" s="34"/>
      <c r="W487" s="34"/>
      <c r="Y487" s="34"/>
      <c r="Z487" s="34"/>
      <c r="AB487" s="34"/>
      <c r="AC487" s="34"/>
      <c r="AD487" s="34"/>
      <c r="AE487" s="34"/>
    </row>
    <row r="488" spans="1:31" ht="15.75" customHeight="1">
      <c r="A488" s="34"/>
      <c r="B488" s="34"/>
      <c r="C488" s="137"/>
      <c r="D488" s="34"/>
      <c r="E488" s="34"/>
      <c r="F488" s="34"/>
      <c r="H488" s="34"/>
      <c r="I488" s="34"/>
      <c r="J488" s="34"/>
      <c r="K488" s="34"/>
      <c r="L488" s="34"/>
      <c r="M488" s="34"/>
      <c r="N488" s="34"/>
      <c r="O488" s="34"/>
      <c r="P488" s="34"/>
      <c r="Q488" s="34"/>
      <c r="R488" s="34"/>
      <c r="S488" s="34"/>
      <c r="T488" s="34"/>
      <c r="U488" s="34"/>
      <c r="V488" s="34"/>
      <c r="W488" s="34"/>
      <c r="Y488" s="34"/>
      <c r="Z488" s="34"/>
      <c r="AB488" s="34"/>
      <c r="AC488" s="34"/>
      <c r="AD488" s="34"/>
      <c r="AE488" s="34"/>
    </row>
    <row r="489" spans="1:31" ht="15.75" customHeight="1">
      <c r="A489" s="34"/>
      <c r="B489" s="34"/>
      <c r="C489" s="137"/>
      <c r="D489" s="34"/>
      <c r="E489" s="34"/>
      <c r="F489" s="34"/>
      <c r="H489" s="34"/>
      <c r="I489" s="34"/>
      <c r="J489" s="34"/>
      <c r="K489" s="34"/>
      <c r="L489" s="34"/>
      <c r="M489" s="34"/>
      <c r="N489" s="34"/>
      <c r="O489" s="34"/>
      <c r="P489" s="34"/>
      <c r="Q489" s="34"/>
      <c r="R489" s="34"/>
      <c r="S489" s="34"/>
      <c r="T489" s="34"/>
      <c r="U489" s="34"/>
      <c r="V489" s="34"/>
      <c r="W489" s="34"/>
      <c r="Y489" s="34"/>
      <c r="Z489" s="34"/>
      <c r="AB489" s="34"/>
      <c r="AC489" s="34"/>
      <c r="AD489" s="34"/>
      <c r="AE489" s="34"/>
    </row>
    <row r="490" spans="1:31" ht="15.75" customHeight="1">
      <c r="A490" s="34"/>
      <c r="B490" s="34"/>
      <c r="C490" s="137"/>
      <c r="D490" s="34"/>
      <c r="E490" s="34"/>
      <c r="F490" s="34"/>
      <c r="H490" s="34"/>
      <c r="I490" s="34"/>
      <c r="J490" s="34"/>
      <c r="K490" s="34"/>
      <c r="L490" s="34"/>
      <c r="M490" s="34"/>
      <c r="N490" s="34"/>
      <c r="O490" s="34"/>
      <c r="P490" s="34"/>
      <c r="Q490" s="34"/>
      <c r="R490" s="34"/>
      <c r="S490" s="34"/>
      <c r="T490" s="34"/>
      <c r="U490" s="34"/>
      <c r="V490" s="34"/>
      <c r="W490" s="34"/>
      <c r="Y490" s="34"/>
      <c r="Z490" s="34"/>
      <c r="AB490" s="34"/>
      <c r="AC490" s="34"/>
      <c r="AD490" s="34"/>
      <c r="AE490" s="34"/>
    </row>
    <row r="491" spans="1:31" ht="15.75" customHeight="1">
      <c r="A491" s="34"/>
      <c r="B491" s="34"/>
      <c r="C491" s="137"/>
      <c r="D491" s="34"/>
      <c r="E491" s="34"/>
      <c r="F491" s="34"/>
      <c r="H491" s="34"/>
      <c r="I491" s="34"/>
      <c r="J491" s="34"/>
      <c r="K491" s="34"/>
      <c r="L491" s="34"/>
      <c r="M491" s="34"/>
      <c r="N491" s="34"/>
      <c r="O491" s="34"/>
      <c r="P491" s="34"/>
      <c r="Q491" s="34"/>
      <c r="R491" s="34"/>
      <c r="S491" s="34"/>
      <c r="T491" s="34"/>
      <c r="U491" s="34"/>
      <c r="V491" s="34"/>
      <c r="W491" s="34"/>
      <c r="Y491" s="34"/>
      <c r="Z491" s="34"/>
      <c r="AB491" s="34"/>
      <c r="AC491" s="34"/>
      <c r="AD491" s="34"/>
      <c r="AE491" s="34"/>
    </row>
    <row r="492" spans="1:31" ht="15.75" customHeight="1">
      <c r="A492" s="34"/>
      <c r="B492" s="34"/>
      <c r="C492" s="137"/>
      <c r="D492" s="34"/>
      <c r="E492" s="34"/>
      <c r="F492" s="34"/>
      <c r="H492" s="34"/>
      <c r="I492" s="34"/>
      <c r="J492" s="34"/>
      <c r="K492" s="34"/>
      <c r="L492" s="34"/>
      <c r="M492" s="34"/>
      <c r="N492" s="34"/>
      <c r="O492" s="34"/>
      <c r="P492" s="34"/>
      <c r="Q492" s="34"/>
      <c r="R492" s="34"/>
      <c r="S492" s="34"/>
      <c r="T492" s="34"/>
      <c r="U492" s="34"/>
      <c r="V492" s="34"/>
      <c r="W492" s="34"/>
      <c r="Y492" s="34"/>
      <c r="Z492" s="34"/>
      <c r="AB492" s="34"/>
      <c r="AC492" s="34"/>
      <c r="AD492" s="34"/>
      <c r="AE492" s="34"/>
    </row>
    <row r="493" spans="1:31" ht="15.75" customHeight="1">
      <c r="A493" s="34"/>
      <c r="B493" s="34"/>
      <c r="C493" s="137"/>
      <c r="D493" s="34"/>
      <c r="E493" s="34"/>
      <c r="F493" s="34"/>
      <c r="H493" s="34"/>
      <c r="I493" s="34"/>
      <c r="J493" s="34"/>
      <c r="K493" s="34"/>
      <c r="L493" s="34"/>
      <c r="M493" s="34"/>
      <c r="N493" s="34"/>
      <c r="O493" s="34"/>
      <c r="P493" s="34"/>
      <c r="Q493" s="34"/>
      <c r="R493" s="34"/>
      <c r="S493" s="34"/>
      <c r="T493" s="34"/>
      <c r="U493" s="34"/>
      <c r="V493" s="34"/>
      <c r="W493" s="34"/>
      <c r="Y493" s="34"/>
      <c r="Z493" s="34"/>
      <c r="AB493" s="34"/>
      <c r="AC493" s="34"/>
      <c r="AD493" s="34"/>
      <c r="AE493" s="34"/>
    </row>
    <row r="494" spans="1:31" ht="15.75" customHeight="1">
      <c r="A494" s="34"/>
      <c r="B494" s="34"/>
      <c r="C494" s="137"/>
      <c r="D494" s="34"/>
      <c r="E494" s="34"/>
      <c r="F494" s="34"/>
      <c r="H494" s="34"/>
      <c r="I494" s="34"/>
      <c r="J494" s="34"/>
      <c r="K494" s="34"/>
      <c r="L494" s="34"/>
      <c r="M494" s="34"/>
      <c r="N494" s="34"/>
      <c r="O494" s="34"/>
      <c r="P494" s="34"/>
      <c r="Q494" s="34"/>
      <c r="R494" s="34"/>
      <c r="S494" s="34"/>
      <c r="T494" s="34"/>
      <c r="U494" s="34"/>
      <c r="V494" s="34"/>
      <c r="W494" s="34"/>
      <c r="Y494" s="34"/>
      <c r="Z494" s="34"/>
      <c r="AB494" s="34"/>
      <c r="AC494" s="34"/>
      <c r="AD494" s="34"/>
      <c r="AE494" s="34"/>
    </row>
    <row r="495" spans="1:31" ht="15.75" customHeight="1">
      <c r="A495" s="34"/>
      <c r="B495" s="34"/>
      <c r="C495" s="137"/>
      <c r="D495" s="34"/>
      <c r="E495" s="34"/>
      <c r="F495" s="34"/>
      <c r="H495" s="34"/>
      <c r="I495" s="34"/>
      <c r="J495" s="34"/>
      <c r="K495" s="34"/>
      <c r="L495" s="34"/>
      <c r="M495" s="34"/>
      <c r="N495" s="34"/>
      <c r="O495" s="34"/>
      <c r="P495" s="34"/>
      <c r="Q495" s="34"/>
      <c r="R495" s="34"/>
      <c r="S495" s="34"/>
      <c r="T495" s="34"/>
      <c r="U495" s="34"/>
      <c r="V495" s="34"/>
      <c r="W495" s="34"/>
      <c r="Y495" s="34"/>
      <c r="Z495" s="34"/>
      <c r="AB495" s="34"/>
      <c r="AC495" s="34"/>
      <c r="AD495" s="34"/>
      <c r="AE495" s="34"/>
    </row>
    <row r="496" spans="1:31" ht="15.75" customHeight="1">
      <c r="A496" s="34"/>
      <c r="B496" s="34"/>
      <c r="C496" s="137"/>
      <c r="D496" s="34"/>
      <c r="E496" s="34"/>
      <c r="F496" s="34"/>
      <c r="H496" s="34"/>
      <c r="I496" s="34"/>
      <c r="J496" s="34"/>
      <c r="K496" s="34"/>
      <c r="L496" s="34"/>
      <c r="M496" s="34"/>
      <c r="N496" s="34"/>
      <c r="O496" s="34"/>
      <c r="P496" s="34"/>
      <c r="Q496" s="34"/>
      <c r="R496" s="34"/>
      <c r="S496" s="34"/>
      <c r="T496" s="34"/>
      <c r="U496" s="34"/>
      <c r="V496" s="34"/>
      <c r="W496" s="34"/>
      <c r="Y496" s="34"/>
      <c r="Z496" s="34"/>
      <c r="AB496" s="34"/>
      <c r="AC496" s="34"/>
      <c r="AD496" s="34"/>
      <c r="AE496" s="34"/>
    </row>
    <row r="497" spans="1:31" ht="15.75" customHeight="1">
      <c r="A497" s="34"/>
      <c r="B497" s="34"/>
      <c r="C497" s="137"/>
      <c r="D497" s="34"/>
      <c r="E497" s="34"/>
      <c r="F497" s="34"/>
      <c r="H497" s="34"/>
      <c r="I497" s="34"/>
      <c r="J497" s="34"/>
      <c r="K497" s="34"/>
      <c r="L497" s="34"/>
      <c r="M497" s="34"/>
      <c r="N497" s="34"/>
      <c r="O497" s="34"/>
      <c r="P497" s="34"/>
      <c r="Q497" s="34"/>
      <c r="R497" s="34"/>
      <c r="S497" s="34"/>
      <c r="T497" s="34"/>
      <c r="U497" s="34"/>
      <c r="V497" s="34"/>
      <c r="W497" s="34"/>
      <c r="Y497" s="34"/>
      <c r="Z497" s="34"/>
      <c r="AB497" s="34"/>
      <c r="AC497" s="34"/>
      <c r="AD497" s="34"/>
      <c r="AE497" s="34"/>
    </row>
    <row r="498" spans="1:31" ht="15.75" customHeight="1">
      <c r="A498" s="34"/>
      <c r="B498" s="34"/>
      <c r="C498" s="137"/>
      <c r="D498" s="34"/>
      <c r="E498" s="34"/>
      <c r="F498" s="34"/>
      <c r="H498" s="34"/>
      <c r="I498" s="34"/>
      <c r="J498" s="34"/>
      <c r="K498" s="34"/>
      <c r="L498" s="34"/>
      <c r="M498" s="34"/>
      <c r="N498" s="34"/>
      <c r="O498" s="34"/>
      <c r="P498" s="34"/>
      <c r="Q498" s="34"/>
      <c r="R498" s="34"/>
      <c r="S498" s="34"/>
      <c r="T498" s="34"/>
      <c r="U498" s="34"/>
      <c r="V498" s="34"/>
      <c r="W498" s="34"/>
      <c r="Y498" s="34"/>
      <c r="Z498" s="34"/>
      <c r="AB498" s="34"/>
      <c r="AC498" s="34"/>
      <c r="AD498" s="34"/>
      <c r="AE498" s="34"/>
    </row>
    <row r="499" spans="1:31" ht="15.75" customHeight="1">
      <c r="A499" s="34"/>
      <c r="B499" s="34"/>
      <c r="C499" s="137"/>
      <c r="D499" s="34"/>
      <c r="E499" s="34"/>
      <c r="F499" s="34"/>
      <c r="H499" s="34"/>
      <c r="I499" s="34"/>
      <c r="J499" s="34"/>
      <c r="K499" s="34"/>
      <c r="L499" s="34"/>
      <c r="M499" s="34"/>
      <c r="N499" s="34"/>
      <c r="O499" s="34"/>
      <c r="P499" s="34"/>
      <c r="Q499" s="34"/>
      <c r="R499" s="34"/>
      <c r="S499" s="34"/>
      <c r="T499" s="34"/>
      <c r="U499" s="34"/>
      <c r="V499" s="34"/>
      <c r="W499" s="34"/>
      <c r="Y499" s="34"/>
      <c r="Z499" s="34"/>
      <c r="AB499" s="34"/>
      <c r="AC499" s="34"/>
      <c r="AD499" s="34"/>
      <c r="AE499" s="34"/>
    </row>
    <row r="500" spans="1:31" ht="15.75" customHeight="1">
      <c r="A500" s="34"/>
      <c r="B500" s="34"/>
      <c r="C500" s="137"/>
      <c r="D500" s="34"/>
      <c r="E500" s="34"/>
      <c r="F500" s="34"/>
      <c r="H500" s="34"/>
      <c r="I500" s="34"/>
      <c r="J500" s="34"/>
      <c r="K500" s="34"/>
      <c r="L500" s="34"/>
      <c r="M500" s="34"/>
      <c r="N500" s="34"/>
      <c r="O500" s="34"/>
      <c r="P500" s="34"/>
      <c r="Q500" s="34"/>
      <c r="R500" s="34"/>
      <c r="S500" s="34"/>
      <c r="T500" s="34"/>
      <c r="U500" s="34"/>
      <c r="V500" s="34"/>
      <c r="W500" s="34"/>
      <c r="Y500" s="34"/>
      <c r="Z500" s="34"/>
      <c r="AB500" s="34"/>
      <c r="AC500" s="34"/>
      <c r="AD500" s="34"/>
      <c r="AE500" s="34"/>
    </row>
    <row r="501" spans="1:31" ht="15.75" customHeight="1">
      <c r="A501" s="34"/>
      <c r="B501" s="34"/>
      <c r="C501" s="137"/>
      <c r="D501" s="34"/>
      <c r="E501" s="34"/>
      <c r="F501" s="34"/>
      <c r="H501" s="34"/>
      <c r="I501" s="34"/>
      <c r="J501" s="34"/>
      <c r="K501" s="34"/>
      <c r="L501" s="34"/>
      <c r="M501" s="34"/>
      <c r="N501" s="34"/>
      <c r="O501" s="34"/>
      <c r="P501" s="34"/>
      <c r="Q501" s="34"/>
      <c r="R501" s="34"/>
      <c r="S501" s="34"/>
      <c r="T501" s="34"/>
      <c r="U501" s="34"/>
      <c r="V501" s="34"/>
      <c r="W501" s="34"/>
      <c r="Y501" s="34"/>
      <c r="Z501" s="34"/>
      <c r="AB501" s="34"/>
      <c r="AC501" s="34"/>
      <c r="AD501" s="34"/>
      <c r="AE501" s="34"/>
    </row>
    <row r="502" spans="1:31" ht="15.75" customHeight="1">
      <c r="A502" s="34"/>
      <c r="B502" s="34"/>
      <c r="C502" s="137"/>
      <c r="D502" s="34"/>
      <c r="E502" s="34"/>
      <c r="F502" s="34"/>
      <c r="H502" s="34"/>
      <c r="I502" s="34"/>
      <c r="J502" s="34"/>
      <c r="K502" s="34"/>
      <c r="L502" s="34"/>
      <c r="M502" s="34"/>
      <c r="N502" s="34"/>
      <c r="O502" s="34"/>
      <c r="P502" s="34"/>
      <c r="Q502" s="34"/>
      <c r="R502" s="34"/>
      <c r="S502" s="34"/>
      <c r="T502" s="34"/>
      <c r="U502" s="34"/>
      <c r="V502" s="34"/>
      <c r="W502" s="34"/>
      <c r="Y502" s="34"/>
      <c r="Z502" s="34"/>
      <c r="AB502" s="34"/>
      <c r="AC502" s="34"/>
      <c r="AD502" s="34"/>
      <c r="AE502" s="34"/>
    </row>
    <row r="503" spans="1:31" ht="15.75" customHeight="1">
      <c r="A503" s="34"/>
      <c r="B503" s="34"/>
      <c r="C503" s="137"/>
      <c r="D503" s="34"/>
      <c r="E503" s="34"/>
      <c r="F503" s="34"/>
      <c r="H503" s="34"/>
      <c r="I503" s="34"/>
      <c r="J503" s="34"/>
      <c r="K503" s="34"/>
      <c r="L503" s="34"/>
      <c r="M503" s="34"/>
      <c r="N503" s="34"/>
      <c r="O503" s="34"/>
      <c r="P503" s="34"/>
      <c r="Q503" s="34"/>
      <c r="R503" s="34"/>
      <c r="S503" s="34"/>
      <c r="T503" s="34"/>
      <c r="U503" s="34"/>
      <c r="V503" s="34"/>
      <c r="W503" s="34"/>
      <c r="Y503" s="34"/>
      <c r="Z503" s="34"/>
      <c r="AB503" s="34"/>
      <c r="AC503" s="34"/>
      <c r="AD503" s="34"/>
      <c r="AE503" s="34"/>
    </row>
    <row r="504" spans="1:31" ht="15.75" customHeight="1">
      <c r="A504" s="34"/>
      <c r="B504" s="34"/>
      <c r="C504" s="137"/>
      <c r="D504" s="34"/>
      <c r="E504" s="34"/>
      <c r="F504" s="34"/>
      <c r="H504" s="34"/>
      <c r="I504" s="34"/>
      <c r="J504" s="34"/>
      <c r="K504" s="34"/>
      <c r="L504" s="34"/>
      <c r="M504" s="34"/>
      <c r="N504" s="34"/>
      <c r="O504" s="34"/>
      <c r="P504" s="34"/>
      <c r="Q504" s="34"/>
      <c r="R504" s="34"/>
      <c r="S504" s="34"/>
      <c r="T504" s="34"/>
      <c r="U504" s="34"/>
      <c r="V504" s="34"/>
      <c r="W504" s="34"/>
      <c r="Y504" s="34"/>
      <c r="Z504" s="34"/>
      <c r="AB504" s="34"/>
      <c r="AC504" s="34"/>
      <c r="AD504" s="34"/>
      <c r="AE504" s="34"/>
    </row>
    <row r="505" spans="1:31" ht="15.75" customHeight="1">
      <c r="A505" s="34"/>
      <c r="B505" s="34"/>
      <c r="C505" s="137"/>
      <c r="D505" s="34"/>
      <c r="E505" s="34"/>
      <c r="F505" s="34"/>
      <c r="H505" s="34"/>
      <c r="I505" s="34"/>
      <c r="J505" s="34"/>
      <c r="K505" s="34"/>
      <c r="L505" s="34"/>
      <c r="M505" s="34"/>
      <c r="N505" s="34"/>
      <c r="O505" s="34"/>
      <c r="P505" s="34"/>
      <c r="Q505" s="34"/>
      <c r="R505" s="34"/>
      <c r="S505" s="34"/>
      <c r="T505" s="34"/>
      <c r="U505" s="34"/>
      <c r="V505" s="34"/>
      <c r="W505" s="34"/>
      <c r="Y505" s="34"/>
      <c r="Z505" s="34"/>
      <c r="AB505" s="34"/>
      <c r="AC505" s="34"/>
      <c r="AD505" s="34"/>
      <c r="AE505" s="34"/>
    </row>
    <row r="506" spans="1:31" ht="15.75" customHeight="1">
      <c r="A506" s="34"/>
      <c r="B506" s="34"/>
      <c r="C506" s="137"/>
      <c r="D506" s="34"/>
      <c r="E506" s="34"/>
      <c r="F506" s="34"/>
      <c r="H506" s="34"/>
      <c r="I506" s="34"/>
      <c r="J506" s="34"/>
      <c r="K506" s="34"/>
      <c r="L506" s="34"/>
      <c r="M506" s="34"/>
      <c r="N506" s="34"/>
      <c r="O506" s="34"/>
      <c r="P506" s="34"/>
      <c r="Q506" s="34"/>
      <c r="R506" s="34"/>
      <c r="S506" s="34"/>
      <c r="T506" s="34"/>
      <c r="U506" s="34"/>
      <c r="V506" s="34"/>
      <c r="W506" s="34"/>
      <c r="Y506" s="34"/>
      <c r="Z506" s="34"/>
      <c r="AB506" s="34"/>
      <c r="AC506" s="34"/>
      <c r="AD506" s="34"/>
      <c r="AE506" s="34"/>
    </row>
    <row r="507" spans="1:31" ht="15.75" customHeight="1">
      <c r="A507" s="34"/>
      <c r="B507" s="34"/>
      <c r="C507" s="137"/>
      <c r="D507" s="34"/>
      <c r="E507" s="34"/>
      <c r="F507" s="34"/>
      <c r="H507" s="34"/>
      <c r="I507" s="34"/>
      <c r="J507" s="34"/>
      <c r="K507" s="34"/>
      <c r="L507" s="34"/>
      <c r="M507" s="34"/>
      <c r="N507" s="34"/>
      <c r="O507" s="34"/>
      <c r="P507" s="34"/>
      <c r="Q507" s="34"/>
      <c r="R507" s="34"/>
      <c r="S507" s="34"/>
      <c r="T507" s="34"/>
      <c r="U507" s="34"/>
      <c r="V507" s="34"/>
      <c r="W507" s="34"/>
      <c r="Y507" s="34"/>
      <c r="Z507" s="34"/>
      <c r="AB507" s="34"/>
      <c r="AC507" s="34"/>
      <c r="AD507" s="34"/>
      <c r="AE507" s="34"/>
    </row>
    <row r="508" spans="1:31" ht="15.75" customHeight="1">
      <c r="A508" s="34"/>
      <c r="B508" s="34"/>
      <c r="C508" s="137"/>
      <c r="D508" s="34"/>
      <c r="E508" s="34"/>
      <c r="F508" s="34"/>
      <c r="H508" s="34"/>
      <c r="I508" s="34"/>
      <c r="J508" s="34"/>
      <c r="K508" s="34"/>
      <c r="L508" s="34"/>
      <c r="M508" s="34"/>
      <c r="N508" s="34"/>
      <c r="O508" s="34"/>
      <c r="P508" s="34"/>
      <c r="Q508" s="34"/>
      <c r="R508" s="34"/>
      <c r="S508" s="34"/>
      <c r="T508" s="34"/>
      <c r="U508" s="34"/>
      <c r="V508" s="34"/>
      <c r="W508" s="34"/>
      <c r="Y508" s="34"/>
      <c r="Z508" s="34"/>
      <c r="AB508" s="34"/>
      <c r="AC508" s="34"/>
      <c r="AD508" s="34"/>
      <c r="AE508" s="34"/>
    </row>
    <row r="509" spans="1:31" ht="15.75" customHeight="1">
      <c r="A509" s="34"/>
      <c r="B509" s="34"/>
      <c r="C509" s="137"/>
      <c r="D509" s="34"/>
      <c r="E509" s="34"/>
      <c r="F509" s="34"/>
      <c r="H509" s="34"/>
      <c r="I509" s="34"/>
      <c r="J509" s="34"/>
      <c r="K509" s="34"/>
      <c r="L509" s="34"/>
      <c r="M509" s="34"/>
      <c r="N509" s="34"/>
      <c r="O509" s="34"/>
      <c r="P509" s="34"/>
      <c r="Q509" s="34"/>
      <c r="R509" s="34"/>
      <c r="S509" s="34"/>
      <c r="T509" s="34"/>
      <c r="U509" s="34"/>
      <c r="V509" s="34"/>
      <c r="W509" s="34"/>
      <c r="Y509" s="34"/>
      <c r="Z509" s="34"/>
      <c r="AB509" s="34"/>
      <c r="AC509" s="34"/>
      <c r="AD509" s="34"/>
      <c r="AE509" s="34"/>
    </row>
    <row r="510" spans="1:31" ht="15.75" customHeight="1">
      <c r="A510" s="34"/>
      <c r="B510" s="34"/>
      <c r="C510" s="137"/>
      <c r="D510" s="34"/>
      <c r="E510" s="34"/>
      <c r="F510" s="34"/>
      <c r="H510" s="34"/>
      <c r="I510" s="34"/>
      <c r="J510" s="34"/>
      <c r="K510" s="34"/>
      <c r="L510" s="34"/>
      <c r="M510" s="34"/>
      <c r="N510" s="34"/>
      <c r="O510" s="34"/>
      <c r="P510" s="34"/>
      <c r="Q510" s="34"/>
      <c r="R510" s="34"/>
      <c r="S510" s="34"/>
      <c r="T510" s="34"/>
      <c r="U510" s="34"/>
      <c r="V510" s="34"/>
      <c r="W510" s="34"/>
      <c r="Y510" s="34"/>
      <c r="Z510" s="34"/>
      <c r="AB510" s="34"/>
      <c r="AC510" s="34"/>
      <c r="AD510" s="34"/>
      <c r="AE510" s="34"/>
    </row>
    <row r="511" spans="1:31" ht="15.75" customHeight="1">
      <c r="A511" s="34"/>
      <c r="B511" s="34"/>
      <c r="C511" s="137"/>
      <c r="D511" s="34"/>
      <c r="E511" s="34"/>
      <c r="F511" s="34"/>
      <c r="H511" s="34"/>
      <c r="I511" s="34"/>
      <c r="J511" s="34"/>
      <c r="K511" s="34"/>
      <c r="L511" s="34"/>
      <c r="M511" s="34"/>
      <c r="N511" s="34"/>
      <c r="O511" s="34"/>
      <c r="P511" s="34"/>
      <c r="Q511" s="34"/>
      <c r="R511" s="34"/>
      <c r="S511" s="34"/>
      <c r="T511" s="34"/>
      <c r="U511" s="34"/>
      <c r="V511" s="34"/>
      <c r="W511" s="34"/>
      <c r="Y511" s="34"/>
      <c r="Z511" s="34"/>
      <c r="AB511" s="34"/>
      <c r="AC511" s="34"/>
      <c r="AD511" s="34"/>
      <c r="AE511" s="34"/>
    </row>
    <row r="512" spans="1:31" ht="15.75" customHeight="1">
      <c r="A512" s="34"/>
      <c r="B512" s="34"/>
      <c r="C512" s="137"/>
      <c r="D512" s="34"/>
      <c r="E512" s="34"/>
      <c r="F512" s="34"/>
      <c r="H512" s="34"/>
      <c r="I512" s="34"/>
      <c r="J512" s="34"/>
      <c r="K512" s="34"/>
      <c r="L512" s="34"/>
      <c r="M512" s="34"/>
      <c r="N512" s="34"/>
      <c r="O512" s="34"/>
      <c r="P512" s="34"/>
      <c r="Q512" s="34"/>
      <c r="R512" s="34"/>
      <c r="S512" s="34"/>
      <c r="T512" s="34"/>
      <c r="U512" s="34"/>
      <c r="V512" s="34"/>
      <c r="W512" s="34"/>
      <c r="Y512" s="34"/>
      <c r="Z512" s="34"/>
      <c r="AB512" s="34"/>
      <c r="AC512" s="34"/>
      <c r="AD512" s="34"/>
      <c r="AE512" s="34"/>
    </row>
    <row r="513" spans="1:31" ht="15.75" customHeight="1">
      <c r="A513" s="34"/>
      <c r="B513" s="34"/>
      <c r="C513" s="137"/>
      <c r="D513" s="34"/>
      <c r="E513" s="34"/>
      <c r="F513" s="34"/>
      <c r="H513" s="34"/>
      <c r="I513" s="34"/>
      <c r="J513" s="34"/>
      <c r="K513" s="34"/>
      <c r="L513" s="34"/>
      <c r="M513" s="34"/>
      <c r="N513" s="34"/>
      <c r="O513" s="34"/>
      <c r="P513" s="34"/>
      <c r="Q513" s="34"/>
      <c r="R513" s="34"/>
      <c r="S513" s="34"/>
      <c r="T513" s="34"/>
      <c r="U513" s="34"/>
      <c r="V513" s="34"/>
      <c r="W513" s="34"/>
      <c r="Y513" s="34"/>
      <c r="Z513" s="34"/>
      <c r="AB513" s="34"/>
      <c r="AC513" s="34"/>
      <c r="AD513" s="34"/>
      <c r="AE513" s="34"/>
    </row>
    <row r="514" spans="1:31" ht="15.75" customHeight="1">
      <c r="A514" s="34"/>
      <c r="B514" s="34"/>
      <c r="C514" s="137"/>
      <c r="D514" s="34"/>
      <c r="E514" s="34"/>
      <c r="F514" s="34"/>
      <c r="H514" s="34"/>
      <c r="I514" s="34"/>
      <c r="J514" s="34"/>
      <c r="K514" s="34"/>
      <c r="L514" s="34"/>
      <c r="M514" s="34"/>
      <c r="N514" s="34"/>
      <c r="O514" s="34"/>
      <c r="P514" s="34"/>
      <c r="Q514" s="34"/>
      <c r="R514" s="34"/>
      <c r="S514" s="34"/>
      <c r="T514" s="34"/>
      <c r="U514" s="34"/>
      <c r="V514" s="34"/>
      <c r="W514" s="34"/>
      <c r="Y514" s="34"/>
      <c r="Z514" s="34"/>
      <c r="AB514" s="34"/>
      <c r="AC514" s="34"/>
      <c r="AD514" s="34"/>
      <c r="AE514" s="34"/>
    </row>
    <row r="515" spans="1:31" ht="15.75" customHeight="1">
      <c r="A515" s="34"/>
      <c r="B515" s="34"/>
      <c r="C515" s="137"/>
      <c r="D515" s="34"/>
      <c r="E515" s="34"/>
      <c r="F515" s="34"/>
      <c r="H515" s="34"/>
      <c r="I515" s="34"/>
      <c r="J515" s="34"/>
      <c r="K515" s="34"/>
      <c r="L515" s="34"/>
      <c r="M515" s="34"/>
      <c r="N515" s="34"/>
      <c r="O515" s="34"/>
      <c r="P515" s="34"/>
      <c r="Q515" s="34"/>
      <c r="R515" s="34"/>
      <c r="S515" s="34"/>
      <c r="T515" s="34"/>
      <c r="U515" s="34"/>
      <c r="V515" s="34"/>
      <c r="W515" s="34"/>
      <c r="Y515" s="34"/>
      <c r="Z515" s="34"/>
      <c r="AB515" s="34"/>
      <c r="AC515" s="34"/>
      <c r="AD515" s="34"/>
      <c r="AE515" s="34"/>
    </row>
    <row r="516" spans="1:31" ht="15.75" customHeight="1">
      <c r="A516" s="34"/>
      <c r="B516" s="34"/>
      <c r="C516" s="137"/>
      <c r="D516" s="34"/>
      <c r="E516" s="34"/>
      <c r="F516" s="34"/>
      <c r="H516" s="34"/>
      <c r="I516" s="34"/>
      <c r="J516" s="34"/>
      <c r="K516" s="34"/>
      <c r="L516" s="34"/>
      <c r="M516" s="34"/>
      <c r="N516" s="34"/>
      <c r="O516" s="34"/>
      <c r="P516" s="34"/>
      <c r="Q516" s="34"/>
      <c r="R516" s="34"/>
      <c r="S516" s="34"/>
      <c r="T516" s="34"/>
      <c r="U516" s="34"/>
      <c r="V516" s="34"/>
      <c r="W516" s="34"/>
      <c r="Y516" s="34"/>
      <c r="Z516" s="34"/>
      <c r="AB516" s="34"/>
      <c r="AC516" s="34"/>
      <c r="AD516" s="34"/>
      <c r="AE516" s="34"/>
    </row>
    <row r="517" spans="1:31" ht="15.75" customHeight="1">
      <c r="A517" s="34"/>
      <c r="B517" s="34"/>
      <c r="C517" s="137"/>
      <c r="D517" s="34"/>
      <c r="E517" s="34"/>
      <c r="F517" s="34"/>
      <c r="H517" s="34"/>
      <c r="I517" s="34"/>
      <c r="J517" s="34"/>
      <c r="K517" s="34"/>
      <c r="L517" s="34"/>
      <c r="M517" s="34"/>
      <c r="N517" s="34"/>
      <c r="O517" s="34"/>
      <c r="P517" s="34"/>
      <c r="Q517" s="34"/>
      <c r="R517" s="34"/>
      <c r="S517" s="34"/>
      <c r="T517" s="34"/>
      <c r="U517" s="34"/>
      <c r="V517" s="34"/>
      <c r="W517" s="34"/>
      <c r="Y517" s="34"/>
      <c r="Z517" s="34"/>
      <c r="AB517" s="34"/>
      <c r="AC517" s="34"/>
      <c r="AD517" s="34"/>
      <c r="AE517" s="34"/>
    </row>
    <row r="518" spans="1:31" ht="15.75" customHeight="1">
      <c r="A518" s="34"/>
      <c r="B518" s="34"/>
      <c r="C518" s="137"/>
      <c r="D518" s="34"/>
      <c r="E518" s="34"/>
      <c r="F518" s="34"/>
      <c r="H518" s="34"/>
      <c r="I518" s="34"/>
      <c r="J518" s="34"/>
      <c r="K518" s="34"/>
      <c r="L518" s="34"/>
      <c r="M518" s="34"/>
      <c r="N518" s="34"/>
      <c r="O518" s="34"/>
      <c r="P518" s="34"/>
      <c r="Q518" s="34"/>
      <c r="R518" s="34"/>
      <c r="S518" s="34"/>
      <c r="T518" s="34"/>
      <c r="U518" s="34"/>
      <c r="V518" s="34"/>
      <c r="W518" s="34"/>
      <c r="Y518" s="34"/>
      <c r="Z518" s="34"/>
      <c r="AB518" s="34"/>
      <c r="AC518" s="34"/>
      <c r="AD518" s="34"/>
      <c r="AE518" s="34"/>
    </row>
    <row r="519" spans="1:31" ht="15.75" customHeight="1">
      <c r="A519" s="34"/>
      <c r="B519" s="34"/>
      <c r="C519" s="137"/>
      <c r="D519" s="34"/>
      <c r="E519" s="34"/>
      <c r="F519" s="34"/>
      <c r="H519" s="34"/>
      <c r="I519" s="34"/>
      <c r="J519" s="34"/>
      <c r="K519" s="34"/>
      <c r="L519" s="34"/>
      <c r="M519" s="34"/>
      <c r="N519" s="34"/>
      <c r="O519" s="34"/>
      <c r="P519" s="34"/>
      <c r="Q519" s="34"/>
      <c r="R519" s="34"/>
      <c r="S519" s="34"/>
      <c r="T519" s="34"/>
      <c r="U519" s="34"/>
      <c r="V519" s="34"/>
      <c r="W519" s="34"/>
      <c r="Y519" s="34"/>
      <c r="Z519" s="34"/>
      <c r="AB519" s="34"/>
      <c r="AC519" s="34"/>
      <c r="AD519" s="34"/>
      <c r="AE519" s="34"/>
    </row>
    <row r="520" spans="1:31" ht="15.75" customHeight="1">
      <c r="A520" s="34"/>
      <c r="B520" s="34"/>
      <c r="C520" s="137"/>
      <c r="D520" s="34"/>
      <c r="E520" s="34"/>
      <c r="F520" s="34"/>
      <c r="H520" s="34"/>
      <c r="I520" s="34"/>
      <c r="J520" s="34"/>
      <c r="K520" s="34"/>
      <c r="L520" s="34"/>
      <c r="M520" s="34"/>
      <c r="N520" s="34"/>
      <c r="O520" s="34"/>
      <c r="P520" s="34"/>
      <c r="Q520" s="34"/>
      <c r="R520" s="34"/>
      <c r="S520" s="34"/>
      <c r="T520" s="34"/>
      <c r="U520" s="34"/>
      <c r="V520" s="34"/>
      <c r="W520" s="34"/>
      <c r="Y520" s="34"/>
      <c r="Z520" s="34"/>
      <c r="AB520" s="34"/>
      <c r="AC520" s="34"/>
      <c r="AD520" s="34"/>
      <c r="AE520" s="34"/>
    </row>
    <row r="521" spans="1:31" ht="15.75" customHeight="1">
      <c r="A521" s="34"/>
      <c r="B521" s="34"/>
      <c r="C521" s="137"/>
      <c r="D521" s="34"/>
      <c r="E521" s="34"/>
      <c r="F521" s="34"/>
      <c r="H521" s="34"/>
      <c r="I521" s="34"/>
      <c r="J521" s="34"/>
      <c r="K521" s="34"/>
      <c r="L521" s="34"/>
      <c r="M521" s="34"/>
      <c r="N521" s="34"/>
      <c r="O521" s="34"/>
      <c r="P521" s="34"/>
      <c r="Q521" s="34"/>
      <c r="R521" s="34"/>
      <c r="S521" s="34"/>
      <c r="T521" s="34"/>
      <c r="U521" s="34"/>
      <c r="V521" s="34"/>
      <c r="W521" s="34"/>
      <c r="Y521" s="34"/>
      <c r="Z521" s="34"/>
      <c r="AB521" s="34"/>
      <c r="AC521" s="34"/>
      <c r="AD521" s="34"/>
      <c r="AE521" s="34"/>
    </row>
    <row r="522" spans="1:31" ht="15.75" customHeight="1">
      <c r="A522" s="34"/>
      <c r="B522" s="34"/>
      <c r="C522" s="137"/>
      <c r="D522" s="34"/>
      <c r="E522" s="34"/>
      <c r="F522" s="34"/>
      <c r="H522" s="34"/>
      <c r="I522" s="34"/>
      <c r="J522" s="34"/>
      <c r="K522" s="34"/>
      <c r="L522" s="34"/>
      <c r="M522" s="34"/>
      <c r="N522" s="34"/>
      <c r="O522" s="34"/>
      <c r="P522" s="34"/>
      <c r="Q522" s="34"/>
      <c r="R522" s="34"/>
      <c r="S522" s="34"/>
      <c r="T522" s="34"/>
      <c r="U522" s="34"/>
      <c r="V522" s="34"/>
      <c r="W522" s="34"/>
      <c r="Y522" s="34"/>
      <c r="Z522" s="34"/>
      <c r="AB522" s="34"/>
      <c r="AC522" s="34"/>
      <c r="AD522" s="34"/>
      <c r="AE522" s="34"/>
    </row>
    <row r="523" spans="1:31" ht="15.75" customHeight="1">
      <c r="A523" s="34"/>
      <c r="B523" s="34"/>
      <c r="C523" s="137"/>
      <c r="D523" s="34"/>
      <c r="E523" s="34"/>
      <c r="F523" s="34"/>
      <c r="H523" s="34"/>
      <c r="I523" s="34"/>
      <c r="J523" s="34"/>
      <c r="K523" s="34"/>
      <c r="L523" s="34"/>
      <c r="M523" s="34"/>
      <c r="N523" s="34"/>
      <c r="O523" s="34"/>
      <c r="P523" s="34"/>
      <c r="Q523" s="34"/>
      <c r="R523" s="34"/>
      <c r="S523" s="34"/>
      <c r="T523" s="34"/>
      <c r="U523" s="34"/>
      <c r="V523" s="34"/>
      <c r="W523" s="34"/>
      <c r="Y523" s="34"/>
      <c r="Z523" s="34"/>
      <c r="AB523" s="34"/>
      <c r="AC523" s="34"/>
      <c r="AD523" s="34"/>
      <c r="AE523" s="34"/>
    </row>
    <row r="524" spans="1:31" ht="15.75" customHeight="1">
      <c r="A524" s="34"/>
      <c r="B524" s="34"/>
      <c r="C524" s="137"/>
      <c r="D524" s="34"/>
      <c r="E524" s="34"/>
      <c r="F524" s="34"/>
      <c r="H524" s="34"/>
      <c r="I524" s="34"/>
      <c r="J524" s="34"/>
      <c r="K524" s="34"/>
      <c r="L524" s="34"/>
      <c r="M524" s="34"/>
      <c r="N524" s="34"/>
      <c r="O524" s="34"/>
      <c r="P524" s="34"/>
      <c r="Q524" s="34"/>
      <c r="R524" s="34"/>
      <c r="S524" s="34"/>
      <c r="T524" s="34"/>
      <c r="U524" s="34"/>
      <c r="V524" s="34"/>
      <c r="W524" s="34"/>
      <c r="Y524" s="34"/>
      <c r="Z524" s="34"/>
      <c r="AB524" s="34"/>
      <c r="AC524" s="34"/>
      <c r="AD524" s="34"/>
      <c r="AE524" s="34"/>
    </row>
    <row r="525" spans="1:31" ht="15.75" customHeight="1">
      <c r="A525" s="34"/>
      <c r="B525" s="34"/>
      <c r="C525" s="137"/>
      <c r="D525" s="34"/>
      <c r="E525" s="34"/>
      <c r="F525" s="34"/>
      <c r="H525" s="34"/>
      <c r="I525" s="34"/>
      <c r="J525" s="34"/>
      <c r="K525" s="34"/>
      <c r="L525" s="34"/>
      <c r="M525" s="34"/>
      <c r="N525" s="34"/>
      <c r="O525" s="34"/>
      <c r="P525" s="34"/>
      <c r="Q525" s="34"/>
      <c r="R525" s="34"/>
      <c r="S525" s="34"/>
      <c r="T525" s="34"/>
      <c r="U525" s="34"/>
      <c r="V525" s="34"/>
      <c r="W525" s="34"/>
      <c r="Y525" s="34"/>
      <c r="Z525" s="34"/>
      <c r="AB525" s="34"/>
      <c r="AC525" s="34"/>
      <c r="AD525" s="34"/>
      <c r="AE525" s="34"/>
    </row>
    <row r="526" spans="1:31" ht="15.75" customHeight="1">
      <c r="A526" s="34"/>
      <c r="B526" s="34"/>
      <c r="C526" s="137"/>
      <c r="D526" s="34"/>
      <c r="E526" s="34"/>
      <c r="F526" s="34"/>
      <c r="H526" s="34"/>
      <c r="I526" s="34"/>
      <c r="J526" s="34"/>
      <c r="K526" s="34"/>
      <c r="L526" s="34"/>
      <c r="M526" s="34"/>
      <c r="N526" s="34"/>
      <c r="O526" s="34"/>
      <c r="P526" s="34"/>
      <c r="Q526" s="34"/>
      <c r="R526" s="34"/>
      <c r="S526" s="34"/>
      <c r="T526" s="34"/>
      <c r="U526" s="34"/>
      <c r="V526" s="34"/>
      <c r="W526" s="34"/>
      <c r="Y526" s="34"/>
      <c r="Z526" s="34"/>
      <c r="AB526" s="34"/>
      <c r="AC526" s="34"/>
      <c r="AD526" s="34"/>
      <c r="AE526" s="34"/>
    </row>
    <row r="527" spans="1:31" ht="15.75" customHeight="1">
      <c r="A527" s="34"/>
      <c r="B527" s="34"/>
      <c r="C527" s="137"/>
      <c r="D527" s="34"/>
      <c r="E527" s="34"/>
      <c r="F527" s="34"/>
      <c r="H527" s="34"/>
      <c r="I527" s="34"/>
      <c r="J527" s="34"/>
      <c r="K527" s="34"/>
      <c r="L527" s="34"/>
      <c r="M527" s="34"/>
      <c r="N527" s="34"/>
      <c r="O527" s="34"/>
      <c r="P527" s="34"/>
      <c r="Q527" s="34"/>
      <c r="R527" s="34"/>
      <c r="S527" s="34"/>
      <c r="T527" s="34"/>
      <c r="U527" s="34"/>
      <c r="V527" s="34"/>
      <c r="W527" s="34"/>
      <c r="Y527" s="34"/>
      <c r="Z527" s="34"/>
      <c r="AB527" s="34"/>
      <c r="AC527" s="34"/>
      <c r="AD527" s="34"/>
      <c r="AE527" s="34"/>
    </row>
    <row r="528" spans="1:31" ht="15.75" customHeight="1">
      <c r="A528" s="34"/>
      <c r="B528" s="34"/>
      <c r="C528" s="137"/>
      <c r="D528" s="34"/>
      <c r="E528" s="34"/>
      <c r="F528" s="34"/>
      <c r="H528" s="34"/>
      <c r="I528" s="34"/>
      <c r="J528" s="34"/>
      <c r="K528" s="34"/>
      <c r="L528" s="34"/>
      <c r="M528" s="34"/>
      <c r="N528" s="34"/>
      <c r="O528" s="34"/>
      <c r="P528" s="34"/>
      <c r="Q528" s="34"/>
      <c r="R528" s="34"/>
      <c r="S528" s="34"/>
      <c r="T528" s="34"/>
      <c r="U528" s="34"/>
      <c r="V528" s="34"/>
      <c r="W528" s="34"/>
      <c r="Y528" s="34"/>
      <c r="Z528" s="34"/>
      <c r="AB528" s="34"/>
      <c r="AC528" s="34"/>
      <c r="AD528" s="34"/>
      <c r="AE528" s="34"/>
    </row>
    <row r="529" spans="1:31" ht="15.75" customHeight="1">
      <c r="A529" s="34"/>
      <c r="B529" s="34"/>
      <c r="C529" s="137"/>
      <c r="D529" s="34"/>
      <c r="E529" s="34"/>
      <c r="F529" s="34"/>
      <c r="H529" s="34"/>
      <c r="I529" s="34"/>
      <c r="J529" s="34"/>
      <c r="K529" s="34"/>
      <c r="L529" s="34"/>
      <c r="M529" s="34"/>
      <c r="N529" s="34"/>
      <c r="O529" s="34"/>
      <c r="P529" s="34"/>
      <c r="Q529" s="34"/>
      <c r="R529" s="34"/>
      <c r="S529" s="34"/>
      <c r="T529" s="34"/>
      <c r="U529" s="34"/>
      <c r="V529" s="34"/>
      <c r="W529" s="34"/>
      <c r="Y529" s="34"/>
      <c r="Z529" s="34"/>
      <c r="AB529" s="34"/>
      <c r="AC529" s="34"/>
      <c r="AD529" s="34"/>
      <c r="AE529" s="34"/>
    </row>
    <row r="530" spans="1:31" ht="15.75" customHeight="1">
      <c r="A530" s="34"/>
      <c r="B530" s="34"/>
      <c r="C530" s="137"/>
      <c r="D530" s="34"/>
      <c r="E530" s="34"/>
      <c r="F530" s="34"/>
      <c r="H530" s="34"/>
      <c r="I530" s="34"/>
      <c r="J530" s="34"/>
      <c r="K530" s="34"/>
      <c r="L530" s="34"/>
      <c r="M530" s="34"/>
      <c r="N530" s="34"/>
      <c r="O530" s="34"/>
      <c r="P530" s="34"/>
      <c r="Q530" s="34"/>
      <c r="R530" s="34"/>
      <c r="S530" s="34"/>
      <c r="T530" s="34"/>
      <c r="U530" s="34"/>
      <c r="V530" s="34"/>
      <c r="W530" s="34"/>
      <c r="Y530" s="34"/>
      <c r="Z530" s="34"/>
      <c r="AB530" s="34"/>
      <c r="AC530" s="34"/>
      <c r="AD530" s="34"/>
      <c r="AE530" s="34"/>
    </row>
    <row r="531" spans="1:31" ht="15.75" customHeight="1">
      <c r="A531" s="34"/>
      <c r="B531" s="34"/>
      <c r="C531" s="137"/>
      <c r="D531" s="34"/>
      <c r="E531" s="34"/>
      <c r="F531" s="34"/>
      <c r="H531" s="34"/>
      <c r="I531" s="34"/>
      <c r="J531" s="34"/>
      <c r="K531" s="34"/>
      <c r="L531" s="34"/>
      <c r="M531" s="34"/>
      <c r="N531" s="34"/>
      <c r="O531" s="34"/>
      <c r="P531" s="34"/>
      <c r="Q531" s="34"/>
      <c r="R531" s="34"/>
      <c r="S531" s="34"/>
      <c r="T531" s="34"/>
      <c r="U531" s="34"/>
      <c r="V531" s="34"/>
      <c r="W531" s="34"/>
      <c r="Y531" s="34"/>
      <c r="Z531" s="34"/>
      <c r="AB531" s="34"/>
      <c r="AC531" s="34"/>
      <c r="AD531" s="34"/>
      <c r="AE531" s="34"/>
    </row>
    <row r="532" spans="1:31" ht="15.75" customHeight="1">
      <c r="A532" s="34"/>
      <c r="B532" s="34"/>
      <c r="C532" s="137"/>
      <c r="D532" s="34"/>
      <c r="E532" s="34"/>
      <c r="F532" s="34"/>
      <c r="H532" s="34"/>
      <c r="I532" s="34"/>
      <c r="J532" s="34"/>
      <c r="K532" s="34"/>
      <c r="L532" s="34"/>
      <c r="M532" s="34"/>
      <c r="N532" s="34"/>
      <c r="O532" s="34"/>
      <c r="P532" s="34"/>
      <c r="Q532" s="34"/>
      <c r="R532" s="34"/>
      <c r="S532" s="34"/>
      <c r="T532" s="34"/>
      <c r="U532" s="34"/>
      <c r="V532" s="34"/>
      <c r="W532" s="34"/>
      <c r="Y532" s="34"/>
      <c r="Z532" s="34"/>
      <c r="AB532" s="34"/>
      <c r="AC532" s="34"/>
      <c r="AD532" s="34"/>
      <c r="AE532" s="34"/>
    </row>
    <row r="533" spans="1:31" ht="15.75" customHeight="1">
      <c r="A533" s="34"/>
      <c r="B533" s="34"/>
      <c r="C533" s="137"/>
      <c r="D533" s="34"/>
      <c r="E533" s="34"/>
      <c r="F533" s="34"/>
      <c r="H533" s="34"/>
      <c r="I533" s="34"/>
      <c r="J533" s="34"/>
      <c r="K533" s="34"/>
      <c r="L533" s="34"/>
      <c r="M533" s="34"/>
      <c r="N533" s="34"/>
      <c r="O533" s="34"/>
      <c r="P533" s="34"/>
      <c r="Q533" s="34"/>
      <c r="R533" s="34"/>
      <c r="S533" s="34"/>
      <c r="T533" s="34"/>
      <c r="U533" s="34"/>
      <c r="V533" s="34"/>
      <c r="W533" s="34"/>
      <c r="Y533" s="34"/>
      <c r="Z533" s="34"/>
      <c r="AB533" s="34"/>
      <c r="AC533" s="34"/>
      <c r="AD533" s="34"/>
      <c r="AE533" s="34"/>
    </row>
    <row r="534" spans="1:31" ht="15.75" customHeight="1">
      <c r="A534" s="34"/>
      <c r="B534" s="34"/>
      <c r="C534" s="137"/>
      <c r="D534" s="34"/>
      <c r="E534" s="34"/>
      <c r="F534" s="34"/>
      <c r="H534" s="34"/>
      <c r="I534" s="34"/>
      <c r="J534" s="34"/>
      <c r="K534" s="34"/>
      <c r="L534" s="34"/>
      <c r="M534" s="34"/>
      <c r="N534" s="34"/>
      <c r="O534" s="34"/>
      <c r="P534" s="34"/>
      <c r="Q534" s="34"/>
      <c r="R534" s="34"/>
      <c r="S534" s="34"/>
      <c r="T534" s="34"/>
      <c r="U534" s="34"/>
      <c r="V534" s="34"/>
      <c r="W534" s="34"/>
      <c r="Y534" s="34"/>
      <c r="Z534" s="34"/>
      <c r="AB534" s="34"/>
      <c r="AC534" s="34"/>
      <c r="AD534" s="34"/>
      <c r="AE534" s="34"/>
    </row>
    <row r="535" spans="1:31" ht="15.75" customHeight="1">
      <c r="A535" s="34"/>
      <c r="B535" s="34"/>
      <c r="C535" s="137"/>
      <c r="D535" s="34"/>
      <c r="E535" s="34"/>
      <c r="F535" s="34"/>
      <c r="H535" s="34"/>
      <c r="I535" s="34"/>
      <c r="J535" s="34"/>
      <c r="K535" s="34"/>
      <c r="L535" s="34"/>
      <c r="M535" s="34"/>
      <c r="N535" s="34"/>
      <c r="O535" s="34"/>
      <c r="P535" s="34"/>
      <c r="Q535" s="34"/>
      <c r="R535" s="34"/>
      <c r="S535" s="34"/>
      <c r="T535" s="34"/>
      <c r="U535" s="34"/>
      <c r="V535" s="34"/>
      <c r="W535" s="34"/>
      <c r="Y535" s="34"/>
      <c r="Z535" s="34"/>
      <c r="AB535" s="34"/>
      <c r="AC535" s="34"/>
      <c r="AD535" s="34"/>
      <c r="AE535" s="34"/>
    </row>
    <row r="536" spans="1:31" ht="15.75" customHeight="1">
      <c r="A536" s="34"/>
      <c r="B536" s="34"/>
      <c r="C536" s="137"/>
      <c r="D536" s="34"/>
      <c r="E536" s="34"/>
      <c r="F536" s="34"/>
      <c r="H536" s="34"/>
      <c r="I536" s="34"/>
      <c r="J536" s="34"/>
      <c r="K536" s="34"/>
      <c r="L536" s="34"/>
      <c r="M536" s="34"/>
      <c r="N536" s="34"/>
      <c r="O536" s="34"/>
      <c r="P536" s="34"/>
      <c r="Q536" s="34"/>
      <c r="R536" s="34"/>
      <c r="S536" s="34"/>
      <c r="T536" s="34"/>
      <c r="U536" s="34"/>
      <c r="V536" s="34"/>
      <c r="W536" s="34"/>
      <c r="Y536" s="34"/>
      <c r="Z536" s="34"/>
      <c r="AB536" s="34"/>
      <c r="AC536" s="34"/>
      <c r="AD536" s="34"/>
      <c r="AE536" s="34"/>
    </row>
    <row r="537" spans="1:31" ht="15.75" customHeight="1">
      <c r="A537" s="34"/>
      <c r="B537" s="34"/>
      <c r="C537" s="137"/>
      <c r="D537" s="34"/>
      <c r="E537" s="34"/>
      <c r="F537" s="34"/>
      <c r="H537" s="34"/>
      <c r="I537" s="34"/>
      <c r="J537" s="34"/>
      <c r="K537" s="34"/>
      <c r="L537" s="34"/>
      <c r="M537" s="34"/>
      <c r="N537" s="34"/>
      <c r="O537" s="34"/>
      <c r="P537" s="34"/>
      <c r="Q537" s="34"/>
      <c r="R537" s="34"/>
      <c r="S537" s="34"/>
      <c r="T537" s="34"/>
      <c r="U537" s="34"/>
      <c r="V537" s="34"/>
      <c r="W537" s="34"/>
      <c r="Y537" s="34"/>
      <c r="Z537" s="34"/>
      <c r="AB537" s="34"/>
      <c r="AC537" s="34"/>
      <c r="AD537" s="34"/>
      <c r="AE537" s="34"/>
    </row>
    <row r="538" spans="1:31" ht="15.75" customHeight="1">
      <c r="A538" s="34"/>
      <c r="B538" s="34"/>
      <c r="C538" s="137"/>
      <c r="D538" s="34"/>
      <c r="E538" s="34"/>
      <c r="F538" s="34"/>
      <c r="H538" s="34"/>
      <c r="I538" s="34"/>
      <c r="J538" s="34"/>
      <c r="K538" s="34"/>
      <c r="L538" s="34"/>
      <c r="M538" s="34"/>
      <c r="N538" s="34"/>
      <c r="O538" s="34"/>
      <c r="P538" s="34"/>
      <c r="Q538" s="34"/>
      <c r="R538" s="34"/>
      <c r="S538" s="34"/>
      <c r="T538" s="34"/>
      <c r="U538" s="34"/>
      <c r="V538" s="34"/>
      <c r="W538" s="34"/>
      <c r="Y538" s="34"/>
      <c r="Z538" s="34"/>
      <c r="AB538" s="34"/>
      <c r="AC538" s="34"/>
      <c r="AD538" s="34"/>
      <c r="AE538" s="34"/>
    </row>
    <row r="539" spans="1:31" ht="15.75" customHeight="1">
      <c r="A539" s="34"/>
      <c r="B539" s="34"/>
      <c r="C539" s="137"/>
      <c r="D539" s="34"/>
      <c r="E539" s="34"/>
      <c r="F539" s="34"/>
      <c r="H539" s="34"/>
      <c r="I539" s="34"/>
      <c r="J539" s="34"/>
      <c r="K539" s="34"/>
      <c r="L539" s="34"/>
      <c r="M539" s="34"/>
      <c r="N539" s="34"/>
      <c r="O539" s="34"/>
      <c r="P539" s="34"/>
      <c r="Q539" s="34"/>
      <c r="R539" s="34"/>
      <c r="S539" s="34"/>
      <c r="T539" s="34"/>
      <c r="U539" s="34"/>
      <c r="V539" s="34"/>
      <c r="W539" s="34"/>
      <c r="Y539" s="34"/>
      <c r="Z539" s="34"/>
      <c r="AB539" s="34"/>
      <c r="AC539" s="34"/>
      <c r="AD539" s="34"/>
      <c r="AE539" s="34"/>
    </row>
    <row r="540" spans="1:31" ht="15.75" customHeight="1">
      <c r="A540" s="34"/>
      <c r="B540" s="34"/>
      <c r="C540" s="137"/>
      <c r="D540" s="34"/>
      <c r="E540" s="34"/>
      <c r="F540" s="34"/>
      <c r="H540" s="34"/>
      <c r="I540" s="34"/>
      <c r="J540" s="34"/>
      <c r="K540" s="34"/>
      <c r="L540" s="34"/>
      <c r="M540" s="34"/>
      <c r="N540" s="34"/>
      <c r="O540" s="34"/>
      <c r="P540" s="34"/>
      <c r="Q540" s="34"/>
      <c r="R540" s="34"/>
      <c r="S540" s="34"/>
      <c r="T540" s="34"/>
      <c r="U540" s="34"/>
      <c r="V540" s="34"/>
      <c r="W540" s="34"/>
      <c r="Y540" s="34"/>
      <c r="Z540" s="34"/>
      <c r="AB540" s="34"/>
      <c r="AC540" s="34"/>
      <c r="AD540" s="34"/>
      <c r="AE540" s="34"/>
    </row>
    <row r="541" spans="1:31" ht="15.75" customHeight="1">
      <c r="A541" s="34"/>
      <c r="B541" s="34"/>
      <c r="C541" s="137"/>
      <c r="D541" s="34"/>
      <c r="E541" s="34"/>
      <c r="F541" s="34"/>
      <c r="H541" s="34"/>
      <c r="I541" s="34"/>
      <c r="J541" s="34"/>
      <c r="K541" s="34"/>
      <c r="L541" s="34"/>
      <c r="M541" s="34"/>
      <c r="N541" s="34"/>
      <c r="O541" s="34"/>
      <c r="P541" s="34"/>
      <c r="Q541" s="34"/>
      <c r="R541" s="34"/>
      <c r="S541" s="34"/>
      <c r="T541" s="34"/>
      <c r="U541" s="34"/>
      <c r="V541" s="34"/>
      <c r="W541" s="34"/>
      <c r="Y541" s="34"/>
      <c r="Z541" s="34"/>
      <c r="AB541" s="34"/>
      <c r="AC541" s="34"/>
      <c r="AD541" s="34"/>
      <c r="AE541" s="34"/>
    </row>
    <row r="542" spans="1:31" ht="15.75" customHeight="1">
      <c r="A542" s="34"/>
      <c r="B542" s="34"/>
      <c r="C542" s="137"/>
      <c r="D542" s="34"/>
      <c r="E542" s="34"/>
      <c r="F542" s="34"/>
      <c r="H542" s="34"/>
      <c r="I542" s="34"/>
      <c r="J542" s="34"/>
      <c r="K542" s="34"/>
      <c r="L542" s="34"/>
      <c r="M542" s="34"/>
      <c r="N542" s="34"/>
      <c r="O542" s="34"/>
      <c r="P542" s="34"/>
      <c r="Q542" s="34"/>
      <c r="R542" s="34"/>
      <c r="S542" s="34"/>
      <c r="T542" s="34"/>
      <c r="U542" s="34"/>
      <c r="V542" s="34"/>
      <c r="W542" s="34"/>
      <c r="Y542" s="34"/>
      <c r="Z542" s="34"/>
      <c r="AB542" s="34"/>
      <c r="AC542" s="34"/>
      <c r="AD542" s="34"/>
      <c r="AE542" s="34"/>
    </row>
    <row r="543" spans="1:31" ht="15.75" customHeight="1">
      <c r="A543" s="34"/>
      <c r="B543" s="34"/>
      <c r="C543" s="137"/>
      <c r="D543" s="34"/>
      <c r="E543" s="34"/>
      <c r="F543" s="34"/>
      <c r="H543" s="34"/>
      <c r="I543" s="34"/>
      <c r="J543" s="34"/>
      <c r="K543" s="34"/>
      <c r="L543" s="34"/>
      <c r="M543" s="34"/>
      <c r="N543" s="34"/>
      <c r="O543" s="34"/>
      <c r="P543" s="34"/>
      <c r="Q543" s="34"/>
      <c r="R543" s="34"/>
      <c r="S543" s="34"/>
      <c r="T543" s="34"/>
      <c r="U543" s="34"/>
      <c r="V543" s="34"/>
      <c r="W543" s="34"/>
      <c r="Y543" s="34"/>
      <c r="Z543" s="34"/>
      <c r="AB543" s="34"/>
      <c r="AC543" s="34"/>
      <c r="AD543" s="34"/>
      <c r="AE543" s="34"/>
    </row>
    <row r="544" spans="1:31" ht="15.75" customHeight="1">
      <c r="A544" s="34"/>
      <c r="B544" s="34"/>
      <c r="C544" s="137"/>
      <c r="D544" s="34"/>
      <c r="E544" s="34"/>
      <c r="F544" s="34"/>
      <c r="H544" s="34"/>
      <c r="I544" s="34"/>
      <c r="J544" s="34"/>
      <c r="K544" s="34"/>
      <c r="L544" s="34"/>
      <c r="M544" s="34"/>
      <c r="N544" s="34"/>
      <c r="O544" s="34"/>
      <c r="P544" s="34"/>
      <c r="Q544" s="34"/>
      <c r="R544" s="34"/>
      <c r="S544" s="34"/>
      <c r="T544" s="34"/>
      <c r="U544" s="34"/>
      <c r="V544" s="34"/>
      <c r="W544" s="34"/>
      <c r="Y544" s="34"/>
      <c r="Z544" s="34"/>
      <c r="AB544" s="34"/>
      <c r="AC544" s="34"/>
      <c r="AD544" s="34"/>
      <c r="AE544" s="34"/>
    </row>
    <row r="545" spans="1:31" ht="15.75" customHeight="1">
      <c r="A545" s="34"/>
      <c r="B545" s="34"/>
      <c r="C545" s="137"/>
      <c r="D545" s="34"/>
      <c r="E545" s="34"/>
      <c r="F545" s="34"/>
      <c r="H545" s="34"/>
      <c r="I545" s="34"/>
      <c r="J545" s="34"/>
      <c r="K545" s="34"/>
      <c r="L545" s="34"/>
      <c r="M545" s="34"/>
      <c r="N545" s="34"/>
      <c r="O545" s="34"/>
      <c r="P545" s="34"/>
      <c r="Q545" s="34"/>
      <c r="R545" s="34"/>
      <c r="S545" s="34"/>
      <c r="T545" s="34"/>
      <c r="U545" s="34"/>
      <c r="V545" s="34"/>
      <c r="W545" s="34"/>
      <c r="Y545" s="34"/>
      <c r="Z545" s="34"/>
      <c r="AB545" s="34"/>
      <c r="AC545" s="34"/>
      <c r="AD545" s="34"/>
      <c r="AE545" s="34"/>
    </row>
    <row r="546" spans="1:31" ht="15.75" customHeight="1">
      <c r="A546" s="34"/>
      <c r="B546" s="34"/>
      <c r="C546" s="137"/>
      <c r="D546" s="34"/>
      <c r="E546" s="34"/>
      <c r="F546" s="34"/>
      <c r="H546" s="34"/>
      <c r="I546" s="34"/>
      <c r="J546" s="34"/>
      <c r="K546" s="34"/>
      <c r="L546" s="34"/>
      <c r="M546" s="34"/>
      <c r="N546" s="34"/>
      <c r="O546" s="34"/>
      <c r="P546" s="34"/>
      <c r="Q546" s="34"/>
      <c r="R546" s="34"/>
      <c r="S546" s="34"/>
      <c r="T546" s="34"/>
      <c r="U546" s="34"/>
      <c r="V546" s="34"/>
      <c r="W546" s="34"/>
      <c r="Y546" s="34"/>
      <c r="Z546" s="34"/>
      <c r="AB546" s="34"/>
      <c r="AC546" s="34"/>
      <c r="AD546" s="34"/>
      <c r="AE546" s="34"/>
    </row>
    <row r="547" spans="1:31" ht="15.75" customHeight="1">
      <c r="A547" s="34"/>
      <c r="B547" s="34"/>
      <c r="C547" s="137"/>
      <c r="D547" s="34"/>
      <c r="E547" s="34"/>
      <c r="F547" s="34"/>
      <c r="H547" s="34"/>
      <c r="I547" s="34"/>
      <c r="J547" s="34"/>
      <c r="K547" s="34"/>
      <c r="L547" s="34"/>
      <c r="M547" s="34"/>
      <c r="N547" s="34"/>
      <c r="O547" s="34"/>
      <c r="P547" s="34"/>
      <c r="Q547" s="34"/>
      <c r="R547" s="34"/>
      <c r="S547" s="34"/>
      <c r="T547" s="34"/>
      <c r="U547" s="34"/>
      <c r="V547" s="34"/>
      <c r="W547" s="34"/>
      <c r="Y547" s="34"/>
      <c r="Z547" s="34"/>
      <c r="AB547" s="34"/>
      <c r="AC547" s="34"/>
      <c r="AD547" s="34"/>
      <c r="AE547" s="34"/>
    </row>
    <row r="548" spans="1:31" ht="15.75" customHeight="1">
      <c r="A548" s="34"/>
      <c r="B548" s="34"/>
      <c r="C548" s="137"/>
      <c r="D548" s="34"/>
      <c r="E548" s="34"/>
      <c r="F548" s="34"/>
      <c r="H548" s="34"/>
      <c r="I548" s="34"/>
      <c r="J548" s="34"/>
      <c r="K548" s="34"/>
      <c r="L548" s="34"/>
      <c r="M548" s="34"/>
      <c r="N548" s="34"/>
      <c r="O548" s="34"/>
      <c r="P548" s="34"/>
      <c r="Q548" s="34"/>
      <c r="R548" s="34"/>
      <c r="S548" s="34"/>
      <c r="T548" s="34"/>
      <c r="U548" s="34"/>
      <c r="V548" s="34"/>
      <c r="W548" s="34"/>
      <c r="Y548" s="34"/>
      <c r="Z548" s="34"/>
      <c r="AB548" s="34"/>
      <c r="AC548" s="34"/>
      <c r="AD548" s="34"/>
      <c r="AE548" s="34"/>
    </row>
    <row r="549" spans="1:31" ht="15.75" customHeight="1">
      <c r="A549" s="34"/>
      <c r="B549" s="34"/>
      <c r="C549" s="137"/>
      <c r="D549" s="34"/>
      <c r="E549" s="34"/>
      <c r="F549" s="34"/>
      <c r="H549" s="34"/>
      <c r="I549" s="34"/>
      <c r="J549" s="34"/>
      <c r="K549" s="34"/>
      <c r="L549" s="34"/>
      <c r="M549" s="34"/>
      <c r="N549" s="34"/>
      <c r="O549" s="34"/>
      <c r="P549" s="34"/>
      <c r="Q549" s="34"/>
      <c r="R549" s="34"/>
      <c r="S549" s="34"/>
      <c r="T549" s="34"/>
      <c r="U549" s="34"/>
      <c r="V549" s="34"/>
      <c r="W549" s="34"/>
      <c r="Y549" s="34"/>
      <c r="Z549" s="34"/>
      <c r="AB549" s="34"/>
      <c r="AC549" s="34"/>
      <c r="AD549" s="34"/>
      <c r="AE549" s="34"/>
    </row>
    <row r="550" spans="1:31" ht="15.75" customHeight="1">
      <c r="A550" s="34"/>
      <c r="B550" s="34"/>
      <c r="C550" s="137"/>
      <c r="D550" s="34"/>
      <c r="E550" s="34"/>
      <c r="F550" s="34"/>
      <c r="H550" s="34"/>
      <c r="I550" s="34"/>
      <c r="J550" s="34"/>
      <c r="K550" s="34"/>
      <c r="L550" s="34"/>
      <c r="M550" s="34"/>
      <c r="N550" s="34"/>
      <c r="O550" s="34"/>
      <c r="P550" s="34"/>
      <c r="Q550" s="34"/>
      <c r="R550" s="34"/>
      <c r="S550" s="34"/>
      <c r="T550" s="34"/>
      <c r="U550" s="34"/>
      <c r="V550" s="34"/>
      <c r="W550" s="34"/>
      <c r="Y550" s="34"/>
      <c r="Z550" s="34"/>
      <c r="AB550" s="34"/>
      <c r="AC550" s="34"/>
      <c r="AD550" s="34"/>
      <c r="AE550" s="34"/>
    </row>
    <row r="551" spans="1:31" ht="15.75" customHeight="1">
      <c r="A551" s="34"/>
      <c r="B551" s="34"/>
      <c r="C551" s="137"/>
      <c r="D551" s="34"/>
      <c r="E551" s="34"/>
      <c r="F551" s="34"/>
      <c r="H551" s="34"/>
      <c r="I551" s="34"/>
      <c r="J551" s="34"/>
      <c r="K551" s="34"/>
      <c r="L551" s="34"/>
      <c r="M551" s="34"/>
      <c r="N551" s="34"/>
      <c r="O551" s="34"/>
      <c r="P551" s="34"/>
      <c r="Q551" s="34"/>
      <c r="R551" s="34"/>
      <c r="S551" s="34"/>
      <c r="T551" s="34"/>
      <c r="U551" s="34"/>
      <c r="V551" s="34"/>
      <c r="W551" s="34"/>
      <c r="Y551" s="34"/>
      <c r="Z551" s="34"/>
      <c r="AB551" s="34"/>
      <c r="AC551" s="34"/>
      <c r="AD551" s="34"/>
      <c r="AE551" s="34"/>
    </row>
    <row r="552" spans="1:31" ht="15.75" customHeight="1">
      <c r="A552" s="34"/>
      <c r="B552" s="34"/>
      <c r="C552" s="137"/>
      <c r="D552" s="34"/>
      <c r="E552" s="34"/>
      <c r="F552" s="34"/>
      <c r="H552" s="34"/>
      <c r="I552" s="34"/>
      <c r="J552" s="34"/>
      <c r="K552" s="34"/>
      <c r="L552" s="34"/>
      <c r="M552" s="34"/>
      <c r="N552" s="34"/>
      <c r="O552" s="34"/>
      <c r="P552" s="34"/>
      <c r="Q552" s="34"/>
      <c r="R552" s="34"/>
      <c r="S552" s="34"/>
      <c r="T552" s="34"/>
      <c r="U552" s="34"/>
      <c r="V552" s="34"/>
      <c r="W552" s="34"/>
      <c r="Y552" s="34"/>
      <c r="Z552" s="34"/>
      <c r="AB552" s="34"/>
      <c r="AC552" s="34"/>
      <c r="AD552" s="34"/>
      <c r="AE552" s="34"/>
    </row>
    <row r="553" spans="1:31" ht="15.75" customHeight="1">
      <c r="A553" s="34"/>
      <c r="B553" s="34"/>
      <c r="C553" s="137"/>
      <c r="D553" s="34"/>
      <c r="E553" s="34"/>
      <c r="F553" s="34"/>
      <c r="H553" s="34"/>
      <c r="I553" s="34"/>
      <c r="J553" s="34"/>
      <c r="K553" s="34"/>
      <c r="L553" s="34"/>
      <c r="M553" s="34"/>
      <c r="N553" s="34"/>
      <c r="O553" s="34"/>
      <c r="P553" s="34"/>
      <c r="Q553" s="34"/>
      <c r="R553" s="34"/>
      <c r="S553" s="34"/>
      <c r="T553" s="34"/>
      <c r="U553" s="34"/>
      <c r="V553" s="34"/>
      <c r="W553" s="34"/>
      <c r="Y553" s="34"/>
      <c r="Z553" s="34"/>
      <c r="AB553" s="34"/>
      <c r="AC553" s="34"/>
      <c r="AD553" s="34"/>
      <c r="AE553" s="34"/>
    </row>
    <row r="554" spans="1:31" ht="15.75" customHeight="1">
      <c r="A554" s="34"/>
      <c r="B554" s="34"/>
      <c r="C554" s="137"/>
      <c r="D554" s="34"/>
      <c r="E554" s="34"/>
      <c r="F554" s="34"/>
      <c r="H554" s="34"/>
      <c r="I554" s="34"/>
      <c r="J554" s="34"/>
      <c r="K554" s="34"/>
      <c r="L554" s="34"/>
      <c r="M554" s="34"/>
      <c r="N554" s="34"/>
      <c r="O554" s="34"/>
      <c r="P554" s="34"/>
      <c r="Q554" s="34"/>
      <c r="R554" s="34"/>
      <c r="S554" s="34"/>
      <c r="T554" s="34"/>
      <c r="U554" s="34"/>
      <c r="V554" s="34"/>
      <c r="W554" s="34"/>
      <c r="Y554" s="34"/>
      <c r="Z554" s="34"/>
      <c r="AB554" s="34"/>
      <c r="AC554" s="34"/>
      <c r="AD554" s="34"/>
      <c r="AE554" s="34"/>
    </row>
    <row r="555" spans="1:31" ht="15.75" customHeight="1">
      <c r="A555" s="34"/>
      <c r="B555" s="34"/>
      <c r="C555" s="137"/>
      <c r="D555" s="34"/>
      <c r="E555" s="34"/>
      <c r="F555" s="34"/>
      <c r="H555" s="34"/>
      <c r="I555" s="34"/>
      <c r="J555" s="34"/>
      <c r="K555" s="34"/>
      <c r="L555" s="34"/>
      <c r="M555" s="34"/>
      <c r="N555" s="34"/>
      <c r="O555" s="34"/>
      <c r="P555" s="34"/>
      <c r="Q555" s="34"/>
      <c r="R555" s="34"/>
      <c r="S555" s="34"/>
      <c r="T555" s="34"/>
      <c r="U555" s="34"/>
      <c r="V555" s="34"/>
      <c r="W555" s="34"/>
      <c r="Y555" s="34"/>
      <c r="Z555" s="34"/>
      <c r="AB555" s="34"/>
      <c r="AC555" s="34"/>
      <c r="AD555" s="34"/>
      <c r="AE555" s="34"/>
    </row>
    <row r="556" spans="1:31" ht="15.75" customHeight="1">
      <c r="A556" s="34"/>
      <c r="B556" s="34"/>
      <c r="C556" s="137"/>
      <c r="D556" s="34"/>
      <c r="E556" s="34"/>
      <c r="F556" s="34"/>
      <c r="H556" s="34"/>
      <c r="I556" s="34"/>
      <c r="J556" s="34"/>
      <c r="K556" s="34"/>
      <c r="L556" s="34"/>
      <c r="M556" s="34"/>
      <c r="N556" s="34"/>
      <c r="O556" s="34"/>
      <c r="P556" s="34"/>
      <c r="Q556" s="34"/>
      <c r="R556" s="34"/>
      <c r="S556" s="34"/>
      <c r="T556" s="34"/>
      <c r="U556" s="34"/>
      <c r="V556" s="34"/>
      <c r="W556" s="34"/>
      <c r="Y556" s="34"/>
      <c r="Z556" s="34"/>
      <c r="AB556" s="34"/>
      <c r="AC556" s="34"/>
      <c r="AD556" s="34"/>
      <c r="AE556" s="34"/>
    </row>
    <row r="557" spans="1:31" ht="15.75" customHeight="1">
      <c r="A557" s="34"/>
      <c r="B557" s="34"/>
      <c r="C557" s="137"/>
      <c r="D557" s="34"/>
      <c r="E557" s="34"/>
      <c r="F557" s="34"/>
      <c r="H557" s="34"/>
      <c r="I557" s="34"/>
      <c r="J557" s="34"/>
      <c r="K557" s="34"/>
      <c r="L557" s="34"/>
      <c r="M557" s="34"/>
      <c r="N557" s="34"/>
      <c r="O557" s="34"/>
      <c r="P557" s="34"/>
      <c r="Q557" s="34"/>
      <c r="R557" s="34"/>
      <c r="S557" s="34"/>
      <c r="T557" s="34"/>
      <c r="U557" s="34"/>
      <c r="V557" s="34"/>
      <c r="W557" s="34"/>
      <c r="Y557" s="34"/>
      <c r="Z557" s="34"/>
      <c r="AB557" s="34"/>
      <c r="AC557" s="34"/>
      <c r="AD557" s="34"/>
      <c r="AE557" s="34"/>
    </row>
    <row r="558" spans="1:31" ht="15.75" customHeight="1">
      <c r="A558" s="34"/>
      <c r="B558" s="34"/>
      <c r="C558" s="137"/>
      <c r="D558" s="34"/>
      <c r="E558" s="34"/>
      <c r="F558" s="34"/>
      <c r="H558" s="34"/>
      <c r="I558" s="34"/>
      <c r="J558" s="34"/>
      <c r="K558" s="34"/>
      <c r="L558" s="34"/>
      <c r="M558" s="34"/>
      <c r="N558" s="34"/>
      <c r="O558" s="34"/>
      <c r="P558" s="34"/>
      <c r="Q558" s="34"/>
      <c r="R558" s="34"/>
      <c r="S558" s="34"/>
      <c r="T558" s="34"/>
      <c r="U558" s="34"/>
      <c r="V558" s="34"/>
      <c r="W558" s="34"/>
      <c r="Y558" s="34"/>
      <c r="Z558" s="34"/>
      <c r="AB558" s="34"/>
      <c r="AC558" s="34"/>
      <c r="AD558" s="34"/>
      <c r="AE558" s="34"/>
    </row>
    <row r="559" spans="1:31" ht="15.75" customHeight="1">
      <c r="A559" s="34"/>
      <c r="B559" s="34"/>
      <c r="C559" s="137"/>
      <c r="D559" s="34"/>
      <c r="E559" s="34"/>
      <c r="F559" s="34"/>
      <c r="H559" s="34"/>
      <c r="I559" s="34"/>
      <c r="J559" s="34"/>
      <c r="K559" s="34"/>
      <c r="L559" s="34"/>
      <c r="M559" s="34"/>
      <c r="N559" s="34"/>
      <c r="O559" s="34"/>
      <c r="P559" s="34"/>
      <c r="Q559" s="34"/>
      <c r="R559" s="34"/>
      <c r="S559" s="34"/>
      <c r="T559" s="34"/>
      <c r="U559" s="34"/>
      <c r="V559" s="34"/>
      <c r="W559" s="34"/>
      <c r="Y559" s="34"/>
      <c r="Z559" s="34"/>
      <c r="AB559" s="34"/>
      <c r="AC559" s="34"/>
      <c r="AD559" s="34"/>
      <c r="AE559" s="34"/>
    </row>
    <row r="560" spans="1:31" ht="15.75" customHeight="1">
      <c r="A560" s="34"/>
      <c r="B560" s="34"/>
      <c r="C560" s="137"/>
      <c r="D560" s="34"/>
      <c r="E560" s="34"/>
      <c r="F560" s="34"/>
      <c r="H560" s="34"/>
      <c r="I560" s="34"/>
      <c r="J560" s="34"/>
      <c r="K560" s="34"/>
      <c r="L560" s="34"/>
      <c r="M560" s="34"/>
      <c r="N560" s="34"/>
      <c r="O560" s="34"/>
      <c r="P560" s="34"/>
      <c r="Q560" s="34"/>
      <c r="R560" s="34"/>
      <c r="S560" s="34"/>
      <c r="T560" s="34"/>
      <c r="U560" s="34"/>
      <c r="V560" s="34"/>
      <c r="W560" s="34"/>
      <c r="Y560" s="34"/>
      <c r="Z560" s="34"/>
      <c r="AB560" s="34"/>
      <c r="AC560" s="34"/>
      <c r="AD560" s="34"/>
      <c r="AE560" s="34"/>
    </row>
    <row r="561" spans="1:31" ht="15.75" customHeight="1">
      <c r="A561" s="34"/>
      <c r="B561" s="34"/>
      <c r="C561" s="137"/>
      <c r="D561" s="34"/>
      <c r="E561" s="34"/>
      <c r="F561" s="34"/>
      <c r="H561" s="34"/>
      <c r="I561" s="34"/>
      <c r="J561" s="34"/>
      <c r="K561" s="34"/>
      <c r="L561" s="34"/>
      <c r="M561" s="34"/>
      <c r="N561" s="34"/>
      <c r="O561" s="34"/>
      <c r="P561" s="34"/>
      <c r="Q561" s="34"/>
      <c r="R561" s="34"/>
      <c r="S561" s="34"/>
      <c r="T561" s="34"/>
      <c r="U561" s="34"/>
      <c r="V561" s="34"/>
      <c r="W561" s="34"/>
      <c r="Y561" s="34"/>
      <c r="Z561" s="34"/>
      <c r="AB561" s="34"/>
      <c r="AC561" s="34"/>
      <c r="AD561" s="34"/>
      <c r="AE561" s="34"/>
    </row>
    <row r="562" spans="1:31" ht="15.75" customHeight="1">
      <c r="A562" s="34"/>
      <c r="B562" s="34"/>
      <c r="C562" s="137"/>
      <c r="D562" s="34"/>
      <c r="E562" s="34"/>
      <c r="F562" s="34"/>
      <c r="H562" s="34"/>
      <c r="I562" s="34"/>
      <c r="J562" s="34"/>
      <c r="K562" s="34"/>
      <c r="L562" s="34"/>
      <c r="M562" s="34"/>
      <c r="N562" s="34"/>
      <c r="O562" s="34"/>
      <c r="P562" s="34"/>
      <c r="Q562" s="34"/>
      <c r="R562" s="34"/>
      <c r="S562" s="34"/>
      <c r="T562" s="34"/>
      <c r="U562" s="34"/>
      <c r="V562" s="34"/>
      <c r="W562" s="34"/>
      <c r="Y562" s="34"/>
      <c r="Z562" s="34"/>
      <c r="AB562" s="34"/>
      <c r="AC562" s="34"/>
      <c r="AD562" s="34"/>
      <c r="AE562" s="34"/>
    </row>
    <row r="563" spans="1:31" ht="15.75" customHeight="1">
      <c r="A563" s="34"/>
      <c r="B563" s="34"/>
      <c r="C563" s="137"/>
      <c r="D563" s="34"/>
      <c r="E563" s="34"/>
      <c r="F563" s="34"/>
      <c r="H563" s="34"/>
      <c r="I563" s="34"/>
      <c r="J563" s="34"/>
      <c r="K563" s="34"/>
      <c r="L563" s="34"/>
      <c r="M563" s="34"/>
      <c r="N563" s="34"/>
      <c r="O563" s="34"/>
      <c r="P563" s="34"/>
      <c r="Q563" s="34"/>
      <c r="R563" s="34"/>
      <c r="S563" s="34"/>
      <c r="T563" s="34"/>
      <c r="U563" s="34"/>
      <c r="V563" s="34"/>
      <c r="W563" s="34"/>
      <c r="Y563" s="34"/>
      <c r="Z563" s="34"/>
      <c r="AB563" s="34"/>
      <c r="AC563" s="34"/>
      <c r="AD563" s="34"/>
      <c r="AE563" s="34"/>
    </row>
    <row r="564" spans="1:31" ht="15.75" customHeight="1">
      <c r="A564" s="34"/>
      <c r="B564" s="34"/>
      <c r="C564" s="137"/>
      <c r="D564" s="34"/>
      <c r="E564" s="34"/>
      <c r="F564" s="34"/>
      <c r="H564" s="34"/>
      <c r="I564" s="34"/>
      <c r="J564" s="34"/>
      <c r="K564" s="34"/>
      <c r="L564" s="34"/>
      <c r="M564" s="34"/>
      <c r="N564" s="34"/>
      <c r="O564" s="34"/>
      <c r="P564" s="34"/>
      <c r="Q564" s="34"/>
      <c r="R564" s="34"/>
      <c r="S564" s="34"/>
      <c r="T564" s="34"/>
      <c r="U564" s="34"/>
      <c r="V564" s="34"/>
      <c r="W564" s="34"/>
      <c r="Y564" s="34"/>
      <c r="Z564" s="34"/>
      <c r="AB564" s="34"/>
      <c r="AC564" s="34"/>
      <c r="AD564" s="34"/>
      <c r="AE564" s="34"/>
    </row>
    <row r="565" spans="1:31" ht="15.75" customHeight="1">
      <c r="A565" s="34"/>
      <c r="B565" s="34"/>
      <c r="C565" s="137"/>
      <c r="D565" s="34"/>
      <c r="E565" s="34"/>
      <c r="F565" s="34"/>
      <c r="H565" s="34"/>
      <c r="I565" s="34"/>
      <c r="J565" s="34"/>
      <c r="K565" s="34"/>
      <c r="L565" s="34"/>
      <c r="M565" s="34"/>
      <c r="N565" s="34"/>
      <c r="O565" s="34"/>
      <c r="P565" s="34"/>
      <c r="Q565" s="34"/>
      <c r="R565" s="34"/>
      <c r="S565" s="34"/>
      <c r="T565" s="34"/>
      <c r="U565" s="34"/>
      <c r="V565" s="34"/>
      <c r="W565" s="34"/>
      <c r="Y565" s="34"/>
      <c r="Z565" s="34"/>
      <c r="AB565" s="34"/>
      <c r="AC565" s="34"/>
      <c r="AD565" s="34"/>
      <c r="AE565" s="34"/>
    </row>
    <row r="566" spans="1:31" ht="15.75" customHeight="1">
      <c r="A566" s="34"/>
      <c r="B566" s="34"/>
      <c r="C566" s="137"/>
      <c r="D566" s="34"/>
      <c r="E566" s="34"/>
      <c r="F566" s="34"/>
      <c r="H566" s="34"/>
      <c r="I566" s="34"/>
      <c r="J566" s="34"/>
      <c r="K566" s="34"/>
      <c r="L566" s="34"/>
      <c r="M566" s="34"/>
      <c r="N566" s="34"/>
      <c r="O566" s="34"/>
      <c r="P566" s="34"/>
      <c r="Q566" s="34"/>
      <c r="R566" s="34"/>
      <c r="S566" s="34"/>
      <c r="T566" s="34"/>
      <c r="U566" s="34"/>
      <c r="V566" s="34"/>
      <c r="W566" s="34"/>
      <c r="Y566" s="34"/>
      <c r="Z566" s="34"/>
      <c r="AB566" s="34"/>
      <c r="AC566" s="34"/>
      <c r="AD566" s="34"/>
      <c r="AE566" s="34"/>
    </row>
    <row r="567" spans="1:31" ht="15.75" customHeight="1">
      <c r="A567" s="34"/>
      <c r="B567" s="34"/>
      <c r="C567" s="137"/>
      <c r="D567" s="34"/>
      <c r="E567" s="34"/>
      <c r="F567" s="34"/>
      <c r="H567" s="34"/>
      <c r="I567" s="34"/>
      <c r="J567" s="34"/>
      <c r="K567" s="34"/>
      <c r="L567" s="34"/>
      <c r="M567" s="34"/>
      <c r="N567" s="34"/>
      <c r="O567" s="34"/>
      <c r="P567" s="34"/>
      <c r="Q567" s="34"/>
      <c r="R567" s="34"/>
      <c r="S567" s="34"/>
      <c r="T567" s="34"/>
      <c r="U567" s="34"/>
      <c r="V567" s="34"/>
      <c r="W567" s="34"/>
      <c r="Y567" s="34"/>
      <c r="Z567" s="34"/>
      <c r="AB567" s="34"/>
      <c r="AC567" s="34"/>
      <c r="AD567" s="34"/>
      <c r="AE567" s="34"/>
    </row>
    <row r="568" spans="1:31" ht="15.75" customHeight="1">
      <c r="A568" s="34"/>
      <c r="B568" s="34"/>
      <c r="C568" s="137"/>
      <c r="D568" s="34"/>
      <c r="E568" s="34"/>
      <c r="F568" s="34"/>
      <c r="H568" s="34"/>
      <c r="I568" s="34"/>
      <c r="J568" s="34"/>
      <c r="K568" s="34"/>
      <c r="L568" s="34"/>
      <c r="M568" s="34"/>
      <c r="N568" s="34"/>
      <c r="O568" s="34"/>
      <c r="P568" s="34"/>
      <c r="Q568" s="34"/>
      <c r="R568" s="34"/>
      <c r="S568" s="34"/>
      <c r="T568" s="34"/>
      <c r="U568" s="34"/>
      <c r="V568" s="34"/>
      <c r="W568" s="34"/>
      <c r="Y568" s="34"/>
      <c r="Z568" s="34"/>
      <c r="AB568" s="34"/>
      <c r="AC568" s="34"/>
      <c r="AD568" s="34"/>
      <c r="AE568" s="34"/>
    </row>
    <row r="569" spans="1:31" ht="15.75" customHeight="1">
      <c r="A569" s="34"/>
      <c r="B569" s="34"/>
      <c r="C569" s="137"/>
      <c r="D569" s="34"/>
      <c r="E569" s="34"/>
      <c r="F569" s="34"/>
      <c r="H569" s="34"/>
      <c r="I569" s="34"/>
      <c r="J569" s="34"/>
      <c r="K569" s="34"/>
      <c r="L569" s="34"/>
      <c r="M569" s="34"/>
      <c r="N569" s="34"/>
      <c r="O569" s="34"/>
      <c r="P569" s="34"/>
      <c r="Q569" s="34"/>
      <c r="R569" s="34"/>
      <c r="S569" s="34"/>
      <c r="T569" s="34"/>
      <c r="U569" s="34"/>
      <c r="V569" s="34"/>
      <c r="W569" s="34"/>
      <c r="Y569" s="34"/>
      <c r="Z569" s="34"/>
      <c r="AB569" s="34"/>
      <c r="AC569" s="34"/>
      <c r="AD569" s="34"/>
      <c r="AE569" s="34"/>
    </row>
    <row r="570" spans="1:31" ht="15.75" customHeight="1">
      <c r="A570" s="34"/>
      <c r="B570" s="34"/>
      <c r="C570" s="137"/>
      <c r="D570" s="34"/>
      <c r="E570" s="34"/>
      <c r="F570" s="34"/>
      <c r="H570" s="34"/>
      <c r="I570" s="34"/>
      <c r="J570" s="34"/>
      <c r="K570" s="34"/>
      <c r="L570" s="34"/>
      <c r="M570" s="34"/>
      <c r="N570" s="34"/>
      <c r="O570" s="34"/>
      <c r="P570" s="34"/>
      <c r="Q570" s="34"/>
      <c r="R570" s="34"/>
      <c r="S570" s="34"/>
      <c r="T570" s="34"/>
      <c r="U570" s="34"/>
      <c r="V570" s="34"/>
      <c r="W570" s="34"/>
      <c r="Y570" s="34"/>
      <c r="Z570" s="34"/>
      <c r="AB570" s="34"/>
      <c r="AC570" s="34"/>
      <c r="AD570" s="34"/>
      <c r="AE570" s="34"/>
    </row>
    <row r="571" spans="1:31" ht="15.75" customHeight="1">
      <c r="A571" s="34"/>
      <c r="B571" s="34"/>
      <c r="C571" s="137"/>
      <c r="D571" s="34"/>
      <c r="E571" s="34"/>
      <c r="F571" s="34"/>
      <c r="H571" s="34"/>
      <c r="I571" s="34"/>
      <c r="J571" s="34"/>
      <c r="K571" s="34"/>
      <c r="L571" s="34"/>
      <c r="M571" s="34"/>
      <c r="N571" s="34"/>
      <c r="O571" s="34"/>
      <c r="P571" s="34"/>
      <c r="Q571" s="34"/>
      <c r="R571" s="34"/>
      <c r="S571" s="34"/>
      <c r="T571" s="34"/>
      <c r="U571" s="34"/>
      <c r="V571" s="34"/>
      <c r="W571" s="34"/>
      <c r="Y571" s="34"/>
      <c r="Z571" s="34"/>
      <c r="AB571" s="34"/>
      <c r="AC571" s="34"/>
      <c r="AD571" s="34"/>
      <c r="AE571" s="34"/>
    </row>
    <row r="572" spans="1:31" ht="15.75" customHeight="1">
      <c r="A572" s="34"/>
      <c r="B572" s="34"/>
      <c r="C572" s="137"/>
      <c r="D572" s="34"/>
      <c r="E572" s="34"/>
      <c r="F572" s="34"/>
      <c r="H572" s="34"/>
      <c r="I572" s="34"/>
      <c r="J572" s="34"/>
      <c r="K572" s="34"/>
      <c r="L572" s="34"/>
      <c r="M572" s="34"/>
      <c r="N572" s="34"/>
      <c r="O572" s="34"/>
      <c r="P572" s="34"/>
      <c r="Q572" s="34"/>
      <c r="R572" s="34"/>
      <c r="S572" s="34"/>
      <c r="T572" s="34"/>
      <c r="U572" s="34"/>
      <c r="V572" s="34"/>
      <c r="W572" s="34"/>
      <c r="Y572" s="34"/>
      <c r="Z572" s="34"/>
      <c r="AB572" s="34"/>
      <c r="AC572" s="34"/>
      <c r="AD572" s="34"/>
      <c r="AE572" s="34"/>
    </row>
    <row r="573" spans="1:31" ht="15.75" customHeight="1">
      <c r="A573" s="34"/>
      <c r="B573" s="34"/>
      <c r="C573" s="137"/>
      <c r="D573" s="34"/>
      <c r="E573" s="34"/>
      <c r="F573" s="34"/>
      <c r="H573" s="34"/>
      <c r="I573" s="34"/>
      <c r="J573" s="34"/>
      <c r="K573" s="34"/>
      <c r="L573" s="34"/>
      <c r="M573" s="34"/>
      <c r="N573" s="34"/>
      <c r="O573" s="34"/>
      <c r="P573" s="34"/>
      <c r="Q573" s="34"/>
      <c r="R573" s="34"/>
      <c r="S573" s="34"/>
      <c r="T573" s="34"/>
      <c r="U573" s="34"/>
      <c r="V573" s="34"/>
      <c r="W573" s="34"/>
      <c r="Y573" s="34"/>
      <c r="Z573" s="34"/>
      <c r="AB573" s="34"/>
      <c r="AC573" s="34"/>
      <c r="AD573" s="34"/>
      <c r="AE573" s="34"/>
    </row>
    <row r="574" spans="1:31" ht="15.75" customHeight="1">
      <c r="A574" s="34"/>
      <c r="B574" s="34"/>
      <c r="C574" s="137"/>
      <c r="D574" s="34"/>
      <c r="E574" s="34"/>
      <c r="F574" s="34"/>
      <c r="H574" s="34"/>
      <c r="I574" s="34"/>
      <c r="J574" s="34"/>
      <c r="K574" s="34"/>
      <c r="L574" s="34"/>
      <c r="M574" s="34"/>
      <c r="N574" s="34"/>
      <c r="O574" s="34"/>
      <c r="P574" s="34"/>
      <c r="Q574" s="34"/>
      <c r="R574" s="34"/>
      <c r="S574" s="34"/>
      <c r="T574" s="34"/>
      <c r="U574" s="34"/>
      <c r="V574" s="34"/>
      <c r="W574" s="34"/>
      <c r="Y574" s="34"/>
      <c r="Z574" s="34"/>
      <c r="AB574" s="34"/>
      <c r="AC574" s="34"/>
      <c r="AD574" s="34"/>
      <c r="AE574" s="34"/>
    </row>
    <row r="575" spans="1:31" ht="15.75" customHeight="1">
      <c r="A575" s="34"/>
      <c r="B575" s="34"/>
      <c r="C575" s="137"/>
      <c r="D575" s="34"/>
      <c r="E575" s="34"/>
      <c r="F575" s="34"/>
      <c r="H575" s="34"/>
      <c r="I575" s="34"/>
      <c r="J575" s="34"/>
      <c r="K575" s="34"/>
      <c r="L575" s="34"/>
      <c r="M575" s="34"/>
      <c r="N575" s="34"/>
      <c r="O575" s="34"/>
      <c r="P575" s="34"/>
      <c r="Q575" s="34"/>
      <c r="R575" s="34"/>
      <c r="S575" s="34"/>
      <c r="T575" s="34"/>
      <c r="U575" s="34"/>
      <c r="V575" s="34"/>
      <c r="W575" s="34"/>
      <c r="Y575" s="34"/>
      <c r="Z575" s="34"/>
      <c r="AB575" s="34"/>
      <c r="AC575" s="34"/>
      <c r="AD575" s="34"/>
      <c r="AE575" s="34"/>
    </row>
    <row r="576" spans="1:31" ht="15.75" customHeight="1">
      <c r="A576" s="34"/>
      <c r="B576" s="34"/>
      <c r="C576" s="137"/>
      <c r="D576" s="34"/>
      <c r="E576" s="34"/>
      <c r="F576" s="34"/>
      <c r="H576" s="34"/>
      <c r="I576" s="34"/>
      <c r="J576" s="34"/>
      <c r="K576" s="34"/>
      <c r="L576" s="34"/>
      <c r="M576" s="34"/>
      <c r="N576" s="34"/>
      <c r="O576" s="34"/>
      <c r="P576" s="34"/>
      <c r="Q576" s="34"/>
      <c r="R576" s="34"/>
      <c r="S576" s="34"/>
      <c r="T576" s="34"/>
      <c r="U576" s="34"/>
      <c r="V576" s="34"/>
      <c r="W576" s="34"/>
      <c r="Y576" s="34"/>
      <c r="Z576" s="34"/>
      <c r="AB576" s="34"/>
      <c r="AC576" s="34"/>
      <c r="AD576" s="34"/>
      <c r="AE576" s="34"/>
    </row>
    <row r="577" spans="1:31" ht="15.75" customHeight="1">
      <c r="A577" s="34"/>
      <c r="B577" s="34"/>
      <c r="C577" s="137"/>
      <c r="D577" s="34"/>
      <c r="E577" s="34"/>
      <c r="F577" s="34"/>
      <c r="H577" s="34"/>
      <c r="I577" s="34"/>
      <c r="J577" s="34"/>
      <c r="K577" s="34"/>
      <c r="L577" s="34"/>
      <c r="M577" s="34"/>
      <c r="N577" s="34"/>
      <c r="O577" s="34"/>
      <c r="P577" s="34"/>
      <c r="Q577" s="34"/>
      <c r="R577" s="34"/>
      <c r="S577" s="34"/>
      <c r="T577" s="34"/>
      <c r="U577" s="34"/>
      <c r="V577" s="34"/>
      <c r="W577" s="34"/>
      <c r="Y577" s="34"/>
      <c r="Z577" s="34"/>
      <c r="AB577" s="34"/>
      <c r="AC577" s="34"/>
      <c r="AD577" s="34"/>
      <c r="AE577" s="34"/>
    </row>
    <row r="578" spans="1:31" ht="15.75" customHeight="1">
      <c r="A578" s="34"/>
      <c r="B578" s="34"/>
      <c r="C578" s="137"/>
      <c r="D578" s="34"/>
      <c r="E578" s="34"/>
      <c r="F578" s="34"/>
      <c r="H578" s="34"/>
      <c r="I578" s="34"/>
      <c r="J578" s="34"/>
      <c r="K578" s="34"/>
      <c r="L578" s="34"/>
      <c r="M578" s="34"/>
      <c r="N578" s="34"/>
      <c r="O578" s="34"/>
      <c r="P578" s="34"/>
      <c r="Q578" s="34"/>
      <c r="R578" s="34"/>
      <c r="S578" s="34"/>
      <c r="T578" s="34"/>
      <c r="U578" s="34"/>
      <c r="V578" s="34"/>
      <c r="W578" s="34"/>
      <c r="Y578" s="34"/>
      <c r="Z578" s="34"/>
      <c r="AB578" s="34"/>
      <c r="AC578" s="34"/>
      <c r="AD578" s="34"/>
      <c r="AE578" s="34"/>
    </row>
    <row r="579" spans="1:31" ht="15.75" customHeight="1">
      <c r="A579" s="34"/>
      <c r="B579" s="34"/>
      <c r="C579" s="137"/>
      <c r="D579" s="34"/>
      <c r="E579" s="34"/>
      <c r="F579" s="34"/>
      <c r="H579" s="34"/>
      <c r="I579" s="34"/>
      <c r="J579" s="34"/>
      <c r="K579" s="34"/>
      <c r="L579" s="34"/>
      <c r="M579" s="34"/>
      <c r="N579" s="34"/>
      <c r="O579" s="34"/>
      <c r="P579" s="34"/>
      <c r="Q579" s="34"/>
      <c r="R579" s="34"/>
      <c r="S579" s="34"/>
      <c r="T579" s="34"/>
      <c r="U579" s="34"/>
      <c r="V579" s="34"/>
      <c r="W579" s="34"/>
      <c r="Y579" s="34"/>
      <c r="Z579" s="34"/>
      <c r="AB579" s="34"/>
      <c r="AC579" s="34"/>
      <c r="AD579" s="34"/>
      <c r="AE579" s="34"/>
    </row>
    <row r="580" spans="1:31" ht="15.75" customHeight="1">
      <c r="A580" s="34"/>
      <c r="B580" s="34"/>
      <c r="C580" s="137"/>
      <c r="D580" s="34"/>
      <c r="E580" s="34"/>
      <c r="F580" s="34"/>
      <c r="H580" s="34"/>
      <c r="I580" s="34"/>
      <c r="J580" s="34"/>
      <c r="K580" s="34"/>
      <c r="L580" s="34"/>
      <c r="M580" s="34"/>
      <c r="N580" s="34"/>
      <c r="O580" s="34"/>
      <c r="P580" s="34"/>
      <c r="Q580" s="34"/>
      <c r="R580" s="34"/>
      <c r="S580" s="34"/>
      <c r="T580" s="34"/>
      <c r="U580" s="34"/>
      <c r="V580" s="34"/>
      <c r="W580" s="34"/>
      <c r="Y580" s="34"/>
      <c r="Z580" s="34"/>
      <c r="AB580" s="34"/>
      <c r="AC580" s="34"/>
      <c r="AD580" s="34"/>
      <c r="AE580" s="34"/>
    </row>
    <row r="581" spans="1:31" ht="15.75" customHeight="1">
      <c r="A581" s="34"/>
      <c r="B581" s="34"/>
      <c r="C581" s="137"/>
      <c r="D581" s="34"/>
      <c r="E581" s="34"/>
      <c r="F581" s="34"/>
      <c r="H581" s="34"/>
      <c r="I581" s="34"/>
      <c r="J581" s="34"/>
      <c r="K581" s="34"/>
      <c r="L581" s="34"/>
      <c r="M581" s="34"/>
      <c r="N581" s="34"/>
      <c r="O581" s="34"/>
      <c r="P581" s="34"/>
      <c r="Q581" s="34"/>
      <c r="R581" s="34"/>
      <c r="S581" s="34"/>
      <c r="T581" s="34"/>
      <c r="U581" s="34"/>
      <c r="V581" s="34"/>
      <c r="W581" s="34"/>
      <c r="Y581" s="34"/>
      <c r="Z581" s="34"/>
      <c r="AB581" s="34"/>
      <c r="AC581" s="34"/>
      <c r="AD581" s="34"/>
      <c r="AE581" s="34"/>
    </row>
    <row r="582" spans="1:31" ht="15.75" customHeight="1">
      <c r="A582" s="34"/>
      <c r="B582" s="34"/>
      <c r="C582" s="137"/>
      <c r="D582" s="34"/>
      <c r="E582" s="34"/>
      <c r="F582" s="34"/>
      <c r="H582" s="34"/>
      <c r="I582" s="34"/>
      <c r="J582" s="34"/>
      <c r="K582" s="34"/>
      <c r="L582" s="34"/>
      <c r="M582" s="34"/>
      <c r="N582" s="34"/>
      <c r="O582" s="34"/>
      <c r="P582" s="34"/>
      <c r="Q582" s="34"/>
      <c r="R582" s="34"/>
      <c r="S582" s="34"/>
      <c r="T582" s="34"/>
      <c r="U582" s="34"/>
      <c r="V582" s="34"/>
      <c r="W582" s="34"/>
      <c r="Y582" s="34"/>
      <c r="Z582" s="34"/>
      <c r="AB582" s="34"/>
      <c r="AC582" s="34"/>
      <c r="AD582" s="34"/>
      <c r="AE582" s="34"/>
    </row>
    <row r="583" spans="1:31" ht="15.75" customHeight="1">
      <c r="A583" s="34"/>
      <c r="B583" s="34"/>
      <c r="C583" s="137"/>
      <c r="D583" s="34"/>
      <c r="E583" s="34"/>
      <c r="F583" s="34"/>
      <c r="H583" s="34"/>
      <c r="I583" s="34"/>
      <c r="J583" s="34"/>
      <c r="K583" s="34"/>
      <c r="L583" s="34"/>
      <c r="M583" s="34"/>
      <c r="N583" s="34"/>
      <c r="O583" s="34"/>
      <c r="P583" s="34"/>
      <c r="Q583" s="34"/>
      <c r="R583" s="34"/>
      <c r="S583" s="34"/>
      <c r="T583" s="34"/>
      <c r="U583" s="34"/>
      <c r="V583" s="34"/>
      <c r="W583" s="34"/>
      <c r="Y583" s="34"/>
      <c r="Z583" s="34"/>
      <c r="AB583" s="34"/>
      <c r="AC583" s="34"/>
      <c r="AD583" s="34"/>
      <c r="AE583" s="34"/>
    </row>
    <row r="584" spans="1:31" ht="15.75" customHeight="1">
      <c r="A584" s="34"/>
      <c r="B584" s="34"/>
      <c r="C584" s="137"/>
      <c r="D584" s="34"/>
      <c r="E584" s="34"/>
      <c r="F584" s="34"/>
      <c r="H584" s="34"/>
      <c r="I584" s="34"/>
      <c r="J584" s="34"/>
      <c r="K584" s="34"/>
      <c r="L584" s="34"/>
      <c r="M584" s="34"/>
      <c r="N584" s="34"/>
      <c r="O584" s="34"/>
      <c r="P584" s="34"/>
      <c r="Q584" s="34"/>
      <c r="R584" s="34"/>
      <c r="S584" s="34"/>
      <c r="T584" s="34"/>
      <c r="U584" s="34"/>
      <c r="V584" s="34"/>
      <c r="W584" s="34"/>
      <c r="Y584" s="34"/>
      <c r="Z584" s="34"/>
      <c r="AB584" s="34"/>
      <c r="AC584" s="34"/>
      <c r="AD584" s="34"/>
      <c r="AE584" s="34"/>
    </row>
    <row r="585" spans="1:31" ht="15.75" customHeight="1">
      <c r="A585" s="34"/>
      <c r="B585" s="34"/>
      <c r="C585" s="137"/>
      <c r="D585" s="34"/>
      <c r="E585" s="34"/>
      <c r="F585" s="34"/>
      <c r="H585" s="34"/>
      <c r="I585" s="34"/>
      <c r="J585" s="34"/>
      <c r="K585" s="34"/>
      <c r="L585" s="34"/>
      <c r="M585" s="34"/>
      <c r="N585" s="34"/>
      <c r="O585" s="34"/>
      <c r="P585" s="34"/>
      <c r="Q585" s="34"/>
      <c r="R585" s="34"/>
      <c r="S585" s="34"/>
      <c r="T585" s="34"/>
      <c r="U585" s="34"/>
      <c r="V585" s="34"/>
      <c r="W585" s="34"/>
      <c r="Y585" s="34"/>
      <c r="Z585" s="34"/>
      <c r="AB585" s="34"/>
      <c r="AC585" s="34"/>
      <c r="AD585" s="34"/>
      <c r="AE585" s="34"/>
    </row>
    <row r="586" spans="1:31" ht="15.75" customHeight="1">
      <c r="A586" s="34"/>
      <c r="B586" s="34"/>
      <c r="C586" s="137"/>
      <c r="D586" s="34"/>
      <c r="E586" s="34"/>
      <c r="F586" s="34"/>
      <c r="H586" s="34"/>
      <c r="I586" s="34"/>
      <c r="J586" s="34"/>
      <c r="K586" s="34"/>
      <c r="L586" s="34"/>
      <c r="M586" s="34"/>
      <c r="N586" s="34"/>
      <c r="O586" s="34"/>
      <c r="P586" s="34"/>
      <c r="Q586" s="34"/>
      <c r="R586" s="34"/>
      <c r="S586" s="34"/>
      <c r="T586" s="34"/>
      <c r="U586" s="34"/>
      <c r="V586" s="34"/>
      <c r="W586" s="34"/>
      <c r="Y586" s="34"/>
      <c r="Z586" s="34"/>
      <c r="AB586" s="34"/>
      <c r="AC586" s="34"/>
      <c r="AD586" s="34"/>
      <c r="AE586" s="34"/>
    </row>
    <row r="587" spans="1:31" ht="15.75" customHeight="1">
      <c r="A587" s="34"/>
      <c r="B587" s="34"/>
      <c r="C587" s="137"/>
      <c r="D587" s="34"/>
      <c r="E587" s="34"/>
      <c r="F587" s="34"/>
      <c r="H587" s="34"/>
      <c r="I587" s="34"/>
      <c r="J587" s="34"/>
      <c r="K587" s="34"/>
      <c r="L587" s="34"/>
      <c r="M587" s="34"/>
      <c r="N587" s="34"/>
      <c r="O587" s="34"/>
      <c r="P587" s="34"/>
      <c r="Q587" s="34"/>
      <c r="R587" s="34"/>
      <c r="S587" s="34"/>
      <c r="T587" s="34"/>
      <c r="U587" s="34"/>
      <c r="V587" s="34"/>
      <c r="W587" s="34"/>
      <c r="Y587" s="34"/>
      <c r="Z587" s="34"/>
      <c r="AB587" s="34"/>
      <c r="AC587" s="34"/>
      <c r="AD587" s="34"/>
      <c r="AE587" s="34"/>
    </row>
    <row r="588" spans="1:31" ht="15.75" customHeight="1">
      <c r="A588" s="34"/>
      <c r="B588" s="34"/>
      <c r="C588" s="137"/>
      <c r="D588" s="34"/>
      <c r="E588" s="34"/>
      <c r="F588" s="34"/>
      <c r="H588" s="34"/>
      <c r="I588" s="34"/>
      <c r="J588" s="34"/>
      <c r="K588" s="34"/>
      <c r="L588" s="34"/>
      <c r="M588" s="34"/>
      <c r="N588" s="34"/>
      <c r="O588" s="34"/>
      <c r="P588" s="34"/>
      <c r="Q588" s="34"/>
      <c r="R588" s="34"/>
      <c r="S588" s="34"/>
      <c r="T588" s="34"/>
      <c r="U588" s="34"/>
      <c r="V588" s="34"/>
      <c r="W588" s="34"/>
      <c r="Y588" s="34"/>
      <c r="Z588" s="34"/>
      <c r="AB588" s="34"/>
      <c r="AC588" s="34"/>
      <c r="AD588" s="34"/>
      <c r="AE588" s="34"/>
    </row>
    <row r="589" spans="1:31" ht="15.75" customHeight="1">
      <c r="A589" s="34"/>
      <c r="B589" s="34"/>
      <c r="C589" s="137"/>
      <c r="D589" s="34"/>
      <c r="E589" s="34"/>
      <c r="F589" s="34"/>
      <c r="H589" s="34"/>
      <c r="I589" s="34"/>
      <c r="J589" s="34"/>
      <c r="K589" s="34"/>
      <c r="L589" s="34"/>
      <c r="M589" s="34"/>
      <c r="N589" s="34"/>
      <c r="O589" s="34"/>
      <c r="P589" s="34"/>
      <c r="Q589" s="34"/>
      <c r="R589" s="34"/>
      <c r="S589" s="34"/>
      <c r="T589" s="34"/>
      <c r="U589" s="34"/>
      <c r="V589" s="34"/>
      <c r="W589" s="34"/>
      <c r="Y589" s="34"/>
      <c r="Z589" s="34"/>
      <c r="AB589" s="34"/>
      <c r="AC589" s="34"/>
      <c r="AD589" s="34"/>
      <c r="AE589" s="34"/>
    </row>
    <row r="590" spans="1:31" ht="15.75" customHeight="1">
      <c r="A590" s="34"/>
      <c r="B590" s="34"/>
      <c r="C590" s="137"/>
      <c r="D590" s="34"/>
      <c r="E590" s="34"/>
      <c r="F590" s="34"/>
      <c r="H590" s="34"/>
      <c r="I590" s="34"/>
      <c r="J590" s="34"/>
      <c r="K590" s="34"/>
      <c r="L590" s="34"/>
      <c r="M590" s="34"/>
      <c r="N590" s="34"/>
      <c r="O590" s="34"/>
      <c r="P590" s="34"/>
      <c r="Q590" s="34"/>
      <c r="R590" s="34"/>
      <c r="S590" s="34"/>
      <c r="T590" s="34"/>
      <c r="U590" s="34"/>
      <c r="V590" s="34"/>
      <c r="W590" s="34"/>
      <c r="Y590" s="34"/>
      <c r="Z590" s="34"/>
      <c r="AB590" s="34"/>
      <c r="AC590" s="34"/>
      <c r="AD590" s="34"/>
      <c r="AE590" s="34"/>
    </row>
    <row r="591" spans="1:31" ht="15.75" customHeight="1">
      <c r="A591" s="34"/>
      <c r="B591" s="34"/>
      <c r="C591" s="137"/>
      <c r="D591" s="34"/>
      <c r="E591" s="34"/>
      <c r="F591" s="34"/>
      <c r="H591" s="34"/>
      <c r="I591" s="34"/>
      <c r="J591" s="34"/>
      <c r="K591" s="34"/>
      <c r="L591" s="34"/>
      <c r="M591" s="34"/>
      <c r="N591" s="34"/>
      <c r="O591" s="34"/>
      <c r="P591" s="34"/>
      <c r="Q591" s="34"/>
      <c r="R591" s="34"/>
      <c r="S591" s="34"/>
      <c r="T591" s="34"/>
      <c r="U591" s="34"/>
      <c r="V591" s="34"/>
      <c r="W591" s="34"/>
      <c r="Y591" s="34"/>
      <c r="Z591" s="34"/>
      <c r="AB591" s="34"/>
      <c r="AC591" s="34"/>
      <c r="AD591" s="34"/>
      <c r="AE591" s="34"/>
    </row>
    <row r="592" spans="1:31" ht="15.75" customHeight="1">
      <c r="A592" s="34"/>
      <c r="B592" s="34"/>
      <c r="C592" s="137"/>
      <c r="D592" s="34"/>
      <c r="E592" s="34"/>
      <c r="F592" s="34"/>
      <c r="H592" s="34"/>
      <c r="I592" s="34"/>
      <c r="J592" s="34"/>
      <c r="K592" s="34"/>
      <c r="L592" s="34"/>
      <c r="M592" s="34"/>
      <c r="N592" s="34"/>
      <c r="O592" s="34"/>
      <c r="P592" s="34"/>
      <c r="Q592" s="34"/>
      <c r="R592" s="34"/>
      <c r="S592" s="34"/>
      <c r="T592" s="34"/>
      <c r="U592" s="34"/>
      <c r="V592" s="34"/>
      <c r="W592" s="34"/>
      <c r="Y592" s="34"/>
      <c r="Z592" s="34"/>
      <c r="AB592" s="34"/>
      <c r="AC592" s="34"/>
      <c r="AD592" s="34"/>
      <c r="AE592" s="34"/>
    </row>
    <row r="593" spans="1:31" ht="15.75" customHeight="1">
      <c r="A593" s="34"/>
      <c r="B593" s="34"/>
      <c r="C593" s="137"/>
      <c r="D593" s="34"/>
      <c r="E593" s="34"/>
      <c r="F593" s="34"/>
      <c r="H593" s="34"/>
      <c r="I593" s="34"/>
      <c r="J593" s="34"/>
      <c r="K593" s="34"/>
      <c r="L593" s="34"/>
      <c r="M593" s="34"/>
      <c r="N593" s="34"/>
      <c r="O593" s="34"/>
      <c r="P593" s="34"/>
      <c r="Q593" s="34"/>
      <c r="R593" s="34"/>
      <c r="S593" s="34"/>
      <c r="T593" s="34"/>
      <c r="U593" s="34"/>
      <c r="V593" s="34"/>
      <c r="W593" s="34"/>
      <c r="Y593" s="34"/>
      <c r="Z593" s="34"/>
      <c r="AB593" s="34"/>
      <c r="AC593" s="34"/>
      <c r="AD593" s="34"/>
      <c r="AE593" s="34"/>
    </row>
    <row r="594" spans="1:31" ht="15.75" customHeight="1">
      <c r="A594" s="34"/>
      <c r="B594" s="34"/>
      <c r="C594" s="137"/>
      <c r="D594" s="34"/>
      <c r="E594" s="34"/>
      <c r="F594" s="34"/>
      <c r="H594" s="34"/>
      <c r="I594" s="34"/>
      <c r="J594" s="34"/>
      <c r="K594" s="34"/>
      <c r="L594" s="34"/>
      <c r="M594" s="34"/>
      <c r="N594" s="34"/>
      <c r="O594" s="34"/>
      <c r="P594" s="34"/>
      <c r="Q594" s="34"/>
      <c r="R594" s="34"/>
      <c r="S594" s="34"/>
      <c r="T594" s="34"/>
      <c r="U594" s="34"/>
      <c r="V594" s="34"/>
      <c r="W594" s="34"/>
      <c r="Y594" s="34"/>
      <c r="Z594" s="34"/>
      <c r="AB594" s="34"/>
      <c r="AC594" s="34"/>
      <c r="AD594" s="34"/>
      <c r="AE594" s="34"/>
    </row>
    <row r="595" spans="1:31" ht="15.75" customHeight="1">
      <c r="A595" s="34"/>
      <c r="B595" s="34"/>
      <c r="C595" s="137"/>
      <c r="D595" s="34"/>
      <c r="E595" s="34"/>
      <c r="F595" s="34"/>
      <c r="H595" s="34"/>
      <c r="I595" s="34"/>
      <c r="J595" s="34"/>
      <c r="K595" s="34"/>
      <c r="L595" s="34"/>
      <c r="M595" s="34"/>
      <c r="N595" s="34"/>
      <c r="O595" s="34"/>
      <c r="P595" s="34"/>
      <c r="Q595" s="34"/>
      <c r="R595" s="34"/>
      <c r="S595" s="34"/>
      <c r="T595" s="34"/>
      <c r="U595" s="34"/>
      <c r="V595" s="34"/>
      <c r="W595" s="34"/>
      <c r="Y595" s="34"/>
      <c r="Z595" s="34"/>
      <c r="AB595" s="34"/>
      <c r="AC595" s="34"/>
      <c r="AD595" s="34"/>
      <c r="AE595" s="34"/>
    </row>
    <row r="596" spans="1:31" ht="15.75" customHeight="1">
      <c r="A596" s="34"/>
      <c r="B596" s="34"/>
      <c r="C596" s="137"/>
      <c r="D596" s="34"/>
      <c r="E596" s="34"/>
      <c r="F596" s="34"/>
      <c r="H596" s="34"/>
      <c r="I596" s="34"/>
      <c r="J596" s="34"/>
      <c r="K596" s="34"/>
      <c r="L596" s="34"/>
      <c r="M596" s="34"/>
      <c r="N596" s="34"/>
      <c r="O596" s="34"/>
      <c r="P596" s="34"/>
      <c r="Q596" s="34"/>
      <c r="R596" s="34"/>
      <c r="S596" s="34"/>
      <c r="T596" s="34"/>
      <c r="U596" s="34"/>
      <c r="V596" s="34"/>
      <c r="W596" s="34"/>
      <c r="Y596" s="34"/>
      <c r="Z596" s="34"/>
      <c r="AB596" s="34"/>
      <c r="AC596" s="34"/>
      <c r="AD596" s="34"/>
      <c r="AE596" s="34"/>
    </row>
    <row r="597" spans="1:31" ht="15.75" customHeight="1">
      <c r="A597" s="34"/>
      <c r="B597" s="34"/>
      <c r="C597" s="137"/>
      <c r="D597" s="34"/>
      <c r="E597" s="34"/>
      <c r="F597" s="34"/>
      <c r="H597" s="34"/>
      <c r="I597" s="34"/>
      <c r="J597" s="34"/>
      <c r="K597" s="34"/>
      <c r="L597" s="34"/>
      <c r="M597" s="34"/>
      <c r="N597" s="34"/>
      <c r="O597" s="34"/>
      <c r="P597" s="34"/>
      <c r="Q597" s="34"/>
      <c r="R597" s="34"/>
      <c r="S597" s="34"/>
      <c r="T597" s="34"/>
      <c r="U597" s="34"/>
      <c r="V597" s="34"/>
      <c r="W597" s="34"/>
      <c r="Y597" s="34"/>
      <c r="Z597" s="34"/>
      <c r="AB597" s="34"/>
      <c r="AC597" s="34"/>
      <c r="AD597" s="34"/>
      <c r="AE597" s="34"/>
    </row>
    <row r="598" spans="1:31" ht="15.75" customHeight="1">
      <c r="A598" s="34"/>
      <c r="B598" s="34"/>
      <c r="C598" s="137"/>
      <c r="D598" s="34"/>
      <c r="E598" s="34"/>
      <c r="F598" s="34"/>
      <c r="H598" s="34"/>
      <c r="I598" s="34"/>
      <c r="J598" s="34"/>
      <c r="K598" s="34"/>
      <c r="L598" s="34"/>
      <c r="M598" s="34"/>
      <c r="N598" s="34"/>
      <c r="O598" s="34"/>
      <c r="P598" s="34"/>
      <c r="Q598" s="34"/>
      <c r="R598" s="34"/>
      <c r="S598" s="34"/>
      <c r="T598" s="34"/>
      <c r="U598" s="34"/>
      <c r="V598" s="34"/>
      <c r="W598" s="34"/>
      <c r="Y598" s="34"/>
      <c r="Z598" s="34"/>
      <c r="AB598" s="34"/>
      <c r="AC598" s="34"/>
      <c r="AD598" s="34"/>
      <c r="AE598" s="34"/>
    </row>
    <row r="599" spans="1:31" ht="15.75" customHeight="1">
      <c r="A599" s="34"/>
      <c r="B599" s="34"/>
      <c r="C599" s="137"/>
      <c r="D599" s="34"/>
      <c r="E599" s="34"/>
      <c r="F599" s="34"/>
      <c r="H599" s="34"/>
      <c r="I599" s="34"/>
      <c r="J599" s="34"/>
      <c r="K599" s="34"/>
      <c r="L599" s="34"/>
      <c r="M599" s="34"/>
      <c r="N599" s="34"/>
      <c r="O599" s="34"/>
      <c r="P599" s="34"/>
      <c r="Q599" s="34"/>
      <c r="R599" s="34"/>
      <c r="S599" s="34"/>
      <c r="T599" s="34"/>
      <c r="U599" s="34"/>
      <c r="V599" s="34"/>
      <c r="W599" s="34"/>
      <c r="Y599" s="34"/>
      <c r="Z599" s="34"/>
      <c r="AB599" s="34"/>
      <c r="AC599" s="34"/>
      <c r="AD599" s="34"/>
      <c r="AE599" s="34"/>
    </row>
    <row r="600" spans="1:31" ht="15.75" customHeight="1">
      <c r="A600" s="34"/>
      <c r="B600" s="34"/>
      <c r="C600" s="137"/>
      <c r="D600" s="34"/>
      <c r="E600" s="34"/>
      <c r="F600" s="34"/>
      <c r="H600" s="34"/>
      <c r="I600" s="34"/>
      <c r="J600" s="34"/>
      <c r="K600" s="34"/>
      <c r="L600" s="34"/>
      <c r="M600" s="34"/>
      <c r="N600" s="34"/>
      <c r="O600" s="34"/>
      <c r="P600" s="34"/>
      <c r="Q600" s="34"/>
      <c r="R600" s="34"/>
      <c r="S600" s="34"/>
      <c r="T600" s="34"/>
      <c r="U600" s="34"/>
      <c r="V600" s="34"/>
      <c r="W600" s="34"/>
      <c r="Y600" s="34"/>
      <c r="Z600" s="34"/>
      <c r="AB600" s="34"/>
      <c r="AC600" s="34"/>
      <c r="AD600" s="34"/>
      <c r="AE600" s="34"/>
    </row>
    <row r="601" spans="1:31" ht="15.75" customHeight="1">
      <c r="A601" s="34"/>
      <c r="B601" s="34"/>
      <c r="C601" s="137"/>
      <c r="D601" s="34"/>
      <c r="E601" s="34"/>
      <c r="F601" s="34"/>
      <c r="H601" s="34"/>
      <c r="I601" s="34"/>
      <c r="J601" s="34"/>
      <c r="K601" s="34"/>
      <c r="L601" s="34"/>
      <c r="M601" s="34"/>
      <c r="N601" s="34"/>
      <c r="O601" s="34"/>
      <c r="P601" s="34"/>
      <c r="Q601" s="34"/>
      <c r="R601" s="34"/>
      <c r="S601" s="34"/>
      <c r="T601" s="34"/>
      <c r="U601" s="34"/>
      <c r="V601" s="34"/>
      <c r="W601" s="34"/>
      <c r="Y601" s="34"/>
      <c r="Z601" s="34"/>
      <c r="AB601" s="34"/>
      <c r="AC601" s="34"/>
      <c r="AD601" s="34"/>
      <c r="AE601" s="34"/>
    </row>
    <row r="602" spans="1:31" ht="15.75" customHeight="1">
      <c r="A602" s="34"/>
      <c r="B602" s="34"/>
      <c r="C602" s="137"/>
      <c r="D602" s="34"/>
      <c r="E602" s="34"/>
      <c r="F602" s="34"/>
      <c r="H602" s="34"/>
      <c r="I602" s="34"/>
      <c r="J602" s="34"/>
      <c r="K602" s="34"/>
      <c r="L602" s="34"/>
      <c r="M602" s="34"/>
      <c r="N602" s="34"/>
      <c r="O602" s="34"/>
      <c r="P602" s="34"/>
      <c r="Q602" s="34"/>
      <c r="R602" s="34"/>
      <c r="S602" s="34"/>
      <c r="T602" s="34"/>
      <c r="U602" s="34"/>
      <c r="V602" s="34"/>
      <c r="W602" s="34"/>
      <c r="Y602" s="34"/>
      <c r="Z602" s="34"/>
      <c r="AB602" s="34"/>
      <c r="AC602" s="34"/>
      <c r="AD602" s="34"/>
      <c r="AE602" s="34"/>
    </row>
    <row r="603" spans="1:31" ht="15.75" customHeight="1">
      <c r="A603" s="34"/>
      <c r="B603" s="34"/>
      <c r="C603" s="137"/>
      <c r="D603" s="34"/>
      <c r="E603" s="34"/>
      <c r="F603" s="34"/>
      <c r="H603" s="34"/>
      <c r="I603" s="34"/>
      <c r="J603" s="34"/>
      <c r="K603" s="34"/>
      <c r="L603" s="34"/>
      <c r="M603" s="34"/>
      <c r="N603" s="34"/>
      <c r="O603" s="34"/>
      <c r="P603" s="34"/>
      <c r="Q603" s="34"/>
      <c r="R603" s="34"/>
      <c r="S603" s="34"/>
      <c r="T603" s="34"/>
      <c r="U603" s="34"/>
      <c r="V603" s="34"/>
      <c r="W603" s="34"/>
      <c r="Y603" s="34"/>
      <c r="Z603" s="34"/>
      <c r="AB603" s="34"/>
      <c r="AC603" s="34"/>
      <c r="AD603" s="34"/>
      <c r="AE603" s="34"/>
    </row>
    <row r="604" spans="1:31" ht="15.75" customHeight="1">
      <c r="A604" s="34"/>
      <c r="B604" s="34"/>
      <c r="C604" s="137"/>
      <c r="D604" s="34"/>
      <c r="E604" s="34"/>
      <c r="F604" s="34"/>
      <c r="H604" s="34"/>
      <c r="I604" s="34"/>
      <c r="J604" s="34"/>
      <c r="K604" s="34"/>
      <c r="L604" s="34"/>
      <c r="M604" s="34"/>
      <c r="N604" s="34"/>
      <c r="O604" s="34"/>
      <c r="P604" s="34"/>
      <c r="Q604" s="34"/>
      <c r="R604" s="34"/>
      <c r="S604" s="34"/>
      <c r="T604" s="34"/>
      <c r="U604" s="34"/>
      <c r="V604" s="34"/>
      <c r="W604" s="34"/>
      <c r="Y604" s="34"/>
      <c r="Z604" s="34"/>
      <c r="AB604" s="34"/>
      <c r="AC604" s="34"/>
      <c r="AD604" s="34"/>
      <c r="AE604" s="34"/>
    </row>
    <row r="605" spans="1:31" ht="15.75" customHeight="1">
      <c r="A605" s="34"/>
      <c r="B605" s="34"/>
      <c r="C605" s="137"/>
      <c r="D605" s="34"/>
      <c r="E605" s="34"/>
      <c r="F605" s="34"/>
      <c r="H605" s="34"/>
      <c r="I605" s="34"/>
      <c r="J605" s="34"/>
      <c r="K605" s="34"/>
      <c r="L605" s="34"/>
      <c r="M605" s="34"/>
      <c r="N605" s="34"/>
      <c r="O605" s="34"/>
      <c r="P605" s="34"/>
      <c r="Q605" s="34"/>
      <c r="R605" s="34"/>
      <c r="S605" s="34"/>
      <c r="T605" s="34"/>
      <c r="U605" s="34"/>
      <c r="V605" s="34"/>
      <c r="W605" s="34"/>
      <c r="Y605" s="34"/>
      <c r="Z605" s="34"/>
      <c r="AB605" s="34"/>
      <c r="AC605" s="34"/>
      <c r="AD605" s="34"/>
      <c r="AE605" s="34"/>
    </row>
    <row r="606" spans="1:31" ht="15.75" customHeight="1">
      <c r="A606" s="34"/>
      <c r="B606" s="34"/>
      <c r="C606" s="137"/>
      <c r="D606" s="34"/>
      <c r="E606" s="34"/>
      <c r="F606" s="34"/>
      <c r="H606" s="34"/>
      <c r="I606" s="34"/>
      <c r="J606" s="34"/>
      <c r="K606" s="34"/>
      <c r="L606" s="34"/>
      <c r="M606" s="34"/>
      <c r="N606" s="34"/>
      <c r="O606" s="34"/>
      <c r="P606" s="34"/>
      <c r="Q606" s="34"/>
      <c r="R606" s="34"/>
      <c r="S606" s="34"/>
      <c r="T606" s="34"/>
      <c r="U606" s="34"/>
      <c r="V606" s="34"/>
      <c r="W606" s="34"/>
      <c r="Y606" s="34"/>
      <c r="Z606" s="34"/>
      <c r="AB606" s="34"/>
      <c r="AC606" s="34"/>
      <c r="AD606" s="34"/>
      <c r="AE606" s="34"/>
    </row>
    <row r="607" spans="1:31" ht="15.75" customHeight="1">
      <c r="A607" s="34"/>
      <c r="B607" s="34"/>
      <c r="C607" s="137"/>
      <c r="D607" s="34"/>
      <c r="E607" s="34"/>
      <c r="F607" s="34"/>
      <c r="H607" s="34"/>
      <c r="I607" s="34"/>
      <c r="J607" s="34"/>
      <c r="K607" s="34"/>
      <c r="L607" s="34"/>
      <c r="M607" s="34"/>
      <c r="N607" s="34"/>
      <c r="O607" s="34"/>
      <c r="P607" s="34"/>
      <c r="Q607" s="34"/>
      <c r="R607" s="34"/>
      <c r="S607" s="34"/>
      <c r="T607" s="34"/>
      <c r="U607" s="34"/>
      <c r="V607" s="34"/>
      <c r="W607" s="34"/>
      <c r="Y607" s="34"/>
      <c r="Z607" s="34"/>
      <c r="AB607" s="34"/>
      <c r="AC607" s="34"/>
      <c r="AD607" s="34"/>
      <c r="AE607" s="34"/>
    </row>
    <row r="608" spans="1:31" ht="15.75" customHeight="1">
      <c r="A608" s="34"/>
      <c r="B608" s="34"/>
      <c r="C608" s="137"/>
      <c r="D608" s="34"/>
      <c r="E608" s="34"/>
      <c r="F608" s="34"/>
      <c r="H608" s="34"/>
      <c r="I608" s="34"/>
      <c r="J608" s="34"/>
      <c r="K608" s="34"/>
      <c r="L608" s="34"/>
      <c r="M608" s="34"/>
      <c r="N608" s="34"/>
      <c r="O608" s="34"/>
      <c r="P608" s="34"/>
      <c r="Q608" s="34"/>
      <c r="R608" s="34"/>
      <c r="S608" s="34"/>
      <c r="T608" s="34"/>
      <c r="U608" s="34"/>
      <c r="V608" s="34"/>
      <c r="W608" s="34"/>
      <c r="Y608" s="34"/>
      <c r="Z608" s="34"/>
      <c r="AB608" s="34"/>
      <c r="AC608" s="34"/>
      <c r="AD608" s="34"/>
      <c r="AE608" s="34"/>
    </row>
    <row r="609" spans="1:31" ht="15.75" customHeight="1">
      <c r="A609" s="34"/>
      <c r="B609" s="34"/>
      <c r="C609" s="137"/>
      <c r="D609" s="34"/>
      <c r="E609" s="34"/>
      <c r="F609" s="34"/>
      <c r="H609" s="34"/>
      <c r="I609" s="34"/>
      <c r="J609" s="34"/>
      <c r="K609" s="34"/>
      <c r="L609" s="34"/>
      <c r="M609" s="34"/>
      <c r="N609" s="34"/>
      <c r="O609" s="34"/>
      <c r="P609" s="34"/>
      <c r="Q609" s="34"/>
      <c r="R609" s="34"/>
      <c r="S609" s="34"/>
      <c r="T609" s="34"/>
      <c r="U609" s="34"/>
      <c r="V609" s="34"/>
      <c r="W609" s="34"/>
      <c r="Y609" s="34"/>
      <c r="Z609" s="34"/>
      <c r="AB609" s="34"/>
      <c r="AC609" s="34"/>
      <c r="AD609" s="34"/>
      <c r="AE609" s="34"/>
    </row>
    <row r="610" spans="1:31" ht="15.75" customHeight="1">
      <c r="A610" s="34"/>
      <c r="B610" s="34"/>
      <c r="C610" s="137"/>
      <c r="D610" s="34"/>
      <c r="E610" s="34"/>
      <c r="F610" s="34"/>
      <c r="H610" s="34"/>
      <c r="I610" s="34"/>
      <c r="J610" s="34"/>
      <c r="K610" s="34"/>
      <c r="L610" s="34"/>
      <c r="M610" s="34"/>
      <c r="N610" s="34"/>
      <c r="O610" s="34"/>
      <c r="P610" s="34"/>
      <c r="Q610" s="34"/>
      <c r="R610" s="34"/>
      <c r="S610" s="34"/>
      <c r="T610" s="34"/>
      <c r="U610" s="34"/>
      <c r="V610" s="34"/>
      <c r="W610" s="34"/>
      <c r="Y610" s="34"/>
      <c r="Z610" s="34"/>
      <c r="AB610" s="34"/>
      <c r="AC610" s="34"/>
      <c r="AD610" s="34"/>
      <c r="AE610" s="34"/>
    </row>
    <row r="611" spans="1:31" ht="15.75" customHeight="1">
      <c r="A611" s="34"/>
      <c r="B611" s="34"/>
      <c r="C611" s="137"/>
      <c r="D611" s="34"/>
      <c r="E611" s="34"/>
      <c r="F611" s="34"/>
      <c r="H611" s="34"/>
      <c r="I611" s="34"/>
      <c r="J611" s="34"/>
      <c r="K611" s="34"/>
      <c r="L611" s="34"/>
      <c r="M611" s="34"/>
      <c r="N611" s="34"/>
      <c r="O611" s="34"/>
      <c r="P611" s="34"/>
      <c r="Q611" s="34"/>
      <c r="R611" s="34"/>
      <c r="S611" s="34"/>
      <c r="T611" s="34"/>
      <c r="U611" s="34"/>
      <c r="V611" s="34"/>
      <c r="W611" s="34"/>
      <c r="Y611" s="34"/>
      <c r="Z611" s="34"/>
      <c r="AB611" s="34"/>
      <c r="AC611" s="34"/>
      <c r="AD611" s="34"/>
      <c r="AE611" s="34"/>
    </row>
    <row r="612" spans="1:31" ht="15.75" customHeight="1">
      <c r="A612" s="34"/>
      <c r="B612" s="34"/>
      <c r="C612" s="137"/>
      <c r="D612" s="34"/>
      <c r="E612" s="34"/>
      <c r="F612" s="34"/>
      <c r="H612" s="34"/>
      <c r="I612" s="34"/>
      <c r="J612" s="34"/>
      <c r="K612" s="34"/>
      <c r="L612" s="34"/>
      <c r="M612" s="34"/>
      <c r="N612" s="34"/>
      <c r="O612" s="34"/>
      <c r="P612" s="34"/>
      <c r="Q612" s="34"/>
      <c r="R612" s="34"/>
      <c r="S612" s="34"/>
      <c r="T612" s="34"/>
      <c r="U612" s="34"/>
      <c r="V612" s="34"/>
      <c r="W612" s="34"/>
      <c r="Y612" s="34"/>
      <c r="Z612" s="34"/>
      <c r="AB612" s="34"/>
      <c r="AC612" s="34"/>
      <c r="AD612" s="34"/>
      <c r="AE612" s="34"/>
    </row>
    <row r="613" spans="1:31" ht="15.75" customHeight="1">
      <c r="A613" s="34"/>
      <c r="B613" s="34"/>
      <c r="C613" s="137"/>
      <c r="D613" s="34"/>
      <c r="E613" s="34"/>
      <c r="F613" s="34"/>
      <c r="H613" s="34"/>
      <c r="I613" s="34"/>
      <c r="J613" s="34"/>
      <c r="K613" s="34"/>
      <c r="L613" s="34"/>
      <c r="M613" s="34"/>
      <c r="N613" s="34"/>
      <c r="O613" s="34"/>
      <c r="P613" s="34"/>
      <c r="Q613" s="34"/>
      <c r="R613" s="34"/>
      <c r="S613" s="34"/>
      <c r="T613" s="34"/>
      <c r="U613" s="34"/>
      <c r="V613" s="34"/>
      <c r="W613" s="34"/>
      <c r="Y613" s="34"/>
      <c r="Z613" s="34"/>
      <c r="AB613" s="34"/>
      <c r="AC613" s="34"/>
      <c r="AD613" s="34"/>
      <c r="AE613" s="34"/>
    </row>
    <row r="614" spans="1:31" ht="15.75" customHeight="1">
      <c r="A614" s="34"/>
      <c r="B614" s="34"/>
      <c r="C614" s="137"/>
      <c r="D614" s="34"/>
      <c r="E614" s="34"/>
      <c r="F614" s="34"/>
      <c r="H614" s="34"/>
      <c r="I614" s="34"/>
      <c r="J614" s="34"/>
      <c r="K614" s="34"/>
      <c r="L614" s="34"/>
      <c r="M614" s="34"/>
      <c r="N614" s="34"/>
      <c r="O614" s="34"/>
      <c r="P614" s="34"/>
      <c r="Q614" s="34"/>
      <c r="R614" s="34"/>
      <c r="S614" s="34"/>
      <c r="T614" s="34"/>
      <c r="U614" s="34"/>
      <c r="V614" s="34"/>
      <c r="W614" s="34"/>
      <c r="Y614" s="34"/>
      <c r="Z614" s="34"/>
      <c r="AB614" s="34"/>
      <c r="AC614" s="34"/>
      <c r="AD614" s="34"/>
      <c r="AE614" s="34"/>
    </row>
    <row r="615" spans="1:31" ht="15.75" customHeight="1">
      <c r="A615" s="34"/>
      <c r="B615" s="34"/>
      <c r="C615" s="137"/>
      <c r="D615" s="34"/>
      <c r="E615" s="34"/>
      <c r="F615" s="34"/>
      <c r="H615" s="34"/>
      <c r="I615" s="34"/>
      <c r="J615" s="34"/>
      <c r="K615" s="34"/>
      <c r="L615" s="34"/>
      <c r="M615" s="34"/>
      <c r="N615" s="34"/>
      <c r="O615" s="34"/>
      <c r="P615" s="34"/>
      <c r="Q615" s="34"/>
      <c r="R615" s="34"/>
      <c r="S615" s="34"/>
      <c r="T615" s="34"/>
      <c r="U615" s="34"/>
      <c r="V615" s="34"/>
      <c r="W615" s="34"/>
      <c r="Y615" s="34"/>
      <c r="Z615" s="34"/>
      <c r="AB615" s="34"/>
      <c r="AC615" s="34"/>
      <c r="AD615" s="34"/>
      <c r="AE615" s="34"/>
    </row>
    <row r="616" spans="1:31" ht="15.75" customHeight="1">
      <c r="A616" s="34"/>
      <c r="B616" s="34"/>
      <c r="C616" s="137"/>
      <c r="D616" s="34"/>
      <c r="E616" s="34"/>
      <c r="F616" s="34"/>
      <c r="H616" s="34"/>
      <c r="I616" s="34"/>
      <c r="J616" s="34"/>
      <c r="K616" s="34"/>
      <c r="L616" s="34"/>
      <c r="M616" s="34"/>
      <c r="N616" s="34"/>
      <c r="O616" s="34"/>
      <c r="P616" s="34"/>
      <c r="Q616" s="34"/>
      <c r="R616" s="34"/>
      <c r="S616" s="34"/>
      <c r="T616" s="34"/>
      <c r="U616" s="34"/>
      <c r="V616" s="34"/>
      <c r="W616" s="34"/>
      <c r="Y616" s="34"/>
      <c r="Z616" s="34"/>
      <c r="AB616" s="34"/>
      <c r="AC616" s="34"/>
      <c r="AD616" s="34"/>
      <c r="AE616" s="34"/>
    </row>
    <row r="617" spans="1:31" ht="15.75" customHeight="1">
      <c r="A617" s="34"/>
      <c r="B617" s="34"/>
      <c r="C617" s="137"/>
      <c r="D617" s="34"/>
      <c r="E617" s="34"/>
      <c r="F617" s="34"/>
      <c r="H617" s="34"/>
      <c r="I617" s="34"/>
      <c r="J617" s="34"/>
      <c r="K617" s="34"/>
      <c r="L617" s="34"/>
      <c r="M617" s="34"/>
      <c r="N617" s="34"/>
      <c r="O617" s="34"/>
      <c r="P617" s="34"/>
      <c r="Q617" s="34"/>
      <c r="R617" s="34"/>
      <c r="S617" s="34"/>
      <c r="T617" s="34"/>
      <c r="U617" s="34"/>
      <c r="V617" s="34"/>
      <c r="W617" s="34"/>
      <c r="Y617" s="34"/>
      <c r="Z617" s="34"/>
      <c r="AB617" s="34"/>
      <c r="AC617" s="34"/>
      <c r="AD617" s="34"/>
      <c r="AE617" s="34"/>
    </row>
    <row r="618" spans="1:31" ht="15.75" customHeight="1">
      <c r="A618" s="34"/>
      <c r="B618" s="34"/>
      <c r="C618" s="137"/>
      <c r="D618" s="34"/>
      <c r="E618" s="34"/>
      <c r="F618" s="34"/>
      <c r="H618" s="34"/>
      <c r="I618" s="34"/>
      <c r="J618" s="34"/>
      <c r="K618" s="34"/>
      <c r="L618" s="34"/>
      <c r="M618" s="34"/>
      <c r="N618" s="34"/>
      <c r="O618" s="34"/>
      <c r="P618" s="34"/>
      <c r="Q618" s="34"/>
      <c r="R618" s="34"/>
      <c r="S618" s="34"/>
      <c r="T618" s="34"/>
      <c r="U618" s="34"/>
      <c r="V618" s="34"/>
      <c r="W618" s="34"/>
      <c r="Y618" s="34"/>
      <c r="Z618" s="34"/>
      <c r="AB618" s="34"/>
      <c r="AC618" s="34"/>
      <c r="AD618" s="34"/>
      <c r="AE618" s="34"/>
    </row>
    <row r="619" spans="1:31" ht="15.75" customHeight="1">
      <c r="A619" s="34"/>
      <c r="B619" s="34"/>
      <c r="C619" s="137"/>
      <c r="D619" s="34"/>
      <c r="E619" s="34"/>
      <c r="F619" s="34"/>
      <c r="H619" s="34"/>
      <c r="I619" s="34"/>
      <c r="J619" s="34"/>
      <c r="K619" s="34"/>
      <c r="L619" s="34"/>
      <c r="M619" s="34"/>
      <c r="N619" s="34"/>
      <c r="O619" s="34"/>
      <c r="P619" s="34"/>
      <c r="Q619" s="34"/>
      <c r="R619" s="34"/>
      <c r="S619" s="34"/>
      <c r="T619" s="34"/>
      <c r="U619" s="34"/>
      <c r="V619" s="34"/>
      <c r="W619" s="34"/>
      <c r="Y619" s="34"/>
      <c r="Z619" s="34"/>
      <c r="AB619" s="34"/>
      <c r="AC619" s="34"/>
      <c r="AD619" s="34"/>
      <c r="AE619" s="34"/>
    </row>
    <row r="620" spans="1:31" ht="15.75" customHeight="1">
      <c r="A620" s="34"/>
      <c r="B620" s="34"/>
      <c r="C620" s="137"/>
      <c r="D620" s="34"/>
      <c r="E620" s="34"/>
      <c r="F620" s="34"/>
      <c r="H620" s="34"/>
      <c r="I620" s="34"/>
      <c r="J620" s="34"/>
      <c r="K620" s="34"/>
      <c r="L620" s="34"/>
      <c r="M620" s="34"/>
      <c r="N620" s="34"/>
      <c r="O620" s="34"/>
      <c r="P620" s="34"/>
      <c r="Q620" s="34"/>
      <c r="R620" s="34"/>
      <c r="S620" s="34"/>
      <c r="T620" s="34"/>
      <c r="U620" s="34"/>
      <c r="V620" s="34"/>
      <c r="W620" s="34"/>
      <c r="Y620" s="34"/>
      <c r="Z620" s="34"/>
      <c r="AB620" s="34"/>
      <c r="AC620" s="34"/>
      <c r="AD620" s="34"/>
      <c r="AE620" s="34"/>
    </row>
    <row r="621" spans="1:31" ht="15.75" customHeight="1">
      <c r="A621" s="34"/>
      <c r="B621" s="34"/>
      <c r="C621" s="137"/>
      <c r="D621" s="34"/>
      <c r="E621" s="34"/>
      <c r="F621" s="34"/>
      <c r="H621" s="34"/>
      <c r="I621" s="34"/>
      <c r="J621" s="34"/>
      <c r="K621" s="34"/>
      <c r="L621" s="34"/>
      <c r="M621" s="34"/>
      <c r="N621" s="34"/>
      <c r="O621" s="34"/>
      <c r="P621" s="34"/>
      <c r="Q621" s="34"/>
      <c r="R621" s="34"/>
      <c r="S621" s="34"/>
      <c r="T621" s="34"/>
      <c r="U621" s="34"/>
      <c r="V621" s="34"/>
      <c r="W621" s="34"/>
      <c r="Y621" s="34"/>
      <c r="Z621" s="34"/>
      <c r="AB621" s="34"/>
      <c r="AC621" s="34"/>
      <c r="AD621" s="34"/>
      <c r="AE621" s="34"/>
    </row>
    <row r="622" spans="1:31" ht="15.75" customHeight="1">
      <c r="A622" s="34"/>
      <c r="B622" s="34"/>
      <c r="C622" s="137"/>
      <c r="D622" s="34"/>
      <c r="E622" s="34"/>
      <c r="F622" s="34"/>
      <c r="H622" s="34"/>
      <c r="I622" s="34"/>
      <c r="J622" s="34"/>
      <c r="K622" s="34"/>
      <c r="L622" s="34"/>
      <c r="M622" s="34"/>
      <c r="N622" s="34"/>
      <c r="O622" s="34"/>
      <c r="P622" s="34"/>
      <c r="Q622" s="34"/>
      <c r="R622" s="34"/>
      <c r="S622" s="34"/>
      <c r="T622" s="34"/>
      <c r="U622" s="34"/>
      <c r="V622" s="34"/>
      <c r="W622" s="34"/>
      <c r="Y622" s="34"/>
      <c r="Z622" s="34"/>
      <c r="AB622" s="34"/>
      <c r="AC622" s="34"/>
      <c r="AD622" s="34"/>
      <c r="AE622" s="34"/>
    </row>
    <row r="623" spans="1:31" ht="15.75" customHeight="1">
      <c r="A623" s="34"/>
      <c r="B623" s="34"/>
      <c r="C623" s="137"/>
      <c r="D623" s="34"/>
      <c r="E623" s="34"/>
      <c r="F623" s="34"/>
      <c r="H623" s="34"/>
      <c r="I623" s="34"/>
      <c r="J623" s="34"/>
      <c r="K623" s="34"/>
      <c r="L623" s="34"/>
      <c r="M623" s="34"/>
      <c r="N623" s="34"/>
      <c r="O623" s="34"/>
      <c r="P623" s="34"/>
      <c r="Q623" s="34"/>
      <c r="R623" s="34"/>
      <c r="S623" s="34"/>
      <c r="T623" s="34"/>
      <c r="U623" s="34"/>
      <c r="V623" s="34"/>
      <c r="W623" s="34"/>
      <c r="Y623" s="34"/>
      <c r="Z623" s="34"/>
      <c r="AB623" s="34"/>
      <c r="AC623" s="34"/>
      <c r="AD623" s="34"/>
      <c r="AE623" s="34"/>
    </row>
    <row r="624" spans="1:31" ht="15.75" customHeight="1">
      <c r="A624" s="34"/>
      <c r="B624" s="34"/>
      <c r="C624" s="137"/>
      <c r="D624" s="34"/>
      <c r="E624" s="34"/>
      <c r="F624" s="34"/>
      <c r="H624" s="34"/>
      <c r="I624" s="34"/>
      <c r="J624" s="34"/>
      <c r="K624" s="34"/>
      <c r="L624" s="34"/>
      <c r="M624" s="34"/>
      <c r="N624" s="34"/>
      <c r="O624" s="34"/>
      <c r="P624" s="34"/>
      <c r="Q624" s="34"/>
      <c r="R624" s="34"/>
      <c r="S624" s="34"/>
      <c r="T624" s="34"/>
      <c r="U624" s="34"/>
      <c r="V624" s="34"/>
      <c r="W624" s="34"/>
      <c r="Y624" s="34"/>
      <c r="Z624" s="34"/>
      <c r="AB624" s="34"/>
      <c r="AC624" s="34"/>
      <c r="AD624" s="34"/>
      <c r="AE624" s="34"/>
    </row>
    <row r="625" spans="1:31" ht="15.75" customHeight="1">
      <c r="A625" s="34"/>
      <c r="B625" s="34"/>
      <c r="C625" s="137"/>
      <c r="D625" s="34"/>
      <c r="E625" s="34"/>
      <c r="F625" s="34"/>
      <c r="H625" s="34"/>
      <c r="I625" s="34"/>
      <c r="J625" s="34"/>
      <c r="K625" s="34"/>
      <c r="L625" s="34"/>
      <c r="M625" s="34"/>
      <c r="N625" s="34"/>
      <c r="O625" s="34"/>
      <c r="P625" s="34"/>
      <c r="Q625" s="34"/>
      <c r="R625" s="34"/>
      <c r="S625" s="34"/>
      <c r="T625" s="34"/>
      <c r="U625" s="34"/>
      <c r="V625" s="34"/>
      <c r="W625" s="34"/>
      <c r="Y625" s="34"/>
      <c r="Z625" s="34"/>
      <c r="AB625" s="34"/>
      <c r="AC625" s="34"/>
      <c r="AD625" s="34"/>
      <c r="AE625" s="34"/>
    </row>
    <row r="626" spans="1:31" ht="15.75" customHeight="1">
      <c r="A626" s="34"/>
      <c r="B626" s="34"/>
      <c r="C626" s="137"/>
      <c r="D626" s="34"/>
      <c r="E626" s="34"/>
      <c r="F626" s="34"/>
      <c r="H626" s="34"/>
      <c r="I626" s="34"/>
      <c r="J626" s="34"/>
      <c r="K626" s="34"/>
      <c r="L626" s="34"/>
      <c r="M626" s="34"/>
      <c r="N626" s="34"/>
      <c r="O626" s="34"/>
      <c r="P626" s="34"/>
      <c r="Q626" s="34"/>
      <c r="R626" s="34"/>
      <c r="S626" s="34"/>
      <c r="T626" s="34"/>
      <c r="U626" s="34"/>
      <c r="V626" s="34"/>
      <c r="W626" s="34"/>
      <c r="Y626" s="34"/>
      <c r="Z626" s="34"/>
      <c r="AB626" s="34"/>
      <c r="AC626" s="34"/>
      <c r="AD626" s="34"/>
      <c r="AE626" s="34"/>
    </row>
    <row r="627" spans="1:31" ht="15.75" customHeight="1">
      <c r="A627" s="34"/>
      <c r="B627" s="34"/>
      <c r="C627" s="137"/>
      <c r="D627" s="34"/>
      <c r="E627" s="34"/>
      <c r="F627" s="34"/>
      <c r="H627" s="34"/>
      <c r="I627" s="34"/>
      <c r="J627" s="34"/>
      <c r="K627" s="34"/>
      <c r="L627" s="34"/>
      <c r="M627" s="34"/>
      <c r="N627" s="34"/>
      <c r="O627" s="34"/>
      <c r="P627" s="34"/>
      <c r="Q627" s="34"/>
      <c r="R627" s="34"/>
      <c r="S627" s="34"/>
      <c r="T627" s="34"/>
      <c r="U627" s="34"/>
      <c r="V627" s="34"/>
      <c r="W627" s="34"/>
      <c r="Y627" s="34"/>
      <c r="Z627" s="34"/>
      <c r="AB627" s="34"/>
      <c r="AC627" s="34"/>
      <c r="AD627" s="34"/>
      <c r="AE627" s="34"/>
    </row>
    <row r="628" spans="1:31" ht="15.75" customHeight="1">
      <c r="A628" s="34"/>
      <c r="B628" s="34"/>
      <c r="C628" s="137"/>
      <c r="D628" s="34"/>
      <c r="E628" s="34"/>
      <c r="F628" s="34"/>
      <c r="H628" s="34"/>
      <c r="I628" s="34"/>
      <c r="J628" s="34"/>
      <c r="K628" s="34"/>
      <c r="L628" s="34"/>
      <c r="M628" s="34"/>
      <c r="N628" s="34"/>
      <c r="O628" s="34"/>
      <c r="P628" s="34"/>
      <c r="Q628" s="34"/>
      <c r="R628" s="34"/>
      <c r="S628" s="34"/>
      <c r="T628" s="34"/>
      <c r="U628" s="34"/>
      <c r="V628" s="34"/>
      <c r="W628" s="34"/>
      <c r="Y628" s="34"/>
      <c r="Z628" s="34"/>
      <c r="AB628" s="34"/>
      <c r="AC628" s="34"/>
      <c r="AD628" s="34"/>
      <c r="AE628" s="34"/>
    </row>
    <row r="629" spans="1:31" ht="15.75" customHeight="1">
      <c r="A629" s="34"/>
      <c r="B629" s="34"/>
      <c r="C629" s="137"/>
      <c r="D629" s="34"/>
      <c r="E629" s="34"/>
      <c r="F629" s="34"/>
      <c r="H629" s="34"/>
      <c r="I629" s="34"/>
      <c r="J629" s="34"/>
      <c r="K629" s="34"/>
      <c r="L629" s="34"/>
      <c r="M629" s="34"/>
      <c r="N629" s="34"/>
      <c r="O629" s="34"/>
      <c r="P629" s="34"/>
      <c r="Q629" s="34"/>
      <c r="R629" s="34"/>
      <c r="S629" s="34"/>
      <c r="T629" s="34"/>
      <c r="U629" s="34"/>
      <c r="V629" s="34"/>
      <c r="W629" s="34"/>
      <c r="Y629" s="34"/>
      <c r="Z629" s="34"/>
      <c r="AB629" s="34"/>
      <c r="AC629" s="34"/>
      <c r="AD629" s="34"/>
      <c r="AE629" s="34"/>
    </row>
    <row r="630" spans="1:31" ht="15.75" customHeight="1">
      <c r="A630" s="34"/>
      <c r="B630" s="34"/>
      <c r="C630" s="137"/>
      <c r="D630" s="34"/>
      <c r="E630" s="34"/>
      <c r="F630" s="34"/>
      <c r="H630" s="34"/>
      <c r="I630" s="34"/>
      <c r="J630" s="34"/>
      <c r="K630" s="34"/>
      <c r="L630" s="34"/>
      <c r="M630" s="34"/>
      <c r="N630" s="34"/>
      <c r="O630" s="34"/>
      <c r="P630" s="34"/>
      <c r="Q630" s="34"/>
      <c r="R630" s="34"/>
      <c r="S630" s="34"/>
      <c r="T630" s="34"/>
      <c r="U630" s="34"/>
      <c r="V630" s="34"/>
      <c r="W630" s="34"/>
      <c r="Y630" s="34"/>
      <c r="Z630" s="34"/>
      <c r="AB630" s="34"/>
      <c r="AC630" s="34"/>
      <c r="AD630" s="34"/>
      <c r="AE630" s="34"/>
    </row>
    <row r="631" spans="1:31" ht="15.75" customHeight="1">
      <c r="A631" s="34"/>
      <c r="B631" s="34"/>
      <c r="C631" s="137"/>
      <c r="D631" s="34"/>
      <c r="E631" s="34"/>
      <c r="F631" s="34"/>
      <c r="H631" s="34"/>
      <c r="I631" s="34"/>
      <c r="J631" s="34"/>
      <c r="K631" s="34"/>
      <c r="L631" s="34"/>
      <c r="M631" s="34"/>
      <c r="N631" s="34"/>
      <c r="O631" s="34"/>
      <c r="P631" s="34"/>
      <c r="Q631" s="34"/>
      <c r="R631" s="34"/>
      <c r="S631" s="34"/>
      <c r="T631" s="34"/>
      <c r="U631" s="34"/>
      <c r="V631" s="34"/>
      <c r="W631" s="34"/>
      <c r="Y631" s="34"/>
      <c r="Z631" s="34"/>
      <c r="AB631" s="34"/>
      <c r="AC631" s="34"/>
      <c r="AD631" s="34"/>
      <c r="AE631" s="34"/>
    </row>
    <row r="632" spans="1:31" ht="15.75" customHeight="1">
      <c r="A632" s="34"/>
      <c r="B632" s="34"/>
      <c r="C632" s="137"/>
      <c r="D632" s="34"/>
      <c r="E632" s="34"/>
      <c r="F632" s="34"/>
      <c r="H632" s="34"/>
      <c r="I632" s="34"/>
      <c r="J632" s="34"/>
      <c r="K632" s="34"/>
      <c r="L632" s="34"/>
      <c r="M632" s="34"/>
      <c r="N632" s="34"/>
      <c r="O632" s="34"/>
      <c r="P632" s="34"/>
      <c r="Q632" s="34"/>
      <c r="R632" s="34"/>
      <c r="S632" s="34"/>
      <c r="T632" s="34"/>
      <c r="U632" s="34"/>
      <c r="V632" s="34"/>
      <c r="W632" s="34"/>
      <c r="Y632" s="34"/>
      <c r="Z632" s="34"/>
      <c r="AB632" s="34"/>
      <c r="AC632" s="34"/>
      <c r="AD632" s="34"/>
      <c r="AE632" s="34"/>
    </row>
    <row r="633" spans="1:31" ht="15.75" customHeight="1">
      <c r="A633" s="34"/>
      <c r="B633" s="34"/>
      <c r="C633" s="137"/>
      <c r="D633" s="34"/>
      <c r="E633" s="34"/>
      <c r="F633" s="34"/>
      <c r="H633" s="34"/>
      <c r="I633" s="34"/>
      <c r="J633" s="34"/>
      <c r="K633" s="34"/>
      <c r="L633" s="34"/>
      <c r="M633" s="34"/>
      <c r="N633" s="34"/>
      <c r="O633" s="34"/>
      <c r="P633" s="34"/>
      <c r="Q633" s="34"/>
      <c r="R633" s="34"/>
      <c r="S633" s="34"/>
      <c r="T633" s="34"/>
      <c r="U633" s="34"/>
      <c r="V633" s="34"/>
      <c r="W633" s="34"/>
      <c r="Y633" s="34"/>
      <c r="Z633" s="34"/>
      <c r="AB633" s="34"/>
      <c r="AC633" s="34"/>
      <c r="AD633" s="34"/>
      <c r="AE633" s="34"/>
    </row>
    <row r="634" spans="1:31" ht="15.75" customHeight="1">
      <c r="A634" s="34"/>
      <c r="B634" s="34"/>
      <c r="C634" s="137"/>
      <c r="D634" s="34"/>
      <c r="E634" s="34"/>
      <c r="F634" s="34"/>
      <c r="H634" s="34"/>
      <c r="I634" s="34"/>
      <c r="J634" s="34"/>
      <c r="K634" s="34"/>
      <c r="L634" s="34"/>
      <c r="M634" s="34"/>
      <c r="N634" s="34"/>
      <c r="O634" s="34"/>
      <c r="P634" s="34"/>
      <c r="Q634" s="34"/>
      <c r="R634" s="34"/>
      <c r="S634" s="34"/>
      <c r="T634" s="34"/>
      <c r="U634" s="34"/>
      <c r="V634" s="34"/>
      <c r="W634" s="34"/>
      <c r="Y634" s="34"/>
      <c r="Z634" s="34"/>
      <c r="AB634" s="34"/>
      <c r="AC634" s="34"/>
      <c r="AD634" s="34"/>
      <c r="AE634" s="34"/>
    </row>
    <row r="635" spans="1:31" ht="15.75" customHeight="1">
      <c r="A635" s="34"/>
      <c r="B635" s="34"/>
      <c r="C635" s="137"/>
      <c r="D635" s="34"/>
      <c r="E635" s="34"/>
      <c r="F635" s="34"/>
      <c r="H635" s="34"/>
      <c r="I635" s="34"/>
      <c r="J635" s="34"/>
      <c r="K635" s="34"/>
      <c r="L635" s="34"/>
      <c r="M635" s="34"/>
      <c r="N635" s="34"/>
      <c r="O635" s="34"/>
      <c r="P635" s="34"/>
      <c r="Q635" s="34"/>
      <c r="R635" s="34"/>
      <c r="S635" s="34"/>
      <c r="T635" s="34"/>
      <c r="U635" s="34"/>
      <c r="V635" s="34"/>
      <c r="W635" s="34"/>
      <c r="Y635" s="34"/>
      <c r="Z635" s="34"/>
      <c r="AB635" s="34"/>
      <c r="AC635" s="34"/>
      <c r="AD635" s="34"/>
      <c r="AE635" s="34"/>
    </row>
    <row r="636" spans="1:31" ht="15.75" customHeight="1">
      <c r="A636" s="34"/>
      <c r="B636" s="34"/>
      <c r="C636" s="137"/>
      <c r="D636" s="34"/>
      <c r="E636" s="34"/>
      <c r="F636" s="34"/>
      <c r="H636" s="34"/>
      <c r="I636" s="34"/>
      <c r="J636" s="34"/>
      <c r="K636" s="34"/>
      <c r="L636" s="34"/>
      <c r="M636" s="34"/>
      <c r="N636" s="34"/>
      <c r="O636" s="34"/>
      <c r="P636" s="34"/>
      <c r="Q636" s="34"/>
      <c r="R636" s="34"/>
      <c r="S636" s="34"/>
      <c r="T636" s="34"/>
      <c r="U636" s="34"/>
      <c r="V636" s="34"/>
      <c r="W636" s="34"/>
      <c r="Y636" s="34"/>
      <c r="Z636" s="34"/>
      <c r="AB636" s="34"/>
      <c r="AC636" s="34"/>
      <c r="AD636" s="34"/>
      <c r="AE636" s="34"/>
    </row>
    <row r="637" spans="1:31" ht="15.75" customHeight="1">
      <c r="A637" s="34"/>
      <c r="B637" s="34"/>
      <c r="C637" s="137"/>
      <c r="D637" s="34"/>
      <c r="E637" s="34"/>
      <c r="F637" s="34"/>
      <c r="H637" s="34"/>
      <c r="I637" s="34"/>
      <c r="J637" s="34"/>
      <c r="K637" s="34"/>
      <c r="L637" s="34"/>
      <c r="M637" s="34"/>
      <c r="N637" s="34"/>
      <c r="O637" s="34"/>
      <c r="P637" s="34"/>
      <c r="Q637" s="34"/>
      <c r="R637" s="34"/>
      <c r="S637" s="34"/>
      <c r="T637" s="34"/>
      <c r="U637" s="34"/>
      <c r="V637" s="34"/>
      <c r="W637" s="34"/>
      <c r="Y637" s="34"/>
      <c r="Z637" s="34"/>
      <c r="AB637" s="34"/>
      <c r="AC637" s="34"/>
      <c r="AD637" s="34"/>
      <c r="AE637" s="34"/>
    </row>
    <row r="638" spans="1:31" ht="15.75" customHeight="1">
      <c r="A638" s="34"/>
      <c r="B638" s="34"/>
      <c r="C638" s="137"/>
      <c r="D638" s="34"/>
      <c r="E638" s="34"/>
      <c r="F638" s="34"/>
      <c r="H638" s="34"/>
      <c r="I638" s="34"/>
      <c r="J638" s="34"/>
      <c r="K638" s="34"/>
      <c r="L638" s="34"/>
      <c r="M638" s="34"/>
      <c r="N638" s="34"/>
      <c r="O638" s="34"/>
      <c r="P638" s="34"/>
      <c r="Q638" s="34"/>
      <c r="R638" s="34"/>
      <c r="S638" s="34"/>
      <c r="T638" s="34"/>
      <c r="U638" s="34"/>
      <c r="V638" s="34"/>
      <c r="W638" s="34"/>
      <c r="Y638" s="34"/>
      <c r="Z638" s="34"/>
      <c r="AB638" s="34"/>
      <c r="AC638" s="34"/>
      <c r="AD638" s="34"/>
      <c r="AE638" s="34"/>
    </row>
    <row r="639" spans="1:31" ht="15.75" customHeight="1">
      <c r="A639" s="34"/>
      <c r="B639" s="34"/>
      <c r="C639" s="137"/>
      <c r="D639" s="34"/>
      <c r="E639" s="34"/>
      <c r="F639" s="34"/>
      <c r="H639" s="34"/>
      <c r="I639" s="34"/>
      <c r="J639" s="34"/>
      <c r="K639" s="34"/>
      <c r="L639" s="34"/>
      <c r="M639" s="34"/>
      <c r="N639" s="34"/>
      <c r="O639" s="34"/>
      <c r="P639" s="34"/>
      <c r="Q639" s="34"/>
      <c r="R639" s="34"/>
      <c r="S639" s="34"/>
      <c r="T639" s="34"/>
      <c r="U639" s="34"/>
      <c r="V639" s="34"/>
      <c r="W639" s="34"/>
      <c r="Y639" s="34"/>
      <c r="Z639" s="34"/>
      <c r="AB639" s="34"/>
      <c r="AC639" s="34"/>
      <c r="AD639" s="34"/>
      <c r="AE639" s="34"/>
    </row>
    <row r="640" spans="1:31" ht="15.75" customHeight="1">
      <c r="A640" s="34"/>
      <c r="B640" s="34"/>
      <c r="C640" s="137"/>
      <c r="D640" s="34"/>
      <c r="E640" s="34"/>
      <c r="F640" s="34"/>
      <c r="H640" s="34"/>
      <c r="I640" s="34"/>
      <c r="J640" s="34"/>
      <c r="K640" s="34"/>
      <c r="L640" s="34"/>
      <c r="M640" s="34"/>
      <c r="N640" s="34"/>
      <c r="O640" s="34"/>
      <c r="P640" s="34"/>
      <c r="Q640" s="34"/>
      <c r="R640" s="34"/>
      <c r="S640" s="34"/>
      <c r="T640" s="34"/>
      <c r="U640" s="34"/>
      <c r="V640" s="34"/>
      <c r="W640" s="34"/>
      <c r="Y640" s="34"/>
      <c r="Z640" s="34"/>
      <c r="AB640" s="34"/>
      <c r="AC640" s="34"/>
      <c r="AD640" s="34"/>
      <c r="AE640" s="34"/>
    </row>
    <row r="641" spans="1:31" ht="15.75" customHeight="1">
      <c r="A641" s="34"/>
      <c r="B641" s="34"/>
      <c r="C641" s="137"/>
      <c r="D641" s="34"/>
      <c r="E641" s="34"/>
      <c r="F641" s="34"/>
      <c r="H641" s="34"/>
      <c r="I641" s="34"/>
      <c r="J641" s="34"/>
      <c r="K641" s="34"/>
      <c r="L641" s="34"/>
      <c r="M641" s="34"/>
      <c r="N641" s="34"/>
      <c r="O641" s="34"/>
      <c r="P641" s="34"/>
      <c r="Q641" s="34"/>
      <c r="R641" s="34"/>
      <c r="S641" s="34"/>
      <c r="T641" s="34"/>
      <c r="U641" s="34"/>
      <c r="V641" s="34"/>
      <c r="W641" s="34"/>
      <c r="Y641" s="34"/>
      <c r="Z641" s="34"/>
      <c r="AB641" s="34"/>
      <c r="AC641" s="34"/>
      <c r="AD641" s="34"/>
      <c r="AE641" s="34"/>
    </row>
    <row r="642" spans="1:31" ht="15.75" customHeight="1">
      <c r="A642" s="34"/>
      <c r="B642" s="34"/>
      <c r="C642" s="137"/>
      <c r="D642" s="34"/>
      <c r="E642" s="34"/>
      <c r="F642" s="34"/>
      <c r="H642" s="34"/>
      <c r="I642" s="34"/>
      <c r="J642" s="34"/>
      <c r="K642" s="34"/>
      <c r="L642" s="34"/>
      <c r="M642" s="34"/>
      <c r="N642" s="34"/>
      <c r="O642" s="34"/>
      <c r="P642" s="34"/>
      <c r="Q642" s="34"/>
      <c r="R642" s="34"/>
      <c r="S642" s="34"/>
      <c r="T642" s="34"/>
      <c r="U642" s="34"/>
      <c r="V642" s="34"/>
      <c r="W642" s="34"/>
      <c r="Y642" s="34"/>
      <c r="Z642" s="34"/>
      <c r="AB642" s="34"/>
      <c r="AC642" s="34"/>
      <c r="AD642" s="34"/>
      <c r="AE642" s="34"/>
    </row>
    <row r="643" spans="1:31" ht="15.75" customHeight="1">
      <c r="A643" s="34"/>
      <c r="B643" s="34"/>
      <c r="C643" s="137"/>
      <c r="D643" s="34"/>
      <c r="E643" s="34"/>
      <c r="F643" s="34"/>
      <c r="H643" s="34"/>
      <c r="I643" s="34"/>
      <c r="J643" s="34"/>
      <c r="K643" s="34"/>
      <c r="L643" s="34"/>
      <c r="M643" s="34"/>
      <c r="N643" s="34"/>
      <c r="O643" s="34"/>
      <c r="P643" s="34"/>
      <c r="Q643" s="34"/>
      <c r="R643" s="34"/>
      <c r="S643" s="34"/>
      <c r="T643" s="34"/>
      <c r="U643" s="34"/>
      <c r="V643" s="34"/>
      <c r="W643" s="34"/>
      <c r="Y643" s="34"/>
      <c r="Z643" s="34"/>
      <c r="AB643" s="34"/>
      <c r="AC643" s="34"/>
      <c r="AD643" s="34"/>
      <c r="AE643" s="34"/>
    </row>
    <row r="644" spans="1:31" ht="15.75" customHeight="1">
      <c r="A644" s="34"/>
      <c r="B644" s="34"/>
      <c r="C644" s="137"/>
      <c r="D644" s="34"/>
      <c r="E644" s="34"/>
      <c r="F644" s="34"/>
      <c r="H644" s="34"/>
      <c r="I644" s="34"/>
      <c r="J644" s="34"/>
      <c r="K644" s="34"/>
      <c r="L644" s="34"/>
      <c r="M644" s="34"/>
      <c r="N644" s="34"/>
      <c r="O644" s="34"/>
      <c r="P644" s="34"/>
      <c r="Q644" s="34"/>
      <c r="R644" s="34"/>
      <c r="S644" s="34"/>
      <c r="T644" s="34"/>
      <c r="U644" s="34"/>
      <c r="V644" s="34"/>
      <c r="W644" s="34"/>
      <c r="Y644" s="34"/>
      <c r="Z644" s="34"/>
      <c r="AB644" s="34"/>
      <c r="AC644" s="34"/>
      <c r="AD644" s="34"/>
      <c r="AE644" s="34"/>
    </row>
    <row r="645" spans="1:31" ht="15.75" customHeight="1">
      <c r="A645" s="34"/>
      <c r="B645" s="34"/>
      <c r="C645" s="137"/>
      <c r="D645" s="34"/>
      <c r="E645" s="34"/>
      <c r="F645" s="34"/>
      <c r="H645" s="34"/>
      <c r="I645" s="34"/>
      <c r="J645" s="34"/>
      <c r="K645" s="34"/>
      <c r="L645" s="34"/>
      <c r="M645" s="34"/>
      <c r="N645" s="34"/>
      <c r="O645" s="34"/>
      <c r="P645" s="34"/>
      <c r="Q645" s="34"/>
      <c r="R645" s="34"/>
      <c r="S645" s="34"/>
      <c r="T645" s="34"/>
      <c r="U645" s="34"/>
      <c r="V645" s="34"/>
      <c r="W645" s="34"/>
      <c r="Y645" s="34"/>
      <c r="Z645" s="34"/>
      <c r="AB645" s="34"/>
      <c r="AC645" s="34"/>
      <c r="AD645" s="34"/>
      <c r="AE645" s="34"/>
    </row>
    <row r="646" spans="1:31" ht="15.75" customHeight="1">
      <c r="A646" s="34"/>
      <c r="B646" s="34"/>
      <c r="C646" s="137"/>
      <c r="D646" s="34"/>
      <c r="E646" s="34"/>
      <c r="F646" s="34"/>
      <c r="H646" s="34"/>
      <c r="I646" s="34"/>
      <c r="J646" s="34"/>
      <c r="K646" s="34"/>
      <c r="L646" s="34"/>
      <c r="M646" s="34"/>
      <c r="N646" s="34"/>
      <c r="O646" s="34"/>
      <c r="P646" s="34"/>
      <c r="Q646" s="34"/>
      <c r="R646" s="34"/>
      <c r="S646" s="34"/>
      <c r="T646" s="34"/>
      <c r="U646" s="34"/>
      <c r="V646" s="34"/>
      <c r="W646" s="34"/>
      <c r="Y646" s="34"/>
      <c r="Z646" s="34"/>
      <c r="AB646" s="34"/>
      <c r="AC646" s="34"/>
      <c r="AD646" s="34"/>
      <c r="AE646" s="34"/>
    </row>
    <row r="647" spans="1:31" ht="15.75" customHeight="1">
      <c r="A647" s="34"/>
      <c r="B647" s="34"/>
      <c r="C647" s="137"/>
      <c r="D647" s="34"/>
      <c r="E647" s="34"/>
      <c r="F647" s="34"/>
      <c r="H647" s="34"/>
      <c r="I647" s="34"/>
      <c r="J647" s="34"/>
      <c r="K647" s="34"/>
      <c r="L647" s="34"/>
      <c r="M647" s="34"/>
      <c r="N647" s="34"/>
      <c r="O647" s="34"/>
      <c r="P647" s="34"/>
      <c r="Q647" s="34"/>
      <c r="R647" s="34"/>
      <c r="S647" s="34"/>
      <c r="T647" s="34"/>
      <c r="U647" s="34"/>
      <c r="V647" s="34"/>
      <c r="W647" s="34"/>
      <c r="Y647" s="34"/>
      <c r="Z647" s="34"/>
      <c r="AB647" s="34"/>
      <c r="AC647" s="34"/>
      <c r="AD647" s="34"/>
      <c r="AE647" s="34"/>
    </row>
    <row r="648" spans="1:31" ht="15.75" customHeight="1">
      <c r="A648" s="34"/>
      <c r="B648" s="34"/>
      <c r="C648" s="137"/>
      <c r="D648" s="34"/>
      <c r="E648" s="34"/>
      <c r="F648" s="34"/>
      <c r="H648" s="34"/>
      <c r="I648" s="34"/>
      <c r="J648" s="34"/>
      <c r="K648" s="34"/>
      <c r="L648" s="34"/>
      <c r="M648" s="34"/>
      <c r="N648" s="34"/>
      <c r="O648" s="34"/>
      <c r="P648" s="34"/>
      <c r="Q648" s="34"/>
      <c r="R648" s="34"/>
      <c r="S648" s="34"/>
      <c r="T648" s="34"/>
      <c r="U648" s="34"/>
      <c r="V648" s="34"/>
      <c r="W648" s="34"/>
      <c r="Y648" s="34"/>
      <c r="Z648" s="34"/>
      <c r="AB648" s="34"/>
      <c r="AC648" s="34"/>
      <c r="AD648" s="34"/>
      <c r="AE648" s="34"/>
    </row>
    <row r="649" spans="1:31" ht="15.75" customHeight="1">
      <c r="A649" s="34"/>
      <c r="B649" s="34"/>
      <c r="C649" s="137"/>
      <c r="D649" s="34"/>
      <c r="E649" s="34"/>
      <c r="F649" s="34"/>
      <c r="H649" s="34"/>
      <c r="I649" s="34"/>
      <c r="J649" s="34"/>
      <c r="K649" s="34"/>
      <c r="L649" s="34"/>
      <c r="M649" s="34"/>
      <c r="N649" s="34"/>
      <c r="O649" s="34"/>
      <c r="P649" s="34"/>
      <c r="Q649" s="34"/>
      <c r="R649" s="34"/>
      <c r="S649" s="34"/>
      <c r="T649" s="34"/>
      <c r="U649" s="34"/>
      <c r="V649" s="34"/>
      <c r="W649" s="34"/>
      <c r="Y649" s="34"/>
      <c r="Z649" s="34"/>
      <c r="AB649" s="34"/>
      <c r="AC649" s="34"/>
      <c r="AD649" s="34"/>
      <c r="AE649" s="34"/>
    </row>
    <row r="650" spans="1:31" ht="15.75" customHeight="1">
      <c r="A650" s="34"/>
      <c r="B650" s="34"/>
      <c r="C650" s="137"/>
      <c r="D650" s="34"/>
      <c r="E650" s="34"/>
      <c r="F650" s="34"/>
      <c r="H650" s="34"/>
      <c r="I650" s="34"/>
      <c r="J650" s="34"/>
      <c r="K650" s="34"/>
      <c r="L650" s="34"/>
      <c r="M650" s="34"/>
      <c r="N650" s="34"/>
      <c r="O650" s="34"/>
      <c r="P650" s="34"/>
      <c r="Q650" s="34"/>
      <c r="R650" s="34"/>
      <c r="S650" s="34"/>
      <c r="T650" s="34"/>
      <c r="U650" s="34"/>
      <c r="V650" s="34"/>
      <c r="W650" s="34"/>
      <c r="Y650" s="34"/>
      <c r="Z650" s="34"/>
      <c r="AB650" s="34"/>
      <c r="AC650" s="34"/>
      <c r="AD650" s="34"/>
      <c r="AE650" s="34"/>
    </row>
    <row r="651" spans="1:31" ht="15.75" customHeight="1">
      <c r="A651" s="34"/>
      <c r="B651" s="34"/>
      <c r="C651" s="137"/>
      <c r="D651" s="34"/>
      <c r="E651" s="34"/>
      <c r="F651" s="34"/>
      <c r="H651" s="34"/>
      <c r="I651" s="34"/>
      <c r="J651" s="34"/>
      <c r="K651" s="34"/>
      <c r="L651" s="34"/>
      <c r="M651" s="34"/>
      <c r="N651" s="34"/>
      <c r="O651" s="34"/>
      <c r="P651" s="34"/>
      <c r="Q651" s="34"/>
      <c r="R651" s="34"/>
      <c r="S651" s="34"/>
      <c r="T651" s="34"/>
      <c r="U651" s="34"/>
      <c r="V651" s="34"/>
      <c r="W651" s="34"/>
      <c r="Y651" s="34"/>
      <c r="Z651" s="34"/>
      <c r="AB651" s="34"/>
      <c r="AC651" s="34"/>
      <c r="AD651" s="34"/>
      <c r="AE651" s="34"/>
    </row>
    <row r="652" spans="1:31" ht="15.75" customHeight="1">
      <c r="A652" s="34"/>
      <c r="B652" s="34"/>
      <c r="C652" s="137"/>
      <c r="D652" s="34"/>
      <c r="E652" s="34"/>
      <c r="F652" s="34"/>
      <c r="H652" s="34"/>
      <c r="I652" s="34"/>
      <c r="J652" s="34"/>
      <c r="K652" s="34"/>
      <c r="L652" s="34"/>
      <c r="M652" s="34"/>
      <c r="N652" s="34"/>
      <c r="O652" s="34"/>
      <c r="P652" s="34"/>
      <c r="Q652" s="34"/>
      <c r="R652" s="34"/>
      <c r="S652" s="34"/>
      <c r="T652" s="34"/>
      <c r="U652" s="34"/>
      <c r="V652" s="34"/>
      <c r="W652" s="34"/>
      <c r="Y652" s="34"/>
      <c r="Z652" s="34"/>
      <c r="AB652" s="34"/>
      <c r="AC652" s="34"/>
      <c r="AD652" s="34"/>
      <c r="AE652" s="34"/>
    </row>
    <row r="653" spans="1:31" ht="15.75" customHeight="1">
      <c r="A653" s="34"/>
      <c r="B653" s="34"/>
      <c r="C653" s="137"/>
      <c r="D653" s="34"/>
      <c r="E653" s="34"/>
      <c r="F653" s="34"/>
      <c r="H653" s="34"/>
      <c r="I653" s="34"/>
      <c r="J653" s="34"/>
      <c r="K653" s="34"/>
      <c r="L653" s="34"/>
      <c r="M653" s="34"/>
      <c r="N653" s="34"/>
      <c r="O653" s="34"/>
      <c r="P653" s="34"/>
      <c r="Q653" s="34"/>
      <c r="R653" s="34"/>
      <c r="S653" s="34"/>
      <c r="T653" s="34"/>
      <c r="U653" s="34"/>
      <c r="V653" s="34"/>
      <c r="W653" s="34"/>
      <c r="Y653" s="34"/>
      <c r="Z653" s="34"/>
      <c r="AB653" s="34"/>
      <c r="AC653" s="34"/>
      <c r="AD653" s="34"/>
      <c r="AE653" s="34"/>
    </row>
    <row r="654" spans="1:31" ht="15.75" customHeight="1">
      <c r="A654" s="34"/>
      <c r="B654" s="34"/>
      <c r="C654" s="137"/>
      <c r="D654" s="34"/>
      <c r="E654" s="34"/>
      <c r="F654" s="34"/>
      <c r="H654" s="34"/>
      <c r="I654" s="34"/>
      <c r="J654" s="34"/>
      <c r="K654" s="34"/>
      <c r="L654" s="34"/>
      <c r="M654" s="34"/>
      <c r="N654" s="34"/>
      <c r="O654" s="34"/>
      <c r="P654" s="34"/>
      <c r="Q654" s="34"/>
      <c r="R654" s="34"/>
      <c r="S654" s="34"/>
      <c r="T654" s="34"/>
      <c r="U654" s="34"/>
      <c r="V654" s="34"/>
      <c r="W654" s="34"/>
      <c r="Y654" s="34"/>
      <c r="Z654" s="34"/>
      <c r="AB654" s="34"/>
      <c r="AC654" s="34"/>
      <c r="AD654" s="34"/>
      <c r="AE654" s="34"/>
    </row>
    <row r="655" spans="1:31" ht="15.75" customHeight="1">
      <c r="A655" s="34"/>
      <c r="B655" s="34"/>
      <c r="C655" s="137"/>
      <c r="D655" s="34"/>
      <c r="E655" s="34"/>
      <c r="F655" s="34"/>
      <c r="H655" s="34"/>
      <c r="I655" s="34"/>
      <c r="J655" s="34"/>
      <c r="K655" s="34"/>
      <c r="L655" s="34"/>
      <c r="M655" s="34"/>
      <c r="N655" s="34"/>
      <c r="O655" s="34"/>
      <c r="P655" s="34"/>
      <c r="Q655" s="34"/>
      <c r="R655" s="34"/>
      <c r="S655" s="34"/>
      <c r="T655" s="34"/>
      <c r="U655" s="34"/>
      <c r="V655" s="34"/>
      <c r="W655" s="34"/>
      <c r="Y655" s="34"/>
      <c r="Z655" s="34"/>
      <c r="AB655" s="34"/>
      <c r="AC655" s="34"/>
      <c r="AD655" s="34"/>
      <c r="AE655" s="34"/>
    </row>
    <row r="656" spans="1:31" ht="15.75" customHeight="1">
      <c r="A656" s="34"/>
      <c r="B656" s="34"/>
      <c r="C656" s="137"/>
      <c r="D656" s="34"/>
      <c r="E656" s="34"/>
      <c r="F656" s="34"/>
      <c r="H656" s="34"/>
      <c r="I656" s="34"/>
      <c r="J656" s="34"/>
      <c r="K656" s="34"/>
      <c r="L656" s="34"/>
      <c r="M656" s="34"/>
      <c r="N656" s="34"/>
      <c r="O656" s="34"/>
      <c r="P656" s="34"/>
      <c r="Q656" s="34"/>
      <c r="R656" s="34"/>
      <c r="S656" s="34"/>
      <c r="T656" s="34"/>
      <c r="U656" s="34"/>
      <c r="V656" s="34"/>
      <c r="W656" s="34"/>
      <c r="Y656" s="34"/>
      <c r="Z656" s="34"/>
      <c r="AB656" s="34"/>
      <c r="AC656" s="34"/>
      <c r="AD656" s="34"/>
      <c r="AE656" s="34"/>
    </row>
    <row r="657" spans="1:31" ht="15.75" customHeight="1">
      <c r="A657" s="34"/>
      <c r="B657" s="34"/>
      <c r="C657" s="137"/>
      <c r="D657" s="34"/>
      <c r="E657" s="34"/>
      <c r="F657" s="34"/>
      <c r="H657" s="34"/>
      <c r="I657" s="34"/>
      <c r="J657" s="34"/>
      <c r="K657" s="34"/>
      <c r="L657" s="34"/>
      <c r="M657" s="34"/>
      <c r="N657" s="34"/>
      <c r="O657" s="34"/>
      <c r="P657" s="34"/>
      <c r="Q657" s="34"/>
      <c r="R657" s="34"/>
      <c r="S657" s="34"/>
      <c r="T657" s="34"/>
      <c r="U657" s="34"/>
      <c r="V657" s="34"/>
      <c r="W657" s="34"/>
      <c r="Y657" s="34"/>
      <c r="Z657" s="34"/>
      <c r="AB657" s="34"/>
      <c r="AC657" s="34"/>
      <c r="AD657" s="34"/>
      <c r="AE657" s="34"/>
    </row>
    <row r="658" spans="1:31" ht="15.75" customHeight="1">
      <c r="A658" s="34"/>
      <c r="B658" s="34"/>
      <c r="C658" s="137"/>
      <c r="D658" s="34"/>
      <c r="E658" s="34"/>
      <c r="F658" s="34"/>
      <c r="H658" s="34"/>
      <c r="I658" s="34"/>
      <c r="J658" s="34"/>
      <c r="K658" s="34"/>
      <c r="L658" s="34"/>
      <c r="M658" s="34"/>
      <c r="N658" s="34"/>
      <c r="O658" s="34"/>
      <c r="P658" s="34"/>
      <c r="Q658" s="34"/>
      <c r="R658" s="34"/>
      <c r="S658" s="34"/>
      <c r="T658" s="34"/>
      <c r="U658" s="34"/>
      <c r="V658" s="34"/>
      <c r="W658" s="34"/>
      <c r="Y658" s="34"/>
      <c r="Z658" s="34"/>
      <c r="AB658" s="34"/>
      <c r="AC658" s="34"/>
      <c r="AD658" s="34"/>
      <c r="AE658" s="34"/>
    </row>
    <row r="659" spans="1:31" ht="15.75" customHeight="1">
      <c r="A659" s="34"/>
      <c r="B659" s="34"/>
      <c r="C659" s="137"/>
      <c r="D659" s="34"/>
      <c r="E659" s="34"/>
      <c r="F659" s="34"/>
      <c r="H659" s="34"/>
      <c r="I659" s="34"/>
      <c r="J659" s="34"/>
      <c r="K659" s="34"/>
      <c r="L659" s="34"/>
      <c r="M659" s="34"/>
      <c r="N659" s="34"/>
      <c r="O659" s="34"/>
      <c r="P659" s="34"/>
      <c r="Q659" s="34"/>
      <c r="R659" s="34"/>
      <c r="S659" s="34"/>
      <c r="T659" s="34"/>
      <c r="U659" s="34"/>
      <c r="V659" s="34"/>
      <c r="W659" s="34"/>
      <c r="Y659" s="34"/>
      <c r="Z659" s="34"/>
      <c r="AB659" s="34"/>
      <c r="AC659" s="34"/>
      <c r="AD659" s="34"/>
      <c r="AE659" s="34"/>
    </row>
    <row r="660" spans="1:31" ht="15.75" customHeight="1">
      <c r="A660" s="34"/>
      <c r="B660" s="34"/>
      <c r="C660" s="137"/>
      <c r="D660" s="34"/>
      <c r="E660" s="34"/>
      <c r="F660" s="34"/>
      <c r="H660" s="34"/>
      <c r="I660" s="34"/>
      <c r="J660" s="34"/>
      <c r="K660" s="34"/>
      <c r="L660" s="34"/>
      <c r="M660" s="34"/>
      <c r="N660" s="34"/>
      <c r="O660" s="34"/>
      <c r="P660" s="34"/>
      <c r="Q660" s="34"/>
      <c r="R660" s="34"/>
      <c r="S660" s="34"/>
      <c r="T660" s="34"/>
      <c r="U660" s="34"/>
      <c r="V660" s="34"/>
      <c r="W660" s="34"/>
      <c r="Y660" s="34"/>
      <c r="Z660" s="34"/>
      <c r="AB660" s="34"/>
      <c r="AC660" s="34"/>
      <c r="AD660" s="34"/>
      <c r="AE660" s="34"/>
    </row>
    <row r="661" spans="1:31" ht="15.75" customHeight="1">
      <c r="A661" s="34"/>
      <c r="B661" s="34"/>
      <c r="C661" s="137"/>
      <c r="D661" s="34"/>
      <c r="E661" s="34"/>
      <c r="F661" s="34"/>
      <c r="H661" s="34"/>
      <c r="I661" s="34"/>
      <c r="J661" s="34"/>
      <c r="K661" s="34"/>
      <c r="L661" s="34"/>
      <c r="M661" s="34"/>
      <c r="N661" s="34"/>
      <c r="O661" s="34"/>
      <c r="P661" s="34"/>
      <c r="Q661" s="34"/>
      <c r="R661" s="34"/>
      <c r="S661" s="34"/>
      <c r="T661" s="34"/>
      <c r="U661" s="34"/>
      <c r="V661" s="34"/>
      <c r="W661" s="34"/>
      <c r="Y661" s="34"/>
      <c r="Z661" s="34"/>
      <c r="AB661" s="34"/>
      <c r="AC661" s="34"/>
      <c r="AD661" s="34"/>
      <c r="AE661" s="34"/>
    </row>
    <row r="662" spans="1:31" ht="15.75" customHeight="1">
      <c r="A662" s="34"/>
      <c r="B662" s="34"/>
      <c r="C662" s="137"/>
      <c r="D662" s="34"/>
      <c r="E662" s="34"/>
      <c r="F662" s="34"/>
      <c r="H662" s="34"/>
      <c r="I662" s="34"/>
      <c r="J662" s="34"/>
      <c r="K662" s="34"/>
      <c r="L662" s="34"/>
      <c r="M662" s="34"/>
      <c r="N662" s="34"/>
      <c r="O662" s="34"/>
      <c r="P662" s="34"/>
      <c r="Q662" s="34"/>
      <c r="R662" s="34"/>
      <c r="S662" s="34"/>
      <c r="T662" s="34"/>
      <c r="U662" s="34"/>
      <c r="V662" s="34"/>
      <c r="W662" s="34"/>
      <c r="Y662" s="34"/>
      <c r="Z662" s="34"/>
      <c r="AB662" s="34"/>
      <c r="AC662" s="34"/>
      <c r="AD662" s="34"/>
      <c r="AE662" s="34"/>
    </row>
    <row r="663" spans="1:31" ht="15.75" customHeight="1">
      <c r="A663" s="34"/>
      <c r="B663" s="34"/>
      <c r="C663" s="137"/>
      <c r="D663" s="34"/>
      <c r="E663" s="34"/>
      <c r="F663" s="34"/>
      <c r="H663" s="34"/>
      <c r="I663" s="34"/>
      <c r="J663" s="34"/>
      <c r="K663" s="34"/>
      <c r="L663" s="34"/>
      <c r="M663" s="34"/>
      <c r="N663" s="34"/>
      <c r="O663" s="34"/>
      <c r="P663" s="34"/>
      <c r="Q663" s="34"/>
      <c r="R663" s="34"/>
      <c r="S663" s="34"/>
      <c r="T663" s="34"/>
      <c r="U663" s="34"/>
      <c r="V663" s="34"/>
      <c r="W663" s="34"/>
      <c r="Y663" s="34"/>
      <c r="Z663" s="34"/>
      <c r="AB663" s="34"/>
      <c r="AC663" s="34"/>
      <c r="AD663" s="34"/>
      <c r="AE663" s="34"/>
    </row>
    <row r="664" spans="1:31" ht="15.75" customHeight="1">
      <c r="A664" s="34"/>
      <c r="B664" s="34"/>
      <c r="C664" s="137"/>
      <c r="D664" s="34"/>
      <c r="E664" s="34"/>
      <c r="F664" s="34"/>
      <c r="H664" s="34"/>
      <c r="I664" s="34"/>
      <c r="J664" s="34"/>
      <c r="K664" s="34"/>
      <c r="L664" s="34"/>
      <c r="M664" s="34"/>
      <c r="N664" s="34"/>
      <c r="O664" s="34"/>
      <c r="P664" s="34"/>
      <c r="Q664" s="34"/>
      <c r="R664" s="34"/>
      <c r="S664" s="34"/>
      <c r="T664" s="34"/>
      <c r="U664" s="34"/>
      <c r="V664" s="34"/>
      <c r="W664" s="34"/>
      <c r="Y664" s="34"/>
      <c r="Z664" s="34"/>
      <c r="AB664" s="34"/>
      <c r="AC664" s="34"/>
      <c r="AD664" s="34"/>
      <c r="AE664" s="34"/>
    </row>
    <row r="665" spans="1:31" ht="15.75" customHeight="1">
      <c r="A665" s="34"/>
      <c r="B665" s="34"/>
      <c r="C665" s="137"/>
      <c r="D665" s="34"/>
      <c r="E665" s="34"/>
      <c r="F665" s="34"/>
      <c r="H665" s="34"/>
      <c r="I665" s="34"/>
      <c r="J665" s="34"/>
      <c r="K665" s="34"/>
      <c r="L665" s="34"/>
      <c r="M665" s="34"/>
      <c r="N665" s="34"/>
      <c r="O665" s="34"/>
      <c r="P665" s="34"/>
      <c r="Q665" s="34"/>
      <c r="R665" s="34"/>
      <c r="S665" s="34"/>
      <c r="T665" s="34"/>
      <c r="U665" s="34"/>
      <c r="V665" s="34"/>
      <c r="W665" s="34"/>
      <c r="Y665" s="34"/>
      <c r="Z665" s="34"/>
      <c r="AB665" s="34"/>
      <c r="AC665" s="34"/>
      <c r="AD665" s="34"/>
      <c r="AE665" s="34"/>
    </row>
    <row r="666" spans="1:31" ht="15.75" customHeight="1">
      <c r="A666" s="34"/>
      <c r="B666" s="34"/>
      <c r="C666" s="137"/>
      <c r="D666" s="34"/>
      <c r="E666" s="34"/>
      <c r="F666" s="34"/>
      <c r="H666" s="34"/>
      <c r="I666" s="34"/>
      <c r="J666" s="34"/>
      <c r="K666" s="34"/>
      <c r="L666" s="34"/>
      <c r="M666" s="34"/>
      <c r="N666" s="34"/>
      <c r="O666" s="34"/>
      <c r="P666" s="34"/>
      <c r="Q666" s="34"/>
      <c r="R666" s="34"/>
      <c r="S666" s="34"/>
      <c r="T666" s="34"/>
      <c r="U666" s="34"/>
      <c r="V666" s="34"/>
      <c r="W666" s="34"/>
      <c r="Y666" s="34"/>
      <c r="Z666" s="34"/>
      <c r="AB666" s="34"/>
      <c r="AC666" s="34"/>
      <c r="AD666" s="34"/>
      <c r="AE666" s="34"/>
    </row>
    <row r="667" spans="1:31" ht="15.75" customHeight="1">
      <c r="A667" s="34"/>
      <c r="B667" s="34"/>
      <c r="C667" s="137"/>
      <c r="D667" s="34"/>
      <c r="E667" s="34"/>
      <c r="F667" s="34"/>
      <c r="H667" s="34"/>
      <c r="I667" s="34"/>
      <c r="J667" s="34"/>
      <c r="K667" s="34"/>
      <c r="L667" s="34"/>
      <c r="M667" s="34"/>
      <c r="N667" s="34"/>
      <c r="O667" s="34"/>
      <c r="P667" s="34"/>
      <c r="Q667" s="34"/>
      <c r="R667" s="34"/>
      <c r="S667" s="34"/>
      <c r="T667" s="34"/>
      <c r="U667" s="34"/>
      <c r="V667" s="34"/>
      <c r="W667" s="34"/>
      <c r="Y667" s="34"/>
      <c r="Z667" s="34"/>
      <c r="AB667" s="34"/>
      <c r="AC667" s="34"/>
      <c r="AD667" s="34"/>
      <c r="AE667" s="34"/>
    </row>
    <row r="668" spans="1:31" ht="15.75" customHeight="1">
      <c r="A668" s="34"/>
      <c r="B668" s="34"/>
      <c r="C668" s="137"/>
      <c r="D668" s="34"/>
      <c r="E668" s="34"/>
      <c r="F668" s="34"/>
      <c r="H668" s="34"/>
      <c r="I668" s="34"/>
      <c r="J668" s="34"/>
      <c r="K668" s="34"/>
      <c r="L668" s="34"/>
      <c r="M668" s="34"/>
      <c r="N668" s="34"/>
      <c r="O668" s="34"/>
      <c r="P668" s="34"/>
      <c r="Q668" s="34"/>
      <c r="R668" s="34"/>
      <c r="S668" s="34"/>
      <c r="T668" s="34"/>
      <c r="U668" s="34"/>
      <c r="V668" s="34"/>
      <c r="W668" s="34"/>
      <c r="Y668" s="34"/>
      <c r="Z668" s="34"/>
      <c r="AB668" s="34"/>
      <c r="AC668" s="34"/>
      <c r="AD668" s="34"/>
      <c r="AE668" s="34"/>
    </row>
    <row r="669" spans="1:31" ht="15.75" customHeight="1">
      <c r="A669" s="34"/>
      <c r="B669" s="34"/>
      <c r="C669" s="137"/>
      <c r="D669" s="34"/>
      <c r="E669" s="34"/>
      <c r="F669" s="34"/>
      <c r="H669" s="34"/>
      <c r="I669" s="34"/>
      <c r="J669" s="34"/>
      <c r="K669" s="34"/>
      <c r="L669" s="34"/>
      <c r="M669" s="34"/>
      <c r="N669" s="34"/>
      <c r="O669" s="34"/>
      <c r="P669" s="34"/>
      <c r="Q669" s="34"/>
      <c r="R669" s="34"/>
      <c r="S669" s="34"/>
      <c r="T669" s="34"/>
      <c r="U669" s="34"/>
      <c r="V669" s="34"/>
      <c r="W669" s="34"/>
      <c r="Y669" s="34"/>
      <c r="Z669" s="34"/>
      <c r="AB669" s="34"/>
      <c r="AC669" s="34"/>
      <c r="AD669" s="34"/>
      <c r="AE669" s="34"/>
    </row>
    <row r="670" spans="1:31" ht="15.75" customHeight="1">
      <c r="A670" s="34"/>
      <c r="B670" s="34"/>
      <c r="C670" s="137"/>
      <c r="D670" s="34"/>
      <c r="E670" s="34"/>
      <c r="F670" s="34"/>
      <c r="H670" s="34"/>
      <c r="I670" s="34"/>
      <c r="J670" s="34"/>
      <c r="K670" s="34"/>
      <c r="L670" s="34"/>
      <c r="M670" s="34"/>
      <c r="N670" s="34"/>
      <c r="O670" s="34"/>
      <c r="P670" s="34"/>
      <c r="Q670" s="34"/>
      <c r="R670" s="34"/>
      <c r="S670" s="34"/>
      <c r="T670" s="34"/>
      <c r="U670" s="34"/>
      <c r="V670" s="34"/>
      <c r="W670" s="34"/>
      <c r="Y670" s="34"/>
      <c r="Z670" s="34"/>
      <c r="AB670" s="34"/>
      <c r="AC670" s="34"/>
      <c r="AD670" s="34"/>
      <c r="AE670" s="34"/>
    </row>
    <row r="671" spans="1:31" ht="15.75" customHeight="1">
      <c r="A671" s="34"/>
      <c r="B671" s="34"/>
      <c r="C671" s="137"/>
      <c r="D671" s="34"/>
      <c r="E671" s="34"/>
      <c r="F671" s="34"/>
      <c r="H671" s="34"/>
      <c r="I671" s="34"/>
      <c r="J671" s="34"/>
      <c r="K671" s="34"/>
      <c r="L671" s="34"/>
      <c r="M671" s="34"/>
      <c r="N671" s="34"/>
      <c r="O671" s="34"/>
      <c r="P671" s="34"/>
      <c r="Q671" s="34"/>
      <c r="R671" s="34"/>
      <c r="S671" s="34"/>
      <c r="T671" s="34"/>
      <c r="U671" s="34"/>
      <c r="V671" s="34"/>
      <c r="W671" s="34"/>
      <c r="Y671" s="34"/>
      <c r="Z671" s="34"/>
      <c r="AB671" s="34"/>
      <c r="AC671" s="34"/>
      <c r="AD671" s="34"/>
      <c r="AE671" s="34"/>
    </row>
    <row r="672" spans="1:31" ht="15.75" customHeight="1">
      <c r="A672" s="34"/>
      <c r="B672" s="34"/>
      <c r="C672" s="137"/>
      <c r="D672" s="34"/>
      <c r="E672" s="34"/>
      <c r="F672" s="34"/>
      <c r="H672" s="34"/>
      <c r="I672" s="34"/>
      <c r="J672" s="34"/>
      <c r="K672" s="34"/>
      <c r="L672" s="34"/>
      <c r="M672" s="34"/>
      <c r="N672" s="34"/>
      <c r="O672" s="34"/>
      <c r="P672" s="34"/>
      <c r="Q672" s="34"/>
      <c r="R672" s="34"/>
      <c r="S672" s="34"/>
      <c r="T672" s="34"/>
      <c r="U672" s="34"/>
      <c r="V672" s="34"/>
      <c r="W672" s="34"/>
      <c r="Y672" s="34"/>
      <c r="Z672" s="34"/>
      <c r="AB672" s="34"/>
      <c r="AC672" s="34"/>
      <c r="AD672" s="34"/>
      <c r="AE672" s="34"/>
    </row>
    <row r="673" spans="1:31" ht="15.75" customHeight="1">
      <c r="A673" s="34"/>
      <c r="B673" s="34"/>
      <c r="C673" s="137"/>
      <c r="D673" s="34"/>
      <c r="E673" s="34"/>
      <c r="F673" s="34"/>
      <c r="H673" s="34"/>
      <c r="I673" s="34"/>
      <c r="J673" s="34"/>
      <c r="K673" s="34"/>
      <c r="L673" s="34"/>
      <c r="M673" s="34"/>
      <c r="N673" s="34"/>
      <c r="O673" s="34"/>
      <c r="P673" s="34"/>
      <c r="Q673" s="34"/>
      <c r="R673" s="34"/>
      <c r="S673" s="34"/>
      <c r="T673" s="34"/>
      <c r="U673" s="34"/>
      <c r="V673" s="34"/>
      <c r="W673" s="34"/>
      <c r="Y673" s="34"/>
      <c r="Z673" s="34"/>
      <c r="AB673" s="34"/>
      <c r="AC673" s="34"/>
      <c r="AD673" s="34"/>
      <c r="AE673" s="34"/>
    </row>
    <row r="674" spans="1:31" ht="15.75" customHeight="1">
      <c r="A674" s="34"/>
      <c r="B674" s="34"/>
      <c r="C674" s="137"/>
      <c r="D674" s="34"/>
      <c r="E674" s="34"/>
      <c r="F674" s="34"/>
      <c r="H674" s="34"/>
      <c r="I674" s="34"/>
      <c r="J674" s="34"/>
      <c r="K674" s="34"/>
      <c r="L674" s="34"/>
      <c r="M674" s="34"/>
      <c r="N674" s="34"/>
      <c r="O674" s="34"/>
      <c r="P674" s="34"/>
      <c r="Q674" s="34"/>
      <c r="R674" s="34"/>
      <c r="S674" s="34"/>
      <c r="T674" s="34"/>
      <c r="U674" s="34"/>
      <c r="V674" s="34"/>
      <c r="W674" s="34"/>
      <c r="Y674" s="34"/>
      <c r="Z674" s="34"/>
      <c r="AB674" s="34"/>
      <c r="AC674" s="34"/>
      <c r="AD674" s="34"/>
      <c r="AE674" s="34"/>
    </row>
    <row r="675" spans="1:31" ht="15.75" customHeight="1">
      <c r="A675" s="34"/>
      <c r="B675" s="34"/>
      <c r="C675" s="137"/>
      <c r="D675" s="34"/>
      <c r="E675" s="34"/>
      <c r="F675" s="34"/>
      <c r="H675" s="34"/>
      <c r="I675" s="34"/>
      <c r="J675" s="34"/>
      <c r="K675" s="34"/>
      <c r="L675" s="34"/>
      <c r="M675" s="34"/>
      <c r="N675" s="34"/>
      <c r="O675" s="34"/>
      <c r="P675" s="34"/>
      <c r="Q675" s="34"/>
      <c r="R675" s="34"/>
      <c r="S675" s="34"/>
      <c r="T675" s="34"/>
      <c r="U675" s="34"/>
      <c r="V675" s="34"/>
      <c r="W675" s="34"/>
      <c r="Y675" s="34"/>
      <c r="Z675" s="34"/>
      <c r="AB675" s="34"/>
      <c r="AC675" s="34"/>
      <c r="AD675" s="34"/>
      <c r="AE675" s="34"/>
    </row>
    <row r="676" spans="1:31" ht="15.75" customHeight="1">
      <c r="A676" s="34"/>
      <c r="B676" s="34"/>
      <c r="C676" s="137"/>
      <c r="D676" s="34"/>
      <c r="E676" s="34"/>
      <c r="F676" s="34"/>
      <c r="H676" s="34"/>
      <c r="I676" s="34"/>
      <c r="J676" s="34"/>
      <c r="K676" s="34"/>
      <c r="L676" s="34"/>
      <c r="M676" s="34"/>
      <c r="N676" s="34"/>
      <c r="O676" s="34"/>
      <c r="P676" s="34"/>
      <c r="Q676" s="34"/>
      <c r="R676" s="34"/>
      <c r="S676" s="34"/>
      <c r="T676" s="34"/>
      <c r="U676" s="34"/>
      <c r="V676" s="34"/>
      <c r="W676" s="34"/>
      <c r="Y676" s="34"/>
      <c r="Z676" s="34"/>
      <c r="AB676" s="34"/>
      <c r="AC676" s="34"/>
      <c r="AD676" s="34"/>
      <c r="AE676" s="34"/>
    </row>
    <row r="677" spans="1:31" ht="15.75" customHeight="1">
      <c r="A677" s="34"/>
      <c r="B677" s="34"/>
      <c r="C677" s="137"/>
      <c r="D677" s="34"/>
      <c r="E677" s="34"/>
      <c r="F677" s="34"/>
      <c r="H677" s="34"/>
      <c r="I677" s="34"/>
      <c r="J677" s="34"/>
      <c r="K677" s="34"/>
      <c r="L677" s="34"/>
      <c r="M677" s="34"/>
      <c r="N677" s="34"/>
      <c r="O677" s="34"/>
      <c r="P677" s="34"/>
      <c r="Q677" s="34"/>
      <c r="R677" s="34"/>
      <c r="S677" s="34"/>
      <c r="T677" s="34"/>
      <c r="U677" s="34"/>
      <c r="V677" s="34"/>
      <c r="W677" s="34"/>
      <c r="Y677" s="34"/>
      <c r="Z677" s="34"/>
      <c r="AB677" s="34"/>
      <c r="AC677" s="34"/>
      <c r="AD677" s="34"/>
      <c r="AE677" s="34"/>
    </row>
    <row r="678" spans="1:31" ht="15.75" customHeight="1">
      <c r="A678" s="34"/>
      <c r="B678" s="34"/>
      <c r="C678" s="137"/>
      <c r="D678" s="34"/>
      <c r="E678" s="34"/>
      <c r="F678" s="34"/>
      <c r="H678" s="34"/>
      <c r="I678" s="34"/>
      <c r="J678" s="34"/>
      <c r="K678" s="34"/>
      <c r="L678" s="34"/>
      <c r="M678" s="34"/>
      <c r="N678" s="34"/>
      <c r="O678" s="34"/>
      <c r="P678" s="34"/>
      <c r="Q678" s="34"/>
      <c r="R678" s="34"/>
      <c r="S678" s="34"/>
      <c r="T678" s="34"/>
      <c r="U678" s="34"/>
      <c r="V678" s="34"/>
      <c r="W678" s="34"/>
      <c r="Y678" s="34"/>
      <c r="Z678" s="34"/>
      <c r="AB678" s="34"/>
      <c r="AC678" s="34"/>
      <c r="AD678" s="34"/>
      <c r="AE678" s="34"/>
    </row>
    <row r="679" spans="1:31" ht="15.75" customHeight="1">
      <c r="A679" s="34"/>
      <c r="B679" s="34"/>
      <c r="C679" s="137"/>
      <c r="D679" s="34"/>
      <c r="E679" s="34"/>
      <c r="F679" s="34"/>
      <c r="H679" s="34"/>
      <c r="I679" s="34"/>
      <c r="J679" s="34"/>
      <c r="K679" s="34"/>
      <c r="L679" s="34"/>
      <c r="M679" s="34"/>
      <c r="N679" s="34"/>
      <c r="O679" s="34"/>
      <c r="P679" s="34"/>
      <c r="Q679" s="34"/>
      <c r="R679" s="34"/>
      <c r="S679" s="34"/>
      <c r="T679" s="34"/>
      <c r="U679" s="34"/>
      <c r="V679" s="34"/>
      <c r="W679" s="34"/>
      <c r="Y679" s="34"/>
      <c r="Z679" s="34"/>
      <c r="AB679" s="34"/>
      <c r="AC679" s="34"/>
      <c r="AD679" s="34"/>
      <c r="AE679" s="34"/>
    </row>
    <row r="680" spans="1:31" ht="15.75" customHeight="1">
      <c r="A680" s="34"/>
      <c r="B680" s="34"/>
      <c r="C680" s="137"/>
      <c r="D680" s="34"/>
      <c r="E680" s="34"/>
      <c r="F680" s="34"/>
      <c r="H680" s="34"/>
      <c r="I680" s="34"/>
      <c r="J680" s="34"/>
      <c r="K680" s="34"/>
      <c r="L680" s="34"/>
      <c r="M680" s="34"/>
      <c r="N680" s="34"/>
      <c r="O680" s="34"/>
      <c r="P680" s="34"/>
      <c r="Q680" s="34"/>
      <c r="R680" s="34"/>
      <c r="S680" s="34"/>
      <c r="T680" s="34"/>
      <c r="U680" s="34"/>
      <c r="V680" s="34"/>
      <c r="W680" s="34"/>
      <c r="Y680" s="34"/>
      <c r="Z680" s="34"/>
      <c r="AB680" s="34"/>
      <c r="AC680" s="34"/>
      <c r="AD680" s="34"/>
      <c r="AE680" s="34"/>
    </row>
    <row r="681" spans="1:31" ht="15.75" customHeight="1">
      <c r="A681" s="34"/>
      <c r="B681" s="34"/>
      <c r="C681" s="137"/>
      <c r="D681" s="34"/>
      <c r="E681" s="34"/>
      <c r="F681" s="34"/>
      <c r="H681" s="34"/>
      <c r="I681" s="34"/>
      <c r="J681" s="34"/>
      <c r="K681" s="34"/>
      <c r="L681" s="34"/>
      <c r="M681" s="34"/>
      <c r="N681" s="34"/>
      <c r="O681" s="34"/>
      <c r="P681" s="34"/>
      <c r="Q681" s="34"/>
      <c r="R681" s="34"/>
      <c r="S681" s="34"/>
      <c r="T681" s="34"/>
      <c r="U681" s="34"/>
      <c r="V681" s="34"/>
      <c r="W681" s="34"/>
      <c r="Y681" s="34"/>
      <c r="Z681" s="34"/>
      <c r="AB681" s="34"/>
      <c r="AC681" s="34"/>
      <c r="AD681" s="34"/>
      <c r="AE681" s="34"/>
    </row>
    <row r="682" spans="1:31" ht="15.75" customHeight="1">
      <c r="A682" s="34"/>
      <c r="B682" s="34"/>
      <c r="C682" s="137"/>
      <c r="D682" s="34"/>
      <c r="E682" s="34"/>
      <c r="F682" s="34"/>
      <c r="H682" s="34"/>
      <c r="I682" s="34"/>
      <c r="J682" s="34"/>
      <c r="K682" s="34"/>
      <c r="L682" s="34"/>
      <c r="M682" s="34"/>
      <c r="N682" s="34"/>
      <c r="O682" s="34"/>
      <c r="P682" s="34"/>
      <c r="Q682" s="34"/>
      <c r="R682" s="34"/>
      <c r="S682" s="34"/>
      <c r="T682" s="34"/>
      <c r="U682" s="34"/>
      <c r="V682" s="34"/>
      <c r="W682" s="34"/>
      <c r="Y682" s="34"/>
      <c r="Z682" s="34"/>
      <c r="AB682" s="34"/>
      <c r="AC682" s="34"/>
      <c r="AD682" s="34"/>
      <c r="AE682" s="34"/>
    </row>
    <row r="683" spans="1:31" ht="15.75" customHeight="1">
      <c r="A683" s="34"/>
      <c r="B683" s="34"/>
      <c r="C683" s="137"/>
      <c r="D683" s="34"/>
      <c r="E683" s="34"/>
      <c r="F683" s="34"/>
      <c r="H683" s="34"/>
      <c r="I683" s="34"/>
      <c r="J683" s="34"/>
      <c r="K683" s="34"/>
      <c r="L683" s="34"/>
      <c r="M683" s="34"/>
      <c r="N683" s="34"/>
      <c r="O683" s="34"/>
      <c r="P683" s="34"/>
      <c r="Q683" s="34"/>
      <c r="R683" s="34"/>
      <c r="S683" s="34"/>
      <c r="T683" s="34"/>
      <c r="U683" s="34"/>
      <c r="V683" s="34"/>
      <c r="W683" s="34"/>
      <c r="Y683" s="34"/>
      <c r="Z683" s="34"/>
      <c r="AB683" s="34"/>
      <c r="AC683" s="34"/>
      <c r="AD683" s="34"/>
      <c r="AE683" s="34"/>
    </row>
    <row r="684" spans="1:31" ht="15.75" customHeight="1">
      <c r="A684" s="34"/>
      <c r="B684" s="34"/>
      <c r="C684" s="137"/>
      <c r="D684" s="34"/>
      <c r="E684" s="34"/>
      <c r="F684" s="34"/>
      <c r="H684" s="34"/>
      <c r="I684" s="34"/>
      <c r="J684" s="34"/>
      <c r="K684" s="34"/>
      <c r="L684" s="34"/>
      <c r="M684" s="34"/>
      <c r="N684" s="34"/>
      <c r="O684" s="34"/>
      <c r="P684" s="34"/>
      <c r="Q684" s="34"/>
      <c r="R684" s="34"/>
      <c r="S684" s="34"/>
      <c r="T684" s="34"/>
      <c r="U684" s="34"/>
      <c r="V684" s="34"/>
      <c r="W684" s="34"/>
      <c r="Y684" s="34"/>
      <c r="Z684" s="34"/>
      <c r="AB684" s="34"/>
      <c r="AC684" s="34"/>
      <c r="AD684" s="34"/>
      <c r="AE684" s="34"/>
    </row>
    <row r="685" spans="1:31" ht="15.75" customHeight="1">
      <c r="A685" s="34"/>
      <c r="B685" s="34"/>
      <c r="C685" s="137"/>
      <c r="D685" s="34"/>
      <c r="E685" s="34"/>
      <c r="F685" s="34"/>
      <c r="H685" s="34"/>
      <c r="I685" s="34"/>
      <c r="J685" s="34"/>
      <c r="K685" s="34"/>
      <c r="L685" s="34"/>
      <c r="M685" s="34"/>
      <c r="N685" s="34"/>
      <c r="O685" s="34"/>
      <c r="P685" s="34"/>
      <c r="Q685" s="34"/>
      <c r="R685" s="34"/>
      <c r="S685" s="34"/>
      <c r="T685" s="34"/>
      <c r="U685" s="34"/>
      <c r="V685" s="34"/>
      <c r="W685" s="34"/>
      <c r="Y685" s="34"/>
      <c r="Z685" s="34"/>
      <c r="AB685" s="34"/>
      <c r="AC685" s="34"/>
      <c r="AD685" s="34"/>
      <c r="AE685" s="34"/>
    </row>
    <row r="686" spans="1:31" ht="15.75" customHeight="1">
      <c r="A686" s="34"/>
      <c r="B686" s="34"/>
      <c r="C686" s="137"/>
      <c r="D686" s="34"/>
      <c r="E686" s="34"/>
      <c r="F686" s="34"/>
      <c r="H686" s="34"/>
      <c r="I686" s="34"/>
      <c r="J686" s="34"/>
      <c r="K686" s="34"/>
      <c r="L686" s="34"/>
      <c r="M686" s="34"/>
      <c r="N686" s="34"/>
      <c r="O686" s="34"/>
      <c r="P686" s="34"/>
      <c r="Q686" s="34"/>
      <c r="R686" s="34"/>
      <c r="S686" s="34"/>
      <c r="T686" s="34"/>
      <c r="U686" s="34"/>
      <c r="V686" s="34"/>
      <c r="W686" s="34"/>
      <c r="Y686" s="34"/>
      <c r="Z686" s="34"/>
      <c r="AB686" s="34"/>
      <c r="AC686" s="34"/>
      <c r="AD686" s="34"/>
      <c r="AE686" s="34"/>
    </row>
    <row r="687" spans="1:31" ht="15.75" customHeight="1">
      <c r="A687" s="34"/>
      <c r="B687" s="34"/>
      <c r="C687" s="137"/>
      <c r="D687" s="34"/>
      <c r="E687" s="34"/>
      <c r="F687" s="34"/>
      <c r="H687" s="34"/>
      <c r="I687" s="34"/>
      <c r="J687" s="34"/>
      <c r="K687" s="34"/>
      <c r="L687" s="34"/>
      <c r="M687" s="34"/>
      <c r="N687" s="34"/>
      <c r="O687" s="34"/>
      <c r="P687" s="34"/>
      <c r="Q687" s="34"/>
      <c r="R687" s="34"/>
      <c r="S687" s="34"/>
      <c r="T687" s="34"/>
      <c r="U687" s="34"/>
      <c r="V687" s="34"/>
      <c r="W687" s="34"/>
      <c r="Y687" s="34"/>
      <c r="Z687" s="34"/>
      <c r="AB687" s="34"/>
      <c r="AC687" s="34"/>
      <c r="AD687" s="34"/>
      <c r="AE687" s="34"/>
    </row>
    <row r="688" spans="1:31" ht="15.75" customHeight="1">
      <c r="A688" s="34"/>
      <c r="B688" s="34"/>
      <c r="C688" s="137"/>
      <c r="D688" s="34"/>
      <c r="E688" s="34"/>
      <c r="F688" s="34"/>
      <c r="H688" s="34"/>
      <c r="I688" s="34"/>
      <c r="J688" s="34"/>
      <c r="K688" s="34"/>
      <c r="L688" s="34"/>
      <c r="M688" s="34"/>
      <c r="N688" s="34"/>
      <c r="O688" s="34"/>
      <c r="P688" s="34"/>
      <c r="Q688" s="34"/>
      <c r="R688" s="34"/>
      <c r="S688" s="34"/>
      <c r="T688" s="34"/>
      <c r="U688" s="34"/>
      <c r="V688" s="34"/>
      <c r="W688" s="34"/>
      <c r="Y688" s="34"/>
      <c r="Z688" s="34"/>
      <c r="AB688" s="34"/>
      <c r="AC688" s="34"/>
      <c r="AD688" s="34"/>
      <c r="AE688" s="34"/>
    </row>
    <row r="689" spans="1:31" ht="15.75" customHeight="1">
      <c r="A689" s="34"/>
      <c r="B689" s="34"/>
      <c r="C689" s="137"/>
      <c r="D689" s="34"/>
      <c r="E689" s="34"/>
      <c r="F689" s="34"/>
      <c r="H689" s="34"/>
      <c r="I689" s="34"/>
      <c r="J689" s="34"/>
      <c r="K689" s="34"/>
      <c r="L689" s="34"/>
      <c r="M689" s="34"/>
      <c r="N689" s="34"/>
      <c r="O689" s="34"/>
      <c r="P689" s="34"/>
      <c r="Q689" s="34"/>
      <c r="R689" s="34"/>
      <c r="S689" s="34"/>
      <c r="T689" s="34"/>
      <c r="U689" s="34"/>
      <c r="V689" s="34"/>
      <c r="W689" s="34"/>
      <c r="Y689" s="34"/>
      <c r="Z689" s="34"/>
      <c r="AB689" s="34"/>
      <c r="AC689" s="34"/>
      <c r="AD689" s="34"/>
      <c r="AE689" s="34"/>
    </row>
    <row r="690" spans="1:31" ht="15.75" customHeight="1">
      <c r="A690" s="34"/>
      <c r="B690" s="34"/>
      <c r="C690" s="137"/>
      <c r="D690" s="34"/>
      <c r="E690" s="34"/>
      <c r="F690" s="34"/>
      <c r="H690" s="34"/>
      <c r="I690" s="34"/>
      <c r="J690" s="34"/>
      <c r="K690" s="34"/>
      <c r="L690" s="34"/>
      <c r="M690" s="34"/>
      <c r="N690" s="34"/>
      <c r="O690" s="34"/>
      <c r="P690" s="34"/>
      <c r="Q690" s="34"/>
      <c r="R690" s="34"/>
      <c r="S690" s="34"/>
      <c r="T690" s="34"/>
      <c r="U690" s="34"/>
      <c r="V690" s="34"/>
      <c r="W690" s="34"/>
      <c r="Y690" s="34"/>
      <c r="Z690" s="34"/>
      <c r="AB690" s="34"/>
      <c r="AC690" s="34"/>
      <c r="AD690" s="34"/>
      <c r="AE690" s="34"/>
    </row>
    <row r="691" spans="1:31" ht="15.75" customHeight="1">
      <c r="A691" s="34"/>
      <c r="B691" s="34"/>
      <c r="C691" s="137"/>
      <c r="D691" s="34"/>
      <c r="E691" s="34"/>
      <c r="F691" s="34"/>
      <c r="H691" s="34"/>
      <c r="I691" s="34"/>
      <c r="J691" s="34"/>
      <c r="K691" s="34"/>
      <c r="L691" s="34"/>
      <c r="M691" s="34"/>
      <c r="N691" s="34"/>
      <c r="O691" s="34"/>
      <c r="P691" s="34"/>
      <c r="Q691" s="34"/>
      <c r="R691" s="34"/>
      <c r="S691" s="34"/>
      <c r="T691" s="34"/>
      <c r="U691" s="34"/>
      <c r="V691" s="34"/>
      <c r="W691" s="34"/>
      <c r="Y691" s="34"/>
      <c r="Z691" s="34"/>
      <c r="AB691" s="34"/>
      <c r="AC691" s="34"/>
      <c r="AD691" s="34"/>
      <c r="AE691" s="34"/>
    </row>
    <row r="692" spans="1:31" ht="15.75" customHeight="1">
      <c r="A692" s="34"/>
      <c r="B692" s="34"/>
      <c r="C692" s="137"/>
      <c r="D692" s="34"/>
      <c r="E692" s="34"/>
      <c r="F692" s="34"/>
      <c r="H692" s="34"/>
      <c r="I692" s="34"/>
      <c r="J692" s="34"/>
      <c r="K692" s="34"/>
      <c r="L692" s="34"/>
      <c r="M692" s="34"/>
      <c r="N692" s="34"/>
      <c r="O692" s="34"/>
      <c r="P692" s="34"/>
      <c r="Q692" s="34"/>
      <c r="R692" s="34"/>
      <c r="S692" s="34"/>
      <c r="T692" s="34"/>
      <c r="U692" s="34"/>
      <c r="V692" s="34"/>
      <c r="W692" s="34"/>
      <c r="Y692" s="34"/>
      <c r="Z692" s="34"/>
      <c r="AB692" s="34"/>
      <c r="AC692" s="34"/>
      <c r="AD692" s="34"/>
      <c r="AE692" s="34"/>
    </row>
    <row r="693" spans="1:31" ht="15.75" customHeight="1">
      <c r="A693" s="34"/>
      <c r="B693" s="34"/>
      <c r="C693" s="137"/>
      <c r="D693" s="34"/>
      <c r="E693" s="34"/>
      <c r="F693" s="34"/>
      <c r="H693" s="34"/>
      <c r="I693" s="34"/>
      <c r="J693" s="34"/>
      <c r="K693" s="34"/>
      <c r="L693" s="34"/>
      <c r="M693" s="34"/>
      <c r="N693" s="34"/>
      <c r="O693" s="34"/>
      <c r="P693" s="34"/>
      <c r="Q693" s="34"/>
      <c r="R693" s="34"/>
      <c r="S693" s="34"/>
      <c r="T693" s="34"/>
      <c r="U693" s="34"/>
      <c r="V693" s="34"/>
      <c r="W693" s="34"/>
      <c r="Y693" s="34"/>
      <c r="Z693" s="34"/>
      <c r="AB693" s="34"/>
      <c r="AC693" s="34"/>
      <c r="AD693" s="34"/>
      <c r="AE693" s="34"/>
    </row>
    <row r="694" spans="1:31" ht="15.75" customHeight="1">
      <c r="A694" s="34"/>
      <c r="B694" s="34"/>
      <c r="C694" s="137"/>
      <c r="D694" s="34"/>
      <c r="E694" s="34"/>
      <c r="F694" s="34"/>
      <c r="H694" s="34"/>
      <c r="I694" s="34"/>
      <c r="J694" s="34"/>
      <c r="K694" s="34"/>
      <c r="L694" s="34"/>
      <c r="M694" s="34"/>
      <c r="N694" s="34"/>
      <c r="O694" s="34"/>
      <c r="P694" s="34"/>
      <c r="Q694" s="34"/>
      <c r="R694" s="34"/>
      <c r="S694" s="34"/>
      <c r="T694" s="34"/>
      <c r="U694" s="34"/>
      <c r="V694" s="34"/>
      <c r="W694" s="34"/>
      <c r="Y694" s="34"/>
      <c r="Z694" s="34"/>
      <c r="AB694" s="34"/>
      <c r="AC694" s="34"/>
      <c r="AD694" s="34"/>
      <c r="AE694" s="34"/>
    </row>
    <row r="695" spans="1:31" ht="15.75" customHeight="1">
      <c r="A695" s="34"/>
      <c r="B695" s="34"/>
      <c r="C695" s="137"/>
      <c r="D695" s="34"/>
      <c r="E695" s="34"/>
      <c r="F695" s="34"/>
      <c r="H695" s="34"/>
      <c r="I695" s="34"/>
      <c r="J695" s="34"/>
      <c r="K695" s="34"/>
      <c r="L695" s="34"/>
      <c r="M695" s="34"/>
      <c r="N695" s="34"/>
      <c r="O695" s="34"/>
      <c r="P695" s="34"/>
      <c r="Q695" s="34"/>
      <c r="R695" s="34"/>
      <c r="S695" s="34"/>
      <c r="T695" s="34"/>
      <c r="U695" s="34"/>
      <c r="V695" s="34"/>
      <c r="W695" s="34"/>
      <c r="Y695" s="34"/>
      <c r="Z695" s="34"/>
      <c r="AB695" s="34"/>
      <c r="AC695" s="34"/>
      <c r="AD695" s="34"/>
      <c r="AE695" s="34"/>
    </row>
    <row r="696" spans="1:31" ht="15.75" customHeight="1">
      <c r="A696" s="34"/>
      <c r="B696" s="34"/>
      <c r="C696" s="137"/>
      <c r="D696" s="34"/>
      <c r="E696" s="34"/>
      <c r="F696" s="34"/>
      <c r="H696" s="34"/>
      <c r="I696" s="34"/>
      <c r="J696" s="34"/>
      <c r="K696" s="34"/>
      <c r="L696" s="34"/>
      <c r="M696" s="34"/>
      <c r="N696" s="34"/>
      <c r="O696" s="34"/>
      <c r="P696" s="34"/>
      <c r="Q696" s="34"/>
      <c r="R696" s="34"/>
      <c r="S696" s="34"/>
      <c r="T696" s="34"/>
      <c r="U696" s="34"/>
      <c r="V696" s="34"/>
      <c r="W696" s="34"/>
      <c r="Y696" s="34"/>
      <c r="Z696" s="34"/>
      <c r="AB696" s="34"/>
      <c r="AC696" s="34"/>
      <c r="AD696" s="34"/>
      <c r="AE696" s="34"/>
    </row>
    <row r="697" spans="1:31" ht="15.75" customHeight="1">
      <c r="A697" s="34"/>
      <c r="B697" s="34"/>
      <c r="C697" s="137"/>
      <c r="D697" s="34"/>
      <c r="E697" s="34"/>
      <c r="F697" s="34"/>
      <c r="H697" s="34"/>
      <c r="I697" s="34"/>
      <c r="J697" s="34"/>
      <c r="K697" s="34"/>
      <c r="L697" s="34"/>
      <c r="M697" s="34"/>
      <c r="N697" s="34"/>
      <c r="O697" s="34"/>
      <c r="P697" s="34"/>
      <c r="Q697" s="34"/>
      <c r="R697" s="34"/>
      <c r="S697" s="34"/>
      <c r="T697" s="34"/>
      <c r="U697" s="34"/>
      <c r="V697" s="34"/>
      <c r="W697" s="34"/>
      <c r="Y697" s="34"/>
      <c r="Z697" s="34"/>
      <c r="AB697" s="34"/>
      <c r="AC697" s="34"/>
      <c r="AD697" s="34"/>
      <c r="AE697" s="34"/>
    </row>
    <row r="698" spans="1:31" ht="15.75" customHeight="1">
      <c r="A698" s="34"/>
      <c r="B698" s="34"/>
      <c r="C698" s="137"/>
      <c r="D698" s="34"/>
      <c r="E698" s="34"/>
      <c r="F698" s="34"/>
      <c r="H698" s="34"/>
      <c r="I698" s="34"/>
      <c r="J698" s="34"/>
      <c r="K698" s="34"/>
      <c r="L698" s="34"/>
      <c r="M698" s="34"/>
      <c r="N698" s="34"/>
      <c r="O698" s="34"/>
      <c r="P698" s="34"/>
      <c r="Q698" s="34"/>
      <c r="R698" s="34"/>
      <c r="S698" s="34"/>
      <c r="T698" s="34"/>
      <c r="U698" s="34"/>
      <c r="V698" s="34"/>
      <c r="W698" s="34"/>
      <c r="Y698" s="34"/>
      <c r="Z698" s="34"/>
      <c r="AB698" s="34"/>
      <c r="AC698" s="34"/>
      <c r="AD698" s="34"/>
      <c r="AE698" s="34"/>
    </row>
    <row r="699" spans="1:31" ht="15.75" customHeight="1">
      <c r="A699" s="34"/>
      <c r="B699" s="34"/>
      <c r="C699" s="137"/>
      <c r="D699" s="34"/>
      <c r="E699" s="34"/>
      <c r="F699" s="34"/>
      <c r="H699" s="34"/>
      <c r="I699" s="34"/>
      <c r="J699" s="34"/>
      <c r="K699" s="34"/>
      <c r="L699" s="34"/>
      <c r="M699" s="34"/>
      <c r="N699" s="34"/>
      <c r="O699" s="34"/>
      <c r="P699" s="34"/>
      <c r="Q699" s="34"/>
      <c r="R699" s="34"/>
      <c r="S699" s="34"/>
      <c r="T699" s="34"/>
      <c r="U699" s="34"/>
      <c r="V699" s="34"/>
      <c r="W699" s="34"/>
      <c r="Y699" s="34"/>
      <c r="Z699" s="34"/>
      <c r="AB699" s="34"/>
      <c r="AC699" s="34"/>
      <c r="AD699" s="34"/>
      <c r="AE699" s="34"/>
    </row>
    <row r="700" spans="1:31" ht="15.75" customHeight="1">
      <c r="A700" s="34"/>
      <c r="B700" s="34"/>
      <c r="C700" s="137"/>
      <c r="D700" s="34"/>
      <c r="E700" s="34"/>
      <c r="F700" s="34"/>
      <c r="H700" s="34"/>
      <c r="I700" s="34"/>
      <c r="J700" s="34"/>
      <c r="K700" s="34"/>
      <c r="L700" s="34"/>
      <c r="M700" s="34"/>
      <c r="N700" s="34"/>
      <c r="O700" s="34"/>
      <c r="P700" s="34"/>
      <c r="Q700" s="34"/>
      <c r="R700" s="34"/>
      <c r="S700" s="34"/>
      <c r="T700" s="34"/>
      <c r="U700" s="34"/>
      <c r="V700" s="34"/>
      <c r="W700" s="34"/>
      <c r="Y700" s="34"/>
      <c r="Z700" s="34"/>
      <c r="AB700" s="34"/>
      <c r="AC700" s="34"/>
      <c r="AD700" s="34"/>
      <c r="AE700" s="34"/>
    </row>
    <row r="701" spans="1:31" ht="15.75" customHeight="1">
      <c r="A701" s="34"/>
      <c r="B701" s="34"/>
      <c r="C701" s="137"/>
      <c r="D701" s="34"/>
      <c r="E701" s="34"/>
      <c r="F701" s="34"/>
      <c r="H701" s="34"/>
      <c r="I701" s="34"/>
      <c r="J701" s="34"/>
      <c r="K701" s="34"/>
      <c r="L701" s="34"/>
      <c r="M701" s="34"/>
      <c r="N701" s="34"/>
      <c r="O701" s="34"/>
      <c r="P701" s="34"/>
      <c r="Q701" s="34"/>
      <c r="R701" s="34"/>
      <c r="S701" s="34"/>
      <c r="T701" s="34"/>
      <c r="U701" s="34"/>
      <c r="V701" s="34"/>
      <c r="W701" s="34"/>
      <c r="Y701" s="34"/>
      <c r="Z701" s="34"/>
      <c r="AB701" s="34"/>
      <c r="AC701" s="34"/>
      <c r="AD701" s="34"/>
      <c r="AE701" s="34"/>
    </row>
    <row r="702" spans="1:31" ht="15.75" customHeight="1">
      <c r="A702" s="34"/>
      <c r="B702" s="34"/>
      <c r="C702" s="137"/>
      <c r="D702" s="34"/>
      <c r="E702" s="34"/>
      <c r="F702" s="34"/>
      <c r="H702" s="34"/>
      <c r="I702" s="34"/>
      <c r="J702" s="34"/>
      <c r="K702" s="34"/>
      <c r="L702" s="34"/>
      <c r="M702" s="34"/>
      <c r="N702" s="34"/>
      <c r="O702" s="34"/>
      <c r="P702" s="34"/>
      <c r="Q702" s="34"/>
      <c r="R702" s="34"/>
      <c r="S702" s="34"/>
      <c r="T702" s="34"/>
      <c r="U702" s="34"/>
      <c r="V702" s="34"/>
      <c r="W702" s="34"/>
      <c r="Y702" s="34"/>
      <c r="Z702" s="34"/>
      <c r="AB702" s="34"/>
      <c r="AC702" s="34"/>
      <c r="AD702" s="34"/>
      <c r="AE702" s="34"/>
    </row>
    <row r="703" spans="1:31" ht="15.75" customHeight="1">
      <c r="A703" s="34"/>
      <c r="B703" s="34"/>
      <c r="C703" s="137"/>
      <c r="D703" s="34"/>
      <c r="E703" s="34"/>
      <c r="F703" s="34"/>
      <c r="H703" s="34"/>
      <c r="I703" s="34"/>
      <c r="J703" s="34"/>
      <c r="K703" s="34"/>
      <c r="L703" s="34"/>
      <c r="M703" s="34"/>
      <c r="N703" s="34"/>
      <c r="O703" s="34"/>
      <c r="P703" s="34"/>
      <c r="Q703" s="34"/>
      <c r="R703" s="34"/>
      <c r="S703" s="34"/>
      <c r="T703" s="34"/>
      <c r="U703" s="34"/>
      <c r="V703" s="34"/>
      <c r="W703" s="34"/>
      <c r="Y703" s="34"/>
      <c r="Z703" s="34"/>
      <c r="AB703" s="34"/>
      <c r="AC703" s="34"/>
      <c r="AD703" s="34"/>
      <c r="AE703" s="34"/>
    </row>
    <row r="704" spans="1:31" ht="15.75" customHeight="1">
      <c r="A704" s="34"/>
      <c r="B704" s="34"/>
      <c r="C704" s="137"/>
      <c r="D704" s="34"/>
      <c r="E704" s="34"/>
      <c r="F704" s="34"/>
      <c r="H704" s="34"/>
      <c r="I704" s="34"/>
      <c r="J704" s="34"/>
      <c r="K704" s="34"/>
      <c r="L704" s="34"/>
      <c r="M704" s="34"/>
      <c r="N704" s="34"/>
      <c r="O704" s="34"/>
      <c r="P704" s="34"/>
      <c r="Q704" s="34"/>
      <c r="R704" s="34"/>
      <c r="S704" s="34"/>
      <c r="T704" s="34"/>
      <c r="U704" s="34"/>
      <c r="V704" s="34"/>
      <c r="W704" s="34"/>
      <c r="Y704" s="34"/>
      <c r="Z704" s="34"/>
      <c r="AB704" s="34"/>
      <c r="AC704" s="34"/>
      <c r="AD704" s="34"/>
      <c r="AE704" s="34"/>
    </row>
    <row r="705" spans="1:31" ht="15.75" customHeight="1">
      <c r="A705" s="34"/>
      <c r="B705" s="34"/>
      <c r="C705" s="137"/>
      <c r="D705" s="34"/>
      <c r="E705" s="34"/>
      <c r="F705" s="34"/>
      <c r="H705" s="34"/>
      <c r="I705" s="34"/>
      <c r="J705" s="34"/>
      <c r="K705" s="34"/>
      <c r="L705" s="34"/>
      <c r="M705" s="34"/>
      <c r="N705" s="34"/>
      <c r="O705" s="34"/>
      <c r="P705" s="34"/>
      <c r="Q705" s="34"/>
      <c r="R705" s="34"/>
      <c r="S705" s="34"/>
      <c r="T705" s="34"/>
      <c r="U705" s="34"/>
      <c r="V705" s="34"/>
      <c r="W705" s="34"/>
      <c r="Y705" s="34"/>
      <c r="Z705" s="34"/>
      <c r="AB705" s="34"/>
      <c r="AC705" s="34"/>
      <c r="AD705" s="34"/>
      <c r="AE705" s="34"/>
    </row>
    <row r="706" spans="1:31" ht="15.75" customHeight="1">
      <c r="A706" s="34"/>
      <c r="B706" s="34"/>
      <c r="C706" s="137"/>
      <c r="D706" s="34"/>
      <c r="E706" s="34"/>
      <c r="F706" s="34"/>
      <c r="H706" s="34"/>
      <c r="I706" s="34"/>
      <c r="J706" s="34"/>
      <c r="K706" s="34"/>
      <c r="L706" s="34"/>
      <c r="M706" s="34"/>
      <c r="N706" s="34"/>
      <c r="O706" s="34"/>
      <c r="P706" s="34"/>
      <c r="Q706" s="34"/>
      <c r="R706" s="34"/>
      <c r="S706" s="34"/>
      <c r="T706" s="34"/>
      <c r="U706" s="34"/>
      <c r="V706" s="34"/>
      <c r="W706" s="34"/>
      <c r="Y706" s="34"/>
      <c r="Z706" s="34"/>
      <c r="AB706" s="34"/>
      <c r="AC706" s="34"/>
      <c r="AD706" s="34"/>
      <c r="AE706" s="34"/>
    </row>
    <row r="707" spans="1:31" ht="15.75" customHeight="1">
      <c r="A707" s="34"/>
      <c r="B707" s="34"/>
      <c r="C707" s="137"/>
      <c r="D707" s="34"/>
      <c r="E707" s="34"/>
      <c r="F707" s="34"/>
      <c r="H707" s="34"/>
      <c r="I707" s="34"/>
      <c r="J707" s="34"/>
      <c r="K707" s="34"/>
      <c r="L707" s="34"/>
      <c r="M707" s="34"/>
      <c r="N707" s="34"/>
      <c r="O707" s="34"/>
      <c r="P707" s="34"/>
      <c r="Q707" s="34"/>
      <c r="R707" s="34"/>
      <c r="S707" s="34"/>
      <c r="T707" s="34"/>
      <c r="U707" s="34"/>
      <c r="V707" s="34"/>
      <c r="W707" s="34"/>
      <c r="Y707" s="34"/>
      <c r="Z707" s="34"/>
      <c r="AB707" s="34"/>
      <c r="AC707" s="34"/>
      <c r="AD707" s="34"/>
      <c r="AE707" s="34"/>
    </row>
    <row r="708" spans="1:31" ht="15.75" customHeight="1">
      <c r="A708" s="34"/>
      <c r="B708" s="34"/>
      <c r="C708" s="137"/>
      <c r="D708" s="34"/>
      <c r="E708" s="34"/>
      <c r="F708" s="34"/>
      <c r="H708" s="34"/>
      <c r="I708" s="34"/>
      <c r="J708" s="34"/>
      <c r="K708" s="34"/>
      <c r="L708" s="34"/>
      <c r="M708" s="34"/>
      <c r="N708" s="34"/>
      <c r="O708" s="34"/>
      <c r="P708" s="34"/>
      <c r="Q708" s="34"/>
      <c r="R708" s="34"/>
      <c r="S708" s="34"/>
      <c r="T708" s="34"/>
      <c r="U708" s="34"/>
      <c r="V708" s="34"/>
      <c r="W708" s="34"/>
      <c r="Y708" s="34"/>
      <c r="Z708" s="34"/>
      <c r="AB708" s="34"/>
      <c r="AC708" s="34"/>
      <c r="AD708" s="34"/>
      <c r="AE708" s="34"/>
    </row>
    <row r="709" spans="1:31" ht="15.75" customHeight="1">
      <c r="A709" s="34"/>
      <c r="B709" s="34"/>
      <c r="C709" s="137"/>
      <c r="D709" s="34"/>
      <c r="E709" s="34"/>
      <c r="F709" s="34"/>
      <c r="H709" s="34"/>
      <c r="I709" s="34"/>
      <c r="J709" s="34"/>
      <c r="K709" s="34"/>
      <c r="L709" s="34"/>
      <c r="M709" s="34"/>
      <c r="N709" s="34"/>
      <c r="O709" s="34"/>
      <c r="P709" s="34"/>
      <c r="Q709" s="34"/>
      <c r="R709" s="34"/>
      <c r="S709" s="34"/>
      <c r="T709" s="34"/>
      <c r="U709" s="34"/>
      <c r="V709" s="34"/>
      <c r="W709" s="34"/>
      <c r="Y709" s="34"/>
      <c r="Z709" s="34"/>
      <c r="AB709" s="34"/>
      <c r="AC709" s="34"/>
      <c r="AD709" s="34"/>
      <c r="AE709" s="34"/>
    </row>
    <row r="710" spans="1:31" ht="15.75" customHeight="1">
      <c r="A710" s="34"/>
      <c r="B710" s="34"/>
      <c r="C710" s="137"/>
      <c r="D710" s="34"/>
      <c r="E710" s="34"/>
      <c r="F710" s="34"/>
      <c r="H710" s="34"/>
      <c r="I710" s="34"/>
      <c r="J710" s="34"/>
      <c r="K710" s="34"/>
      <c r="L710" s="34"/>
      <c r="M710" s="34"/>
      <c r="N710" s="34"/>
      <c r="O710" s="34"/>
      <c r="P710" s="34"/>
      <c r="Q710" s="34"/>
      <c r="R710" s="34"/>
      <c r="S710" s="34"/>
      <c r="T710" s="34"/>
      <c r="U710" s="34"/>
      <c r="V710" s="34"/>
      <c r="W710" s="34"/>
      <c r="Y710" s="34"/>
      <c r="Z710" s="34"/>
      <c r="AB710" s="34"/>
      <c r="AC710" s="34"/>
      <c r="AD710" s="34"/>
      <c r="AE710" s="34"/>
    </row>
    <row r="711" spans="1:31" ht="15.75" customHeight="1">
      <c r="A711" s="34"/>
      <c r="B711" s="34"/>
      <c r="C711" s="137"/>
      <c r="D711" s="34"/>
      <c r="E711" s="34"/>
      <c r="F711" s="34"/>
      <c r="H711" s="34"/>
      <c r="I711" s="34"/>
      <c r="J711" s="34"/>
      <c r="K711" s="34"/>
      <c r="L711" s="34"/>
      <c r="M711" s="34"/>
      <c r="N711" s="34"/>
      <c r="O711" s="34"/>
      <c r="P711" s="34"/>
      <c r="Q711" s="34"/>
      <c r="R711" s="34"/>
      <c r="S711" s="34"/>
      <c r="T711" s="34"/>
      <c r="U711" s="34"/>
      <c r="V711" s="34"/>
      <c r="W711" s="34"/>
      <c r="Y711" s="34"/>
      <c r="Z711" s="34"/>
      <c r="AB711" s="34"/>
      <c r="AC711" s="34"/>
      <c r="AD711" s="34"/>
      <c r="AE711" s="34"/>
    </row>
    <row r="712" spans="1:31" ht="15.75" customHeight="1">
      <c r="A712" s="34"/>
      <c r="B712" s="34"/>
      <c r="C712" s="137"/>
      <c r="D712" s="34"/>
      <c r="E712" s="34"/>
      <c r="F712" s="34"/>
      <c r="H712" s="34"/>
      <c r="I712" s="34"/>
      <c r="J712" s="34"/>
      <c r="K712" s="34"/>
      <c r="L712" s="34"/>
      <c r="M712" s="34"/>
      <c r="N712" s="34"/>
      <c r="O712" s="34"/>
      <c r="P712" s="34"/>
      <c r="Q712" s="34"/>
      <c r="R712" s="34"/>
      <c r="S712" s="34"/>
      <c r="T712" s="34"/>
      <c r="U712" s="34"/>
      <c r="V712" s="34"/>
      <c r="W712" s="34"/>
      <c r="Y712" s="34"/>
      <c r="Z712" s="34"/>
      <c r="AB712" s="34"/>
      <c r="AC712" s="34"/>
      <c r="AD712" s="34"/>
      <c r="AE712" s="34"/>
    </row>
    <row r="713" spans="1:31" ht="15.75" customHeight="1">
      <c r="A713" s="34"/>
      <c r="B713" s="34"/>
      <c r="C713" s="137"/>
      <c r="D713" s="34"/>
      <c r="E713" s="34"/>
      <c r="F713" s="34"/>
      <c r="H713" s="34"/>
      <c r="I713" s="34"/>
      <c r="J713" s="34"/>
      <c r="K713" s="34"/>
      <c r="L713" s="34"/>
      <c r="M713" s="34"/>
      <c r="N713" s="34"/>
      <c r="O713" s="34"/>
      <c r="P713" s="34"/>
      <c r="Q713" s="34"/>
      <c r="R713" s="34"/>
      <c r="S713" s="34"/>
      <c r="T713" s="34"/>
      <c r="U713" s="34"/>
      <c r="V713" s="34"/>
      <c r="W713" s="34"/>
      <c r="Y713" s="34"/>
      <c r="Z713" s="34"/>
      <c r="AB713" s="34"/>
      <c r="AC713" s="34"/>
      <c r="AD713" s="34"/>
      <c r="AE713" s="34"/>
    </row>
    <row r="714" spans="1:31" ht="15.75" customHeight="1">
      <c r="A714" s="34"/>
      <c r="B714" s="34"/>
      <c r="C714" s="137"/>
      <c r="D714" s="34"/>
      <c r="E714" s="34"/>
      <c r="F714" s="34"/>
      <c r="H714" s="34"/>
      <c r="I714" s="34"/>
      <c r="J714" s="34"/>
      <c r="K714" s="34"/>
      <c r="L714" s="34"/>
      <c r="M714" s="34"/>
      <c r="N714" s="34"/>
      <c r="O714" s="34"/>
      <c r="P714" s="34"/>
      <c r="Q714" s="34"/>
      <c r="R714" s="34"/>
      <c r="S714" s="34"/>
      <c r="T714" s="34"/>
      <c r="U714" s="34"/>
      <c r="V714" s="34"/>
      <c r="W714" s="34"/>
      <c r="Y714" s="34"/>
      <c r="Z714" s="34"/>
      <c r="AB714" s="34"/>
      <c r="AC714" s="34"/>
      <c r="AD714" s="34"/>
      <c r="AE714" s="34"/>
    </row>
    <row r="715" spans="1:31" ht="15.75" customHeight="1">
      <c r="A715" s="34"/>
      <c r="B715" s="34"/>
      <c r="C715" s="137"/>
      <c r="D715" s="34"/>
      <c r="E715" s="34"/>
      <c r="F715" s="34"/>
      <c r="H715" s="34"/>
      <c r="I715" s="34"/>
      <c r="J715" s="34"/>
      <c r="K715" s="34"/>
      <c r="L715" s="34"/>
      <c r="M715" s="34"/>
      <c r="N715" s="34"/>
      <c r="O715" s="34"/>
      <c r="P715" s="34"/>
      <c r="Q715" s="34"/>
      <c r="R715" s="34"/>
      <c r="S715" s="34"/>
      <c r="T715" s="34"/>
      <c r="U715" s="34"/>
      <c r="V715" s="34"/>
      <c r="W715" s="34"/>
      <c r="Y715" s="34"/>
      <c r="Z715" s="34"/>
      <c r="AB715" s="34"/>
      <c r="AC715" s="34"/>
      <c r="AD715" s="34"/>
      <c r="AE715" s="34"/>
    </row>
    <row r="716" spans="1:31" ht="15.75" customHeight="1">
      <c r="A716" s="34"/>
      <c r="B716" s="34"/>
      <c r="C716" s="137"/>
      <c r="D716" s="34"/>
      <c r="E716" s="34"/>
      <c r="F716" s="34"/>
      <c r="H716" s="34"/>
      <c r="I716" s="34"/>
      <c r="J716" s="34"/>
      <c r="K716" s="34"/>
      <c r="L716" s="34"/>
      <c r="M716" s="34"/>
      <c r="N716" s="34"/>
      <c r="O716" s="34"/>
      <c r="P716" s="34"/>
      <c r="Q716" s="34"/>
      <c r="R716" s="34"/>
      <c r="S716" s="34"/>
      <c r="T716" s="34"/>
      <c r="U716" s="34"/>
      <c r="V716" s="34"/>
      <c r="W716" s="34"/>
      <c r="Y716" s="34"/>
      <c r="Z716" s="34"/>
      <c r="AB716" s="34"/>
      <c r="AC716" s="34"/>
      <c r="AD716" s="34"/>
      <c r="AE716" s="34"/>
    </row>
    <row r="717" spans="1:31" ht="15.75" customHeight="1">
      <c r="A717" s="34"/>
      <c r="B717" s="34"/>
      <c r="C717" s="137"/>
      <c r="D717" s="34"/>
      <c r="E717" s="34"/>
      <c r="F717" s="34"/>
      <c r="H717" s="34"/>
      <c r="I717" s="34"/>
      <c r="J717" s="34"/>
      <c r="K717" s="34"/>
      <c r="L717" s="34"/>
      <c r="M717" s="34"/>
      <c r="N717" s="34"/>
      <c r="O717" s="34"/>
      <c r="P717" s="34"/>
      <c r="Q717" s="34"/>
      <c r="R717" s="34"/>
      <c r="S717" s="34"/>
      <c r="T717" s="34"/>
      <c r="U717" s="34"/>
      <c r="V717" s="34"/>
      <c r="W717" s="34"/>
      <c r="Y717" s="34"/>
      <c r="Z717" s="34"/>
      <c r="AB717" s="34"/>
      <c r="AC717" s="34"/>
      <c r="AD717" s="34"/>
      <c r="AE717" s="34"/>
    </row>
    <row r="718" spans="1:31" ht="15.75" customHeight="1">
      <c r="A718" s="34"/>
      <c r="B718" s="34"/>
      <c r="C718" s="137"/>
      <c r="D718" s="34"/>
      <c r="E718" s="34"/>
      <c r="F718" s="34"/>
      <c r="H718" s="34"/>
      <c r="I718" s="34"/>
      <c r="J718" s="34"/>
      <c r="K718" s="34"/>
      <c r="L718" s="34"/>
      <c r="M718" s="34"/>
      <c r="N718" s="34"/>
      <c r="O718" s="34"/>
      <c r="P718" s="34"/>
      <c r="Q718" s="34"/>
      <c r="R718" s="34"/>
      <c r="S718" s="34"/>
      <c r="T718" s="34"/>
      <c r="U718" s="34"/>
      <c r="V718" s="34"/>
      <c r="W718" s="34"/>
      <c r="Y718" s="34"/>
      <c r="Z718" s="34"/>
      <c r="AB718" s="34"/>
      <c r="AC718" s="34"/>
      <c r="AD718" s="34"/>
      <c r="AE718" s="34"/>
    </row>
    <row r="719" spans="1:31" ht="15.75" customHeight="1">
      <c r="A719" s="34"/>
      <c r="B719" s="34"/>
      <c r="C719" s="137"/>
      <c r="D719" s="34"/>
      <c r="E719" s="34"/>
      <c r="F719" s="34"/>
      <c r="H719" s="34"/>
      <c r="I719" s="34"/>
      <c r="J719" s="34"/>
      <c r="K719" s="34"/>
      <c r="L719" s="34"/>
      <c r="M719" s="34"/>
      <c r="N719" s="34"/>
      <c r="O719" s="34"/>
      <c r="P719" s="34"/>
      <c r="Q719" s="34"/>
      <c r="R719" s="34"/>
      <c r="S719" s="34"/>
      <c r="T719" s="34"/>
      <c r="U719" s="34"/>
      <c r="V719" s="34"/>
      <c r="W719" s="34"/>
      <c r="Y719" s="34"/>
      <c r="Z719" s="34"/>
      <c r="AB719" s="34"/>
      <c r="AC719" s="34"/>
      <c r="AD719" s="34"/>
      <c r="AE719" s="34"/>
    </row>
    <row r="720" spans="1:31" ht="15.75" customHeight="1">
      <c r="A720" s="34"/>
      <c r="B720" s="34"/>
      <c r="C720" s="137"/>
      <c r="D720" s="34"/>
      <c r="E720" s="34"/>
      <c r="F720" s="34"/>
      <c r="H720" s="34"/>
      <c r="I720" s="34"/>
      <c r="J720" s="34"/>
      <c r="K720" s="34"/>
      <c r="L720" s="34"/>
      <c r="M720" s="34"/>
      <c r="N720" s="34"/>
      <c r="O720" s="34"/>
      <c r="P720" s="34"/>
      <c r="Q720" s="34"/>
      <c r="R720" s="34"/>
      <c r="S720" s="34"/>
      <c r="T720" s="34"/>
      <c r="U720" s="34"/>
      <c r="V720" s="34"/>
      <c r="W720" s="34"/>
      <c r="Y720" s="34"/>
      <c r="Z720" s="34"/>
      <c r="AB720" s="34"/>
      <c r="AC720" s="34"/>
      <c r="AD720" s="34"/>
      <c r="AE720" s="34"/>
    </row>
    <row r="721" spans="1:31" ht="15.75" customHeight="1">
      <c r="A721" s="34"/>
      <c r="B721" s="34"/>
      <c r="C721" s="137"/>
      <c r="D721" s="34"/>
      <c r="E721" s="34"/>
      <c r="F721" s="34"/>
      <c r="H721" s="34"/>
      <c r="I721" s="34"/>
      <c r="J721" s="34"/>
      <c r="K721" s="34"/>
      <c r="L721" s="34"/>
      <c r="M721" s="34"/>
      <c r="N721" s="34"/>
      <c r="O721" s="34"/>
      <c r="P721" s="34"/>
      <c r="Q721" s="34"/>
      <c r="R721" s="34"/>
      <c r="S721" s="34"/>
      <c r="T721" s="34"/>
      <c r="U721" s="34"/>
      <c r="V721" s="34"/>
      <c r="W721" s="34"/>
      <c r="Y721" s="34"/>
      <c r="Z721" s="34"/>
      <c r="AB721" s="34"/>
      <c r="AC721" s="34"/>
      <c r="AD721" s="34"/>
      <c r="AE721" s="34"/>
    </row>
    <row r="722" spans="1:31" ht="15.75" customHeight="1">
      <c r="A722" s="34"/>
      <c r="B722" s="34"/>
      <c r="C722" s="137"/>
      <c r="D722" s="34"/>
      <c r="E722" s="34"/>
      <c r="F722" s="34"/>
      <c r="H722" s="34"/>
      <c r="I722" s="34"/>
      <c r="J722" s="34"/>
      <c r="K722" s="34"/>
      <c r="L722" s="34"/>
      <c r="M722" s="34"/>
      <c r="N722" s="34"/>
      <c r="O722" s="34"/>
      <c r="P722" s="34"/>
      <c r="Q722" s="34"/>
      <c r="R722" s="34"/>
      <c r="S722" s="34"/>
      <c r="T722" s="34"/>
      <c r="U722" s="34"/>
      <c r="V722" s="34"/>
      <c r="W722" s="34"/>
      <c r="Y722" s="34"/>
      <c r="Z722" s="34"/>
      <c r="AB722" s="34"/>
      <c r="AC722" s="34"/>
      <c r="AD722" s="34"/>
      <c r="AE722" s="34"/>
    </row>
    <row r="723" spans="1:31" ht="15.75" customHeight="1">
      <c r="A723" s="34"/>
      <c r="B723" s="34"/>
      <c r="C723" s="137"/>
      <c r="D723" s="34"/>
      <c r="E723" s="34"/>
      <c r="F723" s="34"/>
      <c r="H723" s="34"/>
      <c r="I723" s="34"/>
      <c r="J723" s="34"/>
      <c r="K723" s="34"/>
      <c r="L723" s="34"/>
      <c r="M723" s="34"/>
      <c r="N723" s="34"/>
      <c r="O723" s="34"/>
      <c r="P723" s="34"/>
      <c r="Q723" s="34"/>
      <c r="R723" s="34"/>
      <c r="S723" s="34"/>
      <c r="T723" s="34"/>
      <c r="U723" s="34"/>
      <c r="V723" s="34"/>
      <c r="W723" s="34"/>
      <c r="Y723" s="34"/>
      <c r="Z723" s="34"/>
      <c r="AB723" s="34"/>
      <c r="AC723" s="34"/>
      <c r="AD723" s="34"/>
      <c r="AE723" s="34"/>
    </row>
    <row r="724" spans="1:31" ht="15.75" customHeight="1">
      <c r="A724" s="34"/>
      <c r="B724" s="34"/>
      <c r="C724" s="137"/>
      <c r="D724" s="34"/>
      <c r="E724" s="34"/>
      <c r="F724" s="34"/>
      <c r="H724" s="34"/>
      <c r="I724" s="34"/>
      <c r="J724" s="34"/>
      <c r="K724" s="34"/>
      <c r="L724" s="34"/>
      <c r="M724" s="34"/>
      <c r="N724" s="34"/>
      <c r="O724" s="34"/>
      <c r="P724" s="34"/>
      <c r="Q724" s="34"/>
      <c r="R724" s="34"/>
      <c r="S724" s="34"/>
      <c r="T724" s="34"/>
      <c r="U724" s="34"/>
      <c r="V724" s="34"/>
      <c r="W724" s="34"/>
      <c r="Y724" s="34"/>
      <c r="Z724" s="34"/>
      <c r="AB724" s="34"/>
      <c r="AC724" s="34"/>
      <c r="AD724" s="34"/>
      <c r="AE724" s="34"/>
    </row>
    <row r="725" spans="1:31" ht="15.75" customHeight="1">
      <c r="A725" s="34"/>
      <c r="B725" s="34"/>
      <c r="C725" s="137"/>
      <c r="D725" s="34"/>
      <c r="E725" s="34"/>
      <c r="F725" s="34"/>
      <c r="H725" s="34"/>
      <c r="I725" s="34"/>
      <c r="J725" s="34"/>
      <c r="K725" s="34"/>
      <c r="L725" s="34"/>
      <c r="M725" s="34"/>
      <c r="N725" s="34"/>
      <c r="O725" s="34"/>
      <c r="P725" s="34"/>
      <c r="Q725" s="34"/>
      <c r="R725" s="34"/>
      <c r="S725" s="34"/>
      <c r="T725" s="34"/>
      <c r="U725" s="34"/>
      <c r="V725" s="34"/>
      <c r="W725" s="34"/>
      <c r="Y725" s="34"/>
      <c r="Z725" s="34"/>
      <c r="AB725" s="34"/>
      <c r="AC725" s="34"/>
      <c r="AD725" s="34"/>
      <c r="AE725" s="34"/>
    </row>
    <row r="726" spans="1:31" ht="15.75" customHeight="1">
      <c r="A726" s="34"/>
      <c r="B726" s="34"/>
      <c r="C726" s="137"/>
      <c r="D726" s="34"/>
      <c r="E726" s="34"/>
      <c r="F726" s="34"/>
      <c r="H726" s="34"/>
      <c r="I726" s="34"/>
      <c r="J726" s="34"/>
      <c r="K726" s="34"/>
      <c r="L726" s="34"/>
      <c r="M726" s="34"/>
      <c r="N726" s="34"/>
      <c r="O726" s="34"/>
      <c r="P726" s="34"/>
      <c r="Q726" s="34"/>
      <c r="R726" s="34"/>
      <c r="S726" s="34"/>
      <c r="T726" s="34"/>
      <c r="U726" s="34"/>
      <c r="V726" s="34"/>
      <c r="W726" s="34"/>
      <c r="Y726" s="34"/>
      <c r="Z726" s="34"/>
      <c r="AB726" s="34"/>
      <c r="AC726" s="34"/>
      <c r="AD726" s="34"/>
      <c r="AE726" s="34"/>
    </row>
    <row r="727" spans="1:31" ht="15.75" customHeight="1">
      <c r="A727" s="34"/>
      <c r="B727" s="34"/>
      <c r="C727" s="137"/>
      <c r="D727" s="34"/>
      <c r="E727" s="34"/>
      <c r="F727" s="34"/>
      <c r="H727" s="34"/>
      <c r="I727" s="34"/>
      <c r="J727" s="34"/>
      <c r="K727" s="34"/>
      <c r="L727" s="34"/>
      <c r="M727" s="34"/>
      <c r="N727" s="34"/>
      <c r="O727" s="34"/>
      <c r="P727" s="34"/>
      <c r="Q727" s="34"/>
      <c r="R727" s="34"/>
      <c r="S727" s="34"/>
      <c r="T727" s="34"/>
      <c r="U727" s="34"/>
      <c r="V727" s="34"/>
      <c r="W727" s="34"/>
      <c r="Y727" s="34"/>
      <c r="Z727" s="34"/>
      <c r="AB727" s="34"/>
      <c r="AC727" s="34"/>
      <c r="AD727" s="34"/>
      <c r="AE727" s="34"/>
    </row>
    <row r="728" spans="1:31" ht="15.75" customHeight="1">
      <c r="A728" s="34"/>
      <c r="B728" s="34"/>
      <c r="C728" s="137"/>
      <c r="D728" s="34"/>
      <c r="E728" s="34"/>
      <c r="F728" s="34"/>
      <c r="H728" s="34"/>
      <c r="I728" s="34"/>
      <c r="J728" s="34"/>
      <c r="K728" s="34"/>
      <c r="L728" s="34"/>
      <c r="M728" s="34"/>
      <c r="N728" s="34"/>
      <c r="O728" s="34"/>
      <c r="P728" s="34"/>
      <c r="Q728" s="34"/>
      <c r="R728" s="34"/>
      <c r="S728" s="34"/>
      <c r="T728" s="34"/>
      <c r="U728" s="34"/>
      <c r="V728" s="34"/>
      <c r="W728" s="34"/>
      <c r="Y728" s="34"/>
      <c r="Z728" s="34"/>
      <c r="AB728" s="34"/>
      <c r="AC728" s="34"/>
      <c r="AD728" s="34"/>
      <c r="AE728" s="34"/>
    </row>
    <row r="729" spans="1:31" ht="15.75" customHeight="1">
      <c r="A729" s="34"/>
      <c r="B729" s="34"/>
      <c r="C729" s="137"/>
      <c r="D729" s="34"/>
      <c r="E729" s="34"/>
      <c r="F729" s="34"/>
      <c r="H729" s="34"/>
      <c r="I729" s="34"/>
      <c r="J729" s="34"/>
      <c r="K729" s="34"/>
      <c r="L729" s="34"/>
      <c r="M729" s="34"/>
      <c r="N729" s="34"/>
      <c r="O729" s="34"/>
      <c r="P729" s="34"/>
      <c r="Q729" s="34"/>
      <c r="R729" s="34"/>
      <c r="S729" s="34"/>
      <c r="T729" s="34"/>
      <c r="U729" s="34"/>
      <c r="V729" s="34"/>
      <c r="W729" s="34"/>
      <c r="Y729" s="34"/>
      <c r="Z729" s="34"/>
      <c r="AB729" s="34"/>
      <c r="AC729" s="34"/>
      <c r="AD729" s="34"/>
      <c r="AE729" s="34"/>
    </row>
    <row r="730" spans="1:31" ht="15.75" customHeight="1">
      <c r="A730" s="34"/>
      <c r="B730" s="34"/>
      <c r="C730" s="137"/>
      <c r="D730" s="34"/>
      <c r="E730" s="34"/>
      <c r="F730" s="34"/>
      <c r="H730" s="34"/>
      <c r="I730" s="34"/>
      <c r="J730" s="34"/>
      <c r="K730" s="34"/>
      <c r="L730" s="34"/>
      <c r="M730" s="34"/>
      <c r="N730" s="34"/>
      <c r="O730" s="34"/>
      <c r="P730" s="34"/>
      <c r="Q730" s="34"/>
      <c r="R730" s="34"/>
      <c r="S730" s="34"/>
      <c r="T730" s="34"/>
      <c r="U730" s="34"/>
      <c r="V730" s="34"/>
      <c r="W730" s="34"/>
      <c r="Y730" s="34"/>
      <c r="Z730" s="34"/>
      <c r="AB730" s="34"/>
      <c r="AC730" s="34"/>
      <c r="AD730" s="34"/>
      <c r="AE730" s="34"/>
    </row>
    <row r="731" spans="1:31" ht="15.75" customHeight="1">
      <c r="A731" s="34"/>
      <c r="B731" s="34"/>
      <c r="C731" s="137"/>
      <c r="D731" s="34"/>
      <c r="E731" s="34"/>
      <c r="F731" s="34"/>
      <c r="H731" s="34"/>
      <c r="I731" s="34"/>
      <c r="J731" s="34"/>
      <c r="K731" s="34"/>
      <c r="L731" s="34"/>
      <c r="M731" s="34"/>
      <c r="N731" s="34"/>
      <c r="O731" s="34"/>
      <c r="P731" s="34"/>
      <c r="Q731" s="34"/>
      <c r="R731" s="34"/>
      <c r="S731" s="34"/>
      <c r="T731" s="34"/>
      <c r="U731" s="34"/>
      <c r="V731" s="34"/>
      <c r="W731" s="34"/>
      <c r="Y731" s="34"/>
      <c r="Z731" s="34"/>
      <c r="AB731" s="34"/>
      <c r="AC731" s="34"/>
      <c r="AD731" s="34"/>
      <c r="AE731" s="34"/>
    </row>
    <row r="732" spans="1:31" ht="15.75" customHeight="1">
      <c r="A732" s="34"/>
      <c r="B732" s="34"/>
      <c r="C732" s="137"/>
      <c r="D732" s="34"/>
      <c r="E732" s="34"/>
      <c r="F732" s="34"/>
      <c r="H732" s="34"/>
      <c r="I732" s="34"/>
      <c r="J732" s="34"/>
      <c r="K732" s="34"/>
      <c r="L732" s="34"/>
      <c r="M732" s="34"/>
      <c r="N732" s="34"/>
      <c r="O732" s="34"/>
      <c r="P732" s="34"/>
      <c r="Q732" s="34"/>
      <c r="R732" s="34"/>
      <c r="S732" s="34"/>
      <c r="T732" s="34"/>
      <c r="U732" s="34"/>
      <c r="V732" s="34"/>
      <c r="W732" s="34"/>
      <c r="Y732" s="34"/>
      <c r="Z732" s="34"/>
      <c r="AB732" s="34"/>
      <c r="AC732" s="34"/>
      <c r="AD732" s="34"/>
      <c r="AE732" s="34"/>
    </row>
    <row r="733" spans="1:31" ht="15.75" customHeight="1">
      <c r="A733" s="34"/>
      <c r="B733" s="34"/>
      <c r="C733" s="137"/>
      <c r="D733" s="34"/>
      <c r="E733" s="34"/>
      <c r="F733" s="34"/>
      <c r="H733" s="34"/>
      <c r="I733" s="34"/>
      <c r="J733" s="34"/>
      <c r="K733" s="34"/>
      <c r="L733" s="34"/>
      <c r="M733" s="34"/>
      <c r="N733" s="34"/>
      <c r="O733" s="34"/>
      <c r="P733" s="34"/>
      <c r="Q733" s="34"/>
      <c r="R733" s="34"/>
      <c r="S733" s="34"/>
      <c r="T733" s="34"/>
      <c r="U733" s="34"/>
      <c r="V733" s="34"/>
      <c r="W733" s="34"/>
      <c r="Y733" s="34"/>
      <c r="Z733" s="34"/>
      <c r="AB733" s="34"/>
      <c r="AC733" s="34"/>
      <c r="AD733" s="34"/>
      <c r="AE733" s="34"/>
    </row>
    <row r="734" spans="1:31" ht="15.75" customHeight="1">
      <c r="A734" s="34"/>
      <c r="B734" s="34"/>
      <c r="C734" s="137"/>
      <c r="D734" s="34"/>
      <c r="E734" s="34"/>
      <c r="F734" s="34"/>
      <c r="H734" s="34"/>
      <c r="I734" s="34"/>
      <c r="J734" s="34"/>
      <c r="K734" s="34"/>
      <c r="L734" s="34"/>
      <c r="M734" s="34"/>
      <c r="N734" s="34"/>
      <c r="O734" s="34"/>
      <c r="P734" s="34"/>
      <c r="Q734" s="34"/>
      <c r="R734" s="34"/>
      <c r="S734" s="34"/>
      <c r="T734" s="34"/>
      <c r="U734" s="34"/>
      <c r="V734" s="34"/>
      <c r="W734" s="34"/>
      <c r="Y734" s="34"/>
      <c r="Z734" s="34"/>
      <c r="AB734" s="34"/>
      <c r="AC734" s="34"/>
      <c r="AD734" s="34"/>
      <c r="AE734" s="34"/>
    </row>
    <row r="735" spans="1:31" ht="15.75" customHeight="1">
      <c r="A735" s="34"/>
      <c r="B735" s="34"/>
      <c r="C735" s="137"/>
      <c r="D735" s="34"/>
      <c r="E735" s="34"/>
      <c r="F735" s="34"/>
      <c r="H735" s="34"/>
      <c r="I735" s="34"/>
      <c r="J735" s="34"/>
      <c r="K735" s="34"/>
      <c r="L735" s="34"/>
      <c r="M735" s="34"/>
      <c r="N735" s="34"/>
      <c r="O735" s="34"/>
      <c r="P735" s="34"/>
      <c r="Q735" s="34"/>
      <c r="R735" s="34"/>
      <c r="S735" s="34"/>
      <c r="T735" s="34"/>
      <c r="U735" s="34"/>
      <c r="V735" s="34"/>
      <c r="W735" s="34"/>
      <c r="Y735" s="34"/>
      <c r="Z735" s="34"/>
      <c r="AB735" s="34"/>
      <c r="AC735" s="34"/>
      <c r="AD735" s="34"/>
      <c r="AE735" s="34"/>
    </row>
    <row r="736" spans="1:31" ht="15.75" customHeight="1">
      <c r="A736" s="34"/>
      <c r="B736" s="34"/>
      <c r="C736" s="137"/>
      <c r="D736" s="34"/>
      <c r="E736" s="34"/>
      <c r="F736" s="34"/>
      <c r="H736" s="34"/>
      <c r="I736" s="34"/>
      <c r="J736" s="34"/>
      <c r="K736" s="34"/>
      <c r="L736" s="34"/>
      <c r="M736" s="34"/>
      <c r="N736" s="34"/>
      <c r="O736" s="34"/>
      <c r="P736" s="34"/>
      <c r="Q736" s="34"/>
      <c r="R736" s="34"/>
      <c r="S736" s="34"/>
      <c r="T736" s="34"/>
      <c r="U736" s="34"/>
      <c r="V736" s="34"/>
      <c r="W736" s="34"/>
      <c r="Y736" s="34"/>
      <c r="Z736" s="34"/>
      <c r="AB736" s="34"/>
      <c r="AC736" s="34"/>
      <c r="AD736" s="34"/>
      <c r="AE736" s="34"/>
    </row>
    <row r="737" spans="1:31" ht="15.75" customHeight="1">
      <c r="A737" s="34"/>
      <c r="B737" s="34"/>
      <c r="C737" s="137"/>
      <c r="D737" s="34"/>
      <c r="E737" s="34"/>
      <c r="F737" s="34"/>
      <c r="H737" s="34"/>
      <c r="I737" s="34"/>
      <c r="J737" s="34"/>
      <c r="K737" s="34"/>
      <c r="L737" s="34"/>
      <c r="M737" s="34"/>
      <c r="N737" s="34"/>
      <c r="O737" s="34"/>
      <c r="P737" s="34"/>
      <c r="Q737" s="34"/>
      <c r="R737" s="34"/>
      <c r="S737" s="34"/>
      <c r="T737" s="34"/>
      <c r="U737" s="34"/>
      <c r="V737" s="34"/>
      <c r="W737" s="34"/>
      <c r="Y737" s="34"/>
      <c r="Z737" s="34"/>
      <c r="AB737" s="34"/>
      <c r="AC737" s="34"/>
      <c r="AD737" s="34"/>
      <c r="AE737" s="34"/>
    </row>
    <row r="738" spans="1:31" ht="15.75" customHeight="1">
      <c r="A738" s="34"/>
      <c r="B738" s="34"/>
      <c r="C738" s="137"/>
      <c r="D738" s="34"/>
      <c r="E738" s="34"/>
      <c r="F738" s="34"/>
      <c r="H738" s="34"/>
      <c r="I738" s="34"/>
      <c r="J738" s="34"/>
      <c r="K738" s="34"/>
      <c r="L738" s="34"/>
      <c r="M738" s="34"/>
      <c r="N738" s="34"/>
      <c r="O738" s="34"/>
      <c r="P738" s="34"/>
      <c r="Q738" s="34"/>
      <c r="R738" s="34"/>
      <c r="S738" s="34"/>
      <c r="T738" s="34"/>
      <c r="U738" s="34"/>
      <c r="V738" s="34"/>
      <c r="W738" s="34"/>
      <c r="Y738" s="34"/>
      <c r="Z738" s="34"/>
      <c r="AB738" s="34"/>
      <c r="AC738" s="34"/>
      <c r="AD738" s="34"/>
      <c r="AE738" s="34"/>
    </row>
    <row r="739" spans="1:31" ht="15.75" customHeight="1">
      <c r="A739" s="34"/>
      <c r="B739" s="34"/>
      <c r="C739" s="137"/>
      <c r="D739" s="34"/>
      <c r="E739" s="34"/>
      <c r="F739" s="34"/>
      <c r="H739" s="34"/>
      <c r="I739" s="34"/>
      <c r="J739" s="34"/>
      <c r="K739" s="34"/>
      <c r="L739" s="34"/>
      <c r="M739" s="34"/>
      <c r="N739" s="34"/>
      <c r="O739" s="34"/>
      <c r="P739" s="34"/>
      <c r="Q739" s="34"/>
      <c r="R739" s="34"/>
      <c r="S739" s="34"/>
      <c r="T739" s="34"/>
      <c r="U739" s="34"/>
      <c r="V739" s="34"/>
      <c r="W739" s="34"/>
      <c r="Y739" s="34"/>
      <c r="Z739" s="34"/>
      <c r="AB739" s="34"/>
      <c r="AC739" s="34"/>
      <c r="AD739" s="34"/>
      <c r="AE739" s="34"/>
    </row>
    <row r="740" spans="1:31" ht="15.75" customHeight="1">
      <c r="A740" s="34"/>
      <c r="B740" s="34"/>
      <c r="C740" s="137"/>
      <c r="D740" s="34"/>
      <c r="E740" s="34"/>
      <c r="F740" s="34"/>
      <c r="H740" s="34"/>
      <c r="I740" s="34"/>
      <c r="J740" s="34"/>
      <c r="K740" s="34"/>
      <c r="L740" s="34"/>
      <c r="M740" s="34"/>
      <c r="N740" s="34"/>
      <c r="O740" s="34"/>
      <c r="P740" s="34"/>
      <c r="Q740" s="34"/>
      <c r="R740" s="34"/>
      <c r="S740" s="34"/>
      <c r="T740" s="34"/>
      <c r="U740" s="34"/>
      <c r="V740" s="34"/>
      <c r="W740" s="34"/>
      <c r="Y740" s="34"/>
      <c r="Z740" s="34"/>
      <c r="AB740" s="34"/>
      <c r="AC740" s="34"/>
      <c r="AD740" s="34"/>
      <c r="AE740" s="34"/>
    </row>
    <row r="741" spans="1:31" ht="15.75" customHeight="1">
      <c r="A741" s="34"/>
      <c r="B741" s="34"/>
      <c r="C741" s="137"/>
      <c r="D741" s="34"/>
      <c r="E741" s="34"/>
      <c r="F741" s="34"/>
      <c r="H741" s="34"/>
      <c r="I741" s="34"/>
      <c r="J741" s="34"/>
      <c r="K741" s="34"/>
      <c r="L741" s="34"/>
      <c r="M741" s="34"/>
      <c r="N741" s="34"/>
      <c r="O741" s="34"/>
      <c r="P741" s="34"/>
      <c r="Q741" s="34"/>
      <c r="R741" s="34"/>
      <c r="S741" s="34"/>
      <c r="T741" s="34"/>
      <c r="U741" s="34"/>
      <c r="V741" s="34"/>
      <c r="W741" s="34"/>
      <c r="Y741" s="34"/>
      <c r="Z741" s="34"/>
      <c r="AB741" s="34"/>
      <c r="AC741" s="34"/>
      <c r="AD741" s="34"/>
      <c r="AE741" s="34"/>
    </row>
    <row r="742" spans="1:31" ht="15.75" customHeight="1">
      <c r="A742" s="34"/>
      <c r="B742" s="34"/>
      <c r="C742" s="137"/>
      <c r="D742" s="34"/>
      <c r="E742" s="34"/>
      <c r="F742" s="34"/>
      <c r="H742" s="34"/>
      <c r="I742" s="34"/>
      <c r="J742" s="34"/>
      <c r="K742" s="34"/>
      <c r="L742" s="34"/>
      <c r="M742" s="34"/>
      <c r="N742" s="34"/>
      <c r="O742" s="34"/>
      <c r="P742" s="34"/>
      <c r="Q742" s="34"/>
      <c r="R742" s="34"/>
      <c r="S742" s="34"/>
      <c r="T742" s="34"/>
      <c r="U742" s="34"/>
      <c r="V742" s="34"/>
      <c r="W742" s="34"/>
      <c r="Y742" s="34"/>
      <c r="Z742" s="34"/>
      <c r="AB742" s="34"/>
      <c r="AC742" s="34"/>
      <c r="AD742" s="34"/>
      <c r="AE742" s="34"/>
    </row>
    <row r="743" spans="1:31" ht="15.75" customHeight="1">
      <c r="A743" s="34"/>
      <c r="B743" s="34"/>
      <c r="C743" s="137"/>
      <c r="D743" s="34"/>
      <c r="E743" s="34"/>
      <c r="F743" s="34"/>
      <c r="H743" s="34"/>
      <c r="I743" s="34"/>
      <c r="J743" s="34"/>
      <c r="K743" s="34"/>
      <c r="L743" s="34"/>
      <c r="M743" s="34"/>
      <c r="N743" s="34"/>
      <c r="O743" s="34"/>
      <c r="P743" s="34"/>
      <c r="Q743" s="34"/>
      <c r="R743" s="34"/>
      <c r="S743" s="34"/>
      <c r="T743" s="34"/>
      <c r="U743" s="34"/>
      <c r="V743" s="34"/>
      <c r="W743" s="34"/>
      <c r="Y743" s="34"/>
      <c r="Z743" s="34"/>
      <c r="AB743" s="34"/>
      <c r="AC743" s="34"/>
      <c r="AD743" s="34"/>
      <c r="AE743" s="34"/>
    </row>
    <row r="744" spans="1:31" ht="15.75" customHeight="1">
      <c r="A744" s="34"/>
      <c r="B744" s="34"/>
      <c r="C744" s="137"/>
      <c r="D744" s="34"/>
      <c r="E744" s="34"/>
      <c r="F744" s="34"/>
      <c r="H744" s="34"/>
      <c r="I744" s="34"/>
      <c r="J744" s="34"/>
      <c r="K744" s="34"/>
      <c r="L744" s="34"/>
      <c r="M744" s="34"/>
      <c r="N744" s="34"/>
      <c r="O744" s="34"/>
      <c r="P744" s="34"/>
      <c r="Q744" s="34"/>
      <c r="R744" s="34"/>
      <c r="S744" s="34"/>
      <c r="T744" s="34"/>
      <c r="U744" s="34"/>
      <c r="V744" s="34"/>
      <c r="W744" s="34"/>
      <c r="Y744" s="34"/>
      <c r="Z744" s="34"/>
      <c r="AB744" s="34"/>
      <c r="AC744" s="34"/>
      <c r="AD744" s="34"/>
      <c r="AE744" s="34"/>
    </row>
    <row r="745" spans="1:31" ht="15.75" customHeight="1">
      <c r="A745" s="34"/>
      <c r="B745" s="34"/>
      <c r="C745" s="137"/>
      <c r="D745" s="34"/>
      <c r="E745" s="34"/>
      <c r="F745" s="34"/>
      <c r="H745" s="34"/>
      <c r="I745" s="34"/>
      <c r="J745" s="34"/>
      <c r="K745" s="34"/>
      <c r="L745" s="34"/>
      <c r="M745" s="34"/>
      <c r="N745" s="34"/>
      <c r="O745" s="34"/>
      <c r="P745" s="34"/>
      <c r="Q745" s="34"/>
      <c r="R745" s="34"/>
      <c r="S745" s="34"/>
      <c r="T745" s="34"/>
      <c r="U745" s="34"/>
      <c r="V745" s="34"/>
      <c r="W745" s="34"/>
      <c r="Y745" s="34"/>
      <c r="Z745" s="34"/>
      <c r="AB745" s="34"/>
      <c r="AC745" s="34"/>
      <c r="AD745" s="34"/>
      <c r="AE745" s="34"/>
    </row>
    <row r="746" spans="1:31" ht="15.75" customHeight="1">
      <c r="A746" s="34"/>
      <c r="B746" s="34"/>
      <c r="C746" s="137"/>
      <c r="D746" s="34"/>
      <c r="E746" s="34"/>
      <c r="F746" s="34"/>
      <c r="H746" s="34"/>
      <c r="I746" s="34"/>
      <c r="J746" s="34"/>
      <c r="K746" s="34"/>
      <c r="L746" s="34"/>
      <c r="M746" s="34"/>
      <c r="N746" s="34"/>
      <c r="O746" s="34"/>
      <c r="P746" s="34"/>
      <c r="Q746" s="34"/>
      <c r="R746" s="34"/>
      <c r="S746" s="34"/>
      <c r="T746" s="34"/>
      <c r="U746" s="34"/>
      <c r="V746" s="34"/>
      <c r="W746" s="34"/>
      <c r="Y746" s="34"/>
      <c r="Z746" s="34"/>
      <c r="AB746" s="34"/>
      <c r="AC746" s="34"/>
      <c r="AD746" s="34"/>
      <c r="AE746" s="34"/>
    </row>
    <row r="747" spans="1:31" ht="15.75" customHeight="1">
      <c r="A747" s="34"/>
      <c r="B747" s="34"/>
      <c r="C747" s="137"/>
      <c r="D747" s="34"/>
      <c r="E747" s="34"/>
      <c r="F747" s="34"/>
      <c r="H747" s="34"/>
      <c r="I747" s="34"/>
      <c r="J747" s="34"/>
      <c r="K747" s="34"/>
      <c r="L747" s="34"/>
      <c r="M747" s="34"/>
      <c r="N747" s="34"/>
      <c r="O747" s="34"/>
      <c r="P747" s="34"/>
      <c r="Q747" s="34"/>
      <c r="R747" s="34"/>
      <c r="S747" s="34"/>
      <c r="T747" s="34"/>
      <c r="U747" s="34"/>
      <c r="V747" s="34"/>
      <c r="W747" s="34"/>
      <c r="Y747" s="34"/>
      <c r="Z747" s="34"/>
      <c r="AB747" s="34"/>
      <c r="AC747" s="34"/>
      <c r="AD747" s="34"/>
      <c r="AE747" s="34"/>
    </row>
    <row r="748" spans="1:31" ht="15.75" customHeight="1">
      <c r="A748" s="34"/>
      <c r="B748" s="34"/>
      <c r="C748" s="137"/>
      <c r="D748" s="34"/>
      <c r="E748" s="34"/>
      <c r="F748" s="34"/>
      <c r="H748" s="34"/>
      <c r="I748" s="34"/>
      <c r="J748" s="34"/>
      <c r="K748" s="34"/>
      <c r="L748" s="34"/>
      <c r="M748" s="34"/>
      <c r="N748" s="34"/>
      <c r="O748" s="34"/>
      <c r="P748" s="34"/>
      <c r="Q748" s="34"/>
      <c r="R748" s="34"/>
      <c r="S748" s="34"/>
      <c r="T748" s="34"/>
      <c r="U748" s="34"/>
      <c r="V748" s="34"/>
      <c r="W748" s="34"/>
      <c r="Y748" s="34"/>
      <c r="Z748" s="34"/>
      <c r="AB748" s="34"/>
      <c r="AC748" s="34"/>
      <c r="AD748" s="34"/>
      <c r="AE748" s="34"/>
    </row>
    <row r="749" spans="1:31" ht="15.75" customHeight="1">
      <c r="A749" s="34"/>
      <c r="B749" s="34"/>
      <c r="C749" s="137"/>
      <c r="D749" s="34"/>
      <c r="E749" s="34"/>
      <c r="F749" s="34"/>
      <c r="H749" s="34"/>
      <c r="I749" s="34"/>
      <c r="J749" s="34"/>
      <c r="K749" s="34"/>
      <c r="L749" s="34"/>
      <c r="M749" s="34"/>
      <c r="N749" s="34"/>
      <c r="O749" s="34"/>
      <c r="P749" s="34"/>
      <c r="Q749" s="34"/>
      <c r="R749" s="34"/>
      <c r="S749" s="34"/>
      <c r="T749" s="34"/>
      <c r="U749" s="34"/>
      <c r="V749" s="34"/>
      <c r="W749" s="34"/>
      <c r="Y749" s="34"/>
      <c r="Z749" s="34"/>
      <c r="AB749" s="34"/>
      <c r="AC749" s="34"/>
      <c r="AD749" s="34"/>
      <c r="AE749" s="34"/>
    </row>
    <row r="750" spans="1:31" ht="15.75" customHeight="1">
      <c r="A750" s="34"/>
      <c r="B750" s="34"/>
      <c r="C750" s="137"/>
      <c r="D750" s="34"/>
      <c r="E750" s="34"/>
      <c r="F750" s="34"/>
      <c r="H750" s="34"/>
      <c r="I750" s="34"/>
      <c r="J750" s="34"/>
      <c r="K750" s="34"/>
      <c r="L750" s="34"/>
      <c r="M750" s="34"/>
      <c r="N750" s="34"/>
      <c r="O750" s="34"/>
      <c r="P750" s="34"/>
      <c r="Q750" s="34"/>
      <c r="R750" s="34"/>
      <c r="S750" s="34"/>
      <c r="T750" s="34"/>
      <c r="U750" s="34"/>
      <c r="V750" s="34"/>
      <c r="W750" s="34"/>
      <c r="Y750" s="34"/>
      <c r="Z750" s="34"/>
      <c r="AB750" s="34"/>
      <c r="AC750" s="34"/>
      <c r="AD750" s="34"/>
      <c r="AE750" s="34"/>
    </row>
    <row r="751" spans="1:31" ht="15.75" customHeight="1">
      <c r="A751" s="34"/>
      <c r="B751" s="34"/>
      <c r="C751" s="137"/>
      <c r="D751" s="34"/>
      <c r="E751" s="34"/>
      <c r="F751" s="34"/>
      <c r="H751" s="34"/>
      <c r="I751" s="34"/>
      <c r="J751" s="34"/>
      <c r="K751" s="34"/>
      <c r="L751" s="34"/>
      <c r="M751" s="34"/>
      <c r="N751" s="34"/>
      <c r="O751" s="34"/>
      <c r="P751" s="34"/>
      <c r="Q751" s="34"/>
      <c r="R751" s="34"/>
      <c r="S751" s="34"/>
      <c r="T751" s="34"/>
      <c r="U751" s="34"/>
      <c r="V751" s="34"/>
      <c r="W751" s="34"/>
      <c r="Y751" s="34"/>
      <c r="Z751" s="34"/>
      <c r="AB751" s="34"/>
      <c r="AC751" s="34"/>
      <c r="AD751" s="34"/>
      <c r="AE751" s="34"/>
    </row>
    <row r="752" spans="1:31" ht="15.75" customHeight="1">
      <c r="A752" s="34"/>
      <c r="B752" s="34"/>
      <c r="C752" s="137"/>
      <c r="D752" s="34"/>
      <c r="E752" s="34"/>
      <c r="F752" s="34"/>
      <c r="H752" s="34"/>
      <c r="I752" s="34"/>
      <c r="J752" s="34"/>
      <c r="K752" s="34"/>
      <c r="L752" s="34"/>
      <c r="M752" s="34"/>
      <c r="N752" s="34"/>
      <c r="O752" s="34"/>
      <c r="P752" s="34"/>
      <c r="Q752" s="34"/>
      <c r="R752" s="34"/>
      <c r="S752" s="34"/>
      <c r="T752" s="34"/>
      <c r="U752" s="34"/>
      <c r="V752" s="34"/>
      <c r="W752" s="34"/>
      <c r="Y752" s="34"/>
      <c r="Z752" s="34"/>
      <c r="AB752" s="34"/>
      <c r="AC752" s="34"/>
      <c r="AD752" s="34"/>
      <c r="AE752" s="34"/>
    </row>
    <row r="753" spans="1:31" ht="15.75" customHeight="1">
      <c r="A753" s="34"/>
      <c r="B753" s="34"/>
      <c r="C753" s="137"/>
      <c r="D753" s="34"/>
      <c r="E753" s="34"/>
      <c r="F753" s="34"/>
      <c r="H753" s="34"/>
      <c r="I753" s="34"/>
      <c r="J753" s="34"/>
      <c r="K753" s="34"/>
      <c r="L753" s="34"/>
      <c r="M753" s="34"/>
      <c r="N753" s="34"/>
      <c r="O753" s="34"/>
      <c r="P753" s="34"/>
      <c r="Q753" s="34"/>
      <c r="R753" s="34"/>
      <c r="S753" s="34"/>
      <c r="T753" s="34"/>
      <c r="U753" s="34"/>
      <c r="V753" s="34"/>
      <c r="W753" s="34"/>
      <c r="Y753" s="34"/>
      <c r="Z753" s="34"/>
      <c r="AB753" s="34"/>
      <c r="AC753" s="34"/>
      <c r="AD753" s="34"/>
      <c r="AE753" s="34"/>
    </row>
    <row r="754" spans="1:31" ht="15.75" customHeight="1">
      <c r="A754" s="34"/>
      <c r="B754" s="34"/>
      <c r="C754" s="137"/>
      <c r="D754" s="34"/>
      <c r="E754" s="34"/>
      <c r="F754" s="34"/>
      <c r="H754" s="34"/>
      <c r="I754" s="34"/>
      <c r="J754" s="34"/>
      <c r="K754" s="34"/>
      <c r="L754" s="34"/>
      <c r="M754" s="34"/>
      <c r="N754" s="34"/>
      <c r="O754" s="34"/>
      <c r="P754" s="34"/>
      <c r="Q754" s="34"/>
      <c r="R754" s="34"/>
      <c r="S754" s="34"/>
      <c r="T754" s="34"/>
      <c r="U754" s="34"/>
      <c r="V754" s="34"/>
      <c r="W754" s="34"/>
      <c r="Y754" s="34"/>
      <c r="Z754" s="34"/>
      <c r="AB754" s="34"/>
      <c r="AC754" s="34"/>
      <c r="AD754" s="34"/>
      <c r="AE754" s="34"/>
    </row>
    <row r="755" spans="1:31" ht="15.75" customHeight="1">
      <c r="A755" s="34"/>
      <c r="B755" s="34"/>
      <c r="C755" s="137"/>
      <c r="D755" s="34"/>
      <c r="E755" s="34"/>
      <c r="F755" s="34"/>
      <c r="H755" s="34"/>
      <c r="I755" s="34"/>
      <c r="J755" s="34"/>
      <c r="K755" s="34"/>
      <c r="L755" s="34"/>
      <c r="M755" s="34"/>
      <c r="N755" s="34"/>
      <c r="O755" s="34"/>
      <c r="P755" s="34"/>
      <c r="Q755" s="34"/>
      <c r="R755" s="34"/>
      <c r="S755" s="34"/>
      <c r="T755" s="34"/>
      <c r="U755" s="34"/>
      <c r="V755" s="34"/>
      <c r="W755" s="34"/>
      <c r="Y755" s="34"/>
      <c r="Z755" s="34"/>
      <c r="AB755" s="34"/>
      <c r="AC755" s="34"/>
      <c r="AD755" s="34"/>
      <c r="AE755" s="34"/>
    </row>
    <row r="756" spans="1:31" ht="15.75" customHeight="1">
      <c r="A756" s="34"/>
      <c r="B756" s="34"/>
      <c r="C756" s="137"/>
      <c r="D756" s="34"/>
      <c r="E756" s="34"/>
      <c r="F756" s="34"/>
      <c r="H756" s="34"/>
      <c r="I756" s="34"/>
      <c r="J756" s="34"/>
      <c r="K756" s="34"/>
      <c r="L756" s="34"/>
      <c r="M756" s="34"/>
      <c r="N756" s="34"/>
      <c r="O756" s="34"/>
      <c r="P756" s="34"/>
      <c r="Q756" s="34"/>
      <c r="R756" s="34"/>
      <c r="S756" s="34"/>
      <c r="T756" s="34"/>
      <c r="U756" s="34"/>
      <c r="V756" s="34"/>
      <c r="W756" s="34"/>
      <c r="Y756" s="34"/>
      <c r="Z756" s="34"/>
      <c r="AB756" s="34"/>
      <c r="AC756" s="34"/>
      <c r="AD756" s="34"/>
      <c r="AE756" s="34"/>
    </row>
    <row r="757" spans="1:31" ht="15.75" customHeight="1">
      <c r="A757" s="34"/>
      <c r="B757" s="34"/>
      <c r="C757" s="137"/>
      <c r="D757" s="34"/>
      <c r="E757" s="34"/>
      <c r="F757" s="34"/>
      <c r="H757" s="34"/>
      <c r="I757" s="34"/>
      <c r="J757" s="34"/>
      <c r="K757" s="34"/>
      <c r="L757" s="34"/>
      <c r="M757" s="34"/>
      <c r="N757" s="34"/>
      <c r="O757" s="34"/>
      <c r="P757" s="34"/>
      <c r="Q757" s="34"/>
      <c r="R757" s="34"/>
      <c r="S757" s="34"/>
      <c r="T757" s="34"/>
      <c r="U757" s="34"/>
      <c r="V757" s="34"/>
      <c r="W757" s="34"/>
      <c r="Y757" s="34"/>
      <c r="Z757" s="34"/>
      <c r="AB757" s="34"/>
      <c r="AC757" s="34"/>
      <c r="AD757" s="34"/>
      <c r="AE757" s="34"/>
    </row>
    <row r="758" spans="1:31" ht="15.75" customHeight="1">
      <c r="A758" s="34"/>
      <c r="B758" s="34"/>
      <c r="C758" s="137"/>
      <c r="D758" s="34"/>
      <c r="E758" s="34"/>
      <c r="F758" s="34"/>
      <c r="H758" s="34"/>
      <c r="I758" s="34"/>
      <c r="J758" s="34"/>
      <c r="K758" s="34"/>
      <c r="L758" s="34"/>
      <c r="M758" s="34"/>
      <c r="N758" s="34"/>
      <c r="O758" s="34"/>
      <c r="P758" s="34"/>
      <c r="Q758" s="34"/>
      <c r="R758" s="34"/>
      <c r="S758" s="34"/>
      <c r="T758" s="34"/>
      <c r="U758" s="34"/>
      <c r="V758" s="34"/>
      <c r="W758" s="34"/>
      <c r="Y758" s="34"/>
      <c r="Z758" s="34"/>
      <c r="AB758" s="34"/>
      <c r="AC758" s="34"/>
      <c r="AD758" s="34"/>
      <c r="AE758" s="34"/>
    </row>
    <row r="759" spans="1:31" ht="15.75" customHeight="1">
      <c r="A759" s="34"/>
      <c r="B759" s="34"/>
      <c r="C759" s="137"/>
      <c r="D759" s="34"/>
      <c r="E759" s="34"/>
      <c r="F759" s="34"/>
      <c r="H759" s="34"/>
      <c r="I759" s="34"/>
      <c r="J759" s="34"/>
      <c r="K759" s="34"/>
      <c r="L759" s="34"/>
      <c r="M759" s="34"/>
      <c r="N759" s="34"/>
      <c r="O759" s="34"/>
      <c r="P759" s="34"/>
      <c r="Q759" s="34"/>
      <c r="R759" s="34"/>
      <c r="S759" s="34"/>
      <c r="T759" s="34"/>
      <c r="U759" s="34"/>
      <c r="V759" s="34"/>
      <c r="W759" s="34"/>
      <c r="Y759" s="34"/>
      <c r="Z759" s="34"/>
      <c r="AB759" s="34"/>
      <c r="AC759" s="34"/>
      <c r="AD759" s="34"/>
      <c r="AE759" s="34"/>
    </row>
    <row r="760" spans="1:31" ht="15.75" customHeight="1">
      <c r="A760" s="34"/>
      <c r="B760" s="34"/>
      <c r="C760" s="137"/>
      <c r="D760" s="34"/>
      <c r="E760" s="34"/>
      <c r="F760" s="34"/>
      <c r="H760" s="34"/>
      <c r="I760" s="34"/>
      <c r="J760" s="34"/>
      <c r="K760" s="34"/>
      <c r="L760" s="34"/>
      <c r="M760" s="34"/>
      <c r="N760" s="34"/>
      <c r="O760" s="34"/>
      <c r="P760" s="34"/>
      <c r="Q760" s="34"/>
      <c r="R760" s="34"/>
      <c r="S760" s="34"/>
      <c r="T760" s="34"/>
      <c r="U760" s="34"/>
      <c r="V760" s="34"/>
      <c r="W760" s="34"/>
      <c r="Y760" s="34"/>
      <c r="Z760" s="34"/>
      <c r="AB760" s="34"/>
      <c r="AC760" s="34"/>
      <c r="AD760" s="34"/>
      <c r="AE760" s="34"/>
    </row>
    <row r="761" spans="1:31" ht="15.75" customHeight="1">
      <c r="A761" s="34"/>
      <c r="B761" s="34"/>
      <c r="C761" s="137"/>
      <c r="D761" s="34"/>
      <c r="E761" s="34"/>
      <c r="F761" s="34"/>
      <c r="H761" s="34"/>
      <c r="I761" s="34"/>
      <c r="J761" s="34"/>
      <c r="K761" s="34"/>
      <c r="L761" s="34"/>
      <c r="M761" s="34"/>
      <c r="N761" s="34"/>
      <c r="O761" s="34"/>
      <c r="P761" s="34"/>
      <c r="Q761" s="34"/>
      <c r="R761" s="34"/>
      <c r="S761" s="34"/>
      <c r="T761" s="34"/>
      <c r="U761" s="34"/>
      <c r="V761" s="34"/>
      <c r="W761" s="34"/>
      <c r="Y761" s="34"/>
      <c r="Z761" s="34"/>
      <c r="AB761" s="34"/>
      <c r="AC761" s="34"/>
      <c r="AD761" s="34"/>
      <c r="AE761" s="34"/>
    </row>
    <row r="762" spans="1:31" ht="15.75" customHeight="1">
      <c r="A762" s="34"/>
      <c r="B762" s="34"/>
      <c r="C762" s="137"/>
      <c r="D762" s="34"/>
      <c r="E762" s="34"/>
      <c r="F762" s="34"/>
      <c r="H762" s="34"/>
      <c r="I762" s="34"/>
      <c r="J762" s="34"/>
      <c r="K762" s="34"/>
      <c r="L762" s="34"/>
      <c r="M762" s="34"/>
      <c r="N762" s="34"/>
      <c r="O762" s="34"/>
      <c r="P762" s="34"/>
      <c r="Q762" s="34"/>
      <c r="R762" s="34"/>
      <c r="S762" s="34"/>
      <c r="T762" s="34"/>
      <c r="U762" s="34"/>
      <c r="V762" s="34"/>
      <c r="W762" s="34"/>
      <c r="Y762" s="34"/>
      <c r="Z762" s="34"/>
      <c r="AB762" s="34"/>
      <c r="AC762" s="34"/>
      <c r="AD762" s="34"/>
      <c r="AE762" s="34"/>
    </row>
    <row r="763" spans="1:31" ht="15.75" customHeight="1">
      <c r="A763" s="34"/>
      <c r="B763" s="34"/>
      <c r="C763" s="137"/>
      <c r="D763" s="34"/>
      <c r="E763" s="34"/>
      <c r="F763" s="34"/>
      <c r="H763" s="34"/>
      <c r="I763" s="34"/>
      <c r="J763" s="34"/>
      <c r="K763" s="34"/>
      <c r="L763" s="34"/>
      <c r="M763" s="34"/>
      <c r="N763" s="34"/>
      <c r="O763" s="34"/>
      <c r="P763" s="34"/>
      <c r="Q763" s="34"/>
      <c r="R763" s="34"/>
      <c r="S763" s="34"/>
      <c r="T763" s="34"/>
      <c r="U763" s="34"/>
      <c r="V763" s="34"/>
      <c r="W763" s="34"/>
      <c r="Y763" s="34"/>
      <c r="Z763" s="34"/>
      <c r="AB763" s="34"/>
      <c r="AC763" s="34"/>
      <c r="AD763" s="34"/>
      <c r="AE763" s="34"/>
    </row>
    <row r="764" spans="1:31" ht="15.75" customHeight="1">
      <c r="A764" s="34"/>
      <c r="B764" s="34"/>
      <c r="C764" s="137"/>
      <c r="D764" s="34"/>
      <c r="E764" s="34"/>
      <c r="F764" s="34"/>
      <c r="H764" s="34"/>
      <c r="I764" s="34"/>
      <c r="J764" s="34"/>
      <c r="K764" s="34"/>
      <c r="L764" s="34"/>
      <c r="M764" s="34"/>
      <c r="N764" s="34"/>
      <c r="O764" s="34"/>
      <c r="P764" s="34"/>
      <c r="Q764" s="34"/>
      <c r="R764" s="34"/>
      <c r="S764" s="34"/>
      <c r="T764" s="34"/>
      <c r="U764" s="34"/>
      <c r="V764" s="34"/>
      <c r="W764" s="34"/>
      <c r="Y764" s="34"/>
      <c r="Z764" s="34"/>
      <c r="AB764" s="34"/>
      <c r="AC764" s="34"/>
      <c r="AD764" s="34"/>
      <c r="AE764" s="34"/>
    </row>
    <row r="765" spans="1:31" ht="15.75" customHeight="1">
      <c r="A765" s="34"/>
      <c r="B765" s="34"/>
      <c r="C765" s="137"/>
      <c r="D765" s="34"/>
      <c r="E765" s="34"/>
      <c r="F765" s="34"/>
      <c r="H765" s="34"/>
      <c r="I765" s="34"/>
      <c r="J765" s="34"/>
      <c r="K765" s="34"/>
      <c r="L765" s="34"/>
      <c r="M765" s="34"/>
      <c r="N765" s="34"/>
      <c r="O765" s="34"/>
      <c r="P765" s="34"/>
      <c r="Q765" s="34"/>
      <c r="R765" s="34"/>
      <c r="S765" s="34"/>
      <c r="T765" s="34"/>
      <c r="U765" s="34"/>
      <c r="V765" s="34"/>
      <c r="W765" s="34"/>
      <c r="Y765" s="34"/>
      <c r="Z765" s="34"/>
      <c r="AB765" s="34"/>
      <c r="AC765" s="34"/>
      <c r="AD765" s="34"/>
      <c r="AE765" s="34"/>
    </row>
    <row r="766" spans="1:31" ht="15.75" customHeight="1">
      <c r="A766" s="34"/>
      <c r="B766" s="34"/>
      <c r="C766" s="137"/>
      <c r="D766" s="34"/>
      <c r="E766" s="34"/>
      <c r="F766" s="34"/>
      <c r="H766" s="34"/>
      <c r="I766" s="34"/>
      <c r="J766" s="34"/>
      <c r="K766" s="34"/>
      <c r="L766" s="34"/>
      <c r="M766" s="34"/>
      <c r="N766" s="34"/>
      <c r="O766" s="34"/>
      <c r="P766" s="34"/>
      <c r="Q766" s="34"/>
      <c r="R766" s="34"/>
      <c r="S766" s="34"/>
      <c r="T766" s="34"/>
      <c r="U766" s="34"/>
      <c r="V766" s="34"/>
      <c r="W766" s="34"/>
      <c r="Y766" s="34"/>
      <c r="Z766" s="34"/>
      <c r="AB766" s="34"/>
      <c r="AC766" s="34"/>
      <c r="AD766" s="34"/>
      <c r="AE766" s="34"/>
    </row>
    <row r="767" spans="1:31" ht="15.75" customHeight="1">
      <c r="A767" s="34"/>
      <c r="B767" s="34"/>
      <c r="C767" s="137"/>
      <c r="D767" s="34"/>
      <c r="E767" s="34"/>
      <c r="F767" s="34"/>
      <c r="H767" s="34"/>
      <c r="I767" s="34"/>
      <c r="J767" s="34"/>
      <c r="K767" s="34"/>
      <c r="L767" s="34"/>
      <c r="M767" s="34"/>
      <c r="N767" s="34"/>
      <c r="O767" s="34"/>
      <c r="P767" s="34"/>
      <c r="Q767" s="34"/>
      <c r="R767" s="34"/>
      <c r="S767" s="34"/>
      <c r="T767" s="34"/>
      <c r="U767" s="34"/>
      <c r="V767" s="34"/>
      <c r="W767" s="34"/>
      <c r="Y767" s="34"/>
      <c r="Z767" s="34"/>
      <c r="AB767" s="34"/>
      <c r="AC767" s="34"/>
      <c r="AD767" s="34"/>
      <c r="AE767" s="34"/>
    </row>
    <row r="768" spans="1:31" ht="15.75" customHeight="1">
      <c r="A768" s="34"/>
      <c r="B768" s="34"/>
      <c r="C768" s="137"/>
      <c r="D768" s="34"/>
      <c r="E768" s="34"/>
      <c r="F768" s="34"/>
      <c r="H768" s="34"/>
      <c r="I768" s="34"/>
      <c r="J768" s="34"/>
      <c r="K768" s="34"/>
      <c r="L768" s="34"/>
      <c r="M768" s="34"/>
      <c r="N768" s="34"/>
      <c r="O768" s="34"/>
      <c r="P768" s="34"/>
      <c r="Q768" s="34"/>
      <c r="R768" s="34"/>
      <c r="S768" s="34"/>
      <c r="T768" s="34"/>
      <c r="U768" s="34"/>
      <c r="V768" s="34"/>
      <c r="W768" s="34"/>
      <c r="Y768" s="34"/>
      <c r="Z768" s="34"/>
      <c r="AB768" s="34"/>
      <c r="AC768" s="34"/>
      <c r="AD768" s="34"/>
      <c r="AE768" s="34"/>
    </row>
    <row r="769" spans="1:31" ht="15.75" customHeight="1">
      <c r="A769" s="34"/>
      <c r="B769" s="34"/>
      <c r="C769" s="137"/>
      <c r="D769" s="34"/>
      <c r="E769" s="34"/>
      <c r="F769" s="34"/>
      <c r="H769" s="34"/>
      <c r="I769" s="34"/>
      <c r="J769" s="34"/>
      <c r="K769" s="34"/>
      <c r="L769" s="34"/>
      <c r="M769" s="34"/>
      <c r="N769" s="34"/>
      <c r="O769" s="34"/>
      <c r="P769" s="34"/>
      <c r="Q769" s="34"/>
      <c r="R769" s="34"/>
      <c r="S769" s="34"/>
      <c r="T769" s="34"/>
      <c r="U769" s="34"/>
      <c r="V769" s="34"/>
      <c r="W769" s="34"/>
      <c r="Y769" s="34"/>
      <c r="Z769" s="34"/>
      <c r="AB769" s="34"/>
      <c r="AC769" s="34"/>
      <c r="AD769" s="34"/>
      <c r="AE769" s="34"/>
    </row>
    <row r="770" spans="1:31" ht="15.75" customHeight="1">
      <c r="A770" s="34"/>
      <c r="B770" s="34"/>
      <c r="C770" s="137"/>
      <c r="D770" s="34"/>
      <c r="E770" s="34"/>
      <c r="F770" s="34"/>
      <c r="H770" s="34"/>
      <c r="I770" s="34"/>
      <c r="J770" s="34"/>
      <c r="K770" s="34"/>
      <c r="L770" s="34"/>
      <c r="M770" s="34"/>
      <c r="N770" s="34"/>
      <c r="O770" s="34"/>
      <c r="P770" s="34"/>
      <c r="Q770" s="34"/>
      <c r="R770" s="34"/>
      <c r="S770" s="34"/>
      <c r="T770" s="34"/>
      <c r="U770" s="34"/>
      <c r="V770" s="34"/>
      <c r="W770" s="34"/>
      <c r="Y770" s="34"/>
      <c r="Z770" s="34"/>
      <c r="AB770" s="34"/>
      <c r="AC770" s="34"/>
      <c r="AD770" s="34"/>
      <c r="AE770" s="34"/>
    </row>
    <row r="771" spans="1:31" ht="15.75" customHeight="1">
      <c r="A771" s="34"/>
      <c r="B771" s="34"/>
      <c r="C771" s="137"/>
      <c r="D771" s="34"/>
      <c r="E771" s="34"/>
      <c r="F771" s="34"/>
      <c r="H771" s="34"/>
      <c r="I771" s="34"/>
      <c r="J771" s="34"/>
      <c r="K771" s="34"/>
      <c r="L771" s="34"/>
      <c r="M771" s="34"/>
      <c r="N771" s="34"/>
      <c r="O771" s="34"/>
      <c r="P771" s="34"/>
      <c r="Q771" s="34"/>
      <c r="R771" s="34"/>
      <c r="S771" s="34"/>
      <c r="T771" s="34"/>
      <c r="U771" s="34"/>
      <c r="V771" s="34"/>
      <c r="W771" s="34"/>
      <c r="Y771" s="34"/>
      <c r="Z771" s="34"/>
      <c r="AB771" s="34"/>
      <c r="AC771" s="34"/>
      <c r="AD771" s="34"/>
      <c r="AE771" s="34"/>
    </row>
    <row r="772" spans="1:31" ht="15.75" customHeight="1">
      <c r="A772" s="34"/>
      <c r="B772" s="34"/>
      <c r="C772" s="137"/>
      <c r="D772" s="34"/>
      <c r="E772" s="34"/>
      <c r="F772" s="34"/>
      <c r="H772" s="34"/>
      <c r="I772" s="34"/>
      <c r="J772" s="34"/>
      <c r="K772" s="34"/>
      <c r="L772" s="34"/>
      <c r="M772" s="34"/>
      <c r="N772" s="34"/>
      <c r="O772" s="34"/>
      <c r="P772" s="34"/>
      <c r="Q772" s="34"/>
      <c r="R772" s="34"/>
      <c r="S772" s="34"/>
      <c r="T772" s="34"/>
      <c r="U772" s="34"/>
      <c r="V772" s="34"/>
      <c r="W772" s="34"/>
      <c r="Y772" s="34"/>
      <c r="Z772" s="34"/>
      <c r="AB772" s="34"/>
      <c r="AC772" s="34"/>
      <c r="AD772" s="34"/>
      <c r="AE772" s="34"/>
    </row>
    <row r="773" spans="1:31" ht="15.75" customHeight="1">
      <c r="A773" s="34"/>
      <c r="B773" s="34"/>
      <c r="C773" s="137"/>
      <c r="D773" s="34"/>
      <c r="E773" s="34"/>
      <c r="F773" s="34"/>
      <c r="H773" s="34"/>
      <c r="I773" s="34"/>
      <c r="J773" s="34"/>
      <c r="K773" s="34"/>
      <c r="L773" s="34"/>
      <c r="M773" s="34"/>
      <c r="N773" s="34"/>
      <c r="O773" s="34"/>
      <c r="P773" s="34"/>
      <c r="Q773" s="34"/>
      <c r="R773" s="34"/>
      <c r="S773" s="34"/>
      <c r="T773" s="34"/>
      <c r="U773" s="34"/>
      <c r="V773" s="34"/>
      <c r="W773" s="34"/>
      <c r="Y773" s="34"/>
      <c r="Z773" s="34"/>
      <c r="AB773" s="34"/>
      <c r="AC773" s="34"/>
      <c r="AD773" s="34"/>
      <c r="AE773" s="34"/>
    </row>
    <row r="774" spans="1:31" ht="15.75" customHeight="1">
      <c r="A774" s="34"/>
      <c r="B774" s="34"/>
      <c r="C774" s="137"/>
      <c r="D774" s="34"/>
      <c r="E774" s="34"/>
      <c r="F774" s="34"/>
      <c r="H774" s="34"/>
      <c r="I774" s="34"/>
      <c r="J774" s="34"/>
      <c r="K774" s="34"/>
      <c r="L774" s="34"/>
      <c r="M774" s="34"/>
      <c r="N774" s="34"/>
      <c r="O774" s="34"/>
      <c r="P774" s="34"/>
      <c r="Q774" s="34"/>
      <c r="R774" s="34"/>
      <c r="S774" s="34"/>
      <c r="T774" s="34"/>
      <c r="U774" s="34"/>
      <c r="V774" s="34"/>
      <c r="W774" s="34"/>
      <c r="Y774" s="34"/>
      <c r="Z774" s="34"/>
      <c r="AB774" s="34"/>
      <c r="AC774" s="34"/>
      <c r="AD774" s="34"/>
      <c r="AE774" s="34"/>
    </row>
    <row r="775" spans="1:31" ht="15.75" customHeight="1">
      <c r="A775" s="34"/>
      <c r="B775" s="34"/>
      <c r="C775" s="137"/>
      <c r="D775" s="34"/>
      <c r="E775" s="34"/>
      <c r="F775" s="34"/>
      <c r="H775" s="34"/>
      <c r="I775" s="34"/>
      <c r="J775" s="34"/>
      <c r="K775" s="34"/>
      <c r="L775" s="34"/>
      <c r="M775" s="34"/>
      <c r="N775" s="34"/>
      <c r="O775" s="34"/>
      <c r="P775" s="34"/>
      <c r="Q775" s="34"/>
      <c r="R775" s="34"/>
      <c r="S775" s="34"/>
      <c r="T775" s="34"/>
      <c r="U775" s="34"/>
      <c r="V775" s="34"/>
      <c r="W775" s="34"/>
      <c r="Y775" s="34"/>
      <c r="Z775" s="34"/>
      <c r="AB775" s="34"/>
      <c r="AC775" s="34"/>
      <c r="AD775" s="34"/>
      <c r="AE775" s="34"/>
    </row>
    <row r="776" spans="1:31" ht="15.75" customHeight="1">
      <c r="A776" s="34"/>
      <c r="B776" s="34"/>
      <c r="C776" s="137"/>
      <c r="D776" s="34"/>
      <c r="E776" s="34"/>
      <c r="F776" s="34"/>
      <c r="H776" s="34"/>
      <c r="I776" s="34"/>
      <c r="J776" s="34"/>
      <c r="K776" s="34"/>
      <c r="L776" s="34"/>
      <c r="M776" s="34"/>
      <c r="N776" s="34"/>
      <c r="O776" s="34"/>
      <c r="P776" s="34"/>
      <c r="Q776" s="34"/>
      <c r="R776" s="34"/>
      <c r="S776" s="34"/>
      <c r="T776" s="34"/>
      <c r="U776" s="34"/>
      <c r="V776" s="34"/>
      <c r="W776" s="34"/>
      <c r="Y776" s="34"/>
      <c r="Z776" s="34"/>
      <c r="AB776" s="34"/>
      <c r="AC776" s="34"/>
      <c r="AD776" s="34"/>
      <c r="AE776" s="34"/>
    </row>
    <row r="777" spans="1:31" ht="15.75" customHeight="1">
      <c r="A777" s="34"/>
      <c r="B777" s="34"/>
      <c r="C777" s="137"/>
      <c r="D777" s="34"/>
      <c r="E777" s="34"/>
      <c r="F777" s="34"/>
      <c r="H777" s="34"/>
      <c r="I777" s="34"/>
      <c r="J777" s="34"/>
      <c r="K777" s="34"/>
      <c r="L777" s="34"/>
      <c r="M777" s="34"/>
      <c r="N777" s="34"/>
      <c r="O777" s="34"/>
      <c r="P777" s="34"/>
      <c r="Q777" s="34"/>
      <c r="R777" s="34"/>
      <c r="S777" s="34"/>
      <c r="T777" s="34"/>
      <c r="U777" s="34"/>
      <c r="V777" s="34"/>
      <c r="W777" s="34"/>
      <c r="Y777" s="34"/>
      <c r="Z777" s="34"/>
      <c r="AB777" s="34"/>
      <c r="AC777" s="34"/>
      <c r="AD777" s="34"/>
      <c r="AE777" s="34"/>
    </row>
    <row r="778" spans="1:31" ht="15.75" customHeight="1">
      <c r="A778" s="34"/>
      <c r="B778" s="34"/>
      <c r="C778" s="137"/>
      <c r="D778" s="34"/>
      <c r="E778" s="34"/>
      <c r="F778" s="34"/>
      <c r="H778" s="34"/>
      <c r="I778" s="34"/>
      <c r="J778" s="34"/>
      <c r="K778" s="34"/>
      <c r="L778" s="34"/>
      <c r="M778" s="34"/>
      <c r="N778" s="34"/>
      <c r="O778" s="34"/>
      <c r="P778" s="34"/>
      <c r="Q778" s="34"/>
      <c r="R778" s="34"/>
      <c r="S778" s="34"/>
      <c r="T778" s="34"/>
      <c r="U778" s="34"/>
      <c r="V778" s="34"/>
      <c r="W778" s="34"/>
      <c r="Y778" s="34"/>
      <c r="Z778" s="34"/>
      <c r="AB778" s="34"/>
      <c r="AC778" s="34"/>
      <c r="AD778" s="34"/>
      <c r="AE778" s="34"/>
    </row>
    <row r="779" spans="1:31" ht="15.75" customHeight="1">
      <c r="A779" s="34"/>
      <c r="B779" s="34"/>
      <c r="C779" s="137"/>
      <c r="D779" s="34"/>
      <c r="E779" s="34"/>
      <c r="F779" s="34"/>
      <c r="H779" s="34"/>
      <c r="I779" s="34"/>
      <c r="J779" s="34"/>
      <c r="K779" s="34"/>
      <c r="L779" s="34"/>
      <c r="M779" s="34"/>
      <c r="N779" s="34"/>
      <c r="O779" s="34"/>
      <c r="P779" s="34"/>
      <c r="Q779" s="34"/>
      <c r="R779" s="34"/>
      <c r="S779" s="34"/>
      <c r="T779" s="34"/>
      <c r="U779" s="34"/>
      <c r="V779" s="34"/>
      <c r="W779" s="34"/>
      <c r="Y779" s="34"/>
      <c r="Z779" s="34"/>
      <c r="AB779" s="34"/>
      <c r="AC779" s="34"/>
      <c r="AD779" s="34"/>
      <c r="AE779" s="34"/>
    </row>
    <row r="780" spans="1:31" ht="15.75" customHeight="1">
      <c r="A780" s="34"/>
      <c r="B780" s="34"/>
      <c r="C780" s="137"/>
      <c r="D780" s="34"/>
      <c r="E780" s="34"/>
      <c r="F780" s="34"/>
      <c r="H780" s="34"/>
      <c r="I780" s="34"/>
      <c r="J780" s="34"/>
      <c r="K780" s="34"/>
      <c r="L780" s="34"/>
      <c r="M780" s="34"/>
      <c r="N780" s="34"/>
      <c r="O780" s="34"/>
      <c r="P780" s="34"/>
      <c r="Q780" s="34"/>
      <c r="R780" s="34"/>
      <c r="S780" s="34"/>
      <c r="T780" s="34"/>
      <c r="U780" s="34"/>
      <c r="V780" s="34"/>
      <c r="W780" s="34"/>
      <c r="Y780" s="34"/>
      <c r="Z780" s="34"/>
      <c r="AB780" s="34"/>
      <c r="AC780" s="34"/>
      <c r="AD780" s="34"/>
      <c r="AE780" s="34"/>
    </row>
    <row r="781" spans="1:31" ht="15.75" customHeight="1">
      <c r="A781" s="34"/>
      <c r="B781" s="34"/>
      <c r="C781" s="137"/>
      <c r="D781" s="34"/>
      <c r="E781" s="34"/>
      <c r="F781" s="34"/>
      <c r="H781" s="34"/>
      <c r="I781" s="34"/>
      <c r="J781" s="34"/>
      <c r="K781" s="34"/>
      <c r="L781" s="34"/>
      <c r="M781" s="34"/>
      <c r="N781" s="34"/>
      <c r="O781" s="34"/>
      <c r="P781" s="34"/>
      <c r="Q781" s="34"/>
      <c r="R781" s="34"/>
      <c r="S781" s="34"/>
      <c r="T781" s="34"/>
      <c r="U781" s="34"/>
      <c r="V781" s="34"/>
      <c r="W781" s="34"/>
      <c r="Y781" s="34"/>
      <c r="Z781" s="34"/>
      <c r="AB781" s="34"/>
      <c r="AC781" s="34"/>
      <c r="AD781" s="34"/>
      <c r="AE781" s="34"/>
    </row>
    <row r="782" spans="1:31" ht="15.75" customHeight="1">
      <c r="A782" s="34"/>
      <c r="B782" s="34"/>
      <c r="C782" s="137"/>
      <c r="D782" s="34"/>
      <c r="E782" s="34"/>
      <c r="F782" s="34"/>
      <c r="H782" s="34"/>
      <c r="I782" s="34"/>
      <c r="J782" s="34"/>
      <c r="K782" s="34"/>
      <c r="L782" s="34"/>
      <c r="M782" s="34"/>
      <c r="N782" s="34"/>
      <c r="O782" s="34"/>
      <c r="P782" s="34"/>
      <c r="Q782" s="34"/>
      <c r="R782" s="34"/>
      <c r="S782" s="34"/>
      <c r="T782" s="34"/>
      <c r="U782" s="34"/>
      <c r="V782" s="34"/>
      <c r="W782" s="34"/>
      <c r="Y782" s="34"/>
      <c r="Z782" s="34"/>
      <c r="AB782" s="34"/>
      <c r="AC782" s="34"/>
      <c r="AD782" s="34"/>
      <c r="AE782" s="34"/>
    </row>
    <row r="783" spans="1:31" ht="15.75" customHeight="1">
      <c r="A783" s="34"/>
      <c r="B783" s="34"/>
      <c r="C783" s="137"/>
      <c r="D783" s="34"/>
      <c r="E783" s="34"/>
      <c r="F783" s="34"/>
      <c r="H783" s="34"/>
      <c r="I783" s="34"/>
      <c r="J783" s="34"/>
      <c r="K783" s="34"/>
      <c r="L783" s="34"/>
      <c r="M783" s="34"/>
      <c r="N783" s="34"/>
      <c r="O783" s="34"/>
      <c r="P783" s="34"/>
      <c r="Q783" s="34"/>
      <c r="R783" s="34"/>
      <c r="S783" s="34"/>
      <c r="T783" s="34"/>
      <c r="U783" s="34"/>
      <c r="V783" s="34"/>
      <c r="W783" s="34"/>
      <c r="Y783" s="34"/>
      <c r="Z783" s="34"/>
      <c r="AB783" s="34"/>
      <c r="AC783" s="34"/>
      <c r="AD783" s="34"/>
      <c r="AE783" s="34"/>
    </row>
    <row r="784" spans="1:31" ht="15.75" customHeight="1">
      <c r="A784" s="34"/>
      <c r="B784" s="34"/>
      <c r="C784" s="137"/>
      <c r="D784" s="34"/>
      <c r="E784" s="34"/>
      <c r="F784" s="34"/>
      <c r="H784" s="34"/>
      <c r="I784" s="34"/>
      <c r="J784" s="34"/>
      <c r="K784" s="34"/>
      <c r="L784" s="34"/>
      <c r="M784" s="34"/>
      <c r="N784" s="34"/>
      <c r="O784" s="34"/>
      <c r="P784" s="34"/>
      <c r="Q784" s="34"/>
      <c r="R784" s="34"/>
      <c r="S784" s="34"/>
      <c r="T784" s="34"/>
      <c r="U784" s="34"/>
      <c r="V784" s="34"/>
      <c r="W784" s="34"/>
      <c r="Y784" s="34"/>
      <c r="Z784" s="34"/>
      <c r="AB784" s="34"/>
      <c r="AC784" s="34"/>
      <c r="AD784" s="34"/>
      <c r="AE784" s="34"/>
    </row>
    <row r="785" spans="1:31" ht="15.75" customHeight="1">
      <c r="A785" s="34"/>
      <c r="B785" s="34"/>
      <c r="C785" s="137"/>
      <c r="D785" s="34"/>
      <c r="E785" s="34"/>
      <c r="F785" s="34"/>
      <c r="H785" s="34"/>
      <c r="I785" s="34"/>
      <c r="J785" s="34"/>
      <c r="K785" s="34"/>
      <c r="L785" s="34"/>
      <c r="M785" s="34"/>
      <c r="N785" s="34"/>
      <c r="O785" s="34"/>
      <c r="P785" s="34"/>
      <c r="Q785" s="34"/>
      <c r="R785" s="34"/>
      <c r="S785" s="34"/>
      <c r="T785" s="34"/>
      <c r="U785" s="34"/>
      <c r="V785" s="34"/>
      <c r="W785" s="34"/>
      <c r="Y785" s="34"/>
      <c r="Z785" s="34"/>
      <c r="AB785" s="34"/>
      <c r="AC785" s="34"/>
      <c r="AD785" s="34"/>
      <c r="AE785" s="34"/>
    </row>
    <row r="786" spans="1:31" ht="15.75" customHeight="1">
      <c r="A786" s="34"/>
      <c r="B786" s="34"/>
      <c r="C786" s="137"/>
      <c r="D786" s="34"/>
      <c r="E786" s="34"/>
      <c r="F786" s="34"/>
      <c r="H786" s="34"/>
      <c r="I786" s="34"/>
      <c r="J786" s="34"/>
      <c r="K786" s="34"/>
      <c r="L786" s="34"/>
      <c r="M786" s="34"/>
      <c r="N786" s="34"/>
      <c r="O786" s="34"/>
      <c r="P786" s="34"/>
      <c r="Q786" s="34"/>
      <c r="R786" s="34"/>
      <c r="S786" s="34"/>
      <c r="T786" s="34"/>
      <c r="U786" s="34"/>
      <c r="V786" s="34"/>
      <c r="W786" s="34"/>
      <c r="Y786" s="34"/>
      <c r="Z786" s="34"/>
      <c r="AB786" s="34"/>
      <c r="AC786" s="34"/>
      <c r="AD786" s="34"/>
      <c r="AE786" s="34"/>
    </row>
    <row r="787" spans="1:31" ht="15.75" customHeight="1">
      <c r="A787" s="34"/>
      <c r="B787" s="34"/>
      <c r="C787" s="137"/>
      <c r="D787" s="34"/>
      <c r="E787" s="34"/>
      <c r="F787" s="34"/>
      <c r="H787" s="34"/>
      <c r="I787" s="34"/>
      <c r="J787" s="34"/>
      <c r="K787" s="34"/>
      <c r="L787" s="34"/>
      <c r="M787" s="34"/>
      <c r="N787" s="34"/>
      <c r="O787" s="34"/>
      <c r="P787" s="34"/>
      <c r="Q787" s="34"/>
      <c r="R787" s="34"/>
      <c r="S787" s="34"/>
      <c r="T787" s="34"/>
      <c r="U787" s="34"/>
      <c r="V787" s="34"/>
      <c r="W787" s="34"/>
      <c r="Y787" s="34"/>
      <c r="Z787" s="34"/>
      <c r="AB787" s="34"/>
      <c r="AC787" s="34"/>
      <c r="AD787" s="34"/>
      <c r="AE787" s="34"/>
    </row>
    <row r="788" spans="1:31" ht="15.75" customHeight="1">
      <c r="A788" s="34"/>
      <c r="B788" s="34"/>
      <c r="C788" s="137"/>
      <c r="D788" s="34"/>
      <c r="E788" s="34"/>
      <c r="F788" s="34"/>
      <c r="H788" s="34"/>
      <c r="I788" s="34"/>
      <c r="J788" s="34"/>
      <c r="K788" s="34"/>
      <c r="L788" s="34"/>
      <c r="M788" s="34"/>
      <c r="N788" s="34"/>
      <c r="O788" s="34"/>
      <c r="P788" s="34"/>
      <c r="Q788" s="34"/>
      <c r="R788" s="34"/>
      <c r="S788" s="34"/>
      <c r="T788" s="34"/>
      <c r="U788" s="34"/>
      <c r="V788" s="34"/>
      <c r="W788" s="34"/>
      <c r="Y788" s="34"/>
      <c r="Z788" s="34"/>
      <c r="AB788" s="34"/>
      <c r="AC788" s="34"/>
      <c r="AD788" s="34"/>
      <c r="AE788" s="34"/>
    </row>
    <row r="789" spans="1:31" ht="15.75" customHeight="1">
      <c r="A789" s="34"/>
      <c r="B789" s="34"/>
      <c r="C789" s="137"/>
      <c r="D789" s="34"/>
      <c r="E789" s="34"/>
      <c r="F789" s="34"/>
      <c r="H789" s="34"/>
      <c r="I789" s="34"/>
      <c r="J789" s="34"/>
      <c r="K789" s="34"/>
      <c r="L789" s="34"/>
      <c r="M789" s="34"/>
      <c r="N789" s="34"/>
      <c r="O789" s="34"/>
      <c r="P789" s="34"/>
      <c r="Q789" s="34"/>
      <c r="R789" s="34"/>
      <c r="S789" s="34"/>
      <c r="T789" s="34"/>
      <c r="U789" s="34"/>
      <c r="V789" s="34"/>
      <c r="W789" s="34"/>
      <c r="Y789" s="34"/>
      <c r="Z789" s="34"/>
      <c r="AB789" s="34"/>
      <c r="AC789" s="34"/>
      <c r="AD789" s="34"/>
      <c r="AE789" s="34"/>
    </row>
    <row r="790" spans="1:31" ht="15.75" customHeight="1">
      <c r="A790" s="34"/>
      <c r="B790" s="34"/>
      <c r="C790" s="137"/>
      <c r="D790" s="34"/>
      <c r="E790" s="34"/>
      <c r="F790" s="34"/>
      <c r="H790" s="34"/>
      <c r="I790" s="34"/>
      <c r="J790" s="34"/>
      <c r="K790" s="34"/>
      <c r="L790" s="34"/>
      <c r="M790" s="34"/>
      <c r="N790" s="34"/>
      <c r="O790" s="34"/>
      <c r="P790" s="34"/>
      <c r="Q790" s="34"/>
      <c r="R790" s="34"/>
      <c r="S790" s="34"/>
      <c r="T790" s="34"/>
      <c r="U790" s="34"/>
      <c r="V790" s="34"/>
      <c r="W790" s="34"/>
      <c r="Y790" s="34"/>
      <c r="Z790" s="34"/>
      <c r="AB790" s="34"/>
      <c r="AC790" s="34"/>
      <c r="AD790" s="34"/>
      <c r="AE790" s="34"/>
    </row>
    <row r="791" spans="1:31" ht="15.75" customHeight="1">
      <c r="A791" s="34"/>
      <c r="B791" s="34"/>
      <c r="C791" s="137"/>
      <c r="D791" s="34"/>
      <c r="E791" s="34"/>
      <c r="F791" s="34"/>
      <c r="H791" s="34"/>
      <c r="I791" s="34"/>
      <c r="J791" s="34"/>
      <c r="K791" s="34"/>
      <c r="L791" s="34"/>
      <c r="M791" s="34"/>
      <c r="N791" s="34"/>
      <c r="O791" s="34"/>
      <c r="P791" s="34"/>
      <c r="Q791" s="34"/>
      <c r="R791" s="34"/>
      <c r="S791" s="34"/>
      <c r="T791" s="34"/>
      <c r="U791" s="34"/>
      <c r="V791" s="34"/>
      <c r="W791" s="34"/>
      <c r="Y791" s="34"/>
      <c r="Z791" s="34"/>
      <c r="AB791" s="34"/>
      <c r="AC791" s="34"/>
      <c r="AD791" s="34"/>
      <c r="AE791" s="34"/>
    </row>
    <row r="792" spans="1:31" ht="15.75" customHeight="1">
      <c r="A792" s="34"/>
      <c r="B792" s="34"/>
      <c r="C792" s="137"/>
      <c r="D792" s="34"/>
      <c r="E792" s="34"/>
      <c r="F792" s="34"/>
      <c r="H792" s="34"/>
      <c r="I792" s="34"/>
      <c r="J792" s="34"/>
      <c r="K792" s="34"/>
      <c r="L792" s="34"/>
      <c r="M792" s="34"/>
      <c r="N792" s="34"/>
      <c r="O792" s="34"/>
      <c r="P792" s="34"/>
      <c r="Q792" s="34"/>
      <c r="R792" s="34"/>
      <c r="S792" s="34"/>
      <c r="T792" s="34"/>
      <c r="U792" s="34"/>
      <c r="V792" s="34"/>
      <c r="W792" s="34"/>
      <c r="Y792" s="34"/>
      <c r="Z792" s="34"/>
      <c r="AB792" s="34"/>
      <c r="AC792" s="34"/>
      <c r="AD792" s="34"/>
      <c r="AE792" s="34"/>
    </row>
    <row r="793" spans="1:31" ht="15.75" customHeight="1">
      <c r="A793" s="34"/>
      <c r="B793" s="34"/>
      <c r="C793" s="137"/>
      <c r="D793" s="34"/>
      <c r="E793" s="34"/>
      <c r="F793" s="34"/>
      <c r="H793" s="34"/>
      <c r="I793" s="34"/>
      <c r="J793" s="34"/>
      <c r="K793" s="34"/>
      <c r="L793" s="34"/>
      <c r="M793" s="34"/>
      <c r="N793" s="34"/>
      <c r="O793" s="34"/>
      <c r="P793" s="34"/>
      <c r="Q793" s="34"/>
      <c r="R793" s="34"/>
      <c r="S793" s="34"/>
      <c r="T793" s="34"/>
      <c r="U793" s="34"/>
      <c r="V793" s="34"/>
      <c r="W793" s="34"/>
      <c r="Y793" s="34"/>
      <c r="Z793" s="34"/>
      <c r="AB793" s="34"/>
      <c r="AC793" s="34"/>
      <c r="AD793" s="34"/>
      <c r="AE793" s="34"/>
    </row>
    <row r="794" spans="1:31" ht="15.75" customHeight="1">
      <c r="A794" s="34"/>
      <c r="B794" s="34"/>
      <c r="C794" s="137"/>
      <c r="D794" s="34"/>
      <c r="E794" s="34"/>
      <c r="F794" s="34"/>
      <c r="H794" s="34"/>
      <c r="I794" s="34"/>
      <c r="J794" s="34"/>
      <c r="K794" s="34"/>
      <c r="L794" s="34"/>
      <c r="M794" s="34"/>
      <c r="N794" s="34"/>
      <c r="O794" s="34"/>
      <c r="P794" s="34"/>
      <c r="Q794" s="34"/>
      <c r="R794" s="34"/>
      <c r="S794" s="34"/>
      <c r="T794" s="34"/>
      <c r="U794" s="34"/>
      <c r="V794" s="34"/>
      <c r="W794" s="34"/>
      <c r="Y794" s="34"/>
      <c r="Z794" s="34"/>
      <c r="AB794" s="34"/>
      <c r="AC794" s="34"/>
      <c r="AD794" s="34"/>
      <c r="AE794" s="34"/>
    </row>
    <row r="795" spans="1:31" ht="15.75" customHeight="1">
      <c r="A795" s="34"/>
      <c r="B795" s="34"/>
      <c r="C795" s="137"/>
      <c r="D795" s="34"/>
      <c r="E795" s="34"/>
      <c r="F795" s="34"/>
      <c r="H795" s="34"/>
      <c r="I795" s="34"/>
      <c r="J795" s="34"/>
      <c r="K795" s="34"/>
      <c r="L795" s="34"/>
      <c r="M795" s="34"/>
      <c r="N795" s="34"/>
      <c r="O795" s="34"/>
      <c r="P795" s="34"/>
      <c r="Q795" s="34"/>
      <c r="R795" s="34"/>
      <c r="S795" s="34"/>
      <c r="T795" s="34"/>
      <c r="U795" s="34"/>
      <c r="V795" s="34"/>
      <c r="W795" s="34"/>
      <c r="Y795" s="34"/>
      <c r="Z795" s="34"/>
      <c r="AB795" s="34"/>
      <c r="AC795" s="34"/>
      <c r="AD795" s="34"/>
      <c r="AE795" s="34"/>
    </row>
    <row r="796" spans="1:31" ht="15.75" customHeight="1">
      <c r="A796" s="34"/>
      <c r="B796" s="34"/>
      <c r="C796" s="137"/>
      <c r="D796" s="34"/>
      <c r="E796" s="34"/>
      <c r="F796" s="34"/>
      <c r="H796" s="34"/>
      <c r="I796" s="34"/>
      <c r="J796" s="34"/>
      <c r="K796" s="34"/>
      <c r="L796" s="34"/>
      <c r="M796" s="34"/>
      <c r="N796" s="34"/>
      <c r="O796" s="34"/>
      <c r="P796" s="34"/>
      <c r="Q796" s="34"/>
      <c r="R796" s="34"/>
      <c r="S796" s="34"/>
      <c r="T796" s="34"/>
      <c r="U796" s="34"/>
      <c r="V796" s="34"/>
      <c r="W796" s="34"/>
      <c r="Y796" s="34"/>
      <c r="Z796" s="34"/>
      <c r="AB796" s="34"/>
      <c r="AC796" s="34"/>
      <c r="AD796" s="34"/>
      <c r="AE796" s="34"/>
    </row>
    <row r="797" spans="1:31" ht="15.75" customHeight="1">
      <c r="A797" s="34"/>
      <c r="B797" s="34"/>
      <c r="C797" s="137"/>
      <c r="D797" s="34"/>
      <c r="E797" s="34"/>
      <c r="F797" s="34"/>
      <c r="H797" s="34"/>
      <c r="I797" s="34"/>
      <c r="J797" s="34"/>
      <c r="K797" s="34"/>
      <c r="L797" s="34"/>
      <c r="M797" s="34"/>
      <c r="N797" s="34"/>
      <c r="O797" s="34"/>
      <c r="P797" s="34"/>
      <c r="Q797" s="34"/>
      <c r="R797" s="34"/>
      <c r="S797" s="34"/>
      <c r="T797" s="34"/>
      <c r="U797" s="34"/>
      <c r="V797" s="34"/>
      <c r="W797" s="34"/>
      <c r="Y797" s="34"/>
      <c r="Z797" s="34"/>
      <c r="AB797" s="34"/>
      <c r="AC797" s="34"/>
      <c r="AD797" s="34"/>
      <c r="AE797" s="34"/>
    </row>
    <row r="798" spans="1:31" ht="15.75" customHeight="1">
      <c r="A798" s="34"/>
      <c r="B798" s="34"/>
      <c r="C798" s="137"/>
      <c r="D798" s="34"/>
      <c r="E798" s="34"/>
      <c r="F798" s="34"/>
      <c r="H798" s="34"/>
      <c r="I798" s="34"/>
      <c r="J798" s="34"/>
      <c r="K798" s="34"/>
      <c r="L798" s="34"/>
      <c r="M798" s="34"/>
      <c r="N798" s="34"/>
      <c r="O798" s="34"/>
      <c r="P798" s="34"/>
      <c r="Q798" s="34"/>
      <c r="R798" s="34"/>
      <c r="S798" s="34"/>
      <c r="T798" s="34"/>
      <c r="U798" s="34"/>
      <c r="V798" s="34"/>
      <c r="W798" s="34"/>
      <c r="Y798" s="34"/>
      <c r="Z798" s="34"/>
      <c r="AB798" s="34"/>
      <c r="AC798" s="34"/>
      <c r="AD798" s="34"/>
      <c r="AE798" s="34"/>
    </row>
    <row r="799" spans="1:31" ht="15.75" customHeight="1">
      <c r="A799" s="34"/>
      <c r="B799" s="34"/>
      <c r="C799" s="137"/>
      <c r="D799" s="34"/>
      <c r="E799" s="34"/>
      <c r="F799" s="34"/>
      <c r="H799" s="34"/>
      <c r="I799" s="34"/>
      <c r="J799" s="34"/>
      <c r="K799" s="34"/>
      <c r="L799" s="34"/>
      <c r="M799" s="34"/>
      <c r="N799" s="34"/>
      <c r="O799" s="34"/>
      <c r="P799" s="34"/>
      <c r="Q799" s="34"/>
      <c r="R799" s="34"/>
      <c r="S799" s="34"/>
      <c r="T799" s="34"/>
      <c r="U799" s="34"/>
      <c r="V799" s="34"/>
      <c r="W799" s="34"/>
      <c r="Y799" s="34"/>
      <c r="Z799" s="34"/>
      <c r="AB799" s="34"/>
      <c r="AC799" s="34"/>
      <c r="AD799" s="34"/>
      <c r="AE799" s="34"/>
    </row>
    <row r="800" spans="1:31" ht="15.75" customHeight="1">
      <c r="A800" s="34"/>
      <c r="B800" s="34"/>
      <c r="C800" s="137"/>
      <c r="D800" s="34"/>
      <c r="E800" s="34"/>
      <c r="F800" s="34"/>
      <c r="H800" s="34"/>
      <c r="I800" s="34"/>
      <c r="J800" s="34"/>
      <c r="K800" s="34"/>
      <c r="L800" s="34"/>
      <c r="M800" s="34"/>
      <c r="N800" s="34"/>
      <c r="O800" s="34"/>
      <c r="P800" s="34"/>
      <c r="Q800" s="34"/>
      <c r="R800" s="34"/>
      <c r="S800" s="34"/>
      <c r="T800" s="34"/>
      <c r="U800" s="34"/>
      <c r="V800" s="34"/>
      <c r="W800" s="34"/>
      <c r="Y800" s="34"/>
      <c r="Z800" s="34"/>
      <c r="AB800" s="34"/>
      <c r="AC800" s="34"/>
      <c r="AD800" s="34"/>
      <c r="AE800" s="34"/>
    </row>
    <row r="801" spans="1:31" ht="15.75" customHeight="1">
      <c r="A801" s="34"/>
      <c r="B801" s="34"/>
      <c r="C801" s="137"/>
      <c r="D801" s="34"/>
      <c r="E801" s="34"/>
      <c r="F801" s="34"/>
      <c r="H801" s="34"/>
      <c r="I801" s="34"/>
      <c r="J801" s="34"/>
      <c r="K801" s="34"/>
      <c r="L801" s="34"/>
      <c r="M801" s="34"/>
      <c r="N801" s="34"/>
      <c r="O801" s="34"/>
      <c r="P801" s="34"/>
      <c r="Q801" s="34"/>
      <c r="R801" s="34"/>
      <c r="S801" s="34"/>
      <c r="T801" s="34"/>
      <c r="U801" s="34"/>
      <c r="V801" s="34"/>
      <c r="W801" s="34"/>
      <c r="Y801" s="34"/>
      <c r="Z801" s="34"/>
      <c r="AB801" s="34"/>
      <c r="AC801" s="34"/>
      <c r="AD801" s="34"/>
      <c r="AE801" s="34"/>
    </row>
    <row r="802" spans="1:31" ht="15.75" customHeight="1">
      <c r="A802" s="34"/>
      <c r="B802" s="34"/>
      <c r="C802" s="137"/>
      <c r="D802" s="34"/>
      <c r="E802" s="34"/>
      <c r="F802" s="34"/>
      <c r="H802" s="34"/>
      <c r="I802" s="34"/>
      <c r="J802" s="34"/>
      <c r="K802" s="34"/>
      <c r="L802" s="34"/>
      <c r="M802" s="34"/>
      <c r="N802" s="34"/>
      <c r="O802" s="34"/>
      <c r="P802" s="34"/>
      <c r="Q802" s="34"/>
      <c r="R802" s="34"/>
      <c r="S802" s="34"/>
      <c r="T802" s="34"/>
      <c r="U802" s="34"/>
      <c r="V802" s="34"/>
      <c r="W802" s="34"/>
      <c r="Y802" s="34"/>
      <c r="Z802" s="34"/>
      <c r="AB802" s="34"/>
      <c r="AC802" s="34"/>
      <c r="AD802" s="34"/>
      <c r="AE802" s="34"/>
    </row>
    <row r="803" spans="1:31" ht="15.75" customHeight="1">
      <c r="A803" s="34"/>
      <c r="B803" s="34"/>
      <c r="C803" s="137"/>
      <c r="D803" s="34"/>
      <c r="E803" s="34"/>
      <c r="F803" s="34"/>
      <c r="H803" s="34"/>
      <c r="I803" s="34"/>
      <c r="J803" s="34"/>
      <c r="K803" s="34"/>
      <c r="L803" s="34"/>
      <c r="M803" s="34"/>
      <c r="N803" s="34"/>
      <c r="O803" s="34"/>
      <c r="P803" s="34"/>
      <c r="Q803" s="34"/>
      <c r="R803" s="34"/>
      <c r="S803" s="34"/>
      <c r="T803" s="34"/>
      <c r="U803" s="34"/>
      <c r="V803" s="34"/>
      <c r="W803" s="34"/>
      <c r="Y803" s="34"/>
      <c r="Z803" s="34"/>
      <c r="AB803" s="34"/>
      <c r="AC803" s="34"/>
      <c r="AD803" s="34"/>
      <c r="AE803" s="34"/>
    </row>
    <row r="804" spans="1:31" ht="15.75" customHeight="1">
      <c r="A804" s="34"/>
      <c r="B804" s="34"/>
      <c r="C804" s="137"/>
      <c r="D804" s="34"/>
      <c r="E804" s="34"/>
      <c r="F804" s="34"/>
      <c r="H804" s="34"/>
      <c r="I804" s="34"/>
      <c r="J804" s="34"/>
      <c r="K804" s="34"/>
      <c r="L804" s="34"/>
      <c r="M804" s="34"/>
      <c r="N804" s="34"/>
      <c r="O804" s="34"/>
      <c r="P804" s="34"/>
      <c r="Q804" s="34"/>
      <c r="R804" s="34"/>
      <c r="S804" s="34"/>
      <c r="T804" s="34"/>
      <c r="U804" s="34"/>
      <c r="V804" s="34"/>
      <c r="W804" s="34"/>
      <c r="Y804" s="34"/>
      <c r="Z804" s="34"/>
      <c r="AB804" s="34"/>
      <c r="AC804" s="34"/>
      <c r="AD804" s="34"/>
      <c r="AE804" s="34"/>
    </row>
    <row r="805" spans="1:31" ht="15.75" customHeight="1">
      <c r="A805" s="34"/>
      <c r="B805" s="34"/>
      <c r="C805" s="137"/>
      <c r="D805" s="34"/>
      <c r="E805" s="34"/>
      <c r="F805" s="34"/>
      <c r="H805" s="34"/>
      <c r="I805" s="34"/>
      <c r="J805" s="34"/>
      <c r="K805" s="34"/>
      <c r="L805" s="34"/>
      <c r="M805" s="34"/>
      <c r="N805" s="34"/>
      <c r="O805" s="34"/>
      <c r="P805" s="34"/>
      <c r="Q805" s="34"/>
      <c r="R805" s="34"/>
      <c r="S805" s="34"/>
      <c r="T805" s="34"/>
      <c r="U805" s="34"/>
      <c r="V805" s="34"/>
      <c r="W805" s="34"/>
      <c r="Y805" s="34"/>
      <c r="Z805" s="34"/>
      <c r="AB805" s="34"/>
      <c r="AC805" s="34"/>
      <c r="AD805" s="34"/>
      <c r="AE805" s="34"/>
    </row>
    <row r="806" spans="1:31" ht="15.75" customHeight="1">
      <c r="A806" s="34"/>
      <c r="B806" s="34"/>
      <c r="C806" s="137"/>
      <c r="D806" s="34"/>
      <c r="E806" s="34"/>
      <c r="F806" s="34"/>
      <c r="H806" s="34"/>
      <c r="I806" s="34"/>
      <c r="J806" s="34"/>
      <c r="K806" s="34"/>
      <c r="L806" s="34"/>
      <c r="M806" s="34"/>
      <c r="N806" s="34"/>
      <c r="O806" s="34"/>
      <c r="P806" s="34"/>
      <c r="Q806" s="34"/>
      <c r="R806" s="34"/>
      <c r="S806" s="34"/>
      <c r="T806" s="34"/>
      <c r="U806" s="34"/>
      <c r="V806" s="34"/>
      <c r="W806" s="34"/>
      <c r="Y806" s="34"/>
      <c r="Z806" s="34"/>
      <c r="AB806" s="34"/>
      <c r="AC806" s="34"/>
      <c r="AD806" s="34"/>
      <c r="AE806" s="34"/>
    </row>
    <row r="807" spans="1:31" ht="15.75" customHeight="1">
      <c r="A807" s="34"/>
      <c r="B807" s="34"/>
      <c r="C807" s="137"/>
      <c r="D807" s="34"/>
      <c r="E807" s="34"/>
      <c r="F807" s="34"/>
      <c r="H807" s="34"/>
      <c r="I807" s="34"/>
      <c r="J807" s="34"/>
      <c r="K807" s="34"/>
      <c r="L807" s="34"/>
      <c r="M807" s="34"/>
      <c r="N807" s="34"/>
      <c r="O807" s="34"/>
      <c r="P807" s="34"/>
      <c r="Q807" s="34"/>
      <c r="R807" s="34"/>
      <c r="S807" s="34"/>
      <c r="T807" s="34"/>
      <c r="U807" s="34"/>
      <c r="V807" s="34"/>
      <c r="W807" s="34"/>
      <c r="Y807" s="34"/>
      <c r="Z807" s="34"/>
      <c r="AB807" s="34"/>
      <c r="AC807" s="34"/>
      <c r="AD807" s="34"/>
      <c r="AE807" s="34"/>
    </row>
    <row r="808" spans="1:31" ht="15.75" customHeight="1">
      <c r="A808" s="34"/>
      <c r="B808" s="34"/>
      <c r="C808" s="137"/>
      <c r="D808" s="34"/>
      <c r="E808" s="34"/>
      <c r="F808" s="34"/>
      <c r="H808" s="34"/>
      <c r="I808" s="34"/>
      <c r="J808" s="34"/>
      <c r="K808" s="34"/>
      <c r="L808" s="34"/>
      <c r="M808" s="34"/>
      <c r="N808" s="34"/>
      <c r="O808" s="34"/>
      <c r="P808" s="34"/>
      <c r="Q808" s="34"/>
      <c r="R808" s="34"/>
      <c r="S808" s="34"/>
      <c r="T808" s="34"/>
      <c r="U808" s="34"/>
      <c r="V808" s="34"/>
      <c r="W808" s="34"/>
      <c r="Y808" s="34"/>
      <c r="Z808" s="34"/>
      <c r="AB808" s="34"/>
      <c r="AC808" s="34"/>
      <c r="AD808" s="34"/>
      <c r="AE808" s="34"/>
    </row>
    <row r="809" spans="1:31" ht="15.75" customHeight="1">
      <c r="A809" s="34"/>
      <c r="B809" s="34"/>
      <c r="C809" s="137"/>
      <c r="D809" s="34"/>
      <c r="E809" s="34"/>
      <c r="F809" s="34"/>
      <c r="H809" s="34"/>
      <c r="I809" s="34"/>
      <c r="J809" s="34"/>
      <c r="K809" s="34"/>
      <c r="L809" s="34"/>
      <c r="M809" s="34"/>
      <c r="N809" s="34"/>
      <c r="O809" s="34"/>
      <c r="P809" s="34"/>
      <c r="Q809" s="34"/>
      <c r="R809" s="34"/>
      <c r="S809" s="34"/>
      <c r="T809" s="34"/>
      <c r="U809" s="34"/>
      <c r="V809" s="34"/>
      <c r="W809" s="34"/>
      <c r="Y809" s="34"/>
      <c r="Z809" s="34"/>
      <c r="AB809" s="34"/>
      <c r="AC809" s="34"/>
      <c r="AD809" s="34"/>
      <c r="AE809" s="34"/>
    </row>
    <row r="810" spans="1:31" ht="15.75" customHeight="1">
      <c r="A810" s="34"/>
      <c r="B810" s="34"/>
      <c r="C810" s="137"/>
      <c r="D810" s="34"/>
      <c r="E810" s="34"/>
      <c r="F810" s="34"/>
      <c r="H810" s="34"/>
      <c r="I810" s="34"/>
      <c r="J810" s="34"/>
      <c r="K810" s="34"/>
      <c r="L810" s="34"/>
      <c r="M810" s="34"/>
      <c r="N810" s="34"/>
      <c r="O810" s="34"/>
      <c r="P810" s="34"/>
      <c r="Q810" s="34"/>
      <c r="R810" s="34"/>
      <c r="S810" s="34"/>
      <c r="T810" s="34"/>
      <c r="U810" s="34"/>
      <c r="V810" s="34"/>
      <c r="W810" s="34"/>
      <c r="Y810" s="34"/>
      <c r="Z810" s="34"/>
      <c r="AB810" s="34"/>
      <c r="AC810" s="34"/>
      <c r="AD810" s="34"/>
      <c r="AE810" s="34"/>
    </row>
    <row r="811" spans="1:31" ht="15.75" customHeight="1">
      <c r="A811" s="34"/>
      <c r="B811" s="34"/>
      <c r="C811" s="137"/>
      <c r="D811" s="34"/>
      <c r="E811" s="34"/>
      <c r="F811" s="34"/>
      <c r="H811" s="34"/>
      <c r="I811" s="34"/>
      <c r="J811" s="34"/>
      <c r="K811" s="34"/>
      <c r="L811" s="34"/>
      <c r="M811" s="34"/>
      <c r="N811" s="34"/>
      <c r="O811" s="34"/>
      <c r="P811" s="34"/>
      <c r="Q811" s="34"/>
      <c r="R811" s="34"/>
      <c r="S811" s="34"/>
      <c r="T811" s="34"/>
      <c r="U811" s="34"/>
      <c r="V811" s="34"/>
      <c r="W811" s="34"/>
      <c r="Y811" s="34"/>
      <c r="Z811" s="34"/>
      <c r="AB811" s="34"/>
      <c r="AC811" s="34"/>
      <c r="AD811" s="34"/>
      <c r="AE811" s="34"/>
    </row>
    <row r="812" spans="1:31" ht="15.75" customHeight="1">
      <c r="A812" s="34"/>
      <c r="B812" s="34"/>
      <c r="C812" s="137"/>
      <c r="D812" s="34"/>
      <c r="E812" s="34"/>
      <c r="F812" s="34"/>
      <c r="H812" s="34"/>
      <c r="I812" s="34"/>
      <c r="J812" s="34"/>
      <c r="K812" s="34"/>
      <c r="L812" s="34"/>
      <c r="M812" s="34"/>
      <c r="N812" s="34"/>
      <c r="O812" s="34"/>
      <c r="P812" s="34"/>
      <c r="Q812" s="34"/>
      <c r="R812" s="34"/>
      <c r="S812" s="34"/>
      <c r="T812" s="34"/>
      <c r="U812" s="34"/>
      <c r="V812" s="34"/>
      <c r="W812" s="34"/>
      <c r="Y812" s="34"/>
      <c r="Z812" s="34"/>
      <c r="AB812" s="34"/>
      <c r="AC812" s="34"/>
      <c r="AD812" s="34"/>
      <c r="AE812" s="34"/>
    </row>
    <row r="813" spans="1:31" ht="15.75" customHeight="1">
      <c r="A813" s="34"/>
      <c r="B813" s="34"/>
      <c r="C813" s="137"/>
      <c r="D813" s="34"/>
      <c r="E813" s="34"/>
      <c r="F813" s="34"/>
      <c r="H813" s="34"/>
      <c r="I813" s="34"/>
      <c r="J813" s="34"/>
      <c r="K813" s="34"/>
      <c r="L813" s="34"/>
      <c r="M813" s="34"/>
      <c r="N813" s="34"/>
      <c r="O813" s="34"/>
      <c r="P813" s="34"/>
      <c r="Q813" s="34"/>
      <c r="R813" s="34"/>
      <c r="S813" s="34"/>
      <c r="T813" s="34"/>
      <c r="U813" s="34"/>
      <c r="V813" s="34"/>
      <c r="W813" s="34"/>
      <c r="Y813" s="34"/>
      <c r="Z813" s="34"/>
      <c r="AB813" s="34"/>
      <c r="AC813" s="34"/>
      <c r="AD813" s="34"/>
      <c r="AE813" s="34"/>
    </row>
    <row r="814" spans="1:31" ht="15.75" customHeight="1">
      <c r="A814" s="34"/>
      <c r="B814" s="34"/>
      <c r="C814" s="137"/>
      <c r="D814" s="34"/>
      <c r="E814" s="34"/>
      <c r="F814" s="34"/>
      <c r="H814" s="34"/>
      <c r="I814" s="34"/>
      <c r="J814" s="34"/>
      <c r="K814" s="34"/>
      <c r="L814" s="34"/>
      <c r="M814" s="34"/>
      <c r="N814" s="34"/>
      <c r="O814" s="34"/>
      <c r="P814" s="34"/>
      <c r="Q814" s="34"/>
      <c r="R814" s="34"/>
      <c r="S814" s="34"/>
      <c r="T814" s="34"/>
      <c r="U814" s="34"/>
      <c r="V814" s="34"/>
      <c r="W814" s="34"/>
      <c r="Y814" s="34"/>
      <c r="Z814" s="34"/>
      <c r="AB814" s="34"/>
      <c r="AC814" s="34"/>
      <c r="AD814" s="34"/>
      <c r="AE814" s="34"/>
    </row>
    <row r="815" spans="1:31" ht="15.75" customHeight="1">
      <c r="A815" s="34"/>
      <c r="B815" s="34"/>
      <c r="C815" s="137"/>
      <c r="D815" s="34"/>
      <c r="E815" s="34"/>
      <c r="F815" s="34"/>
      <c r="H815" s="34"/>
      <c r="I815" s="34"/>
      <c r="J815" s="34"/>
      <c r="K815" s="34"/>
      <c r="L815" s="34"/>
      <c r="M815" s="34"/>
      <c r="N815" s="34"/>
      <c r="O815" s="34"/>
      <c r="P815" s="34"/>
      <c r="Q815" s="34"/>
      <c r="R815" s="34"/>
      <c r="S815" s="34"/>
      <c r="T815" s="34"/>
      <c r="U815" s="34"/>
      <c r="V815" s="34"/>
      <c r="W815" s="34"/>
      <c r="Y815" s="34"/>
      <c r="Z815" s="34"/>
      <c r="AB815" s="34"/>
      <c r="AC815" s="34"/>
      <c r="AD815" s="34"/>
      <c r="AE815" s="34"/>
    </row>
    <row r="816" spans="1:31" ht="15.75" customHeight="1">
      <c r="A816" s="34"/>
      <c r="B816" s="34"/>
      <c r="C816" s="137"/>
      <c r="D816" s="34"/>
      <c r="E816" s="34"/>
      <c r="F816" s="34"/>
      <c r="H816" s="34"/>
      <c r="I816" s="34"/>
      <c r="J816" s="34"/>
      <c r="K816" s="34"/>
      <c r="L816" s="34"/>
      <c r="M816" s="34"/>
      <c r="N816" s="34"/>
      <c r="O816" s="34"/>
      <c r="P816" s="34"/>
      <c r="Q816" s="34"/>
      <c r="R816" s="34"/>
      <c r="S816" s="34"/>
      <c r="T816" s="34"/>
      <c r="U816" s="34"/>
      <c r="V816" s="34"/>
      <c r="W816" s="34"/>
      <c r="Y816" s="34"/>
      <c r="Z816" s="34"/>
      <c r="AB816" s="34"/>
      <c r="AC816" s="34"/>
      <c r="AD816" s="34"/>
      <c r="AE816" s="34"/>
    </row>
    <row r="817" spans="1:31" ht="15.75" customHeight="1">
      <c r="A817" s="34"/>
      <c r="B817" s="34"/>
      <c r="C817" s="137"/>
      <c r="D817" s="34"/>
      <c r="E817" s="34"/>
      <c r="F817" s="34"/>
      <c r="H817" s="34"/>
      <c r="I817" s="34"/>
      <c r="J817" s="34"/>
      <c r="K817" s="34"/>
      <c r="L817" s="34"/>
      <c r="M817" s="34"/>
      <c r="N817" s="34"/>
      <c r="O817" s="34"/>
      <c r="P817" s="34"/>
      <c r="Q817" s="34"/>
      <c r="R817" s="34"/>
      <c r="S817" s="34"/>
      <c r="T817" s="34"/>
      <c r="U817" s="34"/>
      <c r="V817" s="34"/>
      <c r="W817" s="34"/>
      <c r="Y817" s="34"/>
      <c r="Z817" s="34"/>
      <c r="AB817" s="34"/>
      <c r="AC817" s="34"/>
      <c r="AD817" s="34"/>
      <c r="AE817" s="34"/>
    </row>
    <row r="818" spans="1:31" ht="15.75" customHeight="1">
      <c r="A818" s="34"/>
      <c r="B818" s="34"/>
      <c r="C818" s="137"/>
      <c r="D818" s="34"/>
      <c r="E818" s="34"/>
      <c r="F818" s="34"/>
      <c r="H818" s="34"/>
      <c r="I818" s="34"/>
      <c r="J818" s="34"/>
      <c r="K818" s="34"/>
      <c r="L818" s="34"/>
      <c r="M818" s="34"/>
      <c r="N818" s="34"/>
      <c r="O818" s="34"/>
      <c r="P818" s="34"/>
      <c r="Q818" s="34"/>
      <c r="R818" s="34"/>
      <c r="S818" s="34"/>
      <c r="T818" s="34"/>
      <c r="U818" s="34"/>
      <c r="V818" s="34"/>
      <c r="W818" s="34"/>
      <c r="Y818" s="34"/>
      <c r="Z818" s="34"/>
      <c r="AB818" s="34"/>
      <c r="AC818" s="34"/>
      <c r="AD818" s="34"/>
      <c r="AE818" s="34"/>
    </row>
    <row r="819" spans="1:31" ht="15.75" customHeight="1">
      <c r="A819" s="34"/>
      <c r="B819" s="34"/>
      <c r="C819" s="137"/>
      <c r="D819" s="34"/>
      <c r="E819" s="34"/>
      <c r="F819" s="34"/>
      <c r="H819" s="34"/>
      <c r="I819" s="34"/>
      <c r="J819" s="34"/>
      <c r="K819" s="34"/>
      <c r="L819" s="34"/>
      <c r="M819" s="34"/>
      <c r="N819" s="34"/>
      <c r="O819" s="34"/>
      <c r="P819" s="34"/>
      <c r="Q819" s="34"/>
      <c r="R819" s="34"/>
      <c r="S819" s="34"/>
      <c r="T819" s="34"/>
      <c r="U819" s="34"/>
      <c r="V819" s="34"/>
      <c r="W819" s="34"/>
      <c r="Y819" s="34"/>
      <c r="Z819" s="34"/>
      <c r="AB819" s="34"/>
      <c r="AC819" s="34"/>
      <c r="AD819" s="34"/>
      <c r="AE819" s="34"/>
    </row>
    <row r="820" spans="1:31" ht="15.75" customHeight="1">
      <c r="A820" s="34"/>
      <c r="B820" s="34"/>
      <c r="C820" s="137"/>
      <c r="D820" s="34"/>
      <c r="E820" s="34"/>
      <c r="F820" s="34"/>
      <c r="H820" s="34"/>
      <c r="I820" s="34"/>
      <c r="J820" s="34"/>
      <c r="K820" s="34"/>
      <c r="L820" s="34"/>
      <c r="M820" s="34"/>
      <c r="N820" s="34"/>
      <c r="O820" s="34"/>
      <c r="P820" s="34"/>
      <c r="Q820" s="34"/>
      <c r="R820" s="34"/>
      <c r="S820" s="34"/>
      <c r="T820" s="34"/>
      <c r="U820" s="34"/>
      <c r="V820" s="34"/>
      <c r="W820" s="34"/>
      <c r="Y820" s="34"/>
      <c r="Z820" s="34"/>
      <c r="AB820" s="34"/>
      <c r="AC820" s="34"/>
      <c r="AD820" s="34"/>
      <c r="AE820" s="34"/>
    </row>
    <row r="821" spans="1:31" ht="15.75" customHeight="1">
      <c r="A821" s="34"/>
      <c r="B821" s="34"/>
      <c r="C821" s="137"/>
      <c r="D821" s="34"/>
      <c r="E821" s="34"/>
      <c r="F821" s="34"/>
      <c r="H821" s="34"/>
      <c r="I821" s="34"/>
      <c r="J821" s="34"/>
      <c r="K821" s="34"/>
      <c r="L821" s="34"/>
      <c r="M821" s="34"/>
      <c r="N821" s="34"/>
      <c r="O821" s="34"/>
      <c r="P821" s="34"/>
      <c r="Q821" s="34"/>
      <c r="R821" s="34"/>
      <c r="S821" s="34"/>
      <c r="T821" s="34"/>
      <c r="U821" s="34"/>
      <c r="V821" s="34"/>
      <c r="W821" s="34"/>
      <c r="Y821" s="34"/>
      <c r="Z821" s="34"/>
      <c r="AB821" s="34"/>
      <c r="AC821" s="34"/>
      <c r="AD821" s="34"/>
      <c r="AE821" s="34"/>
    </row>
    <row r="822" spans="1:31" ht="15.75" customHeight="1">
      <c r="A822" s="34"/>
      <c r="B822" s="34"/>
      <c r="C822" s="137"/>
      <c r="D822" s="34"/>
      <c r="E822" s="34"/>
      <c r="F822" s="34"/>
      <c r="H822" s="34"/>
      <c r="I822" s="34"/>
      <c r="J822" s="34"/>
      <c r="K822" s="34"/>
      <c r="L822" s="34"/>
      <c r="M822" s="34"/>
      <c r="N822" s="34"/>
      <c r="O822" s="34"/>
      <c r="P822" s="34"/>
      <c r="Q822" s="34"/>
      <c r="R822" s="34"/>
      <c r="S822" s="34"/>
      <c r="T822" s="34"/>
      <c r="U822" s="34"/>
      <c r="V822" s="34"/>
      <c r="W822" s="34"/>
      <c r="Y822" s="34"/>
      <c r="Z822" s="34"/>
      <c r="AB822" s="34"/>
      <c r="AC822" s="34"/>
      <c r="AD822" s="34"/>
      <c r="AE822" s="34"/>
    </row>
    <row r="823" spans="1:31" ht="15.75" customHeight="1">
      <c r="A823" s="34"/>
      <c r="B823" s="34"/>
      <c r="C823" s="137"/>
      <c r="D823" s="34"/>
      <c r="E823" s="34"/>
      <c r="F823" s="34"/>
      <c r="H823" s="34"/>
      <c r="I823" s="34"/>
      <c r="J823" s="34"/>
      <c r="K823" s="34"/>
      <c r="L823" s="34"/>
      <c r="M823" s="34"/>
      <c r="N823" s="34"/>
      <c r="O823" s="34"/>
      <c r="P823" s="34"/>
      <c r="Q823" s="34"/>
      <c r="R823" s="34"/>
      <c r="S823" s="34"/>
      <c r="T823" s="34"/>
      <c r="U823" s="34"/>
      <c r="V823" s="34"/>
      <c r="W823" s="34"/>
      <c r="Y823" s="34"/>
      <c r="Z823" s="34"/>
      <c r="AB823" s="34"/>
      <c r="AC823" s="34"/>
      <c r="AD823" s="34"/>
      <c r="AE823" s="34"/>
    </row>
    <row r="824" spans="1:31" ht="15.75" customHeight="1">
      <c r="A824" s="34"/>
      <c r="B824" s="34"/>
      <c r="C824" s="137"/>
      <c r="D824" s="34"/>
      <c r="E824" s="34"/>
      <c r="F824" s="34"/>
      <c r="H824" s="34"/>
      <c r="I824" s="34"/>
      <c r="J824" s="34"/>
      <c r="K824" s="34"/>
      <c r="L824" s="34"/>
      <c r="M824" s="34"/>
      <c r="N824" s="34"/>
      <c r="O824" s="34"/>
      <c r="P824" s="34"/>
      <c r="Q824" s="34"/>
      <c r="R824" s="34"/>
      <c r="S824" s="34"/>
      <c r="T824" s="34"/>
      <c r="U824" s="34"/>
      <c r="V824" s="34"/>
      <c r="W824" s="34"/>
      <c r="Y824" s="34"/>
      <c r="Z824" s="34"/>
      <c r="AB824" s="34"/>
      <c r="AC824" s="34"/>
      <c r="AD824" s="34"/>
      <c r="AE824" s="34"/>
    </row>
    <row r="825" spans="1:31" ht="15.75" customHeight="1">
      <c r="A825" s="34"/>
      <c r="B825" s="34"/>
      <c r="C825" s="137"/>
      <c r="D825" s="34"/>
      <c r="E825" s="34"/>
      <c r="F825" s="34"/>
      <c r="H825" s="34"/>
      <c r="I825" s="34"/>
      <c r="J825" s="34"/>
      <c r="K825" s="34"/>
      <c r="L825" s="34"/>
      <c r="M825" s="34"/>
      <c r="N825" s="34"/>
      <c r="O825" s="34"/>
      <c r="P825" s="34"/>
      <c r="Q825" s="34"/>
      <c r="R825" s="34"/>
      <c r="S825" s="34"/>
      <c r="T825" s="34"/>
      <c r="U825" s="34"/>
      <c r="V825" s="34"/>
      <c r="W825" s="34"/>
      <c r="Y825" s="34"/>
      <c r="Z825" s="34"/>
      <c r="AB825" s="34"/>
      <c r="AC825" s="34"/>
      <c r="AD825" s="34"/>
      <c r="AE825" s="34"/>
    </row>
    <row r="826" spans="1:31" ht="15.75" customHeight="1">
      <c r="A826" s="34"/>
      <c r="B826" s="34"/>
      <c r="C826" s="137"/>
      <c r="D826" s="34"/>
      <c r="E826" s="34"/>
      <c r="F826" s="34"/>
      <c r="H826" s="34"/>
      <c r="I826" s="34"/>
      <c r="J826" s="34"/>
      <c r="K826" s="34"/>
      <c r="L826" s="34"/>
      <c r="M826" s="34"/>
      <c r="N826" s="34"/>
      <c r="O826" s="34"/>
      <c r="P826" s="34"/>
      <c r="Q826" s="34"/>
      <c r="R826" s="34"/>
      <c r="S826" s="34"/>
      <c r="T826" s="34"/>
      <c r="U826" s="34"/>
      <c r="V826" s="34"/>
      <c r="W826" s="34"/>
      <c r="Y826" s="34"/>
      <c r="Z826" s="34"/>
      <c r="AB826" s="34"/>
      <c r="AC826" s="34"/>
      <c r="AD826" s="34"/>
      <c r="AE826" s="34"/>
    </row>
    <row r="827" spans="1:31" ht="15.75" customHeight="1">
      <c r="A827" s="34"/>
      <c r="B827" s="34"/>
      <c r="C827" s="137"/>
      <c r="D827" s="34"/>
      <c r="E827" s="34"/>
      <c r="F827" s="34"/>
      <c r="H827" s="34"/>
      <c r="I827" s="34"/>
      <c r="J827" s="34"/>
      <c r="K827" s="34"/>
      <c r="L827" s="34"/>
      <c r="M827" s="34"/>
      <c r="N827" s="34"/>
      <c r="O827" s="34"/>
      <c r="P827" s="34"/>
      <c r="Q827" s="34"/>
      <c r="R827" s="34"/>
      <c r="S827" s="34"/>
      <c r="T827" s="34"/>
      <c r="U827" s="34"/>
      <c r="V827" s="34"/>
      <c r="W827" s="34"/>
      <c r="Y827" s="34"/>
      <c r="Z827" s="34"/>
      <c r="AB827" s="34"/>
      <c r="AC827" s="34"/>
      <c r="AD827" s="34"/>
      <c r="AE827" s="34"/>
    </row>
    <row r="828" spans="1:31" ht="15.75" customHeight="1">
      <c r="A828" s="34"/>
      <c r="B828" s="34"/>
      <c r="C828" s="137"/>
      <c r="D828" s="34"/>
      <c r="E828" s="34"/>
      <c r="F828" s="34"/>
      <c r="H828" s="34"/>
      <c r="I828" s="34"/>
      <c r="J828" s="34"/>
      <c r="K828" s="34"/>
      <c r="L828" s="34"/>
      <c r="M828" s="34"/>
      <c r="N828" s="34"/>
      <c r="O828" s="34"/>
      <c r="P828" s="34"/>
      <c r="Q828" s="34"/>
      <c r="R828" s="34"/>
      <c r="S828" s="34"/>
      <c r="T828" s="34"/>
      <c r="U828" s="34"/>
      <c r="V828" s="34"/>
      <c r="W828" s="34"/>
      <c r="Y828" s="34"/>
      <c r="Z828" s="34"/>
      <c r="AB828" s="34"/>
      <c r="AC828" s="34"/>
      <c r="AD828" s="34"/>
      <c r="AE828" s="34"/>
    </row>
    <row r="829" spans="1:31" ht="15.75" customHeight="1">
      <c r="A829" s="34"/>
      <c r="B829" s="34"/>
      <c r="C829" s="137"/>
      <c r="D829" s="34"/>
      <c r="E829" s="34"/>
      <c r="F829" s="34"/>
      <c r="H829" s="34"/>
      <c r="I829" s="34"/>
      <c r="J829" s="34"/>
      <c r="K829" s="34"/>
      <c r="L829" s="34"/>
      <c r="M829" s="34"/>
      <c r="N829" s="34"/>
      <c r="O829" s="34"/>
      <c r="P829" s="34"/>
      <c r="Q829" s="34"/>
      <c r="R829" s="34"/>
      <c r="S829" s="34"/>
      <c r="T829" s="34"/>
      <c r="U829" s="34"/>
      <c r="V829" s="34"/>
      <c r="W829" s="34"/>
      <c r="Y829" s="34"/>
      <c r="Z829" s="34"/>
      <c r="AB829" s="34"/>
      <c r="AC829" s="34"/>
      <c r="AD829" s="34"/>
      <c r="AE829" s="34"/>
    </row>
    <row r="830" spans="1:31" ht="15.75" customHeight="1">
      <c r="A830" s="34"/>
      <c r="B830" s="34"/>
      <c r="C830" s="137"/>
      <c r="D830" s="34"/>
      <c r="E830" s="34"/>
      <c r="F830" s="34"/>
      <c r="H830" s="34"/>
      <c r="I830" s="34"/>
      <c r="J830" s="34"/>
      <c r="K830" s="34"/>
      <c r="L830" s="34"/>
      <c r="M830" s="34"/>
      <c r="N830" s="34"/>
      <c r="O830" s="34"/>
      <c r="P830" s="34"/>
      <c r="Q830" s="34"/>
      <c r="R830" s="34"/>
      <c r="S830" s="34"/>
      <c r="T830" s="34"/>
      <c r="U830" s="34"/>
      <c r="V830" s="34"/>
      <c r="W830" s="34"/>
      <c r="Y830" s="34"/>
      <c r="Z830" s="34"/>
      <c r="AB830" s="34"/>
      <c r="AC830" s="34"/>
      <c r="AD830" s="34"/>
      <c r="AE830" s="34"/>
    </row>
    <row r="831" spans="1:31" ht="15.75" customHeight="1">
      <c r="A831" s="34"/>
      <c r="B831" s="34"/>
      <c r="C831" s="137"/>
      <c r="D831" s="34"/>
      <c r="E831" s="34"/>
      <c r="F831" s="34"/>
      <c r="H831" s="34"/>
      <c r="I831" s="34"/>
      <c r="J831" s="34"/>
      <c r="K831" s="34"/>
      <c r="L831" s="34"/>
      <c r="M831" s="34"/>
      <c r="N831" s="34"/>
      <c r="O831" s="34"/>
      <c r="P831" s="34"/>
      <c r="Q831" s="34"/>
      <c r="R831" s="34"/>
      <c r="S831" s="34"/>
      <c r="T831" s="34"/>
      <c r="U831" s="34"/>
      <c r="V831" s="34"/>
      <c r="W831" s="34"/>
      <c r="Y831" s="34"/>
      <c r="Z831" s="34"/>
      <c r="AB831" s="34"/>
      <c r="AC831" s="34"/>
      <c r="AD831" s="34"/>
      <c r="AE831" s="34"/>
    </row>
    <row r="832" spans="1:31" ht="15.75" customHeight="1">
      <c r="A832" s="34"/>
      <c r="B832" s="34"/>
      <c r="C832" s="137"/>
      <c r="D832" s="34"/>
      <c r="E832" s="34"/>
      <c r="F832" s="34"/>
      <c r="H832" s="34"/>
      <c r="I832" s="34"/>
      <c r="J832" s="34"/>
      <c r="K832" s="34"/>
      <c r="L832" s="34"/>
      <c r="M832" s="34"/>
      <c r="N832" s="34"/>
      <c r="O832" s="34"/>
      <c r="P832" s="34"/>
      <c r="Q832" s="34"/>
      <c r="R832" s="34"/>
      <c r="S832" s="34"/>
      <c r="T832" s="34"/>
      <c r="U832" s="34"/>
      <c r="V832" s="34"/>
      <c r="W832" s="34"/>
      <c r="Y832" s="34"/>
      <c r="Z832" s="34"/>
      <c r="AB832" s="34"/>
      <c r="AC832" s="34"/>
      <c r="AD832" s="34"/>
      <c r="AE832" s="34"/>
    </row>
    <row r="833" spans="1:31" ht="15.75" customHeight="1">
      <c r="A833" s="34"/>
      <c r="B833" s="34"/>
      <c r="C833" s="137"/>
      <c r="D833" s="34"/>
      <c r="E833" s="34"/>
      <c r="F833" s="34"/>
      <c r="H833" s="34"/>
      <c r="I833" s="34"/>
      <c r="J833" s="34"/>
      <c r="K833" s="34"/>
      <c r="L833" s="34"/>
      <c r="M833" s="34"/>
      <c r="N833" s="34"/>
      <c r="O833" s="34"/>
      <c r="P833" s="34"/>
      <c r="Q833" s="34"/>
      <c r="R833" s="34"/>
      <c r="S833" s="34"/>
      <c r="T833" s="34"/>
      <c r="U833" s="34"/>
      <c r="V833" s="34"/>
      <c r="W833" s="34"/>
      <c r="Y833" s="34"/>
      <c r="Z833" s="34"/>
      <c r="AB833" s="34"/>
      <c r="AC833" s="34"/>
      <c r="AD833" s="34"/>
      <c r="AE833" s="34"/>
    </row>
    <row r="834" spans="1:31" ht="15.75" customHeight="1">
      <c r="A834" s="34"/>
      <c r="B834" s="34"/>
      <c r="C834" s="137"/>
      <c r="D834" s="34"/>
      <c r="E834" s="34"/>
      <c r="F834" s="34"/>
      <c r="H834" s="34"/>
      <c r="I834" s="34"/>
      <c r="J834" s="34"/>
      <c r="K834" s="34"/>
      <c r="L834" s="34"/>
      <c r="M834" s="34"/>
      <c r="N834" s="34"/>
      <c r="O834" s="34"/>
      <c r="P834" s="34"/>
      <c r="Q834" s="34"/>
      <c r="R834" s="34"/>
      <c r="S834" s="34"/>
      <c r="T834" s="34"/>
      <c r="U834" s="34"/>
      <c r="V834" s="34"/>
      <c r="W834" s="34"/>
      <c r="Y834" s="34"/>
      <c r="Z834" s="34"/>
      <c r="AB834" s="34"/>
      <c r="AC834" s="34"/>
      <c r="AD834" s="34"/>
      <c r="AE834" s="34"/>
    </row>
    <row r="835" spans="1:31" ht="15.75" customHeight="1">
      <c r="A835" s="34"/>
      <c r="B835" s="34"/>
      <c r="C835" s="137"/>
      <c r="D835" s="34"/>
      <c r="E835" s="34"/>
      <c r="F835" s="34"/>
      <c r="H835" s="34"/>
      <c r="I835" s="34"/>
      <c r="J835" s="34"/>
      <c r="K835" s="34"/>
      <c r="L835" s="34"/>
      <c r="M835" s="34"/>
      <c r="N835" s="34"/>
      <c r="O835" s="34"/>
      <c r="P835" s="34"/>
      <c r="Q835" s="34"/>
      <c r="R835" s="34"/>
      <c r="S835" s="34"/>
      <c r="T835" s="34"/>
      <c r="U835" s="34"/>
      <c r="V835" s="34"/>
      <c r="W835" s="34"/>
      <c r="Y835" s="34"/>
      <c r="Z835" s="34"/>
      <c r="AB835" s="34"/>
      <c r="AC835" s="34"/>
      <c r="AD835" s="34"/>
      <c r="AE835" s="34"/>
    </row>
    <row r="836" spans="1:31" ht="15.75" customHeight="1">
      <c r="A836" s="34"/>
      <c r="B836" s="34"/>
      <c r="C836" s="137"/>
      <c r="D836" s="34"/>
      <c r="E836" s="34"/>
      <c r="F836" s="34"/>
      <c r="H836" s="34"/>
      <c r="I836" s="34"/>
      <c r="J836" s="34"/>
      <c r="K836" s="34"/>
      <c r="L836" s="34"/>
      <c r="M836" s="34"/>
      <c r="N836" s="34"/>
      <c r="O836" s="34"/>
      <c r="P836" s="34"/>
      <c r="Q836" s="34"/>
      <c r="R836" s="34"/>
      <c r="S836" s="34"/>
      <c r="T836" s="34"/>
      <c r="U836" s="34"/>
      <c r="V836" s="34"/>
      <c r="W836" s="34"/>
      <c r="Y836" s="34"/>
      <c r="Z836" s="34"/>
      <c r="AB836" s="34"/>
      <c r="AC836" s="34"/>
      <c r="AD836" s="34"/>
      <c r="AE836" s="34"/>
    </row>
    <row r="837" spans="1:31" ht="15.75" customHeight="1">
      <c r="A837" s="34"/>
      <c r="B837" s="34"/>
      <c r="C837" s="137"/>
      <c r="D837" s="34"/>
      <c r="E837" s="34"/>
      <c r="F837" s="34"/>
      <c r="H837" s="34"/>
      <c r="I837" s="34"/>
      <c r="J837" s="34"/>
      <c r="K837" s="34"/>
      <c r="L837" s="34"/>
      <c r="M837" s="34"/>
      <c r="N837" s="34"/>
      <c r="O837" s="34"/>
      <c r="P837" s="34"/>
      <c r="Q837" s="34"/>
      <c r="R837" s="34"/>
      <c r="S837" s="34"/>
      <c r="T837" s="34"/>
      <c r="U837" s="34"/>
      <c r="V837" s="34"/>
      <c r="W837" s="34"/>
      <c r="Y837" s="34"/>
      <c r="Z837" s="34"/>
      <c r="AB837" s="34"/>
      <c r="AC837" s="34"/>
      <c r="AD837" s="34"/>
      <c r="AE837" s="34"/>
    </row>
    <row r="838" spans="1:31" ht="15.75" customHeight="1">
      <c r="A838" s="34"/>
      <c r="B838" s="34"/>
      <c r="C838" s="137"/>
      <c r="D838" s="34"/>
      <c r="E838" s="34"/>
      <c r="F838" s="34"/>
      <c r="H838" s="34"/>
      <c r="I838" s="34"/>
      <c r="J838" s="34"/>
      <c r="K838" s="34"/>
      <c r="L838" s="34"/>
      <c r="M838" s="34"/>
      <c r="N838" s="34"/>
      <c r="O838" s="34"/>
      <c r="P838" s="34"/>
      <c r="Q838" s="34"/>
      <c r="R838" s="34"/>
      <c r="S838" s="34"/>
      <c r="T838" s="34"/>
      <c r="U838" s="34"/>
      <c r="V838" s="34"/>
      <c r="W838" s="34"/>
      <c r="Y838" s="34"/>
      <c r="Z838" s="34"/>
      <c r="AB838" s="34"/>
      <c r="AC838" s="34"/>
      <c r="AD838" s="34"/>
      <c r="AE838" s="34"/>
    </row>
    <row r="839" spans="1:31" ht="15.75" customHeight="1">
      <c r="A839" s="34"/>
      <c r="B839" s="34"/>
      <c r="C839" s="137"/>
      <c r="D839" s="34"/>
      <c r="E839" s="34"/>
      <c r="F839" s="34"/>
      <c r="H839" s="34"/>
      <c r="I839" s="34"/>
      <c r="J839" s="34"/>
      <c r="K839" s="34"/>
      <c r="L839" s="34"/>
      <c r="M839" s="34"/>
      <c r="N839" s="34"/>
      <c r="O839" s="34"/>
      <c r="P839" s="34"/>
      <c r="Q839" s="34"/>
      <c r="R839" s="34"/>
      <c r="S839" s="34"/>
      <c r="T839" s="34"/>
      <c r="U839" s="34"/>
      <c r="V839" s="34"/>
      <c r="W839" s="34"/>
      <c r="Y839" s="34"/>
      <c r="Z839" s="34"/>
      <c r="AB839" s="34"/>
      <c r="AC839" s="34"/>
      <c r="AD839" s="34"/>
      <c r="AE839" s="34"/>
    </row>
    <row r="840" spans="1:31" ht="15.75" customHeight="1">
      <c r="A840" s="34"/>
      <c r="B840" s="34"/>
      <c r="C840" s="137"/>
      <c r="D840" s="34"/>
      <c r="E840" s="34"/>
      <c r="F840" s="34"/>
      <c r="H840" s="34"/>
      <c r="I840" s="34"/>
      <c r="J840" s="34"/>
      <c r="K840" s="34"/>
      <c r="L840" s="34"/>
      <c r="M840" s="34"/>
      <c r="N840" s="34"/>
      <c r="O840" s="34"/>
      <c r="P840" s="34"/>
      <c r="Q840" s="34"/>
      <c r="R840" s="34"/>
      <c r="S840" s="34"/>
      <c r="T840" s="34"/>
      <c r="U840" s="34"/>
      <c r="V840" s="34"/>
      <c r="W840" s="34"/>
      <c r="Y840" s="34"/>
      <c r="Z840" s="34"/>
      <c r="AB840" s="34"/>
      <c r="AC840" s="34"/>
      <c r="AD840" s="34"/>
      <c r="AE840" s="34"/>
    </row>
    <row r="841" spans="1:31" ht="15.75" customHeight="1">
      <c r="A841" s="34"/>
      <c r="B841" s="34"/>
      <c r="C841" s="137"/>
      <c r="D841" s="34"/>
      <c r="E841" s="34"/>
      <c r="F841" s="34"/>
      <c r="H841" s="34"/>
      <c r="I841" s="34"/>
      <c r="J841" s="34"/>
      <c r="K841" s="34"/>
      <c r="L841" s="34"/>
      <c r="M841" s="34"/>
      <c r="N841" s="34"/>
      <c r="O841" s="34"/>
      <c r="P841" s="34"/>
      <c r="Q841" s="34"/>
      <c r="R841" s="34"/>
      <c r="S841" s="34"/>
      <c r="T841" s="34"/>
      <c r="U841" s="34"/>
      <c r="V841" s="34"/>
      <c r="W841" s="34"/>
      <c r="Y841" s="34"/>
      <c r="Z841" s="34"/>
      <c r="AB841" s="34"/>
      <c r="AC841" s="34"/>
      <c r="AD841" s="34"/>
      <c r="AE841" s="34"/>
    </row>
    <row r="842" spans="1:31" ht="15.75" customHeight="1">
      <c r="A842" s="34"/>
      <c r="B842" s="34"/>
      <c r="C842" s="137"/>
      <c r="D842" s="34"/>
      <c r="E842" s="34"/>
      <c r="F842" s="34"/>
      <c r="H842" s="34"/>
      <c r="I842" s="34"/>
      <c r="J842" s="34"/>
      <c r="K842" s="34"/>
      <c r="L842" s="34"/>
      <c r="M842" s="34"/>
      <c r="N842" s="34"/>
      <c r="O842" s="34"/>
      <c r="P842" s="34"/>
      <c r="Q842" s="34"/>
      <c r="R842" s="34"/>
      <c r="S842" s="34"/>
      <c r="T842" s="34"/>
      <c r="U842" s="34"/>
      <c r="V842" s="34"/>
      <c r="W842" s="34"/>
      <c r="Y842" s="34"/>
      <c r="Z842" s="34"/>
      <c r="AB842" s="34"/>
      <c r="AC842" s="34"/>
      <c r="AD842" s="34"/>
      <c r="AE842" s="34"/>
    </row>
    <row r="843" spans="1:31" ht="15.75" customHeight="1">
      <c r="A843" s="34"/>
      <c r="B843" s="34"/>
      <c r="C843" s="137"/>
      <c r="D843" s="34"/>
      <c r="E843" s="34"/>
      <c r="F843" s="34"/>
      <c r="H843" s="34"/>
      <c r="I843" s="34"/>
      <c r="J843" s="34"/>
      <c r="K843" s="34"/>
      <c r="L843" s="34"/>
      <c r="M843" s="34"/>
      <c r="N843" s="34"/>
      <c r="O843" s="34"/>
      <c r="P843" s="34"/>
      <c r="Q843" s="34"/>
      <c r="R843" s="34"/>
      <c r="S843" s="34"/>
      <c r="T843" s="34"/>
      <c r="U843" s="34"/>
      <c r="V843" s="34"/>
      <c r="W843" s="34"/>
      <c r="Y843" s="34"/>
      <c r="Z843" s="34"/>
      <c r="AB843" s="34"/>
      <c r="AC843" s="34"/>
      <c r="AD843" s="34"/>
      <c r="AE843" s="34"/>
    </row>
    <row r="844" spans="1:31" ht="15.75" customHeight="1">
      <c r="A844" s="34"/>
      <c r="B844" s="34"/>
      <c r="C844" s="137"/>
      <c r="D844" s="34"/>
      <c r="E844" s="34"/>
      <c r="F844" s="34"/>
      <c r="H844" s="34"/>
      <c r="I844" s="34"/>
      <c r="J844" s="34"/>
      <c r="K844" s="34"/>
      <c r="L844" s="34"/>
      <c r="M844" s="34"/>
      <c r="N844" s="34"/>
      <c r="O844" s="34"/>
      <c r="P844" s="34"/>
      <c r="Q844" s="34"/>
      <c r="R844" s="34"/>
      <c r="S844" s="34"/>
      <c r="T844" s="34"/>
      <c r="U844" s="34"/>
      <c r="V844" s="34"/>
      <c r="W844" s="34"/>
      <c r="Y844" s="34"/>
      <c r="Z844" s="34"/>
      <c r="AB844" s="34"/>
      <c r="AC844" s="34"/>
      <c r="AD844" s="34"/>
      <c r="AE844" s="34"/>
    </row>
    <row r="845" spans="1:31" ht="15.75" customHeight="1">
      <c r="A845" s="34"/>
      <c r="B845" s="34"/>
      <c r="C845" s="137"/>
      <c r="D845" s="34"/>
      <c r="E845" s="34"/>
      <c r="F845" s="34"/>
      <c r="H845" s="34"/>
      <c r="I845" s="34"/>
      <c r="J845" s="34"/>
      <c r="K845" s="34"/>
      <c r="L845" s="34"/>
      <c r="M845" s="34"/>
      <c r="N845" s="34"/>
      <c r="O845" s="34"/>
      <c r="P845" s="34"/>
      <c r="Q845" s="34"/>
      <c r="R845" s="34"/>
      <c r="S845" s="34"/>
      <c r="T845" s="34"/>
      <c r="U845" s="34"/>
      <c r="V845" s="34"/>
      <c r="W845" s="34"/>
      <c r="Y845" s="34"/>
      <c r="Z845" s="34"/>
      <c r="AB845" s="34"/>
      <c r="AC845" s="34"/>
      <c r="AD845" s="34"/>
      <c r="AE845" s="34"/>
    </row>
    <row r="846" spans="1:31" ht="15.75" customHeight="1">
      <c r="A846" s="34"/>
      <c r="B846" s="34"/>
      <c r="C846" s="137"/>
      <c r="D846" s="34"/>
      <c r="E846" s="34"/>
      <c r="F846" s="34"/>
      <c r="H846" s="34"/>
      <c r="I846" s="34"/>
      <c r="J846" s="34"/>
      <c r="K846" s="34"/>
      <c r="L846" s="34"/>
      <c r="M846" s="34"/>
      <c r="N846" s="34"/>
      <c r="O846" s="34"/>
      <c r="P846" s="34"/>
      <c r="Q846" s="34"/>
      <c r="R846" s="34"/>
      <c r="S846" s="34"/>
      <c r="T846" s="34"/>
      <c r="U846" s="34"/>
      <c r="V846" s="34"/>
      <c r="W846" s="34"/>
      <c r="Y846" s="34"/>
      <c r="Z846" s="34"/>
      <c r="AB846" s="34"/>
      <c r="AC846" s="34"/>
      <c r="AD846" s="34"/>
      <c r="AE846" s="34"/>
    </row>
    <row r="847" spans="1:31" ht="15.75" customHeight="1">
      <c r="A847" s="34"/>
      <c r="B847" s="34"/>
      <c r="C847" s="137"/>
      <c r="D847" s="34"/>
      <c r="E847" s="34"/>
      <c r="F847" s="34"/>
      <c r="H847" s="34"/>
      <c r="I847" s="34"/>
      <c r="J847" s="34"/>
      <c r="K847" s="34"/>
      <c r="L847" s="34"/>
      <c r="M847" s="34"/>
      <c r="N847" s="34"/>
      <c r="O847" s="34"/>
      <c r="P847" s="34"/>
      <c r="Q847" s="34"/>
      <c r="R847" s="34"/>
      <c r="S847" s="34"/>
      <c r="T847" s="34"/>
      <c r="U847" s="34"/>
      <c r="V847" s="34"/>
      <c r="W847" s="34"/>
      <c r="Y847" s="34"/>
      <c r="Z847" s="34"/>
      <c r="AB847" s="34"/>
      <c r="AC847" s="34"/>
      <c r="AD847" s="34"/>
      <c r="AE847" s="34"/>
    </row>
    <row r="848" spans="1:31" ht="15.75" customHeight="1">
      <c r="A848" s="34"/>
      <c r="B848" s="34"/>
      <c r="C848" s="137"/>
      <c r="D848" s="34"/>
      <c r="E848" s="34"/>
      <c r="F848" s="34"/>
      <c r="H848" s="34"/>
      <c r="I848" s="34"/>
      <c r="J848" s="34"/>
      <c r="K848" s="34"/>
      <c r="L848" s="34"/>
      <c r="M848" s="34"/>
      <c r="N848" s="34"/>
      <c r="O848" s="34"/>
      <c r="P848" s="34"/>
      <c r="Q848" s="34"/>
      <c r="R848" s="34"/>
      <c r="S848" s="34"/>
      <c r="T848" s="34"/>
      <c r="U848" s="34"/>
      <c r="V848" s="34"/>
      <c r="W848" s="34"/>
      <c r="Y848" s="34"/>
      <c r="Z848" s="34"/>
      <c r="AB848" s="34"/>
      <c r="AC848" s="34"/>
      <c r="AD848" s="34"/>
      <c r="AE848" s="34"/>
    </row>
    <row r="849" spans="1:31" ht="15.75" customHeight="1">
      <c r="A849" s="34"/>
      <c r="B849" s="34"/>
      <c r="C849" s="137"/>
      <c r="D849" s="34"/>
      <c r="E849" s="34"/>
      <c r="F849" s="34"/>
      <c r="H849" s="34"/>
      <c r="I849" s="34"/>
      <c r="J849" s="34"/>
      <c r="K849" s="34"/>
      <c r="L849" s="34"/>
      <c r="M849" s="34"/>
      <c r="N849" s="34"/>
      <c r="O849" s="34"/>
      <c r="P849" s="34"/>
      <c r="Q849" s="34"/>
      <c r="R849" s="34"/>
      <c r="S849" s="34"/>
      <c r="T849" s="34"/>
      <c r="U849" s="34"/>
      <c r="V849" s="34"/>
      <c r="W849" s="34"/>
      <c r="Y849" s="34"/>
      <c r="Z849" s="34"/>
      <c r="AB849" s="34"/>
      <c r="AC849" s="34"/>
      <c r="AD849" s="34"/>
      <c r="AE849" s="34"/>
    </row>
    <row r="850" spans="1:31" ht="15.75" customHeight="1">
      <c r="A850" s="34"/>
      <c r="B850" s="34"/>
      <c r="C850" s="137"/>
      <c r="D850" s="34"/>
      <c r="E850" s="34"/>
      <c r="F850" s="34"/>
      <c r="H850" s="34"/>
      <c r="I850" s="34"/>
      <c r="J850" s="34"/>
      <c r="K850" s="34"/>
      <c r="L850" s="34"/>
      <c r="M850" s="34"/>
      <c r="N850" s="34"/>
      <c r="O850" s="34"/>
      <c r="P850" s="34"/>
      <c r="Q850" s="34"/>
      <c r="R850" s="34"/>
      <c r="S850" s="34"/>
      <c r="T850" s="34"/>
      <c r="U850" s="34"/>
      <c r="V850" s="34"/>
      <c r="W850" s="34"/>
      <c r="Y850" s="34"/>
      <c r="Z850" s="34"/>
      <c r="AB850" s="34"/>
      <c r="AC850" s="34"/>
      <c r="AD850" s="34"/>
      <c r="AE850" s="34"/>
    </row>
    <row r="851" spans="1:31" ht="15.75" customHeight="1">
      <c r="A851" s="34"/>
      <c r="B851" s="34"/>
      <c r="C851" s="137"/>
      <c r="D851" s="34"/>
      <c r="E851" s="34"/>
      <c r="F851" s="34"/>
      <c r="H851" s="34"/>
      <c r="I851" s="34"/>
      <c r="J851" s="34"/>
      <c r="K851" s="34"/>
      <c r="L851" s="34"/>
      <c r="M851" s="34"/>
      <c r="N851" s="34"/>
      <c r="O851" s="34"/>
      <c r="P851" s="34"/>
      <c r="Q851" s="34"/>
      <c r="R851" s="34"/>
      <c r="S851" s="34"/>
      <c r="T851" s="34"/>
      <c r="U851" s="34"/>
      <c r="V851" s="34"/>
      <c r="W851" s="34"/>
      <c r="Y851" s="34"/>
      <c r="Z851" s="34"/>
      <c r="AB851" s="34"/>
      <c r="AC851" s="34"/>
      <c r="AD851" s="34"/>
      <c r="AE851" s="34"/>
    </row>
    <row r="852" spans="1:31" ht="15.75" customHeight="1">
      <c r="A852" s="34"/>
      <c r="B852" s="34"/>
      <c r="C852" s="137"/>
      <c r="D852" s="34"/>
      <c r="E852" s="34"/>
      <c r="F852" s="34"/>
      <c r="H852" s="34"/>
      <c r="I852" s="34"/>
      <c r="J852" s="34"/>
      <c r="K852" s="34"/>
      <c r="L852" s="34"/>
      <c r="M852" s="34"/>
      <c r="N852" s="34"/>
      <c r="O852" s="34"/>
      <c r="P852" s="34"/>
      <c r="Q852" s="34"/>
      <c r="R852" s="34"/>
      <c r="S852" s="34"/>
      <c r="T852" s="34"/>
      <c r="U852" s="34"/>
      <c r="V852" s="34"/>
      <c r="W852" s="34"/>
      <c r="Y852" s="34"/>
      <c r="Z852" s="34"/>
      <c r="AB852" s="34"/>
      <c r="AC852" s="34"/>
      <c r="AD852" s="34"/>
      <c r="AE852" s="34"/>
    </row>
    <row r="853" spans="1:31" ht="15.75" customHeight="1">
      <c r="A853" s="34"/>
      <c r="B853" s="34"/>
      <c r="C853" s="137"/>
      <c r="D853" s="34"/>
      <c r="E853" s="34"/>
      <c r="F853" s="34"/>
      <c r="H853" s="34"/>
      <c r="I853" s="34"/>
      <c r="J853" s="34"/>
      <c r="K853" s="34"/>
      <c r="L853" s="34"/>
      <c r="M853" s="34"/>
      <c r="N853" s="34"/>
      <c r="O853" s="34"/>
      <c r="P853" s="34"/>
      <c r="Q853" s="34"/>
      <c r="R853" s="34"/>
      <c r="S853" s="34"/>
      <c r="T853" s="34"/>
      <c r="U853" s="34"/>
      <c r="V853" s="34"/>
      <c r="W853" s="34"/>
      <c r="Y853" s="34"/>
      <c r="Z853" s="34"/>
      <c r="AB853" s="34"/>
      <c r="AC853" s="34"/>
      <c r="AD853" s="34"/>
      <c r="AE853" s="34"/>
    </row>
    <row r="854" spans="1:31" ht="15.75" customHeight="1">
      <c r="A854" s="34"/>
      <c r="B854" s="34"/>
      <c r="C854" s="137"/>
      <c r="D854" s="34"/>
      <c r="E854" s="34"/>
      <c r="F854" s="34"/>
      <c r="H854" s="34"/>
      <c r="I854" s="34"/>
      <c r="J854" s="34"/>
      <c r="K854" s="34"/>
      <c r="L854" s="34"/>
      <c r="M854" s="34"/>
      <c r="N854" s="34"/>
      <c r="O854" s="34"/>
      <c r="P854" s="34"/>
      <c r="Q854" s="34"/>
      <c r="R854" s="34"/>
      <c r="S854" s="34"/>
      <c r="T854" s="34"/>
      <c r="U854" s="34"/>
      <c r="V854" s="34"/>
      <c r="W854" s="34"/>
      <c r="Y854" s="34"/>
      <c r="Z854" s="34"/>
      <c r="AB854" s="34"/>
      <c r="AC854" s="34"/>
      <c r="AD854" s="34"/>
      <c r="AE854" s="34"/>
    </row>
    <row r="855" spans="1:31" ht="15.75" customHeight="1">
      <c r="A855" s="34"/>
      <c r="B855" s="34"/>
      <c r="C855" s="137"/>
      <c r="D855" s="34"/>
      <c r="E855" s="34"/>
      <c r="F855" s="34"/>
      <c r="H855" s="34"/>
      <c r="I855" s="34"/>
      <c r="J855" s="34"/>
      <c r="K855" s="34"/>
      <c r="L855" s="34"/>
      <c r="M855" s="34"/>
      <c r="N855" s="34"/>
      <c r="O855" s="34"/>
      <c r="P855" s="34"/>
      <c r="Q855" s="34"/>
      <c r="R855" s="34"/>
      <c r="S855" s="34"/>
      <c r="T855" s="34"/>
      <c r="U855" s="34"/>
      <c r="V855" s="34"/>
      <c r="W855" s="34"/>
      <c r="Y855" s="34"/>
      <c r="Z855" s="34"/>
      <c r="AB855" s="34"/>
      <c r="AC855" s="34"/>
      <c r="AD855" s="34"/>
      <c r="AE855" s="34"/>
    </row>
    <row r="856" spans="1:31" ht="15.75" customHeight="1">
      <c r="A856" s="34"/>
      <c r="B856" s="34"/>
      <c r="C856" s="137"/>
      <c r="D856" s="34"/>
      <c r="E856" s="34"/>
      <c r="F856" s="34"/>
      <c r="H856" s="34"/>
      <c r="I856" s="34"/>
      <c r="J856" s="34"/>
      <c r="K856" s="34"/>
      <c r="L856" s="34"/>
      <c r="M856" s="34"/>
      <c r="N856" s="34"/>
      <c r="O856" s="34"/>
      <c r="P856" s="34"/>
      <c r="Q856" s="34"/>
      <c r="R856" s="34"/>
      <c r="S856" s="34"/>
      <c r="T856" s="34"/>
      <c r="U856" s="34"/>
      <c r="V856" s="34"/>
      <c r="W856" s="34"/>
      <c r="Y856" s="34"/>
      <c r="Z856" s="34"/>
      <c r="AB856" s="34"/>
      <c r="AC856" s="34"/>
      <c r="AD856" s="34"/>
      <c r="AE856" s="34"/>
    </row>
    <row r="857" spans="1:31" ht="15.75" customHeight="1">
      <c r="A857" s="34"/>
      <c r="B857" s="34"/>
      <c r="C857" s="137"/>
      <c r="D857" s="34"/>
      <c r="E857" s="34"/>
      <c r="F857" s="34"/>
      <c r="H857" s="34"/>
      <c r="I857" s="34"/>
      <c r="J857" s="34"/>
      <c r="K857" s="34"/>
      <c r="L857" s="34"/>
      <c r="M857" s="34"/>
      <c r="N857" s="34"/>
      <c r="O857" s="34"/>
      <c r="P857" s="34"/>
      <c r="Q857" s="34"/>
      <c r="R857" s="34"/>
      <c r="S857" s="34"/>
      <c r="T857" s="34"/>
      <c r="U857" s="34"/>
      <c r="V857" s="34"/>
      <c r="W857" s="34"/>
      <c r="Y857" s="34"/>
      <c r="Z857" s="34"/>
      <c r="AB857" s="34"/>
      <c r="AC857" s="34"/>
      <c r="AD857" s="34"/>
      <c r="AE857" s="34"/>
    </row>
    <row r="858" spans="1:31" ht="15.75" customHeight="1">
      <c r="A858" s="34"/>
      <c r="B858" s="34"/>
      <c r="C858" s="137"/>
      <c r="D858" s="34"/>
      <c r="E858" s="34"/>
      <c r="F858" s="34"/>
      <c r="H858" s="34"/>
      <c r="I858" s="34"/>
      <c r="J858" s="34"/>
      <c r="K858" s="34"/>
      <c r="L858" s="34"/>
      <c r="M858" s="34"/>
      <c r="N858" s="34"/>
      <c r="O858" s="34"/>
      <c r="P858" s="34"/>
      <c r="Q858" s="34"/>
      <c r="R858" s="34"/>
      <c r="S858" s="34"/>
      <c r="T858" s="34"/>
      <c r="U858" s="34"/>
      <c r="V858" s="34"/>
      <c r="W858" s="34"/>
      <c r="Y858" s="34"/>
      <c r="Z858" s="34"/>
      <c r="AB858" s="34"/>
      <c r="AC858" s="34"/>
      <c r="AD858" s="34"/>
      <c r="AE858" s="34"/>
    </row>
    <row r="859" spans="1:31" ht="15.75" customHeight="1">
      <c r="A859" s="34"/>
      <c r="B859" s="34"/>
      <c r="C859" s="137"/>
      <c r="D859" s="34"/>
      <c r="E859" s="34"/>
      <c r="F859" s="34"/>
      <c r="H859" s="34"/>
      <c r="I859" s="34"/>
      <c r="J859" s="34"/>
      <c r="K859" s="34"/>
      <c r="L859" s="34"/>
      <c r="M859" s="34"/>
      <c r="N859" s="34"/>
      <c r="O859" s="34"/>
      <c r="P859" s="34"/>
      <c r="Q859" s="34"/>
      <c r="R859" s="34"/>
      <c r="S859" s="34"/>
      <c r="T859" s="34"/>
      <c r="U859" s="34"/>
      <c r="V859" s="34"/>
      <c r="W859" s="34"/>
      <c r="Y859" s="34"/>
      <c r="Z859" s="34"/>
      <c r="AB859" s="34"/>
      <c r="AC859" s="34"/>
      <c r="AD859" s="34"/>
      <c r="AE859" s="34"/>
    </row>
    <row r="860" spans="1:31" ht="15.75" customHeight="1">
      <c r="A860" s="34"/>
      <c r="B860" s="34"/>
      <c r="C860" s="137"/>
      <c r="D860" s="34"/>
      <c r="E860" s="34"/>
      <c r="F860" s="34"/>
      <c r="H860" s="34"/>
      <c r="I860" s="34"/>
      <c r="J860" s="34"/>
      <c r="K860" s="34"/>
      <c r="L860" s="34"/>
      <c r="M860" s="34"/>
      <c r="N860" s="34"/>
      <c r="O860" s="34"/>
      <c r="P860" s="34"/>
      <c r="Q860" s="34"/>
      <c r="R860" s="34"/>
      <c r="S860" s="34"/>
      <c r="T860" s="34"/>
      <c r="U860" s="34"/>
      <c r="V860" s="34"/>
      <c r="W860" s="34"/>
      <c r="Y860" s="34"/>
      <c r="Z860" s="34"/>
      <c r="AB860" s="34"/>
      <c r="AC860" s="34"/>
      <c r="AD860" s="34"/>
      <c r="AE860" s="34"/>
    </row>
    <row r="861" spans="1:31" ht="15.75" customHeight="1">
      <c r="A861" s="34"/>
      <c r="B861" s="34"/>
      <c r="C861" s="137"/>
      <c r="D861" s="34"/>
      <c r="E861" s="34"/>
      <c r="F861" s="34"/>
      <c r="H861" s="34"/>
      <c r="I861" s="34"/>
      <c r="J861" s="34"/>
      <c r="K861" s="34"/>
      <c r="L861" s="34"/>
      <c r="M861" s="34"/>
      <c r="N861" s="34"/>
      <c r="O861" s="34"/>
      <c r="P861" s="34"/>
      <c r="Q861" s="34"/>
      <c r="R861" s="34"/>
      <c r="S861" s="34"/>
      <c r="T861" s="34"/>
      <c r="U861" s="34"/>
      <c r="V861" s="34"/>
      <c r="W861" s="34"/>
      <c r="Y861" s="34"/>
      <c r="Z861" s="34"/>
      <c r="AB861" s="34"/>
      <c r="AC861" s="34"/>
      <c r="AD861" s="34"/>
      <c r="AE861" s="34"/>
    </row>
    <row r="862" spans="1:31" ht="15.75" customHeight="1">
      <c r="A862" s="34"/>
      <c r="B862" s="34"/>
      <c r="C862" s="137"/>
      <c r="D862" s="34"/>
      <c r="E862" s="34"/>
      <c r="F862" s="34"/>
      <c r="H862" s="34"/>
      <c r="I862" s="34"/>
      <c r="J862" s="34"/>
      <c r="K862" s="34"/>
      <c r="L862" s="34"/>
      <c r="M862" s="34"/>
      <c r="N862" s="34"/>
      <c r="O862" s="34"/>
      <c r="P862" s="34"/>
      <c r="Q862" s="34"/>
      <c r="R862" s="34"/>
      <c r="S862" s="34"/>
      <c r="T862" s="34"/>
      <c r="U862" s="34"/>
      <c r="V862" s="34"/>
      <c r="W862" s="34"/>
      <c r="Y862" s="34"/>
      <c r="Z862" s="34"/>
      <c r="AB862" s="34"/>
      <c r="AC862" s="34"/>
      <c r="AD862" s="34"/>
      <c r="AE862" s="34"/>
    </row>
    <row r="863" spans="1:31" ht="15.75" customHeight="1">
      <c r="A863" s="34"/>
      <c r="B863" s="34"/>
      <c r="C863" s="137"/>
      <c r="D863" s="34"/>
      <c r="E863" s="34"/>
      <c r="F863" s="34"/>
      <c r="H863" s="34"/>
      <c r="I863" s="34"/>
      <c r="J863" s="34"/>
      <c r="K863" s="34"/>
      <c r="L863" s="34"/>
      <c r="M863" s="34"/>
      <c r="N863" s="34"/>
      <c r="O863" s="34"/>
      <c r="P863" s="34"/>
      <c r="Q863" s="34"/>
      <c r="R863" s="34"/>
      <c r="S863" s="34"/>
      <c r="T863" s="34"/>
      <c r="U863" s="34"/>
      <c r="V863" s="34"/>
      <c r="W863" s="34"/>
      <c r="Y863" s="34"/>
      <c r="Z863" s="34"/>
      <c r="AB863" s="34"/>
      <c r="AC863" s="34"/>
      <c r="AD863" s="34"/>
      <c r="AE863" s="34"/>
    </row>
    <row r="864" spans="1:31" ht="15.75" customHeight="1">
      <c r="A864" s="34"/>
      <c r="B864" s="34"/>
      <c r="C864" s="137"/>
      <c r="D864" s="34"/>
      <c r="E864" s="34"/>
      <c r="F864" s="34"/>
      <c r="H864" s="34"/>
      <c r="I864" s="34"/>
      <c r="J864" s="34"/>
      <c r="K864" s="34"/>
      <c r="L864" s="34"/>
      <c r="M864" s="34"/>
      <c r="N864" s="34"/>
      <c r="O864" s="34"/>
      <c r="P864" s="34"/>
      <c r="Q864" s="34"/>
      <c r="R864" s="34"/>
      <c r="S864" s="34"/>
      <c r="T864" s="34"/>
      <c r="U864" s="34"/>
      <c r="V864" s="34"/>
      <c r="W864" s="34"/>
      <c r="Y864" s="34"/>
      <c r="Z864" s="34"/>
      <c r="AB864" s="34"/>
      <c r="AC864" s="34"/>
      <c r="AD864" s="34"/>
      <c r="AE864" s="34"/>
    </row>
    <row r="865" spans="1:31" ht="15.75" customHeight="1">
      <c r="A865" s="34"/>
      <c r="B865" s="34"/>
      <c r="C865" s="137"/>
      <c r="D865" s="34"/>
      <c r="E865" s="34"/>
      <c r="F865" s="34"/>
      <c r="H865" s="34"/>
      <c r="I865" s="34"/>
      <c r="J865" s="34"/>
      <c r="K865" s="34"/>
      <c r="L865" s="34"/>
      <c r="M865" s="34"/>
      <c r="N865" s="34"/>
      <c r="O865" s="34"/>
      <c r="P865" s="34"/>
      <c r="Q865" s="34"/>
      <c r="R865" s="34"/>
      <c r="S865" s="34"/>
      <c r="T865" s="34"/>
      <c r="U865" s="34"/>
      <c r="V865" s="34"/>
      <c r="W865" s="34"/>
      <c r="Y865" s="34"/>
      <c r="Z865" s="34"/>
      <c r="AB865" s="34"/>
      <c r="AC865" s="34"/>
      <c r="AD865" s="34"/>
      <c r="AE865" s="34"/>
    </row>
    <row r="866" spans="1:31" ht="15.75" customHeight="1">
      <c r="A866" s="34"/>
      <c r="B866" s="34"/>
      <c r="C866" s="137"/>
      <c r="D866" s="34"/>
      <c r="E866" s="34"/>
      <c r="F866" s="34"/>
      <c r="H866" s="34"/>
      <c r="I866" s="34"/>
      <c r="J866" s="34"/>
      <c r="K866" s="34"/>
      <c r="L866" s="34"/>
      <c r="M866" s="34"/>
      <c r="N866" s="34"/>
      <c r="O866" s="34"/>
      <c r="P866" s="34"/>
      <c r="Q866" s="34"/>
      <c r="R866" s="34"/>
      <c r="S866" s="34"/>
      <c r="T866" s="34"/>
      <c r="U866" s="34"/>
      <c r="V866" s="34"/>
      <c r="W866" s="34"/>
      <c r="Y866" s="34"/>
      <c r="Z866" s="34"/>
      <c r="AB866" s="34"/>
      <c r="AC866" s="34"/>
      <c r="AD866" s="34"/>
      <c r="AE866" s="34"/>
    </row>
    <row r="867" spans="1:31" ht="15.75" customHeight="1">
      <c r="A867" s="34"/>
      <c r="B867" s="34"/>
      <c r="C867" s="137"/>
      <c r="D867" s="34"/>
      <c r="E867" s="34"/>
      <c r="F867" s="34"/>
      <c r="H867" s="34"/>
      <c r="I867" s="34"/>
      <c r="J867" s="34"/>
      <c r="K867" s="34"/>
      <c r="L867" s="34"/>
      <c r="M867" s="34"/>
      <c r="N867" s="34"/>
      <c r="O867" s="34"/>
      <c r="P867" s="34"/>
      <c r="Q867" s="34"/>
      <c r="R867" s="34"/>
      <c r="S867" s="34"/>
      <c r="T867" s="34"/>
      <c r="U867" s="34"/>
      <c r="V867" s="34"/>
      <c r="W867" s="34"/>
      <c r="Y867" s="34"/>
      <c r="Z867" s="34"/>
      <c r="AB867" s="34"/>
      <c r="AC867" s="34"/>
      <c r="AD867" s="34"/>
      <c r="AE867" s="34"/>
    </row>
    <row r="868" spans="1:31" ht="15.75" customHeight="1">
      <c r="A868" s="34"/>
      <c r="B868" s="34"/>
      <c r="C868" s="137"/>
      <c r="D868" s="34"/>
      <c r="E868" s="34"/>
      <c r="F868" s="34"/>
      <c r="H868" s="34"/>
      <c r="I868" s="34"/>
      <c r="J868" s="34"/>
      <c r="K868" s="34"/>
      <c r="L868" s="34"/>
      <c r="M868" s="34"/>
      <c r="N868" s="34"/>
      <c r="O868" s="34"/>
      <c r="P868" s="34"/>
      <c r="Q868" s="34"/>
      <c r="R868" s="34"/>
      <c r="S868" s="34"/>
      <c r="T868" s="34"/>
      <c r="U868" s="34"/>
      <c r="V868" s="34"/>
      <c r="W868" s="34"/>
      <c r="Y868" s="34"/>
      <c r="Z868" s="34"/>
      <c r="AB868" s="34"/>
      <c r="AC868" s="34"/>
      <c r="AD868" s="34"/>
      <c r="AE868" s="34"/>
    </row>
    <row r="869" spans="1:31" ht="15.75" customHeight="1">
      <c r="A869" s="34"/>
      <c r="B869" s="34"/>
      <c r="C869" s="137"/>
      <c r="D869" s="34"/>
      <c r="E869" s="34"/>
      <c r="F869" s="34"/>
      <c r="H869" s="34"/>
      <c r="I869" s="34"/>
      <c r="J869" s="34"/>
      <c r="K869" s="34"/>
      <c r="L869" s="34"/>
      <c r="M869" s="34"/>
      <c r="N869" s="34"/>
      <c r="O869" s="34"/>
      <c r="P869" s="34"/>
      <c r="Q869" s="34"/>
      <c r="R869" s="34"/>
      <c r="S869" s="34"/>
      <c r="T869" s="34"/>
      <c r="U869" s="34"/>
      <c r="V869" s="34"/>
      <c r="W869" s="34"/>
      <c r="Y869" s="34"/>
      <c r="Z869" s="34"/>
      <c r="AB869" s="34"/>
      <c r="AC869" s="34"/>
      <c r="AD869" s="34"/>
      <c r="AE869" s="34"/>
    </row>
    <row r="870" spans="1:31" ht="15.75" customHeight="1">
      <c r="A870" s="34"/>
      <c r="B870" s="34"/>
      <c r="C870" s="137"/>
      <c r="D870" s="34"/>
      <c r="E870" s="34"/>
      <c r="F870" s="34"/>
      <c r="H870" s="34"/>
      <c r="I870" s="34"/>
      <c r="J870" s="34"/>
      <c r="K870" s="34"/>
      <c r="L870" s="34"/>
      <c r="M870" s="34"/>
      <c r="N870" s="34"/>
      <c r="O870" s="34"/>
      <c r="P870" s="34"/>
      <c r="Q870" s="34"/>
      <c r="R870" s="34"/>
      <c r="S870" s="34"/>
      <c r="T870" s="34"/>
      <c r="U870" s="34"/>
      <c r="V870" s="34"/>
      <c r="W870" s="34"/>
      <c r="Y870" s="34"/>
      <c r="Z870" s="34"/>
      <c r="AB870" s="34"/>
      <c r="AC870" s="34"/>
      <c r="AD870" s="34"/>
      <c r="AE870" s="34"/>
    </row>
    <row r="871" spans="1:31" ht="15.75" customHeight="1">
      <c r="A871" s="34"/>
      <c r="B871" s="34"/>
      <c r="C871" s="137"/>
      <c r="D871" s="34"/>
      <c r="E871" s="34"/>
      <c r="F871" s="34"/>
      <c r="H871" s="34"/>
      <c r="I871" s="34"/>
      <c r="J871" s="34"/>
      <c r="K871" s="34"/>
      <c r="L871" s="34"/>
      <c r="M871" s="34"/>
      <c r="N871" s="34"/>
      <c r="O871" s="34"/>
      <c r="P871" s="34"/>
      <c r="Q871" s="34"/>
      <c r="R871" s="34"/>
      <c r="S871" s="34"/>
      <c r="T871" s="34"/>
      <c r="U871" s="34"/>
      <c r="V871" s="34"/>
      <c r="W871" s="34"/>
      <c r="Y871" s="34"/>
      <c r="Z871" s="34"/>
      <c r="AB871" s="34"/>
      <c r="AC871" s="34"/>
      <c r="AD871" s="34"/>
      <c r="AE871" s="34"/>
    </row>
    <row r="872" spans="1:31" ht="15.75" customHeight="1">
      <c r="A872" s="34"/>
      <c r="B872" s="34"/>
      <c r="C872" s="137"/>
      <c r="D872" s="34"/>
      <c r="E872" s="34"/>
      <c r="F872" s="34"/>
      <c r="H872" s="34"/>
      <c r="I872" s="34"/>
      <c r="J872" s="34"/>
      <c r="K872" s="34"/>
      <c r="L872" s="34"/>
      <c r="M872" s="34"/>
      <c r="N872" s="34"/>
      <c r="O872" s="34"/>
      <c r="P872" s="34"/>
      <c r="Q872" s="34"/>
      <c r="R872" s="34"/>
      <c r="S872" s="34"/>
      <c r="T872" s="34"/>
      <c r="U872" s="34"/>
      <c r="V872" s="34"/>
      <c r="W872" s="34"/>
      <c r="Y872" s="34"/>
      <c r="Z872" s="34"/>
      <c r="AB872" s="34"/>
      <c r="AC872" s="34"/>
      <c r="AD872" s="34"/>
      <c r="AE872" s="34"/>
    </row>
    <row r="873" spans="1:31" ht="15.75" customHeight="1">
      <c r="A873" s="34"/>
      <c r="B873" s="34"/>
      <c r="C873" s="137"/>
      <c r="D873" s="34"/>
      <c r="E873" s="34"/>
      <c r="F873" s="34"/>
      <c r="H873" s="34"/>
      <c r="I873" s="34"/>
      <c r="J873" s="34"/>
      <c r="K873" s="34"/>
      <c r="L873" s="34"/>
      <c r="M873" s="34"/>
      <c r="N873" s="34"/>
      <c r="O873" s="34"/>
      <c r="P873" s="34"/>
      <c r="Q873" s="34"/>
      <c r="R873" s="34"/>
      <c r="S873" s="34"/>
      <c r="T873" s="34"/>
      <c r="U873" s="34"/>
      <c r="V873" s="34"/>
      <c r="W873" s="34"/>
      <c r="Y873" s="34"/>
      <c r="Z873" s="34"/>
      <c r="AB873" s="34"/>
      <c r="AC873" s="34"/>
      <c r="AD873" s="34"/>
      <c r="AE873" s="34"/>
    </row>
    <row r="874" spans="1:31" ht="15.75" customHeight="1">
      <c r="A874" s="34"/>
      <c r="B874" s="34"/>
      <c r="C874" s="137"/>
      <c r="D874" s="34"/>
      <c r="E874" s="34"/>
      <c r="F874" s="34"/>
      <c r="H874" s="34"/>
      <c r="I874" s="34"/>
      <c r="J874" s="34"/>
      <c r="K874" s="34"/>
      <c r="L874" s="34"/>
      <c r="M874" s="34"/>
      <c r="N874" s="34"/>
      <c r="O874" s="34"/>
      <c r="P874" s="34"/>
      <c r="Q874" s="34"/>
      <c r="R874" s="34"/>
      <c r="S874" s="34"/>
      <c r="T874" s="34"/>
      <c r="U874" s="34"/>
      <c r="V874" s="34"/>
      <c r="W874" s="34"/>
      <c r="Y874" s="34"/>
      <c r="Z874" s="34"/>
      <c r="AB874" s="34"/>
      <c r="AC874" s="34"/>
      <c r="AD874" s="34"/>
      <c r="AE874" s="34"/>
    </row>
    <row r="875" spans="1:31" ht="15.75" customHeight="1">
      <c r="A875" s="34"/>
      <c r="B875" s="34"/>
      <c r="C875" s="137"/>
      <c r="D875" s="34"/>
      <c r="E875" s="34"/>
      <c r="F875" s="34"/>
      <c r="H875" s="34"/>
      <c r="I875" s="34"/>
      <c r="J875" s="34"/>
      <c r="K875" s="34"/>
      <c r="L875" s="34"/>
      <c r="M875" s="34"/>
      <c r="N875" s="34"/>
      <c r="O875" s="34"/>
      <c r="P875" s="34"/>
      <c r="Q875" s="34"/>
      <c r="R875" s="34"/>
      <c r="S875" s="34"/>
      <c r="T875" s="34"/>
      <c r="U875" s="34"/>
      <c r="V875" s="34"/>
      <c r="W875" s="34"/>
      <c r="Y875" s="34"/>
      <c r="Z875" s="34"/>
      <c r="AB875" s="34"/>
      <c r="AC875" s="34"/>
      <c r="AD875" s="34"/>
      <c r="AE875" s="34"/>
    </row>
    <row r="876" spans="1:31" ht="15.75" customHeight="1">
      <c r="A876" s="34"/>
      <c r="B876" s="34"/>
      <c r="C876" s="137"/>
      <c r="D876" s="34"/>
      <c r="E876" s="34"/>
      <c r="F876" s="34"/>
      <c r="H876" s="34"/>
      <c r="I876" s="34"/>
      <c r="J876" s="34"/>
      <c r="K876" s="34"/>
      <c r="L876" s="34"/>
      <c r="M876" s="34"/>
      <c r="N876" s="34"/>
      <c r="O876" s="34"/>
      <c r="P876" s="34"/>
      <c r="Q876" s="34"/>
      <c r="R876" s="34"/>
      <c r="S876" s="34"/>
      <c r="T876" s="34"/>
      <c r="U876" s="34"/>
      <c r="V876" s="34"/>
      <c r="W876" s="34"/>
      <c r="Y876" s="34"/>
      <c r="Z876" s="34"/>
      <c r="AB876" s="34"/>
      <c r="AC876" s="34"/>
      <c r="AD876" s="34"/>
      <c r="AE876" s="34"/>
    </row>
    <row r="877" spans="1:31" ht="15.75" customHeight="1">
      <c r="A877" s="34"/>
      <c r="B877" s="34"/>
      <c r="C877" s="137"/>
      <c r="D877" s="34"/>
      <c r="E877" s="34"/>
      <c r="F877" s="34"/>
      <c r="H877" s="34"/>
      <c r="I877" s="34"/>
      <c r="J877" s="34"/>
      <c r="K877" s="34"/>
      <c r="L877" s="34"/>
      <c r="M877" s="34"/>
      <c r="N877" s="34"/>
      <c r="O877" s="34"/>
      <c r="P877" s="34"/>
      <c r="Q877" s="34"/>
      <c r="R877" s="34"/>
      <c r="S877" s="34"/>
      <c r="T877" s="34"/>
      <c r="U877" s="34"/>
      <c r="V877" s="34"/>
      <c r="W877" s="34"/>
      <c r="Y877" s="34"/>
      <c r="Z877" s="34"/>
      <c r="AB877" s="34"/>
      <c r="AC877" s="34"/>
      <c r="AD877" s="34"/>
      <c r="AE877" s="34"/>
    </row>
    <row r="878" spans="1:31" ht="15.75" customHeight="1">
      <c r="A878" s="34"/>
      <c r="B878" s="34"/>
      <c r="C878" s="137"/>
      <c r="D878" s="34"/>
      <c r="E878" s="34"/>
      <c r="F878" s="34"/>
      <c r="H878" s="34"/>
      <c r="I878" s="34"/>
      <c r="J878" s="34"/>
      <c r="K878" s="34"/>
      <c r="L878" s="34"/>
      <c r="M878" s="34"/>
      <c r="N878" s="34"/>
      <c r="O878" s="34"/>
      <c r="P878" s="34"/>
      <c r="Q878" s="34"/>
      <c r="R878" s="34"/>
      <c r="S878" s="34"/>
      <c r="T878" s="34"/>
      <c r="U878" s="34"/>
      <c r="V878" s="34"/>
      <c r="W878" s="34"/>
      <c r="Y878" s="34"/>
      <c r="Z878" s="34"/>
      <c r="AB878" s="34"/>
      <c r="AC878" s="34"/>
      <c r="AD878" s="34"/>
      <c r="AE878" s="34"/>
    </row>
    <row r="879" spans="1:31" ht="15.75" customHeight="1">
      <c r="A879" s="34"/>
      <c r="B879" s="34"/>
      <c r="C879" s="137"/>
      <c r="D879" s="34"/>
      <c r="E879" s="34"/>
      <c r="F879" s="34"/>
      <c r="H879" s="34"/>
      <c r="I879" s="34"/>
      <c r="J879" s="34"/>
      <c r="K879" s="34"/>
      <c r="L879" s="34"/>
      <c r="M879" s="34"/>
      <c r="N879" s="34"/>
      <c r="O879" s="34"/>
      <c r="P879" s="34"/>
      <c r="Q879" s="34"/>
      <c r="R879" s="34"/>
      <c r="S879" s="34"/>
      <c r="T879" s="34"/>
      <c r="U879" s="34"/>
      <c r="V879" s="34"/>
      <c r="W879" s="34"/>
      <c r="Y879" s="34"/>
      <c r="Z879" s="34"/>
      <c r="AB879" s="34"/>
      <c r="AC879" s="34"/>
      <c r="AD879" s="34"/>
      <c r="AE879" s="34"/>
    </row>
    <row r="880" spans="1:31" ht="15.75" customHeight="1">
      <c r="A880" s="34"/>
      <c r="B880" s="34"/>
      <c r="C880" s="137"/>
      <c r="D880" s="34"/>
      <c r="E880" s="34"/>
      <c r="F880" s="34"/>
      <c r="H880" s="34"/>
      <c r="I880" s="34"/>
      <c r="J880" s="34"/>
      <c r="K880" s="34"/>
      <c r="L880" s="34"/>
      <c r="M880" s="34"/>
      <c r="N880" s="34"/>
      <c r="O880" s="34"/>
      <c r="P880" s="34"/>
      <c r="Q880" s="34"/>
      <c r="R880" s="34"/>
      <c r="S880" s="34"/>
      <c r="T880" s="34"/>
      <c r="U880" s="34"/>
      <c r="V880" s="34"/>
      <c r="W880" s="34"/>
      <c r="Y880" s="34"/>
      <c r="Z880" s="34"/>
      <c r="AB880" s="34"/>
      <c r="AC880" s="34"/>
      <c r="AD880" s="34"/>
      <c r="AE880" s="34"/>
    </row>
    <row r="881" spans="1:31" ht="15.75" customHeight="1">
      <c r="A881" s="34"/>
      <c r="B881" s="34"/>
      <c r="C881" s="137"/>
      <c r="D881" s="34"/>
      <c r="E881" s="34"/>
      <c r="F881" s="34"/>
      <c r="H881" s="34"/>
      <c r="I881" s="34"/>
      <c r="J881" s="34"/>
      <c r="K881" s="34"/>
      <c r="L881" s="34"/>
      <c r="M881" s="34"/>
      <c r="N881" s="34"/>
      <c r="O881" s="34"/>
      <c r="P881" s="34"/>
      <c r="Q881" s="34"/>
      <c r="R881" s="34"/>
      <c r="S881" s="34"/>
      <c r="T881" s="34"/>
      <c r="U881" s="34"/>
      <c r="V881" s="34"/>
      <c r="W881" s="34"/>
      <c r="Y881" s="34"/>
      <c r="Z881" s="34"/>
      <c r="AB881" s="34"/>
      <c r="AC881" s="34"/>
      <c r="AD881" s="34"/>
      <c r="AE881" s="34"/>
    </row>
    <row r="882" spans="1:31" ht="15.75" customHeight="1">
      <c r="A882" s="34"/>
      <c r="B882" s="34"/>
      <c r="C882" s="137"/>
      <c r="D882" s="34"/>
      <c r="E882" s="34"/>
      <c r="F882" s="34"/>
      <c r="H882" s="34"/>
      <c r="I882" s="34"/>
      <c r="J882" s="34"/>
      <c r="K882" s="34"/>
      <c r="L882" s="34"/>
      <c r="M882" s="34"/>
      <c r="N882" s="34"/>
      <c r="O882" s="34"/>
      <c r="P882" s="34"/>
      <c r="Q882" s="34"/>
      <c r="R882" s="34"/>
      <c r="S882" s="34"/>
      <c r="T882" s="34"/>
      <c r="U882" s="34"/>
      <c r="V882" s="34"/>
      <c r="W882" s="34"/>
      <c r="Y882" s="34"/>
      <c r="Z882" s="34"/>
      <c r="AB882" s="34"/>
      <c r="AC882" s="34"/>
      <c r="AD882" s="34"/>
      <c r="AE882" s="34"/>
    </row>
    <row r="883" spans="1:31" ht="15.75" customHeight="1">
      <c r="A883" s="34"/>
      <c r="B883" s="34"/>
      <c r="C883" s="137"/>
      <c r="D883" s="34"/>
      <c r="E883" s="34"/>
      <c r="F883" s="34"/>
      <c r="H883" s="34"/>
      <c r="I883" s="34"/>
      <c r="J883" s="34"/>
      <c r="K883" s="34"/>
      <c r="L883" s="34"/>
      <c r="M883" s="34"/>
      <c r="N883" s="34"/>
      <c r="O883" s="34"/>
      <c r="P883" s="34"/>
      <c r="Q883" s="34"/>
      <c r="R883" s="34"/>
      <c r="S883" s="34"/>
      <c r="T883" s="34"/>
      <c r="U883" s="34"/>
      <c r="V883" s="34"/>
      <c r="W883" s="34"/>
      <c r="Y883" s="34"/>
      <c r="Z883" s="34"/>
      <c r="AB883" s="34"/>
      <c r="AC883" s="34"/>
      <c r="AD883" s="34"/>
      <c r="AE883" s="34"/>
    </row>
    <row r="884" spans="1:31" ht="15.75" customHeight="1">
      <c r="A884" s="34"/>
      <c r="B884" s="34"/>
      <c r="C884" s="137"/>
      <c r="D884" s="34"/>
      <c r="E884" s="34"/>
      <c r="F884" s="34"/>
      <c r="H884" s="34"/>
      <c r="I884" s="34"/>
      <c r="J884" s="34"/>
      <c r="K884" s="34"/>
      <c r="L884" s="34"/>
      <c r="M884" s="34"/>
      <c r="N884" s="34"/>
      <c r="O884" s="34"/>
      <c r="P884" s="34"/>
      <c r="Q884" s="34"/>
      <c r="R884" s="34"/>
      <c r="S884" s="34"/>
      <c r="T884" s="34"/>
      <c r="U884" s="34"/>
      <c r="V884" s="34"/>
      <c r="W884" s="34"/>
      <c r="Y884" s="34"/>
      <c r="Z884" s="34"/>
      <c r="AB884" s="34"/>
      <c r="AC884" s="34"/>
      <c r="AD884" s="34"/>
      <c r="AE884" s="34"/>
    </row>
    <row r="885" spans="1:31" ht="15.75" customHeight="1">
      <c r="A885" s="34"/>
      <c r="B885" s="34"/>
      <c r="C885" s="137"/>
      <c r="D885" s="34"/>
      <c r="E885" s="34"/>
      <c r="F885" s="34"/>
      <c r="H885" s="34"/>
      <c r="I885" s="34"/>
      <c r="J885" s="34"/>
      <c r="K885" s="34"/>
      <c r="L885" s="34"/>
      <c r="M885" s="34"/>
      <c r="N885" s="34"/>
      <c r="O885" s="34"/>
      <c r="P885" s="34"/>
      <c r="Q885" s="34"/>
      <c r="R885" s="34"/>
      <c r="S885" s="34"/>
      <c r="T885" s="34"/>
      <c r="U885" s="34"/>
      <c r="V885" s="34"/>
      <c r="W885" s="34"/>
      <c r="Y885" s="34"/>
      <c r="Z885" s="34"/>
      <c r="AB885" s="34"/>
      <c r="AC885" s="34"/>
      <c r="AD885" s="34"/>
      <c r="AE885" s="34"/>
    </row>
    <row r="886" spans="1:31" ht="15.75" customHeight="1">
      <c r="A886" s="34"/>
      <c r="B886" s="34"/>
      <c r="C886" s="137"/>
      <c r="D886" s="34"/>
      <c r="E886" s="34"/>
      <c r="F886" s="34"/>
      <c r="H886" s="34"/>
      <c r="I886" s="34"/>
      <c r="J886" s="34"/>
      <c r="K886" s="34"/>
      <c r="L886" s="34"/>
      <c r="M886" s="34"/>
      <c r="N886" s="34"/>
      <c r="O886" s="34"/>
      <c r="P886" s="34"/>
      <c r="Q886" s="34"/>
      <c r="R886" s="34"/>
      <c r="S886" s="34"/>
      <c r="T886" s="34"/>
      <c r="U886" s="34"/>
      <c r="V886" s="34"/>
      <c r="W886" s="34"/>
      <c r="Y886" s="34"/>
      <c r="Z886" s="34"/>
      <c r="AB886" s="34"/>
      <c r="AC886" s="34"/>
      <c r="AD886" s="34"/>
      <c r="AE886" s="34"/>
    </row>
    <row r="887" spans="1:31" ht="15.75" customHeight="1">
      <c r="A887" s="34"/>
      <c r="B887" s="34"/>
      <c r="C887" s="137"/>
      <c r="D887" s="34"/>
      <c r="E887" s="34"/>
      <c r="F887" s="34"/>
      <c r="H887" s="34"/>
      <c r="I887" s="34"/>
      <c r="J887" s="34"/>
      <c r="K887" s="34"/>
      <c r="L887" s="34"/>
      <c r="M887" s="34"/>
      <c r="N887" s="34"/>
      <c r="O887" s="34"/>
      <c r="P887" s="34"/>
      <c r="Q887" s="34"/>
      <c r="R887" s="34"/>
      <c r="S887" s="34"/>
      <c r="T887" s="34"/>
      <c r="U887" s="34"/>
      <c r="V887" s="34"/>
      <c r="W887" s="34"/>
      <c r="Y887" s="34"/>
      <c r="Z887" s="34"/>
      <c r="AB887" s="34"/>
      <c r="AC887" s="34"/>
      <c r="AD887" s="34"/>
      <c r="AE887" s="34"/>
    </row>
    <row r="888" spans="1:31" ht="15.75" customHeight="1">
      <c r="A888" s="34"/>
      <c r="B888" s="34"/>
      <c r="C888" s="137"/>
      <c r="D888" s="34"/>
      <c r="E888" s="34"/>
      <c r="F888" s="34"/>
      <c r="H888" s="34"/>
      <c r="I888" s="34"/>
      <c r="J888" s="34"/>
      <c r="K888" s="34"/>
      <c r="L888" s="34"/>
      <c r="M888" s="34"/>
      <c r="N888" s="34"/>
      <c r="O888" s="34"/>
      <c r="P888" s="34"/>
      <c r="Q888" s="34"/>
      <c r="R888" s="34"/>
      <c r="S888" s="34"/>
      <c r="T888" s="34"/>
      <c r="U888" s="34"/>
      <c r="V888" s="34"/>
      <c r="W888" s="34"/>
      <c r="Y888" s="34"/>
      <c r="Z888" s="34"/>
      <c r="AB888" s="34"/>
      <c r="AC888" s="34"/>
      <c r="AD888" s="34"/>
      <c r="AE888" s="34"/>
    </row>
    <row r="889" spans="1:31" ht="15.75" customHeight="1">
      <c r="A889" s="34"/>
      <c r="B889" s="34"/>
      <c r="C889" s="137"/>
      <c r="D889" s="34"/>
      <c r="E889" s="34"/>
      <c r="F889" s="34"/>
      <c r="H889" s="34"/>
      <c r="I889" s="34"/>
      <c r="J889" s="34"/>
      <c r="K889" s="34"/>
      <c r="L889" s="34"/>
      <c r="M889" s="34"/>
      <c r="N889" s="34"/>
      <c r="O889" s="34"/>
      <c r="P889" s="34"/>
      <c r="Q889" s="34"/>
      <c r="R889" s="34"/>
      <c r="S889" s="34"/>
      <c r="T889" s="34"/>
      <c r="U889" s="34"/>
      <c r="V889" s="34"/>
      <c r="W889" s="34"/>
      <c r="Y889" s="34"/>
      <c r="Z889" s="34"/>
      <c r="AB889" s="34"/>
      <c r="AC889" s="34"/>
      <c r="AD889" s="34"/>
      <c r="AE889" s="34"/>
    </row>
    <row r="890" spans="1:31" ht="15.75" customHeight="1">
      <c r="A890" s="34"/>
      <c r="B890" s="34"/>
      <c r="C890" s="137"/>
      <c r="D890" s="34"/>
      <c r="E890" s="34"/>
      <c r="F890" s="34"/>
      <c r="H890" s="34"/>
      <c r="I890" s="34"/>
      <c r="J890" s="34"/>
      <c r="K890" s="34"/>
      <c r="L890" s="34"/>
      <c r="M890" s="34"/>
      <c r="N890" s="34"/>
      <c r="O890" s="34"/>
      <c r="P890" s="34"/>
      <c r="Q890" s="34"/>
      <c r="R890" s="34"/>
      <c r="S890" s="34"/>
      <c r="T890" s="34"/>
      <c r="U890" s="34"/>
      <c r="V890" s="34"/>
      <c r="W890" s="34"/>
      <c r="Y890" s="34"/>
      <c r="Z890" s="34"/>
      <c r="AB890" s="34"/>
      <c r="AC890" s="34"/>
      <c r="AD890" s="34"/>
      <c r="AE890" s="34"/>
    </row>
    <row r="891" spans="1:31" ht="15.75" customHeight="1">
      <c r="A891" s="34"/>
      <c r="B891" s="34"/>
      <c r="C891" s="137"/>
      <c r="D891" s="34"/>
      <c r="E891" s="34"/>
      <c r="F891" s="34"/>
      <c r="H891" s="34"/>
      <c r="I891" s="34"/>
      <c r="J891" s="34"/>
      <c r="K891" s="34"/>
      <c r="L891" s="34"/>
      <c r="M891" s="34"/>
      <c r="N891" s="34"/>
      <c r="O891" s="34"/>
      <c r="P891" s="34"/>
      <c r="Q891" s="34"/>
      <c r="R891" s="34"/>
      <c r="S891" s="34"/>
      <c r="T891" s="34"/>
      <c r="U891" s="34"/>
      <c r="V891" s="34"/>
      <c r="W891" s="34"/>
      <c r="Y891" s="34"/>
      <c r="Z891" s="34"/>
      <c r="AB891" s="34"/>
      <c r="AC891" s="34"/>
      <c r="AD891" s="34"/>
      <c r="AE891" s="34"/>
    </row>
    <row r="892" spans="1:31" ht="15.75" customHeight="1">
      <c r="A892" s="34"/>
      <c r="B892" s="34"/>
      <c r="C892" s="137"/>
      <c r="D892" s="34"/>
      <c r="E892" s="34"/>
      <c r="F892" s="34"/>
      <c r="H892" s="34"/>
      <c r="I892" s="34"/>
      <c r="J892" s="34"/>
      <c r="K892" s="34"/>
      <c r="L892" s="34"/>
      <c r="M892" s="34"/>
      <c r="N892" s="34"/>
      <c r="O892" s="34"/>
      <c r="P892" s="34"/>
      <c r="Q892" s="34"/>
      <c r="R892" s="34"/>
      <c r="S892" s="34"/>
      <c r="T892" s="34"/>
      <c r="U892" s="34"/>
      <c r="V892" s="34"/>
      <c r="W892" s="34"/>
      <c r="Y892" s="34"/>
      <c r="Z892" s="34"/>
      <c r="AB892" s="34"/>
      <c r="AC892" s="34"/>
      <c r="AD892" s="34"/>
      <c r="AE892" s="34"/>
    </row>
    <row r="893" spans="1:31" ht="15.75" customHeight="1">
      <c r="A893" s="34"/>
      <c r="B893" s="34"/>
      <c r="C893" s="137"/>
      <c r="D893" s="34"/>
      <c r="E893" s="34"/>
      <c r="F893" s="34"/>
      <c r="H893" s="34"/>
      <c r="I893" s="34"/>
      <c r="J893" s="34"/>
      <c r="K893" s="34"/>
      <c r="L893" s="34"/>
      <c r="M893" s="34"/>
      <c r="N893" s="34"/>
      <c r="O893" s="34"/>
      <c r="P893" s="34"/>
      <c r="Q893" s="34"/>
      <c r="R893" s="34"/>
      <c r="S893" s="34"/>
      <c r="T893" s="34"/>
      <c r="U893" s="34"/>
      <c r="V893" s="34"/>
      <c r="W893" s="34"/>
      <c r="Y893" s="34"/>
      <c r="Z893" s="34"/>
      <c r="AB893" s="34"/>
      <c r="AC893" s="34"/>
      <c r="AD893" s="34"/>
      <c r="AE893" s="34"/>
    </row>
    <row r="894" spans="1:31" ht="15.75" customHeight="1">
      <c r="A894" s="34"/>
      <c r="B894" s="34"/>
      <c r="C894" s="137"/>
      <c r="D894" s="34"/>
      <c r="E894" s="34"/>
      <c r="F894" s="34"/>
      <c r="H894" s="34"/>
      <c r="I894" s="34"/>
      <c r="J894" s="34"/>
      <c r="K894" s="34"/>
      <c r="L894" s="34"/>
      <c r="M894" s="34"/>
      <c r="N894" s="34"/>
      <c r="O894" s="34"/>
      <c r="P894" s="34"/>
      <c r="Q894" s="34"/>
      <c r="R894" s="34"/>
      <c r="S894" s="34"/>
      <c r="T894" s="34"/>
      <c r="U894" s="34"/>
      <c r="V894" s="34"/>
      <c r="W894" s="34"/>
      <c r="Y894" s="34"/>
      <c r="Z894" s="34"/>
      <c r="AB894" s="34"/>
      <c r="AC894" s="34"/>
      <c r="AD894" s="34"/>
      <c r="AE894" s="34"/>
    </row>
    <row r="895" spans="1:31" ht="15.75" customHeight="1">
      <c r="A895" s="34"/>
      <c r="B895" s="34"/>
      <c r="C895" s="137"/>
      <c r="D895" s="34"/>
      <c r="E895" s="34"/>
      <c r="F895" s="34"/>
      <c r="H895" s="34"/>
      <c r="I895" s="34"/>
      <c r="J895" s="34"/>
      <c r="K895" s="34"/>
      <c r="L895" s="34"/>
      <c r="M895" s="34"/>
      <c r="N895" s="34"/>
      <c r="O895" s="34"/>
      <c r="P895" s="34"/>
      <c r="Q895" s="34"/>
      <c r="R895" s="34"/>
      <c r="S895" s="34"/>
      <c r="T895" s="34"/>
      <c r="U895" s="34"/>
      <c r="V895" s="34"/>
      <c r="W895" s="34"/>
      <c r="Y895" s="34"/>
      <c r="Z895" s="34"/>
      <c r="AB895" s="34"/>
      <c r="AC895" s="34"/>
      <c r="AD895" s="34"/>
      <c r="AE895" s="34"/>
    </row>
    <row r="896" spans="1:31" ht="15.75" customHeight="1">
      <c r="A896" s="34"/>
      <c r="B896" s="34"/>
      <c r="C896" s="137"/>
      <c r="D896" s="34"/>
      <c r="E896" s="34"/>
      <c r="F896" s="34"/>
      <c r="H896" s="34"/>
      <c r="I896" s="34"/>
      <c r="J896" s="34"/>
      <c r="K896" s="34"/>
      <c r="L896" s="34"/>
      <c r="M896" s="34"/>
      <c r="N896" s="34"/>
      <c r="O896" s="34"/>
      <c r="P896" s="34"/>
      <c r="Q896" s="34"/>
      <c r="R896" s="34"/>
      <c r="S896" s="34"/>
      <c r="T896" s="34"/>
      <c r="U896" s="34"/>
      <c r="V896" s="34"/>
      <c r="W896" s="34"/>
      <c r="Y896" s="34"/>
      <c r="Z896" s="34"/>
      <c r="AB896" s="34"/>
      <c r="AC896" s="34"/>
      <c r="AD896" s="34"/>
      <c r="AE896" s="34"/>
    </row>
    <row r="897" spans="1:31" ht="15.75" customHeight="1">
      <c r="A897" s="34"/>
      <c r="B897" s="34"/>
      <c r="C897" s="137"/>
      <c r="D897" s="34"/>
      <c r="E897" s="34"/>
      <c r="F897" s="34"/>
      <c r="H897" s="34"/>
      <c r="I897" s="34"/>
      <c r="J897" s="34"/>
      <c r="K897" s="34"/>
      <c r="L897" s="34"/>
      <c r="M897" s="34"/>
      <c r="N897" s="34"/>
      <c r="O897" s="34"/>
      <c r="P897" s="34"/>
      <c r="Q897" s="34"/>
      <c r="R897" s="34"/>
      <c r="S897" s="34"/>
      <c r="T897" s="34"/>
      <c r="U897" s="34"/>
      <c r="V897" s="34"/>
      <c r="W897" s="34"/>
      <c r="Y897" s="34"/>
      <c r="Z897" s="34"/>
      <c r="AB897" s="34"/>
      <c r="AC897" s="34"/>
      <c r="AD897" s="34"/>
      <c r="AE897" s="34"/>
    </row>
    <row r="898" spans="1:31" ht="15.75" customHeight="1">
      <c r="A898" s="34"/>
      <c r="B898" s="34"/>
      <c r="C898" s="137"/>
      <c r="D898" s="34"/>
      <c r="E898" s="34"/>
      <c r="F898" s="34"/>
      <c r="H898" s="34"/>
      <c r="I898" s="34"/>
      <c r="J898" s="34"/>
      <c r="K898" s="34"/>
      <c r="L898" s="34"/>
      <c r="M898" s="34"/>
      <c r="N898" s="34"/>
      <c r="O898" s="34"/>
      <c r="P898" s="34"/>
      <c r="Q898" s="34"/>
      <c r="R898" s="34"/>
      <c r="S898" s="34"/>
      <c r="T898" s="34"/>
      <c r="U898" s="34"/>
      <c r="V898" s="34"/>
      <c r="W898" s="34"/>
      <c r="Y898" s="34"/>
      <c r="Z898" s="34"/>
      <c r="AB898" s="34"/>
      <c r="AC898" s="34"/>
      <c r="AD898" s="34"/>
      <c r="AE898" s="34"/>
    </row>
    <row r="899" spans="1:31" ht="15.75" customHeight="1">
      <c r="A899" s="34"/>
      <c r="B899" s="34"/>
      <c r="C899" s="137"/>
      <c r="D899" s="34"/>
      <c r="E899" s="34"/>
      <c r="F899" s="34"/>
      <c r="H899" s="34"/>
      <c r="I899" s="34"/>
      <c r="J899" s="34"/>
      <c r="K899" s="34"/>
      <c r="L899" s="34"/>
      <c r="M899" s="34"/>
      <c r="N899" s="34"/>
      <c r="O899" s="34"/>
      <c r="P899" s="34"/>
      <c r="Q899" s="34"/>
      <c r="R899" s="34"/>
      <c r="S899" s="34"/>
      <c r="T899" s="34"/>
      <c r="U899" s="34"/>
      <c r="V899" s="34"/>
      <c r="W899" s="34"/>
      <c r="Y899" s="34"/>
      <c r="Z899" s="34"/>
      <c r="AB899" s="34"/>
      <c r="AC899" s="34"/>
      <c r="AD899" s="34"/>
      <c r="AE899" s="34"/>
    </row>
    <row r="900" spans="1:31" ht="15.75" customHeight="1">
      <c r="A900" s="34"/>
      <c r="B900" s="34"/>
      <c r="C900" s="137"/>
      <c r="D900" s="34"/>
      <c r="E900" s="34"/>
      <c r="F900" s="34"/>
      <c r="H900" s="34"/>
      <c r="I900" s="34"/>
      <c r="J900" s="34"/>
      <c r="K900" s="34"/>
      <c r="L900" s="34"/>
      <c r="M900" s="34"/>
      <c r="N900" s="34"/>
      <c r="O900" s="34"/>
      <c r="P900" s="34"/>
      <c r="Q900" s="34"/>
      <c r="R900" s="34"/>
      <c r="S900" s="34"/>
      <c r="T900" s="34"/>
      <c r="U900" s="34"/>
      <c r="V900" s="34"/>
      <c r="W900" s="34"/>
      <c r="Y900" s="34"/>
      <c r="Z900" s="34"/>
      <c r="AB900" s="34"/>
      <c r="AC900" s="34"/>
      <c r="AD900" s="34"/>
      <c r="AE900" s="34"/>
    </row>
    <row r="901" spans="1:31" ht="15.75" customHeight="1">
      <c r="A901" s="34"/>
      <c r="B901" s="34"/>
      <c r="C901" s="137"/>
      <c r="D901" s="34"/>
      <c r="E901" s="34"/>
      <c r="F901" s="34"/>
      <c r="H901" s="34"/>
      <c r="I901" s="34"/>
      <c r="J901" s="34"/>
      <c r="K901" s="34"/>
      <c r="L901" s="34"/>
      <c r="M901" s="34"/>
      <c r="N901" s="34"/>
      <c r="O901" s="34"/>
      <c r="P901" s="34"/>
      <c r="Q901" s="34"/>
      <c r="R901" s="34"/>
      <c r="S901" s="34"/>
      <c r="T901" s="34"/>
      <c r="U901" s="34"/>
      <c r="V901" s="34"/>
      <c r="W901" s="34"/>
      <c r="Y901" s="34"/>
      <c r="Z901" s="34"/>
      <c r="AB901" s="34"/>
      <c r="AC901" s="34"/>
      <c r="AD901" s="34"/>
      <c r="AE901" s="34"/>
    </row>
    <row r="902" spans="1:31" ht="15.75" customHeight="1">
      <c r="A902" s="34"/>
      <c r="B902" s="34"/>
      <c r="C902" s="137"/>
      <c r="D902" s="34"/>
      <c r="E902" s="34"/>
      <c r="F902" s="34"/>
      <c r="H902" s="34"/>
      <c r="I902" s="34"/>
      <c r="J902" s="34"/>
      <c r="K902" s="34"/>
      <c r="L902" s="34"/>
      <c r="M902" s="34"/>
      <c r="N902" s="34"/>
      <c r="O902" s="34"/>
      <c r="P902" s="34"/>
      <c r="Q902" s="34"/>
      <c r="R902" s="34"/>
      <c r="S902" s="34"/>
      <c r="T902" s="34"/>
      <c r="U902" s="34"/>
      <c r="V902" s="34"/>
      <c r="W902" s="34"/>
      <c r="Y902" s="34"/>
      <c r="Z902" s="34"/>
      <c r="AB902" s="34"/>
      <c r="AC902" s="34"/>
      <c r="AD902" s="34"/>
      <c r="AE902" s="34"/>
    </row>
    <row r="903" spans="1:31" ht="15.75" customHeight="1">
      <c r="A903" s="34"/>
      <c r="B903" s="34"/>
      <c r="C903" s="137"/>
      <c r="D903" s="34"/>
      <c r="E903" s="34"/>
      <c r="F903" s="34"/>
      <c r="H903" s="34"/>
      <c r="I903" s="34"/>
      <c r="J903" s="34"/>
      <c r="K903" s="34"/>
      <c r="L903" s="34"/>
      <c r="M903" s="34"/>
      <c r="N903" s="34"/>
      <c r="O903" s="34"/>
      <c r="P903" s="34"/>
      <c r="Q903" s="34"/>
      <c r="R903" s="34"/>
      <c r="S903" s="34"/>
      <c r="T903" s="34"/>
      <c r="U903" s="34"/>
      <c r="V903" s="34"/>
      <c r="W903" s="34"/>
      <c r="Y903" s="34"/>
      <c r="Z903" s="34"/>
      <c r="AB903" s="34"/>
      <c r="AC903" s="34"/>
      <c r="AD903" s="34"/>
      <c r="AE903" s="34"/>
    </row>
    <row r="904" spans="1:31" ht="15.75" customHeight="1">
      <c r="A904" s="34"/>
      <c r="B904" s="34"/>
      <c r="C904" s="137"/>
      <c r="D904" s="34"/>
      <c r="E904" s="34"/>
      <c r="F904" s="34"/>
      <c r="H904" s="34"/>
      <c r="I904" s="34"/>
      <c r="J904" s="34"/>
      <c r="K904" s="34"/>
      <c r="L904" s="34"/>
      <c r="M904" s="34"/>
      <c r="N904" s="34"/>
      <c r="O904" s="34"/>
      <c r="P904" s="34"/>
      <c r="Q904" s="34"/>
      <c r="R904" s="34"/>
      <c r="S904" s="34"/>
      <c r="T904" s="34"/>
      <c r="U904" s="34"/>
      <c r="V904" s="34"/>
      <c r="W904" s="34"/>
      <c r="Y904" s="34"/>
      <c r="Z904" s="34"/>
      <c r="AB904" s="34"/>
      <c r="AC904" s="34"/>
      <c r="AD904" s="34"/>
      <c r="AE904" s="34"/>
    </row>
    <row r="905" spans="1:31" ht="15.75" customHeight="1">
      <c r="A905" s="34"/>
      <c r="B905" s="34"/>
      <c r="C905" s="137"/>
      <c r="D905" s="34"/>
      <c r="E905" s="34"/>
      <c r="F905" s="34"/>
      <c r="H905" s="34"/>
      <c r="I905" s="34"/>
      <c r="J905" s="34"/>
      <c r="K905" s="34"/>
      <c r="L905" s="34"/>
      <c r="M905" s="34"/>
      <c r="N905" s="34"/>
      <c r="O905" s="34"/>
      <c r="P905" s="34"/>
      <c r="Q905" s="34"/>
      <c r="R905" s="34"/>
      <c r="S905" s="34"/>
      <c r="T905" s="34"/>
      <c r="U905" s="34"/>
      <c r="V905" s="34"/>
      <c r="W905" s="34"/>
      <c r="Y905" s="34"/>
      <c r="Z905" s="34"/>
      <c r="AB905" s="34"/>
      <c r="AC905" s="34"/>
      <c r="AD905" s="34"/>
      <c r="AE905" s="34"/>
    </row>
    <row r="906" spans="1:31" ht="15.75" customHeight="1">
      <c r="A906" s="34"/>
      <c r="B906" s="34"/>
      <c r="C906" s="137"/>
      <c r="D906" s="34"/>
      <c r="E906" s="34"/>
      <c r="F906" s="34"/>
      <c r="H906" s="34"/>
      <c r="I906" s="34"/>
      <c r="J906" s="34"/>
      <c r="K906" s="34"/>
      <c r="L906" s="34"/>
      <c r="M906" s="34"/>
      <c r="N906" s="34"/>
      <c r="O906" s="34"/>
      <c r="P906" s="34"/>
      <c r="Q906" s="34"/>
      <c r="R906" s="34"/>
      <c r="S906" s="34"/>
      <c r="T906" s="34"/>
      <c r="U906" s="34"/>
      <c r="V906" s="34"/>
      <c r="W906" s="34"/>
      <c r="Y906" s="34"/>
      <c r="Z906" s="34"/>
      <c r="AB906" s="34"/>
      <c r="AC906" s="34"/>
      <c r="AD906" s="34"/>
      <c r="AE906" s="34"/>
    </row>
    <row r="907" spans="1:31" ht="15.75" customHeight="1">
      <c r="A907" s="34"/>
      <c r="B907" s="34"/>
      <c r="C907" s="137"/>
      <c r="D907" s="34"/>
      <c r="E907" s="34"/>
      <c r="F907" s="34"/>
      <c r="H907" s="34"/>
      <c r="I907" s="34"/>
      <c r="J907" s="34"/>
      <c r="K907" s="34"/>
      <c r="L907" s="34"/>
      <c r="M907" s="34"/>
      <c r="N907" s="34"/>
      <c r="O907" s="34"/>
      <c r="P907" s="34"/>
      <c r="Q907" s="34"/>
      <c r="R907" s="34"/>
      <c r="S907" s="34"/>
      <c r="T907" s="34"/>
      <c r="U907" s="34"/>
      <c r="V907" s="34"/>
      <c r="W907" s="34"/>
      <c r="Y907" s="34"/>
      <c r="Z907" s="34"/>
      <c r="AB907" s="34"/>
      <c r="AC907" s="34"/>
      <c r="AD907" s="34"/>
      <c r="AE907" s="34"/>
    </row>
    <row r="908" spans="1:31" ht="15.75" customHeight="1">
      <c r="A908" s="34"/>
      <c r="B908" s="34"/>
      <c r="C908" s="137"/>
      <c r="D908" s="34"/>
      <c r="E908" s="34"/>
      <c r="F908" s="34"/>
      <c r="H908" s="34"/>
      <c r="I908" s="34"/>
      <c r="J908" s="34"/>
      <c r="K908" s="34"/>
      <c r="L908" s="34"/>
      <c r="M908" s="34"/>
      <c r="N908" s="34"/>
      <c r="O908" s="34"/>
      <c r="P908" s="34"/>
      <c r="Q908" s="34"/>
      <c r="R908" s="34"/>
      <c r="S908" s="34"/>
      <c r="T908" s="34"/>
      <c r="U908" s="34"/>
      <c r="V908" s="34"/>
      <c r="W908" s="34"/>
      <c r="Y908" s="34"/>
      <c r="Z908" s="34"/>
      <c r="AB908" s="34"/>
      <c r="AC908" s="34"/>
      <c r="AD908" s="34"/>
      <c r="AE908" s="34"/>
    </row>
    <row r="909" spans="1:31" ht="15.75" customHeight="1">
      <c r="A909" s="34"/>
      <c r="B909" s="34"/>
      <c r="C909" s="137"/>
      <c r="D909" s="34"/>
      <c r="E909" s="34"/>
      <c r="F909" s="34"/>
      <c r="H909" s="34"/>
      <c r="I909" s="34"/>
      <c r="J909" s="34"/>
      <c r="K909" s="34"/>
      <c r="L909" s="34"/>
      <c r="M909" s="34"/>
      <c r="N909" s="34"/>
      <c r="O909" s="34"/>
      <c r="P909" s="34"/>
      <c r="Q909" s="34"/>
      <c r="R909" s="34"/>
      <c r="S909" s="34"/>
      <c r="T909" s="34"/>
      <c r="U909" s="34"/>
      <c r="V909" s="34"/>
      <c r="W909" s="34"/>
      <c r="Y909" s="34"/>
      <c r="Z909" s="34"/>
      <c r="AB909" s="34"/>
      <c r="AC909" s="34"/>
      <c r="AD909" s="34"/>
      <c r="AE909" s="34"/>
    </row>
    <row r="910" spans="1:31" ht="15.75" customHeight="1">
      <c r="A910" s="34"/>
      <c r="B910" s="34"/>
      <c r="C910" s="137"/>
      <c r="D910" s="34"/>
      <c r="E910" s="34"/>
      <c r="F910" s="34"/>
      <c r="H910" s="34"/>
      <c r="I910" s="34"/>
      <c r="J910" s="34"/>
      <c r="K910" s="34"/>
      <c r="L910" s="34"/>
      <c r="M910" s="34"/>
      <c r="N910" s="34"/>
      <c r="O910" s="34"/>
      <c r="P910" s="34"/>
      <c r="Q910" s="34"/>
      <c r="R910" s="34"/>
      <c r="S910" s="34"/>
      <c r="T910" s="34"/>
      <c r="U910" s="34"/>
      <c r="V910" s="34"/>
      <c r="W910" s="34"/>
      <c r="Y910" s="34"/>
      <c r="Z910" s="34"/>
      <c r="AB910" s="34"/>
      <c r="AC910" s="34"/>
      <c r="AD910" s="34"/>
      <c r="AE910" s="34"/>
    </row>
    <row r="911" spans="1:31" ht="15.75" customHeight="1">
      <c r="A911" s="34"/>
      <c r="B911" s="34"/>
      <c r="C911" s="137"/>
      <c r="D911" s="34"/>
      <c r="E911" s="34"/>
      <c r="F911" s="34"/>
      <c r="H911" s="34"/>
      <c r="I911" s="34"/>
      <c r="J911" s="34"/>
      <c r="K911" s="34"/>
      <c r="L911" s="34"/>
      <c r="M911" s="34"/>
      <c r="N911" s="34"/>
      <c r="O911" s="34"/>
      <c r="P911" s="34"/>
      <c r="Q911" s="34"/>
      <c r="R911" s="34"/>
      <c r="S911" s="34"/>
      <c r="T911" s="34"/>
      <c r="U911" s="34"/>
      <c r="V911" s="34"/>
      <c r="W911" s="34"/>
      <c r="Y911" s="34"/>
      <c r="Z911" s="34"/>
      <c r="AB911" s="34"/>
      <c r="AC911" s="34"/>
      <c r="AD911" s="34"/>
      <c r="AE911" s="34"/>
    </row>
    <row r="912" spans="1:31" ht="15.75" customHeight="1">
      <c r="A912" s="34"/>
      <c r="B912" s="34"/>
      <c r="C912" s="137"/>
      <c r="D912" s="34"/>
      <c r="E912" s="34"/>
      <c r="F912" s="34"/>
      <c r="H912" s="34"/>
      <c r="I912" s="34"/>
      <c r="J912" s="34"/>
      <c r="K912" s="34"/>
      <c r="L912" s="34"/>
      <c r="M912" s="34"/>
      <c r="N912" s="34"/>
      <c r="O912" s="34"/>
      <c r="P912" s="34"/>
      <c r="Q912" s="34"/>
      <c r="R912" s="34"/>
      <c r="S912" s="34"/>
      <c r="T912" s="34"/>
      <c r="U912" s="34"/>
      <c r="V912" s="34"/>
      <c r="W912" s="34"/>
      <c r="Y912" s="34"/>
      <c r="Z912" s="34"/>
      <c r="AB912" s="34"/>
      <c r="AC912" s="34"/>
      <c r="AD912" s="34"/>
      <c r="AE912" s="34"/>
    </row>
    <row r="913" spans="1:31" ht="15.75" customHeight="1">
      <c r="A913" s="34"/>
      <c r="B913" s="34"/>
      <c r="C913" s="137"/>
      <c r="D913" s="34"/>
      <c r="E913" s="34"/>
      <c r="F913" s="34"/>
      <c r="H913" s="34"/>
      <c r="I913" s="34"/>
      <c r="J913" s="34"/>
      <c r="K913" s="34"/>
      <c r="L913" s="34"/>
      <c r="M913" s="34"/>
      <c r="N913" s="34"/>
      <c r="O913" s="34"/>
      <c r="P913" s="34"/>
      <c r="Q913" s="34"/>
      <c r="R913" s="34"/>
      <c r="S913" s="34"/>
      <c r="T913" s="34"/>
      <c r="U913" s="34"/>
      <c r="V913" s="34"/>
      <c r="W913" s="34"/>
      <c r="Y913" s="34"/>
      <c r="Z913" s="34"/>
      <c r="AB913" s="34"/>
      <c r="AC913" s="34"/>
      <c r="AD913" s="34"/>
      <c r="AE913" s="34"/>
    </row>
    <row r="914" spans="1:31" ht="15.75" customHeight="1">
      <c r="A914" s="34"/>
      <c r="B914" s="34"/>
      <c r="C914" s="137"/>
      <c r="D914" s="34"/>
      <c r="E914" s="34"/>
      <c r="F914" s="34"/>
      <c r="H914" s="34"/>
      <c r="I914" s="34"/>
      <c r="J914" s="34"/>
      <c r="K914" s="34"/>
      <c r="L914" s="34"/>
      <c r="M914" s="34"/>
      <c r="N914" s="34"/>
      <c r="O914" s="34"/>
      <c r="P914" s="34"/>
      <c r="Q914" s="34"/>
      <c r="R914" s="34"/>
      <c r="S914" s="34"/>
      <c r="T914" s="34"/>
      <c r="U914" s="34"/>
      <c r="V914" s="34"/>
      <c r="W914" s="34"/>
      <c r="Y914" s="34"/>
      <c r="Z914" s="34"/>
      <c r="AB914" s="34"/>
      <c r="AC914" s="34"/>
      <c r="AD914" s="34"/>
      <c r="AE914" s="34"/>
    </row>
    <row r="915" spans="1:31" ht="15.75" customHeight="1">
      <c r="A915" s="34"/>
      <c r="B915" s="34"/>
      <c r="C915" s="137"/>
      <c r="D915" s="34"/>
      <c r="E915" s="34"/>
      <c r="F915" s="34"/>
      <c r="H915" s="34"/>
      <c r="I915" s="34"/>
      <c r="J915" s="34"/>
      <c r="K915" s="34"/>
      <c r="L915" s="34"/>
      <c r="M915" s="34"/>
      <c r="N915" s="34"/>
      <c r="O915" s="34"/>
      <c r="P915" s="34"/>
      <c r="Q915" s="34"/>
      <c r="R915" s="34"/>
      <c r="S915" s="34"/>
      <c r="T915" s="34"/>
      <c r="U915" s="34"/>
      <c r="V915" s="34"/>
      <c r="W915" s="34"/>
      <c r="Y915" s="34"/>
      <c r="Z915" s="34"/>
      <c r="AB915" s="34"/>
      <c r="AC915" s="34"/>
      <c r="AD915" s="34"/>
      <c r="AE915" s="34"/>
    </row>
    <row r="916" spans="1:31" ht="15.75" customHeight="1">
      <c r="A916" s="34"/>
      <c r="B916" s="34"/>
      <c r="C916" s="137"/>
      <c r="D916" s="34"/>
      <c r="E916" s="34"/>
      <c r="F916" s="34"/>
      <c r="H916" s="34"/>
      <c r="I916" s="34"/>
      <c r="J916" s="34"/>
      <c r="K916" s="34"/>
      <c r="L916" s="34"/>
      <c r="M916" s="34"/>
      <c r="N916" s="34"/>
      <c r="O916" s="34"/>
      <c r="P916" s="34"/>
      <c r="Q916" s="34"/>
      <c r="R916" s="34"/>
      <c r="S916" s="34"/>
      <c r="T916" s="34"/>
      <c r="U916" s="34"/>
      <c r="V916" s="34"/>
      <c r="W916" s="34"/>
      <c r="Y916" s="34"/>
      <c r="Z916" s="34"/>
      <c r="AB916" s="34"/>
      <c r="AC916" s="34"/>
      <c r="AD916" s="34"/>
      <c r="AE916" s="34"/>
    </row>
    <row r="917" spans="1:31" ht="15.75" customHeight="1">
      <c r="A917" s="34"/>
      <c r="B917" s="34"/>
      <c r="C917" s="137"/>
      <c r="D917" s="34"/>
      <c r="E917" s="34"/>
      <c r="F917" s="34"/>
      <c r="H917" s="34"/>
      <c r="I917" s="34"/>
      <c r="J917" s="34"/>
      <c r="K917" s="34"/>
      <c r="L917" s="34"/>
      <c r="M917" s="34"/>
      <c r="N917" s="34"/>
      <c r="O917" s="34"/>
      <c r="P917" s="34"/>
      <c r="Q917" s="34"/>
      <c r="R917" s="34"/>
      <c r="S917" s="34"/>
      <c r="T917" s="34"/>
      <c r="U917" s="34"/>
      <c r="V917" s="34"/>
      <c r="W917" s="34"/>
      <c r="Y917" s="34"/>
      <c r="Z917" s="34"/>
      <c r="AB917" s="34"/>
      <c r="AC917" s="34"/>
      <c r="AD917" s="34"/>
      <c r="AE917" s="34"/>
    </row>
    <row r="918" spans="1:31" ht="15.75" customHeight="1">
      <c r="A918" s="34"/>
      <c r="B918" s="34"/>
      <c r="C918" s="137"/>
      <c r="D918" s="34"/>
      <c r="E918" s="34"/>
      <c r="F918" s="34"/>
      <c r="H918" s="34"/>
      <c r="I918" s="34"/>
      <c r="J918" s="34"/>
      <c r="K918" s="34"/>
      <c r="L918" s="34"/>
      <c r="M918" s="34"/>
      <c r="N918" s="34"/>
      <c r="O918" s="34"/>
      <c r="P918" s="34"/>
      <c r="Q918" s="34"/>
      <c r="R918" s="34"/>
      <c r="S918" s="34"/>
      <c r="T918" s="34"/>
      <c r="U918" s="34"/>
      <c r="V918" s="34"/>
      <c r="W918" s="34"/>
      <c r="Y918" s="34"/>
      <c r="Z918" s="34"/>
      <c r="AB918" s="34"/>
      <c r="AC918" s="34"/>
      <c r="AD918" s="34"/>
      <c r="AE918" s="34"/>
    </row>
    <row r="919" spans="1:31" ht="15.75" customHeight="1">
      <c r="A919" s="34"/>
      <c r="B919" s="34"/>
      <c r="C919" s="137"/>
      <c r="D919" s="34"/>
      <c r="E919" s="34"/>
      <c r="F919" s="34"/>
      <c r="H919" s="34"/>
      <c r="I919" s="34"/>
      <c r="J919" s="34"/>
      <c r="K919" s="34"/>
      <c r="L919" s="34"/>
      <c r="M919" s="34"/>
      <c r="N919" s="34"/>
      <c r="O919" s="34"/>
      <c r="P919" s="34"/>
      <c r="Q919" s="34"/>
      <c r="R919" s="34"/>
      <c r="S919" s="34"/>
      <c r="T919" s="34"/>
      <c r="U919" s="34"/>
      <c r="V919" s="34"/>
      <c r="W919" s="34"/>
      <c r="Y919" s="34"/>
      <c r="Z919" s="34"/>
      <c r="AB919" s="34"/>
      <c r="AC919" s="34"/>
      <c r="AD919" s="34"/>
      <c r="AE919" s="34"/>
    </row>
    <row r="920" spans="1:31" ht="15.75" customHeight="1">
      <c r="A920" s="34"/>
      <c r="B920" s="34"/>
      <c r="C920" s="137"/>
      <c r="D920" s="34"/>
      <c r="E920" s="34"/>
      <c r="F920" s="34"/>
      <c r="H920" s="34"/>
      <c r="I920" s="34"/>
      <c r="J920" s="34"/>
      <c r="K920" s="34"/>
      <c r="L920" s="34"/>
      <c r="M920" s="34"/>
      <c r="N920" s="34"/>
      <c r="O920" s="34"/>
      <c r="P920" s="34"/>
      <c r="Q920" s="34"/>
      <c r="R920" s="34"/>
      <c r="S920" s="34"/>
      <c r="T920" s="34"/>
      <c r="U920" s="34"/>
      <c r="V920" s="34"/>
      <c r="W920" s="34"/>
      <c r="Y920" s="34"/>
      <c r="Z920" s="34"/>
      <c r="AB920" s="34"/>
      <c r="AC920" s="34"/>
      <c r="AD920" s="34"/>
      <c r="AE920" s="34"/>
    </row>
    <row r="921" spans="1:31" ht="15.75" customHeight="1">
      <c r="A921" s="34"/>
      <c r="B921" s="34"/>
      <c r="C921" s="137"/>
      <c r="D921" s="34"/>
      <c r="E921" s="34"/>
      <c r="F921" s="34"/>
      <c r="H921" s="34"/>
      <c r="I921" s="34"/>
      <c r="J921" s="34"/>
      <c r="K921" s="34"/>
      <c r="L921" s="34"/>
      <c r="M921" s="34"/>
      <c r="N921" s="34"/>
      <c r="O921" s="34"/>
      <c r="P921" s="34"/>
      <c r="Q921" s="34"/>
      <c r="R921" s="34"/>
      <c r="S921" s="34"/>
      <c r="T921" s="34"/>
      <c r="U921" s="34"/>
      <c r="V921" s="34"/>
      <c r="W921" s="34"/>
      <c r="Y921" s="34"/>
      <c r="Z921" s="34"/>
      <c r="AB921" s="34"/>
      <c r="AC921" s="34"/>
      <c r="AD921" s="34"/>
      <c r="AE921" s="34"/>
    </row>
    <row r="922" spans="1:31" ht="15.75" customHeight="1">
      <c r="A922" s="34"/>
      <c r="B922" s="34"/>
      <c r="C922" s="137"/>
      <c r="D922" s="34"/>
      <c r="E922" s="34"/>
      <c r="F922" s="34"/>
      <c r="H922" s="34"/>
      <c r="I922" s="34"/>
      <c r="J922" s="34"/>
      <c r="K922" s="34"/>
      <c r="L922" s="34"/>
      <c r="M922" s="34"/>
      <c r="N922" s="34"/>
      <c r="O922" s="34"/>
      <c r="P922" s="34"/>
      <c r="Q922" s="34"/>
      <c r="R922" s="34"/>
      <c r="S922" s="34"/>
      <c r="T922" s="34"/>
      <c r="U922" s="34"/>
      <c r="V922" s="34"/>
      <c r="W922" s="34"/>
      <c r="Y922" s="34"/>
      <c r="Z922" s="34"/>
      <c r="AB922" s="34"/>
      <c r="AC922" s="34"/>
      <c r="AD922" s="34"/>
      <c r="AE922" s="34"/>
    </row>
    <row r="923" spans="1:31" ht="15.75" customHeight="1">
      <c r="A923" s="34"/>
      <c r="B923" s="34"/>
      <c r="C923" s="137"/>
      <c r="D923" s="34"/>
      <c r="E923" s="34"/>
      <c r="F923" s="34"/>
      <c r="H923" s="34"/>
      <c r="I923" s="34"/>
      <c r="J923" s="34"/>
      <c r="K923" s="34"/>
      <c r="L923" s="34"/>
      <c r="M923" s="34"/>
      <c r="N923" s="34"/>
      <c r="O923" s="34"/>
      <c r="P923" s="34"/>
      <c r="Q923" s="34"/>
      <c r="R923" s="34"/>
      <c r="S923" s="34"/>
      <c r="T923" s="34"/>
      <c r="U923" s="34"/>
      <c r="V923" s="34"/>
      <c r="W923" s="34"/>
      <c r="Y923" s="34"/>
      <c r="Z923" s="34"/>
      <c r="AB923" s="34"/>
      <c r="AC923" s="34"/>
      <c r="AD923" s="34"/>
      <c r="AE923" s="34"/>
    </row>
    <row r="924" spans="1:31" ht="15.75" customHeight="1">
      <c r="A924" s="34"/>
      <c r="B924" s="34"/>
      <c r="C924" s="137"/>
      <c r="D924" s="34"/>
      <c r="E924" s="34"/>
      <c r="F924" s="34"/>
      <c r="H924" s="34"/>
      <c r="I924" s="34"/>
      <c r="J924" s="34"/>
      <c r="K924" s="34"/>
      <c r="L924" s="34"/>
      <c r="M924" s="34"/>
      <c r="N924" s="34"/>
      <c r="O924" s="34"/>
      <c r="P924" s="34"/>
      <c r="Q924" s="34"/>
      <c r="R924" s="34"/>
      <c r="S924" s="34"/>
      <c r="T924" s="34"/>
      <c r="U924" s="34"/>
      <c r="V924" s="34"/>
      <c r="W924" s="34"/>
      <c r="Y924" s="34"/>
      <c r="Z924" s="34"/>
      <c r="AB924" s="34"/>
      <c r="AC924" s="34"/>
      <c r="AD924" s="34"/>
      <c r="AE924" s="34"/>
    </row>
    <row r="925" spans="1:31" ht="15.75" customHeight="1">
      <c r="A925" s="34"/>
      <c r="B925" s="34"/>
      <c r="C925" s="137"/>
      <c r="D925" s="34"/>
      <c r="E925" s="34"/>
      <c r="F925" s="34"/>
      <c r="H925" s="34"/>
      <c r="I925" s="34"/>
      <c r="J925" s="34"/>
      <c r="K925" s="34"/>
      <c r="L925" s="34"/>
      <c r="M925" s="34"/>
      <c r="N925" s="34"/>
      <c r="O925" s="34"/>
      <c r="P925" s="34"/>
      <c r="Q925" s="34"/>
      <c r="R925" s="34"/>
      <c r="S925" s="34"/>
      <c r="T925" s="34"/>
      <c r="U925" s="34"/>
      <c r="V925" s="34"/>
      <c r="W925" s="34"/>
      <c r="Y925" s="34"/>
      <c r="Z925" s="34"/>
      <c r="AB925" s="34"/>
      <c r="AC925" s="34"/>
      <c r="AD925" s="34"/>
      <c r="AE925" s="34"/>
    </row>
    <row r="926" spans="1:31" ht="15.75" customHeight="1">
      <c r="A926" s="34"/>
      <c r="B926" s="34"/>
      <c r="C926" s="137"/>
      <c r="D926" s="34"/>
      <c r="E926" s="34"/>
      <c r="F926" s="34"/>
      <c r="H926" s="34"/>
      <c r="I926" s="34"/>
      <c r="J926" s="34"/>
      <c r="K926" s="34"/>
      <c r="L926" s="34"/>
      <c r="M926" s="34"/>
      <c r="N926" s="34"/>
      <c r="O926" s="34"/>
      <c r="P926" s="34"/>
      <c r="Q926" s="34"/>
      <c r="R926" s="34"/>
      <c r="S926" s="34"/>
      <c r="T926" s="34"/>
      <c r="U926" s="34"/>
      <c r="V926" s="34"/>
      <c r="W926" s="34"/>
      <c r="Y926" s="34"/>
      <c r="Z926" s="34"/>
      <c r="AB926" s="34"/>
      <c r="AC926" s="34"/>
      <c r="AD926" s="34"/>
      <c r="AE926" s="34"/>
    </row>
    <row r="927" spans="1:31" ht="15.75" customHeight="1">
      <c r="A927" s="34"/>
      <c r="B927" s="34"/>
      <c r="C927" s="137"/>
      <c r="D927" s="34"/>
      <c r="E927" s="34"/>
      <c r="F927" s="34"/>
      <c r="H927" s="34"/>
      <c r="I927" s="34"/>
      <c r="J927" s="34"/>
      <c r="K927" s="34"/>
      <c r="L927" s="34"/>
      <c r="M927" s="34"/>
      <c r="N927" s="34"/>
      <c r="O927" s="34"/>
      <c r="P927" s="34"/>
      <c r="Q927" s="34"/>
      <c r="R927" s="34"/>
      <c r="S927" s="34"/>
      <c r="T927" s="34"/>
      <c r="U927" s="34"/>
      <c r="V927" s="34"/>
      <c r="W927" s="34"/>
      <c r="Y927" s="34"/>
      <c r="Z927" s="34"/>
      <c r="AB927" s="34"/>
      <c r="AC927" s="34"/>
      <c r="AD927" s="34"/>
      <c r="AE927" s="34"/>
    </row>
    <row r="928" spans="1:31" ht="15.75" customHeight="1">
      <c r="A928" s="34"/>
      <c r="B928" s="34"/>
      <c r="C928" s="137"/>
      <c r="D928" s="34"/>
      <c r="E928" s="34"/>
      <c r="F928" s="34"/>
      <c r="H928" s="34"/>
      <c r="I928" s="34"/>
      <c r="J928" s="34"/>
      <c r="K928" s="34"/>
      <c r="L928" s="34"/>
      <c r="M928" s="34"/>
      <c r="N928" s="34"/>
      <c r="O928" s="34"/>
      <c r="P928" s="34"/>
      <c r="Q928" s="34"/>
      <c r="R928" s="34"/>
      <c r="S928" s="34"/>
      <c r="T928" s="34"/>
      <c r="U928" s="34"/>
      <c r="V928" s="34"/>
      <c r="W928" s="34"/>
      <c r="Y928" s="34"/>
      <c r="Z928" s="34"/>
      <c r="AB928" s="34"/>
      <c r="AC928" s="34"/>
      <c r="AD928" s="34"/>
      <c r="AE928" s="34"/>
    </row>
    <row r="929" spans="1:31" ht="15.75" customHeight="1">
      <c r="A929" s="34"/>
      <c r="B929" s="34"/>
      <c r="C929" s="137"/>
      <c r="D929" s="34"/>
      <c r="E929" s="34"/>
      <c r="F929" s="34"/>
      <c r="H929" s="34"/>
      <c r="I929" s="34"/>
      <c r="J929" s="34"/>
      <c r="K929" s="34"/>
      <c r="L929" s="34"/>
      <c r="M929" s="34"/>
      <c r="N929" s="34"/>
      <c r="O929" s="34"/>
      <c r="P929" s="34"/>
      <c r="Q929" s="34"/>
      <c r="R929" s="34"/>
      <c r="S929" s="34"/>
      <c r="T929" s="34"/>
      <c r="U929" s="34"/>
      <c r="V929" s="34"/>
      <c r="W929" s="34"/>
      <c r="Y929" s="34"/>
      <c r="Z929" s="34"/>
      <c r="AB929" s="34"/>
      <c r="AC929" s="34"/>
      <c r="AD929" s="34"/>
      <c r="AE929" s="34"/>
    </row>
    <row r="930" spans="1:31" ht="15.75" customHeight="1">
      <c r="A930" s="34"/>
      <c r="B930" s="34"/>
      <c r="C930" s="137"/>
      <c r="D930" s="34"/>
      <c r="E930" s="34"/>
      <c r="F930" s="34"/>
      <c r="H930" s="34"/>
      <c r="I930" s="34"/>
      <c r="J930" s="34"/>
      <c r="K930" s="34"/>
      <c r="L930" s="34"/>
      <c r="M930" s="34"/>
      <c r="N930" s="34"/>
      <c r="O930" s="34"/>
      <c r="P930" s="34"/>
      <c r="Q930" s="34"/>
      <c r="R930" s="34"/>
      <c r="S930" s="34"/>
      <c r="T930" s="34"/>
      <c r="U930" s="34"/>
      <c r="V930" s="34"/>
      <c r="W930" s="34"/>
      <c r="Y930" s="34"/>
      <c r="Z930" s="34"/>
      <c r="AB930" s="34"/>
      <c r="AC930" s="34"/>
      <c r="AD930" s="34"/>
      <c r="AE930" s="34"/>
    </row>
    <row r="931" spans="1:31" ht="15.75" customHeight="1">
      <c r="A931" s="34"/>
      <c r="B931" s="34"/>
      <c r="C931" s="137"/>
      <c r="D931" s="34"/>
      <c r="E931" s="34"/>
      <c r="F931" s="34"/>
      <c r="H931" s="34"/>
      <c r="I931" s="34"/>
      <c r="J931" s="34"/>
      <c r="K931" s="34"/>
      <c r="L931" s="34"/>
      <c r="M931" s="34"/>
      <c r="N931" s="34"/>
      <c r="O931" s="34"/>
      <c r="P931" s="34"/>
      <c r="Q931" s="34"/>
      <c r="R931" s="34"/>
      <c r="S931" s="34"/>
      <c r="T931" s="34"/>
      <c r="U931" s="34"/>
      <c r="V931" s="34"/>
      <c r="W931" s="34"/>
      <c r="Y931" s="34"/>
      <c r="Z931" s="34"/>
      <c r="AB931" s="34"/>
      <c r="AC931" s="34"/>
      <c r="AD931" s="34"/>
      <c r="AE931" s="34"/>
    </row>
    <row r="932" spans="1:31" ht="15.75" customHeight="1">
      <c r="A932" s="34"/>
      <c r="B932" s="34"/>
      <c r="C932" s="137"/>
      <c r="D932" s="34"/>
      <c r="E932" s="34"/>
      <c r="F932" s="34"/>
      <c r="H932" s="34"/>
      <c r="I932" s="34"/>
      <c r="J932" s="34"/>
      <c r="K932" s="34"/>
      <c r="L932" s="34"/>
      <c r="M932" s="34"/>
      <c r="N932" s="34"/>
      <c r="O932" s="34"/>
      <c r="P932" s="34"/>
      <c r="Q932" s="34"/>
      <c r="R932" s="34"/>
      <c r="S932" s="34"/>
      <c r="T932" s="34"/>
      <c r="U932" s="34"/>
      <c r="V932" s="34"/>
      <c r="W932" s="34"/>
      <c r="Y932" s="34"/>
      <c r="Z932" s="34"/>
      <c r="AB932" s="34"/>
      <c r="AC932" s="34"/>
      <c r="AD932" s="34"/>
      <c r="AE932" s="34"/>
    </row>
    <row r="933" spans="1:31" ht="15.75" customHeight="1">
      <c r="A933" s="34"/>
      <c r="B933" s="34"/>
      <c r="C933" s="137"/>
      <c r="D933" s="34"/>
      <c r="E933" s="34"/>
      <c r="F933" s="34"/>
      <c r="H933" s="34"/>
      <c r="I933" s="34"/>
      <c r="J933" s="34"/>
      <c r="K933" s="34"/>
      <c r="L933" s="34"/>
      <c r="M933" s="34"/>
      <c r="N933" s="34"/>
      <c r="O933" s="34"/>
      <c r="P933" s="34"/>
      <c r="Q933" s="34"/>
      <c r="R933" s="34"/>
      <c r="S933" s="34"/>
      <c r="T933" s="34"/>
      <c r="U933" s="34"/>
      <c r="V933" s="34"/>
      <c r="W933" s="34"/>
      <c r="Y933" s="34"/>
      <c r="Z933" s="34"/>
      <c r="AB933" s="34"/>
      <c r="AC933" s="34"/>
      <c r="AD933" s="34"/>
      <c r="AE933" s="34"/>
    </row>
    <row r="934" spans="1:31" ht="15.75" customHeight="1">
      <c r="A934" s="34"/>
      <c r="B934" s="34"/>
      <c r="C934" s="137"/>
      <c r="D934" s="34"/>
      <c r="E934" s="34"/>
      <c r="F934" s="34"/>
      <c r="H934" s="34"/>
      <c r="I934" s="34"/>
      <c r="J934" s="34"/>
      <c r="K934" s="34"/>
      <c r="L934" s="34"/>
      <c r="M934" s="34"/>
      <c r="N934" s="34"/>
      <c r="O934" s="34"/>
      <c r="P934" s="34"/>
      <c r="Q934" s="34"/>
      <c r="R934" s="34"/>
      <c r="S934" s="34"/>
      <c r="T934" s="34"/>
      <c r="U934" s="34"/>
      <c r="V934" s="34"/>
      <c r="W934" s="34"/>
      <c r="Y934" s="34"/>
      <c r="Z934" s="34"/>
      <c r="AB934" s="34"/>
      <c r="AC934" s="34"/>
      <c r="AD934" s="34"/>
      <c r="AE934" s="34"/>
    </row>
    <row r="935" spans="1:31" ht="15.75" customHeight="1">
      <c r="A935" s="34"/>
      <c r="B935" s="34"/>
      <c r="C935" s="137"/>
      <c r="D935" s="34"/>
      <c r="E935" s="34"/>
      <c r="F935" s="34"/>
      <c r="H935" s="34"/>
      <c r="I935" s="34"/>
      <c r="J935" s="34"/>
      <c r="K935" s="34"/>
      <c r="L935" s="34"/>
      <c r="M935" s="34"/>
      <c r="N935" s="34"/>
      <c r="O935" s="34"/>
      <c r="P935" s="34"/>
      <c r="Q935" s="34"/>
      <c r="R935" s="34"/>
      <c r="S935" s="34"/>
      <c r="T935" s="34"/>
      <c r="U935" s="34"/>
      <c r="V935" s="34"/>
      <c r="W935" s="34"/>
      <c r="Y935" s="34"/>
      <c r="Z935" s="34"/>
      <c r="AB935" s="34"/>
      <c r="AC935" s="34"/>
      <c r="AD935" s="34"/>
      <c r="AE935" s="34"/>
    </row>
    <row r="936" spans="1:31" ht="15.75" customHeight="1">
      <c r="A936" s="34"/>
      <c r="B936" s="34"/>
      <c r="C936" s="137"/>
      <c r="D936" s="34"/>
      <c r="E936" s="34"/>
      <c r="F936" s="34"/>
      <c r="H936" s="34"/>
      <c r="I936" s="34"/>
      <c r="J936" s="34"/>
      <c r="K936" s="34"/>
      <c r="L936" s="34"/>
      <c r="M936" s="34"/>
      <c r="N936" s="34"/>
      <c r="O936" s="34"/>
      <c r="P936" s="34"/>
      <c r="Q936" s="34"/>
      <c r="R936" s="34"/>
      <c r="S936" s="34"/>
      <c r="T936" s="34"/>
      <c r="U936" s="34"/>
      <c r="V936" s="34"/>
      <c r="W936" s="34"/>
      <c r="Y936" s="34"/>
      <c r="Z936" s="34"/>
      <c r="AB936" s="34"/>
      <c r="AC936" s="34"/>
      <c r="AD936" s="34"/>
      <c r="AE936" s="34"/>
    </row>
    <row r="937" spans="1:31" ht="15.75" customHeight="1">
      <c r="A937" s="34"/>
      <c r="B937" s="34"/>
      <c r="C937" s="137"/>
      <c r="D937" s="34"/>
      <c r="E937" s="34"/>
      <c r="F937" s="34"/>
      <c r="H937" s="34"/>
      <c r="I937" s="34"/>
      <c r="J937" s="34"/>
      <c r="K937" s="34"/>
      <c r="L937" s="34"/>
      <c r="M937" s="34"/>
      <c r="N937" s="34"/>
      <c r="O937" s="34"/>
      <c r="P937" s="34"/>
      <c r="Q937" s="34"/>
      <c r="R937" s="34"/>
      <c r="S937" s="34"/>
      <c r="T937" s="34"/>
      <c r="U937" s="34"/>
      <c r="V937" s="34"/>
      <c r="W937" s="34"/>
      <c r="Y937" s="34"/>
      <c r="Z937" s="34"/>
      <c r="AB937" s="34"/>
      <c r="AC937" s="34"/>
      <c r="AD937" s="34"/>
      <c r="AE937" s="34"/>
    </row>
    <row r="938" spans="1:31" ht="15.75" customHeight="1">
      <c r="A938" s="34"/>
      <c r="B938" s="34"/>
      <c r="C938" s="137"/>
      <c r="D938" s="34"/>
      <c r="E938" s="34"/>
      <c r="F938" s="34"/>
      <c r="H938" s="34"/>
      <c r="I938" s="34"/>
      <c r="J938" s="34"/>
      <c r="K938" s="34"/>
      <c r="L938" s="34"/>
      <c r="M938" s="34"/>
      <c r="N938" s="34"/>
      <c r="O938" s="34"/>
      <c r="P938" s="34"/>
      <c r="Q938" s="34"/>
      <c r="R938" s="34"/>
      <c r="S938" s="34"/>
      <c r="T938" s="34"/>
      <c r="U938" s="34"/>
      <c r="V938" s="34"/>
      <c r="W938" s="34"/>
      <c r="Y938" s="34"/>
      <c r="Z938" s="34"/>
      <c r="AB938" s="34"/>
      <c r="AC938" s="34"/>
      <c r="AD938" s="34"/>
      <c r="AE938" s="34"/>
    </row>
    <row r="939" spans="1:31" ht="15.75" customHeight="1">
      <c r="A939" s="34"/>
      <c r="B939" s="34"/>
      <c r="C939" s="137"/>
      <c r="D939" s="34"/>
      <c r="E939" s="34"/>
      <c r="F939" s="34"/>
      <c r="H939" s="34"/>
      <c r="I939" s="34"/>
      <c r="J939" s="34"/>
      <c r="K939" s="34"/>
      <c r="L939" s="34"/>
      <c r="M939" s="34"/>
      <c r="N939" s="34"/>
      <c r="O939" s="34"/>
      <c r="P939" s="34"/>
      <c r="Q939" s="34"/>
      <c r="R939" s="34"/>
      <c r="S939" s="34"/>
      <c r="T939" s="34"/>
      <c r="U939" s="34"/>
      <c r="V939" s="34"/>
      <c r="W939" s="34"/>
      <c r="Y939" s="34"/>
      <c r="Z939" s="34"/>
      <c r="AB939" s="34"/>
      <c r="AC939" s="34"/>
      <c r="AD939" s="34"/>
      <c r="AE939" s="34"/>
    </row>
    <row r="940" spans="1:31" ht="15.75" customHeight="1">
      <c r="A940" s="34"/>
      <c r="B940" s="34"/>
      <c r="C940" s="137"/>
      <c r="D940" s="34"/>
      <c r="E940" s="34"/>
      <c r="F940" s="34"/>
      <c r="H940" s="34"/>
      <c r="I940" s="34"/>
      <c r="J940" s="34"/>
      <c r="K940" s="34"/>
      <c r="L940" s="34"/>
      <c r="M940" s="34"/>
      <c r="N940" s="34"/>
      <c r="O940" s="34"/>
      <c r="P940" s="34"/>
      <c r="Q940" s="34"/>
      <c r="R940" s="34"/>
      <c r="S940" s="34"/>
      <c r="T940" s="34"/>
      <c r="U940" s="34"/>
      <c r="V940" s="34"/>
      <c r="W940" s="34"/>
      <c r="Y940" s="34"/>
      <c r="Z940" s="34"/>
      <c r="AB940" s="34"/>
      <c r="AC940" s="34"/>
      <c r="AD940" s="34"/>
      <c r="AE940" s="34"/>
    </row>
    <row r="941" spans="1:31" ht="15.75" customHeight="1">
      <c r="A941" s="34"/>
      <c r="B941" s="34"/>
      <c r="C941" s="137"/>
      <c r="D941" s="34"/>
      <c r="E941" s="34"/>
      <c r="F941" s="34"/>
      <c r="H941" s="34"/>
      <c r="I941" s="34"/>
      <c r="J941" s="34"/>
      <c r="K941" s="34"/>
      <c r="L941" s="34"/>
      <c r="M941" s="34"/>
      <c r="N941" s="34"/>
      <c r="O941" s="34"/>
      <c r="P941" s="34"/>
      <c r="Q941" s="34"/>
      <c r="R941" s="34"/>
      <c r="S941" s="34"/>
      <c r="T941" s="34"/>
      <c r="U941" s="34"/>
      <c r="V941" s="34"/>
      <c r="W941" s="34"/>
      <c r="Y941" s="34"/>
      <c r="Z941" s="34"/>
      <c r="AB941" s="34"/>
      <c r="AC941" s="34"/>
      <c r="AD941" s="34"/>
      <c r="AE941" s="34"/>
    </row>
    <row r="942" spans="1:31" ht="15.75" customHeight="1">
      <c r="A942" s="34"/>
      <c r="B942" s="34"/>
      <c r="C942" s="137"/>
      <c r="D942" s="34"/>
      <c r="E942" s="34"/>
      <c r="F942" s="34"/>
      <c r="H942" s="34"/>
      <c r="I942" s="34"/>
      <c r="J942" s="34"/>
      <c r="K942" s="34"/>
      <c r="L942" s="34"/>
      <c r="M942" s="34"/>
      <c r="N942" s="34"/>
      <c r="O942" s="34"/>
      <c r="P942" s="34"/>
      <c r="Q942" s="34"/>
      <c r="R942" s="34"/>
      <c r="S942" s="34"/>
      <c r="T942" s="34"/>
      <c r="U942" s="34"/>
      <c r="V942" s="34"/>
      <c r="W942" s="34"/>
      <c r="Y942" s="34"/>
      <c r="Z942" s="34"/>
      <c r="AB942" s="34"/>
      <c r="AC942" s="34"/>
      <c r="AD942" s="34"/>
      <c r="AE942" s="34"/>
    </row>
    <row r="943" spans="1:31" ht="15.75" customHeight="1">
      <c r="A943" s="34"/>
      <c r="B943" s="34"/>
      <c r="C943" s="137"/>
      <c r="D943" s="34"/>
      <c r="E943" s="34"/>
      <c r="F943" s="34"/>
      <c r="H943" s="34"/>
      <c r="I943" s="34"/>
      <c r="J943" s="34"/>
      <c r="K943" s="34"/>
      <c r="L943" s="34"/>
      <c r="M943" s="34"/>
      <c r="N943" s="34"/>
      <c r="O943" s="34"/>
      <c r="P943" s="34"/>
      <c r="Q943" s="34"/>
      <c r="R943" s="34"/>
      <c r="S943" s="34"/>
      <c r="T943" s="34"/>
      <c r="U943" s="34"/>
      <c r="V943" s="34"/>
      <c r="W943" s="34"/>
      <c r="Y943" s="34"/>
      <c r="Z943" s="34"/>
      <c r="AB943" s="34"/>
      <c r="AC943" s="34"/>
      <c r="AD943" s="34"/>
      <c r="AE943" s="34"/>
    </row>
    <row r="944" spans="1:31" ht="15.75" customHeight="1">
      <c r="A944" s="34"/>
      <c r="B944" s="34"/>
      <c r="C944" s="137"/>
      <c r="D944" s="34"/>
      <c r="E944" s="34"/>
      <c r="F944" s="34"/>
      <c r="H944" s="34"/>
      <c r="I944" s="34"/>
      <c r="J944" s="34"/>
      <c r="K944" s="34"/>
      <c r="L944" s="34"/>
      <c r="M944" s="34"/>
      <c r="N944" s="34"/>
      <c r="O944" s="34"/>
      <c r="P944" s="34"/>
      <c r="Q944" s="34"/>
      <c r="R944" s="34"/>
      <c r="S944" s="34"/>
      <c r="T944" s="34"/>
      <c r="U944" s="34"/>
      <c r="V944" s="34"/>
      <c r="W944" s="34"/>
      <c r="Y944" s="34"/>
      <c r="Z944" s="34"/>
      <c r="AB944" s="34"/>
      <c r="AC944" s="34"/>
      <c r="AD944" s="34"/>
      <c r="AE944" s="34"/>
    </row>
    <row r="945" spans="1:31" ht="15.75" customHeight="1">
      <c r="A945" s="34"/>
      <c r="B945" s="34"/>
      <c r="C945" s="137"/>
      <c r="D945" s="34"/>
      <c r="E945" s="34"/>
      <c r="F945" s="34"/>
      <c r="H945" s="34"/>
      <c r="I945" s="34"/>
      <c r="J945" s="34"/>
      <c r="K945" s="34"/>
      <c r="L945" s="34"/>
      <c r="M945" s="34"/>
      <c r="N945" s="34"/>
      <c r="O945" s="34"/>
      <c r="P945" s="34"/>
      <c r="Q945" s="34"/>
      <c r="R945" s="34"/>
      <c r="S945" s="34"/>
      <c r="T945" s="34"/>
      <c r="U945" s="34"/>
      <c r="V945" s="34"/>
      <c r="W945" s="34"/>
      <c r="Y945" s="34"/>
      <c r="Z945" s="34"/>
      <c r="AB945" s="34"/>
      <c r="AC945" s="34"/>
      <c r="AD945" s="34"/>
      <c r="AE945" s="34"/>
    </row>
    <row r="946" spans="1:31" ht="15.75" customHeight="1">
      <c r="A946" s="34"/>
      <c r="B946" s="34"/>
      <c r="C946" s="137"/>
      <c r="D946" s="34"/>
      <c r="E946" s="34"/>
      <c r="F946" s="34"/>
      <c r="H946" s="34"/>
      <c r="I946" s="34"/>
      <c r="J946" s="34"/>
      <c r="K946" s="34"/>
      <c r="L946" s="34"/>
      <c r="M946" s="34"/>
      <c r="N946" s="34"/>
      <c r="O946" s="34"/>
      <c r="P946" s="34"/>
      <c r="Q946" s="34"/>
      <c r="R946" s="34"/>
      <c r="S946" s="34"/>
      <c r="T946" s="34"/>
      <c r="U946" s="34"/>
      <c r="V946" s="34"/>
      <c r="W946" s="34"/>
      <c r="Y946" s="34"/>
      <c r="Z946" s="34"/>
      <c r="AB946" s="34"/>
      <c r="AC946" s="34"/>
      <c r="AD946" s="34"/>
      <c r="AE946" s="34"/>
    </row>
    <row r="947" spans="1:31" ht="15.75" customHeight="1">
      <c r="A947" s="34"/>
      <c r="B947" s="34"/>
      <c r="C947" s="137"/>
      <c r="D947" s="34"/>
      <c r="E947" s="34"/>
      <c r="F947" s="34"/>
      <c r="H947" s="34"/>
      <c r="I947" s="34"/>
      <c r="J947" s="34"/>
      <c r="K947" s="34"/>
      <c r="L947" s="34"/>
      <c r="M947" s="34"/>
      <c r="N947" s="34"/>
      <c r="O947" s="34"/>
      <c r="P947" s="34"/>
      <c r="Q947" s="34"/>
      <c r="R947" s="34"/>
      <c r="S947" s="34"/>
      <c r="T947" s="34"/>
      <c r="U947" s="34"/>
      <c r="V947" s="34"/>
      <c r="W947" s="34"/>
      <c r="Y947" s="34"/>
      <c r="Z947" s="34"/>
      <c r="AB947" s="34"/>
      <c r="AC947" s="34"/>
      <c r="AD947" s="34"/>
      <c r="AE947" s="34"/>
    </row>
    <row r="948" spans="1:31" ht="15.75" customHeight="1">
      <c r="A948" s="34"/>
      <c r="B948" s="34"/>
      <c r="C948" s="137"/>
      <c r="D948" s="34"/>
      <c r="E948" s="34"/>
      <c r="F948" s="34"/>
      <c r="H948" s="34"/>
      <c r="I948" s="34"/>
      <c r="J948" s="34"/>
      <c r="K948" s="34"/>
      <c r="L948" s="34"/>
      <c r="M948" s="34"/>
      <c r="N948" s="34"/>
      <c r="O948" s="34"/>
      <c r="P948" s="34"/>
      <c r="Q948" s="34"/>
      <c r="R948" s="34"/>
      <c r="S948" s="34"/>
      <c r="T948" s="34"/>
      <c r="U948" s="34"/>
      <c r="V948" s="34"/>
      <c r="W948" s="34"/>
      <c r="Y948" s="34"/>
      <c r="Z948" s="34"/>
      <c r="AB948" s="34"/>
      <c r="AC948" s="34"/>
      <c r="AD948" s="34"/>
      <c r="AE948" s="34"/>
    </row>
    <row r="949" spans="1:31" ht="15.75" customHeight="1">
      <c r="A949" s="34"/>
      <c r="B949" s="34"/>
      <c r="C949" s="137"/>
      <c r="D949" s="34"/>
      <c r="E949" s="34"/>
      <c r="F949" s="34"/>
      <c r="H949" s="34"/>
      <c r="I949" s="34"/>
      <c r="J949" s="34"/>
      <c r="K949" s="34"/>
      <c r="L949" s="34"/>
      <c r="M949" s="34"/>
      <c r="N949" s="34"/>
      <c r="O949" s="34"/>
      <c r="P949" s="34"/>
      <c r="Q949" s="34"/>
      <c r="R949" s="34"/>
      <c r="S949" s="34"/>
      <c r="T949" s="34"/>
      <c r="U949" s="34"/>
      <c r="V949" s="34"/>
      <c r="W949" s="34"/>
      <c r="Y949" s="34"/>
      <c r="Z949" s="34"/>
      <c r="AB949" s="34"/>
      <c r="AC949" s="34"/>
      <c r="AD949" s="34"/>
      <c r="AE949" s="34"/>
    </row>
    <row r="950" spans="1:31" ht="15.75" customHeight="1">
      <c r="A950" s="34"/>
      <c r="B950" s="34"/>
      <c r="C950" s="137"/>
      <c r="D950" s="34"/>
      <c r="E950" s="34"/>
      <c r="F950" s="34"/>
      <c r="H950" s="34"/>
      <c r="I950" s="34"/>
      <c r="J950" s="34"/>
      <c r="K950" s="34"/>
      <c r="L950" s="34"/>
      <c r="M950" s="34"/>
      <c r="N950" s="34"/>
      <c r="O950" s="34"/>
      <c r="P950" s="34"/>
      <c r="Q950" s="34"/>
      <c r="R950" s="34"/>
      <c r="S950" s="34"/>
      <c r="T950" s="34"/>
      <c r="U950" s="34"/>
      <c r="V950" s="34"/>
      <c r="W950" s="34"/>
      <c r="Y950" s="34"/>
      <c r="Z950" s="34"/>
      <c r="AB950" s="34"/>
      <c r="AC950" s="34"/>
      <c r="AD950" s="34"/>
      <c r="AE950" s="34"/>
    </row>
    <row r="951" spans="1:31" ht="15.75" customHeight="1">
      <c r="A951" s="34"/>
      <c r="B951" s="34"/>
      <c r="C951" s="137"/>
      <c r="D951" s="34"/>
      <c r="E951" s="34"/>
      <c r="F951" s="34"/>
      <c r="H951" s="34"/>
      <c r="I951" s="34"/>
      <c r="J951" s="34"/>
      <c r="K951" s="34"/>
      <c r="L951" s="34"/>
      <c r="M951" s="34"/>
      <c r="N951" s="34"/>
      <c r="O951" s="34"/>
      <c r="P951" s="34"/>
      <c r="Q951" s="34"/>
      <c r="R951" s="34"/>
      <c r="S951" s="34"/>
      <c r="T951" s="34"/>
      <c r="U951" s="34"/>
      <c r="V951" s="34"/>
      <c r="W951" s="34"/>
      <c r="Y951" s="34"/>
      <c r="Z951" s="34"/>
      <c r="AB951" s="34"/>
      <c r="AC951" s="34"/>
      <c r="AD951" s="34"/>
      <c r="AE951" s="34"/>
    </row>
    <row r="952" spans="1:31" ht="15.75" customHeight="1">
      <c r="A952" s="34"/>
      <c r="B952" s="34"/>
      <c r="C952" s="137"/>
      <c r="D952" s="34"/>
      <c r="E952" s="34"/>
      <c r="F952" s="34"/>
      <c r="H952" s="34"/>
      <c r="I952" s="34"/>
      <c r="J952" s="34"/>
      <c r="K952" s="34"/>
      <c r="L952" s="34"/>
      <c r="M952" s="34"/>
      <c r="N952" s="34"/>
      <c r="O952" s="34"/>
      <c r="P952" s="34"/>
      <c r="Q952" s="34"/>
      <c r="R952" s="34"/>
      <c r="S952" s="34"/>
      <c r="T952" s="34"/>
      <c r="U952" s="34"/>
      <c r="V952" s="34"/>
      <c r="W952" s="34"/>
      <c r="Y952" s="34"/>
      <c r="Z952" s="34"/>
      <c r="AB952" s="34"/>
      <c r="AC952" s="34"/>
      <c r="AD952" s="34"/>
      <c r="AE952" s="34"/>
    </row>
    <row r="953" spans="1:31" ht="15.75" customHeight="1">
      <c r="A953" s="34"/>
      <c r="B953" s="34"/>
      <c r="C953" s="137"/>
      <c r="D953" s="34"/>
      <c r="E953" s="34"/>
      <c r="F953" s="34"/>
      <c r="H953" s="34"/>
      <c r="I953" s="34"/>
      <c r="J953" s="34"/>
      <c r="K953" s="34"/>
      <c r="L953" s="34"/>
      <c r="M953" s="34"/>
      <c r="N953" s="34"/>
      <c r="O953" s="34"/>
      <c r="P953" s="34"/>
      <c r="Q953" s="34"/>
      <c r="R953" s="34"/>
      <c r="S953" s="34"/>
      <c r="T953" s="34"/>
      <c r="U953" s="34"/>
      <c r="V953" s="34"/>
      <c r="W953" s="34"/>
      <c r="Y953" s="34"/>
      <c r="Z953" s="34"/>
      <c r="AB953" s="34"/>
      <c r="AC953" s="34"/>
      <c r="AD953" s="34"/>
      <c r="AE953" s="34"/>
    </row>
    <row r="954" spans="1:31" ht="15.75" customHeight="1">
      <c r="A954" s="34"/>
      <c r="B954" s="34"/>
      <c r="C954" s="137"/>
      <c r="D954" s="34"/>
      <c r="E954" s="34"/>
      <c r="F954" s="34"/>
      <c r="H954" s="34"/>
      <c r="I954" s="34"/>
      <c r="J954" s="34"/>
      <c r="K954" s="34"/>
      <c r="L954" s="34"/>
      <c r="M954" s="34"/>
      <c r="N954" s="34"/>
      <c r="O954" s="34"/>
      <c r="P954" s="34"/>
      <c r="Q954" s="34"/>
      <c r="R954" s="34"/>
      <c r="S954" s="34"/>
      <c r="T954" s="34"/>
      <c r="U954" s="34"/>
      <c r="V954" s="34"/>
      <c r="W954" s="34"/>
      <c r="Y954" s="34"/>
      <c r="Z954" s="34"/>
      <c r="AB954" s="34"/>
      <c r="AC954" s="34"/>
      <c r="AD954" s="34"/>
      <c r="AE954" s="34"/>
    </row>
    <row r="955" spans="1:31" ht="15.75" customHeight="1">
      <c r="A955" s="34"/>
      <c r="B955" s="34"/>
      <c r="C955" s="137"/>
      <c r="D955" s="34"/>
      <c r="E955" s="34"/>
      <c r="F955" s="34"/>
      <c r="H955" s="34"/>
      <c r="I955" s="34"/>
      <c r="J955" s="34"/>
      <c r="K955" s="34"/>
      <c r="L955" s="34"/>
      <c r="M955" s="34"/>
      <c r="N955" s="34"/>
      <c r="O955" s="34"/>
      <c r="P955" s="34"/>
      <c r="Q955" s="34"/>
      <c r="R955" s="34"/>
      <c r="S955" s="34"/>
      <c r="T955" s="34"/>
      <c r="U955" s="34"/>
      <c r="V955" s="34"/>
      <c r="W955" s="34"/>
      <c r="Y955" s="34"/>
      <c r="Z955" s="34"/>
      <c r="AB955" s="34"/>
      <c r="AC955" s="34"/>
      <c r="AD955" s="34"/>
      <c r="AE955" s="34"/>
    </row>
    <row r="956" spans="1:31" ht="15.75" customHeight="1">
      <c r="A956" s="34"/>
      <c r="B956" s="34"/>
      <c r="C956" s="137"/>
      <c r="D956" s="34"/>
      <c r="E956" s="34"/>
      <c r="F956" s="34"/>
      <c r="H956" s="34"/>
      <c r="I956" s="34"/>
      <c r="J956" s="34"/>
      <c r="K956" s="34"/>
      <c r="L956" s="34"/>
      <c r="M956" s="34"/>
      <c r="N956" s="34"/>
      <c r="O956" s="34"/>
      <c r="P956" s="34"/>
      <c r="Q956" s="34"/>
      <c r="R956" s="34"/>
      <c r="S956" s="34"/>
      <c r="T956" s="34"/>
      <c r="U956" s="34"/>
      <c r="V956" s="34"/>
      <c r="W956" s="34"/>
      <c r="Y956" s="34"/>
      <c r="Z956" s="34"/>
      <c r="AB956" s="34"/>
      <c r="AC956" s="34"/>
      <c r="AD956" s="34"/>
      <c r="AE956" s="34"/>
    </row>
    <row r="957" spans="1:31" ht="15.75" customHeight="1">
      <c r="A957" s="34"/>
      <c r="B957" s="34"/>
      <c r="C957" s="137"/>
      <c r="D957" s="34"/>
      <c r="E957" s="34"/>
      <c r="F957" s="34"/>
      <c r="H957" s="34"/>
      <c r="I957" s="34"/>
      <c r="J957" s="34"/>
      <c r="K957" s="34"/>
      <c r="L957" s="34"/>
      <c r="M957" s="34"/>
      <c r="N957" s="34"/>
      <c r="O957" s="34"/>
      <c r="P957" s="34"/>
      <c r="Q957" s="34"/>
      <c r="R957" s="34"/>
      <c r="S957" s="34"/>
      <c r="T957" s="34"/>
      <c r="U957" s="34"/>
      <c r="V957" s="34"/>
      <c r="W957" s="34"/>
      <c r="Y957" s="34"/>
      <c r="Z957" s="34"/>
      <c r="AB957" s="34"/>
      <c r="AC957" s="34"/>
      <c r="AD957" s="34"/>
      <c r="AE957" s="34"/>
    </row>
    <row r="958" spans="1:31" ht="15.75" customHeight="1">
      <c r="A958" s="34"/>
      <c r="B958" s="34"/>
      <c r="C958" s="137"/>
      <c r="D958" s="34"/>
      <c r="E958" s="34"/>
      <c r="F958" s="34"/>
      <c r="H958" s="34"/>
      <c r="I958" s="34"/>
      <c r="J958" s="34"/>
      <c r="K958" s="34"/>
      <c r="L958" s="34"/>
      <c r="M958" s="34"/>
      <c r="N958" s="34"/>
      <c r="O958" s="34"/>
      <c r="P958" s="34"/>
      <c r="Q958" s="34"/>
      <c r="R958" s="34"/>
      <c r="S958" s="34"/>
      <c r="T958" s="34"/>
      <c r="U958" s="34"/>
      <c r="V958" s="34"/>
      <c r="W958" s="34"/>
      <c r="Y958" s="34"/>
      <c r="Z958" s="34"/>
      <c r="AB958" s="34"/>
      <c r="AC958" s="34"/>
      <c r="AD958" s="34"/>
      <c r="AE958" s="34"/>
    </row>
    <row r="959" spans="1:31" ht="15.75" customHeight="1">
      <c r="A959" s="34"/>
      <c r="B959" s="34"/>
      <c r="C959" s="137"/>
      <c r="D959" s="34"/>
      <c r="E959" s="34"/>
      <c r="F959" s="34"/>
      <c r="H959" s="34"/>
      <c r="I959" s="34"/>
      <c r="J959" s="34"/>
      <c r="K959" s="34"/>
      <c r="L959" s="34"/>
      <c r="M959" s="34"/>
      <c r="N959" s="34"/>
      <c r="O959" s="34"/>
      <c r="P959" s="34"/>
      <c r="Q959" s="34"/>
      <c r="R959" s="34"/>
      <c r="S959" s="34"/>
      <c r="T959" s="34"/>
      <c r="U959" s="34"/>
      <c r="V959" s="34"/>
      <c r="W959" s="34"/>
      <c r="Y959" s="34"/>
      <c r="Z959" s="34"/>
      <c r="AB959" s="34"/>
      <c r="AC959" s="34"/>
      <c r="AD959" s="34"/>
      <c r="AE959" s="34"/>
    </row>
    <row r="960" spans="1:31" ht="15.75" customHeight="1">
      <c r="A960" s="34"/>
      <c r="B960" s="34"/>
      <c r="C960" s="137"/>
      <c r="D960" s="34"/>
      <c r="E960" s="34"/>
      <c r="F960" s="34"/>
      <c r="H960" s="34"/>
      <c r="I960" s="34"/>
      <c r="J960" s="34"/>
      <c r="K960" s="34"/>
      <c r="L960" s="34"/>
      <c r="M960" s="34"/>
      <c r="N960" s="34"/>
      <c r="O960" s="34"/>
      <c r="P960" s="34"/>
      <c r="Q960" s="34"/>
      <c r="R960" s="34"/>
      <c r="S960" s="34"/>
      <c r="T960" s="34"/>
      <c r="U960" s="34"/>
      <c r="V960" s="34"/>
      <c r="W960" s="34"/>
      <c r="Y960" s="34"/>
      <c r="Z960" s="34"/>
      <c r="AB960" s="34"/>
      <c r="AC960" s="34"/>
      <c r="AD960" s="34"/>
      <c r="AE960" s="34"/>
    </row>
    <row r="961" spans="1:31" ht="15.75" customHeight="1">
      <c r="A961" s="34"/>
      <c r="B961" s="34"/>
      <c r="C961" s="137"/>
      <c r="D961" s="34"/>
      <c r="E961" s="34"/>
      <c r="F961" s="34"/>
      <c r="H961" s="34"/>
      <c r="I961" s="34"/>
      <c r="J961" s="34"/>
      <c r="K961" s="34"/>
      <c r="L961" s="34"/>
      <c r="M961" s="34"/>
      <c r="N961" s="34"/>
      <c r="O961" s="34"/>
      <c r="P961" s="34"/>
      <c r="Q961" s="34"/>
      <c r="R961" s="34"/>
      <c r="S961" s="34"/>
      <c r="T961" s="34"/>
      <c r="U961" s="34"/>
      <c r="V961" s="34"/>
      <c r="W961" s="34"/>
      <c r="Y961" s="34"/>
      <c r="Z961" s="34"/>
      <c r="AB961" s="34"/>
      <c r="AC961" s="34"/>
      <c r="AD961" s="34"/>
      <c r="AE961" s="34"/>
    </row>
    <row r="962" spans="1:31" ht="15.75" customHeight="1">
      <c r="A962" s="34"/>
      <c r="B962" s="34"/>
      <c r="C962" s="137"/>
      <c r="D962" s="34"/>
      <c r="E962" s="34"/>
      <c r="F962" s="34"/>
      <c r="H962" s="34"/>
      <c r="I962" s="34"/>
      <c r="J962" s="34"/>
      <c r="K962" s="34"/>
      <c r="L962" s="34"/>
      <c r="M962" s="34"/>
      <c r="N962" s="34"/>
      <c r="O962" s="34"/>
      <c r="P962" s="34"/>
      <c r="Q962" s="34"/>
      <c r="R962" s="34"/>
      <c r="S962" s="34"/>
      <c r="T962" s="34"/>
      <c r="U962" s="34"/>
      <c r="V962" s="34"/>
      <c r="W962" s="34"/>
      <c r="Y962" s="34"/>
      <c r="Z962" s="34"/>
      <c r="AB962" s="34"/>
      <c r="AC962" s="34"/>
      <c r="AD962" s="34"/>
      <c r="AE962" s="34"/>
    </row>
    <row r="963" spans="1:31" ht="15.75" customHeight="1">
      <c r="A963" s="34"/>
      <c r="B963" s="34"/>
      <c r="C963" s="137"/>
      <c r="D963" s="34"/>
      <c r="E963" s="34"/>
      <c r="F963" s="34"/>
      <c r="H963" s="34"/>
      <c r="I963" s="34"/>
      <c r="J963" s="34"/>
      <c r="K963" s="34"/>
      <c r="L963" s="34"/>
      <c r="M963" s="34"/>
      <c r="N963" s="34"/>
      <c r="O963" s="34"/>
      <c r="P963" s="34"/>
      <c r="Q963" s="34"/>
      <c r="R963" s="34"/>
      <c r="S963" s="34"/>
      <c r="T963" s="34"/>
      <c r="U963" s="34"/>
      <c r="V963" s="34"/>
      <c r="W963" s="34"/>
      <c r="Y963" s="34"/>
      <c r="Z963" s="34"/>
      <c r="AB963" s="34"/>
      <c r="AC963" s="34"/>
      <c r="AD963" s="34"/>
      <c r="AE963" s="34"/>
    </row>
    <row r="964" spans="1:31" ht="15.75" customHeight="1">
      <c r="A964" s="34"/>
      <c r="B964" s="34"/>
      <c r="C964" s="137"/>
      <c r="D964" s="34"/>
      <c r="E964" s="34"/>
      <c r="F964" s="34"/>
      <c r="H964" s="34"/>
      <c r="I964" s="34"/>
      <c r="J964" s="34"/>
      <c r="K964" s="34"/>
      <c r="L964" s="34"/>
      <c r="M964" s="34"/>
      <c r="N964" s="34"/>
      <c r="O964" s="34"/>
      <c r="P964" s="34"/>
      <c r="Q964" s="34"/>
      <c r="R964" s="34"/>
      <c r="S964" s="34"/>
      <c r="T964" s="34"/>
      <c r="U964" s="34"/>
      <c r="V964" s="34"/>
      <c r="W964" s="34"/>
      <c r="Y964" s="34"/>
      <c r="Z964" s="34"/>
      <c r="AB964" s="34"/>
      <c r="AC964" s="34"/>
      <c r="AD964" s="34"/>
      <c r="AE964" s="34"/>
    </row>
    <row r="965" spans="1:31" ht="15.75" customHeight="1">
      <c r="A965" s="34"/>
      <c r="B965" s="34"/>
      <c r="C965" s="137"/>
      <c r="D965" s="34"/>
      <c r="E965" s="34"/>
      <c r="F965" s="34"/>
      <c r="H965" s="34"/>
      <c r="I965" s="34"/>
      <c r="J965" s="34"/>
      <c r="K965" s="34"/>
      <c r="L965" s="34"/>
      <c r="M965" s="34"/>
      <c r="N965" s="34"/>
      <c r="O965" s="34"/>
      <c r="P965" s="34"/>
      <c r="Q965" s="34"/>
      <c r="R965" s="34"/>
      <c r="S965" s="34"/>
      <c r="T965" s="34"/>
      <c r="U965" s="34"/>
      <c r="V965" s="34"/>
      <c r="W965" s="34"/>
      <c r="Y965" s="34"/>
      <c r="Z965" s="34"/>
      <c r="AB965" s="34"/>
      <c r="AC965" s="34"/>
      <c r="AD965" s="34"/>
      <c r="AE965" s="34"/>
    </row>
    <row r="966" spans="1:31" ht="15.75" customHeight="1">
      <c r="A966" s="34"/>
      <c r="B966" s="34"/>
      <c r="C966" s="137"/>
      <c r="D966" s="34"/>
      <c r="E966" s="34"/>
      <c r="F966" s="34"/>
      <c r="H966" s="34"/>
      <c r="I966" s="34"/>
      <c r="J966" s="34"/>
      <c r="K966" s="34"/>
      <c r="L966" s="34"/>
      <c r="M966" s="34"/>
      <c r="N966" s="34"/>
      <c r="O966" s="34"/>
      <c r="P966" s="34"/>
      <c r="Q966" s="34"/>
      <c r="R966" s="34"/>
      <c r="S966" s="34"/>
      <c r="T966" s="34"/>
      <c r="U966" s="34"/>
      <c r="V966" s="34"/>
      <c r="W966" s="34"/>
      <c r="Y966" s="34"/>
      <c r="Z966" s="34"/>
      <c r="AB966" s="34"/>
      <c r="AC966" s="34"/>
      <c r="AD966" s="34"/>
      <c r="AE966" s="34"/>
    </row>
    <row r="967" spans="1:31" ht="15.75" customHeight="1">
      <c r="A967" s="34"/>
      <c r="B967" s="34"/>
      <c r="C967" s="137"/>
      <c r="D967" s="34"/>
      <c r="E967" s="34"/>
      <c r="F967" s="34"/>
      <c r="H967" s="34"/>
      <c r="I967" s="34"/>
      <c r="J967" s="34"/>
      <c r="K967" s="34"/>
      <c r="L967" s="34"/>
      <c r="M967" s="34"/>
      <c r="N967" s="34"/>
      <c r="O967" s="34"/>
      <c r="P967" s="34"/>
      <c r="Q967" s="34"/>
      <c r="R967" s="34"/>
      <c r="S967" s="34"/>
      <c r="T967" s="34"/>
      <c r="U967" s="34"/>
      <c r="V967" s="34"/>
      <c r="W967" s="34"/>
      <c r="Y967" s="34"/>
      <c r="Z967" s="34"/>
      <c r="AB967" s="34"/>
      <c r="AC967" s="34"/>
      <c r="AD967" s="34"/>
      <c r="AE967" s="34"/>
    </row>
    <row r="968" spans="1:31" ht="15.75" customHeight="1">
      <c r="A968" s="34"/>
      <c r="B968" s="34"/>
      <c r="C968" s="137"/>
      <c r="D968" s="34"/>
      <c r="E968" s="34"/>
      <c r="F968" s="34"/>
      <c r="H968" s="34"/>
      <c r="I968" s="34"/>
      <c r="J968" s="34"/>
      <c r="K968" s="34"/>
      <c r="L968" s="34"/>
      <c r="M968" s="34"/>
      <c r="N968" s="34"/>
      <c r="O968" s="34"/>
      <c r="P968" s="34"/>
      <c r="Q968" s="34"/>
      <c r="R968" s="34"/>
      <c r="S968" s="34"/>
      <c r="T968" s="34"/>
      <c r="U968" s="34"/>
      <c r="V968" s="34"/>
      <c r="W968" s="34"/>
      <c r="Y968" s="34"/>
      <c r="Z968" s="34"/>
      <c r="AB968" s="34"/>
      <c r="AC968" s="34"/>
      <c r="AD968" s="34"/>
      <c r="AE968" s="34"/>
    </row>
    <row r="969" spans="1:31" ht="15.75" customHeight="1">
      <c r="A969" s="34"/>
      <c r="B969" s="34"/>
      <c r="C969" s="137"/>
      <c r="D969" s="34"/>
      <c r="E969" s="34"/>
      <c r="F969" s="34"/>
      <c r="H969" s="34"/>
      <c r="I969" s="34"/>
      <c r="J969" s="34"/>
      <c r="K969" s="34"/>
      <c r="L969" s="34"/>
      <c r="M969" s="34"/>
      <c r="N969" s="34"/>
      <c r="O969" s="34"/>
      <c r="P969" s="34"/>
      <c r="Q969" s="34"/>
      <c r="R969" s="34"/>
      <c r="S969" s="34"/>
      <c r="T969" s="34"/>
      <c r="U969" s="34"/>
      <c r="V969" s="34"/>
      <c r="W969" s="34"/>
      <c r="Y969" s="34"/>
      <c r="Z969" s="34"/>
      <c r="AB969" s="34"/>
      <c r="AC969" s="34"/>
      <c r="AD969" s="34"/>
      <c r="AE969" s="34"/>
    </row>
    <row r="970" spans="1:31" ht="15.75" customHeight="1">
      <c r="A970" s="34"/>
      <c r="B970" s="34"/>
      <c r="C970" s="137"/>
      <c r="D970" s="34"/>
      <c r="E970" s="34"/>
      <c r="F970" s="34"/>
      <c r="H970" s="34"/>
      <c r="I970" s="34"/>
      <c r="J970" s="34"/>
      <c r="K970" s="34"/>
      <c r="L970" s="34"/>
      <c r="M970" s="34"/>
      <c r="N970" s="34"/>
      <c r="O970" s="34"/>
      <c r="P970" s="34"/>
      <c r="Q970" s="34"/>
      <c r="R970" s="34"/>
      <c r="S970" s="34"/>
      <c r="T970" s="34"/>
      <c r="U970" s="34"/>
      <c r="V970" s="34"/>
      <c r="W970" s="34"/>
      <c r="Y970" s="34"/>
      <c r="Z970" s="34"/>
      <c r="AB970" s="34"/>
      <c r="AC970" s="34"/>
      <c r="AD970" s="34"/>
      <c r="AE970" s="34"/>
    </row>
    <row r="971" spans="1:31" ht="15.75" customHeight="1">
      <c r="A971" s="34"/>
      <c r="B971" s="34"/>
      <c r="C971" s="137"/>
      <c r="D971" s="34"/>
      <c r="E971" s="34"/>
      <c r="F971" s="34"/>
      <c r="H971" s="34"/>
      <c r="I971" s="34"/>
      <c r="J971" s="34"/>
      <c r="K971" s="34"/>
      <c r="L971" s="34"/>
      <c r="M971" s="34"/>
      <c r="N971" s="34"/>
      <c r="O971" s="34"/>
      <c r="P971" s="34"/>
      <c r="Q971" s="34"/>
      <c r="R971" s="34"/>
      <c r="S971" s="34"/>
      <c r="T971" s="34"/>
      <c r="U971" s="34"/>
      <c r="V971" s="34"/>
      <c r="W971" s="34"/>
      <c r="Y971" s="34"/>
      <c r="Z971" s="34"/>
      <c r="AB971" s="34"/>
      <c r="AC971" s="34"/>
      <c r="AD971" s="34"/>
      <c r="AE971" s="34"/>
    </row>
    <row r="972" spans="1:31" ht="15.75" customHeight="1">
      <c r="A972" s="34"/>
      <c r="B972" s="34"/>
      <c r="C972" s="137"/>
      <c r="D972" s="34"/>
      <c r="E972" s="34"/>
      <c r="F972" s="34"/>
      <c r="H972" s="34"/>
      <c r="I972" s="34"/>
      <c r="J972" s="34"/>
      <c r="K972" s="34"/>
      <c r="L972" s="34"/>
      <c r="M972" s="34"/>
      <c r="N972" s="34"/>
      <c r="O972" s="34"/>
      <c r="P972" s="34"/>
      <c r="Q972" s="34"/>
      <c r="R972" s="34"/>
      <c r="S972" s="34"/>
      <c r="T972" s="34"/>
      <c r="U972" s="34"/>
      <c r="V972" s="34"/>
      <c r="W972" s="34"/>
      <c r="Y972" s="34"/>
      <c r="Z972" s="34"/>
      <c r="AB972" s="34"/>
      <c r="AC972" s="34"/>
      <c r="AD972" s="34"/>
      <c r="AE972" s="34"/>
    </row>
    <row r="973" spans="1:31" ht="15.75" customHeight="1">
      <c r="A973" s="34"/>
      <c r="B973" s="34"/>
      <c r="C973" s="137"/>
      <c r="D973" s="34"/>
      <c r="E973" s="34"/>
      <c r="F973" s="34"/>
      <c r="H973" s="34"/>
      <c r="I973" s="34"/>
      <c r="J973" s="34"/>
      <c r="K973" s="34"/>
      <c r="L973" s="34"/>
      <c r="M973" s="34"/>
      <c r="N973" s="34"/>
      <c r="O973" s="34"/>
      <c r="P973" s="34"/>
      <c r="Q973" s="34"/>
      <c r="R973" s="34"/>
      <c r="S973" s="34"/>
      <c r="T973" s="34"/>
      <c r="U973" s="34"/>
      <c r="V973" s="34"/>
      <c r="W973" s="34"/>
      <c r="Y973" s="34"/>
      <c r="Z973" s="34"/>
      <c r="AB973" s="34"/>
      <c r="AC973" s="34"/>
      <c r="AD973" s="34"/>
      <c r="AE973" s="34"/>
    </row>
    <row r="974" spans="1:31" ht="15.75" customHeight="1">
      <c r="A974" s="34"/>
      <c r="B974" s="34"/>
      <c r="C974" s="137"/>
      <c r="D974" s="34"/>
      <c r="E974" s="34"/>
      <c r="F974" s="34"/>
      <c r="H974" s="34"/>
      <c r="I974" s="34"/>
      <c r="J974" s="34"/>
      <c r="K974" s="34"/>
      <c r="L974" s="34"/>
      <c r="M974" s="34"/>
      <c r="N974" s="34"/>
      <c r="O974" s="34"/>
      <c r="P974" s="34"/>
      <c r="Q974" s="34"/>
      <c r="R974" s="34"/>
      <c r="S974" s="34"/>
      <c r="T974" s="34"/>
      <c r="U974" s="34"/>
      <c r="V974" s="34"/>
      <c r="W974" s="34"/>
      <c r="Y974" s="34"/>
      <c r="Z974" s="34"/>
      <c r="AB974" s="34"/>
      <c r="AC974" s="34"/>
      <c r="AD974" s="34"/>
      <c r="AE974" s="34"/>
    </row>
    <row r="975" spans="1:31" ht="15.75" customHeight="1">
      <c r="A975" s="34"/>
      <c r="B975" s="34"/>
      <c r="C975" s="137"/>
      <c r="D975" s="34"/>
      <c r="E975" s="34"/>
      <c r="F975" s="34"/>
      <c r="H975" s="34"/>
      <c r="I975" s="34"/>
      <c r="J975" s="34"/>
      <c r="K975" s="34"/>
      <c r="L975" s="34"/>
      <c r="M975" s="34"/>
      <c r="N975" s="34"/>
      <c r="O975" s="34"/>
      <c r="P975" s="34"/>
      <c r="Q975" s="34"/>
      <c r="R975" s="34"/>
      <c r="S975" s="34"/>
      <c r="T975" s="34"/>
      <c r="U975" s="34"/>
      <c r="V975" s="34"/>
      <c r="W975" s="34"/>
      <c r="Y975" s="34"/>
      <c r="Z975" s="34"/>
      <c r="AB975" s="34"/>
      <c r="AC975" s="34"/>
      <c r="AD975" s="34"/>
      <c r="AE975" s="34"/>
    </row>
    <row r="976" spans="1:31" ht="15.75" customHeight="1">
      <c r="A976" s="34"/>
      <c r="B976" s="34"/>
      <c r="C976" s="137"/>
      <c r="D976" s="34"/>
      <c r="E976" s="34"/>
      <c r="F976" s="34"/>
      <c r="H976" s="34"/>
      <c r="I976" s="34"/>
      <c r="J976" s="34"/>
      <c r="K976" s="34"/>
      <c r="L976" s="34"/>
      <c r="M976" s="34"/>
      <c r="N976" s="34"/>
      <c r="O976" s="34"/>
      <c r="P976" s="34"/>
      <c r="Q976" s="34"/>
      <c r="R976" s="34"/>
      <c r="S976" s="34"/>
      <c r="T976" s="34"/>
      <c r="U976" s="34"/>
      <c r="V976" s="34"/>
      <c r="W976" s="34"/>
      <c r="Y976" s="34"/>
      <c r="Z976" s="34"/>
      <c r="AB976" s="34"/>
      <c r="AC976" s="34"/>
      <c r="AD976" s="34"/>
      <c r="AE976" s="34"/>
    </row>
    <row r="977" spans="1:31" ht="15.75" customHeight="1">
      <c r="A977" s="34"/>
      <c r="B977" s="34"/>
      <c r="C977" s="137"/>
      <c r="D977" s="34"/>
      <c r="E977" s="34"/>
      <c r="F977" s="34"/>
      <c r="H977" s="34"/>
      <c r="I977" s="34"/>
      <c r="J977" s="34"/>
      <c r="K977" s="34"/>
      <c r="L977" s="34"/>
      <c r="M977" s="34"/>
      <c r="N977" s="34"/>
      <c r="O977" s="34"/>
      <c r="P977" s="34"/>
      <c r="Q977" s="34"/>
      <c r="R977" s="34"/>
      <c r="S977" s="34"/>
      <c r="T977" s="34"/>
      <c r="U977" s="34"/>
      <c r="V977" s="34"/>
      <c r="W977" s="34"/>
      <c r="Y977" s="34"/>
      <c r="Z977" s="34"/>
      <c r="AB977" s="34"/>
      <c r="AC977" s="34"/>
      <c r="AD977" s="34"/>
      <c r="AE977" s="34"/>
    </row>
    <row r="978" spans="1:31" ht="15.75" customHeight="1">
      <c r="A978" s="34"/>
      <c r="B978" s="34"/>
      <c r="C978" s="137"/>
      <c r="D978" s="34"/>
      <c r="E978" s="34"/>
      <c r="F978" s="34"/>
      <c r="H978" s="34"/>
      <c r="I978" s="34"/>
      <c r="J978" s="34"/>
      <c r="K978" s="34"/>
      <c r="L978" s="34"/>
      <c r="M978" s="34"/>
      <c r="N978" s="34"/>
      <c r="O978" s="34"/>
      <c r="P978" s="34"/>
      <c r="Q978" s="34"/>
      <c r="R978" s="34"/>
      <c r="S978" s="34"/>
      <c r="T978" s="34"/>
      <c r="U978" s="34"/>
      <c r="V978" s="34"/>
      <c r="W978" s="34"/>
      <c r="Y978" s="34"/>
      <c r="Z978" s="34"/>
      <c r="AB978" s="34"/>
      <c r="AC978" s="34"/>
      <c r="AD978" s="34"/>
      <c r="AE978" s="34"/>
    </row>
    <row r="979" spans="1:31" ht="15.75" customHeight="1">
      <c r="A979" s="34"/>
      <c r="B979" s="34"/>
      <c r="C979" s="137"/>
      <c r="D979" s="34"/>
      <c r="E979" s="34"/>
      <c r="F979" s="34"/>
      <c r="H979" s="34"/>
      <c r="I979" s="34"/>
      <c r="J979" s="34"/>
      <c r="K979" s="34"/>
      <c r="L979" s="34"/>
      <c r="M979" s="34"/>
      <c r="N979" s="34"/>
      <c r="O979" s="34"/>
      <c r="P979" s="34"/>
      <c r="Q979" s="34"/>
      <c r="R979" s="34"/>
      <c r="S979" s="34"/>
      <c r="T979" s="34"/>
      <c r="U979" s="34"/>
      <c r="V979" s="34"/>
      <c r="W979" s="34"/>
      <c r="Y979" s="34"/>
      <c r="Z979" s="34"/>
      <c r="AB979" s="34"/>
      <c r="AC979" s="34"/>
      <c r="AD979" s="34"/>
      <c r="AE979" s="34"/>
    </row>
    <row r="980" spans="1:31" ht="15.75" customHeight="1">
      <c r="A980" s="34"/>
      <c r="B980" s="34"/>
      <c r="C980" s="137"/>
      <c r="D980" s="34"/>
      <c r="E980" s="34"/>
      <c r="F980" s="34"/>
      <c r="H980" s="34"/>
      <c r="I980" s="34"/>
      <c r="J980" s="34"/>
      <c r="K980" s="34"/>
      <c r="L980" s="34"/>
      <c r="M980" s="34"/>
      <c r="N980" s="34"/>
      <c r="O980" s="34"/>
      <c r="P980" s="34"/>
      <c r="Q980" s="34"/>
      <c r="R980" s="34"/>
      <c r="S980" s="34"/>
      <c r="T980" s="34"/>
      <c r="U980" s="34"/>
      <c r="V980" s="34"/>
      <c r="W980" s="34"/>
      <c r="Y980" s="34"/>
      <c r="Z980" s="34"/>
      <c r="AB980" s="34"/>
      <c r="AC980" s="34"/>
      <c r="AD980" s="34"/>
      <c r="AE980" s="34"/>
    </row>
    <row r="981" spans="1:31" ht="15.75" customHeight="1">
      <c r="A981" s="34"/>
      <c r="B981" s="34"/>
      <c r="C981" s="137"/>
      <c r="D981" s="34"/>
      <c r="E981" s="34"/>
      <c r="F981" s="34"/>
      <c r="H981" s="34"/>
      <c r="I981" s="34"/>
      <c r="J981" s="34"/>
      <c r="K981" s="34"/>
      <c r="L981" s="34"/>
      <c r="M981" s="34"/>
      <c r="N981" s="34"/>
      <c r="O981" s="34"/>
      <c r="P981" s="34"/>
      <c r="Q981" s="34"/>
      <c r="R981" s="34"/>
      <c r="S981" s="34"/>
      <c r="T981" s="34"/>
      <c r="U981" s="34"/>
      <c r="V981" s="34"/>
      <c r="W981" s="34"/>
      <c r="Y981" s="34"/>
      <c r="Z981" s="34"/>
      <c r="AB981" s="34"/>
      <c r="AC981" s="34"/>
      <c r="AD981" s="34"/>
      <c r="AE981" s="34"/>
    </row>
    <row r="982" spans="1:31" ht="15.75" customHeight="1">
      <c r="A982" s="34"/>
      <c r="B982" s="34"/>
      <c r="C982" s="137"/>
      <c r="D982" s="34"/>
      <c r="E982" s="34"/>
      <c r="F982" s="34"/>
      <c r="H982" s="34"/>
      <c r="I982" s="34"/>
      <c r="J982" s="34"/>
      <c r="K982" s="34"/>
      <c r="L982" s="34"/>
      <c r="M982" s="34"/>
      <c r="N982" s="34"/>
      <c r="O982" s="34"/>
      <c r="P982" s="34"/>
      <c r="Q982" s="34"/>
      <c r="R982" s="34"/>
      <c r="S982" s="34"/>
      <c r="T982" s="34"/>
      <c r="U982" s="34"/>
      <c r="V982" s="34"/>
      <c r="W982" s="34"/>
      <c r="Y982" s="34"/>
      <c r="Z982" s="34"/>
      <c r="AB982" s="34"/>
      <c r="AC982" s="34"/>
      <c r="AD982" s="34"/>
      <c r="AE982" s="34"/>
    </row>
    <row r="983" spans="1:31" ht="15.75" customHeight="1">
      <c r="A983" s="34"/>
      <c r="B983" s="34"/>
      <c r="C983" s="137"/>
      <c r="D983" s="34"/>
      <c r="E983" s="34"/>
      <c r="F983" s="34"/>
      <c r="H983" s="34"/>
      <c r="I983" s="34"/>
      <c r="J983" s="34"/>
      <c r="K983" s="34"/>
      <c r="L983" s="34"/>
      <c r="M983" s="34"/>
      <c r="N983" s="34"/>
      <c r="O983" s="34"/>
      <c r="P983" s="34"/>
      <c r="Q983" s="34"/>
      <c r="R983" s="34"/>
      <c r="S983" s="34"/>
      <c r="T983" s="34"/>
      <c r="U983" s="34"/>
      <c r="V983" s="34"/>
      <c r="W983" s="34"/>
      <c r="Y983" s="34"/>
      <c r="Z983" s="34"/>
      <c r="AB983" s="34"/>
      <c r="AC983" s="34"/>
      <c r="AD983" s="34"/>
      <c r="AE983" s="34"/>
    </row>
    <row r="984" spans="1:31" ht="15.75" customHeight="1">
      <c r="A984" s="34"/>
      <c r="B984" s="34"/>
      <c r="C984" s="137"/>
      <c r="D984" s="34"/>
      <c r="E984" s="34"/>
      <c r="F984" s="34"/>
      <c r="H984" s="34"/>
      <c r="I984" s="34"/>
      <c r="J984" s="34"/>
      <c r="K984" s="34"/>
      <c r="L984" s="34"/>
      <c r="M984" s="34"/>
      <c r="N984" s="34"/>
      <c r="O984" s="34"/>
      <c r="P984" s="34"/>
      <c r="Q984" s="34"/>
      <c r="R984" s="34"/>
      <c r="S984" s="34"/>
      <c r="T984" s="34"/>
      <c r="U984" s="34"/>
      <c r="V984" s="34"/>
      <c r="W984" s="34"/>
      <c r="Y984" s="34"/>
      <c r="Z984" s="34"/>
      <c r="AB984" s="34"/>
      <c r="AC984" s="34"/>
      <c r="AD984" s="34"/>
      <c r="AE984" s="34"/>
    </row>
    <row r="985" spans="1:31" ht="15.75" customHeight="1">
      <c r="A985" s="34"/>
      <c r="B985" s="34"/>
      <c r="C985" s="137"/>
      <c r="D985" s="34"/>
      <c r="E985" s="34"/>
      <c r="F985" s="34"/>
      <c r="H985" s="34"/>
      <c r="I985" s="34"/>
      <c r="J985" s="34"/>
      <c r="K985" s="34"/>
      <c r="L985" s="34"/>
      <c r="M985" s="34"/>
      <c r="N985" s="34"/>
      <c r="O985" s="34"/>
      <c r="P985" s="34"/>
      <c r="Q985" s="34"/>
      <c r="R985" s="34"/>
      <c r="S985" s="34"/>
      <c r="T985" s="34"/>
      <c r="U985" s="34"/>
      <c r="V985" s="34"/>
      <c r="W985" s="34"/>
      <c r="Y985" s="34"/>
      <c r="Z985" s="34"/>
      <c r="AB985" s="34"/>
      <c r="AC985" s="34"/>
      <c r="AD985" s="34"/>
      <c r="AE985" s="34"/>
    </row>
    <row r="986" spans="1:31" ht="15.75" customHeight="1">
      <c r="A986" s="34"/>
      <c r="B986" s="34"/>
      <c r="C986" s="137"/>
      <c r="D986" s="34"/>
      <c r="E986" s="34"/>
      <c r="F986" s="34"/>
      <c r="H986" s="34"/>
      <c r="I986" s="34"/>
      <c r="J986" s="34"/>
      <c r="K986" s="34"/>
      <c r="L986" s="34"/>
      <c r="M986" s="34"/>
      <c r="N986" s="34"/>
      <c r="O986" s="34"/>
      <c r="P986" s="34"/>
      <c r="Q986" s="34"/>
      <c r="R986" s="34"/>
      <c r="S986" s="34"/>
      <c r="T986" s="34"/>
      <c r="U986" s="34"/>
      <c r="V986" s="34"/>
      <c r="W986" s="34"/>
      <c r="Y986" s="34"/>
      <c r="Z986" s="34"/>
      <c r="AB986" s="34"/>
      <c r="AC986" s="34"/>
      <c r="AD986" s="34"/>
      <c r="AE986" s="34"/>
    </row>
    <row r="987" spans="1:31" ht="15.75" customHeight="1">
      <c r="A987" s="34"/>
      <c r="B987" s="34"/>
      <c r="C987" s="137"/>
      <c r="D987" s="34"/>
      <c r="E987" s="34"/>
      <c r="F987" s="34"/>
      <c r="H987" s="34"/>
      <c r="I987" s="34"/>
      <c r="J987" s="34"/>
      <c r="K987" s="34"/>
      <c r="L987" s="34"/>
      <c r="M987" s="34"/>
      <c r="N987" s="34"/>
      <c r="O987" s="34"/>
      <c r="P987" s="34"/>
      <c r="Q987" s="34"/>
      <c r="R987" s="34"/>
      <c r="S987" s="34"/>
      <c r="T987" s="34"/>
      <c r="U987" s="34"/>
      <c r="V987" s="34"/>
      <c r="W987" s="34"/>
      <c r="Y987" s="34"/>
      <c r="Z987" s="34"/>
      <c r="AB987" s="34"/>
      <c r="AC987" s="34"/>
      <c r="AD987" s="34"/>
      <c r="AE987" s="34"/>
    </row>
    <row r="988" spans="1:31" ht="15.75" customHeight="1">
      <c r="A988" s="34"/>
      <c r="B988" s="34"/>
      <c r="C988" s="137"/>
      <c r="D988" s="34"/>
      <c r="E988" s="34"/>
      <c r="F988" s="34"/>
      <c r="H988" s="34"/>
      <c r="I988" s="34"/>
      <c r="J988" s="34"/>
      <c r="K988" s="34"/>
      <c r="L988" s="34"/>
      <c r="M988" s="34"/>
      <c r="N988" s="34"/>
      <c r="O988" s="34"/>
      <c r="P988" s="34"/>
      <c r="Q988" s="34"/>
      <c r="R988" s="34"/>
      <c r="S988" s="34"/>
      <c r="T988" s="34"/>
      <c r="U988" s="34"/>
      <c r="V988" s="34"/>
      <c r="W988" s="34"/>
      <c r="Y988" s="34"/>
      <c r="Z988" s="34"/>
      <c r="AB988" s="34"/>
      <c r="AC988" s="34"/>
      <c r="AD988" s="34"/>
      <c r="AE988" s="34"/>
    </row>
    <row r="989" spans="1:31" ht="15.75" customHeight="1">
      <c r="A989" s="34"/>
      <c r="B989" s="34"/>
      <c r="C989" s="137"/>
      <c r="D989" s="34"/>
      <c r="E989" s="34"/>
      <c r="F989" s="34"/>
      <c r="H989" s="34"/>
      <c r="I989" s="34"/>
      <c r="J989" s="34"/>
      <c r="K989" s="34"/>
      <c r="L989" s="34"/>
      <c r="M989" s="34"/>
      <c r="N989" s="34"/>
      <c r="O989" s="34"/>
      <c r="P989" s="34"/>
      <c r="Q989" s="34"/>
      <c r="R989" s="34"/>
      <c r="S989" s="34"/>
      <c r="T989" s="34"/>
      <c r="U989" s="34"/>
      <c r="V989" s="34"/>
      <c r="W989" s="34"/>
      <c r="Y989" s="34"/>
      <c r="Z989" s="34"/>
      <c r="AB989" s="34"/>
      <c r="AC989" s="34"/>
      <c r="AD989" s="34"/>
      <c r="AE989" s="34"/>
    </row>
    <row r="990" spans="1:31" ht="15.75" customHeight="1">
      <c r="A990" s="34"/>
      <c r="B990" s="34"/>
      <c r="C990" s="137"/>
      <c r="D990" s="34"/>
      <c r="E990" s="34"/>
      <c r="F990" s="34"/>
      <c r="H990" s="34"/>
      <c r="I990" s="34"/>
      <c r="J990" s="34"/>
      <c r="K990" s="34"/>
      <c r="L990" s="34"/>
      <c r="M990" s="34"/>
      <c r="N990" s="34"/>
      <c r="O990" s="34"/>
      <c r="P990" s="34"/>
      <c r="Q990" s="34"/>
      <c r="R990" s="34"/>
      <c r="S990" s="34"/>
      <c r="T990" s="34"/>
      <c r="U990" s="34"/>
      <c r="V990" s="34"/>
      <c r="W990" s="34"/>
      <c r="Y990" s="34"/>
      <c r="Z990" s="34"/>
      <c r="AB990" s="34"/>
      <c r="AC990" s="34"/>
      <c r="AD990" s="34"/>
      <c r="AE990" s="34"/>
    </row>
    <row r="991" spans="1:31" ht="15.75" customHeight="1">
      <c r="A991" s="34"/>
      <c r="B991" s="34"/>
      <c r="C991" s="137"/>
      <c r="D991" s="34"/>
      <c r="E991" s="34"/>
      <c r="F991" s="34"/>
      <c r="H991" s="34"/>
      <c r="I991" s="34"/>
      <c r="J991" s="34"/>
      <c r="K991" s="34"/>
      <c r="L991" s="34"/>
      <c r="M991" s="34"/>
      <c r="N991" s="34"/>
      <c r="O991" s="34"/>
      <c r="P991" s="34"/>
      <c r="Q991" s="34"/>
      <c r="R991" s="34"/>
      <c r="S991" s="34"/>
      <c r="T991" s="34"/>
      <c r="U991" s="34"/>
      <c r="V991" s="34"/>
      <c r="W991" s="34"/>
      <c r="Y991" s="34"/>
      <c r="Z991" s="34"/>
      <c r="AB991" s="34"/>
      <c r="AC991" s="34"/>
      <c r="AD991" s="34"/>
      <c r="AE991" s="34"/>
    </row>
    <row r="992" spans="1:31" ht="15.75" customHeight="1">
      <c r="A992" s="34"/>
      <c r="B992" s="34"/>
      <c r="C992" s="137"/>
      <c r="D992" s="34"/>
      <c r="E992" s="34"/>
      <c r="F992" s="34"/>
      <c r="H992" s="34"/>
      <c r="I992" s="34"/>
      <c r="J992" s="34"/>
      <c r="K992" s="34"/>
      <c r="L992" s="34"/>
      <c r="M992" s="34"/>
      <c r="N992" s="34"/>
      <c r="O992" s="34"/>
      <c r="P992" s="34"/>
      <c r="Q992" s="34"/>
      <c r="R992" s="34"/>
      <c r="S992" s="34"/>
      <c r="T992" s="34"/>
      <c r="U992" s="34"/>
      <c r="V992" s="34"/>
      <c r="W992" s="34"/>
      <c r="Y992" s="34"/>
      <c r="Z992" s="34"/>
      <c r="AB992" s="34"/>
      <c r="AC992" s="34"/>
      <c r="AD992" s="34"/>
      <c r="AE992" s="34"/>
    </row>
    <row r="993" spans="1:31" ht="15.75" customHeight="1">
      <c r="A993" s="34"/>
      <c r="B993" s="34"/>
      <c r="C993" s="137"/>
      <c r="D993" s="34"/>
      <c r="E993" s="34"/>
      <c r="F993" s="34"/>
      <c r="H993" s="34"/>
      <c r="I993" s="34"/>
      <c r="J993" s="34"/>
      <c r="K993" s="34"/>
      <c r="L993" s="34"/>
      <c r="M993" s="34"/>
      <c r="N993" s="34"/>
      <c r="O993" s="34"/>
      <c r="P993" s="34"/>
      <c r="Q993" s="34"/>
      <c r="R993" s="34"/>
      <c r="S993" s="34"/>
      <c r="T993" s="34"/>
      <c r="U993" s="34"/>
      <c r="V993" s="34"/>
      <c r="W993" s="34"/>
      <c r="Y993" s="34"/>
      <c r="Z993" s="34"/>
      <c r="AB993" s="34"/>
      <c r="AC993" s="34"/>
      <c r="AD993" s="34"/>
      <c r="AE993" s="34"/>
    </row>
    <row r="994" spans="1:31" ht="15.75" customHeight="1">
      <c r="A994" s="34"/>
      <c r="B994" s="34"/>
      <c r="C994" s="137"/>
      <c r="D994" s="34"/>
      <c r="E994" s="34"/>
      <c r="F994" s="34"/>
      <c r="H994" s="34"/>
      <c r="I994" s="34"/>
      <c r="J994" s="34"/>
      <c r="K994" s="34"/>
      <c r="L994" s="34"/>
      <c r="M994" s="34"/>
      <c r="N994" s="34"/>
      <c r="O994" s="34"/>
      <c r="P994" s="34"/>
      <c r="Q994" s="34"/>
      <c r="R994" s="34"/>
      <c r="S994" s="34"/>
      <c r="T994" s="34"/>
      <c r="U994" s="34"/>
      <c r="V994" s="34"/>
      <c r="W994" s="34"/>
      <c r="Y994" s="34"/>
      <c r="Z994" s="34"/>
      <c r="AB994" s="34"/>
      <c r="AC994" s="34"/>
      <c r="AD994" s="34"/>
      <c r="AE994" s="34"/>
    </row>
    <row r="995" spans="1:31" ht="15.75" customHeight="1">
      <c r="A995" s="34"/>
      <c r="B995" s="34"/>
      <c r="C995" s="137"/>
      <c r="D995" s="34"/>
      <c r="E995" s="34"/>
      <c r="F995" s="34"/>
      <c r="H995" s="34"/>
      <c r="I995" s="34"/>
      <c r="J995" s="34"/>
      <c r="K995" s="34"/>
      <c r="L995" s="34"/>
      <c r="M995" s="34"/>
      <c r="N995" s="34"/>
      <c r="O995" s="34"/>
      <c r="P995" s="34"/>
      <c r="Q995" s="34"/>
      <c r="R995" s="34"/>
      <c r="S995" s="34"/>
      <c r="T995" s="34"/>
      <c r="U995" s="34"/>
      <c r="V995" s="34"/>
      <c r="W995" s="34"/>
      <c r="Y995" s="34"/>
      <c r="Z995" s="34"/>
      <c r="AB995" s="34"/>
      <c r="AC995" s="34"/>
      <c r="AD995" s="34"/>
      <c r="AE995" s="34"/>
    </row>
    <row r="996" spans="1:31" ht="15.75" customHeight="1">
      <c r="A996" s="34"/>
      <c r="B996" s="34"/>
      <c r="C996" s="137"/>
      <c r="D996" s="34"/>
      <c r="E996" s="34"/>
      <c r="F996" s="34"/>
      <c r="H996" s="34"/>
      <c r="I996" s="34"/>
      <c r="J996" s="34"/>
      <c r="K996" s="34"/>
      <c r="L996" s="34"/>
      <c r="M996" s="34"/>
      <c r="N996" s="34"/>
      <c r="O996" s="34"/>
      <c r="P996" s="34"/>
      <c r="Q996" s="34"/>
      <c r="R996" s="34"/>
      <c r="S996" s="34"/>
      <c r="T996" s="34"/>
      <c r="U996" s="34"/>
      <c r="V996" s="34"/>
      <c r="W996" s="34"/>
      <c r="Y996" s="34"/>
      <c r="Z996" s="34"/>
      <c r="AB996" s="34"/>
      <c r="AC996" s="34"/>
      <c r="AD996" s="34"/>
      <c r="AE996" s="34"/>
    </row>
    <row r="997" spans="1:31" ht="15.75" customHeight="1">
      <c r="A997" s="34"/>
      <c r="B997" s="34"/>
      <c r="C997" s="137"/>
      <c r="D997" s="34"/>
      <c r="E997" s="34"/>
      <c r="F997" s="34"/>
      <c r="H997" s="34"/>
      <c r="I997" s="34"/>
      <c r="J997" s="34"/>
      <c r="K997" s="34"/>
      <c r="L997" s="34"/>
      <c r="M997" s="34"/>
      <c r="N997" s="34"/>
      <c r="O997" s="34"/>
      <c r="P997" s="34"/>
      <c r="Q997" s="34"/>
      <c r="R997" s="34"/>
      <c r="S997" s="34"/>
      <c r="T997" s="34"/>
      <c r="U997" s="34"/>
      <c r="V997" s="34"/>
      <c r="W997" s="34"/>
      <c r="Y997" s="34"/>
      <c r="Z997" s="34"/>
      <c r="AB997" s="34"/>
      <c r="AC997" s="34"/>
      <c r="AD997" s="34"/>
      <c r="AE997" s="34"/>
    </row>
    <row r="998" spans="1:31" ht="15.75" customHeight="1">
      <c r="A998" s="34"/>
      <c r="B998" s="34"/>
      <c r="C998" s="137"/>
      <c r="D998" s="34"/>
      <c r="E998" s="34"/>
      <c r="F998" s="34"/>
      <c r="H998" s="34"/>
      <c r="I998" s="34"/>
      <c r="J998" s="34"/>
      <c r="K998" s="34"/>
      <c r="L998" s="34"/>
      <c r="M998" s="34"/>
      <c r="N998" s="34"/>
      <c r="O998" s="34"/>
      <c r="P998" s="34"/>
      <c r="Q998" s="34"/>
      <c r="R998" s="34"/>
      <c r="S998" s="34"/>
      <c r="T998" s="34"/>
      <c r="U998" s="34"/>
      <c r="V998" s="34"/>
      <c r="W998" s="34"/>
      <c r="Y998" s="34"/>
      <c r="Z998" s="34"/>
      <c r="AB998" s="34"/>
      <c r="AC998" s="34"/>
      <c r="AD998" s="34"/>
      <c r="AE998" s="34"/>
    </row>
    <row r="999" spans="1:31" ht="15.75" customHeight="1">
      <c r="A999" s="34"/>
      <c r="B999" s="34"/>
      <c r="C999" s="137"/>
      <c r="D999" s="34"/>
      <c r="E999" s="34"/>
      <c r="F999" s="34"/>
      <c r="H999" s="34"/>
      <c r="I999" s="34"/>
      <c r="J999" s="34"/>
      <c r="K999" s="34"/>
      <c r="L999" s="34"/>
      <c r="M999" s="34"/>
      <c r="N999" s="34"/>
      <c r="O999" s="34"/>
      <c r="P999" s="34"/>
      <c r="Q999" s="34"/>
      <c r="R999" s="34"/>
      <c r="S999" s="34"/>
      <c r="T999" s="34"/>
      <c r="U999" s="34"/>
      <c r="V999" s="34"/>
      <c r="W999" s="34"/>
      <c r="Y999" s="34"/>
      <c r="Z999" s="34"/>
      <c r="AB999" s="34"/>
      <c r="AC999" s="34"/>
      <c r="AD999" s="34"/>
      <c r="AE999" s="34"/>
    </row>
    <row r="1000" spans="1:31" ht="15.75" customHeight="1">
      <c r="A1000" s="34"/>
      <c r="B1000" s="34"/>
      <c r="C1000" s="137"/>
      <c r="D1000" s="34"/>
      <c r="E1000" s="34"/>
      <c r="F1000" s="34"/>
      <c r="H1000" s="34"/>
      <c r="I1000" s="34"/>
      <c r="J1000" s="34"/>
      <c r="K1000" s="34"/>
      <c r="L1000" s="34"/>
      <c r="M1000" s="34"/>
      <c r="N1000" s="34"/>
      <c r="O1000" s="34"/>
      <c r="P1000" s="34"/>
      <c r="Q1000" s="34"/>
      <c r="R1000" s="34"/>
      <c r="S1000" s="34"/>
      <c r="T1000" s="34"/>
      <c r="U1000" s="34"/>
      <c r="V1000" s="34"/>
      <c r="W1000" s="34"/>
      <c r="Y1000" s="34"/>
      <c r="Z1000" s="34"/>
      <c r="AB1000" s="34"/>
      <c r="AC1000" s="34"/>
      <c r="AD1000" s="34"/>
      <c r="AE1000" s="34"/>
    </row>
  </sheetData>
  <sheetProtection algorithmName="SHA-512" hashValue="U6otoFy4qcwhfA5QUGy7JzCIAOEUDvAPDLm3jmKJL5coQOwpBoksYrHW5tYcpUq1BLXbcCg0s+/fIzkncJMUjw==" saltValue="k/UInXRYTt1j20LztUFknA==" spinCount="100000" sheet="1" formatCells="0" formatColumns="0" formatRows="0" insertColumns="0" insertRows="0" insertHyperlinks="0" deleteColumns="0" deleteRows="0" sort="0" autoFilter="0" pivotTables="0"/>
  <mergeCells count="1">
    <mergeCell ref="C1:D2"/>
  </mergeCells>
  <dataValidations count="10">
    <dataValidation type="decimal" allowBlank="1" showErrorMessage="1" sqref="W1:W195" xr:uid="{33179F8E-54B0-4938-BF18-AD82E182B275}">
      <formula1>0</formula1>
      <formula2>6</formula2>
    </dataValidation>
    <dataValidation type="date" allowBlank="1" showErrorMessage="1" sqref="P1:P7" xr:uid="{33DD1CFA-8F9B-49E5-AF6D-D76F966272BF}">
      <formula1>32874</formula1>
      <formula2>43831</formula2>
    </dataValidation>
    <dataValidation type="decimal" allowBlank="1" showErrorMessage="1" sqref="K1:K985" xr:uid="{682C3178-1455-42AA-8E82-A1599F83FEC0}">
      <formula1>1900</formula1>
      <formula2>2040</formula2>
    </dataValidation>
    <dataValidation type="date" allowBlank="1" showErrorMessage="1" sqref="P9:P195" xr:uid="{B7D59489-431C-4648-BE95-27F1128C64A3}">
      <formula1>1</formula1>
      <formula2>43831</formula2>
    </dataValidation>
    <dataValidation type="list" allowBlank="1" showErrorMessage="1" sqref="G9:G195" xr:uid="{063DFECA-D2D6-41EC-9DC0-0B79B1883CA9}">
      <formula1>Departamento</formula1>
    </dataValidation>
    <dataValidation type="list" allowBlank="1" showErrorMessage="1" sqref="H9:H195" xr:uid="{6AB2C7D4-9324-4EDA-AE81-9F3854E1DE8B}">
      <formula1>INDIRECT(G9)</formula1>
    </dataValidation>
    <dataValidation type="decimal" allowBlank="1" showErrorMessage="1" sqref="C9:C195" xr:uid="{9840BC2B-DEB4-4FEF-8D9B-5FF24E7C244B}">
      <formula1>10000000000</formula1>
      <formula2>999999999999</formula2>
    </dataValidation>
    <dataValidation type="decimal" allowBlank="1" showErrorMessage="1" sqref="U1:U8" xr:uid="{A28469A9-1312-4E37-8541-29B98D531E9F}">
      <formula1>0</formula1>
      <formula2>48</formula2>
    </dataValidation>
    <dataValidation type="decimal" allowBlank="1" showErrorMessage="1" sqref="M1:M985" xr:uid="{9FB57FC5-2E83-447C-957F-EBE3FF5EF99B}">
      <formula1>0</formula1>
      <formula2>1000000000</formula2>
    </dataValidation>
    <dataValidation type="decimal" allowBlank="1" showErrorMessage="1" sqref="U9:U195" xr:uid="{2FD7C20D-4799-4562-A11A-2CAB38575B63}">
      <formula1>0</formula1>
      <formula2>24</formula2>
    </dataValidation>
  </dataValidations>
  <hyperlinks>
    <hyperlink ref="I8" location="'Códigos'!D1" display="Ver código" xr:uid="{FBD97AF0-B9F3-476E-B75B-E1710816DE9B}"/>
    <hyperlink ref="J8" location="Google_Sheet_Link_1564227769" display="Ver código" xr:uid="{96635739-B070-4CAA-A8F4-B4C1BA06C498}"/>
    <hyperlink ref="Q8" location="Google_Sheet_Link_333972972" display="Ver código" xr:uid="{044CCC8B-7703-4501-A367-19D481225D14}"/>
    <hyperlink ref="R8" location="Google_Sheet_Link_399682168" display="Ver código" xr:uid="{B4AAA134-CED6-47A5-BDDC-8594ADC70AB3}"/>
    <hyperlink ref="T8" location="Google_Sheet_Link_13806761" display="Ver código" xr:uid="{DE84A22A-63B7-421F-A889-FC62B7861854}"/>
    <hyperlink ref="AD8" location="Google_Sheet_Link_49178865" display="Ver código" xr:uid="{1C117491-4B3F-42C6-9021-F6291442F299}"/>
    <hyperlink ref="AE8" location="Google_Sheet_Link_896579828" display="Ver código" xr:uid="{BA61F35A-5E22-494C-B00F-F59F878EE01E}"/>
  </hyperlink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xr:uid="{577D52A1-8829-44EF-9B20-71C49917A1EF}">
          <x14:formula1>
            <xm:f>Códigos!$A$32:$A$33</xm:f>
          </x14:formula1>
          <xm:sqref>AD9:AD195</xm:sqref>
        </x14:dataValidation>
        <x14:dataValidation type="list" allowBlank="1" showErrorMessage="1" xr:uid="{CE6F1940-62B3-43B8-B950-9A84CF35284E}">
          <x14:formula1>
            <xm:f>'Tasas por grupo'!$E$13:$E$14</xm:f>
          </x14:formula1>
          <xm:sqref>AB1:AB195</xm:sqref>
        </x14:dataValidation>
        <x14:dataValidation type="list" allowBlank="1" showErrorMessage="1" xr:uid="{21E2961C-3C2D-49BE-BB28-5DD3B9ABEE17}">
          <x14:formula1>
            <xm:f>'Tasas por grupo'!$B$6</xm:f>
          </x14:formula1>
          <xm:sqref>T1:T1000</xm:sqref>
        </x14:dataValidation>
        <x14:dataValidation type="list" allowBlank="1" showErrorMessage="1" xr:uid="{99F072F4-9518-44B9-8580-185B2BB3BC54}">
          <x14:formula1>
            <xm:f>Códigos!$A$15:$A$16</xm:f>
          </x14:formula1>
          <xm:sqref>R1:R195</xm:sqref>
        </x14:dataValidation>
        <x14:dataValidation type="list" allowBlank="1" showErrorMessage="1" xr:uid="{508481B9-2DF5-436C-A89D-A1708DC6FE55}">
          <x14:formula1>
            <xm:f>Listas!$B$2:$B$20</xm:f>
          </x14:formula1>
          <xm:sqref>F9:F195</xm:sqref>
        </x14:dataValidation>
        <x14:dataValidation type="list" allowBlank="1" showErrorMessage="1" xr:uid="{82F17759-78E7-4664-B492-D091B2395164}">
          <x14:formula1>
            <xm:f>Códigos!$A$27:$A$28</xm:f>
          </x14:formula1>
          <xm:sqref>AE9:AE195</xm:sqref>
        </x14:dataValidation>
        <x14:dataValidation type="list" allowBlank="1" showErrorMessage="1" xr:uid="{C6497092-B8C0-4CB5-B1C8-2DF75A39925D}">
          <x14:formula1>
            <xm:f>destinos!$C$24:$C$25</xm:f>
          </x14:formula1>
          <xm:sqref>AC10:AC195</xm:sqref>
        </x14:dataValidation>
        <x14:dataValidation type="list" allowBlank="1" showErrorMessage="1" xr:uid="{55E8D8EF-EF72-4E5E-A651-DBF0BC0601A4}">
          <x14:formula1>
            <xm:f>Códigos!$D$2:$D$22</xm:f>
          </x14:formula1>
          <xm:sqref>I7:I195</xm:sqref>
        </x14:dataValidation>
        <x14:dataValidation type="list" allowBlank="1" showErrorMessage="1" xr:uid="{D63BE227-57B2-4E5D-A862-B6216ACD684D}">
          <x14:formula1>
            <xm:f>A!$A$17:$A$21</xm:f>
          </x14:formula1>
          <xm:sqref>V1:V985</xm:sqref>
        </x14:dataValidation>
        <x14:dataValidation type="list" allowBlank="1" showErrorMessage="1" xr:uid="{2825A3C9-904F-4C5F-9F67-0CF57ADA0170}">
          <x14:formula1>
            <xm:f>Códigos!$B$8:$B$12</xm:f>
          </x14:formula1>
          <xm:sqref>Q1:Q195</xm:sqref>
        </x14:dataValidation>
        <x14:dataValidation type="list" allowBlank="1" showErrorMessage="1" xr:uid="{98E3C648-7C2A-408B-85AB-0C0F35404872}">
          <x14:formula1>
            <xm:f>Códigos!$G:$G</xm:f>
          </x14:formula1>
          <xm:sqref>J7:J195</xm:sqref>
        </x14:dataValidation>
        <x14:dataValidation type="list" allowBlank="1" showErrorMessage="1" xr:uid="{BCA02911-939C-4BDB-88BF-405EC2BD1F31}">
          <x14:formula1>
            <xm:f>A!$A$40</xm:f>
          </x14:formula1>
          <xm:sqref>Z1:Z8 Z196:Z985</xm:sqref>
        </x14:dataValidation>
        <x14:dataValidation type="list" allowBlank="1" showErrorMessage="1" xr:uid="{DCA6C85D-E419-4721-8648-4DB4EE7AEFD8}">
          <x14:formula1>
            <xm:f>A!$A$44</xm:f>
          </x14:formula1>
          <xm:sqref>Z9:Z195</xm:sqref>
        </x14:dataValidation>
        <x14:dataValidation type="list" allowBlank="1" showErrorMessage="1" xr:uid="{94280856-DC17-40F7-8569-61E310BC0739}">
          <x14:formula1>
            <xm:f>destinos!$A$9:$A$12</xm:f>
          </x14:formula1>
          <xm:sqref>AC9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000"/>
  <sheetViews>
    <sheetView topLeftCell="A23" workbookViewId="0">
      <selection activeCell="H15" sqref="H15"/>
    </sheetView>
  </sheetViews>
  <sheetFormatPr baseColWidth="10" defaultColWidth="12.625" defaultRowHeight="15" customHeight="1"/>
  <cols>
    <col min="1" max="26" width="10.625" customWidth="1"/>
  </cols>
  <sheetData>
    <row r="1" spans="1:8" ht="14.25" customHeight="1"/>
    <row r="2" spans="1:8" ht="14.25" customHeight="1">
      <c r="A2" s="4" t="s">
        <v>197</v>
      </c>
    </row>
    <row r="3" spans="1:8" ht="14.25" customHeight="1">
      <c r="A3" s="186" t="s">
        <v>189</v>
      </c>
      <c r="B3" s="187" t="s">
        <v>101</v>
      </c>
      <c r="C3" s="187" t="s">
        <v>190</v>
      </c>
      <c r="D3" s="187" t="s">
        <v>191</v>
      </c>
      <c r="E3" s="187" t="s">
        <v>192</v>
      </c>
      <c r="F3" s="187" t="s">
        <v>193</v>
      </c>
      <c r="G3" s="187" t="s">
        <v>250</v>
      </c>
    </row>
    <row r="4" spans="1:8" ht="14.25" customHeight="1">
      <c r="A4" s="188" t="s">
        <v>197</v>
      </c>
      <c r="B4" s="189" t="s">
        <v>172</v>
      </c>
      <c r="C4" s="190">
        <v>7.4999999999999997E-2</v>
      </c>
      <c r="D4" s="189">
        <v>24</v>
      </c>
      <c r="E4" s="189" t="s">
        <v>194</v>
      </c>
      <c r="F4" s="189" t="s">
        <v>198</v>
      </c>
      <c r="G4" s="190">
        <v>0.15</v>
      </c>
      <c r="H4" s="34">
        <v>7.4999999999999997E-2</v>
      </c>
    </row>
    <row r="5" spans="1:8" ht="14.25" customHeight="1">
      <c r="A5" s="191" t="s">
        <v>197</v>
      </c>
      <c r="B5" s="189" t="s">
        <v>169</v>
      </c>
      <c r="C5" s="190">
        <v>0.03</v>
      </c>
      <c r="D5" s="189">
        <v>48</v>
      </c>
      <c r="E5" s="189" t="s">
        <v>194</v>
      </c>
      <c r="F5" s="189" t="s">
        <v>199</v>
      </c>
      <c r="G5" s="190">
        <v>0.06</v>
      </c>
      <c r="H5" s="34">
        <v>0.03</v>
      </c>
    </row>
    <row r="6" spans="1:8" ht="14.25" customHeight="1">
      <c r="A6" s="188" t="s">
        <v>197</v>
      </c>
      <c r="B6" s="189" t="s">
        <v>173</v>
      </c>
      <c r="C6" s="190">
        <v>2.5000000000000001E-2</v>
      </c>
      <c r="D6" s="189">
        <v>48</v>
      </c>
      <c r="E6" s="189" t="s">
        <v>194</v>
      </c>
      <c r="F6" s="189" t="s">
        <v>200</v>
      </c>
      <c r="G6" s="190">
        <v>0.05</v>
      </c>
      <c r="H6" s="34">
        <v>2.5000000000000001E-2</v>
      </c>
    </row>
    <row r="7" spans="1:8" ht="14.25" customHeight="1"/>
    <row r="8" spans="1:8" ht="14.25" customHeight="1"/>
    <row r="9" spans="1:8" ht="14.25" customHeight="1">
      <c r="A9" s="4" t="s">
        <v>207</v>
      </c>
      <c r="B9" s="4"/>
      <c r="C9" s="4"/>
      <c r="D9" s="4"/>
      <c r="E9" s="4"/>
      <c r="F9" s="4"/>
    </row>
    <row r="10" spans="1:8" ht="14.25" customHeight="1">
      <c r="A10" s="178" t="s">
        <v>189</v>
      </c>
      <c r="B10" s="179" t="s">
        <v>101</v>
      </c>
      <c r="C10" s="179" t="s">
        <v>208</v>
      </c>
      <c r="D10" s="179" t="s">
        <v>191</v>
      </c>
      <c r="E10" s="179" t="s">
        <v>209</v>
      </c>
      <c r="F10" s="178" t="s">
        <v>193</v>
      </c>
      <c r="G10" s="179" t="s">
        <v>251</v>
      </c>
    </row>
    <row r="11" spans="1:8" ht="14.25" customHeight="1">
      <c r="A11" s="180" t="s">
        <v>188</v>
      </c>
      <c r="B11" s="181" t="s">
        <v>172</v>
      </c>
      <c r="C11" s="192">
        <v>7.4999999999999997E-2</v>
      </c>
      <c r="D11" s="181">
        <v>18</v>
      </c>
      <c r="E11" s="181">
        <v>3</v>
      </c>
      <c r="F11" s="180" t="s">
        <v>210</v>
      </c>
      <c r="G11" s="192">
        <v>0.15</v>
      </c>
    </row>
    <row r="12" spans="1:8" ht="14.25" customHeight="1">
      <c r="A12" s="180" t="s">
        <v>188</v>
      </c>
      <c r="B12" s="182" t="s">
        <v>169</v>
      </c>
      <c r="C12" s="192">
        <v>2.5000000000000001E-2</v>
      </c>
      <c r="D12" s="193">
        <v>24</v>
      </c>
      <c r="E12" s="181">
        <v>3</v>
      </c>
      <c r="F12" s="180" t="s">
        <v>211</v>
      </c>
      <c r="G12" s="192">
        <v>0.05</v>
      </c>
    </row>
    <row r="13" spans="1:8" ht="14.25" customHeight="1"/>
    <row r="14" spans="1:8" ht="14.25" customHeight="1"/>
    <row r="15" spans="1:8" ht="14.25" customHeight="1"/>
    <row r="16" spans="1:8" ht="14.25" customHeight="1">
      <c r="A16" s="305" t="s">
        <v>235</v>
      </c>
      <c r="B16" s="305"/>
      <c r="C16" s="305"/>
      <c r="D16" s="305"/>
      <c r="E16" s="305"/>
      <c r="F16" s="305"/>
      <c r="G16" s="305"/>
      <c r="H16" s="305"/>
    </row>
    <row r="17" spans="1:6" ht="14.25" customHeight="1">
      <c r="A17" s="306" t="s">
        <v>252</v>
      </c>
      <c r="B17" s="307" t="s">
        <v>253</v>
      </c>
      <c r="C17" s="179" t="s">
        <v>208</v>
      </c>
      <c r="D17" s="307" t="s">
        <v>254</v>
      </c>
      <c r="E17" s="307" t="s">
        <v>255</v>
      </c>
      <c r="F17" s="307" t="s">
        <v>256</v>
      </c>
    </row>
    <row r="18" spans="1:6" ht="14.25" customHeight="1">
      <c r="A18" s="512" t="s">
        <v>257</v>
      </c>
      <c r="B18" s="308" t="s">
        <v>172</v>
      </c>
      <c r="C18" s="309">
        <v>0.12</v>
      </c>
      <c r="D18" s="308">
        <v>24</v>
      </c>
      <c r="E18" s="308">
        <v>6</v>
      </c>
      <c r="F18" s="310">
        <v>250000</v>
      </c>
    </row>
    <row r="19" spans="1:6" ht="14.25" customHeight="1">
      <c r="A19" s="513"/>
      <c r="B19" s="308" t="s">
        <v>169</v>
      </c>
      <c r="C19" s="311">
        <v>0.06</v>
      </c>
      <c r="D19" s="312">
        <v>48</v>
      </c>
      <c r="E19" s="312">
        <v>6</v>
      </c>
      <c r="F19" s="310">
        <v>150000</v>
      </c>
    </row>
    <row r="20" spans="1:6" ht="14.25" customHeight="1">
      <c r="A20" s="514"/>
      <c r="B20" s="313" t="s">
        <v>173</v>
      </c>
      <c r="C20" s="314">
        <v>0.05</v>
      </c>
      <c r="D20" s="315"/>
      <c r="E20" s="315"/>
      <c r="F20" s="316">
        <v>15000</v>
      </c>
    </row>
    <row r="21" spans="1:6" ht="14.25" customHeight="1">
      <c r="A21" s="305"/>
      <c r="B21" s="305"/>
      <c r="C21" s="305"/>
      <c r="D21" s="305"/>
      <c r="E21" s="305"/>
      <c r="F21" s="305"/>
    </row>
    <row r="22" spans="1:6" ht="14.25" customHeight="1">
      <c r="A22" s="305"/>
      <c r="B22" s="305"/>
      <c r="C22" s="305"/>
      <c r="D22" s="305"/>
      <c r="E22" s="305"/>
      <c r="F22" s="305"/>
    </row>
    <row r="23" spans="1:6" ht="14.25" customHeight="1">
      <c r="A23" s="305" t="s">
        <v>18</v>
      </c>
      <c r="B23" s="305"/>
      <c r="C23" s="305"/>
      <c r="D23" s="305"/>
      <c r="E23" s="305"/>
      <c r="F23" s="305"/>
    </row>
    <row r="24" spans="1:6" ht="14.25" customHeight="1">
      <c r="A24" s="306" t="s">
        <v>258</v>
      </c>
      <c r="B24" s="307" t="s">
        <v>253</v>
      </c>
      <c r="C24" s="307" t="s">
        <v>259</v>
      </c>
      <c r="D24" s="307" t="s">
        <v>260</v>
      </c>
      <c r="E24" s="307" t="s">
        <v>261</v>
      </c>
      <c r="F24" s="307" t="s">
        <v>256</v>
      </c>
    </row>
    <row r="25" spans="1:6" ht="14.25" customHeight="1">
      <c r="A25" s="512" t="s">
        <v>262</v>
      </c>
      <c r="B25" s="317" t="s">
        <v>172</v>
      </c>
      <c r="C25" s="318">
        <v>0.17</v>
      </c>
      <c r="D25" s="317">
        <v>24</v>
      </c>
      <c r="E25" s="317">
        <v>6</v>
      </c>
      <c r="F25" s="319">
        <v>300000</v>
      </c>
    </row>
    <row r="26" spans="1:6" ht="14.25" customHeight="1">
      <c r="A26" s="513"/>
      <c r="B26" s="317" t="s">
        <v>169</v>
      </c>
      <c r="C26" s="318">
        <v>8.5000000000000006E-2</v>
      </c>
      <c r="D26" s="317">
        <v>48</v>
      </c>
      <c r="E26" s="317">
        <v>6</v>
      </c>
      <c r="F26" s="319">
        <v>200000</v>
      </c>
    </row>
    <row r="27" spans="1:6" ht="14.25" customHeight="1">
      <c r="A27" s="514"/>
      <c r="B27" s="320" t="s">
        <v>173</v>
      </c>
      <c r="C27" s="321">
        <v>7.4999999999999997E-2</v>
      </c>
      <c r="D27" s="320"/>
      <c r="E27" s="320"/>
      <c r="F27" s="322">
        <v>20000</v>
      </c>
    </row>
    <row r="28" spans="1:6" ht="14.25" customHeight="1">
      <c r="A28" s="305"/>
      <c r="B28" s="305"/>
      <c r="C28" s="305"/>
      <c r="D28" s="305"/>
      <c r="E28" s="305"/>
      <c r="F28" s="305"/>
    </row>
    <row r="29" spans="1:6" ht="14.25" customHeight="1">
      <c r="A29" s="305" t="s">
        <v>19</v>
      </c>
      <c r="B29" s="305"/>
      <c r="C29" s="305"/>
      <c r="D29" s="305"/>
      <c r="E29" s="305"/>
      <c r="F29" s="305"/>
    </row>
    <row r="30" spans="1:6" ht="14.25" customHeight="1">
      <c r="A30" s="323" t="s">
        <v>258</v>
      </c>
      <c r="B30" s="324" t="s">
        <v>253</v>
      </c>
      <c r="C30" s="324" t="s">
        <v>259</v>
      </c>
      <c r="D30" s="324" t="s">
        <v>260</v>
      </c>
      <c r="E30" s="324" t="s">
        <v>255</v>
      </c>
      <c r="F30" s="324" t="s">
        <v>256</v>
      </c>
    </row>
    <row r="31" spans="1:6" ht="14.25" customHeight="1">
      <c r="A31" s="512" t="s">
        <v>263</v>
      </c>
      <c r="B31" s="317" t="s">
        <v>172</v>
      </c>
      <c r="C31" s="318">
        <v>0.17</v>
      </c>
      <c r="D31" s="317">
        <v>24</v>
      </c>
      <c r="E31" s="317">
        <v>6</v>
      </c>
      <c r="F31" s="319">
        <v>300000</v>
      </c>
    </row>
    <row r="32" spans="1:6" ht="14.25" customHeight="1">
      <c r="A32" s="513"/>
      <c r="B32" s="317" t="s">
        <v>169</v>
      </c>
      <c r="C32" s="318">
        <v>8.5000000000000006E-2</v>
      </c>
      <c r="D32" s="325">
        <v>48</v>
      </c>
      <c r="E32" s="325">
        <v>6</v>
      </c>
      <c r="F32" s="319">
        <v>200000</v>
      </c>
    </row>
    <row r="33" spans="1:6" ht="14.25" customHeight="1">
      <c r="A33" s="514"/>
      <c r="B33" s="320" t="s">
        <v>173</v>
      </c>
      <c r="C33" s="321">
        <v>7.4999999999999997E-2</v>
      </c>
      <c r="D33" s="326"/>
      <c r="E33" s="326"/>
      <c r="F33" s="322">
        <v>20000</v>
      </c>
    </row>
    <row r="34" spans="1:6" ht="14.25" customHeight="1"/>
    <row r="35" spans="1:6" ht="14.25" customHeight="1">
      <c r="A35" s="305" t="s">
        <v>264</v>
      </c>
      <c r="B35" s="305"/>
      <c r="C35" s="305"/>
      <c r="D35" s="305"/>
      <c r="E35" s="305"/>
      <c r="F35" s="305"/>
    </row>
    <row r="36" spans="1:6" ht="14.25" customHeight="1">
      <c r="A36" s="323" t="s">
        <v>258</v>
      </c>
      <c r="B36" s="324" t="s">
        <v>253</v>
      </c>
      <c r="C36" s="324" t="s">
        <v>259</v>
      </c>
      <c r="D36" s="324" t="s">
        <v>260</v>
      </c>
      <c r="E36" s="324" t="s">
        <v>255</v>
      </c>
      <c r="F36" s="324" t="s">
        <v>256</v>
      </c>
    </row>
    <row r="37" spans="1:6" ht="14.25" customHeight="1">
      <c r="A37" s="512" t="s">
        <v>265</v>
      </c>
      <c r="B37" s="317" t="s">
        <v>172</v>
      </c>
      <c r="C37" s="318">
        <v>0.15</v>
      </c>
      <c r="D37" s="317">
        <v>18</v>
      </c>
      <c r="E37" s="317">
        <v>0</v>
      </c>
      <c r="F37" s="319">
        <v>300000</v>
      </c>
    </row>
    <row r="38" spans="1:6" ht="14.25" customHeight="1">
      <c r="A38" s="513"/>
      <c r="B38" s="317" t="s">
        <v>169</v>
      </c>
      <c r="C38" s="318"/>
      <c r="D38" s="325">
        <v>18</v>
      </c>
      <c r="E38" s="325">
        <v>0</v>
      </c>
      <c r="F38" s="319">
        <v>200000</v>
      </c>
    </row>
    <row r="39" spans="1:6" ht="14.25" customHeight="1">
      <c r="A39" s="514"/>
      <c r="B39" s="320" t="s">
        <v>173</v>
      </c>
      <c r="C39" s="321"/>
      <c r="D39" s="326"/>
      <c r="E39" s="326"/>
      <c r="F39" s="322">
        <v>20000</v>
      </c>
    </row>
    <row r="40" spans="1:6" ht="14.25" customHeight="1"/>
    <row r="41" spans="1:6" ht="14.25" customHeight="1"/>
    <row r="42" spans="1:6" ht="14.25" customHeight="1"/>
    <row r="43" spans="1:6" ht="14.25" customHeight="1"/>
    <row r="44" spans="1:6" ht="14.25" customHeight="1"/>
    <row r="45" spans="1:6" ht="14.25" customHeight="1"/>
    <row r="46" spans="1:6" ht="14.25" customHeight="1"/>
    <row r="47" spans="1:6" ht="14.25" customHeight="1"/>
    <row r="48" spans="1:6"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18:A20"/>
    <mergeCell ref="A25:A27"/>
    <mergeCell ref="A31:A33"/>
    <mergeCell ref="A37:A39"/>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5"/>
  <sheetViews>
    <sheetView topLeftCell="A23" workbookViewId="0">
      <selection activeCell="F29" sqref="F29:F32"/>
    </sheetView>
  </sheetViews>
  <sheetFormatPr baseColWidth="10" defaultColWidth="12.625" defaultRowHeight="15" customHeight="1"/>
  <cols>
    <col min="1" max="1" width="25.375" customWidth="1"/>
    <col min="2" max="3" width="16.125" customWidth="1"/>
    <col min="4" max="24" width="10" customWidth="1"/>
  </cols>
  <sheetData>
    <row r="1" spans="1:25" ht="14.25" customHeight="1">
      <c r="A1" s="165"/>
      <c r="B1" s="165"/>
      <c r="C1" s="165"/>
      <c r="D1" s="165"/>
      <c r="E1" s="4"/>
      <c r="F1" s="4"/>
      <c r="G1" s="4"/>
      <c r="H1" s="4"/>
      <c r="I1" s="4"/>
      <c r="J1" s="4"/>
      <c r="K1" s="4"/>
      <c r="L1" s="4"/>
      <c r="M1" s="4"/>
      <c r="N1" s="4"/>
      <c r="O1" s="4"/>
      <c r="P1" s="4"/>
      <c r="Q1" s="4"/>
      <c r="R1" s="4"/>
      <c r="S1" s="4"/>
      <c r="T1" s="4"/>
      <c r="U1" s="4"/>
      <c r="V1" s="4"/>
      <c r="W1" s="4"/>
      <c r="X1" s="4"/>
      <c r="Y1" s="4"/>
    </row>
    <row r="2" spans="1:25" ht="14.25" customHeight="1">
      <c r="A2" s="165"/>
      <c r="B2" s="165"/>
      <c r="C2" s="165"/>
      <c r="D2" s="165"/>
      <c r="E2" s="4"/>
      <c r="F2" s="4"/>
      <c r="G2" s="4"/>
      <c r="H2" s="4"/>
      <c r="I2" s="4"/>
      <c r="J2" s="4"/>
      <c r="K2" s="4"/>
      <c r="L2" s="4"/>
      <c r="M2" s="4"/>
      <c r="N2" s="4"/>
      <c r="O2" s="4"/>
      <c r="P2" s="4"/>
      <c r="Q2" s="4"/>
      <c r="R2" s="4"/>
      <c r="S2" s="4"/>
      <c r="T2" s="4"/>
      <c r="U2" s="4"/>
      <c r="V2" s="4"/>
      <c r="W2" s="4"/>
      <c r="X2" s="4"/>
      <c r="Y2" s="4"/>
    </row>
    <row r="3" spans="1:25" ht="14.25" customHeight="1">
      <c r="A3" s="327" t="s">
        <v>170</v>
      </c>
      <c r="B3" s="328" t="s">
        <v>266</v>
      </c>
      <c r="C3" s="328" t="s">
        <v>267</v>
      </c>
      <c r="D3" s="329" t="s">
        <v>268</v>
      </c>
      <c r="E3" s="4"/>
      <c r="F3" s="4"/>
      <c r="G3" s="4"/>
      <c r="H3" s="4"/>
      <c r="I3" s="4"/>
      <c r="J3" s="4"/>
      <c r="K3" s="4"/>
      <c r="L3" s="4"/>
      <c r="M3" s="4"/>
      <c r="N3" s="4"/>
      <c r="O3" s="4"/>
      <c r="P3" s="4"/>
      <c r="Q3" s="4"/>
      <c r="R3" s="4"/>
      <c r="S3" s="4"/>
      <c r="T3" s="4"/>
      <c r="U3" s="4"/>
      <c r="V3" s="4"/>
      <c r="W3" s="4"/>
      <c r="X3" s="4"/>
      <c r="Y3" s="4"/>
    </row>
    <row r="4" spans="1:25" ht="14.25" customHeight="1">
      <c r="A4" s="330"/>
      <c r="B4" s="165"/>
      <c r="C4" s="165"/>
      <c r="D4" s="331"/>
      <c r="E4" s="4"/>
      <c r="F4" s="4"/>
      <c r="G4" s="4"/>
      <c r="H4" s="4"/>
      <c r="I4" s="4"/>
      <c r="J4" s="4"/>
      <c r="K4" s="4"/>
      <c r="L4" s="4"/>
      <c r="M4" s="4"/>
      <c r="N4" s="4"/>
      <c r="O4" s="4"/>
      <c r="P4" s="4"/>
      <c r="Q4" s="4"/>
      <c r="R4" s="4"/>
      <c r="S4" s="4"/>
      <c r="T4" s="4"/>
      <c r="U4" s="4"/>
      <c r="V4" s="4"/>
      <c r="W4" s="4"/>
      <c r="X4" s="4"/>
      <c r="Y4" s="4"/>
    </row>
    <row r="5" spans="1:25" ht="14.25" customHeight="1">
      <c r="A5" s="332">
        <v>1</v>
      </c>
      <c r="B5" s="333">
        <v>3</v>
      </c>
      <c r="C5" s="333">
        <v>6</v>
      </c>
      <c r="D5" s="334">
        <v>12</v>
      </c>
      <c r="E5" s="4"/>
      <c r="F5" s="4"/>
      <c r="G5" s="4"/>
      <c r="H5" s="4"/>
      <c r="I5" s="4"/>
      <c r="J5" s="4"/>
      <c r="K5" s="4"/>
      <c r="L5" s="4"/>
      <c r="M5" s="4"/>
      <c r="N5" s="4"/>
      <c r="O5" s="4"/>
      <c r="P5" s="4"/>
      <c r="Q5" s="4"/>
      <c r="R5" s="4"/>
      <c r="S5" s="4"/>
      <c r="T5" s="4"/>
      <c r="U5" s="4"/>
      <c r="V5" s="4"/>
      <c r="W5" s="4"/>
      <c r="X5" s="4"/>
      <c r="Y5" s="4"/>
    </row>
    <row r="6" spans="1:25" ht="14.25" customHeight="1">
      <c r="A6" s="165"/>
      <c r="B6" s="165"/>
      <c r="C6" s="165"/>
      <c r="D6" s="165"/>
      <c r="E6" s="4"/>
      <c r="F6" s="4"/>
      <c r="G6" s="4"/>
      <c r="H6" s="4"/>
      <c r="I6" s="4"/>
      <c r="J6" s="4"/>
      <c r="K6" s="4"/>
      <c r="L6" s="4"/>
      <c r="M6" s="4"/>
      <c r="N6" s="4"/>
      <c r="O6" s="4"/>
      <c r="P6" s="4"/>
      <c r="Q6" s="4"/>
      <c r="R6" s="4"/>
      <c r="S6" s="4"/>
      <c r="T6" s="4"/>
      <c r="U6" s="4"/>
      <c r="V6" s="4"/>
      <c r="W6" s="4"/>
      <c r="X6" s="4"/>
      <c r="Y6" s="4"/>
    </row>
    <row r="7" spans="1:25" ht="14.25" customHeight="1">
      <c r="A7" s="165"/>
      <c r="B7" s="165"/>
      <c r="C7" s="165"/>
      <c r="D7" s="165"/>
      <c r="E7" s="4"/>
      <c r="F7" s="4"/>
      <c r="G7" s="4"/>
      <c r="H7" s="4"/>
      <c r="I7" s="4"/>
      <c r="J7" s="4"/>
      <c r="K7" s="4"/>
      <c r="L7" s="4"/>
      <c r="M7" s="4"/>
      <c r="N7" s="4"/>
      <c r="O7" s="4"/>
      <c r="P7" s="4"/>
      <c r="Q7" s="4"/>
      <c r="R7" s="4"/>
      <c r="S7" s="4"/>
      <c r="T7" s="4"/>
      <c r="U7" s="4"/>
      <c r="V7" s="4"/>
      <c r="W7" s="4"/>
      <c r="X7" s="4"/>
      <c r="Y7" s="4"/>
    </row>
    <row r="8" spans="1:25" ht="14.25" customHeight="1">
      <c r="A8" s="165"/>
      <c r="B8" s="165"/>
      <c r="C8" s="165"/>
      <c r="D8" s="165"/>
      <c r="E8" s="4"/>
      <c r="F8" s="4"/>
      <c r="G8" s="4"/>
      <c r="H8" s="4"/>
      <c r="I8" s="4"/>
      <c r="J8" s="4"/>
      <c r="K8" s="4"/>
      <c r="L8" s="4"/>
      <c r="M8" s="4"/>
      <c r="N8" s="4"/>
      <c r="O8" s="4"/>
      <c r="P8" s="4"/>
      <c r="Q8" s="4"/>
      <c r="R8" s="4"/>
      <c r="S8" s="4"/>
      <c r="T8" s="4"/>
      <c r="U8" s="4"/>
      <c r="V8" s="4"/>
      <c r="W8" s="4"/>
      <c r="X8" s="4"/>
      <c r="Y8" s="4"/>
    </row>
    <row r="9" spans="1:25" ht="14.25" customHeight="1">
      <c r="A9" s="327" t="s">
        <v>170</v>
      </c>
      <c r="B9" s="328" t="s">
        <v>266</v>
      </c>
      <c r="C9" s="328" t="s">
        <v>267</v>
      </c>
      <c r="D9" s="329" t="s">
        <v>268</v>
      </c>
      <c r="E9" s="4"/>
      <c r="F9" s="4"/>
      <c r="G9" s="4"/>
      <c r="H9" s="4"/>
      <c r="I9" s="4"/>
      <c r="J9" s="4"/>
      <c r="K9" s="4"/>
      <c r="L9" s="4"/>
      <c r="M9" s="4"/>
      <c r="N9" s="4"/>
      <c r="O9" s="4"/>
      <c r="P9" s="4"/>
      <c r="Q9" s="4"/>
      <c r="R9" s="4"/>
      <c r="S9" s="4"/>
      <c r="T9" s="4"/>
      <c r="U9" s="4"/>
      <c r="V9" s="4"/>
      <c r="W9" s="4"/>
      <c r="X9" s="4"/>
      <c r="Y9" s="4"/>
    </row>
    <row r="10" spans="1:25" ht="14.25" customHeight="1">
      <c r="A10" s="330"/>
      <c r="B10" s="165"/>
      <c r="C10" s="165"/>
      <c r="D10" s="331"/>
      <c r="E10" s="4"/>
      <c r="F10" s="4"/>
      <c r="G10" s="4"/>
      <c r="H10" s="4"/>
      <c r="I10" s="4"/>
      <c r="J10" s="4"/>
      <c r="K10" s="4"/>
      <c r="L10" s="4"/>
      <c r="M10" s="4"/>
      <c r="N10" s="4"/>
      <c r="O10" s="4"/>
      <c r="P10" s="4"/>
      <c r="Q10" s="4"/>
      <c r="R10" s="4"/>
      <c r="S10" s="4"/>
      <c r="T10" s="4"/>
      <c r="U10" s="4"/>
      <c r="V10" s="4"/>
      <c r="W10" s="4"/>
      <c r="X10" s="4"/>
      <c r="Y10" s="4"/>
    </row>
    <row r="11" spans="1:25" ht="14.25" customHeight="1">
      <c r="A11" s="332">
        <v>12</v>
      </c>
      <c r="B11" s="333">
        <v>4</v>
      </c>
      <c r="C11" s="333">
        <v>2</v>
      </c>
      <c r="D11" s="334">
        <v>1</v>
      </c>
      <c r="E11" s="4"/>
      <c r="F11" s="4"/>
      <c r="G11" s="4"/>
      <c r="H11" s="4"/>
      <c r="I11" s="4"/>
      <c r="J11" s="4"/>
      <c r="K11" s="4"/>
      <c r="L11" s="4"/>
      <c r="M11" s="4"/>
      <c r="N11" s="4"/>
      <c r="O11" s="4"/>
      <c r="P11" s="4"/>
      <c r="Q11" s="4"/>
      <c r="R11" s="4"/>
      <c r="S11" s="4"/>
      <c r="T11" s="4"/>
      <c r="U11" s="4"/>
      <c r="V11" s="4"/>
      <c r="W11" s="4"/>
      <c r="X11" s="4"/>
      <c r="Y11" s="4"/>
    </row>
    <row r="12" spans="1:25" ht="14.25" customHeight="1">
      <c r="A12" s="165"/>
      <c r="B12" s="165"/>
      <c r="C12" s="165"/>
      <c r="D12" s="165"/>
      <c r="E12" s="4"/>
      <c r="F12" s="4"/>
      <c r="G12" s="4"/>
      <c r="H12" s="4"/>
      <c r="I12" s="4"/>
      <c r="J12" s="4"/>
      <c r="K12" s="4"/>
      <c r="L12" s="4"/>
      <c r="M12" s="4"/>
      <c r="N12" s="4"/>
      <c r="O12" s="4"/>
      <c r="P12" s="4"/>
      <c r="Q12" s="4"/>
      <c r="R12" s="4"/>
      <c r="S12" s="4"/>
      <c r="T12" s="4"/>
      <c r="U12" s="4"/>
      <c r="V12" s="4"/>
      <c r="W12" s="4"/>
      <c r="X12" s="4"/>
      <c r="Y12" s="4"/>
    </row>
    <row r="13" spans="1:25" ht="14.25" customHeight="1">
      <c r="A13" s="165"/>
      <c r="B13" s="165"/>
      <c r="C13" s="165"/>
      <c r="D13" s="165"/>
      <c r="E13" s="4"/>
      <c r="F13" s="4"/>
      <c r="G13" s="4"/>
      <c r="H13" s="4"/>
      <c r="I13" s="4"/>
      <c r="J13" s="4"/>
      <c r="K13" s="4"/>
      <c r="L13" s="4"/>
      <c r="M13" s="4"/>
      <c r="N13" s="4"/>
      <c r="O13" s="4"/>
      <c r="P13" s="4"/>
      <c r="Q13" s="4"/>
      <c r="R13" s="4"/>
      <c r="S13" s="4"/>
      <c r="T13" s="4"/>
      <c r="U13" s="4"/>
      <c r="V13" s="4"/>
      <c r="W13" s="4"/>
      <c r="X13" s="4"/>
      <c r="Y13" s="4"/>
    </row>
    <row r="14" spans="1:25" ht="14.25" customHeight="1">
      <c r="A14" s="165"/>
      <c r="B14" s="165"/>
      <c r="C14" s="165"/>
      <c r="D14" s="165"/>
      <c r="E14" s="4"/>
      <c r="F14" s="4"/>
      <c r="G14" s="4"/>
      <c r="H14" s="4"/>
      <c r="I14" s="4"/>
      <c r="J14" s="4"/>
      <c r="K14" s="4"/>
      <c r="L14" s="4"/>
      <c r="M14" s="4"/>
      <c r="N14" s="4"/>
      <c r="O14" s="4"/>
      <c r="P14" s="4"/>
      <c r="Q14" s="4"/>
      <c r="R14" s="4"/>
      <c r="S14" s="4"/>
      <c r="T14" s="4"/>
      <c r="U14" s="4"/>
      <c r="V14" s="4"/>
      <c r="W14" s="4"/>
      <c r="X14" s="4"/>
      <c r="Y14" s="4"/>
    </row>
    <row r="15" spans="1:25" ht="14.25" customHeight="1">
      <c r="A15" s="165"/>
      <c r="B15" s="165"/>
      <c r="C15" s="165"/>
      <c r="D15" s="165"/>
      <c r="E15" s="4"/>
      <c r="F15" s="4"/>
      <c r="G15" s="4"/>
      <c r="H15" s="4"/>
      <c r="I15" s="4"/>
      <c r="J15" s="4"/>
      <c r="K15" s="4"/>
      <c r="L15" s="4"/>
      <c r="M15" s="4"/>
      <c r="N15" s="4"/>
      <c r="O15" s="4"/>
      <c r="P15" s="4"/>
      <c r="Q15" s="4"/>
      <c r="R15" s="4"/>
      <c r="S15" s="4"/>
      <c r="T15" s="4"/>
      <c r="U15" s="4"/>
      <c r="V15" s="4"/>
      <c r="W15" s="4"/>
      <c r="X15" s="4"/>
      <c r="Y15" s="4"/>
    </row>
    <row r="16" spans="1:25" ht="14.25" customHeight="1">
      <c r="A16" s="166" t="s">
        <v>269</v>
      </c>
      <c r="B16" s="165"/>
      <c r="C16" s="165"/>
      <c r="D16" s="165"/>
      <c r="E16" s="4"/>
      <c r="F16" s="4"/>
      <c r="G16" s="4"/>
      <c r="H16" s="4"/>
      <c r="I16" s="4"/>
      <c r="J16" s="4"/>
      <c r="K16" s="4"/>
      <c r="L16" s="4"/>
      <c r="M16" s="4"/>
      <c r="N16" s="4"/>
      <c r="O16" s="4"/>
      <c r="P16" s="4"/>
      <c r="Q16" s="4"/>
      <c r="R16" s="4"/>
      <c r="S16" s="4"/>
      <c r="T16" s="4"/>
      <c r="U16" s="4"/>
      <c r="V16" s="4"/>
      <c r="W16" s="4"/>
      <c r="X16" s="4"/>
      <c r="Y16" s="4"/>
    </row>
    <row r="17" spans="1:25" ht="14.25" customHeight="1">
      <c r="A17" s="165" t="s">
        <v>170</v>
      </c>
      <c r="B17" s="165"/>
      <c r="C17" s="165"/>
      <c r="D17" s="165"/>
      <c r="E17" s="4"/>
      <c r="F17" s="4"/>
      <c r="G17" s="4"/>
      <c r="H17" s="4"/>
      <c r="I17" s="4"/>
      <c r="J17" s="4"/>
      <c r="K17" s="4"/>
      <c r="L17" s="4"/>
      <c r="M17" s="4"/>
      <c r="N17" s="4"/>
      <c r="O17" s="4"/>
      <c r="P17" s="4"/>
      <c r="Q17" s="4"/>
      <c r="R17" s="4"/>
      <c r="S17" s="4"/>
      <c r="T17" s="4"/>
      <c r="U17" s="4"/>
      <c r="V17" s="4"/>
      <c r="W17" s="4"/>
      <c r="X17" s="4"/>
      <c r="Y17" s="4"/>
    </row>
    <row r="18" spans="1:25" ht="14.25" customHeight="1">
      <c r="A18" s="165" t="s">
        <v>270</v>
      </c>
      <c r="B18" s="165"/>
      <c r="C18" s="165"/>
      <c r="D18" s="165"/>
      <c r="E18" s="4"/>
      <c r="F18" s="4"/>
      <c r="G18" s="4"/>
      <c r="H18" s="4"/>
      <c r="I18" s="4"/>
      <c r="J18" s="4"/>
      <c r="K18" s="4"/>
      <c r="L18" s="4"/>
      <c r="M18" s="4"/>
      <c r="N18" s="4"/>
      <c r="O18" s="4"/>
      <c r="P18" s="4"/>
      <c r="Q18" s="4"/>
      <c r="R18" s="4"/>
      <c r="S18" s="4"/>
      <c r="T18" s="4"/>
      <c r="U18" s="4"/>
      <c r="V18" s="4"/>
      <c r="W18" s="4"/>
      <c r="X18" s="4"/>
      <c r="Y18" s="4"/>
    </row>
    <row r="19" spans="1:25" ht="14.25" customHeight="1">
      <c r="A19" s="165" t="s">
        <v>266</v>
      </c>
      <c r="B19" s="165"/>
      <c r="C19" s="165"/>
      <c r="D19" s="165"/>
      <c r="E19" s="4"/>
      <c r="F19" s="4"/>
      <c r="G19" s="4"/>
      <c r="H19" s="4"/>
      <c r="I19" s="4"/>
      <c r="J19" s="4"/>
      <c r="K19" s="4"/>
      <c r="L19" s="4"/>
      <c r="M19" s="4"/>
      <c r="N19" s="4"/>
      <c r="O19" s="4"/>
      <c r="P19" s="4"/>
      <c r="Q19" s="4"/>
      <c r="R19" s="4"/>
      <c r="S19" s="4"/>
      <c r="T19" s="4"/>
      <c r="U19" s="4"/>
      <c r="V19" s="4"/>
      <c r="W19" s="4"/>
      <c r="X19" s="4"/>
      <c r="Y19" s="4"/>
    </row>
    <row r="20" spans="1:25" ht="14.25" customHeight="1">
      <c r="A20" s="165" t="s">
        <v>267</v>
      </c>
      <c r="B20" s="165"/>
      <c r="C20" s="165"/>
      <c r="D20" s="165"/>
      <c r="E20" s="4"/>
      <c r="F20" s="4"/>
      <c r="G20" s="4"/>
      <c r="H20" s="4"/>
      <c r="I20" s="4"/>
      <c r="J20" s="4"/>
      <c r="K20" s="4"/>
      <c r="L20" s="4"/>
      <c r="M20" s="4"/>
      <c r="N20" s="4"/>
      <c r="O20" s="4"/>
      <c r="P20" s="4"/>
      <c r="Q20" s="4"/>
      <c r="R20" s="4"/>
      <c r="S20" s="4"/>
      <c r="T20" s="4"/>
      <c r="U20" s="4"/>
      <c r="V20" s="4"/>
      <c r="W20" s="4"/>
      <c r="X20" s="4"/>
      <c r="Y20" s="4"/>
    </row>
    <row r="21" spans="1:25" ht="14.25" customHeight="1">
      <c r="A21" s="165" t="s">
        <v>268</v>
      </c>
      <c r="B21" s="165"/>
      <c r="C21" s="165"/>
      <c r="D21" s="165"/>
      <c r="E21" s="4"/>
      <c r="F21" s="4"/>
      <c r="G21" s="4"/>
      <c r="H21" s="4"/>
      <c r="I21" s="4"/>
      <c r="J21" s="4"/>
      <c r="K21" s="4"/>
      <c r="L21" s="4"/>
      <c r="M21" s="4"/>
      <c r="N21" s="4"/>
      <c r="O21" s="4"/>
      <c r="P21" s="4"/>
      <c r="Q21" s="4"/>
      <c r="R21" s="4"/>
      <c r="S21" s="4"/>
      <c r="T21" s="4"/>
      <c r="U21" s="4"/>
      <c r="V21" s="4"/>
      <c r="W21" s="4"/>
      <c r="X21" s="4"/>
      <c r="Y21" s="4"/>
    </row>
    <row r="22" spans="1:25" ht="14.25" customHeight="1">
      <c r="A22" s="165"/>
      <c r="B22" s="165"/>
      <c r="C22" s="165"/>
      <c r="D22" s="165"/>
      <c r="E22" s="4"/>
      <c r="F22" s="4"/>
      <c r="G22" s="4"/>
      <c r="H22" s="4"/>
      <c r="I22" s="4"/>
      <c r="J22" s="4"/>
      <c r="K22" s="4"/>
      <c r="L22" s="4"/>
      <c r="M22" s="4"/>
      <c r="N22" s="4"/>
      <c r="O22" s="4"/>
      <c r="P22" s="4"/>
      <c r="Q22" s="4"/>
      <c r="R22" s="4"/>
      <c r="S22" s="4"/>
      <c r="T22" s="4"/>
      <c r="U22" s="4"/>
      <c r="V22" s="4"/>
      <c r="W22" s="4"/>
      <c r="X22" s="4"/>
      <c r="Y22" s="4"/>
    </row>
    <row r="23" spans="1:25" ht="14.25" customHeight="1">
      <c r="A23" s="165"/>
      <c r="B23" s="165"/>
      <c r="C23" s="165"/>
      <c r="D23" s="165"/>
      <c r="E23" s="4"/>
      <c r="F23" s="4"/>
      <c r="G23" s="4"/>
      <c r="H23" s="4"/>
      <c r="I23" s="4"/>
      <c r="J23" s="4"/>
      <c r="K23" s="4"/>
      <c r="L23" s="4"/>
      <c r="M23" s="4"/>
      <c r="N23" s="4"/>
      <c r="O23" s="4"/>
      <c r="P23" s="4"/>
      <c r="Q23" s="4"/>
      <c r="R23" s="4"/>
      <c r="S23" s="4"/>
      <c r="T23" s="4"/>
      <c r="U23" s="4"/>
      <c r="V23" s="4"/>
      <c r="W23" s="4"/>
      <c r="X23" s="4"/>
      <c r="Y23" s="4"/>
    </row>
    <row r="24" spans="1:25" ht="14.25" customHeight="1">
      <c r="A24" s="5" t="s">
        <v>122</v>
      </c>
      <c r="B24" s="165"/>
      <c r="C24" s="165"/>
      <c r="D24" s="165"/>
      <c r="E24" s="4"/>
      <c r="F24" s="4"/>
      <c r="G24" s="4"/>
      <c r="H24" s="4"/>
      <c r="I24" s="4"/>
      <c r="J24" s="4"/>
      <c r="K24" s="4"/>
      <c r="L24" s="4"/>
      <c r="M24" s="4"/>
      <c r="N24" s="4"/>
      <c r="O24" s="4"/>
      <c r="P24" s="4"/>
      <c r="Q24" s="4"/>
      <c r="R24" s="4"/>
      <c r="S24" s="4"/>
      <c r="T24" s="4"/>
      <c r="U24" s="4"/>
      <c r="V24" s="4"/>
      <c r="W24" s="4"/>
      <c r="X24" s="4"/>
      <c r="Y24" s="4"/>
    </row>
    <row r="25" spans="1:25" ht="14.25" customHeight="1">
      <c r="A25" s="5" t="s">
        <v>179</v>
      </c>
      <c r="B25" s="165"/>
      <c r="C25" s="165"/>
      <c r="D25" s="165"/>
      <c r="E25" s="4"/>
      <c r="F25" s="4"/>
      <c r="G25" s="4"/>
      <c r="H25" s="4"/>
      <c r="I25" s="4"/>
      <c r="J25" s="4"/>
      <c r="K25" s="4"/>
      <c r="L25" s="4"/>
      <c r="M25" s="4"/>
      <c r="N25" s="4"/>
      <c r="O25" s="4"/>
      <c r="P25" s="4"/>
      <c r="Q25" s="4"/>
      <c r="R25" s="4"/>
      <c r="S25" s="4"/>
      <c r="T25" s="4"/>
      <c r="U25" s="4"/>
      <c r="V25" s="4"/>
      <c r="W25" s="4"/>
      <c r="X25" s="4"/>
      <c r="Y25" s="4"/>
    </row>
    <row r="26" spans="1:25" ht="14.25" customHeight="1">
      <c r="A26" s="5" t="s">
        <v>181</v>
      </c>
      <c r="B26" s="165"/>
      <c r="C26" s="165"/>
      <c r="D26" s="165"/>
      <c r="E26" s="4"/>
      <c r="F26" s="4"/>
      <c r="G26" s="4"/>
      <c r="H26" s="4"/>
      <c r="I26" s="4"/>
      <c r="J26" s="4"/>
      <c r="K26" s="4"/>
      <c r="L26" s="4"/>
      <c r="M26" s="4"/>
      <c r="N26" s="4"/>
      <c r="O26" s="4"/>
      <c r="P26" s="4"/>
      <c r="Q26" s="4"/>
      <c r="R26" s="4"/>
      <c r="S26" s="4"/>
      <c r="T26" s="4"/>
      <c r="U26" s="4"/>
      <c r="V26" s="4"/>
      <c r="W26" s="4"/>
      <c r="X26" s="4"/>
      <c r="Y26" s="4"/>
    </row>
    <row r="27" spans="1:25" ht="14.25" customHeight="1">
      <c r="A27" s="5" t="s">
        <v>184</v>
      </c>
      <c r="B27" s="165"/>
      <c r="C27" s="165"/>
      <c r="D27" s="165"/>
      <c r="E27" s="4"/>
      <c r="F27" s="4"/>
      <c r="G27" s="4"/>
      <c r="H27" s="4"/>
      <c r="I27" s="4"/>
      <c r="J27" s="4"/>
      <c r="K27" s="4"/>
      <c r="L27" s="4"/>
      <c r="M27" s="4"/>
      <c r="N27" s="4"/>
      <c r="O27" s="4"/>
      <c r="P27" s="4"/>
      <c r="Q27" s="4"/>
      <c r="R27" s="4"/>
      <c r="S27" s="4"/>
      <c r="T27" s="4"/>
      <c r="U27" s="4"/>
      <c r="V27" s="4"/>
      <c r="W27" s="4"/>
      <c r="X27" s="4"/>
      <c r="Y27" s="4"/>
    </row>
    <row r="28" spans="1:25" ht="14.25" customHeight="1">
      <c r="A28" s="5" t="s">
        <v>185</v>
      </c>
      <c r="B28" s="165"/>
      <c r="C28" s="165"/>
      <c r="D28" s="165"/>
      <c r="E28" s="4"/>
      <c r="F28" s="4"/>
      <c r="G28" s="4"/>
      <c r="H28" s="4"/>
      <c r="I28" s="4"/>
      <c r="J28" s="4"/>
      <c r="K28" s="4"/>
      <c r="L28" s="4"/>
      <c r="M28" s="4"/>
      <c r="N28" s="4"/>
      <c r="O28" s="4"/>
      <c r="P28" s="4"/>
      <c r="Q28" s="4"/>
      <c r="R28" s="4"/>
      <c r="S28" s="4"/>
      <c r="T28" s="4"/>
      <c r="U28" s="4"/>
      <c r="V28" s="4"/>
      <c r="W28" s="4"/>
      <c r="X28" s="4"/>
      <c r="Y28" s="4"/>
    </row>
    <row r="29" spans="1:25" ht="14.25" customHeight="1">
      <c r="A29" s="5" t="s">
        <v>186</v>
      </c>
      <c r="B29" s="165"/>
      <c r="C29" s="165"/>
      <c r="D29" s="165"/>
      <c r="E29" s="4"/>
      <c r="F29" s="4" t="s">
        <v>1470</v>
      </c>
      <c r="G29" s="4"/>
      <c r="H29" s="4"/>
      <c r="I29" s="4"/>
      <c r="J29" s="4"/>
      <c r="K29" s="4"/>
      <c r="L29" s="4"/>
      <c r="M29" s="4"/>
      <c r="N29" s="4"/>
      <c r="O29" s="4"/>
      <c r="P29" s="4"/>
      <c r="Q29" s="4"/>
      <c r="R29" s="4"/>
      <c r="S29" s="4"/>
      <c r="T29" s="4"/>
      <c r="U29" s="4"/>
      <c r="V29" s="4"/>
      <c r="W29" s="4"/>
      <c r="X29" s="4"/>
      <c r="Y29" s="4"/>
    </row>
    <row r="30" spans="1:25" ht="14.25" customHeight="1">
      <c r="A30" s="5" t="s">
        <v>271</v>
      </c>
      <c r="B30" s="165"/>
      <c r="C30" s="165"/>
      <c r="D30" s="165"/>
      <c r="E30" s="4"/>
      <c r="F30" s="4" t="s">
        <v>1471</v>
      </c>
      <c r="G30" s="4"/>
      <c r="H30" s="4"/>
      <c r="I30" s="4"/>
      <c r="J30" s="4"/>
      <c r="K30" s="4"/>
      <c r="L30" s="4"/>
      <c r="M30" s="4"/>
      <c r="N30" s="4"/>
      <c r="O30" s="4"/>
      <c r="P30" s="4"/>
      <c r="Q30" s="4"/>
      <c r="R30" s="4"/>
      <c r="S30" s="4"/>
      <c r="T30" s="4"/>
      <c r="U30" s="4"/>
      <c r="V30" s="4"/>
      <c r="W30" s="4"/>
      <c r="X30" s="4"/>
      <c r="Y30" s="4"/>
    </row>
    <row r="31" spans="1:25" ht="14.25" customHeight="1">
      <c r="A31" s="5" t="s">
        <v>272</v>
      </c>
      <c r="B31" s="165"/>
      <c r="C31" s="165"/>
      <c r="D31" s="165"/>
      <c r="E31" s="4"/>
      <c r="F31" s="4" t="s">
        <v>1472</v>
      </c>
      <c r="G31" s="4"/>
      <c r="H31" s="4"/>
      <c r="I31" s="4"/>
      <c r="J31" s="4"/>
      <c r="K31" s="4"/>
      <c r="L31" s="4"/>
      <c r="M31" s="4"/>
      <c r="N31" s="4"/>
      <c r="O31" s="4"/>
      <c r="P31" s="4"/>
      <c r="Q31" s="4"/>
      <c r="R31" s="4"/>
      <c r="S31" s="4"/>
      <c r="T31" s="4"/>
      <c r="U31" s="4"/>
      <c r="V31" s="4"/>
      <c r="W31" s="4"/>
      <c r="X31" s="4"/>
      <c r="Y31" s="4"/>
    </row>
    <row r="32" spans="1:25" ht="14.25" customHeight="1">
      <c r="A32" s="5" t="s">
        <v>273</v>
      </c>
      <c r="B32" s="165"/>
      <c r="C32" s="165"/>
      <c r="D32" s="165"/>
      <c r="E32" s="4"/>
      <c r="F32" s="4" t="s">
        <v>1473</v>
      </c>
      <c r="G32" s="4"/>
      <c r="H32" s="4"/>
      <c r="I32" s="4"/>
      <c r="J32" s="4"/>
      <c r="K32" s="4"/>
      <c r="L32" s="4"/>
      <c r="M32" s="4"/>
      <c r="N32" s="4"/>
      <c r="O32" s="4"/>
      <c r="P32" s="4"/>
      <c r="Q32" s="4"/>
      <c r="R32" s="4"/>
      <c r="S32" s="4"/>
      <c r="T32" s="4"/>
      <c r="U32" s="4"/>
      <c r="V32" s="4"/>
      <c r="W32" s="4"/>
      <c r="X32" s="4"/>
      <c r="Y32" s="4"/>
    </row>
    <row r="33" spans="1:26" ht="14.25" customHeight="1">
      <c r="A33" s="5" t="s">
        <v>274</v>
      </c>
      <c r="B33" s="165"/>
      <c r="C33" s="165"/>
      <c r="D33" s="165"/>
      <c r="E33" s="4"/>
      <c r="F33" s="4"/>
      <c r="G33" s="4"/>
      <c r="H33" s="4"/>
      <c r="I33" s="4"/>
      <c r="J33" s="4"/>
      <c r="K33" s="4"/>
      <c r="L33" s="4"/>
      <c r="M33" s="4"/>
      <c r="N33" s="4"/>
      <c r="O33" s="4"/>
      <c r="P33" s="4"/>
      <c r="Q33" s="4"/>
      <c r="R33" s="4"/>
      <c r="S33" s="4"/>
      <c r="T33" s="4"/>
      <c r="U33" s="4"/>
      <c r="V33" s="4"/>
      <c r="W33" s="4"/>
      <c r="X33" s="4"/>
      <c r="Y33" s="4"/>
    </row>
    <row r="34" spans="1:26" ht="14.25" customHeight="1">
      <c r="A34" s="5" t="s">
        <v>187</v>
      </c>
      <c r="B34" s="165"/>
      <c r="C34" s="165"/>
      <c r="D34" s="165"/>
      <c r="E34" s="4"/>
      <c r="F34" s="4"/>
      <c r="G34" s="4"/>
      <c r="H34" s="4"/>
      <c r="I34" s="4"/>
      <c r="J34" s="4"/>
      <c r="K34" s="4"/>
      <c r="L34" s="4"/>
      <c r="M34" s="4"/>
      <c r="N34" s="4"/>
      <c r="O34" s="4"/>
      <c r="P34" s="4"/>
      <c r="Q34" s="4"/>
      <c r="R34" s="4"/>
      <c r="S34" s="4"/>
      <c r="T34" s="4"/>
      <c r="U34" s="4"/>
      <c r="V34" s="4"/>
      <c r="W34" s="4"/>
      <c r="X34" s="4"/>
      <c r="Y34" s="4"/>
    </row>
    <row r="35" spans="1:26" ht="14.25" customHeight="1">
      <c r="A35" s="5" t="s">
        <v>275</v>
      </c>
      <c r="B35" s="165"/>
      <c r="C35" s="165"/>
      <c r="D35" s="165"/>
      <c r="E35" s="4"/>
      <c r="F35" s="4"/>
      <c r="G35" s="4"/>
      <c r="H35" s="4"/>
      <c r="I35" s="4"/>
      <c r="J35" s="4"/>
      <c r="K35" s="4"/>
      <c r="L35" s="4"/>
      <c r="M35" s="4"/>
      <c r="N35" s="4"/>
      <c r="O35" s="4"/>
      <c r="P35" s="4"/>
      <c r="Q35" s="4"/>
      <c r="R35" s="4"/>
      <c r="S35" s="4"/>
      <c r="T35" s="4"/>
      <c r="U35" s="4"/>
      <c r="V35" s="4"/>
      <c r="W35" s="4"/>
      <c r="X35" s="4"/>
      <c r="Y35" s="4"/>
    </row>
    <row r="36" spans="1:26" ht="14.25" customHeight="1">
      <c r="A36" s="5" t="s">
        <v>276</v>
      </c>
      <c r="B36" s="165"/>
      <c r="C36" s="165"/>
      <c r="D36" s="165"/>
      <c r="E36" s="4"/>
      <c r="F36" s="4"/>
      <c r="G36" s="4"/>
      <c r="H36" s="4"/>
      <c r="I36" s="4"/>
      <c r="J36" s="4"/>
      <c r="K36" s="4"/>
      <c r="L36" s="4"/>
      <c r="M36" s="4"/>
      <c r="N36" s="4"/>
      <c r="O36" s="4"/>
      <c r="P36" s="4"/>
      <c r="Q36" s="4"/>
      <c r="R36" s="4"/>
      <c r="S36" s="4"/>
      <c r="T36" s="4"/>
      <c r="U36" s="4"/>
      <c r="V36" s="4"/>
      <c r="W36" s="4"/>
      <c r="X36" s="4"/>
      <c r="Y36" s="4"/>
    </row>
    <row r="37" spans="1:26" ht="14.25" customHeight="1">
      <c r="A37" s="5" t="s">
        <v>9</v>
      </c>
      <c r="B37" s="165"/>
      <c r="C37" s="165"/>
      <c r="D37" s="165"/>
      <c r="E37" s="4"/>
      <c r="F37" s="4"/>
      <c r="G37" s="4"/>
      <c r="H37" s="4"/>
      <c r="I37" s="4"/>
      <c r="J37" s="4"/>
      <c r="K37" s="4"/>
      <c r="L37" s="4"/>
      <c r="M37" s="4"/>
      <c r="N37" s="4"/>
      <c r="O37" s="4"/>
      <c r="P37" s="4"/>
      <c r="Q37" s="4"/>
      <c r="R37" s="4"/>
      <c r="S37" s="4"/>
      <c r="T37" s="4"/>
      <c r="U37" s="4"/>
      <c r="V37" s="4"/>
      <c r="W37" s="4"/>
      <c r="X37" s="4"/>
      <c r="Y37" s="4"/>
    </row>
    <row r="38" spans="1:26" ht="14.25" customHeight="1">
      <c r="A38" s="5" t="s">
        <v>235</v>
      </c>
      <c r="B38" s="165"/>
      <c r="C38" s="165"/>
      <c r="D38" s="165"/>
      <c r="E38" s="4"/>
      <c r="F38" s="4"/>
      <c r="G38" s="4"/>
      <c r="H38" s="4"/>
      <c r="I38" s="4"/>
      <c r="J38" s="4"/>
      <c r="K38" s="4"/>
      <c r="L38" s="4"/>
      <c r="M38" s="4"/>
      <c r="N38" s="4"/>
      <c r="O38" s="4"/>
      <c r="P38" s="4"/>
      <c r="Q38" s="4"/>
      <c r="R38" s="4"/>
      <c r="S38" s="4"/>
      <c r="T38" s="4"/>
      <c r="U38" s="4"/>
      <c r="V38" s="4"/>
      <c r="W38" s="4"/>
      <c r="X38" s="4"/>
      <c r="Y38" s="4"/>
    </row>
    <row r="39" spans="1:26" ht="14.25" customHeight="1">
      <c r="A39" s="5" t="s">
        <v>18</v>
      </c>
      <c r="B39" s="165"/>
      <c r="C39" s="165"/>
      <c r="D39" s="165"/>
      <c r="E39" s="4"/>
      <c r="F39" s="4"/>
      <c r="G39" s="4"/>
      <c r="H39" s="4"/>
      <c r="I39" s="4"/>
      <c r="J39" s="4"/>
      <c r="K39" s="4"/>
      <c r="L39" s="4"/>
      <c r="M39" s="4"/>
      <c r="N39" s="4"/>
      <c r="O39" s="4"/>
      <c r="P39" s="4"/>
      <c r="Q39" s="4"/>
      <c r="R39" s="4"/>
      <c r="S39" s="4"/>
      <c r="T39" s="4"/>
      <c r="U39" s="4"/>
      <c r="V39" s="4"/>
      <c r="W39" s="4"/>
      <c r="X39" s="4"/>
      <c r="Y39" s="4"/>
    </row>
    <row r="40" spans="1:26" ht="14.25" customHeight="1">
      <c r="A40" s="165" t="s">
        <v>19</v>
      </c>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row>
    <row r="41" spans="1:26" ht="14.25" customHeight="1">
      <c r="A41" s="5" t="s">
        <v>20</v>
      </c>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row>
    <row r="42" spans="1:26" ht="14.25" customHeight="1">
      <c r="A42" s="5" t="s">
        <v>277</v>
      </c>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row>
    <row r="43" spans="1:26" ht="14.25" customHeight="1">
      <c r="A43" s="5" t="s">
        <v>247</v>
      </c>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row>
    <row r="44" spans="1:26" ht="14.25" customHeight="1">
      <c r="A44" s="493" t="s">
        <v>1469</v>
      </c>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row>
    <row r="45" spans="1:26" ht="14.25" customHeight="1">
      <c r="A45" s="5"/>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26" ht="14.25" customHeight="1">
      <c r="A46" s="5" t="s">
        <v>278</v>
      </c>
      <c r="B46" s="165"/>
      <c r="C46" s="165"/>
      <c r="D46" s="165"/>
      <c r="E46" s="4"/>
      <c r="F46" s="4"/>
      <c r="G46" s="4"/>
      <c r="H46" s="4"/>
      <c r="I46" s="4"/>
      <c r="J46" s="4"/>
      <c r="K46" s="4"/>
      <c r="L46" s="4"/>
      <c r="M46" s="4"/>
      <c r="N46" s="4"/>
      <c r="O46" s="4"/>
      <c r="P46" s="4"/>
      <c r="Q46" s="4"/>
      <c r="R46" s="4"/>
      <c r="S46" s="4"/>
      <c r="T46" s="4"/>
      <c r="U46" s="4"/>
      <c r="V46" s="4"/>
      <c r="W46" s="4"/>
      <c r="X46" s="4"/>
      <c r="Y46" s="4"/>
    </row>
    <row r="47" spans="1:26" ht="14.25" customHeight="1">
      <c r="A47" s="5" t="s">
        <v>172</v>
      </c>
      <c r="B47" s="165">
        <v>1</v>
      </c>
      <c r="C47" s="165"/>
      <c r="D47" s="165"/>
      <c r="E47" s="4"/>
      <c r="F47" s="4"/>
      <c r="G47" s="4"/>
      <c r="H47" s="4"/>
      <c r="I47" s="4"/>
      <c r="J47" s="4"/>
      <c r="K47" s="4"/>
      <c r="L47" s="4"/>
      <c r="M47" s="4"/>
      <c r="N47" s="4"/>
      <c r="O47" s="4"/>
      <c r="P47" s="4"/>
      <c r="Q47" s="4"/>
      <c r="R47" s="4"/>
      <c r="S47" s="4"/>
      <c r="T47" s="4"/>
      <c r="U47" s="4"/>
      <c r="V47" s="4"/>
      <c r="W47" s="4"/>
      <c r="X47" s="4"/>
      <c r="Y47" s="4"/>
    </row>
    <row r="48" spans="1:26" ht="14.25" customHeight="1">
      <c r="A48" s="5" t="s">
        <v>169</v>
      </c>
      <c r="B48" s="165">
        <v>2</v>
      </c>
      <c r="C48" s="165"/>
      <c r="D48" s="165"/>
      <c r="E48" s="4"/>
      <c r="F48" s="4"/>
      <c r="G48" s="4"/>
      <c r="H48" s="4"/>
      <c r="I48" s="4"/>
      <c r="J48" s="4"/>
      <c r="K48" s="4"/>
      <c r="L48" s="4"/>
      <c r="M48" s="4"/>
      <c r="N48" s="4"/>
      <c r="O48" s="4"/>
      <c r="P48" s="4"/>
      <c r="Q48" s="4"/>
      <c r="R48" s="4"/>
      <c r="S48" s="4"/>
      <c r="T48" s="4"/>
      <c r="U48" s="4"/>
      <c r="V48" s="4"/>
      <c r="W48" s="4"/>
      <c r="X48" s="4"/>
      <c r="Y48" s="4"/>
    </row>
    <row r="49" spans="1:26" ht="14.25" customHeight="1">
      <c r="A49" s="5" t="s">
        <v>173</v>
      </c>
      <c r="B49" s="165">
        <v>3</v>
      </c>
      <c r="C49" s="165"/>
      <c r="D49" s="165"/>
      <c r="E49" s="4"/>
      <c r="F49" s="4"/>
      <c r="G49" s="4"/>
      <c r="H49" s="4"/>
      <c r="I49" s="4"/>
      <c r="J49" s="4"/>
      <c r="K49" s="4"/>
      <c r="L49" s="4"/>
      <c r="M49" s="4"/>
      <c r="N49" s="4"/>
      <c r="O49" s="4"/>
      <c r="P49" s="4"/>
      <c r="Q49" s="4"/>
      <c r="R49" s="4"/>
      <c r="S49" s="4"/>
      <c r="T49" s="4"/>
      <c r="U49" s="4"/>
      <c r="V49" s="4"/>
      <c r="W49" s="4"/>
      <c r="X49" s="4"/>
      <c r="Y49" s="4"/>
    </row>
    <row r="50" spans="1:26" ht="14.25" customHeight="1">
      <c r="A50" s="165"/>
      <c r="B50" s="165"/>
      <c r="C50" s="165"/>
      <c r="D50" s="165"/>
      <c r="E50" s="4"/>
      <c r="F50" s="4"/>
      <c r="G50" s="4"/>
      <c r="H50" s="4"/>
      <c r="I50" s="4"/>
      <c r="J50" s="4"/>
      <c r="K50" s="4"/>
      <c r="L50" s="4"/>
      <c r="M50" s="4"/>
      <c r="N50" s="4"/>
      <c r="O50" s="4"/>
      <c r="P50" s="4"/>
      <c r="Q50" s="4"/>
      <c r="R50" s="4"/>
      <c r="S50" s="4"/>
      <c r="T50" s="4"/>
      <c r="U50" s="4"/>
      <c r="V50" s="4"/>
      <c r="W50" s="4"/>
      <c r="X50" s="4"/>
      <c r="Y50" s="4"/>
    </row>
    <row r="51" spans="1:26" ht="14.25" customHeight="1">
      <c r="A51" s="165"/>
      <c r="B51" s="165"/>
      <c r="C51" s="165"/>
      <c r="D51" s="165"/>
      <c r="E51" s="165"/>
      <c r="F51" s="165"/>
      <c r="G51" s="165"/>
      <c r="H51" s="165"/>
      <c r="I51" s="4"/>
      <c r="J51" s="4"/>
      <c r="K51" s="4"/>
      <c r="L51" s="4"/>
      <c r="M51" s="4"/>
      <c r="N51" s="4"/>
      <c r="O51" s="4"/>
      <c r="P51" s="4"/>
      <c r="Q51" s="4"/>
      <c r="R51" s="4"/>
      <c r="S51" s="4"/>
      <c r="T51" s="4"/>
      <c r="U51" s="4"/>
      <c r="V51" s="4"/>
      <c r="W51" s="4"/>
      <c r="X51" s="4"/>
      <c r="Y51" s="4"/>
    </row>
    <row r="52" spans="1:26" ht="14.25" customHeight="1">
      <c r="A52" s="165" t="s">
        <v>279</v>
      </c>
      <c r="B52" s="165" t="s">
        <v>253</v>
      </c>
      <c r="C52" s="165" t="s">
        <v>278</v>
      </c>
      <c r="D52" s="165" t="s">
        <v>280</v>
      </c>
      <c r="E52" s="165"/>
      <c r="F52" s="165"/>
      <c r="G52" s="165"/>
      <c r="H52" s="165"/>
      <c r="I52" s="165"/>
      <c r="J52" s="4"/>
      <c r="K52" s="4"/>
      <c r="L52" s="4"/>
      <c r="M52" s="4"/>
      <c r="N52" s="4"/>
      <c r="O52" s="4"/>
      <c r="P52" s="4"/>
      <c r="Q52" s="4"/>
      <c r="R52" s="4"/>
      <c r="S52" s="4"/>
      <c r="T52" s="4"/>
      <c r="U52" s="4"/>
      <c r="V52" s="4"/>
      <c r="W52" s="4"/>
      <c r="X52" s="4"/>
      <c r="Y52" s="4"/>
      <c r="Z52" s="4"/>
    </row>
    <row r="53" spans="1:26" ht="14.25" customHeight="1">
      <c r="A53" s="5" t="s">
        <v>179</v>
      </c>
      <c r="B53" s="165" t="s">
        <v>172</v>
      </c>
      <c r="C53" s="165">
        <v>11</v>
      </c>
      <c r="D53" s="335">
        <v>0.23</v>
      </c>
      <c r="E53" s="165"/>
      <c r="F53" s="165"/>
      <c r="G53" s="165"/>
      <c r="H53" s="165"/>
      <c r="I53" s="165"/>
      <c r="J53" s="4"/>
      <c r="K53" s="4"/>
      <c r="L53" s="4"/>
      <c r="M53" s="4"/>
      <c r="N53" s="4"/>
      <c r="O53" s="4"/>
      <c r="P53" s="4"/>
      <c r="Q53" s="4"/>
      <c r="R53" s="4"/>
      <c r="S53" s="4"/>
      <c r="T53" s="4"/>
      <c r="U53" s="4"/>
      <c r="V53" s="4"/>
      <c r="W53" s="4"/>
      <c r="X53" s="4"/>
      <c r="Y53" s="4"/>
      <c r="Z53" s="4"/>
    </row>
    <row r="54" spans="1:26" ht="14.25" customHeight="1">
      <c r="A54" s="5"/>
      <c r="B54" s="165" t="s">
        <v>169</v>
      </c>
      <c r="C54" s="165">
        <v>12</v>
      </c>
      <c r="D54" s="335">
        <v>7.4999999999999997E-2</v>
      </c>
      <c r="E54" s="165"/>
      <c r="F54" s="165"/>
      <c r="G54" s="5"/>
      <c r="H54" s="165"/>
      <c r="I54" s="165"/>
      <c r="J54" s="4"/>
      <c r="K54" s="4"/>
      <c r="L54" s="4"/>
      <c r="M54" s="4"/>
      <c r="N54" s="4"/>
      <c r="O54" s="4"/>
      <c r="P54" s="4"/>
      <c r="Q54" s="4"/>
      <c r="R54" s="4"/>
      <c r="S54" s="4"/>
      <c r="T54" s="4"/>
      <c r="U54" s="4"/>
      <c r="V54" s="4"/>
      <c r="W54" s="4"/>
      <c r="X54" s="4"/>
      <c r="Y54" s="4"/>
      <c r="Z54" s="4"/>
    </row>
    <row r="55" spans="1:26" ht="14.25" customHeight="1">
      <c r="A55" s="5" t="s">
        <v>181</v>
      </c>
      <c r="B55" s="165" t="s">
        <v>172</v>
      </c>
      <c r="C55" s="165">
        <v>21</v>
      </c>
      <c r="D55" s="335">
        <v>0.15</v>
      </c>
      <c r="E55" s="165"/>
      <c r="F55" s="165"/>
      <c r="G55" s="5"/>
      <c r="H55" s="165"/>
      <c r="I55" s="165"/>
      <c r="J55" s="4"/>
      <c r="K55" s="4"/>
      <c r="L55" s="4"/>
      <c r="M55" s="4"/>
      <c r="N55" s="4"/>
      <c r="O55" s="4"/>
      <c r="P55" s="4"/>
      <c r="Q55" s="4"/>
      <c r="R55" s="4"/>
      <c r="S55" s="4"/>
      <c r="T55" s="4"/>
      <c r="U55" s="4"/>
      <c r="V55" s="4"/>
      <c r="W55" s="4"/>
      <c r="X55" s="4"/>
      <c r="Y55" s="4"/>
      <c r="Z55" s="4"/>
    </row>
    <row r="56" spans="1:26" ht="14.25" customHeight="1">
      <c r="A56" s="5"/>
      <c r="B56" s="165" t="s">
        <v>169</v>
      </c>
      <c r="C56" s="165">
        <v>22</v>
      </c>
      <c r="D56" s="335">
        <v>4.4999999999999998E-2</v>
      </c>
      <c r="E56" s="165"/>
      <c r="F56" s="165"/>
      <c r="G56" s="5"/>
      <c r="H56" s="165"/>
      <c r="I56" s="165"/>
      <c r="J56" s="4"/>
      <c r="K56" s="4"/>
      <c r="L56" s="4"/>
      <c r="M56" s="4"/>
      <c r="N56" s="4"/>
      <c r="O56" s="4"/>
      <c r="P56" s="4"/>
      <c r="Q56" s="4"/>
      <c r="R56" s="4"/>
      <c r="S56" s="4"/>
      <c r="T56" s="4"/>
      <c r="U56" s="4"/>
      <c r="V56" s="4"/>
      <c r="W56" s="4"/>
      <c r="X56" s="4"/>
      <c r="Y56" s="4"/>
      <c r="Z56" s="4"/>
    </row>
    <row r="57" spans="1:26" ht="14.25" customHeight="1">
      <c r="A57" s="5" t="s">
        <v>184</v>
      </c>
      <c r="B57" s="165" t="s">
        <v>172</v>
      </c>
      <c r="C57" s="165">
        <v>31</v>
      </c>
      <c r="D57" s="335">
        <v>0.23</v>
      </c>
      <c r="E57" s="165"/>
      <c r="F57" s="165"/>
      <c r="G57" s="5"/>
      <c r="H57" s="165"/>
      <c r="I57" s="165"/>
      <c r="J57" s="4"/>
      <c r="K57" s="4"/>
      <c r="L57" s="4"/>
      <c r="M57" s="4"/>
      <c r="N57" s="4"/>
      <c r="O57" s="4"/>
      <c r="P57" s="4"/>
      <c r="Q57" s="4"/>
      <c r="R57" s="4"/>
      <c r="S57" s="4"/>
      <c r="T57" s="4"/>
      <c r="U57" s="4"/>
      <c r="V57" s="4"/>
      <c r="W57" s="4"/>
      <c r="X57" s="4"/>
      <c r="Y57" s="4"/>
      <c r="Z57" s="4"/>
    </row>
    <row r="58" spans="1:26" ht="14.25" customHeight="1">
      <c r="A58" s="5"/>
      <c r="B58" s="165" t="s">
        <v>169</v>
      </c>
      <c r="C58" s="165">
        <v>32</v>
      </c>
      <c r="D58" s="335">
        <v>7.4999999999999997E-2</v>
      </c>
      <c r="E58" s="165"/>
      <c r="F58" s="165"/>
      <c r="G58" s="5"/>
      <c r="H58" s="165"/>
      <c r="I58" s="165"/>
      <c r="J58" s="4"/>
      <c r="K58" s="4"/>
      <c r="L58" s="4"/>
      <c r="M58" s="4"/>
      <c r="N58" s="4"/>
      <c r="O58" s="4"/>
      <c r="P58" s="4"/>
      <c r="Q58" s="4"/>
      <c r="R58" s="4"/>
      <c r="S58" s="4"/>
      <c r="T58" s="4"/>
      <c r="U58" s="4"/>
      <c r="V58" s="4"/>
      <c r="W58" s="4"/>
      <c r="X58" s="4"/>
      <c r="Y58" s="4"/>
      <c r="Z58" s="4"/>
    </row>
    <row r="59" spans="1:26" ht="14.25" customHeight="1">
      <c r="A59" s="5"/>
      <c r="B59" s="165" t="s">
        <v>173</v>
      </c>
      <c r="C59" s="165">
        <v>33</v>
      </c>
      <c r="D59" s="335">
        <v>6.5000000000000002E-2</v>
      </c>
      <c r="E59" s="165"/>
      <c r="F59" s="165"/>
      <c r="G59" s="165"/>
      <c r="H59" s="165"/>
      <c r="I59" s="165"/>
      <c r="J59" s="4"/>
      <c r="K59" s="4"/>
      <c r="L59" s="4"/>
      <c r="M59" s="4"/>
      <c r="N59" s="4"/>
      <c r="O59" s="4"/>
      <c r="P59" s="4"/>
      <c r="Q59" s="4"/>
      <c r="R59" s="4"/>
      <c r="S59" s="4"/>
      <c r="T59" s="4"/>
      <c r="U59" s="4"/>
      <c r="V59" s="4"/>
      <c r="W59" s="4"/>
      <c r="X59" s="4"/>
      <c r="Y59" s="4"/>
      <c r="Z59" s="4"/>
    </row>
    <row r="60" spans="1:26" ht="14.25" customHeight="1">
      <c r="A60" s="5" t="s">
        <v>185</v>
      </c>
      <c r="B60" s="165" t="s">
        <v>172</v>
      </c>
      <c r="C60" s="165">
        <v>41</v>
      </c>
      <c r="D60" s="335">
        <v>0.15</v>
      </c>
      <c r="E60" s="165"/>
      <c r="F60" s="165"/>
      <c r="G60" s="165"/>
      <c r="H60" s="165"/>
      <c r="I60" s="165"/>
      <c r="J60" s="4"/>
      <c r="K60" s="4"/>
      <c r="L60" s="4"/>
      <c r="M60" s="4"/>
      <c r="N60" s="4"/>
      <c r="O60" s="4"/>
      <c r="P60" s="4"/>
      <c r="Q60" s="4"/>
      <c r="R60" s="4"/>
      <c r="S60" s="4"/>
      <c r="T60" s="4"/>
      <c r="U60" s="4"/>
      <c r="V60" s="4"/>
      <c r="W60" s="4"/>
      <c r="X60" s="4"/>
      <c r="Y60" s="4"/>
      <c r="Z60" s="4"/>
    </row>
    <row r="61" spans="1:26" ht="14.25" customHeight="1">
      <c r="A61" s="5"/>
      <c r="B61" s="165" t="s">
        <v>169</v>
      </c>
      <c r="C61" s="165">
        <v>42</v>
      </c>
      <c r="D61" s="335">
        <v>0.06</v>
      </c>
      <c r="E61" s="165"/>
      <c r="F61" s="165"/>
      <c r="G61" s="165"/>
      <c r="H61" s="165"/>
      <c r="I61" s="165"/>
      <c r="J61" s="4"/>
      <c r="K61" s="4"/>
      <c r="L61" s="4"/>
      <c r="M61" s="4"/>
      <c r="N61" s="4"/>
      <c r="O61" s="4"/>
      <c r="P61" s="4"/>
      <c r="Q61" s="4"/>
      <c r="R61" s="4"/>
      <c r="S61" s="4"/>
      <c r="T61" s="4"/>
      <c r="U61" s="4"/>
      <c r="V61" s="4"/>
      <c r="W61" s="4"/>
      <c r="X61" s="4"/>
      <c r="Y61" s="4"/>
      <c r="Z61" s="4"/>
    </row>
    <row r="62" spans="1:26" ht="14.25" customHeight="1">
      <c r="A62" s="5"/>
      <c r="B62" s="165" t="s">
        <v>173</v>
      </c>
      <c r="C62" s="165">
        <v>43</v>
      </c>
      <c r="D62" s="335">
        <v>0.05</v>
      </c>
      <c r="E62" s="165"/>
      <c r="F62" s="165"/>
      <c r="G62" s="165"/>
      <c r="H62" s="165"/>
      <c r="I62" s="165"/>
      <c r="J62" s="4"/>
      <c r="K62" s="4"/>
      <c r="L62" s="4"/>
      <c r="M62" s="4"/>
      <c r="N62" s="4"/>
      <c r="O62" s="4"/>
      <c r="P62" s="4"/>
      <c r="Q62" s="4"/>
      <c r="R62" s="4"/>
      <c r="S62" s="4"/>
      <c r="T62" s="4"/>
      <c r="U62" s="4"/>
      <c r="V62" s="4"/>
      <c r="W62" s="4"/>
      <c r="X62" s="4"/>
      <c r="Y62" s="4"/>
      <c r="Z62" s="4"/>
    </row>
    <row r="63" spans="1:26" ht="14.25" customHeight="1">
      <c r="A63" s="5" t="s">
        <v>186</v>
      </c>
      <c r="B63" s="165" t="s">
        <v>172</v>
      </c>
      <c r="C63" s="165">
        <v>51</v>
      </c>
      <c r="D63" s="335">
        <v>0.15</v>
      </c>
      <c r="E63" s="165"/>
      <c r="F63" s="165"/>
      <c r="G63" s="165"/>
      <c r="H63" s="165"/>
      <c r="I63" s="165"/>
      <c r="J63" s="4"/>
      <c r="K63" s="4"/>
      <c r="L63" s="4"/>
      <c r="M63" s="4"/>
      <c r="N63" s="4"/>
      <c r="O63" s="4"/>
      <c r="P63" s="4"/>
      <c r="Q63" s="4"/>
      <c r="R63" s="4"/>
      <c r="S63" s="4"/>
      <c r="T63" s="4"/>
      <c r="U63" s="4"/>
      <c r="V63" s="4"/>
      <c r="W63" s="4"/>
      <c r="X63" s="4"/>
      <c r="Y63" s="4"/>
      <c r="Z63" s="4"/>
    </row>
    <row r="64" spans="1:26" ht="14.25" customHeight="1">
      <c r="A64" s="5"/>
      <c r="B64" s="165" t="s">
        <v>169</v>
      </c>
      <c r="C64" s="165">
        <v>52</v>
      </c>
      <c r="D64" s="335">
        <v>0.05</v>
      </c>
      <c r="E64" s="165"/>
      <c r="F64" s="165"/>
      <c r="G64" s="165"/>
      <c r="H64" s="165"/>
      <c r="I64" s="165"/>
      <c r="J64" s="4"/>
      <c r="K64" s="4"/>
      <c r="L64" s="4"/>
      <c r="M64" s="4"/>
      <c r="N64" s="4"/>
      <c r="O64" s="4"/>
      <c r="P64" s="4"/>
      <c r="Q64" s="4"/>
      <c r="R64" s="4"/>
      <c r="S64" s="4"/>
      <c r="T64" s="4"/>
      <c r="U64" s="4"/>
      <c r="V64" s="4"/>
      <c r="W64" s="4"/>
      <c r="X64" s="4"/>
      <c r="Y64" s="4"/>
      <c r="Z64" s="4"/>
    </row>
    <row r="65" spans="1:25" ht="14.25" customHeight="1">
      <c r="A65" s="5" t="s">
        <v>187</v>
      </c>
      <c r="B65" s="165"/>
      <c r="C65" s="335"/>
      <c r="D65" s="165"/>
      <c r="E65" s="165"/>
      <c r="F65" s="165"/>
      <c r="G65" s="165"/>
      <c r="H65" s="165"/>
      <c r="I65" s="4"/>
      <c r="J65" s="4"/>
      <c r="K65" s="4"/>
      <c r="L65" s="4"/>
      <c r="M65" s="4"/>
      <c r="N65" s="4"/>
      <c r="O65" s="4"/>
      <c r="P65" s="4"/>
      <c r="Q65" s="4"/>
      <c r="R65" s="4"/>
      <c r="S65" s="4"/>
      <c r="T65" s="4"/>
      <c r="U65" s="4"/>
      <c r="V65" s="4"/>
      <c r="W65" s="4"/>
      <c r="X65" s="4"/>
      <c r="Y65" s="4"/>
    </row>
    <row r="66" spans="1:25" ht="14.25" customHeight="1">
      <c r="A66" s="165"/>
      <c r="B66" s="165"/>
      <c r="C66" s="335"/>
      <c r="D66" s="165"/>
      <c r="E66" s="165"/>
      <c r="F66" s="165"/>
      <c r="G66" s="165"/>
      <c r="H66" s="165"/>
      <c r="I66" s="4"/>
      <c r="J66" s="4"/>
      <c r="K66" s="4"/>
      <c r="L66" s="4"/>
      <c r="M66" s="4"/>
      <c r="N66" s="4"/>
      <c r="O66" s="4"/>
      <c r="P66" s="4"/>
      <c r="Q66" s="4"/>
      <c r="R66" s="4"/>
      <c r="S66" s="4"/>
      <c r="T66" s="4"/>
      <c r="U66" s="4"/>
      <c r="V66" s="4"/>
      <c r="W66" s="4"/>
      <c r="X66" s="4"/>
      <c r="Y66" s="4"/>
    </row>
    <row r="67" spans="1:25" ht="14.25" customHeight="1">
      <c r="A67" s="165"/>
      <c r="B67" s="165"/>
      <c r="C67" s="335"/>
      <c r="D67" s="165"/>
      <c r="E67" s="165"/>
      <c r="F67" s="165"/>
      <c r="G67" s="165"/>
      <c r="H67" s="165"/>
      <c r="I67" s="4"/>
      <c r="J67" s="4"/>
      <c r="K67" s="4"/>
      <c r="L67" s="4"/>
      <c r="M67" s="4"/>
      <c r="N67" s="4"/>
      <c r="O67" s="4"/>
      <c r="P67" s="4"/>
      <c r="Q67" s="4"/>
      <c r="R67" s="4"/>
      <c r="S67" s="4"/>
      <c r="T67" s="4"/>
      <c r="U67" s="4"/>
      <c r="V67" s="4"/>
      <c r="W67" s="4"/>
      <c r="X67" s="4"/>
      <c r="Y67" s="4"/>
    </row>
    <row r="68" spans="1:25" ht="14.25" customHeight="1">
      <c r="A68" s="165"/>
      <c r="B68" s="165"/>
      <c r="C68" s="165"/>
      <c r="D68" s="165"/>
      <c r="E68" s="165"/>
      <c r="F68" s="165"/>
      <c r="G68" s="165"/>
      <c r="H68" s="165"/>
      <c r="I68" s="4"/>
      <c r="J68" s="4"/>
      <c r="K68" s="4"/>
      <c r="L68" s="4"/>
      <c r="M68" s="4"/>
      <c r="N68" s="4"/>
      <c r="O68" s="4"/>
      <c r="P68" s="4"/>
      <c r="Q68" s="4"/>
      <c r="R68" s="4"/>
      <c r="S68" s="4"/>
      <c r="T68" s="4"/>
      <c r="U68" s="4"/>
      <c r="V68" s="4"/>
      <c r="W68" s="4"/>
      <c r="X68" s="4"/>
      <c r="Y68" s="4"/>
    </row>
    <row r="69" spans="1:25" ht="14.25" customHeight="1">
      <c r="A69" s="165"/>
      <c r="B69" s="165"/>
      <c r="C69" s="165"/>
      <c r="D69" s="165"/>
      <c r="E69" s="165"/>
      <c r="F69" s="165"/>
      <c r="G69" s="165"/>
      <c r="H69" s="165"/>
      <c r="I69" s="4"/>
      <c r="J69" s="4"/>
      <c r="K69" s="4"/>
      <c r="L69" s="4"/>
      <c r="M69" s="4"/>
      <c r="N69" s="4"/>
      <c r="O69" s="4"/>
      <c r="P69" s="4"/>
      <c r="Q69" s="4"/>
      <c r="R69" s="4"/>
      <c r="S69" s="4"/>
      <c r="T69" s="4"/>
      <c r="U69" s="4"/>
      <c r="V69" s="4"/>
      <c r="W69" s="4"/>
      <c r="X69" s="4"/>
      <c r="Y69" s="4"/>
    </row>
    <row r="70" spans="1:25" ht="14.25" customHeight="1">
      <c r="A70" s="165"/>
      <c r="B70" s="165"/>
      <c r="C70" s="165"/>
      <c r="D70" s="165"/>
      <c r="E70" s="165"/>
      <c r="F70" s="165"/>
      <c r="G70" s="165"/>
      <c r="H70" s="165"/>
      <c r="I70" s="4"/>
      <c r="J70" s="4"/>
      <c r="K70" s="4"/>
      <c r="L70" s="4"/>
      <c r="M70" s="4"/>
      <c r="N70" s="4"/>
      <c r="O70" s="4"/>
      <c r="P70" s="4"/>
      <c r="Q70" s="4"/>
      <c r="R70" s="4"/>
      <c r="S70" s="4"/>
      <c r="T70" s="4"/>
      <c r="U70" s="4"/>
      <c r="V70" s="4"/>
      <c r="W70" s="4"/>
      <c r="X70" s="4"/>
      <c r="Y70" s="4"/>
    </row>
    <row r="71" spans="1:25" ht="14.25" customHeight="1">
      <c r="A71" s="165"/>
      <c r="B71" s="165"/>
      <c r="C71" s="165"/>
      <c r="D71" s="165"/>
      <c r="E71" s="165"/>
      <c r="F71" s="165"/>
      <c r="G71" s="165"/>
      <c r="H71" s="165"/>
      <c r="I71" s="4"/>
      <c r="J71" s="4"/>
      <c r="K71" s="4"/>
      <c r="L71" s="4"/>
      <c r="M71" s="4"/>
      <c r="N71" s="4"/>
      <c r="O71" s="4"/>
      <c r="P71" s="4"/>
      <c r="Q71" s="4"/>
      <c r="R71" s="4"/>
      <c r="S71" s="4"/>
      <c r="T71" s="4"/>
      <c r="U71" s="4"/>
      <c r="V71" s="4"/>
      <c r="W71" s="4"/>
      <c r="X71" s="4"/>
      <c r="Y71" s="4"/>
    </row>
    <row r="72" spans="1:25" ht="14.25" customHeight="1">
      <c r="A72" s="165"/>
      <c r="B72" s="165"/>
      <c r="C72" s="165"/>
      <c r="D72" s="165"/>
      <c r="E72" s="165"/>
      <c r="F72" s="165"/>
      <c r="G72" s="4"/>
      <c r="H72" s="165"/>
      <c r="I72" s="4"/>
      <c r="J72" s="4"/>
      <c r="K72" s="4"/>
      <c r="L72" s="4"/>
      <c r="M72" s="4"/>
      <c r="N72" s="4"/>
      <c r="O72" s="4"/>
      <c r="P72" s="4"/>
      <c r="Q72" s="4"/>
      <c r="R72" s="4"/>
      <c r="S72" s="4"/>
      <c r="T72" s="4"/>
      <c r="U72" s="4"/>
      <c r="V72" s="4"/>
      <c r="W72" s="4"/>
      <c r="X72" s="4"/>
      <c r="Y72" s="4"/>
    </row>
    <row r="73" spans="1:25" ht="14.25" customHeight="1">
      <c r="A73" s="165"/>
      <c r="B73" s="165"/>
      <c r="C73" s="165"/>
      <c r="D73" s="165"/>
      <c r="E73" s="165"/>
      <c r="F73" s="165"/>
      <c r="G73" s="4"/>
      <c r="H73" s="165"/>
      <c r="I73" s="4"/>
      <c r="J73" s="4"/>
      <c r="K73" s="4"/>
      <c r="L73" s="4"/>
      <c r="M73" s="4"/>
      <c r="N73" s="4"/>
      <c r="O73" s="4"/>
      <c r="P73" s="4"/>
      <c r="Q73" s="4"/>
      <c r="R73" s="4"/>
      <c r="S73" s="4"/>
      <c r="T73" s="4"/>
      <c r="U73" s="4"/>
      <c r="V73" s="4"/>
      <c r="W73" s="4"/>
      <c r="X73" s="4"/>
      <c r="Y73" s="4"/>
    </row>
    <row r="74" spans="1:25" ht="14.25" customHeight="1">
      <c r="A74" s="165"/>
      <c r="B74" s="165"/>
      <c r="C74" s="165"/>
      <c r="D74" s="165"/>
      <c r="E74" s="165"/>
      <c r="F74" s="165"/>
      <c r="G74" s="4"/>
      <c r="H74" s="165"/>
      <c r="I74" s="4"/>
      <c r="J74" s="4"/>
      <c r="K74" s="4"/>
      <c r="L74" s="4"/>
      <c r="M74" s="4"/>
      <c r="N74" s="4"/>
      <c r="O74" s="4"/>
      <c r="P74" s="4"/>
      <c r="Q74" s="4"/>
      <c r="R74" s="4"/>
      <c r="S74" s="4"/>
      <c r="T74" s="4"/>
      <c r="U74" s="4"/>
      <c r="V74" s="4"/>
      <c r="W74" s="4"/>
      <c r="X74" s="4"/>
      <c r="Y74" s="4"/>
    </row>
    <row r="75" spans="1:25" ht="14.25" customHeight="1">
      <c r="A75" s="165"/>
      <c r="B75" s="165"/>
      <c r="C75" s="165"/>
      <c r="D75" s="165"/>
      <c r="E75" s="165"/>
      <c r="F75" s="165"/>
      <c r="G75" s="4"/>
      <c r="H75" s="165"/>
      <c r="I75" s="4"/>
      <c r="J75" s="4"/>
      <c r="K75" s="4"/>
      <c r="L75" s="4"/>
      <c r="M75" s="4"/>
      <c r="N75" s="4"/>
      <c r="O75" s="4"/>
      <c r="P75" s="4"/>
      <c r="Q75" s="4"/>
      <c r="R75" s="4"/>
      <c r="S75" s="4"/>
      <c r="T75" s="4"/>
      <c r="U75" s="4"/>
      <c r="V75" s="4"/>
      <c r="W75" s="4"/>
      <c r="X75" s="4"/>
      <c r="Y75" s="4"/>
    </row>
    <row r="76" spans="1:25" ht="14.25" customHeight="1">
      <c r="A76" s="165"/>
      <c r="B76" s="165"/>
      <c r="C76" s="165"/>
      <c r="D76" s="165"/>
      <c r="E76" s="165"/>
      <c r="F76" s="165"/>
      <c r="G76" s="4"/>
      <c r="H76" s="165"/>
      <c r="I76" s="4"/>
      <c r="J76" s="4"/>
      <c r="K76" s="4"/>
      <c r="L76" s="4"/>
      <c r="M76" s="4"/>
      <c r="N76" s="4"/>
      <c r="O76" s="4"/>
      <c r="P76" s="4"/>
      <c r="Q76" s="4"/>
      <c r="R76" s="4"/>
      <c r="S76" s="4"/>
      <c r="T76" s="4"/>
      <c r="U76" s="4"/>
      <c r="V76" s="4"/>
      <c r="W76" s="4"/>
      <c r="X76" s="4"/>
      <c r="Y76" s="4"/>
    </row>
    <row r="77" spans="1:25" ht="14.25" customHeight="1">
      <c r="A77" s="165"/>
      <c r="B77" s="165"/>
      <c r="C77" s="165"/>
      <c r="D77" s="165"/>
      <c r="E77" s="165"/>
      <c r="F77" s="165"/>
      <c r="G77" s="4"/>
      <c r="H77" s="165"/>
      <c r="I77" s="4"/>
      <c r="J77" s="4"/>
      <c r="K77" s="4"/>
      <c r="L77" s="4"/>
      <c r="M77" s="4"/>
      <c r="N77" s="4"/>
      <c r="O77" s="4"/>
      <c r="P77" s="4"/>
      <c r="Q77" s="4"/>
      <c r="R77" s="4"/>
      <c r="S77" s="4"/>
      <c r="T77" s="4"/>
      <c r="U77" s="4"/>
      <c r="V77" s="4"/>
      <c r="W77" s="4"/>
      <c r="X77" s="4"/>
      <c r="Y77" s="4"/>
    </row>
    <row r="78" spans="1:25" ht="14.25" customHeight="1">
      <c r="A78" s="165"/>
      <c r="B78" s="165"/>
      <c r="C78" s="165"/>
      <c r="D78" s="165"/>
      <c r="E78" s="4"/>
      <c r="F78" s="4"/>
      <c r="G78" s="4"/>
      <c r="H78" s="4"/>
      <c r="I78" s="4"/>
      <c r="J78" s="4"/>
      <c r="K78" s="4"/>
      <c r="L78" s="4"/>
      <c r="M78" s="4"/>
      <c r="N78" s="4"/>
      <c r="O78" s="4"/>
      <c r="P78" s="4"/>
      <c r="Q78" s="4"/>
      <c r="R78" s="4"/>
      <c r="S78" s="4"/>
      <c r="T78" s="4"/>
      <c r="U78" s="4"/>
      <c r="V78" s="4"/>
      <c r="W78" s="4"/>
      <c r="X78" s="4"/>
      <c r="Y78" s="4"/>
    </row>
    <row r="79" spans="1:25" ht="14.25" customHeight="1">
      <c r="A79" s="165"/>
      <c r="B79" s="165"/>
      <c r="C79" s="165"/>
      <c r="D79" s="165"/>
      <c r="E79" s="4"/>
      <c r="F79" s="4"/>
      <c r="G79" s="4"/>
      <c r="H79" s="4"/>
      <c r="I79" s="4"/>
      <c r="J79" s="4"/>
      <c r="K79" s="4"/>
      <c r="L79" s="4"/>
      <c r="M79" s="4"/>
      <c r="N79" s="4"/>
      <c r="O79" s="4"/>
      <c r="P79" s="4"/>
      <c r="Q79" s="4"/>
      <c r="R79" s="4"/>
      <c r="S79" s="4"/>
      <c r="T79" s="4"/>
      <c r="U79" s="4"/>
      <c r="V79" s="4"/>
      <c r="W79" s="4"/>
      <c r="X79" s="4"/>
      <c r="Y79" s="4"/>
    </row>
    <row r="80" spans="1:25" ht="14.25" customHeight="1">
      <c r="A80" s="165"/>
      <c r="B80" s="165"/>
      <c r="C80" s="165"/>
      <c r="D80" s="165"/>
      <c r="E80" s="4"/>
      <c r="F80" s="4"/>
      <c r="G80" s="4"/>
      <c r="H80" s="4"/>
      <c r="I80" s="4"/>
      <c r="J80" s="4"/>
      <c r="K80" s="4"/>
      <c r="L80" s="4"/>
      <c r="M80" s="4"/>
      <c r="N80" s="4"/>
      <c r="O80" s="4"/>
      <c r="P80" s="4"/>
      <c r="Q80" s="4"/>
      <c r="R80" s="4"/>
      <c r="S80" s="4"/>
      <c r="T80" s="4"/>
      <c r="U80" s="4"/>
      <c r="V80" s="4"/>
      <c r="W80" s="4"/>
      <c r="X80" s="4"/>
      <c r="Y80" s="4"/>
    </row>
    <row r="81" spans="1:25" ht="14.25" customHeight="1">
      <c r="A81" s="165"/>
      <c r="B81" s="165"/>
      <c r="C81" s="165"/>
      <c r="D81" s="165"/>
      <c r="E81" s="4"/>
      <c r="F81" s="4"/>
      <c r="G81" s="4"/>
      <c r="H81" s="4"/>
      <c r="I81" s="4"/>
      <c r="J81" s="4"/>
      <c r="K81" s="4"/>
      <c r="L81" s="4"/>
      <c r="M81" s="4"/>
      <c r="N81" s="4"/>
      <c r="O81" s="4"/>
      <c r="P81" s="4"/>
      <c r="Q81" s="4"/>
      <c r="R81" s="4"/>
      <c r="S81" s="4"/>
      <c r="T81" s="4"/>
      <c r="U81" s="4"/>
      <c r="V81" s="4"/>
      <c r="W81" s="4"/>
      <c r="X81" s="4"/>
      <c r="Y81" s="4"/>
    </row>
    <row r="82" spans="1:25" ht="14.25" customHeight="1">
      <c r="A82" s="165"/>
      <c r="B82" s="165"/>
      <c r="C82" s="165"/>
      <c r="D82" s="165"/>
      <c r="E82" s="4"/>
      <c r="F82" s="4"/>
      <c r="G82" s="4"/>
      <c r="H82" s="4"/>
      <c r="I82" s="4"/>
      <c r="J82" s="4"/>
      <c r="K82" s="4"/>
      <c r="L82" s="4"/>
      <c r="M82" s="4"/>
      <c r="N82" s="4"/>
      <c r="O82" s="4"/>
      <c r="P82" s="4"/>
      <c r="Q82" s="4"/>
      <c r="R82" s="4"/>
      <c r="S82" s="4"/>
      <c r="T82" s="4"/>
      <c r="U82" s="4"/>
      <c r="V82" s="4"/>
      <c r="W82" s="4"/>
      <c r="X82" s="4"/>
      <c r="Y82" s="4"/>
    </row>
    <row r="83" spans="1:25" ht="14.25" customHeight="1">
      <c r="A83" s="165"/>
      <c r="B83" s="165"/>
      <c r="C83" s="165"/>
      <c r="D83" s="165"/>
      <c r="E83" s="4"/>
      <c r="F83" s="4"/>
      <c r="G83" s="4"/>
      <c r="H83" s="4"/>
      <c r="I83" s="4"/>
      <c r="J83" s="4"/>
      <c r="K83" s="4"/>
      <c r="L83" s="4"/>
      <c r="M83" s="4"/>
      <c r="N83" s="4"/>
      <c r="O83" s="4"/>
      <c r="P83" s="4"/>
      <c r="Q83" s="4"/>
      <c r="R83" s="4"/>
      <c r="S83" s="4"/>
      <c r="T83" s="4"/>
      <c r="U83" s="4"/>
      <c r="V83" s="4"/>
      <c r="W83" s="4"/>
      <c r="X83" s="4"/>
      <c r="Y83" s="4"/>
    </row>
    <row r="84" spans="1:25" ht="14.25" customHeight="1">
      <c r="A84" s="165"/>
      <c r="B84" s="165"/>
      <c r="C84" s="165"/>
      <c r="D84" s="165"/>
      <c r="E84" s="4"/>
      <c r="F84" s="4"/>
      <c r="G84" s="4"/>
      <c r="H84" s="4"/>
      <c r="I84" s="4"/>
      <c r="J84" s="4"/>
      <c r="K84" s="4"/>
      <c r="L84" s="4"/>
      <c r="M84" s="4"/>
      <c r="N84" s="4"/>
      <c r="O84" s="4"/>
      <c r="P84" s="4"/>
      <c r="Q84" s="4"/>
      <c r="R84" s="4"/>
      <c r="S84" s="4"/>
      <c r="T84" s="4"/>
      <c r="U84" s="4"/>
      <c r="V84" s="4"/>
      <c r="W84" s="4"/>
      <c r="X84" s="4"/>
      <c r="Y84" s="4"/>
    </row>
    <row r="85" spans="1:25" ht="14.25" customHeight="1">
      <c r="A85" s="165"/>
      <c r="B85" s="165"/>
      <c r="C85" s="165"/>
      <c r="D85" s="165"/>
      <c r="E85" s="4"/>
      <c r="F85" s="4"/>
      <c r="G85" s="4"/>
      <c r="H85" s="4"/>
      <c r="I85" s="4"/>
      <c r="J85" s="4"/>
      <c r="K85" s="4"/>
      <c r="L85" s="4"/>
      <c r="M85" s="4"/>
      <c r="N85" s="4"/>
      <c r="O85" s="4"/>
      <c r="P85" s="4"/>
      <c r="Q85" s="4"/>
      <c r="R85" s="4"/>
      <c r="S85" s="4"/>
      <c r="T85" s="4"/>
      <c r="U85" s="4"/>
      <c r="V85" s="4"/>
      <c r="W85" s="4"/>
      <c r="X85" s="4"/>
      <c r="Y85" s="4"/>
    </row>
    <row r="86" spans="1:25" ht="14.25" customHeight="1">
      <c r="A86" s="165"/>
      <c r="B86" s="165"/>
      <c r="C86" s="165"/>
      <c r="D86" s="165"/>
      <c r="E86" s="4"/>
      <c r="F86" s="4"/>
      <c r="G86" s="4"/>
      <c r="H86" s="4"/>
      <c r="I86" s="4"/>
      <c r="J86" s="4"/>
      <c r="K86" s="4"/>
      <c r="L86" s="4"/>
      <c r="M86" s="4"/>
      <c r="N86" s="4"/>
      <c r="O86" s="4"/>
      <c r="P86" s="4"/>
      <c r="Q86" s="4"/>
      <c r="R86" s="4"/>
      <c r="S86" s="4"/>
      <c r="T86" s="4"/>
      <c r="U86" s="4"/>
      <c r="V86" s="4"/>
      <c r="W86" s="4"/>
      <c r="X86" s="4"/>
      <c r="Y86" s="4"/>
    </row>
    <row r="87" spans="1:25" ht="14.25" customHeight="1">
      <c r="A87" s="165"/>
      <c r="B87" s="165"/>
      <c r="C87" s="165"/>
      <c r="D87" s="165"/>
      <c r="E87" s="4"/>
      <c r="F87" s="4"/>
      <c r="G87" s="4"/>
      <c r="H87" s="4"/>
      <c r="I87" s="4"/>
      <c r="J87" s="4"/>
      <c r="K87" s="4"/>
      <c r="L87" s="4"/>
      <c r="M87" s="4"/>
      <c r="N87" s="4"/>
      <c r="O87" s="4"/>
      <c r="P87" s="4"/>
      <c r="Q87" s="4"/>
      <c r="R87" s="4"/>
      <c r="S87" s="4"/>
      <c r="T87" s="4"/>
      <c r="U87" s="4"/>
      <c r="V87" s="4"/>
      <c r="W87" s="4"/>
      <c r="X87" s="4"/>
      <c r="Y87" s="4"/>
    </row>
    <row r="88" spans="1:25" ht="14.25" customHeight="1">
      <c r="A88" s="165"/>
      <c r="B88" s="165"/>
      <c r="C88" s="165"/>
      <c r="D88" s="165"/>
      <c r="E88" s="4"/>
      <c r="F88" s="4"/>
      <c r="G88" s="4"/>
      <c r="H88" s="4"/>
      <c r="I88" s="4"/>
      <c r="J88" s="4"/>
      <c r="K88" s="4"/>
      <c r="L88" s="4"/>
      <c r="M88" s="4"/>
      <c r="N88" s="4"/>
      <c r="O88" s="4"/>
      <c r="P88" s="4"/>
      <c r="Q88" s="4"/>
      <c r="R88" s="4"/>
      <c r="S88" s="4"/>
      <c r="T88" s="4"/>
      <c r="U88" s="4"/>
      <c r="V88" s="4"/>
      <c r="W88" s="4"/>
      <c r="X88" s="4"/>
      <c r="Y88" s="4"/>
    </row>
    <row r="89" spans="1:25" ht="14.25" customHeight="1">
      <c r="A89" s="165"/>
      <c r="B89" s="165"/>
      <c r="C89" s="165"/>
      <c r="D89" s="165"/>
      <c r="E89" s="4"/>
      <c r="F89" s="4"/>
      <c r="G89" s="4"/>
      <c r="H89" s="4"/>
      <c r="I89" s="4"/>
      <c r="J89" s="4"/>
      <c r="K89" s="4"/>
      <c r="L89" s="4"/>
      <c r="M89" s="4"/>
      <c r="N89" s="4"/>
      <c r="O89" s="4"/>
      <c r="P89" s="4"/>
      <c r="Q89" s="4"/>
      <c r="R89" s="4"/>
      <c r="S89" s="4"/>
      <c r="T89" s="4"/>
      <c r="U89" s="4"/>
      <c r="V89" s="4"/>
      <c r="W89" s="4"/>
      <c r="X89" s="4"/>
      <c r="Y89" s="4"/>
    </row>
    <row r="90" spans="1:25" ht="14.25" customHeight="1">
      <c r="A90" s="165"/>
      <c r="B90" s="165"/>
      <c r="C90" s="165"/>
      <c r="D90" s="165"/>
      <c r="E90" s="4"/>
      <c r="F90" s="4"/>
      <c r="G90" s="4"/>
      <c r="H90" s="4"/>
      <c r="I90" s="4"/>
      <c r="J90" s="4"/>
      <c r="K90" s="4"/>
      <c r="L90" s="4"/>
      <c r="M90" s="4"/>
      <c r="N90" s="4"/>
      <c r="O90" s="4"/>
      <c r="P90" s="4"/>
      <c r="Q90" s="4"/>
      <c r="R90" s="4"/>
      <c r="S90" s="4"/>
      <c r="T90" s="4"/>
      <c r="U90" s="4"/>
      <c r="V90" s="4"/>
      <c r="W90" s="4"/>
      <c r="X90" s="4"/>
      <c r="Y90" s="4"/>
    </row>
    <row r="91" spans="1:25" ht="14.25" customHeight="1">
      <c r="A91" s="165"/>
      <c r="B91" s="165"/>
      <c r="C91" s="165"/>
      <c r="D91" s="165"/>
      <c r="E91" s="4"/>
      <c r="F91" s="4"/>
      <c r="G91" s="4"/>
      <c r="H91" s="4"/>
      <c r="I91" s="4"/>
      <c r="J91" s="4"/>
      <c r="K91" s="4"/>
      <c r="L91" s="4"/>
      <c r="M91" s="4"/>
      <c r="N91" s="4"/>
      <c r="O91" s="4"/>
      <c r="P91" s="4"/>
      <c r="Q91" s="4"/>
      <c r="R91" s="4"/>
      <c r="S91" s="4"/>
      <c r="T91" s="4"/>
      <c r="U91" s="4"/>
      <c r="V91" s="4"/>
      <c r="W91" s="4"/>
      <c r="X91" s="4"/>
      <c r="Y91" s="4"/>
    </row>
    <row r="92" spans="1:25" ht="14.25" customHeight="1">
      <c r="A92" s="165"/>
      <c r="B92" s="165"/>
      <c r="C92" s="165"/>
      <c r="D92" s="165"/>
      <c r="E92" s="4"/>
      <c r="F92" s="4"/>
      <c r="G92" s="4"/>
      <c r="H92" s="4"/>
      <c r="I92" s="4"/>
      <c r="J92" s="4"/>
      <c r="K92" s="4"/>
      <c r="L92" s="4"/>
      <c r="M92" s="4"/>
      <c r="N92" s="4"/>
      <c r="O92" s="4"/>
      <c r="P92" s="4"/>
      <c r="Q92" s="4"/>
      <c r="R92" s="4"/>
      <c r="S92" s="4"/>
      <c r="T92" s="4"/>
      <c r="U92" s="4"/>
      <c r="V92" s="4"/>
      <c r="W92" s="4"/>
      <c r="X92" s="4"/>
      <c r="Y92" s="4"/>
    </row>
    <row r="93" spans="1:25" ht="14.25" customHeight="1">
      <c r="A93" s="165"/>
      <c r="B93" s="165"/>
      <c r="C93" s="165"/>
      <c r="D93" s="165"/>
      <c r="E93" s="4"/>
      <c r="F93" s="4"/>
      <c r="G93" s="4"/>
      <c r="H93" s="4"/>
      <c r="I93" s="4"/>
      <c r="J93" s="4"/>
      <c r="K93" s="4"/>
      <c r="L93" s="4"/>
      <c r="M93" s="4"/>
      <c r="N93" s="4"/>
      <c r="O93" s="4"/>
      <c r="P93" s="4"/>
      <c r="Q93" s="4"/>
      <c r="R93" s="4"/>
      <c r="S93" s="4"/>
      <c r="T93" s="4"/>
      <c r="U93" s="4"/>
      <c r="V93" s="4"/>
      <c r="W93" s="4"/>
      <c r="X93" s="4"/>
      <c r="Y93" s="4"/>
    </row>
    <row r="94" spans="1:25" ht="14.25" customHeight="1">
      <c r="A94" s="165"/>
      <c r="B94" s="165"/>
      <c r="C94" s="165"/>
      <c r="D94" s="165"/>
      <c r="E94" s="4"/>
      <c r="F94" s="4"/>
      <c r="G94" s="4"/>
      <c r="H94" s="4"/>
      <c r="I94" s="4"/>
      <c r="J94" s="4"/>
      <c r="K94" s="4"/>
      <c r="L94" s="4"/>
      <c r="M94" s="4"/>
      <c r="N94" s="4"/>
      <c r="O94" s="4"/>
      <c r="P94" s="4"/>
      <c r="Q94" s="4"/>
      <c r="R94" s="4"/>
      <c r="S94" s="4"/>
      <c r="T94" s="4"/>
      <c r="U94" s="4"/>
      <c r="V94" s="4"/>
      <c r="W94" s="4"/>
      <c r="X94" s="4"/>
      <c r="Y94" s="4"/>
    </row>
    <row r="95" spans="1:25" ht="14.25" customHeight="1">
      <c r="A95" s="165"/>
      <c r="B95" s="165"/>
      <c r="C95" s="165"/>
      <c r="D95" s="165"/>
      <c r="E95" s="4"/>
      <c r="F95" s="4"/>
      <c r="G95" s="4"/>
      <c r="H95" s="4"/>
      <c r="I95" s="4"/>
      <c r="J95" s="4"/>
      <c r="K95" s="4"/>
      <c r="L95" s="4"/>
      <c r="M95" s="4"/>
      <c r="N95" s="4"/>
      <c r="O95" s="4"/>
      <c r="P95" s="4"/>
      <c r="Q95" s="4"/>
      <c r="R95" s="4"/>
      <c r="S95" s="4"/>
      <c r="T95" s="4"/>
      <c r="U95" s="4"/>
      <c r="V95" s="4"/>
      <c r="W95" s="4"/>
      <c r="X95" s="4"/>
      <c r="Y95" s="4"/>
    </row>
    <row r="96" spans="1:25" ht="14.25" customHeight="1">
      <c r="A96" s="165"/>
      <c r="B96" s="165"/>
      <c r="C96" s="165"/>
      <c r="D96" s="165"/>
      <c r="E96" s="4"/>
      <c r="F96" s="4"/>
      <c r="G96" s="4"/>
      <c r="H96" s="4"/>
      <c r="I96" s="4"/>
      <c r="J96" s="4"/>
      <c r="K96" s="4"/>
      <c r="L96" s="4"/>
      <c r="M96" s="4"/>
      <c r="N96" s="4"/>
      <c r="O96" s="4"/>
      <c r="P96" s="4"/>
      <c r="Q96" s="4"/>
      <c r="R96" s="4"/>
      <c r="S96" s="4"/>
      <c r="T96" s="4"/>
      <c r="U96" s="4"/>
      <c r="V96" s="4"/>
      <c r="W96" s="4"/>
      <c r="X96" s="4"/>
      <c r="Y96" s="4"/>
    </row>
    <row r="97" spans="1:25" ht="14.25" customHeight="1">
      <c r="A97" s="165"/>
      <c r="B97" s="165"/>
      <c r="C97" s="165"/>
      <c r="D97" s="165"/>
      <c r="E97" s="4"/>
      <c r="F97" s="4"/>
      <c r="G97" s="4"/>
      <c r="H97" s="4"/>
      <c r="I97" s="4"/>
      <c r="J97" s="4"/>
      <c r="K97" s="4"/>
      <c r="L97" s="4"/>
      <c r="M97" s="4"/>
      <c r="N97" s="4"/>
      <c r="O97" s="4"/>
      <c r="P97" s="4"/>
      <c r="Q97" s="4"/>
      <c r="R97" s="4"/>
      <c r="S97" s="4"/>
      <c r="T97" s="4"/>
      <c r="U97" s="4"/>
      <c r="V97" s="4"/>
      <c r="W97" s="4"/>
      <c r="X97" s="4"/>
      <c r="Y97" s="4"/>
    </row>
    <row r="98" spans="1:25" ht="14.25" customHeight="1">
      <c r="A98" s="165"/>
      <c r="B98" s="165"/>
      <c r="C98" s="165"/>
      <c r="D98" s="165"/>
      <c r="E98" s="4"/>
      <c r="F98" s="4"/>
      <c r="G98" s="4"/>
      <c r="H98" s="4"/>
      <c r="I98" s="4"/>
      <c r="J98" s="4"/>
      <c r="K98" s="4"/>
      <c r="L98" s="4"/>
      <c r="M98" s="4"/>
      <c r="N98" s="4"/>
      <c r="O98" s="4"/>
      <c r="P98" s="4"/>
      <c r="Q98" s="4"/>
      <c r="R98" s="4"/>
      <c r="S98" s="4"/>
      <c r="T98" s="4"/>
      <c r="U98" s="4"/>
      <c r="V98" s="4"/>
      <c r="W98" s="4"/>
      <c r="X98" s="4"/>
      <c r="Y98" s="4"/>
    </row>
    <row r="99" spans="1:25" ht="14.25" customHeight="1">
      <c r="A99" s="165"/>
      <c r="B99" s="165"/>
      <c r="C99" s="165"/>
      <c r="D99" s="165"/>
      <c r="E99" s="4"/>
      <c r="F99" s="4"/>
      <c r="G99" s="4"/>
      <c r="H99" s="4"/>
      <c r="I99" s="4"/>
      <c r="J99" s="4"/>
      <c r="K99" s="4"/>
      <c r="L99" s="4"/>
      <c r="M99" s="4"/>
      <c r="N99" s="4"/>
      <c r="O99" s="4"/>
      <c r="P99" s="4"/>
      <c r="Q99" s="4"/>
      <c r="R99" s="4"/>
      <c r="S99" s="4"/>
      <c r="T99" s="4"/>
      <c r="U99" s="4"/>
      <c r="V99" s="4"/>
      <c r="W99" s="4"/>
      <c r="X99" s="4"/>
      <c r="Y99" s="4"/>
    </row>
    <row r="100" spans="1:25" ht="14.25" customHeight="1">
      <c r="A100" s="165"/>
      <c r="B100" s="165"/>
      <c r="C100" s="165"/>
      <c r="D100" s="165"/>
      <c r="E100" s="4"/>
      <c r="F100" s="4"/>
      <c r="G100" s="4"/>
      <c r="H100" s="4"/>
      <c r="I100" s="4"/>
      <c r="J100" s="4"/>
      <c r="K100" s="4"/>
      <c r="L100" s="4"/>
      <c r="M100" s="4"/>
      <c r="N100" s="4"/>
      <c r="O100" s="4"/>
      <c r="P100" s="4"/>
      <c r="Q100" s="4"/>
      <c r="R100" s="4"/>
      <c r="S100" s="4"/>
      <c r="T100" s="4"/>
      <c r="U100" s="4"/>
      <c r="V100" s="4"/>
      <c r="W100" s="4"/>
      <c r="X100" s="4"/>
      <c r="Y100" s="4"/>
    </row>
    <row r="101" spans="1:25" ht="14.25" customHeight="1">
      <c r="A101" s="165"/>
      <c r="B101" s="165"/>
      <c r="C101" s="165"/>
      <c r="D101" s="165"/>
      <c r="E101" s="4"/>
      <c r="F101" s="4"/>
      <c r="G101" s="4"/>
      <c r="H101" s="4"/>
      <c r="I101" s="4"/>
      <c r="J101" s="4"/>
      <c r="K101" s="4"/>
      <c r="L101" s="4"/>
      <c r="M101" s="4"/>
      <c r="N101" s="4"/>
      <c r="O101" s="4"/>
      <c r="P101" s="4"/>
      <c r="Q101" s="4"/>
      <c r="R101" s="4"/>
      <c r="S101" s="4"/>
      <c r="T101" s="4"/>
      <c r="U101" s="4"/>
      <c r="V101" s="4"/>
      <c r="W101" s="4"/>
      <c r="X101" s="4"/>
      <c r="Y101" s="4"/>
    </row>
    <row r="102" spans="1:25" ht="14.25" customHeight="1">
      <c r="A102" s="165"/>
      <c r="B102" s="165"/>
      <c r="C102" s="165"/>
      <c r="D102" s="165"/>
      <c r="E102" s="4"/>
      <c r="F102" s="4"/>
      <c r="G102" s="4"/>
      <c r="H102" s="4"/>
      <c r="I102" s="4"/>
      <c r="J102" s="4"/>
      <c r="K102" s="4"/>
      <c r="L102" s="4"/>
      <c r="M102" s="4"/>
      <c r="N102" s="4"/>
      <c r="O102" s="4"/>
      <c r="P102" s="4"/>
      <c r="Q102" s="4"/>
      <c r="R102" s="4"/>
      <c r="S102" s="4"/>
      <c r="T102" s="4"/>
      <c r="U102" s="4"/>
      <c r="V102" s="4"/>
      <c r="W102" s="4"/>
      <c r="X102" s="4"/>
      <c r="Y102" s="4"/>
    </row>
    <row r="103" spans="1:25" ht="14.25" customHeight="1">
      <c r="A103" s="165"/>
      <c r="B103" s="165"/>
      <c r="C103" s="165"/>
      <c r="D103" s="165"/>
      <c r="E103" s="4"/>
      <c r="F103" s="4"/>
      <c r="G103" s="4"/>
      <c r="H103" s="4"/>
      <c r="I103" s="4"/>
      <c r="J103" s="4"/>
      <c r="K103" s="4"/>
      <c r="L103" s="4"/>
      <c r="M103" s="4"/>
      <c r="N103" s="4"/>
      <c r="O103" s="4"/>
      <c r="P103" s="4"/>
      <c r="Q103" s="4"/>
      <c r="R103" s="4"/>
      <c r="S103" s="4"/>
      <c r="T103" s="4"/>
      <c r="U103" s="4"/>
      <c r="V103" s="4"/>
      <c r="W103" s="4"/>
      <c r="X103" s="4"/>
      <c r="Y103" s="4"/>
    </row>
    <row r="104" spans="1:25" ht="14.25" customHeight="1">
      <c r="A104" s="165"/>
      <c r="B104" s="165"/>
      <c r="C104" s="165"/>
      <c r="D104" s="165"/>
      <c r="E104" s="4"/>
      <c r="F104" s="4"/>
      <c r="G104" s="4"/>
      <c r="H104" s="4"/>
      <c r="I104" s="4"/>
      <c r="J104" s="4"/>
      <c r="K104" s="4"/>
      <c r="L104" s="4"/>
      <c r="M104" s="4"/>
      <c r="N104" s="4"/>
      <c r="O104" s="4"/>
      <c r="P104" s="4"/>
      <c r="Q104" s="4"/>
      <c r="R104" s="4"/>
      <c r="S104" s="4"/>
      <c r="T104" s="4"/>
      <c r="U104" s="4"/>
      <c r="V104" s="4"/>
      <c r="W104" s="4"/>
      <c r="X104" s="4"/>
      <c r="Y104" s="4"/>
    </row>
    <row r="105" spans="1:25" ht="14.25" customHeight="1">
      <c r="A105" s="165"/>
      <c r="B105" s="165"/>
      <c r="C105" s="165"/>
      <c r="D105" s="165"/>
      <c r="E105" s="4"/>
      <c r="F105" s="4"/>
      <c r="G105" s="4"/>
      <c r="H105" s="4"/>
      <c r="I105" s="4"/>
      <c r="J105" s="4"/>
      <c r="K105" s="4"/>
      <c r="L105" s="4"/>
      <c r="M105" s="4"/>
      <c r="N105" s="4"/>
      <c r="O105" s="4"/>
      <c r="P105" s="4"/>
      <c r="Q105" s="4"/>
      <c r="R105" s="4"/>
      <c r="S105" s="4"/>
      <c r="T105" s="4"/>
      <c r="U105" s="4"/>
      <c r="V105" s="4"/>
      <c r="W105" s="4"/>
      <c r="X105" s="4"/>
      <c r="Y105" s="4"/>
    </row>
    <row r="106" spans="1:25" ht="14.25" customHeight="1">
      <c r="A106" s="165"/>
      <c r="B106" s="165"/>
      <c r="C106" s="165"/>
      <c r="D106" s="165"/>
      <c r="E106" s="4"/>
      <c r="F106" s="4"/>
      <c r="G106" s="4"/>
      <c r="H106" s="4"/>
      <c r="I106" s="4"/>
      <c r="J106" s="4"/>
      <c r="K106" s="4"/>
      <c r="L106" s="4"/>
      <c r="M106" s="4"/>
      <c r="N106" s="4"/>
      <c r="O106" s="4"/>
      <c r="P106" s="4"/>
      <c r="Q106" s="4"/>
      <c r="R106" s="4"/>
      <c r="S106" s="4"/>
      <c r="T106" s="4"/>
      <c r="U106" s="4"/>
      <c r="V106" s="4"/>
      <c r="W106" s="4"/>
      <c r="X106" s="4"/>
      <c r="Y106" s="4"/>
    </row>
    <row r="107" spans="1:25" ht="14.25" customHeight="1">
      <c r="A107" s="165"/>
      <c r="B107" s="165"/>
      <c r="C107" s="165"/>
      <c r="D107" s="165"/>
      <c r="E107" s="4"/>
      <c r="F107" s="4"/>
      <c r="G107" s="4"/>
      <c r="H107" s="4"/>
      <c r="I107" s="4"/>
      <c r="J107" s="4"/>
      <c r="K107" s="4"/>
      <c r="L107" s="4"/>
      <c r="M107" s="4"/>
      <c r="N107" s="4"/>
      <c r="O107" s="4"/>
      <c r="P107" s="4"/>
      <c r="Q107" s="4"/>
      <c r="R107" s="4"/>
      <c r="S107" s="4"/>
      <c r="T107" s="4"/>
      <c r="U107" s="4"/>
      <c r="V107" s="4"/>
      <c r="W107" s="4"/>
      <c r="X107" s="4"/>
      <c r="Y107" s="4"/>
    </row>
    <row r="108" spans="1:25" ht="14.25" customHeight="1">
      <c r="A108" s="165"/>
      <c r="B108" s="165"/>
      <c r="C108" s="165"/>
      <c r="D108" s="165"/>
      <c r="E108" s="4"/>
      <c r="F108" s="4"/>
      <c r="G108" s="4"/>
      <c r="H108" s="4"/>
      <c r="I108" s="4"/>
      <c r="J108" s="4"/>
      <c r="K108" s="4"/>
      <c r="L108" s="4"/>
      <c r="M108" s="4"/>
      <c r="N108" s="4"/>
      <c r="O108" s="4"/>
      <c r="P108" s="4"/>
      <c r="Q108" s="4"/>
      <c r="R108" s="4"/>
      <c r="S108" s="4"/>
      <c r="T108" s="4"/>
      <c r="U108" s="4"/>
      <c r="V108" s="4"/>
      <c r="W108" s="4"/>
      <c r="X108" s="4"/>
      <c r="Y108" s="4"/>
    </row>
    <row r="109" spans="1:25" ht="14.25" customHeight="1">
      <c r="A109" s="165"/>
      <c r="B109" s="165"/>
      <c r="C109" s="165"/>
      <c r="D109" s="165"/>
      <c r="E109" s="4"/>
      <c r="F109" s="4"/>
      <c r="G109" s="4"/>
      <c r="H109" s="4"/>
      <c r="I109" s="4"/>
      <c r="J109" s="4"/>
      <c r="K109" s="4"/>
      <c r="L109" s="4"/>
      <c r="M109" s="4"/>
      <c r="N109" s="4"/>
      <c r="O109" s="4"/>
      <c r="P109" s="4"/>
      <c r="Q109" s="4"/>
      <c r="R109" s="4"/>
      <c r="S109" s="4"/>
      <c r="T109" s="4"/>
      <c r="U109" s="4"/>
      <c r="V109" s="4"/>
      <c r="W109" s="4"/>
      <c r="X109" s="4"/>
      <c r="Y109" s="4"/>
    </row>
    <row r="110" spans="1:25" ht="14.25" customHeight="1">
      <c r="A110" s="165"/>
      <c r="B110" s="165"/>
      <c r="C110" s="165"/>
      <c r="D110" s="165"/>
      <c r="E110" s="4"/>
      <c r="F110" s="4"/>
      <c r="G110" s="4"/>
      <c r="H110" s="4"/>
      <c r="I110" s="4"/>
      <c r="J110" s="4"/>
      <c r="K110" s="4"/>
      <c r="L110" s="4"/>
      <c r="M110" s="4"/>
      <c r="N110" s="4"/>
      <c r="O110" s="4"/>
      <c r="P110" s="4"/>
      <c r="Q110" s="4"/>
      <c r="R110" s="4"/>
      <c r="S110" s="4"/>
      <c r="T110" s="4"/>
      <c r="U110" s="4"/>
      <c r="V110" s="4"/>
      <c r="W110" s="4"/>
      <c r="X110" s="4"/>
      <c r="Y110" s="4"/>
    </row>
    <row r="111" spans="1:25" ht="14.25" customHeight="1">
      <c r="A111" s="165"/>
      <c r="B111" s="165"/>
      <c r="C111" s="165"/>
      <c r="D111" s="165"/>
      <c r="E111" s="4"/>
      <c r="F111" s="4"/>
      <c r="G111" s="4"/>
      <c r="H111" s="4"/>
      <c r="I111" s="4"/>
      <c r="J111" s="4"/>
      <c r="K111" s="4"/>
      <c r="L111" s="4"/>
      <c r="M111" s="4"/>
      <c r="N111" s="4"/>
      <c r="O111" s="4"/>
      <c r="P111" s="4"/>
      <c r="Q111" s="4"/>
      <c r="R111" s="4"/>
      <c r="S111" s="4"/>
      <c r="T111" s="4"/>
      <c r="U111" s="4"/>
      <c r="V111" s="4"/>
      <c r="W111" s="4"/>
      <c r="X111" s="4"/>
      <c r="Y111" s="4"/>
    </row>
    <row r="112" spans="1:25" ht="14.25" customHeight="1">
      <c r="A112" s="165"/>
      <c r="B112" s="165"/>
      <c r="C112" s="165"/>
      <c r="D112" s="165"/>
      <c r="E112" s="4"/>
      <c r="F112" s="4"/>
      <c r="G112" s="4"/>
      <c r="H112" s="4"/>
      <c r="I112" s="4"/>
      <c r="J112" s="4"/>
      <c r="K112" s="4"/>
      <c r="L112" s="4"/>
      <c r="M112" s="4"/>
      <c r="N112" s="4"/>
      <c r="O112" s="4"/>
      <c r="P112" s="4"/>
      <c r="Q112" s="4"/>
      <c r="R112" s="4"/>
      <c r="S112" s="4"/>
      <c r="T112" s="4"/>
      <c r="U112" s="4"/>
      <c r="V112" s="4"/>
      <c r="W112" s="4"/>
      <c r="X112" s="4"/>
      <c r="Y112" s="4"/>
    </row>
    <row r="113" spans="1:25" ht="14.25" customHeight="1">
      <c r="A113" s="165"/>
      <c r="B113" s="165"/>
      <c r="C113" s="165"/>
      <c r="D113" s="165"/>
      <c r="E113" s="4"/>
      <c r="F113" s="4"/>
      <c r="G113" s="4"/>
      <c r="H113" s="4"/>
      <c r="I113" s="4"/>
      <c r="J113" s="4"/>
      <c r="K113" s="4"/>
      <c r="L113" s="4"/>
      <c r="M113" s="4"/>
      <c r="N113" s="4"/>
      <c r="O113" s="4"/>
      <c r="P113" s="4"/>
      <c r="Q113" s="4"/>
      <c r="R113" s="4"/>
      <c r="S113" s="4"/>
      <c r="T113" s="4"/>
      <c r="U113" s="4"/>
      <c r="V113" s="4"/>
      <c r="W113" s="4"/>
      <c r="X113" s="4"/>
      <c r="Y113" s="4"/>
    </row>
    <row r="114" spans="1:25" ht="14.25" customHeight="1">
      <c r="A114" s="165"/>
      <c r="B114" s="165"/>
      <c r="C114" s="165"/>
      <c r="D114" s="165"/>
      <c r="E114" s="4"/>
      <c r="F114" s="4"/>
      <c r="G114" s="4"/>
      <c r="H114" s="4"/>
      <c r="I114" s="4"/>
      <c r="J114" s="4"/>
      <c r="K114" s="4"/>
      <c r="L114" s="4"/>
      <c r="M114" s="4"/>
      <c r="N114" s="4"/>
      <c r="O114" s="4"/>
      <c r="P114" s="4"/>
      <c r="Q114" s="4"/>
      <c r="R114" s="4"/>
      <c r="S114" s="4"/>
      <c r="T114" s="4"/>
      <c r="U114" s="4"/>
      <c r="V114" s="4"/>
      <c r="W114" s="4"/>
      <c r="X114" s="4"/>
      <c r="Y114" s="4"/>
    </row>
    <row r="115" spans="1:25" ht="14.25" customHeight="1">
      <c r="A115" s="165"/>
      <c r="B115" s="165"/>
      <c r="C115" s="165"/>
      <c r="D115" s="165"/>
      <c r="E115" s="4"/>
      <c r="F115" s="4"/>
      <c r="G115" s="4"/>
      <c r="H115" s="4"/>
      <c r="I115" s="4"/>
      <c r="J115" s="4"/>
      <c r="K115" s="4"/>
      <c r="L115" s="4"/>
      <c r="M115" s="4"/>
      <c r="N115" s="4"/>
      <c r="O115" s="4"/>
      <c r="P115" s="4"/>
      <c r="Q115" s="4"/>
      <c r="R115" s="4"/>
      <c r="S115" s="4"/>
      <c r="T115" s="4"/>
      <c r="U115" s="4"/>
      <c r="V115" s="4"/>
      <c r="W115" s="4"/>
      <c r="X115" s="4"/>
      <c r="Y115" s="4"/>
    </row>
    <row r="116" spans="1:25" ht="14.25" customHeight="1">
      <c r="A116" s="165"/>
      <c r="B116" s="165"/>
      <c r="C116" s="165"/>
      <c r="D116" s="165"/>
      <c r="E116" s="4"/>
      <c r="F116" s="4"/>
      <c r="G116" s="4"/>
      <c r="H116" s="4"/>
      <c r="I116" s="4"/>
      <c r="J116" s="4"/>
      <c r="K116" s="4"/>
      <c r="L116" s="4"/>
      <c r="M116" s="4"/>
      <c r="N116" s="4"/>
      <c r="O116" s="4"/>
      <c r="P116" s="4"/>
      <c r="Q116" s="4"/>
      <c r="R116" s="4"/>
      <c r="S116" s="4"/>
      <c r="T116" s="4"/>
      <c r="U116" s="4"/>
      <c r="V116" s="4"/>
      <c r="W116" s="4"/>
      <c r="X116" s="4"/>
      <c r="Y116" s="4"/>
    </row>
    <row r="117" spans="1:25" ht="14.25" customHeight="1">
      <c r="A117" s="165"/>
      <c r="B117" s="165"/>
      <c r="C117" s="165"/>
      <c r="D117" s="165"/>
      <c r="E117" s="4"/>
      <c r="F117" s="4"/>
      <c r="G117" s="4"/>
      <c r="H117" s="4"/>
      <c r="I117" s="4"/>
      <c r="J117" s="4"/>
      <c r="K117" s="4"/>
      <c r="L117" s="4"/>
      <c r="M117" s="4"/>
      <c r="N117" s="4"/>
      <c r="O117" s="4"/>
      <c r="P117" s="4"/>
      <c r="Q117" s="4"/>
      <c r="R117" s="4"/>
      <c r="S117" s="4"/>
      <c r="T117" s="4"/>
      <c r="U117" s="4"/>
      <c r="V117" s="4"/>
      <c r="W117" s="4"/>
      <c r="X117" s="4"/>
      <c r="Y117" s="4"/>
    </row>
    <row r="118" spans="1:25" ht="14.25" customHeight="1">
      <c r="A118" s="165"/>
      <c r="B118" s="165"/>
      <c r="C118" s="165"/>
      <c r="D118" s="165"/>
      <c r="E118" s="4"/>
      <c r="F118" s="4"/>
      <c r="G118" s="4"/>
      <c r="H118" s="4"/>
      <c r="I118" s="4"/>
      <c r="J118" s="4"/>
      <c r="K118" s="4"/>
      <c r="L118" s="4"/>
      <c r="M118" s="4"/>
      <c r="N118" s="4"/>
      <c r="O118" s="4"/>
      <c r="P118" s="4"/>
      <c r="Q118" s="4"/>
      <c r="R118" s="4"/>
      <c r="S118" s="4"/>
      <c r="T118" s="4"/>
      <c r="U118" s="4"/>
      <c r="V118" s="4"/>
      <c r="W118" s="4"/>
      <c r="X118" s="4"/>
      <c r="Y118" s="4"/>
    </row>
    <row r="119" spans="1:25" ht="14.25" customHeight="1">
      <c r="A119" s="165"/>
      <c r="B119" s="165"/>
      <c r="C119" s="165"/>
      <c r="D119" s="165"/>
      <c r="E119" s="4"/>
      <c r="F119" s="4"/>
      <c r="G119" s="4"/>
      <c r="H119" s="4"/>
      <c r="I119" s="4"/>
      <c r="J119" s="4"/>
      <c r="K119" s="4"/>
      <c r="L119" s="4"/>
      <c r="M119" s="4"/>
      <c r="N119" s="4"/>
      <c r="O119" s="4"/>
      <c r="P119" s="4"/>
      <c r="Q119" s="4"/>
      <c r="R119" s="4"/>
      <c r="S119" s="4"/>
      <c r="T119" s="4"/>
      <c r="U119" s="4"/>
      <c r="V119" s="4"/>
      <c r="W119" s="4"/>
      <c r="X119" s="4"/>
      <c r="Y119" s="4"/>
    </row>
    <row r="120" spans="1:25" ht="14.25" customHeight="1">
      <c r="A120" s="165"/>
      <c r="B120" s="165"/>
      <c r="C120" s="165"/>
      <c r="D120" s="165"/>
      <c r="E120" s="4"/>
      <c r="F120" s="4"/>
      <c r="G120" s="4"/>
      <c r="H120" s="4"/>
      <c r="I120" s="4"/>
      <c r="J120" s="4"/>
      <c r="K120" s="4"/>
      <c r="L120" s="4"/>
      <c r="M120" s="4"/>
      <c r="N120" s="4"/>
      <c r="O120" s="4"/>
      <c r="P120" s="4"/>
      <c r="Q120" s="4"/>
      <c r="R120" s="4"/>
      <c r="S120" s="4"/>
      <c r="T120" s="4"/>
      <c r="U120" s="4"/>
      <c r="V120" s="4"/>
      <c r="W120" s="4"/>
      <c r="X120" s="4"/>
      <c r="Y120" s="4"/>
    </row>
    <row r="121" spans="1:25" ht="14.25" customHeight="1">
      <c r="A121" s="165"/>
      <c r="B121" s="165"/>
      <c r="C121" s="165"/>
      <c r="D121" s="165"/>
      <c r="E121" s="4"/>
      <c r="F121" s="4"/>
      <c r="G121" s="4"/>
      <c r="H121" s="4"/>
      <c r="I121" s="4"/>
      <c r="J121" s="4"/>
      <c r="K121" s="4"/>
      <c r="L121" s="4"/>
      <c r="M121" s="4"/>
      <c r="N121" s="4"/>
      <c r="O121" s="4"/>
      <c r="P121" s="4"/>
      <c r="Q121" s="4"/>
      <c r="R121" s="4"/>
      <c r="S121" s="4"/>
      <c r="T121" s="4"/>
      <c r="U121" s="4"/>
      <c r="V121" s="4"/>
      <c r="W121" s="4"/>
      <c r="X121" s="4"/>
      <c r="Y121" s="4"/>
    </row>
    <row r="122" spans="1:25" ht="14.25" customHeight="1">
      <c r="A122" s="165"/>
      <c r="B122" s="165"/>
      <c r="C122" s="165"/>
      <c r="D122" s="165"/>
      <c r="E122" s="4"/>
      <c r="F122" s="4"/>
      <c r="G122" s="4"/>
      <c r="H122" s="4"/>
      <c r="I122" s="4"/>
      <c r="J122" s="4"/>
      <c r="K122" s="4"/>
      <c r="L122" s="4"/>
      <c r="M122" s="4"/>
      <c r="N122" s="4"/>
      <c r="O122" s="4"/>
      <c r="P122" s="4"/>
      <c r="Q122" s="4"/>
      <c r="R122" s="4"/>
      <c r="S122" s="4"/>
      <c r="T122" s="4"/>
      <c r="U122" s="4"/>
      <c r="V122" s="4"/>
      <c r="W122" s="4"/>
      <c r="X122" s="4"/>
      <c r="Y122" s="4"/>
    </row>
    <row r="123" spans="1:25" ht="14.25" customHeight="1">
      <c r="A123" s="165"/>
      <c r="B123" s="165"/>
      <c r="C123" s="165"/>
      <c r="D123" s="165"/>
      <c r="E123" s="4"/>
      <c r="F123" s="4"/>
      <c r="G123" s="4"/>
      <c r="H123" s="4"/>
      <c r="I123" s="4"/>
      <c r="J123" s="4"/>
      <c r="K123" s="4"/>
      <c r="L123" s="4"/>
      <c r="M123" s="4"/>
      <c r="N123" s="4"/>
      <c r="O123" s="4"/>
      <c r="P123" s="4"/>
      <c r="Q123" s="4"/>
      <c r="R123" s="4"/>
      <c r="S123" s="4"/>
      <c r="T123" s="4"/>
      <c r="U123" s="4"/>
      <c r="V123" s="4"/>
      <c r="W123" s="4"/>
      <c r="X123" s="4"/>
      <c r="Y123" s="4"/>
    </row>
    <row r="124" spans="1:25" ht="14.25" customHeight="1">
      <c r="A124" s="165"/>
      <c r="B124" s="165"/>
      <c r="C124" s="165"/>
      <c r="D124" s="165"/>
      <c r="E124" s="4"/>
      <c r="F124" s="4"/>
      <c r="G124" s="4"/>
      <c r="H124" s="4"/>
      <c r="I124" s="4"/>
      <c r="J124" s="4"/>
      <c r="K124" s="4"/>
      <c r="L124" s="4"/>
      <c r="M124" s="4"/>
      <c r="N124" s="4"/>
      <c r="O124" s="4"/>
      <c r="P124" s="4"/>
      <c r="Q124" s="4"/>
      <c r="R124" s="4"/>
      <c r="S124" s="4"/>
      <c r="T124" s="4"/>
      <c r="U124" s="4"/>
      <c r="V124" s="4"/>
      <c r="W124" s="4"/>
      <c r="X124" s="4"/>
      <c r="Y124" s="4"/>
    </row>
    <row r="125" spans="1:25" ht="14.25" customHeight="1">
      <c r="A125" s="165"/>
      <c r="B125" s="165"/>
      <c r="C125" s="165"/>
      <c r="D125" s="165"/>
      <c r="E125" s="4"/>
      <c r="F125" s="4"/>
      <c r="G125" s="4"/>
      <c r="H125" s="4"/>
      <c r="I125" s="4"/>
      <c r="J125" s="4"/>
      <c r="K125" s="4"/>
      <c r="L125" s="4"/>
      <c r="M125" s="4"/>
      <c r="N125" s="4"/>
      <c r="O125" s="4"/>
      <c r="P125" s="4"/>
      <c r="Q125" s="4"/>
      <c r="R125" s="4"/>
      <c r="S125" s="4"/>
      <c r="T125" s="4"/>
      <c r="U125" s="4"/>
      <c r="V125" s="4"/>
      <c r="W125" s="4"/>
      <c r="X125" s="4"/>
      <c r="Y125" s="4"/>
    </row>
    <row r="126" spans="1:25" ht="14.25" customHeight="1">
      <c r="A126" s="165"/>
      <c r="B126" s="165"/>
      <c r="C126" s="165"/>
      <c r="D126" s="165"/>
      <c r="E126" s="4"/>
      <c r="F126" s="4"/>
      <c r="G126" s="4"/>
      <c r="H126" s="4"/>
      <c r="I126" s="4"/>
      <c r="J126" s="4"/>
      <c r="K126" s="4"/>
      <c r="L126" s="4"/>
      <c r="M126" s="4"/>
      <c r="N126" s="4"/>
      <c r="O126" s="4"/>
      <c r="P126" s="4"/>
      <c r="Q126" s="4"/>
      <c r="R126" s="4"/>
      <c r="S126" s="4"/>
      <c r="T126" s="4"/>
      <c r="U126" s="4"/>
      <c r="V126" s="4"/>
      <c r="W126" s="4"/>
      <c r="X126" s="4"/>
      <c r="Y126" s="4"/>
    </row>
    <row r="127" spans="1:25" ht="14.25" customHeight="1">
      <c r="A127" s="165"/>
      <c r="B127" s="165"/>
      <c r="C127" s="165"/>
      <c r="D127" s="165"/>
      <c r="E127" s="4"/>
      <c r="F127" s="4"/>
      <c r="G127" s="4"/>
      <c r="H127" s="4"/>
      <c r="I127" s="4"/>
      <c r="J127" s="4"/>
      <c r="K127" s="4"/>
      <c r="L127" s="4"/>
      <c r="M127" s="4"/>
      <c r="N127" s="4"/>
      <c r="O127" s="4"/>
      <c r="P127" s="4"/>
      <c r="Q127" s="4"/>
      <c r="R127" s="4"/>
      <c r="S127" s="4"/>
      <c r="T127" s="4"/>
      <c r="U127" s="4"/>
      <c r="V127" s="4"/>
      <c r="W127" s="4"/>
      <c r="X127" s="4"/>
      <c r="Y127" s="4"/>
    </row>
    <row r="128" spans="1:25" ht="14.25" customHeight="1">
      <c r="A128" s="165"/>
      <c r="B128" s="165"/>
      <c r="C128" s="165"/>
      <c r="D128" s="165"/>
      <c r="E128" s="4"/>
      <c r="F128" s="4"/>
      <c r="G128" s="4"/>
      <c r="H128" s="4"/>
      <c r="I128" s="4"/>
      <c r="J128" s="4"/>
      <c r="K128" s="4"/>
      <c r="L128" s="4"/>
      <c r="M128" s="4"/>
      <c r="N128" s="4"/>
      <c r="O128" s="4"/>
      <c r="P128" s="4"/>
      <c r="Q128" s="4"/>
      <c r="R128" s="4"/>
      <c r="S128" s="4"/>
      <c r="T128" s="4"/>
      <c r="U128" s="4"/>
      <c r="V128" s="4"/>
      <c r="W128" s="4"/>
      <c r="X128" s="4"/>
      <c r="Y128" s="4"/>
    </row>
    <row r="129" spans="1:25" ht="14.25" customHeight="1">
      <c r="A129" s="165"/>
      <c r="B129" s="165"/>
      <c r="C129" s="165"/>
      <c r="D129" s="165"/>
      <c r="E129" s="4"/>
      <c r="F129" s="4"/>
      <c r="G129" s="4"/>
      <c r="H129" s="4"/>
      <c r="I129" s="4"/>
      <c r="J129" s="4"/>
      <c r="K129" s="4"/>
      <c r="L129" s="4"/>
      <c r="M129" s="4"/>
      <c r="N129" s="4"/>
      <c r="O129" s="4"/>
      <c r="P129" s="4"/>
      <c r="Q129" s="4"/>
      <c r="R129" s="4"/>
      <c r="S129" s="4"/>
      <c r="T129" s="4"/>
      <c r="U129" s="4"/>
      <c r="V129" s="4"/>
      <c r="W129" s="4"/>
      <c r="X129" s="4"/>
      <c r="Y129" s="4"/>
    </row>
    <row r="130" spans="1:25" ht="14.25" customHeight="1">
      <c r="A130" s="165"/>
      <c r="B130" s="165"/>
      <c r="C130" s="165"/>
      <c r="D130" s="165"/>
      <c r="E130" s="4"/>
      <c r="F130" s="4"/>
      <c r="G130" s="4"/>
      <c r="H130" s="4"/>
      <c r="I130" s="4"/>
      <c r="J130" s="4"/>
      <c r="K130" s="4"/>
      <c r="L130" s="4"/>
      <c r="M130" s="4"/>
      <c r="N130" s="4"/>
      <c r="O130" s="4"/>
      <c r="P130" s="4"/>
      <c r="Q130" s="4"/>
      <c r="R130" s="4"/>
      <c r="S130" s="4"/>
      <c r="T130" s="4"/>
      <c r="U130" s="4"/>
      <c r="V130" s="4"/>
      <c r="W130" s="4"/>
      <c r="X130" s="4"/>
      <c r="Y130" s="4"/>
    </row>
    <row r="131" spans="1:25" ht="14.25" customHeight="1">
      <c r="A131" s="165"/>
      <c r="B131" s="165"/>
      <c r="C131" s="165"/>
      <c r="D131" s="165"/>
      <c r="E131" s="4"/>
      <c r="F131" s="4"/>
      <c r="G131" s="4"/>
      <c r="H131" s="4"/>
      <c r="I131" s="4"/>
      <c r="J131" s="4"/>
      <c r="K131" s="4"/>
      <c r="L131" s="4"/>
      <c r="M131" s="4"/>
      <c r="N131" s="4"/>
      <c r="O131" s="4"/>
      <c r="P131" s="4"/>
      <c r="Q131" s="4"/>
      <c r="R131" s="4"/>
      <c r="S131" s="4"/>
      <c r="T131" s="4"/>
      <c r="U131" s="4"/>
      <c r="V131" s="4"/>
      <c r="W131" s="4"/>
      <c r="X131" s="4"/>
      <c r="Y131" s="4"/>
    </row>
    <row r="132" spans="1:25" ht="14.25" customHeight="1">
      <c r="A132" s="165"/>
      <c r="B132" s="165"/>
      <c r="C132" s="165"/>
      <c r="D132" s="165"/>
      <c r="E132" s="4"/>
      <c r="F132" s="4"/>
      <c r="G132" s="4"/>
      <c r="H132" s="4"/>
      <c r="I132" s="4"/>
      <c r="J132" s="4"/>
      <c r="K132" s="4"/>
      <c r="L132" s="4"/>
      <c r="M132" s="4"/>
      <c r="N132" s="4"/>
      <c r="O132" s="4"/>
      <c r="P132" s="4"/>
      <c r="Q132" s="4"/>
      <c r="R132" s="4"/>
      <c r="S132" s="4"/>
      <c r="T132" s="4"/>
      <c r="U132" s="4"/>
      <c r="V132" s="4"/>
      <c r="W132" s="4"/>
      <c r="X132" s="4"/>
      <c r="Y132" s="4"/>
    </row>
    <row r="133" spans="1:25" ht="14.25" customHeight="1">
      <c r="A133" s="165"/>
      <c r="B133" s="165"/>
      <c r="C133" s="165"/>
      <c r="D133" s="165"/>
      <c r="E133" s="4"/>
      <c r="F133" s="4"/>
      <c r="G133" s="4"/>
      <c r="H133" s="4"/>
      <c r="I133" s="4"/>
      <c r="J133" s="4"/>
      <c r="K133" s="4"/>
      <c r="L133" s="4"/>
      <c r="M133" s="4"/>
      <c r="N133" s="4"/>
      <c r="O133" s="4"/>
      <c r="P133" s="4"/>
      <c r="Q133" s="4"/>
      <c r="R133" s="4"/>
      <c r="S133" s="4"/>
      <c r="T133" s="4"/>
      <c r="U133" s="4"/>
      <c r="V133" s="4"/>
      <c r="W133" s="4"/>
      <c r="X133" s="4"/>
      <c r="Y133" s="4"/>
    </row>
    <row r="134" spans="1:25" ht="14.25" customHeight="1">
      <c r="A134" s="165"/>
      <c r="B134" s="165"/>
      <c r="C134" s="165"/>
      <c r="D134" s="165"/>
      <c r="E134" s="4"/>
      <c r="F134" s="4"/>
      <c r="G134" s="4"/>
      <c r="H134" s="4"/>
      <c r="I134" s="4"/>
      <c r="J134" s="4"/>
      <c r="K134" s="4"/>
      <c r="L134" s="4"/>
      <c r="M134" s="4"/>
      <c r="N134" s="4"/>
      <c r="O134" s="4"/>
      <c r="P134" s="4"/>
      <c r="Q134" s="4"/>
      <c r="R134" s="4"/>
      <c r="S134" s="4"/>
      <c r="T134" s="4"/>
      <c r="U134" s="4"/>
      <c r="V134" s="4"/>
      <c r="W134" s="4"/>
      <c r="X134" s="4"/>
      <c r="Y134" s="4"/>
    </row>
    <row r="135" spans="1:25" ht="14.25" customHeight="1">
      <c r="A135" s="165"/>
      <c r="B135" s="165"/>
      <c r="C135" s="165"/>
      <c r="D135" s="165"/>
      <c r="E135" s="4"/>
      <c r="F135" s="4"/>
      <c r="G135" s="4"/>
      <c r="H135" s="4"/>
      <c r="I135" s="4"/>
      <c r="J135" s="4"/>
      <c r="K135" s="4"/>
      <c r="L135" s="4"/>
      <c r="M135" s="4"/>
      <c r="N135" s="4"/>
      <c r="O135" s="4"/>
      <c r="P135" s="4"/>
      <c r="Q135" s="4"/>
      <c r="R135" s="4"/>
      <c r="S135" s="4"/>
      <c r="T135" s="4"/>
      <c r="U135" s="4"/>
      <c r="V135" s="4"/>
      <c r="W135" s="4"/>
      <c r="X135" s="4"/>
      <c r="Y135" s="4"/>
    </row>
    <row r="136" spans="1:25" ht="14.25" customHeight="1">
      <c r="A136" s="165"/>
      <c r="B136" s="165"/>
      <c r="C136" s="165"/>
      <c r="D136" s="165"/>
      <c r="E136" s="4"/>
      <c r="F136" s="4"/>
      <c r="G136" s="4"/>
      <c r="H136" s="4"/>
      <c r="I136" s="4"/>
      <c r="J136" s="4"/>
      <c r="K136" s="4"/>
      <c r="L136" s="4"/>
      <c r="M136" s="4"/>
      <c r="N136" s="4"/>
      <c r="O136" s="4"/>
      <c r="P136" s="4"/>
      <c r="Q136" s="4"/>
      <c r="R136" s="4"/>
      <c r="S136" s="4"/>
      <c r="T136" s="4"/>
      <c r="U136" s="4"/>
      <c r="V136" s="4"/>
      <c r="W136" s="4"/>
      <c r="X136" s="4"/>
      <c r="Y136" s="4"/>
    </row>
    <row r="137" spans="1:25" ht="14.25" customHeight="1">
      <c r="A137" s="165"/>
      <c r="B137" s="165"/>
      <c r="C137" s="165"/>
      <c r="D137" s="165"/>
      <c r="E137" s="4"/>
      <c r="F137" s="4"/>
      <c r="G137" s="4"/>
      <c r="H137" s="4"/>
      <c r="I137" s="4"/>
      <c r="J137" s="4"/>
      <c r="K137" s="4"/>
      <c r="L137" s="4"/>
      <c r="M137" s="4"/>
      <c r="N137" s="4"/>
      <c r="O137" s="4"/>
      <c r="P137" s="4"/>
      <c r="Q137" s="4"/>
      <c r="R137" s="4"/>
      <c r="S137" s="4"/>
      <c r="T137" s="4"/>
      <c r="U137" s="4"/>
      <c r="V137" s="4"/>
      <c r="W137" s="4"/>
      <c r="X137" s="4"/>
      <c r="Y137" s="4"/>
    </row>
    <row r="138" spans="1:25" ht="14.25" customHeight="1">
      <c r="A138" s="165"/>
      <c r="B138" s="165"/>
      <c r="C138" s="165"/>
      <c r="D138" s="165"/>
      <c r="E138" s="4"/>
      <c r="F138" s="4"/>
      <c r="G138" s="4"/>
      <c r="H138" s="4"/>
      <c r="I138" s="4"/>
      <c r="J138" s="4"/>
      <c r="K138" s="4"/>
      <c r="L138" s="4"/>
      <c r="M138" s="4"/>
      <c r="N138" s="4"/>
      <c r="O138" s="4"/>
      <c r="P138" s="4"/>
      <c r="Q138" s="4"/>
      <c r="R138" s="4"/>
      <c r="S138" s="4"/>
      <c r="T138" s="4"/>
      <c r="U138" s="4"/>
      <c r="V138" s="4"/>
      <c r="W138" s="4"/>
      <c r="X138" s="4"/>
      <c r="Y138" s="4"/>
    </row>
    <row r="139" spans="1:25" ht="14.25" customHeight="1">
      <c r="A139" s="165"/>
      <c r="B139" s="165"/>
      <c r="C139" s="165"/>
      <c r="D139" s="165"/>
      <c r="E139" s="4"/>
      <c r="F139" s="4"/>
      <c r="G139" s="4"/>
      <c r="H139" s="4"/>
      <c r="I139" s="4"/>
      <c r="J139" s="4"/>
      <c r="K139" s="4"/>
      <c r="L139" s="4"/>
      <c r="M139" s="4"/>
      <c r="N139" s="4"/>
      <c r="O139" s="4"/>
      <c r="P139" s="4"/>
      <c r="Q139" s="4"/>
      <c r="R139" s="4"/>
      <c r="S139" s="4"/>
      <c r="T139" s="4"/>
      <c r="U139" s="4"/>
      <c r="V139" s="4"/>
      <c r="W139" s="4"/>
      <c r="X139" s="4"/>
      <c r="Y139" s="4"/>
    </row>
    <row r="140" spans="1:25" ht="14.25" customHeight="1">
      <c r="A140" s="165"/>
      <c r="B140" s="165"/>
      <c r="C140" s="165"/>
      <c r="D140" s="165"/>
      <c r="E140" s="4"/>
      <c r="F140" s="4"/>
      <c r="G140" s="4"/>
      <c r="H140" s="4"/>
      <c r="I140" s="4"/>
      <c r="J140" s="4"/>
      <c r="K140" s="4"/>
      <c r="L140" s="4"/>
      <c r="M140" s="4"/>
      <c r="N140" s="4"/>
      <c r="O140" s="4"/>
      <c r="P140" s="4"/>
      <c r="Q140" s="4"/>
      <c r="R140" s="4"/>
      <c r="S140" s="4"/>
      <c r="T140" s="4"/>
      <c r="U140" s="4"/>
      <c r="V140" s="4"/>
      <c r="W140" s="4"/>
      <c r="X140" s="4"/>
      <c r="Y140" s="4"/>
    </row>
    <row r="141" spans="1:25" ht="14.25" customHeight="1">
      <c r="A141" s="165"/>
      <c r="B141" s="165"/>
      <c r="C141" s="165"/>
      <c r="D141" s="165"/>
      <c r="E141" s="4"/>
      <c r="F141" s="4"/>
      <c r="G141" s="4"/>
      <c r="H141" s="4"/>
      <c r="I141" s="4"/>
      <c r="J141" s="4"/>
      <c r="K141" s="4"/>
      <c r="L141" s="4"/>
      <c r="M141" s="4"/>
      <c r="N141" s="4"/>
      <c r="O141" s="4"/>
      <c r="P141" s="4"/>
      <c r="Q141" s="4"/>
      <c r="R141" s="4"/>
      <c r="S141" s="4"/>
      <c r="T141" s="4"/>
      <c r="U141" s="4"/>
      <c r="V141" s="4"/>
      <c r="W141" s="4"/>
      <c r="X141" s="4"/>
      <c r="Y141" s="4"/>
    </row>
    <row r="142" spans="1:25" ht="14.25" customHeight="1">
      <c r="A142" s="165"/>
      <c r="B142" s="165"/>
      <c r="C142" s="165"/>
      <c r="D142" s="165"/>
      <c r="E142" s="4"/>
      <c r="F142" s="4"/>
      <c r="G142" s="4"/>
      <c r="H142" s="4"/>
      <c r="I142" s="4"/>
      <c r="J142" s="4"/>
      <c r="K142" s="4"/>
      <c r="L142" s="4"/>
      <c r="M142" s="4"/>
      <c r="N142" s="4"/>
      <c r="O142" s="4"/>
      <c r="P142" s="4"/>
      <c r="Q142" s="4"/>
      <c r="R142" s="4"/>
      <c r="S142" s="4"/>
      <c r="T142" s="4"/>
      <c r="U142" s="4"/>
      <c r="V142" s="4"/>
      <c r="W142" s="4"/>
      <c r="X142" s="4"/>
      <c r="Y142" s="4"/>
    </row>
    <row r="143" spans="1:25" ht="14.25" customHeight="1">
      <c r="A143" s="165"/>
      <c r="B143" s="165"/>
      <c r="C143" s="165"/>
      <c r="D143" s="165"/>
      <c r="E143" s="4"/>
      <c r="F143" s="4"/>
      <c r="G143" s="4"/>
      <c r="H143" s="4"/>
      <c r="I143" s="4"/>
      <c r="J143" s="4"/>
      <c r="K143" s="4"/>
      <c r="L143" s="4"/>
      <c r="M143" s="4"/>
      <c r="N143" s="4"/>
      <c r="O143" s="4"/>
      <c r="P143" s="4"/>
      <c r="Q143" s="4"/>
      <c r="R143" s="4"/>
      <c r="S143" s="4"/>
      <c r="T143" s="4"/>
      <c r="U143" s="4"/>
      <c r="V143" s="4"/>
      <c r="W143" s="4"/>
      <c r="X143" s="4"/>
      <c r="Y143" s="4"/>
    </row>
    <row r="144" spans="1:25" ht="14.25" customHeight="1">
      <c r="A144" s="165"/>
      <c r="B144" s="165"/>
      <c r="C144" s="165"/>
      <c r="D144" s="165"/>
      <c r="E144" s="4"/>
      <c r="F144" s="4"/>
      <c r="G144" s="4"/>
      <c r="H144" s="4"/>
      <c r="I144" s="4"/>
      <c r="J144" s="4"/>
      <c r="K144" s="4"/>
      <c r="L144" s="4"/>
      <c r="M144" s="4"/>
      <c r="N144" s="4"/>
      <c r="O144" s="4"/>
      <c r="P144" s="4"/>
      <c r="Q144" s="4"/>
      <c r="R144" s="4"/>
      <c r="S144" s="4"/>
      <c r="T144" s="4"/>
      <c r="U144" s="4"/>
      <c r="V144" s="4"/>
      <c r="W144" s="4"/>
      <c r="X144" s="4"/>
      <c r="Y144" s="4"/>
    </row>
    <row r="145" spans="1:25" ht="14.25" customHeight="1">
      <c r="A145" s="165"/>
      <c r="B145" s="165"/>
      <c r="C145" s="165"/>
      <c r="D145" s="165"/>
      <c r="E145" s="4"/>
      <c r="F145" s="4"/>
      <c r="G145" s="4"/>
      <c r="H145" s="4"/>
      <c r="I145" s="4"/>
      <c r="J145" s="4"/>
      <c r="K145" s="4"/>
      <c r="L145" s="4"/>
      <c r="M145" s="4"/>
      <c r="N145" s="4"/>
      <c r="O145" s="4"/>
      <c r="P145" s="4"/>
      <c r="Q145" s="4"/>
      <c r="R145" s="4"/>
      <c r="S145" s="4"/>
      <c r="T145" s="4"/>
      <c r="U145" s="4"/>
      <c r="V145" s="4"/>
      <c r="W145" s="4"/>
      <c r="X145" s="4"/>
      <c r="Y145" s="4"/>
    </row>
    <row r="146" spans="1:25" ht="14.25" customHeight="1">
      <c r="A146" s="165"/>
      <c r="B146" s="165"/>
      <c r="C146" s="165"/>
      <c r="D146" s="165"/>
      <c r="E146" s="4"/>
      <c r="F146" s="4"/>
      <c r="G146" s="4"/>
      <c r="H146" s="4"/>
      <c r="I146" s="4"/>
      <c r="J146" s="4"/>
      <c r="K146" s="4"/>
      <c r="L146" s="4"/>
      <c r="M146" s="4"/>
      <c r="N146" s="4"/>
      <c r="O146" s="4"/>
      <c r="P146" s="4"/>
      <c r="Q146" s="4"/>
      <c r="R146" s="4"/>
      <c r="S146" s="4"/>
      <c r="T146" s="4"/>
      <c r="U146" s="4"/>
      <c r="V146" s="4"/>
      <c r="W146" s="4"/>
      <c r="X146" s="4"/>
      <c r="Y146" s="4"/>
    </row>
    <row r="147" spans="1:25" ht="14.25" customHeight="1">
      <c r="A147" s="165"/>
      <c r="B147" s="165"/>
      <c r="C147" s="165"/>
      <c r="D147" s="165"/>
      <c r="E147" s="4"/>
      <c r="F147" s="4"/>
      <c r="G147" s="4"/>
      <c r="H147" s="4"/>
      <c r="I147" s="4"/>
      <c r="J147" s="4"/>
      <c r="K147" s="4"/>
      <c r="L147" s="4"/>
      <c r="M147" s="4"/>
      <c r="N147" s="4"/>
      <c r="O147" s="4"/>
      <c r="P147" s="4"/>
      <c r="Q147" s="4"/>
      <c r="R147" s="4"/>
      <c r="S147" s="4"/>
      <c r="T147" s="4"/>
      <c r="U147" s="4"/>
      <c r="V147" s="4"/>
      <c r="W147" s="4"/>
      <c r="X147" s="4"/>
      <c r="Y147" s="4"/>
    </row>
    <row r="148" spans="1:25" ht="14.25" customHeight="1">
      <c r="A148" s="165"/>
      <c r="B148" s="165"/>
      <c r="C148" s="165"/>
      <c r="D148" s="165"/>
      <c r="E148" s="4"/>
      <c r="F148" s="4"/>
      <c r="G148" s="4"/>
      <c r="H148" s="4"/>
      <c r="I148" s="4"/>
      <c r="J148" s="4"/>
      <c r="K148" s="4"/>
      <c r="L148" s="4"/>
      <c r="M148" s="4"/>
      <c r="N148" s="4"/>
      <c r="O148" s="4"/>
      <c r="P148" s="4"/>
      <c r="Q148" s="4"/>
      <c r="R148" s="4"/>
      <c r="S148" s="4"/>
      <c r="T148" s="4"/>
      <c r="U148" s="4"/>
      <c r="V148" s="4"/>
      <c r="W148" s="4"/>
      <c r="X148" s="4"/>
      <c r="Y148" s="4"/>
    </row>
    <row r="149" spans="1:25" ht="14.25" customHeight="1">
      <c r="A149" s="165"/>
      <c r="B149" s="165"/>
      <c r="C149" s="165"/>
      <c r="D149" s="165"/>
      <c r="E149" s="4"/>
      <c r="F149" s="4"/>
      <c r="G149" s="4"/>
      <c r="H149" s="4"/>
      <c r="I149" s="4"/>
      <c r="J149" s="4"/>
      <c r="K149" s="4"/>
      <c r="L149" s="4"/>
      <c r="M149" s="4"/>
      <c r="N149" s="4"/>
      <c r="O149" s="4"/>
      <c r="P149" s="4"/>
      <c r="Q149" s="4"/>
      <c r="R149" s="4"/>
      <c r="S149" s="4"/>
      <c r="T149" s="4"/>
      <c r="U149" s="4"/>
      <c r="V149" s="4"/>
      <c r="W149" s="4"/>
      <c r="X149" s="4"/>
      <c r="Y149" s="4"/>
    </row>
    <row r="150" spans="1:25" ht="14.25" customHeight="1">
      <c r="A150" s="165"/>
      <c r="B150" s="165"/>
      <c r="C150" s="165"/>
      <c r="D150" s="165"/>
      <c r="E150" s="4"/>
      <c r="F150" s="4"/>
      <c r="G150" s="4"/>
      <c r="H150" s="4"/>
      <c r="I150" s="4"/>
      <c r="J150" s="4"/>
      <c r="K150" s="4"/>
      <c r="L150" s="4"/>
      <c r="M150" s="4"/>
      <c r="N150" s="4"/>
      <c r="O150" s="4"/>
      <c r="P150" s="4"/>
      <c r="Q150" s="4"/>
      <c r="R150" s="4"/>
      <c r="S150" s="4"/>
      <c r="T150" s="4"/>
      <c r="U150" s="4"/>
      <c r="V150" s="4"/>
      <c r="W150" s="4"/>
      <c r="X150" s="4"/>
      <c r="Y150" s="4"/>
    </row>
    <row r="151" spans="1:25" ht="14.25" customHeight="1">
      <c r="A151" s="165"/>
      <c r="B151" s="165"/>
      <c r="C151" s="165"/>
      <c r="D151" s="165"/>
      <c r="E151" s="4"/>
      <c r="F151" s="4"/>
      <c r="G151" s="4"/>
      <c r="H151" s="4"/>
      <c r="I151" s="4"/>
      <c r="J151" s="4"/>
      <c r="K151" s="4"/>
      <c r="L151" s="4"/>
      <c r="M151" s="4"/>
      <c r="N151" s="4"/>
      <c r="O151" s="4"/>
      <c r="P151" s="4"/>
      <c r="Q151" s="4"/>
      <c r="R151" s="4"/>
      <c r="S151" s="4"/>
      <c r="T151" s="4"/>
      <c r="U151" s="4"/>
      <c r="V151" s="4"/>
      <c r="W151" s="4"/>
      <c r="X151" s="4"/>
      <c r="Y151" s="4"/>
    </row>
    <row r="152" spans="1:25" ht="14.25" customHeight="1">
      <c r="A152" s="165"/>
      <c r="B152" s="165"/>
      <c r="C152" s="165"/>
      <c r="D152" s="165"/>
      <c r="E152" s="4"/>
      <c r="F152" s="4"/>
      <c r="G152" s="4"/>
      <c r="H152" s="4"/>
      <c r="I152" s="4"/>
      <c r="J152" s="4"/>
      <c r="K152" s="4"/>
      <c r="L152" s="4"/>
      <c r="M152" s="4"/>
      <c r="N152" s="4"/>
      <c r="O152" s="4"/>
      <c r="P152" s="4"/>
      <c r="Q152" s="4"/>
      <c r="R152" s="4"/>
      <c r="S152" s="4"/>
      <c r="T152" s="4"/>
      <c r="U152" s="4"/>
      <c r="V152" s="4"/>
      <c r="W152" s="4"/>
      <c r="X152" s="4"/>
      <c r="Y152" s="4"/>
    </row>
    <row r="153" spans="1:25" ht="14.25" customHeight="1">
      <c r="A153" s="165"/>
      <c r="B153" s="165"/>
      <c r="C153" s="165"/>
      <c r="D153" s="165"/>
      <c r="E153" s="4"/>
      <c r="F153" s="4"/>
      <c r="G153" s="4"/>
      <c r="H153" s="4"/>
      <c r="I153" s="4"/>
      <c r="J153" s="4"/>
      <c r="K153" s="4"/>
      <c r="L153" s="4"/>
      <c r="M153" s="4"/>
      <c r="N153" s="4"/>
      <c r="O153" s="4"/>
      <c r="P153" s="4"/>
      <c r="Q153" s="4"/>
      <c r="R153" s="4"/>
      <c r="S153" s="4"/>
      <c r="T153" s="4"/>
      <c r="U153" s="4"/>
      <c r="V153" s="4"/>
      <c r="W153" s="4"/>
      <c r="X153" s="4"/>
      <c r="Y153" s="4"/>
    </row>
    <row r="154" spans="1:25" ht="14.25" customHeight="1">
      <c r="A154" s="165"/>
      <c r="B154" s="165"/>
      <c r="C154" s="165"/>
      <c r="D154" s="165"/>
      <c r="E154" s="4"/>
      <c r="F154" s="4"/>
      <c r="G154" s="4"/>
      <c r="H154" s="4"/>
      <c r="I154" s="4"/>
      <c r="J154" s="4"/>
      <c r="K154" s="4"/>
      <c r="L154" s="4"/>
      <c r="M154" s="4"/>
      <c r="N154" s="4"/>
      <c r="O154" s="4"/>
      <c r="P154" s="4"/>
      <c r="Q154" s="4"/>
      <c r="R154" s="4"/>
      <c r="S154" s="4"/>
      <c r="T154" s="4"/>
      <c r="U154" s="4"/>
      <c r="V154" s="4"/>
      <c r="W154" s="4"/>
      <c r="X154" s="4"/>
      <c r="Y154" s="4"/>
    </row>
    <row r="155" spans="1:25" ht="14.25" customHeight="1">
      <c r="A155" s="165"/>
      <c r="B155" s="165"/>
      <c r="C155" s="165"/>
      <c r="D155" s="165"/>
      <c r="E155" s="4"/>
      <c r="F155" s="4"/>
      <c r="G155" s="4"/>
      <c r="H155" s="4"/>
      <c r="I155" s="4"/>
      <c r="J155" s="4"/>
      <c r="K155" s="4"/>
      <c r="L155" s="4"/>
      <c r="M155" s="4"/>
      <c r="N155" s="4"/>
      <c r="O155" s="4"/>
      <c r="P155" s="4"/>
      <c r="Q155" s="4"/>
      <c r="R155" s="4"/>
      <c r="S155" s="4"/>
      <c r="T155" s="4"/>
      <c r="U155" s="4"/>
      <c r="V155" s="4"/>
      <c r="W155" s="4"/>
      <c r="X155" s="4"/>
      <c r="Y155" s="4"/>
    </row>
    <row r="156" spans="1:25" ht="14.25" customHeight="1">
      <c r="A156" s="165"/>
      <c r="B156" s="165"/>
      <c r="C156" s="165"/>
      <c r="D156" s="165"/>
      <c r="E156" s="4"/>
      <c r="F156" s="4"/>
      <c r="G156" s="4"/>
      <c r="H156" s="4"/>
      <c r="I156" s="4"/>
      <c r="J156" s="4"/>
      <c r="K156" s="4"/>
      <c r="L156" s="4"/>
      <c r="M156" s="4"/>
      <c r="N156" s="4"/>
      <c r="O156" s="4"/>
      <c r="P156" s="4"/>
      <c r="Q156" s="4"/>
      <c r="R156" s="4"/>
      <c r="S156" s="4"/>
      <c r="T156" s="4"/>
      <c r="U156" s="4"/>
      <c r="V156" s="4"/>
      <c r="W156" s="4"/>
      <c r="X156" s="4"/>
      <c r="Y156" s="4"/>
    </row>
    <row r="157" spans="1:25" ht="14.25" customHeight="1">
      <c r="A157" s="165"/>
      <c r="B157" s="165"/>
      <c r="C157" s="165"/>
      <c r="D157" s="165"/>
      <c r="E157" s="4"/>
      <c r="F157" s="4"/>
      <c r="G157" s="4"/>
      <c r="H157" s="4"/>
      <c r="I157" s="4"/>
      <c r="J157" s="4"/>
      <c r="K157" s="4"/>
      <c r="L157" s="4"/>
      <c r="M157" s="4"/>
      <c r="N157" s="4"/>
      <c r="O157" s="4"/>
      <c r="P157" s="4"/>
      <c r="Q157" s="4"/>
      <c r="R157" s="4"/>
      <c r="S157" s="4"/>
      <c r="T157" s="4"/>
      <c r="U157" s="4"/>
      <c r="V157" s="4"/>
      <c r="W157" s="4"/>
      <c r="X157" s="4"/>
      <c r="Y157" s="4"/>
    </row>
    <row r="158" spans="1:25" ht="14.25" customHeight="1">
      <c r="A158" s="165"/>
      <c r="B158" s="165"/>
      <c r="C158" s="165"/>
      <c r="D158" s="165"/>
      <c r="E158" s="4"/>
      <c r="F158" s="4"/>
      <c r="G158" s="4"/>
      <c r="H158" s="4"/>
      <c r="I158" s="4"/>
      <c r="J158" s="4"/>
      <c r="K158" s="4"/>
      <c r="L158" s="4"/>
      <c r="M158" s="4"/>
      <c r="N158" s="4"/>
      <c r="O158" s="4"/>
      <c r="P158" s="4"/>
      <c r="Q158" s="4"/>
      <c r="R158" s="4"/>
      <c r="S158" s="4"/>
      <c r="T158" s="4"/>
      <c r="U158" s="4"/>
      <c r="V158" s="4"/>
      <c r="W158" s="4"/>
      <c r="X158" s="4"/>
      <c r="Y158" s="4"/>
    </row>
    <row r="159" spans="1:25" ht="14.25" customHeight="1">
      <c r="A159" s="165"/>
      <c r="B159" s="165"/>
      <c r="C159" s="165"/>
      <c r="D159" s="165"/>
      <c r="E159" s="4"/>
      <c r="F159" s="4"/>
      <c r="G159" s="4"/>
      <c r="H159" s="4"/>
      <c r="I159" s="4"/>
      <c r="J159" s="4"/>
      <c r="K159" s="4"/>
      <c r="L159" s="4"/>
      <c r="M159" s="4"/>
      <c r="N159" s="4"/>
      <c r="O159" s="4"/>
      <c r="P159" s="4"/>
      <c r="Q159" s="4"/>
      <c r="R159" s="4"/>
      <c r="S159" s="4"/>
      <c r="T159" s="4"/>
      <c r="U159" s="4"/>
      <c r="V159" s="4"/>
      <c r="W159" s="4"/>
      <c r="X159" s="4"/>
      <c r="Y159" s="4"/>
    </row>
    <row r="160" spans="1:25" ht="14.25" customHeight="1">
      <c r="A160" s="165"/>
      <c r="B160" s="165"/>
      <c r="C160" s="165"/>
      <c r="D160" s="165"/>
      <c r="E160" s="4"/>
      <c r="F160" s="4"/>
      <c r="G160" s="4"/>
      <c r="H160" s="4"/>
      <c r="I160" s="4"/>
      <c r="J160" s="4"/>
      <c r="K160" s="4"/>
      <c r="L160" s="4"/>
      <c r="M160" s="4"/>
      <c r="N160" s="4"/>
      <c r="O160" s="4"/>
      <c r="P160" s="4"/>
      <c r="Q160" s="4"/>
      <c r="R160" s="4"/>
      <c r="S160" s="4"/>
      <c r="T160" s="4"/>
      <c r="U160" s="4"/>
      <c r="V160" s="4"/>
      <c r="W160" s="4"/>
      <c r="X160" s="4"/>
      <c r="Y160" s="4"/>
    </row>
    <row r="161" spans="1:25" ht="14.25" customHeight="1">
      <c r="A161" s="165"/>
      <c r="B161" s="165"/>
      <c r="C161" s="165"/>
      <c r="D161" s="165"/>
      <c r="E161" s="4"/>
      <c r="F161" s="4"/>
      <c r="G161" s="4"/>
      <c r="H161" s="4"/>
      <c r="I161" s="4"/>
      <c r="J161" s="4"/>
      <c r="K161" s="4"/>
      <c r="L161" s="4"/>
      <c r="M161" s="4"/>
      <c r="N161" s="4"/>
      <c r="O161" s="4"/>
      <c r="P161" s="4"/>
      <c r="Q161" s="4"/>
      <c r="R161" s="4"/>
      <c r="S161" s="4"/>
      <c r="T161" s="4"/>
      <c r="U161" s="4"/>
      <c r="V161" s="4"/>
      <c r="W161" s="4"/>
      <c r="X161" s="4"/>
      <c r="Y161" s="4"/>
    </row>
    <row r="162" spans="1:25" ht="14.25" customHeight="1">
      <c r="A162" s="165"/>
      <c r="B162" s="165"/>
      <c r="C162" s="165"/>
      <c r="D162" s="165"/>
      <c r="E162" s="4"/>
      <c r="F162" s="4"/>
      <c r="G162" s="4"/>
      <c r="H162" s="4"/>
      <c r="I162" s="4"/>
      <c r="J162" s="4"/>
      <c r="K162" s="4"/>
      <c r="L162" s="4"/>
      <c r="M162" s="4"/>
      <c r="N162" s="4"/>
      <c r="O162" s="4"/>
      <c r="P162" s="4"/>
      <c r="Q162" s="4"/>
      <c r="R162" s="4"/>
      <c r="S162" s="4"/>
      <c r="T162" s="4"/>
      <c r="U162" s="4"/>
      <c r="V162" s="4"/>
      <c r="W162" s="4"/>
      <c r="X162" s="4"/>
      <c r="Y162" s="4"/>
    </row>
    <row r="163" spans="1:25" ht="14.25" customHeight="1">
      <c r="A163" s="165"/>
      <c r="B163" s="165"/>
      <c r="C163" s="165"/>
      <c r="D163" s="165"/>
      <c r="E163" s="4"/>
      <c r="F163" s="4"/>
      <c r="G163" s="4"/>
      <c r="H163" s="4"/>
      <c r="I163" s="4"/>
      <c r="J163" s="4"/>
      <c r="K163" s="4"/>
      <c r="L163" s="4"/>
      <c r="M163" s="4"/>
      <c r="N163" s="4"/>
      <c r="O163" s="4"/>
      <c r="P163" s="4"/>
      <c r="Q163" s="4"/>
      <c r="R163" s="4"/>
      <c r="S163" s="4"/>
      <c r="T163" s="4"/>
      <c r="U163" s="4"/>
      <c r="V163" s="4"/>
      <c r="W163" s="4"/>
      <c r="X163" s="4"/>
      <c r="Y163" s="4"/>
    </row>
    <row r="164" spans="1:25" ht="14.25" customHeight="1">
      <c r="A164" s="165"/>
      <c r="B164" s="165"/>
      <c r="C164" s="165"/>
      <c r="D164" s="165"/>
      <c r="E164" s="4"/>
      <c r="F164" s="4"/>
      <c r="G164" s="4"/>
      <c r="H164" s="4"/>
      <c r="I164" s="4"/>
      <c r="J164" s="4"/>
      <c r="K164" s="4"/>
      <c r="L164" s="4"/>
      <c r="M164" s="4"/>
      <c r="N164" s="4"/>
      <c r="O164" s="4"/>
      <c r="P164" s="4"/>
      <c r="Q164" s="4"/>
      <c r="R164" s="4"/>
      <c r="S164" s="4"/>
      <c r="T164" s="4"/>
      <c r="U164" s="4"/>
      <c r="V164" s="4"/>
      <c r="W164" s="4"/>
      <c r="X164" s="4"/>
      <c r="Y164" s="4"/>
    </row>
    <row r="165" spans="1:25" ht="14.25" customHeight="1">
      <c r="A165" s="165"/>
      <c r="B165" s="165"/>
      <c r="C165" s="165"/>
      <c r="D165" s="165"/>
      <c r="E165" s="4"/>
      <c r="F165" s="4"/>
      <c r="G165" s="4"/>
      <c r="H165" s="4"/>
      <c r="I165" s="4"/>
      <c r="J165" s="4"/>
      <c r="K165" s="4"/>
      <c r="L165" s="4"/>
      <c r="M165" s="4"/>
      <c r="N165" s="4"/>
      <c r="O165" s="4"/>
      <c r="P165" s="4"/>
      <c r="Q165" s="4"/>
      <c r="R165" s="4"/>
      <c r="S165" s="4"/>
      <c r="T165" s="4"/>
      <c r="U165" s="4"/>
      <c r="V165" s="4"/>
      <c r="W165" s="4"/>
      <c r="X165" s="4"/>
      <c r="Y165" s="4"/>
    </row>
    <row r="166" spans="1:25" ht="14.25" customHeight="1">
      <c r="A166" s="165"/>
      <c r="B166" s="165"/>
      <c r="C166" s="165"/>
      <c r="D166" s="165"/>
      <c r="E166" s="4"/>
      <c r="F166" s="4"/>
      <c r="G166" s="4"/>
      <c r="H166" s="4"/>
      <c r="I166" s="4"/>
      <c r="J166" s="4"/>
      <c r="K166" s="4"/>
      <c r="L166" s="4"/>
      <c r="M166" s="4"/>
      <c r="N166" s="4"/>
      <c r="O166" s="4"/>
      <c r="P166" s="4"/>
      <c r="Q166" s="4"/>
      <c r="R166" s="4"/>
      <c r="S166" s="4"/>
      <c r="T166" s="4"/>
      <c r="U166" s="4"/>
      <c r="V166" s="4"/>
      <c r="W166" s="4"/>
      <c r="X166" s="4"/>
      <c r="Y166" s="4"/>
    </row>
    <row r="167" spans="1:25" ht="14.25" customHeight="1">
      <c r="A167" s="165"/>
      <c r="B167" s="165"/>
      <c r="C167" s="165"/>
      <c r="D167" s="165"/>
      <c r="E167" s="4"/>
      <c r="F167" s="4"/>
      <c r="G167" s="4"/>
      <c r="H167" s="4"/>
      <c r="I167" s="4"/>
      <c r="J167" s="4"/>
      <c r="K167" s="4"/>
      <c r="L167" s="4"/>
      <c r="M167" s="4"/>
      <c r="N167" s="4"/>
      <c r="O167" s="4"/>
      <c r="P167" s="4"/>
      <c r="Q167" s="4"/>
      <c r="R167" s="4"/>
      <c r="S167" s="4"/>
      <c r="T167" s="4"/>
      <c r="U167" s="4"/>
      <c r="V167" s="4"/>
      <c r="W167" s="4"/>
      <c r="X167" s="4"/>
      <c r="Y167" s="4"/>
    </row>
    <row r="168" spans="1:25" ht="14.25" customHeight="1">
      <c r="A168" s="165"/>
      <c r="B168" s="165"/>
      <c r="C168" s="165"/>
      <c r="D168" s="165"/>
      <c r="E168" s="4"/>
      <c r="F168" s="4"/>
      <c r="G168" s="4"/>
      <c r="H168" s="4"/>
      <c r="I168" s="4"/>
      <c r="J168" s="4"/>
      <c r="K168" s="4"/>
      <c r="L168" s="4"/>
      <c r="M168" s="4"/>
      <c r="N168" s="4"/>
      <c r="O168" s="4"/>
      <c r="P168" s="4"/>
      <c r="Q168" s="4"/>
      <c r="R168" s="4"/>
      <c r="S168" s="4"/>
      <c r="T168" s="4"/>
      <c r="U168" s="4"/>
      <c r="V168" s="4"/>
      <c r="W168" s="4"/>
      <c r="X168" s="4"/>
      <c r="Y168" s="4"/>
    </row>
    <row r="169" spans="1:25" ht="14.25" customHeight="1">
      <c r="A169" s="165"/>
      <c r="B169" s="165"/>
      <c r="C169" s="165"/>
      <c r="D169" s="165"/>
      <c r="E169" s="4"/>
      <c r="F169" s="4"/>
      <c r="G169" s="4"/>
      <c r="H169" s="4"/>
      <c r="I169" s="4"/>
      <c r="J169" s="4"/>
      <c r="K169" s="4"/>
      <c r="L169" s="4"/>
      <c r="M169" s="4"/>
      <c r="N169" s="4"/>
      <c r="O169" s="4"/>
      <c r="P169" s="4"/>
      <c r="Q169" s="4"/>
      <c r="R169" s="4"/>
      <c r="S169" s="4"/>
      <c r="T169" s="4"/>
      <c r="U169" s="4"/>
      <c r="V169" s="4"/>
      <c r="W169" s="4"/>
      <c r="X169" s="4"/>
      <c r="Y169" s="4"/>
    </row>
    <row r="170" spans="1:25" ht="14.25" customHeight="1">
      <c r="A170" s="165"/>
      <c r="B170" s="165"/>
      <c r="C170" s="165"/>
      <c r="D170" s="165"/>
      <c r="E170" s="4"/>
      <c r="F170" s="4"/>
      <c r="G170" s="4"/>
      <c r="H170" s="4"/>
      <c r="I170" s="4"/>
      <c r="J170" s="4"/>
      <c r="K170" s="4"/>
      <c r="L170" s="4"/>
      <c r="M170" s="4"/>
      <c r="N170" s="4"/>
      <c r="O170" s="4"/>
      <c r="P170" s="4"/>
      <c r="Q170" s="4"/>
      <c r="R170" s="4"/>
      <c r="S170" s="4"/>
      <c r="T170" s="4"/>
      <c r="U170" s="4"/>
      <c r="V170" s="4"/>
      <c r="W170" s="4"/>
      <c r="X170" s="4"/>
      <c r="Y170" s="4"/>
    </row>
    <row r="171" spans="1:25" ht="14.25" customHeight="1">
      <c r="A171" s="165"/>
      <c r="B171" s="165"/>
      <c r="C171" s="165"/>
      <c r="D171" s="165"/>
      <c r="E171" s="4"/>
      <c r="F171" s="4"/>
      <c r="G171" s="4"/>
      <c r="H171" s="4"/>
      <c r="I171" s="4"/>
      <c r="J171" s="4"/>
      <c r="K171" s="4"/>
      <c r="L171" s="4"/>
      <c r="M171" s="4"/>
      <c r="N171" s="4"/>
      <c r="O171" s="4"/>
      <c r="P171" s="4"/>
      <c r="Q171" s="4"/>
      <c r="R171" s="4"/>
      <c r="S171" s="4"/>
      <c r="T171" s="4"/>
      <c r="U171" s="4"/>
      <c r="V171" s="4"/>
      <c r="W171" s="4"/>
      <c r="X171" s="4"/>
      <c r="Y171" s="4"/>
    </row>
    <row r="172" spans="1:25" ht="14.25" customHeight="1">
      <c r="A172" s="165"/>
      <c r="B172" s="165"/>
      <c r="C172" s="165"/>
      <c r="D172" s="165"/>
      <c r="E172" s="4"/>
      <c r="F172" s="4"/>
      <c r="G172" s="4"/>
      <c r="H172" s="4"/>
      <c r="I172" s="4"/>
      <c r="J172" s="4"/>
      <c r="K172" s="4"/>
      <c r="L172" s="4"/>
      <c r="M172" s="4"/>
      <c r="N172" s="4"/>
      <c r="O172" s="4"/>
      <c r="P172" s="4"/>
      <c r="Q172" s="4"/>
      <c r="R172" s="4"/>
      <c r="S172" s="4"/>
      <c r="T172" s="4"/>
      <c r="U172" s="4"/>
      <c r="V172" s="4"/>
      <c r="W172" s="4"/>
      <c r="X172" s="4"/>
      <c r="Y172" s="4"/>
    </row>
    <row r="173" spans="1:25" ht="14.25" customHeight="1">
      <c r="A173" s="165"/>
      <c r="B173" s="165"/>
      <c r="C173" s="165"/>
      <c r="D173" s="165"/>
      <c r="E173" s="4"/>
      <c r="F173" s="4"/>
      <c r="G173" s="4"/>
      <c r="H173" s="4"/>
      <c r="I173" s="4"/>
      <c r="J173" s="4"/>
      <c r="K173" s="4"/>
      <c r="L173" s="4"/>
      <c r="M173" s="4"/>
      <c r="N173" s="4"/>
      <c r="O173" s="4"/>
      <c r="P173" s="4"/>
      <c r="Q173" s="4"/>
      <c r="R173" s="4"/>
      <c r="S173" s="4"/>
      <c r="T173" s="4"/>
      <c r="U173" s="4"/>
      <c r="V173" s="4"/>
      <c r="W173" s="4"/>
      <c r="X173" s="4"/>
      <c r="Y173" s="4"/>
    </row>
    <row r="174" spans="1:25" ht="14.25" customHeight="1">
      <c r="A174" s="165"/>
      <c r="B174" s="165"/>
      <c r="C174" s="165"/>
      <c r="D174" s="165"/>
      <c r="E174" s="4"/>
      <c r="F174" s="4"/>
      <c r="G174" s="4"/>
      <c r="H174" s="4"/>
      <c r="I174" s="4"/>
      <c r="J174" s="4"/>
      <c r="K174" s="4"/>
      <c r="L174" s="4"/>
      <c r="M174" s="4"/>
      <c r="N174" s="4"/>
      <c r="O174" s="4"/>
      <c r="P174" s="4"/>
      <c r="Q174" s="4"/>
      <c r="R174" s="4"/>
      <c r="S174" s="4"/>
      <c r="T174" s="4"/>
      <c r="U174" s="4"/>
      <c r="V174" s="4"/>
      <c r="W174" s="4"/>
      <c r="X174" s="4"/>
      <c r="Y174" s="4"/>
    </row>
    <row r="175" spans="1:25" ht="14.25" customHeight="1">
      <c r="A175" s="165"/>
      <c r="B175" s="165"/>
      <c r="C175" s="165"/>
      <c r="D175" s="165"/>
      <c r="E175" s="4"/>
      <c r="F175" s="4"/>
      <c r="G175" s="4"/>
      <c r="H175" s="4"/>
      <c r="I175" s="4"/>
      <c r="J175" s="4"/>
      <c r="K175" s="4"/>
      <c r="L175" s="4"/>
      <c r="M175" s="4"/>
      <c r="N175" s="4"/>
      <c r="O175" s="4"/>
      <c r="P175" s="4"/>
      <c r="Q175" s="4"/>
      <c r="R175" s="4"/>
      <c r="S175" s="4"/>
      <c r="T175" s="4"/>
      <c r="U175" s="4"/>
      <c r="V175" s="4"/>
      <c r="W175" s="4"/>
      <c r="X175" s="4"/>
      <c r="Y175" s="4"/>
    </row>
    <row r="176" spans="1:25" ht="14.25" customHeight="1">
      <c r="A176" s="165"/>
      <c r="B176" s="165"/>
      <c r="C176" s="165"/>
      <c r="D176" s="165"/>
      <c r="E176" s="4"/>
      <c r="F176" s="4"/>
      <c r="G176" s="4"/>
      <c r="H176" s="4"/>
      <c r="I176" s="4"/>
      <c r="J176" s="4"/>
      <c r="K176" s="4"/>
      <c r="L176" s="4"/>
      <c r="M176" s="4"/>
      <c r="N176" s="4"/>
      <c r="O176" s="4"/>
      <c r="P176" s="4"/>
      <c r="Q176" s="4"/>
      <c r="R176" s="4"/>
      <c r="S176" s="4"/>
      <c r="T176" s="4"/>
      <c r="U176" s="4"/>
      <c r="V176" s="4"/>
      <c r="W176" s="4"/>
      <c r="X176" s="4"/>
      <c r="Y176" s="4"/>
    </row>
    <row r="177" spans="1:25" ht="14.25" customHeight="1">
      <c r="A177" s="165"/>
      <c r="B177" s="165"/>
      <c r="C177" s="165"/>
      <c r="D177" s="165"/>
      <c r="E177" s="4"/>
      <c r="F177" s="4"/>
      <c r="G177" s="4"/>
      <c r="H177" s="4"/>
      <c r="I177" s="4"/>
      <c r="J177" s="4"/>
      <c r="K177" s="4"/>
      <c r="L177" s="4"/>
      <c r="M177" s="4"/>
      <c r="N177" s="4"/>
      <c r="O177" s="4"/>
      <c r="P177" s="4"/>
      <c r="Q177" s="4"/>
      <c r="R177" s="4"/>
      <c r="S177" s="4"/>
      <c r="T177" s="4"/>
      <c r="U177" s="4"/>
      <c r="V177" s="4"/>
      <c r="W177" s="4"/>
      <c r="X177" s="4"/>
      <c r="Y177" s="4"/>
    </row>
    <row r="178" spans="1:25" ht="14.25" customHeight="1">
      <c r="A178" s="165"/>
      <c r="B178" s="165"/>
      <c r="C178" s="165"/>
      <c r="D178" s="165"/>
      <c r="E178" s="4"/>
      <c r="F178" s="4"/>
      <c r="G178" s="4"/>
      <c r="H178" s="4"/>
      <c r="I178" s="4"/>
      <c r="J178" s="4"/>
      <c r="K178" s="4"/>
      <c r="L178" s="4"/>
      <c r="M178" s="4"/>
      <c r="N178" s="4"/>
      <c r="O178" s="4"/>
      <c r="P178" s="4"/>
      <c r="Q178" s="4"/>
      <c r="R178" s="4"/>
      <c r="S178" s="4"/>
      <c r="T178" s="4"/>
      <c r="U178" s="4"/>
      <c r="V178" s="4"/>
      <c r="W178" s="4"/>
      <c r="X178" s="4"/>
      <c r="Y178" s="4"/>
    </row>
    <row r="179" spans="1:25" ht="14.25" customHeight="1">
      <c r="A179" s="165"/>
      <c r="B179" s="165"/>
      <c r="C179" s="165"/>
      <c r="D179" s="165"/>
      <c r="E179" s="4"/>
      <c r="F179" s="4"/>
      <c r="G179" s="4"/>
      <c r="H179" s="4"/>
      <c r="I179" s="4"/>
      <c r="J179" s="4"/>
      <c r="K179" s="4"/>
      <c r="L179" s="4"/>
      <c r="M179" s="4"/>
      <c r="N179" s="4"/>
      <c r="O179" s="4"/>
      <c r="P179" s="4"/>
      <c r="Q179" s="4"/>
      <c r="R179" s="4"/>
      <c r="S179" s="4"/>
      <c r="T179" s="4"/>
      <c r="U179" s="4"/>
      <c r="V179" s="4"/>
      <c r="W179" s="4"/>
      <c r="X179" s="4"/>
      <c r="Y179" s="4"/>
    </row>
    <row r="180" spans="1:25" ht="14.25" customHeight="1">
      <c r="A180" s="165"/>
      <c r="B180" s="165"/>
      <c r="C180" s="165"/>
      <c r="D180" s="165"/>
      <c r="E180" s="4"/>
      <c r="F180" s="4"/>
      <c r="G180" s="4"/>
      <c r="H180" s="4"/>
      <c r="I180" s="4"/>
      <c r="J180" s="4"/>
      <c r="K180" s="4"/>
      <c r="L180" s="4"/>
      <c r="M180" s="4"/>
      <c r="N180" s="4"/>
      <c r="O180" s="4"/>
      <c r="P180" s="4"/>
      <c r="Q180" s="4"/>
      <c r="R180" s="4"/>
      <c r="S180" s="4"/>
      <c r="T180" s="4"/>
      <c r="U180" s="4"/>
      <c r="V180" s="4"/>
      <c r="W180" s="4"/>
      <c r="X180" s="4"/>
      <c r="Y180" s="4"/>
    </row>
    <row r="181" spans="1:25" ht="14.25" customHeight="1">
      <c r="A181" s="165"/>
      <c r="B181" s="165"/>
      <c r="C181" s="165"/>
      <c r="D181" s="165"/>
      <c r="E181" s="4"/>
      <c r="F181" s="4"/>
      <c r="G181" s="4"/>
      <c r="H181" s="4"/>
      <c r="I181" s="4"/>
      <c r="J181" s="4"/>
      <c r="K181" s="4"/>
      <c r="L181" s="4"/>
      <c r="M181" s="4"/>
      <c r="N181" s="4"/>
      <c r="O181" s="4"/>
      <c r="P181" s="4"/>
      <c r="Q181" s="4"/>
      <c r="R181" s="4"/>
      <c r="S181" s="4"/>
      <c r="T181" s="4"/>
      <c r="U181" s="4"/>
      <c r="V181" s="4"/>
      <c r="W181" s="4"/>
      <c r="X181" s="4"/>
      <c r="Y181" s="4"/>
    </row>
    <row r="182" spans="1:25" ht="14.25" customHeight="1">
      <c r="A182" s="165"/>
      <c r="B182" s="165"/>
      <c r="C182" s="165"/>
      <c r="D182" s="165"/>
      <c r="E182" s="4"/>
      <c r="F182" s="4"/>
      <c r="G182" s="4"/>
      <c r="H182" s="4"/>
      <c r="I182" s="4"/>
      <c r="J182" s="4"/>
      <c r="K182" s="4"/>
      <c r="L182" s="4"/>
      <c r="M182" s="4"/>
      <c r="N182" s="4"/>
      <c r="O182" s="4"/>
      <c r="P182" s="4"/>
      <c r="Q182" s="4"/>
      <c r="R182" s="4"/>
      <c r="S182" s="4"/>
      <c r="T182" s="4"/>
      <c r="U182" s="4"/>
      <c r="V182" s="4"/>
      <c r="W182" s="4"/>
      <c r="X182" s="4"/>
      <c r="Y182" s="4"/>
    </row>
    <row r="183" spans="1:25" ht="14.25" customHeight="1">
      <c r="A183" s="165"/>
      <c r="B183" s="165"/>
      <c r="C183" s="165"/>
      <c r="D183" s="165"/>
      <c r="E183" s="4"/>
      <c r="F183" s="4"/>
      <c r="G183" s="4"/>
      <c r="H183" s="4"/>
      <c r="I183" s="4"/>
      <c r="J183" s="4"/>
      <c r="K183" s="4"/>
      <c r="L183" s="4"/>
      <c r="M183" s="4"/>
      <c r="N183" s="4"/>
      <c r="O183" s="4"/>
      <c r="P183" s="4"/>
      <c r="Q183" s="4"/>
      <c r="R183" s="4"/>
      <c r="S183" s="4"/>
      <c r="T183" s="4"/>
      <c r="U183" s="4"/>
      <c r="V183" s="4"/>
      <c r="W183" s="4"/>
      <c r="X183" s="4"/>
      <c r="Y183" s="4"/>
    </row>
    <row r="184" spans="1:25" ht="14.25" customHeight="1">
      <c r="A184" s="165"/>
      <c r="B184" s="165"/>
      <c r="C184" s="165"/>
      <c r="D184" s="165"/>
      <c r="E184" s="4"/>
      <c r="F184" s="4"/>
      <c r="G184" s="4"/>
      <c r="H184" s="4"/>
      <c r="I184" s="4"/>
      <c r="J184" s="4"/>
      <c r="K184" s="4"/>
      <c r="L184" s="4"/>
      <c r="M184" s="4"/>
      <c r="N184" s="4"/>
      <c r="O184" s="4"/>
      <c r="P184" s="4"/>
      <c r="Q184" s="4"/>
      <c r="R184" s="4"/>
      <c r="S184" s="4"/>
      <c r="T184" s="4"/>
      <c r="U184" s="4"/>
      <c r="V184" s="4"/>
      <c r="W184" s="4"/>
      <c r="X184" s="4"/>
      <c r="Y184" s="4"/>
    </row>
    <row r="185" spans="1:25" ht="14.25" customHeight="1">
      <c r="A185" s="165"/>
      <c r="B185" s="165"/>
      <c r="C185" s="165"/>
      <c r="D185" s="165"/>
      <c r="E185" s="4"/>
      <c r="F185" s="4"/>
      <c r="G185" s="4"/>
      <c r="H185" s="4"/>
      <c r="I185" s="4"/>
      <c r="J185" s="4"/>
      <c r="K185" s="4"/>
      <c r="L185" s="4"/>
      <c r="M185" s="4"/>
      <c r="N185" s="4"/>
      <c r="O185" s="4"/>
      <c r="P185" s="4"/>
      <c r="Q185" s="4"/>
      <c r="R185" s="4"/>
      <c r="S185" s="4"/>
      <c r="T185" s="4"/>
      <c r="U185" s="4"/>
      <c r="V185" s="4"/>
      <c r="W185" s="4"/>
      <c r="X185" s="4"/>
      <c r="Y185" s="4"/>
    </row>
    <row r="186" spans="1:25" ht="14.25" customHeight="1">
      <c r="A186" s="165"/>
      <c r="B186" s="165"/>
      <c r="C186" s="165"/>
      <c r="D186" s="165"/>
      <c r="E186" s="4"/>
      <c r="F186" s="4"/>
      <c r="G186" s="4"/>
      <c r="H186" s="4"/>
      <c r="I186" s="4"/>
      <c r="J186" s="4"/>
      <c r="K186" s="4"/>
      <c r="L186" s="4"/>
      <c r="M186" s="4"/>
      <c r="N186" s="4"/>
      <c r="O186" s="4"/>
      <c r="P186" s="4"/>
      <c r="Q186" s="4"/>
      <c r="R186" s="4"/>
      <c r="S186" s="4"/>
      <c r="T186" s="4"/>
      <c r="U186" s="4"/>
      <c r="V186" s="4"/>
      <c r="W186" s="4"/>
      <c r="X186" s="4"/>
      <c r="Y186" s="4"/>
    </row>
    <row r="187" spans="1:25" ht="14.25" customHeight="1">
      <c r="A187" s="165"/>
      <c r="B187" s="165"/>
      <c r="C187" s="165"/>
      <c r="D187" s="165"/>
      <c r="E187" s="4"/>
      <c r="F187" s="4"/>
      <c r="G187" s="4"/>
      <c r="H187" s="4"/>
      <c r="I187" s="4"/>
      <c r="J187" s="4"/>
      <c r="K187" s="4"/>
      <c r="L187" s="4"/>
      <c r="M187" s="4"/>
      <c r="N187" s="4"/>
      <c r="O187" s="4"/>
      <c r="P187" s="4"/>
      <c r="Q187" s="4"/>
      <c r="R187" s="4"/>
      <c r="S187" s="4"/>
      <c r="T187" s="4"/>
      <c r="U187" s="4"/>
      <c r="V187" s="4"/>
      <c r="W187" s="4"/>
      <c r="X187" s="4"/>
      <c r="Y187" s="4"/>
    </row>
    <row r="188" spans="1:25" ht="14.25" customHeight="1">
      <c r="A188" s="165"/>
      <c r="B188" s="165"/>
      <c r="C188" s="165"/>
      <c r="D188" s="165"/>
      <c r="E188" s="4"/>
      <c r="F188" s="4"/>
      <c r="G188" s="4"/>
      <c r="H188" s="4"/>
      <c r="I188" s="4"/>
      <c r="J188" s="4"/>
      <c r="K188" s="4"/>
      <c r="L188" s="4"/>
      <c r="M188" s="4"/>
      <c r="N188" s="4"/>
      <c r="O188" s="4"/>
      <c r="P188" s="4"/>
      <c r="Q188" s="4"/>
      <c r="R188" s="4"/>
      <c r="S188" s="4"/>
      <c r="T188" s="4"/>
      <c r="U188" s="4"/>
      <c r="V188" s="4"/>
      <c r="W188" s="4"/>
      <c r="X188" s="4"/>
      <c r="Y188" s="4"/>
    </row>
    <row r="189" spans="1:25" ht="14.25" customHeight="1">
      <c r="A189" s="165"/>
      <c r="B189" s="165"/>
      <c r="C189" s="165"/>
      <c r="D189" s="165"/>
      <c r="E189" s="4"/>
      <c r="F189" s="4"/>
      <c r="G189" s="4"/>
      <c r="H189" s="4"/>
      <c r="I189" s="4"/>
      <c r="J189" s="4"/>
      <c r="K189" s="4"/>
      <c r="L189" s="4"/>
      <c r="M189" s="4"/>
      <c r="N189" s="4"/>
      <c r="O189" s="4"/>
      <c r="P189" s="4"/>
      <c r="Q189" s="4"/>
      <c r="R189" s="4"/>
      <c r="S189" s="4"/>
      <c r="T189" s="4"/>
      <c r="U189" s="4"/>
      <c r="V189" s="4"/>
      <c r="W189" s="4"/>
      <c r="X189" s="4"/>
      <c r="Y189" s="4"/>
    </row>
    <row r="190" spans="1:25" ht="14.25" customHeight="1">
      <c r="A190" s="165"/>
      <c r="B190" s="165"/>
      <c r="C190" s="165"/>
      <c r="D190" s="165"/>
      <c r="E190" s="4"/>
      <c r="F190" s="4"/>
      <c r="G190" s="4"/>
      <c r="H190" s="4"/>
      <c r="I190" s="4"/>
      <c r="J190" s="4"/>
      <c r="K190" s="4"/>
      <c r="L190" s="4"/>
      <c r="M190" s="4"/>
      <c r="N190" s="4"/>
      <c r="O190" s="4"/>
      <c r="P190" s="4"/>
      <c r="Q190" s="4"/>
      <c r="R190" s="4"/>
      <c r="S190" s="4"/>
      <c r="T190" s="4"/>
      <c r="U190" s="4"/>
      <c r="V190" s="4"/>
      <c r="W190" s="4"/>
      <c r="X190" s="4"/>
      <c r="Y190" s="4"/>
    </row>
    <row r="191" spans="1:25" ht="14.25" customHeight="1">
      <c r="A191" s="165"/>
      <c r="B191" s="165"/>
      <c r="C191" s="165"/>
      <c r="D191" s="165"/>
      <c r="E191" s="4"/>
      <c r="F191" s="4"/>
      <c r="G191" s="4"/>
      <c r="H191" s="4"/>
      <c r="I191" s="4"/>
      <c r="J191" s="4"/>
      <c r="K191" s="4"/>
      <c r="L191" s="4"/>
      <c r="M191" s="4"/>
      <c r="N191" s="4"/>
      <c r="O191" s="4"/>
      <c r="P191" s="4"/>
      <c r="Q191" s="4"/>
      <c r="R191" s="4"/>
      <c r="S191" s="4"/>
      <c r="T191" s="4"/>
      <c r="U191" s="4"/>
      <c r="V191" s="4"/>
      <c r="W191" s="4"/>
      <c r="X191" s="4"/>
      <c r="Y191" s="4"/>
    </row>
    <row r="192" spans="1:25" ht="14.25" customHeight="1">
      <c r="A192" s="165"/>
      <c r="B192" s="165"/>
      <c r="C192" s="165"/>
      <c r="D192" s="165"/>
      <c r="E192" s="4"/>
      <c r="F192" s="4"/>
      <c r="G192" s="4"/>
      <c r="H192" s="4"/>
      <c r="I192" s="4"/>
      <c r="J192" s="4"/>
      <c r="K192" s="4"/>
      <c r="L192" s="4"/>
      <c r="M192" s="4"/>
      <c r="N192" s="4"/>
      <c r="O192" s="4"/>
      <c r="P192" s="4"/>
      <c r="Q192" s="4"/>
      <c r="R192" s="4"/>
      <c r="S192" s="4"/>
      <c r="T192" s="4"/>
      <c r="U192" s="4"/>
      <c r="V192" s="4"/>
      <c r="W192" s="4"/>
      <c r="X192" s="4"/>
      <c r="Y192" s="4"/>
    </row>
    <row r="193" spans="1:25" ht="14.25" customHeight="1">
      <c r="A193" s="165"/>
      <c r="B193" s="165"/>
      <c r="C193" s="165"/>
      <c r="D193" s="165"/>
      <c r="E193" s="4"/>
      <c r="F193" s="4"/>
      <c r="G193" s="4"/>
      <c r="H193" s="4"/>
      <c r="I193" s="4"/>
      <c r="J193" s="4"/>
      <c r="K193" s="4"/>
      <c r="L193" s="4"/>
      <c r="M193" s="4"/>
      <c r="N193" s="4"/>
      <c r="O193" s="4"/>
      <c r="P193" s="4"/>
      <c r="Q193" s="4"/>
      <c r="R193" s="4"/>
      <c r="S193" s="4"/>
      <c r="T193" s="4"/>
      <c r="U193" s="4"/>
      <c r="V193" s="4"/>
      <c r="W193" s="4"/>
      <c r="X193" s="4"/>
      <c r="Y193" s="4"/>
    </row>
    <row r="194" spans="1:25" ht="14.25" customHeight="1">
      <c r="A194" s="165"/>
      <c r="B194" s="165"/>
      <c r="C194" s="165"/>
      <c r="D194" s="165"/>
      <c r="E194" s="4"/>
      <c r="F194" s="4"/>
      <c r="G194" s="4"/>
      <c r="H194" s="4"/>
      <c r="I194" s="4"/>
      <c r="J194" s="4"/>
      <c r="K194" s="4"/>
      <c r="L194" s="4"/>
      <c r="M194" s="4"/>
      <c r="N194" s="4"/>
      <c r="O194" s="4"/>
      <c r="P194" s="4"/>
      <c r="Q194" s="4"/>
      <c r="R194" s="4"/>
      <c r="S194" s="4"/>
      <c r="T194" s="4"/>
      <c r="U194" s="4"/>
      <c r="V194" s="4"/>
      <c r="W194" s="4"/>
      <c r="X194" s="4"/>
      <c r="Y194" s="4"/>
    </row>
    <row r="195" spans="1:25" ht="14.25" customHeight="1">
      <c r="A195" s="165"/>
      <c r="B195" s="165"/>
      <c r="C195" s="165"/>
      <c r="D195" s="165"/>
      <c r="E195" s="4"/>
      <c r="F195" s="4"/>
      <c r="G195" s="4"/>
      <c r="H195" s="4"/>
      <c r="I195" s="4"/>
      <c r="J195" s="4"/>
      <c r="K195" s="4"/>
      <c r="L195" s="4"/>
      <c r="M195" s="4"/>
      <c r="N195" s="4"/>
      <c r="O195" s="4"/>
      <c r="P195" s="4"/>
      <c r="Q195" s="4"/>
      <c r="R195" s="4"/>
      <c r="S195" s="4"/>
      <c r="T195" s="4"/>
      <c r="U195" s="4"/>
      <c r="V195" s="4"/>
      <c r="W195" s="4"/>
      <c r="X195" s="4"/>
      <c r="Y195" s="4"/>
    </row>
    <row r="196" spans="1:25" ht="14.25" customHeight="1">
      <c r="A196" s="165"/>
      <c r="B196" s="165"/>
      <c r="C196" s="165"/>
      <c r="D196" s="165"/>
      <c r="E196" s="4"/>
      <c r="F196" s="4"/>
      <c r="G196" s="4"/>
      <c r="H196" s="4"/>
      <c r="I196" s="4"/>
      <c r="J196" s="4"/>
      <c r="K196" s="4"/>
      <c r="L196" s="4"/>
      <c r="M196" s="4"/>
      <c r="N196" s="4"/>
      <c r="O196" s="4"/>
      <c r="P196" s="4"/>
      <c r="Q196" s="4"/>
      <c r="R196" s="4"/>
      <c r="S196" s="4"/>
      <c r="T196" s="4"/>
      <c r="U196" s="4"/>
      <c r="V196" s="4"/>
      <c r="W196" s="4"/>
      <c r="X196" s="4"/>
      <c r="Y196" s="4"/>
    </row>
    <row r="197" spans="1:25" ht="14.25" customHeight="1">
      <c r="A197" s="165"/>
      <c r="B197" s="165"/>
      <c r="C197" s="165"/>
      <c r="D197" s="165"/>
      <c r="E197" s="4"/>
      <c r="F197" s="4"/>
      <c r="G197" s="4"/>
      <c r="H197" s="4"/>
      <c r="I197" s="4"/>
      <c r="J197" s="4"/>
      <c r="K197" s="4"/>
      <c r="L197" s="4"/>
      <c r="M197" s="4"/>
      <c r="N197" s="4"/>
      <c r="O197" s="4"/>
      <c r="P197" s="4"/>
      <c r="Q197" s="4"/>
      <c r="R197" s="4"/>
      <c r="S197" s="4"/>
      <c r="T197" s="4"/>
      <c r="U197" s="4"/>
      <c r="V197" s="4"/>
      <c r="W197" s="4"/>
      <c r="X197" s="4"/>
      <c r="Y197" s="4"/>
    </row>
    <row r="198" spans="1:25" ht="14.25" customHeight="1">
      <c r="A198" s="165"/>
      <c r="B198" s="165"/>
      <c r="C198" s="165"/>
      <c r="D198" s="165"/>
      <c r="E198" s="4"/>
      <c r="F198" s="4"/>
      <c r="G198" s="4"/>
      <c r="H198" s="4"/>
      <c r="I198" s="4"/>
      <c r="J198" s="4"/>
      <c r="K198" s="4"/>
      <c r="L198" s="4"/>
      <c r="M198" s="4"/>
      <c r="N198" s="4"/>
      <c r="O198" s="4"/>
      <c r="P198" s="4"/>
      <c r="Q198" s="4"/>
      <c r="R198" s="4"/>
      <c r="S198" s="4"/>
      <c r="T198" s="4"/>
      <c r="U198" s="4"/>
      <c r="V198" s="4"/>
      <c r="W198" s="4"/>
      <c r="X198" s="4"/>
      <c r="Y198" s="4"/>
    </row>
    <row r="199" spans="1:25" ht="14.25" customHeight="1">
      <c r="A199" s="165"/>
      <c r="B199" s="165"/>
      <c r="C199" s="165"/>
      <c r="D199" s="165"/>
      <c r="E199" s="4"/>
      <c r="F199" s="4"/>
      <c r="G199" s="4"/>
      <c r="H199" s="4"/>
      <c r="I199" s="4"/>
      <c r="J199" s="4"/>
      <c r="K199" s="4"/>
      <c r="L199" s="4"/>
      <c r="M199" s="4"/>
      <c r="N199" s="4"/>
      <c r="O199" s="4"/>
      <c r="P199" s="4"/>
      <c r="Q199" s="4"/>
      <c r="R199" s="4"/>
      <c r="S199" s="4"/>
      <c r="T199" s="4"/>
      <c r="U199" s="4"/>
      <c r="V199" s="4"/>
      <c r="W199" s="4"/>
      <c r="X199" s="4"/>
      <c r="Y199" s="4"/>
    </row>
    <row r="200" spans="1:25" ht="14.25" customHeight="1">
      <c r="A200" s="165"/>
      <c r="B200" s="165"/>
      <c r="C200" s="165"/>
      <c r="D200" s="165"/>
      <c r="E200" s="4"/>
      <c r="F200" s="4"/>
      <c r="G200" s="4"/>
      <c r="H200" s="4"/>
      <c r="I200" s="4"/>
      <c r="J200" s="4"/>
      <c r="K200" s="4"/>
      <c r="L200" s="4"/>
      <c r="M200" s="4"/>
      <c r="N200" s="4"/>
      <c r="O200" s="4"/>
      <c r="P200" s="4"/>
      <c r="Q200" s="4"/>
      <c r="R200" s="4"/>
      <c r="S200" s="4"/>
      <c r="T200" s="4"/>
      <c r="U200" s="4"/>
      <c r="V200" s="4"/>
      <c r="W200" s="4"/>
      <c r="X200" s="4"/>
      <c r="Y200" s="4"/>
    </row>
    <row r="201" spans="1:25" ht="14.25" customHeight="1">
      <c r="A201" s="165"/>
      <c r="B201" s="165"/>
      <c r="C201" s="165"/>
      <c r="D201" s="165"/>
      <c r="E201" s="4"/>
      <c r="F201" s="4"/>
      <c r="G201" s="4"/>
      <c r="H201" s="4"/>
      <c r="I201" s="4"/>
      <c r="J201" s="4"/>
      <c r="K201" s="4"/>
      <c r="L201" s="4"/>
      <c r="M201" s="4"/>
      <c r="N201" s="4"/>
      <c r="O201" s="4"/>
      <c r="P201" s="4"/>
      <c r="Q201" s="4"/>
      <c r="R201" s="4"/>
      <c r="S201" s="4"/>
      <c r="T201" s="4"/>
      <c r="U201" s="4"/>
      <c r="V201" s="4"/>
      <c r="W201" s="4"/>
      <c r="X201" s="4"/>
      <c r="Y201" s="4"/>
    </row>
    <row r="202" spans="1:25" ht="14.25" customHeight="1">
      <c r="A202" s="165"/>
      <c r="B202" s="165"/>
      <c r="C202" s="165"/>
      <c r="D202" s="165"/>
      <c r="E202" s="4"/>
      <c r="F202" s="4"/>
      <c r="G202" s="4"/>
      <c r="H202" s="4"/>
      <c r="I202" s="4"/>
      <c r="J202" s="4"/>
      <c r="K202" s="4"/>
      <c r="L202" s="4"/>
      <c r="M202" s="4"/>
      <c r="N202" s="4"/>
      <c r="O202" s="4"/>
      <c r="P202" s="4"/>
      <c r="Q202" s="4"/>
      <c r="R202" s="4"/>
      <c r="S202" s="4"/>
      <c r="T202" s="4"/>
      <c r="U202" s="4"/>
      <c r="V202" s="4"/>
      <c r="W202" s="4"/>
      <c r="X202" s="4"/>
      <c r="Y202" s="4"/>
    </row>
    <row r="203" spans="1:25" ht="14.25" customHeight="1">
      <c r="A203" s="165"/>
      <c r="B203" s="165"/>
      <c r="C203" s="165"/>
      <c r="D203" s="165"/>
      <c r="E203" s="4"/>
      <c r="F203" s="4"/>
      <c r="G203" s="4"/>
      <c r="H203" s="4"/>
      <c r="I203" s="4"/>
      <c r="J203" s="4"/>
      <c r="K203" s="4"/>
      <c r="L203" s="4"/>
      <c r="M203" s="4"/>
      <c r="N203" s="4"/>
      <c r="O203" s="4"/>
      <c r="P203" s="4"/>
      <c r="Q203" s="4"/>
      <c r="R203" s="4"/>
      <c r="S203" s="4"/>
      <c r="T203" s="4"/>
      <c r="U203" s="4"/>
      <c r="V203" s="4"/>
      <c r="W203" s="4"/>
      <c r="X203" s="4"/>
      <c r="Y203" s="4"/>
    </row>
    <row r="204" spans="1:25" ht="14.25" customHeight="1">
      <c r="A204" s="165"/>
      <c r="B204" s="165"/>
      <c r="C204" s="165"/>
      <c r="D204" s="165"/>
      <c r="E204" s="4"/>
      <c r="F204" s="4"/>
      <c r="G204" s="4"/>
      <c r="H204" s="4"/>
      <c r="I204" s="4"/>
      <c r="J204" s="4"/>
      <c r="K204" s="4"/>
      <c r="L204" s="4"/>
      <c r="M204" s="4"/>
      <c r="N204" s="4"/>
      <c r="O204" s="4"/>
      <c r="P204" s="4"/>
      <c r="Q204" s="4"/>
      <c r="R204" s="4"/>
      <c r="S204" s="4"/>
      <c r="T204" s="4"/>
      <c r="U204" s="4"/>
      <c r="V204" s="4"/>
      <c r="W204" s="4"/>
      <c r="X204" s="4"/>
      <c r="Y204" s="4"/>
    </row>
    <row r="205" spans="1:25" ht="14.25" customHeight="1">
      <c r="A205" s="165"/>
      <c r="B205" s="165"/>
      <c r="C205" s="165"/>
      <c r="D205" s="165"/>
      <c r="E205" s="4"/>
      <c r="F205" s="4"/>
      <c r="G205" s="4"/>
      <c r="H205" s="4"/>
      <c r="I205" s="4"/>
      <c r="J205" s="4"/>
      <c r="K205" s="4"/>
      <c r="L205" s="4"/>
      <c r="M205" s="4"/>
      <c r="N205" s="4"/>
      <c r="O205" s="4"/>
      <c r="P205" s="4"/>
      <c r="Q205" s="4"/>
      <c r="R205" s="4"/>
      <c r="S205" s="4"/>
      <c r="T205" s="4"/>
      <c r="U205" s="4"/>
      <c r="V205" s="4"/>
      <c r="W205" s="4"/>
      <c r="X205" s="4"/>
      <c r="Y205" s="4"/>
    </row>
    <row r="206" spans="1:25" ht="14.25" customHeight="1">
      <c r="A206" s="165"/>
      <c r="B206" s="165"/>
      <c r="C206" s="165"/>
      <c r="D206" s="165"/>
      <c r="E206" s="4"/>
      <c r="F206" s="4"/>
      <c r="G206" s="4"/>
      <c r="H206" s="4"/>
      <c r="I206" s="4"/>
      <c r="J206" s="4"/>
      <c r="K206" s="4"/>
      <c r="L206" s="4"/>
      <c r="M206" s="4"/>
      <c r="N206" s="4"/>
      <c r="O206" s="4"/>
      <c r="P206" s="4"/>
      <c r="Q206" s="4"/>
      <c r="R206" s="4"/>
      <c r="S206" s="4"/>
      <c r="T206" s="4"/>
      <c r="U206" s="4"/>
      <c r="V206" s="4"/>
      <c r="W206" s="4"/>
      <c r="X206" s="4"/>
      <c r="Y206" s="4"/>
    </row>
    <row r="207" spans="1:25" ht="14.25" customHeight="1">
      <c r="A207" s="165"/>
      <c r="B207" s="165"/>
      <c r="C207" s="165"/>
      <c r="D207" s="165"/>
      <c r="E207" s="4"/>
      <c r="F207" s="4"/>
      <c r="G207" s="4"/>
      <c r="H207" s="4"/>
      <c r="I207" s="4"/>
      <c r="J207" s="4"/>
      <c r="K207" s="4"/>
      <c r="L207" s="4"/>
      <c r="M207" s="4"/>
      <c r="N207" s="4"/>
      <c r="O207" s="4"/>
      <c r="P207" s="4"/>
      <c r="Q207" s="4"/>
      <c r="R207" s="4"/>
      <c r="S207" s="4"/>
      <c r="T207" s="4"/>
      <c r="U207" s="4"/>
      <c r="V207" s="4"/>
      <c r="W207" s="4"/>
      <c r="X207" s="4"/>
      <c r="Y207" s="4"/>
    </row>
    <row r="208" spans="1:25" ht="14.25" customHeight="1">
      <c r="A208" s="165"/>
      <c r="B208" s="165"/>
      <c r="C208" s="165"/>
      <c r="D208" s="165"/>
      <c r="E208" s="4"/>
      <c r="F208" s="4"/>
      <c r="G208" s="4"/>
      <c r="H208" s="4"/>
      <c r="I208" s="4"/>
      <c r="J208" s="4"/>
      <c r="K208" s="4"/>
      <c r="L208" s="4"/>
      <c r="M208" s="4"/>
      <c r="N208" s="4"/>
      <c r="O208" s="4"/>
      <c r="P208" s="4"/>
      <c r="Q208" s="4"/>
      <c r="R208" s="4"/>
      <c r="S208" s="4"/>
      <c r="T208" s="4"/>
      <c r="U208" s="4"/>
      <c r="V208" s="4"/>
      <c r="W208" s="4"/>
      <c r="X208" s="4"/>
      <c r="Y208" s="4"/>
    </row>
    <row r="209" spans="1:25" ht="14.25" customHeight="1">
      <c r="A209" s="165"/>
      <c r="B209" s="165"/>
      <c r="C209" s="165"/>
      <c r="D209" s="165"/>
      <c r="E209" s="4"/>
      <c r="F209" s="4"/>
      <c r="G209" s="4"/>
      <c r="H209" s="4"/>
      <c r="I209" s="4"/>
      <c r="J209" s="4"/>
      <c r="K209" s="4"/>
      <c r="L209" s="4"/>
      <c r="M209" s="4"/>
      <c r="N209" s="4"/>
      <c r="O209" s="4"/>
      <c r="P209" s="4"/>
      <c r="Q209" s="4"/>
      <c r="R209" s="4"/>
      <c r="S209" s="4"/>
      <c r="T209" s="4"/>
      <c r="U209" s="4"/>
      <c r="V209" s="4"/>
      <c r="W209" s="4"/>
      <c r="X209" s="4"/>
      <c r="Y209" s="4"/>
    </row>
    <row r="210" spans="1:25" ht="14.25" customHeight="1">
      <c r="A210" s="165"/>
      <c r="B210" s="165"/>
      <c r="C210" s="165"/>
      <c r="D210" s="165"/>
      <c r="E210" s="4"/>
      <c r="F210" s="4"/>
      <c r="G210" s="4"/>
      <c r="H210" s="4"/>
      <c r="I210" s="4"/>
      <c r="J210" s="4"/>
      <c r="K210" s="4"/>
      <c r="L210" s="4"/>
      <c r="M210" s="4"/>
      <c r="N210" s="4"/>
      <c r="O210" s="4"/>
      <c r="P210" s="4"/>
      <c r="Q210" s="4"/>
      <c r="R210" s="4"/>
      <c r="S210" s="4"/>
      <c r="T210" s="4"/>
      <c r="U210" s="4"/>
      <c r="V210" s="4"/>
      <c r="W210" s="4"/>
      <c r="X210" s="4"/>
      <c r="Y210" s="4"/>
    </row>
    <row r="211" spans="1:25" ht="14.25" customHeight="1">
      <c r="A211" s="165"/>
      <c r="B211" s="165"/>
      <c r="C211" s="165"/>
      <c r="D211" s="165"/>
      <c r="E211" s="4"/>
      <c r="F211" s="4"/>
      <c r="G211" s="4"/>
      <c r="H211" s="4"/>
      <c r="I211" s="4"/>
      <c r="J211" s="4"/>
      <c r="K211" s="4"/>
      <c r="L211" s="4"/>
      <c r="M211" s="4"/>
      <c r="N211" s="4"/>
      <c r="O211" s="4"/>
      <c r="P211" s="4"/>
      <c r="Q211" s="4"/>
      <c r="R211" s="4"/>
      <c r="S211" s="4"/>
      <c r="T211" s="4"/>
      <c r="U211" s="4"/>
      <c r="V211" s="4"/>
      <c r="W211" s="4"/>
      <c r="X211" s="4"/>
      <c r="Y211" s="4"/>
    </row>
    <row r="212" spans="1:25" ht="14.25" customHeight="1">
      <c r="A212" s="165"/>
      <c r="B212" s="165"/>
      <c r="C212" s="165"/>
      <c r="D212" s="165"/>
      <c r="E212" s="4"/>
      <c r="F212" s="4"/>
      <c r="G212" s="4"/>
      <c r="H212" s="4"/>
      <c r="I212" s="4"/>
      <c r="J212" s="4"/>
      <c r="K212" s="4"/>
      <c r="L212" s="4"/>
      <c r="M212" s="4"/>
      <c r="N212" s="4"/>
      <c r="O212" s="4"/>
      <c r="P212" s="4"/>
      <c r="Q212" s="4"/>
      <c r="R212" s="4"/>
      <c r="S212" s="4"/>
      <c r="T212" s="4"/>
      <c r="U212" s="4"/>
      <c r="V212" s="4"/>
      <c r="W212" s="4"/>
      <c r="X212" s="4"/>
      <c r="Y212" s="4"/>
    </row>
    <row r="213" spans="1:25" ht="14.25" customHeight="1">
      <c r="A213" s="165"/>
      <c r="B213" s="165"/>
      <c r="C213" s="165"/>
      <c r="D213" s="165"/>
      <c r="E213" s="4"/>
      <c r="F213" s="4"/>
      <c r="G213" s="4"/>
      <c r="H213" s="4"/>
      <c r="I213" s="4"/>
      <c r="J213" s="4"/>
      <c r="K213" s="4"/>
      <c r="L213" s="4"/>
      <c r="M213" s="4"/>
      <c r="N213" s="4"/>
      <c r="O213" s="4"/>
      <c r="P213" s="4"/>
      <c r="Q213" s="4"/>
      <c r="R213" s="4"/>
      <c r="S213" s="4"/>
      <c r="T213" s="4"/>
      <c r="U213" s="4"/>
      <c r="V213" s="4"/>
      <c r="W213" s="4"/>
      <c r="X213" s="4"/>
      <c r="Y213" s="4"/>
    </row>
    <row r="214" spans="1:25" ht="14.25" customHeight="1">
      <c r="A214" s="165"/>
      <c r="B214" s="165"/>
      <c r="C214" s="165"/>
      <c r="D214" s="165"/>
      <c r="E214" s="4"/>
      <c r="F214" s="4"/>
      <c r="G214" s="4"/>
      <c r="H214" s="4"/>
      <c r="I214" s="4"/>
      <c r="J214" s="4"/>
      <c r="K214" s="4"/>
      <c r="L214" s="4"/>
      <c r="M214" s="4"/>
      <c r="N214" s="4"/>
      <c r="O214" s="4"/>
      <c r="P214" s="4"/>
      <c r="Q214" s="4"/>
      <c r="R214" s="4"/>
      <c r="S214" s="4"/>
      <c r="T214" s="4"/>
      <c r="U214" s="4"/>
      <c r="V214" s="4"/>
      <c r="W214" s="4"/>
      <c r="X214" s="4"/>
      <c r="Y214" s="4"/>
    </row>
    <row r="215" spans="1:25" ht="14.25" customHeight="1">
      <c r="A215" s="165"/>
      <c r="B215" s="165"/>
      <c r="C215" s="165"/>
      <c r="D215" s="165"/>
      <c r="E215" s="4"/>
      <c r="F215" s="4"/>
      <c r="G215" s="4"/>
      <c r="H215" s="4"/>
      <c r="I215" s="4"/>
      <c r="J215" s="4"/>
      <c r="K215" s="4"/>
      <c r="L215" s="4"/>
      <c r="M215" s="4"/>
      <c r="N215" s="4"/>
      <c r="O215" s="4"/>
      <c r="P215" s="4"/>
      <c r="Q215" s="4"/>
      <c r="R215" s="4"/>
      <c r="S215" s="4"/>
      <c r="T215" s="4"/>
      <c r="U215" s="4"/>
      <c r="V215" s="4"/>
      <c r="W215" s="4"/>
      <c r="X215" s="4"/>
      <c r="Y215" s="4"/>
    </row>
    <row r="216" spans="1:25" ht="14.25" customHeight="1">
      <c r="A216" s="165"/>
      <c r="B216" s="165"/>
      <c r="C216" s="165"/>
      <c r="D216" s="165"/>
      <c r="E216" s="4"/>
      <c r="F216" s="4"/>
      <c r="G216" s="4"/>
      <c r="H216" s="4"/>
      <c r="I216" s="4"/>
      <c r="J216" s="4"/>
      <c r="K216" s="4"/>
      <c r="L216" s="4"/>
      <c r="M216" s="4"/>
      <c r="N216" s="4"/>
      <c r="O216" s="4"/>
      <c r="P216" s="4"/>
      <c r="Q216" s="4"/>
      <c r="R216" s="4"/>
      <c r="S216" s="4"/>
      <c r="T216" s="4"/>
      <c r="U216" s="4"/>
      <c r="V216" s="4"/>
      <c r="W216" s="4"/>
      <c r="X216" s="4"/>
      <c r="Y216" s="4"/>
    </row>
    <row r="217" spans="1:25" ht="14.25" customHeight="1">
      <c r="A217" s="165"/>
      <c r="B217" s="165"/>
      <c r="C217" s="165"/>
      <c r="D217" s="165"/>
      <c r="E217" s="4"/>
      <c r="F217" s="4"/>
      <c r="G217" s="4"/>
      <c r="H217" s="4"/>
      <c r="I217" s="4"/>
      <c r="J217" s="4"/>
      <c r="K217" s="4"/>
      <c r="L217" s="4"/>
      <c r="M217" s="4"/>
      <c r="N217" s="4"/>
      <c r="O217" s="4"/>
      <c r="P217" s="4"/>
      <c r="Q217" s="4"/>
      <c r="R217" s="4"/>
      <c r="S217" s="4"/>
      <c r="T217" s="4"/>
      <c r="U217" s="4"/>
      <c r="V217" s="4"/>
      <c r="W217" s="4"/>
      <c r="X217" s="4"/>
      <c r="Y217" s="4"/>
    </row>
    <row r="218" spans="1:25" ht="14.25" customHeight="1">
      <c r="A218" s="165"/>
      <c r="B218" s="165"/>
      <c r="C218" s="165"/>
      <c r="D218" s="165"/>
      <c r="E218" s="4"/>
      <c r="F218" s="4"/>
      <c r="G218" s="4"/>
      <c r="H218" s="4"/>
      <c r="I218" s="4"/>
      <c r="J218" s="4"/>
      <c r="K218" s="4"/>
      <c r="L218" s="4"/>
      <c r="M218" s="4"/>
      <c r="N218" s="4"/>
      <c r="O218" s="4"/>
      <c r="P218" s="4"/>
      <c r="Q218" s="4"/>
      <c r="R218" s="4"/>
      <c r="S218" s="4"/>
      <c r="T218" s="4"/>
      <c r="U218" s="4"/>
      <c r="V218" s="4"/>
      <c r="W218" s="4"/>
      <c r="X218" s="4"/>
      <c r="Y218" s="4"/>
    </row>
    <row r="219" spans="1:25" ht="14.25" customHeight="1">
      <c r="A219" s="165"/>
      <c r="B219" s="165"/>
      <c r="C219" s="165"/>
      <c r="D219" s="165"/>
      <c r="E219" s="4"/>
      <c r="F219" s="4"/>
      <c r="G219" s="4"/>
      <c r="H219" s="4"/>
      <c r="I219" s="4"/>
      <c r="J219" s="4"/>
      <c r="K219" s="4"/>
      <c r="L219" s="4"/>
      <c r="M219" s="4"/>
      <c r="N219" s="4"/>
      <c r="O219" s="4"/>
      <c r="P219" s="4"/>
      <c r="Q219" s="4"/>
      <c r="R219" s="4"/>
      <c r="S219" s="4"/>
      <c r="T219" s="4"/>
      <c r="U219" s="4"/>
      <c r="V219" s="4"/>
      <c r="W219" s="4"/>
      <c r="X219" s="4"/>
      <c r="Y219" s="4"/>
    </row>
    <row r="220" spans="1:25" ht="14.25" customHeight="1">
      <c r="A220" s="165"/>
      <c r="B220" s="165"/>
      <c r="C220" s="165"/>
      <c r="D220" s="165"/>
      <c r="E220" s="4"/>
      <c r="F220" s="4"/>
      <c r="G220" s="4"/>
      <c r="H220" s="4"/>
      <c r="I220" s="4"/>
      <c r="J220" s="4"/>
      <c r="K220" s="4"/>
      <c r="L220" s="4"/>
      <c r="M220" s="4"/>
      <c r="N220" s="4"/>
      <c r="O220" s="4"/>
      <c r="P220" s="4"/>
      <c r="Q220" s="4"/>
      <c r="R220" s="4"/>
      <c r="S220" s="4"/>
      <c r="T220" s="4"/>
      <c r="U220" s="4"/>
      <c r="V220" s="4"/>
      <c r="W220" s="4"/>
      <c r="X220" s="4"/>
      <c r="Y220" s="4"/>
    </row>
    <row r="221" spans="1:25" ht="14.25" customHeight="1">
      <c r="A221" s="165"/>
      <c r="B221" s="165"/>
      <c r="C221" s="165"/>
      <c r="D221" s="165"/>
      <c r="E221" s="4"/>
      <c r="F221" s="4"/>
      <c r="G221" s="4"/>
      <c r="H221" s="4"/>
      <c r="I221" s="4"/>
      <c r="J221" s="4"/>
      <c r="K221" s="4"/>
      <c r="L221" s="4"/>
      <c r="M221" s="4"/>
      <c r="N221" s="4"/>
      <c r="O221" s="4"/>
      <c r="P221" s="4"/>
      <c r="Q221" s="4"/>
      <c r="R221" s="4"/>
      <c r="S221" s="4"/>
      <c r="T221" s="4"/>
      <c r="U221" s="4"/>
      <c r="V221" s="4"/>
      <c r="W221" s="4"/>
      <c r="X221" s="4"/>
      <c r="Y221" s="4"/>
    </row>
    <row r="222" spans="1:25" ht="14.25" customHeight="1">
      <c r="A222" s="165"/>
      <c r="B222" s="165"/>
      <c r="C222" s="165"/>
      <c r="D222" s="165"/>
      <c r="E222" s="4"/>
      <c r="F222" s="4"/>
      <c r="G222" s="4"/>
      <c r="H222" s="4"/>
      <c r="I222" s="4"/>
      <c r="J222" s="4"/>
      <c r="K222" s="4"/>
      <c r="L222" s="4"/>
      <c r="M222" s="4"/>
      <c r="N222" s="4"/>
      <c r="O222" s="4"/>
      <c r="P222" s="4"/>
      <c r="Q222" s="4"/>
      <c r="R222" s="4"/>
      <c r="S222" s="4"/>
      <c r="T222" s="4"/>
      <c r="U222" s="4"/>
      <c r="V222" s="4"/>
      <c r="W222" s="4"/>
      <c r="X222" s="4"/>
      <c r="Y222" s="4"/>
    </row>
    <row r="223" spans="1:25" ht="14.25" customHeight="1">
      <c r="A223" s="165"/>
      <c r="B223" s="165"/>
      <c r="C223" s="165"/>
      <c r="D223" s="165"/>
      <c r="E223" s="4"/>
      <c r="F223" s="4"/>
      <c r="G223" s="4"/>
      <c r="H223" s="4"/>
      <c r="I223" s="4"/>
      <c r="J223" s="4"/>
      <c r="K223" s="4"/>
      <c r="L223" s="4"/>
      <c r="M223" s="4"/>
      <c r="N223" s="4"/>
      <c r="O223" s="4"/>
      <c r="P223" s="4"/>
      <c r="Q223" s="4"/>
      <c r="R223" s="4"/>
      <c r="S223" s="4"/>
      <c r="T223" s="4"/>
      <c r="U223" s="4"/>
      <c r="V223" s="4"/>
      <c r="W223" s="4"/>
      <c r="X223" s="4"/>
      <c r="Y223" s="4"/>
    </row>
    <row r="224" spans="1:25" ht="14.25" customHeight="1">
      <c r="A224" s="165"/>
      <c r="B224" s="165"/>
      <c r="C224" s="165"/>
      <c r="D224" s="165"/>
      <c r="E224" s="4"/>
      <c r="F224" s="4"/>
      <c r="G224" s="4"/>
      <c r="H224" s="4"/>
      <c r="I224" s="4"/>
      <c r="J224" s="4"/>
      <c r="K224" s="4"/>
      <c r="L224" s="4"/>
      <c r="M224" s="4"/>
      <c r="N224" s="4"/>
      <c r="O224" s="4"/>
      <c r="P224" s="4"/>
      <c r="Q224" s="4"/>
      <c r="R224" s="4"/>
      <c r="S224" s="4"/>
      <c r="T224" s="4"/>
      <c r="U224" s="4"/>
      <c r="V224" s="4"/>
      <c r="W224" s="4"/>
      <c r="X224" s="4"/>
      <c r="Y224" s="4"/>
    </row>
    <row r="225" spans="1:25" ht="14.25" customHeight="1">
      <c r="A225" s="165"/>
      <c r="B225" s="165"/>
      <c r="C225" s="165"/>
      <c r="D225" s="165"/>
      <c r="E225" s="4"/>
      <c r="F225" s="4"/>
      <c r="G225" s="4"/>
      <c r="H225" s="4"/>
      <c r="I225" s="4"/>
      <c r="J225" s="4"/>
      <c r="K225" s="4"/>
      <c r="L225" s="4"/>
      <c r="M225" s="4"/>
      <c r="N225" s="4"/>
      <c r="O225" s="4"/>
      <c r="P225" s="4"/>
      <c r="Q225" s="4"/>
      <c r="R225" s="4"/>
      <c r="S225" s="4"/>
      <c r="T225" s="4"/>
      <c r="U225" s="4"/>
      <c r="V225" s="4"/>
      <c r="W225" s="4"/>
      <c r="X225" s="4"/>
      <c r="Y225" s="4"/>
    </row>
    <row r="226" spans="1:25" ht="14.25" customHeight="1">
      <c r="A226" s="165"/>
      <c r="B226" s="165"/>
      <c r="C226" s="165"/>
      <c r="D226" s="165"/>
      <c r="E226" s="4"/>
      <c r="F226" s="4"/>
      <c r="G226" s="4"/>
      <c r="H226" s="4"/>
      <c r="I226" s="4"/>
      <c r="J226" s="4"/>
      <c r="K226" s="4"/>
      <c r="L226" s="4"/>
      <c r="M226" s="4"/>
      <c r="N226" s="4"/>
      <c r="O226" s="4"/>
      <c r="P226" s="4"/>
      <c r="Q226" s="4"/>
      <c r="R226" s="4"/>
      <c r="S226" s="4"/>
      <c r="T226" s="4"/>
      <c r="U226" s="4"/>
      <c r="V226" s="4"/>
      <c r="W226" s="4"/>
      <c r="X226" s="4"/>
      <c r="Y226" s="4"/>
    </row>
    <row r="227" spans="1:25" ht="14.25" customHeight="1">
      <c r="A227" s="165"/>
      <c r="B227" s="165"/>
      <c r="C227" s="165"/>
      <c r="D227" s="165"/>
      <c r="E227" s="4"/>
      <c r="F227" s="4"/>
      <c r="G227" s="4"/>
      <c r="H227" s="4"/>
      <c r="I227" s="4"/>
      <c r="J227" s="4"/>
      <c r="K227" s="4"/>
      <c r="L227" s="4"/>
      <c r="M227" s="4"/>
      <c r="N227" s="4"/>
      <c r="O227" s="4"/>
      <c r="P227" s="4"/>
      <c r="Q227" s="4"/>
      <c r="R227" s="4"/>
      <c r="S227" s="4"/>
      <c r="T227" s="4"/>
      <c r="U227" s="4"/>
      <c r="V227" s="4"/>
      <c r="W227" s="4"/>
      <c r="X227" s="4"/>
      <c r="Y227" s="4"/>
    </row>
    <row r="228" spans="1:25" ht="14.25" customHeight="1">
      <c r="A228" s="165"/>
      <c r="B228" s="165"/>
      <c r="C228" s="165"/>
      <c r="D228" s="165"/>
      <c r="E228" s="4"/>
      <c r="F228" s="4"/>
      <c r="G228" s="4"/>
      <c r="H228" s="4"/>
      <c r="I228" s="4"/>
      <c r="J228" s="4"/>
      <c r="K228" s="4"/>
      <c r="L228" s="4"/>
      <c r="M228" s="4"/>
      <c r="N228" s="4"/>
      <c r="O228" s="4"/>
      <c r="P228" s="4"/>
      <c r="Q228" s="4"/>
      <c r="R228" s="4"/>
      <c r="S228" s="4"/>
      <c r="T228" s="4"/>
      <c r="U228" s="4"/>
      <c r="V228" s="4"/>
      <c r="W228" s="4"/>
      <c r="X228" s="4"/>
      <c r="Y228" s="4"/>
    </row>
    <row r="229" spans="1:25" ht="14.25" customHeight="1">
      <c r="A229" s="165"/>
      <c r="B229" s="165"/>
      <c r="C229" s="165"/>
      <c r="D229" s="165"/>
      <c r="E229" s="4"/>
      <c r="F229" s="4"/>
      <c r="G229" s="4"/>
      <c r="H229" s="4"/>
      <c r="I229" s="4"/>
      <c r="J229" s="4"/>
      <c r="K229" s="4"/>
      <c r="L229" s="4"/>
      <c r="M229" s="4"/>
      <c r="N229" s="4"/>
      <c r="O229" s="4"/>
      <c r="P229" s="4"/>
      <c r="Q229" s="4"/>
      <c r="R229" s="4"/>
      <c r="S229" s="4"/>
      <c r="T229" s="4"/>
      <c r="U229" s="4"/>
      <c r="V229" s="4"/>
      <c r="W229" s="4"/>
      <c r="X229" s="4"/>
      <c r="Y229" s="4"/>
    </row>
    <row r="230" spans="1:25" ht="14.25" customHeight="1">
      <c r="A230" s="165"/>
      <c r="B230" s="165"/>
      <c r="C230" s="165"/>
      <c r="D230" s="165"/>
      <c r="E230" s="4"/>
      <c r="F230" s="4"/>
      <c r="G230" s="4"/>
      <c r="H230" s="4"/>
      <c r="I230" s="4"/>
      <c r="J230" s="4"/>
      <c r="K230" s="4"/>
      <c r="L230" s="4"/>
      <c r="M230" s="4"/>
      <c r="N230" s="4"/>
      <c r="O230" s="4"/>
      <c r="P230" s="4"/>
      <c r="Q230" s="4"/>
      <c r="R230" s="4"/>
      <c r="S230" s="4"/>
      <c r="T230" s="4"/>
      <c r="U230" s="4"/>
      <c r="V230" s="4"/>
      <c r="W230" s="4"/>
      <c r="X230" s="4"/>
      <c r="Y230" s="4"/>
    </row>
    <row r="231" spans="1:25" ht="14.25" customHeight="1">
      <c r="A231" s="165"/>
      <c r="B231" s="165"/>
      <c r="C231" s="165"/>
      <c r="D231" s="165"/>
      <c r="E231" s="4"/>
      <c r="F231" s="4"/>
      <c r="G231" s="4"/>
      <c r="H231" s="4"/>
      <c r="I231" s="4"/>
      <c r="J231" s="4"/>
      <c r="K231" s="4"/>
      <c r="L231" s="4"/>
      <c r="M231" s="4"/>
      <c r="N231" s="4"/>
      <c r="O231" s="4"/>
      <c r="P231" s="4"/>
      <c r="Q231" s="4"/>
      <c r="R231" s="4"/>
      <c r="S231" s="4"/>
      <c r="T231" s="4"/>
      <c r="U231" s="4"/>
      <c r="V231" s="4"/>
      <c r="W231" s="4"/>
      <c r="X231" s="4"/>
      <c r="Y231" s="4"/>
    </row>
    <row r="232" spans="1:25" ht="14.25" customHeight="1">
      <c r="A232" s="165"/>
      <c r="B232" s="165"/>
      <c r="C232" s="165"/>
      <c r="D232" s="165"/>
      <c r="E232" s="4"/>
      <c r="F232" s="4"/>
      <c r="G232" s="4"/>
      <c r="H232" s="4"/>
      <c r="I232" s="4"/>
      <c r="J232" s="4"/>
      <c r="K232" s="4"/>
      <c r="L232" s="4"/>
      <c r="M232" s="4"/>
      <c r="N232" s="4"/>
      <c r="O232" s="4"/>
      <c r="P232" s="4"/>
      <c r="Q232" s="4"/>
      <c r="R232" s="4"/>
      <c r="S232" s="4"/>
      <c r="T232" s="4"/>
      <c r="U232" s="4"/>
      <c r="V232" s="4"/>
      <c r="W232" s="4"/>
      <c r="X232" s="4"/>
      <c r="Y232" s="4"/>
    </row>
    <row r="233" spans="1:25" ht="14.25" customHeight="1">
      <c r="A233" s="165"/>
      <c r="B233" s="165"/>
      <c r="C233" s="165"/>
      <c r="D233" s="165"/>
      <c r="E233" s="4"/>
      <c r="F233" s="4"/>
      <c r="G233" s="4"/>
      <c r="H233" s="4"/>
      <c r="I233" s="4"/>
      <c r="J233" s="4"/>
      <c r="K233" s="4"/>
      <c r="L233" s="4"/>
      <c r="M233" s="4"/>
      <c r="N233" s="4"/>
      <c r="O233" s="4"/>
      <c r="P233" s="4"/>
      <c r="Q233" s="4"/>
      <c r="R233" s="4"/>
      <c r="S233" s="4"/>
      <c r="T233" s="4"/>
      <c r="U233" s="4"/>
      <c r="V233" s="4"/>
      <c r="W233" s="4"/>
      <c r="X233" s="4"/>
      <c r="Y233" s="4"/>
    </row>
    <row r="234" spans="1:25" ht="14.25" customHeight="1">
      <c r="A234" s="165"/>
      <c r="B234" s="165"/>
      <c r="C234" s="165"/>
      <c r="D234" s="165"/>
      <c r="E234" s="4"/>
      <c r="F234" s="4"/>
      <c r="G234" s="4"/>
      <c r="H234" s="4"/>
      <c r="I234" s="4"/>
      <c r="J234" s="4"/>
      <c r="K234" s="4"/>
      <c r="L234" s="4"/>
      <c r="M234" s="4"/>
      <c r="N234" s="4"/>
      <c r="O234" s="4"/>
      <c r="P234" s="4"/>
      <c r="Q234" s="4"/>
      <c r="R234" s="4"/>
      <c r="S234" s="4"/>
      <c r="T234" s="4"/>
      <c r="U234" s="4"/>
      <c r="V234" s="4"/>
      <c r="W234" s="4"/>
      <c r="X234" s="4"/>
      <c r="Y234" s="4"/>
    </row>
    <row r="235" spans="1:25" ht="14.25" customHeight="1">
      <c r="A235" s="165"/>
      <c r="B235" s="165"/>
      <c r="C235" s="165"/>
      <c r="D235" s="165"/>
      <c r="E235" s="4"/>
      <c r="F235" s="4"/>
      <c r="G235" s="4"/>
      <c r="H235" s="4"/>
      <c r="I235" s="4"/>
      <c r="J235" s="4"/>
      <c r="K235" s="4"/>
      <c r="L235" s="4"/>
      <c r="M235" s="4"/>
      <c r="N235" s="4"/>
      <c r="O235" s="4"/>
      <c r="P235" s="4"/>
      <c r="Q235" s="4"/>
      <c r="R235" s="4"/>
      <c r="S235" s="4"/>
      <c r="T235" s="4"/>
      <c r="U235" s="4"/>
      <c r="V235" s="4"/>
      <c r="W235" s="4"/>
      <c r="X235" s="4"/>
      <c r="Y235" s="4"/>
    </row>
    <row r="236" spans="1:25" ht="14.25" customHeight="1">
      <c r="A236" s="165"/>
      <c r="B236" s="165"/>
      <c r="C236" s="165"/>
      <c r="D236" s="165"/>
      <c r="E236" s="4"/>
      <c r="F236" s="4"/>
      <c r="G236" s="4"/>
      <c r="H236" s="4"/>
      <c r="I236" s="4"/>
      <c r="J236" s="4"/>
      <c r="K236" s="4"/>
      <c r="L236" s="4"/>
      <c r="M236" s="4"/>
      <c r="N236" s="4"/>
      <c r="O236" s="4"/>
      <c r="P236" s="4"/>
      <c r="Q236" s="4"/>
      <c r="R236" s="4"/>
      <c r="S236" s="4"/>
      <c r="T236" s="4"/>
      <c r="U236" s="4"/>
      <c r="V236" s="4"/>
      <c r="W236" s="4"/>
      <c r="X236" s="4"/>
      <c r="Y236" s="4"/>
    </row>
    <row r="237" spans="1:25" ht="14.25" customHeight="1">
      <c r="A237" s="165"/>
      <c r="B237" s="165"/>
      <c r="C237" s="165"/>
      <c r="D237" s="165"/>
      <c r="E237" s="4"/>
      <c r="F237" s="4"/>
      <c r="G237" s="4"/>
      <c r="H237" s="4"/>
      <c r="I237" s="4"/>
      <c r="J237" s="4"/>
      <c r="K237" s="4"/>
      <c r="L237" s="4"/>
      <c r="M237" s="4"/>
      <c r="N237" s="4"/>
      <c r="O237" s="4"/>
      <c r="P237" s="4"/>
      <c r="Q237" s="4"/>
      <c r="R237" s="4"/>
      <c r="S237" s="4"/>
      <c r="T237" s="4"/>
      <c r="U237" s="4"/>
      <c r="V237" s="4"/>
      <c r="W237" s="4"/>
      <c r="X237" s="4"/>
      <c r="Y237" s="4"/>
    </row>
    <row r="238" spans="1:25" ht="14.25" customHeight="1">
      <c r="A238" s="165"/>
      <c r="B238" s="165"/>
      <c r="C238" s="165"/>
      <c r="D238" s="165"/>
      <c r="E238" s="4"/>
      <c r="F238" s="4"/>
      <c r="G238" s="4"/>
      <c r="H238" s="4"/>
      <c r="I238" s="4"/>
      <c r="J238" s="4"/>
      <c r="K238" s="4"/>
      <c r="L238" s="4"/>
      <c r="M238" s="4"/>
      <c r="N238" s="4"/>
      <c r="O238" s="4"/>
      <c r="P238" s="4"/>
      <c r="Q238" s="4"/>
      <c r="R238" s="4"/>
      <c r="S238" s="4"/>
      <c r="T238" s="4"/>
      <c r="U238" s="4"/>
      <c r="V238" s="4"/>
      <c r="W238" s="4"/>
      <c r="X238" s="4"/>
      <c r="Y238" s="4"/>
    </row>
    <row r="239" spans="1:25" ht="14.25" customHeight="1">
      <c r="A239" s="165"/>
      <c r="B239" s="165"/>
      <c r="C239" s="165"/>
      <c r="D239" s="165"/>
      <c r="E239" s="4"/>
      <c r="F239" s="4"/>
      <c r="G239" s="4"/>
      <c r="H239" s="4"/>
      <c r="I239" s="4"/>
      <c r="J239" s="4"/>
      <c r="K239" s="4"/>
      <c r="L239" s="4"/>
      <c r="M239" s="4"/>
      <c r="N239" s="4"/>
      <c r="O239" s="4"/>
      <c r="P239" s="4"/>
      <c r="Q239" s="4"/>
      <c r="R239" s="4"/>
      <c r="S239" s="4"/>
      <c r="T239" s="4"/>
      <c r="U239" s="4"/>
      <c r="V239" s="4"/>
      <c r="W239" s="4"/>
      <c r="X239" s="4"/>
      <c r="Y239" s="4"/>
    </row>
    <row r="240" spans="1:25" ht="14.25" customHeight="1">
      <c r="A240" s="165"/>
      <c r="B240" s="165"/>
      <c r="C240" s="165"/>
      <c r="D240" s="165"/>
      <c r="E240" s="4"/>
      <c r="F240" s="4"/>
      <c r="G240" s="4"/>
      <c r="H240" s="4"/>
      <c r="I240" s="4"/>
      <c r="J240" s="4"/>
      <c r="K240" s="4"/>
      <c r="L240" s="4"/>
      <c r="M240" s="4"/>
      <c r="N240" s="4"/>
      <c r="O240" s="4"/>
      <c r="P240" s="4"/>
      <c r="Q240" s="4"/>
      <c r="R240" s="4"/>
      <c r="S240" s="4"/>
      <c r="T240" s="4"/>
      <c r="U240" s="4"/>
      <c r="V240" s="4"/>
      <c r="W240" s="4"/>
      <c r="X240" s="4"/>
      <c r="Y240" s="4"/>
    </row>
    <row r="241" spans="1:25" ht="14.25" customHeight="1">
      <c r="A241" s="165"/>
      <c r="B241" s="165"/>
      <c r="C241" s="165"/>
      <c r="D241" s="165"/>
      <c r="E241" s="4"/>
      <c r="F241" s="4"/>
      <c r="G241" s="4"/>
      <c r="H241" s="4"/>
      <c r="I241" s="4"/>
      <c r="J241" s="4"/>
      <c r="K241" s="4"/>
      <c r="L241" s="4"/>
      <c r="M241" s="4"/>
      <c r="N241" s="4"/>
      <c r="O241" s="4"/>
      <c r="P241" s="4"/>
      <c r="Q241" s="4"/>
      <c r="R241" s="4"/>
      <c r="S241" s="4"/>
      <c r="T241" s="4"/>
      <c r="U241" s="4"/>
      <c r="V241" s="4"/>
      <c r="W241" s="4"/>
      <c r="X241" s="4"/>
      <c r="Y241" s="4"/>
    </row>
    <row r="242" spans="1:25" ht="14.25" customHeight="1">
      <c r="A242" s="165"/>
      <c r="B242" s="165"/>
      <c r="C242" s="165"/>
      <c r="D242" s="165"/>
      <c r="E242" s="4"/>
      <c r="F242" s="4"/>
      <c r="G242" s="4"/>
      <c r="H242" s="4"/>
      <c r="I242" s="4"/>
      <c r="J242" s="4"/>
      <c r="K242" s="4"/>
      <c r="L242" s="4"/>
      <c r="M242" s="4"/>
      <c r="N242" s="4"/>
      <c r="O242" s="4"/>
      <c r="P242" s="4"/>
      <c r="Q242" s="4"/>
      <c r="R242" s="4"/>
      <c r="S242" s="4"/>
      <c r="T242" s="4"/>
      <c r="U242" s="4"/>
      <c r="V242" s="4"/>
      <c r="W242" s="4"/>
      <c r="X242" s="4"/>
      <c r="Y242" s="4"/>
    </row>
    <row r="243" spans="1:25" ht="14.25" customHeight="1">
      <c r="A243" s="165"/>
      <c r="B243" s="165"/>
      <c r="C243" s="165"/>
      <c r="D243" s="165"/>
      <c r="E243" s="4"/>
      <c r="F243" s="4"/>
      <c r="G243" s="4"/>
      <c r="H243" s="4"/>
      <c r="I243" s="4"/>
      <c r="J243" s="4"/>
      <c r="K243" s="4"/>
      <c r="L243" s="4"/>
      <c r="M243" s="4"/>
      <c r="N243" s="4"/>
      <c r="O243" s="4"/>
      <c r="P243" s="4"/>
      <c r="Q243" s="4"/>
      <c r="R243" s="4"/>
      <c r="S243" s="4"/>
      <c r="T243" s="4"/>
      <c r="U243" s="4"/>
      <c r="V243" s="4"/>
      <c r="W243" s="4"/>
      <c r="X243" s="4"/>
      <c r="Y243" s="4"/>
    </row>
    <row r="244" spans="1:25" ht="14.25" customHeight="1">
      <c r="A244" s="165"/>
      <c r="B244" s="165"/>
      <c r="C244" s="165"/>
      <c r="D244" s="165"/>
      <c r="E244" s="4"/>
      <c r="F244" s="4"/>
      <c r="G244" s="4"/>
      <c r="H244" s="4"/>
      <c r="I244" s="4"/>
      <c r="J244" s="4"/>
      <c r="K244" s="4"/>
      <c r="L244" s="4"/>
      <c r="M244" s="4"/>
      <c r="N244" s="4"/>
      <c r="O244" s="4"/>
      <c r="P244" s="4"/>
      <c r="Q244" s="4"/>
      <c r="R244" s="4"/>
      <c r="S244" s="4"/>
      <c r="T244" s="4"/>
      <c r="U244" s="4"/>
      <c r="V244" s="4"/>
      <c r="W244" s="4"/>
      <c r="X244" s="4"/>
      <c r="Y244" s="4"/>
    </row>
    <row r="245" spans="1:25" ht="14.25" customHeight="1">
      <c r="A245" s="165"/>
      <c r="B245" s="165"/>
      <c r="C245" s="165"/>
      <c r="D245" s="165"/>
      <c r="E245" s="4"/>
      <c r="F245" s="4"/>
      <c r="G245" s="4"/>
      <c r="H245" s="4"/>
      <c r="I245" s="4"/>
      <c r="J245" s="4"/>
      <c r="K245" s="4"/>
      <c r="L245" s="4"/>
      <c r="M245" s="4"/>
      <c r="N245" s="4"/>
      <c r="O245" s="4"/>
      <c r="P245" s="4"/>
      <c r="Q245" s="4"/>
      <c r="R245" s="4"/>
      <c r="S245" s="4"/>
      <c r="T245" s="4"/>
      <c r="U245" s="4"/>
      <c r="V245" s="4"/>
      <c r="W245" s="4"/>
      <c r="X245" s="4"/>
      <c r="Y245" s="4"/>
    </row>
    <row r="246" spans="1:25" ht="14.25" customHeight="1">
      <c r="A246" s="165"/>
      <c r="B246" s="165"/>
      <c r="C246" s="165"/>
      <c r="D246" s="165"/>
      <c r="E246" s="4"/>
      <c r="F246" s="4"/>
      <c r="G246" s="4"/>
      <c r="H246" s="4"/>
      <c r="I246" s="4"/>
      <c r="J246" s="4"/>
      <c r="K246" s="4"/>
      <c r="L246" s="4"/>
      <c r="M246" s="4"/>
      <c r="N246" s="4"/>
      <c r="O246" s="4"/>
      <c r="P246" s="4"/>
      <c r="Q246" s="4"/>
      <c r="R246" s="4"/>
      <c r="S246" s="4"/>
      <c r="T246" s="4"/>
      <c r="U246" s="4"/>
      <c r="V246" s="4"/>
      <c r="W246" s="4"/>
      <c r="X246" s="4"/>
      <c r="Y246" s="4"/>
    </row>
    <row r="247" spans="1:25" ht="14.25" customHeight="1">
      <c r="A247" s="165"/>
      <c r="B247" s="165"/>
      <c r="C247" s="165"/>
      <c r="D247" s="165"/>
      <c r="E247" s="4"/>
      <c r="F247" s="4"/>
      <c r="G247" s="4"/>
      <c r="H247" s="4"/>
      <c r="I247" s="4"/>
      <c r="J247" s="4"/>
      <c r="K247" s="4"/>
      <c r="L247" s="4"/>
      <c r="M247" s="4"/>
      <c r="N247" s="4"/>
      <c r="O247" s="4"/>
      <c r="P247" s="4"/>
      <c r="Q247" s="4"/>
      <c r="R247" s="4"/>
      <c r="S247" s="4"/>
      <c r="T247" s="4"/>
      <c r="U247" s="4"/>
      <c r="V247" s="4"/>
      <c r="W247" s="4"/>
      <c r="X247" s="4"/>
      <c r="Y247" s="4"/>
    </row>
    <row r="248" spans="1:25" ht="14.25" customHeight="1">
      <c r="A248" s="165"/>
      <c r="B248" s="165"/>
      <c r="C248" s="165"/>
      <c r="D248" s="165"/>
      <c r="E248" s="4"/>
      <c r="F248" s="4"/>
      <c r="G248" s="4"/>
      <c r="H248" s="4"/>
      <c r="I248" s="4"/>
      <c r="J248" s="4"/>
      <c r="K248" s="4"/>
      <c r="L248" s="4"/>
      <c r="M248" s="4"/>
      <c r="N248" s="4"/>
      <c r="O248" s="4"/>
      <c r="P248" s="4"/>
      <c r="Q248" s="4"/>
      <c r="R248" s="4"/>
      <c r="S248" s="4"/>
      <c r="T248" s="4"/>
      <c r="U248" s="4"/>
      <c r="V248" s="4"/>
      <c r="W248" s="4"/>
      <c r="X248" s="4"/>
      <c r="Y248" s="4"/>
    </row>
    <row r="249" spans="1:25" ht="14.25" customHeight="1">
      <c r="A249" s="165"/>
      <c r="B249" s="165"/>
      <c r="C249" s="165"/>
      <c r="D249" s="165"/>
      <c r="E249" s="4"/>
      <c r="F249" s="4"/>
      <c r="G249" s="4"/>
      <c r="H249" s="4"/>
      <c r="I249" s="4"/>
      <c r="J249" s="4"/>
      <c r="K249" s="4"/>
      <c r="L249" s="4"/>
      <c r="M249" s="4"/>
      <c r="N249" s="4"/>
      <c r="O249" s="4"/>
      <c r="P249" s="4"/>
      <c r="Q249" s="4"/>
      <c r="R249" s="4"/>
      <c r="S249" s="4"/>
      <c r="T249" s="4"/>
      <c r="U249" s="4"/>
      <c r="V249" s="4"/>
      <c r="W249" s="4"/>
      <c r="X249" s="4"/>
      <c r="Y249" s="4"/>
    </row>
    <row r="250" spans="1:25" ht="14.25" customHeight="1">
      <c r="A250" s="165"/>
      <c r="B250" s="165"/>
      <c r="C250" s="165"/>
      <c r="D250" s="165"/>
      <c r="E250" s="4"/>
      <c r="F250" s="4"/>
      <c r="G250" s="4"/>
      <c r="H250" s="4"/>
      <c r="I250" s="4"/>
      <c r="J250" s="4"/>
      <c r="K250" s="4"/>
      <c r="L250" s="4"/>
      <c r="M250" s="4"/>
      <c r="N250" s="4"/>
      <c r="O250" s="4"/>
      <c r="P250" s="4"/>
      <c r="Q250" s="4"/>
      <c r="R250" s="4"/>
      <c r="S250" s="4"/>
      <c r="T250" s="4"/>
      <c r="U250" s="4"/>
      <c r="V250" s="4"/>
      <c r="W250" s="4"/>
      <c r="X250" s="4"/>
      <c r="Y250" s="4"/>
    </row>
    <row r="251" spans="1:25" ht="14.25" customHeight="1">
      <c r="A251" s="165"/>
      <c r="B251" s="165"/>
      <c r="C251" s="165"/>
      <c r="D251" s="165"/>
      <c r="E251" s="4"/>
      <c r="F251" s="4"/>
      <c r="G251" s="4"/>
      <c r="H251" s="4"/>
      <c r="I251" s="4"/>
      <c r="J251" s="4"/>
      <c r="K251" s="4"/>
      <c r="L251" s="4"/>
      <c r="M251" s="4"/>
      <c r="N251" s="4"/>
      <c r="O251" s="4"/>
      <c r="P251" s="4"/>
      <c r="Q251" s="4"/>
      <c r="R251" s="4"/>
      <c r="S251" s="4"/>
      <c r="T251" s="4"/>
      <c r="U251" s="4"/>
      <c r="V251" s="4"/>
      <c r="W251" s="4"/>
      <c r="X251" s="4"/>
      <c r="Y251" s="4"/>
    </row>
    <row r="252" spans="1:25" ht="14.25" customHeight="1">
      <c r="A252" s="165"/>
      <c r="B252" s="165"/>
      <c r="C252" s="165"/>
      <c r="D252" s="165"/>
      <c r="E252" s="4"/>
      <c r="F252" s="4"/>
      <c r="G252" s="4"/>
      <c r="H252" s="4"/>
      <c r="I252" s="4"/>
      <c r="J252" s="4"/>
      <c r="K252" s="4"/>
      <c r="L252" s="4"/>
      <c r="M252" s="4"/>
      <c r="N252" s="4"/>
      <c r="O252" s="4"/>
      <c r="P252" s="4"/>
      <c r="Q252" s="4"/>
      <c r="R252" s="4"/>
      <c r="S252" s="4"/>
      <c r="T252" s="4"/>
      <c r="U252" s="4"/>
      <c r="V252" s="4"/>
      <c r="W252" s="4"/>
      <c r="X252" s="4"/>
      <c r="Y252" s="4"/>
    </row>
    <row r="253" spans="1:25" ht="14.25" customHeight="1">
      <c r="A253" s="165"/>
      <c r="B253" s="165"/>
      <c r="C253" s="165"/>
      <c r="D253" s="165"/>
      <c r="E253" s="4"/>
      <c r="F253" s="4"/>
      <c r="G253" s="4"/>
      <c r="H253" s="4"/>
      <c r="I253" s="4"/>
      <c r="J253" s="4"/>
      <c r="K253" s="4"/>
      <c r="L253" s="4"/>
      <c r="M253" s="4"/>
      <c r="N253" s="4"/>
      <c r="O253" s="4"/>
      <c r="P253" s="4"/>
      <c r="Q253" s="4"/>
      <c r="R253" s="4"/>
      <c r="S253" s="4"/>
      <c r="T253" s="4"/>
      <c r="U253" s="4"/>
      <c r="V253" s="4"/>
      <c r="W253" s="4"/>
      <c r="X253" s="4"/>
      <c r="Y253" s="4"/>
    </row>
    <row r="254" spans="1:25" ht="14.25" customHeight="1">
      <c r="A254" s="165"/>
      <c r="B254" s="165"/>
      <c r="C254" s="165"/>
      <c r="D254" s="165"/>
      <c r="E254" s="4"/>
      <c r="F254" s="4"/>
      <c r="G254" s="4"/>
      <c r="H254" s="4"/>
      <c r="I254" s="4"/>
      <c r="J254" s="4"/>
      <c r="K254" s="4"/>
      <c r="L254" s="4"/>
      <c r="M254" s="4"/>
      <c r="N254" s="4"/>
      <c r="O254" s="4"/>
      <c r="P254" s="4"/>
      <c r="Q254" s="4"/>
      <c r="R254" s="4"/>
      <c r="S254" s="4"/>
      <c r="T254" s="4"/>
      <c r="U254" s="4"/>
      <c r="V254" s="4"/>
      <c r="W254" s="4"/>
      <c r="X254" s="4"/>
      <c r="Y254" s="4"/>
    </row>
    <row r="255" spans="1:25" ht="14.25" customHeight="1">
      <c r="A255" s="165"/>
      <c r="B255" s="165"/>
      <c r="C255" s="165"/>
      <c r="D255" s="165"/>
      <c r="E255" s="4"/>
      <c r="F255" s="4"/>
      <c r="G255" s="4"/>
      <c r="H255" s="4"/>
      <c r="I255" s="4"/>
      <c r="J255" s="4"/>
      <c r="K255" s="4"/>
      <c r="L255" s="4"/>
      <c r="M255" s="4"/>
      <c r="N255" s="4"/>
      <c r="O255" s="4"/>
      <c r="P255" s="4"/>
      <c r="Q255" s="4"/>
      <c r="R255" s="4"/>
      <c r="S255" s="4"/>
      <c r="T255" s="4"/>
      <c r="U255" s="4"/>
      <c r="V255" s="4"/>
      <c r="W255" s="4"/>
      <c r="X255" s="4"/>
      <c r="Y255" s="4"/>
    </row>
    <row r="256" spans="1:25" ht="14.25" customHeight="1">
      <c r="A256" s="165"/>
      <c r="B256" s="165"/>
      <c r="C256" s="165"/>
      <c r="D256" s="165"/>
      <c r="E256" s="4"/>
      <c r="F256" s="4"/>
      <c r="G256" s="4"/>
      <c r="H256" s="4"/>
      <c r="I256" s="4"/>
      <c r="J256" s="4"/>
      <c r="K256" s="4"/>
      <c r="L256" s="4"/>
      <c r="M256" s="4"/>
      <c r="N256" s="4"/>
      <c r="O256" s="4"/>
      <c r="P256" s="4"/>
      <c r="Q256" s="4"/>
      <c r="R256" s="4"/>
      <c r="S256" s="4"/>
      <c r="T256" s="4"/>
      <c r="U256" s="4"/>
      <c r="V256" s="4"/>
      <c r="W256" s="4"/>
      <c r="X256" s="4"/>
      <c r="Y256" s="4"/>
    </row>
    <row r="257" spans="1:25" ht="14.25" customHeight="1">
      <c r="A257" s="165"/>
      <c r="B257" s="165"/>
      <c r="C257" s="165"/>
      <c r="D257" s="165"/>
      <c r="E257" s="4"/>
      <c r="F257" s="4"/>
      <c r="G257" s="4"/>
      <c r="H257" s="4"/>
      <c r="I257" s="4"/>
      <c r="J257" s="4"/>
      <c r="K257" s="4"/>
      <c r="L257" s="4"/>
      <c r="M257" s="4"/>
      <c r="N257" s="4"/>
      <c r="O257" s="4"/>
      <c r="P257" s="4"/>
      <c r="Q257" s="4"/>
      <c r="R257" s="4"/>
      <c r="S257" s="4"/>
      <c r="T257" s="4"/>
      <c r="U257" s="4"/>
      <c r="V257" s="4"/>
      <c r="W257" s="4"/>
      <c r="X257" s="4"/>
      <c r="Y257" s="4"/>
    </row>
    <row r="258" spans="1:25" ht="14.25" customHeight="1">
      <c r="A258" s="165"/>
      <c r="B258" s="165"/>
      <c r="C258" s="165"/>
      <c r="D258" s="165"/>
      <c r="E258" s="4"/>
      <c r="F258" s="4"/>
      <c r="G258" s="4"/>
      <c r="H258" s="4"/>
      <c r="I258" s="4"/>
      <c r="J258" s="4"/>
      <c r="K258" s="4"/>
      <c r="L258" s="4"/>
      <c r="M258" s="4"/>
      <c r="N258" s="4"/>
      <c r="O258" s="4"/>
      <c r="P258" s="4"/>
      <c r="Q258" s="4"/>
      <c r="R258" s="4"/>
      <c r="S258" s="4"/>
      <c r="T258" s="4"/>
      <c r="U258" s="4"/>
      <c r="V258" s="4"/>
      <c r="W258" s="4"/>
      <c r="X258" s="4"/>
      <c r="Y258" s="4"/>
    </row>
    <row r="259" spans="1:25" ht="14.25" customHeight="1">
      <c r="A259" s="165"/>
      <c r="B259" s="165"/>
      <c r="C259" s="165"/>
      <c r="D259" s="165"/>
      <c r="E259" s="4"/>
      <c r="F259" s="4"/>
      <c r="G259" s="4"/>
      <c r="H259" s="4"/>
      <c r="I259" s="4"/>
      <c r="J259" s="4"/>
      <c r="K259" s="4"/>
      <c r="L259" s="4"/>
      <c r="M259" s="4"/>
      <c r="N259" s="4"/>
      <c r="O259" s="4"/>
      <c r="P259" s="4"/>
      <c r="Q259" s="4"/>
      <c r="R259" s="4"/>
      <c r="S259" s="4"/>
      <c r="T259" s="4"/>
      <c r="U259" s="4"/>
      <c r="V259" s="4"/>
      <c r="W259" s="4"/>
      <c r="X259" s="4"/>
      <c r="Y259" s="4"/>
    </row>
    <row r="260" spans="1:25" ht="14.25" customHeight="1">
      <c r="A260" s="165"/>
      <c r="B260" s="165"/>
      <c r="C260" s="165"/>
      <c r="D260" s="165"/>
      <c r="E260" s="4"/>
      <c r="F260" s="4"/>
      <c r="G260" s="4"/>
      <c r="H260" s="4"/>
      <c r="I260" s="4"/>
      <c r="J260" s="4"/>
      <c r="K260" s="4"/>
      <c r="L260" s="4"/>
      <c r="M260" s="4"/>
      <c r="N260" s="4"/>
      <c r="O260" s="4"/>
      <c r="P260" s="4"/>
      <c r="Q260" s="4"/>
      <c r="R260" s="4"/>
      <c r="S260" s="4"/>
      <c r="T260" s="4"/>
      <c r="U260" s="4"/>
      <c r="V260" s="4"/>
      <c r="W260" s="4"/>
      <c r="X260" s="4"/>
      <c r="Y260" s="4"/>
    </row>
    <row r="261" spans="1:25" ht="14.25" customHeight="1">
      <c r="A261" s="165"/>
      <c r="B261" s="165"/>
      <c r="C261" s="165"/>
      <c r="D261" s="165"/>
      <c r="E261" s="4"/>
      <c r="F261" s="4"/>
      <c r="G261" s="4"/>
      <c r="H261" s="4"/>
      <c r="I261" s="4"/>
      <c r="J261" s="4"/>
      <c r="K261" s="4"/>
      <c r="L261" s="4"/>
      <c r="M261" s="4"/>
      <c r="N261" s="4"/>
      <c r="O261" s="4"/>
      <c r="P261" s="4"/>
      <c r="Q261" s="4"/>
      <c r="R261" s="4"/>
      <c r="S261" s="4"/>
      <c r="T261" s="4"/>
      <c r="U261" s="4"/>
      <c r="V261" s="4"/>
      <c r="W261" s="4"/>
      <c r="X261" s="4"/>
      <c r="Y261" s="4"/>
    </row>
    <row r="262" spans="1:25" ht="14.25" customHeight="1">
      <c r="A262" s="165"/>
      <c r="B262" s="165"/>
      <c r="C262" s="165"/>
      <c r="D262" s="165"/>
      <c r="E262" s="4"/>
      <c r="F262" s="4"/>
      <c r="G262" s="4"/>
      <c r="H262" s="4"/>
      <c r="I262" s="4"/>
      <c r="J262" s="4"/>
      <c r="K262" s="4"/>
      <c r="L262" s="4"/>
      <c r="M262" s="4"/>
      <c r="N262" s="4"/>
      <c r="O262" s="4"/>
      <c r="P262" s="4"/>
      <c r="Q262" s="4"/>
      <c r="R262" s="4"/>
      <c r="S262" s="4"/>
      <c r="T262" s="4"/>
      <c r="U262" s="4"/>
      <c r="V262" s="4"/>
      <c r="W262" s="4"/>
      <c r="X262" s="4"/>
      <c r="Y262" s="4"/>
    </row>
    <row r="263" spans="1:25" ht="14.25" customHeight="1">
      <c r="A263" s="165"/>
      <c r="B263" s="165"/>
      <c r="C263" s="165"/>
      <c r="D263" s="165"/>
      <c r="E263" s="4"/>
      <c r="F263" s="4"/>
      <c r="G263" s="4"/>
      <c r="H263" s="4"/>
      <c r="I263" s="4"/>
      <c r="J263" s="4"/>
      <c r="K263" s="4"/>
      <c r="L263" s="4"/>
      <c r="M263" s="4"/>
      <c r="N263" s="4"/>
      <c r="O263" s="4"/>
      <c r="P263" s="4"/>
      <c r="Q263" s="4"/>
      <c r="R263" s="4"/>
      <c r="S263" s="4"/>
      <c r="T263" s="4"/>
      <c r="U263" s="4"/>
      <c r="V263" s="4"/>
      <c r="W263" s="4"/>
      <c r="X263" s="4"/>
      <c r="Y263" s="4"/>
    </row>
    <row r="264" spans="1:25" ht="14.25" customHeight="1">
      <c r="A264" s="165"/>
      <c r="B264" s="165"/>
      <c r="C264" s="165"/>
      <c r="D264" s="165"/>
      <c r="E264" s="4"/>
      <c r="F264" s="4"/>
      <c r="G264" s="4"/>
      <c r="H264" s="4"/>
      <c r="I264" s="4"/>
      <c r="J264" s="4"/>
      <c r="K264" s="4"/>
      <c r="L264" s="4"/>
      <c r="M264" s="4"/>
      <c r="N264" s="4"/>
      <c r="O264" s="4"/>
      <c r="P264" s="4"/>
      <c r="Q264" s="4"/>
      <c r="R264" s="4"/>
      <c r="S264" s="4"/>
      <c r="T264" s="4"/>
      <c r="U264" s="4"/>
      <c r="V264" s="4"/>
      <c r="W264" s="4"/>
      <c r="X264" s="4"/>
      <c r="Y264" s="4"/>
    </row>
    <row r="265" spans="1:25" ht="14.25" customHeight="1">
      <c r="A265" s="165"/>
      <c r="B265" s="165"/>
      <c r="C265" s="165"/>
      <c r="D265" s="165"/>
      <c r="E265" s="4"/>
      <c r="F265" s="4"/>
      <c r="G265" s="4"/>
      <c r="H265" s="4"/>
      <c r="I265" s="4"/>
      <c r="J265" s="4"/>
      <c r="K265" s="4"/>
      <c r="L265" s="4"/>
      <c r="M265" s="4"/>
      <c r="N265" s="4"/>
      <c r="O265" s="4"/>
      <c r="P265" s="4"/>
      <c r="Q265" s="4"/>
      <c r="R265" s="4"/>
      <c r="S265" s="4"/>
      <c r="T265" s="4"/>
      <c r="U265" s="4"/>
      <c r="V265" s="4"/>
      <c r="W265" s="4"/>
      <c r="X265" s="4"/>
      <c r="Y265" s="4"/>
    </row>
    <row r="266" spans="1:25" ht="14.25" customHeight="1"/>
    <row r="267" spans="1:25" ht="14.25" customHeight="1"/>
    <row r="268" spans="1:25" ht="14.25" customHeight="1"/>
    <row r="269" spans="1:25" ht="14.25" customHeight="1"/>
    <row r="270" spans="1:25" ht="14.25" customHeight="1"/>
    <row r="271" spans="1:25" ht="14.25" customHeight="1"/>
    <row r="272" spans="1:25"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000"/>
  <sheetViews>
    <sheetView workbookViewId="0">
      <selection activeCell="A9" sqref="A9:A12"/>
    </sheetView>
  </sheetViews>
  <sheetFormatPr baseColWidth="10" defaultColWidth="12.625" defaultRowHeight="15" customHeight="1"/>
  <cols>
    <col min="1" max="1" width="14.25" customWidth="1"/>
    <col min="2" max="26" width="10.625" customWidth="1"/>
  </cols>
  <sheetData>
    <row r="1" spans="1:9" ht="14.25" customHeight="1">
      <c r="A1" s="449" t="s">
        <v>816</v>
      </c>
      <c r="F1" s="34" t="s">
        <v>295</v>
      </c>
    </row>
    <row r="2" spans="1:9" ht="14.25" customHeight="1">
      <c r="A2" s="449" t="s">
        <v>817</v>
      </c>
      <c r="C2" s="34" t="s">
        <v>818</v>
      </c>
      <c r="F2" s="34" t="s">
        <v>290</v>
      </c>
    </row>
    <row r="3" spans="1:9" ht="14.25" customHeight="1">
      <c r="A3" s="449" t="s">
        <v>819</v>
      </c>
      <c r="C3" s="34" t="s">
        <v>820</v>
      </c>
      <c r="I3" s="34" t="s">
        <v>821</v>
      </c>
    </row>
    <row r="4" spans="1:9" ht="14.25" customHeight="1">
      <c r="A4" s="449" t="s">
        <v>822</v>
      </c>
      <c r="C4" s="34" t="s">
        <v>823</v>
      </c>
      <c r="I4" s="34" t="s">
        <v>824</v>
      </c>
    </row>
    <row r="5" spans="1:9" ht="14.25" customHeight="1">
      <c r="C5" s="34" t="s">
        <v>825</v>
      </c>
    </row>
    <row r="6" spans="1:9" ht="14.25" customHeight="1">
      <c r="C6" s="34" t="s">
        <v>826</v>
      </c>
      <c r="I6" s="34" t="s">
        <v>20</v>
      </c>
    </row>
    <row r="7" spans="1:9" ht="14.25" customHeight="1">
      <c r="C7" s="34" t="s">
        <v>827</v>
      </c>
    </row>
    <row r="8" spans="1:9" ht="14.25" customHeight="1">
      <c r="C8" s="34" t="s">
        <v>828</v>
      </c>
    </row>
    <row r="9" spans="1:9" ht="14.25" customHeight="1">
      <c r="A9" s="4" t="s">
        <v>1470</v>
      </c>
      <c r="C9" s="34" t="s">
        <v>829</v>
      </c>
    </row>
    <row r="10" spans="1:9" ht="14.25" customHeight="1">
      <c r="A10" s="4" t="s">
        <v>1471</v>
      </c>
    </row>
    <row r="11" spans="1:9" ht="14.25" customHeight="1">
      <c r="A11" s="4" t="s">
        <v>1472</v>
      </c>
    </row>
    <row r="12" spans="1:9" ht="14.25" customHeight="1">
      <c r="A12" s="4" t="s">
        <v>1473</v>
      </c>
      <c r="C12" s="450" t="s">
        <v>830</v>
      </c>
    </row>
    <row r="13" spans="1:9" ht="14.25" customHeight="1">
      <c r="C13" s="450" t="s">
        <v>831</v>
      </c>
    </row>
    <row r="14" spans="1:9" ht="14.25" customHeight="1">
      <c r="C14" s="450" t="s">
        <v>832</v>
      </c>
    </row>
    <row r="15" spans="1:9" ht="14.25" customHeight="1">
      <c r="C15" s="450" t="s">
        <v>833</v>
      </c>
    </row>
    <row r="16" spans="1:9" ht="14.25" customHeight="1">
      <c r="C16" s="450" t="s">
        <v>834</v>
      </c>
    </row>
    <row r="17" spans="3:3" ht="14.25" customHeight="1">
      <c r="C17" s="450" t="s">
        <v>835</v>
      </c>
    </row>
    <row r="18" spans="3:3" ht="14.25" customHeight="1">
      <c r="C18" s="450" t="s">
        <v>836</v>
      </c>
    </row>
    <row r="19" spans="3:3" ht="14.25" customHeight="1">
      <c r="C19" s="450" t="s">
        <v>837</v>
      </c>
    </row>
    <row r="20" spans="3:3" ht="14.25" customHeight="1">
      <c r="C20" s="450" t="s">
        <v>838</v>
      </c>
    </row>
    <row r="21" spans="3:3" ht="14.25" customHeight="1"/>
    <row r="22" spans="3:3" ht="14.25" customHeight="1"/>
    <row r="23" spans="3:3" ht="14.25" customHeight="1"/>
    <row r="24" spans="3:3" ht="14.25" customHeight="1">
      <c r="C24" s="34" t="s">
        <v>295</v>
      </c>
    </row>
    <row r="25" spans="3:3" ht="14.25" customHeight="1">
      <c r="C25" s="34" t="s">
        <v>290</v>
      </c>
    </row>
    <row r="26" spans="3:3" ht="14.25" customHeight="1"/>
    <row r="27" spans="3:3" ht="14.25" customHeight="1"/>
    <row r="28" spans="3:3" ht="14.25" customHeight="1"/>
    <row r="29" spans="3:3" ht="14.25" customHeight="1"/>
    <row r="30" spans="3:3" ht="14.25" customHeight="1"/>
    <row r="31" spans="3:3" ht="14.25" customHeight="1"/>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1000"/>
  <sheetViews>
    <sheetView workbookViewId="0"/>
  </sheetViews>
  <sheetFormatPr baseColWidth="10" defaultColWidth="12.625" defaultRowHeight="15" customHeight="1"/>
  <cols>
    <col min="1" max="2" width="10.625" customWidth="1"/>
    <col min="3" max="3" width="19.125" customWidth="1"/>
    <col min="4" max="4" width="19" customWidth="1"/>
    <col min="5" max="5" width="14.125" customWidth="1"/>
    <col min="6" max="6" width="20" customWidth="1"/>
    <col min="7" max="11" width="13.625" hidden="1" customWidth="1"/>
    <col min="12" max="12" width="19.125" customWidth="1"/>
    <col min="13" max="14" width="10.625" customWidth="1"/>
    <col min="15" max="15" width="11.375" customWidth="1"/>
    <col min="16" max="17" width="10.625" customWidth="1"/>
    <col min="18" max="18" width="10" customWidth="1"/>
    <col min="19" max="19" width="10.625" customWidth="1"/>
    <col min="20" max="20" width="19" customWidth="1"/>
    <col min="21" max="21" width="5.375" hidden="1" customWidth="1"/>
    <col min="22" max="22" width="4.875" hidden="1" customWidth="1"/>
    <col min="23" max="23" width="8.125" hidden="1" customWidth="1"/>
    <col min="24" max="24" width="10.625" customWidth="1"/>
    <col min="25" max="25" width="13.375" hidden="1" customWidth="1"/>
    <col min="26" max="29" width="10" hidden="1" customWidth="1"/>
    <col min="30" max="30" width="12" customWidth="1"/>
    <col min="31" max="31" width="12" hidden="1" customWidth="1"/>
    <col min="32" max="32" width="10" hidden="1" customWidth="1"/>
    <col min="33" max="33" width="13.875" customWidth="1"/>
    <col min="34" max="34" width="10.625" customWidth="1"/>
    <col min="35" max="35" width="10.875" customWidth="1"/>
    <col min="36" max="36" width="10.625" customWidth="1"/>
    <col min="37" max="37" width="12.375" customWidth="1"/>
    <col min="38" max="40" width="10.625" customWidth="1"/>
    <col min="41" max="41" width="17.875" customWidth="1"/>
    <col min="42" max="42" width="13.375" hidden="1" customWidth="1"/>
    <col min="43" max="46" width="10" hidden="1" customWidth="1"/>
    <col min="47" max="47" width="13.25" customWidth="1"/>
    <col min="48" max="48" width="10.125" hidden="1" customWidth="1"/>
  </cols>
  <sheetData>
    <row r="1" spans="1:48" ht="13.5" customHeight="1">
      <c r="A1" s="34"/>
      <c r="B1" s="34"/>
      <c r="C1" s="499" t="s">
        <v>6</v>
      </c>
      <c r="D1" s="500"/>
      <c r="E1" s="35"/>
      <c r="F1" s="35"/>
      <c r="G1" s="35"/>
      <c r="H1" s="35"/>
      <c r="I1" s="35"/>
      <c r="J1" s="35"/>
      <c r="K1" s="35"/>
      <c r="L1" s="35"/>
      <c r="M1" s="34"/>
      <c r="N1" s="34"/>
      <c r="O1" s="34"/>
      <c r="P1" s="34"/>
      <c r="Q1" s="34"/>
      <c r="R1" s="34"/>
      <c r="S1" s="36"/>
      <c r="T1" s="34"/>
      <c r="U1" s="34"/>
      <c r="V1" s="34"/>
      <c r="W1" s="34"/>
      <c r="X1" s="36"/>
      <c r="Y1" s="34"/>
      <c r="Z1" s="34"/>
      <c r="AA1" s="34"/>
      <c r="AB1" s="34"/>
      <c r="AC1" s="34"/>
      <c r="AD1" s="34"/>
      <c r="AG1" s="34"/>
      <c r="AH1" s="34"/>
      <c r="AI1" s="34"/>
      <c r="AJ1" s="34"/>
      <c r="AK1" s="34"/>
      <c r="AL1" s="34"/>
      <c r="AM1" s="34"/>
      <c r="AN1" s="34"/>
      <c r="AO1" s="34"/>
      <c r="AU1" s="34"/>
    </row>
    <row r="2" spans="1:48" ht="14.25" customHeight="1">
      <c r="A2" s="34"/>
      <c r="B2" s="34"/>
      <c r="C2" s="501"/>
      <c r="D2" s="502"/>
      <c r="E2" s="35"/>
      <c r="F2" s="35"/>
      <c r="G2" s="35"/>
      <c r="H2" s="35"/>
      <c r="I2" s="35"/>
      <c r="J2" s="35"/>
      <c r="K2" s="35"/>
      <c r="L2" s="35"/>
      <c r="M2" s="34"/>
      <c r="N2" s="34"/>
      <c r="O2" s="34"/>
      <c r="P2" s="34"/>
      <c r="Q2" s="34"/>
      <c r="R2" s="34"/>
      <c r="S2" s="36"/>
      <c r="T2" s="34"/>
      <c r="U2" s="34"/>
      <c r="V2" s="34"/>
      <c r="W2" s="34"/>
      <c r="X2" s="36"/>
      <c r="Y2" s="34"/>
      <c r="Z2" s="34"/>
      <c r="AA2" s="34"/>
      <c r="AB2" s="34"/>
      <c r="AC2" s="34"/>
      <c r="AD2" s="34"/>
      <c r="AF2" s="37"/>
      <c r="AG2" s="34"/>
      <c r="AH2" s="34"/>
      <c r="AI2" s="34"/>
      <c r="AJ2" s="34"/>
      <c r="AK2" s="34"/>
      <c r="AL2" s="34"/>
      <c r="AM2" s="34"/>
      <c r="AN2" s="34"/>
      <c r="AO2" s="34"/>
      <c r="AU2" s="34"/>
    </row>
    <row r="3" spans="1:48" ht="14.25" customHeight="1">
      <c r="A3" s="34"/>
      <c r="B3" s="34"/>
      <c r="C3" s="38" t="s">
        <v>33</v>
      </c>
      <c r="D3" s="39"/>
      <c r="E3" s="35"/>
      <c r="F3" s="35"/>
      <c r="G3" s="35"/>
      <c r="H3" s="35"/>
      <c r="I3" s="35"/>
      <c r="J3" s="35"/>
      <c r="K3" s="35"/>
      <c r="L3" s="35"/>
      <c r="M3" s="34"/>
      <c r="N3" s="34"/>
      <c r="O3" s="34"/>
      <c r="P3" s="34"/>
      <c r="Q3" s="34"/>
      <c r="R3" s="34"/>
      <c r="S3" s="36"/>
      <c r="T3" s="34"/>
      <c r="U3" s="34"/>
      <c r="V3" s="34"/>
      <c r="W3" s="34"/>
      <c r="X3" s="36"/>
      <c r="Y3" s="34"/>
      <c r="Z3" s="34"/>
      <c r="AA3" s="34"/>
      <c r="AB3" s="34"/>
      <c r="AC3" s="34"/>
      <c r="AD3" s="34"/>
      <c r="AF3" s="37"/>
      <c r="AG3" s="34"/>
      <c r="AH3" s="34"/>
      <c r="AI3" s="34"/>
      <c r="AJ3" s="34"/>
      <c r="AK3" s="34"/>
      <c r="AL3" s="34"/>
      <c r="AM3" s="34"/>
      <c r="AN3" s="34"/>
      <c r="AO3" s="34"/>
      <c r="AU3" s="34"/>
    </row>
    <row r="4" spans="1:48" ht="14.25" customHeight="1">
      <c r="A4" s="40" t="s">
        <v>86</v>
      </c>
      <c r="B4" s="34"/>
      <c r="C4" s="41" t="s">
        <v>35</v>
      </c>
      <c r="D4" s="42"/>
      <c r="E4" s="35"/>
      <c r="F4" s="35"/>
      <c r="G4" s="35"/>
      <c r="H4" s="35"/>
      <c r="I4" s="35"/>
      <c r="J4" s="35"/>
      <c r="K4" s="35"/>
      <c r="L4" s="35"/>
      <c r="M4" s="34"/>
      <c r="N4" s="34"/>
      <c r="O4" s="34"/>
      <c r="P4" s="34"/>
      <c r="Q4" s="34"/>
      <c r="R4" s="34"/>
      <c r="S4" s="36"/>
      <c r="T4" s="34"/>
      <c r="U4" s="34"/>
      <c r="V4" s="34"/>
      <c r="W4" s="34"/>
      <c r="X4" s="36"/>
      <c r="Y4" s="34"/>
      <c r="Z4" s="34"/>
      <c r="AA4" s="34"/>
      <c r="AB4" s="34"/>
      <c r="AC4" s="34"/>
      <c r="AD4" s="34"/>
      <c r="AF4" s="37"/>
      <c r="AG4" s="34"/>
      <c r="AH4" s="34"/>
      <c r="AI4" s="34"/>
      <c r="AJ4" s="34"/>
      <c r="AK4" s="34"/>
      <c r="AL4" s="34"/>
      <c r="AM4" s="34"/>
      <c r="AN4" s="34"/>
      <c r="AO4" s="34"/>
      <c r="AU4" s="34"/>
    </row>
    <row r="5" spans="1:48" ht="14.25" customHeight="1">
      <c r="A5" s="34"/>
      <c r="B5" s="34"/>
      <c r="C5" s="43" t="s">
        <v>37</v>
      </c>
      <c r="D5" s="42"/>
      <c r="E5" s="35"/>
      <c r="F5" s="35"/>
      <c r="G5" s="35"/>
      <c r="H5" s="35"/>
      <c r="I5" s="35"/>
      <c r="J5" s="35"/>
      <c r="K5" s="35"/>
      <c r="L5" s="35"/>
      <c r="M5" s="34"/>
      <c r="N5" s="34"/>
      <c r="O5" s="34"/>
      <c r="P5" s="34"/>
      <c r="Q5" s="34"/>
      <c r="R5" s="34"/>
      <c r="S5" s="36"/>
      <c r="T5" s="34"/>
      <c r="U5" s="34"/>
      <c r="V5" s="34"/>
      <c r="W5" s="34"/>
      <c r="X5" s="36"/>
      <c r="Y5" s="34"/>
      <c r="Z5" s="34"/>
      <c r="AA5" s="34"/>
      <c r="AB5" s="34"/>
      <c r="AC5" s="34"/>
      <c r="AD5" s="34"/>
      <c r="AF5" s="37"/>
      <c r="AG5" s="34"/>
      <c r="AH5" s="34"/>
      <c r="AI5" s="34"/>
      <c r="AJ5" s="34"/>
      <c r="AK5" s="34"/>
      <c r="AL5" s="34"/>
      <c r="AM5" s="34"/>
      <c r="AN5" s="34"/>
      <c r="AO5" s="34"/>
      <c r="AU5" s="34"/>
    </row>
    <row r="6" spans="1:48" ht="14.25" customHeight="1">
      <c r="A6" s="34"/>
      <c r="B6" s="34"/>
      <c r="C6" s="44" t="s">
        <v>39</v>
      </c>
      <c r="D6" s="45"/>
      <c r="E6" s="35"/>
      <c r="F6" s="35"/>
      <c r="G6" s="35"/>
      <c r="H6" s="35"/>
      <c r="I6" s="35"/>
      <c r="J6" s="35"/>
      <c r="K6" s="35"/>
      <c r="L6" s="35"/>
      <c r="M6" s="46"/>
      <c r="N6" s="47"/>
      <c r="O6" s="47"/>
      <c r="P6" s="47"/>
      <c r="Q6" s="47" t="s">
        <v>87</v>
      </c>
      <c r="R6" s="47"/>
      <c r="S6" s="48"/>
      <c r="T6" s="47"/>
      <c r="U6" s="47"/>
      <c r="V6" s="47"/>
      <c r="W6" s="47"/>
      <c r="X6" s="48"/>
      <c r="Y6" s="47"/>
      <c r="Z6" s="47"/>
      <c r="AA6" s="47"/>
      <c r="AB6" s="47"/>
      <c r="AC6" s="47"/>
      <c r="AD6" s="49"/>
      <c r="AF6" s="37"/>
      <c r="AG6" s="50"/>
      <c r="AH6" s="51"/>
      <c r="AI6" s="51"/>
      <c r="AJ6" s="51" t="s">
        <v>88</v>
      </c>
      <c r="AK6" s="51"/>
      <c r="AL6" s="51"/>
      <c r="AM6" s="51"/>
      <c r="AN6" s="51"/>
      <c r="AO6" s="51"/>
      <c r="AP6" s="51"/>
      <c r="AQ6" s="51"/>
      <c r="AR6" s="51"/>
      <c r="AS6" s="51"/>
      <c r="AT6" s="51"/>
      <c r="AU6" s="52"/>
    </row>
    <row r="7" spans="1:48" ht="14.25" customHeight="1">
      <c r="A7" s="53" t="s">
        <v>89</v>
      </c>
      <c r="B7" s="54" t="s">
        <v>90</v>
      </c>
      <c r="C7" s="54" t="s">
        <v>91</v>
      </c>
      <c r="D7" s="54" t="s">
        <v>92</v>
      </c>
      <c r="E7" s="55" t="s">
        <v>93</v>
      </c>
      <c r="F7" s="56" t="s">
        <v>94</v>
      </c>
      <c r="G7" s="54" t="s">
        <v>95</v>
      </c>
      <c r="H7" s="54"/>
      <c r="I7" s="54" t="s">
        <v>96</v>
      </c>
      <c r="J7" s="54" t="s">
        <v>97</v>
      </c>
      <c r="K7" s="54" t="s">
        <v>98</v>
      </c>
      <c r="L7" s="57" t="s">
        <v>99</v>
      </c>
      <c r="M7" s="58" t="s">
        <v>100</v>
      </c>
      <c r="N7" s="59" t="s">
        <v>101</v>
      </c>
      <c r="O7" s="54" t="s">
        <v>102</v>
      </c>
      <c r="P7" s="59" t="s">
        <v>103</v>
      </c>
      <c r="Q7" s="54" t="s">
        <v>104</v>
      </c>
      <c r="R7" s="60" t="s">
        <v>105</v>
      </c>
      <c r="S7" s="61" t="s">
        <v>106</v>
      </c>
      <c r="T7" s="54" t="s">
        <v>107</v>
      </c>
      <c r="U7" s="54" t="s">
        <v>108</v>
      </c>
      <c r="V7" s="54" t="s">
        <v>109</v>
      </c>
      <c r="W7" s="54" t="s">
        <v>110</v>
      </c>
      <c r="X7" s="62" t="s">
        <v>111</v>
      </c>
      <c r="Y7" s="63" t="s">
        <v>112</v>
      </c>
      <c r="Z7" s="63" t="s">
        <v>113</v>
      </c>
      <c r="AA7" s="63" t="s">
        <v>114</v>
      </c>
      <c r="AB7" s="63" t="s">
        <v>115</v>
      </c>
      <c r="AC7" s="63" t="s">
        <v>116</v>
      </c>
      <c r="AD7" s="64" t="s">
        <v>117</v>
      </c>
      <c r="AE7" s="65" t="s">
        <v>118</v>
      </c>
      <c r="AF7" s="66" t="s">
        <v>119</v>
      </c>
      <c r="AG7" s="67" t="s">
        <v>120</v>
      </c>
      <c r="AH7" s="68" t="s">
        <v>101</v>
      </c>
      <c r="AI7" s="54" t="s">
        <v>102</v>
      </c>
      <c r="AJ7" s="59" t="s">
        <v>103</v>
      </c>
      <c r="AK7" s="54" t="s">
        <v>121</v>
      </c>
      <c r="AL7" s="60" t="s">
        <v>105</v>
      </c>
      <c r="AM7" s="69" t="s">
        <v>106</v>
      </c>
      <c r="AN7" s="54" t="s">
        <v>122</v>
      </c>
      <c r="AO7" s="70" t="s">
        <v>111</v>
      </c>
      <c r="AP7" s="63" t="s">
        <v>112</v>
      </c>
      <c r="AQ7" s="63" t="s">
        <v>113</v>
      </c>
      <c r="AR7" s="63" t="s">
        <v>114</v>
      </c>
      <c r="AS7" s="63" t="s">
        <v>115</v>
      </c>
      <c r="AT7" s="63" t="s">
        <v>116</v>
      </c>
      <c r="AU7" s="64" t="s">
        <v>123</v>
      </c>
      <c r="AV7" s="71" t="s">
        <v>124</v>
      </c>
    </row>
    <row r="8" spans="1:48" ht="14.25" customHeight="1">
      <c r="A8" s="72" t="s">
        <v>125</v>
      </c>
      <c r="B8" s="72" t="s">
        <v>125</v>
      </c>
      <c r="C8" s="72" t="s">
        <v>126</v>
      </c>
      <c r="D8" s="72" t="s">
        <v>126</v>
      </c>
      <c r="E8" s="73" t="s">
        <v>125</v>
      </c>
      <c r="F8" s="73" t="s">
        <v>127</v>
      </c>
      <c r="G8" s="74"/>
      <c r="H8" s="74"/>
      <c r="I8" s="74"/>
      <c r="J8" s="74"/>
      <c r="K8" s="74"/>
      <c r="L8" s="75" t="s">
        <v>128</v>
      </c>
      <c r="M8" s="72" t="s">
        <v>125</v>
      </c>
      <c r="N8" s="72" t="s">
        <v>128</v>
      </c>
      <c r="O8" s="72" t="s">
        <v>125</v>
      </c>
      <c r="P8" s="72" t="s">
        <v>129</v>
      </c>
      <c r="Q8" s="72" t="s">
        <v>125</v>
      </c>
      <c r="R8" s="72" t="s">
        <v>125</v>
      </c>
      <c r="S8" s="76" t="s">
        <v>130</v>
      </c>
      <c r="T8" s="76" t="s">
        <v>129</v>
      </c>
      <c r="U8" s="76"/>
      <c r="V8" s="76"/>
      <c r="W8" s="76"/>
      <c r="X8" s="77" t="s">
        <v>130</v>
      </c>
      <c r="Y8" s="76"/>
      <c r="Z8" s="76"/>
      <c r="AA8" s="76"/>
      <c r="AB8" s="76"/>
      <c r="AC8" s="76"/>
      <c r="AD8" s="76" t="s">
        <v>125</v>
      </c>
      <c r="AE8" s="76"/>
      <c r="AF8" s="76"/>
      <c r="AG8" s="76" t="s">
        <v>125</v>
      </c>
      <c r="AH8" s="76" t="s">
        <v>129</v>
      </c>
      <c r="AI8" s="76" t="s">
        <v>125</v>
      </c>
      <c r="AJ8" s="76" t="s">
        <v>129</v>
      </c>
      <c r="AK8" s="76" t="s">
        <v>125</v>
      </c>
      <c r="AL8" s="76" t="s">
        <v>125</v>
      </c>
      <c r="AM8" s="76" t="s">
        <v>130</v>
      </c>
      <c r="AN8" s="76" t="s">
        <v>129</v>
      </c>
      <c r="AO8" s="76" t="s">
        <v>125</v>
      </c>
      <c r="AP8" s="76"/>
      <c r="AQ8" s="76"/>
      <c r="AR8" s="76"/>
      <c r="AS8" s="76"/>
      <c r="AT8" s="76"/>
      <c r="AU8" s="76" t="s">
        <v>125</v>
      </c>
      <c r="AV8" s="78"/>
    </row>
    <row r="9" spans="1:48" ht="14.25" customHeight="1">
      <c r="A9" s="79"/>
      <c r="B9" s="79"/>
      <c r="C9" s="80"/>
      <c r="D9" s="80"/>
      <c r="E9" s="79"/>
      <c r="F9" s="81"/>
      <c r="G9" s="82" t="str">
        <f t="shared" ref="G9:G209" si="0">+IFERROR(ROUND((D9-C9)/(H9),0),"")</f>
        <v/>
      </c>
      <c r="H9" s="82">
        <f t="shared" ref="H9:H209" si="1">+IFERROR(IF(P9="mensual",(30.4166666666667),IF(P9="bimestral",(60.8333333333333),IF(P9="trimestral",(91.25),IF(P9="semestral",(182.5),IF(P9="anual",(365),0))))),"")</f>
        <v>0</v>
      </c>
      <c r="I9" s="82">
        <f t="shared" ref="I9:I209" si="2">+IF(G9&lt;Q9,G9,Q9)</f>
        <v>0</v>
      </c>
      <c r="J9" s="82">
        <f t="shared" ref="J9:J209" si="3">+Q9-I9</f>
        <v>0</v>
      </c>
      <c r="K9" s="82" t="str">
        <f t="shared" ref="K9:K209" si="4">+IFERROR(ROUND(IF(G9-Q9&gt;0,G9-Q9,0),0),"")</f>
        <v/>
      </c>
      <c r="L9" s="83"/>
      <c r="M9" s="84"/>
      <c r="N9" s="85"/>
      <c r="O9" s="85"/>
      <c r="P9" s="85"/>
      <c r="Q9" s="85"/>
      <c r="R9" s="86" t="str">
        <f t="shared" ref="R9:R209" si="5">IFERROR(IF(O9+Q9=0,"",O9+Q9),"")</f>
        <v/>
      </c>
      <c r="S9" s="87"/>
      <c r="T9" s="88"/>
      <c r="U9" s="88" t="str">
        <f t="shared" ref="U9:U209" si="6">IF(T9="1- Capital de trabajo",1,IF(T9="2- Reperfilamiento",2,IF(T9="3- Sectores más afectados",3,IF(T9="4- Capital de Inversión",4,IF(T9="5- Capital de Trabajo Post Covid",5,"")))))</f>
        <v/>
      </c>
      <c r="V9" s="88" t="str">
        <f t="shared" ref="V9:V209" si="7">IF(N9="UYU",1,IF(N9="UI",2,IF(N9="USD",3,"")))</f>
        <v/>
      </c>
      <c r="W9" s="88" t="e">
        <f t="shared" ref="W9:W209" ca="1" si="8">+_xludf.CONCAT(U9:V9)+1-1</f>
        <v>#NAME?</v>
      </c>
      <c r="X9" s="89" t="str">
        <f t="shared" ref="X9:X209" si="9">IF(AND(T9="1- Capital de trabajo",N9="UYU"),23%,IF(AND(T9="1- Capital de trabajo",N9="UI"),7.5%,IF(AND(T9="2- Reperfilamiento",N9="UYU"),15%,IF(AND(T9="2- Reperfilamiento",N9="UI"),4.5%,IF(AND(T9="3- Sectores más afectados",N9="UYU"),23%,IF(AND(T9="3- Sectores más afectados",N9="UI"),7.5%,IF(AND(T9="3- Sectores más afectados",N9="USD"),6.5%,IF(AND(T9="4- Capital de Inversión",N9="UYU"),15%,IF(AND(T9="4- Capital de Inversión",N9="UI"),6%,IF(AND(T9="4- Capital de Inversión",N9="USD"),5%,IF(AND(T9="5- Capital de Trabajo Post Covid",N9="UYU"),15%,IF(AND(T9="5- Capital de Trabajo Post Covid",N9="UI"),5%,IF(T9="6- Capital de trabajo 1% UI",8%,"")))))))))))))</f>
        <v/>
      </c>
      <c r="Y9" s="90" t="str">
        <f t="shared" ref="Y9:Y209" si="10">IFERROR(((1+X9)^(IF(P9="Mensual",1,IF(P9="Bimestral",2,IF(P9="trimestral",3,IF(P9="semestral",6,IF(P9="Anual",12,"error")))))/12)-1),"")</f>
        <v/>
      </c>
      <c r="Z9" s="91" t="str">
        <f t="shared" ref="Z9:Z209" si="11">IFERROR(((1-(1/((1+Y9)^(O9))))/Y9),"")</f>
        <v/>
      </c>
      <c r="AA9" s="92" t="str">
        <f t="shared" ref="AA9:AA209" si="12">+IFERROR((M9/Z9),"")</f>
        <v/>
      </c>
      <c r="AB9" s="93" t="str">
        <f t="shared" ref="AB9:AB209" si="13">+IFERROR((AA9*O9),"")</f>
        <v/>
      </c>
      <c r="AC9" s="93" t="str">
        <f t="shared" ref="AC9:AC209" si="14">IFERROR((M9*((1+X9)^((365/((IF(P9="Mensual",12,IF(P9="bimestral",6,IF(P9="trimestral",4,IF(P9="semestral",2,IF(P9="anual",1,"error"))))))))/365)-1)*Q9),"")</f>
        <v/>
      </c>
      <c r="AD9" s="94" t="str">
        <f t="shared" ref="AD9:AD209" si="15">+IFERROR(IF(Q9&gt;0,(AC9+(AB9-M9)),(AB9-M9)),"")</f>
        <v/>
      </c>
      <c r="AE9" s="95">
        <f t="shared" ref="AE9:AE209" si="16">IFERROR((M9*((1+X9)^((365/((IF(P9="Mensual",12,IF(P9="bimestral",6,IF(P9="trimestral",4,IF(P9="semestral",2,IF(P9="anual",1,"error"))))))))/365)-1)*J9),0)</f>
        <v>0</v>
      </c>
      <c r="AF9" s="96">
        <f t="shared" ref="AF9:AF209" si="17">IFERROR(-CUMIPMT(Y9,O9,M9,K9+1,O9,0)+AE9,0)</f>
        <v>0</v>
      </c>
      <c r="AG9" s="84"/>
      <c r="AH9" s="86" t="str">
        <f t="shared" ref="AH9:AH209" si="18">+IFERROR(IF(N9="","",N9),"")</f>
        <v/>
      </c>
      <c r="AI9" s="85"/>
      <c r="AJ9" s="85"/>
      <c r="AK9" s="85"/>
      <c r="AL9" s="86" t="str">
        <f t="shared" ref="AL9:AL209" si="19">IFERROR(IF(AI9+AK9=0,"",AI9+AK9),"")</f>
        <v/>
      </c>
      <c r="AM9" s="97"/>
      <c r="AN9" s="88"/>
      <c r="AO9" s="98" t="str">
        <f t="shared" ref="AO9:AO209" si="20">+X9</f>
        <v/>
      </c>
      <c r="AP9" s="90" t="str">
        <f t="shared" ref="AP9:AP209" si="21">IFERROR(((1+X9)^(IF(AJ9="Mensual",1,IF(AJ9="Bimestral",2,IF(AJ9="trimestral",3,IF(AJ9="semestral",6,IF(AJ9="Anual",12,"error")))))/12)-1),"")</f>
        <v/>
      </c>
      <c r="AQ9" s="91" t="str">
        <f t="shared" ref="AQ9:AQ209" si="22">IFERROR(((1-(1/((1+AP9)^(AI9))))/AP9),"")</f>
        <v/>
      </c>
      <c r="AR9" s="92" t="str">
        <f t="shared" ref="AR9:AR209" si="23">+IFERROR((AG9/AQ9),"")</f>
        <v/>
      </c>
      <c r="AS9" s="93" t="str">
        <f t="shared" ref="AS9:AS209" si="24">+IFERROR((AR9*AI9),"")</f>
        <v/>
      </c>
      <c r="AT9" s="93" t="str">
        <f t="shared" ref="AT9:AT209" si="25">IFERROR((AG9*((1+AO9)^((365/((IF(AJ9="Mensual",12,IF(AJ9="bimestral",6,IF(AJ9="trimestral",4,IF(AJ9="semestral",2,IF(AJ9="anual",1,"error"))))))))/365)-1)*AK9),"")</f>
        <v/>
      </c>
      <c r="AU9" s="94" t="str">
        <f t="shared" ref="AU9:AU209" si="26">+IFERROR(IF(AK9&gt;0,(AT9+(AS9-AG9)),(AS9-AG9))-AF9,"")</f>
        <v/>
      </c>
      <c r="AV9" s="99" t="str">
        <f>+IF(A9="","",IF(F9="",70,VLOOKUP(L9,Hoja2!A:D,4,0)))</f>
        <v/>
      </c>
    </row>
    <row r="10" spans="1:48" ht="14.25" customHeight="1">
      <c r="A10" s="79"/>
      <c r="B10" s="79"/>
      <c r="C10" s="80"/>
      <c r="D10" s="80"/>
      <c r="E10" s="79"/>
      <c r="F10" s="100"/>
      <c r="G10" s="82" t="str">
        <f t="shared" si="0"/>
        <v/>
      </c>
      <c r="H10" s="82">
        <f t="shared" si="1"/>
        <v>0</v>
      </c>
      <c r="I10" s="82">
        <f t="shared" si="2"/>
        <v>0</v>
      </c>
      <c r="J10" s="82">
        <f t="shared" si="3"/>
        <v>0</v>
      </c>
      <c r="K10" s="82" t="str">
        <f t="shared" si="4"/>
        <v/>
      </c>
      <c r="L10" s="85"/>
      <c r="M10" s="84"/>
      <c r="N10" s="85"/>
      <c r="O10" s="85"/>
      <c r="P10" s="85"/>
      <c r="Q10" s="85"/>
      <c r="R10" s="86" t="str">
        <f t="shared" si="5"/>
        <v/>
      </c>
      <c r="S10" s="87"/>
      <c r="T10" s="88"/>
      <c r="U10" s="88" t="str">
        <f t="shared" si="6"/>
        <v/>
      </c>
      <c r="V10" s="88" t="str">
        <f t="shared" si="7"/>
        <v/>
      </c>
      <c r="W10" s="88" t="e">
        <f t="shared" ca="1" si="8"/>
        <v>#NAME?</v>
      </c>
      <c r="X10" s="89" t="str">
        <f t="shared" si="9"/>
        <v/>
      </c>
      <c r="Y10" s="90" t="str">
        <f t="shared" si="10"/>
        <v/>
      </c>
      <c r="Z10" s="91" t="str">
        <f t="shared" si="11"/>
        <v/>
      </c>
      <c r="AA10" s="92" t="str">
        <f t="shared" si="12"/>
        <v/>
      </c>
      <c r="AB10" s="93" t="str">
        <f t="shared" si="13"/>
        <v/>
      </c>
      <c r="AC10" s="93" t="str">
        <f t="shared" si="14"/>
        <v/>
      </c>
      <c r="AD10" s="94" t="str">
        <f t="shared" si="15"/>
        <v/>
      </c>
      <c r="AE10" s="95">
        <f t="shared" si="16"/>
        <v>0</v>
      </c>
      <c r="AF10" s="96">
        <f t="shared" si="17"/>
        <v>0</v>
      </c>
      <c r="AG10" s="84"/>
      <c r="AH10" s="86" t="str">
        <f t="shared" si="18"/>
        <v/>
      </c>
      <c r="AI10" s="85"/>
      <c r="AJ10" s="85"/>
      <c r="AK10" s="85"/>
      <c r="AL10" s="86" t="str">
        <f t="shared" si="19"/>
        <v/>
      </c>
      <c r="AM10" s="97"/>
      <c r="AN10" s="88"/>
      <c r="AO10" s="98" t="str">
        <f t="shared" si="20"/>
        <v/>
      </c>
      <c r="AP10" s="90" t="str">
        <f t="shared" si="21"/>
        <v/>
      </c>
      <c r="AQ10" s="91" t="str">
        <f t="shared" si="22"/>
        <v/>
      </c>
      <c r="AR10" s="92" t="str">
        <f t="shared" si="23"/>
        <v/>
      </c>
      <c r="AS10" s="93" t="str">
        <f t="shared" si="24"/>
        <v/>
      </c>
      <c r="AT10" s="93" t="str">
        <f t="shared" si="25"/>
        <v/>
      </c>
      <c r="AU10" s="94" t="str">
        <f t="shared" si="26"/>
        <v/>
      </c>
      <c r="AV10" s="99" t="str">
        <f>+IF(A10="","",IF(F10="",70,VLOOKUP(L10,Hoja2!A:D,4,0)))</f>
        <v/>
      </c>
    </row>
    <row r="11" spans="1:48" ht="14.25" customHeight="1">
      <c r="A11" s="79"/>
      <c r="B11" s="79"/>
      <c r="C11" s="80"/>
      <c r="D11" s="80"/>
      <c r="E11" s="79"/>
      <c r="F11" s="79"/>
      <c r="G11" s="82" t="str">
        <f t="shared" si="0"/>
        <v/>
      </c>
      <c r="H11" s="82">
        <f t="shared" si="1"/>
        <v>0</v>
      </c>
      <c r="I11" s="82">
        <f t="shared" si="2"/>
        <v>0</v>
      </c>
      <c r="J11" s="82">
        <f t="shared" si="3"/>
        <v>0</v>
      </c>
      <c r="K11" s="82" t="str">
        <f t="shared" si="4"/>
        <v/>
      </c>
      <c r="L11" s="85"/>
      <c r="M11" s="84"/>
      <c r="N11" s="85"/>
      <c r="O11" s="85"/>
      <c r="P11" s="85"/>
      <c r="Q11" s="85"/>
      <c r="R11" s="86" t="str">
        <f t="shared" si="5"/>
        <v/>
      </c>
      <c r="S11" s="87"/>
      <c r="T11" s="88"/>
      <c r="U11" s="88" t="str">
        <f t="shared" si="6"/>
        <v/>
      </c>
      <c r="V11" s="88" t="str">
        <f t="shared" si="7"/>
        <v/>
      </c>
      <c r="W11" s="88" t="e">
        <f t="shared" ca="1" si="8"/>
        <v>#NAME?</v>
      </c>
      <c r="X11" s="89" t="str">
        <f t="shared" si="9"/>
        <v/>
      </c>
      <c r="Y11" s="90" t="str">
        <f t="shared" si="10"/>
        <v/>
      </c>
      <c r="Z11" s="91" t="str">
        <f t="shared" si="11"/>
        <v/>
      </c>
      <c r="AA11" s="92" t="str">
        <f t="shared" si="12"/>
        <v/>
      </c>
      <c r="AB11" s="93" t="str">
        <f t="shared" si="13"/>
        <v/>
      </c>
      <c r="AC11" s="93" t="str">
        <f t="shared" si="14"/>
        <v/>
      </c>
      <c r="AD11" s="94" t="str">
        <f t="shared" si="15"/>
        <v/>
      </c>
      <c r="AE11" s="95">
        <f t="shared" si="16"/>
        <v>0</v>
      </c>
      <c r="AF11" s="96">
        <f t="shared" si="17"/>
        <v>0</v>
      </c>
      <c r="AG11" s="84"/>
      <c r="AH11" s="86" t="str">
        <f t="shared" si="18"/>
        <v/>
      </c>
      <c r="AI11" s="85"/>
      <c r="AJ11" s="85"/>
      <c r="AK11" s="85"/>
      <c r="AL11" s="86" t="str">
        <f t="shared" si="19"/>
        <v/>
      </c>
      <c r="AM11" s="97"/>
      <c r="AN11" s="88"/>
      <c r="AO11" s="98" t="str">
        <f t="shared" si="20"/>
        <v/>
      </c>
      <c r="AP11" s="90" t="str">
        <f t="shared" si="21"/>
        <v/>
      </c>
      <c r="AQ11" s="91" t="str">
        <f t="shared" si="22"/>
        <v/>
      </c>
      <c r="AR11" s="92" t="str">
        <f t="shared" si="23"/>
        <v/>
      </c>
      <c r="AS11" s="93" t="str">
        <f t="shared" si="24"/>
        <v/>
      </c>
      <c r="AT11" s="93" t="str">
        <f t="shared" si="25"/>
        <v/>
      </c>
      <c r="AU11" s="94" t="str">
        <f t="shared" si="26"/>
        <v/>
      </c>
      <c r="AV11" s="99" t="str">
        <f>+IF(A11="","",IF(F11="",70,VLOOKUP(L11,Hoja2!A:D,4,0)))</f>
        <v/>
      </c>
    </row>
    <row r="12" spans="1:48" ht="14.25" customHeight="1">
      <c r="A12" s="79"/>
      <c r="B12" s="79"/>
      <c r="C12" s="80"/>
      <c r="D12" s="80"/>
      <c r="E12" s="79"/>
      <c r="F12" s="79"/>
      <c r="G12" s="82" t="str">
        <f t="shared" si="0"/>
        <v/>
      </c>
      <c r="H12" s="82">
        <f t="shared" si="1"/>
        <v>0</v>
      </c>
      <c r="I12" s="82">
        <f t="shared" si="2"/>
        <v>0</v>
      </c>
      <c r="J12" s="82">
        <f t="shared" si="3"/>
        <v>0</v>
      </c>
      <c r="K12" s="82" t="str">
        <f t="shared" si="4"/>
        <v/>
      </c>
      <c r="L12" s="85"/>
      <c r="M12" s="84"/>
      <c r="N12" s="85"/>
      <c r="O12" s="85"/>
      <c r="P12" s="85"/>
      <c r="Q12" s="85"/>
      <c r="R12" s="86" t="str">
        <f t="shared" si="5"/>
        <v/>
      </c>
      <c r="S12" s="87"/>
      <c r="T12" s="88"/>
      <c r="U12" s="88" t="str">
        <f t="shared" si="6"/>
        <v/>
      </c>
      <c r="V12" s="88" t="str">
        <f t="shared" si="7"/>
        <v/>
      </c>
      <c r="W12" s="88" t="e">
        <f t="shared" ca="1" si="8"/>
        <v>#NAME?</v>
      </c>
      <c r="X12" s="89" t="str">
        <f t="shared" si="9"/>
        <v/>
      </c>
      <c r="Y12" s="90" t="str">
        <f t="shared" si="10"/>
        <v/>
      </c>
      <c r="Z12" s="91" t="str">
        <f t="shared" si="11"/>
        <v/>
      </c>
      <c r="AA12" s="92" t="str">
        <f t="shared" si="12"/>
        <v/>
      </c>
      <c r="AB12" s="93" t="str">
        <f t="shared" si="13"/>
        <v/>
      </c>
      <c r="AC12" s="93" t="str">
        <f t="shared" si="14"/>
        <v/>
      </c>
      <c r="AD12" s="94" t="str">
        <f t="shared" si="15"/>
        <v/>
      </c>
      <c r="AE12" s="95">
        <f t="shared" si="16"/>
        <v>0</v>
      </c>
      <c r="AF12" s="96">
        <f t="shared" si="17"/>
        <v>0</v>
      </c>
      <c r="AG12" s="84"/>
      <c r="AH12" s="86" t="str">
        <f t="shared" si="18"/>
        <v/>
      </c>
      <c r="AI12" s="85"/>
      <c r="AJ12" s="85"/>
      <c r="AK12" s="85"/>
      <c r="AL12" s="86" t="str">
        <f t="shared" si="19"/>
        <v/>
      </c>
      <c r="AM12" s="97"/>
      <c r="AN12" s="88"/>
      <c r="AO12" s="98" t="str">
        <f t="shared" si="20"/>
        <v/>
      </c>
      <c r="AP12" s="90" t="str">
        <f t="shared" si="21"/>
        <v/>
      </c>
      <c r="AQ12" s="91" t="str">
        <f t="shared" si="22"/>
        <v/>
      </c>
      <c r="AR12" s="92" t="str">
        <f t="shared" si="23"/>
        <v/>
      </c>
      <c r="AS12" s="93" t="str">
        <f t="shared" si="24"/>
        <v/>
      </c>
      <c r="AT12" s="93" t="str">
        <f t="shared" si="25"/>
        <v/>
      </c>
      <c r="AU12" s="94" t="str">
        <f t="shared" si="26"/>
        <v/>
      </c>
      <c r="AV12" s="99" t="str">
        <f>+IF(A12="","",IF(F12="",70,VLOOKUP(L12,Hoja2!A:D,4,0)))</f>
        <v/>
      </c>
    </row>
    <row r="13" spans="1:48" ht="14.25" customHeight="1">
      <c r="A13" s="79"/>
      <c r="B13" s="79"/>
      <c r="C13" s="80"/>
      <c r="D13" s="80"/>
      <c r="E13" s="79"/>
      <c r="F13" s="79"/>
      <c r="G13" s="82" t="str">
        <f t="shared" si="0"/>
        <v/>
      </c>
      <c r="H13" s="82">
        <f t="shared" si="1"/>
        <v>0</v>
      </c>
      <c r="I13" s="82">
        <f t="shared" si="2"/>
        <v>0</v>
      </c>
      <c r="J13" s="82">
        <f t="shared" si="3"/>
        <v>0</v>
      </c>
      <c r="K13" s="82" t="str">
        <f t="shared" si="4"/>
        <v/>
      </c>
      <c r="L13" s="85"/>
      <c r="M13" s="84"/>
      <c r="N13" s="85"/>
      <c r="O13" s="85"/>
      <c r="P13" s="85"/>
      <c r="Q13" s="85"/>
      <c r="R13" s="86" t="str">
        <f t="shared" si="5"/>
        <v/>
      </c>
      <c r="S13" s="87"/>
      <c r="T13" s="88"/>
      <c r="U13" s="88" t="str">
        <f t="shared" si="6"/>
        <v/>
      </c>
      <c r="V13" s="88" t="str">
        <f t="shared" si="7"/>
        <v/>
      </c>
      <c r="W13" s="88" t="e">
        <f t="shared" ca="1" si="8"/>
        <v>#NAME?</v>
      </c>
      <c r="X13" s="89" t="str">
        <f t="shared" si="9"/>
        <v/>
      </c>
      <c r="Y13" s="90" t="str">
        <f t="shared" si="10"/>
        <v/>
      </c>
      <c r="Z13" s="91" t="str">
        <f t="shared" si="11"/>
        <v/>
      </c>
      <c r="AA13" s="92" t="str">
        <f t="shared" si="12"/>
        <v/>
      </c>
      <c r="AB13" s="93" t="str">
        <f t="shared" si="13"/>
        <v/>
      </c>
      <c r="AC13" s="93" t="str">
        <f t="shared" si="14"/>
        <v/>
      </c>
      <c r="AD13" s="94" t="str">
        <f t="shared" si="15"/>
        <v/>
      </c>
      <c r="AE13" s="95">
        <f t="shared" si="16"/>
        <v>0</v>
      </c>
      <c r="AF13" s="96">
        <f t="shared" si="17"/>
        <v>0</v>
      </c>
      <c r="AG13" s="84"/>
      <c r="AH13" s="86" t="str">
        <f t="shared" si="18"/>
        <v/>
      </c>
      <c r="AI13" s="85"/>
      <c r="AJ13" s="85"/>
      <c r="AK13" s="85"/>
      <c r="AL13" s="86" t="str">
        <f t="shared" si="19"/>
        <v/>
      </c>
      <c r="AM13" s="97"/>
      <c r="AN13" s="88"/>
      <c r="AO13" s="98" t="str">
        <f t="shared" si="20"/>
        <v/>
      </c>
      <c r="AP13" s="90" t="str">
        <f t="shared" si="21"/>
        <v/>
      </c>
      <c r="AQ13" s="91" t="str">
        <f t="shared" si="22"/>
        <v/>
      </c>
      <c r="AR13" s="92" t="str">
        <f t="shared" si="23"/>
        <v/>
      </c>
      <c r="AS13" s="93" t="str">
        <f t="shared" si="24"/>
        <v/>
      </c>
      <c r="AT13" s="93" t="str">
        <f t="shared" si="25"/>
        <v/>
      </c>
      <c r="AU13" s="94" t="str">
        <f t="shared" si="26"/>
        <v/>
      </c>
      <c r="AV13" s="99" t="str">
        <f>+IF(A13="","",IF(F13="",70,VLOOKUP(L13,Hoja2!A:D,4,0)))</f>
        <v/>
      </c>
    </row>
    <row r="14" spans="1:48" ht="14.25" customHeight="1">
      <c r="A14" s="79"/>
      <c r="B14" s="79"/>
      <c r="C14" s="80"/>
      <c r="D14" s="80"/>
      <c r="E14" s="79"/>
      <c r="F14" s="79"/>
      <c r="G14" s="82" t="str">
        <f t="shared" si="0"/>
        <v/>
      </c>
      <c r="H14" s="82">
        <f t="shared" si="1"/>
        <v>0</v>
      </c>
      <c r="I14" s="82">
        <f t="shared" si="2"/>
        <v>0</v>
      </c>
      <c r="J14" s="82">
        <f t="shared" si="3"/>
        <v>0</v>
      </c>
      <c r="K14" s="82" t="str">
        <f t="shared" si="4"/>
        <v/>
      </c>
      <c r="L14" s="85"/>
      <c r="M14" s="84"/>
      <c r="N14" s="85"/>
      <c r="O14" s="85"/>
      <c r="P14" s="85"/>
      <c r="Q14" s="85"/>
      <c r="R14" s="86" t="str">
        <f t="shared" si="5"/>
        <v/>
      </c>
      <c r="S14" s="87"/>
      <c r="T14" s="88"/>
      <c r="U14" s="88" t="str">
        <f t="shared" si="6"/>
        <v/>
      </c>
      <c r="V14" s="88" t="str">
        <f t="shared" si="7"/>
        <v/>
      </c>
      <c r="W14" s="88" t="e">
        <f t="shared" ca="1" si="8"/>
        <v>#NAME?</v>
      </c>
      <c r="X14" s="89" t="str">
        <f t="shared" si="9"/>
        <v/>
      </c>
      <c r="Y14" s="90" t="str">
        <f t="shared" si="10"/>
        <v/>
      </c>
      <c r="Z14" s="91" t="str">
        <f t="shared" si="11"/>
        <v/>
      </c>
      <c r="AA14" s="92" t="str">
        <f t="shared" si="12"/>
        <v/>
      </c>
      <c r="AB14" s="93" t="str">
        <f t="shared" si="13"/>
        <v/>
      </c>
      <c r="AC14" s="93" t="str">
        <f t="shared" si="14"/>
        <v/>
      </c>
      <c r="AD14" s="94" t="str">
        <f t="shared" si="15"/>
        <v/>
      </c>
      <c r="AE14" s="95">
        <f t="shared" si="16"/>
        <v>0</v>
      </c>
      <c r="AF14" s="96">
        <f t="shared" si="17"/>
        <v>0</v>
      </c>
      <c r="AG14" s="84"/>
      <c r="AH14" s="86" t="str">
        <f t="shared" si="18"/>
        <v/>
      </c>
      <c r="AI14" s="85"/>
      <c r="AJ14" s="85"/>
      <c r="AK14" s="85"/>
      <c r="AL14" s="86" t="str">
        <f t="shared" si="19"/>
        <v/>
      </c>
      <c r="AM14" s="97"/>
      <c r="AN14" s="88"/>
      <c r="AO14" s="98" t="str">
        <f t="shared" si="20"/>
        <v/>
      </c>
      <c r="AP14" s="90" t="str">
        <f t="shared" si="21"/>
        <v/>
      </c>
      <c r="AQ14" s="91" t="str">
        <f t="shared" si="22"/>
        <v/>
      </c>
      <c r="AR14" s="92" t="str">
        <f t="shared" si="23"/>
        <v/>
      </c>
      <c r="AS14" s="93" t="str">
        <f t="shared" si="24"/>
        <v/>
      </c>
      <c r="AT14" s="93" t="str">
        <f t="shared" si="25"/>
        <v/>
      </c>
      <c r="AU14" s="94" t="str">
        <f t="shared" si="26"/>
        <v/>
      </c>
      <c r="AV14" s="99" t="str">
        <f>+IF(A14="","",IF(F14="",70,VLOOKUP(L14,Hoja2!A:D,4,0)))</f>
        <v/>
      </c>
    </row>
    <row r="15" spans="1:48" ht="14.25" customHeight="1">
      <c r="A15" s="79"/>
      <c r="B15" s="79"/>
      <c r="C15" s="80"/>
      <c r="D15" s="80"/>
      <c r="E15" s="79"/>
      <c r="F15" s="79"/>
      <c r="G15" s="82" t="str">
        <f t="shared" si="0"/>
        <v/>
      </c>
      <c r="H15" s="82">
        <f t="shared" si="1"/>
        <v>0</v>
      </c>
      <c r="I15" s="82">
        <f t="shared" si="2"/>
        <v>0</v>
      </c>
      <c r="J15" s="82">
        <f t="shared" si="3"/>
        <v>0</v>
      </c>
      <c r="K15" s="82" t="str">
        <f t="shared" si="4"/>
        <v/>
      </c>
      <c r="L15" s="85"/>
      <c r="M15" s="84"/>
      <c r="N15" s="85"/>
      <c r="O15" s="85"/>
      <c r="P15" s="85"/>
      <c r="Q15" s="85"/>
      <c r="R15" s="86" t="str">
        <f t="shared" si="5"/>
        <v/>
      </c>
      <c r="S15" s="87"/>
      <c r="T15" s="88"/>
      <c r="U15" s="88" t="str">
        <f t="shared" si="6"/>
        <v/>
      </c>
      <c r="V15" s="88" t="str">
        <f t="shared" si="7"/>
        <v/>
      </c>
      <c r="W15" s="88" t="e">
        <f t="shared" ca="1" si="8"/>
        <v>#NAME?</v>
      </c>
      <c r="X15" s="89" t="str">
        <f t="shared" si="9"/>
        <v/>
      </c>
      <c r="Y15" s="90" t="str">
        <f t="shared" si="10"/>
        <v/>
      </c>
      <c r="Z15" s="91" t="str">
        <f t="shared" si="11"/>
        <v/>
      </c>
      <c r="AA15" s="92" t="str">
        <f t="shared" si="12"/>
        <v/>
      </c>
      <c r="AB15" s="93" t="str">
        <f t="shared" si="13"/>
        <v/>
      </c>
      <c r="AC15" s="93" t="str">
        <f t="shared" si="14"/>
        <v/>
      </c>
      <c r="AD15" s="94" t="str">
        <f t="shared" si="15"/>
        <v/>
      </c>
      <c r="AE15" s="95">
        <f t="shared" si="16"/>
        <v>0</v>
      </c>
      <c r="AF15" s="96">
        <f t="shared" si="17"/>
        <v>0</v>
      </c>
      <c r="AG15" s="84"/>
      <c r="AH15" s="86" t="str">
        <f t="shared" si="18"/>
        <v/>
      </c>
      <c r="AI15" s="85"/>
      <c r="AJ15" s="85"/>
      <c r="AK15" s="85"/>
      <c r="AL15" s="86" t="str">
        <f t="shared" si="19"/>
        <v/>
      </c>
      <c r="AM15" s="97"/>
      <c r="AN15" s="88"/>
      <c r="AO15" s="98" t="str">
        <f t="shared" si="20"/>
        <v/>
      </c>
      <c r="AP15" s="90" t="str">
        <f t="shared" si="21"/>
        <v/>
      </c>
      <c r="AQ15" s="91" t="str">
        <f t="shared" si="22"/>
        <v/>
      </c>
      <c r="AR15" s="92" t="str">
        <f t="shared" si="23"/>
        <v/>
      </c>
      <c r="AS15" s="93" t="str">
        <f t="shared" si="24"/>
        <v/>
      </c>
      <c r="AT15" s="93" t="str">
        <f t="shared" si="25"/>
        <v/>
      </c>
      <c r="AU15" s="94" t="str">
        <f t="shared" si="26"/>
        <v/>
      </c>
      <c r="AV15" s="99" t="str">
        <f>+IF(A15="","",IF(F15="",70,VLOOKUP(L15,Hoja2!A:D,4,0)))</f>
        <v/>
      </c>
    </row>
    <row r="16" spans="1:48" ht="14.25" customHeight="1">
      <c r="A16" s="79"/>
      <c r="B16" s="79"/>
      <c r="C16" s="80"/>
      <c r="D16" s="80"/>
      <c r="E16" s="79"/>
      <c r="F16" s="79"/>
      <c r="G16" s="82" t="str">
        <f t="shared" si="0"/>
        <v/>
      </c>
      <c r="H16" s="82">
        <f t="shared" si="1"/>
        <v>0</v>
      </c>
      <c r="I16" s="82">
        <f t="shared" si="2"/>
        <v>0</v>
      </c>
      <c r="J16" s="82">
        <f t="shared" si="3"/>
        <v>0</v>
      </c>
      <c r="K16" s="82" t="str">
        <f t="shared" si="4"/>
        <v/>
      </c>
      <c r="L16" s="85"/>
      <c r="M16" s="84"/>
      <c r="N16" s="85"/>
      <c r="O16" s="85"/>
      <c r="P16" s="85"/>
      <c r="Q16" s="85"/>
      <c r="R16" s="86" t="str">
        <f t="shared" si="5"/>
        <v/>
      </c>
      <c r="S16" s="87"/>
      <c r="T16" s="88"/>
      <c r="U16" s="88" t="str">
        <f t="shared" si="6"/>
        <v/>
      </c>
      <c r="V16" s="88" t="str">
        <f t="shared" si="7"/>
        <v/>
      </c>
      <c r="W16" s="88" t="e">
        <f t="shared" ca="1" si="8"/>
        <v>#NAME?</v>
      </c>
      <c r="X16" s="89" t="str">
        <f t="shared" si="9"/>
        <v/>
      </c>
      <c r="Y16" s="90" t="str">
        <f t="shared" si="10"/>
        <v/>
      </c>
      <c r="Z16" s="91" t="str">
        <f t="shared" si="11"/>
        <v/>
      </c>
      <c r="AA16" s="92" t="str">
        <f t="shared" si="12"/>
        <v/>
      </c>
      <c r="AB16" s="93" t="str">
        <f t="shared" si="13"/>
        <v/>
      </c>
      <c r="AC16" s="93" t="str">
        <f t="shared" si="14"/>
        <v/>
      </c>
      <c r="AD16" s="94" t="str">
        <f t="shared" si="15"/>
        <v/>
      </c>
      <c r="AE16" s="95">
        <f t="shared" si="16"/>
        <v>0</v>
      </c>
      <c r="AF16" s="96">
        <f t="shared" si="17"/>
        <v>0</v>
      </c>
      <c r="AG16" s="84"/>
      <c r="AH16" s="86" t="str">
        <f t="shared" si="18"/>
        <v/>
      </c>
      <c r="AI16" s="85"/>
      <c r="AJ16" s="85"/>
      <c r="AK16" s="85"/>
      <c r="AL16" s="86" t="str">
        <f t="shared" si="19"/>
        <v/>
      </c>
      <c r="AM16" s="97"/>
      <c r="AN16" s="88"/>
      <c r="AO16" s="98" t="str">
        <f t="shared" si="20"/>
        <v/>
      </c>
      <c r="AP16" s="90" t="str">
        <f t="shared" si="21"/>
        <v/>
      </c>
      <c r="AQ16" s="91" t="str">
        <f t="shared" si="22"/>
        <v/>
      </c>
      <c r="AR16" s="92" t="str">
        <f t="shared" si="23"/>
        <v/>
      </c>
      <c r="AS16" s="93" t="str">
        <f t="shared" si="24"/>
        <v/>
      </c>
      <c r="AT16" s="93" t="str">
        <f t="shared" si="25"/>
        <v/>
      </c>
      <c r="AU16" s="94" t="str">
        <f t="shared" si="26"/>
        <v/>
      </c>
      <c r="AV16" s="99" t="str">
        <f>+IF(A16="","",IF(F16="",70,VLOOKUP(L16,Hoja2!A:D,4,0)))</f>
        <v/>
      </c>
    </row>
    <row r="17" spans="1:48" ht="14.25" customHeight="1">
      <c r="A17" s="79"/>
      <c r="B17" s="79"/>
      <c r="C17" s="80"/>
      <c r="D17" s="80"/>
      <c r="E17" s="79"/>
      <c r="F17" s="79"/>
      <c r="G17" s="82" t="str">
        <f t="shared" si="0"/>
        <v/>
      </c>
      <c r="H17" s="82">
        <f t="shared" si="1"/>
        <v>0</v>
      </c>
      <c r="I17" s="82">
        <f t="shared" si="2"/>
        <v>0</v>
      </c>
      <c r="J17" s="82">
        <f t="shared" si="3"/>
        <v>0</v>
      </c>
      <c r="K17" s="82" t="str">
        <f t="shared" si="4"/>
        <v/>
      </c>
      <c r="L17" s="85"/>
      <c r="M17" s="84"/>
      <c r="N17" s="85"/>
      <c r="O17" s="85"/>
      <c r="P17" s="85"/>
      <c r="Q17" s="85"/>
      <c r="R17" s="86" t="str">
        <f t="shared" si="5"/>
        <v/>
      </c>
      <c r="S17" s="87"/>
      <c r="T17" s="88"/>
      <c r="U17" s="88" t="str">
        <f t="shared" si="6"/>
        <v/>
      </c>
      <c r="V17" s="88" t="str">
        <f t="shared" si="7"/>
        <v/>
      </c>
      <c r="W17" s="88" t="e">
        <f t="shared" ca="1" si="8"/>
        <v>#NAME?</v>
      </c>
      <c r="X17" s="89" t="str">
        <f t="shared" si="9"/>
        <v/>
      </c>
      <c r="Y17" s="90" t="str">
        <f t="shared" si="10"/>
        <v/>
      </c>
      <c r="Z17" s="91" t="str">
        <f t="shared" si="11"/>
        <v/>
      </c>
      <c r="AA17" s="92" t="str">
        <f t="shared" si="12"/>
        <v/>
      </c>
      <c r="AB17" s="93" t="str">
        <f t="shared" si="13"/>
        <v/>
      </c>
      <c r="AC17" s="93" t="str">
        <f t="shared" si="14"/>
        <v/>
      </c>
      <c r="AD17" s="94" t="str">
        <f t="shared" si="15"/>
        <v/>
      </c>
      <c r="AE17" s="95">
        <f t="shared" si="16"/>
        <v>0</v>
      </c>
      <c r="AF17" s="96">
        <f t="shared" si="17"/>
        <v>0</v>
      </c>
      <c r="AG17" s="84"/>
      <c r="AH17" s="86" t="str">
        <f t="shared" si="18"/>
        <v/>
      </c>
      <c r="AI17" s="85"/>
      <c r="AJ17" s="85"/>
      <c r="AK17" s="85"/>
      <c r="AL17" s="86" t="str">
        <f t="shared" si="19"/>
        <v/>
      </c>
      <c r="AM17" s="97"/>
      <c r="AN17" s="88"/>
      <c r="AO17" s="98" t="str">
        <f t="shared" si="20"/>
        <v/>
      </c>
      <c r="AP17" s="90" t="str">
        <f t="shared" si="21"/>
        <v/>
      </c>
      <c r="AQ17" s="91" t="str">
        <f t="shared" si="22"/>
        <v/>
      </c>
      <c r="AR17" s="92" t="str">
        <f t="shared" si="23"/>
        <v/>
      </c>
      <c r="AS17" s="93" t="str">
        <f t="shared" si="24"/>
        <v/>
      </c>
      <c r="AT17" s="93" t="str">
        <f t="shared" si="25"/>
        <v/>
      </c>
      <c r="AU17" s="94" t="str">
        <f t="shared" si="26"/>
        <v/>
      </c>
      <c r="AV17" s="99" t="str">
        <f>+IF(A17="","",IF(F17="",70,VLOOKUP(L17,Hoja2!A:D,4,0)))</f>
        <v/>
      </c>
    </row>
    <row r="18" spans="1:48" ht="14.25" customHeight="1">
      <c r="A18" s="79"/>
      <c r="B18" s="79"/>
      <c r="C18" s="80"/>
      <c r="D18" s="80"/>
      <c r="E18" s="79"/>
      <c r="F18" s="79"/>
      <c r="G18" s="82" t="str">
        <f t="shared" si="0"/>
        <v/>
      </c>
      <c r="H18" s="82">
        <f t="shared" si="1"/>
        <v>0</v>
      </c>
      <c r="I18" s="82">
        <f t="shared" si="2"/>
        <v>0</v>
      </c>
      <c r="J18" s="82">
        <f t="shared" si="3"/>
        <v>0</v>
      </c>
      <c r="K18" s="82" t="str">
        <f t="shared" si="4"/>
        <v/>
      </c>
      <c r="L18" s="85"/>
      <c r="M18" s="84"/>
      <c r="N18" s="85"/>
      <c r="O18" s="85"/>
      <c r="P18" s="85"/>
      <c r="Q18" s="85"/>
      <c r="R18" s="86" t="str">
        <f t="shared" si="5"/>
        <v/>
      </c>
      <c r="S18" s="87"/>
      <c r="T18" s="88"/>
      <c r="U18" s="88" t="str">
        <f t="shared" si="6"/>
        <v/>
      </c>
      <c r="V18" s="88" t="str">
        <f t="shared" si="7"/>
        <v/>
      </c>
      <c r="W18" s="88" t="e">
        <f t="shared" ca="1" si="8"/>
        <v>#NAME?</v>
      </c>
      <c r="X18" s="89" t="str">
        <f t="shared" si="9"/>
        <v/>
      </c>
      <c r="Y18" s="90" t="str">
        <f t="shared" si="10"/>
        <v/>
      </c>
      <c r="Z18" s="91" t="str">
        <f t="shared" si="11"/>
        <v/>
      </c>
      <c r="AA18" s="92" t="str">
        <f t="shared" si="12"/>
        <v/>
      </c>
      <c r="AB18" s="93" t="str">
        <f t="shared" si="13"/>
        <v/>
      </c>
      <c r="AC18" s="93" t="str">
        <f t="shared" si="14"/>
        <v/>
      </c>
      <c r="AD18" s="94" t="str">
        <f t="shared" si="15"/>
        <v/>
      </c>
      <c r="AE18" s="95">
        <f t="shared" si="16"/>
        <v>0</v>
      </c>
      <c r="AF18" s="96">
        <f t="shared" si="17"/>
        <v>0</v>
      </c>
      <c r="AG18" s="84"/>
      <c r="AH18" s="86" t="str">
        <f t="shared" si="18"/>
        <v/>
      </c>
      <c r="AI18" s="85"/>
      <c r="AJ18" s="85"/>
      <c r="AK18" s="85"/>
      <c r="AL18" s="86" t="str">
        <f t="shared" si="19"/>
        <v/>
      </c>
      <c r="AM18" s="97"/>
      <c r="AN18" s="88"/>
      <c r="AO18" s="98" t="str">
        <f t="shared" si="20"/>
        <v/>
      </c>
      <c r="AP18" s="90" t="str">
        <f t="shared" si="21"/>
        <v/>
      </c>
      <c r="AQ18" s="91" t="str">
        <f t="shared" si="22"/>
        <v/>
      </c>
      <c r="AR18" s="92" t="str">
        <f t="shared" si="23"/>
        <v/>
      </c>
      <c r="AS18" s="93" t="str">
        <f t="shared" si="24"/>
        <v/>
      </c>
      <c r="AT18" s="93" t="str">
        <f t="shared" si="25"/>
        <v/>
      </c>
      <c r="AU18" s="94" t="str">
        <f t="shared" si="26"/>
        <v/>
      </c>
      <c r="AV18" s="99" t="str">
        <f>+IF(A18="","",IF(F18="",70,VLOOKUP(L18,Hoja2!A:D,4,0)))</f>
        <v/>
      </c>
    </row>
    <row r="19" spans="1:48" ht="14.25" customHeight="1">
      <c r="A19" s="79"/>
      <c r="B19" s="79"/>
      <c r="C19" s="80"/>
      <c r="D19" s="80"/>
      <c r="E19" s="79"/>
      <c r="F19" s="79"/>
      <c r="G19" s="82" t="str">
        <f t="shared" si="0"/>
        <v/>
      </c>
      <c r="H19" s="82">
        <f t="shared" si="1"/>
        <v>0</v>
      </c>
      <c r="I19" s="82">
        <f t="shared" si="2"/>
        <v>0</v>
      </c>
      <c r="J19" s="82">
        <f t="shared" si="3"/>
        <v>0</v>
      </c>
      <c r="K19" s="82" t="str">
        <f t="shared" si="4"/>
        <v/>
      </c>
      <c r="L19" s="85"/>
      <c r="M19" s="84"/>
      <c r="N19" s="85"/>
      <c r="O19" s="85"/>
      <c r="P19" s="85"/>
      <c r="Q19" s="85"/>
      <c r="R19" s="86" t="str">
        <f t="shared" si="5"/>
        <v/>
      </c>
      <c r="S19" s="87"/>
      <c r="T19" s="88"/>
      <c r="U19" s="88" t="str">
        <f t="shared" si="6"/>
        <v/>
      </c>
      <c r="V19" s="88" t="str">
        <f t="shared" si="7"/>
        <v/>
      </c>
      <c r="W19" s="88" t="e">
        <f t="shared" ca="1" si="8"/>
        <v>#NAME?</v>
      </c>
      <c r="X19" s="89" t="str">
        <f t="shared" si="9"/>
        <v/>
      </c>
      <c r="Y19" s="90" t="str">
        <f t="shared" si="10"/>
        <v/>
      </c>
      <c r="Z19" s="91" t="str">
        <f t="shared" si="11"/>
        <v/>
      </c>
      <c r="AA19" s="92" t="str">
        <f t="shared" si="12"/>
        <v/>
      </c>
      <c r="AB19" s="93" t="str">
        <f t="shared" si="13"/>
        <v/>
      </c>
      <c r="AC19" s="93" t="str">
        <f t="shared" si="14"/>
        <v/>
      </c>
      <c r="AD19" s="94" t="str">
        <f t="shared" si="15"/>
        <v/>
      </c>
      <c r="AE19" s="95">
        <f t="shared" si="16"/>
        <v>0</v>
      </c>
      <c r="AF19" s="96">
        <f t="shared" si="17"/>
        <v>0</v>
      </c>
      <c r="AG19" s="84"/>
      <c r="AH19" s="86" t="str">
        <f t="shared" si="18"/>
        <v/>
      </c>
      <c r="AI19" s="85"/>
      <c r="AJ19" s="85"/>
      <c r="AK19" s="85"/>
      <c r="AL19" s="86" t="str">
        <f t="shared" si="19"/>
        <v/>
      </c>
      <c r="AM19" s="97"/>
      <c r="AN19" s="88"/>
      <c r="AO19" s="98" t="str">
        <f t="shared" si="20"/>
        <v/>
      </c>
      <c r="AP19" s="90" t="str">
        <f t="shared" si="21"/>
        <v/>
      </c>
      <c r="AQ19" s="91" t="str">
        <f t="shared" si="22"/>
        <v/>
      </c>
      <c r="AR19" s="92" t="str">
        <f t="shared" si="23"/>
        <v/>
      </c>
      <c r="AS19" s="93" t="str">
        <f t="shared" si="24"/>
        <v/>
      </c>
      <c r="AT19" s="93" t="str">
        <f t="shared" si="25"/>
        <v/>
      </c>
      <c r="AU19" s="94" t="str">
        <f t="shared" si="26"/>
        <v/>
      </c>
      <c r="AV19" s="99" t="str">
        <f>+IF(A19="","",IF(F19="",70,VLOOKUP(L19,Hoja2!A:D,4,0)))</f>
        <v/>
      </c>
    </row>
    <row r="20" spans="1:48" ht="14.25" customHeight="1">
      <c r="A20" s="79"/>
      <c r="B20" s="79"/>
      <c r="C20" s="80"/>
      <c r="D20" s="80"/>
      <c r="E20" s="79"/>
      <c r="F20" s="79"/>
      <c r="G20" s="82" t="str">
        <f t="shared" si="0"/>
        <v/>
      </c>
      <c r="H20" s="82">
        <f t="shared" si="1"/>
        <v>0</v>
      </c>
      <c r="I20" s="82">
        <f t="shared" si="2"/>
        <v>0</v>
      </c>
      <c r="J20" s="82">
        <f t="shared" si="3"/>
        <v>0</v>
      </c>
      <c r="K20" s="82" t="str">
        <f t="shared" si="4"/>
        <v/>
      </c>
      <c r="L20" s="85"/>
      <c r="M20" s="84"/>
      <c r="N20" s="85"/>
      <c r="O20" s="85"/>
      <c r="P20" s="85"/>
      <c r="Q20" s="85"/>
      <c r="R20" s="86" t="str">
        <f t="shared" si="5"/>
        <v/>
      </c>
      <c r="S20" s="87"/>
      <c r="T20" s="88"/>
      <c r="U20" s="88" t="str">
        <f t="shared" si="6"/>
        <v/>
      </c>
      <c r="V20" s="88" t="str">
        <f t="shared" si="7"/>
        <v/>
      </c>
      <c r="W20" s="88" t="e">
        <f t="shared" ca="1" si="8"/>
        <v>#NAME?</v>
      </c>
      <c r="X20" s="89" t="str">
        <f t="shared" si="9"/>
        <v/>
      </c>
      <c r="Y20" s="90" t="str">
        <f t="shared" si="10"/>
        <v/>
      </c>
      <c r="Z20" s="91" t="str">
        <f t="shared" si="11"/>
        <v/>
      </c>
      <c r="AA20" s="92" t="str">
        <f t="shared" si="12"/>
        <v/>
      </c>
      <c r="AB20" s="93" t="str">
        <f t="shared" si="13"/>
        <v/>
      </c>
      <c r="AC20" s="93" t="str">
        <f t="shared" si="14"/>
        <v/>
      </c>
      <c r="AD20" s="94" t="str">
        <f t="shared" si="15"/>
        <v/>
      </c>
      <c r="AE20" s="95">
        <f t="shared" si="16"/>
        <v>0</v>
      </c>
      <c r="AF20" s="96">
        <f t="shared" si="17"/>
        <v>0</v>
      </c>
      <c r="AG20" s="84"/>
      <c r="AH20" s="86" t="str">
        <f t="shared" si="18"/>
        <v/>
      </c>
      <c r="AI20" s="85"/>
      <c r="AJ20" s="85"/>
      <c r="AK20" s="85"/>
      <c r="AL20" s="86" t="str">
        <f t="shared" si="19"/>
        <v/>
      </c>
      <c r="AM20" s="97"/>
      <c r="AN20" s="88"/>
      <c r="AO20" s="98" t="str">
        <f t="shared" si="20"/>
        <v/>
      </c>
      <c r="AP20" s="90" t="str">
        <f t="shared" si="21"/>
        <v/>
      </c>
      <c r="AQ20" s="91" t="str">
        <f t="shared" si="22"/>
        <v/>
      </c>
      <c r="AR20" s="92" t="str">
        <f t="shared" si="23"/>
        <v/>
      </c>
      <c r="AS20" s="93" t="str">
        <f t="shared" si="24"/>
        <v/>
      </c>
      <c r="AT20" s="93" t="str">
        <f t="shared" si="25"/>
        <v/>
      </c>
      <c r="AU20" s="94" t="str">
        <f t="shared" si="26"/>
        <v/>
      </c>
      <c r="AV20" s="99" t="str">
        <f>+IF(A20="","",IF(F20="",70,VLOOKUP(L20,Hoja2!A:D,4,0)))</f>
        <v/>
      </c>
    </row>
    <row r="21" spans="1:48" ht="14.25" customHeight="1">
      <c r="A21" s="79"/>
      <c r="B21" s="79"/>
      <c r="C21" s="80"/>
      <c r="D21" s="80"/>
      <c r="E21" s="79"/>
      <c r="F21" s="79"/>
      <c r="G21" s="82" t="str">
        <f t="shared" si="0"/>
        <v/>
      </c>
      <c r="H21" s="82">
        <f t="shared" si="1"/>
        <v>0</v>
      </c>
      <c r="I21" s="82">
        <f t="shared" si="2"/>
        <v>0</v>
      </c>
      <c r="J21" s="82">
        <f t="shared" si="3"/>
        <v>0</v>
      </c>
      <c r="K21" s="82" t="str">
        <f t="shared" si="4"/>
        <v/>
      </c>
      <c r="L21" s="85"/>
      <c r="M21" s="84"/>
      <c r="N21" s="85"/>
      <c r="O21" s="85"/>
      <c r="P21" s="85"/>
      <c r="Q21" s="85"/>
      <c r="R21" s="86" t="str">
        <f t="shared" si="5"/>
        <v/>
      </c>
      <c r="S21" s="87"/>
      <c r="T21" s="88"/>
      <c r="U21" s="88" t="str">
        <f t="shared" si="6"/>
        <v/>
      </c>
      <c r="V21" s="88" t="str">
        <f t="shared" si="7"/>
        <v/>
      </c>
      <c r="W21" s="88" t="e">
        <f t="shared" ca="1" si="8"/>
        <v>#NAME?</v>
      </c>
      <c r="X21" s="89" t="str">
        <f t="shared" si="9"/>
        <v/>
      </c>
      <c r="Y21" s="90" t="str">
        <f t="shared" si="10"/>
        <v/>
      </c>
      <c r="Z21" s="91" t="str">
        <f t="shared" si="11"/>
        <v/>
      </c>
      <c r="AA21" s="92" t="str">
        <f t="shared" si="12"/>
        <v/>
      </c>
      <c r="AB21" s="93" t="str">
        <f t="shared" si="13"/>
        <v/>
      </c>
      <c r="AC21" s="93" t="str">
        <f t="shared" si="14"/>
        <v/>
      </c>
      <c r="AD21" s="94" t="str">
        <f t="shared" si="15"/>
        <v/>
      </c>
      <c r="AE21" s="95">
        <f t="shared" si="16"/>
        <v>0</v>
      </c>
      <c r="AF21" s="96">
        <f t="shared" si="17"/>
        <v>0</v>
      </c>
      <c r="AG21" s="84"/>
      <c r="AH21" s="86" t="str">
        <f t="shared" si="18"/>
        <v/>
      </c>
      <c r="AI21" s="85"/>
      <c r="AJ21" s="85"/>
      <c r="AK21" s="85"/>
      <c r="AL21" s="86" t="str">
        <f t="shared" si="19"/>
        <v/>
      </c>
      <c r="AM21" s="97"/>
      <c r="AN21" s="88"/>
      <c r="AO21" s="98" t="str">
        <f t="shared" si="20"/>
        <v/>
      </c>
      <c r="AP21" s="90" t="str">
        <f t="shared" si="21"/>
        <v/>
      </c>
      <c r="AQ21" s="91" t="str">
        <f t="shared" si="22"/>
        <v/>
      </c>
      <c r="AR21" s="92" t="str">
        <f t="shared" si="23"/>
        <v/>
      </c>
      <c r="AS21" s="93" t="str">
        <f t="shared" si="24"/>
        <v/>
      </c>
      <c r="AT21" s="93" t="str">
        <f t="shared" si="25"/>
        <v/>
      </c>
      <c r="AU21" s="94" t="str">
        <f t="shared" si="26"/>
        <v/>
      </c>
      <c r="AV21" s="99" t="str">
        <f>+IF(A21="","",IF(F21="",70,VLOOKUP(L21,Hoja2!A:D,4,0)))</f>
        <v/>
      </c>
    </row>
    <row r="22" spans="1:48" ht="14.25" customHeight="1">
      <c r="A22" s="79"/>
      <c r="B22" s="79"/>
      <c r="C22" s="80"/>
      <c r="D22" s="80"/>
      <c r="E22" s="79"/>
      <c r="F22" s="79"/>
      <c r="G22" s="82" t="str">
        <f t="shared" si="0"/>
        <v/>
      </c>
      <c r="H22" s="82">
        <f t="shared" si="1"/>
        <v>0</v>
      </c>
      <c r="I22" s="82">
        <f t="shared" si="2"/>
        <v>0</v>
      </c>
      <c r="J22" s="82">
        <f t="shared" si="3"/>
        <v>0</v>
      </c>
      <c r="K22" s="82" t="str">
        <f t="shared" si="4"/>
        <v/>
      </c>
      <c r="L22" s="85"/>
      <c r="M22" s="84"/>
      <c r="N22" s="85"/>
      <c r="O22" s="85"/>
      <c r="P22" s="85"/>
      <c r="Q22" s="85"/>
      <c r="R22" s="86" t="str">
        <f t="shared" si="5"/>
        <v/>
      </c>
      <c r="S22" s="87"/>
      <c r="T22" s="88"/>
      <c r="U22" s="88" t="str">
        <f t="shared" si="6"/>
        <v/>
      </c>
      <c r="V22" s="88" t="str">
        <f t="shared" si="7"/>
        <v/>
      </c>
      <c r="W22" s="88" t="e">
        <f t="shared" ca="1" si="8"/>
        <v>#NAME?</v>
      </c>
      <c r="X22" s="89" t="str">
        <f t="shared" si="9"/>
        <v/>
      </c>
      <c r="Y22" s="90" t="str">
        <f t="shared" si="10"/>
        <v/>
      </c>
      <c r="Z22" s="91" t="str">
        <f t="shared" si="11"/>
        <v/>
      </c>
      <c r="AA22" s="92" t="str">
        <f t="shared" si="12"/>
        <v/>
      </c>
      <c r="AB22" s="93" t="str">
        <f t="shared" si="13"/>
        <v/>
      </c>
      <c r="AC22" s="93" t="str">
        <f t="shared" si="14"/>
        <v/>
      </c>
      <c r="AD22" s="94" t="str">
        <f t="shared" si="15"/>
        <v/>
      </c>
      <c r="AE22" s="95">
        <f t="shared" si="16"/>
        <v>0</v>
      </c>
      <c r="AF22" s="96">
        <f t="shared" si="17"/>
        <v>0</v>
      </c>
      <c r="AG22" s="84"/>
      <c r="AH22" s="86" t="str">
        <f t="shared" si="18"/>
        <v/>
      </c>
      <c r="AI22" s="85"/>
      <c r="AJ22" s="85"/>
      <c r="AK22" s="85"/>
      <c r="AL22" s="86" t="str">
        <f t="shared" si="19"/>
        <v/>
      </c>
      <c r="AM22" s="97"/>
      <c r="AN22" s="88"/>
      <c r="AO22" s="98" t="str">
        <f t="shared" si="20"/>
        <v/>
      </c>
      <c r="AP22" s="90" t="str">
        <f t="shared" si="21"/>
        <v/>
      </c>
      <c r="AQ22" s="91" t="str">
        <f t="shared" si="22"/>
        <v/>
      </c>
      <c r="AR22" s="92" t="str">
        <f t="shared" si="23"/>
        <v/>
      </c>
      <c r="AS22" s="93" t="str">
        <f t="shared" si="24"/>
        <v/>
      </c>
      <c r="AT22" s="93" t="str">
        <f t="shared" si="25"/>
        <v/>
      </c>
      <c r="AU22" s="94" t="str">
        <f t="shared" si="26"/>
        <v/>
      </c>
      <c r="AV22" s="99" t="str">
        <f>+IF(A22="","",IF(F22="",70,VLOOKUP(L22,Hoja2!A:D,4,0)))</f>
        <v/>
      </c>
    </row>
    <row r="23" spans="1:48" ht="14.25" customHeight="1">
      <c r="A23" s="79"/>
      <c r="B23" s="79"/>
      <c r="C23" s="80"/>
      <c r="D23" s="80"/>
      <c r="E23" s="79"/>
      <c r="F23" s="79"/>
      <c r="G23" s="82" t="str">
        <f t="shared" si="0"/>
        <v/>
      </c>
      <c r="H23" s="82">
        <f t="shared" si="1"/>
        <v>0</v>
      </c>
      <c r="I23" s="82">
        <f t="shared" si="2"/>
        <v>0</v>
      </c>
      <c r="J23" s="82">
        <f t="shared" si="3"/>
        <v>0</v>
      </c>
      <c r="K23" s="82" t="str">
        <f t="shared" si="4"/>
        <v/>
      </c>
      <c r="L23" s="85"/>
      <c r="M23" s="84"/>
      <c r="N23" s="85"/>
      <c r="O23" s="85"/>
      <c r="P23" s="85"/>
      <c r="Q23" s="85"/>
      <c r="R23" s="86" t="str">
        <f t="shared" si="5"/>
        <v/>
      </c>
      <c r="S23" s="87"/>
      <c r="T23" s="88"/>
      <c r="U23" s="88" t="str">
        <f t="shared" si="6"/>
        <v/>
      </c>
      <c r="V23" s="88" t="str">
        <f t="shared" si="7"/>
        <v/>
      </c>
      <c r="W23" s="88" t="e">
        <f t="shared" ca="1" si="8"/>
        <v>#NAME?</v>
      </c>
      <c r="X23" s="89" t="str">
        <f t="shared" si="9"/>
        <v/>
      </c>
      <c r="Y23" s="90" t="str">
        <f t="shared" si="10"/>
        <v/>
      </c>
      <c r="Z23" s="91" t="str">
        <f t="shared" si="11"/>
        <v/>
      </c>
      <c r="AA23" s="92" t="str">
        <f t="shared" si="12"/>
        <v/>
      </c>
      <c r="AB23" s="93" t="str">
        <f t="shared" si="13"/>
        <v/>
      </c>
      <c r="AC23" s="93" t="str">
        <f t="shared" si="14"/>
        <v/>
      </c>
      <c r="AD23" s="94" t="str">
        <f t="shared" si="15"/>
        <v/>
      </c>
      <c r="AE23" s="95">
        <f t="shared" si="16"/>
        <v>0</v>
      </c>
      <c r="AF23" s="96">
        <f t="shared" si="17"/>
        <v>0</v>
      </c>
      <c r="AG23" s="84"/>
      <c r="AH23" s="86" t="str">
        <f t="shared" si="18"/>
        <v/>
      </c>
      <c r="AI23" s="85"/>
      <c r="AJ23" s="85"/>
      <c r="AK23" s="85"/>
      <c r="AL23" s="86" t="str">
        <f t="shared" si="19"/>
        <v/>
      </c>
      <c r="AM23" s="97"/>
      <c r="AN23" s="88"/>
      <c r="AO23" s="98" t="str">
        <f t="shared" si="20"/>
        <v/>
      </c>
      <c r="AP23" s="90" t="str">
        <f t="shared" si="21"/>
        <v/>
      </c>
      <c r="AQ23" s="91" t="str">
        <f t="shared" si="22"/>
        <v/>
      </c>
      <c r="AR23" s="92" t="str">
        <f t="shared" si="23"/>
        <v/>
      </c>
      <c r="AS23" s="93" t="str">
        <f t="shared" si="24"/>
        <v/>
      </c>
      <c r="AT23" s="93" t="str">
        <f t="shared" si="25"/>
        <v/>
      </c>
      <c r="AU23" s="94" t="str">
        <f t="shared" si="26"/>
        <v/>
      </c>
      <c r="AV23" s="99" t="str">
        <f>+IF(A23="","",IF(F23="",70,VLOOKUP(L23,Hoja2!A:D,4,0)))</f>
        <v/>
      </c>
    </row>
    <row r="24" spans="1:48" ht="14.25" customHeight="1">
      <c r="A24" s="79"/>
      <c r="B24" s="79"/>
      <c r="C24" s="80"/>
      <c r="D24" s="80"/>
      <c r="E24" s="79"/>
      <c r="F24" s="79"/>
      <c r="G24" s="82" t="str">
        <f t="shared" si="0"/>
        <v/>
      </c>
      <c r="H24" s="82">
        <f t="shared" si="1"/>
        <v>0</v>
      </c>
      <c r="I24" s="82">
        <f t="shared" si="2"/>
        <v>0</v>
      </c>
      <c r="J24" s="82">
        <f t="shared" si="3"/>
        <v>0</v>
      </c>
      <c r="K24" s="82" t="str">
        <f t="shared" si="4"/>
        <v/>
      </c>
      <c r="L24" s="85"/>
      <c r="M24" s="84"/>
      <c r="N24" s="85"/>
      <c r="O24" s="85"/>
      <c r="P24" s="85"/>
      <c r="Q24" s="85"/>
      <c r="R24" s="86" t="str">
        <f t="shared" si="5"/>
        <v/>
      </c>
      <c r="S24" s="87"/>
      <c r="T24" s="88"/>
      <c r="U24" s="88" t="str">
        <f t="shared" si="6"/>
        <v/>
      </c>
      <c r="V24" s="88" t="str">
        <f t="shared" si="7"/>
        <v/>
      </c>
      <c r="W24" s="88" t="e">
        <f t="shared" ca="1" si="8"/>
        <v>#NAME?</v>
      </c>
      <c r="X24" s="89" t="str">
        <f t="shared" si="9"/>
        <v/>
      </c>
      <c r="Y24" s="90" t="str">
        <f t="shared" si="10"/>
        <v/>
      </c>
      <c r="Z24" s="91" t="str">
        <f t="shared" si="11"/>
        <v/>
      </c>
      <c r="AA24" s="92" t="str">
        <f t="shared" si="12"/>
        <v/>
      </c>
      <c r="AB24" s="93" t="str">
        <f t="shared" si="13"/>
        <v/>
      </c>
      <c r="AC24" s="93" t="str">
        <f t="shared" si="14"/>
        <v/>
      </c>
      <c r="AD24" s="94" t="str">
        <f t="shared" si="15"/>
        <v/>
      </c>
      <c r="AE24" s="95">
        <f t="shared" si="16"/>
        <v>0</v>
      </c>
      <c r="AF24" s="96">
        <f t="shared" si="17"/>
        <v>0</v>
      </c>
      <c r="AG24" s="84"/>
      <c r="AH24" s="86" t="str">
        <f t="shared" si="18"/>
        <v/>
      </c>
      <c r="AI24" s="85"/>
      <c r="AJ24" s="85"/>
      <c r="AK24" s="85"/>
      <c r="AL24" s="86" t="str">
        <f t="shared" si="19"/>
        <v/>
      </c>
      <c r="AM24" s="97"/>
      <c r="AN24" s="88"/>
      <c r="AO24" s="98" t="str">
        <f t="shared" si="20"/>
        <v/>
      </c>
      <c r="AP24" s="90" t="str">
        <f t="shared" si="21"/>
        <v/>
      </c>
      <c r="AQ24" s="91" t="str">
        <f t="shared" si="22"/>
        <v/>
      </c>
      <c r="AR24" s="92" t="str">
        <f t="shared" si="23"/>
        <v/>
      </c>
      <c r="AS24" s="93" t="str">
        <f t="shared" si="24"/>
        <v/>
      </c>
      <c r="AT24" s="93" t="str">
        <f t="shared" si="25"/>
        <v/>
      </c>
      <c r="AU24" s="94" t="str">
        <f t="shared" si="26"/>
        <v/>
      </c>
      <c r="AV24" s="99" t="str">
        <f>+IF(A24="","",IF(F24="",70,VLOOKUP(L24,Hoja2!A:D,4,0)))</f>
        <v/>
      </c>
    </row>
    <row r="25" spans="1:48" ht="14.25" customHeight="1">
      <c r="A25" s="79"/>
      <c r="B25" s="79"/>
      <c r="C25" s="80"/>
      <c r="D25" s="80"/>
      <c r="E25" s="79"/>
      <c r="F25" s="79"/>
      <c r="G25" s="82" t="str">
        <f t="shared" si="0"/>
        <v/>
      </c>
      <c r="H25" s="82">
        <f t="shared" si="1"/>
        <v>0</v>
      </c>
      <c r="I25" s="82">
        <f t="shared" si="2"/>
        <v>0</v>
      </c>
      <c r="J25" s="82">
        <f t="shared" si="3"/>
        <v>0</v>
      </c>
      <c r="K25" s="82" t="str">
        <f t="shared" si="4"/>
        <v/>
      </c>
      <c r="L25" s="85"/>
      <c r="M25" s="84"/>
      <c r="N25" s="85"/>
      <c r="O25" s="85"/>
      <c r="P25" s="85"/>
      <c r="Q25" s="85"/>
      <c r="R25" s="86" t="str">
        <f t="shared" si="5"/>
        <v/>
      </c>
      <c r="S25" s="87"/>
      <c r="T25" s="88"/>
      <c r="U25" s="88" t="str">
        <f t="shared" si="6"/>
        <v/>
      </c>
      <c r="V25" s="88" t="str">
        <f t="shared" si="7"/>
        <v/>
      </c>
      <c r="W25" s="88" t="e">
        <f t="shared" ca="1" si="8"/>
        <v>#NAME?</v>
      </c>
      <c r="X25" s="89" t="str">
        <f t="shared" si="9"/>
        <v/>
      </c>
      <c r="Y25" s="90" t="str">
        <f t="shared" si="10"/>
        <v/>
      </c>
      <c r="Z25" s="91" t="str">
        <f t="shared" si="11"/>
        <v/>
      </c>
      <c r="AA25" s="92" t="str">
        <f t="shared" si="12"/>
        <v/>
      </c>
      <c r="AB25" s="93" t="str">
        <f t="shared" si="13"/>
        <v/>
      </c>
      <c r="AC25" s="93" t="str">
        <f t="shared" si="14"/>
        <v/>
      </c>
      <c r="AD25" s="94" t="str">
        <f t="shared" si="15"/>
        <v/>
      </c>
      <c r="AE25" s="95">
        <f t="shared" si="16"/>
        <v>0</v>
      </c>
      <c r="AF25" s="96">
        <f t="shared" si="17"/>
        <v>0</v>
      </c>
      <c r="AG25" s="84"/>
      <c r="AH25" s="86" t="str">
        <f t="shared" si="18"/>
        <v/>
      </c>
      <c r="AI25" s="85"/>
      <c r="AJ25" s="85"/>
      <c r="AK25" s="85"/>
      <c r="AL25" s="86" t="str">
        <f t="shared" si="19"/>
        <v/>
      </c>
      <c r="AM25" s="97"/>
      <c r="AN25" s="88"/>
      <c r="AO25" s="98" t="str">
        <f t="shared" si="20"/>
        <v/>
      </c>
      <c r="AP25" s="90" t="str">
        <f t="shared" si="21"/>
        <v/>
      </c>
      <c r="AQ25" s="91" t="str">
        <f t="shared" si="22"/>
        <v/>
      </c>
      <c r="AR25" s="92" t="str">
        <f t="shared" si="23"/>
        <v/>
      </c>
      <c r="AS25" s="93" t="str">
        <f t="shared" si="24"/>
        <v/>
      </c>
      <c r="AT25" s="93" t="str">
        <f t="shared" si="25"/>
        <v/>
      </c>
      <c r="AU25" s="94" t="str">
        <f t="shared" si="26"/>
        <v/>
      </c>
      <c r="AV25" s="99" t="str">
        <f>+IF(A25="","",IF(F25="",70,VLOOKUP(L25,Hoja2!A:D,4,0)))</f>
        <v/>
      </c>
    </row>
    <row r="26" spans="1:48" ht="14.25" customHeight="1">
      <c r="A26" s="79"/>
      <c r="B26" s="79"/>
      <c r="C26" s="80"/>
      <c r="D26" s="80"/>
      <c r="E26" s="79"/>
      <c r="F26" s="79"/>
      <c r="G26" s="82" t="str">
        <f t="shared" si="0"/>
        <v/>
      </c>
      <c r="H26" s="82">
        <f t="shared" si="1"/>
        <v>0</v>
      </c>
      <c r="I26" s="82">
        <f t="shared" si="2"/>
        <v>0</v>
      </c>
      <c r="J26" s="82">
        <f t="shared" si="3"/>
        <v>0</v>
      </c>
      <c r="K26" s="82" t="str">
        <f t="shared" si="4"/>
        <v/>
      </c>
      <c r="L26" s="85"/>
      <c r="M26" s="84"/>
      <c r="N26" s="85"/>
      <c r="O26" s="85"/>
      <c r="P26" s="85"/>
      <c r="Q26" s="85"/>
      <c r="R26" s="86" t="str">
        <f t="shared" si="5"/>
        <v/>
      </c>
      <c r="S26" s="87"/>
      <c r="T26" s="88"/>
      <c r="U26" s="88" t="str">
        <f t="shared" si="6"/>
        <v/>
      </c>
      <c r="V26" s="88" t="str">
        <f t="shared" si="7"/>
        <v/>
      </c>
      <c r="W26" s="88" t="e">
        <f t="shared" ca="1" si="8"/>
        <v>#NAME?</v>
      </c>
      <c r="X26" s="89" t="str">
        <f t="shared" si="9"/>
        <v/>
      </c>
      <c r="Y26" s="90" t="str">
        <f t="shared" si="10"/>
        <v/>
      </c>
      <c r="Z26" s="91" t="str">
        <f t="shared" si="11"/>
        <v/>
      </c>
      <c r="AA26" s="92" t="str">
        <f t="shared" si="12"/>
        <v/>
      </c>
      <c r="AB26" s="93" t="str">
        <f t="shared" si="13"/>
        <v/>
      </c>
      <c r="AC26" s="93" t="str">
        <f t="shared" si="14"/>
        <v/>
      </c>
      <c r="AD26" s="94" t="str">
        <f t="shared" si="15"/>
        <v/>
      </c>
      <c r="AE26" s="95">
        <f t="shared" si="16"/>
        <v>0</v>
      </c>
      <c r="AF26" s="96">
        <f t="shared" si="17"/>
        <v>0</v>
      </c>
      <c r="AG26" s="84"/>
      <c r="AH26" s="86" t="str">
        <f t="shared" si="18"/>
        <v/>
      </c>
      <c r="AI26" s="85"/>
      <c r="AJ26" s="85"/>
      <c r="AK26" s="85"/>
      <c r="AL26" s="86" t="str">
        <f t="shared" si="19"/>
        <v/>
      </c>
      <c r="AM26" s="97"/>
      <c r="AN26" s="88"/>
      <c r="AO26" s="98" t="str">
        <f t="shared" si="20"/>
        <v/>
      </c>
      <c r="AP26" s="90" t="str">
        <f t="shared" si="21"/>
        <v/>
      </c>
      <c r="AQ26" s="91" t="str">
        <f t="shared" si="22"/>
        <v/>
      </c>
      <c r="AR26" s="92" t="str">
        <f t="shared" si="23"/>
        <v/>
      </c>
      <c r="AS26" s="93" t="str">
        <f t="shared" si="24"/>
        <v/>
      </c>
      <c r="AT26" s="93" t="str">
        <f t="shared" si="25"/>
        <v/>
      </c>
      <c r="AU26" s="94" t="str">
        <f t="shared" si="26"/>
        <v/>
      </c>
      <c r="AV26" s="99" t="str">
        <f>+IF(A26="","",IF(F26="",70,VLOOKUP(L26,Hoja2!A:D,4,0)))</f>
        <v/>
      </c>
    </row>
    <row r="27" spans="1:48" ht="14.25" customHeight="1">
      <c r="A27" s="79"/>
      <c r="B27" s="79"/>
      <c r="C27" s="80"/>
      <c r="D27" s="80"/>
      <c r="E27" s="79"/>
      <c r="F27" s="79"/>
      <c r="G27" s="82" t="str">
        <f t="shared" si="0"/>
        <v/>
      </c>
      <c r="H27" s="82">
        <f t="shared" si="1"/>
        <v>0</v>
      </c>
      <c r="I27" s="82">
        <f t="shared" si="2"/>
        <v>0</v>
      </c>
      <c r="J27" s="82">
        <f t="shared" si="3"/>
        <v>0</v>
      </c>
      <c r="K27" s="82" t="str">
        <f t="shared" si="4"/>
        <v/>
      </c>
      <c r="L27" s="85"/>
      <c r="M27" s="84"/>
      <c r="N27" s="85"/>
      <c r="O27" s="85"/>
      <c r="P27" s="85"/>
      <c r="Q27" s="85"/>
      <c r="R27" s="86" t="str">
        <f t="shared" si="5"/>
        <v/>
      </c>
      <c r="S27" s="87"/>
      <c r="T27" s="88"/>
      <c r="U27" s="88" t="str">
        <f t="shared" si="6"/>
        <v/>
      </c>
      <c r="V27" s="88" t="str">
        <f t="shared" si="7"/>
        <v/>
      </c>
      <c r="W27" s="88" t="e">
        <f t="shared" ca="1" si="8"/>
        <v>#NAME?</v>
      </c>
      <c r="X27" s="89" t="str">
        <f t="shared" si="9"/>
        <v/>
      </c>
      <c r="Y27" s="90" t="str">
        <f t="shared" si="10"/>
        <v/>
      </c>
      <c r="Z27" s="91" t="str">
        <f t="shared" si="11"/>
        <v/>
      </c>
      <c r="AA27" s="92" t="str">
        <f t="shared" si="12"/>
        <v/>
      </c>
      <c r="AB27" s="93" t="str">
        <f t="shared" si="13"/>
        <v/>
      </c>
      <c r="AC27" s="93" t="str">
        <f t="shared" si="14"/>
        <v/>
      </c>
      <c r="AD27" s="94" t="str">
        <f t="shared" si="15"/>
        <v/>
      </c>
      <c r="AE27" s="95">
        <f t="shared" si="16"/>
        <v>0</v>
      </c>
      <c r="AF27" s="96">
        <f t="shared" si="17"/>
        <v>0</v>
      </c>
      <c r="AG27" s="84"/>
      <c r="AH27" s="86" t="str">
        <f t="shared" si="18"/>
        <v/>
      </c>
      <c r="AI27" s="85"/>
      <c r="AJ27" s="85"/>
      <c r="AK27" s="85"/>
      <c r="AL27" s="86" t="str">
        <f t="shared" si="19"/>
        <v/>
      </c>
      <c r="AM27" s="97"/>
      <c r="AN27" s="88"/>
      <c r="AO27" s="98" t="str">
        <f t="shared" si="20"/>
        <v/>
      </c>
      <c r="AP27" s="90" t="str">
        <f t="shared" si="21"/>
        <v/>
      </c>
      <c r="AQ27" s="91" t="str">
        <f t="shared" si="22"/>
        <v/>
      </c>
      <c r="AR27" s="92" t="str">
        <f t="shared" si="23"/>
        <v/>
      </c>
      <c r="AS27" s="93" t="str">
        <f t="shared" si="24"/>
        <v/>
      </c>
      <c r="AT27" s="93" t="str">
        <f t="shared" si="25"/>
        <v/>
      </c>
      <c r="AU27" s="94" t="str">
        <f t="shared" si="26"/>
        <v/>
      </c>
      <c r="AV27" s="99" t="str">
        <f>+IF(A27="","",IF(F27="",70,VLOOKUP(L27,Hoja2!A:D,4,0)))</f>
        <v/>
      </c>
    </row>
    <row r="28" spans="1:48" ht="14.25" customHeight="1">
      <c r="A28" s="79"/>
      <c r="B28" s="79"/>
      <c r="C28" s="80"/>
      <c r="D28" s="80"/>
      <c r="E28" s="79"/>
      <c r="F28" s="79"/>
      <c r="G28" s="82" t="str">
        <f t="shared" si="0"/>
        <v/>
      </c>
      <c r="H28" s="82">
        <f t="shared" si="1"/>
        <v>0</v>
      </c>
      <c r="I28" s="82">
        <f t="shared" si="2"/>
        <v>0</v>
      </c>
      <c r="J28" s="82">
        <f t="shared" si="3"/>
        <v>0</v>
      </c>
      <c r="K28" s="82" t="str">
        <f t="shared" si="4"/>
        <v/>
      </c>
      <c r="L28" s="85"/>
      <c r="M28" s="84"/>
      <c r="N28" s="85"/>
      <c r="O28" s="85"/>
      <c r="P28" s="85"/>
      <c r="Q28" s="85"/>
      <c r="R28" s="86" t="str">
        <f t="shared" si="5"/>
        <v/>
      </c>
      <c r="S28" s="87"/>
      <c r="T28" s="88"/>
      <c r="U28" s="88" t="str">
        <f t="shared" si="6"/>
        <v/>
      </c>
      <c r="V28" s="88" t="str">
        <f t="shared" si="7"/>
        <v/>
      </c>
      <c r="W28" s="88" t="e">
        <f t="shared" ca="1" si="8"/>
        <v>#NAME?</v>
      </c>
      <c r="X28" s="89" t="str">
        <f t="shared" si="9"/>
        <v/>
      </c>
      <c r="Y28" s="90" t="str">
        <f t="shared" si="10"/>
        <v/>
      </c>
      <c r="Z28" s="91" t="str">
        <f t="shared" si="11"/>
        <v/>
      </c>
      <c r="AA28" s="92" t="str">
        <f t="shared" si="12"/>
        <v/>
      </c>
      <c r="AB28" s="93" t="str">
        <f t="shared" si="13"/>
        <v/>
      </c>
      <c r="AC28" s="93" t="str">
        <f t="shared" si="14"/>
        <v/>
      </c>
      <c r="AD28" s="94" t="str">
        <f t="shared" si="15"/>
        <v/>
      </c>
      <c r="AE28" s="95">
        <f t="shared" si="16"/>
        <v>0</v>
      </c>
      <c r="AF28" s="96">
        <f t="shared" si="17"/>
        <v>0</v>
      </c>
      <c r="AG28" s="84"/>
      <c r="AH28" s="86" t="str">
        <f t="shared" si="18"/>
        <v/>
      </c>
      <c r="AI28" s="85"/>
      <c r="AJ28" s="85"/>
      <c r="AK28" s="85"/>
      <c r="AL28" s="86" t="str">
        <f t="shared" si="19"/>
        <v/>
      </c>
      <c r="AM28" s="97"/>
      <c r="AN28" s="88"/>
      <c r="AO28" s="98" t="str">
        <f t="shared" si="20"/>
        <v/>
      </c>
      <c r="AP28" s="90" t="str">
        <f t="shared" si="21"/>
        <v/>
      </c>
      <c r="AQ28" s="91" t="str">
        <f t="shared" si="22"/>
        <v/>
      </c>
      <c r="AR28" s="92" t="str">
        <f t="shared" si="23"/>
        <v/>
      </c>
      <c r="AS28" s="93" t="str">
        <f t="shared" si="24"/>
        <v/>
      </c>
      <c r="AT28" s="93" t="str">
        <f t="shared" si="25"/>
        <v/>
      </c>
      <c r="AU28" s="94" t="str">
        <f t="shared" si="26"/>
        <v/>
      </c>
      <c r="AV28" s="99" t="str">
        <f>+IF(A28="","",IF(F28="",70,VLOOKUP(L28,Hoja2!A:D,4,0)))</f>
        <v/>
      </c>
    </row>
    <row r="29" spans="1:48" ht="14.25" customHeight="1">
      <c r="A29" s="79"/>
      <c r="B29" s="79"/>
      <c r="C29" s="80"/>
      <c r="D29" s="80"/>
      <c r="E29" s="79"/>
      <c r="F29" s="79"/>
      <c r="G29" s="82" t="str">
        <f t="shared" si="0"/>
        <v/>
      </c>
      <c r="H29" s="82">
        <f t="shared" si="1"/>
        <v>0</v>
      </c>
      <c r="I29" s="82">
        <f t="shared" si="2"/>
        <v>0</v>
      </c>
      <c r="J29" s="82">
        <f t="shared" si="3"/>
        <v>0</v>
      </c>
      <c r="K29" s="82" t="str">
        <f t="shared" si="4"/>
        <v/>
      </c>
      <c r="L29" s="85"/>
      <c r="M29" s="84"/>
      <c r="N29" s="85"/>
      <c r="O29" s="85"/>
      <c r="P29" s="85"/>
      <c r="Q29" s="85"/>
      <c r="R29" s="86" t="str">
        <f t="shared" si="5"/>
        <v/>
      </c>
      <c r="S29" s="87"/>
      <c r="T29" s="88"/>
      <c r="U29" s="88" t="str">
        <f t="shared" si="6"/>
        <v/>
      </c>
      <c r="V29" s="88" t="str">
        <f t="shared" si="7"/>
        <v/>
      </c>
      <c r="W29" s="88" t="e">
        <f t="shared" ca="1" si="8"/>
        <v>#NAME?</v>
      </c>
      <c r="X29" s="89" t="str">
        <f t="shared" si="9"/>
        <v/>
      </c>
      <c r="Y29" s="90" t="str">
        <f t="shared" si="10"/>
        <v/>
      </c>
      <c r="Z29" s="91" t="str">
        <f t="shared" si="11"/>
        <v/>
      </c>
      <c r="AA29" s="92" t="str">
        <f t="shared" si="12"/>
        <v/>
      </c>
      <c r="AB29" s="93" t="str">
        <f t="shared" si="13"/>
        <v/>
      </c>
      <c r="AC29" s="93" t="str">
        <f t="shared" si="14"/>
        <v/>
      </c>
      <c r="AD29" s="94" t="str">
        <f t="shared" si="15"/>
        <v/>
      </c>
      <c r="AE29" s="95">
        <f t="shared" si="16"/>
        <v>0</v>
      </c>
      <c r="AF29" s="96">
        <f t="shared" si="17"/>
        <v>0</v>
      </c>
      <c r="AG29" s="84"/>
      <c r="AH29" s="86" t="str">
        <f t="shared" si="18"/>
        <v/>
      </c>
      <c r="AI29" s="85"/>
      <c r="AJ29" s="85"/>
      <c r="AK29" s="85"/>
      <c r="AL29" s="86" t="str">
        <f t="shared" si="19"/>
        <v/>
      </c>
      <c r="AM29" s="97"/>
      <c r="AN29" s="88"/>
      <c r="AO29" s="98" t="str">
        <f t="shared" si="20"/>
        <v/>
      </c>
      <c r="AP29" s="90" t="str">
        <f t="shared" si="21"/>
        <v/>
      </c>
      <c r="AQ29" s="91" t="str">
        <f t="shared" si="22"/>
        <v/>
      </c>
      <c r="AR29" s="92" t="str">
        <f t="shared" si="23"/>
        <v/>
      </c>
      <c r="AS29" s="93" t="str">
        <f t="shared" si="24"/>
        <v/>
      </c>
      <c r="AT29" s="93" t="str">
        <f t="shared" si="25"/>
        <v/>
      </c>
      <c r="AU29" s="94" t="str">
        <f t="shared" si="26"/>
        <v/>
      </c>
      <c r="AV29" s="99" t="str">
        <f>+IF(A29="","",IF(F29="",70,VLOOKUP(L29,Hoja2!A:D,4,0)))</f>
        <v/>
      </c>
    </row>
    <row r="30" spans="1:48" ht="14.25" customHeight="1">
      <c r="A30" s="79"/>
      <c r="B30" s="79"/>
      <c r="C30" s="80"/>
      <c r="D30" s="80"/>
      <c r="E30" s="79"/>
      <c r="F30" s="79"/>
      <c r="G30" s="82" t="str">
        <f t="shared" si="0"/>
        <v/>
      </c>
      <c r="H30" s="82">
        <f t="shared" si="1"/>
        <v>0</v>
      </c>
      <c r="I30" s="82">
        <f t="shared" si="2"/>
        <v>0</v>
      </c>
      <c r="J30" s="82">
        <f t="shared" si="3"/>
        <v>0</v>
      </c>
      <c r="K30" s="82" t="str">
        <f t="shared" si="4"/>
        <v/>
      </c>
      <c r="L30" s="85"/>
      <c r="M30" s="84"/>
      <c r="N30" s="85"/>
      <c r="O30" s="85"/>
      <c r="P30" s="85"/>
      <c r="Q30" s="85"/>
      <c r="R30" s="86" t="str">
        <f t="shared" si="5"/>
        <v/>
      </c>
      <c r="S30" s="87"/>
      <c r="T30" s="88"/>
      <c r="U30" s="88" t="str">
        <f t="shared" si="6"/>
        <v/>
      </c>
      <c r="V30" s="88" t="str">
        <f t="shared" si="7"/>
        <v/>
      </c>
      <c r="W30" s="88" t="e">
        <f t="shared" ca="1" si="8"/>
        <v>#NAME?</v>
      </c>
      <c r="X30" s="89" t="str">
        <f t="shared" si="9"/>
        <v/>
      </c>
      <c r="Y30" s="90" t="str">
        <f t="shared" si="10"/>
        <v/>
      </c>
      <c r="Z30" s="91" t="str">
        <f t="shared" si="11"/>
        <v/>
      </c>
      <c r="AA30" s="92" t="str">
        <f t="shared" si="12"/>
        <v/>
      </c>
      <c r="AB30" s="93" t="str">
        <f t="shared" si="13"/>
        <v/>
      </c>
      <c r="AC30" s="93" t="str">
        <f t="shared" si="14"/>
        <v/>
      </c>
      <c r="AD30" s="94" t="str">
        <f t="shared" si="15"/>
        <v/>
      </c>
      <c r="AE30" s="95">
        <f t="shared" si="16"/>
        <v>0</v>
      </c>
      <c r="AF30" s="96">
        <f t="shared" si="17"/>
        <v>0</v>
      </c>
      <c r="AG30" s="84"/>
      <c r="AH30" s="86" t="str">
        <f t="shared" si="18"/>
        <v/>
      </c>
      <c r="AI30" s="85"/>
      <c r="AJ30" s="85"/>
      <c r="AK30" s="85"/>
      <c r="AL30" s="86" t="str">
        <f t="shared" si="19"/>
        <v/>
      </c>
      <c r="AM30" s="97"/>
      <c r="AN30" s="88"/>
      <c r="AO30" s="98" t="str">
        <f t="shared" si="20"/>
        <v/>
      </c>
      <c r="AP30" s="90" t="str">
        <f t="shared" si="21"/>
        <v/>
      </c>
      <c r="AQ30" s="91" t="str">
        <f t="shared" si="22"/>
        <v/>
      </c>
      <c r="AR30" s="92" t="str">
        <f t="shared" si="23"/>
        <v/>
      </c>
      <c r="AS30" s="93" t="str">
        <f t="shared" si="24"/>
        <v/>
      </c>
      <c r="AT30" s="93" t="str">
        <f t="shared" si="25"/>
        <v/>
      </c>
      <c r="AU30" s="94" t="str">
        <f t="shared" si="26"/>
        <v/>
      </c>
      <c r="AV30" s="99" t="str">
        <f>+IF(A30="","",IF(F30="",70,VLOOKUP(L30,Hoja2!A:D,4,0)))</f>
        <v/>
      </c>
    </row>
    <row r="31" spans="1:48" ht="14.25" customHeight="1">
      <c r="A31" s="79"/>
      <c r="B31" s="79"/>
      <c r="C31" s="80"/>
      <c r="D31" s="80"/>
      <c r="E31" s="79"/>
      <c r="F31" s="79"/>
      <c r="G31" s="82" t="str">
        <f t="shared" si="0"/>
        <v/>
      </c>
      <c r="H31" s="82">
        <f t="shared" si="1"/>
        <v>0</v>
      </c>
      <c r="I31" s="82">
        <f t="shared" si="2"/>
        <v>0</v>
      </c>
      <c r="J31" s="82">
        <f t="shared" si="3"/>
        <v>0</v>
      </c>
      <c r="K31" s="82" t="str">
        <f t="shared" si="4"/>
        <v/>
      </c>
      <c r="L31" s="85"/>
      <c r="M31" s="84"/>
      <c r="N31" s="85"/>
      <c r="O31" s="85"/>
      <c r="P31" s="85"/>
      <c r="Q31" s="85"/>
      <c r="R31" s="86" t="str">
        <f t="shared" si="5"/>
        <v/>
      </c>
      <c r="S31" s="87"/>
      <c r="T31" s="88"/>
      <c r="U31" s="88" t="str">
        <f t="shared" si="6"/>
        <v/>
      </c>
      <c r="V31" s="88" t="str">
        <f t="shared" si="7"/>
        <v/>
      </c>
      <c r="W31" s="88" t="e">
        <f t="shared" ca="1" si="8"/>
        <v>#NAME?</v>
      </c>
      <c r="X31" s="89" t="str">
        <f t="shared" si="9"/>
        <v/>
      </c>
      <c r="Y31" s="90" t="str">
        <f t="shared" si="10"/>
        <v/>
      </c>
      <c r="Z31" s="91" t="str">
        <f t="shared" si="11"/>
        <v/>
      </c>
      <c r="AA31" s="92" t="str">
        <f t="shared" si="12"/>
        <v/>
      </c>
      <c r="AB31" s="93" t="str">
        <f t="shared" si="13"/>
        <v/>
      </c>
      <c r="AC31" s="93" t="str">
        <f t="shared" si="14"/>
        <v/>
      </c>
      <c r="AD31" s="94" t="str">
        <f t="shared" si="15"/>
        <v/>
      </c>
      <c r="AE31" s="95">
        <f t="shared" si="16"/>
        <v>0</v>
      </c>
      <c r="AF31" s="96">
        <f t="shared" si="17"/>
        <v>0</v>
      </c>
      <c r="AG31" s="84"/>
      <c r="AH31" s="86" t="str">
        <f t="shared" si="18"/>
        <v/>
      </c>
      <c r="AI31" s="85"/>
      <c r="AJ31" s="85"/>
      <c r="AK31" s="85"/>
      <c r="AL31" s="86" t="str">
        <f t="shared" si="19"/>
        <v/>
      </c>
      <c r="AM31" s="97"/>
      <c r="AN31" s="88"/>
      <c r="AO31" s="98" t="str">
        <f t="shared" si="20"/>
        <v/>
      </c>
      <c r="AP31" s="90" t="str">
        <f t="shared" si="21"/>
        <v/>
      </c>
      <c r="AQ31" s="91" t="str">
        <f t="shared" si="22"/>
        <v/>
      </c>
      <c r="AR31" s="92" t="str">
        <f t="shared" si="23"/>
        <v/>
      </c>
      <c r="AS31" s="93" t="str">
        <f t="shared" si="24"/>
        <v/>
      </c>
      <c r="AT31" s="93" t="str">
        <f t="shared" si="25"/>
        <v/>
      </c>
      <c r="AU31" s="94" t="str">
        <f t="shared" si="26"/>
        <v/>
      </c>
      <c r="AV31" s="99" t="str">
        <f>+IF(A31="","",IF(F31="",70,VLOOKUP(L31,Hoja2!A:D,4,0)))</f>
        <v/>
      </c>
    </row>
    <row r="32" spans="1:48" ht="14.25" customHeight="1">
      <c r="A32" s="79"/>
      <c r="B32" s="79"/>
      <c r="C32" s="80"/>
      <c r="D32" s="80"/>
      <c r="E32" s="79"/>
      <c r="F32" s="79"/>
      <c r="G32" s="82" t="str">
        <f t="shared" si="0"/>
        <v/>
      </c>
      <c r="H32" s="82">
        <f t="shared" si="1"/>
        <v>0</v>
      </c>
      <c r="I32" s="82">
        <f t="shared" si="2"/>
        <v>0</v>
      </c>
      <c r="J32" s="82">
        <f t="shared" si="3"/>
        <v>0</v>
      </c>
      <c r="K32" s="82" t="str">
        <f t="shared" si="4"/>
        <v/>
      </c>
      <c r="L32" s="85"/>
      <c r="M32" s="84"/>
      <c r="N32" s="85"/>
      <c r="O32" s="85"/>
      <c r="P32" s="85"/>
      <c r="Q32" s="85"/>
      <c r="R32" s="86" t="str">
        <f t="shared" si="5"/>
        <v/>
      </c>
      <c r="S32" s="87"/>
      <c r="T32" s="88"/>
      <c r="U32" s="88" t="str">
        <f t="shared" si="6"/>
        <v/>
      </c>
      <c r="V32" s="88" t="str">
        <f t="shared" si="7"/>
        <v/>
      </c>
      <c r="W32" s="88" t="e">
        <f t="shared" ca="1" si="8"/>
        <v>#NAME?</v>
      </c>
      <c r="X32" s="89" t="str">
        <f t="shared" si="9"/>
        <v/>
      </c>
      <c r="Y32" s="90" t="str">
        <f t="shared" si="10"/>
        <v/>
      </c>
      <c r="Z32" s="91" t="str">
        <f t="shared" si="11"/>
        <v/>
      </c>
      <c r="AA32" s="92" t="str">
        <f t="shared" si="12"/>
        <v/>
      </c>
      <c r="AB32" s="93" t="str">
        <f t="shared" si="13"/>
        <v/>
      </c>
      <c r="AC32" s="93" t="str">
        <f t="shared" si="14"/>
        <v/>
      </c>
      <c r="AD32" s="94" t="str">
        <f t="shared" si="15"/>
        <v/>
      </c>
      <c r="AE32" s="95">
        <f t="shared" si="16"/>
        <v>0</v>
      </c>
      <c r="AF32" s="96">
        <f t="shared" si="17"/>
        <v>0</v>
      </c>
      <c r="AG32" s="84"/>
      <c r="AH32" s="86" t="str">
        <f t="shared" si="18"/>
        <v/>
      </c>
      <c r="AI32" s="85"/>
      <c r="AJ32" s="85"/>
      <c r="AK32" s="85"/>
      <c r="AL32" s="86" t="str">
        <f t="shared" si="19"/>
        <v/>
      </c>
      <c r="AM32" s="97"/>
      <c r="AN32" s="88"/>
      <c r="AO32" s="98" t="str">
        <f t="shared" si="20"/>
        <v/>
      </c>
      <c r="AP32" s="90" t="str">
        <f t="shared" si="21"/>
        <v/>
      </c>
      <c r="AQ32" s="91" t="str">
        <f t="shared" si="22"/>
        <v/>
      </c>
      <c r="AR32" s="92" t="str">
        <f t="shared" si="23"/>
        <v/>
      </c>
      <c r="AS32" s="93" t="str">
        <f t="shared" si="24"/>
        <v/>
      </c>
      <c r="AT32" s="93" t="str">
        <f t="shared" si="25"/>
        <v/>
      </c>
      <c r="AU32" s="94" t="str">
        <f t="shared" si="26"/>
        <v/>
      </c>
      <c r="AV32" s="99" t="str">
        <f>+IF(A32="","",IF(F32="",70,VLOOKUP(L32,Hoja2!A:D,4,0)))</f>
        <v/>
      </c>
    </row>
    <row r="33" spans="1:48" ht="14.25" customHeight="1">
      <c r="A33" s="79"/>
      <c r="B33" s="79"/>
      <c r="C33" s="80"/>
      <c r="D33" s="80"/>
      <c r="E33" s="79"/>
      <c r="F33" s="79"/>
      <c r="G33" s="82" t="str">
        <f t="shared" si="0"/>
        <v/>
      </c>
      <c r="H33" s="82">
        <f t="shared" si="1"/>
        <v>0</v>
      </c>
      <c r="I33" s="82">
        <f t="shared" si="2"/>
        <v>0</v>
      </c>
      <c r="J33" s="82">
        <f t="shared" si="3"/>
        <v>0</v>
      </c>
      <c r="K33" s="82" t="str">
        <f t="shared" si="4"/>
        <v/>
      </c>
      <c r="L33" s="85"/>
      <c r="M33" s="84"/>
      <c r="N33" s="85"/>
      <c r="O33" s="85"/>
      <c r="P33" s="85"/>
      <c r="Q33" s="85"/>
      <c r="R33" s="86" t="str">
        <f t="shared" si="5"/>
        <v/>
      </c>
      <c r="S33" s="87"/>
      <c r="T33" s="88"/>
      <c r="U33" s="88" t="str">
        <f t="shared" si="6"/>
        <v/>
      </c>
      <c r="V33" s="88" t="str">
        <f t="shared" si="7"/>
        <v/>
      </c>
      <c r="W33" s="88" t="e">
        <f t="shared" ca="1" si="8"/>
        <v>#NAME?</v>
      </c>
      <c r="X33" s="89" t="str">
        <f t="shared" si="9"/>
        <v/>
      </c>
      <c r="Y33" s="90" t="str">
        <f t="shared" si="10"/>
        <v/>
      </c>
      <c r="Z33" s="91" t="str">
        <f t="shared" si="11"/>
        <v/>
      </c>
      <c r="AA33" s="92" t="str">
        <f t="shared" si="12"/>
        <v/>
      </c>
      <c r="AB33" s="93" t="str">
        <f t="shared" si="13"/>
        <v/>
      </c>
      <c r="AC33" s="93" t="str">
        <f t="shared" si="14"/>
        <v/>
      </c>
      <c r="AD33" s="94" t="str">
        <f t="shared" si="15"/>
        <v/>
      </c>
      <c r="AE33" s="95">
        <f t="shared" si="16"/>
        <v>0</v>
      </c>
      <c r="AF33" s="96">
        <f t="shared" si="17"/>
        <v>0</v>
      </c>
      <c r="AG33" s="84"/>
      <c r="AH33" s="86" t="str">
        <f t="shared" si="18"/>
        <v/>
      </c>
      <c r="AI33" s="85"/>
      <c r="AJ33" s="85"/>
      <c r="AK33" s="85"/>
      <c r="AL33" s="86" t="str">
        <f t="shared" si="19"/>
        <v/>
      </c>
      <c r="AM33" s="97"/>
      <c r="AN33" s="88"/>
      <c r="AO33" s="98" t="str">
        <f t="shared" si="20"/>
        <v/>
      </c>
      <c r="AP33" s="90" t="str">
        <f t="shared" si="21"/>
        <v/>
      </c>
      <c r="AQ33" s="91" t="str">
        <f t="shared" si="22"/>
        <v/>
      </c>
      <c r="AR33" s="92" t="str">
        <f t="shared" si="23"/>
        <v/>
      </c>
      <c r="AS33" s="93" t="str">
        <f t="shared" si="24"/>
        <v/>
      </c>
      <c r="AT33" s="93" t="str">
        <f t="shared" si="25"/>
        <v/>
      </c>
      <c r="AU33" s="94" t="str">
        <f t="shared" si="26"/>
        <v/>
      </c>
      <c r="AV33" s="99" t="str">
        <f>+IF(A33="","",IF(F33="",70,VLOOKUP(L33,Hoja2!A:D,4,0)))</f>
        <v/>
      </c>
    </row>
    <row r="34" spans="1:48" ht="14.25" customHeight="1">
      <c r="A34" s="79"/>
      <c r="B34" s="79"/>
      <c r="C34" s="80"/>
      <c r="D34" s="80"/>
      <c r="E34" s="79"/>
      <c r="F34" s="79"/>
      <c r="G34" s="82" t="str">
        <f t="shared" si="0"/>
        <v/>
      </c>
      <c r="H34" s="82">
        <f t="shared" si="1"/>
        <v>0</v>
      </c>
      <c r="I34" s="82">
        <f t="shared" si="2"/>
        <v>0</v>
      </c>
      <c r="J34" s="82">
        <f t="shared" si="3"/>
        <v>0</v>
      </c>
      <c r="K34" s="82" t="str">
        <f t="shared" si="4"/>
        <v/>
      </c>
      <c r="L34" s="85"/>
      <c r="M34" s="84"/>
      <c r="N34" s="85"/>
      <c r="O34" s="85"/>
      <c r="P34" s="85"/>
      <c r="Q34" s="85"/>
      <c r="R34" s="86" t="str">
        <f t="shared" si="5"/>
        <v/>
      </c>
      <c r="S34" s="87"/>
      <c r="T34" s="88"/>
      <c r="U34" s="88" t="str">
        <f t="shared" si="6"/>
        <v/>
      </c>
      <c r="V34" s="88" t="str">
        <f t="shared" si="7"/>
        <v/>
      </c>
      <c r="W34" s="88" t="e">
        <f t="shared" ca="1" si="8"/>
        <v>#NAME?</v>
      </c>
      <c r="X34" s="89" t="str">
        <f t="shared" si="9"/>
        <v/>
      </c>
      <c r="Y34" s="90" t="str">
        <f t="shared" si="10"/>
        <v/>
      </c>
      <c r="Z34" s="91" t="str">
        <f t="shared" si="11"/>
        <v/>
      </c>
      <c r="AA34" s="92" t="str">
        <f t="shared" si="12"/>
        <v/>
      </c>
      <c r="AB34" s="93" t="str">
        <f t="shared" si="13"/>
        <v/>
      </c>
      <c r="AC34" s="93" t="str">
        <f t="shared" si="14"/>
        <v/>
      </c>
      <c r="AD34" s="94" t="str">
        <f t="shared" si="15"/>
        <v/>
      </c>
      <c r="AE34" s="95">
        <f t="shared" si="16"/>
        <v>0</v>
      </c>
      <c r="AF34" s="96">
        <f t="shared" si="17"/>
        <v>0</v>
      </c>
      <c r="AG34" s="84"/>
      <c r="AH34" s="86" t="str">
        <f t="shared" si="18"/>
        <v/>
      </c>
      <c r="AI34" s="85"/>
      <c r="AJ34" s="85"/>
      <c r="AK34" s="85"/>
      <c r="AL34" s="86" t="str">
        <f t="shared" si="19"/>
        <v/>
      </c>
      <c r="AM34" s="97"/>
      <c r="AN34" s="88"/>
      <c r="AO34" s="98" t="str">
        <f t="shared" si="20"/>
        <v/>
      </c>
      <c r="AP34" s="90" t="str">
        <f t="shared" si="21"/>
        <v/>
      </c>
      <c r="AQ34" s="91" t="str">
        <f t="shared" si="22"/>
        <v/>
      </c>
      <c r="AR34" s="92" t="str">
        <f t="shared" si="23"/>
        <v/>
      </c>
      <c r="AS34" s="93" t="str">
        <f t="shared" si="24"/>
        <v/>
      </c>
      <c r="AT34" s="93" t="str">
        <f t="shared" si="25"/>
        <v/>
      </c>
      <c r="AU34" s="94" t="str">
        <f t="shared" si="26"/>
        <v/>
      </c>
      <c r="AV34" s="99" t="str">
        <f>+IF(A34="","",IF(F34="",70,VLOOKUP(L34,Hoja2!A:D,4,0)))</f>
        <v/>
      </c>
    </row>
    <row r="35" spans="1:48" ht="14.25" customHeight="1">
      <c r="A35" s="79"/>
      <c r="B35" s="79"/>
      <c r="C35" s="80"/>
      <c r="D35" s="80"/>
      <c r="E35" s="79"/>
      <c r="F35" s="79"/>
      <c r="G35" s="82" t="str">
        <f t="shared" si="0"/>
        <v/>
      </c>
      <c r="H35" s="82">
        <f t="shared" si="1"/>
        <v>0</v>
      </c>
      <c r="I35" s="82">
        <f t="shared" si="2"/>
        <v>0</v>
      </c>
      <c r="J35" s="82">
        <f t="shared" si="3"/>
        <v>0</v>
      </c>
      <c r="K35" s="82" t="str">
        <f t="shared" si="4"/>
        <v/>
      </c>
      <c r="L35" s="85"/>
      <c r="M35" s="84"/>
      <c r="N35" s="85"/>
      <c r="O35" s="85"/>
      <c r="P35" s="85"/>
      <c r="Q35" s="85"/>
      <c r="R35" s="86" t="str">
        <f t="shared" si="5"/>
        <v/>
      </c>
      <c r="S35" s="87"/>
      <c r="T35" s="88"/>
      <c r="U35" s="88" t="str">
        <f t="shared" si="6"/>
        <v/>
      </c>
      <c r="V35" s="88" t="str">
        <f t="shared" si="7"/>
        <v/>
      </c>
      <c r="W35" s="88" t="e">
        <f t="shared" ca="1" si="8"/>
        <v>#NAME?</v>
      </c>
      <c r="X35" s="89" t="str">
        <f t="shared" si="9"/>
        <v/>
      </c>
      <c r="Y35" s="90" t="str">
        <f t="shared" si="10"/>
        <v/>
      </c>
      <c r="Z35" s="91" t="str">
        <f t="shared" si="11"/>
        <v/>
      </c>
      <c r="AA35" s="92" t="str">
        <f t="shared" si="12"/>
        <v/>
      </c>
      <c r="AB35" s="93" t="str">
        <f t="shared" si="13"/>
        <v/>
      </c>
      <c r="AC35" s="93" t="str">
        <f t="shared" si="14"/>
        <v/>
      </c>
      <c r="AD35" s="94" t="str">
        <f t="shared" si="15"/>
        <v/>
      </c>
      <c r="AE35" s="95">
        <f t="shared" si="16"/>
        <v>0</v>
      </c>
      <c r="AF35" s="96">
        <f t="shared" si="17"/>
        <v>0</v>
      </c>
      <c r="AG35" s="84"/>
      <c r="AH35" s="86" t="str">
        <f t="shared" si="18"/>
        <v/>
      </c>
      <c r="AI35" s="85"/>
      <c r="AJ35" s="85"/>
      <c r="AK35" s="85"/>
      <c r="AL35" s="86" t="str">
        <f t="shared" si="19"/>
        <v/>
      </c>
      <c r="AM35" s="97"/>
      <c r="AN35" s="88"/>
      <c r="AO35" s="98" t="str">
        <f t="shared" si="20"/>
        <v/>
      </c>
      <c r="AP35" s="90" t="str">
        <f t="shared" si="21"/>
        <v/>
      </c>
      <c r="AQ35" s="91" t="str">
        <f t="shared" si="22"/>
        <v/>
      </c>
      <c r="AR35" s="92" t="str">
        <f t="shared" si="23"/>
        <v/>
      </c>
      <c r="AS35" s="93" t="str">
        <f t="shared" si="24"/>
        <v/>
      </c>
      <c r="AT35" s="93" t="str">
        <f t="shared" si="25"/>
        <v/>
      </c>
      <c r="AU35" s="94" t="str">
        <f t="shared" si="26"/>
        <v/>
      </c>
      <c r="AV35" s="99" t="str">
        <f>+IF(A35="","",IF(F35="",70,VLOOKUP(L35,Hoja2!A:D,4,0)))</f>
        <v/>
      </c>
    </row>
    <row r="36" spans="1:48" ht="14.25" customHeight="1">
      <c r="A36" s="79"/>
      <c r="B36" s="79"/>
      <c r="C36" s="80"/>
      <c r="D36" s="80"/>
      <c r="E36" s="79"/>
      <c r="F36" s="79"/>
      <c r="G36" s="82" t="str">
        <f t="shared" si="0"/>
        <v/>
      </c>
      <c r="H36" s="82">
        <f t="shared" si="1"/>
        <v>0</v>
      </c>
      <c r="I36" s="82">
        <f t="shared" si="2"/>
        <v>0</v>
      </c>
      <c r="J36" s="82">
        <f t="shared" si="3"/>
        <v>0</v>
      </c>
      <c r="K36" s="82" t="str">
        <f t="shared" si="4"/>
        <v/>
      </c>
      <c r="L36" s="85"/>
      <c r="M36" s="84"/>
      <c r="N36" s="85"/>
      <c r="O36" s="85"/>
      <c r="P36" s="85"/>
      <c r="Q36" s="85"/>
      <c r="R36" s="86" t="str">
        <f t="shared" si="5"/>
        <v/>
      </c>
      <c r="S36" s="87"/>
      <c r="T36" s="88"/>
      <c r="U36" s="88" t="str">
        <f t="shared" si="6"/>
        <v/>
      </c>
      <c r="V36" s="88" t="str">
        <f t="shared" si="7"/>
        <v/>
      </c>
      <c r="W36" s="88" t="e">
        <f t="shared" ca="1" si="8"/>
        <v>#NAME?</v>
      </c>
      <c r="X36" s="89" t="str">
        <f t="shared" si="9"/>
        <v/>
      </c>
      <c r="Y36" s="90" t="str">
        <f t="shared" si="10"/>
        <v/>
      </c>
      <c r="Z36" s="91" t="str">
        <f t="shared" si="11"/>
        <v/>
      </c>
      <c r="AA36" s="92" t="str">
        <f t="shared" si="12"/>
        <v/>
      </c>
      <c r="AB36" s="93" t="str">
        <f t="shared" si="13"/>
        <v/>
      </c>
      <c r="AC36" s="93" t="str">
        <f t="shared" si="14"/>
        <v/>
      </c>
      <c r="AD36" s="94" t="str">
        <f t="shared" si="15"/>
        <v/>
      </c>
      <c r="AE36" s="95">
        <f t="shared" si="16"/>
        <v>0</v>
      </c>
      <c r="AF36" s="96">
        <f t="shared" si="17"/>
        <v>0</v>
      </c>
      <c r="AG36" s="84"/>
      <c r="AH36" s="86" t="str">
        <f t="shared" si="18"/>
        <v/>
      </c>
      <c r="AI36" s="85"/>
      <c r="AJ36" s="85"/>
      <c r="AK36" s="85"/>
      <c r="AL36" s="86" t="str">
        <f t="shared" si="19"/>
        <v/>
      </c>
      <c r="AM36" s="97"/>
      <c r="AN36" s="88"/>
      <c r="AO36" s="98" t="str">
        <f t="shared" si="20"/>
        <v/>
      </c>
      <c r="AP36" s="90" t="str">
        <f t="shared" si="21"/>
        <v/>
      </c>
      <c r="AQ36" s="91" t="str">
        <f t="shared" si="22"/>
        <v/>
      </c>
      <c r="AR36" s="92" t="str">
        <f t="shared" si="23"/>
        <v/>
      </c>
      <c r="AS36" s="93" t="str">
        <f t="shared" si="24"/>
        <v/>
      </c>
      <c r="AT36" s="93" t="str">
        <f t="shared" si="25"/>
        <v/>
      </c>
      <c r="AU36" s="94" t="str">
        <f t="shared" si="26"/>
        <v/>
      </c>
      <c r="AV36" s="99" t="str">
        <f>+IF(A36="","",IF(F36="",70,VLOOKUP(L36,Hoja2!A:D,4,0)))</f>
        <v/>
      </c>
    </row>
    <row r="37" spans="1:48" ht="14.25" customHeight="1">
      <c r="A37" s="79"/>
      <c r="B37" s="79"/>
      <c r="C37" s="80"/>
      <c r="D37" s="80"/>
      <c r="E37" s="79"/>
      <c r="F37" s="79"/>
      <c r="G37" s="82" t="str">
        <f t="shared" si="0"/>
        <v/>
      </c>
      <c r="H37" s="82">
        <f t="shared" si="1"/>
        <v>0</v>
      </c>
      <c r="I37" s="82">
        <f t="shared" si="2"/>
        <v>0</v>
      </c>
      <c r="J37" s="82">
        <f t="shared" si="3"/>
        <v>0</v>
      </c>
      <c r="K37" s="82" t="str">
        <f t="shared" si="4"/>
        <v/>
      </c>
      <c r="L37" s="85"/>
      <c r="M37" s="84"/>
      <c r="N37" s="85"/>
      <c r="O37" s="85"/>
      <c r="P37" s="85"/>
      <c r="Q37" s="85"/>
      <c r="R37" s="86" t="str">
        <f t="shared" si="5"/>
        <v/>
      </c>
      <c r="S37" s="87"/>
      <c r="T37" s="88"/>
      <c r="U37" s="88" t="str">
        <f t="shared" si="6"/>
        <v/>
      </c>
      <c r="V37" s="88" t="str">
        <f t="shared" si="7"/>
        <v/>
      </c>
      <c r="W37" s="88" t="e">
        <f t="shared" ca="1" si="8"/>
        <v>#NAME?</v>
      </c>
      <c r="X37" s="89" t="str">
        <f t="shared" si="9"/>
        <v/>
      </c>
      <c r="Y37" s="90" t="str">
        <f t="shared" si="10"/>
        <v/>
      </c>
      <c r="Z37" s="91" t="str">
        <f t="shared" si="11"/>
        <v/>
      </c>
      <c r="AA37" s="92" t="str">
        <f t="shared" si="12"/>
        <v/>
      </c>
      <c r="AB37" s="93" t="str">
        <f t="shared" si="13"/>
        <v/>
      </c>
      <c r="AC37" s="93" t="str">
        <f t="shared" si="14"/>
        <v/>
      </c>
      <c r="AD37" s="94" t="str">
        <f t="shared" si="15"/>
        <v/>
      </c>
      <c r="AE37" s="95">
        <f t="shared" si="16"/>
        <v>0</v>
      </c>
      <c r="AF37" s="96">
        <f t="shared" si="17"/>
        <v>0</v>
      </c>
      <c r="AG37" s="84"/>
      <c r="AH37" s="86" t="str">
        <f t="shared" si="18"/>
        <v/>
      </c>
      <c r="AI37" s="85"/>
      <c r="AJ37" s="85"/>
      <c r="AK37" s="85"/>
      <c r="AL37" s="86" t="str">
        <f t="shared" si="19"/>
        <v/>
      </c>
      <c r="AM37" s="97"/>
      <c r="AN37" s="88"/>
      <c r="AO37" s="98" t="str">
        <f t="shared" si="20"/>
        <v/>
      </c>
      <c r="AP37" s="90" t="str">
        <f t="shared" si="21"/>
        <v/>
      </c>
      <c r="AQ37" s="91" t="str">
        <f t="shared" si="22"/>
        <v/>
      </c>
      <c r="AR37" s="92" t="str">
        <f t="shared" si="23"/>
        <v/>
      </c>
      <c r="AS37" s="93" t="str">
        <f t="shared" si="24"/>
        <v/>
      </c>
      <c r="AT37" s="93" t="str">
        <f t="shared" si="25"/>
        <v/>
      </c>
      <c r="AU37" s="94" t="str">
        <f t="shared" si="26"/>
        <v/>
      </c>
      <c r="AV37" s="99" t="str">
        <f>+IF(A37="","",IF(F37="",70,VLOOKUP(L37,Hoja2!A:D,4,0)))</f>
        <v/>
      </c>
    </row>
    <row r="38" spans="1:48" ht="14.25" customHeight="1">
      <c r="A38" s="79"/>
      <c r="B38" s="79"/>
      <c r="C38" s="80"/>
      <c r="D38" s="80"/>
      <c r="E38" s="79"/>
      <c r="F38" s="79"/>
      <c r="G38" s="82" t="str">
        <f t="shared" si="0"/>
        <v/>
      </c>
      <c r="H38" s="82">
        <f t="shared" si="1"/>
        <v>0</v>
      </c>
      <c r="I38" s="82">
        <f t="shared" si="2"/>
        <v>0</v>
      </c>
      <c r="J38" s="82">
        <f t="shared" si="3"/>
        <v>0</v>
      </c>
      <c r="K38" s="82" t="str">
        <f t="shared" si="4"/>
        <v/>
      </c>
      <c r="L38" s="85"/>
      <c r="M38" s="84"/>
      <c r="N38" s="85"/>
      <c r="O38" s="85"/>
      <c r="P38" s="85"/>
      <c r="Q38" s="85"/>
      <c r="R38" s="86" t="str">
        <f t="shared" si="5"/>
        <v/>
      </c>
      <c r="S38" s="87"/>
      <c r="T38" s="88"/>
      <c r="U38" s="88" t="str">
        <f t="shared" si="6"/>
        <v/>
      </c>
      <c r="V38" s="88" t="str">
        <f t="shared" si="7"/>
        <v/>
      </c>
      <c r="W38" s="88" t="e">
        <f t="shared" ca="1" si="8"/>
        <v>#NAME?</v>
      </c>
      <c r="X38" s="89" t="str">
        <f t="shared" si="9"/>
        <v/>
      </c>
      <c r="Y38" s="90" t="str">
        <f t="shared" si="10"/>
        <v/>
      </c>
      <c r="Z38" s="91" t="str">
        <f t="shared" si="11"/>
        <v/>
      </c>
      <c r="AA38" s="92" t="str">
        <f t="shared" si="12"/>
        <v/>
      </c>
      <c r="AB38" s="93" t="str">
        <f t="shared" si="13"/>
        <v/>
      </c>
      <c r="AC38" s="93" t="str">
        <f t="shared" si="14"/>
        <v/>
      </c>
      <c r="AD38" s="94" t="str">
        <f t="shared" si="15"/>
        <v/>
      </c>
      <c r="AE38" s="95">
        <f t="shared" si="16"/>
        <v>0</v>
      </c>
      <c r="AF38" s="96">
        <f t="shared" si="17"/>
        <v>0</v>
      </c>
      <c r="AG38" s="84"/>
      <c r="AH38" s="86" t="str">
        <f t="shared" si="18"/>
        <v/>
      </c>
      <c r="AI38" s="85"/>
      <c r="AJ38" s="85"/>
      <c r="AK38" s="85"/>
      <c r="AL38" s="86" t="str">
        <f t="shared" si="19"/>
        <v/>
      </c>
      <c r="AM38" s="97"/>
      <c r="AN38" s="88"/>
      <c r="AO38" s="98" t="str">
        <f t="shared" si="20"/>
        <v/>
      </c>
      <c r="AP38" s="90" t="str">
        <f t="shared" si="21"/>
        <v/>
      </c>
      <c r="AQ38" s="91" t="str">
        <f t="shared" si="22"/>
        <v/>
      </c>
      <c r="AR38" s="92" t="str">
        <f t="shared" si="23"/>
        <v/>
      </c>
      <c r="AS38" s="93" t="str">
        <f t="shared" si="24"/>
        <v/>
      </c>
      <c r="AT38" s="93" t="str">
        <f t="shared" si="25"/>
        <v/>
      </c>
      <c r="AU38" s="94" t="str">
        <f t="shared" si="26"/>
        <v/>
      </c>
      <c r="AV38" s="99" t="str">
        <f>+IF(A38="","",IF(F38="",70,VLOOKUP(L38,Hoja2!A:D,4,0)))</f>
        <v/>
      </c>
    </row>
    <row r="39" spans="1:48" ht="14.25" customHeight="1">
      <c r="A39" s="79"/>
      <c r="B39" s="79"/>
      <c r="C39" s="80"/>
      <c r="D39" s="80"/>
      <c r="E39" s="79"/>
      <c r="F39" s="79"/>
      <c r="G39" s="82" t="str">
        <f t="shared" si="0"/>
        <v/>
      </c>
      <c r="H39" s="82">
        <f t="shared" si="1"/>
        <v>0</v>
      </c>
      <c r="I39" s="82">
        <f t="shared" si="2"/>
        <v>0</v>
      </c>
      <c r="J39" s="82">
        <f t="shared" si="3"/>
        <v>0</v>
      </c>
      <c r="K39" s="82" t="str">
        <f t="shared" si="4"/>
        <v/>
      </c>
      <c r="L39" s="85"/>
      <c r="M39" s="84"/>
      <c r="N39" s="85"/>
      <c r="O39" s="85"/>
      <c r="P39" s="85"/>
      <c r="Q39" s="85"/>
      <c r="R39" s="86" t="str">
        <f t="shared" si="5"/>
        <v/>
      </c>
      <c r="S39" s="87"/>
      <c r="T39" s="88"/>
      <c r="U39" s="88" t="str">
        <f t="shared" si="6"/>
        <v/>
      </c>
      <c r="V39" s="88" t="str">
        <f t="shared" si="7"/>
        <v/>
      </c>
      <c r="W39" s="88" t="e">
        <f t="shared" ca="1" si="8"/>
        <v>#NAME?</v>
      </c>
      <c r="X39" s="89" t="str">
        <f t="shared" si="9"/>
        <v/>
      </c>
      <c r="Y39" s="90" t="str">
        <f t="shared" si="10"/>
        <v/>
      </c>
      <c r="Z39" s="91" t="str">
        <f t="shared" si="11"/>
        <v/>
      </c>
      <c r="AA39" s="92" t="str">
        <f t="shared" si="12"/>
        <v/>
      </c>
      <c r="AB39" s="93" t="str">
        <f t="shared" si="13"/>
        <v/>
      </c>
      <c r="AC39" s="93" t="str">
        <f t="shared" si="14"/>
        <v/>
      </c>
      <c r="AD39" s="94" t="str">
        <f t="shared" si="15"/>
        <v/>
      </c>
      <c r="AE39" s="95">
        <f t="shared" si="16"/>
        <v>0</v>
      </c>
      <c r="AF39" s="96">
        <f t="shared" si="17"/>
        <v>0</v>
      </c>
      <c r="AG39" s="84"/>
      <c r="AH39" s="86" t="str">
        <f t="shared" si="18"/>
        <v/>
      </c>
      <c r="AI39" s="85"/>
      <c r="AJ39" s="85"/>
      <c r="AK39" s="85"/>
      <c r="AL39" s="86" t="str">
        <f t="shared" si="19"/>
        <v/>
      </c>
      <c r="AM39" s="97"/>
      <c r="AN39" s="88"/>
      <c r="AO39" s="98" t="str">
        <f t="shared" si="20"/>
        <v/>
      </c>
      <c r="AP39" s="90" t="str">
        <f t="shared" si="21"/>
        <v/>
      </c>
      <c r="AQ39" s="91" t="str">
        <f t="shared" si="22"/>
        <v/>
      </c>
      <c r="AR39" s="92" t="str">
        <f t="shared" si="23"/>
        <v/>
      </c>
      <c r="AS39" s="93" t="str">
        <f t="shared" si="24"/>
        <v/>
      </c>
      <c r="AT39" s="93" t="str">
        <f t="shared" si="25"/>
        <v/>
      </c>
      <c r="AU39" s="94" t="str">
        <f t="shared" si="26"/>
        <v/>
      </c>
      <c r="AV39" s="99" t="str">
        <f>+IF(A39="","",IF(F39="",70,VLOOKUP(L39,Hoja2!A:D,4,0)))</f>
        <v/>
      </c>
    </row>
    <row r="40" spans="1:48" ht="14.25" customHeight="1">
      <c r="A40" s="79"/>
      <c r="B40" s="79"/>
      <c r="C40" s="80"/>
      <c r="D40" s="80"/>
      <c r="E40" s="79"/>
      <c r="F40" s="79"/>
      <c r="G40" s="82" t="str">
        <f t="shared" si="0"/>
        <v/>
      </c>
      <c r="H40" s="82">
        <f t="shared" si="1"/>
        <v>0</v>
      </c>
      <c r="I40" s="82">
        <f t="shared" si="2"/>
        <v>0</v>
      </c>
      <c r="J40" s="82">
        <f t="shared" si="3"/>
        <v>0</v>
      </c>
      <c r="K40" s="82" t="str">
        <f t="shared" si="4"/>
        <v/>
      </c>
      <c r="L40" s="85"/>
      <c r="M40" s="84"/>
      <c r="N40" s="85"/>
      <c r="O40" s="85"/>
      <c r="P40" s="85"/>
      <c r="Q40" s="85"/>
      <c r="R40" s="86" t="str">
        <f t="shared" si="5"/>
        <v/>
      </c>
      <c r="S40" s="87"/>
      <c r="T40" s="88"/>
      <c r="U40" s="88" t="str">
        <f t="shared" si="6"/>
        <v/>
      </c>
      <c r="V40" s="88" t="str">
        <f t="shared" si="7"/>
        <v/>
      </c>
      <c r="W40" s="88" t="e">
        <f t="shared" ca="1" si="8"/>
        <v>#NAME?</v>
      </c>
      <c r="X40" s="89" t="str">
        <f t="shared" si="9"/>
        <v/>
      </c>
      <c r="Y40" s="90" t="str">
        <f t="shared" si="10"/>
        <v/>
      </c>
      <c r="Z40" s="91" t="str">
        <f t="shared" si="11"/>
        <v/>
      </c>
      <c r="AA40" s="92" t="str">
        <f t="shared" si="12"/>
        <v/>
      </c>
      <c r="AB40" s="93" t="str">
        <f t="shared" si="13"/>
        <v/>
      </c>
      <c r="AC40" s="93" t="str">
        <f t="shared" si="14"/>
        <v/>
      </c>
      <c r="AD40" s="94" t="str">
        <f t="shared" si="15"/>
        <v/>
      </c>
      <c r="AE40" s="95">
        <f t="shared" si="16"/>
        <v>0</v>
      </c>
      <c r="AF40" s="96">
        <f t="shared" si="17"/>
        <v>0</v>
      </c>
      <c r="AG40" s="84"/>
      <c r="AH40" s="86" t="str">
        <f t="shared" si="18"/>
        <v/>
      </c>
      <c r="AI40" s="85"/>
      <c r="AJ40" s="85"/>
      <c r="AK40" s="85"/>
      <c r="AL40" s="86" t="str">
        <f t="shared" si="19"/>
        <v/>
      </c>
      <c r="AM40" s="97"/>
      <c r="AN40" s="88"/>
      <c r="AO40" s="98" t="str">
        <f t="shared" si="20"/>
        <v/>
      </c>
      <c r="AP40" s="90" t="str">
        <f t="shared" si="21"/>
        <v/>
      </c>
      <c r="AQ40" s="91" t="str">
        <f t="shared" si="22"/>
        <v/>
      </c>
      <c r="AR40" s="92" t="str">
        <f t="shared" si="23"/>
        <v/>
      </c>
      <c r="AS40" s="93" t="str">
        <f t="shared" si="24"/>
        <v/>
      </c>
      <c r="AT40" s="93" t="str">
        <f t="shared" si="25"/>
        <v/>
      </c>
      <c r="AU40" s="94" t="str">
        <f t="shared" si="26"/>
        <v/>
      </c>
      <c r="AV40" s="99" t="str">
        <f>+IF(A40="","",IF(F40="",70,VLOOKUP(L40,Hoja2!A:D,4,0)))</f>
        <v/>
      </c>
    </row>
    <row r="41" spans="1:48" ht="14.25" customHeight="1">
      <c r="A41" s="79"/>
      <c r="B41" s="79"/>
      <c r="C41" s="80"/>
      <c r="D41" s="80"/>
      <c r="E41" s="79"/>
      <c r="F41" s="79"/>
      <c r="G41" s="82" t="str">
        <f t="shared" si="0"/>
        <v/>
      </c>
      <c r="H41" s="82">
        <f t="shared" si="1"/>
        <v>0</v>
      </c>
      <c r="I41" s="82">
        <f t="shared" si="2"/>
        <v>0</v>
      </c>
      <c r="J41" s="82">
        <f t="shared" si="3"/>
        <v>0</v>
      </c>
      <c r="K41" s="82" t="str">
        <f t="shared" si="4"/>
        <v/>
      </c>
      <c r="L41" s="85"/>
      <c r="M41" s="84"/>
      <c r="N41" s="85"/>
      <c r="O41" s="85"/>
      <c r="P41" s="85"/>
      <c r="Q41" s="85"/>
      <c r="R41" s="86" t="str">
        <f t="shared" si="5"/>
        <v/>
      </c>
      <c r="S41" s="87"/>
      <c r="T41" s="88"/>
      <c r="U41" s="88" t="str">
        <f t="shared" si="6"/>
        <v/>
      </c>
      <c r="V41" s="88" t="str">
        <f t="shared" si="7"/>
        <v/>
      </c>
      <c r="W41" s="88" t="e">
        <f t="shared" ca="1" si="8"/>
        <v>#NAME?</v>
      </c>
      <c r="X41" s="89" t="str">
        <f t="shared" si="9"/>
        <v/>
      </c>
      <c r="Y41" s="90" t="str">
        <f t="shared" si="10"/>
        <v/>
      </c>
      <c r="Z41" s="91" t="str">
        <f t="shared" si="11"/>
        <v/>
      </c>
      <c r="AA41" s="92" t="str">
        <f t="shared" si="12"/>
        <v/>
      </c>
      <c r="AB41" s="93" t="str">
        <f t="shared" si="13"/>
        <v/>
      </c>
      <c r="AC41" s="93" t="str">
        <f t="shared" si="14"/>
        <v/>
      </c>
      <c r="AD41" s="94" t="str">
        <f t="shared" si="15"/>
        <v/>
      </c>
      <c r="AE41" s="95">
        <f t="shared" si="16"/>
        <v>0</v>
      </c>
      <c r="AF41" s="96">
        <f t="shared" si="17"/>
        <v>0</v>
      </c>
      <c r="AG41" s="84"/>
      <c r="AH41" s="86" t="str">
        <f t="shared" si="18"/>
        <v/>
      </c>
      <c r="AI41" s="85"/>
      <c r="AJ41" s="85"/>
      <c r="AK41" s="85"/>
      <c r="AL41" s="86" t="str">
        <f t="shared" si="19"/>
        <v/>
      </c>
      <c r="AM41" s="97"/>
      <c r="AN41" s="88"/>
      <c r="AO41" s="98" t="str">
        <f t="shared" si="20"/>
        <v/>
      </c>
      <c r="AP41" s="90" t="str">
        <f t="shared" si="21"/>
        <v/>
      </c>
      <c r="AQ41" s="91" t="str">
        <f t="shared" si="22"/>
        <v/>
      </c>
      <c r="AR41" s="92" t="str">
        <f t="shared" si="23"/>
        <v/>
      </c>
      <c r="AS41" s="93" t="str">
        <f t="shared" si="24"/>
        <v/>
      </c>
      <c r="AT41" s="93" t="str">
        <f t="shared" si="25"/>
        <v/>
      </c>
      <c r="AU41" s="94" t="str">
        <f t="shared" si="26"/>
        <v/>
      </c>
      <c r="AV41" s="99" t="str">
        <f>+IF(A41="","",IF(F41="",70,VLOOKUP(L41,Hoja2!A:D,4,0)))</f>
        <v/>
      </c>
    </row>
    <row r="42" spans="1:48" ht="14.25" customHeight="1">
      <c r="A42" s="79"/>
      <c r="B42" s="79"/>
      <c r="C42" s="80"/>
      <c r="D42" s="80"/>
      <c r="E42" s="79"/>
      <c r="F42" s="79"/>
      <c r="G42" s="82" t="str">
        <f t="shared" si="0"/>
        <v/>
      </c>
      <c r="H42" s="82">
        <f t="shared" si="1"/>
        <v>0</v>
      </c>
      <c r="I42" s="82">
        <f t="shared" si="2"/>
        <v>0</v>
      </c>
      <c r="J42" s="82">
        <f t="shared" si="3"/>
        <v>0</v>
      </c>
      <c r="K42" s="82" t="str">
        <f t="shared" si="4"/>
        <v/>
      </c>
      <c r="L42" s="85"/>
      <c r="M42" s="84"/>
      <c r="N42" s="85"/>
      <c r="O42" s="85"/>
      <c r="P42" s="85"/>
      <c r="Q42" s="85"/>
      <c r="R42" s="86" t="str">
        <f t="shared" si="5"/>
        <v/>
      </c>
      <c r="S42" s="87"/>
      <c r="T42" s="88"/>
      <c r="U42" s="88" t="str">
        <f t="shared" si="6"/>
        <v/>
      </c>
      <c r="V42" s="88" t="str">
        <f t="shared" si="7"/>
        <v/>
      </c>
      <c r="W42" s="88" t="e">
        <f t="shared" ca="1" si="8"/>
        <v>#NAME?</v>
      </c>
      <c r="X42" s="89" t="str">
        <f t="shared" si="9"/>
        <v/>
      </c>
      <c r="Y42" s="90" t="str">
        <f t="shared" si="10"/>
        <v/>
      </c>
      <c r="Z42" s="91" t="str">
        <f t="shared" si="11"/>
        <v/>
      </c>
      <c r="AA42" s="92" t="str">
        <f t="shared" si="12"/>
        <v/>
      </c>
      <c r="AB42" s="93" t="str">
        <f t="shared" si="13"/>
        <v/>
      </c>
      <c r="AC42" s="93" t="str">
        <f t="shared" si="14"/>
        <v/>
      </c>
      <c r="AD42" s="94" t="str">
        <f t="shared" si="15"/>
        <v/>
      </c>
      <c r="AE42" s="95">
        <f t="shared" si="16"/>
        <v>0</v>
      </c>
      <c r="AF42" s="96">
        <f t="shared" si="17"/>
        <v>0</v>
      </c>
      <c r="AG42" s="84"/>
      <c r="AH42" s="86" t="str">
        <f t="shared" si="18"/>
        <v/>
      </c>
      <c r="AI42" s="85"/>
      <c r="AJ42" s="85"/>
      <c r="AK42" s="85"/>
      <c r="AL42" s="86" t="str">
        <f t="shared" si="19"/>
        <v/>
      </c>
      <c r="AM42" s="97"/>
      <c r="AN42" s="88"/>
      <c r="AO42" s="98" t="str">
        <f t="shared" si="20"/>
        <v/>
      </c>
      <c r="AP42" s="90" t="str">
        <f t="shared" si="21"/>
        <v/>
      </c>
      <c r="AQ42" s="91" t="str">
        <f t="shared" si="22"/>
        <v/>
      </c>
      <c r="AR42" s="92" t="str">
        <f t="shared" si="23"/>
        <v/>
      </c>
      <c r="AS42" s="93" t="str">
        <f t="shared" si="24"/>
        <v/>
      </c>
      <c r="AT42" s="93" t="str">
        <f t="shared" si="25"/>
        <v/>
      </c>
      <c r="AU42" s="94" t="str">
        <f t="shared" si="26"/>
        <v/>
      </c>
      <c r="AV42" s="99" t="str">
        <f>+IF(A42="","",IF(F42="",70,VLOOKUP(L42,Hoja2!A:D,4,0)))</f>
        <v/>
      </c>
    </row>
    <row r="43" spans="1:48" ht="14.25" customHeight="1">
      <c r="A43" s="79"/>
      <c r="B43" s="79"/>
      <c r="C43" s="80"/>
      <c r="D43" s="80"/>
      <c r="E43" s="79"/>
      <c r="F43" s="79"/>
      <c r="G43" s="82" t="str">
        <f t="shared" si="0"/>
        <v/>
      </c>
      <c r="H43" s="82">
        <f t="shared" si="1"/>
        <v>0</v>
      </c>
      <c r="I43" s="82">
        <f t="shared" si="2"/>
        <v>0</v>
      </c>
      <c r="J43" s="82">
        <f t="shared" si="3"/>
        <v>0</v>
      </c>
      <c r="K43" s="82" t="str">
        <f t="shared" si="4"/>
        <v/>
      </c>
      <c r="L43" s="85"/>
      <c r="M43" s="84"/>
      <c r="N43" s="85"/>
      <c r="O43" s="85"/>
      <c r="P43" s="85"/>
      <c r="Q43" s="85"/>
      <c r="R43" s="86" t="str">
        <f t="shared" si="5"/>
        <v/>
      </c>
      <c r="S43" s="87"/>
      <c r="T43" s="88"/>
      <c r="U43" s="88" t="str">
        <f t="shared" si="6"/>
        <v/>
      </c>
      <c r="V43" s="88" t="str">
        <f t="shared" si="7"/>
        <v/>
      </c>
      <c r="W43" s="88" t="e">
        <f t="shared" ca="1" si="8"/>
        <v>#NAME?</v>
      </c>
      <c r="X43" s="89" t="str">
        <f t="shared" si="9"/>
        <v/>
      </c>
      <c r="Y43" s="90" t="str">
        <f t="shared" si="10"/>
        <v/>
      </c>
      <c r="Z43" s="91" t="str">
        <f t="shared" si="11"/>
        <v/>
      </c>
      <c r="AA43" s="92" t="str">
        <f t="shared" si="12"/>
        <v/>
      </c>
      <c r="AB43" s="93" t="str">
        <f t="shared" si="13"/>
        <v/>
      </c>
      <c r="AC43" s="93" t="str">
        <f t="shared" si="14"/>
        <v/>
      </c>
      <c r="AD43" s="94" t="str">
        <f t="shared" si="15"/>
        <v/>
      </c>
      <c r="AE43" s="95">
        <f t="shared" si="16"/>
        <v>0</v>
      </c>
      <c r="AF43" s="96">
        <f t="shared" si="17"/>
        <v>0</v>
      </c>
      <c r="AG43" s="84"/>
      <c r="AH43" s="86" t="str">
        <f t="shared" si="18"/>
        <v/>
      </c>
      <c r="AI43" s="85"/>
      <c r="AJ43" s="85"/>
      <c r="AK43" s="85"/>
      <c r="AL43" s="86" t="str">
        <f t="shared" si="19"/>
        <v/>
      </c>
      <c r="AM43" s="97"/>
      <c r="AN43" s="88"/>
      <c r="AO43" s="98" t="str">
        <f t="shared" si="20"/>
        <v/>
      </c>
      <c r="AP43" s="90" t="str">
        <f t="shared" si="21"/>
        <v/>
      </c>
      <c r="AQ43" s="91" t="str">
        <f t="shared" si="22"/>
        <v/>
      </c>
      <c r="AR43" s="92" t="str">
        <f t="shared" si="23"/>
        <v/>
      </c>
      <c r="AS43" s="93" t="str">
        <f t="shared" si="24"/>
        <v/>
      </c>
      <c r="AT43" s="93" t="str">
        <f t="shared" si="25"/>
        <v/>
      </c>
      <c r="AU43" s="94" t="str">
        <f t="shared" si="26"/>
        <v/>
      </c>
      <c r="AV43" s="99" t="str">
        <f>+IF(A43="","",IF(F43="",70,VLOOKUP(L43,Hoja2!A:D,4,0)))</f>
        <v/>
      </c>
    </row>
    <row r="44" spans="1:48" ht="14.25" customHeight="1">
      <c r="A44" s="79"/>
      <c r="B44" s="79"/>
      <c r="C44" s="80"/>
      <c r="D44" s="80"/>
      <c r="E44" s="79"/>
      <c r="F44" s="79"/>
      <c r="G44" s="82" t="str">
        <f t="shared" si="0"/>
        <v/>
      </c>
      <c r="H44" s="82">
        <f t="shared" si="1"/>
        <v>0</v>
      </c>
      <c r="I44" s="82">
        <f t="shared" si="2"/>
        <v>0</v>
      </c>
      <c r="J44" s="82">
        <f t="shared" si="3"/>
        <v>0</v>
      </c>
      <c r="K44" s="82" t="str">
        <f t="shared" si="4"/>
        <v/>
      </c>
      <c r="L44" s="85"/>
      <c r="M44" s="84"/>
      <c r="N44" s="85"/>
      <c r="O44" s="85"/>
      <c r="P44" s="85"/>
      <c r="Q44" s="85"/>
      <c r="R44" s="86" t="str">
        <f t="shared" si="5"/>
        <v/>
      </c>
      <c r="S44" s="87"/>
      <c r="T44" s="88"/>
      <c r="U44" s="88" t="str">
        <f t="shared" si="6"/>
        <v/>
      </c>
      <c r="V44" s="88" t="str">
        <f t="shared" si="7"/>
        <v/>
      </c>
      <c r="W44" s="88" t="e">
        <f t="shared" ca="1" si="8"/>
        <v>#NAME?</v>
      </c>
      <c r="X44" s="89" t="str">
        <f t="shared" si="9"/>
        <v/>
      </c>
      <c r="Y44" s="90" t="str">
        <f t="shared" si="10"/>
        <v/>
      </c>
      <c r="Z44" s="91" t="str">
        <f t="shared" si="11"/>
        <v/>
      </c>
      <c r="AA44" s="92" t="str">
        <f t="shared" si="12"/>
        <v/>
      </c>
      <c r="AB44" s="93" t="str">
        <f t="shared" si="13"/>
        <v/>
      </c>
      <c r="AC44" s="93" t="str">
        <f t="shared" si="14"/>
        <v/>
      </c>
      <c r="AD44" s="94" t="str">
        <f t="shared" si="15"/>
        <v/>
      </c>
      <c r="AE44" s="95">
        <f t="shared" si="16"/>
        <v>0</v>
      </c>
      <c r="AF44" s="96">
        <f t="shared" si="17"/>
        <v>0</v>
      </c>
      <c r="AG44" s="84"/>
      <c r="AH44" s="86" t="str">
        <f t="shared" si="18"/>
        <v/>
      </c>
      <c r="AI44" s="85"/>
      <c r="AJ44" s="85"/>
      <c r="AK44" s="85"/>
      <c r="AL44" s="86" t="str">
        <f t="shared" si="19"/>
        <v/>
      </c>
      <c r="AM44" s="97"/>
      <c r="AN44" s="88"/>
      <c r="AO44" s="98" t="str">
        <f t="shared" si="20"/>
        <v/>
      </c>
      <c r="AP44" s="90" t="str">
        <f t="shared" si="21"/>
        <v/>
      </c>
      <c r="AQ44" s="91" t="str">
        <f t="shared" si="22"/>
        <v/>
      </c>
      <c r="AR44" s="92" t="str">
        <f t="shared" si="23"/>
        <v/>
      </c>
      <c r="AS44" s="93" t="str">
        <f t="shared" si="24"/>
        <v/>
      </c>
      <c r="AT44" s="93" t="str">
        <f t="shared" si="25"/>
        <v/>
      </c>
      <c r="AU44" s="94" t="str">
        <f t="shared" si="26"/>
        <v/>
      </c>
      <c r="AV44" s="99" t="str">
        <f>+IF(A44="","",IF(F44="",70,VLOOKUP(L44,Hoja2!A:D,4,0)))</f>
        <v/>
      </c>
    </row>
    <row r="45" spans="1:48" ht="14.25" customHeight="1">
      <c r="A45" s="79"/>
      <c r="B45" s="79"/>
      <c r="C45" s="80"/>
      <c r="D45" s="80"/>
      <c r="E45" s="79"/>
      <c r="F45" s="79"/>
      <c r="G45" s="82" t="str">
        <f t="shared" si="0"/>
        <v/>
      </c>
      <c r="H45" s="82">
        <f t="shared" si="1"/>
        <v>0</v>
      </c>
      <c r="I45" s="82">
        <f t="shared" si="2"/>
        <v>0</v>
      </c>
      <c r="J45" s="82">
        <f t="shared" si="3"/>
        <v>0</v>
      </c>
      <c r="K45" s="82" t="str">
        <f t="shared" si="4"/>
        <v/>
      </c>
      <c r="L45" s="85"/>
      <c r="M45" s="84"/>
      <c r="N45" s="85"/>
      <c r="O45" s="85"/>
      <c r="P45" s="85"/>
      <c r="Q45" s="85"/>
      <c r="R45" s="86" t="str">
        <f t="shared" si="5"/>
        <v/>
      </c>
      <c r="S45" s="87"/>
      <c r="T45" s="88"/>
      <c r="U45" s="88" t="str">
        <f t="shared" si="6"/>
        <v/>
      </c>
      <c r="V45" s="88" t="str">
        <f t="shared" si="7"/>
        <v/>
      </c>
      <c r="W45" s="88" t="e">
        <f t="shared" ca="1" si="8"/>
        <v>#NAME?</v>
      </c>
      <c r="X45" s="89" t="str">
        <f t="shared" si="9"/>
        <v/>
      </c>
      <c r="Y45" s="90" t="str">
        <f t="shared" si="10"/>
        <v/>
      </c>
      <c r="Z45" s="91" t="str">
        <f t="shared" si="11"/>
        <v/>
      </c>
      <c r="AA45" s="92" t="str">
        <f t="shared" si="12"/>
        <v/>
      </c>
      <c r="AB45" s="93" t="str">
        <f t="shared" si="13"/>
        <v/>
      </c>
      <c r="AC45" s="93" t="str">
        <f t="shared" si="14"/>
        <v/>
      </c>
      <c r="AD45" s="94" t="str">
        <f t="shared" si="15"/>
        <v/>
      </c>
      <c r="AE45" s="95">
        <f t="shared" si="16"/>
        <v>0</v>
      </c>
      <c r="AF45" s="96">
        <f t="shared" si="17"/>
        <v>0</v>
      </c>
      <c r="AG45" s="84"/>
      <c r="AH45" s="86" t="str">
        <f t="shared" si="18"/>
        <v/>
      </c>
      <c r="AI45" s="85"/>
      <c r="AJ45" s="85"/>
      <c r="AK45" s="85"/>
      <c r="AL45" s="86" t="str">
        <f t="shared" si="19"/>
        <v/>
      </c>
      <c r="AM45" s="97"/>
      <c r="AN45" s="88"/>
      <c r="AO45" s="98" t="str">
        <f t="shared" si="20"/>
        <v/>
      </c>
      <c r="AP45" s="90" t="str">
        <f t="shared" si="21"/>
        <v/>
      </c>
      <c r="AQ45" s="91" t="str">
        <f t="shared" si="22"/>
        <v/>
      </c>
      <c r="AR45" s="92" t="str">
        <f t="shared" si="23"/>
        <v/>
      </c>
      <c r="AS45" s="93" t="str">
        <f t="shared" si="24"/>
        <v/>
      </c>
      <c r="AT45" s="93" t="str">
        <f t="shared" si="25"/>
        <v/>
      </c>
      <c r="AU45" s="94" t="str">
        <f t="shared" si="26"/>
        <v/>
      </c>
      <c r="AV45" s="99" t="str">
        <f>+IF(A45="","",IF(F45="",70,VLOOKUP(L45,Hoja2!A:D,4,0)))</f>
        <v/>
      </c>
    </row>
    <row r="46" spans="1:48" ht="14.25" customHeight="1">
      <c r="A46" s="79"/>
      <c r="B46" s="79"/>
      <c r="C46" s="80"/>
      <c r="D46" s="80"/>
      <c r="E46" s="79"/>
      <c r="F46" s="79"/>
      <c r="G46" s="82" t="str">
        <f t="shared" si="0"/>
        <v/>
      </c>
      <c r="H46" s="82">
        <f t="shared" si="1"/>
        <v>0</v>
      </c>
      <c r="I46" s="82">
        <f t="shared" si="2"/>
        <v>0</v>
      </c>
      <c r="J46" s="82">
        <f t="shared" si="3"/>
        <v>0</v>
      </c>
      <c r="K46" s="82" t="str">
        <f t="shared" si="4"/>
        <v/>
      </c>
      <c r="L46" s="85"/>
      <c r="M46" s="84"/>
      <c r="N46" s="85"/>
      <c r="O46" s="85"/>
      <c r="P46" s="85"/>
      <c r="Q46" s="85"/>
      <c r="R46" s="86" t="str">
        <f t="shared" si="5"/>
        <v/>
      </c>
      <c r="S46" s="87"/>
      <c r="T46" s="88"/>
      <c r="U46" s="88" t="str">
        <f t="shared" si="6"/>
        <v/>
      </c>
      <c r="V46" s="88" t="str">
        <f t="shared" si="7"/>
        <v/>
      </c>
      <c r="W46" s="88" t="e">
        <f t="shared" ca="1" si="8"/>
        <v>#NAME?</v>
      </c>
      <c r="X46" s="89" t="str">
        <f t="shared" si="9"/>
        <v/>
      </c>
      <c r="Y46" s="90" t="str">
        <f t="shared" si="10"/>
        <v/>
      </c>
      <c r="Z46" s="91" t="str">
        <f t="shared" si="11"/>
        <v/>
      </c>
      <c r="AA46" s="92" t="str">
        <f t="shared" si="12"/>
        <v/>
      </c>
      <c r="AB46" s="93" t="str">
        <f t="shared" si="13"/>
        <v/>
      </c>
      <c r="AC46" s="93" t="str">
        <f t="shared" si="14"/>
        <v/>
      </c>
      <c r="AD46" s="94" t="str">
        <f t="shared" si="15"/>
        <v/>
      </c>
      <c r="AE46" s="95">
        <f t="shared" si="16"/>
        <v>0</v>
      </c>
      <c r="AF46" s="96">
        <f t="shared" si="17"/>
        <v>0</v>
      </c>
      <c r="AG46" s="84"/>
      <c r="AH46" s="86" t="str">
        <f t="shared" si="18"/>
        <v/>
      </c>
      <c r="AI46" s="85"/>
      <c r="AJ46" s="85"/>
      <c r="AK46" s="85"/>
      <c r="AL46" s="86" t="str">
        <f t="shared" si="19"/>
        <v/>
      </c>
      <c r="AM46" s="97"/>
      <c r="AN46" s="88"/>
      <c r="AO46" s="98" t="str">
        <f t="shared" si="20"/>
        <v/>
      </c>
      <c r="AP46" s="90" t="str">
        <f t="shared" si="21"/>
        <v/>
      </c>
      <c r="AQ46" s="91" t="str">
        <f t="shared" si="22"/>
        <v/>
      </c>
      <c r="AR46" s="92" t="str">
        <f t="shared" si="23"/>
        <v/>
      </c>
      <c r="AS46" s="93" t="str">
        <f t="shared" si="24"/>
        <v/>
      </c>
      <c r="AT46" s="93" t="str">
        <f t="shared" si="25"/>
        <v/>
      </c>
      <c r="AU46" s="94" t="str">
        <f t="shared" si="26"/>
        <v/>
      </c>
      <c r="AV46" s="99" t="str">
        <f>+IF(A46="","",IF(F46="",70,VLOOKUP(L46,Hoja2!A:D,4,0)))</f>
        <v/>
      </c>
    </row>
    <row r="47" spans="1:48" ht="14.25" customHeight="1">
      <c r="A47" s="79"/>
      <c r="B47" s="79"/>
      <c r="C47" s="80"/>
      <c r="D47" s="80"/>
      <c r="E47" s="79"/>
      <c r="F47" s="79"/>
      <c r="G47" s="82" t="str">
        <f t="shared" si="0"/>
        <v/>
      </c>
      <c r="H47" s="82">
        <f t="shared" si="1"/>
        <v>0</v>
      </c>
      <c r="I47" s="82">
        <f t="shared" si="2"/>
        <v>0</v>
      </c>
      <c r="J47" s="82">
        <f t="shared" si="3"/>
        <v>0</v>
      </c>
      <c r="K47" s="82" t="str">
        <f t="shared" si="4"/>
        <v/>
      </c>
      <c r="L47" s="85"/>
      <c r="M47" s="84"/>
      <c r="N47" s="85"/>
      <c r="O47" s="85"/>
      <c r="P47" s="85"/>
      <c r="Q47" s="85"/>
      <c r="R47" s="86" t="str">
        <f t="shared" si="5"/>
        <v/>
      </c>
      <c r="S47" s="87"/>
      <c r="T47" s="88"/>
      <c r="U47" s="88" t="str">
        <f t="shared" si="6"/>
        <v/>
      </c>
      <c r="V47" s="88" t="str">
        <f t="shared" si="7"/>
        <v/>
      </c>
      <c r="W47" s="88" t="e">
        <f t="shared" ca="1" si="8"/>
        <v>#NAME?</v>
      </c>
      <c r="X47" s="89" t="str">
        <f t="shared" si="9"/>
        <v/>
      </c>
      <c r="Y47" s="90" t="str">
        <f t="shared" si="10"/>
        <v/>
      </c>
      <c r="Z47" s="91" t="str">
        <f t="shared" si="11"/>
        <v/>
      </c>
      <c r="AA47" s="92" t="str">
        <f t="shared" si="12"/>
        <v/>
      </c>
      <c r="AB47" s="93" t="str">
        <f t="shared" si="13"/>
        <v/>
      </c>
      <c r="AC47" s="93" t="str">
        <f t="shared" si="14"/>
        <v/>
      </c>
      <c r="AD47" s="94" t="str">
        <f t="shared" si="15"/>
        <v/>
      </c>
      <c r="AE47" s="95">
        <f t="shared" si="16"/>
        <v>0</v>
      </c>
      <c r="AF47" s="96">
        <f t="shared" si="17"/>
        <v>0</v>
      </c>
      <c r="AG47" s="84"/>
      <c r="AH47" s="86" t="str">
        <f t="shared" si="18"/>
        <v/>
      </c>
      <c r="AI47" s="85"/>
      <c r="AJ47" s="85"/>
      <c r="AK47" s="85"/>
      <c r="AL47" s="86" t="str">
        <f t="shared" si="19"/>
        <v/>
      </c>
      <c r="AM47" s="97"/>
      <c r="AN47" s="88"/>
      <c r="AO47" s="98" t="str">
        <f t="shared" si="20"/>
        <v/>
      </c>
      <c r="AP47" s="90" t="str">
        <f t="shared" si="21"/>
        <v/>
      </c>
      <c r="AQ47" s="91" t="str">
        <f t="shared" si="22"/>
        <v/>
      </c>
      <c r="AR47" s="92" t="str">
        <f t="shared" si="23"/>
        <v/>
      </c>
      <c r="AS47" s="93" t="str">
        <f t="shared" si="24"/>
        <v/>
      </c>
      <c r="AT47" s="93" t="str">
        <f t="shared" si="25"/>
        <v/>
      </c>
      <c r="AU47" s="94" t="str">
        <f t="shared" si="26"/>
        <v/>
      </c>
      <c r="AV47" s="99" t="str">
        <f>+IF(A47="","",IF(F47="",70,VLOOKUP(L47,Hoja2!A:D,4,0)))</f>
        <v/>
      </c>
    </row>
    <row r="48" spans="1:48" ht="14.25" customHeight="1">
      <c r="A48" s="79"/>
      <c r="B48" s="79"/>
      <c r="C48" s="80"/>
      <c r="D48" s="80"/>
      <c r="E48" s="79"/>
      <c r="F48" s="79"/>
      <c r="G48" s="82" t="str">
        <f t="shared" si="0"/>
        <v/>
      </c>
      <c r="H48" s="82">
        <f t="shared" si="1"/>
        <v>0</v>
      </c>
      <c r="I48" s="82">
        <f t="shared" si="2"/>
        <v>0</v>
      </c>
      <c r="J48" s="82">
        <f t="shared" si="3"/>
        <v>0</v>
      </c>
      <c r="K48" s="82" t="str">
        <f t="shared" si="4"/>
        <v/>
      </c>
      <c r="L48" s="85"/>
      <c r="M48" s="84"/>
      <c r="N48" s="85"/>
      <c r="O48" s="85"/>
      <c r="P48" s="85"/>
      <c r="Q48" s="85"/>
      <c r="R48" s="86" t="str">
        <f t="shared" si="5"/>
        <v/>
      </c>
      <c r="S48" s="87"/>
      <c r="T48" s="88"/>
      <c r="U48" s="88" t="str">
        <f t="shared" si="6"/>
        <v/>
      </c>
      <c r="V48" s="88" t="str">
        <f t="shared" si="7"/>
        <v/>
      </c>
      <c r="W48" s="88" t="e">
        <f t="shared" ca="1" si="8"/>
        <v>#NAME?</v>
      </c>
      <c r="X48" s="89" t="str">
        <f t="shared" si="9"/>
        <v/>
      </c>
      <c r="Y48" s="90" t="str">
        <f t="shared" si="10"/>
        <v/>
      </c>
      <c r="Z48" s="91" t="str">
        <f t="shared" si="11"/>
        <v/>
      </c>
      <c r="AA48" s="92" t="str">
        <f t="shared" si="12"/>
        <v/>
      </c>
      <c r="AB48" s="93" t="str">
        <f t="shared" si="13"/>
        <v/>
      </c>
      <c r="AC48" s="93" t="str">
        <f t="shared" si="14"/>
        <v/>
      </c>
      <c r="AD48" s="94" t="str">
        <f t="shared" si="15"/>
        <v/>
      </c>
      <c r="AE48" s="95">
        <f t="shared" si="16"/>
        <v>0</v>
      </c>
      <c r="AF48" s="96">
        <f t="shared" si="17"/>
        <v>0</v>
      </c>
      <c r="AG48" s="84"/>
      <c r="AH48" s="86" t="str">
        <f t="shared" si="18"/>
        <v/>
      </c>
      <c r="AI48" s="85"/>
      <c r="AJ48" s="85"/>
      <c r="AK48" s="85"/>
      <c r="AL48" s="86" t="str">
        <f t="shared" si="19"/>
        <v/>
      </c>
      <c r="AM48" s="97"/>
      <c r="AN48" s="88"/>
      <c r="AO48" s="98" t="str">
        <f t="shared" si="20"/>
        <v/>
      </c>
      <c r="AP48" s="90" t="str">
        <f t="shared" si="21"/>
        <v/>
      </c>
      <c r="AQ48" s="91" t="str">
        <f t="shared" si="22"/>
        <v/>
      </c>
      <c r="AR48" s="92" t="str">
        <f t="shared" si="23"/>
        <v/>
      </c>
      <c r="AS48" s="93" t="str">
        <f t="shared" si="24"/>
        <v/>
      </c>
      <c r="AT48" s="93" t="str">
        <f t="shared" si="25"/>
        <v/>
      </c>
      <c r="AU48" s="94" t="str">
        <f t="shared" si="26"/>
        <v/>
      </c>
      <c r="AV48" s="99" t="str">
        <f>+IF(A48="","",IF(F48="",70,VLOOKUP(L48,Hoja2!A:D,4,0)))</f>
        <v/>
      </c>
    </row>
    <row r="49" spans="1:48" ht="14.25" customHeight="1">
      <c r="A49" s="79"/>
      <c r="B49" s="79"/>
      <c r="C49" s="80"/>
      <c r="D49" s="80"/>
      <c r="E49" s="79"/>
      <c r="F49" s="79"/>
      <c r="G49" s="82" t="str">
        <f t="shared" si="0"/>
        <v/>
      </c>
      <c r="H49" s="82">
        <f t="shared" si="1"/>
        <v>0</v>
      </c>
      <c r="I49" s="82">
        <f t="shared" si="2"/>
        <v>0</v>
      </c>
      <c r="J49" s="82">
        <f t="shared" si="3"/>
        <v>0</v>
      </c>
      <c r="K49" s="82" t="str">
        <f t="shared" si="4"/>
        <v/>
      </c>
      <c r="L49" s="85"/>
      <c r="M49" s="84"/>
      <c r="N49" s="85"/>
      <c r="O49" s="85"/>
      <c r="P49" s="85"/>
      <c r="Q49" s="85"/>
      <c r="R49" s="86" t="str">
        <f t="shared" si="5"/>
        <v/>
      </c>
      <c r="S49" s="87"/>
      <c r="T49" s="88"/>
      <c r="U49" s="88" t="str">
        <f t="shared" si="6"/>
        <v/>
      </c>
      <c r="V49" s="88" t="str">
        <f t="shared" si="7"/>
        <v/>
      </c>
      <c r="W49" s="88" t="e">
        <f t="shared" ca="1" si="8"/>
        <v>#NAME?</v>
      </c>
      <c r="X49" s="89" t="str">
        <f t="shared" si="9"/>
        <v/>
      </c>
      <c r="Y49" s="90" t="str">
        <f t="shared" si="10"/>
        <v/>
      </c>
      <c r="Z49" s="91" t="str">
        <f t="shared" si="11"/>
        <v/>
      </c>
      <c r="AA49" s="92" t="str">
        <f t="shared" si="12"/>
        <v/>
      </c>
      <c r="AB49" s="93" t="str">
        <f t="shared" si="13"/>
        <v/>
      </c>
      <c r="AC49" s="93" t="str">
        <f t="shared" si="14"/>
        <v/>
      </c>
      <c r="AD49" s="94" t="str">
        <f t="shared" si="15"/>
        <v/>
      </c>
      <c r="AE49" s="95">
        <f t="shared" si="16"/>
        <v>0</v>
      </c>
      <c r="AF49" s="96">
        <f t="shared" si="17"/>
        <v>0</v>
      </c>
      <c r="AG49" s="84"/>
      <c r="AH49" s="86" t="str">
        <f t="shared" si="18"/>
        <v/>
      </c>
      <c r="AI49" s="85"/>
      <c r="AJ49" s="85"/>
      <c r="AK49" s="85"/>
      <c r="AL49" s="86" t="str">
        <f t="shared" si="19"/>
        <v/>
      </c>
      <c r="AM49" s="97"/>
      <c r="AN49" s="88"/>
      <c r="AO49" s="98" t="str">
        <f t="shared" si="20"/>
        <v/>
      </c>
      <c r="AP49" s="90" t="str">
        <f t="shared" si="21"/>
        <v/>
      </c>
      <c r="AQ49" s="91" t="str">
        <f t="shared" si="22"/>
        <v/>
      </c>
      <c r="AR49" s="92" t="str">
        <f t="shared" si="23"/>
        <v/>
      </c>
      <c r="AS49" s="93" t="str">
        <f t="shared" si="24"/>
        <v/>
      </c>
      <c r="AT49" s="93" t="str">
        <f t="shared" si="25"/>
        <v/>
      </c>
      <c r="AU49" s="94" t="str">
        <f t="shared" si="26"/>
        <v/>
      </c>
      <c r="AV49" s="99" t="str">
        <f>+IF(A49="","",IF(F49="",70,VLOOKUP(L49,Hoja2!A:D,4,0)))</f>
        <v/>
      </c>
    </row>
    <row r="50" spans="1:48" ht="14.25" customHeight="1">
      <c r="A50" s="79"/>
      <c r="B50" s="79"/>
      <c r="C50" s="80"/>
      <c r="D50" s="80"/>
      <c r="E50" s="79"/>
      <c r="F50" s="79"/>
      <c r="G50" s="82" t="str">
        <f t="shared" si="0"/>
        <v/>
      </c>
      <c r="H50" s="82">
        <f t="shared" si="1"/>
        <v>0</v>
      </c>
      <c r="I50" s="82">
        <f t="shared" si="2"/>
        <v>0</v>
      </c>
      <c r="J50" s="82">
        <f t="shared" si="3"/>
        <v>0</v>
      </c>
      <c r="K50" s="82" t="str">
        <f t="shared" si="4"/>
        <v/>
      </c>
      <c r="L50" s="85"/>
      <c r="M50" s="84"/>
      <c r="N50" s="85"/>
      <c r="O50" s="85"/>
      <c r="P50" s="85"/>
      <c r="Q50" s="85"/>
      <c r="R50" s="86" t="str">
        <f t="shared" si="5"/>
        <v/>
      </c>
      <c r="S50" s="87"/>
      <c r="T50" s="88"/>
      <c r="U50" s="88" t="str">
        <f t="shared" si="6"/>
        <v/>
      </c>
      <c r="V50" s="88" t="str">
        <f t="shared" si="7"/>
        <v/>
      </c>
      <c r="W50" s="88" t="e">
        <f t="shared" ca="1" si="8"/>
        <v>#NAME?</v>
      </c>
      <c r="X50" s="89" t="str">
        <f t="shared" si="9"/>
        <v/>
      </c>
      <c r="Y50" s="90" t="str">
        <f t="shared" si="10"/>
        <v/>
      </c>
      <c r="Z50" s="91" t="str">
        <f t="shared" si="11"/>
        <v/>
      </c>
      <c r="AA50" s="92" t="str">
        <f t="shared" si="12"/>
        <v/>
      </c>
      <c r="AB50" s="93" t="str">
        <f t="shared" si="13"/>
        <v/>
      </c>
      <c r="AC50" s="93" t="str">
        <f t="shared" si="14"/>
        <v/>
      </c>
      <c r="AD50" s="94" t="str">
        <f t="shared" si="15"/>
        <v/>
      </c>
      <c r="AE50" s="95">
        <f t="shared" si="16"/>
        <v>0</v>
      </c>
      <c r="AF50" s="96">
        <f t="shared" si="17"/>
        <v>0</v>
      </c>
      <c r="AG50" s="84"/>
      <c r="AH50" s="86" t="str">
        <f t="shared" si="18"/>
        <v/>
      </c>
      <c r="AI50" s="85"/>
      <c r="AJ50" s="85"/>
      <c r="AK50" s="85"/>
      <c r="AL50" s="86" t="str">
        <f t="shared" si="19"/>
        <v/>
      </c>
      <c r="AM50" s="97"/>
      <c r="AN50" s="88"/>
      <c r="AO50" s="98" t="str">
        <f t="shared" si="20"/>
        <v/>
      </c>
      <c r="AP50" s="90" t="str">
        <f t="shared" si="21"/>
        <v/>
      </c>
      <c r="AQ50" s="91" t="str">
        <f t="shared" si="22"/>
        <v/>
      </c>
      <c r="AR50" s="92" t="str">
        <f t="shared" si="23"/>
        <v/>
      </c>
      <c r="AS50" s="93" t="str">
        <f t="shared" si="24"/>
        <v/>
      </c>
      <c r="AT50" s="93" t="str">
        <f t="shared" si="25"/>
        <v/>
      </c>
      <c r="AU50" s="94" t="str">
        <f t="shared" si="26"/>
        <v/>
      </c>
      <c r="AV50" s="99" t="str">
        <f>+IF(A50="","",IF(F50="",70,VLOOKUP(L50,Hoja2!A:D,4,0)))</f>
        <v/>
      </c>
    </row>
    <row r="51" spans="1:48" ht="14.25" customHeight="1">
      <c r="A51" s="79"/>
      <c r="B51" s="79"/>
      <c r="C51" s="80"/>
      <c r="D51" s="80"/>
      <c r="E51" s="79"/>
      <c r="F51" s="79"/>
      <c r="G51" s="82" t="str">
        <f t="shared" si="0"/>
        <v/>
      </c>
      <c r="H51" s="82">
        <f t="shared" si="1"/>
        <v>0</v>
      </c>
      <c r="I51" s="82">
        <f t="shared" si="2"/>
        <v>0</v>
      </c>
      <c r="J51" s="82">
        <f t="shared" si="3"/>
        <v>0</v>
      </c>
      <c r="K51" s="82" t="str">
        <f t="shared" si="4"/>
        <v/>
      </c>
      <c r="L51" s="85"/>
      <c r="M51" s="84"/>
      <c r="N51" s="85"/>
      <c r="O51" s="85"/>
      <c r="P51" s="85"/>
      <c r="Q51" s="85"/>
      <c r="R51" s="86" t="str">
        <f t="shared" si="5"/>
        <v/>
      </c>
      <c r="S51" s="87"/>
      <c r="T51" s="88"/>
      <c r="U51" s="88" t="str">
        <f t="shared" si="6"/>
        <v/>
      </c>
      <c r="V51" s="88" t="str">
        <f t="shared" si="7"/>
        <v/>
      </c>
      <c r="W51" s="88" t="e">
        <f t="shared" ca="1" si="8"/>
        <v>#NAME?</v>
      </c>
      <c r="X51" s="89" t="str">
        <f t="shared" si="9"/>
        <v/>
      </c>
      <c r="Y51" s="90" t="str">
        <f t="shared" si="10"/>
        <v/>
      </c>
      <c r="Z51" s="91" t="str">
        <f t="shared" si="11"/>
        <v/>
      </c>
      <c r="AA51" s="92" t="str">
        <f t="shared" si="12"/>
        <v/>
      </c>
      <c r="AB51" s="93" t="str">
        <f t="shared" si="13"/>
        <v/>
      </c>
      <c r="AC51" s="93" t="str">
        <f t="shared" si="14"/>
        <v/>
      </c>
      <c r="AD51" s="94" t="str">
        <f t="shared" si="15"/>
        <v/>
      </c>
      <c r="AE51" s="95">
        <f t="shared" si="16"/>
        <v>0</v>
      </c>
      <c r="AF51" s="96">
        <f t="shared" si="17"/>
        <v>0</v>
      </c>
      <c r="AG51" s="84"/>
      <c r="AH51" s="86" t="str">
        <f t="shared" si="18"/>
        <v/>
      </c>
      <c r="AI51" s="85"/>
      <c r="AJ51" s="85"/>
      <c r="AK51" s="85"/>
      <c r="AL51" s="86" t="str">
        <f t="shared" si="19"/>
        <v/>
      </c>
      <c r="AM51" s="97"/>
      <c r="AN51" s="88"/>
      <c r="AO51" s="98" t="str">
        <f t="shared" si="20"/>
        <v/>
      </c>
      <c r="AP51" s="90" t="str">
        <f t="shared" si="21"/>
        <v/>
      </c>
      <c r="AQ51" s="91" t="str">
        <f t="shared" si="22"/>
        <v/>
      </c>
      <c r="AR51" s="92" t="str">
        <f t="shared" si="23"/>
        <v/>
      </c>
      <c r="AS51" s="93" t="str">
        <f t="shared" si="24"/>
        <v/>
      </c>
      <c r="AT51" s="93" t="str">
        <f t="shared" si="25"/>
        <v/>
      </c>
      <c r="AU51" s="94" t="str">
        <f t="shared" si="26"/>
        <v/>
      </c>
      <c r="AV51" s="99" t="str">
        <f>+IF(A51="","",IF(F51="",70,VLOOKUP(L51,Hoja2!A:D,4,0)))</f>
        <v/>
      </c>
    </row>
    <row r="52" spans="1:48" ht="14.25" customHeight="1">
      <c r="A52" s="79"/>
      <c r="B52" s="79"/>
      <c r="C52" s="80"/>
      <c r="D52" s="80"/>
      <c r="E52" s="79"/>
      <c r="F52" s="79"/>
      <c r="G52" s="82" t="str">
        <f t="shared" si="0"/>
        <v/>
      </c>
      <c r="H52" s="82">
        <f t="shared" si="1"/>
        <v>0</v>
      </c>
      <c r="I52" s="82">
        <f t="shared" si="2"/>
        <v>0</v>
      </c>
      <c r="J52" s="82">
        <f t="shared" si="3"/>
        <v>0</v>
      </c>
      <c r="K52" s="82" t="str">
        <f t="shared" si="4"/>
        <v/>
      </c>
      <c r="L52" s="85"/>
      <c r="M52" s="84"/>
      <c r="N52" s="85"/>
      <c r="O52" s="85"/>
      <c r="P52" s="85"/>
      <c r="Q52" s="85"/>
      <c r="R52" s="86" t="str">
        <f t="shared" si="5"/>
        <v/>
      </c>
      <c r="S52" s="87"/>
      <c r="T52" s="88"/>
      <c r="U52" s="88" t="str">
        <f t="shared" si="6"/>
        <v/>
      </c>
      <c r="V52" s="88" t="str">
        <f t="shared" si="7"/>
        <v/>
      </c>
      <c r="W52" s="88" t="e">
        <f t="shared" ca="1" si="8"/>
        <v>#NAME?</v>
      </c>
      <c r="X52" s="89" t="str">
        <f t="shared" si="9"/>
        <v/>
      </c>
      <c r="Y52" s="90" t="str">
        <f t="shared" si="10"/>
        <v/>
      </c>
      <c r="Z52" s="91" t="str">
        <f t="shared" si="11"/>
        <v/>
      </c>
      <c r="AA52" s="92" t="str">
        <f t="shared" si="12"/>
        <v/>
      </c>
      <c r="AB52" s="93" t="str">
        <f t="shared" si="13"/>
        <v/>
      </c>
      <c r="AC52" s="93" t="str">
        <f t="shared" si="14"/>
        <v/>
      </c>
      <c r="AD52" s="94" t="str">
        <f t="shared" si="15"/>
        <v/>
      </c>
      <c r="AE52" s="95">
        <f t="shared" si="16"/>
        <v>0</v>
      </c>
      <c r="AF52" s="96">
        <f t="shared" si="17"/>
        <v>0</v>
      </c>
      <c r="AG52" s="84"/>
      <c r="AH52" s="86" t="str">
        <f t="shared" si="18"/>
        <v/>
      </c>
      <c r="AI52" s="85"/>
      <c r="AJ52" s="85"/>
      <c r="AK52" s="85"/>
      <c r="AL52" s="86" t="str">
        <f t="shared" si="19"/>
        <v/>
      </c>
      <c r="AM52" s="97"/>
      <c r="AN52" s="88"/>
      <c r="AO52" s="98" t="str">
        <f t="shared" si="20"/>
        <v/>
      </c>
      <c r="AP52" s="90" t="str">
        <f t="shared" si="21"/>
        <v/>
      </c>
      <c r="AQ52" s="91" t="str">
        <f t="shared" si="22"/>
        <v/>
      </c>
      <c r="AR52" s="92" t="str">
        <f t="shared" si="23"/>
        <v/>
      </c>
      <c r="AS52" s="93" t="str">
        <f t="shared" si="24"/>
        <v/>
      </c>
      <c r="AT52" s="93" t="str">
        <f t="shared" si="25"/>
        <v/>
      </c>
      <c r="AU52" s="94" t="str">
        <f t="shared" si="26"/>
        <v/>
      </c>
      <c r="AV52" s="99" t="str">
        <f>+IF(A52="","",IF(F52="",70,VLOOKUP(L52,Hoja2!A:D,4,0)))</f>
        <v/>
      </c>
    </row>
    <row r="53" spans="1:48" ht="14.25" customHeight="1">
      <c r="A53" s="79"/>
      <c r="B53" s="79"/>
      <c r="C53" s="80"/>
      <c r="D53" s="80"/>
      <c r="E53" s="79"/>
      <c r="F53" s="79"/>
      <c r="G53" s="82" t="str">
        <f t="shared" si="0"/>
        <v/>
      </c>
      <c r="H53" s="82">
        <f t="shared" si="1"/>
        <v>0</v>
      </c>
      <c r="I53" s="82">
        <f t="shared" si="2"/>
        <v>0</v>
      </c>
      <c r="J53" s="82">
        <f t="shared" si="3"/>
        <v>0</v>
      </c>
      <c r="K53" s="82" t="str">
        <f t="shared" si="4"/>
        <v/>
      </c>
      <c r="L53" s="85"/>
      <c r="M53" s="84"/>
      <c r="N53" s="85"/>
      <c r="O53" s="85"/>
      <c r="P53" s="85"/>
      <c r="Q53" s="85"/>
      <c r="R53" s="86" t="str">
        <f t="shared" si="5"/>
        <v/>
      </c>
      <c r="S53" s="87"/>
      <c r="T53" s="88"/>
      <c r="U53" s="88" t="str">
        <f t="shared" si="6"/>
        <v/>
      </c>
      <c r="V53" s="88" t="str">
        <f t="shared" si="7"/>
        <v/>
      </c>
      <c r="W53" s="88" t="e">
        <f t="shared" ca="1" si="8"/>
        <v>#NAME?</v>
      </c>
      <c r="X53" s="89" t="str">
        <f t="shared" si="9"/>
        <v/>
      </c>
      <c r="Y53" s="90" t="str">
        <f t="shared" si="10"/>
        <v/>
      </c>
      <c r="Z53" s="91" t="str">
        <f t="shared" si="11"/>
        <v/>
      </c>
      <c r="AA53" s="92" t="str">
        <f t="shared" si="12"/>
        <v/>
      </c>
      <c r="AB53" s="93" t="str">
        <f t="shared" si="13"/>
        <v/>
      </c>
      <c r="AC53" s="93" t="str">
        <f t="shared" si="14"/>
        <v/>
      </c>
      <c r="AD53" s="94" t="str">
        <f t="shared" si="15"/>
        <v/>
      </c>
      <c r="AE53" s="95">
        <f t="shared" si="16"/>
        <v>0</v>
      </c>
      <c r="AF53" s="96">
        <f t="shared" si="17"/>
        <v>0</v>
      </c>
      <c r="AG53" s="84"/>
      <c r="AH53" s="86" t="str">
        <f t="shared" si="18"/>
        <v/>
      </c>
      <c r="AI53" s="85"/>
      <c r="AJ53" s="85"/>
      <c r="AK53" s="85"/>
      <c r="AL53" s="86" t="str">
        <f t="shared" si="19"/>
        <v/>
      </c>
      <c r="AM53" s="97"/>
      <c r="AN53" s="88"/>
      <c r="AO53" s="98" t="str">
        <f t="shared" si="20"/>
        <v/>
      </c>
      <c r="AP53" s="90" t="str">
        <f t="shared" si="21"/>
        <v/>
      </c>
      <c r="AQ53" s="91" t="str">
        <f t="shared" si="22"/>
        <v/>
      </c>
      <c r="AR53" s="92" t="str">
        <f t="shared" si="23"/>
        <v/>
      </c>
      <c r="AS53" s="93" t="str">
        <f t="shared" si="24"/>
        <v/>
      </c>
      <c r="AT53" s="93" t="str">
        <f t="shared" si="25"/>
        <v/>
      </c>
      <c r="AU53" s="94" t="str">
        <f t="shared" si="26"/>
        <v/>
      </c>
      <c r="AV53" s="99" t="str">
        <f>+IF(A53="","",IF(F53="",70,VLOOKUP(L53,Hoja2!A:D,4,0)))</f>
        <v/>
      </c>
    </row>
    <row r="54" spans="1:48" ht="14.25" customHeight="1">
      <c r="A54" s="79"/>
      <c r="B54" s="79"/>
      <c r="C54" s="80"/>
      <c r="D54" s="80"/>
      <c r="E54" s="79"/>
      <c r="F54" s="79"/>
      <c r="G54" s="82" t="str">
        <f t="shared" si="0"/>
        <v/>
      </c>
      <c r="H54" s="82">
        <f t="shared" si="1"/>
        <v>0</v>
      </c>
      <c r="I54" s="82">
        <f t="shared" si="2"/>
        <v>0</v>
      </c>
      <c r="J54" s="82">
        <f t="shared" si="3"/>
        <v>0</v>
      </c>
      <c r="K54" s="82" t="str">
        <f t="shared" si="4"/>
        <v/>
      </c>
      <c r="L54" s="85"/>
      <c r="M54" s="84"/>
      <c r="N54" s="85"/>
      <c r="O54" s="85"/>
      <c r="P54" s="85"/>
      <c r="Q54" s="85"/>
      <c r="R54" s="86" t="str">
        <f t="shared" si="5"/>
        <v/>
      </c>
      <c r="S54" s="87"/>
      <c r="T54" s="88"/>
      <c r="U54" s="88" t="str">
        <f t="shared" si="6"/>
        <v/>
      </c>
      <c r="V54" s="88" t="str">
        <f t="shared" si="7"/>
        <v/>
      </c>
      <c r="W54" s="88" t="e">
        <f t="shared" ca="1" si="8"/>
        <v>#NAME?</v>
      </c>
      <c r="X54" s="89" t="str">
        <f t="shared" si="9"/>
        <v/>
      </c>
      <c r="Y54" s="90" t="str">
        <f t="shared" si="10"/>
        <v/>
      </c>
      <c r="Z54" s="91" t="str">
        <f t="shared" si="11"/>
        <v/>
      </c>
      <c r="AA54" s="92" t="str">
        <f t="shared" si="12"/>
        <v/>
      </c>
      <c r="AB54" s="93" t="str">
        <f t="shared" si="13"/>
        <v/>
      </c>
      <c r="AC54" s="93" t="str">
        <f t="shared" si="14"/>
        <v/>
      </c>
      <c r="AD54" s="94" t="str">
        <f t="shared" si="15"/>
        <v/>
      </c>
      <c r="AE54" s="95">
        <f t="shared" si="16"/>
        <v>0</v>
      </c>
      <c r="AF54" s="96">
        <f t="shared" si="17"/>
        <v>0</v>
      </c>
      <c r="AG54" s="84"/>
      <c r="AH54" s="86" t="str">
        <f t="shared" si="18"/>
        <v/>
      </c>
      <c r="AI54" s="85"/>
      <c r="AJ54" s="85"/>
      <c r="AK54" s="85"/>
      <c r="AL54" s="86" t="str">
        <f t="shared" si="19"/>
        <v/>
      </c>
      <c r="AM54" s="97"/>
      <c r="AN54" s="88"/>
      <c r="AO54" s="98" t="str">
        <f t="shared" si="20"/>
        <v/>
      </c>
      <c r="AP54" s="90" t="str">
        <f t="shared" si="21"/>
        <v/>
      </c>
      <c r="AQ54" s="91" t="str">
        <f t="shared" si="22"/>
        <v/>
      </c>
      <c r="AR54" s="92" t="str">
        <f t="shared" si="23"/>
        <v/>
      </c>
      <c r="AS54" s="93" t="str">
        <f t="shared" si="24"/>
        <v/>
      </c>
      <c r="AT54" s="93" t="str">
        <f t="shared" si="25"/>
        <v/>
      </c>
      <c r="AU54" s="94" t="str">
        <f t="shared" si="26"/>
        <v/>
      </c>
      <c r="AV54" s="99" t="str">
        <f>+IF(A54="","",IF(F54="",70,VLOOKUP(L54,Hoja2!A:D,4,0)))</f>
        <v/>
      </c>
    </row>
    <row r="55" spans="1:48" ht="14.25" customHeight="1">
      <c r="A55" s="79"/>
      <c r="B55" s="79"/>
      <c r="C55" s="80"/>
      <c r="D55" s="80"/>
      <c r="E55" s="79"/>
      <c r="F55" s="79"/>
      <c r="G55" s="82" t="str">
        <f t="shared" si="0"/>
        <v/>
      </c>
      <c r="H55" s="82">
        <f t="shared" si="1"/>
        <v>0</v>
      </c>
      <c r="I55" s="82">
        <f t="shared" si="2"/>
        <v>0</v>
      </c>
      <c r="J55" s="82">
        <f t="shared" si="3"/>
        <v>0</v>
      </c>
      <c r="K55" s="82" t="str">
        <f t="shared" si="4"/>
        <v/>
      </c>
      <c r="L55" s="85"/>
      <c r="M55" s="84"/>
      <c r="N55" s="85"/>
      <c r="O55" s="85"/>
      <c r="P55" s="85"/>
      <c r="Q55" s="85"/>
      <c r="R55" s="86" t="str">
        <f t="shared" si="5"/>
        <v/>
      </c>
      <c r="S55" s="87"/>
      <c r="T55" s="88"/>
      <c r="U55" s="88" t="str">
        <f t="shared" si="6"/>
        <v/>
      </c>
      <c r="V55" s="88" t="str">
        <f t="shared" si="7"/>
        <v/>
      </c>
      <c r="W55" s="88" t="e">
        <f t="shared" ca="1" si="8"/>
        <v>#NAME?</v>
      </c>
      <c r="X55" s="89" t="str">
        <f t="shared" si="9"/>
        <v/>
      </c>
      <c r="Y55" s="90" t="str">
        <f t="shared" si="10"/>
        <v/>
      </c>
      <c r="Z55" s="91" t="str">
        <f t="shared" si="11"/>
        <v/>
      </c>
      <c r="AA55" s="92" t="str">
        <f t="shared" si="12"/>
        <v/>
      </c>
      <c r="AB55" s="93" t="str">
        <f t="shared" si="13"/>
        <v/>
      </c>
      <c r="AC55" s="93" t="str">
        <f t="shared" si="14"/>
        <v/>
      </c>
      <c r="AD55" s="94" t="str">
        <f t="shared" si="15"/>
        <v/>
      </c>
      <c r="AE55" s="95">
        <f t="shared" si="16"/>
        <v>0</v>
      </c>
      <c r="AF55" s="96">
        <f t="shared" si="17"/>
        <v>0</v>
      </c>
      <c r="AG55" s="84"/>
      <c r="AH55" s="86" t="str">
        <f t="shared" si="18"/>
        <v/>
      </c>
      <c r="AI55" s="85"/>
      <c r="AJ55" s="85"/>
      <c r="AK55" s="85"/>
      <c r="AL55" s="86" t="str">
        <f t="shared" si="19"/>
        <v/>
      </c>
      <c r="AM55" s="97"/>
      <c r="AN55" s="88"/>
      <c r="AO55" s="98" t="str">
        <f t="shared" si="20"/>
        <v/>
      </c>
      <c r="AP55" s="90" t="str">
        <f t="shared" si="21"/>
        <v/>
      </c>
      <c r="AQ55" s="91" t="str">
        <f t="shared" si="22"/>
        <v/>
      </c>
      <c r="AR55" s="92" t="str">
        <f t="shared" si="23"/>
        <v/>
      </c>
      <c r="AS55" s="93" t="str">
        <f t="shared" si="24"/>
        <v/>
      </c>
      <c r="AT55" s="93" t="str">
        <f t="shared" si="25"/>
        <v/>
      </c>
      <c r="AU55" s="94" t="str">
        <f t="shared" si="26"/>
        <v/>
      </c>
      <c r="AV55" s="99" t="str">
        <f>+IF(A55="","",IF(F55="",70,VLOOKUP(L55,Hoja2!A:D,4,0)))</f>
        <v/>
      </c>
    </row>
    <row r="56" spans="1:48" ht="14.25" customHeight="1">
      <c r="A56" s="79"/>
      <c r="B56" s="79"/>
      <c r="C56" s="80"/>
      <c r="D56" s="80"/>
      <c r="E56" s="79"/>
      <c r="F56" s="79"/>
      <c r="G56" s="82" t="str">
        <f t="shared" si="0"/>
        <v/>
      </c>
      <c r="H56" s="82">
        <f t="shared" si="1"/>
        <v>0</v>
      </c>
      <c r="I56" s="82">
        <f t="shared" si="2"/>
        <v>0</v>
      </c>
      <c r="J56" s="82">
        <f t="shared" si="3"/>
        <v>0</v>
      </c>
      <c r="K56" s="82" t="str">
        <f t="shared" si="4"/>
        <v/>
      </c>
      <c r="L56" s="85"/>
      <c r="M56" s="84"/>
      <c r="N56" s="85"/>
      <c r="O56" s="85"/>
      <c r="P56" s="85"/>
      <c r="Q56" s="85"/>
      <c r="R56" s="86" t="str">
        <f t="shared" si="5"/>
        <v/>
      </c>
      <c r="S56" s="87"/>
      <c r="T56" s="88"/>
      <c r="U56" s="88" t="str">
        <f t="shared" si="6"/>
        <v/>
      </c>
      <c r="V56" s="88" t="str">
        <f t="shared" si="7"/>
        <v/>
      </c>
      <c r="W56" s="88" t="e">
        <f t="shared" ca="1" si="8"/>
        <v>#NAME?</v>
      </c>
      <c r="X56" s="89" t="str">
        <f t="shared" si="9"/>
        <v/>
      </c>
      <c r="Y56" s="90" t="str">
        <f t="shared" si="10"/>
        <v/>
      </c>
      <c r="Z56" s="91" t="str">
        <f t="shared" si="11"/>
        <v/>
      </c>
      <c r="AA56" s="92" t="str">
        <f t="shared" si="12"/>
        <v/>
      </c>
      <c r="AB56" s="93" t="str">
        <f t="shared" si="13"/>
        <v/>
      </c>
      <c r="AC56" s="93" t="str">
        <f t="shared" si="14"/>
        <v/>
      </c>
      <c r="AD56" s="94" t="str">
        <f t="shared" si="15"/>
        <v/>
      </c>
      <c r="AE56" s="95">
        <f t="shared" si="16"/>
        <v>0</v>
      </c>
      <c r="AF56" s="96">
        <f t="shared" si="17"/>
        <v>0</v>
      </c>
      <c r="AG56" s="84"/>
      <c r="AH56" s="86" t="str">
        <f t="shared" si="18"/>
        <v/>
      </c>
      <c r="AI56" s="85"/>
      <c r="AJ56" s="85"/>
      <c r="AK56" s="85"/>
      <c r="AL56" s="86" t="str">
        <f t="shared" si="19"/>
        <v/>
      </c>
      <c r="AM56" s="97"/>
      <c r="AN56" s="88"/>
      <c r="AO56" s="98" t="str">
        <f t="shared" si="20"/>
        <v/>
      </c>
      <c r="AP56" s="90" t="str">
        <f t="shared" si="21"/>
        <v/>
      </c>
      <c r="AQ56" s="91" t="str">
        <f t="shared" si="22"/>
        <v/>
      </c>
      <c r="AR56" s="92" t="str">
        <f t="shared" si="23"/>
        <v/>
      </c>
      <c r="AS56" s="93" t="str">
        <f t="shared" si="24"/>
        <v/>
      </c>
      <c r="AT56" s="93" t="str">
        <f t="shared" si="25"/>
        <v/>
      </c>
      <c r="AU56" s="94" t="str">
        <f t="shared" si="26"/>
        <v/>
      </c>
      <c r="AV56" s="99" t="str">
        <f>+IF(A56="","",IF(F56="",70,VLOOKUP(L56,Hoja2!A:D,4,0)))</f>
        <v/>
      </c>
    </row>
    <row r="57" spans="1:48" ht="14.25" customHeight="1">
      <c r="A57" s="79"/>
      <c r="B57" s="79"/>
      <c r="C57" s="80"/>
      <c r="D57" s="80"/>
      <c r="E57" s="79"/>
      <c r="F57" s="79"/>
      <c r="G57" s="82" t="str">
        <f t="shared" si="0"/>
        <v/>
      </c>
      <c r="H57" s="82">
        <f t="shared" si="1"/>
        <v>0</v>
      </c>
      <c r="I57" s="82">
        <f t="shared" si="2"/>
        <v>0</v>
      </c>
      <c r="J57" s="82">
        <f t="shared" si="3"/>
        <v>0</v>
      </c>
      <c r="K57" s="82" t="str">
        <f t="shared" si="4"/>
        <v/>
      </c>
      <c r="L57" s="85"/>
      <c r="M57" s="84"/>
      <c r="N57" s="85"/>
      <c r="O57" s="85"/>
      <c r="P57" s="85"/>
      <c r="Q57" s="85"/>
      <c r="R57" s="86" t="str">
        <f t="shared" si="5"/>
        <v/>
      </c>
      <c r="S57" s="87"/>
      <c r="T57" s="88"/>
      <c r="U57" s="88" t="str">
        <f t="shared" si="6"/>
        <v/>
      </c>
      <c r="V57" s="88" t="str">
        <f t="shared" si="7"/>
        <v/>
      </c>
      <c r="W57" s="88" t="e">
        <f t="shared" ca="1" si="8"/>
        <v>#NAME?</v>
      </c>
      <c r="X57" s="89" t="str">
        <f t="shared" si="9"/>
        <v/>
      </c>
      <c r="Y57" s="90" t="str">
        <f t="shared" si="10"/>
        <v/>
      </c>
      <c r="Z57" s="91" t="str">
        <f t="shared" si="11"/>
        <v/>
      </c>
      <c r="AA57" s="92" t="str">
        <f t="shared" si="12"/>
        <v/>
      </c>
      <c r="AB57" s="93" t="str">
        <f t="shared" si="13"/>
        <v/>
      </c>
      <c r="AC57" s="93" t="str">
        <f t="shared" si="14"/>
        <v/>
      </c>
      <c r="AD57" s="94" t="str">
        <f t="shared" si="15"/>
        <v/>
      </c>
      <c r="AE57" s="95">
        <f t="shared" si="16"/>
        <v>0</v>
      </c>
      <c r="AF57" s="96">
        <f t="shared" si="17"/>
        <v>0</v>
      </c>
      <c r="AG57" s="84"/>
      <c r="AH57" s="86" t="str">
        <f t="shared" si="18"/>
        <v/>
      </c>
      <c r="AI57" s="85"/>
      <c r="AJ57" s="85"/>
      <c r="AK57" s="85"/>
      <c r="AL57" s="86" t="str">
        <f t="shared" si="19"/>
        <v/>
      </c>
      <c r="AM57" s="97"/>
      <c r="AN57" s="88"/>
      <c r="AO57" s="98" t="str">
        <f t="shared" si="20"/>
        <v/>
      </c>
      <c r="AP57" s="90" t="str">
        <f t="shared" si="21"/>
        <v/>
      </c>
      <c r="AQ57" s="91" t="str">
        <f t="shared" si="22"/>
        <v/>
      </c>
      <c r="AR57" s="92" t="str">
        <f t="shared" si="23"/>
        <v/>
      </c>
      <c r="AS57" s="93" t="str">
        <f t="shared" si="24"/>
        <v/>
      </c>
      <c r="AT57" s="93" t="str">
        <f t="shared" si="25"/>
        <v/>
      </c>
      <c r="AU57" s="94" t="str">
        <f t="shared" si="26"/>
        <v/>
      </c>
      <c r="AV57" s="99" t="str">
        <f>+IF(A57="","",IF(F57="",70,VLOOKUP(L57,Hoja2!A:D,4,0)))</f>
        <v/>
      </c>
    </row>
    <row r="58" spans="1:48" ht="14.25" customHeight="1">
      <c r="A58" s="79"/>
      <c r="B58" s="79"/>
      <c r="C58" s="80"/>
      <c r="D58" s="80"/>
      <c r="E58" s="79"/>
      <c r="F58" s="79"/>
      <c r="G58" s="82" t="str">
        <f t="shared" si="0"/>
        <v/>
      </c>
      <c r="H58" s="82">
        <f t="shared" si="1"/>
        <v>0</v>
      </c>
      <c r="I58" s="82">
        <f t="shared" si="2"/>
        <v>0</v>
      </c>
      <c r="J58" s="82">
        <f t="shared" si="3"/>
        <v>0</v>
      </c>
      <c r="K58" s="82" t="str">
        <f t="shared" si="4"/>
        <v/>
      </c>
      <c r="L58" s="85"/>
      <c r="M58" s="84"/>
      <c r="N58" s="85"/>
      <c r="O58" s="85"/>
      <c r="P58" s="85"/>
      <c r="Q58" s="85"/>
      <c r="R58" s="86" t="str">
        <f t="shared" si="5"/>
        <v/>
      </c>
      <c r="S58" s="87"/>
      <c r="T58" s="88"/>
      <c r="U58" s="88" t="str">
        <f t="shared" si="6"/>
        <v/>
      </c>
      <c r="V58" s="88" t="str">
        <f t="shared" si="7"/>
        <v/>
      </c>
      <c r="W58" s="88" t="e">
        <f t="shared" ca="1" si="8"/>
        <v>#NAME?</v>
      </c>
      <c r="X58" s="89" t="str">
        <f t="shared" si="9"/>
        <v/>
      </c>
      <c r="Y58" s="90" t="str">
        <f t="shared" si="10"/>
        <v/>
      </c>
      <c r="Z58" s="91" t="str">
        <f t="shared" si="11"/>
        <v/>
      </c>
      <c r="AA58" s="92" t="str">
        <f t="shared" si="12"/>
        <v/>
      </c>
      <c r="AB58" s="93" t="str">
        <f t="shared" si="13"/>
        <v/>
      </c>
      <c r="AC58" s="93" t="str">
        <f t="shared" si="14"/>
        <v/>
      </c>
      <c r="AD58" s="94" t="str">
        <f t="shared" si="15"/>
        <v/>
      </c>
      <c r="AE58" s="95">
        <f t="shared" si="16"/>
        <v>0</v>
      </c>
      <c r="AF58" s="96">
        <f t="shared" si="17"/>
        <v>0</v>
      </c>
      <c r="AG58" s="84"/>
      <c r="AH58" s="86" t="str">
        <f t="shared" si="18"/>
        <v/>
      </c>
      <c r="AI58" s="85"/>
      <c r="AJ58" s="85"/>
      <c r="AK58" s="85"/>
      <c r="AL58" s="86" t="str">
        <f t="shared" si="19"/>
        <v/>
      </c>
      <c r="AM58" s="97"/>
      <c r="AN58" s="88"/>
      <c r="AO58" s="98" t="str">
        <f t="shared" si="20"/>
        <v/>
      </c>
      <c r="AP58" s="90" t="str">
        <f t="shared" si="21"/>
        <v/>
      </c>
      <c r="AQ58" s="91" t="str">
        <f t="shared" si="22"/>
        <v/>
      </c>
      <c r="AR58" s="92" t="str">
        <f t="shared" si="23"/>
        <v/>
      </c>
      <c r="AS58" s="93" t="str">
        <f t="shared" si="24"/>
        <v/>
      </c>
      <c r="AT58" s="93" t="str">
        <f t="shared" si="25"/>
        <v/>
      </c>
      <c r="AU58" s="94" t="str">
        <f t="shared" si="26"/>
        <v/>
      </c>
      <c r="AV58" s="99" t="str">
        <f>+IF(A58="","",IF(F58="",70,VLOOKUP(L58,Hoja2!A:D,4,0)))</f>
        <v/>
      </c>
    </row>
    <row r="59" spans="1:48" ht="14.25" customHeight="1">
      <c r="A59" s="79"/>
      <c r="B59" s="79"/>
      <c r="C59" s="80"/>
      <c r="D59" s="80"/>
      <c r="E59" s="79"/>
      <c r="F59" s="79"/>
      <c r="G59" s="82" t="str">
        <f t="shared" si="0"/>
        <v/>
      </c>
      <c r="H59" s="82">
        <f t="shared" si="1"/>
        <v>0</v>
      </c>
      <c r="I59" s="82">
        <f t="shared" si="2"/>
        <v>0</v>
      </c>
      <c r="J59" s="82">
        <f t="shared" si="3"/>
        <v>0</v>
      </c>
      <c r="K59" s="82" t="str">
        <f t="shared" si="4"/>
        <v/>
      </c>
      <c r="L59" s="85"/>
      <c r="M59" s="84"/>
      <c r="N59" s="85"/>
      <c r="O59" s="85"/>
      <c r="P59" s="85"/>
      <c r="Q59" s="85"/>
      <c r="R59" s="86" t="str">
        <f t="shared" si="5"/>
        <v/>
      </c>
      <c r="S59" s="87"/>
      <c r="T59" s="88"/>
      <c r="U59" s="88" t="str">
        <f t="shared" si="6"/>
        <v/>
      </c>
      <c r="V59" s="88" t="str">
        <f t="shared" si="7"/>
        <v/>
      </c>
      <c r="W59" s="88" t="e">
        <f t="shared" ca="1" si="8"/>
        <v>#NAME?</v>
      </c>
      <c r="X59" s="89" t="str">
        <f t="shared" si="9"/>
        <v/>
      </c>
      <c r="Y59" s="90" t="str">
        <f t="shared" si="10"/>
        <v/>
      </c>
      <c r="Z59" s="91" t="str">
        <f t="shared" si="11"/>
        <v/>
      </c>
      <c r="AA59" s="92" t="str">
        <f t="shared" si="12"/>
        <v/>
      </c>
      <c r="AB59" s="93" t="str">
        <f t="shared" si="13"/>
        <v/>
      </c>
      <c r="AC59" s="93" t="str">
        <f t="shared" si="14"/>
        <v/>
      </c>
      <c r="AD59" s="94" t="str">
        <f t="shared" si="15"/>
        <v/>
      </c>
      <c r="AE59" s="95">
        <f t="shared" si="16"/>
        <v>0</v>
      </c>
      <c r="AF59" s="96">
        <f t="shared" si="17"/>
        <v>0</v>
      </c>
      <c r="AG59" s="84"/>
      <c r="AH59" s="86" t="str">
        <f t="shared" si="18"/>
        <v/>
      </c>
      <c r="AI59" s="85"/>
      <c r="AJ59" s="85"/>
      <c r="AK59" s="85"/>
      <c r="AL59" s="86" t="str">
        <f t="shared" si="19"/>
        <v/>
      </c>
      <c r="AM59" s="97"/>
      <c r="AN59" s="88"/>
      <c r="AO59" s="98" t="str">
        <f t="shared" si="20"/>
        <v/>
      </c>
      <c r="AP59" s="90" t="str">
        <f t="shared" si="21"/>
        <v/>
      </c>
      <c r="AQ59" s="91" t="str">
        <f t="shared" si="22"/>
        <v/>
      </c>
      <c r="AR59" s="92" t="str">
        <f t="shared" si="23"/>
        <v/>
      </c>
      <c r="AS59" s="93" t="str">
        <f t="shared" si="24"/>
        <v/>
      </c>
      <c r="AT59" s="93" t="str">
        <f t="shared" si="25"/>
        <v/>
      </c>
      <c r="AU59" s="94" t="str">
        <f t="shared" si="26"/>
        <v/>
      </c>
      <c r="AV59" s="99" t="str">
        <f>+IF(A59="","",IF(F59="",70,VLOOKUP(L59,Hoja2!A:D,4,0)))</f>
        <v/>
      </c>
    </row>
    <row r="60" spans="1:48" ht="14.25" customHeight="1">
      <c r="A60" s="79"/>
      <c r="B60" s="79"/>
      <c r="C60" s="80"/>
      <c r="D60" s="80"/>
      <c r="E60" s="79"/>
      <c r="F60" s="79"/>
      <c r="G60" s="82" t="str">
        <f t="shared" si="0"/>
        <v/>
      </c>
      <c r="H60" s="82">
        <f t="shared" si="1"/>
        <v>0</v>
      </c>
      <c r="I60" s="82">
        <f t="shared" si="2"/>
        <v>0</v>
      </c>
      <c r="J60" s="82">
        <f t="shared" si="3"/>
        <v>0</v>
      </c>
      <c r="K60" s="82" t="str">
        <f t="shared" si="4"/>
        <v/>
      </c>
      <c r="L60" s="85"/>
      <c r="M60" s="84"/>
      <c r="N60" s="85"/>
      <c r="O60" s="85"/>
      <c r="P60" s="85"/>
      <c r="Q60" s="85"/>
      <c r="R60" s="86" t="str">
        <f t="shared" si="5"/>
        <v/>
      </c>
      <c r="S60" s="87"/>
      <c r="T60" s="88"/>
      <c r="U60" s="88" t="str">
        <f t="shared" si="6"/>
        <v/>
      </c>
      <c r="V60" s="88" t="str">
        <f t="shared" si="7"/>
        <v/>
      </c>
      <c r="W60" s="88" t="e">
        <f t="shared" ca="1" si="8"/>
        <v>#NAME?</v>
      </c>
      <c r="X60" s="89" t="str">
        <f t="shared" si="9"/>
        <v/>
      </c>
      <c r="Y60" s="90" t="str">
        <f t="shared" si="10"/>
        <v/>
      </c>
      <c r="Z60" s="91" t="str">
        <f t="shared" si="11"/>
        <v/>
      </c>
      <c r="AA60" s="92" t="str">
        <f t="shared" si="12"/>
        <v/>
      </c>
      <c r="AB60" s="93" t="str">
        <f t="shared" si="13"/>
        <v/>
      </c>
      <c r="AC60" s="93" t="str">
        <f t="shared" si="14"/>
        <v/>
      </c>
      <c r="AD60" s="94" t="str">
        <f t="shared" si="15"/>
        <v/>
      </c>
      <c r="AE60" s="95">
        <f t="shared" si="16"/>
        <v>0</v>
      </c>
      <c r="AF60" s="96">
        <f t="shared" si="17"/>
        <v>0</v>
      </c>
      <c r="AG60" s="84"/>
      <c r="AH60" s="86" t="str">
        <f t="shared" si="18"/>
        <v/>
      </c>
      <c r="AI60" s="85"/>
      <c r="AJ60" s="85"/>
      <c r="AK60" s="85"/>
      <c r="AL60" s="86" t="str">
        <f t="shared" si="19"/>
        <v/>
      </c>
      <c r="AM60" s="97"/>
      <c r="AN60" s="88"/>
      <c r="AO60" s="98" t="str">
        <f t="shared" si="20"/>
        <v/>
      </c>
      <c r="AP60" s="90" t="str">
        <f t="shared" si="21"/>
        <v/>
      </c>
      <c r="AQ60" s="91" t="str">
        <f t="shared" si="22"/>
        <v/>
      </c>
      <c r="AR60" s="92" t="str">
        <f t="shared" si="23"/>
        <v/>
      </c>
      <c r="AS60" s="93" t="str">
        <f t="shared" si="24"/>
        <v/>
      </c>
      <c r="AT60" s="93" t="str">
        <f t="shared" si="25"/>
        <v/>
      </c>
      <c r="AU60" s="94" t="str">
        <f t="shared" si="26"/>
        <v/>
      </c>
      <c r="AV60" s="99" t="str">
        <f>+IF(A60="","",IF(F60="",70,VLOOKUP(L60,Hoja2!A:D,4,0)))</f>
        <v/>
      </c>
    </row>
    <row r="61" spans="1:48" ht="14.25" customHeight="1">
      <c r="A61" s="79"/>
      <c r="B61" s="79"/>
      <c r="C61" s="80"/>
      <c r="D61" s="80"/>
      <c r="E61" s="79"/>
      <c r="F61" s="79"/>
      <c r="G61" s="82" t="str">
        <f t="shared" si="0"/>
        <v/>
      </c>
      <c r="H61" s="82">
        <f t="shared" si="1"/>
        <v>0</v>
      </c>
      <c r="I61" s="82">
        <f t="shared" si="2"/>
        <v>0</v>
      </c>
      <c r="J61" s="82">
        <f t="shared" si="3"/>
        <v>0</v>
      </c>
      <c r="K61" s="82" t="str">
        <f t="shared" si="4"/>
        <v/>
      </c>
      <c r="L61" s="85"/>
      <c r="M61" s="84"/>
      <c r="N61" s="85"/>
      <c r="O61" s="85"/>
      <c r="P61" s="85"/>
      <c r="Q61" s="85"/>
      <c r="R61" s="86" t="str">
        <f t="shared" si="5"/>
        <v/>
      </c>
      <c r="S61" s="87"/>
      <c r="T61" s="88"/>
      <c r="U61" s="88" t="str">
        <f t="shared" si="6"/>
        <v/>
      </c>
      <c r="V61" s="88" t="str">
        <f t="shared" si="7"/>
        <v/>
      </c>
      <c r="W61" s="88" t="e">
        <f t="shared" ca="1" si="8"/>
        <v>#NAME?</v>
      </c>
      <c r="X61" s="89" t="str">
        <f t="shared" si="9"/>
        <v/>
      </c>
      <c r="Y61" s="90" t="str">
        <f t="shared" si="10"/>
        <v/>
      </c>
      <c r="Z61" s="91" t="str">
        <f t="shared" si="11"/>
        <v/>
      </c>
      <c r="AA61" s="92" t="str">
        <f t="shared" si="12"/>
        <v/>
      </c>
      <c r="AB61" s="93" t="str">
        <f t="shared" si="13"/>
        <v/>
      </c>
      <c r="AC61" s="93" t="str">
        <f t="shared" si="14"/>
        <v/>
      </c>
      <c r="AD61" s="94" t="str">
        <f t="shared" si="15"/>
        <v/>
      </c>
      <c r="AE61" s="95">
        <f t="shared" si="16"/>
        <v>0</v>
      </c>
      <c r="AF61" s="96">
        <f t="shared" si="17"/>
        <v>0</v>
      </c>
      <c r="AG61" s="84"/>
      <c r="AH61" s="86" t="str">
        <f t="shared" si="18"/>
        <v/>
      </c>
      <c r="AI61" s="85"/>
      <c r="AJ61" s="85"/>
      <c r="AK61" s="85"/>
      <c r="AL61" s="86" t="str">
        <f t="shared" si="19"/>
        <v/>
      </c>
      <c r="AM61" s="97"/>
      <c r="AN61" s="88"/>
      <c r="AO61" s="98" t="str">
        <f t="shared" si="20"/>
        <v/>
      </c>
      <c r="AP61" s="90" t="str">
        <f t="shared" si="21"/>
        <v/>
      </c>
      <c r="AQ61" s="91" t="str">
        <f t="shared" si="22"/>
        <v/>
      </c>
      <c r="AR61" s="92" t="str">
        <f t="shared" si="23"/>
        <v/>
      </c>
      <c r="AS61" s="93" t="str">
        <f t="shared" si="24"/>
        <v/>
      </c>
      <c r="AT61" s="93" t="str">
        <f t="shared" si="25"/>
        <v/>
      </c>
      <c r="AU61" s="94" t="str">
        <f t="shared" si="26"/>
        <v/>
      </c>
      <c r="AV61" s="99" t="str">
        <f>+IF(A61="","",IF(F61="",70,VLOOKUP(L61,Hoja2!A:D,4,0)))</f>
        <v/>
      </c>
    </row>
    <row r="62" spans="1:48" ht="14.25" customHeight="1">
      <c r="A62" s="79"/>
      <c r="B62" s="79"/>
      <c r="C62" s="80"/>
      <c r="D62" s="80"/>
      <c r="E62" s="79"/>
      <c r="F62" s="79"/>
      <c r="G62" s="82" t="str">
        <f t="shared" si="0"/>
        <v/>
      </c>
      <c r="H62" s="82">
        <f t="shared" si="1"/>
        <v>0</v>
      </c>
      <c r="I62" s="82">
        <f t="shared" si="2"/>
        <v>0</v>
      </c>
      <c r="J62" s="82">
        <f t="shared" si="3"/>
        <v>0</v>
      </c>
      <c r="K62" s="82" t="str">
        <f t="shared" si="4"/>
        <v/>
      </c>
      <c r="L62" s="85"/>
      <c r="M62" s="84"/>
      <c r="N62" s="85"/>
      <c r="O62" s="85"/>
      <c r="P62" s="85"/>
      <c r="Q62" s="85"/>
      <c r="R62" s="86" t="str">
        <f t="shared" si="5"/>
        <v/>
      </c>
      <c r="S62" s="87"/>
      <c r="T62" s="88"/>
      <c r="U62" s="88" t="str">
        <f t="shared" si="6"/>
        <v/>
      </c>
      <c r="V62" s="88" t="str">
        <f t="shared" si="7"/>
        <v/>
      </c>
      <c r="W62" s="88" t="e">
        <f t="shared" ca="1" si="8"/>
        <v>#NAME?</v>
      </c>
      <c r="X62" s="89" t="str">
        <f t="shared" si="9"/>
        <v/>
      </c>
      <c r="Y62" s="90" t="str">
        <f t="shared" si="10"/>
        <v/>
      </c>
      <c r="Z62" s="91" t="str">
        <f t="shared" si="11"/>
        <v/>
      </c>
      <c r="AA62" s="92" t="str">
        <f t="shared" si="12"/>
        <v/>
      </c>
      <c r="AB62" s="93" t="str">
        <f t="shared" si="13"/>
        <v/>
      </c>
      <c r="AC62" s="93" t="str">
        <f t="shared" si="14"/>
        <v/>
      </c>
      <c r="AD62" s="94" t="str">
        <f t="shared" si="15"/>
        <v/>
      </c>
      <c r="AE62" s="95">
        <f t="shared" si="16"/>
        <v>0</v>
      </c>
      <c r="AF62" s="96">
        <f t="shared" si="17"/>
        <v>0</v>
      </c>
      <c r="AG62" s="84"/>
      <c r="AH62" s="86" t="str">
        <f t="shared" si="18"/>
        <v/>
      </c>
      <c r="AI62" s="85"/>
      <c r="AJ62" s="85"/>
      <c r="AK62" s="85"/>
      <c r="AL62" s="86" t="str">
        <f t="shared" si="19"/>
        <v/>
      </c>
      <c r="AM62" s="97"/>
      <c r="AN62" s="88"/>
      <c r="AO62" s="98" t="str">
        <f t="shared" si="20"/>
        <v/>
      </c>
      <c r="AP62" s="90" t="str">
        <f t="shared" si="21"/>
        <v/>
      </c>
      <c r="AQ62" s="91" t="str">
        <f t="shared" si="22"/>
        <v/>
      </c>
      <c r="AR62" s="92" t="str">
        <f t="shared" si="23"/>
        <v/>
      </c>
      <c r="AS62" s="93" t="str">
        <f t="shared" si="24"/>
        <v/>
      </c>
      <c r="AT62" s="93" t="str">
        <f t="shared" si="25"/>
        <v/>
      </c>
      <c r="AU62" s="94" t="str">
        <f t="shared" si="26"/>
        <v/>
      </c>
      <c r="AV62" s="99" t="str">
        <f>+IF(A62="","",IF(F62="",70,VLOOKUP(L62,Hoja2!A:D,4,0)))</f>
        <v/>
      </c>
    </row>
    <row r="63" spans="1:48" ht="14.25" customHeight="1">
      <c r="A63" s="79"/>
      <c r="B63" s="79"/>
      <c r="C63" s="80"/>
      <c r="D63" s="80"/>
      <c r="E63" s="79"/>
      <c r="F63" s="79"/>
      <c r="G63" s="82" t="str">
        <f t="shared" si="0"/>
        <v/>
      </c>
      <c r="H63" s="82">
        <f t="shared" si="1"/>
        <v>0</v>
      </c>
      <c r="I63" s="82">
        <f t="shared" si="2"/>
        <v>0</v>
      </c>
      <c r="J63" s="82">
        <f t="shared" si="3"/>
        <v>0</v>
      </c>
      <c r="K63" s="82" t="str">
        <f t="shared" si="4"/>
        <v/>
      </c>
      <c r="L63" s="85"/>
      <c r="M63" s="84"/>
      <c r="N63" s="85"/>
      <c r="O63" s="85"/>
      <c r="P63" s="85"/>
      <c r="Q63" s="85"/>
      <c r="R63" s="86" t="str">
        <f t="shared" si="5"/>
        <v/>
      </c>
      <c r="S63" s="87"/>
      <c r="T63" s="88"/>
      <c r="U63" s="88" t="str">
        <f t="shared" si="6"/>
        <v/>
      </c>
      <c r="V63" s="88" t="str">
        <f t="shared" si="7"/>
        <v/>
      </c>
      <c r="W63" s="88" t="e">
        <f t="shared" ca="1" si="8"/>
        <v>#NAME?</v>
      </c>
      <c r="X63" s="89" t="str">
        <f t="shared" si="9"/>
        <v/>
      </c>
      <c r="Y63" s="90" t="str">
        <f t="shared" si="10"/>
        <v/>
      </c>
      <c r="Z63" s="91" t="str">
        <f t="shared" si="11"/>
        <v/>
      </c>
      <c r="AA63" s="92" t="str">
        <f t="shared" si="12"/>
        <v/>
      </c>
      <c r="AB63" s="93" t="str">
        <f t="shared" si="13"/>
        <v/>
      </c>
      <c r="AC63" s="93" t="str">
        <f t="shared" si="14"/>
        <v/>
      </c>
      <c r="AD63" s="94" t="str">
        <f t="shared" si="15"/>
        <v/>
      </c>
      <c r="AE63" s="95">
        <f t="shared" si="16"/>
        <v>0</v>
      </c>
      <c r="AF63" s="96">
        <f t="shared" si="17"/>
        <v>0</v>
      </c>
      <c r="AG63" s="84"/>
      <c r="AH63" s="86" t="str">
        <f t="shared" si="18"/>
        <v/>
      </c>
      <c r="AI63" s="85"/>
      <c r="AJ63" s="85"/>
      <c r="AK63" s="85"/>
      <c r="AL63" s="86" t="str">
        <f t="shared" si="19"/>
        <v/>
      </c>
      <c r="AM63" s="97"/>
      <c r="AN63" s="88"/>
      <c r="AO63" s="98" t="str">
        <f t="shared" si="20"/>
        <v/>
      </c>
      <c r="AP63" s="90" t="str">
        <f t="shared" si="21"/>
        <v/>
      </c>
      <c r="AQ63" s="91" t="str">
        <f t="shared" si="22"/>
        <v/>
      </c>
      <c r="AR63" s="92" t="str">
        <f t="shared" si="23"/>
        <v/>
      </c>
      <c r="AS63" s="93" t="str">
        <f t="shared" si="24"/>
        <v/>
      </c>
      <c r="AT63" s="93" t="str">
        <f t="shared" si="25"/>
        <v/>
      </c>
      <c r="AU63" s="94" t="str">
        <f t="shared" si="26"/>
        <v/>
      </c>
      <c r="AV63" s="99" t="str">
        <f>+IF(A63="","",IF(F63="",70,VLOOKUP(L63,Hoja2!A:D,4,0)))</f>
        <v/>
      </c>
    </row>
    <row r="64" spans="1:48" ht="14.25" customHeight="1">
      <c r="A64" s="79"/>
      <c r="B64" s="79"/>
      <c r="C64" s="80"/>
      <c r="D64" s="80"/>
      <c r="E64" s="79"/>
      <c r="F64" s="79"/>
      <c r="G64" s="82" t="str">
        <f t="shared" si="0"/>
        <v/>
      </c>
      <c r="H64" s="82">
        <f t="shared" si="1"/>
        <v>0</v>
      </c>
      <c r="I64" s="82">
        <f t="shared" si="2"/>
        <v>0</v>
      </c>
      <c r="J64" s="82">
        <f t="shared" si="3"/>
        <v>0</v>
      </c>
      <c r="K64" s="82" t="str">
        <f t="shared" si="4"/>
        <v/>
      </c>
      <c r="L64" s="85"/>
      <c r="M64" s="84"/>
      <c r="N64" s="85"/>
      <c r="O64" s="85"/>
      <c r="P64" s="85"/>
      <c r="Q64" s="85"/>
      <c r="R64" s="86" t="str">
        <f t="shared" si="5"/>
        <v/>
      </c>
      <c r="S64" s="87"/>
      <c r="T64" s="88"/>
      <c r="U64" s="88" t="str">
        <f t="shared" si="6"/>
        <v/>
      </c>
      <c r="V64" s="88" t="str">
        <f t="shared" si="7"/>
        <v/>
      </c>
      <c r="W64" s="88" t="e">
        <f t="shared" ca="1" si="8"/>
        <v>#NAME?</v>
      </c>
      <c r="X64" s="89" t="str">
        <f t="shared" si="9"/>
        <v/>
      </c>
      <c r="Y64" s="90" t="str">
        <f t="shared" si="10"/>
        <v/>
      </c>
      <c r="Z64" s="91" t="str">
        <f t="shared" si="11"/>
        <v/>
      </c>
      <c r="AA64" s="92" t="str">
        <f t="shared" si="12"/>
        <v/>
      </c>
      <c r="AB64" s="93" t="str">
        <f t="shared" si="13"/>
        <v/>
      </c>
      <c r="AC64" s="93" t="str">
        <f t="shared" si="14"/>
        <v/>
      </c>
      <c r="AD64" s="94" t="str">
        <f t="shared" si="15"/>
        <v/>
      </c>
      <c r="AE64" s="95">
        <f t="shared" si="16"/>
        <v>0</v>
      </c>
      <c r="AF64" s="96">
        <f t="shared" si="17"/>
        <v>0</v>
      </c>
      <c r="AG64" s="84"/>
      <c r="AH64" s="86" t="str">
        <f t="shared" si="18"/>
        <v/>
      </c>
      <c r="AI64" s="85"/>
      <c r="AJ64" s="85"/>
      <c r="AK64" s="85"/>
      <c r="AL64" s="86" t="str">
        <f t="shared" si="19"/>
        <v/>
      </c>
      <c r="AM64" s="97"/>
      <c r="AN64" s="88"/>
      <c r="AO64" s="98" t="str">
        <f t="shared" si="20"/>
        <v/>
      </c>
      <c r="AP64" s="90" t="str">
        <f t="shared" si="21"/>
        <v/>
      </c>
      <c r="AQ64" s="91" t="str">
        <f t="shared" si="22"/>
        <v/>
      </c>
      <c r="AR64" s="92" t="str">
        <f t="shared" si="23"/>
        <v/>
      </c>
      <c r="AS64" s="93" t="str">
        <f t="shared" si="24"/>
        <v/>
      </c>
      <c r="AT64" s="93" t="str">
        <f t="shared" si="25"/>
        <v/>
      </c>
      <c r="AU64" s="94" t="str">
        <f t="shared" si="26"/>
        <v/>
      </c>
      <c r="AV64" s="99" t="str">
        <f>+IF(A64="","",IF(F64="",70,VLOOKUP(L64,Hoja2!A:D,4,0)))</f>
        <v/>
      </c>
    </row>
    <row r="65" spans="1:48" ht="14.25" customHeight="1">
      <c r="A65" s="79"/>
      <c r="B65" s="79"/>
      <c r="C65" s="80"/>
      <c r="D65" s="80"/>
      <c r="E65" s="79"/>
      <c r="F65" s="79"/>
      <c r="G65" s="82" t="str">
        <f t="shared" si="0"/>
        <v/>
      </c>
      <c r="H65" s="82">
        <f t="shared" si="1"/>
        <v>0</v>
      </c>
      <c r="I65" s="82">
        <f t="shared" si="2"/>
        <v>0</v>
      </c>
      <c r="J65" s="82">
        <f t="shared" si="3"/>
        <v>0</v>
      </c>
      <c r="K65" s="82" t="str">
        <f t="shared" si="4"/>
        <v/>
      </c>
      <c r="L65" s="85"/>
      <c r="M65" s="84"/>
      <c r="N65" s="85"/>
      <c r="O65" s="85"/>
      <c r="P65" s="85"/>
      <c r="Q65" s="85"/>
      <c r="R65" s="86" t="str">
        <f t="shared" si="5"/>
        <v/>
      </c>
      <c r="S65" s="87"/>
      <c r="T65" s="88"/>
      <c r="U65" s="88" t="str">
        <f t="shared" si="6"/>
        <v/>
      </c>
      <c r="V65" s="88" t="str">
        <f t="shared" si="7"/>
        <v/>
      </c>
      <c r="W65" s="88" t="e">
        <f t="shared" ca="1" si="8"/>
        <v>#NAME?</v>
      </c>
      <c r="X65" s="89" t="str">
        <f t="shared" si="9"/>
        <v/>
      </c>
      <c r="Y65" s="90" t="str">
        <f t="shared" si="10"/>
        <v/>
      </c>
      <c r="Z65" s="91" t="str">
        <f t="shared" si="11"/>
        <v/>
      </c>
      <c r="AA65" s="92" t="str">
        <f t="shared" si="12"/>
        <v/>
      </c>
      <c r="AB65" s="93" t="str">
        <f t="shared" si="13"/>
        <v/>
      </c>
      <c r="AC65" s="93" t="str">
        <f t="shared" si="14"/>
        <v/>
      </c>
      <c r="AD65" s="94" t="str">
        <f t="shared" si="15"/>
        <v/>
      </c>
      <c r="AE65" s="95">
        <f t="shared" si="16"/>
        <v>0</v>
      </c>
      <c r="AF65" s="96">
        <f t="shared" si="17"/>
        <v>0</v>
      </c>
      <c r="AG65" s="84"/>
      <c r="AH65" s="86" t="str">
        <f t="shared" si="18"/>
        <v/>
      </c>
      <c r="AI65" s="85"/>
      <c r="AJ65" s="85"/>
      <c r="AK65" s="85"/>
      <c r="AL65" s="86" t="str">
        <f t="shared" si="19"/>
        <v/>
      </c>
      <c r="AM65" s="97"/>
      <c r="AN65" s="88"/>
      <c r="AO65" s="98" t="str">
        <f t="shared" si="20"/>
        <v/>
      </c>
      <c r="AP65" s="90" t="str">
        <f t="shared" si="21"/>
        <v/>
      </c>
      <c r="AQ65" s="91" t="str">
        <f t="shared" si="22"/>
        <v/>
      </c>
      <c r="AR65" s="92" t="str">
        <f t="shared" si="23"/>
        <v/>
      </c>
      <c r="AS65" s="93" t="str">
        <f t="shared" si="24"/>
        <v/>
      </c>
      <c r="AT65" s="93" t="str">
        <f t="shared" si="25"/>
        <v/>
      </c>
      <c r="AU65" s="94" t="str">
        <f t="shared" si="26"/>
        <v/>
      </c>
      <c r="AV65" s="99" t="str">
        <f>+IF(A65="","",IF(F65="",70,VLOOKUP(L65,Hoja2!A:D,4,0)))</f>
        <v/>
      </c>
    </row>
    <row r="66" spans="1:48" ht="14.25" customHeight="1">
      <c r="A66" s="79"/>
      <c r="B66" s="79"/>
      <c r="C66" s="80"/>
      <c r="D66" s="80"/>
      <c r="E66" s="79"/>
      <c r="F66" s="79"/>
      <c r="G66" s="82" t="str">
        <f t="shared" si="0"/>
        <v/>
      </c>
      <c r="H66" s="82">
        <f t="shared" si="1"/>
        <v>0</v>
      </c>
      <c r="I66" s="82">
        <f t="shared" si="2"/>
        <v>0</v>
      </c>
      <c r="J66" s="82">
        <f t="shared" si="3"/>
        <v>0</v>
      </c>
      <c r="K66" s="82" t="str">
        <f t="shared" si="4"/>
        <v/>
      </c>
      <c r="L66" s="85"/>
      <c r="M66" s="84"/>
      <c r="N66" s="85"/>
      <c r="O66" s="85"/>
      <c r="P66" s="85"/>
      <c r="Q66" s="85"/>
      <c r="R66" s="86" t="str">
        <f t="shared" si="5"/>
        <v/>
      </c>
      <c r="S66" s="87"/>
      <c r="T66" s="88"/>
      <c r="U66" s="88" t="str">
        <f t="shared" si="6"/>
        <v/>
      </c>
      <c r="V66" s="88" t="str">
        <f t="shared" si="7"/>
        <v/>
      </c>
      <c r="W66" s="88" t="e">
        <f t="shared" ca="1" si="8"/>
        <v>#NAME?</v>
      </c>
      <c r="X66" s="89" t="str">
        <f t="shared" si="9"/>
        <v/>
      </c>
      <c r="Y66" s="90" t="str">
        <f t="shared" si="10"/>
        <v/>
      </c>
      <c r="Z66" s="91" t="str">
        <f t="shared" si="11"/>
        <v/>
      </c>
      <c r="AA66" s="92" t="str">
        <f t="shared" si="12"/>
        <v/>
      </c>
      <c r="AB66" s="93" t="str">
        <f t="shared" si="13"/>
        <v/>
      </c>
      <c r="AC66" s="93" t="str">
        <f t="shared" si="14"/>
        <v/>
      </c>
      <c r="AD66" s="94" t="str">
        <f t="shared" si="15"/>
        <v/>
      </c>
      <c r="AE66" s="95">
        <f t="shared" si="16"/>
        <v>0</v>
      </c>
      <c r="AF66" s="96">
        <f t="shared" si="17"/>
        <v>0</v>
      </c>
      <c r="AG66" s="84"/>
      <c r="AH66" s="86" t="str">
        <f t="shared" si="18"/>
        <v/>
      </c>
      <c r="AI66" s="85"/>
      <c r="AJ66" s="85"/>
      <c r="AK66" s="85"/>
      <c r="AL66" s="86" t="str">
        <f t="shared" si="19"/>
        <v/>
      </c>
      <c r="AM66" s="97"/>
      <c r="AN66" s="88"/>
      <c r="AO66" s="98" t="str">
        <f t="shared" si="20"/>
        <v/>
      </c>
      <c r="AP66" s="90" t="str">
        <f t="shared" si="21"/>
        <v/>
      </c>
      <c r="AQ66" s="91" t="str">
        <f t="shared" si="22"/>
        <v/>
      </c>
      <c r="AR66" s="92" t="str">
        <f t="shared" si="23"/>
        <v/>
      </c>
      <c r="AS66" s="93" t="str">
        <f t="shared" si="24"/>
        <v/>
      </c>
      <c r="AT66" s="93" t="str">
        <f t="shared" si="25"/>
        <v/>
      </c>
      <c r="AU66" s="94" t="str">
        <f t="shared" si="26"/>
        <v/>
      </c>
      <c r="AV66" s="99" t="str">
        <f>+IF(A66="","",IF(F66="",70,VLOOKUP(L66,Hoja2!A:D,4,0)))</f>
        <v/>
      </c>
    </row>
    <row r="67" spans="1:48" ht="14.25" customHeight="1">
      <c r="A67" s="79"/>
      <c r="B67" s="79"/>
      <c r="C67" s="80"/>
      <c r="D67" s="80"/>
      <c r="E67" s="79"/>
      <c r="F67" s="79"/>
      <c r="G67" s="82" t="str">
        <f t="shared" si="0"/>
        <v/>
      </c>
      <c r="H67" s="82">
        <f t="shared" si="1"/>
        <v>0</v>
      </c>
      <c r="I67" s="82">
        <f t="shared" si="2"/>
        <v>0</v>
      </c>
      <c r="J67" s="82">
        <f t="shared" si="3"/>
        <v>0</v>
      </c>
      <c r="K67" s="82" t="str">
        <f t="shared" si="4"/>
        <v/>
      </c>
      <c r="L67" s="85"/>
      <c r="M67" s="84"/>
      <c r="N67" s="85"/>
      <c r="O67" s="85"/>
      <c r="P67" s="85"/>
      <c r="Q67" s="85"/>
      <c r="R67" s="86" t="str">
        <f t="shared" si="5"/>
        <v/>
      </c>
      <c r="S67" s="87"/>
      <c r="T67" s="88"/>
      <c r="U67" s="88" t="str">
        <f t="shared" si="6"/>
        <v/>
      </c>
      <c r="V67" s="88" t="str">
        <f t="shared" si="7"/>
        <v/>
      </c>
      <c r="W67" s="88" t="e">
        <f t="shared" ca="1" si="8"/>
        <v>#NAME?</v>
      </c>
      <c r="X67" s="89" t="str">
        <f t="shared" si="9"/>
        <v/>
      </c>
      <c r="Y67" s="90" t="str">
        <f t="shared" si="10"/>
        <v/>
      </c>
      <c r="Z67" s="91" t="str">
        <f t="shared" si="11"/>
        <v/>
      </c>
      <c r="AA67" s="92" t="str">
        <f t="shared" si="12"/>
        <v/>
      </c>
      <c r="AB67" s="93" t="str">
        <f t="shared" si="13"/>
        <v/>
      </c>
      <c r="AC67" s="93" t="str">
        <f t="shared" si="14"/>
        <v/>
      </c>
      <c r="AD67" s="94" t="str">
        <f t="shared" si="15"/>
        <v/>
      </c>
      <c r="AE67" s="95">
        <f t="shared" si="16"/>
        <v>0</v>
      </c>
      <c r="AF67" s="96">
        <f t="shared" si="17"/>
        <v>0</v>
      </c>
      <c r="AG67" s="84"/>
      <c r="AH67" s="86" t="str">
        <f t="shared" si="18"/>
        <v/>
      </c>
      <c r="AI67" s="85"/>
      <c r="AJ67" s="85"/>
      <c r="AK67" s="85"/>
      <c r="AL67" s="86" t="str">
        <f t="shared" si="19"/>
        <v/>
      </c>
      <c r="AM67" s="97"/>
      <c r="AN67" s="88"/>
      <c r="AO67" s="98" t="str">
        <f t="shared" si="20"/>
        <v/>
      </c>
      <c r="AP67" s="90" t="str">
        <f t="shared" si="21"/>
        <v/>
      </c>
      <c r="AQ67" s="91" t="str">
        <f t="shared" si="22"/>
        <v/>
      </c>
      <c r="AR67" s="92" t="str">
        <f t="shared" si="23"/>
        <v/>
      </c>
      <c r="AS67" s="93" t="str">
        <f t="shared" si="24"/>
        <v/>
      </c>
      <c r="AT67" s="93" t="str">
        <f t="shared" si="25"/>
        <v/>
      </c>
      <c r="AU67" s="94" t="str">
        <f t="shared" si="26"/>
        <v/>
      </c>
      <c r="AV67" s="99" t="str">
        <f>+IF(A67="","",IF(F67="",70,VLOOKUP(L67,Hoja2!A:D,4,0)))</f>
        <v/>
      </c>
    </row>
    <row r="68" spans="1:48" ht="14.25" customHeight="1">
      <c r="A68" s="79"/>
      <c r="B68" s="79"/>
      <c r="C68" s="80"/>
      <c r="D68" s="80"/>
      <c r="E68" s="79"/>
      <c r="F68" s="79"/>
      <c r="G68" s="82" t="str">
        <f t="shared" si="0"/>
        <v/>
      </c>
      <c r="H68" s="82">
        <f t="shared" si="1"/>
        <v>0</v>
      </c>
      <c r="I68" s="82">
        <f t="shared" si="2"/>
        <v>0</v>
      </c>
      <c r="J68" s="82">
        <f t="shared" si="3"/>
        <v>0</v>
      </c>
      <c r="K68" s="82" t="str">
        <f t="shared" si="4"/>
        <v/>
      </c>
      <c r="L68" s="85"/>
      <c r="M68" s="84"/>
      <c r="N68" s="85"/>
      <c r="O68" s="85"/>
      <c r="P68" s="85"/>
      <c r="Q68" s="85"/>
      <c r="R68" s="86" t="str">
        <f t="shared" si="5"/>
        <v/>
      </c>
      <c r="S68" s="87"/>
      <c r="T68" s="88"/>
      <c r="U68" s="88" t="str">
        <f t="shared" si="6"/>
        <v/>
      </c>
      <c r="V68" s="88" t="str">
        <f t="shared" si="7"/>
        <v/>
      </c>
      <c r="W68" s="88" t="e">
        <f t="shared" ca="1" si="8"/>
        <v>#NAME?</v>
      </c>
      <c r="X68" s="89" t="str">
        <f t="shared" si="9"/>
        <v/>
      </c>
      <c r="Y68" s="90" t="str">
        <f t="shared" si="10"/>
        <v/>
      </c>
      <c r="Z68" s="91" t="str">
        <f t="shared" si="11"/>
        <v/>
      </c>
      <c r="AA68" s="92" t="str">
        <f t="shared" si="12"/>
        <v/>
      </c>
      <c r="AB68" s="93" t="str">
        <f t="shared" si="13"/>
        <v/>
      </c>
      <c r="AC68" s="93" t="str">
        <f t="shared" si="14"/>
        <v/>
      </c>
      <c r="AD68" s="94" t="str">
        <f t="shared" si="15"/>
        <v/>
      </c>
      <c r="AE68" s="95">
        <f t="shared" si="16"/>
        <v>0</v>
      </c>
      <c r="AF68" s="96">
        <f t="shared" si="17"/>
        <v>0</v>
      </c>
      <c r="AG68" s="84"/>
      <c r="AH68" s="86" t="str">
        <f t="shared" si="18"/>
        <v/>
      </c>
      <c r="AI68" s="85"/>
      <c r="AJ68" s="85"/>
      <c r="AK68" s="85"/>
      <c r="AL68" s="86" t="str">
        <f t="shared" si="19"/>
        <v/>
      </c>
      <c r="AM68" s="97"/>
      <c r="AN68" s="88"/>
      <c r="AO68" s="98" t="str">
        <f t="shared" si="20"/>
        <v/>
      </c>
      <c r="AP68" s="90" t="str">
        <f t="shared" si="21"/>
        <v/>
      </c>
      <c r="AQ68" s="91" t="str">
        <f t="shared" si="22"/>
        <v/>
      </c>
      <c r="AR68" s="92" t="str">
        <f t="shared" si="23"/>
        <v/>
      </c>
      <c r="AS68" s="93" t="str">
        <f t="shared" si="24"/>
        <v/>
      </c>
      <c r="AT68" s="93" t="str">
        <f t="shared" si="25"/>
        <v/>
      </c>
      <c r="AU68" s="94" t="str">
        <f t="shared" si="26"/>
        <v/>
      </c>
      <c r="AV68" s="99" t="str">
        <f>+IF(A68="","",IF(F68="",70,VLOOKUP(L68,Hoja2!A:D,4,0)))</f>
        <v/>
      </c>
    </row>
    <row r="69" spans="1:48" ht="14.25" customHeight="1">
      <c r="A69" s="79"/>
      <c r="B69" s="79"/>
      <c r="C69" s="80"/>
      <c r="D69" s="80"/>
      <c r="E69" s="79"/>
      <c r="F69" s="79"/>
      <c r="G69" s="82" t="str">
        <f t="shared" si="0"/>
        <v/>
      </c>
      <c r="H69" s="82">
        <f t="shared" si="1"/>
        <v>0</v>
      </c>
      <c r="I69" s="82">
        <f t="shared" si="2"/>
        <v>0</v>
      </c>
      <c r="J69" s="82">
        <f t="shared" si="3"/>
        <v>0</v>
      </c>
      <c r="K69" s="82" t="str">
        <f t="shared" si="4"/>
        <v/>
      </c>
      <c r="L69" s="85"/>
      <c r="M69" s="84"/>
      <c r="N69" s="85"/>
      <c r="O69" s="85"/>
      <c r="P69" s="85"/>
      <c r="Q69" s="85"/>
      <c r="R69" s="86" t="str">
        <f t="shared" si="5"/>
        <v/>
      </c>
      <c r="S69" s="87"/>
      <c r="T69" s="88"/>
      <c r="U69" s="88" t="str">
        <f t="shared" si="6"/>
        <v/>
      </c>
      <c r="V69" s="88" t="str">
        <f t="shared" si="7"/>
        <v/>
      </c>
      <c r="W69" s="88" t="e">
        <f t="shared" ca="1" si="8"/>
        <v>#NAME?</v>
      </c>
      <c r="X69" s="89" t="str">
        <f t="shared" si="9"/>
        <v/>
      </c>
      <c r="Y69" s="90" t="str">
        <f t="shared" si="10"/>
        <v/>
      </c>
      <c r="Z69" s="91" t="str">
        <f t="shared" si="11"/>
        <v/>
      </c>
      <c r="AA69" s="92" t="str">
        <f t="shared" si="12"/>
        <v/>
      </c>
      <c r="AB69" s="93" t="str">
        <f t="shared" si="13"/>
        <v/>
      </c>
      <c r="AC69" s="93" t="str">
        <f t="shared" si="14"/>
        <v/>
      </c>
      <c r="AD69" s="94" t="str">
        <f t="shared" si="15"/>
        <v/>
      </c>
      <c r="AE69" s="95">
        <f t="shared" si="16"/>
        <v>0</v>
      </c>
      <c r="AF69" s="96">
        <f t="shared" si="17"/>
        <v>0</v>
      </c>
      <c r="AG69" s="84"/>
      <c r="AH69" s="86" t="str">
        <f t="shared" si="18"/>
        <v/>
      </c>
      <c r="AI69" s="85"/>
      <c r="AJ69" s="85"/>
      <c r="AK69" s="85"/>
      <c r="AL69" s="86" t="str">
        <f t="shared" si="19"/>
        <v/>
      </c>
      <c r="AM69" s="97"/>
      <c r="AN69" s="88"/>
      <c r="AO69" s="98" t="str">
        <f t="shared" si="20"/>
        <v/>
      </c>
      <c r="AP69" s="90" t="str">
        <f t="shared" si="21"/>
        <v/>
      </c>
      <c r="AQ69" s="91" t="str">
        <f t="shared" si="22"/>
        <v/>
      </c>
      <c r="AR69" s="92" t="str">
        <f t="shared" si="23"/>
        <v/>
      </c>
      <c r="AS69" s="93" t="str">
        <f t="shared" si="24"/>
        <v/>
      </c>
      <c r="AT69" s="93" t="str">
        <f t="shared" si="25"/>
        <v/>
      </c>
      <c r="AU69" s="94" t="str">
        <f t="shared" si="26"/>
        <v/>
      </c>
      <c r="AV69" s="99" t="str">
        <f>+IF(A69="","",IF(F69="",70,VLOOKUP(L69,Hoja2!A:D,4,0)))</f>
        <v/>
      </c>
    </row>
    <row r="70" spans="1:48" ht="14.25" customHeight="1">
      <c r="A70" s="79"/>
      <c r="B70" s="79"/>
      <c r="C70" s="80"/>
      <c r="D70" s="80"/>
      <c r="E70" s="79"/>
      <c r="F70" s="79"/>
      <c r="G70" s="82" t="str">
        <f t="shared" si="0"/>
        <v/>
      </c>
      <c r="H70" s="82">
        <f t="shared" si="1"/>
        <v>0</v>
      </c>
      <c r="I70" s="82">
        <f t="shared" si="2"/>
        <v>0</v>
      </c>
      <c r="J70" s="82">
        <f t="shared" si="3"/>
        <v>0</v>
      </c>
      <c r="K70" s="82" t="str">
        <f t="shared" si="4"/>
        <v/>
      </c>
      <c r="L70" s="85"/>
      <c r="M70" s="84"/>
      <c r="N70" s="85"/>
      <c r="O70" s="85"/>
      <c r="P70" s="85"/>
      <c r="Q70" s="85"/>
      <c r="R70" s="86" t="str">
        <f t="shared" si="5"/>
        <v/>
      </c>
      <c r="S70" s="87"/>
      <c r="T70" s="88"/>
      <c r="U70" s="88" t="str">
        <f t="shared" si="6"/>
        <v/>
      </c>
      <c r="V70" s="88" t="str">
        <f t="shared" si="7"/>
        <v/>
      </c>
      <c r="W70" s="88" t="e">
        <f t="shared" ca="1" si="8"/>
        <v>#NAME?</v>
      </c>
      <c r="X70" s="89" t="str">
        <f t="shared" si="9"/>
        <v/>
      </c>
      <c r="Y70" s="90" t="str">
        <f t="shared" si="10"/>
        <v/>
      </c>
      <c r="Z70" s="91" t="str">
        <f t="shared" si="11"/>
        <v/>
      </c>
      <c r="AA70" s="92" t="str">
        <f t="shared" si="12"/>
        <v/>
      </c>
      <c r="AB70" s="93" t="str">
        <f t="shared" si="13"/>
        <v/>
      </c>
      <c r="AC70" s="93" t="str">
        <f t="shared" si="14"/>
        <v/>
      </c>
      <c r="AD70" s="94" t="str">
        <f t="shared" si="15"/>
        <v/>
      </c>
      <c r="AE70" s="95">
        <f t="shared" si="16"/>
        <v>0</v>
      </c>
      <c r="AF70" s="96">
        <f t="shared" si="17"/>
        <v>0</v>
      </c>
      <c r="AG70" s="84"/>
      <c r="AH70" s="86" t="str">
        <f t="shared" si="18"/>
        <v/>
      </c>
      <c r="AI70" s="85"/>
      <c r="AJ70" s="85"/>
      <c r="AK70" s="85"/>
      <c r="AL70" s="86" t="str">
        <f t="shared" si="19"/>
        <v/>
      </c>
      <c r="AM70" s="97"/>
      <c r="AN70" s="88"/>
      <c r="AO70" s="98" t="str">
        <f t="shared" si="20"/>
        <v/>
      </c>
      <c r="AP70" s="90" t="str">
        <f t="shared" si="21"/>
        <v/>
      </c>
      <c r="AQ70" s="91" t="str">
        <f t="shared" si="22"/>
        <v/>
      </c>
      <c r="AR70" s="92" t="str">
        <f t="shared" si="23"/>
        <v/>
      </c>
      <c r="AS70" s="93" t="str">
        <f t="shared" si="24"/>
        <v/>
      </c>
      <c r="AT70" s="93" t="str">
        <f t="shared" si="25"/>
        <v/>
      </c>
      <c r="AU70" s="94" t="str">
        <f t="shared" si="26"/>
        <v/>
      </c>
      <c r="AV70" s="99" t="str">
        <f>+IF(A70="","",IF(F70="",70,VLOOKUP(L70,Hoja2!A:D,4,0)))</f>
        <v/>
      </c>
    </row>
    <row r="71" spans="1:48" ht="14.25" customHeight="1">
      <c r="A71" s="79"/>
      <c r="B71" s="79"/>
      <c r="C71" s="80"/>
      <c r="D71" s="80"/>
      <c r="E71" s="79"/>
      <c r="F71" s="79"/>
      <c r="G71" s="82" t="str">
        <f t="shared" si="0"/>
        <v/>
      </c>
      <c r="H71" s="82">
        <f t="shared" si="1"/>
        <v>0</v>
      </c>
      <c r="I71" s="82">
        <f t="shared" si="2"/>
        <v>0</v>
      </c>
      <c r="J71" s="82">
        <f t="shared" si="3"/>
        <v>0</v>
      </c>
      <c r="K71" s="82" t="str">
        <f t="shared" si="4"/>
        <v/>
      </c>
      <c r="L71" s="85"/>
      <c r="M71" s="84"/>
      <c r="N71" s="85"/>
      <c r="O71" s="85"/>
      <c r="P71" s="85"/>
      <c r="Q71" s="85"/>
      <c r="R71" s="86" t="str">
        <f t="shared" si="5"/>
        <v/>
      </c>
      <c r="S71" s="87"/>
      <c r="T71" s="88"/>
      <c r="U71" s="88" t="str">
        <f t="shared" si="6"/>
        <v/>
      </c>
      <c r="V71" s="88" t="str">
        <f t="shared" si="7"/>
        <v/>
      </c>
      <c r="W71" s="88" t="e">
        <f t="shared" ca="1" si="8"/>
        <v>#NAME?</v>
      </c>
      <c r="X71" s="89" t="str">
        <f t="shared" si="9"/>
        <v/>
      </c>
      <c r="Y71" s="90" t="str">
        <f t="shared" si="10"/>
        <v/>
      </c>
      <c r="Z71" s="91" t="str">
        <f t="shared" si="11"/>
        <v/>
      </c>
      <c r="AA71" s="92" t="str">
        <f t="shared" si="12"/>
        <v/>
      </c>
      <c r="AB71" s="93" t="str">
        <f t="shared" si="13"/>
        <v/>
      </c>
      <c r="AC71" s="93" t="str">
        <f t="shared" si="14"/>
        <v/>
      </c>
      <c r="AD71" s="94" t="str">
        <f t="shared" si="15"/>
        <v/>
      </c>
      <c r="AE71" s="95">
        <f t="shared" si="16"/>
        <v>0</v>
      </c>
      <c r="AF71" s="96">
        <f t="shared" si="17"/>
        <v>0</v>
      </c>
      <c r="AG71" s="84"/>
      <c r="AH71" s="86" t="str">
        <f t="shared" si="18"/>
        <v/>
      </c>
      <c r="AI71" s="85"/>
      <c r="AJ71" s="85"/>
      <c r="AK71" s="85"/>
      <c r="AL71" s="86" t="str">
        <f t="shared" si="19"/>
        <v/>
      </c>
      <c r="AM71" s="97"/>
      <c r="AN71" s="88"/>
      <c r="AO71" s="98" t="str">
        <f t="shared" si="20"/>
        <v/>
      </c>
      <c r="AP71" s="90" t="str">
        <f t="shared" si="21"/>
        <v/>
      </c>
      <c r="AQ71" s="91" t="str">
        <f t="shared" si="22"/>
        <v/>
      </c>
      <c r="AR71" s="92" t="str">
        <f t="shared" si="23"/>
        <v/>
      </c>
      <c r="AS71" s="93" t="str">
        <f t="shared" si="24"/>
        <v/>
      </c>
      <c r="AT71" s="93" t="str">
        <f t="shared" si="25"/>
        <v/>
      </c>
      <c r="AU71" s="94" t="str">
        <f t="shared" si="26"/>
        <v/>
      </c>
      <c r="AV71" s="99" t="str">
        <f>+IF(A71="","",IF(F71="",70,VLOOKUP(L71,Hoja2!A:D,4,0)))</f>
        <v/>
      </c>
    </row>
    <row r="72" spans="1:48" ht="14.25" customHeight="1">
      <c r="A72" s="79"/>
      <c r="B72" s="79"/>
      <c r="C72" s="80"/>
      <c r="D72" s="80"/>
      <c r="E72" s="79"/>
      <c r="F72" s="79"/>
      <c r="G72" s="82" t="str">
        <f t="shared" si="0"/>
        <v/>
      </c>
      <c r="H72" s="82">
        <f t="shared" si="1"/>
        <v>0</v>
      </c>
      <c r="I72" s="82">
        <f t="shared" si="2"/>
        <v>0</v>
      </c>
      <c r="J72" s="82">
        <f t="shared" si="3"/>
        <v>0</v>
      </c>
      <c r="K72" s="82" t="str">
        <f t="shared" si="4"/>
        <v/>
      </c>
      <c r="L72" s="85"/>
      <c r="M72" s="84"/>
      <c r="N72" s="85"/>
      <c r="O72" s="85"/>
      <c r="P72" s="85"/>
      <c r="Q72" s="85"/>
      <c r="R72" s="86" t="str">
        <f t="shared" si="5"/>
        <v/>
      </c>
      <c r="S72" s="87"/>
      <c r="T72" s="88"/>
      <c r="U72" s="88" t="str">
        <f t="shared" si="6"/>
        <v/>
      </c>
      <c r="V72" s="88" t="str">
        <f t="shared" si="7"/>
        <v/>
      </c>
      <c r="W72" s="88" t="e">
        <f t="shared" ca="1" si="8"/>
        <v>#NAME?</v>
      </c>
      <c r="X72" s="89" t="str">
        <f t="shared" si="9"/>
        <v/>
      </c>
      <c r="Y72" s="90" t="str">
        <f t="shared" si="10"/>
        <v/>
      </c>
      <c r="Z72" s="91" t="str">
        <f t="shared" si="11"/>
        <v/>
      </c>
      <c r="AA72" s="92" t="str">
        <f t="shared" si="12"/>
        <v/>
      </c>
      <c r="AB72" s="93" t="str">
        <f t="shared" si="13"/>
        <v/>
      </c>
      <c r="AC72" s="93" t="str">
        <f t="shared" si="14"/>
        <v/>
      </c>
      <c r="AD72" s="94" t="str">
        <f t="shared" si="15"/>
        <v/>
      </c>
      <c r="AE72" s="95">
        <f t="shared" si="16"/>
        <v>0</v>
      </c>
      <c r="AF72" s="96">
        <f t="shared" si="17"/>
        <v>0</v>
      </c>
      <c r="AG72" s="84"/>
      <c r="AH72" s="86" t="str">
        <f t="shared" si="18"/>
        <v/>
      </c>
      <c r="AI72" s="85"/>
      <c r="AJ72" s="85"/>
      <c r="AK72" s="85"/>
      <c r="AL72" s="86" t="str">
        <f t="shared" si="19"/>
        <v/>
      </c>
      <c r="AM72" s="97"/>
      <c r="AN72" s="88"/>
      <c r="AO72" s="98" t="str">
        <f t="shared" si="20"/>
        <v/>
      </c>
      <c r="AP72" s="90" t="str">
        <f t="shared" si="21"/>
        <v/>
      </c>
      <c r="AQ72" s="91" t="str">
        <f t="shared" si="22"/>
        <v/>
      </c>
      <c r="AR72" s="92" t="str">
        <f t="shared" si="23"/>
        <v/>
      </c>
      <c r="AS72" s="93" t="str">
        <f t="shared" si="24"/>
        <v/>
      </c>
      <c r="AT72" s="93" t="str">
        <f t="shared" si="25"/>
        <v/>
      </c>
      <c r="AU72" s="94" t="str">
        <f t="shared" si="26"/>
        <v/>
      </c>
      <c r="AV72" s="99" t="str">
        <f>+IF(A72="","",IF(F72="",70,VLOOKUP(L72,Hoja2!A:D,4,0)))</f>
        <v/>
      </c>
    </row>
    <row r="73" spans="1:48" ht="14.25" customHeight="1">
      <c r="A73" s="79"/>
      <c r="B73" s="79"/>
      <c r="C73" s="80"/>
      <c r="D73" s="80"/>
      <c r="E73" s="79"/>
      <c r="F73" s="79"/>
      <c r="G73" s="82" t="str">
        <f t="shared" si="0"/>
        <v/>
      </c>
      <c r="H73" s="82">
        <f t="shared" si="1"/>
        <v>0</v>
      </c>
      <c r="I73" s="82">
        <f t="shared" si="2"/>
        <v>0</v>
      </c>
      <c r="J73" s="82">
        <f t="shared" si="3"/>
        <v>0</v>
      </c>
      <c r="K73" s="82" t="str">
        <f t="shared" si="4"/>
        <v/>
      </c>
      <c r="L73" s="85"/>
      <c r="M73" s="84"/>
      <c r="N73" s="85"/>
      <c r="O73" s="85"/>
      <c r="P73" s="85"/>
      <c r="Q73" s="85"/>
      <c r="R73" s="86" t="str">
        <f t="shared" si="5"/>
        <v/>
      </c>
      <c r="S73" s="87"/>
      <c r="T73" s="88"/>
      <c r="U73" s="88" t="str">
        <f t="shared" si="6"/>
        <v/>
      </c>
      <c r="V73" s="88" t="str">
        <f t="shared" si="7"/>
        <v/>
      </c>
      <c r="W73" s="88" t="e">
        <f t="shared" ca="1" si="8"/>
        <v>#NAME?</v>
      </c>
      <c r="X73" s="89" t="str">
        <f t="shared" si="9"/>
        <v/>
      </c>
      <c r="Y73" s="90" t="str">
        <f t="shared" si="10"/>
        <v/>
      </c>
      <c r="Z73" s="91" t="str">
        <f t="shared" si="11"/>
        <v/>
      </c>
      <c r="AA73" s="92" t="str">
        <f t="shared" si="12"/>
        <v/>
      </c>
      <c r="AB73" s="93" t="str">
        <f t="shared" si="13"/>
        <v/>
      </c>
      <c r="AC73" s="93" t="str">
        <f t="shared" si="14"/>
        <v/>
      </c>
      <c r="AD73" s="94" t="str">
        <f t="shared" si="15"/>
        <v/>
      </c>
      <c r="AE73" s="95">
        <f t="shared" si="16"/>
        <v>0</v>
      </c>
      <c r="AF73" s="96">
        <f t="shared" si="17"/>
        <v>0</v>
      </c>
      <c r="AG73" s="84"/>
      <c r="AH73" s="86" t="str">
        <f t="shared" si="18"/>
        <v/>
      </c>
      <c r="AI73" s="85"/>
      <c r="AJ73" s="85"/>
      <c r="AK73" s="85"/>
      <c r="AL73" s="86" t="str">
        <f t="shared" si="19"/>
        <v/>
      </c>
      <c r="AM73" s="97"/>
      <c r="AN73" s="88"/>
      <c r="AO73" s="98" t="str">
        <f t="shared" si="20"/>
        <v/>
      </c>
      <c r="AP73" s="90" t="str">
        <f t="shared" si="21"/>
        <v/>
      </c>
      <c r="AQ73" s="91" t="str">
        <f t="shared" si="22"/>
        <v/>
      </c>
      <c r="AR73" s="92" t="str">
        <f t="shared" si="23"/>
        <v/>
      </c>
      <c r="AS73" s="93" t="str">
        <f t="shared" si="24"/>
        <v/>
      </c>
      <c r="AT73" s="93" t="str">
        <f t="shared" si="25"/>
        <v/>
      </c>
      <c r="AU73" s="94" t="str">
        <f t="shared" si="26"/>
        <v/>
      </c>
      <c r="AV73" s="99" t="str">
        <f>+IF(A73="","",IF(F73="",70,VLOOKUP(L73,Hoja2!A:D,4,0)))</f>
        <v/>
      </c>
    </row>
    <row r="74" spans="1:48" ht="14.25" customHeight="1">
      <c r="A74" s="79"/>
      <c r="B74" s="79"/>
      <c r="C74" s="80"/>
      <c r="D74" s="80"/>
      <c r="E74" s="79"/>
      <c r="F74" s="79"/>
      <c r="G74" s="82" t="str">
        <f t="shared" si="0"/>
        <v/>
      </c>
      <c r="H74" s="82">
        <f t="shared" si="1"/>
        <v>0</v>
      </c>
      <c r="I74" s="82">
        <f t="shared" si="2"/>
        <v>0</v>
      </c>
      <c r="J74" s="82">
        <f t="shared" si="3"/>
        <v>0</v>
      </c>
      <c r="K74" s="82" t="str">
        <f t="shared" si="4"/>
        <v/>
      </c>
      <c r="L74" s="85"/>
      <c r="M74" s="84"/>
      <c r="N74" s="85"/>
      <c r="O74" s="85"/>
      <c r="P74" s="85"/>
      <c r="Q74" s="85"/>
      <c r="R74" s="86" t="str">
        <f t="shared" si="5"/>
        <v/>
      </c>
      <c r="S74" s="87"/>
      <c r="T74" s="88"/>
      <c r="U74" s="88" t="str">
        <f t="shared" si="6"/>
        <v/>
      </c>
      <c r="V74" s="88" t="str">
        <f t="shared" si="7"/>
        <v/>
      </c>
      <c r="W74" s="88" t="e">
        <f t="shared" ca="1" si="8"/>
        <v>#NAME?</v>
      </c>
      <c r="X74" s="89" t="str">
        <f t="shared" si="9"/>
        <v/>
      </c>
      <c r="Y74" s="90" t="str">
        <f t="shared" si="10"/>
        <v/>
      </c>
      <c r="Z74" s="91" t="str">
        <f t="shared" si="11"/>
        <v/>
      </c>
      <c r="AA74" s="92" t="str">
        <f t="shared" si="12"/>
        <v/>
      </c>
      <c r="AB74" s="93" t="str">
        <f t="shared" si="13"/>
        <v/>
      </c>
      <c r="AC74" s="93" t="str">
        <f t="shared" si="14"/>
        <v/>
      </c>
      <c r="AD74" s="94" t="str">
        <f t="shared" si="15"/>
        <v/>
      </c>
      <c r="AE74" s="95">
        <f t="shared" si="16"/>
        <v>0</v>
      </c>
      <c r="AF74" s="96">
        <f t="shared" si="17"/>
        <v>0</v>
      </c>
      <c r="AG74" s="84"/>
      <c r="AH74" s="86" t="str">
        <f t="shared" si="18"/>
        <v/>
      </c>
      <c r="AI74" s="85"/>
      <c r="AJ74" s="85"/>
      <c r="AK74" s="85"/>
      <c r="AL74" s="86" t="str">
        <f t="shared" si="19"/>
        <v/>
      </c>
      <c r="AM74" s="97"/>
      <c r="AN74" s="88"/>
      <c r="AO74" s="98" t="str">
        <f t="shared" si="20"/>
        <v/>
      </c>
      <c r="AP74" s="90" t="str">
        <f t="shared" si="21"/>
        <v/>
      </c>
      <c r="AQ74" s="91" t="str">
        <f t="shared" si="22"/>
        <v/>
      </c>
      <c r="AR74" s="92" t="str">
        <f t="shared" si="23"/>
        <v/>
      </c>
      <c r="AS74" s="93" t="str">
        <f t="shared" si="24"/>
        <v/>
      </c>
      <c r="AT74" s="93" t="str">
        <f t="shared" si="25"/>
        <v/>
      </c>
      <c r="AU74" s="94" t="str">
        <f t="shared" si="26"/>
        <v/>
      </c>
      <c r="AV74" s="99" t="str">
        <f>+IF(A74="","",IF(F74="",70,VLOOKUP(L74,Hoja2!A:D,4,0)))</f>
        <v/>
      </c>
    </row>
    <row r="75" spans="1:48" ht="14.25" customHeight="1">
      <c r="A75" s="79"/>
      <c r="B75" s="79"/>
      <c r="C75" s="80"/>
      <c r="D75" s="80"/>
      <c r="E75" s="79"/>
      <c r="F75" s="79"/>
      <c r="G75" s="82" t="str">
        <f t="shared" si="0"/>
        <v/>
      </c>
      <c r="H75" s="82">
        <f t="shared" si="1"/>
        <v>0</v>
      </c>
      <c r="I75" s="82">
        <f t="shared" si="2"/>
        <v>0</v>
      </c>
      <c r="J75" s="82">
        <f t="shared" si="3"/>
        <v>0</v>
      </c>
      <c r="K75" s="82" t="str">
        <f t="shared" si="4"/>
        <v/>
      </c>
      <c r="L75" s="85"/>
      <c r="M75" s="84"/>
      <c r="N75" s="85"/>
      <c r="O75" s="85"/>
      <c r="P75" s="85"/>
      <c r="Q75" s="85"/>
      <c r="R75" s="86" t="str">
        <f t="shared" si="5"/>
        <v/>
      </c>
      <c r="S75" s="87"/>
      <c r="T75" s="88"/>
      <c r="U75" s="88" t="str">
        <f t="shared" si="6"/>
        <v/>
      </c>
      <c r="V75" s="88" t="str">
        <f t="shared" si="7"/>
        <v/>
      </c>
      <c r="W75" s="88" t="e">
        <f t="shared" ca="1" si="8"/>
        <v>#NAME?</v>
      </c>
      <c r="X75" s="89" t="str">
        <f t="shared" si="9"/>
        <v/>
      </c>
      <c r="Y75" s="90" t="str">
        <f t="shared" si="10"/>
        <v/>
      </c>
      <c r="Z75" s="91" t="str">
        <f t="shared" si="11"/>
        <v/>
      </c>
      <c r="AA75" s="92" t="str">
        <f t="shared" si="12"/>
        <v/>
      </c>
      <c r="AB75" s="93" t="str">
        <f t="shared" si="13"/>
        <v/>
      </c>
      <c r="AC75" s="93" t="str">
        <f t="shared" si="14"/>
        <v/>
      </c>
      <c r="AD75" s="94" t="str">
        <f t="shared" si="15"/>
        <v/>
      </c>
      <c r="AE75" s="95">
        <f t="shared" si="16"/>
        <v>0</v>
      </c>
      <c r="AF75" s="96">
        <f t="shared" si="17"/>
        <v>0</v>
      </c>
      <c r="AG75" s="84"/>
      <c r="AH75" s="86" t="str">
        <f t="shared" si="18"/>
        <v/>
      </c>
      <c r="AI75" s="85"/>
      <c r="AJ75" s="85"/>
      <c r="AK75" s="85"/>
      <c r="AL75" s="86" t="str">
        <f t="shared" si="19"/>
        <v/>
      </c>
      <c r="AM75" s="97"/>
      <c r="AN75" s="88"/>
      <c r="AO75" s="98" t="str">
        <f t="shared" si="20"/>
        <v/>
      </c>
      <c r="AP75" s="90" t="str">
        <f t="shared" si="21"/>
        <v/>
      </c>
      <c r="AQ75" s="91" t="str">
        <f t="shared" si="22"/>
        <v/>
      </c>
      <c r="AR75" s="92" t="str">
        <f t="shared" si="23"/>
        <v/>
      </c>
      <c r="AS75" s="93" t="str">
        <f t="shared" si="24"/>
        <v/>
      </c>
      <c r="AT75" s="93" t="str">
        <f t="shared" si="25"/>
        <v/>
      </c>
      <c r="AU75" s="94" t="str">
        <f t="shared" si="26"/>
        <v/>
      </c>
      <c r="AV75" s="99" t="str">
        <f>+IF(A75="","",IF(F75="",70,VLOOKUP(L75,Hoja2!A:D,4,0)))</f>
        <v/>
      </c>
    </row>
    <row r="76" spans="1:48" ht="14.25" customHeight="1">
      <c r="A76" s="79"/>
      <c r="B76" s="79"/>
      <c r="C76" s="80"/>
      <c r="D76" s="80"/>
      <c r="E76" s="79"/>
      <c r="F76" s="79"/>
      <c r="G76" s="82" t="str">
        <f t="shared" si="0"/>
        <v/>
      </c>
      <c r="H76" s="82">
        <f t="shared" si="1"/>
        <v>0</v>
      </c>
      <c r="I76" s="82">
        <f t="shared" si="2"/>
        <v>0</v>
      </c>
      <c r="J76" s="82">
        <f t="shared" si="3"/>
        <v>0</v>
      </c>
      <c r="K76" s="82" t="str">
        <f t="shared" si="4"/>
        <v/>
      </c>
      <c r="L76" s="85"/>
      <c r="M76" s="84"/>
      <c r="N76" s="85"/>
      <c r="O76" s="85"/>
      <c r="P76" s="85"/>
      <c r="Q76" s="85"/>
      <c r="R76" s="86" t="str">
        <f t="shared" si="5"/>
        <v/>
      </c>
      <c r="S76" s="87"/>
      <c r="T76" s="88"/>
      <c r="U76" s="88" t="str">
        <f t="shared" si="6"/>
        <v/>
      </c>
      <c r="V76" s="88" t="str">
        <f t="shared" si="7"/>
        <v/>
      </c>
      <c r="W76" s="88" t="e">
        <f t="shared" ca="1" si="8"/>
        <v>#NAME?</v>
      </c>
      <c r="X76" s="89" t="str">
        <f t="shared" si="9"/>
        <v/>
      </c>
      <c r="Y76" s="90" t="str">
        <f t="shared" si="10"/>
        <v/>
      </c>
      <c r="Z76" s="91" t="str">
        <f t="shared" si="11"/>
        <v/>
      </c>
      <c r="AA76" s="92" t="str">
        <f t="shared" si="12"/>
        <v/>
      </c>
      <c r="AB76" s="93" t="str">
        <f t="shared" si="13"/>
        <v/>
      </c>
      <c r="AC76" s="93" t="str">
        <f t="shared" si="14"/>
        <v/>
      </c>
      <c r="AD76" s="94" t="str">
        <f t="shared" si="15"/>
        <v/>
      </c>
      <c r="AE76" s="95">
        <f t="shared" si="16"/>
        <v>0</v>
      </c>
      <c r="AF76" s="96">
        <f t="shared" si="17"/>
        <v>0</v>
      </c>
      <c r="AG76" s="84"/>
      <c r="AH76" s="86" t="str">
        <f t="shared" si="18"/>
        <v/>
      </c>
      <c r="AI76" s="85"/>
      <c r="AJ76" s="85"/>
      <c r="AK76" s="85"/>
      <c r="AL76" s="86" t="str">
        <f t="shared" si="19"/>
        <v/>
      </c>
      <c r="AM76" s="97"/>
      <c r="AN76" s="88"/>
      <c r="AO76" s="98" t="str">
        <f t="shared" si="20"/>
        <v/>
      </c>
      <c r="AP76" s="90" t="str">
        <f t="shared" si="21"/>
        <v/>
      </c>
      <c r="AQ76" s="91" t="str">
        <f t="shared" si="22"/>
        <v/>
      </c>
      <c r="AR76" s="92" t="str">
        <f t="shared" si="23"/>
        <v/>
      </c>
      <c r="AS76" s="93" t="str">
        <f t="shared" si="24"/>
        <v/>
      </c>
      <c r="AT76" s="93" t="str">
        <f t="shared" si="25"/>
        <v/>
      </c>
      <c r="AU76" s="94" t="str">
        <f t="shared" si="26"/>
        <v/>
      </c>
      <c r="AV76" s="99" t="str">
        <f>+IF(A76="","",IF(F76="",70,VLOOKUP(L76,Hoja2!A:D,4,0)))</f>
        <v/>
      </c>
    </row>
    <row r="77" spans="1:48" ht="14.25" customHeight="1">
      <c r="A77" s="79"/>
      <c r="B77" s="79"/>
      <c r="C77" s="80"/>
      <c r="D77" s="80"/>
      <c r="E77" s="79"/>
      <c r="F77" s="79"/>
      <c r="G77" s="82" t="str">
        <f t="shared" si="0"/>
        <v/>
      </c>
      <c r="H77" s="82">
        <f t="shared" si="1"/>
        <v>0</v>
      </c>
      <c r="I77" s="82">
        <f t="shared" si="2"/>
        <v>0</v>
      </c>
      <c r="J77" s="82">
        <f t="shared" si="3"/>
        <v>0</v>
      </c>
      <c r="K77" s="82" t="str">
        <f t="shared" si="4"/>
        <v/>
      </c>
      <c r="L77" s="85"/>
      <c r="M77" s="84"/>
      <c r="N77" s="85"/>
      <c r="O77" s="85"/>
      <c r="P77" s="85"/>
      <c r="Q77" s="85"/>
      <c r="R77" s="86" t="str">
        <f t="shared" si="5"/>
        <v/>
      </c>
      <c r="S77" s="87"/>
      <c r="T77" s="88"/>
      <c r="U77" s="88" t="str">
        <f t="shared" si="6"/>
        <v/>
      </c>
      <c r="V77" s="88" t="str">
        <f t="shared" si="7"/>
        <v/>
      </c>
      <c r="W77" s="88" t="e">
        <f t="shared" ca="1" si="8"/>
        <v>#NAME?</v>
      </c>
      <c r="X77" s="89" t="str">
        <f t="shared" si="9"/>
        <v/>
      </c>
      <c r="Y77" s="90" t="str">
        <f t="shared" si="10"/>
        <v/>
      </c>
      <c r="Z77" s="91" t="str">
        <f t="shared" si="11"/>
        <v/>
      </c>
      <c r="AA77" s="92" t="str">
        <f t="shared" si="12"/>
        <v/>
      </c>
      <c r="AB77" s="93" t="str">
        <f t="shared" si="13"/>
        <v/>
      </c>
      <c r="AC77" s="93" t="str">
        <f t="shared" si="14"/>
        <v/>
      </c>
      <c r="AD77" s="94" t="str">
        <f t="shared" si="15"/>
        <v/>
      </c>
      <c r="AE77" s="95">
        <f t="shared" si="16"/>
        <v>0</v>
      </c>
      <c r="AF77" s="96">
        <f t="shared" si="17"/>
        <v>0</v>
      </c>
      <c r="AG77" s="84"/>
      <c r="AH77" s="86" t="str">
        <f t="shared" si="18"/>
        <v/>
      </c>
      <c r="AI77" s="85"/>
      <c r="AJ77" s="85"/>
      <c r="AK77" s="85"/>
      <c r="AL77" s="86" t="str">
        <f t="shared" si="19"/>
        <v/>
      </c>
      <c r="AM77" s="97"/>
      <c r="AN77" s="88"/>
      <c r="AO77" s="98" t="str">
        <f t="shared" si="20"/>
        <v/>
      </c>
      <c r="AP77" s="90" t="str">
        <f t="shared" si="21"/>
        <v/>
      </c>
      <c r="AQ77" s="91" t="str">
        <f t="shared" si="22"/>
        <v/>
      </c>
      <c r="AR77" s="92" t="str">
        <f t="shared" si="23"/>
        <v/>
      </c>
      <c r="AS77" s="93" t="str">
        <f t="shared" si="24"/>
        <v/>
      </c>
      <c r="AT77" s="93" t="str">
        <f t="shared" si="25"/>
        <v/>
      </c>
      <c r="AU77" s="94" t="str">
        <f t="shared" si="26"/>
        <v/>
      </c>
      <c r="AV77" s="99" t="str">
        <f>+IF(A77="","",IF(F77="",70,VLOOKUP(L77,Hoja2!A:D,4,0)))</f>
        <v/>
      </c>
    </row>
    <row r="78" spans="1:48" ht="14.25" customHeight="1">
      <c r="A78" s="79"/>
      <c r="B78" s="79"/>
      <c r="C78" s="80"/>
      <c r="D78" s="80"/>
      <c r="E78" s="79"/>
      <c r="F78" s="79"/>
      <c r="G78" s="82" t="str">
        <f t="shared" si="0"/>
        <v/>
      </c>
      <c r="H78" s="82">
        <f t="shared" si="1"/>
        <v>0</v>
      </c>
      <c r="I78" s="82">
        <f t="shared" si="2"/>
        <v>0</v>
      </c>
      <c r="J78" s="82">
        <f t="shared" si="3"/>
        <v>0</v>
      </c>
      <c r="K78" s="82" t="str">
        <f t="shared" si="4"/>
        <v/>
      </c>
      <c r="L78" s="85"/>
      <c r="M78" s="84"/>
      <c r="N78" s="85"/>
      <c r="O78" s="85"/>
      <c r="P78" s="85"/>
      <c r="Q78" s="85"/>
      <c r="R78" s="86" t="str">
        <f t="shared" si="5"/>
        <v/>
      </c>
      <c r="S78" s="87"/>
      <c r="T78" s="88"/>
      <c r="U78" s="88" t="str">
        <f t="shared" si="6"/>
        <v/>
      </c>
      <c r="V78" s="88" t="str">
        <f t="shared" si="7"/>
        <v/>
      </c>
      <c r="W78" s="88" t="e">
        <f t="shared" ca="1" si="8"/>
        <v>#NAME?</v>
      </c>
      <c r="X78" s="89" t="str">
        <f t="shared" si="9"/>
        <v/>
      </c>
      <c r="Y78" s="90" t="str">
        <f t="shared" si="10"/>
        <v/>
      </c>
      <c r="Z78" s="91" t="str">
        <f t="shared" si="11"/>
        <v/>
      </c>
      <c r="AA78" s="92" t="str">
        <f t="shared" si="12"/>
        <v/>
      </c>
      <c r="AB78" s="93" t="str">
        <f t="shared" si="13"/>
        <v/>
      </c>
      <c r="AC78" s="93" t="str">
        <f t="shared" si="14"/>
        <v/>
      </c>
      <c r="AD78" s="94" t="str">
        <f t="shared" si="15"/>
        <v/>
      </c>
      <c r="AE78" s="95">
        <f t="shared" si="16"/>
        <v>0</v>
      </c>
      <c r="AF78" s="96">
        <f t="shared" si="17"/>
        <v>0</v>
      </c>
      <c r="AG78" s="84"/>
      <c r="AH78" s="86" t="str">
        <f t="shared" si="18"/>
        <v/>
      </c>
      <c r="AI78" s="85"/>
      <c r="AJ78" s="85"/>
      <c r="AK78" s="85"/>
      <c r="AL78" s="86" t="str">
        <f t="shared" si="19"/>
        <v/>
      </c>
      <c r="AM78" s="97"/>
      <c r="AN78" s="88"/>
      <c r="AO78" s="98" t="str">
        <f t="shared" si="20"/>
        <v/>
      </c>
      <c r="AP78" s="90" t="str">
        <f t="shared" si="21"/>
        <v/>
      </c>
      <c r="AQ78" s="91" t="str">
        <f t="shared" si="22"/>
        <v/>
      </c>
      <c r="AR78" s="92" t="str">
        <f t="shared" si="23"/>
        <v/>
      </c>
      <c r="AS78" s="93" t="str">
        <f t="shared" si="24"/>
        <v/>
      </c>
      <c r="AT78" s="93" t="str">
        <f t="shared" si="25"/>
        <v/>
      </c>
      <c r="AU78" s="94" t="str">
        <f t="shared" si="26"/>
        <v/>
      </c>
      <c r="AV78" s="99" t="str">
        <f>+IF(A78="","",IF(F78="",70,VLOOKUP(L78,Hoja2!A:D,4,0)))</f>
        <v/>
      </c>
    </row>
    <row r="79" spans="1:48" ht="14.25" customHeight="1">
      <c r="A79" s="79"/>
      <c r="B79" s="79"/>
      <c r="C79" s="80"/>
      <c r="D79" s="80"/>
      <c r="E79" s="79"/>
      <c r="F79" s="79"/>
      <c r="G79" s="82" t="str">
        <f t="shared" si="0"/>
        <v/>
      </c>
      <c r="H79" s="82">
        <f t="shared" si="1"/>
        <v>0</v>
      </c>
      <c r="I79" s="82">
        <f t="shared" si="2"/>
        <v>0</v>
      </c>
      <c r="J79" s="82">
        <f t="shared" si="3"/>
        <v>0</v>
      </c>
      <c r="K79" s="82" t="str">
        <f t="shared" si="4"/>
        <v/>
      </c>
      <c r="L79" s="85"/>
      <c r="M79" s="84"/>
      <c r="N79" s="85"/>
      <c r="O79" s="85"/>
      <c r="P79" s="85"/>
      <c r="Q79" s="85"/>
      <c r="R79" s="86" t="str">
        <f t="shared" si="5"/>
        <v/>
      </c>
      <c r="S79" s="87"/>
      <c r="T79" s="88"/>
      <c r="U79" s="88" t="str">
        <f t="shared" si="6"/>
        <v/>
      </c>
      <c r="V79" s="88" t="str">
        <f t="shared" si="7"/>
        <v/>
      </c>
      <c r="W79" s="88" t="e">
        <f t="shared" ca="1" si="8"/>
        <v>#NAME?</v>
      </c>
      <c r="X79" s="89" t="str">
        <f t="shared" si="9"/>
        <v/>
      </c>
      <c r="Y79" s="90" t="str">
        <f t="shared" si="10"/>
        <v/>
      </c>
      <c r="Z79" s="91" t="str">
        <f t="shared" si="11"/>
        <v/>
      </c>
      <c r="AA79" s="92" t="str">
        <f t="shared" si="12"/>
        <v/>
      </c>
      <c r="AB79" s="93" t="str">
        <f t="shared" si="13"/>
        <v/>
      </c>
      <c r="AC79" s="93" t="str">
        <f t="shared" si="14"/>
        <v/>
      </c>
      <c r="AD79" s="94" t="str">
        <f t="shared" si="15"/>
        <v/>
      </c>
      <c r="AE79" s="95">
        <f t="shared" si="16"/>
        <v>0</v>
      </c>
      <c r="AF79" s="96">
        <f t="shared" si="17"/>
        <v>0</v>
      </c>
      <c r="AG79" s="84"/>
      <c r="AH79" s="86" t="str">
        <f t="shared" si="18"/>
        <v/>
      </c>
      <c r="AI79" s="85"/>
      <c r="AJ79" s="85"/>
      <c r="AK79" s="85"/>
      <c r="AL79" s="86" t="str">
        <f t="shared" si="19"/>
        <v/>
      </c>
      <c r="AM79" s="97"/>
      <c r="AN79" s="88"/>
      <c r="AO79" s="98" t="str">
        <f t="shared" si="20"/>
        <v/>
      </c>
      <c r="AP79" s="90" t="str">
        <f t="shared" si="21"/>
        <v/>
      </c>
      <c r="AQ79" s="91" t="str">
        <f t="shared" si="22"/>
        <v/>
      </c>
      <c r="AR79" s="92" t="str">
        <f t="shared" si="23"/>
        <v/>
      </c>
      <c r="AS79" s="93" t="str">
        <f t="shared" si="24"/>
        <v/>
      </c>
      <c r="AT79" s="93" t="str">
        <f t="shared" si="25"/>
        <v/>
      </c>
      <c r="AU79" s="94" t="str">
        <f t="shared" si="26"/>
        <v/>
      </c>
      <c r="AV79" s="99" t="str">
        <f>+IF(A79="","",IF(F79="",70,VLOOKUP(L79,Hoja2!A:D,4,0)))</f>
        <v/>
      </c>
    </row>
    <row r="80" spans="1:48" ht="14.25" customHeight="1">
      <c r="A80" s="79"/>
      <c r="B80" s="79"/>
      <c r="C80" s="80"/>
      <c r="D80" s="80"/>
      <c r="E80" s="79"/>
      <c r="F80" s="79"/>
      <c r="G80" s="82" t="str">
        <f t="shared" si="0"/>
        <v/>
      </c>
      <c r="H80" s="82">
        <f t="shared" si="1"/>
        <v>0</v>
      </c>
      <c r="I80" s="82">
        <f t="shared" si="2"/>
        <v>0</v>
      </c>
      <c r="J80" s="82">
        <f t="shared" si="3"/>
        <v>0</v>
      </c>
      <c r="K80" s="82" t="str">
        <f t="shared" si="4"/>
        <v/>
      </c>
      <c r="L80" s="85"/>
      <c r="M80" s="84"/>
      <c r="N80" s="85"/>
      <c r="O80" s="85"/>
      <c r="P80" s="85"/>
      <c r="Q80" s="85"/>
      <c r="R80" s="86" t="str">
        <f t="shared" si="5"/>
        <v/>
      </c>
      <c r="S80" s="87"/>
      <c r="T80" s="88"/>
      <c r="U80" s="88" t="str">
        <f t="shared" si="6"/>
        <v/>
      </c>
      <c r="V80" s="88" t="str">
        <f t="shared" si="7"/>
        <v/>
      </c>
      <c r="W80" s="88" t="e">
        <f t="shared" ca="1" si="8"/>
        <v>#NAME?</v>
      </c>
      <c r="X80" s="89" t="str">
        <f t="shared" si="9"/>
        <v/>
      </c>
      <c r="Y80" s="90" t="str">
        <f t="shared" si="10"/>
        <v/>
      </c>
      <c r="Z80" s="91" t="str">
        <f t="shared" si="11"/>
        <v/>
      </c>
      <c r="AA80" s="92" t="str">
        <f t="shared" si="12"/>
        <v/>
      </c>
      <c r="AB80" s="93" t="str">
        <f t="shared" si="13"/>
        <v/>
      </c>
      <c r="AC80" s="93" t="str">
        <f t="shared" si="14"/>
        <v/>
      </c>
      <c r="AD80" s="94" t="str">
        <f t="shared" si="15"/>
        <v/>
      </c>
      <c r="AE80" s="95">
        <f t="shared" si="16"/>
        <v>0</v>
      </c>
      <c r="AF80" s="96">
        <f t="shared" si="17"/>
        <v>0</v>
      </c>
      <c r="AG80" s="84"/>
      <c r="AH80" s="86" t="str">
        <f t="shared" si="18"/>
        <v/>
      </c>
      <c r="AI80" s="85"/>
      <c r="AJ80" s="85"/>
      <c r="AK80" s="85"/>
      <c r="AL80" s="86" t="str">
        <f t="shared" si="19"/>
        <v/>
      </c>
      <c r="AM80" s="97"/>
      <c r="AN80" s="88"/>
      <c r="AO80" s="98" t="str">
        <f t="shared" si="20"/>
        <v/>
      </c>
      <c r="AP80" s="90" t="str">
        <f t="shared" si="21"/>
        <v/>
      </c>
      <c r="AQ80" s="91" t="str">
        <f t="shared" si="22"/>
        <v/>
      </c>
      <c r="AR80" s="92" t="str">
        <f t="shared" si="23"/>
        <v/>
      </c>
      <c r="AS80" s="93" t="str">
        <f t="shared" si="24"/>
        <v/>
      </c>
      <c r="AT80" s="93" t="str">
        <f t="shared" si="25"/>
        <v/>
      </c>
      <c r="AU80" s="94" t="str">
        <f t="shared" si="26"/>
        <v/>
      </c>
      <c r="AV80" s="99" t="str">
        <f>+IF(A80="","",IF(F80="",70,VLOOKUP(L80,Hoja2!A:D,4,0)))</f>
        <v/>
      </c>
    </row>
    <row r="81" spans="1:48" ht="14.25" customHeight="1">
      <c r="A81" s="79"/>
      <c r="B81" s="79"/>
      <c r="C81" s="80"/>
      <c r="D81" s="80"/>
      <c r="E81" s="79"/>
      <c r="F81" s="79"/>
      <c r="G81" s="82" t="str">
        <f t="shared" si="0"/>
        <v/>
      </c>
      <c r="H81" s="82">
        <f t="shared" si="1"/>
        <v>0</v>
      </c>
      <c r="I81" s="82">
        <f t="shared" si="2"/>
        <v>0</v>
      </c>
      <c r="J81" s="82">
        <f t="shared" si="3"/>
        <v>0</v>
      </c>
      <c r="K81" s="82" t="str">
        <f t="shared" si="4"/>
        <v/>
      </c>
      <c r="L81" s="85"/>
      <c r="M81" s="84"/>
      <c r="N81" s="85"/>
      <c r="O81" s="85"/>
      <c r="P81" s="85"/>
      <c r="Q81" s="85"/>
      <c r="R81" s="86" t="str">
        <f t="shared" si="5"/>
        <v/>
      </c>
      <c r="S81" s="87"/>
      <c r="T81" s="88"/>
      <c r="U81" s="88" t="str">
        <f t="shared" si="6"/>
        <v/>
      </c>
      <c r="V81" s="88" t="str">
        <f t="shared" si="7"/>
        <v/>
      </c>
      <c r="W81" s="88" t="e">
        <f t="shared" ca="1" si="8"/>
        <v>#NAME?</v>
      </c>
      <c r="X81" s="89" t="str">
        <f t="shared" si="9"/>
        <v/>
      </c>
      <c r="Y81" s="90" t="str">
        <f t="shared" si="10"/>
        <v/>
      </c>
      <c r="Z81" s="91" t="str">
        <f t="shared" si="11"/>
        <v/>
      </c>
      <c r="AA81" s="92" t="str">
        <f t="shared" si="12"/>
        <v/>
      </c>
      <c r="AB81" s="93" t="str">
        <f t="shared" si="13"/>
        <v/>
      </c>
      <c r="AC81" s="93" t="str">
        <f t="shared" si="14"/>
        <v/>
      </c>
      <c r="AD81" s="94" t="str">
        <f t="shared" si="15"/>
        <v/>
      </c>
      <c r="AE81" s="95">
        <f t="shared" si="16"/>
        <v>0</v>
      </c>
      <c r="AF81" s="96">
        <f t="shared" si="17"/>
        <v>0</v>
      </c>
      <c r="AG81" s="84"/>
      <c r="AH81" s="86" t="str">
        <f t="shared" si="18"/>
        <v/>
      </c>
      <c r="AI81" s="85"/>
      <c r="AJ81" s="85"/>
      <c r="AK81" s="85"/>
      <c r="AL81" s="86" t="str">
        <f t="shared" si="19"/>
        <v/>
      </c>
      <c r="AM81" s="97"/>
      <c r="AN81" s="88"/>
      <c r="AO81" s="98" t="str">
        <f t="shared" si="20"/>
        <v/>
      </c>
      <c r="AP81" s="90" t="str">
        <f t="shared" si="21"/>
        <v/>
      </c>
      <c r="AQ81" s="91" t="str">
        <f t="shared" si="22"/>
        <v/>
      </c>
      <c r="AR81" s="92" t="str">
        <f t="shared" si="23"/>
        <v/>
      </c>
      <c r="AS81" s="93" t="str">
        <f t="shared" si="24"/>
        <v/>
      </c>
      <c r="AT81" s="93" t="str">
        <f t="shared" si="25"/>
        <v/>
      </c>
      <c r="AU81" s="94" t="str">
        <f t="shared" si="26"/>
        <v/>
      </c>
      <c r="AV81" s="99" t="str">
        <f>+IF(A81="","",IF(F81="",70,VLOOKUP(L81,Hoja2!A:D,4,0)))</f>
        <v/>
      </c>
    </row>
    <row r="82" spans="1:48" ht="14.25" customHeight="1">
      <c r="A82" s="79"/>
      <c r="B82" s="79"/>
      <c r="C82" s="80"/>
      <c r="D82" s="80"/>
      <c r="E82" s="79"/>
      <c r="F82" s="79"/>
      <c r="G82" s="82" t="str">
        <f t="shared" si="0"/>
        <v/>
      </c>
      <c r="H82" s="82">
        <f t="shared" si="1"/>
        <v>0</v>
      </c>
      <c r="I82" s="82">
        <f t="shared" si="2"/>
        <v>0</v>
      </c>
      <c r="J82" s="82">
        <f t="shared" si="3"/>
        <v>0</v>
      </c>
      <c r="K82" s="82" t="str">
        <f t="shared" si="4"/>
        <v/>
      </c>
      <c r="L82" s="85"/>
      <c r="M82" s="84"/>
      <c r="N82" s="85"/>
      <c r="O82" s="85"/>
      <c r="P82" s="85"/>
      <c r="Q82" s="85"/>
      <c r="R82" s="86" t="str">
        <f t="shared" si="5"/>
        <v/>
      </c>
      <c r="S82" s="87"/>
      <c r="T82" s="88"/>
      <c r="U82" s="88" t="str">
        <f t="shared" si="6"/>
        <v/>
      </c>
      <c r="V82" s="88" t="str">
        <f t="shared" si="7"/>
        <v/>
      </c>
      <c r="W82" s="88" t="e">
        <f t="shared" ca="1" si="8"/>
        <v>#NAME?</v>
      </c>
      <c r="X82" s="89" t="str">
        <f t="shared" si="9"/>
        <v/>
      </c>
      <c r="Y82" s="90" t="str">
        <f t="shared" si="10"/>
        <v/>
      </c>
      <c r="Z82" s="91" t="str">
        <f t="shared" si="11"/>
        <v/>
      </c>
      <c r="AA82" s="92" t="str">
        <f t="shared" si="12"/>
        <v/>
      </c>
      <c r="AB82" s="93" t="str">
        <f t="shared" si="13"/>
        <v/>
      </c>
      <c r="AC82" s="93" t="str">
        <f t="shared" si="14"/>
        <v/>
      </c>
      <c r="AD82" s="94" t="str">
        <f t="shared" si="15"/>
        <v/>
      </c>
      <c r="AE82" s="95">
        <f t="shared" si="16"/>
        <v>0</v>
      </c>
      <c r="AF82" s="96">
        <f t="shared" si="17"/>
        <v>0</v>
      </c>
      <c r="AG82" s="84"/>
      <c r="AH82" s="86" t="str">
        <f t="shared" si="18"/>
        <v/>
      </c>
      <c r="AI82" s="85"/>
      <c r="AJ82" s="85"/>
      <c r="AK82" s="85"/>
      <c r="AL82" s="86" t="str">
        <f t="shared" si="19"/>
        <v/>
      </c>
      <c r="AM82" s="97"/>
      <c r="AN82" s="88"/>
      <c r="AO82" s="98" t="str">
        <f t="shared" si="20"/>
        <v/>
      </c>
      <c r="AP82" s="90" t="str">
        <f t="shared" si="21"/>
        <v/>
      </c>
      <c r="AQ82" s="91" t="str">
        <f t="shared" si="22"/>
        <v/>
      </c>
      <c r="AR82" s="92" t="str">
        <f t="shared" si="23"/>
        <v/>
      </c>
      <c r="AS82" s="93" t="str">
        <f t="shared" si="24"/>
        <v/>
      </c>
      <c r="AT82" s="93" t="str">
        <f t="shared" si="25"/>
        <v/>
      </c>
      <c r="AU82" s="94" t="str">
        <f t="shared" si="26"/>
        <v/>
      </c>
      <c r="AV82" s="99" t="str">
        <f>+IF(A82="","",IF(F82="",70,VLOOKUP(L82,Hoja2!A:D,4,0)))</f>
        <v/>
      </c>
    </row>
    <row r="83" spans="1:48" ht="14.25" customHeight="1">
      <c r="A83" s="79"/>
      <c r="B83" s="79"/>
      <c r="C83" s="80"/>
      <c r="D83" s="80"/>
      <c r="E83" s="79"/>
      <c r="F83" s="79"/>
      <c r="G83" s="82" t="str">
        <f t="shared" si="0"/>
        <v/>
      </c>
      <c r="H83" s="82">
        <f t="shared" si="1"/>
        <v>0</v>
      </c>
      <c r="I83" s="82">
        <f t="shared" si="2"/>
        <v>0</v>
      </c>
      <c r="J83" s="82">
        <f t="shared" si="3"/>
        <v>0</v>
      </c>
      <c r="K83" s="82" t="str">
        <f t="shared" si="4"/>
        <v/>
      </c>
      <c r="L83" s="85"/>
      <c r="M83" s="84"/>
      <c r="N83" s="85"/>
      <c r="O83" s="85"/>
      <c r="P83" s="85"/>
      <c r="Q83" s="85"/>
      <c r="R83" s="86" t="str">
        <f t="shared" si="5"/>
        <v/>
      </c>
      <c r="S83" s="87"/>
      <c r="T83" s="88"/>
      <c r="U83" s="88" t="str">
        <f t="shared" si="6"/>
        <v/>
      </c>
      <c r="V83" s="88" t="str">
        <f t="shared" si="7"/>
        <v/>
      </c>
      <c r="W83" s="88" t="e">
        <f t="shared" ca="1" si="8"/>
        <v>#NAME?</v>
      </c>
      <c r="X83" s="89" t="str">
        <f t="shared" si="9"/>
        <v/>
      </c>
      <c r="Y83" s="90" t="str">
        <f t="shared" si="10"/>
        <v/>
      </c>
      <c r="Z83" s="91" t="str">
        <f t="shared" si="11"/>
        <v/>
      </c>
      <c r="AA83" s="92" t="str">
        <f t="shared" si="12"/>
        <v/>
      </c>
      <c r="AB83" s="93" t="str">
        <f t="shared" si="13"/>
        <v/>
      </c>
      <c r="AC83" s="93" t="str">
        <f t="shared" si="14"/>
        <v/>
      </c>
      <c r="AD83" s="94" t="str">
        <f t="shared" si="15"/>
        <v/>
      </c>
      <c r="AE83" s="95">
        <f t="shared" si="16"/>
        <v>0</v>
      </c>
      <c r="AF83" s="96">
        <f t="shared" si="17"/>
        <v>0</v>
      </c>
      <c r="AG83" s="84"/>
      <c r="AH83" s="86" t="str">
        <f t="shared" si="18"/>
        <v/>
      </c>
      <c r="AI83" s="85"/>
      <c r="AJ83" s="85"/>
      <c r="AK83" s="85"/>
      <c r="AL83" s="86" t="str">
        <f t="shared" si="19"/>
        <v/>
      </c>
      <c r="AM83" s="97"/>
      <c r="AN83" s="88"/>
      <c r="AO83" s="98" t="str">
        <f t="shared" si="20"/>
        <v/>
      </c>
      <c r="AP83" s="90" t="str">
        <f t="shared" si="21"/>
        <v/>
      </c>
      <c r="AQ83" s="91" t="str">
        <f t="shared" si="22"/>
        <v/>
      </c>
      <c r="AR83" s="92" t="str">
        <f t="shared" si="23"/>
        <v/>
      </c>
      <c r="AS83" s="93" t="str">
        <f t="shared" si="24"/>
        <v/>
      </c>
      <c r="AT83" s="93" t="str">
        <f t="shared" si="25"/>
        <v/>
      </c>
      <c r="AU83" s="94" t="str">
        <f t="shared" si="26"/>
        <v/>
      </c>
      <c r="AV83" s="99" t="str">
        <f>+IF(A83="","",IF(F83="",70,VLOOKUP(L83,Hoja2!A:D,4,0)))</f>
        <v/>
      </c>
    </row>
    <row r="84" spans="1:48" ht="14.25" customHeight="1">
      <c r="A84" s="79"/>
      <c r="B84" s="79"/>
      <c r="C84" s="80"/>
      <c r="D84" s="80"/>
      <c r="E84" s="79"/>
      <c r="F84" s="79"/>
      <c r="G84" s="82" t="str">
        <f t="shared" si="0"/>
        <v/>
      </c>
      <c r="H84" s="82">
        <f t="shared" si="1"/>
        <v>0</v>
      </c>
      <c r="I84" s="82">
        <f t="shared" si="2"/>
        <v>0</v>
      </c>
      <c r="J84" s="82">
        <f t="shared" si="3"/>
        <v>0</v>
      </c>
      <c r="K84" s="82" t="str">
        <f t="shared" si="4"/>
        <v/>
      </c>
      <c r="L84" s="85"/>
      <c r="M84" s="84"/>
      <c r="N84" s="85"/>
      <c r="O84" s="85"/>
      <c r="P84" s="85"/>
      <c r="Q84" s="85"/>
      <c r="R84" s="86" t="str">
        <f t="shared" si="5"/>
        <v/>
      </c>
      <c r="S84" s="87"/>
      <c r="T84" s="88"/>
      <c r="U84" s="88" t="str">
        <f t="shared" si="6"/>
        <v/>
      </c>
      <c r="V84" s="88" t="str">
        <f t="shared" si="7"/>
        <v/>
      </c>
      <c r="W84" s="88" t="e">
        <f t="shared" ca="1" si="8"/>
        <v>#NAME?</v>
      </c>
      <c r="X84" s="89" t="str">
        <f t="shared" si="9"/>
        <v/>
      </c>
      <c r="Y84" s="90" t="str">
        <f t="shared" si="10"/>
        <v/>
      </c>
      <c r="Z84" s="91" t="str">
        <f t="shared" si="11"/>
        <v/>
      </c>
      <c r="AA84" s="92" t="str">
        <f t="shared" si="12"/>
        <v/>
      </c>
      <c r="AB84" s="93" t="str">
        <f t="shared" si="13"/>
        <v/>
      </c>
      <c r="AC84" s="93" t="str">
        <f t="shared" si="14"/>
        <v/>
      </c>
      <c r="AD84" s="94" t="str">
        <f t="shared" si="15"/>
        <v/>
      </c>
      <c r="AE84" s="95">
        <f t="shared" si="16"/>
        <v>0</v>
      </c>
      <c r="AF84" s="96">
        <f t="shared" si="17"/>
        <v>0</v>
      </c>
      <c r="AG84" s="84"/>
      <c r="AH84" s="86" t="str">
        <f t="shared" si="18"/>
        <v/>
      </c>
      <c r="AI84" s="85"/>
      <c r="AJ84" s="85"/>
      <c r="AK84" s="85"/>
      <c r="AL84" s="86" t="str">
        <f t="shared" si="19"/>
        <v/>
      </c>
      <c r="AM84" s="97"/>
      <c r="AN84" s="88"/>
      <c r="AO84" s="98" t="str">
        <f t="shared" si="20"/>
        <v/>
      </c>
      <c r="AP84" s="90" t="str">
        <f t="shared" si="21"/>
        <v/>
      </c>
      <c r="AQ84" s="91" t="str">
        <f t="shared" si="22"/>
        <v/>
      </c>
      <c r="AR84" s="92" t="str">
        <f t="shared" si="23"/>
        <v/>
      </c>
      <c r="AS84" s="93" t="str">
        <f t="shared" si="24"/>
        <v/>
      </c>
      <c r="AT84" s="93" t="str">
        <f t="shared" si="25"/>
        <v/>
      </c>
      <c r="AU84" s="94" t="str">
        <f t="shared" si="26"/>
        <v/>
      </c>
      <c r="AV84" s="99" t="str">
        <f>+IF(A84="","",IF(F84="",70,VLOOKUP(L84,Hoja2!A:D,4,0)))</f>
        <v/>
      </c>
    </row>
    <row r="85" spans="1:48" ht="14.25" customHeight="1">
      <c r="A85" s="79"/>
      <c r="B85" s="79"/>
      <c r="C85" s="80"/>
      <c r="D85" s="80"/>
      <c r="E85" s="79"/>
      <c r="F85" s="79"/>
      <c r="G85" s="82" t="str">
        <f t="shared" si="0"/>
        <v/>
      </c>
      <c r="H85" s="82">
        <f t="shared" si="1"/>
        <v>0</v>
      </c>
      <c r="I85" s="82">
        <f t="shared" si="2"/>
        <v>0</v>
      </c>
      <c r="J85" s="82">
        <f t="shared" si="3"/>
        <v>0</v>
      </c>
      <c r="K85" s="82" t="str">
        <f t="shared" si="4"/>
        <v/>
      </c>
      <c r="L85" s="85"/>
      <c r="M85" s="84"/>
      <c r="N85" s="85"/>
      <c r="O85" s="85"/>
      <c r="P85" s="85"/>
      <c r="Q85" s="85"/>
      <c r="R85" s="86" t="str">
        <f t="shared" si="5"/>
        <v/>
      </c>
      <c r="S85" s="87"/>
      <c r="T85" s="88"/>
      <c r="U85" s="88" t="str">
        <f t="shared" si="6"/>
        <v/>
      </c>
      <c r="V85" s="88" t="str">
        <f t="shared" si="7"/>
        <v/>
      </c>
      <c r="W85" s="88" t="e">
        <f t="shared" ca="1" si="8"/>
        <v>#NAME?</v>
      </c>
      <c r="X85" s="89" t="str">
        <f t="shared" si="9"/>
        <v/>
      </c>
      <c r="Y85" s="90" t="str">
        <f t="shared" si="10"/>
        <v/>
      </c>
      <c r="Z85" s="91" t="str">
        <f t="shared" si="11"/>
        <v/>
      </c>
      <c r="AA85" s="92" t="str">
        <f t="shared" si="12"/>
        <v/>
      </c>
      <c r="AB85" s="93" t="str">
        <f t="shared" si="13"/>
        <v/>
      </c>
      <c r="AC85" s="93" t="str">
        <f t="shared" si="14"/>
        <v/>
      </c>
      <c r="AD85" s="94" t="str">
        <f t="shared" si="15"/>
        <v/>
      </c>
      <c r="AE85" s="95">
        <f t="shared" si="16"/>
        <v>0</v>
      </c>
      <c r="AF85" s="96">
        <f t="shared" si="17"/>
        <v>0</v>
      </c>
      <c r="AG85" s="84"/>
      <c r="AH85" s="86" t="str">
        <f t="shared" si="18"/>
        <v/>
      </c>
      <c r="AI85" s="85"/>
      <c r="AJ85" s="85"/>
      <c r="AK85" s="85"/>
      <c r="AL85" s="86" t="str">
        <f t="shared" si="19"/>
        <v/>
      </c>
      <c r="AM85" s="97"/>
      <c r="AN85" s="88"/>
      <c r="AO85" s="98" t="str">
        <f t="shared" si="20"/>
        <v/>
      </c>
      <c r="AP85" s="90" t="str">
        <f t="shared" si="21"/>
        <v/>
      </c>
      <c r="AQ85" s="91" t="str">
        <f t="shared" si="22"/>
        <v/>
      </c>
      <c r="AR85" s="92" t="str">
        <f t="shared" si="23"/>
        <v/>
      </c>
      <c r="AS85" s="93" t="str">
        <f t="shared" si="24"/>
        <v/>
      </c>
      <c r="AT85" s="93" t="str">
        <f t="shared" si="25"/>
        <v/>
      </c>
      <c r="AU85" s="94" t="str">
        <f t="shared" si="26"/>
        <v/>
      </c>
      <c r="AV85" s="99" t="str">
        <f>+IF(A85="","",IF(F85="",70,VLOOKUP(L85,Hoja2!A:D,4,0)))</f>
        <v/>
      </c>
    </row>
    <row r="86" spans="1:48" ht="14.25" customHeight="1">
      <c r="A86" s="79"/>
      <c r="B86" s="79"/>
      <c r="C86" s="80"/>
      <c r="D86" s="80"/>
      <c r="E86" s="79"/>
      <c r="F86" s="79"/>
      <c r="G86" s="82" t="str">
        <f t="shared" si="0"/>
        <v/>
      </c>
      <c r="H86" s="82">
        <f t="shared" si="1"/>
        <v>0</v>
      </c>
      <c r="I86" s="82">
        <f t="shared" si="2"/>
        <v>0</v>
      </c>
      <c r="J86" s="82">
        <f t="shared" si="3"/>
        <v>0</v>
      </c>
      <c r="K86" s="82" t="str">
        <f t="shared" si="4"/>
        <v/>
      </c>
      <c r="L86" s="85"/>
      <c r="M86" s="84"/>
      <c r="N86" s="85"/>
      <c r="O86" s="85"/>
      <c r="P86" s="85"/>
      <c r="Q86" s="85"/>
      <c r="R86" s="86" t="str">
        <f t="shared" si="5"/>
        <v/>
      </c>
      <c r="S86" s="87"/>
      <c r="T86" s="88"/>
      <c r="U86" s="88" t="str">
        <f t="shared" si="6"/>
        <v/>
      </c>
      <c r="V86" s="88" t="str">
        <f t="shared" si="7"/>
        <v/>
      </c>
      <c r="W86" s="88" t="e">
        <f t="shared" ca="1" si="8"/>
        <v>#NAME?</v>
      </c>
      <c r="X86" s="89" t="str">
        <f t="shared" si="9"/>
        <v/>
      </c>
      <c r="Y86" s="90" t="str">
        <f t="shared" si="10"/>
        <v/>
      </c>
      <c r="Z86" s="91" t="str">
        <f t="shared" si="11"/>
        <v/>
      </c>
      <c r="AA86" s="92" t="str">
        <f t="shared" si="12"/>
        <v/>
      </c>
      <c r="AB86" s="93" t="str">
        <f t="shared" si="13"/>
        <v/>
      </c>
      <c r="AC86" s="93" t="str">
        <f t="shared" si="14"/>
        <v/>
      </c>
      <c r="AD86" s="94" t="str">
        <f t="shared" si="15"/>
        <v/>
      </c>
      <c r="AE86" s="95">
        <f t="shared" si="16"/>
        <v>0</v>
      </c>
      <c r="AF86" s="96">
        <f t="shared" si="17"/>
        <v>0</v>
      </c>
      <c r="AG86" s="84"/>
      <c r="AH86" s="86" t="str">
        <f t="shared" si="18"/>
        <v/>
      </c>
      <c r="AI86" s="85"/>
      <c r="AJ86" s="85"/>
      <c r="AK86" s="85"/>
      <c r="AL86" s="86" t="str">
        <f t="shared" si="19"/>
        <v/>
      </c>
      <c r="AM86" s="97"/>
      <c r="AN86" s="88"/>
      <c r="AO86" s="98" t="str">
        <f t="shared" si="20"/>
        <v/>
      </c>
      <c r="AP86" s="90" t="str">
        <f t="shared" si="21"/>
        <v/>
      </c>
      <c r="AQ86" s="91" t="str">
        <f t="shared" si="22"/>
        <v/>
      </c>
      <c r="AR86" s="92" t="str">
        <f t="shared" si="23"/>
        <v/>
      </c>
      <c r="AS86" s="93" t="str">
        <f t="shared" si="24"/>
        <v/>
      </c>
      <c r="AT86" s="93" t="str">
        <f t="shared" si="25"/>
        <v/>
      </c>
      <c r="AU86" s="94" t="str">
        <f t="shared" si="26"/>
        <v/>
      </c>
      <c r="AV86" s="99" t="str">
        <f>+IF(A86="","",IF(F86="",70,VLOOKUP(L86,Hoja2!A:D,4,0)))</f>
        <v/>
      </c>
    </row>
    <row r="87" spans="1:48" ht="14.25" customHeight="1">
      <c r="A87" s="79"/>
      <c r="B87" s="79"/>
      <c r="C87" s="80"/>
      <c r="D87" s="80"/>
      <c r="E87" s="79"/>
      <c r="F87" s="79"/>
      <c r="G87" s="82" t="str">
        <f t="shared" si="0"/>
        <v/>
      </c>
      <c r="H87" s="82">
        <f t="shared" si="1"/>
        <v>0</v>
      </c>
      <c r="I87" s="82">
        <f t="shared" si="2"/>
        <v>0</v>
      </c>
      <c r="J87" s="82">
        <f t="shared" si="3"/>
        <v>0</v>
      </c>
      <c r="K87" s="82" t="str">
        <f t="shared" si="4"/>
        <v/>
      </c>
      <c r="L87" s="85"/>
      <c r="M87" s="84"/>
      <c r="N87" s="85"/>
      <c r="O87" s="85"/>
      <c r="P87" s="85"/>
      <c r="Q87" s="85"/>
      <c r="R87" s="86" t="str">
        <f t="shared" si="5"/>
        <v/>
      </c>
      <c r="S87" s="87"/>
      <c r="T87" s="88"/>
      <c r="U87" s="88" t="str">
        <f t="shared" si="6"/>
        <v/>
      </c>
      <c r="V87" s="88" t="str">
        <f t="shared" si="7"/>
        <v/>
      </c>
      <c r="W87" s="88" t="e">
        <f t="shared" ca="1" si="8"/>
        <v>#NAME?</v>
      </c>
      <c r="X87" s="89" t="str">
        <f t="shared" si="9"/>
        <v/>
      </c>
      <c r="Y87" s="90" t="str">
        <f t="shared" si="10"/>
        <v/>
      </c>
      <c r="Z87" s="91" t="str">
        <f t="shared" si="11"/>
        <v/>
      </c>
      <c r="AA87" s="92" t="str">
        <f t="shared" si="12"/>
        <v/>
      </c>
      <c r="AB87" s="93" t="str">
        <f t="shared" si="13"/>
        <v/>
      </c>
      <c r="AC87" s="93" t="str">
        <f t="shared" si="14"/>
        <v/>
      </c>
      <c r="AD87" s="94" t="str">
        <f t="shared" si="15"/>
        <v/>
      </c>
      <c r="AE87" s="95">
        <f t="shared" si="16"/>
        <v>0</v>
      </c>
      <c r="AF87" s="96">
        <f t="shared" si="17"/>
        <v>0</v>
      </c>
      <c r="AG87" s="84"/>
      <c r="AH87" s="86" t="str">
        <f t="shared" si="18"/>
        <v/>
      </c>
      <c r="AI87" s="85"/>
      <c r="AJ87" s="85"/>
      <c r="AK87" s="85"/>
      <c r="AL87" s="86" t="str">
        <f t="shared" si="19"/>
        <v/>
      </c>
      <c r="AM87" s="97"/>
      <c r="AN87" s="88"/>
      <c r="AO87" s="98" t="str">
        <f t="shared" si="20"/>
        <v/>
      </c>
      <c r="AP87" s="90" t="str">
        <f t="shared" si="21"/>
        <v/>
      </c>
      <c r="AQ87" s="91" t="str">
        <f t="shared" si="22"/>
        <v/>
      </c>
      <c r="AR87" s="92" t="str">
        <f t="shared" si="23"/>
        <v/>
      </c>
      <c r="AS87" s="93" t="str">
        <f t="shared" si="24"/>
        <v/>
      </c>
      <c r="AT87" s="93" t="str">
        <f t="shared" si="25"/>
        <v/>
      </c>
      <c r="AU87" s="94" t="str">
        <f t="shared" si="26"/>
        <v/>
      </c>
      <c r="AV87" s="99" t="str">
        <f>+IF(A87="","",IF(F87="",70,VLOOKUP(L87,Hoja2!A:D,4,0)))</f>
        <v/>
      </c>
    </row>
    <row r="88" spans="1:48" ht="14.25" customHeight="1">
      <c r="A88" s="79"/>
      <c r="B88" s="79"/>
      <c r="C88" s="80"/>
      <c r="D88" s="80"/>
      <c r="E88" s="79"/>
      <c r="F88" s="79"/>
      <c r="G88" s="82" t="str">
        <f t="shared" si="0"/>
        <v/>
      </c>
      <c r="H88" s="82">
        <f t="shared" si="1"/>
        <v>0</v>
      </c>
      <c r="I88" s="82">
        <f t="shared" si="2"/>
        <v>0</v>
      </c>
      <c r="J88" s="82">
        <f t="shared" si="3"/>
        <v>0</v>
      </c>
      <c r="K88" s="82" t="str">
        <f t="shared" si="4"/>
        <v/>
      </c>
      <c r="L88" s="85"/>
      <c r="M88" s="84"/>
      <c r="N88" s="85"/>
      <c r="O88" s="85"/>
      <c r="P88" s="85"/>
      <c r="Q88" s="85"/>
      <c r="R88" s="86" t="str">
        <f t="shared" si="5"/>
        <v/>
      </c>
      <c r="S88" s="87"/>
      <c r="T88" s="88"/>
      <c r="U88" s="88" t="str">
        <f t="shared" si="6"/>
        <v/>
      </c>
      <c r="V88" s="88" t="str">
        <f t="shared" si="7"/>
        <v/>
      </c>
      <c r="W88" s="88" t="e">
        <f t="shared" ca="1" si="8"/>
        <v>#NAME?</v>
      </c>
      <c r="X88" s="89" t="str">
        <f t="shared" si="9"/>
        <v/>
      </c>
      <c r="Y88" s="90" t="str">
        <f t="shared" si="10"/>
        <v/>
      </c>
      <c r="Z88" s="91" t="str">
        <f t="shared" si="11"/>
        <v/>
      </c>
      <c r="AA88" s="92" t="str">
        <f t="shared" si="12"/>
        <v/>
      </c>
      <c r="AB88" s="93" t="str">
        <f t="shared" si="13"/>
        <v/>
      </c>
      <c r="AC88" s="93" t="str">
        <f t="shared" si="14"/>
        <v/>
      </c>
      <c r="AD88" s="94" t="str">
        <f t="shared" si="15"/>
        <v/>
      </c>
      <c r="AE88" s="95">
        <f t="shared" si="16"/>
        <v>0</v>
      </c>
      <c r="AF88" s="96">
        <f t="shared" si="17"/>
        <v>0</v>
      </c>
      <c r="AG88" s="84"/>
      <c r="AH88" s="86" t="str">
        <f t="shared" si="18"/>
        <v/>
      </c>
      <c r="AI88" s="85"/>
      <c r="AJ88" s="85"/>
      <c r="AK88" s="85"/>
      <c r="AL88" s="86" t="str">
        <f t="shared" si="19"/>
        <v/>
      </c>
      <c r="AM88" s="97"/>
      <c r="AN88" s="88"/>
      <c r="AO88" s="98" t="str">
        <f t="shared" si="20"/>
        <v/>
      </c>
      <c r="AP88" s="90" t="str">
        <f t="shared" si="21"/>
        <v/>
      </c>
      <c r="AQ88" s="91" t="str">
        <f t="shared" si="22"/>
        <v/>
      </c>
      <c r="AR88" s="92" t="str">
        <f t="shared" si="23"/>
        <v/>
      </c>
      <c r="AS88" s="93" t="str">
        <f t="shared" si="24"/>
        <v/>
      </c>
      <c r="AT88" s="93" t="str">
        <f t="shared" si="25"/>
        <v/>
      </c>
      <c r="AU88" s="94" t="str">
        <f t="shared" si="26"/>
        <v/>
      </c>
      <c r="AV88" s="99" t="str">
        <f>+IF(A88="","",IF(F88="",70,VLOOKUP(L88,Hoja2!A:D,4,0)))</f>
        <v/>
      </c>
    </row>
    <row r="89" spans="1:48" ht="14.25" customHeight="1">
      <c r="A89" s="79"/>
      <c r="B89" s="79"/>
      <c r="C89" s="80"/>
      <c r="D89" s="80"/>
      <c r="E89" s="79"/>
      <c r="F89" s="79"/>
      <c r="G89" s="82" t="str">
        <f t="shared" si="0"/>
        <v/>
      </c>
      <c r="H89" s="82">
        <f t="shared" si="1"/>
        <v>0</v>
      </c>
      <c r="I89" s="82">
        <f t="shared" si="2"/>
        <v>0</v>
      </c>
      <c r="J89" s="82">
        <f t="shared" si="3"/>
        <v>0</v>
      </c>
      <c r="K89" s="82" t="str">
        <f t="shared" si="4"/>
        <v/>
      </c>
      <c r="L89" s="85"/>
      <c r="M89" s="84"/>
      <c r="N89" s="85"/>
      <c r="O89" s="85"/>
      <c r="P89" s="85"/>
      <c r="Q89" s="85"/>
      <c r="R89" s="86" t="str">
        <f t="shared" si="5"/>
        <v/>
      </c>
      <c r="S89" s="87"/>
      <c r="T89" s="88"/>
      <c r="U89" s="88" t="str">
        <f t="shared" si="6"/>
        <v/>
      </c>
      <c r="V89" s="88" t="str">
        <f t="shared" si="7"/>
        <v/>
      </c>
      <c r="W89" s="88" t="e">
        <f t="shared" ca="1" si="8"/>
        <v>#NAME?</v>
      </c>
      <c r="X89" s="89" t="str">
        <f t="shared" si="9"/>
        <v/>
      </c>
      <c r="Y89" s="90" t="str">
        <f t="shared" si="10"/>
        <v/>
      </c>
      <c r="Z89" s="91" t="str">
        <f t="shared" si="11"/>
        <v/>
      </c>
      <c r="AA89" s="92" t="str">
        <f t="shared" si="12"/>
        <v/>
      </c>
      <c r="AB89" s="93" t="str">
        <f t="shared" si="13"/>
        <v/>
      </c>
      <c r="AC89" s="93" t="str">
        <f t="shared" si="14"/>
        <v/>
      </c>
      <c r="AD89" s="94" t="str">
        <f t="shared" si="15"/>
        <v/>
      </c>
      <c r="AE89" s="95">
        <f t="shared" si="16"/>
        <v>0</v>
      </c>
      <c r="AF89" s="96">
        <f t="shared" si="17"/>
        <v>0</v>
      </c>
      <c r="AG89" s="84"/>
      <c r="AH89" s="86" t="str">
        <f t="shared" si="18"/>
        <v/>
      </c>
      <c r="AI89" s="85"/>
      <c r="AJ89" s="85"/>
      <c r="AK89" s="85"/>
      <c r="AL89" s="86" t="str">
        <f t="shared" si="19"/>
        <v/>
      </c>
      <c r="AM89" s="97"/>
      <c r="AN89" s="88"/>
      <c r="AO89" s="98" t="str">
        <f t="shared" si="20"/>
        <v/>
      </c>
      <c r="AP89" s="90" t="str">
        <f t="shared" si="21"/>
        <v/>
      </c>
      <c r="AQ89" s="91" t="str">
        <f t="shared" si="22"/>
        <v/>
      </c>
      <c r="AR89" s="92" t="str">
        <f t="shared" si="23"/>
        <v/>
      </c>
      <c r="AS89" s="93" t="str">
        <f t="shared" si="24"/>
        <v/>
      </c>
      <c r="AT89" s="93" t="str">
        <f t="shared" si="25"/>
        <v/>
      </c>
      <c r="AU89" s="94" t="str">
        <f t="shared" si="26"/>
        <v/>
      </c>
      <c r="AV89" s="99" t="str">
        <f>+IF(A89="","",IF(F89="",70,VLOOKUP(L89,Hoja2!A:D,4,0)))</f>
        <v/>
      </c>
    </row>
    <row r="90" spans="1:48" ht="14.25" customHeight="1">
      <c r="A90" s="79"/>
      <c r="B90" s="79"/>
      <c r="C90" s="80"/>
      <c r="D90" s="80"/>
      <c r="E90" s="79"/>
      <c r="F90" s="79"/>
      <c r="G90" s="82" t="str">
        <f t="shared" si="0"/>
        <v/>
      </c>
      <c r="H90" s="82">
        <f t="shared" si="1"/>
        <v>0</v>
      </c>
      <c r="I90" s="82">
        <f t="shared" si="2"/>
        <v>0</v>
      </c>
      <c r="J90" s="82">
        <f t="shared" si="3"/>
        <v>0</v>
      </c>
      <c r="K90" s="82" t="str">
        <f t="shared" si="4"/>
        <v/>
      </c>
      <c r="L90" s="85"/>
      <c r="M90" s="84"/>
      <c r="N90" s="85"/>
      <c r="O90" s="85"/>
      <c r="P90" s="85"/>
      <c r="Q90" s="85"/>
      <c r="R90" s="86" t="str">
        <f t="shared" si="5"/>
        <v/>
      </c>
      <c r="S90" s="87"/>
      <c r="T90" s="88"/>
      <c r="U90" s="88" t="str">
        <f t="shared" si="6"/>
        <v/>
      </c>
      <c r="V90" s="88" t="str">
        <f t="shared" si="7"/>
        <v/>
      </c>
      <c r="W90" s="88" t="e">
        <f t="shared" ca="1" si="8"/>
        <v>#NAME?</v>
      </c>
      <c r="X90" s="89" t="str">
        <f t="shared" si="9"/>
        <v/>
      </c>
      <c r="Y90" s="90" t="str">
        <f t="shared" si="10"/>
        <v/>
      </c>
      <c r="Z90" s="91" t="str">
        <f t="shared" si="11"/>
        <v/>
      </c>
      <c r="AA90" s="92" t="str">
        <f t="shared" si="12"/>
        <v/>
      </c>
      <c r="AB90" s="93" t="str">
        <f t="shared" si="13"/>
        <v/>
      </c>
      <c r="AC90" s="93" t="str">
        <f t="shared" si="14"/>
        <v/>
      </c>
      <c r="AD90" s="94" t="str">
        <f t="shared" si="15"/>
        <v/>
      </c>
      <c r="AE90" s="95">
        <f t="shared" si="16"/>
        <v>0</v>
      </c>
      <c r="AF90" s="96">
        <f t="shared" si="17"/>
        <v>0</v>
      </c>
      <c r="AG90" s="84"/>
      <c r="AH90" s="86" t="str">
        <f t="shared" si="18"/>
        <v/>
      </c>
      <c r="AI90" s="85"/>
      <c r="AJ90" s="85"/>
      <c r="AK90" s="85"/>
      <c r="AL90" s="86" t="str">
        <f t="shared" si="19"/>
        <v/>
      </c>
      <c r="AM90" s="97"/>
      <c r="AN90" s="88"/>
      <c r="AO90" s="98" t="str">
        <f t="shared" si="20"/>
        <v/>
      </c>
      <c r="AP90" s="90" t="str">
        <f t="shared" si="21"/>
        <v/>
      </c>
      <c r="AQ90" s="91" t="str">
        <f t="shared" si="22"/>
        <v/>
      </c>
      <c r="AR90" s="92" t="str">
        <f t="shared" si="23"/>
        <v/>
      </c>
      <c r="AS90" s="93" t="str">
        <f t="shared" si="24"/>
        <v/>
      </c>
      <c r="AT90" s="93" t="str">
        <f t="shared" si="25"/>
        <v/>
      </c>
      <c r="AU90" s="94" t="str">
        <f t="shared" si="26"/>
        <v/>
      </c>
      <c r="AV90" s="99" t="str">
        <f>+IF(A90="","",IF(F90="",70,VLOOKUP(L90,Hoja2!A:D,4,0)))</f>
        <v/>
      </c>
    </row>
    <row r="91" spans="1:48" ht="14.25" customHeight="1">
      <c r="A91" s="79"/>
      <c r="B91" s="79"/>
      <c r="C91" s="80"/>
      <c r="D91" s="80"/>
      <c r="E91" s="79"/>
      <c r="F91" s="79"/>
      <c r="G91" s="82" t="str">
        <f t="shared" si="0"/>
        <v/>
      </c>
      <c r="H91" s="82">
        <f t="shared" si="1"/>
        <v>0</v>
      </c>
      <c r="I91" s="82">
        <f t="shared" si="2"/>
        <v>0</v>
      </c>
      <c r="J91" s="82">
        <f t="shared" si="3"/>
        <v>0</v>
      </c>
      <c r="K91" s="82" t="str">
        <f t="shared" si="4"/>
        <v/>
      </c>
      <c r="L91" s="85"/>
      <c r="M91" s="84"/>
      <c r="N91" s="85"/>
      <c r="O91" s="85"/>
      <c r="P91" s="85"/>
      <c r="Q91" s="85"/>
      <c r="R91" s="86" t="str">
        <f t="shared" si="5"/>
        <v/>
      </c>
      <c r="S91" s="87"/>
      <c r="T91" s="88"/>
      <c r="U91" s="88" t="str">
        <f t="shared" si="6"/>
        <v/>
      </c>
      <c r="V91" s="88" t="str">
        <f t="shared" si="7"/>
        <v/>
      </c>
      <c r="W91" s="88" t="e">
        <f t="shared" ca="1" si="8"/>
        <v>#NAME?</v>
      </c>
      <c r="X91" s="89" t="str">
        <f t="shared" si="9"/>
        <v/>
      </c>
      <c r="Y91" s="90" t="str">
        <f t="shared" si="10"/>
        <v/>
      </c>
      <c r="Z91" s="91" t="str">
        <f t="shared" si="11"/>
        <v/>
      </c>
      <c r="AA91" s="92" t="str">
        <f t="shared" si="12"/>
        <v/>
      </c>
      <c r="AB91" s="93" t="str">
        <f t="shared" si="13"/>
        <v/>
      </c>
      <c r="AC91" s="93" t="str">
        <f t="shared" si="14"/>
        <v/>
      </c>
      <c r="AD91" s="94" t="str">
        <f t="shared" si="15"/>
        <v/>
      </c>
      <c r="AE91" s="95">
        <f t="shared" si="16"/>
        <v>0</v>
      </c>
      <c r="AF91" s="96">
        <f t="shared" si="17"/>
        <v>0</v>
      </c>
      <c r="AG91" s="84"/>
      <c r="AH91" s="86" t="str">
        <f t="shared" si="18"/>
        <v/>
      </c>
      <c r="AI91" s="85"/>
      <c r="AJ91" s="85"/>
      <c r="AK91" s="85"/>
      <c r="AL91" s="86" t="str">
        <f t="shared" si="19"/>
        <v/>
      </c>
      <c r="AM91" s="97"/>
      <c r="AN91" s="88"/>
      <c r="AO91" s="98" t="str">
        <f t="shared" si="20"/>
        <v/>
      </c>
      <c r="AP91" s="90" t="str">
        <f t="shared" si="21"/>
        <v/>
      </c>
      <c r="AQ91" s="91" t="str">
        <f t="shared" si="22"/>
        <v/>
      </c>
      <c r="AR91" s="92" t="str">
        <f t="shared" si="23"/>
        <v/>
      </c>
      <c r="AS91" s="93" t="str">
        <f t="shared" si="24"/>
        <v/>
      </c>
      <c r="AT91" s="93" t="str">
        <f t="shared" si="25"/>
        <v/>
      </c>
      <c r="AU91" s="94" t="str">
        <f t="shared" si="26"/>
        <v/>
      </c>
      <c r="AV91" s="99" t="str">
        <f>+IF(A91="","",IF(F91="",70,VLOOKUP(L91,Hoja2!A:D,4,0)))</f>
        <v/>
      </c>
    </row>
    <row r="92" spans="1:48" ht="14.25" customHeight="1">
      <c r="A92" s="79"/>
      <c r="B92" s="79"/>
      <c r="C92" s="80"/>
      <c r="D92" s="80"/>
      <c r="E92" s="79"/>
      <c r="F92" s="79"/>
      <c r="G92" s="82" t="str">
        <f t="shared" si="0"/>
        <v/>
      </c>
      <c r="H92" s="82">
        <f t="shared" si="1"/>
        <v>0</v>
      </c>
      <c r="I92" s="82">
        <f t="shared" si="2"/>
        <v>0</v>
      </c>
      <c r="J92" s="82">
        <f t="shared" si="3"/>
        <v>0</v>
      </c>
      <c r="K92" s="82" t="str">
        <f t="shared" si="4"/>
        <v/>
      </c>
      <c r="L92" s="85"/>
      <c r="M92" s="84"/>
      <c r="N92" s="85"/>
      <c r="O92" s="85"/>
      <c r="P92" s="85"/>
      <c r="Q92" s="85"/>
      <c r="R92" s="86" t="str">
        <f t="shared" si="5"/>
        <v/>
      </c>
      <c r="S92" s="87"/>
      <c r="T92" s="88"/>
      <c r="U92" s="88" t="str">
        <f t="shared" si="6"/>
        <v/>
      </c>
      <c r="V92" s="88" t="str">
        <f t="shared" si="7"/>
        <v/>
      </c>
      <c r="W92" s="88" t="e">
        <f t="shared" ca="1" si="8"/>
        <v>#NAME?</v>
      </c>
      <c r="X92" s="89" t="str">
        <f t="shared" si="9"/>
        <v/>
      </c>
      <c r="Y92" s="90" t="str">
        <f t="shared" si="10"/>
        <v/>
      </c>
      <c r="Z92" s="91" t="str">
        <f t="shared" si="11"/>
        <v/>
      </c>
      <c r="AA92" s="92" t="str">
        <f t="shared" si="12"/>
        <v/>
      </c>
      <c r="AB92" s="93" t="str">
        <f t="shared" si="13"/>
        <v/>
      </c>
      <c r="AC92" s="93" t="str">
        <f t="shared" si="14"/>
        <v/>
      </c>
      <c r="AD92" s="94" t="str">
        <f t="shared" si="15"/>
        <v/>
      </c>
      <c r="AE92" s="95">
        <f t="shared" si="16"/>
        <v>0</v>
      </c>
      <c r="AF92" s="96">
        <f t="shared" si="17"/>
        <v>0</v>
      </c>
      <c r="AG92" s="84"/>
      <c r="AH92" s="86" t="str">
        <f t="shared" si="18"/>
        <v/>
      </c>
      <c r="AI92" s="85"/>
      <c r="AJ92" s="85"/>
      <c r="AK92" s="85"/>
      <c r="AL92" s="86" t="str">
        <f t="shared" si="19"/>
        <v/>
      </c>
      <c r="AM92" s="97"/>
      <c r="AN92" s="88"/>
      <c r="AO92" s="98" t="str">
        <f t="shared" si="20"/>
        <v/>
      </c>
      <c r="AP92" s="90" t="str">
        <f t="shared" si="21"/>
        <v/>
      </c>
      <c r="AQ92" s="91" t="str">
        <f t="shared" si="22"/>
        <v/>
      </c>
      <c r="AR92" s="92" t="str">
        <f t="shared" si="23"/>
        <v/>
      </c>
      <c r="AS92" s="93" t="str">
        <f t="shared" si="24"/>
        <v/>
      </c>
      <c r="AT92" s="93" t="str">
        <f t="shared" si="25"/>
        <v/>
      </c>
      <c r="AU92" s="94" t="str">
        <f t="shared" si="26"/>
        <v/>
      </c>
      <c r="AV92" s="99" t="str">
        <f>+IF(A92="","",IF(F92="",70,VLOOKUP(L92,Hoja2!A:D,4,0)))</f>
        <v/>
      </c>
    </row>
    <row r="93" spans="1:48" ht="14.25" customHeight="1">
      <c r="A93" s="79"/>
      <c r="B93" s="79"/>
      <c r="C93" s="80"/>
      <c r="D93" s="80"/>
      <c r="E93" s="79"/>
      <c r="F93" s="79"/>
      <c r="G93" s="82" t="str">
        <f t="shared" si="0"/>
        <v/>
      </c>
      <c r="H93" s="82">
        <f t="shared" si="1"/>
        <v>0</v>
      </c>
      <c r="I93" s="82">
        <f t="shared" si="2"/>
        <v>0</v>
      </c>
      <c r="J93" s="82">
        <f t="shared" si="3"/>
        <v>0</v>
      </c>
      <c r="K93" s="82" t="str">
        <f t="shared" si="4"/>
        <v/>
      </c>
      <c r="L93" s="85"/>
      <c r="M93" s="84"/>
      <c r="N93" s="85"/>
      <c r="O93" s="85"/>
      <c r="P93" s="85"/>
      <c r="Q93" s="85"/>
      <c r="R93" s="86" t="str">
        <f t="shared" si="5"/>
        <v/>
      </c>
      <c r="S93" s="87"/>
      <c r="T93" s="88"/>
      <c r="U93" s="88" t="str">
        <f t="shared" si="6"/>
        <v/>
      </c>
      <c r="V93" s="88" t="str">
        <f t="shared" si="7"/>
        <v/>
      </c>
      <c r="W93" s="88" t="e">
        <f t="shared" ca="1" si="8"/>
        <v>#NAME?</v>
      </c>
      <c r="X93" s="89" t="str">
        <f t="shared" si="9"/>
        <v/>
      </c>
      <c r="Y93" s="90" t="str">
        <f t="shared" si="10"/>
        <v/>
      </c>
      <c r="Z93" s="91" t="str">
        <f t="shared" si="11"/>
        <v/>
      </c>
      <c r="AA93" s="92" t="str">
        <f t="shared" si="12"/>
        <v/>
      </c>
      <c r="AB93" s="93" t="str">
        <f t="shared" si="13"/>
        <v/>
      </c>
      <c r="AC93" s="93" t="str">
        <f t="shared" si="14"/>
        <v/>
      </c>
      <c r="AD93" s="94" t="str">
        <f t="shared" si="15"/>
        <v/>
      </c>
      <c r="AE93" s="95">
        <f t="shared" si="16"/>
        <v>0</v>
      </c>
      <c r="AF93" s="96">
        <f t="shared" si="17"/>
        <v>0</v>
      </c>
      <c r="AG93" s="84"/>
      <c r="AH93" s="86" t="str">
        <f t="shared" si="18"/>
        <v/>
      </c>
      <c r="AI93" s="85"/>
      <c r="AJ93" s="85"/>
      <c r="AK93" s="85"/>
      <c r="AL93" s="86" t="str">
        <f t="shared" si="19"/>
        <v/>
      </c>
      <c r="AM93" s="97"/>
      <c r="AN93" s="88"/>
      <c r="AO93" s="98" t="str">
        <f t="shared" si="20"/>
        <v/>
      </c>
      <c r="AP93" s="90" t="str">
        <f t="shared" si="21"/>
        <v/>
      </c>
      <c r="AQ93" s="91" t="str">
        <f t="shared" si="22"/>
        <v/>
      </c>
      <c r="AR93" s="92" t="str">
        <f t="shared" si="23"/>
        <v/>
      </c>
      <c r="AS93" s="93" t="str">
        <f t="shared" si="24"/>
        <v/>
      </c>
      <c r="AT93" s="93" t="str">
        <f t="shared" si="25"/>
        <v/>
      </c>
      <c r="AU93" s="94" t="str">
        <f t="shared" si="26"/>
        <v/>
      </c>
      <c r="AV93" s="99" t="str">
        <f>+IF(A93="","",IF(F93="",70,VLOOKUP(L93,Hoja2!A:D,4,0)))</f>
        <v/>
      </c>
    </row>
    <row r="94" spans="1:48" ht="14.25" customHeight="1">
      <c r="A94" s="79"/>
      <c r="B94" s="79"/>
      <c r="C94" s="80"/>
      <c r="D94" s="80"/>
      <c r="E94" s="79"/>
      <c r="F94" s="79"/>
      <c r="G94" s="82" t="str">
        <f t="shared" si="0"/>
        <v/>
      </c>
      <c r="H94" s="82">
        <f t="shared" si="1"/>
        <v>0</v>
      </c>
      <c r="I94" s="82">
        <f t="shared" si="2"/>
        <v>0</v>
      </c>
      <c r="J94" s="82">
        <f t="shared" si="3"/>
        <v>0</v>
      </c>
      <c r="K94" s="82" t="str">
        <f t="shared" si="4"/>
        <v/>
      </c>
      <c r="L94" s="85"/>
      <c r="M94" s="84"/>
      <c r="N94" s="85"/>
      <c r="O94" s="85"/>
      <c r="P94" s="85"/>
      <c r="Q94" s="85"/>
      <c r="R94" s="86" t="str">
        <f t="shared" si="5"/>
        <v/>
      </c>
      <c r="S94" s="87"/>
      <c r="T94" s="88"/>
      <c r="U94" s="88" t="str">
        <f t="shared" si="6"/>
        <v/>
      </c>
      <c r="V94" s="88" t="str">
        <f t="shared" si="7"/>
        <v/>
      </c>
      <c r="W94" s="88" t="e">
        <f t="shared" ca="1" si="8"/>
        <v>#NAME?</v>
      </c>
      <c r="X94" s="89" t="str">
        <f t="shared" si="9"/>
        <v/>
      </c>
      <c r="Y94" s="90" t="str">
        <f t="shared" si="10"/>
        <v/>
      </c>
      <c r="Z94" s="91" t="str">
        <f t="shared" si="11"/>
        <v/>
      </c>
      <c r="AA94" s="92" t="str">
        <f t="shared" si="12"/>
        <v/>
      </c>
      <c r="AB94" s="93" t="str">
        <f t="shared" si="13"/>
        <v/>
      </c>
      <c r="AC94" s="93" t="str">
        <f t="shared" si="14"/>
        <v/>
      </c>
      <c r="AD94" s="94" t="str">
        <f t="shared" si="15"/>
        <v/>
      </c>
      <c r="AE94" s="95">
        <f t="shared" si="16"/>
        <v>0</v>
      </c>
      <c r="AF94" s="96">
        <f t="shared" si="17"/>
        <v>0</v>
      </c>
      <c r="AG94" s="84"/>
      <c r="AH94" s="86" t="str">
        <f t="shared" si="18"/>
        <v/>
      </c>
      <c r="AI94" s="85"/>
      <c r="AJ94" s="85"/>
      <c r="AK94" s="85"/>
      <c r="AL94" s="86" t="str">
        <f t="shared" si="19"/>
        <v/>
      </c>
      <c r="AM94" s="97"/>
      <c r="AN94" s="88"/>
      <c r="AO94" s="98" t="str">
        <f t="shared" si="20"/>
        <v/>
      </c>
      <c r="AP94" s="90" t="str">
        <f t="shared" si="21"/>
        <v/>
      </c>
      <c r="AQ94" s="91" t="str">
        <f t="shared" si="22"/>
        <v/>
      </c>
      <c r="AR94" s="92" t="str">
        <f t="shared" si="23"/>
        <v/>
      </c>
      <c r="AS94" s="93" t="str">
        <f t="shared" si="24"/>
        <v/>
      </c>
      <c r="AT94" s="93" t="str">
        <f t="shared" si="25"/>
        <v/>
      </c>
      <c r="AU94" s="94" t="str">
        <f t="shared" si="26"/>
        <v/>
      </c>
      <c r="AV94" s="99" t="str">
        <f>+IF(A94="","",IF(F94="",70,VLOOKUP(L94,Hoja2!A:D,4,0)))</f>
        <v/>
      </c>
    </row>
    <row r="95" spans="1:48" ht="14.25" customHeight="1">
      <c r="A95" s="79"/>
      <c r="B95" s="79"/>
      <c r="C95" s="80"/>
      <c r="D95" s="80"/>
      <c r="E95" s="79"/>
      <c r="F95" s="79"/>
      <c r="G95" s="82" t="str">
        <f t="shared" si="0"/>
        <v/>
      </c>
      <c r="H95" s="82">
        <f t="shared" si="1"/>
        <v>0</v>
      </c>
      <c r="I95" s="82">
        <f t="shared" si="2"/>
        <v>0</v>
      </c>
      <c r="J95" s="82">
        <f t="shared" si="3"/>
        <v>0</v>
      </c>
      <c r="K95" s="82" t="str">
        <f t="shared" si="4"/>
        <v/>
      </c>
      <c r="L95" s="85"/>
      <c r="M95" s="84"/>
      <c r="N95" s="85"/>
      <c r="O95" s="85"/>
      <c r="P95" s="85"/>
      <c r="Q95" s="85"/>
      <c r="R95" s="86" t="str">
        <f t="shared" si="5"/>
        <v/>
      </c>
      <c r="S95" s="87"/>
      <c r="T95" s="88"/>
      <c r="U95" s="88" t="str">
        <f t="shared" si="6"/>
        <v/>
      </c>
      <c r="V95" s="88" t="str">
        <f t="shared" si="7"/>
        <v/>
      </c>
      <c r="W95" s="88" t="e">
        <f t="shared" ca="1" si="8"/>
        <v>#NAME?</v>
      </c>
      <c r="X95" s="89" t="str">
        <f t="shared" si="9"/>
        <v/>
      </c>
      <c r="Y95" s="90" t="str">
        <f t="shared" si="10"/>
        <v/>
      </c>
      <c r="Z95" s="91" t="str">
        <f t="shared" si="11"/>
        <v/>
      </c>
      <c r="AA95" s="92" t="str">
        <f t="shared" si="12"/>
        <v/>
      </c>
      <c r="AB95" s="93" t="str">
        <f t="shared" si="13"/>
        <v/>
      </c>
      <c r="AC95" s="93" t="str">
        <f t="shared" si="14"/>
        <v/>
      </c>
      <c r="AD95" s="94" t="str">
        <f t="shared" si="15"/>
        <v/>
      </c>
      <c r="AE95" s="95">
        <f t="shared" si="16"/>
        <v>0</v>
      </c>
      <c r="AF95" s="96">
        <f t="shared" si="17"/>
        <v>0</v>
      </c>
      <c r="AG95" s="84"/>
      <c r="AH95" s="86" t="str">
        <f t="shared" si="18"/>
        <v/>
      </c>
      <c r="AI95" s="85"/>
      <c r="AJ95" s="85"/>
      <c r="AK95" s="85"/>
      <c r="AL95" s="86" t="str">
        <f t="shared" si="19"/>
        <v/>
      </c>
      <c r="AM95" s="97"/>
      <c r="AN95" s="88"/>
      <c r="AO95" s="98" t="str">
        <f t="shared" si="20"/>
        <v/>
      </c>
      <c r="AP95" s="90" t="str">
        <f t="shared" si="21"/>
        <v/>
      </c>
      <c r="AQ95" s="91" t="str">
        <f t="shared" si="22"/>
        <v/>
      </c>
      <c r="AR95" s="92" t="str">
        <f t="shared" si="23"/>
        <v/>
      </c>
      <c r="AS95" s="93" t="str">
        <f t="shared" si="24"/>
        <v/>
      </c>
      <c r="AT95" s="93" t="str">
        <f t="shared" si="25"/>
        <v/>
      </c>
      <c r="AU95" s="94" t="str">
        <f t="shared" si="26"/>
        <v/>
      </c>
      <c r="AV95" s="99" t="str">
        <f>+IF(A95="","",IF(F95="",70,VLOOKUP(L95,Hoja2!A:D,4,0)))</f>
        <v/>
      </c>
    </row>
    <row r="96" spans="1:48" ht="14.25" customHeight="1">
      <c r="A96" s="79"/>
      <c r="B96" s="79"/>
      <c r="C96" s="80"/>
      <c r="D96" s="80"/>
      <c r="E96" s="79"/>
      <c r="F96" s="79"/>
      <c r="G96" s="82" t="str">
        <f t="shared" si="0"/>
        <v/>
      </c>
      <c r="H96" s="82">
        <f t="shared" si="1"/>
        <v>0</v>
      </c>
      <c r="I96" s="82">
        <f t="shared" si="2"/>
        <v>0</v>
      </c>
      <c r="J96" s="82">
        <f t="shared" si="3"/>
        <v>0</v>
      </c>
      <c r="K96" s="82" t="str">
        <f t="shared" si="4"/>
        <v/>
      </c>
      <c r="L96" s="85"/>
      <c r="M96" s="84"/>
      <c r="N96" s="85"/>
      <c r="O96" s="85"/>
      <c r="P96" s="85"/>
      <c r="Q96" s="85"/>
      <c r="R96" s="86" t="str">
        <f t="shared" si="5"/>
        <v/>
      </c>
      <c r="S96" s="87"/>
      <c r="T96" s="88"/>
      <c r="U96" s="88" t="str">
        <f t="shared" si="6"/>
        <v/>
      </c>
      <c r="V96" s="88" t="str">
        <f t="shared" si="7"/>
        <v/>
      </c>
      <c r="W96" s="88" t="e">
        <f t="shared" ca="1" si="8"/>
        <v>#NAME?</v>
      </c>
      <c r="X96" s="89" t="str">
        <f t="shared" si="9"/>
        <v/>
      </c>
      <c r="Y96" s="90" t="str">
        <f t="shared" si="10"/>
        <v/>
      </c>
      <c r="Z96" s="91" t="str">
        <f t="shared" si="11"/>
        <v/>
      </c>
      <c r="AA96" s="92" t="str">
        <f t="shared" si="12"/>
        <v/>
      </c>
      <c r="AB96" s="93" t="str">
        <f t="shared" si="13"/>
        <v/>
      </c>
      <c r="AC96" s="93" t="str">
        <f t="shared" si="14"/>
        <v/>
      </c>
      <c r="AD96" s="94" t="str">
        <f t="shared" si="15"/>
        <v/>
      </c>
      <c r="AE96" s="95">
        <f t="shared" si="16"/>
        <v>0</v>
      </c>
      <c r="AF96" s="96">
        <f t="shared" si="17"/>
        <v>0</v>
      </c>
      <c r="AG96" s="84"/>
      <c r="AH96" s="86" t="str">
        <f t="shared" si="18"/>
        <v/>
      </c>
      <c r="AI96" s="85"/>
      <c r="AJ96" s="85"/>
      <c r="AK96" s="85"/>
      <c r="AL96" s="86" t="str">
        <f t="shared" si="19"/>
        <v/>
      </c>
      <c r="AM96" s="97"/>
      <c r="AN96" s="88"/>
      <c r="AO96" s="98" t="str">
        <f t="shared" si="20"/>
        <v/>
      </c>
      <c r="AP96" s="90" t="str">
        <f t="shared" si="21"/>
        <v/>
      </c>
      <c r="AQ96" s="91" t="str">
        <f t="shared" si="22"/>
        <v/>
      </c>
      <c r="AR96" s="92" t="str">
        <f t="shared" si="23"/>
        <v/>
      </c>
      <c r="AS96" s="93" t="str">
        <f t="shared" si="24"/>
        <v/>
      </c>
      <c r="AT96" s="93" t="str">
        <f t="shared" si="25"/>
        <v/>
      </c>
      <c r="AU96" s="94" t="str">
        <f t="shared" si="26"/>
        <v/>
      </c>
      <c r="AV96" s="99" t="str">
        <f>+IF(A96="","",IF(F96="",70,VLOOKUP(L96,Hoja2!A:D,4,0)))</f>
        <v/>
      </c>
    </row>
    <row r="97" spans="1:48" ht="14.25" customHeight="1">
      <c r="A97" s="79"/>
      <c r="B97" s="79"/>
      <c r="C97" s="80"/>
      <c r="D97" s="80"/>
      <c r="E97" s="79"/>
      <c r="F97" s="79"/>
      <c r="G97" s="82" t="str">
        <f t="shared" si="0"/>
        <v/>
      </c>
      <c r="H97" s="82">
        <f t="shared" si="1"/>
        <v>0</v>
      </c>
      <c r="I97" s="82">
        <f t="shared" si="2"/>
        <v>0</v>
      </c>
      <c r="J97" s="82">
        <f t="shared" si="3"/>
        <v>0</v>
      </c>
      <c r="K97" s="82" t="str">
        <f t="shared" si="4"/>
        <v/>
      </c>
      <c r="L97" s="85"/>
      <c r="M97" s="84"/>
      <c r="N97" s="85"/>
      <c r="O97" s="85"/>
      <c r="P97" s="85"/>
      <c r="Q97" s="85"/>
      <c r="R97" s="86" t="str">
        <f t="shared" si="5"/>
        <v/>
      </c>
      <c r="S97" s="87"/>
      <c r="T97" s="88"/>
      <c r="U97" s="88" t="str">
        <f t="shared" si="6"/>
        <v/>
      </c>
      <c r="V97" s="88" t="str">
        <f t="shared" si="7"/>
        <v/>
      </c>
      <c r="W97" s="88" t="e">
        <f t="shared" ca="1" si="8"/>
        <v>#NAME?</v>
      </c>
      <c r="X97" s="89" t="str">
        <f t="shared" si="9"/>
        <v/>
      </c>
      <c r="Y97" s="90" t="str">
        <f t="shared" si="10"/>
        <v/>
      </c>
      <c r="Z97" s="91" t="str">
        <f t="shared" si="11"/>
        <v/>
      </c>
      <c r="AA97" s="92" t="str">
        <f t="shared" si="12"/>
        <v/>
      </c>
      <c r="AB97" s="93" t="str">
        <f t="shared" si="13"/>
        <v/>
      </c>
      <c r="AC97" s="93" t="str">
        <f t="shared" si="14"/>
        <v/>
      </c>
      <c r="AD97" s="94" t="str">
        <f t="shared" si="15"/>
        <v/>
      </c>
      <c r="AE97" s="95">
        <f t="shared" si="16"/>
        <v>0</v>
      </c>
      <c r="AF97" s="96">
        <f t="shared" si="17"/>
        <v>0</v>
      </c>
      <c r="AG97" s="84"/>
      <c r="AH97" s="86" t="str">
        <f t="shared" si="18"/>
        <v/>
      </c>
      <c r="AI97" s="85"/>
      <c r="AJ97" s="85"/>
      <c r="AK97" s="85"/>
      <c r="AL97" s="86" t="str">
        <f t="shared" si="19"/>
        <v/>
      </c>
      <c r="AM97" s="97"/>
      <c r="AN97" s="88"/>
      <c r="AO97" s="98" t="str">
        <f t="shared" si="20"/>
        <v/>
      </c>
      <c r="AP97" s="90" t="str">
        <f t="shared" si="21"/>
        <v/>
      </c>
      <c r="AQ97" s="91" t="str">
        <f t="shared" si="22"/>
        <v/>
      </c>
      <c r="AR97" s="92" t="str">
        <f t="shared" si="23"/>
        <v/>
      </c>
      <c r="AS97" s="93" t="str">
        <f t="shared" si="24"/>
        <v/>
      </c>
      <c r="AT97" s="93" t="str">
        <f t="shared" si="25"/>
        <v/>
      </c>
      <c r="AU97" s="94" t="str">
        <f t="shared" si="26"/>
        <v/>
      </c>
      <c r="AV97" s="99" t="str">
        <f>+IF(A97="","",IF(F97="",70,VLOOKUP(L97,Hoja2!A:D,4,0)))</f>
        <v/>
      </c>
    </row>
    <row r="98" spans="1:48" ht="14.25" customHeight="1">
      <c r="A98" s="79"/>
      <c r="B98" s="79"/>
      <c r="C98" s="80"/>
      <c r="D98" s="80"/>
      <c r="E98" s="79"/>
      <c r="F98" s="79"/>
      <c r="G98" s="82" t="str">
        <f t="shared" si="0"/>
        <v/>
      </c>
      <c r="H98" s="82">
        <f t="shared" si="1"/>
        <v>0</v>
      </c>
      <c r="I98" s="82">
        <f t="shared" si="2"/>
        <v>0</v>
      </c>
      <c r="J98" s="82">
        <f t="shared" si="3"/>
        <v>0</v>
      </c>
      <c r="K98" s="82" t="str">
        <f t="shared" si="4"/>
        <v/>
      </c>
      <c r="L98" s="85"/>
      <c r="M98" s="84"/>
      <c r="N98" s="85"/>
      <c r="O98" s="85"/>
      <c r="P98" s="85"/>
      <c r="Q98" s="85"/>
      <c r="R98" s="86" t="str">
        <f t="shared" si="5"/>
        <v/>
      </c>
      <c r="S98" s="87"/>
      <c r="T98" s="88"/>
      <c r="U98" s="88" t="str">
        <f t="shared" si="6"/>
        <v/>
      </c>
      <c r="V98" s="88" t="str">
        <f t="shared" si="7"/>
        <v/>
      </c>
      <c r="W98" s="88" t="e">
        <f t="shared" ca="1" si="8"/>
        <v>#NAME?</v>
      </c>
      <c r="X98" s="89" t="str">
        <f t="shared" si="9"/>
        <v/>
      </c>
      <c r="Y98" s="90" t="str">
        <f t="shared" si="10"/>
        <v/>
      </c>
      <c r="Z98" s="91" t="str">
        <f t="shared" si="11"/>
        <v/>
      </c>
      <c r="AA98" s="92" t="str">
        <f t="shared" si="12"/>
        <v/>
      </c>
      <c r="AB98" s="93" t="str">
        <f t="shared" si="13"/>
        <v/>
      </c>
      <c r="AC98" s="93" t="str">
        <f t="shared" si="14"/>
        <v/>
      </c>
      <c r="AD98" s="94" t="str">
        <f t="shared" si="15"/>
        <v/>
      </c>
      <c r="AE98" s="95">
        <f t="shared" si="16"/>
        <v>0</v>
      </c>
      <c r="AF98" s="96">
        <f t="shared" si="17"/>
        <v>0</v>
      </c>
      <c r="AG98" s="84"/>
      <c r="AH98" s="86" t="str">
        <f t="shared" si="18"/>
        <v/>
      </c>
      <c r="AI98" s="85"/>
      <c r="AJ98" s="85"/>
      <c r="AK98" s="85"/>
      <c r="AL98" s="86" t="str">
        <f t="shared" si="19"/>
        <v/>
      </c>
      <c r="AM98" s="97"/>
      <c r="AN98" s="88"/>
      <c r="AO98" s="98" t="str">
        <f t="shared" si="20"/>
        <v/>
      </c>
      <c r="AP98" s="90" t="str">
        <f t="shared" si="21"/>
        <v/>
      </c>
      <c r="AQ98" s="91" t="str">
        <f t="shared" si="22"/>
        <v/>
      </c>
      <c r="AR98" s="92" t="str">
        <f t="shared" si="23"/>
        <v/>
      </c>
      <c r="AS98" s="93" t="str">
        <f t="shared" si="24"/>
        <v/>
      </c>
      <c r="AT98" s="93" t="str">
        <f t="shared" si="25"/>
        <v/>
      </c>
      <c r="AU98" s="94" t="str">
        <f t="shared" si="26"/>
        <v/>
      </c>
      <c r="AV98" s="99" t="str">
        <f>+IF(A98="","",IF(F98="",70,VLOOKUP(L98,Hoja2!A:D,4,0)))</f>
        <v/>
      </c>
    </row>
    <row r="99" spans="1:48" ht="14.25" customHeight="1">
      <c r="A99" s="79"/>
      <c r="B99" s="79"/>
      <c r="C99" s="80"/>
      <c r="D99" s="80"/>
      <c r="E99" s="79"/>
      <c r="F99" s="79"/>
      <c r="G99" s="82" t="str">
        <f t="shared" si="0"/>
        <v/>
      </c>
      <c r="H99" s="82">
        <f t="shared" si="1"/>
        <v>0</v>
      </c>
      <c r="I99" s="82">
        <f t="shared" si="2"/>
        <v>0</v>
      </c>
      <c r="J99" s="82">
        <f t="shared" si="3"/>
        <v>0</v>
      </c>
      <c r="K99" s="82" t="str">
        <f t="shared" si="4"/>
        <v/>
      </c>
      <c r="L99" s="85"/>
      <c r="M99" s="84"/>
      <c r="N99" s="85"/>
      <c r="O99" s="85"/>
      <c r="P99" s="85"/>
      <c r="Q99" s="85"/>
      <c r="R99" s="86" t="str">
        <f t="shared" si="5"/>
        <v/>
      </c>
      <c r="S99" s="87"/>
      <c r="T99" s="88"/>
      <c r="U99" s="88" t="str">
        <f t="shared" si="6"/>
        <v/>
      </c>
      <c r="V99" s="88" t="str">
        <f t="shared" si="7"/>
        <v/>
      </c>
      <c r="W99" s="88" t="e">
        <f t="shared" ca="1" si="8"/>
        <v>#NAME?</v>
      </c>
      <c r="X99" s="89" t="str">
        <f t="shared" si="9"/>
        <v/>
      </c>
      <c r="Y99" s="90" t="str">
        <f t="shared" si="10"/>
        <v/>
      </c>
      <c r="Z99" s="91" t="str">
        <f t="shared" si="11"/>
        <v/>
      </c>
      <c r="AA99" s="92" t="str">
        <f t="shared" si="12"/>
        <v/>
      </c>
      <c r="AB99" s="93" t="str">
        <f t="shared" si="13"/>
        <v/>
      </c>
      <c r="AC99" s="93" t="str">
        <f t="shared" si="14"/>
        <v/>
      </c>
      <c r="AD99" s="94" t="str">
        <f t="shared" si="15"/>
        <v/>
      </c>
      <c r="AE99" s="95">
        <f t="shared" si="16"/>
        <v>0</v>
      </c>
      <c r="AF99" s="96">
        <f t="shared" si="17"/>
        <v>0</v>
      </c>
      <c r="AG99" s="84"/>
      <c r="AH99" s="86" t="str">
        <f t="shared" si="18"/>
        <v/>
      </c>
      <c r="AI99" s="85"/>
      <c r="AJ99" s="85"/>
      <c r="AK99" s="85"/>
      <c r="AL99" s="86" t="str">
        <f t="shared" si="19"/>
        <v/>
      </c>
      <c r="AM99" s="97"/>
      <c r="AN99" s="88"/>
      <c r="AO99" s="98" t="str">
        <f t="shared" si="20"/>
        <v/>
      </c>
      <c r="AP99" s="90" t="str">
        <f t="shared" si="21"/>
        <v/>
      </c>
      <c r="AQ99" s="91" t="str">
        <f t="shared" si="22"/>
        <v/>
      </c>
      <c r="AR99" s="92" t="str">
        <f t="shared" si="23"/>
        <v/>
      </c>
      <c r="AS99" s="93" t="str">
        <f t="shared" si="24"/>
        <v/>
      </c>
      <c r="AT99" s="93" t="str">
        <f t="shared" si="25"/>
        <v/>
      </c>
      <c r="AU99" s="94" t="str">
        <f t="shared" si="26"/>
        <v/>
      </c>
      <c r="AV99" s="99" t="str">
        <f>+IF(A99="","",IF(F99="",70,VLOOKUP(L99,Hoja2!A:D,4,0)))</f>
        <v/>
      </c>
    </row>
    <row r="100" spans="1:48" ht="14.25" customHeight="1">
      <c r="A100" s="79"/>
      <c r="B100" s="79"/>
      <c r="C100" s="80"/>
      <c r="D100" s="80"/>
      <c r="E100" s="79"/>
      <c r="F100" s="79"/>
      <c r="G100" s="82" t="str">
        <f t="shared" si="0"/>
        <v/>
      </c>
      <c r="H100" s="82">
        <f t="shared" si="1"/>
        <v>0</v>
      </c>
      <c r="I100" s="82">
        <f t="shared" si="2"/>
        <v>0</v>
      </c>
      <c r="J100" s="82">
        <f t="shared" si="3"/>
        <v>0</v>
      </c>
      <c r="K100" s="82" t="str">
        <f t="shared" si="4"/>
        <v/>
      </c>
      <c r="L100" s="85"/>
      <c r="M100" s="84"/>
      <c r="N100" s="85"/>
      <c r="O100" s="85"/>
      <c r="P100" s="85"/>
      <c r="Q100" s="85"/>
      <c r="R100" s="86" t="str">
        <f t="shared" si="5"/>
        <v/>
      </c>
      <c r="S100" s="87"/>
      <c r="T100" s="88"/>
      <c r="U100" s="88" t="str">
        <f t="shared" si="6"/>
        <v/>
      </c>
      <c r="V100" s="88" t="str">
        <f t="shared" si="7"/>
        <v/>
      </c>
      <c r="W100" s="88" t="e">
        <f t="shared" ca="1" si="8"/>
        <v>#NAME?</v>
      </c>
      <c r="X100" s="89" t="str">
        <f t="shared" si="9"/>
        <v/>
      </c>
      <c r="Y100" s="90" t="str">
        <f t="shared" si="10"/>
        <v/>
      </c>
      <c r="Z100" s="91" t="str">
        <f t="shared" si="11"/>
        <v/>
      </c>
      <c r="AA100" s="92" t="str">
        <f t="shared" si="12"/>
        <v/>
      </c>
      <c r="AB100" s="93" t="str">
        <f t="shared" si="13"/>
        <v/>
      </c>
      <c r="AC100" s="93" t="str">
        <f t="shared" si="14"/>
        <v/>
      </c>
      <c r="AD100" s="94" t="str">
        <f t="shared" si="15"/>
        <v/>
      </c>
      <c r="AE100" s="95">
        <f t="shared" si="16"/>
        <v>0</v>
      </c>
      <c r="AF100" s="96">
        <f t="shared" si="17"/>
        <v>0</v>
      </c>
      <c r="AG100" s="84"/>
      <c r="AH100" s="86" t="str">
        <f t="shared" si="18"/>
        <v/>
      </c>
      <c r="AI100" s="85"/>
      <c r="AJ100" s="85"/>
      <c r="AK100" s="85"/>
      <c r="AL100" s="86" t="str">
        <f t="shared" si="19"/>
        <v/>
      </c>
      <c r="AM100" s="97"/>
      <c r="AN100" s="88"/>
      <c r="AO100" s="98" t="str">
        <f t="shared" si="20"/>
        <v/>
      </c>
      <c r="AP100" s="90" t="str">
        <f t="shared" si="21"/>
        <v/>
      </c>
      <c r="AQ100" s="91" t="str">
        <f t="shared" si="22"/>
        <v/>
      </c>
      <c r="AR100" s="92" t="str">
        <f t="shared" si="23"/>
        <v/>
      </c>
      <c r="AS100" s="93" t="str">
        <f t="shared" si="24"/>
        <v/>
      </c>
      <c r="AT100" s="93" t="str">
        <f t="shared" si="25"/>
        <v/>
      </c>
      <c r="AU100" s="94" t="str">
        <f t="shared" si="26"/>
        <v/>
      </c>
      <c r="AV100" s="99" t="str">
        <f>+IF(A100="","",IF(F100="",70,VLOOKUP(L100,Hoja2!A:D,4,0)))</f>
        <v/>
      </c>
    </row>
    <row r="101" spans="1:48" ht="14.25" customHeight="1">
      <c r="A101" s="79"/>
      <c r="B101" s="79"/>
      <c r="C101" s="80"/>
      <c r="D101" s="80"/>
      <c r="E101" s="79"/>
      <c r="F101" s="79"/>
      <c r="G101" s="82" t="str">
        <f t="shared" si="0"/>
        <v/>
      </c>
      <c r="H101" s="82">
        <f t="shared" si="1"/>
        <v>0</v>
      </c>
      <c r="I101" s="82">
        <f t="shared" si="2"/>
        <v>0</v>
      </c>
      <c r="J101" s="82">
        <f t="shared" si="3"/>
        <v>0</v>
      </c>
      <c r="K101" s="82" t="str">
        <f t="shared" si="4"/>
        <v/>
      </c>
      <c r="L101" s="85"/>
      <c r="M101" s="84"/>
      <c r="N101" s="85"/>
      <c r="O101" s="85"/>
      <c r="P101" s="85"/>
      <c r="Q101" s="85"/>
      <c r="R101" s="86" t="str">
        <f t="shared" si="5"/>
        <v/>
      </c>
      <c r="S101" s="87"/>
      <c r="T101" s="88"/>
      <c r="U101" s="88" t="str">
        <f t="shared" si="6"/>
        <v/>
      </c>
      <c r="V101" s="88" t="str">
        <f t="shared" si="7"/>
        <v/>
      </c>
      <c r="W101" s="88" t="e">
        <f t="shared" ca="1" si="8"/>
        <v>#NAME?</v>
      </c>
      <c r="X101" s="89" t="str">
        <f t="shared" si="9"/>
        <v/>
      </c>
      <c r="Y101" s="90" t="str">
        <f t="shared" si="10"/>
        <v/>
      </c>
      <c r="Z101" s="91" t="str">
        <f t="shared" si="11"/>
        <v/>
      </c>
      <c r="AA101" s="92" t="str">
        <f t="shared" si="12"/>
        <v/>
      </c>
      <c r="AB101" s="93" t="str">
        <f t="shared" si="13"/>
        <v/>
      </c>
      <c r="AC101" s="93" t="str">
        <f t="shared" si="14"/>
        <v/>
      </c>
      <c r="AD101" s="94" t="str">
        <f t="shared" si="15"/>
        <v/>
      </c>
      <c r="AE101" s="95">
        <f t="shared" si="16"/>
        <v>0</v>
      </c>
      <c r="AF101" s="96">
        <f t="shared" si="17"/>
        <v>0</v>
      </c>
      <c r="AG101" s="84"/>
      <c r="AH101" s="86" t="str">
        <f t="shared" si="18"/>
        <v/>
      </c>
      <c r="AI101" s="85"/>
      <c r="AJ101" s="85"/>
      <c r="AK101" s="85"/>
      <c r="AL101" s="86" t="str">
        <f t="shared" si="19"/>
        <v/>
      </c>
      <c r="AM101" s="97"/>
      <c r="AN101" s="88"/>
      <c r="AO101" s="98" t="str">
        <f t="shared" si="20"/>
        <v/>
      </c>
      <c r="AP101" s="90" t="str">
        <f t="shared" si="21"/>
        <v/>
      </c>
      <c r="AQ101" s="91" t="str">
        <f t="shared" si="22"/>
        <v/>
      </c>
      <c r="AR101" s="92" t="str">
        <f t="shared" si="23"/>
        <v/>
      </c>
      <c r="AS101" s="93" t="str">
        <f t="shared" si="24"/>
        <v/>
      </c>
      <c r="AT101" s="93" t="str">
        <f t="shared" si="25"/>
        <v/>
      </c>
      <c r="AU101" s="94" t="str">
        <f t="shared" si="26"/>
        <v/>
      </c>
      <c r="AV101" s="99" t="str">
        <f>+IF(A101="","",IF(F101="",70,VLOOKUP(L101,Hoja2!A:D,4,0)))</f>
        <v/>
      </c>
    </row>
    <row r="102" spans="1:48" ht="14.25" customHeight="1">
      <c r="A102" s="79"/>
      <c r="B102" s="79"/>
      <c r="C102" s="80"/>
      <c r="D102" s="80"/>
      <c r="E102" s="79"/>
      <c r="F102" s="79"/>
      <c r="G102" s="82" t="str">
        <f t="shared" si="0"/>
        <v/>
      </c>
      <c r="H102" s="82">
        <f t="shared" si="1"/>
        <v>0</v>
      </c>
      <c r="I102" s="82">
        <f t="shared" si="2"/>
        <v>0</v>
      </c>
      <c r="J102" s="82">
        <f t="shared" si="3"/>
        <v>0</v>
      </c>
      <c r="K102" s="82" t="str">
        <f t="shared" si="4"/>
        <v/>
      </c>
      <c r="L102" s="85"/>
      <c r="M102" s="84"/>
      <c r="N102" s="85"/>
      <c r="O102" s="85"/>
      <c r="P102" s="85"/>
      <c r="Q102" s="85"/>
      <c r="R102" s="86" t="str">
        <f t="shared" si="5"/>
        <v/>
      </c>
      <c r="S102" s="87"/>
      <c r="T102" s="88"/>
      <c r="U102" s="88" t="str">
        <f t="shared" si="6"/>
        <v/>
      </c>
      <c r="V102" s="88" t="str">
        <f t="shared" si="7"/>
        <v/>
      </c>
      <c r="W102" s="88" t="e">
        <f t="shared" ca="1" si="8"/>
        <v>#NAME?</v>
      </c>
      <c r="X102" s="89" t="str">
        <f t="shared" si="9"/>
        <v/>
      </c>
      <c r="Y102" s="90" t="str">
        <f t="shared" si="10"/>
        <v/>
      </c>
      <c r="Z102" s="91" t="str">
        <f t="shared" si="11"/>
        <v/>
      </c>
      <c r="AA102" s="92" t="str">
        <f t="shared" si="12"/>
        <v/>
      </c>
      <c r="AB102" s="93" t="str">
        <f t="shared" si="13"/>
        <v/>
      </c>
      <c r="AC102" s="93" t="str">
        <f t="shared" si="14"/>
        <v/>
      </c>
      <c r="AD102" s="94" t="str">
        <f t="shared" si="15"/>
        <v/>
      </c>
      <c r="AE102" s="95">
        <f t="shared" si="16"/>
        <v>0</v>
      </c>
      <c r="AF102" s="96">
        <f t="shared" si="17"/>
        <v>0</v>
      </c>
      <c r="AG102" s="84"/>
      <c r="AH102" s="86" t="str">
        <f t="shared" si="18"/>
        <v/>
      </c>
      <c r="AI102" s="85"/>
      <c r="AJ102" s="85"/>
      <c r="AK102" s="85"/>
      <c r="AL102" s="86" t="str">
        <f t="shared" si="19"/>
        <v/>
      </c>
      <c r="AM102" s="97"/>
      <c r="AN102" s="88"/>
      <c r="AO102" s="98" t="str">
        <f t="shared" si="20"/>
        <v/>
      </c>
      <c r="AP102" s="90" t="str">
        <f t="shared" si="21"/>
        <v/>
      </c>
      <c r="AQ102" s="91" t="str">
        <f t="shared" si="22"/>
        <v/>
      </c>
      <c r="AR102" s="92" t="str">
        <f t="shared" si="23"/>
        <v/>
      </c>
      <c r="AS102" s="93" t="str">
        <f t="shared" si="24"/>
        <v/>
      </c>
      <c r="AT102" s="93" t="str">
        <f t="shared" si="25"/>
        <v/>
      </c>
      <c r="AU102" s="94" t="str">
        <f t="shared" si="26"/>
        <v/>
      </c>
      <c r="AV102" s="99" t="str">
        <f>+IF(A102="","",IF(F102="",70,VLOOKUP(L102,Hoja2!A:D,4,0)))</f>
        <v/>
      </c>
    </row>
    <row r="103" spans="1:48" ht="14.25" customHeight="1">
      <c r="A103" s="79"/>
      <c r="B103" s="79"/>
      <c r="C103" s="80"/>
      <c r="D103" s="80"/>
      <c r="E103" s="79"/>
      <c r="F103" s="79"/>
      <c r="G103" s="82" t="str">
        <f t="shared" si="0"/>
        <v/>
      </c>
      <c r="H103" s="82">
        <f t="shared" si="1"/>
        <v>0</v>
      </c>
      <c r="I103" s="82">
        <f t="shared" si="2"/>
        <v>0</v>
      </c>
      <c r="J103" s="82">
        <f t="shared" si="3"/>
        <v>0</v>
      </c>
      <c r="K103" s="82" t="str">
        <f t="shared" si="4"/>
        <v/>
      </c>
      <c r="L103" s="85"/>
      <c r="M103" s="84"/>
      <c r="N103" s="85"/>
      <c r="O103" s="85"/>
      <c r="P103" s="85"/>
      <c r="Q103" s="85"/>
      <c r="R103" s="86" t="str">
        <f t="shared" si="5"/>
        <v/>
      </c>
      <c r="S103" s="87"/>
      <c r="T103" s="88"/>
      <c r="U103" s="88" t="str">
        <f t="shared" si="6"/>
        <v/>
      </c>
      <c r="V103" s="88" t="str">
        <f t="shared" si="7"/>
        <v/>
      </c>
      <c r="W103" s="88" t="e">
        <f t="shared" ca="1" si="8"/>
        <v>#NAME?</v>
      </c>
      <c r="X103" s="89" t="str">
        <f t="shared" si="9"/>
        <v/>
      </c>
      <c r="Y103" s="90" t="str">
        <f t="shared" si="10"/>
        <v/>
      </c>
      <c r="Z103" s="91" t="str">
        <f t="shared" si="11"/>
        <v/>
      </c>
      <c r="AA103" s="92" t="str">
        <f t="shared" si="12"/>
        <v/>
      </c>
      <c r="AB103" s="93" t="str">
        <f t="shared" si="13"/>
        <v/>
      </c>
      <c r="AC103" s="93" t="str">
        <f t="shared" si="14"/>
        <v/>
      </c>
      <c r="AD103" s="94" t="str">
        <f t="shared" si="15"/>
        <v/>
      </c>
      <c r="AE103" s="95">
        <f t="shared" si="16"/>
        <v>0</v>
      </c>
      <c r="AF103" s="96">
        <f t="shared" si="17"/>
        <v>0</v>
      </c>
      <c r="AG103" s="84"/>
      <c r="AH103" s="86" t="str">
        <f t="shared" si="18"/>
        <v/>
      </c>
      <c r="AI103" s="85"/>
      <c r="AJ103" s="85"/>
      <c r="AK103" s="85"/>
      <c r="AL103" s="86" t="str">
        <f t="shared" si="19"/>
        <v/>
      </c>
      <c r="AM103" s="97"/>
      <c r="AN103" s="88"/>
      <c r="AO103" s="98" t="str">
        <f t="shared" si="20"/>
        <v/>
      </c>
      <c r="AP103" s="90" t="str">
        <f t="shared" si="21"/>
        <v/>
      </c>
      <c r="AQ103" s="91" t="str">
        <f t="shared" si="22"/>
        <v/>
      </c>
      <c r="AR103" s="92" t="str">
        <f t="shared" si="23"/>
        <v/>
      </c>
      <c r="AS103" s="93" t="str">
        <f t="shared" si="24"/>
        <v/>
      </c>
      <c r="AT103" s="93" t="str">
        <f t="shared" si="25"/>
        <v/>
      </c>
      <c r="AU103" s="94" t="str">
        <f t="shared" si="26"/>
        <v/>
      </c>
      <c r="AV103" s="99" t="str">
        <f>+IF(A103="","",IF(F103="",70,VLOOKUP(L103,Hoja2!A:D,4,0)))</f>
        <v/>
      </c>
    </row>
    <row r="104" spans="1:48" ht="14.25" customHeight="1">
      <c r="A104" s="79"/>
      <c r="B104" s="79"/>
      <c r="C104" s="80"/>
      <c r="D104" s="80"/>
      <c r="E104" s="79"/>
      <c r="F104" s="79"/>
      <c r="G104" s="82" t="str">
        <f t="shared" si="0"/>
        <v/>
      </c>
      <c r="H104" s="82">
        <f t="shared" si="1"/>
        <v>0</v>
      </c>
      <c r="I104" s="82">
        <f t="shared" si="2"/>
        <v>0</v>
      </c>
      <c r="J104" s="82">
        <f t="shared" si="3"/>
        <v>0</v>
      </c>
      <c r="K104" s="82" t="str">
        <f t="shared" si="4"/>
        <v/>
      </c>
      <c r="L104" s="85"/>
      <c r="M104" s="84"/>
      <c r="N104" s="85"/>
      <c r="O104" s="85"/>
      <c r="P104" s="85"/>
      <c r="Q104" s="85"/>
      <c r="R104" s="86" t="str">
        <f t="shared" si="5"/>
        <v/>
      </c>
      <c r="S104" s="87"/>
      <c r="T104" s="88"/>
      <c r="U104" s="88" t="str">
        <f t="shared" si="6"/>
        <v/>
      </c>
      <c r="V104" s="88" t="str">
        <f t="shared" si="7"/>
        <v/>
      </c>
      <c r="W104" s="88" t="e">
        <f t="shared" ca="1" si="8"/>
        <v>#NAME?</v>
      </c>
      <c r="X104" s="89" t="str">
        <f t="shared" si="9"/>
        <v/>
      </c>
      <c r="Y104" s="90" t="str">
        <f t="shared" si="10"/>
        <v/>
      </c>
      <c r="Z104" s="91" t="str">
        <f t="shared" si="11"/>
        <v/>
      </c>
      <c r="AA104" s="92" t="str">
        <f t="shared" si="12"/>
        <v/>
      </c>
      <c r="AB104" s="93" t="str">
        <f t="shared" si="13"/>
        <v/>
      </c>
      <c r="AC104" s="93" t="str">
        <f t="shared" si="14"/>
        <v/>
      </c>
      <c r="AD104" s="94" t="str">
        <f t="shared" si="15"/>
        <v/>
      </c>
      <c r="AE104" s="95">
        <f t="shared" si="16"/>
        <v>0</v>
      </c>
      <c r="AF104" s="96">
        <f t="shared" si="17"/>
        <v>0</v>
      </c>
      <c r="AG104" s="84"/>
      <c r="AH104" s="86" t="str">
        <f t="shared" si="18"/>
        <v/>
      </c>
      <c r="AI104" s="85"/>
      <c r="AJ104" s="85"/>
      <c r="AK104" s="85"/>
      <c r="AL104" s="86" t="str">
        <f t="shared" si="19"/>
        <v/>
      </c>
      <c r="AM104" s="97"/>
      <c r="AN104" s="88"/>
      <c r="AO104" s="98" t="str">
        <f t="shared" si="20"/>
        <v/>
      </c>
      <c r="AP104" s="90" t="str">
        <f t="shared" si="21"/>
        <v/>
      </c>
      <c r="AQ104" s="91" t="str">
        <f t="shared" si="22"/>
        <v/>
      </c>
      <c r="AR104" s="92" t="str">
        <f t="shared" si="23"/>
        <v/>
      </c>
      <c r="AS104" s="93" t="str">
        <f t="shared" si="24"/>
        <v/>
      </c>
      <c r="AT104" s="93" t="str">
        <f t="shared" si="25"/>
        <v/>
      </c>
      <c r="AU104" s="94" t="str">
        <f t="shared" si="26"/>
        <v/>
      </c>
      <c r="AV104" s="99" t="str">
        <f>+IF(A104="","",IF(F104="",70,VLOOKUP(L104,Hoja2!A:D,4,0)))</f>
        <v/>
      </c>
    </row>
    <row r="105" spans="1:48" ht="14.25" customHeight="1">
      <c r="A105" s="79"/>
      <c r="B105" s="79"/>
      <c r="C105" s="80"/>
      <c r="D105" s="80"/>
      <c r="E105" s="79"/>
      <c r="F105" s="79"/>
      <c r="G105" s="82" t="str">
        <f t="shared" si="0"/>
        <v/>
      </c>
      <c r="H105" s="82">
        <f t="shared" si="1"/>
        <v>0</v>
      </c>
      <c r="I105" s="82">
        <f t="shared" si="2"/>
        <v>0</v>
      </c>
      <c r="J105" s="82">
        <f t="shared" si="3"/>
        <v>0</v>
      </c>
      <c r="K105" s="82" t="str">
        <f t="shared" si="4"/>
        <v/>
      </c>
      <c r="L105" s="85"/>
      <c r="M105" s="84"/>
      <c r="N105" s="85"/>
      <c r="O105" s="85"/>
      <c r="P105" s="85"/>
      <c r="Q105" s="85"/>
      <c r="R105" s="86" t="str">
        <f t="shared" si="5"/>
        <v/>
      </c>
      <c r="S105" s="87"/>
      <c r="T105" s="88"/>
      <c r="U105" s="88" t="str">
        <f t="shared" si="6"/>
        <v/>
      </c>
      <c r="V105" s="88" t="str">
        <f t="shared" si="7"/>
        <v/>
      </c>
      <c r="W105" s="88" t="e">
        <f t="shared" ca="1" si="8"/>
        <v>#NAME?</v>
      </c>
      <c r="X105" s="89" t="str">
        <f t="shared" si="9"/>
        <v/>
      </c>
      <c r="Y105" s="90" t="str">
        <f t="shared" si="10"/>
        <v/>
      </c>
      <c r="Z105" s="91" t="str">
        <f t="shared" si="11"/>
        <v/>
      </c>
      <c r="AA105" s="92" t="str">
        <f t="shared" si="12"/>
        <v/>
      </c>
      <c r="AB105" s="93" t="str">
        <f t="shared" si="13"/>
        <v/>
      </c>
      <c r="AC105" s="93" t="str">
        <f t="shared" si="14"/>
        <v/>
      </c>
      <c r="AD105" s="94" t="str">
        <f t="shared" si="15"/>
        <v/>
      </c>
      <c r="AE105" s="95">
        <f t="shared" si="16"/>
        <v>0</v>
      </c>
      <c r="AF105" s="96">
        <f t="shared" si="17"/>
        <v>0</v>
      </c>
      <c r="AG105" s="84"/>
      <c r="AH105" s="86" t="str">
        <f t="shared" si="18"/>
        <v/>
      </c>
      <c r="AI105" s="85"/>
      <c r="AJ105" s="85"/>
      <c r="AK105" s="85"/>
      <c r="AL105" s="86" t="str">
        <f t="shared" si="19"/>
        <v/>
      </c>
      <c r="AM105" s="97"/>
      <c r="AN105" s="88"/>
      <c r="AO105" s="98" t="str">
        <f t="shared" si="20"/>
        <v/>
      </c>
      <c r="AP105" s="90" t="str">
        <f t="shared" si="21"/>
        <v/>
      </c>
      <c r="AQ105" s="91" t="str">
        <f t="shared" si="22"/>
        <v/>
      </c>
      <c r="AR105" s="92" t="str">
        <f t="shared" si="23"/>
        <v/>
      </c>
      <c r="AS105" s="93" t="str">
        <f t="shared" si="24"/>
        <v/>
      </c>
      <c r="AT105" s="93" t="str">
        <f t="shared" si="25"/>
        <v/>
      </c>
      <c r="AU105" s="94" t="str">
        <f t="shared" si="26"/>
        <v/>
      </c>
      <c r="AV105" s="99" t="str">
        <f>+IF(A105="","",IF(F105="",70,VLOOKUP(L105,Hoja2!A:D,4,0)))</f>
        <v/>
      </c>
    </row>
    <row r="106" spans="1:48" ht="14.25" customHeight="1">
      <c r="A106" s="79"/>
      <c r="B106" s="79"/>
      <c r="C106" s="80"/>
      <c r="D106" s="80"/>
      <c r="E106" s="79"/>
      <c r="F106" s="79"/>
      <c r="G106" s="82" t="str">
        <f t="shared" si="0"/>
        <v/>
      </c>
      <c r="H106" s="82">
        <f t="shared" si="1"/>
        <v>0</v>
      </c>
      <c r="I106" s="82">
        <f t="shared" si="2"/>
        <v>0</v>
      </c>
      <c r="J106" s="82">
        <f t="shared" si="3"/>
        <v>0</v>
      </c>
      <c r="K106" s="82" t="str">
        <f t="shared" si="4"/>
        <v/>
      </c>
      <c r="L106" s="85"/>
      <c r="M106" s="84"/>
      <c r="N106" s="85"/>
      <c r="O106" s="85"/>
      <c r="P106" s="85"/>
      <c r="Q106" s="85"/>
      <c r="R106" s="86" t="str">
        <f t="shared" si="5"/>
        <v/>
      </c>
      <c r="S106" s="87"/>
      <c r="T106" s="88"/>
      <c r="U106" s="88" t="str">
        <f t="shared" si="6"/>
        <v/>
      </c>
      <c r="V106" s="88" t="str">
        <f t="shared" si="7"/>
        <v/>
      </c>
      <c r="W106" s="88" t="e">
        <f t="shared" ca="1" si="8"/>
        <v>#NAME?</v>
      </c>
      <c r="X106" s="89" t="str">
        <f t="shared" si="9"/>
        <v/>
      </c>
      <c r="Y106" s="90" t="str">
        <f t="shared" si="10"/>
        <v/>
      </c>
      <c r="Z106" s="91" t="str">
        <f t="shared" si="11"/>
        <v/>
      </c>
      <c r="AA106" s="92" t="str">
        <f t="shared" si="12"/>
        <v/>
      </c>
      <c r="AB106" s="93" t="str">
        <f t="shared" si="13"/>
        <v/>
      </c>
      <c r="AC106" s="93" t="str">
        <f t="shared" si="14"/>
        <v/>
      </c>
      <c r="AD106" s="94" t="str">
        <f t="shared" si="15"/>
        <v/>
      </c>
      <c r="AE106" s="95">
        <f t="shared" si="16"/>
        <v>0</v>
      </c>
      <c r="AF106" s="96">
        <f t="shared" si="17"/>
        <v>0</v>
      </c>
      <c r="AG106" s="84"/>
      <c r="AH106" s="86" t="str">
        <f t="shared" si="18"/>
        <v/>
      </c>
      <c r="AI106" s="85"/>
      <c r="AJ106" s="85"/>
      <c r="AK106" s="85"/>
      <c r="AL106" s="86" t="str">
        <f t="shared" si="19"/>
        <v/>
      </c>
      <c r="AM106" s="97"/>
      <c r="AN106" s="88"/>
      <c r="AO106" s="98" t="str">
        <f t="shared" si="20"/>
        <v/>
      </c>
      <c r="AP106" s="90" t="str">
        <f t="shared" si="21"/>
        <v/>
      </c>
      <c r="AQ106" s="91" t="str">
        <f t="shared" si="22"/>
        <v/>
      </c>
      <c r="AR106" s="92" t="str">
        <f t="shared" si="23"/>
        <v/>
      </c>
      <c r="AS106" s="93" t="str">
        <f t="shared" si="24"/>
        <v/>
      </c>
      <c r="AT106" s="93" t="str">
        <f t="shared" si="25"/>
        <v/>
      </c>
      <c r="AU106" s="94" t="str">
        <f t="shared" si="26"/>
        <v/>
      </c>
      <c r="AV106" s="99" t="str">
        <f>+IF(A106="","",IF(F106="",70,VLOOKUP(L106,Hoja2!A:D,4,0)))</f>
        <v/>
      </c>
    </row>
    <row r="107" spans="1:48" ht="14.25" customHeight="1">
      <c r="A107" s="79"/>
      <c r="B107" s="79"/>
      <c r="C107" s="80"/>
      <c r="D107" s="80"/>
      <c r="E107" s="79"/>
      <c r="F107" s="79"/>
      <c r="G107" s="82" t="str">
        <f t="shared" si="0"/>
        <v/>
      </c>
      <c r="H107" s="82">
        <f t="shared" si="1"/>
        <v>0</v>
      </c>
      <c r="I107" s="82">
        <f t="shared" si="2"/>
        <v>0</v>
      </c>
      <c r="J107" s="82">
        <f t="shared" si="3"/>
        <v>0</v>
      </c>
      <c r="K107" s="82" t="str">
        <f t="shared" si="4"/>
        <v/>
      </c>
      <c r="L107" s="85"/>
      <c r="M107" s="84"/>
      <c r="N107" s="85"/>
      <c r="O107" s="85"/>
      <c r="P107" s="85"/>
      <c r="Q107" s="85"/>
      <c r="R107" s="86" t="str">
        <f t="shared" si="5"/>
        <v/>
      </c>
      <c r="S107" s="87"/>
      <c r="T107" s="88"/>
      <c r="U107" s="88" t="str">
        <f t="shared" si="6"/>
        <v/>
      </c>
      <c r="V107" s="88" t="str">
        <f t="shared" si="7"/>
        <v/>
      </c>
      <c r="W107" s="88" t="e">
        <f t="shared" ca="1" si="8"/>
        <v>#NAME?</v>
      </c>
      <c r="X107" s="89" t="str">
        <f t="shared" si="9"/>
        <v/>
      </c>
      <c r="Y107" s="90" t="str">
        <f t="shared" si="10"/>
        <v/>
      </c>
      <c r="Z107" s="91" t="str">
        <f t="shared" si="11"/>
        <v/>
      </c>
      <c r="AA107" s="92" t="str">
        <f t="shared" si="12"/>
        <v/>
      </c>
      <c r="AB107" s="93" t="str">
        <f t="shared" si="13"/>
        <v/>
      </c>
      <c r="AC107" s="93" t="str">
        <f t="shared" si="14"/>
        <v/>
      </c>
      <c r="AD107" s="94" t="str">
        <f t="shared" si="15"/>
        <v/>
      </c>
      <c r="AE107" s="95">
        <f t="shared" si="16"/>
        <v>0</v>
      </c>
      <c r="AF107" s="96">
        <f t="shared" si="17"/>
        <v>0</v>
      </c>
      <c r="AG107" s="84"/>
      <c r="AH107" s="86" t="str">
        <f t="shared" si="18"/>
        <v/>
      </c>
      <c r="AI107" s="85"/>
      <c r="AJ107" s="85"/>
      <c r="AK107" s="85"/>
      <c r="AL107" s="86" t="str">
        <f t="shared" si="19"/>
        <v/>
      </c>
      <c r="AM107" s="97"/>
      <c r="AN107" s="88"/>
      <c r="AO107" s="98" t="str">
        <f t="shared" si="20"/>
        <v/>
      </c>
      <c r="AP107" s="90" t="str">
        <f t="shared" si="21"/>
        <v/>
      </c>
      <c r="AQ107" s="91" t="str">
        <f t="shared" si="22"/>
        <v/>
      </c>
      <c r="AR107" s="92" t="str">
        <f t="shared" si="23"/>
        <v/>
      </c>
      <c r="AS107" s="93" t="str">
        <f t="shared" si="24"/>
        <v/>
      </c>
      <c r="AT107" s="93" t="str">
        <f t="shared" si="25"/>
        <v/>
      </c>
      <c r="AU107" s="94" t="str">
        <f t="shared" si="26"/>
        <v/>
      </c>
      <c r="AV107" s="99" t="str">
        <f>+IF(A107="","",IF(F107="",70,VLOOKUP(L107,Hoja2!A:D,4,0)))</f>
        <v/>
      </c>
    </row>
    <row r="108" spans="1:48" ht="14.25" customHeight="1">
      <c r="A108" s="79"/>
      <c r="B108" s="79"/>
      <c r="C108" s="80"/>
      <c r="D108" s="80"/>
      <c r="E108" s="79"/>
      <c r="F108" s="79"/>
      <c r="G108" s="82" t="str">
        <f t="shared" si="0"/>
        <v/>
      </c>
      <c r="H108" s="82">
        <f t="shared" si="1"/>
        <v>0</v>
      </c>
      <c r="I108" s="82">
        <f t="shared" si="2"/>
        <v>0</v>
      </c>
      <c r="J108" s="82">
        <f t="shared" si="3"/>
        <v>0</v>
      </c>
      <c r="K108" s="82" t="str">
        <f t="shared" si="4"/>
        <v/>
      </c>
      <c r="L108" s="85"/>
      <c r="M108" s="84"/>
      <c r="N108" s="85"/>
      <c r="O108" s="85"/>
      <c r="P108" s="85"/>
      <c r="Q108" s="85"/>
      <c r="R108" s="86" t="str">
        <f t="shared" si="5"/>
        <v/>
      </c>
      <c r="S108" s="87"/>
      <c r="T108" s="88"/>
      <c r="U108" s="88" t="str">
        <f t="shared" si="6"/>
        <v/>
      </c>
      <c r="V108" s="88" t="str">
        <f t="shared" si="7"/>
        <v/>
      </c>
      <c r="W108" s="88" t="e">
        <f t="shared" ca="1" si="8"/>
        <v>#NAME?</v>
      </c>
      <c r="X108" s="89" t="str">
        <f t="shared" si="9"/>
        <v/>
      </c>
      <c r="Y108" s="90" t="str">
        <f t="shared" si="10"/>
        <v/>
      </c>
      <c r="Z108" s="91" t="str">
        <f t="shared" si="11"/>
        <v/>
      </c>
      <c r="AA108" s="92" t="str">
        <f t="shared" si="12"/>
        <v/>
      </c>
      <c r="AB108" s="93" t="str">
        <f t="shared" si="13"/>
        <v/>
      </c>
      <c r="AC108" s="93" t="str">
        <f t="shared" si="14"/>
        <v/>
      </c>
      <c r="AD108" s="94" t="str">
        <f t="shared" si="15"/>
        <v/>
      </c>
      <c r="AE108" s="95">
        <f t="shared" si="16"/>
        <v>0</v>
      </c>
      <c r="AF108" s="96">
        <f t="shared" si="17"/>
        <v>0</v>
      </c>
      <c r="AG108" s="84"/>
      <c r="AH108" s="86" t="str">
        <f t="shared" si="18"/>
        <v/>
      </c>
      <c r="AI108" s="85"/>
      <c r="AJ108" s="85"/>
      <c r="AK108" s="85"/>
      <c r="AL108" s="86" t="str">
        <f t="shared" si="19"/>
        <v/>
      </c>
      <c r="AM108" s="97"/>
      <c r="AN108" s="88"/>
      <c r="AO108" s="98" t="str">
        <f t="shared" si="20"/>
        <v/>
      </c>
      <c r="AP108" s="90" t="str">
        <f t="shared" si="21"/>
        <v/>
      </c>
      <c r="AQ108" s="91" t="str">
        <f t="shared" si="22"/>
        <v/>
      </c>
      <c r="AR108" s="92" t="str">
        <f t="shared" si="23"/>
        <v/>
      </c>
      <c r="AS108" s="93" t="str">
        <f t="shared" si="24"/>
        <v/>
      </c>
      <c r="AT108" s="93" t="str">
        <f t="shared" si="25"/>
        <v/>
      </c>
      <c r="AU108" s="94" t="str">
        <f t="shared" si="26"/>
        <v/>
      </c>
      <c r="AV108" s="99" t="str">
        <f>+IF(A108="","",IF(F108="",70,VLOOKUP(L108,Hoja2!A:D,4,0)))</f>
        <v/>
      </c>
    </row>
    <row r="109" spans="1:48" ht="14.25" customHeight="1">
      <c r="A109" s="79"/>
      <c r="B109" s="79"/>
      <c r="C109" s="80"/>
      <c r="D109" s="80"/>
      <c r="E109" s="79"/>
      <c r="F109" s="79"/>
      <c r="G109" s="82" t="str">
        <f t="shared" si="0"/>
        <v/>
      </c>
      <c r="H109" s="82">
        <f t="shared" si="1"/>
        <v>0</v>
      </c>
      <c r="I109" s="82">
        <f t="shared" si="2"/>
        <v>0</v>
      </c>
      <c r="J109" s="82">
        <f t="shared" si="3"/>
        <v>0</v>
      </c>
      <c r="K109" s="82" t="str">
        <f t="shared" si="4"/>
        <v/>
      </c>
      <c r="L109" s="85"/>
      <c r="M109" s="84"/>
      <c r="N109" s="85"/>
      <c r="O109" s="85"/>
      <c r="P109" s="85"/>
      <c r="Q109" s="85"/>
      <c r="R109" s="86" t="str">
        <f t="shared" si="5"/>
        <v/>
      </c>
      <c r="S109" s="87"/>
      <c r="T109" s="88"/>
      <c r="U109" s="88" t="str">
        <f t="shared" si="6"/>
        <v/>
      </c>
      <c r="V109" s="88" t="str">
        <f t="shared" si="7"/>
        <v/>
      </c>
      <c r="W109" s="88" t="e">
        <f t="shared" ca="1" si="8"/>
        <v>#NAME?</v>
      </c>
      <c r="X109" s="89" t="str">
        <f t="shared" si="9"/>
        <v/>
      </c>
      <c r="Y109" s="90" t="str">
        <f t="shared" si="10"/>
        <v/>
      </c>
      <c r="Z109" s="91" t="str">
        <f t="shared" si="11"/>
        <v/>
      </c>
      <c r="AA109" s="92" t="str">
        <f t="shared" si="12"/>
        <v/>
      </c>
      <c r="AB109" s="93" t="str">
        <f t="shared" si="13"/>
        <v/>
      </c>
      <c r="AC109" s="93" t="str">
        <f t="shared" si="14"/>
        <v/>
      </c>
      <c r="AD109" s="94" t="str">
        <f t="shared" si="15"/>
        <v/>
      </c>
      <c r="AE109" s="95">
        <f t="shared" si="16"/>
        <v>0</v>
      </c>
      <c r="AF109" s="96">
        <f t="shared" si="17"/>
        <v>0</v>
      </c>
      <c r="AG109" s="84"/>
      <c r="AH109" s="86" t="str">
        <f t="shared" si="18"/>
        <v/>
      </c>
      <c r="AI109" s="85"/>
      <c r="AJ109" s="85"/>
      <c r="AK109" s="85"/>
      <c r="AL109" s="86" t="str">
        <f t="shared" si="19"/>
        <v/>
      </c>
      <c r="AM109" s="97"/>
      <c r="AN109" s="88"/>
      <c r="AO109" s="98" t="str">
        <f t="shared" si="20"/>
        <v/>
      </c>
      <c r="AP109" s="90" t="str">
        <f t="shared" si="21"/>
        <v/>
      </c>
      <c r="AQ109" s="91" t="str">
        <f t="shared" si="22"/>
        <v/>
      </c>
      <c r="AR109" s="92" t="str">
        <f t="shared" si="23"/>
        <v/>
      </c>
      <c r="AS109" s="93" t="str">
        <f t="shared" si="24"/>
        <v/>
      </c>
      <c r="AT109" s="93" t="str">
        <f t="shared" si="25"/>
        <v/>
      </c>
      <c r="AU109" s="94" t="str">
        <f t="shared" si="26"/>
        <v/>
      </c>
      <c r="AV109" s="99" t="str">
        <f>+IF(A109="","",IF(F109="",70,VLOOKUP(L109,Hoja2!A:D,4,0)))</f>
        <v/>
      </c>
    </row>
    <row r="110" spans="1:48" ht="14.25" customHeight="1">
      <c r="A110" s="79"/>
      <c r="B110" s="79"/>
      <c r="C110" s="80"/>
      <c r="D110" s="80"/>
      <c r="E110" s="79"/>
      <c r="F110" s="79"/>
      <c r="G110" s="82" t="str">
        <f t="shared" si="0"/>
        <v/>
      </c>
      <c r="H110" s="82">
        <f t="shared" si="1"/>
        <v>0</v>
      </c>
      <c r="I110" s="82">
        <f t="shared" si="2"/>
        <v>0</v>
      </c>
      <c r="J110" s="82">
        <f t="shared" si="3"/>
        <v>0</v>
      </c>
      <c r="K110" s="82" t="str">
        <f t="shared" si="4"/>
        <v/>
      </c>
      <c r="L110" s="85"/>
      <c r="M110" s="84"/>
      <c r="N110" s="85"/>
      <c r="O110" s="85"/>
      <c r="P110" s="85"/>
      <c r="Q110" s="85"/>
      <c r="R110" s="86" t="str">
        <f t="shared" si="5"/>
        <v/>
      </c>
      <c r="S110" s="87"/>
      <c r="T110" s="88"/>
      <c r="U110" s="88" t="str">
        <f t="shared" si="6"/>
        <v/>
      </c>
      <c r="V110" s="88" t="str">
        <f t="shared" si="7"/>
        <v/>
      </c>
      <c r="W110" s="88" t="e">
        <f t="shared" ca="1" si="8"/>
        <v>#NAME?</v>
      </c>
      <c r="X110" s="89" t="str">
        <f t="shared" si="9"/>
        <v/>
      </c>
      <c r="Y110" s="90" t="str">
        <f t="shared" si="10"/>
        <v/>
      </c>
      <c r="Z110" s="91" t="str">
        <f t="shared" si="11"/>
        <v/>
      </c>
      <c r="AA110" s="92" t="str">
        <f t="shared" si="12"/>
        <v/>
      </c>
      <c r="AB110" s="93" t="str">
        <f t="shared" si="13"/>
        <v/>
      </c>
      <c r="AC110" s="93" t="str">
        <f t="shared" si="14"/>
        <v/>
      </c>
      <c r="AD110" s="94" t="str">
        <f t="shared" si="15"/>
        <v/>
      </c>
      <c r="AE110" s="95">
        <f t="shared" si="16"/>
        <v>0</v>
      </c>
      <c r="AF110" s="96">
        <f t="shared" si="17"/>
        <v>0</v>
      </c>
      <c r="AG110" s="84"/>
      <c r="AH110" s="86" t="str">
        <f t="shared" si="18"/>
        <v/>
      </c>
      <c r="AI110" s="85"/>
      <c r="AJ110" s="85"/>
      <c r="AK110" s="85"/>
      <c r="AL110" s="86" t="str">
        <f t="shared" si="19"/>
        <v/>
      </c>
      <c r="AM110" s="97"/>
      <c r="AN110" s="88"/>
      <c r="AO110" s="98" t="str">
        <f t="shared" si="20"/>
        <v/>
      </c>
      <c r="AP110" s="90" t="str">
        <f t="shared" si="21"/>
        <v/>
      </c>
      <c r="AQ110" s="91" t="str">
        <f t="shared" si="22"/>
        <v/>
      </c>
      <c r="AR110" s="92" t="str">
        <f t="shared" si="23"/>
        <v/>
      </c>
      <c r="AS110" s="93" t="str">
        <f t="shared" si="24"/>
        <v/>
      </c>
      <c r="AT110" s="93" t="str">
        <f t="shared" si="25"/>
        <v/>
      </c>
      <c r="AU110" s="94" t="str">
        <f t="shared" si="26"/>
        <v/>
      </c>
      <c r="AV110" s="99" t="str">
        <f>+IF(A110="","",IF(F110="",70,VLOOKUP(L110,Hoja2!A:D,4,0)))</f>
        <v/>
      </c>
    </row>
    <row r="111" spans="1:48" ht="14.25" customHeight="1">
      <c r="A111" s="79"/>
      <c r="B111" s="79"/>
      <c r="C111" s="80"/>
      <c r="D111" s="80"/>
      <c r="E111" s="79"/>
      <c r="F111" s="79"/>
      <c r="G111" s="82" t="str">
        <f t="shared" si="0"/>
        <v/>
      </c>
      <c r="H111" s="82">
        <f t="shared" si="1"/>
        <v>0</v>
      </c>
      <c r="I111" s="82">
        <f t="shared" si="2"/>
        <v>0</v>
      </c>
      <c r="J111" s="82">
        <f t="shared" si="3"/>
        <v>0</v>
      </c>
      <c r="K111" s="82" t="str">
        <f t="shared" si="4"/>
        <v/>
      </c>
      <c r="L111" s="85"/>
      <c r="M111" s="84"/>
      <c r="N111" s="85"/>
      <c r="O111" s="85"/>
      <c r="P111" s="85"/>
      <c r="Q111" s="85"/>
      <c r="R111" s="86" t="str">
        <f t="shared" si="5"/>
        <v/>
      </c>
      <c r="S111" s="87"/>
      <c r="T111" s="88"/>
      <c r="U111" s="88" t="str">
        <f t="shared" si="6"/>
        <v/>
      </c>
      <c r="V111" s="88" t="str">
        <f t="shared" si="7"/>
        <v/>
      </c>
      <c r="W111" s="88" t="e">
        <f t="shared" ca="1" si="8"/>
        <v>#NAME?</v>
      </c>
      <c r="X111" s="89" t="str">
        <f t="shared" si="9"/>
        <v/>
      </c>
      <c r="Y111" s="90" t="str">
        <f t="shared" si="10"/>
        <v/>
      </c>
      <c r="Z111" s="91" t="str">
        <f t="shared" si="11"/>
        <v/>
      </c>
      <c r="AA111" s="92" t="str">
        <f t="shared" si="12"/>
        <v/>
      </c>
      <c r="AB111" s="93" t="str">
        <f t="shared" si="13"/>
        <v/>
      </c>
      <c r="AC111" s="93" t="str">
        <f t="shared" si="14"/>
        <v/>
      </c>
      <c r="AD111" s="94" t="str">
        <f t="shared" si="15"/>
        <v/>
      </c>
      <c r="AE111" s="95">
        <f t="shared" si="16"/>
        <v>0</v>
      </c>
      <c r="AF111" s="96">
        <f t="shared" si="17"/>
        <v>0</v>
      </c>
      <c r="AG111" s="84"/>
      <c r="AH111" s="86" t="str">
        <f t="shared" si="18"/>
        <v/>
      </c>
      <c r="AI111" s="85"/>
      <c r="AJ111" s="85"/>
      <c r="AK111" s="85"/>
      <c r="AL111" s="86" t="str">
        <f t="shared" si="19"/>
        <v/>
      </c>
      <c r="AM111" s="97"/>
      <c r="AN111" s="88"/>
      <c r="AO111" s="98" t="str">
        <f t="shared" si="20"/>
        <v/>
      </c>
      <c r="AP111" s="90" t="str">
        <f t="shared" si="21"/>
        <v/>
      </c>
      <c r="AQ111" s="91" t="str">
        <f t="shared" si="22"/>
        <v/>
      </c>
      <c r="AR111" s="92" t="str">
        <f t="shared" si="23"/>
        <v/>
      </c>
      <c r="AS111" s="93" t="str">
        <f t="shared" si="24"/>
        <v/>
      </c>
      <c r="AT111" s="93" t="str">
        <f t="shared" si="25"/>
        <v/>
      </c>
      <c r="AU111" s="94" t="str">
        <f t="shared" si="26"/>
        <v/>
      </c>
      <c r="AV111" s="99" t="str">
        <f>+IF(A111="","",IF(F111="",70,VLOOKUP(L111,Hoja2!A:D,4,0)))</f>
        <v/>
      </c>
    </row>
    <row r="112" spans="1:48" ht="14.25" customHeight="1">
      <c r="A112" s="79"/>
      <c r="B112" s="79"/>
      <c r="C112" s="80"/>
      <c r="D112" s="80"/>
      <c r="E112" s="79"/>
      <c r="F112" s="79"/>
      <c r="G112" s="82" t="str">
        <f t="shared" si="0"/>
        <v/>
      </c>
      <c r="H112" s="82">
        <f t="shared" si="1"/>
        <v>0</v>
      </c>
      <c r="I112" s="82">
        <f t="shared" si="2"/>
        <v>0</v>
      </c>
      <c r="J112" s="82">
        <f t="shared" si="3"/>
        <v>0</v>
      </c>
      <c r="K112" s="82" t="str">
        <f t="shared" si="4"/>
        <v/>
      </c>
      <c r="L112" s="85"/>
      <c r="M112" s="84"/>
      <c r="N112" s="85"/>
      <c r="O112" s="85"/>
      <c r="P112" s="85"/>
      <c r="Q112" s="85"/>
      <c r="R112" s="86" t="str">
        <f t="shared" si="5"/>
        <v/>
      </c>
      <c r="S112" s="87"/>
      <c r="T112" s="88"/>
      <c r="U112" s="88" t="str">
        <f t="shared" si="6"/>
        <v/>
      </c>
      <c r="V112" s="88" t="str">
        <f t="shared" si="7"/>
        <v/>
      </c>
      <c r="W112" s="88" t="e">
        <f t="shared" ca="1" si="8"/>
        <v>#NAME?</v>
      </c>
      <c r="X112" s="89" t="str">
        <f t="shared" si="9"/>
        <v/>
      </c>
      <c r="Y112" s="90" t="str">
        <f t="shared" si="10"/>
        <v/>
      </c>
      <c r="Z112" s="91" t="str">
        <f t="shared" si="11"/>
        <v/>
      </c>
      <c r="AA112" s="92" t="str">
        <f t="shared" si="12"/>
        <v/>
      </c>
      <c r="AB112" s="93" t="str">
        <f t="shared" si="13"/>
        <v/>
      </c>
      <c r="AC112" s="93" t="str">
        <f t="shared" si="14"/>
        <v/>
      </c>
      <c r="AD112" s="94" t="str">
        <f t="shared" si="15"/>
        <v/>
      </c>
      <c r="AE112" s="95">
        <f t="shared" si="16"/>
        <v>0</v>
      </c>
      <c r="AF112" s="96">
        <f t="shared" si="17"/>
        <v>0</v>
      </c>
      <c r="AG112" s="84"/>
      <c r="AH112" s="86" t="str">
        <f t="shared" si="18"/>
        <v/>
      </c>
      <c r="AI112" s="85"/>
      <c r="AJ112" s="85"/>
      <c r="AK112" s="85"/>
      <c r="AL112" s="86" t="str">
        <f t="shared" si="19"/>
        <v/>
      </c>
      <c r="AM112" s="97"/>
      <c r="AN112" s="88"/>
      <c r="AO112" s="98" t="str">
        <f t="shared" si="20"/>
        <v/>
      </c>
      <c r="AP112" s="90" t="str">
        <f t="shared" si="21"/>
        <v/>
      </c>
      <c r="AQ112" s="91" t="str">
        <f t="shared" si="22"/>
        <v/>
      </c>
      <c r="AR112" s="92" t="str">
        <f t="shared" si="23"/>
        <v/>
      </c>
      <c r="AS112" s="93" t="str">
        <f t="shared" si="24"/>
        <v/>
      </c>
      <c r="AT112" s="93" t="str">
        <f t="shared" si="25"/>
        <v/>
      </c>
      <c r="AU112" s="94" t="str">
        <f t="shared" si="26"/>
        <v/>
      </c>
      <c r="AV112" s="99" t="str">
        <f>+IF(A112="","",IF(F112="",70,VLOOKUP(L112,Hoja2!A:D,4,0)))</f>
        <v/>
      </c>
    </row>
    <row r="113" spans="1:48" ht="14.25" customHeight="1">
      <c r="A113" s="79"/>
      <c r="B113" s="79"/>
      <c r="C113" s="80"/>
      <c r="D113" s="80"/>
      <c r="E113" s="79"/>
      <c r="F113" s="79"/>
      <c r="G113" s="82" t="str">
        <f t="shared" si="0"/>
        <v/>
      </c>
      <c r="H113" s="82">
        <f t="shared" si="1"/>
        <v>0</v>
      </c>
      <c r="I113" s="82">
        <f t="shared" si="2"/>
        <v>0</v>
      </c>
      <c r="J113" s="82">
        <f t="shared" si="3"/>
        <v>0</v>
      </c>
      <c r="K113" s="82" t="str">
        <f t="shared" si="4"/>
        <v/>
      </c>
      <c r="L113" s="85"/>
      <c r="M113" s="84"/>
      <c r="N113" s="85"/>
      <c r="O113" s="85"/>
      <c r="P113" s="85"/>
      <c r="Q113" s="85"/>
      <c r="R113" s="86" t="str">
        <f t="shared" si="5"/>
        <v/>
      </c>
      <c r="S113" s="87"/>
      <c r="T113" s="88"/>
      <c r="U113" s="88" t="str">
        <f t="shared" si="6"/>
        <v/>
      </c>
      <c r="V113" s="88" t="str">
        <f t="shared" si="7"/>
        <v/>
      </c>
      <c r="W113" s="88" t="e">
        <f t="shared" ca="1" si="8"/>
        <v>#NAME?</v>
      </c>
      <c r="X113" s="89" t="str">
        <f t="shared" si="9"/>
        <v/>
      </c>
      <c r="Y113" s="90" t="str">
        <f t="shared" si="10"/>
        <v/>
      </c>
      <c r="Z113" s="91" t="str">
        <f t="shared" si="11"/>
        <v/>
      </c>
      <c r="AA113" s="92" t="str">
        <f t="shared" si="12"/>
        <v/>
      </c>
      <c r="AB113" s="93" t="str">
        <f t="shared" si="13"/>
        <v/>
      </c>
      <c r="AC113" s="93" t="str">
        <f t="shared" si="14"/>
        <v/>
      </c>
      <c r="AD113" s="94" t="str">
        <f t="shared" si="15"/>
        <v/>
      </c>
      <c r="AE113" s="95">
        <f t="shared" si="16"/>
        <v>0</v>
      </c>
      <c r="AF113" s="96">
        <f t="shared" si="17"/>
        <v>0</v>
      </c>
      <c r="AG113" s="84"/>
      <c r="AH113" s="86" t="str">
        <f t="shared" si="18"/>
        <v/>
      </c>
      <c r="AI113" s="85"/>
      <c r="AJ113" s="85"/>
      <c r="AK113" s="85"/>
      <c r="AL113" s="86" t="str">
        <f t="shared" si="19"/>
        <v/>
      </c>
      <c r="AM113" s="97"/>
      <c r="AN113" s="88"/>
      <c r="AO113" s="98" t="str">
        <f t="shared" si="20"/>
        <v/>
      </c>
      <c r="AP113" s="90" t="str">
        <f t="shared" si="21"/>
        <v/>
      </c>
      <c r="AQ113" s="91" t="str">
        <f t="shared" si="22"/>
        <v/>
      </c>
      <c r="AR113" s="92" t="str">
        <f t="shared" si="23"/>
        <v/>
      </c>
      <c r="AS113" s="93" t="str">
        <f t="shared" si="24"/>
        <v/>
      </c>
      <c r="AT113" s="93" t="str">
        <f t="shared" si="25"/>
        <v/>
      </c>
      <c r="AU113" s="94" t="str">
        <f t="shared" si="26"/>
        <v/>
      </c>
      <c r="AV113" s="99" t="str">
        <f>+IF(A113="","",IF(F113="",70,VLOOKUP(L113,Hoja2!A:D,4,0)))</f>
        <v/>
      </c>
    </row>
    <row r="114" spans="1:48" ht="14.25" customHeight="1">
      <c r="A114" s="79"/>
      <c r="B114" s="79"/>
      <c r="C114" s="80"/>
      <c r="D114" s="80"/>
      <c r="E114" s="79"/>
      <c r="F114" s="79"/>
      <c r="G114" s="82" t="str">
        <f t="shared" si="0"/>
        <v/>
      </c>
      <c r="H114" s="82">
        <f t="shared" si="1"/>
        <v>0</v>
      </c>
      <c r="I114" s="82">
        <f t="shared" si="2"/>
        <v>0</v>
      </c>
      <c r="J114" s="82">
        <f t="shared" si="3"/>
        <v>0</v>
      </c>
      <c r="K114" s="82" t="str">
        <f t="shared" si="4"/>
        <v/>
      </c>
      <c r="L114" s="85"/>
      <c r="M114" s="84"/>
      <c r="N114" s="85"/>
      <c r="O114" s="85"/>
      <c r="P114" s="85"/>
      <c r="Q114" s="85"/>
      <c r="R114" s="86" t="str">
        <f t="shared" si="5"/>
        <v/>
      </c>
      <c r="S114" s="87"/>
      <c r="T114" s="88"/>
      <c r="U114" s="88" t="str">
        <f t="shared" si="6"/>
        <v/>
      </c>
      <c r="V114" s="88" t="str">
        <f t="shared" si="7"/>
        <v/>
      </c>
      <c r="W114" s="88" t="e">
        <f t="shared" ca="1" si="8"/>
        <v>#NAME?</v>
      </c>
      <c r="X114" s="89" t="str">
        <f t="shared" si="9"/>
        <v/>
      </c>
      <c r="Y114" s="90" t="str">
        <f t="shared" si="10"/>
        <v/>
      </c>
      <c r="Z114" s="91" t="str">
        <f t="shared" si="11"/>
        <v/>
      </c>
      <c r="AA114" s="92" t="str">
        <f t="shared" si="12"/>
        <v/>
      </c>
      <c r="AB114" s="93" t="str">
        <f t="shared" si="13"/>
        <v/>
      </c>
      <c r="AC114" s="93" t="str">
        <f t="shared" si="14"/>
        <v/>
      </c>
      <c r="AD114" s="94" t="str">
        <f t="shared" si="15"/>
        <v/>
      </c>
      <c r="AE114" s="95">
        <f t="shared" si="16"/>
        <v>0</v>
      </c>
      <c r="AF114" s="96">
        <f t="shared" si="17"/>
        <v>0</v>
      </c>
      <c r="AG114" s="84"/>
      <c r="AH114" s="86" t="str">
        <f t="shared" si="18"/>
        <v/>
      </c>
      <c r="AI114" s="85"/>
      <c r="AJ114" s="85"/>
      <c r="AK114" s="85"/>
      <c r="AL114" s="86" t="str">
        <f t="shared" si="19"/>
        <v/>
      </c>
      <c r="AM114" s="97"/>
      <c r="AN114" s="88"/>
      <c r="AO114" s="98" t="str">
        <f t="shared" si="20"/>
        <v/>
      </c>
      <c r="AP114" s="90" t="str">
        <f t="shared" si="21"/>
        <v/>
      </c>
      <c r="AQ114" s="91" t="str">
        <f t="shared" si="22"/>
        <v/>
      </c>
      <c r="AR114" s="92" t="str">
        <f t="shared" si="23"/>
        <v/>
      </c>
      <c r="AS114" s="93" t="str">
        <f t="shared" si="24"/>
        <v/>
      </c>
      <c r="AT114" s="93" t="str">
        <f t="shared" si="25"/>
        <v/>
      </c>
      <c r="AU114" s="94" t="str">
        <f t="shared" si="26"/>
        <v/>
      </c>
      <c r="AV114" s="99" t="str">
        <f>+IF(A114="","",IF(F114="",70,VLOOKUP(L114,Hoja2!A:D,4,0)))</f>
        <v/>
      </c>
    </row>
    <row r="115" spans="1:48" ht="14.25" customHeight="1">
      <c r="A115" s="79"/>
      <c r="B115" s="79"/>
      <c r="C115" s="80"/>
      <c r="D115" s="80"/>
      <c r="E115" s="79"/>
      <c r="F115" s="79"/>
      <c r="G115" s="82" t="str">
        <f t="shared" si="0"/>
        <v/>
      </c>
      <c r="H115" s="82">
        <f t="shared" si="1"/>
        <v>0</v>
      </c>
      <c r="I115" s="82">
        <f t="shared" si="2"/>
        <v>0</v>
      </c>
      <c r="J115" s="82">
        <f t="shared" si="3"/>
        <v>0</v>
      </c>
      <c r="K115" s="82" t="str">
        <f t="shared" si="4"/>
        <v/>
      </c>
      <c r="L115" s="85"/>
      <c r="M115" s="84"/>
      <c r="N115" s="85"/>
      <c r="O115" s="85"/>
      <c r="P115" s="85"/>
      <c r="Q115" s="85"/>
      <c r="R115" s="86" t="str">
        <f t="shared" si="5"/>
        <v/>
      </c>
      <c r="S115" s="87"/>
      <c r="T115" s="88"/>
      <c r="U115" s="88" t="str">
        <f t="shared" si="6"/>
        <v/>
      </c>
      <c r="V115" s="88" t="str">
        <f t="shared" si="7"/>
        <v/>
      </c>
      <c r="W115" s="88" t="e">
        <f t="shared" ca="1" si="8"/>
        <v>#NAME?</v>
      </c>
      <c r="X115" s="89" t="str">
        <f t="shared" si="9"/>
        <v/>
      </c>
      <c r="Y115" s="90" t="str">
        <f t="shared" si="10"/>
        <v/>
      </c>
      <c r="Z115" s="91" t="str">
        <f t="shared" si="11"/>
        <v/>
      </c>
      <c r="AA115" s="92" t="str">
        <f t="shared" si="12"/>
        <v/>
      </c>
      <c r="AB115" s="93" t="str">
        <f t="shared" si="13"/>
        <v/>
      </c>
      <c r="AC115" s="93" t="str">
        <f t="shared" si="14"/>
        <v/>
      </c>
      <c r="AD115" s="94" t="str">
        <f t="shared" si="15"/>
        <v/>
      </c>
      <c r="AE115" s="95">
        <f t="shared" si="16"/>
        <v>0</v>
      </c>
      <c r="AF115" s="96">
        <f t="shared" si="17"/>
        <v>0</v>
      </c>
      <c r="AG115" s="84"/>
      <c r="AH115" s="86" t="str">
        <f t="shared" si="18"/>
        <v/>
      </c>
      <c r="AI115" s="85"/>
      <c r="AJ115" s="85"/>
      <c r="AK115" s="85"/>
      <c r="AL115" s="86" t="str">
        <f t="shared" si="19"/>
        <v/>
      </c>
      <c r="AM115" s="97"/>
      <c r="AN115" s="88"/>
      <c r="AO115" s="98" t="str">
        <f t="shared" si="20"/>
        <v/>
      </c>
      <c r="AP115" s="90" t="str">
        <f t="shared" si="21"/>
        <v/>
      </c>
      <c r="AQ115" s="91" t="str">
        <f t="shared" si="22"/>
        <v/>
      </c>
      <c r="AR115" s="92" t="str">
        <f t="shared" si="23"/>
        <v/>
      </c>
      <c r="AS115" s="93" t="str">
        <f t="shared" si="24"/>
        <v/>
      </c>
      <c r="AT115" s="93" t="str">
        <f t="shared" si="25"/>
        <v/>
      </c>
      <c r="AU115" s="94" t="str">
        <f t="shared" si="26"/>
        <v/>
      </c>
      <c r="AV115" s="99" t="str">
        <f>+IF(A115="","",IF(F115="",70,VLOOKUP(L115,Hoja2!A:D,4,0)))</f>
        <v/>
      </c>
    </row>
    <row r="116" spans="1:48" ht="14.25" customHeight="1">
      <c r="A116" s="79"/>
      <c r="B116" s="79"/>
      <c r="C116" s="80"/>
      <c r="D116" s="80"/>
      <c r="E116" s="79"/>
      <c r="F116" s="79"/>
      <c r="G116" s="82" t="str">
        <f t="shared" si="0"/>
        <v/>
      </c>
      <c r="H116" s="82">
        <f t="shared" si="1"/>
        <v>0</v>
      </c>
      <c r="I116" s="82">
        <f t="shared" si="2"/>
        <v>0</v>
      </c>
      <c r="J116" s="82">
        <f t="shared" si="3"/>
        <v>0</v>
      </c>
      <c r="K116" s="82" t="str">
        <f t="shared" si="4"/>
        <v/>
      </c>
      <c r="L116" s="85"/>
      <c r="M116" s="84"/>
      <c r="N116" s="85"/>
      <c r="O116" s="85"/>
      <c r="P116" s="85"/>
      <c r="Q116" s="85"/>
      <c r="R116" s="86" t="str">
        <f t="shared" si="5"/>
        <v/>
      </c>
      <c r="S116" s="87"/>
      <c r="T116" s="88"/>
      <c r="U116" s="88" t="str">
        <f t="shared" si="6"/>
        <v/>
      </c>
      <c r="V116" s="88" t="str">
        <f t="shared" si="7"/>
        <v/>
      </c>
      <c r="W116" s="88" t="e">
        <f t="shared" ca="1" si="8"/>
        <v>#NAME?</v>
      </c>
      <c r="X116" s="89" t="str">
        <f t="shared" si="9"/>
        <v/>
      </c>
      <c r="Y116" s="90" t="str">
        <f t="shared" si="10"/>
        <v/>
      </c>
      <c r="Z116" s="91" t="str">
        <f t="shared" si="11"/>
        <v/>
      </c>
      <c r="AA116" s="92" t="str">
        <f t="shared" si="12"/>
        <v/>
      </c>
      <c r="AB116" s="93" t="str">
        <f t="shared" si="13"/>
        <v/>
      </c>
      <c r="AC116" s="93" t="str">
        <f t="shared" si="14"/>
        <v/>
      </c>
      <c r="AD116" s="94" t="str">
        <f t="shared" si="15"/>
        <v/>
      </c>
      <c r="AE116" s="95">
        <f t="shared" si="16"/>
        <v>0</v>
      </c>
      <c r="AF116" s="96">
        <f t="shared" si="17"/>
        <v>0</v>
      </c>
      <c r="AG116" s="84"/>
      <c r="AH116" s="86" t="str">
        <f t="shared" si="18"/>
        <v/>
      </c>
      <c r="AI116" s="85"/>
      <c r="AJ116" s="85"/>
      <c r="AK116" s="85"/>
      <c r="AL116" s="86" t="str">
        <f t="shared" si="19"/>
        <v/>
      </c>
      <c r="AM116" s="97"/>
      <c r="AN116" s="88"/>
      <c r="AO116" s="98" t="str">
        <f t="shared" si="20"/>
        <v/>
      </c>
      <c r="AP116" s="90" t="str">
        <f t="shared" si="21"/>
        <v/>
      </c>
      <c r="AQ116" s="91" t="str">
        <f t="shared" si="22"/>
        <v/>
      </c>
      <c r="AR116" s="92" t="str">
        <f t="shared" si="23"/>
        <v/>
      </c>
      <c r="AS116" s="93" t="str">
        <f t="shared" si="24"/>
        <v/>
      </c>
      <c r="AT116" s="93" t="str">
        <f t="shared" si="25"/>
        <v/>
      </c>
      <c r="AU116" s="94" t="str">
        <f t="shared" si="26"/>
        <v/>
      </c>
      <c r="AV116" s="99" t="str">
        <f>+IF(A116="","",IF(F116="",70,VLOOKUP(L116,Hoja2!A:D,4,0)))</f>
        <v/>
      </c>
    </row>
    <row r="117" spans="1:48" ht="14.25" customHeight="1">
      <c r="A117" s="79"/>
      <c r="B117" s="79"/>
      <c r="C117" s="80"/>
      <c r="D117" s="80"/>
      <c r="E117" s="79"/>
      <c r="F117" s="79"/>
      <c r="G117" s="82" t="str">
        <f t="shared" si="0"/>
        <v/>
      </c>
      <c r="H117" s="82">
        <f t="shared" si="1"/>
        <v>0</v>
      </c>
      <c r="I117" s="82">
        <f t="shared" si="2"/>
        <v>0</v>
      </c>
      <c r="J117" s="82">
        <f t="shared" si="3"/>
        <v>0</v>
      </c>
      <c r="K117" s="82" t="str">
        <f t="shared" si="4"/>
        <v/>
      </c>
      <c r="L117" s="85"/>
      <c r="M117" s="84"/>
      <c r="N117" s="85"/>
      <c r="O117" s="85"/>
      <c r="P117" s="85"/>
      <c r="Q117" s="85"/>
      <c r="R117" s="86" t="str">
        <f t="shared" si="5"/>
        <v/>
      </c>
      <c r="S117" s="87"/>
      <c r="T117" s="88"/>
      <c r="U117" s="88" t="str">
        <f t="shared" si="6"/>
        <v/>
      </c>
      <c r="V117" s="88" t="str">
        <f t="shared" si="7"/>
        <v/>
      </c>
      <c r="W117" s="88" t="e">
        <f t="shared" ca="1" si="8"/>
        <v>#NAME?</v>
      </c>
      <c r="X117" s="89" t="str">
        <f t="shared" si="9"/>
        <v/>
      </c>
      <c r="Y117" s="90" t="str">
        <f t="shared" si="10"/>
        <v/>
      </c>
      <c r="Z117" s="91" t="str">
        <f t="shared" si="11"/>
        <v/>
      </c>
      <c r="AA117" s="92" t="str">
        <f t="shared" si="12"/>
        <v/>
      </c>
      <c r="AB117" s="93" t="str">
        <f t="shared" si="13"/>
        <v/>
      </c>
      <c r="AC117" s="93" t="str">
        <f t="shared" si="14"/>
        <v/>
      </c>
      <c r="AD117" s="94" t="str">
        <f t="shared" si="15"/>
        <v/>
      </c>
      <c r="AE117" s="95">
        <f t="shared" si="16"/>
        <v>0</v>
      </c>
      <c r="AF117" s="96">
        <f t="shared" si="17"/>
        <v>0</v>
      </c>
      <c r="AG117" s="84"/>
      <c r="AH117" s="86" t="str">
        <f t="shared" si="18"/>
        <v/>
      </c>
      <c r="AI117" s="85"/>
      <c r="AJ117" s="85"/>
      <c r="AK117" s="85"/>
      <c r="AL117" s="86" t="str">
        <f t="shared" si="19"/>
        <v/>
      </c>
      <c r="AM117" s="97"/>
      <c r="AN117" s="88"/>
      <c r="AO117" s="98" t="str">
        <f t="shared" si="20"/>
        <v/>
      </c>
      <c r="AP117" s="90" t="str">
        <f t="shared" si="21"/>
        <v/>
      </c>
      <c r="AQ117" s="91" t="str">
        <f t="shared" si="22"/>
        <v/>
      </c>
      <c r="AR117" s="92" t="str">
        <f t="shared" si="23"/>
        <v/>
      </c>
      <c r="AS117" s="93" t="str">
        <f t="shared" si="24"/>
        <v/>
      </c>
      <c r="AT117" s="93" t="str">
        <f t="shared" si="25"/>
        <v/>
      </c>
      <c r="AU117" s="94" t="str">
        <f t="shared" si="26"/>
        <v/>
      </c>
      <c r="AV117" s="99" t="str">
        <f>+IF(A117="","",IF(F117="",70,VLOOKUP(L117,Hoja2!A:D,4,0)))</f>
        <v/>
      </c>
    </row>
    <row r="118" spans="1:48" ht="14.25" customHeight="1">
      <c r="A118" s="79"/>
      <c r="B118" s="79"/>
      <c r="C118" s="80"/>
      <c r="D118" s="80"/>
      <c r="E118" s="79"/>
      <c r="F118" s="79"/>
      <c r="G118" s="82" t="str">
        <f t="shared" si="0"/>
        <v/>
      </c>
      <c r="H118" s="82">
        <f t="shared" si="1"/>
        <v>0</v>
      </c>
      <c r="I118" s="82">
        <f t="shared" si="2"/>
        <v>0</v>
      </c>
      <c r="J118" s="82">
        <f t="shared" si="3"/>
        <v>0</v>
      </c>
      <c r="K118" s="82" t="str">
        <f t="shared" si="4"/>
        <v/>
      </c>
      <c r="L118" s="85"/>
      <c r="M118" s="84"/>
      <c r="N118" s="85"/>
      <c r="O118" s="85"/>
      <c r="P118" s="85"/>
      <c r="Q118" s="85"/>
      <c r="R118" s="86" t="str">
        <f t="shared" si="5"/>
        <v/>
      </c>
      <c r="S118" s="87"/>
      <c r="T118" s="88"/>
      <c r="U118" s="88" t="str">
        <f t="shared" si="6"/>
        <v/>
      </c>
      <c r="V118" s="88" t="str">
        <f t="shared" si="7"/>
        <v/>
      </c>
      <c r="W118" s="88" t="e">
        <f t="shared" ca="1" si="8"/>
        <v>#NAME?</v>
      </c>
      <c r="X118" s="89" t="str">
        <f t="shared" si="9"/>
        <v/>
      </c>
      <c r="Y118" s="90" t="str">
        <f t="shared" si="10"/>
        <v/>
      </c>
      <c r="Z118" s="91" t="str">
        <f t="shared" si="11"/>
        <v/>
      </c>
      <c r="AA118" s="92" t="str">
        <f t="shared" si="12"/>
        <v/>
      </c>
      <c r="AB118" s="93" t="str">
        <f t="shared" si="13"/>
        <v/>
      </c>
      <c r="AC118" s="93" t="str">
        <f t="shared" si="14"/>
        <v/>
      </c>
      <c r="AD118" s="94" t="str">
        <f t="shared" si="15"/>
        <v/>
      </c>
      <c r="AE118" s="95">
        <f t="shared" si="16"/>
        <v>0</v>
      </c>
      <c r="AF118" s="96">
        <f t="shared" si="17"/>
        <v>0</v>
      </c>
      <c r="AG118" s="84"/>
      <c r="AH118" s="86" t="str">
        <f t="shared" si="18"/>
        <v/>
      </c>
      <c r="AI118" s="85"/>
      <c r="AJ118" s="85"/>
      <c r="AK118" s="85"/>
      <c r="AL118" s="86" t="str">
        <f t="shared" si="19"/>
        <v/>
      </c>
      <c r="AM118" s="97"/>
      <c r="AN118" s="88"/>
      <c r="AO118" s="98" t="str">
        <f t="shared" si="20"/>
        <v/>
      </c>
      <c r="AP118" s="90" t="str">
        <f t="shared" si="21"/>
        <v/>
      </c>
      <c r="AQ118" s="91" t="str">
        <f t="shared" si="22"/>
        <v/>
      </c>
      <c r="AR118" s="92" t="str">
        <f t="shared" si="23"/>
        <v/>
      </c>
      <c r="AS118" s="93" t="str">
        <f t="shared" si="24"/>
        <v/>
      </c>
      <c r="AT118" s="93" t="str">
        <f t="shared" si="25"/>
        <v/>
      </c>
      <c r="AU118" s="94" t="str">
        <f t="shared" si="26"/>
        <v/>
      </c>
      <c r="AV118" s="99" t="str">
        <f>+IF(A118="","",IF(F118="",70,VLOOKUP(L118,Hoja2!A:D,4,0)))</f>
        <v/>
      </c>
    </row>
    <row r="119" spans="1:48" ht="14.25" customHeight="1">
      <c r="A119" s="79"/>
      <c r="B119" s="79"/>
      <c r="C119" s="80"/>
      <c r="D119" s="80"/>
      <c r="E119" s="79"/>
      <c r="F119" s="79"/>
      <c r="G119" s="82" t="str">
        <f t="shared" si="0"/>
        <v/>
      </c>
      <c r="H119" s="82">
        <f t="shared" si="1"/>
        <v>0</v>
      </c>
      <c r="I119" s="82">
        <f t="shared" si="2"/>
        <v>0</v>
      </c>
      <c r="J119" s="82">
        <f t="shared" si="3"/>
        <v>0</v>
      </c>
      <c r="K119" s="82" t="str">
        <f t="shared" si="4"/>
        <v/>
      </c>
      <c r="L119" s="85"/>
      <c r="M119" s="84"/>
      <c r="N119" s="85"/>
      <c r="O119" s="85"/>
      <c r="P119" s="85"/>
      <c r="Q119" s="85"/>
      <c r="R119" s="86" t="str">
        <f t="shared" si="5"/>
        <v/>
      </c>
      <c r="S119" s="87"/>
      <c r="T119" s="88"/>
      <c r="U119" s="88" t="str">
        <f t="shared" si="6"/>
        <v/>
      </c>
      <c r="V119" s="88" t="str">
        <f t="shared" si="7"/>
        <v/>
      </c>
      <c r="W119" s="88" t="e">
        <f t="shared" ca="1" si="8"/>
        <v>#NAME?</v>
      </c>
      <c r="X119" s="89" t="str">
        <f t="shared" si="9"/>
        <v/>
      </c>
      <c r="Y119" s="90" t="str">
        <f t="shared" si="10"/>
        <v/>
      </c>
      <c r="Z119" s="91" t="str">
        <f t="shared" si="11"/>
        <v/>
      </c>
      <c r="AA119" s="92" t="str">
        <f t="shared" si="12"/>
        <v/>
      </c>
      <c r="AB119" s="93" t="str">
        <f t="shared" si="13"/>
        <v/>
      </c>
      <c r="AC119" s="93" t="str">
        <f t="shared" si="14"/>
        <v/>
      </c>
      <c r="AD119" s="94" t="str">
        <f t="shared" si="15"/>
        <v/>
      </c>
      <c r="AE119" s="95">
        <f t="shared" si="16"/>
        <v>0</v>
      </c>
      <c r="AF119" s="96">
        <f t="shared" si="17"/>
        <v>0</v>
      </c>
      <c r="AG119" s="84"/>
      <c r="AH119" s="86" t="str">
        <f t="shared" si="18"/>
        <v/>
      </c>
      <c r="AI119" s="85"/>
      <c r="AJ119" s="85"/>
      <c r="AK119" s="85"/>
      <c r="AL119" s="86" t="str">
        <f t="shared" si="19"/>
        <v/>
      </c>
      <c r="AM119" s="97"/>
      <c r="AN119" s="88"/>
      <c r="AO119" s="98" t="str">
        <f t="shared" si="20"/>
        <v/>
      </c>
      <c r="AP119" s="90" t="str">
        <f t="shared" si="21"/>
        <v/>
      </c>
      <c r="AQ119" s="91" t="str">
        <f t="shared" si="22"/>
        <v/>
      </c>
      <c r="AR119" s="92" t="str">
        <f t="shared" si="23"/>
        <v/>
      </c>
      <c r="AS119" s="93" t="str">
        <f t="shared" si="24"/>
        <v/>
      </c>
      <c r="AT119" s="93" t="str">
        <f t="shared" si="25"/>
        <v/>
      </c>
      <c r="AU119" s="94" t="str">
        <f t="shared" si="26"/>
        <v/>
      </c>
      <c r="AV119" s="99" t="str">
        <f>+IF(A119="","",IF(F119="",70,VLOOKUP(L119,Hoja2!A:D,4,0)))</f>
        <v/>
      </c>
    </row>
    <row r="120" spans="1:48" ht="14.25" customHeight="1">
      <c r="A120" s="79"/>
      <c r="B120" s="79"/>
      <c r="C120" s="80"/>
      <c r="D120" s="80"/>
      <c r="E120" s="79"/>
      <c r="F120" s="79"/>
      <c r="G120" s="82" t="str">
        <f t="shared" si="0"/>
        <v/>
      </c>
      <c r="H120" s="82">
        <f t="shared" si="1"/>
        <v>0</v>
      </c>
      <c r="I120" s="82">
        <f t="shared" si="2"/>
        <v>0</v>
      </c>
      <c r="J120" s="82">
        <f t="shared" si="3"/>
        <v>0</v>
      </c>
      <c r="K120" s="82" t="str">
        <f t="shared" si="4"/>
        <v/>
      </c>
      <c r="L120" s="85"/>
      <c r="M120" s="84"/>
      <c r="N120" s="85"/>
      <c r="O120" s="85"/>
      <c r="P120" s="85"/>
      <c r="Q120" s="85"/>
      <c r="R120" s="86" t="str">
        <f t="shared" si="5"/>
        <v/>
      </c>
      <c r="S120" s="87"/>
      <c r="T120" s="88"/>
      <c r="U120" s="88" t="str">
        <f t="shared" si="6"/>
        <v/>
      </c>
      <c r="V120" s="88" t="str">
        <f t="shared" si="7"/>
        <v/>
      </c>
      <c r="W120" s="88" t="e">
        <f t="shared" ca="1" si="8"/>
        <v>#NAME?</v>
      </c>
      <c r="X120" s="89" t="str">
        <f t="shared" si="9"/>
        <v/>
      </c>
      <c r="Y120" s="90" t="str">
        <f t="shared" si="10"/>
        <v/>
      </c>
      <c r="Z120" s="91" t="str">
        <f t="shared" si="11"/>
        <v/>
      </c>
      <c r="AA120" s="92" t="str">
        <f t="shared" si="12"/>
        <v/>
      </c>
      <c r="AB120" s="93" t="str">
        <f t="shared" si="13"/>
        <v/>
      </c>
      <c r="AC120" s="93" t="str">
        <f t="shared" si="14"/>
        <v/>
      </c>
      <c r="AD120" s="94" t="str">
        <f t="shared" si="15"/>
        <v/>
      </c>
      <c r="AE120" s="95">
        <f t="shared" si="16"/>
        <v>0</v>
      </c>
      <c r="AF120" s="96">
        <f t="shared" si="17"/>
        <v>0</v>
      </c>
      <c r="AG120" s="84"/>
      <c r="AH120" s="86" t="str">
        <f t="shared" si="18"/>
        <v/>
      </c>
      <c r="AI120" s="85"/>
      <c r="AJ120" s="85"/>
      <c r="AK120" s="85"/>
      <c r="AL120" s="86" t="str">
        <f t="shared" si="19"/>
        <v/>
      </c>
      <c r="AM120" s="97"/>
      <c r="AN120" s="88"/>
      <c r="AO120" s="98" t="str">
        <f t="shared" si="20"/>
        <v/>
      </c>
      <c r="AP120" s="90" t="str">
        <f t="shared" si="21"/>
        <v/>
      </c>
      <c r="AQ120" s="91" t="str">
        <f t="shared" si="22"/>
        <v/>
      </c>
      <c r="AR120" s="92" t="str">
        <f t="shared" si="23"/>
        <v/>
      </c>
      <c r="AS120" s="93" t="str">
        <f t="shared" si="24"/>
        <v/>
      </c>
      <c r="AT120" s="93" t="str">
        <f t="shared" si="25"/>
        <v/>
      </c>
      <c r="AU120" s="94" t="str">
        <f t="shared" si="26"/>
        <v/>
      </c>
      <c r="AV120" s="99" t="str">
        <f>+IF(A120="","",IF(F120="",70,VLOOKUP(L120,Hoja2!A:D,4,0)))</f>
        <v/>
      </c>
    </row>
    <row r="121" spans="1:48" ht="14.25" customHeight="1">
      <c r="A121" s="79"/>
      <c r="B121" s="79"/>
      <c r="C121" s="80"/>
      <c r="D121" s="80"/>
      <c r="E121" s="79"/>
      <c r="F121" s="79"/>
      <c r="G121" s="82" t="str">
        <f t="shared" si="0"/>
        <v/>
      </c>
      <c r="H121" s="82">
        <f t="shared" si="1"/>
        <v>0</v>
      </c>
      <c r="I121" s="82">
        <f t="shared" si="2"/>
        <v>0</v>
      </c>
      <c r="J121" s="82">
        <f t="shared" si="3"/>
        <v>0</v>
      </c>
      <c r="K121" s="82" t="str">
        <f t="shared" si="4"/>
        <v/>
      </c>
      <c r="L121" s="85"/>
      <c r="M121" s="84"/>
      <c r="N121" s="85"/>
      <c r="O121" s="85"/>
      <c r="P121" s="85"/>
      <c r="Q121" s="85"/>
      <c r="R121" s="86" t="str">
        <f t="shared" si="5"/>
        <v/>
      </c>
      <c r="S121" s="87"/>
      <c r="T121" s="88"/>
      <c r="U121" s="88" t="str">
        <f t="shared" si="6"/>
        <v/>
      </c>
      <c r="V121" s="88" t="str">
        <f t="shared" si="7"/>
        <v/>
      </c>
      <c r="W121" s="88" t="e">
        <f t="shared" ca="1" si="8"/>
        <v>#NAME?</v>
      </c>
      <c r="X121" s="89" t="str">
        <f t="shared" si="9"/>
        <v/>
      </c>
      <c r="Y121" s="90" t="str">
        <f t="shared" si="10"/>
        <v/>
      </c>
      <c r="Z121" s="91" t="str">
        <f t="shared" si="11"/>
        <v/>
      </c>
      <c r="AA121" s="92" t="str">
        <f t="shared" si="12"/>
        <v/>
      </c>
      <c r="AB121" s="93" t="str">
        <f t="shared" si="13"/>
        <v/>
      </c>
      <c r="AC121" s="93" t="str">
        <f t="shared" si="14"/>
        <v/>
      </c>
      <c r="AD121" s="94" t="str">
        <f t="shared" si="15"/>
        <v/>
      </c>
      <c r="AE121" s="95">
        <f t="shared" si="16"/>
        <v>0</v>
      </c>
      <c r="AF121" s="96">
        <f t="shared" si="17"/>
        <v>0</v>
      </c>
      <c r="AG121" s="84"/>
      <c r="AH121" s="86" t="str">
        <f t="shared" si="18"/>
        <v/>
      </c>
      <c r="AI121" s="85"/>
      <c r="AJ121" s="85"/>
      <c r="AK121" s="85"/>
      <c r="AL121" s="86" t="str">
        <f t="shared" si="19"/>
        <v/>
      </c>
      <c r="AM121" s="97"/>
      <c r="AN121" s="88"/>
      <c r="AO121" s="98" t="str">
        <f t="shared" si="20"/>
        <v/>
      </c>
      <c r="AP121" s="90" t="str">
        <f t="shared" si="21"/>
        <v/>
      </c>
      <c r="AQ121" s="91" t="str">
        <f t="shared" si="22"/>
        <v/>
      </c>
      <c r="AR121" s="92" t="str">
        <f t="shared" si="23"/>
        <v/>
      </c>
      <c r="AS121" s="93" t="str">
        <f t="shared" si="24"/>
        <v/>
      </c>
      <c r="AT121" s="93" t="str">
        <f t="shared" si="25"/>
        <v/>
      </c>
      <c r="AU121" s="94" t="str">
        <f t="shared" si="26"/>
        <v/>
      </c>
      <c r="AV121" s="99" t="str">
        <f>+IF(A121="","",IF(F121="",70,VLOOKUP(L121,Hoja2!A:D,4,0)))</f>
        <v/>
      </c>
    </row>
    <row r="122" spans="1:48" ht="14.25" customHeight="1">
      <c r="A122" s="79"/>
      <c r="B122" s="79"/>
      <c r="C122" s="80"/>
      <c r="D122" s="80"/>
      <c r="E122" s="79"/>
      <c r="F122" s="79"/>
      <c r="G122" s="82" t="str">
        <f t="shared" si="0"/>
        <v/>
      </c>
      <c r="H122" s="82">
        <f t="shared" si="1"/>
        <v>0</v>
      </c>
      <c r="I122" s="82">
        <f t="shared" si="2"/>
        <v>0</v>
      </c>
      <c r="J122" s="82">
        <f t="shared" si="3"/>
        <v>0</v>
      </c>
      <c r="K122" s="82" t="str">
        <f t="shared" si="4"/>
        <v/>
      </c>
      <c r="L122" s="85"/>
      <c r="M122" s="84"/>
      <c r="N122" s="85"/>
      <c r="O122" s="85"/>
      <c r="P122" s="85"/>
      <c r="Q122" s="85"/>
      <c r="R122" s="86" t="str">
        <f t="shared" si="5"/>
        <v/>
      </c>
      <c r="S122" s="87"/>
      <c r="T122" s="88"/>
      <c r="U122" s="88" t="str">
        <f t="shared" si="6"/>
        <v/>
      </c>
      <c r="V122" s="88" t="str">
        <f t="shared" si="7"/>
        <v/>
      </c>
      <c r="W122" s="88" t="e">
        <f t="shared" ca="1" si="8"/>
        <v>#NAME?</v>
      </c>
      <c r="X122" s="89" t="str">
        <f t="shared" si="9"/>
        <v/>
      </c>
      <c r="Y122" s="90" t="str">
        <f t="shared" si="10"/>
        <v/>
      </c>
      <c r="Z122" s="91" t="str">
        <f t="shared" si="11"/>
        <v/>
      </c>
      <c r="AA122" s="92" t="str">
        <f t="shared" si="12"/>
        <v/>
      </c>
      <c r="AB122" s="93" t="str">
        <f t="shared" si="13"/>
        <v/>
      </c>
      <c r="AC122" s="93" t="str">
        <f t="shared" si="14"/>
        <v/>
      </c>
      <c r="AD122" s="94" t="str">
        <f t="shared" si="15"/>
        <v/>
      </c>
      <c r="AE122" s="95">
        <f t="shared" si="16"/>
        <v>0</v>
      </c>
      <c r="AF122" s="96">
        <f t="shared" si="17"/>
        <v>0</v>
      </c>
      <c r="AG122" s="84"/>
      <c r="AH122" s="86" t="str">
        <f t="shared" si="18"/>
        <v/>
      </c>
      <c r="AI122" s="85"/>
      <c r="AJ122" s="85"/>
      <c r="AK122" s="85"/>
      <c r="AL122" s="86" t="str">
        <f t="shared" si="19"/>
        <v/>
      </c>
      <c r="AM122" s="97"/>
      <c r="AN122" s="88"/>
      <c r="AO122" s="98" t="str">
        <f t="shared" si="20"/>
        <v/>
      </c>
      <c r="AP122" s="90" t="str">
        <f t="shared" si="21"/>
        <v/>
      </c>
      <c r="AQ122" s="91" t="str">
        <f t="shared" si="22"/>
        <v/>
      </c>
      <c r="AR122" s="92" t="str">
        <f t="shared" si="23"/>
        <v/>
      </c>
      <c r="AS122" s="93" t="str">
        <f t="shared" si="24"/>
        <v/>
      </c>
      <c r="AT122" s="93" t="str">
        <f t="shared" si="25"/>
        <v/>
      </c>
      <c r="AU122" s="94" t="str">
        <f t="shared" si="26"/>
        <v/>
      </c>
      <c r="AV122" s="99" t="str">
        <f>+IF(A122="","",IF(F122="",70,VLOOKUP(L122,Hoja2!A:D,4,0)))</f>
        <v/>
      </c>
    </row>
    <row r="123" spans="1:48" ht="14.25" customHeight="1">
      <c r="A123" s="79"/>
      <c r="B123" s="79"/>
      <c r="C123" s="80"/>
      <c r="D123" s="80"/>
      <c r="E123" s="79"/>
      <c r="F123" s="79"/>
      <c r="G123" s="82" t="str">
        <f t="shared" si="0"/>
        <v/>
      </c>
      <c r="H123" s="82">
        <f t="shared" si="1"/>
        <v>0</v>
      </c>
      <c r="I123" s="82">
        <f t="shared" si="2"/>
        <v>0</v>
      </c>
      <c r="J123" s="82">
        <f t="shared" si="3"/>
        <v>0</v>
      </c>
      <c r="K123" s="82" t="str">
        <f t="shared" si="4"/>
        <v/>
      </c>
      <c r="L123" s="85"/>
      <c r="M123" s="84"/>
      <c r="N123" s="85"/>
      <c r="O123" s="85"/>
      <c r="P123" s="85"/>
      <c r="Q123" s="85"/>
      <c r="R123" s="86" t="str">
        <f t="shared" si="5"/>
        <v/>
      </c>
      <c r="S123" s="87"/>
      <c r="T123" s="88"/>
      <c r="U123" s="88" t="str">
        <f t="shared" si="6"/>
        <v/>
      </c>
      <c r="V123" s="88" t="str">
        <f t="shared" si="7"/>
        <v/>
      </c>
      <c r="W123" s="88" t="e">
        <f t="shared" ca="1" si="8"/>
        <v>#NAME?</v>
      </c>
      <c r="X123" s="89" t="str">
        <f t="shared" si="9"/>
        <v/>
      </c>
      <c r="Y123" s="90" t="str">
        <f t="shared" si="10"/>
        <v/>
      </c>
      <c r="Z123" s="91" t="str">
        <f t="shared" si="11"/>
        <v/>
      </c>
      <c r="AA123" s="92" t="str">
        <f t="shared" si="12"/>
        <v/>
      </c>
      <c r="AB123" s="93" t="str">
        <f t="shared" si="13"/>
        <v/>
      </c>
      <c r="AC123" s="93" t="str">
        <f t="shared" si="14"/>
        <v/>
      </c>
      <c r="AD123" s="94" t="str">
        <f t="shared" si="15"/>
        <v/>
      </c>
      <c r="AE123" s="95">
        <f t="shared" si="16"/>
        <v>0</v>
      </c>
      <c r="AF123" s="96">
        <f t="shared" si="17"/>
        <v>0</v>
      </c>
      <c r="AG123" s="84"/>
      <c r="AH123" s="86" t="str">
        <f t="shared" si="18"/>
        <v/>
      </c>
      <c r="AI123" s="85"/>
      <c r="AJ123" s="85"/>
      <c r="AK123" s="85"/>
      <c r="AL123" s="86" t="str">
        <f t="shared" si="19"/>
        <v/>
      </c>
      <c r="AM123" s="97"/>
      <c r="AN123" s="88"/>
      <c r="AO123" s="98" t="str">
        <f t="shared" si="20"/>
        <v/>
      </c>
      <c r="AP123" s="90" t="str">
        <f t="shared" si="21"/>
        <v/>
      </c>
      <c r="AQ123" s="91" t="str">
        <f t="shared" si="22"/>
        <v/>
      </c>
      <c r="AR123" s="92" t="str">
        <f t="shared" si="23"/>
        <v/>
      </c>
      <c r="AS123" s="93" t="str">
        <f t="shared" si="24"/>
        <v/>
      </c>
      <c r="AT123" s="93" t="str">
        <f t="shared" si="25"/>
        <v/>
      </c>
      <c r="AU123" s="94" t="str">
        <f t="shared" si="26"/>
        <v/>
      </c>
      <c r="AV123" s="99" t="str">
        <f>+IF(A123="","",IF(F123="",70,VLOOKUP(L123,Hoja2!A:D,4,0)))</f>
        <v/>
      </c>
    </row>
    <row r="124" spans="1:48" ht="14.25" customHeight="1">
      <c r="A124" s="79"/>
      <c r="B124" s="79"/>
      <c r="C124" s="80"/>
      <c r="D124" s="80"/>
      <c r="E124" s="79"/>
      <c r="F124" s="79"/>
      <c r="G124" s="82" t="str">
        <f t="shared" si="0"/>
        <v/>
      </c>
      <c r="H124" s="82">
        <f t="shared" si="1"/>
        <v>0</v>
      </c>
      <c r="I124" s="82">
        <f t="shared" si="2"/>
        <v>0</v>
      </c>
      <c r="J124" s="82">
        <f t="shared" si="3"/>
        <v>0</v>
      </c>
      <c r="K124" s="82" t="str">
        <f t="shared" si="4"/>
        <v/>
      </c>
      <c r="L124" s="85"/>
      <c r="M124" s="84"/>
      <c r="N124" s="85"/>
      <c r="O124" s="85"/>
      <c r="P124" s="85"/>
      <c r="Q124" s="85"/>
      <c r="R124" s="86" t="str">
        <f t="shared" si="5"/>
        <v/>
      </c>
      <c r="S124" s="87"/>
      <c r="T124" s="88"/>
      <c r="U124" s="88" t="str">
        <f t="shared" si="6"/>
        <v/>
      </c>
      <c r="V124" s="88" t="str">
        <f t="shared" si="7"/>
        <v/>
      </c>
      <c r="W124" s="88" t="e">
        <f t="shared" ca="1" si="8"/>
        <v>#NAME?</v>
      </c>
      <c r="X124" s="89" t="str">
        <f t="shared" si="9"/>
        <v/>
      </c>
      <c r="Y124" s="90" t="str">
        <f t="shared" si="10"/>
        <v/>
      </c>
      <c r="Z124" s="91" t="str">
        <f t="shared" si="11"/>
        <v/>
      </c>
      <c r="AA124" s="92" t="str">
        <f t="shared" si="12"/>
        <v/>
      </c>
      <c r="AB124" s="93" t="str">
        <f t="shared" si="13"/>
        <v/>
      </c>
      <c r="AC124" s="93" t="str">
        <f t="shared" si="14"/>
        <v/>
      </c>
      <c r="AD124" s="94" t="str">
        <f t="shared" si="15"/>
        <v/>
      </c>
      <c r="AE124" s="95">
        <f t="shared" si="16"/>
        <v>0</v>
      </c>
      <c r="AF124" s="96">
        <f t="shared" si="17"/>
        <v>0</v>
      </c>
      <c r="AG124" s="84"/>
      <c r="AH124" s="86" t="str">
        <f t="shared" si="18"/>
        <v/>
      </c>
      <c r="AI124" s="85"/>
      <c r="AJ124" s="85"/>
      <c r="AK124" s="85"/>
      <c r="AL124" s="86" t="str">
        <f t="shared" si="19"/>
        <v/>
      </c>
      <c r="AM124" s="97"/>
      <c r="AN124" s="88"/>
      <c r="AO124" s="98" t="str">
        <f t="shared" si="20"/>
        <v/>
      </c>
      <c r="AP124" s="90" t="str">
        <f t="shared" si="21"/>
        <v/>
      </c>
      <c r="AQ124" s="91" t="str">
        <f t="shared" si="22"/>
        <v/>
      </c>
      <c r="AR124" s="92" t="str">
        <f t="shared" si="23"/>
        <v/>
      </c>
      <c r="AS124" s="93" t="str">
        <f t="shared" si="24"/>
        <v/>
      </c>
      <c r="AT124" s="93" t="str">
        <f t="shared" si="25"/>
        <v/>
      </c>
      <c r="AU124" s="94" t="str">
        <f t="shared" si="26"/>
        <v/>
      </c>
      <c r="AV124" s="99" t="str">
        <f>+IF(A124="","",IF(F124="",70,VLOOKUP(L124,Hoja2!A:D,4,0)))</f>
        <v/>
      </c>
    </row>
    <row r="125" spans="1:48" ht="14.25" customHeight="1">
      <c r="A125" s="79"/>
      <c r="B125" s="79"/>
      <c r="C125" s="80"/>
      <c r="D125" s="80"/>
      <c r="E125" s="79"/>
      <c r="F125" s="79"/>
      <c r="G125" s="82" t="str">
        <f t="shared" si="0"/>
        <v/>
      </c>
      <c r="H125" s="82">
        <f t="shared" si="1"/>
        <v>0</v>
      </c>
      <c r="I125" s="82">
        <f t="shared" si="2"/>
        <v>0</v>
      </c>
      <c r="J125" s="82">
        <f t="shared" si="3"/>
        <v>0</v>
      </c>
      <c r="K125" s="82" t="str">
        <f t="shared" si="4"/>
        <v/>
      </c>
      <c r="L125" s="85"/>
      <c r="M125" s="84"/>
      <c r="N125" s="85"/>
      <c r="O125" s="85"/>
      <c r="P125" s="85"/>
      <c r="Q125" s="85"/>
      <c r="R125" s="86" t="str">
        <f t="shared" si="5"/>
        <v/>
      </c>
      <c r="S125" s="87"/>
      <c r="T125" s="88"/>
      <c r="U125" s="88" t="str">
        <f t="shared" si="6"/>
        <v/>
      </c>
      <c r="V125" s="88" t="str">
        <f t="shared" si="7"/>
        <v/>
      </c>
      <c r="W125" s="88" t="e">
        <f t="shared" ca="1" si="8"/>
        <v>#NAME?</v>
      </c>
      <c r="X125" s="89" t="str">
        <f t="shared" si="9"/>
        <v/>
      </c>
      <c r="Y125" s="90" t="str">
        <f t="shared" si="10"/>
        <v/>
      </c>
      <c r="Z125" s="91" t="str">
        <f t="shared" si="11"/>
        <v/>
      </c>
      <c r="AA125" s="92" t="str">
        <f t="shared" si="12"/>
        <v/>
      </c>
      <c r="AB125" s="93" t="str">
        <f t="shared" si="13"/>
        <v/>
      </c>
      <c r="AC125" s="93" t="str">
        <f t="shared" si="14"/>
        <v/>
      </c>
      <c r="AD125" s="94" t="str">
        <f t="shared" si="15"/>
        <v/>
      </c>
      <c r="AE125" s="95">
        <f t="shared" si="16"/>
        <v>0</v>
      </c>
      <c r="AF125" s="96">
        <f t="shared" si="17"/>
        <v>0</v>
      </c>
      <c r="AG125" s="84"/>
      <c r="AH125" s="86" t="str">
        <f t="shared" si="18"/>
        <v/>
      </c>
      <c r="AI125" s="85"/>
      <c r="AJ125" s="85"/>
      <c r="AK125" s="85"/>
      <c r="AL125" s="86" t="str">
        <f t="shared" si="19"/>
        <v/>
      </c>
      <c r="AM125" s="97"/>
      <c r="AN125" s="88"/>
      <c r="AO125" s="98" t="str">
        <f t="shared" si="20"/>
        <v/>
      </c>
      <c r="AP125" s="90" t="str">
        <f t="shared" si="21"/>
        <v/>
      </c>
      <c r="AQ125" s="91" t="str">
        <f t="shared" si="22"/>
        <v/>
      </c>
      <c r="AR125" s="92" t="str">
        <f t="shared" si="23"/>
        <v/>
      </c>
      <c r="AS125" s="93" t="str">
        <f t="shared" si="24"/>
        <v/>
      </c>
      <c r="AT125" s="93" t="str">
        <f t="shared" si="25"/>
        <v/>
      </c>
      <c r="AU125" s="94" t="str">
        <f t="shared" si="26"/>
        <v/>
      </c>
      <c r="AV125" s="99" t="str">
        <f>+IF(A125="","",IF(F125="",70,VLOOKUP(L125,Hoja2!A:D,4,0)))</f>
        <v/>
      </c>
    </row>
    <row r="126" spans="1:48" ht="14.25" customHeight="1">
      <c r="A126" s="79"/>
      <c r="B126" s="79"/>
      <c r="C126" s="80"/>
      <c r="D126" s="80"/>
      <c r="E126" s="79"/>
      <c r="F126" s="79"/>
      <c r="G126" s="82" t="str">
        <f t="shared" si="0"/>
        <v/>
      </c>
      <c r="H126" s="82">
        <f t="shared" si="1"/>
        <v>0</v>
      </c>
      <c r="I126" s="82">
        <f t="shared" si="2"/>
        <v>0</v>
      </c>
      <c r="J126" s="82">
        <f t="shared" si="3"/>
        <v>0</v>
      </c>
      <c r="K126" s="82" t="str">
        <f t="shared" si="4"/>
        <v/>
      </c>
      <c r="L126" s="85"/>
      <c r="M126" s="84"/>
      <c r="N126" s="85"/>
      <c r="O126" s="85"/>
      <c r="P126" s="85"/>
      <c r="Q126" s="85"/>
      <c r="R126" s="86" t="str">
        <f t="shared" si="5"/>
        <v/>
      </c>
      <c r="S126" s="87"/>
      <c r="T126" s="88"/>
      <c r="U126" s="88" t="str">
        <f t="shared" si="6"/>
        <v/>
      </c>
      <c r="V126" s="88" t="str">
        <f t="shared" si="7"/>
        <v/>
      </c>
      <c r="W126" s="88" t="e">
        <f t="shared" ca="1" si="8"/>
        <v>#NAME?</v>
      </c>
      <c r="X126" s="89" t="str">
        <f t="shared" si="9"/>
        <v/>
      </c>
      <c r="Y126" s="90" t="str">
        <f t="shared" si="10"/>
        <v/>
      </c>
      <c r="Z126" s="91" t="str">
        <f t="shared" si="11"/>
        <v/>
      </c>
      <c r="AA126" s="92" t="str">
        <f t="shared" si="12"/>
        <v/>
      </c>
      <c r="AB126" s="93" t="str">
        <f t="shared" si="13"/>
        <v/>
      </c>
      <c r="AC126" s="93" t="str">
        <f t="shared" si="14"/>
        <v/>
      </c>
      <c r="AD126" s="94" t="str">
        <f t="shared" si="15"/>
        <v/>
      </c>
      <c r="AE126" s="95">
        <f t="shared" si="16"/>
        <v>0</v>
      </c>
      <c r="AF126" s="96">
        <f t="shared" si="17"/>
        <v>0</v>
      </c>
      <c r="AG126" s="84"/>
      <c r="AH126" s="86" t="str">
        <f t="shared" si="18"/>
        <v/>
      </c>
      <c r="AI126" s="85"/>
      <c r="AJ126" s="85"/>
      <c r="AK126" s="85"/>
      <c r="AL126" s="86" t="str">
        <f t="shared" si="19"/>
        <v/>
      </c>
      <c r="AM126" s="97"/>
      <c r="AN126" s="88"/>
      <c r="AO126" s="98" t="str">
        <f t="shared" si="20"/>
        <v/>
      </c>
      <c r="AP126" s="90" t="str">
        <f t="shared" si="21"/>
        <v/>
      </c>
      <c r="AQ126" s="91" t="str">
        <f t="shared" si="22"/>
        <v/>
      </c>
      <c r="AR126" s="92" t="str">
        <f t="shared" si="23"/>
        <v/>
      </c>
      <c r="AS126" s="93" t="str">
        <f t="shared" si="24"/>
        <v/>
      </c>
      <c r="AT126" s="93" t="str">
        <f t="shared" si="25"/>
        <v/>
      </c>
      <c r="AU126" s="94" t="str">
        <f t="shared" si="26"/>
        <v/>
      </c>
      <c r="AV126" s="99" t="str">
        <f>+IF(A126="","",IF(F126="",70,VLOOKUP(L126,Hoja2!A:D,4,0)))</f>
        <v/>
      </c>
    </row>
    <row r="127" spans="1:48" ht="14.25" customHeight="1">
      <c r="A127" s="79"/>
      <c r="B127" s="79"/>
      <c r="C127" s="80"/>
      <c r="D127" s="80"/>
      <c r="E127" s="79"/>
      <c r="F127" s="79"/>
      <c r="G127" s="82" t="str">
        <f t="shared" si="0"/>
        <v/>
      </c>
      <c r="H127" s="82">
        <f t="shared" si="1"/>
        <v>0</v>
      </c>
      <c r="I127" s="82">
        <f t="shared" si="2"/>
        <v>0</v>
      </c>
      <c r="J127" s="82">
        <f t="shared" si="3"/>
        <v>0</v>
      </c>
      <c r="K127" s="82" t="str">
        <f t="shared" si="4"/>
        <v/>
      </c>
      <c r="L127" s="85"/>
      <c r="M127" s="84"/>
      <c r="N127" s="85"/>
      <c r="O127" s="85"/>
      <c r="P127" s="85"/>
      <c r="Q127" s="85"/>
      <c r="R127" s="86" t="str">
        <f t="shared" si="5"/>
        <v/>
      </c>
      <c r="S127" s="87"/>
      <c r="T127" s="88"/>
      <c r="U127" s="88" t="str">
        <f t="shared" si="6"/>
        <v/>
      </c>
      <c r="V127" s="88" t="str">
        <f t="shared" si="7"/>
        <v/>
      </c>
      <c r="W127" s="88" t="e">
        <f t="shared" ca="1" si="8"/>
        <v>#NAME?</v>
      </c>
      <c r="X127" s="89" t="str">
        <f t="shared" si="9"/>
        <v/>
      </c>
      <c r="Y127" s="90" t="str">
        <f t="shared" si="10"/>
        <v/>
      </c>
      <c r="Z127" s="91" t="str">
        <f t="shared" si="11"/>
        <v/>
      </c>
      <c r="AA127" s="92" t="str">
        <f t="shared" si="12"/>
        <v/>
      </c>
      <c r="AB127" s="93" t="str">
        <f t="shared" si="13"/>
        <v/>
      </c>
      <c r="AC127" s="93" t="str">
        <f t="shared" si="14"/>
        <v/>
      </c>
      <c r="AD127" s="94" t="str">
        <f t="shared" si="15"/>
        <v/>
      </c>
      <c r="AE127" s="95">
        <f t="shared" si="16"/>
        <v>0</v>
      </c>
      <c r="AF127" s="96">
        <f t="shared" si="17"/>
        <v>0</v>
      </c>
      <c r="AG127" s="84"/>
      <c r="AH127" s="86" t="str">
        <f t="shared" si="18"/>
        <v/>
      </c>
      <c r="AI127" s="85"/>
      <c r="AJ127" s="85"/>
      <c r="AK127" s="85"/>
      <c r="AL127" s="86" t="str">
        <f t="shared" si="19"/>
        <v/>
      </c>
      <c r="AM127" s="97"/>
      <c r="AN127" s="88"/>
      <c r="AO127" s="98" t="str">
        <f t="shared" si="20"/>
        <v/>
      </c>
      <c r="AP127" s="90" t="str">
        <f t="shared" si="21"/>
        <v/>
      </c>
      <c r="AQ127" s="91" t="str">
        <f t="shared" si="22"/>
        <v/>
      </c>
      <c r="AR127" s="92" t="str">
        <f t="shared" si="23"/>
        <v/>
      </c>
      <c r="AS127" s="93" t="str">
        <f t="shared" si="24"/>
        <v/>
      </c>
      <c r="AT127" s="93" t="str">
        <f t="shared" si="25"/>
        <v/>
      </c>
      <c r="AU127" s="94" t="str">
        <f t="shared" si="26"/>
        <v/>
      </c>
      <c r="AV127" s="99" t="str">
        <f>+IF(A127="","",IF(F127="",70,VLOOKUP(L127,Hoja2!A:D,4,0)))</f>
        <v/>
      </c>
    </row>
    <row r="128" spans="1:48" ht="14.25" customHeight="1">
      <c r="A128" s="79"/>
      <c r="B128" s="79"/>
      <c r="C128" s="80"/>
      <c r="D128" s="80"/>
      <c r="E128" s="79"/>
      <c r="F128" s="79"/>
      <c r="G128" s="82" t="str">
        <f t="shared" si="0"/>
        <v/>
      </c>
      <c r="H128" s="82">
        <f t="shared" si="1"/>
        <v>0</v>
      </c>
      <c r="I128" s="82">
        <f t="shared" si="2"/>
        <v>0</v>
      </c>
      <c r="J128" s="82">
        <f t="shared" si="3"/>
        <v>0</v>
      </c>
      <c r="K128" s="82" t="str">
        <f t="shared" si="4"/>
        <v/>
      </c>
      <c r="L128" s="85"/>
      <c r="M128" s="84"/>
      <c r="N128" s="85"/>
      <c r="O128" s="85"/>
      <c r="P128" s="85"/>
      <c r="Q128" s="85"/>
      <c r="R128" s="86" t="str">
        <f t="shared" si="5"/>
        <v/>
      </c>
      <c r="S128" s="87"/>
      <c r="T128" s="88"/>
      <c r="U128" s="88" t="str">
        <f t="shared" si="6"/>
        <v/>
      </c>
      <c r="V128" s="88" t="str">
        <f t="shared" si="7"/>
        <v/>
      </c>
      <c r="W128" s="88" t="e">
        <f t="shared" ca="1" si="8"/>
        <v>#NAME?</v>
      </c>
      <c r="X128" s="89" t="str">
        <f t="shared" si="9"/>
        <v/>
      </c>
      <c r="Y128" s="90" t="str">
        <f t="shared" si="10"/>
        <v/>
      </c>
      <c r="Z128" s="91" t="str">
        <f t="shared" si="11"/>
        <v/>
      </c>
      <c r="AA128" s="92" t="str">
        <f t="shared" si="12"/>
        <v/>
      </c>
      <c r="AB128" s="93" t="str">
        <f t="shared" si="13"/>
        <v/>
      </c>
      <c r="AC128" s="93" t="str">
        <f t="shared" si="14"/>
        <v/>
      </c>
      <c r="AD128" s="94" t="str">
        <f t="shared" si="15"/>
        <v/>
      </c>
      <c r="AE128" s="95">
        <f t="shared" si="16"/>
        <v>0</v>
      </c>
      <c r="AF128" s="96">
        <f t="shared" si="17"/>
        <v>0</v>
      </c>
      <c r="AG128" s="84"/>
      <c r="AH128" s="86" t="str">
        <f t="shared" si="18"/>
        <v/>
      </c>
      <c r="AI128" s="85"/>
      <c r="AJ128" s="85"/>
      <c r="AK128" s="85"/>
      <c r="AL128" s="86" t="str">
        <f t="shared" si="19"/>
        <v/>
      </c>
      <c r="AM128" s="97"/>
      <c r="AN128" s="88"/>
      <c r="AO128" s="98" t="str">
        <f t="shared" si="20"/>
        <v/>
      </c>
      <c r="AP128" s="90" t="str">
        <f t="shared" si="21"/>
        <v/>
      </c>
      <c r="AQ128" s="91" t="str">
        <f t="shared" si="22"/>
        <v/>
      </c>
      <c r="AR128" s="92" t="str">
        <f t="shared" si="23"/>
        <v/>
      </c>
      <c r="AS128" s="93" t="str">
        <f t="shared" si="24"/>
        <v/>
      </c>
      <c r="AT128" s="93" t="str">
        <f t="shared" si="25"/>
        <v/>
      </c>
      <c r="AU128" s="94" t="str">
        <f t="shared" si="26"/>
        <v/>
      </c>
      <c r="AV128" s="99" t="str">
        <f>+IF(A128="","",IF(F128="",70,VLOOKUP(L128,Hoja2!A:D,4,0)))</f>
        <v/>
      </c>
    </row>
    <row r="129" spans="1:48" ht="14.25" customHeight="1">
      <c r="A129" s="79"/>
      <c r="B129" s="79"/>
      <c r="C129" s="80"/>
      <c r="D129" s="80"/>
      <c r="E129" s="79"/>
      <c r="F129" s="79"/>
      <c r="G129" s="82" t="str">
        <f t="shared" si="0"/>
        <v/>
      </c>
      <c r="H129" s="82">
        <f t="shared" si="1"/>
        <v>0</v>
      </c>
      <c r="I129" s="82">
        <f t="shared" si="2"/>
        <v>0</v>
      </c>
      <c r="J129" s="82">
        <f t="shared" si="3"/>
        <v>0</v>
      </c>
      <c r="K129" s="82" t="str">
        <f t="shared" si="4"/>
        <v/>
      </c>
      <c r="L129" s="85"/>
      <c r="M129" s="84"/>
      <c r="N129" s="85"/>
      <c r="O129" s="85"/>
      <c r="P129" s="85"/>
      <c r="Q129" s="85"/>
      <c r="R129" s="86" t="str">
        <f t="shared" si="5"/>
        <v/>
      </c>
      <c r="S129" s="87"/>
      <c r="T129" s="88"/>
      <c r="U129" s="88" t="str">
        <f t="shared" si="6"/>
        <v/>
      </c>
      <c r="V129" s="88" t="str">
        <f t="shared" si="7"/>
        <v/>
      </c>
      <c r="W129" s="88" t="e">
        <f t="shared" ca="1" si="8"/>
        <v>#NAME?</v>
      </c>
      <c r="X129" s="89" t="str">
        <f t="shared" si="9"/>
        <v/>
      </c>
      <c r="Y129" s="90" t="str">
        <f t="shared" si="10"/>
        <v/>
      </c>
      <c r="Z129" s="91" t="str">
        <f t="shared" si="11"/>
        <v/>
      </c>
      <c r="AA129" s="92" t="str">
        <f t="shared" si="12"/>
        <v/>
      </c>
      <c r="AB129" s="93" t="str">
        <f t="shared" si="13"/>
        <v/>
      </c>
      <c r="AC129" s="93" t="str">
        <f t="shared" si="14"/>
        <v/>
      </c>
      <c r="AD129" s="94" t="str">
        <f t="shared" si="15"/>
        <v/>
      </c>
      <c r="AE129" s="95">
        <f t="shared" si="16"/>
        <v>0</v>
      </c>
      <c r="AF129" s="96">
        <f t="shared" si="17"/>
        <v>0</v>
      </c>
      <c r="AG129" s="84"/>
      <c r="AH129" s="86" t="str">
        <f t="shared" si="18"/>
        <v/>
      </c>
      <c r="AI129" s="85"/>
      <c r="AJ129" s="85"/>
      <c r="AK129" s="85"/>
      <c r="AL129" s="86" t="str">
        <f t="shared" si="19"/>
        <v/>
      </c>
      <c r="AM129" s="97"/>
      <c r="AN129" s="88"/>
      <c r="AO129" s="98" t="str">
        <f t="shared" si="20"/>
        <v/>
      </c>
      <c r="AP129" s="90" t="str">
        <f t="shared" si="21"/>
        <v/>
      </c>
      <c r="AQ129" s="91" t="str">
        <f t="shared" si="22"/>
        <v/>
      </c>
      <c r="AR129" s="92" t="str">
        <f t="shared" si="23"/>
        <v/>
      </c>
      <c r="AS129" s="93" t="str">
        <f t="shared" si="24"/>
        <v/>
      </c>
      <c r="AT129" s="93" t="str">
        <f t="shared" si="25"/>
        <v/>
      </c>
      <c r="AU129" s="94" t="str">
        <f t="shared" si="26"/>
        <v/>
      </c>
      <c r="AV129" s="99" t="str">
        <f>+IF(A129="","",IF(F129="",70,VLOOKUP(L129,Hoja2!A:D,4,0)))</f>
        <v/>
      </c>
    </row>
    <row r="130" spans="1:48" ht="14.25" customHeight="1">
      <c r="A130" s="79"/>
      <c r="B130" s="79"/>
      <c r="C130" s="80"/>
      <c r="D130" s="80"/>
      <c r="E130" s="79"/>
      <c r="F130" s="79"/>
      <c r="G130" s="82" t="str">
        <f t="shared" si="0"/>
        <v/>
      </c>
      <c r="H130" s="82">
        <f t="shared" si="1"/>
        <v>0</v>
      </c>
      <c r="I130" s="82">
        <f t="shared" si="2"/>
        <v>0</v>
      </c>
      <c r="J130" s="82">
        <f t="shared" si="3"/>
        <v>0</v>
      </c>
      <c r="K130" s="82" t="str">
        <f t="shared" si="4"/>
        <v/>
      </c>
      <c r="L130" s="85"/>
      <c r="M130" s="84"/>
      <c r="N130" s="85"/>
      <c r="O130" s="85"/>
      <c r="P130" s="85"/>
      <c r="Q130" s="85"/>
      <c r="R130" s="86" t="str">
        <f t="shared" si="5"/>
        <v/>
      </c>
      <c r="S130" s="87"/>
      <c r="T130" s="88"/>
      <c r="U130" s="88" t="str">
        <f t="shared" si="6"/>
        <v/>
      </c>
      <c r="V130" s="88" t="str">
        <f t="shared" si="7"/>
        <v/>
      </c>
      <c r="W130" s="88" t="e">
        <f t="shared" ca="1" si="8"/>
        <v>#NAME?</v>
      </c>
      <c r="X130" s="89" t="str">
        <f t="shared" si="9"/>
        <v/>
      </c>
      <c r="Y130" s="90" t="str">
        <f t="shared" si="10"/>
        <v/>
      </c>
      <c r="Z130" s="91" t="str">
        <f t="shared" si="11"/>
        <v/>
      </c>
      <c r="AA130" s="92" t="str">
        <f t="shared" si="12"/>
        <v/>
      </c>
      <c r="AB130" s="93" t="str">
        <f t="shared" si="13"/>
        <v/>
      </c>
      <c r="AC130" s="93" t="str">
        <f t="shared" si="14"/>
        <v/>
      </c>
      <c r="AD130" s="94" t="str">
        <f t="shared" si="15"/>
        <v/>
      </c>
      <c r="AE130" s="95">
        <f t="shared" si="16"/>
        <v>0</v>
      </c>
      <c r="AF130" s="96">
        <f t="shared" si="17"/>
        <v>0</v>
      </c>
      <c r="AG130" s="84"/>
      <c r="AH130" s="86" t="str">
        <f t="shared" si="18"/>
        <v/>
      </c>
      <c r="AI130" s="85"/>
      <c r="AJ130" s="85"/>
      <c r="AK130" s="85"/>
      <c r="AL130" s="86" t="str">
        <f t="shared" si="19"/>
        <v/>
      </c>
      <c r="AM130" s="97"/>
      <c r="AN130" s="88"/>
      <c r="AO130" s="98" t="str">
        <f t="shared" si="20"/>
        <v/>
      </c>
      <c r="AP130" s="90" t="str">
        <f t="shared" si="21"/>
        <v/>
      </c>
      <c r="AQ130" s="91" t="str">
        <f t="shared" si="22"/>
        <v/>
      </c>
      <c r="AR130" s="92" t="str">
        <f t="shared" si="23"/>
        <v/>
      </c>
      <c r="AS130" s="93" t="str">
        <f t="shared" si="24"/>
        <v/>
      </c>
      <c r="AT130" s="93" t="str">
        <f t="shared" si="25"/>
        <v/>
      </c>
      <c r="AU130" s="94" t="str">
        <f t="shared" si="26"/>
        <v/>
      </c>
      <c r="AV130" s="99" t="str">
        <f>+IF(A130="","",IF(F130="",70,VLOOKUP(L130,Hoja2!A:D,4,0)))</f>
        <v/>
      </c>
    </row>
    <row r="131" spans="1:48" ht="14.25" customHeight="1">
      <c r="A131" s="79"/>
      <c r="B131" s="79"/>
      <c r="C131" s="80"/>
      <c r="D131" s="80"/>
      <c r="E131" s="79"/>
      <c r="F131" s="79"/>
      <c r="G131" s="82" t="str">
        <f t="shared" si="0"/>
        <v/>
      </c>
      <c r="H131" s="82">
        <f t="shared" si="1"/>
        <v>0</v>
      </c>
      <c r="I131" s="82">
        <f t="shared" si="2"/>
        <v>0</v>
      </c>
      <c r="J131" s="82">
        <f t="shared" si="3"/>
        <v>0</v>
      </c>
      <c r="K131" s="82" t="str">
        <f t="shared" si="4"/>
        <v/>
      </c>
      <c r="L131" s="85"/>
      <c r="M131" s="84"/>
      <c r="N131" s="85"/>
      <c r="O131" s="85"/>
      <c r="P131" s="85"/>
      <c r="Q131" s="85"/>
      <c r="R131" s="86" t="str">
        <f t="shared" si="5"/>
        <v/>
      </c>
      <c r="S131" s="87"/>
      <c r="T131" s="88"/>
      <c r="U131" s="88" t="str">
        <f t="shared" si="6"/>
        <v/>
      </c>
      <c r="V131" s="88" t="str">
        <f t="shared" si="7"/>
        <v/>
      </c>
      <c r="W131" s="88" t="e">
        <f t="shared" ca="1" si="8"/>
        <v>#NAME?</v>
      </c>
      <c r="X131" s="89" t="str">
        <f t="shared" si="9"/>
        <v/>
      </c>
      <c r="Y131" s="90" t="str">
        <f t="shared" si="10"/>
        <v/>
      </c>
      <c r="Z131" s="91" t="str">
        <f t="shared" si="11"/>
        <v/>
      </c>
      <c r="AA131" s="92" t="str">
        <f t="shared" si="12"/>
        <v/>
      </c>
      <c r="AB131" s="93" t="str">
        <f t="shared" si="13"/>
        <v/>
      </c>
      <c r="AC131" s="93" t="str">
        <f t="shared" si="14"/>
        <v/>
      </c>
      <c r="AD131" s="94" t="str">
        <f t="shared" si="15"/>
        <v/>
      </c>
      <c r="AE131" s="95">
        <f t="shared" si="16"/>
        <v>0</v>
      </c>
      <c r="AF131" s="96">
        <f t="shared" si="17"/>
        <v>0</v>
      </c>
      <c r="AG131" s="84"/>
      <c r="AH131" s="86" t="str">
        <f t="shared" si="18"/>
        <v/>
      </c>
      <c r="AI131" s="85"/>
      <c r="AJ131" s="85"/>
      <c r="AK131" s="85"/>
      <c r="AL131" s="86" t="str">
        <f t="shared" si="19"/>
        <v/>
      </c>
      <c r="AM131" s="97"/>
      <c r="AN131" s="88"/>
      <c r="AO131" s="98" t="str">
        <f t="shared" si="20"/>
        <v/>
      </c>
      <c r="AP131" s="90" t="str">
        <f t="shared" si="21"/>
        <v/>
      </c>
      <c r="AQ131" s="91" t="str">
        <f t="shared" si="22"/>
        <v/>
      </c>
      <c r="AR131" s="92" t="str">
        <f t="shared" si="23"/>
        <v/>
      </c>
      <c r="AS131" s="93" t="str">
        <f t="shared" si="24"/>
        <v/>
      </c>
      <c r="AT131" s="93" t="str">
        <f t="shared" si="25"/>
        <v/>
      </c>
      <c r="AU131" s="94" t="str">
        <f t="shared" si="26"/>
        <v/>
      </c>
      <c r="AV131" s="99" t="str">
        <f>+IF(A131="","",IF(F131="",70,VLOOKUP(L131,Hoja2!A:D,4,0)))</f>
        <v/>
      </c>
    </row>
    <row r="132" spans="1:48" ht="14.25" customHeight="1">
      <c r="A132" s="79"/>
      <c r="B132" s="79"/>
      <c r="C132" s="80"/>
      <c r="D132" s="80"/>
      <c r="E132" s="79"/>
      <c r="F132" s="79"/>
      <c r="G132" s="82" t="str">
        <f t="shared" si="0"/>
        <v/>
      </c>
      <c r="H132" s="82">
        <f t="shared" si="1"/>
        <v>0</v>
      </c>
      <c r="I132" s="82">
        <f t="shared" si="2"/>
        <v>0</v>
      </c>
      <c r="J132" s="82">
        <f t="shared" si="3"/>
        <v>0</v>
      </c>
      <c r="K132" s="82" t="str">
        <f t="shared" si="4"/>
        <v/>
      </c>
      <c r="L132" s="85"/>
      <c r="M132" s="84"/>
      <c r="N132" s="85"/>
      <c r="O132" s="85"/>
      <c r="P132" s="85"/>
      <c r="Q132" s="85"/>
      <c r="R132" s="86" t="str">
        <f t="shared" si="5"/>
        <v/>
      </c>
      <c r="S132" s="87"/>
      <c r="T132" s="88"/>
      <c r="U132" s="88" t="str">
        <f t="shared" si="6"/>
        <v/>
      </c>
      <c r="V132" s="88" t="str">
        <f t="shared" si="7"/>
        <v/>
      </c>
      <c r="W132" s="88" t="e">
        <f t="shared" ca="1" si="8"/>
        <v>#NAME?</v>
      </c>
      <c r="X132" s="89" t="str">
        <f t="shared" si="9"/>
        <v/>
      </c>
      <c r="Y132" s="90" t="str">
        <f t="shared" si="10"/>
        <v/>
      </c>
      <c r="Z132" s="91" t="str">
        <f t="shared" si="11"/>
        <v/>
      </c>
      <c r="AA132" s="92" t="str">
        <f t="shared" si="12"/>
        <v/>
      </c>
      <c r="AB132" s="93" t="str">
        <f t="shared" si="13"/>
        <v/>
      </c>
      <c r="AC132" s="93" t="str">
        <f t="shared" si="14"/>
        <v/>
      </c>
      <c r="AD132" s="94" t="str">
        <f t="shared" si="15"/>
        <v/>
      </c>
      <c r="AE132" s="95">
        <f t="shared" si="16"/>
        <v>0</v>
      </c>
      <c r="AF132" s="96">
        <f t="shared" si="17"/>
        <v>0</v>
      </c>
      <c r="AG132" s="84"/>
      <c r="AH132" s="86" t="str">
        <f t="shared" si="18"/>
        <v/>
      </c>
      <c r="AI132" s="85"/>
      <c r="AJ132" s="85"/>
      <c r="AK132" s="85"/>
      <c r="AL132" s="86" t="str">
        <f t="shared" si="19"/>
        <v/>
      </c>
      <c r="AM132" s="97"/>
      <c r="AN132" s="88"/>
      <c r="AO132" s="98" t="str">
        <f t="shared" si="20"/>
        <v/>
      </c>
      <c r="AP132" s="90" t="str">
        <f t="shared" si="21"/>
        <v/>
      </c>
      <c r="AQ132" s="91" t="str">
        <f t="shared" si="22"/>
        <v/>
      </c>
      <c r="AR132" s="92" t="str">
        <f t="shared" si="23"/>
        <v/>
      </c>
      <c r="AS132" s="93" t="str">
        <f t="shared" si="24"/>
        <v/>
      </c>
      <c r="AT132" s="93" t="str">
        <f t="shared" si="25"/>
        <v/>
      </c>
      <c r="AU132" s="94" t="str">
        <f t="shared" si="26"/>
        <v/>
      </c>
      <c r="AV132" s="99" t="str">
        <f>+IF(A132="","",IF(F132="",70,VLOOKUP(L132,Hoja2!A:D,4,0)))</f>
        <v/>
      </c>
    </row>
    <row r="133" spans="1:48" ht="14.25" customHeight="1">
      <c r="A133" s="79"/>
      <c r="B133" s="79"/>
      <c r="C133" s="80"/>
      <c r="D133" s="80"/>
      <c r="E133" s="79"/>
      <c r="F133" s="79"/>
      <c r="G133" s="82" t="str">
        <f t="shared" si="0"/>
        <v/>
      </c>
      <c r="H133" s="82">
        <f t="shared" si="1"/>
        <v>0</v>
      </c>
      <c r="I133" s="82">
        <f t="shared" si="2"/>
        <v>0</v>
      </c>
      <c r="J133" s="82">
        <f t="shared" si="3"/>
        <v>0</v>
      </c>
      <c r="K133" s="82" t="str">
        <f t="shared" si="4"/>
        <v/>
      </c>
      <c r="L133" s="85"/>
      <c r="M133" s="84"/>
      <c r="N133" s="85"/>
      <c r="O133" s="85"/>
      <c r="P133" s="85"/>
      <c r="Q133" s="85"/>
      <c r="R133" s="86" t="str">
        <f t="shared" si="5"/>
        <v/>
      </c>
      <c r="S133" s="87"/>
      <c r="T133" s="88"/>
      <c r="U133" s="88" t="str">
        <f t="shared" si="6"/>
        <v/>
      </c>
      <c r="V133" s="88" t="str">
        <f t="shared" si="7"/>
        <v/>
      </c>
      <c r="W133" s="88" t="e">
        <f t="shared" ca="1" si="8"/>
        <v>#NAME?</v>
      </c>
      <c r="X133" s="89" t="str">
        <f t="shared" si="9"/>
        <v/>
      </c>
      <c r="Y133" s="90" t="str">
        <f t="shared" si="10"/>
        <v/>
      </c>
      <c r="Z133" s="91" t="str">
        <f t="shared" si="11"/>
        <v/>
      </c>
      <c r="AA133" s="92" t="str">
        <f t="shared" si="12"/>
        <v/>
      </c>
      <c r="AB133" s="93" t="str">
        <f t="shared" si="13"/>
        <v/>
      </c>
      <c r="AC133" s="93" t="str">
        <f t="shared" si="14"/>
        <v/>
      </c>
      <c r="AD133" s="94" t="str">
        <f t="shared" si="15"/>
        <v/>
      </c>
      <c r="AE133" s="95">
        <f t="shared" si="16"/>
        <v>0</v>
      </c>
      <c r="AF133" s="96">
        <f t="shared" si="17"/>
        <v>0</v>
      </c>
      <c r="AG133" s="84"/>
      <c r="AH133" s="86" t="str">
        <f t="shared" si="18"/>
        <v/>
      </c>
      <c r="AI133" s="85"/>
      <c r="AJ133" s="85"/>
      <c r="AK133" s="85"/>
      <c r="AL133" s="86" t="str">
        <f t="shared" si="19"/>
        <v/>
      </c>
      <c r="AM133" s="97"/>
      <c r="AN133" s="88"/>
      <c r="AO133" s="98" t="str">
        <f t="shared" si="20"/>
        <v/>
      </c>
      <c r="AP133" s="90" t="str">
        <f t="shared" si="21"/>
        <v/>
      </c>
      <c r="AQ133" s="91" t="str">
        <f t="shared" si="22"/>
        <v/>
      </c>
      <c r="AR133" s="92" t="str">
        <f t="shared" si="23"/>
        <v/>
      </c>
      <c r="AS133" s="93" t="str">
        <f t="shared" si="24"/>
        <v/>
      </c>
      <c r="AT133" s="93" t="str">
        <f t="shared" si="25"/>
        <v/>
      </c>
      <c r="AU133" s="94" t="str">
        <f t="shared" si="26"/>
        <v/>
      </c>
      <c r="AV133" s="99" t="str">
        <f>+IF(A133="","",IF(F133="",70,VLOOKUP(L133,Hoja2!A:D,4,0)))</f>
        <v/>
      </c>
    </row>
    <row r="134" spans="1:48" ht="14.25" customHeight="1">
      <c r="A134" s="79"/>
      <c r="B134" s="79"/>
      <c r="C134" s="80"/>
      <c r="D134" s="80"/>
      <c r="E134" s="79"/>
      <c r="F134" s="79"/>
      <c r="G134" s="82" t="str">
        <f t="shared" si="0"/>
        <v/>
      </c>
      <c r="H134" s="82">
        <f t="shared" si="1"/>
        <v>0</v>
      </c>
      <c r="I134" s="82">
        <f t="shared" si="2"/>
        <v>0</v>
      </c>
      <c r="J134" s="82">
        <f t="shared" si="3"/>
        <v>0</v>
      </c>
      <c r="K134" s="82" t="str">
        <f t="shared" si="4"/>
        <v/>
      </c>
      <c r="L134" s="85"/>
      <c r="M134" s="84"/>
      <c r="N134" s="85"/>
      <c r="O134" s="85"/>
      <c r="P134" s="85"/>
      <c r="Q134" s="85"/>
      <c r="R134" s="86" t="str">
        <f t="shared" si="5"/>
        <v/>
      </c>
      <c r="S134" s="87"/>
      <c r="T134" s="88"/>
      <c r="U134" s="88" t="str">
        <f t="shared" si="6"/>
        <v/>
      </c>
      <c r="V134" s="88" t="str">
        <f t="shared" si="7"/>
        <v/>
      </c>
      <c r="W134" s="88" t="e">
        <f t="shared" ca="1" si="8"/>
        <v>#NAME?</v>
      </c>
      <c r="X134" s="89" t="str">
        <f t="shared" si="9"/>
        <v/>
      </c>
      <c r="Y134" s="90" t="str">
        <f t="shared" si="10"/>
        <v/>
      </c>
      <c r="Z134" s="91" t="str">
        <f t="shared" si="11"/>
        <v/>
      </c>
      <c r="AA134" s="92" t="str">
        <f t="shared" si="12"/>
        <v/>
      </c>
      <c r="AB134" s="93" t="str">
        <f t="shared" si="13"/>
        <v/>
      </c>
      <c r="AC134" s="93" t="str">
        <f t="shared" si="14"/>
        <v/>
      </c>
      <c r="AD134" s="94" t="str">
        <f t="shared" si="15"/>
        <v/>
      </c>
      <c r="AE134" s="95">
        <f t="shared" si="16"/>
        <v>0</v>
      </c>
      <c r="AF134" s="96">
        <f t="shared" si="17"/>
        <v>0</v>
      </c>
      <c r="AG134" s="84"/>
      <c r="AH134" s="86" t="str">
        <f t="shared" si="18"/>
        <v/>
      </c>
      <c r="AI134" s="85"/>
      <c r="AJ134" s="85"/>
      <c r="AK134" s="85"/>
      <c r="AL134" s="86" t="str">
        <f t="shared" si="19"/>
        <v/>
      </c>
      <c r="AM134" s="97"/>
      <c r="AN134" s="88"/>
      <c r="AO134" s="98" t="str">
        <f t="shared" si="20"/>
        <v/>
      </c>
      <c r="AP134" s="90" t="str">
        <f t="shared" si="21"/>
        <v/>
      </c>
      <c r="AQ134" s="91" t="str">
        <f t="shared" si="22"/>
        <v/>
      </c>
      <c r="AR134" s="92" t="str">
        <f t="shared" si="23"/>
        <v/>
      </c>
      <c r="AS134" s="93" t="str">
        <f t="shared" si="24"/>
        <v/>
      </c>
      <c r="AT134" s="93" t="str">
        <f t="shared" si="25"/>
        <v/>
      </c>
      <c r="AU134" s="94" t="str">
        <f t="shared" si="26"/>
        <v/>
      </c>
      <c r="AV134" s="99" t="str">
        <f>+IF(A134="","",IF(F134="",70,VLOOKUP(L134,Hoja2!A:D,4,0)))</f>
        <v/>
      </c>
    </row>
    <row r="135" spans="1:48" ht="14.25" customHeight="1">
      <c r="A135" s="79"/>
      <c r="B135" s="79"/>
      <c r="C135" s="80"/>
      <c r="D135" s="80"/>
      <c r="E135" s="79"/>
      <c r="F135" s="79"/>
      <c r="G135" s="82" t="str">
        <f t="shared" si="0"/>
        <v/>
      </c>
      <c r="H135" s="82">
        <f t="shared" si="1"/>
        <v>0</v>
      </c>
      <c r="I135" s="82">
        <f t="shared" si="2"/>
        <v>0</v>
      </c>
      <c r="J135" s="82">
        <f t="shared" si="3"/>
        <v>0</v>
      </c>
      <c r="K135" s="82" t="str">
        <f t="shared" si="4"/>
        <v/>
      </c>
      <c r="L135" s="85"/>
      <c r="M135" s="84"/>
      <c r="N135" s="85"/>
      <c r="O135" s="85"/>
      <c r="P135" s="85"/>
      <c r="Q135" s="85"/>
      <c r="R135" s="86" t="str">
        <f t="shared" si="5"/>
        <v/>
      </c>
      <c r="S135" s="87"/>
      <c r="T135" s="88"/>
      <c r="U135" s="88" t="str">
        <f t="shared" si="6"/>
        <v/>
      </c>
      <c r="V135" s="88" t="str">
        <f t="shared" si="7"/>
        <v/>
      </c>
      <c r="W135" s="88" t="e">
        <f t="shared" ca="1" si="8"/>
        <v>#NAME?</v>
      </c>
      <c r="X135" s="89" t="str">
        <f t="shared" si="9"/>
        <v/>
      </c>
      <c r="Y135" s="90" t="str">
        <f t="shared" si="10"/>
        <v/>
      </c>
      <c r="Z135" s="91" t="str">
        <f t="shared" si="11"/>
        <v/>
      </c>
      <c r="AA135" s="92" t="str">
        <f t="shared" si="12"/>
        <v/>
      </c>
      <c r="AB135" s="93" t="str">
        <f t="shared" si="13"/>
        <v/>
      </c>
      <c r="AC135" s="93" t="str">
        <f t="shared" si="14"/>
        <v/>
      </c>
      <c r="AD135" s="94" t="str">
        <f t="shared" si="15"/>
        <v/>
      </c>
      <c r="AE135" s="95">
        <f t="shared" si="16"/>
        <v>0</v>
      </c>
      <c r="AF135" s="96">
        <f t="shared" si="17"/>
        <v>0</v>
      </c>
      <c r="AG135" s="84"/>
      <c r="AH135" s="86" t="str">
        <f t="shared" si="18"/>
        <v/>
      </c>
      <c r="AI135" s="85"/>
      <c r="AJ135" s="85"/>
      <c r="AK135" s="85"/>
      <c r="AL135" s="86" t="str">
        <f t="shared" si="19"/>
        <v/>
      </c>
      <c r="AM135" s="97"/>
      <c r="AN135" s="88"/>
      <c r="AO135" s="98" t="str">
        <f t="shared" si="20"/>
        <v/>
      </c>
      <c r="AP135" s="90" t="str">
        <f t="shared" si="21"/>
        <v/>
      </c>
      <c r="AQ135" s="91" t="str">
        <f t="shared" si="22"/>
        <v/>
      </c>
      <c r="AR135" s="92" t="str">
        <f t="shared" si="23"/>
        <v/>
      </c>
      <c r="AS135" s="93" t="str">
        <f t="shared" si="24"/>
        <v/>
      </c>
      <c r="AT135" s="93" t="str">
        <f t="shared" si="25"/>
        <v/>
      </c>
      <c r="AU135" s="94" t="str">
        <f t="shared" si="26"/>
        <v/>
      </c>
      <c r="AV135" s="99" t="str">
        <f>+IF(A135="","",IF(F135="",70,VLOOKUP(L135,Hoja2!A:D,4,0)))</f>
        <v/>
      </c>
    </row>
    <row r="136" spans="1:48" ht="14.25" customHeight="1">
      <c r="A136" s="79"/>
      <c r="B136" s="79"/>
      <c r="C136" s="80"/>
      <c r="D136" s="80"/>
      <c r="E136" s="79"/>
      <c r="F136" s="79"/>
      <c r="G136" s="82" t="str">
        <f t="shared" si="0"/>
        <v/>
      </c>
      <c r="H136" s="82">
        <f t="shared" si="1"/>
        <v>0</v>
      </c>
      <c r="I136" s="82">
        <f t="shared" si="2"/>
        <v>0</v>
      </c>
      <c r="J136" s="82">
        <f t="shared" si="3"/>
        <v>0</v>
      </c>
      <c r="K136" s="82" t="str">
        <f t="shared" si="4"/>
        <v/>
      </c>
      <c r="L136" s="85"/>
      <c r="M136" s="84"/>
      <c r="N136" s="85"/>
      <c r="O136" s="85"/>
      <c r="P136" s="85"/>
      <c r="Q136" s="85"/>
      <c r="R136" s="86" t="str">
        <f t="shared" si="5"/>
        <v/>
      </c>
      <c r="S136" s="87"/>
      <c r="T136" s="88"/>
      <c r="U136" s="88" t="str">
        <f t="shared" si="6"/>
        <v/>
      </c>
      <c r="V136" s="88" t="str">
        <f t="shared" si="7"/>
        <v/>
      </c>
      <c r="W136" s="88" t="e">
        <f t="shared" ca="1" si="8"/>
        <v>#NAME?</v>
      </c>
      <c r="X136" s="89" t="str">
        <f t="shared" si="9"/>
        <v/>
      </c>
      <c r="Y136" s="90" t="str">
        <f t="shared" si="10"/>
        <v/>
      </c>
      <c r="Z136" s="91" t="str">
        <f t="shared" si="11"/>
        <v/>
      </c>
      <c r="AA136" s="92" t="str">
        <f t="shared" si="12"/>
        <v/>
      </c>
      <c r="AB136" s="93" t="str">
        <f t="shared" si="13"/>
        <v/>
      </c>
      <c r="AC136" s="93" t="str">
        <f t="shared" si="14"/>
        <v/>
      </c>
      <c r="AD136" s="94" t="str">
        <f t="shared" si="15"/>
        <v/>
      </c>
      <c r="AE136" s="95">
        <f t="shared" si="16"/>
        <v>0</v>
      </c>
      <c r="AF136" s="96">
        <f t="shared" si="17"/>
        <v>0</v>
      </c>
      <c r="AG136" s="84"/>
      <c r="AH136" s="86" t="str">
        <f t="shared" si="18"/>
        <v/>
      </c>
      <c r="AI136" s="85"/>
      <c r="AJ136" s="85"/>
      <c r="AK136" s="85"/>
      <c r="AL136" s="86" t="str">
        <f t="shared" si="19"/>
        <v/>
      </c>
      <c r="AM136" s="97"/>
      <c r="AN136" s="88"/>
      <c r="AO136" s="98" t="str">
        <f t="shared" si="20"/>
        <v/>
      </c>
      <c r="AP136" s="90" t="str">
        <f t="shared" si="21"/>
        <v/>
      </c>
      <c r="AQ136" s="91" t="str">
        <f t="shared" si="22"/>
        <v/>
      </c>
      <c r="AR136" s="92" t="str">
        <f t="shared" si="23"/>
        <v/>
      </c>
      <c r="AS136" s="93" t="str">
        <f t="shared" si="24"/>
        <v/>
      </c>
      <c r="AT136" s="93" t="str">
        <f t="shared" si="25"/>
        <v/>
      </c>
      <c r="AU136" s="94" t="str">
        <f t="shared" si="26"/>
        <v/>
      </c>
      <c r="AV136" s="99" t="str">
        <f>+IF(A136="","",IF(F136="",70,VLOOKUP(L136,Hoja2!A:D,4,0)))</f>
        <v/>
      </c>
    </row>
    <row r="137" spans="1:48" ht="14.25" customHeight="1">
      <c r="A137" s="79"/>
      <c r="B137" s="79"/>
      <c r="C137" s="80"/>
      <c r="D137" s="80"/>
      <c r="E137" s="79"/>
      <c r="F137" s="79"/>
      <c r="G137" s="82" t="str">
        <f t="shared" si="0"/>
        <v/>
      </c>
      <c r="H137" s="82">
        <f t="shared" si="1"/>
        <v>0</v>
      </c>
      <c r="I137" s="82">
        <f t="shared" si="2"/>
        <v>0</v>
      </c>
      <c r="J137" s="82">
        <f t="shared" si="3"/>
        <v>0</v>
      </c>
      <c r="K137" s="82" t="str">
        <f t="shared" si="4"/>
        <v/>
      </c>
      <c r="L137" s="85"/>
      <c r="M137" s="84"/>
      <c r="N137" s="85"/>
      <c r="O137" s="85"/>
      <c r="P137" s="85"/>
      <c r="Q137" s="85"/>
      <c r="R137" s="86" t="str">
        <f t="shared" si="5"/>
        <v/>
      </c>
      <c r="S137" s="87"/>
      <c r="T137" s="88"/>
      <c r="U137" s="88" t="str">
        <f t="shared" si="6"/>
        <v/>
      </c>
      <c r="V137" s="88" t="str">
        <f t="shared" si="7"/>
        <v/>
      </c>
      <c r="W137" s="88" t="e">
        <f t="shared" ca="1" si="8"/>
        <v>#NAME?</v>
      </c>
      <c r="X137" s="89" t="str">
        <f t="shared" si="9"/>
        <v/>
      </c>
      <c r="Y137" s="90" t="str">
        <f t="shared" si="10"/>
        <v/>
      </c>
      <c r="Z137" s="91" t="str">
        <f t="shared" si="11"/>
        <v/>
      </c>
      <c r="AA137" s="92" t="str">
        <f t="shared" si="12"/>
        <v/>
      </c>
      <c r="AB137" s="93" t="str">
        <f t="shared" si="13"/>
        <v/>
      </c>
      <c r="AC137" s="93" t="str">
        <f t="shared" si="14"/>
        <v/>
      </c>
      <c r="AD137" s="94" t="str">
        <f t="shared" si="15"/>
        <v/>
      </c>
      <c r="AE137" s="95">
        <f t="shared" si="16"/>
        <v>0</v>
      </c>
      <c r="AF137" s="96">
        <f t="shared" si="17"/>
        <v>0</v>
      </c>
      <c r="AG137" s="84"/>
      <c r="AH137" s="86" t="str">
        <f t="shared" si="18"/>
        <v/>
      </c>
      <c r="AI137" s="85"/>
      <c r="AJ137" s="85"/>
      <c r="AK137" s="85"/>
      <c r="AL137" s="86" t="str">
        <f t="shared" si="19"/>
        <v/>
      </c>
      <c r="AM137" s="97"/>
      <c r="AN137" s="88"/>
      <c r="AO137" s="98" t="str">
        <f t="shared" si="20"/>
        <v/>
      </c>
      <c r="AP137" s="90" t="str">
        <f t="shared" si="21"/>
        <v/>
      </c>
      <c r="AQ137" s="91" t="str">
        <f t="shared" si="22"/>
        <v/>
      </c>
      <c r="AR137" s="92" t="str">
        <f t="shared" si="23"/>
        <v/>
      </c>
      <c r="AS137" s="93" t="str">
        <f t="shared" si="24"/>
        <v/>
      </c>
      <c r="AT137" s="93" t="str">
        <f t="shared" si="25"/>
        <v/>
      </c>
      <c r="AU137" s="94" t="str">
        <f t="shared" si="26"/>
        <v/>
      </c>
      <c r="AV137" s="99" t="str">
        <f>+IF(A137="","",IF(F137="",70,VLOOKUP(L137,Hoja2!A:D,4,0)))</f>
        <v/>
      </c>
    </row>
    <row r="138" spans="1:48" ht="14.25" customHeight="1">
      <c r="A138" s="79"/>
      <c r="B138" s="79"/>
      <c r="C138" s="80"/>
      <c r="D138" s="80"/>
      <c r="E138" s="79"/>
      <c r="F138" s="79"/>
      <c r="G138" s="82" t="str">
        <f t="shared" si="0"/>
        <v/>
      </c>
      <c r="H138" s="82">
        <f t="shared" si="1"/>
        <v>0</v>
      </c>
      <c r="I138" s="82">
        <f t="shared" si="2"/>
        <v>0</v>
      </c>
      <c r="J138" s="82">
        <f t="shared" si="3"/>
        <v>0</v>
      </c>
      <c r="K138" s="82" t="str">
        <f t="shared" si="4"/>
        <v/>
      </c>
      <c r="L138" s="85"/>
      <c r="M138" s="84"/>
      <c r="N138" s="85"/>
      <c r="O138" s="85"/>
      <c r="P138" s="85"/>
      <c r="Q138" s="85"/>
      <c r="R138" s="86" t="str">
        <f t="shared" si="5"/>
        <v/>
      </c>
      <c r="S138" s="87"/>
      <c r="T138" s="88"/>
      <c r="U138" s="88" t="str">
        <f t="shared" si="6"/>
        <v/>
      </c>
      <c r="V138" s="88" t="str">
        <f t="shared" si="7"/>
        <v/>
      </c>
      <c r="W138" s="88" t="e">
        <f t="shared" ca="1" si="8"/>
        <v>#NAME?</v>
      </c>
      <c r="X138" s="89" t="str">
        <f t="shared" si="9"/>
        <v/>
      </c>
      <c r="Y138" s="90" t="str">
        <f t="shared" si="10"/>
        <v/>
      </c>
      <c r="Z138" s="91" t="str">
        <f t="shared" si="11"/>
        <v/>
      </c>
      <c r="AA138" s="92" t="str">
        <f t="shared" si="12"/>
        <v/>
      </c>
      <c r="AB138" s="93" t="str">
        <f t="shared" si="13"/>
        <v/>
      </c>
      <c r="AC138" s="93" t="str">
        <f t="shared" si="14"/>
        <v/>
      </c>
      <c r="AD138" s="94" t="str">
        <f t="shared" si="15"/>
        <v/>
      </c>
      <c r="AE138" s="95">
        <f t="shared" si="16"/>
        <v>0</v>
      </c>
      <c r="AF138" s="96">
        <f t="shared" si="17"/>
        <v>0</v>
      </c>
      <c r="AG138" s="84"/>
      <c r="AH138" s="86" t="str">
        <f t="shared" si="18"/>
        <v/>
      </c>
      <c r="AI138" s="85"/>
      <c r="AJ138" s="85"/>
      <c r="AK138" s="85"/>
      <c r="AL138" s="86" t="str">
        <f t="shared" si="19"/>
        <v/>
      </c>
      <c r="AM138" s="97"/>
      <c r="AN138" s="88"/>
      <c r="AO138" s="98" t="str">
        <f t="shared" si="20"/>
        <v/>
      </c>
      <c r="AP138" s="90" t="str">
        <f t="shared" si="21"/>
        <v/>
      </c>
      <c r="AQ138" s="91" t="str">
        <f t="shared" si="22"/>
        <v/>
      </c>
      <c r="AR138" s="92" t="str">
        <f t="shared" si="23"/>
        <v/>
      </c>
      <c r="AS138" s="93" t="str">
        <f t="shared" si="24"/>
        <v/>
      </c>
      <c r="AT138" s="93" t="str">
        <f t="shared" si="25"/>
        <v/>
      </c>
      <c r="AU138" s="94" t="str">
        <f t="shared" si="26"/>
        <v/>
      </c>
      <c r="AV138" s="99" t="str">
        <f>+IF(A138="","",IF(F138="",70,VLOOKUP(L138,Hoja2!A:D,4,0)))</f>
        <v/>
      </c>
    </row>
    <row r="139" spans="1:48" ht="14.25" customHeight="1">
      <c r="A139" s="79"/>
      <c r="B139" s="79"/>
      <c r="C139" s="80"/>
      <c r="D139" s="80"/>
      <c r="E139" s="79"/>
      <c r="F139" s="79"/>
      <c r="G139" s="82" t="str">
        <f t="shared" si="0"/>
        <v/>
      </c>
      <c r="H139" s="82">
        <f t="shared" si="1"/>
        <v>0</v>
      </c>
      <c r="I139" s="82">
        <f t="shared" si="2"/>
        <v>0</v>
      </c>
      <c r="J139" s="82">
        <f t="shared" si="3"/>
        <v>0</v>
      </c>
      <c r="K139" s="82" t="str">
        <f t="shared" si="4"/>
        <v/>
      </c>
      <c r="L139" s="85"/>
      <c r="M139" s="84"/>
      <c r="N139" s="85"/>
      <c r="O139" s="85"/>
      <c r="P139" s="85"/>
      <c r="Q139" s="85"/>
      <c r="R139" s="86" t="str">
        <f t="shared" si="5"/>
        <v/>
      </c>
      <c r="S139" s="87"/>
      <c r="T139" s="88"/>
      <c r="U139" s="88" t="str">
        <f t="shared" si="6"/>
        <v/>
      </c>
      <c r="V139" s="88" t="str">
        <f t="shared" si="7"/>
        <v/>
      </c>
      <c r="W139" s="88" t="e">
        <f t="shared" ca="1" si="8"/>
        <v>#NAME?</v>
      </c>
      <c r="X139" s="89" t="str">
        <f t="shared" si="9"/>
        <v/>
      </c>
      <c r="Y139" s="90" t="str">
        <f t="shared" si="10"/>
        <v/>
      </c>
      <c r="Z139" s="91" t="str">
        <f t="shared" si="11"/>
        <v/>
      </c>
      <c r="AA139" s="92" t="str">
        <f t="shared" si="12"/>
        <v/>
      </c>
      <c r="AB139" s="93" t="str">
        <f t="shared" si="13"/>
        <v/>
      </c>
      <c r="AC139" s="93" t="str">
        <f t="shared" si="14"/>
        <v/>
      </c>
      <c r="AD139" s="94" t="str">
        <f t="shared" si="15"/>
        <v/>
      </c>
      <c r="AE139" s="95">
        <f t="shared" si="16"/>
        <v>0</v>
      </c>
      <c r="AF139" s="96">
        <f t="shared" si="17"/>
        <v>0</v>
      </c>
      <c r="AG139" s="84"/>
      <c r="AH139" s="86" t="str">
        <f t="shared" si="18"/>
        <v/>
      </c>
      <c r="AI139" s="85"/>
      <c r="AJ139" s="85"/>
      <c r="AK139" s="85"/>
      <c r="AL139" s="86" t="str">
        <f t="shared" si="19"/>
        <v/>
      </c>
      <c r="AM139" s="97"/>
      <c r="AN139" s="88"/>
      <c r="AO139" s="98" t="str">
        <f t="shared" si="20"/>
        <v/>
      </c>
      <c r="AP139" s="90" t="str">
        <f t="shared" si="21"/>
        <v/>
      </c>
      <c r="AQ139" s="91" t="str">
        <f t="shared" si="22"/>
        <v/>
      </c>
      <c r="AR139" s="92" t="str">
        <f t="shared" si="23"/>
        <v/>
      </c>
      <c r="AS139" s="93" t="str">
        <f t="shared" si="24"/>
        <v/>
      </c>
      <c r="AT139" s="93" t="str">
        <f t="shared" si="25"/>
        <v/>
      </c>
      <c r="AU139" s="94" t="str">
        <f t="shared" si="26"/>
        <v/>
      </c>
      <c r="AV139" s="99" t="str">
        <f>+IF(A139="","",IF(F139="",70,VLOOKUP(L139,Hoja2!A:D,4,0)))</f>
        <v/>
      </c>
    </row>
    <row r="140" spans="1:48" ht="14.25" customHeight="1">
      <c r="A140" s="79"/>
      <c r="B140" s="79"/>
      <c r="C140" s="80"/>
      <c r="D140" s="80"/>
      <c r="E140" s="79"/>
      <c r="F140" s="79"/>
      <c r="G140" s="82" t="str">
        <f t="shared" si="0"/>
        <v/>
      </c>
      <c r="H140" s="82">
        <f t="shared" si="1"/>
        <v>0</v>
      </c>
      <c r="I140" s="82">
        <f t="shared" si="2"/>
        <v>0</v>
      </c>
      <c r="J140" s="82">
        <f t="shared" si="3"/>
        <v>0</v>
      </c>
      <c r="K140" s="82" t="str">
        <f t="shared" si="4"/>
        <v/>
      </c>
      <c r="L140" s="85"/>
      <c r="M140" s="84"/>
      <c r="N140" s="85"/>
      <c r="O140" s="85"/>
      <c r="P140" s="85"/>
      <c r="Q140" s="85"/>
      <c r="R140" s="86" t="str">
        <f t="shared" si="5"/>
        <v/>
      </c>
      <c r="S140" s="87"/>
      <c r="T140" s="88"/>
      <c r="U140" s="88" t="str">
        <f t="shared" si="6"/>
        <v/>
      </c>
      <c r="V140" s="88" t="str">
        <f t="shared" si="7"/>
        <v/>
      </c>
      <c r="W140" s="88" t="e">
        <f t="shared" ca="1" si="8"/>
        <v>#NAME?</v>
      </c>
      <c r="X140" s="89" t="str">
        <f t="shared" si="9"/>
        <v/>
      </c>
      <c r="Y140" s="90" t="str">
        <f t="shared" si="10"/>
        <v/>
      </c>
      <c r="Z140" s="91" t="str">
        <f t="shared" si="11"/>
        <v/>
      </c>
      <c r="AA140" s="92" t="str">
        <f t="shared" si="12"/>
        <v/>
      </c>
      <c r="AB140" s="93" t="str">
        <f t="shared" si="13"/>
        <v/>
      </c>
      <c r="AC140" s="93" t="str">
        <f t="shared" si="14"/>
        <v/>
      </c>
      <c r="AD140" s="94" t="str">
        <f t="shared" si="15"/>
        <v/>
      </c>
      <c r="AE140" s="95">
        <f t="shared" si="16"/>
        <v>0</v>
      </c>
      <c r="AF140" s="96">
        <f t="shared" si="17"/>
        <v>0</v>
      </c>
      <c r="AG140" s="84"/>
      <c r="AH140" s="86" t="str">
        <f t="shared" si="18"/>
        <v/>
      </c>
      <c r="AI140" s="85"/>
      <c r="AJ140" s="85"/>
      <c r="AK140" s="85"/>
      <c r="AL140" s="86" t="str">
        <f t="shared" si="19"/>
        <v/>
      </c>
      <c r="AM140" s="97"/>
      <c r="AN140" s="88"/>
      <c r="AO140" s="98" t="str">
        <f t="shared" si="20"/>
        <v/>
      </c>
      <c r="AP140" s="90" t="str">
        <f t="shared" si="21"/>
        <v/>
      </c>
      <c r="AQ140" s="91" t="str">
        <f t="shared" si="22"/>
        <v/>
      </c>
      <c r="AR140" s="92" t="str">
        <f t="shared" si="23"/>
        <v/>
      </c>
      <c r="AS140" s="93" t="str">
        <f t="shared" si="24"/>
        <v/>
      </c>
      <c r="AT140" s="93" t="str">
        <f t="shared" si="25"/>
        <v/>
      </c>
      <c r="AU140" s="94" t="str">
        <f t="shared" si="26"/>
        <v/>
      </c>
      <c r="AV140" s="99" t="str">
        <f>+IF(A140="","",IF(F140="",70,VLOOKUP(L140,Hoja2!A:D,4,0)))</f>
        <v/>
      </c>
    </row>
    <row r="141" spans="1:48" ht="14.25" customHeight="1">
      <c r="A141" s="79"/>
      <c r="B141" s="79"/>
      <c r="C141" s="80"/>
      <c r="D141" s="80"/>
      <c r="E141" s="79"/>
      <c r="F141" s="79"/>
      <c r="G141" s="82" t="str">
        <f t="shared" si="0"/>
        <v/>
      </c>
      <c r="H141" s="82">
        <f t="shared" si="1"/>
        <v>0</v>
      </c>
      <c r="I141" s="82">
        <f t="shared" si="2"/>
        <v>0</v>
      </c>
      <c r="J141" s="82">
        <f t="shared" si="3"/>
        <v>0</v>
      </c>
      <c r="K141" s="82" t="str">
        <f t="shared" si="4"/>
        <v/>
      </c>
      <c r="L141" s="85"/>
      <c r="M141" s="84"/>
      <c r="N141" s="85"/>
      <c r="O141" s="85"/>
      <c r="P141" s="85"/>
      <c r="Q141" s="85"/>
      <c r="R141" s="86" t="str">
        <f t="shared" si="5"/>
        <v/>
      </c>
      <c r="S141" s="87"/>
      <c r="T141" s="88"/>
      <c r="U141" s="88" t="str">
        <f t="shared" si="6"/>
        <v/>
      </c>
      <c r="V141" s="88" t="str">
        <f t="shared" si="7"/>
        <v/>
      </c>
      <c r="W141" s="88" t="e">
        <f t="shared" ca="1" si="8"/>
        <v>#NAME?</v>
      </c>
      <c r="X141" s="89" t="str">
        <f t="shared" si="9"/>
        <v/>
      </c>
      <c r="Y141" s="90" t="str">
        <f t="shared" si="10"/>
        <v/>
      </c>
      <c r="Z141" s="91" t="str">
        <f t="shared" si="11"/>
        <v/>
      </c>
      <c r="AA141" s="92" t="str">
        <f t="shared" si="12"/>
        <v/>
      </c>
      <c r="AB141" s="93" t="str">
        <f t="shared" si="13"/>
        <v/>
      </c>
      <c r="AC141" s="93" t="str">
        <f t="shared" si="14"/>
        <v/>
      </c>
      <c r="AD141" s="94" t="str">
        <f t="shared" si="15"/>
        <v/>
      </c>
      <c r="AE141" s="95">
        <f t="shared" si="16"/>
        <v>0</v>
      </c>
      <c r="AF141" s="96">
        <f t="shared" si="17"/>
        <v>0</v>
      </c>
      <c r="AG141" s="84"/>
      <c r="AH141" s="86" t="str">
        <f t="shared" si="18"/>
        <v/>
      </c>
      <c r="AI141" s="85"/>
      <c r="AJ141" s="85"/>
      <c r="AK141" s="85"/>
      <c r="AL141" s="86" t="str">
        <f t="shared" si="19"/>
        <v/>
      </c>
      <c r="AM141" s="97"/>
      <c r="AN141" s="88"/>
      <c r="AO141" s="98" t="str">
        <f t="shared" si="20"/>
        <v/>
      </c>
      <c r="AP141" s="90" t="str">
        <f t="shared" si="21"/>
        <v/>
      </c>
      <c r="AQ141" s="91" t="str">
        <f t="shared" si="22"/>
        <v/>
      </c>
      <c r="AR141" s="92" t="str">
        <f t="shared" si="23"/>
        <v/>
      </c>
      <c r="AS141" s="93" t="str">
        <f t="shared" si="24"/>
        <v/>
      </c>
      <c r="AT141" s="93" t="str">
        <f t="shared" si="25"/>
        <v/>
      </c>
      <c r="AU141" s="94" t="str">
        <f t="shared" si="26"/>
        <v/>
      </c>
      <c r="AV141" s="99" t="str">
        <f>+IF(A141="","",IF(F141="",70,VLOOKUP(L141,Hoja2!A:D,4,0)))</f>
        <v/>
      </c>
    </row>
    <row r="142" spans="1:48" ht="14.25" customHeight="1">
      <c r="A142" s="79"/>
      <c r="B142" s="79"/>
      <c r="C142" s="80"/>
      <c r="D142" s="80"/>
      <c r="E142" s="79"/>
      <c r="F142" s="79"/>
      <c r="G142" s="82" t="str">
        <f t="shared" si="0"/>
        <v/>
      </c>
      <c r="H142" s="82">
        <f t="shared" si="1"/>
        <v>0</v>
      </c>
      <c r="I142" s="82">
        <f t="shared" si="2"/>
        <v>0</v>
      </c>
      <c r="J142" s="82">
        <f t="shared" si="3"/>
        <v>0</v>
      </c>
      <c r="K142" s="82" t="str">
        <f t="shared" si="4"/>
        <v/>
      </c>
      <c r="L142" s="85"/>
      <c r="M142" s="84"/>
      <c r="N142" s="85"/>
      <c r="O142" s="85"/>
      <c r="P142" s="85"/>
      <c r="Q142" s="85"/>
      <c r="R142" s="86" t="str">
        <f t="shared" si="5"/>
        <v/>
      </c>
      <c r="S142" s="87"/>
      <c r="T142" s="88"/>
      <c r="U142" s="88" t="str">
        <f t="shared" si="6"/>
        <v/>
      </c>
      <c r="V142" s="88" t="str">
        <f t="shared" si="7"/>
        <v/>
      </c>
      <c r="W142" s="88" t="e">
        <f t="shared" ca="1" si="8"/>
        <v>#NAME?</v>
      </c>
      <c r="X142" s="89" t="str">
        <f t="shared" si="9"/>
        <v/>
      </c>
      <c r="Y142" s="90" t="str">
        <f t="shared" si="10"/>
        <v/>
      </c>
      <c r="Z142" s="91" t="str">
        <f t="shared" si="11"/>
        <v/>
      </c>
      <c r="AA142" s="92" t="str">
        <f t="shared" si="12"/>
        <v/>
      </c>
      <c r="AB142" s="93" t="str">
        <f t="shared" si="13"/>
        <v/>
      </c>
      <c r="AC142" s="93" t="str">
        <f t="shared" si="14"/>
        <v/>
      </c>
      <c r="AD142" s="94" t="str">
        <f t="shared" si="15"/>
        <v/>
      </c>
      <c r="AE142" s="95">
        <f t="shared" si="16"/>
        <v>0</v>
      </c>
      <c r="AF142" s="96">
        <f t="shared" si="17"/>
        <v>0</v>
      </c>
      <c r="AG142" s="84"/>
      <c r="AH142" s="86" t="str">
        <f t="shared" si="18"/>
        <v/>
      </c>
      <c r="AI142" s="85"/>
      <c r="AJ142" s="85"/>
      <c r="AK142" s="85"/>
      <c r="AL142" s="86" t="str">
        <f t="shared" si="19"/>
        <v/>
      </c>
      <c r="AM142" s="97"/>
      <c r="AN142" s="88"/>
      <c r="AO142" s="98" t="str">
        <f t="shared" si="20"/>
        <v/>
      </c>
      <c r="AP142" s="90" t="str">
        <f t="shared" si="21"/>
        <v/>
      </c>
      <c r="AQ142" s="91" t="str">
        <f t="shared" si="22"/>
        <v/>
      </c>
      <c r="AR142" s="92" t="str">
        <f t="shared" si="23"/>
        <v/>
      </c>
      <c r="AS142" s="93" t="str">
        <f t="shared" si="24"/>
        <v/>
      </c>
      <c r="AT142" s="93" t="str">
        <f t="shared" si="25"/>
        <v/>
      </c>
      <c r="AU142" s="94" t="str">
        <f t="shared" si="26"/>
        <v/>
      </c>
      <c r="AV142" s="99" t="str">
        <f>+IF(A142="","",IF(F142="",70,VLOOKUP(L142,Hoja2!A:D,4,0)))</f>
        <v/>
      </c>
    </row>
    <row r="143" spans="1:48" ht="14.25" customHeight="1">
      <c r="A143" s="79"/>
      <c r="B143" s="79"/>
      <c r="C143" s="80"/>
      <c r="D143" s="80"/>
      <c r="E143" s="79"/>
      <c r="F143" s="79"/>
      <c r="G143" s="82" t="str">
        <f t="shared" si="0"/>
        <v/>
      </c>
      <c r="H143" s="82">
        <f t="shared" si="1"/>
        <v>0</v>
      </c>
      <c r="I143" s="82">
        <f t="shared" si="2"/>
        <v>0</v>
      </c>
      <c r="J143" s="82">
        <f t="shared" si="3"/>
        <v>0</v>
      </c>
      <c r="K143" s="82" t="str">
        <f t="shared" si="4"/>
        <v/>
      </c>
      <c r="L143" s="85"/>
      <c r="M143" s="84"/>
      <c r="N143" s="85"/>
      <c r="O143" s="85"/>
      <c r="P143" s="85"/>
      <c r="Q143" s="85"/>
      <c r="R143" s="86" t="str">
        <f t="shared" si="5"/>
        <v/>
      </c>
      <c r="S143" s="87"/>
      <c r="T143" s="88"/>
      <c r="U143" s="88" t="str">
        <f t="shared" si="6"/>
        <v/>
      </c>
      <c r="V143" s="88" t="str">
        <f t="shared" si="7"/>
        <v/>
      </c>
      <c r="W143" s="88" t="e">
        <f t="shared" ca="1" si="8"/>
        <v>#NAME?</v>
      </c>
      <c r="X143" s="89" t="str">
        <f t="shared" si="9"/>
        <v/>
      </c>
      <c r="Y143" s="90" t="str">
        <f t="shared" si="10"/>
        <v/>
      </c>
      <c r="Z143" s="91" t="str">
        <f t="shared" si="11"/>
        <v/>
      </c>
      <c r="AA143" s="92" t="str">
        <f t="shared" si="12"/>
        <v/>
      </c>
      <c r="AB143" s="93" t="str">
        <f t="shared" si="13"/>
        <v/>
      </c>
      <c r="AC143" s="93" t="str">
        <f t="shared" si="14"/>
        <v/>
      </c>
      <c r="AD143" s="94" t="str">
        <f t="shared" si="15"/>
        <v/>
      </c>
      <c r="AE143" s="95">
        <f t="shared" si="16"/>
        <v>0</v>
      </c>
      <c r="AF143" s="96">
        <f t="shared" si="17"/>
        <v>0</v>
      </c>
      <c r="AG143" s="84"/>
      <c r="AH143" s="86" t="str">
        <f t="shared" si="18"/>
        <v/>
      </c>
      <c r="AI143" s="85"/>
      <c r="AJ143" s="85"/>
      <c r="AK143" s="85"/>
      <c r="AL143" s="86" t="str">
        <f t="shared" si="19"/>
        <v/>
      </c>
      <c r="AM143" s="97"/>
      <c r="AN143" s="88"/>
      <c r="AO143" s="98" t="str">
        <f t="shared" si="20"/>
        <v/>
      </c>
      <c r="AP143" s="90" t="str">
        <f t="shared" si="21"/>
        <v/>
      </c>
      <c r="AQ143" s="91" t="str">
        <f t="shared" si="22"/>
        <v/>
      </c>
      <c r="AR143" s="92" t="str">
        <f t="shared" si="23"/>
        <v/>
      </c>
      <c r="AS143" s="93" t="str">
        <f t="shared" si="24"/>
        <v/>
      </c>
      <c r="AT143" s="93" t="str">
        <f t="shared" si="25"/>
        <v/>
      </c>
      <c r="AU143" s="94" t="str">
        <f t="shared" si="26"/>
        <v/>
      </c>
      <c r="AV143" s="99" t="str">
        <f>+IF(A143="","",IF(F143="",70,VLOOKUP(L143,Hoja2!A:D,4,0)))</f>
        <v/>
      </c>
    </row>
    <row r="144" spans="1:48" ht="14.25" customHeight="1">
      <c r="A144" s="79"/>
      <c r="B144" s="79"/>
      <c r="C144" s="80"/>
      <c r="D144" s="80"/>
      <c r="E144" s="79"/>
      <c r="F144" s="79"/>
      <c r="G144" s="82" t="str">
        <f t="shared" si="0"/>
        <v/>
      </c>
      <c r="H144" s="82">
        <f t="shared" si="1"/>
        <v>0</v>
      </c>
      <c r="I144" s="82">
        <f t="shared" si="2"/>
        <v>0</v>
      </c>
      <c r="J144" s="82">
        <f t="shared" si="3"/>
        <v>0</v>
      </c>
      <c r="K144" s="82" t="str">
        <f t="shared" si="4"/>
        <v/>
      </c>
      <c r="L144" s="85"/>
      <c r="M144" s="84"/>
      <c r="N144" s="85"/>
      <c r="O144" s="85"/>
      <c r="P144" s="85"/>
      <c r="Q144" s="85"/>
      <c r="R144" s="86" t="str">
        <f t="shared" si="5"/>
        <v/>
      </c>
      <c r="S144" s="87"/>
      <c r="T144" s="88"/>
      <c r="U144" s="88" t="str">
        <f t="shared" si="6"/>
        <v/>
      </c>
      <c r="V144" s="88" t="str">
        <f t="shared" si="7"/>
        <v/>
      </c>
      <c r="W144" s="88" t="e">
        <f t="shared" ca="1" si="8"/>
        <v>#NAME?</v>
      </c>
      <c r="X144" s="89" t="str">
        <f t="shared" si="9"/>
        <v/>
      </c>
      <c r="Y144" s="90" t="str">
        <f t="shared" si="10"/>
        <v/>
      </c>
      <c r="Z144" s="91" t="str">
        <f t="shared" si="11"/>
        <v/>
      </c>
      <c r="AA144" s="92" t="str">
        <f t="shared" si="12"/>
        <v/>
      </c>
      <c r="AB144" s="93" t="str">
        <f t="shared" si="13"/>
        <v/>
      </c>
      <c r="AC144" s="93" t="str">
        <f t="shared" si="14"/>
        <v/>
      </c>
      <c r="AD144" s="94" t="str">
        <f t="shared" si="15"/>
        <v/>
      </c>
      <c r="AE144" s="95">
        <f t="shared" si="16"/>
        <v>0</v>
      </c>
      <c r="AF144" s="96">
        <f t="shared" si="17"/>
        <v>0</v>
      </c>
      <c r="AG144" s="84"/>
      <c r="AH144" s="86" t="str">
        <f t="shared" si="18"/>
        <v/>
      </c>
      <c r="AI144" s="85"/>
      <c r="AJ144" s="85"/>
      <c r="AK144" s="85"/>
      <c r="AL144" s="86" t="str">
        <f t="shared" si="19"/>
        <v/>
      </c>
      <c r="AM144" s="97"/>
      <c r="AN144" s="88"/>
      <c r="AO144" s="98" t="str">
        <f t="shared" si="20"/>
        <v/>
      </c>
      <c r="AP144" s="90" t="str">
        <f t="shared" si="21"/>
        <v/>
      </c>
      <c r="AQ144" s="91" t="str">
        <f t="shared" si="22"/>
        <v/>
      </c>
      <c r="AR144" s="92" t="str">
        <f t="shared" si="23"/>
        <v/>
      </c>
      <c r="AS144" s="93" t="str">
        <f t="shared" si="24"/>
        <v/>
      </c>
      <c r="AT144" s="93" t="str">
        <f t="shared" si="25"/>
        <v/>
      </c>
      <c r="AU144" s="94" t="str">
        <f t="shared" si="26"/>
        <v/>
      </c>
      <c r="AV144" s="99" t="str">
        <f>+IF(A144="","",IF(F144="",70,VLOOKUP(L144,Hoja2!A:D,4,0)))</f>
        <v/>
      </c>
    </row>
    <row r="145" spans="1:48" ht="14.25" customHeight="1">
      <c r="A145" s="79"/>
      <c r="B145" s="79"/>
      <c r="C145" s="80"/>
      <c r="D145" s="80"/>
      <c r="E145" s="79"/>
      <c r="F145" s="79"/>
      <c r="G145" s="82" t="str">
        <f t="shared" si="0"/>
        <v/>
      </c>
      <c r="H145" s="82">
        <f t="shared" si="1"/>
        <v>0</v>
      </c>
      <c r="I145" s="82">
        <f t="shared" si="2"/>
        <v>0</v>
      </c>
      <c r="J145" s="82">
        <f t="shared" si="3"/>
        <v>0</v>
      </c>
      <c r="K145" s="82" t="str">
        <f t="shared" si="4"/>
        <v/>
      </c>
      <c r="L145" s="85"/>
      <c r="M145" s="84"/>
      <c r="N145" s="85"/>
      <c r="O145" s="85"/>
      <c r="P145" s="85"/>
      <c r="Q145" s="85"/>
      <c r="R145" s="86" t="str">
        <f t="shared" si="5"/>
        <v/>
      </c>
      <c r="S145" s="87"/>
      <c r="T145" s="88"/>
      <c r="U145" s="88" t="str">
        <f t="shared" si="6"/>
        <v/>
      </c>
      <c r="V145" s="88" t="str">
        <f t="shared" si="7"/>
        <v/>
      </c>
      <c r="W145" s="88" t="e">
        <f t="shared" ca="1" si="8"/>
        <v>#NAME?</v>
      </c>
      <c r="X145" s="89" t="str">
        <f t="shared" si="9"/>
        <v/>
      </c>
      <c r="Y145" s="90" t="str">
        <f t="shared" si="10"/>
        <v/>
      </c>
      <c r="Z145" s="91" t="str">
        <f t="shared" si="11"/>
        <v/>
      </c>
      <c r="AA145" s="92" t="str">
        <f t="shared" si="12"/>
        <v/>
      </c>
      <c r="AB145" s="93" t="str">
        <f t="shared" si="13"/>
        <v/>
      </c>
      <c r="AC145" s="93" t="str">
        <f t="shared" si="14"/>
        <v/>
      </c>
      <c r="AD145" s="94" t="str">
        <f t="shared" si="15"/>
        <v/>
      </c>
      <c r="AE145" s="95">
        <f t="shared" si="16"/>
        <v>0</v>
      </c>
      <c r="AF145" s="96">
        <f t="shared" si="17"/>
        <v>0</v>
      </c>
      <c r="AG145" s="84"/>
      <c r="AH145" s="86" t="str">
        <f t="shared" si="18"/>
        <v/>
      </c>
      <c r="AI145" s="85"/>
      <c r="AJ145" s="85"/>
      <c r="AK145" s="85"/>
      <c r="AL145" s="86" t="str">
        <f t="shared" si="19"/>
        <v/>
      </c>
      <c r="AM145" s="97"/>
      <c r="AN145" s="88"/>
      <c r="AO145" s="98" t="str">
        <f t="shared" si="20"/>
        <v/>
      </c>
      <c r="AP145" s="90" t="str">
        <f t="shared" si="21"/>
        <v/>
      </c>
      <c r="AQ145" s="91" t="str">
        <f t="shared" si="22"/>
        <v/>
      </c>
      <c r="AR145" s="92" t="str">
        <f t="shared" si="23"/>
        <v/>
      </c>
      <c r="AS145" s="93" t="str">
        <f t="shared" si="24"/>
        <v/>
      </c>
      <c r="AT145" s="93" t="str">
        <f t="shared" si="25"/>
        <v/>
      </c>
      <c r="AU145" s="94" t="str">
        <f t="shared" si="26"/>
        <v/>
      </c>
      <c r="AV145" s="99" t="str">
        <f>+IF(A145="","",IF(F145="",70,VLOOKUP(L145,Hoja2!A:D,4,0)))</f>
        <v/>
      </c>
    </row>
    <row r="146" spans="1:48" ht="14.25" customHeight="1">
      <c r="A146" s="79"/>
      <c r="B146" s="79"/>
      <c r="C146" s="80"/>
      <c r="D146" s="80"/>
      <c r="E146" s="79"/>
      <c r="F146" s="79"/>
      <c r="G146" s="82" t="str">
        <f t="shared" si="0"/>
        <v/>
      </c>
      <c r="H146" s="82">
        <f t="shared" si="1"/>
        <v>0</v>
      </c>
      <c r="I146" s="82">
        <f t="shared" si="2"/>
        <v>0</v>
      </c>
      <c r="J146" s="82">
        <f t="shared" si="3"/>
        <v>0</v>
      </c>
      <c r="K146" s="82" t="str">
        <f t="shared" si="4"/>
        <v/>
      </c>
      <c r="L146" s="85"/>
      <c r="M146" s="84"/>
      <c r="N146" s="85"/>
      <c r="O146" s="85"/>
      <c r="P146" s="85"/>
      <c r="Q146" s="85"/>
      <c r="R146" s="86" t="str">
        <f t="shared" si="5"/>
        <v/>
      </c>
      <c r="S146" s="87"/>
      <c r="T146" s="88"/>
      <c r="U146" s="88" t="str">
        <f t="shared" si="6"/>
        <v/>
      </c>
      <c r="V146" s="88" t="str">
        <f t="shared" si="7"/>
        <v/>
      </c>
      <c r="W146" s="88" t="e">
        <f t="shared" ca="1" si="8"/>
        <v>#NAME?</v>
      </c>
      <c r="X146" s="89" t="str">
        <f t="shared" si="9"/>
        <v/>
      </c>
      <c r="Y146" s="90" t="str">
        <f t="shared" si="10"/>
        <v/>
      </c>
      <c r="Z146" s="91" t="str">
        <f t="shared" si="11"/>
        <v/>
      </c>
      <c r="AA146" s="92" t="str">
        <f t="shared" si="12"/>
        <v/>
      </c>
      <c r="AB146" s="93" t="str">
        <f t="shared" si="13"/>
        <v/>
      </c>
      <c r="AC146" s="93" t="str">
        <f t="shared" si="14"/>
        <v/>
      </c>
      <c r="AD146" s="94" t="str">
        <f t="shared" si="15"/>
        <v/>
      </c>
      <c r="AE146" s="95">
        <f t="shared" si="16"/>
        <v>0</v>
      </c>
      <c r="AF146" s="96">
        <f t="shared" si="17"/>
        <v>0</v>
      </c>
      <c r="AG146" s="84"/>
      <c r="AH146" s="86" t="str">
        <f t="shared" si="18"/>
        <v/>
      </c>
      <c r="AI146" s="85"/>
      <c r="AJ146" s="85"/>
      <c r="AK146" s="85"/>
      <c r="AL146" s="86" t="str">
        <f t="shared" si="19"/>
        <v/>
      </c>
      <c r="AM146" s="97"/>
      <c r="AN146" s="88"/>
      <c r="AO146" s="98" t="str">
        <f t="shared" si="20"/>
        <v/>
      </c>
      <c r="AP146" s="90" t="str">
        <f t="shared" si="21"/>
        <v/>
      </c>
      <c r="AQ146" s="91" t="str">
        <f t="shared" si="22"/>
        <v/>
      </c>
      <c r="AR146" s="92" t="str">
        <f t="shared" si="23"/>
        <v/>
      </c>
      <c r="AS146" s="93" t="str">
        <f t="shared" si="24"/>
        <v/>
      </c>
      <c r="AT146" s="93" t="str">
        <f t="shared" si="25"/>
        <v/>
      </c>
      <c r="AU146" s="94" t="str">
        <f t="shared" si="26"/>
        <v/>
      </c>
      <c r="AV146" s="99" t="str">
        <f>+IF(A146="","",IF(F146="",70,VLOOKUP(L146,Hoja2!A:D,4,0)))</f>
        <v/>
      </c>
    </row>
    <row r="147" spans="1:48" ht="14.25" customHeight="1">
      <c r="A147" s="79"/>
      <c r="B147" s="79"/>
      <c r="C147" s="80"/>
      <c r="D147" s="80"/>
      <c r="E147" s="79"/>
      <c r="F147" s="79"/>
      <c r="G147" s="82" t="str">
        <f t="shared" si="0"/>
        <v/>
      </c>
      <c r="H147" s="82">
        <f t="shared" si="1"/>
        <v>0</v>
      </c>
      <c r="I147" s="82">
        <f t="shared" si="2"/>
        <v>0</v>
      </c>
      <c r="J147" s="82">
        <f t="shared" si="3"/>
        <v>0</v>
      </c>
      <c r="K147" s="82" t="str">
        <f t="shared" si="4"/>
        <v/>
      </c>
      <c r="L147" s="85"/>
      <c r="M147" s="84"/>
      <c r="N147" s="85"/>
      <c r="O147" s="85"/>
      <c r="P147" s="85"/>
      <c r="Q147" s="85"/>
      <c r="R147" s="86" t="str">
        <f t="shared" si="5"/>
        <v/>
      </c>
      <c r="S147" s="87"/>
      <c r="T147" s="88"/>
      <c r="U147" s="88" t="str">
        <f t="shared" si="6"/>
        <v/>
      </c>
      <c r="V147" s="88" t="str">
        <f t="shared" si="7"/>
        <v/>
      </c>
      <c r="W147" s="88" t="e">
        <f t="shared" ca="1" si="8"/>
        <v>#NAME?</v>
      </c>
      <c r="X147" s="89" t="str">
        <f t="shared" si="9"/>
        <v/>
      </c>
      <c r="Y147" s="90" t="str">
        <f t="shared" si="10"/>
        <v/>
      </c>
      <c r="Z147" s="91" t="str">
        <f t="shared" si="11"/>
        <v/>
      </c>
      <c r="AA147" s="92" t="str">
        <f t="shared" si="12"/>
        <v/>
      </c>
      <c r="AB147" s="93" t="str">
        <f t="shared" si="13"/>
        <v/>
      </c>
      <c r="AC147" s="93" t="str">
        <f t="shared" si="14"/>
        <v/>
      </c>
      <c r="AD147" s="94" t="str">
        <f t="shared" si="15"/>
        <v/>
      </c>
      <c r="AE147" s="95">
        <f t="shared" si="16"/>
        <v>0</v>
      </c>
      <c r="AF147" s="96">
        <f t="shared" si="17"/>
        <v>0</v>
      </c>
      <c r="AG147" s="84"/>
      <c r="AH147" s="86" t="str">
        <f t="shared" si="18"/>
        <v/>
      </c>
      <c r="AI147" s="85"/>
      <c r="AJ147" s="85"/>
      <c r="AK147" s="85"/>
      <c r="AL147" s="86" t="str">
        <f t="shared" si="19"/>
        <v/>
      </c>
      <c r="AM147" s="97"/>
      <c r="AN147" s="88"/>
      <c r="AO147" s="98" t="str">
        <f t="shared" si="20"/>
        <v/>
      </c>
      <c r="AP147" s="90" t="str">
        <f t="shared" si="21"/>
        <v/>
      </c>
      <c r="AQ147" s="91" t="str">
        <f t="shared" si="22"/>
        <v/>
      </c>
      <c r="AR147" s="92" t="str">
        <f t="shared" si="23"/>
        <v/>
      </c>
      <c r="AS147" s="93" t="str">
        <f t="shared" si="24"/>
        <v/>
      </c>
      <c r="AT147" s="93" t="str">
        <f t="shared" si="25"/>
        <v/>
      </c>
      <c r="AU147" s="94" t="str">
        <f t="shared" si="26"/>
        <v/>
      </c>
      <c r="AV147" s="99" t="str">
        <f>+IF(A147="","",IF(F147="",70,VLOOKUP(L147,Hoja2!A:D,4,0)))</f>
        <v/>
      </c>
    </row>
    <row r="148" spans="1:48" ht="14.25" customHeight="1">
      <c r="A148" s="79"/>
      <c r="B148" s="79"/>
      <c r="C148" s="80"/>
      <c r="D148" s="80"/>
      <c r="E148" s="79"/>
      <c r="F148" s="79"/>
      <c r="G148" s="82" t="str">
        <f t="shared" si="0"/>
        <v/>
      </c>
      <c r="H148" s="82">
        <f t="shared" si="1"/>
        <v>0</v>
      </c>
      <c r="I148" s="82">
        <f t="shared" si="2"/>
        <v>0</v>
      </c>
      <c r="J148" s="82">
        <f t="shared" si="3"/>
        <v>0</v>
      </c>
      <c r="K148" s="82" t="str">
        <f t="shared" si="4"/>
        <v/>
      </c>
      <c r="L148" s="85"/>
      <c r="M148" s="84"/>
      <c r="N148" s="85"/>
      <c r="O148" s="85"/>
      <c r="P148" s="85"/>
      <c r="Q148" s="85"/>
      <c r="R148" s="86" t="str">
        <f t="shared" si="5"/>
        <v/>
      </c>
      <c r="S148" s="87"/>
      <c r="T148" s="88"/>
      <c r="U148" s="88" t="str">
        <f t="shared" si="6"/>
        <v/>
      </c>
      <c r="V148" s="88" t="str">
        <f t="shared" si="7"/>
        <v/>
      </c>
      <c r="W148" s="88" t="e">
        <f t="shared" ca="1" si="8"/>
        <v>#NAME?</v>
      </c>
      <c r="X148" s="89" t="str">
        <f t="shared" si="9"/>
        <v/>
      </c>
      <c r="Y148" s="90" t="str">
        <f t="shared" si="10"/>
        <v/>
      </c>
      <c r="Z148" s="91" t="str">
        <f t="shared" si="11"/>
        <v/>
      </c>
      <c r="AA148" s="92" t="str">
        <f t="shared" si="12"/>
        <v/>
      </c>
      <c r="AB148" s="93" t="str">
        <f t="shared" si="13"/>
        <v/>
      </c>
      <c r="AC148" s="93" t="str">
        <f t="shared" si="14"/>
        <v/>
      </c>
      <c r="AD148" s="94" t="str">
        <f t="shared" si="15"/>
        <v/>
      </c>
      <c r="AE148" s="95">
        <f t="shared" si="16"/>
        <v>0</v>
      </c>
      <c r="AF148" s="96">
        <f t="shared" si="17"/>
        <v>0</v>
      </c>
      <c r="AG148" s="84"/>
      <c r="AH148" s="86" t="str">
        <f t="shared" si="18"/>
        <v/>
      </c>
      <c r="AI148" s="85"/>
      <c r="AJ148" s="85"/>
      <c r="AK148" s="85"/>
      <c r="AL148" s="86" t="str">
        <f t="shared" si="19"/>
        <v/>
      </c>
      <c r="AM148" s="97"/>
      <c r="AN148" s="88"/>
      <c r="AO148" s="98" t="str">
        <f t="shared" si="20"/>
        <v/>
      </c>
      <c r="AP148" s="90" t="str">
        <f t="shared" si="21"/>
        <v/>
      </c>
      <c r="AQ148" s="91" t="str">
        <f t="shared" si="22"/>
        <v/>
      </c>
      <c r="AR148" s="92" t="str">
        <f t="shared" si="23"/>
        <v/>
      </c>
      <c r="AS148" s="93" t="str">
        <f t="shared" si="24"/>
        <v/>
      </c>
      <c r="AT148" s="93" t="str">
        <f t="shared" si="25"/>
        <v/>
      </c>
      <c r="AU148" s="94" t="str">
        <f t="shared" si="26"/>
        <v/>
      </c>
      <c r="AV148" s="99" t="str">
        <f>+IF(A148="","",IF(F148="",70,VLOOKUP(L148,Hoja2!A:D,4,0)))</f>
        <v/>
      </c>
    </row>
    <row r="149" spans="1:48" ht="14.25" customHeight="1">
      <c r="A149" s="79"/>
      <c r="B149" s="79"/>
      <c r="C149" s="80"/>
      <c r="D149" s="80"/>
      <c r="E149" s="79"/>
      <c r="F149" s="79"/>
      <c r="G149" s="82" t="str">
        <f t="shared" si="0"/>
        <v/>
      </c>
      <c r="H149" s="82">
        <f t="shared" si="1"/>
        <v>0</v>
      </c>
      <c r="I149" s="82">
        <f t="shared" si="2"/>
        <v>0</v>
      </c>
      <c r="J149" s="82">
        <f t="shared" si="3"/>
        <v>0</v>
      </c>
      <c r="K149" s="82" t="str">
        <f t="shared" si="4"/>
        <v/>
      </c>
      <c r="L149" s="85"/>
      <c r="M149" s="84"/>
      <c r="N149" s="85"/>
      <c r="O149" s="85"/>
      <c r="P149" s="85"/>
      <c r="Q149" s="85"/>
      <c r="R149" s="86" t="str">
        <f t="shared" si="5"/>
        <v/>
      </c>
      <c r="S149" s="87"/>
      <c r="T149" s="88"/>
      <c r="U149" s="88" t="str">
        <f t="shared" si="6"/>
        <v/>
      </c>
      <c r="V149" s="88" t="str">
        <f t="shared" si="7"/>
        <v/>
      </c>
      <c r="W149" s="88" t="e">
        <f t="shared" ca="1" si="8"/>
        <v>#NAME?</v>
      </c>
      <c r="X149" s="89" t="str">
        <f t="shared" si="9"/>
        <v/>
      </c>
      <c r="Y149" s="90" t="str">
        <f t="shared" si="10"/>
        <v/>
      </c>
      <c r="Z149" s="91" t="str">
        <f t="shared" si="11"/>
        <v/>
      </c>
      <c r="AA149" s="92" t="str">
        <f t="shared" si="12"/>
        <v/>
      </c>
      <c r="AB149" s="93" t="str">
        <f t="shared" si="13"/>
        <v/>
      </c>
      <c r="AC149" s="93" t="str">
        <f t="shared" si="14"/>
        <v/>
      </c>
      <c r="AD149" s="94" t="str">
        <f t="shared" si="15"/>
        <v/>
      </c>
      <c r="AE149" s="95">
        <f t="shared" si="16"/>
        <v>0</v>
      </c>
      <c r="AF149" s="96">
        <f t="shared" si="17"/>
        <v>0</v>
      </c>
      <c r="AG149" s="84"/>
      <c r="AH149" s="86" t="str">
        <f t="shared" si="18"/>
        <v/>
      </c>
      <c r="AI149" s="85"/>
      <c r="AJ149" s="85"/>
      <c r="AK149" s="85"/>
      <c r="AL149" s="86" t="str">
        <f t="shared" si="19"/>
        <v/>
      </c>
      <c r="AM149" s="97"/>
      <c r="AN149" s="88"/>
      <c r="AO149" s="98" t="str">
        <f t="shared" si="20"/>
        <v/>
      </c>
      <c r="AP149" s="90" t="str">
        <f t="shared" si="21"/>
        <v/>
      </c>
      <c r="AQ149" s="91" t="str">
        <f t="shared" si="22"/>
        <v/>
      </c>
      <c r="AR149" s="92" t="str">
        <f t="shared" si="23"/>
        <v/>
      </c>
      <c r="AS149" s="93" t="str">
        <f t="shared" si="24"/>
        <v/>
      </c>
      <c r="AT149" s="93" t="str">
        <f t="shared" si="25"/>
        <v/>
      </c>
      <c r="AU149" s="94" t="str">
        <f t="shared" si="26"/>
        <v/>
      </c>
      <c r="AV149" s="99" t="str">
        <f>+IF(A149="","",IF(F149="",70,VLOOKUP(L149,Hoja2!A:D,4,0)))</f>
        <v/>
      </c>
    </row>
    <row r="150" spans="1:48" ht="14.25" customHeight="1">
      <c r="A150" s="79"/>
      <c r="B150" s="79"/>
      <c r="C150" s="80"/>
      <c r="D150" s="80"/>
      <c r="E150" s="79"/>
      <c r="F150" s="79"/>
      <c r="G150" s="82" t="str">
        <f t="shared" si="0"/>
        <v/>
      </c>
      <c r="H150" s="82">
        <f t="shared" si="1"/>
        <v>0</v>
      </c>
      <c r="I150" s="82">
        <f t="shared" si="2"/>
        <v>0</v>
      </c>
      <c r="J150" s="82">
        <f t="shared" si="3"/>
        <v>0</v>
      </c>
      <c r="K150" s="82" t="str">
        <f t="shared" si="4"/>
        <v/>
      </c>
      <c r="L150" s="85"/>
      <c r="M150" s="84"/>
      <c r="N150" s="85"/>
      <c r="O150" s="85"/>
      <c r="P150" s="85"/>
      <c r="Q150" s="85"/>
      <c r="R150" s="86" t="str">
        <f t="shared" si="5"/>
        <v/>
      </c>
      <c r="S150" s="87"/>
      <c r="T150" s="88"/>
      <c r="U150" s="88" t="str">
        <f t="shared" si="6"/>
        <v/>
      </c>
      <c r="V150" s="88" t="str">
        <f t="shared" si="7"/>
        <v/>
      </c>
      <c r="W150" s="88" t="e">
        <f t="shared" ca="1" si="8"/>
        <v>#NAME?</v>
      </c>
      <c r="X150" s="89" t="str">
        <f t="shared" si="9"/>
        <v/>
      </c>
      <c r="Y150" s="90" t="str">
        <f t="shared" si="10"/>
        <v/>
      </c>
      <c r="Z150" s="91" t="str">
        <f t="shared" si="11"/>
        <v/>
      </c>
      <c r="AA150" s="92" t="str">
        <f t="shared" si="12"/>
        <v/>
      </c>
      <c r="AB150" s="93" t="str">
        <f t="shared" si="13"/>
        <v/>
      </c>
      <c r="AC150" s="93" t="str">
        <f t="shared" si="14"/>
        <v/>
      </c>
      <c r="AD150" s="94" t="str">
        <f t="shared" si="15"/>
        <v/>
      </c>
      <c r="AE150" s="95">
        <f t="shared" si="16"/>
        <v>0</v>
      </c>
      <c r="AF150" s="96">
        <f t="shared" si="17"/>
        <v>0</v>
      </c>
      <c r="AG150" s="84"/>
      <c r="AH150" s="86" t="str">
        <f t="shared" si="18"/>
        <v/>
      </c>
      <c r="AI150" s="85"/>
      <c r="AJ150" s="85"/>
      <c r="AK150" s="85"/>
      <c r="AL150" s="86" t="str">
        <f t="shared" si="19"/>
        <v/>
      </c>
      <c r="AM150" s="97"/>
      <c r="AN150" s="88"/>
      <c r="AO150" s="98" t="str">
        <f t="shared" si="20"/>
        <v/>
      </c>
      <c r="AP150" s="90" t="str">
        <f t="shared" si="21"/>
        <v/>
      </c>
      <c r="AQ150" s="91" t="str">
        <f t="shared" si="22"/>
        <v/>
      </c>
      <c r="AR150" s="92" t="str">
        <f t="shared" si="23"/>
        <v/>
      </c>
      <c r="AS150" s="93" t="str">
        <f t="shared" si="24"/>
        <v/>
      </c>
      <c r="AT150" s="93" t="str">
        <f t="shared" si="25"/>
        <v/>
      </c>
      <c r="AU150" s="94" t="str">
        <f t="shared" si="26"/>
        <v/>
      </c>
      <c r="AV150" s="99" t="str">
        <f>+IF(A150="","",IF(F150="",70,VLOOKUP(L150,Hoja2!A:D,4,0)))</f>
        <v/>
      </c>
    </row>
    <row r="151" spans="1:48" ht="14.25" customHeight="1">
      <c r="A151" s="79"/>
      <c r="B151" s="79"/>
      <c r="C151" s="80"/>
      <c r="D151" s="80"/>
      <c r="E151" s="79"/>
      <c r="F151" s="79"/>
      <c r="G151" s="82" t="str">
        <f t="shared" si="0"/>
        <v/>
      </c>
      <c r="H151" s="82">
        <f t="shared" si="1"/>
        <v>0</v>
      </c>
      <c r="I151" s="82">
        <f t="shared" si="2"/>
        <v>0</v>
      </c>
      <c r="J151" s="82">
        <f t="shared" si="3"/>
        <v>0</v>
      </c>
      <c r="K151" s="82" t="str">
        <f t="shared" si="4"/>
        <v/>
      </c>
      <c r="L151" s="85"/>
      <c r="M151" s="84"/>
      <c r="N151" s="85"/>
      <c r="O151" s="85"/>
      <c r="P151" s="85"/>
      <c r="Q151" s="85"/>
      <c r="R151" s="86" t="str">
        <f t="shared" si="5"/>
        <v/>
      </c>
      <c r="S151" s="87"/>
      <c r="T151" s="88"/>
      <c r="U151" s="88" t="str">
        <f t="shared" si="6"/>
        <v/>
      </c>
      <c r="V151" s="88" t="str">
        <f t="shared" si="7"/>
        <v/>
      </c>
      <c r="W151" s="88" t="e">
        <f t="shared" ca="1" si="8"/>
        <v>#NAME?</v>
      </c>
      <c r="X151" s="89" t="str">
        <f t="shared" si="9"/>
        <v/>
      </c>
      <c r="Y151" s="90" t="str">
        <f t="shared" si="10"/>
        <v/>
      </c>
      <c r="Z151" s="91" t="str">
        <f t="shared" si="11"/>
        <v/>
      </c>
      <c r="AA151" s="92" t="str">
        <f t="shared" si="12"/>
        <v/>
      </c>
      <c r="AB151" s="93" t="str">
        <f t="shared" si="13"/>
        <v/>
      </c>
      <c r="AC151" s="93" t="str">
        <f t="shared" si="14"/>
        <v/>
      </c>
      <c r="AD151" s="94" t="str">
        <f t="shared" si="15"/>
        <v/>
      </c>
      <c r="AE151" s="95">
        <f t="shared" si="16"/>
        <v>0</v>
      </c>
      <c r="AF151" s="96">
        <f t="shared" si="17"/>
        <v>0</v>
      </c>
      <c r="AG151" s="84"/>
      <c r="AH151" s="86" t="str">
        <f t="shared" si="18"/>
        <v/>
      </c>
      <c r="AI151" s="85"/>
      <c r="AJ151" s="85"/>
      <c r="AK151" s="85"/>
      <c r="AL151" s="86" t="str">
        <f t="shared" si="19"/>
        <v/>
      </c>
      <c r="AM151" s="97"/>
      <c r="AN151" s="88"/>
      <c r="AO151" s="98" t="str">
        <f t="shared" si="20"/>
        <v/>
      </c>
      <c r="AP151" s="90" t="str">
        <f t="shared" si="21"/>
        <v/>
      </c>
      <c r="AQ151" s="91" t="str">
        <f t="shared" si="22"/>
        <v/>
      </c>
      <c r="AR151" s="92" t="str">
        <f t="shared" si="23"/>
        <v/>
      </c>
      <c r="AS151" s="93" t="str">
        <f t="shared" si="24"/>
        <v/>
      </c>
      <c r="AT151" s="93" t="str">
        <f t="shared" si="25"/>
        <v/>
      </c>
      <c r="AU151" s="94" t="str">
        <f t="shared" si="26"/>
        <v/>
      </c>
      <c r="AV151" s="99" t="str">
        <f>+IF(A151="","",IF(F151="",70,VLOOKUP(L151,Hoja2!A:D,4,0)))</f>
        <v/>
      </c>
    </row>
    <row r="152" spans="1:48" ht="14.25" customHeight="1">
      <c r="A152" s="79"/>
      <c r="B152" s="79"/>
      <c r="C152" s="80"/>
      <c r="D152" s="80"/>
      <c r="E152" s="79"/>
      <c r="F152" s="79"/>
      <c r="G152" s="82" t="str">
        <f t="shared" si="0"/>
        <v/>
      </c>
      <c r="H152" s="82">
        <f t="shared" si="1"/>
        <v>0</v>
      </c>
      <c r="I152" s="82">
        <f t="shared" si="2"/>
        <v>0</v>
      </c>
      <c r="J152" s="82">
        <f t="shared" si="3"/>
        <v>0</v>
      </c>
      <c r="K152" s="82" t="str">
        <f t="shared" si="4"/>
        <v/>
      </c>
      <c r="L152" s="85"/>
      <c r="M152" s="84"/>
      <c r="N152" s="85"/>
      <c r="O152" s="85"/>
      <c r="P152" s="85"/>
      <c r="Q152" s="85"/>
      <c r="R152" s="86" t="str">
        <f t="shared" si="5"/>
        <v/>
      </c>
      <c r="S152" s="87"/>
      <c r="T152" s="88"/>
      <c r="U152" s="88" t="str">
        <f t="shared" si="6"/>
        <v/>
      </c>
      <c r="V152" s="88" t="str">
        <f t="shared" si="7"/>
        <v/>
      </c>
      <c r="W152" s="88" t="e">
        <f t="shared" ca="1" si="8"/>
        <v>#NAME?</v>
      </c>
      <c r="X152" s="89" t="str">
        <f t="shared" si="9"/>
        <v/>
      </c>
      <c r="Y152" s="90" t="str">
        <f t="shared" si="10"/>
        <v/>
      </c>
      <c r="Z152" s="91" t="str">
        <f t="shared" si="11"/>
        <v/>
      </c>
      <c r="AA152" s="92" t="str">
        <f t="shared" si="12"/>
        <v/>
      </c>
      <c r="AB152" s="93" t="str">
        <f t="shared" si="13"/>
        <v/>
      </c>
      <c r="AC152" s="93" t="str">
        <f t="shared" si="14"/>
        <v/>
      </c>
      <c r="AD152" s="94" t="str">
        <f t="shared" si="15"/>
        <v/>
      </c>
      <c r="AE152" s="95">
        <f t="shared" si="16"/>
        <v>0</v>
      </c>
      <c r="AF152" s="96">
        <f t="shared" si="17"/>
        <v>0</v>
      </c>
      <c r="AG152" s="84"/>
      <c r="AH152" s="86" t="str">
        <f t="shared" si="18"/>
        <v/>
      </c>
      <c r="AI152" s="85"/>
      <c r="AJ152" s="85"/>
      <c r="AK152" s="85"/>
      <c r="AL152" s="86" t="str">
        <f t="shared" si="19"/>
        <v/>
      </c>
      <c r="AM152" s="97"/>
      <c r="AN152" s="88"/>
      <c r="AO152" s="98" t="str">
        <f t="shared" si="20"/>
        <v/>
      </c>
      <c r="AP152" s="90" t="str">
        <f t="shared" si="21"/>
        <v/>
      </c>
      <c r="AQ152" s="91" t="str">
        <f t="shared" si="22"/>
        <v/>
      </c>
      <c r="AR152" s="92" t="str">
        <f t="shared" si="23"/>
        <v/>
      </c>
      <c r="AS152" s="93" t="str">
        <f t="shared" si="24"/>
        <v/>
      </c>
      <c r="AT152" s="93" t="str">
        <f t="shared" si="25"/>
        <v/>
      </c>
      <c r="AU152" s="94" t="str">
        <f t="shared" si="26"/>
        <v/>
      </c>
      <c r="AV152" s="99" t="str">
        <f>+IF(A152="","",IF(F152="",70,VLOOKUP(L152,Hoja2!A:D,4,0)))</f>
        <v/>
      </c>
    </row>
    <row r="153" spans="1:48" ht="14.25" customHeight="1">
      <c r="A153" s="79"/>
      <c r="B153" s="79"/>
      <c r="C153" s="80"/>
      <c r="D153" s="80"/>
      <c r="E153" s="79"/>
      <c r="F153" s="79"/>
      <c r="G153" s="82" t="str">
        <f t="shared" si="0"/>
        <v/>
      </c>
      <c r="H153" s="82">
        <f t="shared" si="1"/>
        <v>0</v>
      </c>
      <c r="I153" s="82">
        <f t="shared" si="2"/>
        <v>0</v>
      </c>
      <c r="J153" s="82">
        <f t="shared" si="3"/>
        <v>0</v>
      </c>
      <c r="K153" s="82" t="str">
        <f t="shared" si="4"/>
        <v/>
      </c>
      <c r="L153" s="85"/>
      <c r="M153" s="84"/>
      <c r="N153" s="85"/>
      <c r="O153" s="85"/>
      <c r="P153" s="85"/>
      <c r="Q153" s="85"/>
      <c r="R153" s="86" t="str">
        <f t="shared" si="5"/>
        <v/>
      </c>
      <c r="S153" s="87"/>
      <c r="T153" s="88"/>
      <c r="U153" s="88" t="str">
        <f t="shared" si="6"/>
        <v/>
      </c>
      <c r="V153" s="88" t="str">
        <f t="shared" si="7"/>
        <v/>
      </c>
      <c r="W153" s="88" t="e">
        <f t="shared" ca="1" si="8"/>
        <v>#NAME?</v>
      </c>
      <c r="X153" s="89" t="str">
        <f t="shared" si="9"/>
        <v/>
      </c>
      <c r="Y153" s="90" t="str">
        <f t="shared" si="10"/>
        <v/>
      </c>
      <c r="Z153" s="91" t="str">
        <f t="shared" si="11"/>
        <v/>
      </c>
      <c r="AA153" s="92" t="str">
        <f t="shared" si="12"/>
        <v/>
      </c>
      <c r="AB153" s="93" t="str">
        <f t="shared" si="13"/>
        <v/>
      </c>
      <c r="AC153" s="93" t="str">
        <f t="shared" si="14"/>
        <v/>
      </c>
      <c r="AD153" s="94" t="str">
        <f t="shared" si="15"/>
        <v/>
      </c>
      <c r="AE153" s="95">
        <f t="shared" si="16"/>
        <v>0</v>
      </c>
      <c r="AF153" s="96">
        <f t="shared" si="17"/>
        <v>0</v>
      </c>
      <c r="AG153" s="84"/>
      <c r="AH153" s="86" t="str">
        <f t="shared" si="18"/>
        <v/>
      </c>
      <c r="AI153" s="85"/>
      <c r="AJ153" s="85"/>
      <c r="AK153" s="85"/>
      <c r="AL153" s="86" t="str">
        <f t="shared" si="19"/>
        <v/>
      </c>
      <c r="AM153" s="97"/>
      <c r="AN153" s="88"/>
      <c r="AO153" s="98" t="str">
        <f t="shared" si="20"/>
        <v/>
      </c>
      <c r="AP153" s="90" t="str">
        <f t="shared" si="21"/>
        <v/>
      </c>
      <c r="AQ153" s="91" t="str">
        <f t="shared" si="22"/>
        <v/>
      </c>
      <c r="AR153" s="92" t="str">
        <f t="shared" si="23"/>
        <v/>
      </c>
      <c r="AS153" s="93" t="str">
        <f t="shared" si="24"/>
        <v/>
      </c>
      <c r="AT153" s="93" t="str">
        <f t="shared" si="25"/>
        <v/>
      </c>
      <c r="AU153" s="94" t="str">
        <f t="shared" si="26"/>
        <v/>
      </c>
      <c r="AV153" s="99" t="str">
        <f>+IF(A153="","",IF(F153="",70,VLOOKUP(L153,Hoja2!A:D,4,0)))</f>
        <v/>
      </c>
    </row>
    <row r="154" spans="1:48" ht="14.25" customHeight="1">
      <c r="A154" s="79"/>
      <c r="B154" s="79"/>
      <c r="C154" s="80"/>
      <c r="D154" s="80"/>
      <c r="E154" s="79"/>
      <c r="F154" s="79"/>
      <c r="G154" s="82" t="str">
        <f t="shared" si="0"/>
        <v/>
      </c>
      <c r="H154" s="82">
        <f t="shared" si="1"/>
        <v>0</v>
      </c>
      <c r="I154" s="82">
        <f t="shared" si="2"/>
        <v>0</v>
      </c>
      <c r="J154" s="82">
        <f t="shared" si="3"/>
        <v>0</v>
      </c>
      <c r="K154" s="82" t="str">
        <f t="shared" si="4"/>
        <v/>
      </c>
      <c r="L154" s="85"/>
      <c r="M154" s="84"/>
      <c r="N154" s="85"/>
      <c r="O154" s="85"/>
      <c r="P154" s="85"/>
      <c r="Q154" s="85"/>
      <c r="R154" s="86" t="str">
        <f t="shared" si="5"/>
        <v/>
      </c>
      <c r="S154" s="87"/>
      <c r="T154" s="88"/>
      <c r="U154" s="88" t="str">
        <f t="shared" si="6"/>
        <v/>
      </c>
      <c r="V154" s="88" t="str">
        <f t="shared" si="7"/>
        <v/>
      </c>
      <c r="W154" s="88" t="e">
        <f t="shared" ca="1" si="8"/>
        <v>#NAME?</v>
      </c>
      <c r="X154" s="89" t="str">
        <f t="shared" si="9"/>
        <v/>
      </c>
      <c r="Y154" s="90" t="str">
        <f t="shared" si="10"/>
        <v/>
      </c>
      <c r="Z154" s="91" t="str">
        <f t="shared" si="11"/>
        <v/>
      </c>
      <c r="AA154" s="92" t="str">
        <f t="shared" si="12"/>
        <v/>
      </c>
      <c r="AB154" s="93" t="str">
        <f t="shared" si="13"/>
        <v/>
      </c>
      <c r="AC154" s="93" t="str">
        <f t="shared" si="14"/>
        <v/>
      </c>
      <c r="AD154" s="94" t="str">
        <f t="shared" si="15"/>
        <v/>
      </c>
      <c r="AE154" s="95">
        <f t="shared" si="16"/>
        <v>0</v>
      </c>
      <c r="AF154" s="96">
        <f t="shared" si="17"/>
        <v>0</v>
      </c>
      <c r="AG154" s="84"/>
      <c r="AH154" s="86" t="str">
        <f t="shared" si="18"/>
        <v/>
      </c>
      <c r="AI154" s="85"/>
      <c r="AJ154" s="85"/>
      <c r="AK154" s="85"/>
      <c r="AL154" s="86" t="str">
        <f t="shared" si="19"/>
        <v/>
      </c>
      <c r="AM154" s="97"/>
      <c r="AN154" s="88"/>
      <c r="AO154" s="98" t="str">
        <f t="shared" si="20"/>
        <v/>
      </c>
      <c r="AP154" s="90" t="str">
        <f t="shared" si="21"/>
        <v/>
      </c>
      <c r="AQ154" s="91" t="str">
        <f t="shared" si="22"/>
        <v/>
      </c>
      <c r="AR154" s="92" t="str">
        <f t="shared" si="23"/>
        <v/>
      </c>
      <c r="AS154" s="93" t="str">
        <f t="shared" si="24"/>
        <v/>
      </c>
      <c r="AT154" s="93" t="str">
        <f t="shared" si="25"/>
        <v/>
      </c>
      <c r="AU154" s="94" t="str">
        <f t="shared" si="26"/>
        <v/>
      </c>
      <c r="AV154" s="99" t="str">
        <f>+IF(A154="","",IF(F154="",70,VLOOKUP(L154,Hoja2!A:D,4,0)))</f>
        <v/>
      </c>
    </row>
    <row r="155" spans="1:48" ht="14.25" customHeight="1">
      <c r="A155" s="79"/>
      <c r="B155" s="79"/>
      <c r="C155" s="80"/>
      <c r="D155" s="80"/>
      <c r="E155" s="79"/>
      <c r="F155" s="79"/>
      <c r="G155" s="82" t="str">
        <f t="shared" si="0"/>
        <v/>
      </c>
      <c r="H155" s="82">
        <f t="shared" si="1"/>
        <v>0</v>
      </c>
      <c r="I155" s="82">
        <f t="shared" si="2"/>
        <v>0</v>
      </c>
      <c r="J155" s="82">
        <f t="shared" si="3"/>
        <v>0</v>
      </c>
      <c r="K155" s="82" t="str">
        <f t="shared" si="4"/>
        <v/>
      </c>
      <c r="L155" s="85"/>
      <c r="M155" s="84"/>
      <c r="N155" s="85"/>
      <c r="O155" s="85"/>
      <c r="P155" s="85"/>
      <c r="Q155" s="85"/>
      <c r="R155" s="86" t="str">
        <f t="shared" si="5"/>
        <v/>
      </c>
      <c r="S155" s="87"/>
      <c r="T155" s="88"/>
      <c r="U155" s="88" t="str">
        <f t="shared" si="6"/>
        <v/>
      </c>
      <c r="V155" s="88" t="str">
        <f t="shared" si="7"/>
        <v/>
      </c>
      <c r="W155" s="88" t="e">
        <f t="shared" ca="1" si="8"/>
        <v>#NAME?</v>
      </c>
      <c r="X155" s="89" t="str">
        <f t="shared" si="9"/>
        <v/>
      </c>
      <c r="Y155" s="90" t="str">
        <f t="shared" si="10"/>
        <v/>
      </c>
      <c r="Z155" s="91" t="str">
        <f t="shared" si="11"/>
        <v/>
      </c>
      <c r="AA155" s="92" t="str">
        <f t="shared" si="12"/>
        <v/>
      </c>
      <c r="AB155" s="93" t="str">
        <f t="shared" si="13"/>
        <v/>
      </c>
      <c r="AC155" s="93" t="str">
        <f t="shared" si="14"/>
        <v/>
      </c>
      <c r="AD155" s="94" t="str">
        <f t="shared" si="15"/>
        <v/>
      </c>
      <c r="AE155" s="95">
        <f t="shared" si="16"/>
        <v>0</v>
      </c>
      <c r="AF155" s="96">
        <f t="shared" si="17"/>
        <v>0</v>
      </c>
      <c r="AG155" s="84"/>
      <c r="AH155" s="86" t="str">
        <f t="shared" si="18"/>
        <v/>
      </c>
      <c r="AI155" s="85"/>
      <c r="AJ155" s="85"/>
      <c r="AK155" s="85"/>
      <c r="AL155" s="86" t="str">
        <f t="shared" si="19"/>
        <v/>
      </c>
      <c r="AM155" s="97"/>
      <c r="AN155" s="88"/>
      <c r="AO155" s="98" t="str">
        <f t="shared" si="20"/>
        <v/>
      </c>
      <c r="AP155" s="90" t="str">
        <f t="shared" si="21"/>
        <v/>
      </c>
      <c r="AQ155" s="91" t="str">
        <f t="shared" si="22"/>
        <v/>
      </c>
      <c r="AR155" s="92" t="str">
        <f t="shared" si="23"/>
        <v/>
      </c>
      <c r="AS155" s="93" t="str">
        <f t="shared" si="24"/>
        <v/>
      </c>
      <c r="AT155" s="93" t="str">
        <f t="shared" si="25"/>
        <v/>
      </c>
      <c r="AU155" s="94" t="str">
        <f t="shared" si="26"/>
        <v/>
      </c>
      <c r="AV155" s="99" t="str">
        <f>+IF(A155="","",IF(F155="",70,VLOOKUP(L155,Hoja2!A:D,4,0)))</f>
        <v/>
      </c>
    </row>
    <row r="156" spans="1:48" ht="14.25" customHeight="1">
      <c r="A156" s="79"/>
      <c r="B156" s="79"/>
      <c r="C156" s="80"/>
      <c r="D156" s="80"/>
      <c r="E156" s="79"/>
      <c r="F156" s="79"/>
      <c r="G156" s="82" t="str">
        <f t="shared" si="0"/>
        <v/>
      </c>
      <c r="H156" s="82">
        <f t="shared" si="1"/>
        <v>0</v>
      </c>
      <c r="I156" s="82">
        <f t="shared" si="2"/>
        <v>0</v>
      </c>
      <c r="J156" s="82">
        <f t="shared" si="3"/>
        <v>0</v>
      </c>
      <c r="K156" s="82" t="str">
        <f t="shared" si="4"/>
        <v/>
      </c>
      <c r="L156" s="85"/>
      <c r="M156" s="84"/>
      <c r="N156" s="85"/>
      <c r="O156" s="85"/>
      <c r="P156" s="85"/>
      <c r="Q156" s="85"/>
      <c r="R156" s="86" t="str">
        <f t="shared" si="5"/>
        <v/>
      </c>
      <c r="S156" s="87"/>
      <c r="T156" s="88"/>
      <c r="U156" s="88" t="str">
        <f t="shared" si="6"/>
        <v/>
      </c>
      <c r="V156" s="88" t="str">
        <f t="shared" si="7"/>
        <v/>
      </c>
      <c r="W156" s="88" t="e">
        <f t="shared" ca="1" si="8"/>
        <v>#NAME?</v>
      </c>
      <c r="X156" s="89" t="str">
        <f t="shared" si="9"/>
        <v/>
      </c>
      <c r="Y156" s="90" t="str">
        <f t="shared" si="10"/>
        <v/>
      </c>
      <c r="Z156" s="91" t="str">
        <f t="shared" si="11"/>
        <v/>
      </c>
      <c r="AA156" s="92" t="str">
        <f t="shared" si="12"/>
        <v/>
      </c>
      <c r="AB156" s="93" t="str">
        <f t="shared" si="13"/>
        <v/>
      </c>
      <c r="AC156" s="93" t="str">
        <f t="shared" si="14"/>
        <v/>
      </c>
      <c r="AD156" s="94" t="str">
        <f t="shared" si="15"/>
        <v/>
      </c>
      <c r="AE156" s="95">
        <f t="shared" si="16"/>
        <v>0</v>
      </c>
      <c r="AF156" s="96">
        <f t="shared" si="17"/>
        <v>0</v>
      </c>
      <c r="AG156" s="84"/>
      <c r="AH156" s="86" t="str">
        <f t="shared" si="18"/>
        <v/>
      </c>
      <c r="AI156" s="85"/>
      <c r="AJ156" s="85"/>
      <c r="AK156" s="85"/>
      <c r="AL156" s="86" t="str">
        <f t="shared" si="19"/>
        <v/>
      </c>
      <c r="AM156" s="97"/>
      <c r="AN156" s="88"/>
      <c r="AO156" s="98" t="str">
        <f t="shared" si="20"/>
        <v/>
      </c>
      <c r="AP156" s="90" t="str">
        <f t="shared" si="21"/>
        <v/>
      </c>
      <c r="AQ156" s="91" t="str">
        <f t="shared" si="22"/>
        <v/>
      </c>
      <c r="AR156" s="92" t="str">
        <f t="shared" si="23"/>
        <v/>
      </c>
      <c r="AS156" s="93" t="str">
        <f t="shared" si="24"/>
        <v/>
      </c>
      <c r="AT156" s="93" t="str">
        <f t="shared" si="25"/>
        <v/>
      </c>
      <c r="AU156" s="94" t="str">
        <f t="shared" si="26"/>
        <v/>
      </c>
      <c r="AV156" s="99" t="str">
        <f>+IF(A156="","",IF(F156="",70,VLOOKUP(L156,Hoja2!A:D,4,0)))</f>
        <v/>
      </c>
    </row>
    <row r="157" spans="1:48" ht="14.25" customHeight="1">
      <c r="A157" s="79"/>
      <c r="B157" s="79"/>
      <c r="C157" s="80"/>
      <c r="D157" s="80"/>
      <c r="E157" s="79"/>
      <c r="F157" s="79"/>
      <c r="G157" s="82" t="str">
        <f t="shared" si="0"/>
        <v/>
      </c>
      <c r="H157" s="82">
        <f t="shared" si="1"/>
        <v>0</v>
      </c>
      <c r="I157" s="82">
        <f t="shared" si="2"/>
        <v>0</v>
      </c>
      <c r="J157" s="82">
        <f t="shared" si="3"/>
        <v>0</v>
      </c>
      <c r="K157" s="82" t="str">
        <f t="shared" si="4"/>
        <v/>
      </c>
      <c r="L157" s="85"/>
      <c r="M157" s="84"/>
      <c r="N157" s="85"/>
      <c r="O157" s="85"/>
      <c r="P157" s="85"/>
      <c r="Q157" s="85"/>
      <c r="R157" s="86" t="str">
        <f t="shared" si="5"/>
        <v/>
      </c>
      <c r="S157" s="87"/>
      <c r="T157" s="88"/>
      <c r="U157" s="88" t="str">
        <f t="shared" si="6"/>
        <v/>
      </c>
      <c r="V157" s="88" t="str">
        <f t="shared" si="7"/>
        <v/>
      </c>
      <c r="W157" s="88" t="e">
        <f t="shared" ca="1" si="8"/>
        <v>#NAME?</v>
      </c>
      <c r="X157" s="89" t="str">
        <f t="shared" si="9"/>
        <v/>
      </c>
      <c r="Y157" s="90" t="str">
        <f t="shared" si="10"/>
        <v/>
      </c>
      <c r="Z157" s="91" t="str">
        <f t="shared" si="11"/>
        <v/>
      </c>
      <c r="AA157" s="92" t="str">
        <f t="shared" si="12"/>
        <v/>
      </c>
      <c r="AB157" s="93" t="str">
        <f t="shared" si="13"/>
        <v/>
      </c>
      <c r="AC157" s="93" t="str">
        <f t="shared" si="14"/>
        <v/>
      </c>
      <c r="AD157" s="94" t="str">
        <f t="shared" si="15"/>
        <v/>
      </c>
      <c r="AE157" s="95">
        <f t="shared" si="16"/>
        <v>0</v>
      </c>
      <c r="AF157" s="96">
        <f t="shared" si="17"/>
        <v>0</v>
      </c>
      <c r="AG157" s="84"/>
      <c r="AH157" s="86" t="str">
        <f t="shared" si="18"/>
        <v/>
      </c>
      <c r="AI157" s="85"/>
      <c r="AJ157" s="85"/>
      <c r="AK157" s="85"/>
      <c r="AL157" s="86" t="str">
        <f t="shared" si="19"/>
        <v/>
      </c>
      <c r="AM157" s="97"/>
      <c r="AN157" s="88"/>
      <c r="AO157" s="98" t="str">
        <f t="shared" si="20"/>
        <v/>
      </c>
      <c r="AP157" s="90" t="str">
        <f t="shared" si="21"/>
        <v/>
      </c>
      <c r="AQ157" s="91" t="str">
        <f t="shared" si="22"/>
        <v/>
      </c>
      <c r="AR157" s="92" t="str">
        <f t="shared" si="23"/>
        <v/>
      </c>
      <c r="AS157" s="93" t="str">
        <f t="shared" si="24"/>
        <v/>
      </c>
      <c r="AT157" s="93" t="str">
        <f t="shared" si="25"/>
        <v/>
      </c>
      <c r="AU157" s="94" t="str">
        <f t="shared" si="26"/>
        <v/>
      </c>
      <c r="AV157" s="99" t="str">
        <f>+IF(A157="","",IF(F157="",70,VLOOKUP(L157,Hoja2!A:D,4,0)))</f>
        <v/>
      </c>
    </row>
    <row r="158" spans="1:48" ht="14.25" customHeight="1">
      <c r="A158" s="79"/>
      <c r="B158" s="79"/>
      <c r="C158" s="80"/>
      <c r="D158" s="80"/>
      <c r="E158" s="79"/>
      <c r="F158" s="79"/>
      <c r="G158" s="82" t="str">
        <f t="shared" si="0"/>
        <v/>
      </c>
      <c r="H158" s="82">
        <f t="shared" si="1"/>
        <v>0</v>
      </c>
      <c r="I158" s="82">
        <f t="shared" si="2"/>
        <v>0</v>
      </c>
      <c r="J158" s="82">
        <f t="shared" si="3"/>
        <v>0</v>
      </c>
      <c r="K158" s="82" t="str">
        <f t="shared" si="4"/>
        <v/>
      </c>
      <c r="L158" s="85"/>
      <c r="M158" s="84"/>
      <c r="N158" s="85"/>
      <c r="O158" s="85"/>
      <c r="P158" s="85"/>
      <c r="Q158" s="85"/>
      <c r="R158" s="86" t="str">
        <f t="shared" si="5"/>
        <v/>
      </c>
      <c r="S158" s="87"/>
      <c r="T158" s="88"/>
      <c r="U158" s="88" t="str">
        <f t="shared" si="6"/>
        <v/>
      </c>
      <c r="V158" s="88" t="str">
        <f t="shared" si="7"/>
        <v/>
      </c>
      <c r="W158" s="88" t="e">
        <f t="shared" ca="1" si="8"/>
        <v>#NAME?</v>
      </c>
      <c r="X158" s="89" t="str">
        <f t="shared" si="9"/>
        <v/>
      </c>
      <c r="Y158" s="90" t="str">
        <f t="shared" si="10"/>
        <v/>
      </c>
      <c r="Z158" s="91" t="str">
        <f t="shared" si="11"/>
        <v/>
      </c>
      <c r="AA158" s="92" t="str">
        <f t="shared" si="12"/>
        <v/>
      </c>
      <c r="AB158" s="93" t="str">
        <f t="shared" si="13"/>
        <v/>
      </c>
      <c r="AC158" s="93" t="str">
        <f t="shared" si="14"/>
        <v/>
      </c>
      <c r="AD158" s="94" t="str">
        <f t="shared" si="15"/>
        <v/>
      </c>
      <c r="AE158" s="95">
        <f t="shared" si="16"/>
        <v>0</v>
      </c>
      <c r="AF158" s="96">
        <f t="shared" si="17"/>
        <v>0</v>
      </c>
      <c r="AG158" s="84"/>
      <c r="AH158" s="86" t="str">
        <f t="shared" si="18"/>
        <v/>
      </c>
      <c r="AI158" s="85"/>
      <c r="AJ158" s="85"/>
      <c r="AK158" s="85"/>
      <c r="AL158" s="86" t="str">
        <f t="shared" si="19"/>
        <v/>
      </c>
      <c r="AM158" s="97"/>
      <c r="AN158" s="88"/>
      <c r="AO158" s="98" t="str">
        <f t="shared" si="20"/>
        <v/>
      </c>
      <c r="AP158" s="90" t="str">
        <f t="shared" si="21"/>
        <v/>
      </c>
      <c r="AQ158" s="91" t="str">
        <f t="shared" si="22"/>
        <v/>
      </c>
      <c r="AR158" s="92" t="str">
        <f t="shared" si="23"/>
        <v/>
      </c>
      <c r="AS158" s="93" t="str">
        <f t="shared" si="24"/>
        <v/>
      </c>
      <c r="AT158" s="93" t="str">
        <f t="shared" si="25"/>
        <v/>
      </c>
      <c r="AU158" s="94" t="str">
        <f t="shared" si="26"/>
        <v/>
      </c>
      <c r="AV158" s="99" t="str">
        <f>+IF(A158="","",IF(F158="",70,VLOOKUP(L158,Hoja2!A:D,4,0)))</f>
        <v/>
      </c>
    </row>
    <row r="159" spans="1:48" ht="14.25" customHeight="1">
      <c r="A159" s="79"/>
      <c r="B159" s="79"/>
      <c r="C159" s="80"/>
      <c r="D159" s="80"/>
      <c r="E159" s="79"/>
      <c r="F159" s="79"/>
      <c r="G159" s="82" t="str">
        <f t="shared" si="0"/>
        <v/>
      </c>
      <c r="H159" s="82">
        <f t="shared" si="1"/>
        <v>0</v>
      </c>
      <c r="I159" s="82">
        <f t="shared" si="2"/>
        <v>0</v>
      </c>
      <c r="J159" s="82">
        <f t="shared" si="3"/>
        <v>0</v>
      </c>
      <c r="K159" s="82" t="str">
        <f t="shared" si="4"/>
        <v/>
      </c>
      <c r="L159" s="85"/>
      <c r="M159" s="84"/>
      <c r="N159" s="85"/>
      <c r="O159" s="85"/>
      <c r="P159" s="85"/>
      <c r="Q159" s="85"/>
      <c r="R159" s="86" t="str">
        <f t="shared" si="5"/>
        <v/>
      </c>
      <c r="S159" s="87"/>
      <c r="T159" s="88"/>
      <c r="U159" s="88" t="str">
        <f t="shared" si="6"/>
        <v/>
      </c>
      <c r="V159" s="88" t="str">
        <f t="shared" si="7"/>
        <v/>
      </c>
      <c r="W159" s="88" t="e">
        <f t="shared" ca="1" si="8"/>
        <v>#NAME?</v>
      </c>
      <c r="X159" s="89" t="str">
        <f t="shared" si="9"/>
        <v/>
      </c>
      <c r="Y159" s="90" t="str">
        <f t="shared" si="10"/>
        <v/>
      </c>
      <c r="Z159" s="91" t="str">
        <f t="shared" si="11"/>
        <v/>
      </c>
      <c r="AA159" s="92" t="str">
        <f t="shared" si="12"/>
        <v/>
      </c>
      <c r="AB159" s="93" t="str">
        <f t="shared" si="13"/>
        <v/>
      </c>
      <c r="AC159" s="93" t="str">
        <f t="shared" si="14"/>
        <v/>
      </c>
      <c r="AD159" s="94" t="str">
        <f t="shared" si="15"/>
        <v/>
      </c>
      <c r="AE159" s="95">
        <f t="shared" si="16"/>
        <v>0</v>
      </c>
      <c r="AF159" s="96">
        <f t="shared" si="17"/>
        <v>0</v>
      </c>
      <c r="AG159" s="84"/>
      <c r="AH159" s="86" t="str">
        <f t="shared" si="18"/>
        <v/>
      </c>
      <c r="AI159" s="85"/>
      <c r="AJ159" s="85"/>
      <c r="AK159" s="85"/>
      <c r="AL159" s="86" t="str">
        <f t="shared" si="19"/>
        <v/>
      </c>
      <c r="AM159" s="97"/>
      <c r="AN159" s="88"/>
      <c r="AO159" s="98" t="str">
        <f t="shared" si="20"/>
        <v/>
      </c>
      <c r="AP159" s="90" t="str">
        <f t="shared" si="21"/>
        <v/>
      </c>
      <c r="AQ159" s="91" t="str">
        <f t="shared" si="22"/>
        <v/>
      </c>
      <c r="AR159" s="92" t="str">
        <f t="shared" si="23"/>
        <v/>
      </c>
      <c r="AS159" s="93" t="str">
        <f t="shared" si="24"/>
        <v/>
      </c>
      <c r="AT159" s="93" t="str">
        <f t="shared" si="25"/>
        <v/>
      </c>
      <c r="AU159" s="94" t="str">
        <f t="shared" si="26"/>
        <v/>
      </c>
      <c r="AV159" s="99" t="str">
        <f>+IF(A159="","",IF(F159="",70,VLOOKUP(L159,Hoja2!A:D,4,0)))</f>
        <v/>
      </c>
    </row>
    <row r="160" spans="1:48" ht="14.25" customHeight="1">
      <c r="A160" s="79"/>
      <c r="B160" s="79"/>
      <c r="C160" s="80"/>
      <c r="D160" s="80"/>
      <c r="E160" s="79"/>
      <c r="F160" s="79"/>
      <c r="G160" s="82" t="str">
        <f t="shared" si="0"/>
        <v/>
      </c>
      <c r="H160" s="82">
        <f t="shared" si="1"/>
        <v>0</v>
      </c>
      <c r="I160" s="82">
        <f t="shared" si="2"/>
        <v>0</v>
      </c>
      <c r="J160" s="82">
        <f t="shared" si="3"/>
        <v>0</v>
      </c>
      <c r="K160" s="82" t="str">
        <f t="shared" si="4"/>
        <v/>
      </c>
      <c r="L160" s="85"/>
      <c r="M160" s="84"/>
      <c r="N160" s="85"/>
      <c r="O160" s="85"/>
      <c r="P160" s="85"/>
      <c r="Q160" s="85"/>
      <c r="R160" s="86" t="str">
        <f t="shared" si="5"/>
        <v/>
      </c>
      <c r="S160" s="87"/>
      <c r="T160" s="88"/>
      <c r="U160" s="88" t="str">
        <f t="shared" si="6"/>
        <v/>
      </c>
      <c r="V160" s="88" t="str">
        <f t="shared" si="7"/>
        <v/>
      </c>
      <c r="W160" s="88" t="e">
        <f t="shared" ca="1" si="8"/>
        <v>#NAME?</v>
      </c>
      <c r="X160" s="89" t="str">
        <f t="shared" si="9"/>
        <v/>
      </c>
      <c r="Y160" s="90" t="str">
        <f t="shared" si="10"/>
        <v/>
      </c>
      <c r="Z160" s="91" t="str">
        <f t="shared" si="11"/>
        <v/>
      </c>
      <c r="AA160" s="92" t="str">
        <f t="shared" si="12"/>
        <v/>
      </c>
      <c r="AB160" s="93" t="str">
        <f t="shared" si="13"/>
        <v/>
      </c>
      <c r="AC160" s="93" t="str">
        <f t="shared" si="14"/>
        <v/>
      </c>
      <c r="AD160" s="94" t="str">
        <f t="shared" si="15"/>
        <v/>
      </c>
      <c r="AE160" s="95">
        <f t="shared" si="16"/>
        <v>0</v>
      </c>
      <c r="AF160" s="96">
        <f t="shared" si="17"/>
        <v>0</v>
      </c>
      <c r="AG160" s="84"/>
      <c r="AH160" s="86" t="str">
        <f t="shared" si="18"/>
        <v/>
      </c>
      <c r="AI160" s="85"/>
      <c r="AJ160" s="85"/>
      <c r="AK160" s="85"/>
      <c r="AL160" s="86" t="str">
        <f t="shared" si="19"/>
        <v/>
      </c>
      <c r="AM160" s="97"/>
      <c r="AN160" s="88"/>
      <c r="AO160" s="98" t="str">
        <f t="shared" si="20"/>
        <v/>
      </c>
      <c r="AP160" s="90" t="str">
        <f t="shared" si="21"/>
        <v/>
      </c>
      <c r="AQ160" s="91" t="str">
        <f t="shared" si="22"/>
        <v/>
      </c>
      <c r="AR160" s="92" t="str">
        <f t="shared" si="23"/>
        <v/>
      </c>
      <c r="AS160" s="93" t="str">
        <f t="shared" si="24"/>
        <v/>
      </c>
      <c r="AT160" s="93" t="str">
        <f t="shared" si="25"/>
        <v/>
      </c>
      <c r="AU160" s="94" t="str">
        <f t="shared" si="26"/>
        <v/>
      </c>
      <c r="AV160" s="99" t="str">
        <f>+IF(A160="","",IF(F160="",70,VLOOKUP(L160,Hoja2!A:D,4,0)))</f>
        <v/>
      </c>
    </row>
    <row r="161" spans="1:48" ht="14.25" customHeight="1">
      <c r="A161" s="79"/>
      <c r="B161" s="79"/>
      <c r="C161" s="80"/>
      <c r="D161" s="80"/>
      <c r="E161" s="79"/>
      <c r="F161" s="79"/>
      <c r="G161" s="82" t="str">
        <f t="shared" si="0"/>
        <v/>
      </c>
      <c r="H161" s="82">
        <f t="shared" si="1"/>
        <v>0</v>
      </c>
      <c r="I161" s="82">
        <f t="shared" si="2"/>
        <v>0</v>
      </c>
      <c r="J161" s="82">
        <f t="shared" si="3"/>
        <v>0</v>
      </c>
      <c r="K161" s="82" t="str">
        <f t="shared" si="4"/>
        <v/>
      </c>
      <c r="L161" s="85"/>
      <c r="M161" s="84"/>
      <c r="N161" s="85"/>
      <c r="O161" s="85"/>
      <c r="P161" s="85"/>
      <c r="Q161" s="85"/>
      <c r="R161" s="86" t="str">
        <f t="shared" si="5"/>
        <v/>
      </c>
      <c r="S161" s="87"/>
      <c r="T161" s="88"/>
      <c r="U161" s="88" t="str">
        <f t="shared" si="6"/>
        <v/>
      </c>
      <c r="V161" s="88" t="str">
        <f t="shared" si="7"/>
        <v/>
      </c>
      <c r="W161" s="88" t="e">
        <f t="shared" ca="1" si="8"/>
        <v>#NAME?</v>
      </c>
      <c r="X161" s="89" t="str">
        <f t="shared" si="9"/>
        <v/>
      </c>
      <c r="Y161" s="90" t="str">
        <f t="shared" si="10"/>
        <v/>
      </c>
      <c r="Z161" s="91" t="str">
        <f t="shared" si="11"/>
        <v/>
      </c>
      <c r="AA161" s="92" t="str">
        <f t="shared" si="12"/>
        <v/>
      </c>
      <c r="AB161" s="93" t="str">
        <f t="shared" si="13"/>
        <v/>
      </c>
      <c r="AC161" s="93" t="str">
        <f t="shared" si="14"/>
        <v/>
      </c>
      <c r="AD161" s="94" t="str">
        <f t="shared" si="15"/>
        <v/>
      </c>
      <c r="AE161" s="95">
        <f t="shared" si="16"/>
        <v>0</v>
      </c>
      <c r="AF161" s="96">
        <f t="shared" si="17"/>
        <v>0</v>
      </c>
      <c r="AG161" s="84"/>
      <c r="AH161" s="86" t="str">
        <f t="shared" si="18"/>
        <v/>
      </c>
      <c r="AI161" s="85"/>
      <c r="AJ161" s="85"/>
      <c r="AK161" s="85"/>
      <c r="AL161" s="86" t="str">
        <f t="shared" si="19"/>
        <v/>
      </c>
      <c r="AM161" s="97"/>
      <c r="AN161" s="88"/>
      <c r="AO161" s="98" t="str">
        <f t="shared" si="20"/>
        <v/>
      </c>
      <c r="AP161" s="90" t="str">
        <f t="shared" si="21"/>
        <v/>
      </c>
      <c r="AQ161" s="91" t="str">
        <f t="shared" si="22"/>
        <v/>
      </c>
      <c r="AR161" s="92" t="str">
        <f t="shared" si="23"/>
        <v/>
      </c>
      <c r="AS161" s="93" t="str">
        <f t="shared" si="24"/>
        <v/>
      </c>
      <c r="AT161" s="93" t="str">
        <f t="shared" si="25"/>
        <v/>
      </c>
      <c r="AU161" s="94" t="str">
        <f t="shared" si="26"/>
        <v/>
      </c>
      <c r="AV161" s="99" t="str">
        <f>+IF(A161="","",IF(F161="",70,VLOOKUP(L161,Hoja2!A:D,4,0)))</f>
        <v/>
      </c>
    </row>
    <row r="162" spans="1:48" ht="14.25" customHeight="1">
      <c r="A162" s="79"/>
      <c r="B162" s="79"/>
      <c r="C162" s="80"/>
      <c r="D162" s="80"/>
      <c r="E162" s="79"/>
      <c r="F162" s="79"/>
      <c r="G162" s="82" t="str">
        <f t="shared" si="0"/>
        <v/>
      </c>
      <c r="H162" s="82">
        <f t="shared" si="1"/>
        <v>0</v>
      </c>
      <c r="I162" s="82">
        <f t="shared" si="2"/>
        <v>0</v>
      </c>
      <c r="J162" s="82">
        <f t="shared" si="3"/>
        <v>0</v>
      </c>
      <c r="K162" s="82" t="str">
        <f t="shared" si="4"/>
        <v/>
      </c>
      <c r="L162" s="85"/>
      <c r="M162" s="84"/>
      <c r="N162" s="85"/>
      <c r="O162" s="85"/>
      <c r="P162" s="85"/>
      <c r="Q162" s="85"/>
      <c r="R162" s="86" t="str">
        <f t="shared" si="5"/>
        <v/>
      </c>
      <c r="S162" s="87"/>
      <c r="T162" s="88"/>
      <c r="U162" s="88" t="str">
        <f t="shared" si="6"/>
        <v/>
      </c>
      <c r="V162" s="88" t="str">
        <f t="shared" si="7"/>
        <v/>
      </c>
      <c r="W162" s="88" t="e">
        <f t="shared" ca="1" si="8"/>
        <v>#NAME?</v>
      </c>
      <c r="X162" s="89" t="str">
        <f t="shared" si="9"/>
        <v/>
      </c>
      <c r="Y162" s="90" t="str">
        <f t="shared" si="10"/>
        <v/>
      </c>
      <c r="Z162" s="91" t="str">
        <f t="shared" si="11"/>
        <v/>
      </c>
      <c r="AA162" s="92" t="str">
        <f t="shared" si="12"/>
        <v/>
      </c>
      <c r="AB162" s="93" t="str">
        <f t="shared" si="13"/>
        <v/>
      </c>
      <c r="AC162" s="93" t="str">
        <f t="shared" si="14"/>
        <v/>
      </c>
      <c r="AD162" s="94" t="str">
        <f t="shared" si="15"/>
        <v/>
      </c>
      <c r="AE162" s="95">
        <f t="shared" si="16"/>
        <v>0</v>
      </c>
      <c r="AF162" s="96">
        <f t="shared" si="17"/>
        <v>0</v>
      </c>
      <c r="AG162" s="84"/>
      <c r="AH162" s="86" t="str">
        <f t="shared" si="18"/>
        <v/>
      </c>
      <c r="AI162" s="85"/>
      <c r="AJ162" s="85"/>
      <c r="AK162" s="85"/>
      <c r="AL162" s="86" t="str">
        <f t="shared" si="19"/>
        <v/>
      </c>
      <c r="AM162" s="97"/>
      <c r="AN162" s="88"/>
      <c r="AO162" s="98" t="str">
        <f t="shared" si="20"/>
        <v/>
      </c>
      <c r="AP162" s="90" t="str">
        <f t="shared" si="21"/>
        <v/>
      </c>
      <c r="AQ162" s="91" t="str">
        <f t="shared" si="22"/>
        <v/>
      </c>
      <c r="AR162" s="92" t="str">
        <f t="shared" si="23"/>
        <v/>
      </c>
      <c r="AS162" s="93" t="str">
        <f t="shared" si="24"/>
        <v/>
      </c>
      <c r="AT162" s="93" t="str">
        <f t="shared" si="25"/>
        <v/>
      </c>
      <c r="AU162" s="94" t="str">
        <f t="shared" si="26"/>
        <v/>
      </c>
      <c r="AV162" s="99" t="str">
        <f>+IF(A162="","",IF(F162="",70,VLOOKUP(L162,Hoja2!A:D,4,0)))</f>
        <v/>
      </c>
    </row>
    <row r="163" spans="1:48" ht="14.25" customHeight="1">
      <c r="A163" s="79"/>
      <c r="B163" s="79"/>
      <c r="C163" s="80"/>
      <c r="D163" s="80"/>
      <c r="E163" s="79"/>
      <c r="F163" s="79"/>
      <c r="G163" s="82" t="str">
        <f t="shared" si="0"/>
        <v/>
      </c>
      <c r="H163" s="82">
        <f t="shared" si="1"/>
        <v>0</v>
      </c>
      <c r="I163" s="82">
        <f t="shared" si="2"/>
        <v>0</v>
      </c>
      <c r="J163" s="82">
        <f t="shared" si="3"/>
        <v>0</v>
      </c>
      <c r="K163" s="82" t="str">
        <f t="shared" si="4"/>
        <v/>
      </c>
      <c r="L163" s="85"/>
      <c r="M163" s="84"/>
      <c r="N163" s="85"/>
      <c r="O163" s="85"/>
      <c r="P163" s="85"/>
      <c r="Q163" s="85"/>
      <c r="R163" s="86" t="str">
        <f t="shared" si="5"/>
        <v/>
      </c>
      <c r="S163" s="87"/>
      <c r="T163" s="88"/>
      <c r="U163" s="88" t="str">
        <f t="shared" si="6"/>
        <v/>
      </c>
      <c r="V163" s="88" t="str">
        <f t="shared" si="7"/>
        <v/>
      </c>
      <c r="W163" s="88" t="e">
        <f t="shared" ca="1" si="8"/>
        <v>#NAME?</v>
      </c>
      <c r="X163" s="89" t="str">
        <f t="shared" si="9"/>
        <v/>
      </c>
      <c r="Y163" s="90" t="str">
        <f t="shared" si="10"/>
        <v/>
      </c>
      <c r="Z163" s="91" t="str">
        <f t="shared" si="11"/>
        <v/>
      </c>
      <c r="AA163" s="92" t="str">
        <f t="shared" si="12"/>
        <v/>
      </c>
      <c r="AB163" s="93" t="str">
        <f t="shared" si="13"/>
        <v/>
      </c>
      <c r="AC163" s="93" t="str">
        <f t="shared" si="14"/>
        <v/>
      </c>
      <c r="AD163" s="94" t="str">
        <f t="shared" si="15"/>
        <v/>
      </c>
      <c r="AE163" s="95">
        <f t="shared" si="16"/>
        <v>0</v>
      </c>
      <c r="AF163" s="96">
        <f t="shared" si="17"/>
        <v>0</v>
      </c>
      <c r="AG163" s="84"/>
      <c r="AH163" s="86" t="str">
        <f t="shared" si="18"/>
        <v/>
      </c>
      <c r="AI163" s="85"/>
      <c r="AJ163" s="85"/>
      <c r="AK163" s="85"/>
      <c r="AL163" s="86" t="str">
        <f t="shared" si="19"/>
        <v/>
      </c>
      <c r="AM163" s="97"/>
      <c r="AN163" s="88"/>
      <c r="AO163" s="98" t="str">
        <f t="shared" si="20"/>
        <v/>
      </c>
      <c r="AP163" s="90" t="str">
        <f t="shared" si="21"/>
        <v/>
      </c>
      <c r="AQ163" s="91" t="str">
        <f t="shared" si="22"/>
        <v/>
      </c>
      <c r="AR163" s="92" t="str">
        <f t="shared" si="23"/>
        <v/>
      </c>
      <c r="AS163" s="93" t="str">
        <f t="shared" si="24"/>
        <v/>
      </c>
      <c r="AT163" s="93" t="str">
        <f t="shared" si="25"/>
        <v/>
      </c>
      <c r="AU163" s="94" t="str">
        <f t="shared" si="26"/>
        <v/>
      </c>
      <c r="AV163" s="99" t="str">
        <f>+IF(A163="","",IF(F163="",70,VLOOKUP(L163,Hoja2!A:D,4,0)))</f>
        <v/>
      </c>
    </row>
    <row r="164" spans="1:48" ht="14.25" customHeight="1">
      <c r="A164" s="79"/>
      <c r="B164" s="79"/>
      <c r="C164" s="80"/>
      <c r="D164" s="80"/>
      <c r="E164" s="79"/>
      <c r="F164" s="79"/>
      <c r="G164" s="82" t="str">
        <f t="shared" si="0"/>
        <v/>
      </c>
      <c r="H164" s="82">
        <f t="shared" si="1"/>
        <v>0</v>
      </c>
      <c r="I164" s="82">
        <f t="shared" si="2"/>
        <v>0</v>
      </c>
      <c r="J164" s="82">
        <f t="shared" si="3"/>
        <v>0</v>
      </c>
      <c r="K164" s="82" t="str">
        <f t="shared" si="4"/>
        <v/>
      </c>
      <c r="L164" s="85"/>
      <c r="M164" s="84"/>
      <c r="N164" s="85"/>
      <c r="O164" s="85"/>
      <c r="P164" s="85"/>
      <c r="Q164" s="85"/>
      <c r="R164" s="86" t="str">
        <f t="shared" si="5"/>
        <v/>
      </c>
      <c r="S164" s="87"/>
      <c r="T164" s="88"/>
      <c r="U164" s="88" t="str">
        <f t="shared" si="6"/>
        <v/>
      </c>
      <c r="V164" s="88" t="str">
        <f t="shared" si="7"/>
        <v/>
      </c>
      <c r="W164" s="88" t="e">
        <f t="shared" ca="1" si="8"/>
        <v>#NAME?</v>
      </c>
      <c r="X164" s="89" t="str">
        <f t="shared" si="9"/>
        <v/>
      </c>
      <c r="Y164" s="90" t="str">
        <f t="shared" si="10"/>
        <v/>
      </c>
      <c r="Z164" s="91" t="str">
        <f t="shared" si="11"/>
        <v/>
      </c>
      <c r="AA164" s="92" t="str">
        <f t="shared" si="12"/>
        <v/>
      </c>
      <c r="AB164" s="93" t="str">
        <f t="shared" si="13"/>
        <v/>
      </c>
      <c r="AC164" s="93" t="str">
        <f t="shared" si="14"/>
        <v/>
      </c>
      <c r="AD164" s="94" t="str">
        <f t="shared" si="15"/>
        <v/>
      </c>
      <c r="AE164" s="95">
        <f t="shared" si="16"/>
        <v>0</v>
      </c>
      <c r="AF164" s="96">
        <f t="shared" si="17"/>
        <v>0</v>
      </c>
      <c r="AG164" s="84"/>
      <c r="AH164" s="86" t="str">
        <f t="shared" si="18"/>
        <v/>
      </c>
      <c r="AI164" s="85"/>
      <c r="AJ164" s="85"/>
      <c r="AK164" s="85"/>
      <c r="AL164" s="86" t="str">
        <f t="shared" si="19"/>
        <v/>
      </c>
      <c r="AM164" s="97"/>
      <c r="AN164" s="88"/>
      <c r="AO164" s="98" t="str">
        <f t="shared" si="20"/>
        <v/>
      </c>
      <c r="AP164" s="90" t="str">
        <f t="shared" si="21"/>
        <v/>
      </c>
      <c r="AQ164" s="91" t="str">
        <f t="shared" si="22"/>
        <v/>
      </c>
      <c r="AR164" s="92" t="str">
        <f t="shared" si="23"/>
        <v/>
      </c>
      <c r="AS164" s="93" t="str">
        <f t="shared" si="24"/>
        <v/>
      </c>
      <c r="AT164" s="93" t="str">
        <f t="shared" si="25"/>
        <v/>
      </c>
      <c r="AU164" s="94" t="str">
        <f t="shared" si="26"/>
        <v/>
      </c>
      <c r="AV164" s="99" t="str">
        <f>+IF(A164="","",IF(F164="",70,VLOOKUP(L164,Hoja2!A:D,4,0)))</f>
        <v/>
      </c>
    </row>
    <row r="165" spans="1:48" ht="14.25" customHeight="1">
      <c r="A165" s="79"/>
      <c r="B165" s="79"/>
      <c r="C165" s="80"/>
      <c r="D165" s="80"/>
      <c r="E165" s="79"/>
      <c r="F165" s="79"/>
      <c r="G165" s="82" t="str">
        <f t="shared" si="0"/>
        <v/>
      </c>
      <c r="H165" s="82">
        <f t="shared" si="1"/>
        <v>0</v>
      </c>
      <c r="I165" s="82">
        <f t="shared" si="2"/>
        <v>0</v>
      </c>
      <c r="J165" s="82">
        <f t="shared" si="3"/>
        <v>0</v>
      </c>
      <c r="K165" s="82" t="str">
        <f t="shared" si="4"/>
        <v/>
      </c>
      <c r="L165" s="85"/>
      <c r="M165" s="84"/>
      <c r="N165" s="85"/>
      <c r="O165" s="85"/>
      <c r="P165" s="85"/>
      <c r="Q165" s="85"/>
      <c r="R165" s="86" t="str">
        <f t="shared" si="5"/>
        <v/>
      </c>
      <c r="S165" s="87"/>
      <c r="T165" s="88"/>
      <c r="U165" s="88" t="str">
        <f t="shared" si="6"/>
        <v/>
      </c>
      <c r="V165" s="88" t="str">
        <f t="shared" si="7"/>
        <v/>
      </c>
      <c r="W165" s="88" t="e">
        <f t="shared" ca="1" si="8"/>
        <v>#NAME?</v>
      </c>
      <c r="X165" s="89" t="str">
        <f t="shared" si="9"/>
        <v/>
      </c>
      <c r="Y165" s="90" t="str">
        <f t="shared" si="10"/>
        <v/>
      </c>
      <c r="Z165" s="91" t="str">
        <f t="shared" si="11"/>
        <v/>
      </c>
      <c r="AA165" s="92" t="str">
        <f t="shared" si="12"/>
        <v/>
      </c>
      <c r="AB165" s="93" t="str">
        <f t="shared" si="13"/>
        <v/>
      </c>
      <c r="AC165" s="93" t="str">
        <f t="shared" si="14"/>
        <v/>
      </c>
      <c r="AD165" s="94" t="str">
        <f t="shared" si="15"/>
        <v/>
      </c>
      <c r="AE165" s="95">
        <f t="shared" si="16"/>
        <v>0</v>
      </c>
      <c r="AF165" s="96">
        <f t="shared" si="17"/>
        <v>0</v>
      </c>
      <c r="AG165" s="84"/>
      <c r="AH165" s="86" t="str">
        <f t="shared" si="18"/>
        <v/>
      </c>
      <c r="AI165" s="85"/>
      <c r="AJ165" s="85"/>
      <c r="AK165" s="85"/>
      <c r="AL165" s="86" t="str">
        <f t="shared" si="19"/>
        <v/>
      </c>
      <c r="AM165" s="97"/>
      <c r="AN165" s="88"/>
      <c r="AO165" s="98" t="str">
        <f t="shared" si="20"/>
        <v/>
      </c>
      <c r="AP165" s="90" t="str">
        <f t="shared" si="21"/>
        <v/>
      </c>
      <c r="AQ165" s="91" t="str">
        <f t="shared" si="22"/>
        <v/>
      </c>
      <c r="AR165" s="92" t="str">
        <f t="shared" si="23"/>
        <v/>
      </c>
      <c r="AS165" s="93" t="str">
        <f t="shared" si="24"/>
        <v/>
      </c>
      <c r="AT165" s="93" t="str">
        <f t="shared" si="25"/>
        <v/>
      </c>
      <c r="AU165" s="94" t="str">
        <f t="shared" si="26"/>
        <v/>
      </c>
      <c r="AV165" s="99" t="str">
        <f>+IF(A165="","",IF(F165="",70,VLOOKUP(L165,Hoja2!A:D,4,0)))</f>
        <v/>
      </c>
    </row>
    <row r="166" spans="1:48" ht="14.25" customHeight="1">
      <c r="A166" s="79"/>
      <c r="B166" s="79"/>
      <c r="C166" s="80"/>
      <c r="D166" s="80"/>
      <c r="E166" s="79"/>
      <c r="F166" s="79"/>
      <c r="G166" s="82" t="str">
        <f t="shared" si="0"/>
        <v/>
      </c>
      <c r="H166" s="82">
        <f t="shared" si="1"/>
        <v>0</v>
      </c>
      <c r="I166" s="82">
        <f t="shared" si="2"/>
        <v>0</v>
      </c>
      <c r="J166" s="82">
        <f t="shared" si="3"/>
        <v>0</v>
      </c>
      <c r="K166" s="82" t="str">
        <f t="shared" si="4"/>
        <v/>
      </c>
      <c r="L166" s="85"/>
      <c r="M166" s="84"/>
      <c r="N166" s="85"/>
      <c r="O166" s="85"/>
      <c r="P166" s="85"/>
      <c r="Q166" s="85"/>
      <c r="R166" s="86" t="str">
        <f t="shared" si="5"/>
        <v/>
      </c>
      <c r="S166" s="87"/>
      <c r="T166" s="88"/>
      <c r="U166" s="88" t="str">
        <f t="shared" si="6"/>
        <v/>
      </c>
      <c r="V166" s="88" t="str">
        <f t="shared" si="7"/>
        <v/>
      </c>
      <c r="W166" s="88" t="e">
        <f t="shared" ca="1" si="8"/>
        <v>#NAME?</v>
      </c>
      <c r="X166" s="89" t="str">
        <f t="shared" si="9"/>
        <v/>
      </c>
      <c r="Y166" s="90" t="str">
        <f t="shared" si="10"/>
        <v/>
      </c>
      <c r="Z166" s="91" t="str">
        <f t="shared" si="11"/>
        <v/>
      </c>
      <c r="AA166" s="92" t="str">
        <f t="shared" si="12"/>
        <v/>
      </c>
      <c r="AB166" s="93" t="str">
        <f t="shared" si="13"/>
        <v/>
      </c>
      <c r="AC166" s="93" t="str">
        <f t="shared" si="14"/>
        <v/>
      </c>
      <c r="AD166" s="94" t="str">
        <f t="shared" si="15"/>
        <v/>
      </c>
      <c r="AE166" s="95">
        <f t="shared" si="16"/>
        <v>0</v>
      </c>
      <c r="AF166" s="96">
        <f t="shared" si="17"/>
        <v>0</v>
      </c>
      <c r="AG166" s="84"/>
      <c r="AH166" s="86" t="str">
        <f t="shared" si="18"/>
        <v/>
      </c>
      <c r="AI166" s="85"/>
      <c r="AJ166" s="85"/>
      <c r="AK166" s="85"/>
      <c r="AL166" s="86" t="str">
        <f t="shared" si="19"/>
        <v/>
      </c>
      <c r="AM166" s="97"/>
      <c r="AN166" s="88"/>
      <c r="AO166" s="98" t="str">
        <f t="shared" si="20"/>
        <v/>
      </c>
      <c r="AP166" s="90" t="str">
        <f t="shared" si="21"/>
        <v/>
      </c>
      <c r="AQ166" s="91" t="str">
        <f t="shared" si="22"/>
        <v/>
      </c>
      <c r="AR166" s="92" t="str">
        <f t="shared" si="23"/>
        <v/>
      </c>
      <c r="AS166" s="93" t="str">
        <f t="shared" si="24"/>
        <v/>
      </c>
      <c r="AT166" s="93" t="str">
        <f t="shared" si="25"/>
        <v/>
      </c>
      <c r="AU166" s="94" t="str">
        <f t="shared" si="26"/>
        <v/>
      </c>
      <c r="AV166" s="99" t="str">
        <f>+IF(A166="","",IF(F166="",70,VLOOKUP(L166,Hoja2!A:D,4,0)))</f>
        <v/>
      </c>
    </row>
    <row r="167" spans="1:48" ht="14.25" customHeight="1">
      <c r="A167" s="79"/>
      <c r="B167" s="79"/>
      <c r="C167" s="80"/>
      <c r="D167" s="80"/>
      <c r="E167" s="79"/>
      <c r="F167" s="79"/>
      <c r="G167" s="82" t="str">
        <f t="shared" si="0"/>
        <v/>
      </c>
      <c r="H167" s="82">
        <f t="shared" si="1"/>
        <v>0</v>
      </c>
      <c r="I167" s="82">
        <f t="shared" si="2"/>
        <v>0</v>
      </c>
      <c r="J167" s="82">
        <f t="shared" si="3"/>
        <v>0</v>
      </c>
      <c r="K167" s="82" t="str">
        <f t="shared" si="4"/>
        <v/>
      </c>
      <c r="L167" s="85"/>
      <c r="M167" s="84"/>
      <c r="N167" s="85"/>
      <c r="O167" s="85"/>
      <c r="P167" s="85"/>
      <c r="Q167" s="85"/>
      <c r="R167" s="86" t="str">
        <f t="shared" si="5"/>
        <v/>
      </c>
      <c r="S167" s="87"/>
      <c r="T167" s="88"/>
      <c r="U167" s="88" t="str">
        <f t="shared" si="6"/>
        <v/>
      </c>
      <c r="V167" s="88" t="str">
        <f t="shared" si="7"/>
        <v/>
      </c>
      <c r="W167" s="88" t="e">
        <f t="shared" ca="1" si="8"/>
        <v>#NAME?</v>
      </c>
      <c r="X167" s="89" t="str">
        <f t="shared" si="9"/>
        <v/>
      </c>
      <c r="Y167" s="90" t="str">
        <f t="shared" si="10"/>
        <v/>
      </c>
      <c r="Z167" s="91" t="str">
        <f t="shared" si="11"/>
        <v/>
      </c>
      <c r="AA167" s="92" t="str">
        <f t="shared" si="12"/>
        <v/>
      </c>
      <c r="AB167" s="93" t="str">
        <f t="shared" si="13"/>
        <v/>
      </c>
      <c r="AC167" s="93" t="str">
        <f t="shared" si="14"/>
        <v/>
      </c>
      <c r="AD167" s="94" t="str">
        <f t="shared" si="15"/>
        <v/>
      </c>
      <c r="AE167" s="95">
        <f t="shared" si="16"/>
        <v>0</v>
      </c>
      <c r="AF167" s="96">
        <f t="shared" si="17"/>
        <v>0</v>
      </c>
      <c r="AG167" s="84"/>
      <c r="AH167" s="86" t="str">
        <f t="shared" si="18"/>
        <v/>
      </c>
      <c r="AI167" s="85"/>
      <c r="AJ167" s="85"/>
      <c r="AK167" s="85"/>
      <c r="AL167" s="86" t="str">
        <f t="shared" si="19"/>
        <v/>
      </c>
      <c r="AM167" s="97"/>
      <c r="AN167" s="88"/>
      <c r="AO167" s="98" t="str">
        <f t="shared" si="20"/>
        <v/>
      </c>
      <c r="AP167" s="90" t="str">
        <f t="shared" si="21"/>
        <v/>
      </c>
      <c r="AQ167" s="91" t="str">
        <f t="shared" si="22"/>
        <v/>
      </c>
      <c r="AR167" s="92" t="str">
        <f t="shared" si="23"/>
        <v/>
      </c>
      <c r="AS167" s="93" t="str">
        <f t="shared" si="24"/>
        <v/>
      </c>
      <c r="AT167" s="93" t="str">
        <f t="shared" si="25"/>
        <v/>
      </c>
      <c r="AU167" s="94" t="str">
        <f t="shared" si="26"/>
        <v/>
      </c>
      <c r="AV167" s="99" t="str">
        <f>+IF(A167="","",IF(F167="",70,VLOOKUP(L167,Hoja2!A:D,4,0)))</f>
        <v/>
      </c>
    </row>
    <row r="168" spans="1:48" ht="14.25" customHeight="1">
      <c r="A168" s="79"/>
      <c r="B168" s="79"/>
      <c r="C168" s="80"/>
      <c r="D168" s="80"/>
      <c r="E168" s="79"/>
      <c r="F168" s="79"/>
      <c r="G168" s="82" t="str">
        <f t="shared" si="0"/>
        <v/>
      </c>
      <c r="H168" s="82">
        <f t="shared" si="1"/>
        <v>0</v>
      </c>
      <c r="I168" s="82">
        <f t="shared" si="2"/>
        <v>0</v>
      </c>
      <c r="J168" s="82">
        <f t="shared" si="3"/>
        <v>0</v>
      </c>
      <c r="K168" s="82" t="str">
        <f t="shared" si="4"/>
        <v/>
      </c>
      <c r="L168" s="85"/>
      <c r="M168" s="84"/>
      <c r="N168" s="85"/>
      <c r="O168" s="85"/>
      <c r="P168" s="85"/>
      <c r="Q168" s="85"/>
      <c r="R168" s="86" t="str">
        <f t="shared" si="5"/>
        <v/>
      </c>
      <c r="S168" s="87"/>
      <c r="T168" s="88"/>
      <c r="U168" s="88" t="str">
        <f t="shared" si="6"/>
        <v/>
      </c>
      <c r="V168" s="88" t="str">
        <f t="shared" si="7"/>
        <v/>
      </c>
      <c r="W168" s="88" t="e">
        <f t="shared" ca="1" si="8"/>
        <v>#NAME?</v>
      </c>
      <c r="X168" s="89" t="str">
        <f t="shared" si="9"/>
        <v/>
      </c>
      <c r="Y168" s="90" t="str">
        <f t="shared" si="10"/>
        <v/>
      </c>
      <c r="Z168" s="91" t="str">
        <f t="shared" si="11"/>
        <v/>
      </c>
      <c r="AA168" s="92" t="str">
        <f t="shared" si="12"/>
        <v/>
      </c>
      <c r="AB168" s="93" t="str">
        <f t="shared" si="13"/>
        <v/>
      </c>
      <c r="AC168" s="93" t="str">
        <f t="shared" si="14"/>
        <v/>
      </c>
      <c r="AD168" s="94" t="str">
        <f t="shared" si="15"/>
        <v/>
      </c>
      <c r="AE168" s="95">
        <f t="shared" si="16"/>
        <v>0</v>
      </c>
      <c r="AF168" s="96">
        <f t="shared" si="17"/>
        <v>0</v>
      </c>
      <c r="AG168" s="84"/>
      <c r="AH168" s="86" t="str">
        <f t="shared" si="18"/>
        <v/>
      </c>
      <c r="AI168" s="85"/>
      <c r="AJ168" s="85"/>
      <c r="AK168" s="85"/>
      <c r="AL168" s="86" t="str">
        <f t="shared" si="19"/>
        <v/>
      </c>
      <c r="AM168" s="97"/>
      <c r="AN168" s="88"/>
      <c r="AO168" s="98" t="str">
        <f t="shared" si="20"/>
        <v/>
      </c>
      <c r="AP168" s="90" t="str">
        <f t="shared" si="21"/>
        <v/>
      </c>
      <c r="AQ168" s="91" t="str">
        <f t="shared" si="22"/>
        <v/>
      </c>
      <c r="AR168" s="92" t="str">
        <f t="shared" si="23"/>
        <v/>
      </c>
      <c r="AS168" s="93" t="str">
        <f t="shared" si="24"/>
        <v/>
      </c>
      <c r="AT168" s="93" t="str">
        <f t="shared" si="25"/>
        <v/>
      </c>
      <c r="AU168" s="94" t="str">
        <f t="shared" si="26"/>
        <v/>
      </c>
      <c r="AV168" s="99" t="str">
        <f>+IF(A168="","",IF(F168="",70,VLOOKUP(L168,Hoja2!A:D,4,0)))</f>
        <v/>
      </c>
    </row>
    <row r="169" spans="1:48" ht="14.25" customHeight="1">
      <c r="A169" s="79"/>
      <c r="B169" s="79"/>
      <c r="C169" s="80"/>
      <c r="D169" s="80"/>
      <c r="E169" s="79"/>
      <c r="F169" s="79"/>
      <c r="G169" s="82" t="str">
        <f t="shared" si="0"/>
        <v/>
      </c>
      <c r="H169" s="82">
        <f t="shared" si="1"/>
        <v>0</v>
      </c>
      <c r="I169" s="82">
        <f t="shared" si="2"/>
        <v>0</v>
      </c>
      <c r="J169" s="82">
        <f t="shared" si="3"/>
        <v>0</v>
      </c>
      <c r="K169" s="82" t="str">
        <f t="shared" si="4"/>
        <v/>
      </c>
      <c r="L169" s="85"/>
      <c r="M169" s="84"/>
      <c r="N169" s="85"/>
      <c r="O169" s="85"/>
      <c r="P169" s="85"/>
      <c r="Q169" s="85"/>
      <c r="R169" s="86" t="str">
        <f t="shared" si="5"/>
        <v/>
      </c>
      <c r="S169" s="87"/>
      <c r="T169" s="88"/>
      <c r="U169" s="88" t="str">
        <f t="shared" si="6"/>
        <v/>
      </c>
      <c r="V169" s="88" t="str">
        <f t="shared" si="7"/>
        <v/>
      </c>
      <c r="W169" s="88" t="e">
        <f t="shared" ca="1" si="8"/>
        <v>#NAME?</v>
      </c>
      <c r="X169" s="89" t="str">
        <f t="shared" si="9"/>
        <v/>
      </c>
      <c r="Y169" s="90" t="str">
        <f t="shared" si="10"/>
        <v/>
      </c>
      <c r="Z169" s="91" t="str">
        <f t="shared" si="11"/>
        <v/>
      </c>
      <c r="AA169" s="92" t="str">
        <f t="shared" si="12"/>
        <v/>
      </c>
      <c r="AB169" s="93" t="str">
        <f t="shared" si="13"/>
        <v/>
      </c>
      <c r="AC169" s="93" t="str">
        <f t="shared" si="14"/>
        <v/>
      </c>
      <c r="AD169" s="94" t="str">
        <f t="shared" si="15"/>
        <v/>
      </c>
      <c r="AE169" s="95">
        <f t="shared" si="16"/>
        <v>0</v>
      </c>
      <c r="AF169" s="96">
        <f t="shared" si="17"/>
        <v>0</v>
      </c>
      <c r="AG169" s="84"/>
      <c r="AH169" s="86" t="str">
        <f t="shared" si="18"/>
        <v/>
      </c>
      <c r="AI169" s="85"/>
      <c r="AJ169" s="85"/>
      <c r="AK169" s="85"/>
      <c r="AL169" s="86" t="str">
        <f t="shared" si="19"/>
        <v/>
      </c>
      <c r="AM169" s="97"/>
      <c r="AN169" s="88"/>
      <c r="AO169" s="98" t="str">
        <f t="shared" si="20"/>
        <v/>
      </c>
      <c r="AP169" s="90" t="str">
        <f t="shared" si="21"/>
        <v/>
      </c>
      <c r="AQ169" s="91" t="str">
        <f t="shared" si="22"/>
        <v/>
      </c>
      <c r="AR169" s="92" t="str">
        <f t="shared" si="23"/>
        <v/>
      </c>
      <c r="AS169" s="93" t="str">
        <f t="shared" si="24"/>
        <v/>
      </c>
      <c r="AT169" s="93" t="str">
        <f t="shared" si="25"/>
        <v/>
      </c>
      <c r="AU169" s="94" t="str">
        <f t="shared" si="26"/>
        <v/>
      </c>
      <c r="AV169" s="99" t="str">
        <f>+IF(A169="","",IF(F169="",70,VLOOKUP(L169,Hoja2!A:D,4,0)))</f>
        <v/>
      </c>
    </row>
    <row r="170" spans="1:48" ht="14.25" customHeight="1">
      <c r="A170" s="79"/>
      <c r="B170" s="79"/>
      <c r="C170" s="80"/>
      <c r="D170" s="80"/>
      <c r="E170" s="79"/>
      <c r="F170" s="79"/>
      <c r="G170" s="82" t="str">
        <f t="shared" si="0"/>
        <v/>
      </c>
      <c r="H170" s="82">
        <f t="shared" si="1"/>
        <v>0</v>
      </c>
      <c r="I170" s="82">
        <f t="shared" si="2"/>
        <v>0</v>
      </c>
      <c r="J170" s="82">
        <f t="shared" si="3"/>
        <v>0</v>
      </c>
      <c r="K170" s="82" t="str">
        <f t="shared" si="4"/>
        <v/>
      </c>
      <c r="L170" s="85"/>
      <c r="M170" s="84"/>
      <c r="N170" s="85"/>
      <c r="O170" s="85"/>
      <c r="P170" s="85"/>
      <c r="Q170" s="85"/>
      <c r="R170" s="86" t="str">
        <f t="shared" si="5"/>
        <v/>
      </c>
      <c r="S170" s="87"/>
      <c r="T170" s="88"/>
      <c r="U170" s="88" t="str">
        <f t="shared" si="6"/>
        <v/>
      </c>
      <c r="V170" s="88" t="str">
        <f t="shared" si="7"/>
        <v/>
      </c>
      <c r="W170" s="88" t="e">
        <f t="shared" ca="1" si="8"/>
        <v>#NAME?</v>
      </c>
      <c r="X170" s="89" t="str">
        <f t="shared" si="9"/>
        <v/>
      </c>
      <c r="Y170" s="90" t="str">
        <f t="shared" si="10"/>
        <v/>
      </c>
      <c r="Z170" s="91" t="str">
        <f t="shared" si="11"/>
        <v/>
      </c>
      <c r="AA170" s="92" t="str">
        <f t="shared" si="12"/>
        <v/>
      </c>
      <c r="AB170" s="93" t="str">
        <f t="shared" si="13"/>
        <v/>
      </c>
      <c r="AC170" s="93" t="str">
        <f t="shared" si="14"/>
        <v/>
      </c>
      <c r="AD170" s="94" t="str">
        <f t="shared" si="15"/>
        <v/>
      </c>
      <c r="AE170" s="95">
        <f t="shared" si="16"/>
        <v>0</v>
      </c>
      <c r="AF170" s="96">
        <f t="shared" si="17"/>
        <v>0</v>
      </c>
      <c r="AG170" s="84"/>
      <c r="AH170" s="86" t="str">
        <f t="shared" si="18"/>
        <v/>
      </c>
      <c r="AI170" s="85"/>
      <c r="AJ170" s="85"/>
      <c r="AK170" s="85"/>
      <c r="AL170" s="86" t="str">
        <f t="shared" si="19"/>
        <v/>
      </c>
      <c r="AM170" s="97"/>
      <c r="AN170" s="88"/>
      <c r="AO170" s="98" t="str">
        <f t="shared" si="20"/>
        <v/>
      </c>
      <c r="AP170" s="90" t="str">
        <f t="shared" si="21"/>
        <v/>
      </c>
      <c r="AQ170" s="91" t="str">
        <f t="shared" si="22"/>
        <v/>
      </c>
      <c r="AR170" s="92" t="str">
        <f t="shared" si="23"/>
        <v/>
      </c>
      <c r="AS170" s="93" t="str">
        <f t="shared" si="24"/>
        <v/>
      </c>
      <c r="AT170" s="93" t="str">
        <f t="shared" si="25"/>
        <v/>
      </c>
      <c r="AU170" s="94" t="str">
        <f t="shared" si="26"/>
        <v/>
      </c>
      <c r="AV170" s="99" t="str">
        <f>+IF(A170="","",IF(F170="",70,VLOOKUP(L170,Hoja2!A:D,4,0)))</f>
        <v/>
      </c>
    </row>
    <row r="171" spans="1:48" ht="14.25" customHeight="1">
      <c r="A171" s="79"/>
      <c r="B171" s="79"/>
      <c r="C171" s="80"/>
      <c r="D171" s="80"/>
      <c r="E171" s="79"/>
      <c r="F171" s="79"/>
      <c r="G171" s="82" t="str">
        <f t="shared" si="0"/>
        <v/>
      </c>
      <c r="H171" s="82">
        <f t="shared" si="1"/>
        <v>0</v>
      </c>
      <c r="I171" s="82">
        <f t="shared" si="2"/>
        <v>0</v>
      </c>
      <c r="J171" s="82">
        <f t="shared" si="3"/>
        <v>0</v>
      </c>
      <c r="K171" s="82" t="str">
        <f t="shared" si="4"/>
        <v/>
      </c>
      <c r="L171" s="85"/>
      <c r="M171" s="84"/>
      <c r="N171" s="85"/>
      <c r="O171" s="85"/>
      <c r="P171" s="85"/>
      <c r="Q171" s="85"/>
      <c r="R171" s="86" t="str">
        <f t="shared" si="5"/>
        <v/>
      </c>
      <c r="S171" s="87"/>
      <c r="T171" s="88"/>
      <c r="U171" s="88" t="str">
        <f t="shared" si="6"/>
        <v/>
      </c>
      <c r="V171" s="88" t="str">
        <f t="shared" si="7"/>
        <v/>
      </c>
      <c r="W171" s="88" t="e">
        <f t="shared" ca="1" si="8"/>
        <v>#NAME?</v>
      </c>
      <c r="X171" s="89" t="str">
        <f t="shared" si="9"/>
        <v/>
      </c>
      <c r="Y171" s="90" t="str">
        <f t="shared" si="10"/>
        <v/>
      </c>
      <c r="Z171" s="91" t="str">
        <f t="shared" si="11"/>
        <v/>
      </c>
      <c r="AA171" s="92" t="str">
        <f t="shared" si="12"/>
        <v/>
      </c>
      <c r="AB171" s="93" t="str">
        <f t="shared" si="13"/>
        <v/>
      </c>
      <c r="AC171" s="93" t="str">
        <f t="shared" si="14"/>
        <v/>
      </c>
      <c r="AD171" s="94" t="str">
        <f t="shared" si="15"/>
        <v/>
      </c>
      <c r="AE171" s="95">
        <f t="shared" si="16"/>
        <v>0</v>
      </c>
      <c r="AF171" s="96">
        <f t="shared" si="17"/>
        <v>0</v>
      </c>
      <c r="AG171" s="84"/>
      <c r="AH171" s="86" t="str">
        <f t="shared" si="18"/>
        <v/>
      </c>
      <c r="AI171" s="85"/>
      <c r="AJ171" s="85"/>
      <c r="AK171" s="85"/>
      <c r="AL171" s="86" t="str">
        <f t="shared" si="19"/>
        <v/>
      </c>
      <c r="AM171" s="97"/>
      <c r="AN171" s="88"/>
      <c r="AO171" s="98" t="str">
        <f t="shared" si="20"/>
        <v/>
      </c>
      <c r="AP171" s="90" t="str">
        <f t="shared" si="21"/>
        <v/>
      </c>
      <c r="AQ171" s="91" t="str">
        <f t="shared" si="22"/>
        <v/>
      </c>
      <c r="AR171" s="92" t="str">
        <f t="shared" si="23"/>
        <v/>
      </c>
      <c r="AS171" s="93" t="str">
        <f t="shared" si="24"/>
        <v/>
      </c>
      <c r="AT171" s="93" t="str">
        <f t="shared" si="25"/>
        <v/>
      </c>
      <c r="AU171" s="94" t="str">
        <f t="shared" si="26"/>
        <v/>
      </c>
      <c r="AV171" s="99" t="str">
        <f>+IF(A171="","",IF(F171="",70,VLOOKUP(L171,Hoja2!A:D,4,0)))</f>
        <v/>
      </c>
    </row>
    <row r="172" spans="1:48" ht="14.25" customHeight="1">
      <c r="A172" s="79"/>
      <c r="B172" s="79"/>
      <c r="C172" s="80"/>
      <c r="D172" s="80"/>
      <c r="E172" s="79"/>
      <c r="F172" s="79"/>
      <c r="G172" s="82" t="str">
        <f t="shared" si="0"/>
        <v/>
      </c>
      <c r="H172" s="82">
        <f t="shared" si="1"/>
        <v>0</v>
      </c>
      <c r="I172" s="82">
        <f t="shared" si="2"/>
        <v>0</v>
      </c>
      <c r="J172" s="82">
        <f t="shared" si="3"/>
        <v>0</v>
      </c>
      <c r="K172" s="82" t="str">
        <f t="shared" si="4"/>
        <v/>
      </c>
      <c r="L172" s="85"/>
      <c r="M172" s="84"/>
      <c r="N172" s="85"/>
      <c r="O172" s="85"/>
      <c r="P172" s="85"/>
      <c r="Q172" s="85"/>
      <c r="R172" s="86" t="str">
        <f t="shared" si="5"/>
        <v/>
      </c>
      <c r="S172" s="87"/>
      <c r="T172" s="88"/>
      <c r="U172" s="88" t="str">
        <f t="shared" si="6"/>
        <v/>
      </c>
      <c r="V172" s="88" t="str">
        <f t="shared" si="7"/>
        <v/>
      </c>
      <c r="W172" s="88" t="e">
        <f t="shared" ca="1" si="8"/>
        <v>#NAME?</v>
      </c>
      <c r="X172" s="89" t="str">
        <f t="shared" si="9"/>
        <v/>
      </c>
      <c r="Y172" s="90" t="str">
        <f t="shared" si="10"/>
        <v/>
      </c>
      <c r="Z172" s="91" t="str">
        <f t="shared" si="11"/>
        <v/>
      </c>
      <c r="AA172" s="92" t="str">
        <f t="shared" si="12"/>
        <v/>
      </c>
      <c r="AB172" s="93" t="str">
        <f t="shared" si="13"/>
        <v/>
      </c>
      <c r="AC172" s="93" t="str">
        <f t="shared" si="14"/>
        <v/>
      </c>
      <c r="AD172" s="94" t="str">
        <f t="shared" si="15"/>
        <v/>
      </c>
      <c r="AE172" s="95">
        <f t="shared" si="16"/>
        <v>0</v>
      </c>
      <c r="AF172" s="96">
        <f t="shared" si="17"/>
        <v>0</v>
      </c>
      <c r="AG172" s="84"/>
      <c r="AH172" s="86" t="str">
        <f t="shared" si="18"/>
        <v/>
      </c>
      <c r="AI172" s="85"/>
      <c r="AJ172" s="85"/>
      <c r="AK172" s="85"/>
      <c r="AL172" s="86" t="str">
        <f t="shared" si="19"/>
        <v/>
      </c>
      <c r="AM172" s="97"/>
      <c r="AN172" s="88"/>
      <c r="AO172" s="98" t="str">
        <f t="shared" si="20"/>
        <v/>
      </c>
      <c r="AP172" s="90" t="str">
        <f t="shared" si="21"/>
        <v/>
      </c>
      <c r="AQ172" s="91" t="str">
        <f t="shared" si="22"/>
        <v/>
      </c>
      <c r="AR172" s="92" t="str">
        <f t="shared" si="23"/>
        <v/>
      </c>
      <c r="AS172" s="93" t="str">
        <f t="shared" si="24"/>
        <v/>
      </c>
      <c r="AT172" s="93" t="str">
        <f t="shared" si="25"/>
        <v/>
      </c>
      <c r="AU172" s="94" t="str">
        <f t="shared" si="26"/>
        <v/>
      </c>
      <c r="AV172" s="99" t="str">
        <f>+IF(A172="","",IF(F172="",70,VLOOKUP(L172,Hoja2!A:D,4,0)))</f>
        <v/>
      </c>
    </row>
    <row r="173" spans="1:48" ht="14.25" customHeight="1">
      <c r="A173" s="79"/>
      <c r="B173" s="79"/>
      <c r="C173" s="80"/>
      <c r="D173" s="80"/>
      <c r="E173" s="79"/>
      <c r="F173" s="79"/>
      <c r="G173" s="82" t="str">
        <f t="shared" si="0"/>
        <v/>
      </c>
      <c r="H173" s="82">
        <f t="shared" si="1"/>
        <v>0</v>
      </c>
      <c r="I173" s="82">
        <f t="shared" si="2"/>
        <v>0</v>
      </c>
      <c r="J173" s="82">
        <f t="shared" si="3"/>
        <v>0</v>
      </c>
      <c r="K173" s="82" t="str">
        <f t="shared" si="4"/>
        <v/>
      </c>
      <c r="L173" s="85"/>
      <c r="M173" s="84"/>
      <c r="N173" s="85"/>
      <c r="O173" s="85"/>
      <c r="P173" s="85"/>
      <c r="Q173" s="85"/>
      <c r="R173" s="86" t="str">
        <f t="shared" si="5"/>
        <v/>
      </c>
      <c r="S173" s="87"/>
      <c r="T173" s="88"/>
      <c r="U173" s="88" t="str">
        <f t="shared" si="6"/>
        <v/>
      </c>
      <c r="V173" s="88" t="str">
        <f t="shared" si="7"/>
        <v/>
      </c>
      <c r="W173" s="88" t="e">
        <f t="shared" ca="1" si="8"/>
        <v>#NAME?</v>
      </c>
      <c r="X173" s="89" t="str">
        <f t="shared" si="9"/>
        <v/>
      </c>
      <c r="Y173" s="90" t="str">
        <f t="shared" si="10"/>
        <v/>
      </c>
      <c r="Z173" s="91" t="str">
        <f t="shared" si="11"/>
        <v/>
      </c>
      <c r="AA173" s="92" t="str">
        <f t="shared" si="12"/>
        <v/>
      </c>
      <c r="AB173" s="93" t="str">
        <f t="shared" si="13"/>
        <v/>
      </c>
      <c r="AC173" s="93" t="str">
        <f t="shared" si="14"/>
        <v/>
      </c>
      <c r="AD173" s="94" t="str">
        <f t="shared" si="15"/>
        <v/>
      </c>
      <c r="AE173" s="95">
        <f t="shared" si="16"/>
        <v>0</v>
      </c>
      <c r="AF173" s="96">
        <f t="shared" si="17"/>
        <v>0</v>
      </c>
      <c r="AG173" s="84"/>
      <c r="AH173" s="86" t="str">
        <f t="shared" si="18"/>
        <v/>
      </c>
      <c r="AI173" s="85"/>
      <c r="AJ173" s="85"/>
      <c r="AK173" s="85"/>
      <c r="AL173" s="86" t="str">
        <f t="shared" si="19"/>
        <v/>
      </c>
      <c r="AM173" s="97"/>
      <c r="AN173" s="88"/>
      <c r="AO173" s="98" t="str">
        <f t="shared" si="20"/>
        <v/>
      </c>
      <c r="AP173" s="90" t="str">
        <f t="shared" si="21"/>
        <v/>
      </c>
      <c r="AQ173" s="91" t="str">
        <f t="shared" si="22"/>
        <v/>
      </c>
      <c r="AR173" s="92" t="str">
        <f t="shared" si="23"/>
        <v/>
      </c>
      <c r="AS173" s="93" t="str">
        <f t="shared" si="24"/>
        <v/>
      </c>
      <c r="AT173" s="93" t="str">
        <f t="shared" si="25"/>
        <v/>
      </c>
      <c r="AU173" s="94" t="str">
        <f t="shared" si="26"/>
        <v/>
      </c>
      <c r="AV173" s="99" t="str">
        <f>+IF(A173="","",IF(F173="",70,VLOOKUP(L173,Hoja2!A:D,4,0)))</f>
        <v/>
      </c>
    </row>
    <row r="174" spans="1:48" ht="14.25" customHeight="1">
      <c r="A174" s="79"/>
      <c r="B174" s="79"/>
      <c r="C174" s="80"/>
      <c r="D174" s="80"/>
      <c r="E174" s="79"/>
      <c r="F174" s="79"/>
      <c r="G174" s="82" t="str">
        <f t="shared" si="0"/>
        <v/>
      </c>
      <c r="H174" s="82">
        <f t="shared" si="1"/>
        <v>0</v>
      </c>
      <c r="I174" s="82">
        <f t="shared" si="2"/>
        <v>0</v>
      </c>
      <c r="J174" s="82">
        <f t="shared" si="3"/>
        <v>0</v>
      </c>
      <c r="K174" s="82" t="str">
        <f t="shared" si="4"/>
        <v/>
      </c>
      <c r="L174" s="85"/>
      <c r="M174" s="84"/>
      <c r="N174" s="85"/>
      <c r="O174" s="85"/>
      <c r="P174" s="85"/>
      <c r="Q174" s="85"/>
      <c r="R174" s="86" t="str">
        <f t="shared" si="5"/>
        <v/>
      </c>
      <c r="S174" s="87"/>
      <c r="T174" s="88"/>
      <c r="U174" s="88" t="str">
        <f t="shared" si="6"/>
        <v/>
      </c>
      <c r="V174" s="88" t="str">
        <f t="shared" si="7"/>
        <v/>
      </c>
      <c r="W174" s="88" t="e">
        <f t="shared" ca="1" si="8"/>
        <v>#NAME?</v>
      </c>
      <c r="X174" s="89" t="str">
        <f t="shared" si="9"/>
        <v/>
      </c>
      <c r="Y174" s="90" t="str">
        <f t="shared" si="10"/>
        <v/>
      </c>
      <c r="Z174" s="91" t="str">
        <f t="shared" si="11"/>
        <v/>
      </c>
      <c r="AA174" s="92" t="str">
        <f t="shared" si="12"/>
        <v/>
      </c>
      <c r="AB174" s="93" t="str">
        <f t="shared" si="13"/>
        <v/>
      </c>
      <c r="AC174" s="93" t="str">
        <f t="shared" si="14"/>
        <v/>
      </c>
      <c r="AD174" s="94" t="str">
        <f t="shared" si="15"/>
        <v/>
      </c>
      <c r="AE174" s="95">
        <f t="shared" si="16"/>
        <v>0</v>
      </c>
      <c r="AF174" s="96">
        <f t="shared" si="17"/>
        <v>0</v>
      </c>
      <c r="AG174" s="84"/>
      <c r="AH174" s="86" t="str">
        <f t="shared" si="18"/>
        <v/>
      </c>
      <c r="AI174" s="85"/>
      <c r="AJ174" s="85"/>
      <c r="AK174" s="85"/>
      <c r="AL174" s="86" t="str">
        <f t="shared" si="19"/>
        <v/>
      </c>
      <c r="AM174" s="97"/>
      <c r="AN174" s="88"/>
      <c r="AO174" s="98" t="str">
        <f t="shared" si="20"/>
        <v/>
      </c>
      <c r="AP174" s="90" t="str">
        <f t="shared" si="21"/>
        <v/>
      </c>
      <c r="AQ174" s="91" t="str">
        <f t="shared" si="22"/>
        <v/>
      </c>
      <c r="AR174" s="92" t="str">
        <f t="shared" si="23"/>
        <v/>
      </c>
      <c r="AS174" s="93" t="str">
        <f t="shared" si="24"/>
        <v/>
      </c>
      <c r="AT174" s="93" t="str">
        <f t="shared" si="25"/>
        <v/>
      </c>
      <c r="AU174" s="94" t="str">
        <f t="shared" si="26"/>
        <v/>
      </c>
      <c r="AV174" s="99" t="str">
        <f>+IF(A174="","",IF(F174="",70,VLOOKUP(L174,Hoja2!A:D,4,0)))</f>
        <v/>
      </c>
    </row>
    <row r="175" spans="1:48" ht="14.25" customHeight="1">
      <c r="A175" s="79"/>
      <c r="B175" s="79"/>
      <c r="C175" s="80"/>
      <c r="D175" s="80"/>
      <c r="E175" s="79"/>
      <c r="F175" s="79"/>
      <c r="G175" s="82" t="str">
        <f t="shared" si="0"/>
        <v/>
      </c>
      <c r="H175" s="82">
        <f t="shared" si="1"/>
        <v>0</v>
      </c>
      <c r="I175" s="82">
        <f t="shared" si="2"/>
        <v>0</v>
      </c>
      <c r="J175" s="82">
        <f t="shared" si="3"/>
        <v>0</v>
      </c>
      <c r="K175" s="82" t="str">
        <f t="shared" si="4"/>
        <v/>
      </c>
      <c r="L175" s="85"/>
      <c r="M175" s="84"/>
      <c r="N175" s="85"/>
      <c r="O175" s="85"/>
      <c r="P175" s="85"/>
      <c r="Q175" s="85"/>
      <c r="R175" s="86" t="str">
        <f t="shared" si="5"/>
        <v/>
      </c>
      <c r="S175" s="87"/>
      <c r="T175" s="88"/>
      <c r="U175" s="88" t="str">
        <f t="shared" si="6"/>
        <v/>
      </c>
      <c r="V175" s="88" t="str">
        <f t="shared" si="7"/>
        <v/>
      </c>
      <c r="W175" s="88" t="e">
        <f t="shared" ca="1" si="8"/>
        <v>#NAME?</v>
      </c>
      <c r="X175" s="89" t="str">
        <f t="shared" si="9"/>
        <v/>
      </c>
      <c r="Y175" s="90" t="str">
        <f t="shared" si="10"/>
        <v/>
      </c>
      <c r="Z175" s="91" t="str">
        <f t="shared" si="11"/>
        <v/>
      </c>
      <c r="AA175" s="92" t="str">
        <f t="shared" si="12"/>
        <v/>
      </c>
      <c r="AB175" s="93" t="str">
        <f t="shared" si="13"/>
        <v/>
      </c>
      <c r="AC175" s="93" t="str">
        <f t="shared" si="14"/>
        <v/>
      </c>
      <c r="AD175" s="94" t="str">
        <f t="shared" si="15"/>
        <v/>
      </c>
      <c r="AE175" s="95">
        <f t="shared" si="16"/>
        <v>0</v>
      </c>
      <c r="AF175" s="96">
        <f t="shared" si="17"/>
        <v>0</v>
      </c>
      <c r="AG175" s="84"/>
      <c r="AH175" s="86" t="str">
        <f t="shared" si="18"/>
        <v/>
      </c>
      <c r="AI175" s="85"/>
      <c r="AJ175" s="85"/>
      <c r="AK175" s="85"/>
      <c r="AL175" s="86" t="str">
        <f t="shared" si="19"/>
        <v/>
      </c>
      <c r="AM175" s="97"/>
      <c r="AN175" s="88"/>
      <c r="AO175" s="98" t="str">
        <f t="shared" si="20"/>
        <v/>
      </c>
      <c r="AP175" s="90" t="str">
        <f t="shared" si="21"/>
        <v/>
      </c>
      <c r="AQ175" s="91" t="str">
        <f t="shared" si="22"/>
        <v/>
      </c>
      <c r="AR175" s="92" t="str">
        <f t="shared" si="23"/>
        <v/>
      </c>
      <c r="AS175" s="93" t="str">
        <f t="shared" si="24"/>
        <v/>
      </c>
      <c r="AT175" s="93" t="str">
        <f t="shared" si="25"/>
        <v/>
      </c>
      <c r="AU175" s="94" t="str">
        <f t="shared" si="26"/>
        <v/>
      </c>
      <c r="AV175" s="99" t="str">
        <f>+IF(A175="","",IF(F175="",70,VLOOKUP(L175,Hoja2!A:D,4,0)))</f>
        <v/>
      </c>
    </row>
    <row r="176" spans="1:48" ht="14.25" customHeight="1">
      <c r="A176" s="79"/>
      <c r="B176" s="79"/>
      <c r="C176" s="80"/>
      <c r="D176" s="80"/>
      <c r="E176" s="79"/>
      <c r="F176" s="79"/>
      <c r="G176" s="82" t="str">
        <f t="shared" si="0"/>
        <v/>
      </c>
      <c r="H176" s="82">
        <f t="shared" si="1"/>
        <v>0</v>
      </c>
      <c r="I176" s="82">
        <f t="shared" si="2"/>
        <v>0</v>
      </c>
      <c r="J176" s="82">
        <f t="shared" si="3"/>
        <v>0</v>
      </c>
      <c r="K176" s="82" t="str">
        <f t="shared" si="4"/>
        <v/>
      </c>
      <c r="L176" s="85"/>
      <c r="M176" s="84"/>
      <c r="N176" s="85"/>
      <c r="O176" s="85"/>
      <c r="P176" s="85"/>
      <c r="Q176" s="85"/>
      <c r="R176" s="86" t="str">
        <f t="shared" si="5"/>
        <v/>
      </c>
      <c r="S176" s="87"/>
      <c r="T176" s="88"/>
      <c r="U176" s="88" t="str">
        <f t="shared" si="6"/>
        <v/>
      </c>
      <c r="V176" s="88" t="str">
        <f t="shared" si="7"/>
        <v/>
      </c>
      <c r="W176" s="88" t="e">
        <f t="shared" ca="1" si="8"/>
        <v>#NAME?</v>
      </c>
      <c r="X176" s="89" t="str">
        <f t="shared" si="9"/>
        <v/>
      </c>
      <c r="Y176" s="90" t="str">
        <f t="shared" si="10"/>
        <v/>
      </c>
      <c r="Z176" s="91" t="str">
        <f t="shared" si="11"/>
        <v/>
      </c>
      <c r="AA176" s="92" t="str">
        <f t="shared" si="12"/>
        <v/>
      </c>
      <c r="AB176" s="93" t="str">
        <f t="shared" si="13"/>
        <v/>
      </c>
      <c r="AC176" s="93" t="str">
        <f t="shared" si="14"/>
        <v/>
      </c>
      <c r="AD176" s="94" t="str">
        <f t="shared" si="15"/>
        <v/>
      </c>
      <c r="AE176" s="95">
        <f t="shared" si="16"/>
        <v>0</v>
      </c>
      <c r="AF176" s="96">
        <f t="shared" si="17"/>
        <v>0</v>
      </c>
      <c r="AG176" s="84"/>
      <c r="AH176" s="86" t="str">
        <f t="shared" si="18"/>
        <v/>
      </c>
      <c r="AI176" s="85"/>
      <c r="AJ176" s="85"/>
      <c r="AK176" s="85"/>
      <c r="AL176" s="86" t="str">
        <f t="shared" si="19"/>
        <v/>
      </c>
      <c r="AM176" s="97"/>
      <c r="AN176" s="88"/>
      <c r="AO176" s="98" t="str">
        <f t="shared" si="20"/>
        <v/>
      </c>
      <c r="AP176" s="90" t="str">
        <f t="shared" si="21"/>
        <v/>
      </c>
      <c r="AQ176" s="91" t="str">
        <f t="shared" si="22"/>
        <v/>
      </c>
      <c r="AR176" s="92" t="str">
        <f t="shared" si="23"/>
        <v/>
      </c>
      <c r="AS176" s="93" t="str">
        <f t="shared" si="24"/>
        <v/>
      </c>
      <c r="AT176" s="93" t="str">
        <f t="shared" si="25"/>
        <v/>
      </c>
      <c r="AU176" s="94" t="str">
        <f t="shared" si="26"/>
        <v/>
      </c>
      <c r="AV176" s="99" t="str">
        <f>+IF(A176="","",IF(F176="",70,VLOOKUP(L176,Hoja2!A:D,4,0)))</f>
        <v/>
      </c>
    </row>
    <row r="177" spans="1:48" ht="14.25" customHeight="1">
      <c r="A177" s="79"/>
      <c r="B177" s="79"/>
      <c r="C177" s="80"/>
      <c r="D177" s="80"/>
      <c r="E177" s="79"/>
      <c r="F177" s="79"/>
      <c r="G177" s="82" t="str">
        <f t="shared" si="0"/>
        <v/>
      </c>
      <c r="H177" s="82">
        <f t="shared" si="1"/>
        <v>0</v>
      </c>
      <c r="I177" s="82">
        <f t="shared" si="2"/>
        <v>0</v>
      </c>
      <c r="J177" s="82">
        <f t="shared" si="3"/>
        <v>0</v>
      </c>
      <c r="K177" s="82" t="str">
        <f t="shared" si="4"/>
        <v/>
      </c>
      <c r="L177" s="85"/>
      <c r="M177" s="84"/>
      <c r="N177" s="85"/>
      <c r="O177" s="85"/>
      <c r="P177" s="85"/>
      <c r="Q177" s="85"/>
      <c r="R177" s="86" t="str">
        <f t="shared" si="5"/>
        <v/>
      </c>
      <c r="S177" s="87"/>
      <c r="T177" s="88"/>
      <c r="U177" s="88" t="str">
        <f t="shared" si="6"/>
        <v/>
      </c>
      <c r="V177" s="88" t="str">
        <f t="shared" si="7"/>
        <v/>
      </c>
      <c r="W177" s="88" t="e">
        <f t="shared" ca="1" si="8"/>
        <v>#NAME?</v>
      </c>
      <c r="X177" s="89" t="str">
        <f t="shared" si="9"/>
        <v/>
      </c>
      <c r="Y177" s="90" t="str">
        <f t="shared" si="10"/>
        <v/>
      </c>
      <c r="Z177" s="91" t="str">
        <f t="shared" si="11"/>
        <v/>
      </c>
      <c r="AA177" s="92" t="str">
        <f t="shared" si="12"/>
        <v/>
      </c>
      <c r="AB177" s="93" t="str">
        <f t="shared" si="13"/>
        <v/>
      </c>
      <c r="AC177" s="93" t="str">
        <f t="shared" si="14"/>
        <v/>
      </c>
      <c r="AD177" s="94" t="str">
        <f t="shared" si="15"/>
        <v/>
      </c>
      <c r="AE177" s="95">
        <f t="shared" si="16"/>
        <v>0</v>
      </c>
      <c r="AF177" s="96">
        <f t="shared" si="17"/>
        <v>0</v>
      </c>
      <c r="AG177" s="84"/>
      <c r="AH177" s="86" t="str">
        <f t="shared" si="18"/>
        <v/>
      </c>
      <c r="AI177" s="85"/>
      <c r="AJ177" s="85"/>
      <c r="AK177" s="85"/>
      <c r="AL177" s="86" t="str">
        <f t="shared" si="19"/>
        <v/>
      </c>
      <c r="AM177" s="97"/>
      <c r="AN177" s="88"/>
      <c r="AO177" s="98" t="str">
        <f t="shared" si="20"/>
        <v/>
      </c>
      <c r="AP177" s="90" t="str">
        <f t="shared" si="21"/>
        <v/>
      </c>
      <c r="AQ177" s="91" t="str">
        <f t="shared" si="22"/>
        <v/>
      </c>
      <c r="AR177" s="92" t="str">
        <f t="shared" si="23"/>
        <v/>
      </c>
      <c r="AS177" s="93" t="str">
        <f t="shared" si="24"/>
        <v/>
      </c>
      <c r="AT177" s="93" t="str">
        <f t="shared" si="25"/>
        <v/>
      </c>
      <c r="AU177" s="94" t="str">
        <f t="shared" si="26"/>
        <v/>
      </c>
      <c r="AV177" s="99" t="str">
        <f>+IF(A177="","",IF(F177="",70,VLOOKUP(L177,Hoja2!A:D,4,0)))</f>
        <v/>
      </c>
    </row>
    <row r="178" spans="1:48" ht="14.25" customHeight="1">
      <c r="A178" s="79"/>
      <c r="B178" s="79"/>
      <c r="C178" s="80"/>
      <c r="D178" s="80"/>
      <c r="E178" s="79"/>
      <c r="F178" s="79"/>
      <c r="G178" s="82" t="str">
        <f t="shared" si="0"/>
        <v/>
      </c>
      <c r="H178" s="82">
        <f t="shared" si="1"/>
        <v>0</v>
      </c>
      <c r="I178" s="82">
        <f t="shared" si="2"/>
        <v>0</v>
      </c>
      <c r="J178" s="82">
        <f t="shared" si="3"/>
        <v>0</v>
      </c>
      <c r="K178" s="82" t="str">
        <f t="shared" si="4"/>
        <v/>
      </c>
      <c r="L178" s="85"/>
      <c r="M178" s="84"/>
      <c r="N178" s="85"/>
      <c r="O178" s="85"/>
      <c r="P178" s="85"/>
      <c r="Q178" s="85"/>
      <c r="R178" s="86" t="str">
        <f t="shared" si="5"/>
        <v/>
      </c>
      <c r="S178" s="87"/>
      <c r="T178" s="88"/>
      <c r="U178" s="88" t="str">
        <f t="shared" si="6"/>
        <v/>
      </c>
      <c r="V178" s="88" t="str">
        <f t="shared" si="7"/>
        <v/>
      </c>
      <c r="W178" s="88" t="e">
        <f t="shared" ca="1" si="8"/>
        <v>#NAME?</v>
      </c>
      <c r="X178" s="89" t="str">
        <f t="shared" si="9"/>
        <v/>
      </c>
      <c r="Y178" s="90" t="str">
        <f t="shared" si="10"/>
        <v/>
      </c>
      <c r="Z178" s="91" t="str">
        <f t="shared" si="11"/>
        <v/>
      </c>
      <c r="AA178" s="92" t="str">
        <f t="shared" si="12"/>
        <v/>
      </c>
      <c r="AB178" s="93" t="str">
        <f t="shared" si="13"/>
        <v/>
      </c>
      <c r="AC178" s="93" t="str">
        <f t="shared" si="14"/>
        <v/>
      </c>
      <c r="AD178" s="94" t="str">
        <f t="shared" si="15"/>
        <v/>
      </c>
      <c r="AE178" s="95">
        <f t="shared" si="16"/>
        <v>0</v>
      </c>
      <c r="AF178" s="96">
        <f t="shared" si="17"/>
        <v>0</v>
      </c>
      <c r="AG178" s="84"/>
      <c r="AH178" s="86" t="str">
        <f t="shared" si="18"/>
        <v/>
      </c>
      <c r="AI178" s="85"/>
      <c r="AJ178" s="85"/>
      <c r="AK178" s="85"/>
      <c r="AL178" s="86" t="str">
        <f t="shared" si="19"/>
        <v/>
      </c>
      <c r="AM178" s="97"/>
      <c r="AN178" s="88"/>
      <c r="AO178" s="98" t="str">
        <f t="shared" si="20"/>
        <v/>
      </c>
      <c r="AP178" s="90" t="str">
        <f t="shared" si="21"/>
        <v/>
      </c>
      <c r="AQ178" s="91" t="str">
        <f t="shared" si="22"/>
        <v/>
      </c>
      <c r="AR178" s="92" t="str">
        <f t="shared" si="23"/>
        <v/>
      </c>
      <c r="AS178" s="93" t="str">
        <f t="shared" si="24"/>
        <v/>
      </c>
      <c r="AT178" s="93" t="str">
        <f t="shared" si="25"/>
        <v/>
      </c>
      <c r="AU178" s="94" t="str">
        <f t="shared" si="26"/>
        <v/>
      </c>
      <c r="AV178" s="99" t="str">
        <f>+IF(A178="","",IF(F178="",70,VLOOKUP(L178,Hoja2!A:D,4,0)))</f>
        <v/>
      </c>
    </row>
    <row r="179" spans="1:48" ht="14.25" customHeight="1">
      <c r="A179" s="79"/>
      <c r="B179" s="79"/>
      <c r="C179" s="80"/>
      <c r="D179" s="80"/>
      <c r="E179" s="79"/>
      <c r="F179" s="79"/>
      <c r="G179" s="82" t="str">
        <f t="shared" si="0"/>
        <v/>
      </c>
      <c r="H179" s="82">
        <f t="shared" si="1"/>
        <v>0</v>
      </c>
      <c r="I179" s="82">
        <f t="shared" si="2"/>
        <v>0</v>
      </c>
      <c r="J179" s="82">
        <f t="shared" si="3"/>
        <v>0</v>
      </c>
      <c r="K179" s="82" t="str">
        <f t="shared" si="4"/>
        <v/>
      </c>
      <c r="L179" s="85"/>
      <c r="M179" s="84"/>
      <c r="N179" s="85"/>
      <c r="O179" s="85"/>
      <c r="P179" s="85"/>
      <c r="Q179" s="85"/>
      <c r="R179" s="86" t="str">
        <f t="shared" si="5"/>
        <v/>
      </c>
      <c r="S179" s="87"/>
      <c r="T179" s="88"/>
      <c r="U179" s="88" t="str">
        <f t="shared" si="6"/>
        <v/>
      </c>
      <c r="V179" s="88" t="str">
        <f t="shared" si="7"/>
        <v/>
      </c>
      <c r="W179" s="88" t="e">
        <f t="shared" ca="1" si="8"/>
        <v>#NAME?</v>
      </c>
      <c r="X179" s="89" t="str">
        <f t="shared" si="9"/>
        <v/>
      </c>
      <c r="Y179" s="90" t="str">
        <f t="shared" si="10"/>
        <v/>
      </c>
      <c r="Z179" s="91" t="str">
        <f t="shared" si="11"/>
        <v/>
      </c>
      <c r="AA179" s="92" t="str">
        <f t="shared" si="12"/>
        <v/>
      </c>
      <c r="AB179" s="93" t="str">
        <f t="shared" si="13"/>
        <v/>
      </c>
      <c r="AC179" s="93" t="str">
        <f t="shared" si="14"/>
        <v/>
      </c>
      <c r="AD179" s="94" t="str">
        <f t="shared" si="15"/>
        <v/>
      </c>
      <c r="AE179" s="95">
        <f t="shared" si="16"/>
        <v>0</v>
      </c>
      <c r="AF179" s="96">
        <f t="shared" si="17"/>
        <v>0</v>
      </c>
      <c r="AG179" s="84"/>
      <c r="AH179" s="86" t="str">
        <f t="shared" si="18"/>
        <v/>
      </c>
      <c r="AI179" s="85"/>
      <c r="AJ179" s="85"/>
      <c r="AK179" s="85"/>
      <c r="AL179" s="86" t="str">
        <f t="shared" si="19"/>
        <v/>
      </c>
      <c r="AM179" s="97"/>
      <c r="AN179" s="88"/>
      <c r="AO179" s="98" t="str">
        <f t="shared" si="20"/>
        <v/>
      </c>
      <c r="AP179" s="90" t="str">
        <f t="shared" si="21"/>
        <v/>
      </c>
      <c r="AQ179" s="91" t="str">
        <f t="shared" si="22"/>
        <v/>
      </c>
      <c r="AR179" s="92" t="str">
        <f t="shared" si="23"/>
        <v/>
      </c>
      <c r="AS179" s="93" t="str">
        <f t="shared" si="24"/>
        <v/>
      </c>
      <c r="AT179" s="93" t="str">
        <f t="shared" si="25"/>
        <v/>
      </c>
      <c r="AU179" s="94" t="str">
        <f t="shared" si="26"/>
        <v/>
      </c>
      <c r="AV179" s="99" t="str">
        <f>+IF(A179="","",IF(F179="",70,VLOOKUP(L179,Hoja2!A:D,4,0)))</f>
        <v/>
      </c>
    </row>
    <row r="180" spans="1:48" ht="14.25" customHeight="1">
      <c r="A180" s="79"/>
      <c r="B180" s="79"/>
      <c r="C180" s="80"/>
      <c r="D180" s="80"/>
      <c r="E180" s="79"/>
      <c r="F180" s="79"/>
      <c r="G180" s="82" t="str">
        <f t="shared" si="0"/>
        <v/>
      </c>
      <c r="H180" s="82">
        <f t="shared" si="1"/>
        <v>0</v>
      </c>
      <c r="I180" s="82">
        <f t="shared" si="2"/>
        <v>0</v>
      </c>
      <c r="J180" s="82">
        <f t="shared" si="3"/>
        <v>0</v>
      </c>
      <c r="K180" s="82" t="str">
        <f t="shared" si="4"/>
        <v/>
      </c>
      <c r="L180" s="85"/>
      <c r="M180" s="84"/>
      <c r="N180" s="85"/>
      <c r="O180" s="85"/>
      <c r="P180" s="85"/>
      <c r="Q180" s="85"/>
      <c r="R180" s="86" t="str">
        <f t="shared" si="5"/>
        <v/>
      </c>
      <c r="S180" s="87"/>
      <c r="T180" s="88"/>
      <c r="U180" s="88" t="str">
        <f t="shared" si="6"/>
        <v/>
      </c>
      <c r="V180" s="88" t="str">
        <f t="shared" si="7"/>
        <v/>
      </c>
      <c r="W180" s="88" t="e">
        <f t="shared" ca="1" si="8"/>
        <v>#NAME?</v>
      </c>
      <c r="X180" s="89" t="str">
        <f t="shared" si="9"/>
        <v/>
      </c>
      <c r="Y180" s="90" t="str">
        <f t="shared" si="10"/>
        <v/>
      </c>
      <c r="Z180" s="91" t="str">
        <f t="shared" si="11"/>
        <v/>
      </c>
      <c r="AA180" s="92" t="str">
        <f t="shared" si="12"/>
        <v/>
      </c>
      <c r="AB180" s="93" t="str">
        <f t="shared" si="13"/>
        <v/>
      </c>
      <c r="AC180" s="93" t="str">
        <f t="shared" si="14"/>
        <v/>
      </c>
      <c r="AD180" s="94" t="str">
        <f t="shared" si="15"/>
        <v/>
      </c>
      <c r="AE180" s="95">
        <f t="shared" si="16"/>
        <v>0</v>
      </c>
      <c r="AF180" s="96">
        <f t="shared" si="17"/>
        <v>0</v>
      </c>
      <c r="AG180" s="84"/>
      <c r="AH180" s="86" t="str">
        <f t="shared" si="18"/>
        <v/>
      </c>
      <c r="AI180" s="85"/>
      <c r="AJ180" s="85"/>
      <c r="AK180" s="85"/>
      <c r="AL180" s="86" t="str">
        <f t="shared" si="19"/>
        <v/>
      </c>
      <c r="AM180" s="97"/>
      <c r="AN180" s="88"/>
      <c r="AO180" s="98" t="str">
        <f t="shared" si="20"/>
        <v/>
      </c>
      <c r="AP180" s="90" t="str">
        <f t="shared" si="21"/>
        <v/>
      </c>
      <c r="AQ180" s="91" t="str">
        <f t="shared" si="22"/>
        <v/>
      </c>
      <c r="AR180" s="92" t="str">
        <f t="shared" si="23"/>
        <v/>
      </c>
      <c r="AS180" s="93" t="str">
        <f t="shared" si="24"/>
        <v/>
      </c>
      <c r="AT180" s="93" t="str">
        <f t="shared" si="25"/>
        <v/>
      </c>
      <c r="AU180" s="94" t="str">
        <f t="shared" si="26"/>
        <v/>
      </c>
      <c r="AV180" s="99" t="str">
        <f>+IF(A180="","",IF(F180="",70,VLOOKUP(L180,Hoja2!A:D,4,0)))</f>
        <v/>
      </c>
    </row>
    <row r="181" spans="1:48" ht="14.25" customHeight="1">
      <c r="A181" s="79"/>
      <c r="B181" s="79"/>
      <c r="C181" s="80"/>
      <c r="D181" s="80"/>
      <c r="E181" s="79"/>
      <c r="F181" s="79"/>
      <c r="G181" s="82" t="str">
        <f t="shared" si="0"/>
        <v/>
      </c>
      <c r="H181" s="82">
        <f t="shared" si="1"/>
        <v>0</v>
      </c>
      <c r="I181" s="82">
        <f t="shared" si="2"/>
        <v>0</v>
      </c>
      <c r="J181" s="82">
        <f t="shared" si="3"/>
        <v>0</v>
      </c>
      <c r="K181" s="82" t="str">
        <f t="shared" si="4"/>
        <v/>
      </c>
      <c r="L181" s="85"/>
      <c r="M181" s="84"/>
      <c r="N181" s="85"/>
      <c r="O181" s="85"/>
      <c r="P181" s="85"/>
      <c r="Q181" s="85"/>
      <c r="R181" s="86" t="str">
        <f t="shared" si="5"/>
        <v/>
      </c>
      <c r="S181" s="87"/>
      <c r="T181" s="88"/>
      <c r="U181" s="88" t="str">
        <f t="shared" si="6"/>
        <v/>
      </c>
      <c r="V181" s="88" t="str">
        <f t="shared" si="7"/>
        <v/>
      </c>
      <c r="W181" s="88" t="e">
        <f t="shared" ca="1" si="8"/>
        <v>#NAME?</v>
      </c>
      <c r="X181" s="89" t="str">
        <f t="shared" si="9"/>
        <v/>
      </c>
      <c r="Y181" s="90" t="str">
        <f t="shared" si="10"/>
        <v/>
      </c>
      <c r="Z181" s="91" t="str">
        <f t="shared" si="11"/>
        <v/>
      </c>
      <c r="AA181" s="92" t="str">
        <f t="shared" si="12"/>
        <v/>
      </c>
      <c r="AB181" s="93" t="str">
        <f t="shared" si="13"/>
        <v/>
      </c>
      <c r="AC181" s="93" t="str">
        <f t="shared" si="14"/>
        <v/>
      </c>
      <c r="AD181" s="94" t="str">
        <f t="shared" si="15"/>
        <v/>
      </c>
      <c r="AE181" s="95">
        <f t="shared" si="16"/>
        <v>0</v>
      </c>
      <c r="AF181" s="96">
        <f t="shared" si="17"/>
        <v>0</v>
      </c>
      <c r="AG181" s="84"/>
      <c r="AH181" s="86" t="str">
        <f t="shared" si="18"/>
        <v/>
      </c>
      <c r="AI181" s="85"/>
      <c r="AJ181" s="85"/>
      <c r="AK181" s="85"/>
      <c r="AL181" s="86" t="str">
        <f t="shared" si="19"/>
        <v/>
      </c>
      <c r="AM181" s="97"/>
      <c r="AN181" s="88"/>
      <c r="AO181" s="98" t="str">
        <f t="shared" si="20"/>
        <v/>
      </c>
      <c r="AP181" s="90" t="str">
        <f t="shared" si="21"/>
        <v/>
      </c>
      <c r="AQ181" s="91" t="str">
        <f t="shared" si="22"/>
        <v/>
      </c>
      <c r="AR181" s="92" t="str">
        <f t="shared" si="23"/>
        <v/>
      </c>
      <c r="AS181" s="93" t="str">
        <f t="shared" si="24"/>
        <v/>
      </c>
      <c r="AT181" s="93" t="str">
        <f t="shared" si="25"/>
        <v/>
      </c>
      <c r="AU181" s="94" t="str">
        <f t="shared" si="26"/>
        <v/>
      </c>
      <c r="AV181" s="99" t="str">
        <f>+IF(A181="","",IF(F181="",70,VLOOKUP(L181,Hoja2!A:D,4,0)))</f>
        <v/>
      </c>
    </row>
    <row r="182" spans="1:48" ht="14.25" customHeight="1">
      <c r="A182" s="79"/>
      <c r="B182" s="79"/>
      <c r="C182" s="80"/>
      <c r="D182" s="80"/>
      <c r="E182" s="79"/>
      <c r="F182" s="79"/>
      <c r="G182" s="82" t="str">
        <f t="shared" si="0"/>
        <v/>
      </c>
      <c r="H182" s="82">
        <f t="shared" si="1"/>
        <v>0</v>
      </c>
      <c r="I182" s="82">
        <f t="shared" si="2"/>
        <v>0</v>
      </c>
      <c r="J182" s="82">
        <f t="shared" si="3"/>
        <v>0</v>
      </c>
      <c r="K182" s="82" t="str">
        <f t="shared" si="4"/>
        <v/>
      </c>
      <c r="L182" s="85"/>
      <c r="M182" s="84"/>
      <c r="N182" s="85"/>
      <c r="O182" s="85"/>
      <c r="P182" s="85"/>
      <c r="Q182" s="85"/>
      <c r="R182" s="86" t="str">
        <f t="shared" si="5"/>
        <v/>
      </c>
      <c r="S182" s="87"/>
      <c r="T182" s="88"/>
      <c r="U182" s="88" t="str">
        <f t="shared" si="6"/>
        <v/>
      </c>
      <c r="V182" s="88" t="str">
        <f t="shared" si="7"/>
        <v/>
      </c>
      <c r="W182" s="88" t="e">
        <f t="shared" ca="1" si="8"/>
        <v>#NAME?</v>
      </c>
      <c r="X182" s="89" t="str">
        <f t="shared" si="9"/>
        <v/>
      </c>
      <c r="Y182" s="90" t="str">
        <f t="shared" si="10"/>
        <v/>
      </c>
      <c r="Z182" s="91" t="str">
        <f t="shared" si="11"/>
        <v/>
      </c>
      <c r="AA182" s="92" t="str">
        <f t="shared" si="12"/>
        <v/>
      </c>
      <c r="AB182" s="93" t="str">
        <f t="shared" si="13"/>
        <v/>
      </c>
      <c r="AC182" s="93" t="str">
        <f t="shared" si="14"/>
        <v/>
      </c>
      <c r="AD182" s="94" t="str">
        <f t="shared" si="15"/>
        <v/>
      </c>
      <c r="AE182" s="95">
        <f t="shared" si="16"/>
        <v>0</v>
      </c>
      <c r="AF182" s="96">
        <f t="shared" si="17"/>
        <v>0</v>
      </c>
      <c r="AG182" s="84"/>
      <c r="AH182" s="86" t="str">
        <f t="shared" si="18"/>
        <v/>
      </c>
      <c r="AI182" s="85"/>
      <c r="AJ182" s="85"/>
      <c r="AK182" s="85"/>
      <c r="AL182" s="86" t="str">
        <f t="shared" si="19"/>
        <v/>
      </c>
      <c r="AM182" s="97"/>
      <c r="AN182" s="88"/>
      <c r="AO182" s="98" t="str">
        <f t="shared" si="20"/>
        <v/>
      </c>
      <c r="AP182" s="90" t="str">
        <f t="shared" si="21"/>
        <v/>
      </c>
      <c r="AQ182" s="91" t="str">
        <f t="shared" si="22"/>
        <v/>
      </c>
      <c r="AR182" s="92" t="str">
        <f t="shared" si="23"/>
        <v/>
      </c>
      <c r="AS182" s="93" t="str">
        <f t="shared" si="24"/>
        <v/>
      </c>
      <c r="AT182" s="93" t="str">
        <f t="shared" si="25"/>
        <v/>
      </c>
      <c r="AU182" s="94" t="str">
        <f t="shared" si="26"/>
        <v/>
      </c>
      <c r="AV182" s="99" t="str">
        <f>+IF(A182="","",IF(F182="",70,VLOOKUP(L182,Hoja2!A:D,4,0)))</f>
        <v/>
      </c>
    </row>
    <row r="183" spans="1:48" ht="14.25" customHeight="1">
      <c r="A183" s="79"/>
      <c r="B183" s="79"/>
      <c r="C183" s="80"/>
      <c r="D183" s="80"/>
      <c r="E183" s="79"/>
      <c r="F183" s="79"/>
      <c r="G183" s="82" t="str">
        <f t="shared" si="0"/>
        <v/>
      </c>
      <c r="H183" s="82">
        <f t="shared" si="1"/>
        <v>0</v>
      </c>
      <c r="I183" s="82">
        <f t="shared" si="2"/>
        <v>0</v>
      </c>
      <c r="J183" s="82">
        <f t="shared" si="3"/>
        <v>0</v>
      </c>
      <c r="K183" s="82" t="str">
        <f t="shared" si="4"/>
        <v/>
      </c>
      <c r="L183" s="85"/>
      <c r="M183" s="84"/>
      <c r="N183" s="85"/>
      <c r="O183" s="85"/>
      <c r="P183" s="85"/>
      <c r="Q183" s="85"/>
      <c r="R183" s="86" t="str">
        <f t="shared" si="5"/>
        <v/>
      </c>
      <c r="S183" s="87"/>
      <c r="T183" s="88"/>
      <c r="U183" s="88" t="str">
        <f t="shared" si="6"/>
        <v/>
      </c>
      <c r="V183" s="88" t="str">
        <f t="shared" si="7"/>
        <v/>
      </c>
      <c r="W183" s="88" t="e">
        <f t="shared" ca="1" si="8"/>
        <v>#NAME?</v>
      </c>
      <c r="X183" s="89" t="str">
        <f t="shared" si="9"/>
        <v/>
      </c>
      <c r="Y183" s="90" t="str">
        <f t="shared" si="10"/>
        <v/>
      </c>
      <c r="Z183" s="91" t="str">
        <f t="shared" si="11"/>
        <v/>
      </c>
      <c r="AA183" s="92" t="str">
        <f t="shared" si="12"/>
        <v/>
      </c>
      <c r="AB183" s="93" t="str">
        <f t="shared" si="13"/>
        <v/>
      </c>
      <c r="AC183" s="93" t="str">
        <f t="shared" si="14"/>
        <v/>
      </c>
      <c r="AD183" s="94" t="str">
        <f t="shared" si="15"/>
        <v/>
      </c>
      <c r="AE183" s="95">
        <f t="shared" si="16"/>
        <v>0</v>
      </c>
      <c r="AF183" s="96">
        <f t="shared" si="17"/>
        <v>0</v>
      </c>
      <c r="AG183" s="84"/>
      <c r="AH183" s="86" t="str">
        <f t="shared" si="18"/>
        <v/>
      </c>
      <c r="AI183" s="85"/>
      <c r="AJ183" s="85"/>
      <c r="AK183" s="85"/>
      <c r="AL183" s="86" t="str">
        <f t="shared" si="19"/>
        <v/>
      </c>
      <c r="AM183" s="97"/>
      <c r="AN183" s="88"/>
      <c r="AO183" s="98" t="str">
        <f t="shared" si="20"/>
        <v/>
      </c>
      <c r="AP183" s="90" t="str">
        <f t="shared" si="21"/>
        <v/>
      </c>
      <c r="AQ183" s="91" t="str">
        <f t="shared" si="22"/>
        <v/>
      </c>
      <c r="AR183" s="92" t="str">
        <f t="shared" si="23"/>
        <v/>
      </c>
      <c r="AS183" s="93" t="str">
        <f t="shared" si="24"/>
        <v/>
      </c>
      <c r="AT183" s="93" t="str">
        <f t="shared" si="25"/>
        <v/>
      </c>
      <c r="AU183" s="94" t="str">
        <f t="shared" si="26"/>
        <v/>
      </c>
      <c r="AV183" s="99" t="str">
        <f>+IF(A183="","",IF(F183="",70,VLOOKUP(L183,Hoja2!A:D,4,0)))</f>
        <v/>
      </c>
    </row>
    <row r="184" spans="1:48" ht="14.25" customHeight="1">
      <c r="A184" s="79"/>
      <c r="B184" s="79"/>
      <c r="C184" s="80"/>
      <c r="D184" s="80"/>
      <c r="E184" s="79"/>
      <c r="F184" s="79"/>
      <c r="G184" s="82" t="str">
        <f t="shared" si="0"/>
        <v/>
      </c>
      <c r="H184" s="82">
        <f t="shared" si="1"/>
        <v>0</v>
      </c>
      <c r="I184" s="82">
        <f t="shared" si="2"/>
        <v>0</v>
      </c>
      <c r="J184" s="82">
        <f t="shared" si="3"/>
        <v>0</v>
      </c>
      <c r="K184" s="82" t="str">
        <f t="shared" si="4"/>
        <v/>
      </c>
      <c r="L184" s="85"/>
      <c r="M184" s="84"/>
      <c r="N184" s="85"/>
      <c r="O184" s="85"/>
      <c r="P184" s="85"/>
      <c r="Q184" s="85"/>
      <c r="R184" s="86" t="str">
        <f t="shared" si="5"/>
        <v/>
      </c>
      <c r="S184" s="87"/>
      <c r="T184" s="88"/>
      <c r="U184" s="88" t="str">
        <f t="shared" si="6"/>
        <v/>
      </c>
      <c r="V184" s="88" t="str">
        <f t="shared" si="7"/>
        <v/>
      </c>
      <c r="W184" s="88" t="e">
        <f t="shared" ca="1" si="8"/>
        <v>#NAME?</v>
      </c>
      <c r="X184" s="89" t="str">
        <f t="shared" si="9"/>
        <v/>
      </c>
      <c r="Y184" s="90" t="str">
        <f t="shared" si="10"/>
        <v/>
      </c>
      <c r="Z184" s="91" t="str">
        <f t="shared" si="11"/>
        <v/>
      </c>
      <c r="AA184" s="92" t="str">
        <f t="shared" si="12"/>
        <v/>
      </c>
      <c r="AB184" s="93" t="str">
        <f t="shared" si="13"/>
        <v/>
      </c>
      <c r="AC184" s="93" t="str">
        <f t="shared" si="14"/>
        <v/>
      </c>
      <c r="AD184" s="94" t="str">
        <f t="shared" si="15"/>
        <v/>
      </c>
      <c r="AE184" s="95">
        <f t="shared" si="16"/>
        <v>0</v>
      </c>
      <c r="AF184" s="96">
        <f t="shared" si="17"/>
        <v>0</v>
      </c>
      <c r="AG184" s="84"/>
      <c r="AH184" s="86" t="str">
        <f t="shared" si="18"/>
        <v/>
      </c>
      <c r="AI184" s="85"/>
      <c r="AJ184" s="85"/>
      <c r="AK184" s="85"/>
      <c r="AL184" s="86" t="str">
        <f t="shared" si="19"/>
        <v/>
      </c>
      <c r="AM184" s="97"/>
      <c r="AN184" s="88"/>
      <c r="AO184" s="98" t="str">
        <f t="shared" si="20"/>
        <v/>
      </c>
      <c r="AP184" s="90" t="str">
        <f t="shared" si="21"/>
        <v/>
      </c>
      <c r="AQ184" s="91" t="str">
        <f t="shared" si="22"/>
        <v/>
      </c>
      <c r="AR184" s="92" t="str">
        <f t="shared" si="23"/>
        <v/>
      </c>
      <c r="AS184" s="93" t="str">
        <f t="shared" si="24"/>
        <v/>
      </c>
      <c r="AT184" s="93" t="str">
        <f t="shared" si="25"/>
        <v/>
      </c>
      <c r="AU184" s="94" t="str">
        <f t="shared" si="26"/>
        <v/>
      </c>
      <c r="AV184" s="99" t="str">
        <f>+IF(A184="","",IF(F184="",70,VLOOKUP(L184,Hoja2!A:D,4,0)))</f>
        <v/>
      </c>
    </row>
    <row r="185" spans="1:48" ht="14.25" customHeight="1">
      <c r="A185" s="79"/>
      <c r="B185" s="79"/>
      <c r="C185" s="80"/>
      <c r="D185" s="80"/>
      <c r="E185" s="79"/>
      <c r="F185" s="79"/>
      <c r="G185" s="82" t="str">
        <f t="shared" si="0"/>
        <v/>
      </c>
      <c r="H185" s="82">
        <f t="shared" si="1"/>
        <v>0</v>
      </c>
      <c r="I185" s="82">
        <f t="shared" si="2"/>
        <v>0</v>
      </c>
      <c r="J185" s="82">
        <f t="shared" si="3"/>
        <v>0</v>
      </c>
      <c r="K185" s="82" t="str">
        <f t="shared" si="4"/>
        <v/>
      </c>
      <c r="L185" s="85"/>
      <c r="M185" s="84"/>
      <c r="N185" s="85"/>
      <c r="O185" s="85"/>
      <c r="P185" s="85"/>
      <c r="Q185" s="85"/>
      <c r="R185" s="86" t="str">
        <f t="shared" si="5"/>
        <v/>
      </c>
      <c r="S185" s="87"/>
      <c r="T185" s="88"/>
      <c r="U185" s="88" t="str">
        <f t="shared" si="6"/>
        <v/>
      </c>
      <c r="V185" s="88" t="str">
        <f t="shared" si="7"/>
        <v/>
      </c>
      <c r="W185" s="88" t="e">
        <f t="shared" ca="1" si="8"/>
        <v>#NAME?</v>
      </c>
      <c r="X185" s="89" t="str">
        <f t="shared" si="9"/>
        <v/>
      </c>
      <c r="Y185" s="90" t="str">
        <f t="shared" si="10"/>
        <v/>
      </c>
      <c r="Z185" s="91" t="str">
        <f t="shared" si="11"/>
        <v/>
      </c>
      <c r="AA185" s="92" t="str">
        <f t="shared" si="12"/>
        <v/>
      </c>
      <c r="AB185" s="93" t="str">
        <f t="shared" si="13"/>
        <v/>
      </c>
      <c r="AC185" s="93" t="str">
        <f t="shared" si="14"/>
        <v/>
      </c>
      <c r="AD185" s="94" t="str">
        <f t="shared" si="15"/>
        <v/>
      </c>
      <c r="AE185" s="95">
        <f t="shared" si="16"/>
        <v>0</v>
      </c>
      <c r="AF185" s="96">
        <f t="shared" si="17"/>
        <v>0</v>
      </c>
      <c r="AG185" s="84"/>
      <c r="AH185" s="86" t="str">
        <f t="shared" si="18"/>
        <v/>
      </c>
      <c r="AI185" s="85"/>
      <c r="AJ185" s="85"/>
      <c r="AK185" s="85"/>
      <c r="AL185" s="86" t="str">
        <f t="shared" si="19"/>
        <v/>
      </c>
      <c r="AM185" s="97"/>
      <c r="AN185" s="88"/>
      <c r="AO185" s="98" t="str">
        <f t="shared" si="20"/>
        <v/>
      </c>
      <c r="AP185" s="90" t="str">
        <f t="shared" si="21"/>
        <v/>
      </c>
      <c r="AQ185" s="91" t="str">
        <f t="shared" si="22"/>
        <v/>
      </c>
      <c r="AR185" s="92" t="str">
        <f t="shared" si="23"/>
        <v/>
      </c>
      <c r="AS185" s="93" t="str">
        <f t="shared" si="24"/>
        <v/>
      </c>
      <c r="AT185" s="93" t="str">
        <f t="shared" si="25"/>
        <v/>
      </c>
      <c r="AU185" s="94" t="str">
        <f t="shared" si="26"/>
        <v/>
      </c>
      <c r="AV185" s="99" t="str">
        <f>+IF(A185="","",IF(F185="",70,VLOOKUP(L185,Hoja2!A:D,4,0)))</f>
        <v/>
      </c>
    </row>
    <row r="186" spans="1:48" ht="14.25" customHeight="1">
      <c r="A186" s="79"/>
      <c r="B186" s="79"/>
      <c r="C186" s="80"/>
      <c r="D186" s="80"/>
      <c r="E186" s="79"/>
      <c r="F186" s="79"/>
      <c r="G186" s="82" t="str">
        <f t="shared" si="0"/>
        <v/>
      </c>
      <c r="H186" s="82">
        <f t="shared" si="1"/>
        <v>0</v>
      </c>
      <c r="I186" s="82">
        <f t="shared" si="2"/>
        <v>0</v>
      </c>
      <c r="J186" s="82">
        <f t="shared" si="3"/>
        <v>0</v>
      </c>
      <c r="K186" s="82" t="str">
        <f t="shared" si="4"/>
        <v/>
      </c>
      <c r="L186" s="85"/>
      <c r="M186" s="84"/>
      <c r="N186" s="85"/>
      <c r="O186" s="85"/>
      <c r="P186" s="85"/>
      <c r="Q186" s="85"/>
      <c r="R186" s="86" t="str">
        <f t="shared" si="5"/>
        <v/>
      </c>
      <c r="S186" s="87"/>
      <c r="T186" s="88"/>
      <c r="U186" s="88" t="str">
        <f t="shared" si="6"/>
        <v/>
      </c>
      <c r="V186" s="88" t="str">
        <f t="shared" si="7"/>
        <v/>
      </c>
      <c r="W186" s="88" t="e">
        <f t="shared" ca="1" si="8"/>
        <v>#NAME?</v>
      </c>
      <c r="X186" s="89" t="str">
        <f t="shared" si="9"/>
        <v/>
      </c>
      <c r="Y186" s="90" t="str">
        <f t="shared" si="10"/>
        <v/>
      </c>
      <c r="Z186" s="91" t="str">
        <f t="shared" si="11"/>
        <v/>
      </c>
      <c r="AA186" s="92" t="str">
        <f t="shared" si="12"/>
        <v/>
      </c>
      <c r="AB186" s="93" t="str">
        <f t="shared" si="13"/>
        <v/>
      </c>
      <c r="AC186" s="93" t="str">
        <f t="shared" si="14"/>
        <v/>
      </c>
      <c r="AD186" s="94" t="str">
        <f t="shared" si="15"/>
        <v/>
      </c>
      <c r="AE186" s="95">
        <f t="shared" si="16"/>
        <v>0</v>
      </c>
      <c r="AF186" s="96">
        <f t="shared" si="17"/>
        <v>0</v>
      </c>
      <c r="AG186" s="84"/>
      <c r="AH186" s="86" t="str">
        <f t="shared" si="18"/>
        <v/>
      </c>
      <c r="AI186" s="85"/>
      <c r="AJ186" s="85"/>
      <c r="AK186" s="85"/>
      <c r="AL186" s="86" t="str">
        <f t="shared" si="19"/>
        <v/>
      </c>
      <c r="AM186" s="97"/>
      <c r="AN186" s="88"/>
      <c r="AO186" s="98" t="str">
        <f t="shared" si="20"/>
        <v/>
      </c>
      <c r="AP186" s="90" t="str">
        <f t="shared" si="21"/>
        <v/>
      </c>
      <c r="AQ186" s="91" t="str">
        <f t="shared" si="22"/>
        <v/>
      </c>
      <c r="AR186" s="92" t="str">
        <f t="shared" si="23"/>
        <v/>
      </c>
      <c r="AS186" s="93" t="str">
        <f t="shared" si="24"/>
        <v/>
      </c>
      <c r="AT186" s="93" t="str">
        <f t="shared" si="25"/>
        <v/>
      </c>
      <c r="AU186" s="94" t="str">
        <f t="shared" si="26"/>
        <v/>
      </c>
      <c r="AV186" s="99" t="str">
        <f>+IF(A186="","",IF(F186="",70,VLOOKUP(L186,Hoja2!A:D,4,0)))</f>
        <v/>
      </c>
    </row>
    <row r="187" spans="1:48" ht="14.25" customHeight="1">
      <c r="A187" s="79"/>
      <c r="B187" s="79"/>
      <c r="C187" s="80"/>
      <c r="D187" s="80"/>
      <c r="E187" s="79"/>
      <c r="F187" s="79"/>
      <c r="G187" s="82" t="str">
        <f t="shared" si="0"/>
        <v/>
      </c>
      <c r="H187" s="82">
        <f t="shared" si="1"/>
        <v>0</v>
      </c>
      <c r="I187" s="82">
        <f t="shared" si="2"/>
        <v>0</v>
      </c>
      <c r="J187" s="82">
        <f t="shared" si="3"/>
        <v>0</v>
      </c>
      <c r="K187" s="82" t="str">
        <f t="shared" si="4"/>
        <v/>
      </c>
      <c r="L187" s="85"/>
      <c r="M187" s="84"/>
      <c r="N187" s="85"/>
      <c r="O187" s="85"/>
      <c r="P187" s="85"/>
      <c r="Q187" s="85"/>
      <c r="R187" s="86" t="str">
        <f t="shared" si="5"/>
        <v/>
      </c>
      <c r="S187" s="87"/>
      <c r="T187" s="88"/>
      <c r="U187" s="88" t="str">
        <f t="shared" si="6"/>
        <v/>
      </c>
      <c r="V187" s="88" t="str">
        <f t="shared" si="7"/>
        <v/>
      </c>
      <c r="W187" s="88" t="e">
        <f t="shared" ca="1" si="8"/>
        <v>#NAME?</v>
      </c>
      <c r="X187" s="89" t="str">
        <f t="shared" si="9"/>
        <v/>
      </c>
      <c r="Y187" s="90" t="str">
        <f t="shared" si="10"/>
        <v/>
      </c>
      <c r="Z187" s="91" t="str">
        <f t="shared" si="11"/>
        <v/>
      </c>
      <c r="AA187" s="92" t="str">
        <f t="shared" si="12"/>
        <v/>
      </c>
      <c r="AB187" s="93" t="str">
        <f t="shared" si="13"/>
        <v/>
      </c>
      <c r="AC187" s="93" t="str">
        <f t="shared" si="14"/>
        <v/>
      </c>
      <c r="AD187" s="94" t="str">
        <f t="shared" si="15"/>
        <v/>
      </c>
      <c r="AE187" s="95">
        <f t="shared" si="16"/>
        <v>0</v>
      </c>
      <c r="AF187" s="96">
        <f t="shared" si="17"/>
        <v>0</v>
      </c>
      <c r="AG187" s="84"/>
      <c r="AH187" s="86" t="str">
        <f t="shared" si="18"/>
        <v/>
      </c>
      <c r="AI187" s="85"/>
      <c r="AJ187" s="85"/>
      <c r="AK187" s="85"/>
      <c r="AL187" s="86" t="str">
        <f t="shared" si="19"/>
        <v/>
      </c>
      <c r="AM187" s="97"/>
      <c r="AN187" s="88"/>
      <c r="AO187" s="98" t="str">
        <f t="shared" si="20"/>
        <v/>
      </c>
      <c r="AP187" s="90" t="str">
        <f t="shared" si="21"/>
        <v/>
      </c>
      <c r="AQ187" s="91" t="str">
        <f t="shared" si="22"/>
        <v/>
      </c>
      <c r="AR187" s="92" t="str">
        <f t="shared" si="23"/>
        <v/>
      </c>
      <c r="AS187" s="93" t="str">
        <f t="shared" si="24"/>
        <v/>
      </c>
      <c r="AT187" s="93" t="str">
        <f t="shared" si="25"/>
        <v/>
      </c>
      <c r="AU187" s="94" t="str">
        <f t="shared" si="26"/>
        <v/>
      </c>
      <c r="AV187" s="99" t="str">
        <f>+IF(A187="","",IF(F187="",70,VLOOKUP(L187,Hoja2!A:D,4,0)))</f>
        <v/>
      </c>
    </row>
    <row r="188" spans="1:48" ht="14.25" customHeight="1">
      <c r="A188" s="79"/>
      <c r="B188" s="79"/>
      <c r="C188" s="80"/>
      <c r="D188" s="80"/>
      <c r="E188" s="79"/>
      <c r="F188" s="79"/>
      <c r="G188" s="82" t="str">
        <f t="shared" si="0"/>
        <v/>
      </c>
      <c r="H188" s="82">
        <f t="shared" si="1"/>
        <v>0</v>
      </c>
      <c r="I188" s="82">
        <f t="shared" si="2"/>
        <v>0</v>
      </c>
      <c r="J188" s="82">
        <f t="shared" si="3"/>
        <v>0</v>
      </c>
      <c r="K188" s="82" t="str">
        <f t="shared" si="4"/>
        <v/>
      </c>
      <c r="L188" s="85"/>
      <c r="M188" s="84"/>
      <c r="N188" s="85"/>
      <c r="O188" s="85"/>
      <c r="P188" s="85"/>
      <c r="Q188" s="85"/>
      <c r="R188" s="86" t="str">
        <f t="shared" si="5"/>
        <v/>
      </c>
      <c r="S188" s="87"/>
      <c r="T188" s="88"/>
      <c r="U188" s="88" t="str">
        <f t="shared" si="6"/>
        <v/>
      </c>
      <c r="V188" s="88" t="str">
        <f t="shared" si="7"/>
        <v/>
      </c>
      <c r="W188" s="88" t="e">
        <f t="shared" ca="1" si="8"/>
        <v>#NAME?</v>
      </c>
      <c r="X188" s="89" t="str">
        <f t="shared" si="9"/>
        <v/>
      </c>
      <c r="Y188" s="90" t="str">
        <f t="shared" si="10"/>
        <v/>
      </c>
      <c r="Z188" s="91" t="str">
        <f t="shared" si="11"/>
        <v/>
      </c>
      <c r="AA188" s="92" t="str">
        <f t="shared" si="12"/>
        <v/>
      </c>
      <c r="AB188" s="93" t="str">
        <f t="shared" si="13"/>
        <v/>
      </c>
      <c r="AC188" s="93" t="str">
        <f t="shared" si="14"/>
        <v/>
      </c>
      <c r="AD188" s="94" t="str">
        <f t="shared" si="15"/>
        <v/>
      </c>
      <c r="AE188" s="95">
        <f t="shared" si="16"/>
        <v>0</v>
      </c>
      <c r="AF188" s="96">
        <f t="shared" si="17"/>
        <v>0</v>
      </c>
      <c r="AG188" s="84"/>
      <c r="AH188" s="86" t="str">
        <f t="shared" si="18"/>
        <v/>
      </c>
      <c r="AI188" s="85"/>
      <c r="AJ188" s="85"/>
      <c r="AK188" s="85"/>
      <c r="AL188" s="86" t="str">
        <f t="shared" si="19"/>
        <v/>
      </c>
      <c r="AM188" s="97"/>
      <c r="AN188" s="88"/>
      <c r="AO188" s="98" t="str">
        <f t="shared" si="20"/>
        <v/>
      </c>
      <c r="AP188" s="90" t="str">
        <f t="shared" si="21"/>
        <v/>
      </c>
      <c r="AQ188" s="91" t="str">
        <f t="shared" si="22"/>
        <v/>
      </c>
      <c r="AR188" s="92" t="str">
        <f t="shared" si="23"/>
        <v/>
      </c>
      <c r="AS188" s="93" t="str">
        <f t="shared" si="24"/>
        <v/>
      </c>
      <c r="AT188" s="93" t="str">
        <f t="shared" si="25"/>
        <v/>
      </c>
      <c r="AU188" s="94" t="str">
        <f t="shared" si="26"/>
        <v/>
      </c>
      <c r="AV188" s="99" t="str">
        <f>+IF(A188="","",IF(F188="",70,VLOOKUP(L188,Hoja2!A:D,4,0)))</f>
        <v/>
      </c>
    </row>
    <row r="189" spans="1:48" ht="14.25" customHeight="1">
      <c r="A189" s="79"/>
      <c r="B189" s="79"/>
      <c r="C189" s="80"/>
      <c r="D189" s="80"/>
      <c r="E189" s="79"/>
      <c r="F189" s="79"/>
      <c r="G189" s="82" t="str">
        <f t="shared" si="0"/>
        <v/>
      </c>
      <c r="H189" s="82">
        <f t="shared" si="1"/>
        <v>0</v>
      </c>
      <c r="I189" s="82">
        <f t="shared" si="2"/>
        <v>0</v>
      </c>
      <c r="J189" s="82">
        <f t="shared" si="3"/>
        <v>0</v>
      </c>
      <c r="K189" s="82" t="str">
        <f t="shared" si="4"/>
        <v/>
      </c>
      <c r="L189" s="85"/>
      <c r="M189" s="84"/>
      <c r="N189" s="85"/>
      <c r="O189" s="85"/>
      <c r="P189" s="85"/>
      <c r="Q189" s="85"/>
      <c r="R189" s="86" t="str">
        <f t="shared" si="5"/>
        <v/>
      </c>
      <c r="S189" s="87"/>
      <c r="T189" s="88"/>
      <c r="U189" s="88" t="str">
        <f t="shared" si="6"/>
        <v/>
      </c>
      <c r="V189" s="88" t="str">
        <f t="shared" si="7"/>
        <v/>
      </c>
      <c r="W189" s="88" t="e">
        <f t="shared" ca="1" si="8"/>
        <v>#NAME?</v>
      </c>
      <c r="X189" s="89" t="str">
        <f t="shared" si="9"/>
        <v/>
      </c>
      <c r="Y189" s="90" t="str">
        <f t="shared" si="10"/>
        <v/>
      </c>
      <c r="Z189" s="91" t="str">
        <f t="shared" si="11"/>
        <v/>
      </c>
      <c r="AA189" s="92" t="str">
        <f t="shared" si="12"/>
        <v/>
      </c>
      <c r="AB189" s="93" t="str">
        <f t="shared" si="13"/>
        <v/>
      </c>
      <c r="AC189" s="93" t="str">
        <f t="shared" si="14"/>
        <v/>
      </c>
      <c r="AD189" s="94" t="str">
        <f t="shared" si="15"/>
        <v/>
      </c>
      <c r="AE189" s="95">
        <f t="shared" si="16"/>
        <v>0</v>
      </c>
      <c r="AF189" s="96">
        <f t="shared" si="17"/>
        <v>0</v>
      </c>
      <c r="AG189" s="84"/>
      <c r="AH189" s="86" t="str">
        <f t="shared" si="18"/>
        <v/>
      </c>
      <c r="AI189" s="85"/>
      <c r="AJ189" s="85"/>
      <c r="AK189" s="85"/>
      <c r="AL189" s="86" t="str">
        <f t="shared" si="19"/>
        <v/>
      </c>
      <c r="AM189" s="97"/>
      <c r="AN189" s="88"/>
      <c r="AO189" s="98" t="str">
        <f t="shared" si="20"/>
        <v/>
      </c>
      <c r="AP189" s="90" t="str">
        <f t="shared" si="21"/>
        <v/>
      </c>
      <c r="AQ189" s="91" t="str">
        <f t="shared" si="22"/>
        <v/>
      </c>
      <c r="AR189" s="92" t="str">
        <f t="shared" si="23"/>
        <v/>
      </c>
      <c r="AS189" s="93" t="str">
        <f t="shared" si="24"/>
        <v/>
      </c>
      <c r="AT189" s="93" t="str">
        <f t="shared" si="25"/>
        <v/>
      </c>
      <c r="AU189" s="94" t="str">
        <f t="shared" si="26"/>
        <v/>
      </c>
      <c r="AV189" s="99" t="str">
        <f>+IF(A189="","",IF(F189="",70,VLOOKUP(L189,Hoja2!A:D,4,0)))</f>
        <v/>
      </c>
    </row>
    <row r="190" spans="1:48" ht="14.25" customHeight="1">
      <c r="A190" s="79"/>
      <c r="B190" s="79"/>
      <c r="C190" s="80"/>
      <c r="D190" s="80"/>
      <c r="E190" s="79"/>
      <c r="F190" s="79"/>
      <c r="G190" s="82" t="str">
        <f t="shared" si="0"/>
        <v/>
      </c>
      <c r="H190" s="82">
        <f t="shared" si="1"/>
        <v>0</v>
      </c>
      <c r="I190" s="82">
        <f t="shared" si="2"/>
        <v>0</v>
      </c>
      <c r="J190" s="82">
        <f t="shared" si="3"/>
        <v>0</v>
      </c>
      <c r="K190" s="82" t="str">
        <f t="shared" si="4"/>
        <v/>
      </c>
      <c r="L190" s="85"/>
      <c r="M190" s="84"/>
      <c r="N190" s="85"/>
      <c r="O190" s="85"/>
      <c r="P190" s="85"/>
      <c r="Q190" s="85"/>
      <c r="R190" s="86" t="str">
        <f t="shared" si="5"/>
        <v/>
      </c>
      <c r="S190" s="87"/>
      <c r="T190" s="88"/>
      <c r="U190" s="88" t="str">
        <f t="shared" si="6"/>
        <v/>
      </c>
      <c r="V190" s="88" t="str">
        <f t="shared" si="7"/>
        <v/>
      </c>
      <c r="W190" s="88" t="e">
        <f t="shared" ca="1" si="8"/>
        <v>#NAME?</v>
      </c>
      <c r="X190" s="89" t="str">
        <f t="shared" si="9"/>
        <v/>
      </c>
      <c r="Y190" s="90" t="str">
        <f t="shared" si="10"/>
        <v/>
      </c>
      <c r="Z190" s="91" t="str">
        <f t="shared" si="11"/>
        <v/>
      </c>
      <c r="AA190" s="92" t="str">
        <f t="shared" si="12"/>
        <v/>
      </c>
      <c r="AB190" s="93" t="str">
        <f t="shared" si="13"/>
        <v/>
      </c>
      <c r="AC190" s="93" t="str">
        <f t="shared" si="14"/>
        <v/>
      </c>
      <c r="AD190" s="94" t="str">
        <f t="shared" si="15"/>
        <v/>
      </c>
      <c r="AE190" s="95">
        <f t="shared" si="16"/>
        <v>0</v>
      </c>
      <c r="AF190" s="96">
        <f t="shared" si="17"/>
        <v>0</v>
      </c>
      <c r="AG190" s="84"/>
      <c r="AH190" s="86" t="str">
        <f t="shared" si="18"/>
        <v/>
      </c>
      <c r="AI190" s="85"/>
      <c r="AJ190" s="85"/>
      <c r="AK190" s="85"/>
      <c r="AL190" s="86" t="str">
        <f t="shared" si="19"/>
        <v/>
      </c>
      <c r="AM190" s="97"/>
      <c r="AN190" s="88"/>
      <c r="AO190" s="98" t="str">
        <f t="shared" si="20"/>
        <v/>
      </c>
      <c r="AP190" s="90" t="str">
        <f t="shared" si="21"/>
        <v/>
      </c>
      <c r="AQ190" s="91" t="str">
        <f t="shared" si="22"/>
        <v/>
      </c>
      <c r="AR190" s="92" t="str">
        <f t="shared" si="23"/>
        <v/>
      </c>
      <c r="AS190" s="93" t="str">
        <f t="shared" si="24"/>
        <v/>
      </c>
      <c r="AT190" s="93" t="str">
        <f t="shared" si="25"/>
        <v/>
      </c>
      <c r="AU190" s="94" t="str">
        <f t="shared" si="26"/>
        <v/>
      </c>
      <c r="AV190" s="99" t="str">
        <f>+IF(A190="","",IF(F190="",70,VLOOKUP(L190,Hoja2!A:D,4,0)))</f>
        <v/>
      </c>
    </row>
    <row r="191" spans="1:48" ht="14.25" customHeight="1">
      <c r="A191" s="79"/>
      <c r="B191" s="79"/>
      <c r="C191" s="80"/>
      <c r="D191" s="80"/>
      <c r="E191" s="79"/>
      <c r="F191" s="79"/>
      <c r="G191" s="82" t="str">
        <f t="shared" si="0"/>
        <v/>
      </c>
      <c r="H191" s="82">
        <f t="shared" si="1"/>
        <v>0</v>
      </c>
      <c r="I191" s="82">
        <f t="shared" si="2"/>
        <v>0</v>
      </c>
      <c r="J191" s="82">
        <f t="shared" si="3"/>
        <v>0</v>
      </c>
      <c r="K191" s="82" t="str">
        <f t="shared" si="4"/>
        <v/>
      </c>
      <c r="L191" s="85"/>
      <c r="M191" s="84"/>
      <c r="N191" s="85"/>
      <c r="O191" s="85"/>
      <c r="P191" s="85"/>
      <c r="Q191" s="85"/>
      <c r="R191" s="86" t="str">
        <f t="shared" si="5"/>
        <v/>
      </c>
      <c r="S191" s="87"/>
      <c r="T191" s="88"/>
      <c r="U191" s="88" t="str">
        <f t="shared" si="6"/>
        <v/>
      </c>
      <c r="V191" s="88" t="str">
        <f t="shared" si="7"/>
        <v/>
      </c>
      <c r="W191" s="88" t="e">
        <f t="shared" ca="1" si="8"/>
        <v>#NAME?</v>
      </c>
      <c r="X191" s="89" t="str">
        <f t="shared" si="9"/>
        <v/>
      </c>
      <c r="Y191" s="90" t="str">
        <f t="shared" si="10"/>
        <v/>
      </c>
      <c r="Z191" s="91" t="str">
        <f t="shared" si="11"/>
        <v/>
      </c>
      <c r="AA191" s="92" t="str">
        <f t="shared" si="12"/>
        <v/>
      </c>
      <c r="AB191" s="93" t="str">
        <f t="shared" si="13"/>
        <v/>
      </c>
      <c r="AC191" s="93" t="str">
        <f t="shared" si="14"/>
        <v/>
      </c>
      <c r="AD191" s="94" t="str">
        <f t="shared" si="15"/>
        <v/>
      </c>
      <c r="AE191" s="95">
        <f t="shared" si="16"/>
        <v>0</v>
      </c>
      <c r="AF191" s="96">
        <f t="shared" si="17"/>
        <v>0</v>
      </c>
      <c r="AG191" s="84"/>
      <c r="AH191" s="86" t="str">
        <f t="shared" si="18"/>
        <v/>
      </c>
      <c r="AI191" s="85"/>
      <c r="AJ191" s="85"/>
      <c r="AK191" s="85"/>
      <c r="AL191" s="86" t="str">
        <f t="shared" si="19"/>
        <v/>
      </c>
      <c r="AM191" s="97"/>
      <c r="AN191" s="88"/>
      <c r="AO191" s="98" t="str">
        <f t="shared" si="20"/>
        <v/>
      </c>
      <c r="AP191" s="90" t="str">
        <f t="shared" si="21"/>
        <v/>
      </c>
      <c r="AQ191" s="91" t="str">
        <f t="shared" si="22"/>
        <v/>
      </c>
      <c r="AR191" s="92" t="str">
        <f t="shared" si="23"/>
        <v/>
      </c>
      <c r="AS191" s="93" t="str">
        <f t="shared" si="24"/>
        <v/>
      </c>
      <c r="AT191" s="93" t="str">
        <f t="shared" si="25"/>
        <v/>
      </c>
      <c r="AU191" s="94" t="str">
        <f t="shared" si="26"/>
        <v/>
      </c>
      <c r="AV191" s="99" t="str">
        <f>+IF(A191="","",IF(F191="",70,VLOOKUP(L191,Hoja2!A:D,4,0)))</f>
        <v/>
      </c>
    </row>
    <row r="192" spans="1:48" ht="14.25" customHeight="1">
      <c r="A192" s="79"/>
      <c r="B192" s="79"/>
      <c r="C192" s="80"/>
      <c r="D192" s="80"/>
      <c r="E192" s="79"/>
      <c r="F192" s="79"/>
      <c r="G192" s="82" t="str">
        <f t="shared" si="0"/>
        <v/>
      </c>
      <c r="H192" s="82">
        <f t="shared" si="1"/>
        <v>0</v>
      </c>
      <c r="I192" s="82">
        <f t="shared" si="2"/>
        <v>0</v>
      </c>
      <c r="J192" s="82">
        <f t="shared" si="3"/>
        <v>0</v>
      </c>
      <c r="K192" s="82" t="str">
        <f t="shared" si="4"/>
        <v/>
      </c>
      <c r="L192" s="85"/>
      <c r="M192" s="84"/>
      <c r="N192" s="85"/>
      <c r="O192" s="85"/>
      <c r="P192" s="85"/>
      <c r="Q192" s="85"/>
      <c r="R192" s="86" t="str">
        <f t="shared" si="5"/>
        <v/>
      </c>
      <c r="S192" s="87"/>
      <c r="T192" s="88"/>
      <c r="U192" s="88" t="str">
        <f t="shared" si="6"/>
        <v/>
      </c>
      <c r="V192" s="88" t="str">
        <f t="shared" si="7"/>
        <v/>
      </c>
      <c r="W192" s="88" t="e">
        <f t="shared" ca="1" si="8"/>
        <v>#NAME?</v>
      </c>
      <c r="X192" s="89" t="str">
        <f t="shared" si="9"/>
        <v/>
      </c>
      <c r="Y192" s="90" t="str">
        <f t="shared" si="10"/>
        <v/>
      </c>
      <c r="Z192" s="91" t="str">
        <f t="shared" si="11"/>
        <v/>
      </c>
      <c r="AA192" s="92" t="str">
        <f t="shared" si="12"/>
        <v/>
      </c>
      <c r="AB192" s="93" t="str">
        <f t="shared" si="13"/>
        <v/>
      </c>
      <c r="AC192" s="93" t="str">
        <f t="shared" si="14"/>
        <v/>
      </c>
      <c r="AD192" s="94" t="str">
        <f t="shared" si="15"/>
        <v/>
      </c>
      <c r="AE192" s="95">
        <f t="shared" si="16"/>
        <v>0</v>
      </c>
      <c r="AF192" s="96">
        <f t="shared" si="17"/>
        <v>0</v>
      </c>
      <c r="AG192" s="84"/>
      <c r="AH192" s="86" t="str">
        <f t="shared" si="18"/>
        <v/>
      </c>
      <c r="AI192" s="85"/>
      <c r="AJ192" s="85"/>
      <c r="AK192" s="85"/>
      <c r="AL192" s="86" t="str">
        <f t="shared" si="19"/>
        <v/>
      </c>
      <c r="AM192" s="97"/>
      <c r="AN192" s="88"/>
      <c r="AO192" s="98" t="str">
        <f t="shared" si="20"/>
        <v/>
      </c>
      <c r="AP192" s="90" t="str">
        <f t="shared" si="21"/>
        <v/>
      </c>
      <c r="AQ192" s="91" t="str">
        <f t="shared" si="22"/>
        <v/>
      </c>
      <c r="AR192" s="92" t="str">
        <f t="shared" si="23"/>
        <v/>
      </c>
      <c r="AS192" s="93" t="str">
        <f t="shared" si="24"/>
        <v/>
      </c>
      <c r="AT192" s="93" t="str">
        <f t="shared" si="25"/>
        <v/>
      </c>
      <c r="AU192" s="94" t="str">
        <f t="shared" si="26"/>
        <v/>
      </c>
      <c r="AV192" s="99" t="str">
        <f>+IF(A192="","",IF(F192="",70,VLOOKUP(L192,Hoja2!A:D,4,0)))</f>
        <v/>
      </c>
    </row>
    <row r="193" spans="1:48" ht="14.25" customHeight="1">
      <c r="A193" s="79"/>
      <c r="B193" s="79"/>
      <c r="C193" s="80"/>
      <c r="D193" s="80"/>
      <c r="E193" s="79"/>
      <c r="F193" s="79"/>
      <c r="G193" s="82" t="str">
        <f t="shared" si="0"/>
        <v/>
      </c>
      <c r="H193" s="82">
        <f t="shared" si="1"/>
        <v>0</v>
      </c>
      <c r="I193" s="82">
        <f t="shared" si="2"/>
        <v>0</v>
      </c>
      <c r="J193" s="82">
        <f t="shared" si="3"/>
        <v>0</v>
      </c>
      <c r="K193" s="82" t="str">
        <f t="shared" si="4"/>
        <v/>
      </c>
      <c r="L193" s="85"/>
      <c r="M193" s="84"/>
      <c r="N193" s="85"/>
      <c r="O193" s="85"/>
      <c r="P193" s="85"/>
      <c r="Q193" s="85"/>
      <c r="R193" s="86" t="str">
        <f t="shared" si="5"/>
        <v/>
      </c>
      <c r="S193" s="87"/>
      <c r="T193" s="88"/>
      <c r="U193" s="88" t="str">
        <f t="shared" si="6"/>
        <v/>
      </c>
      <c r="V193" s="88" t="str">
        <f t="shared" si="7"/>
        <v/>
      </c>
      <c r="W193" s="88" t="e">
        <f t="shared" ca="1" si="8"/>
        <v>#NAME?</v>
      </c>
      <c r="X193" s="89" t="str">
        <f t="shared" si="9"/>
        <v/>
      </c>
      <c r="Y193" s="90" t="str">
        <f t="shared" si="10"/>
        <v/>
      </c>
      <c r="Z193" s="91" t="str">
        <f t="shared" si="11"/>
        <v/>
      </c>
      <c r="AA193" s="92" t="str">
        <f t="shared" si="12"/>
        <v/>
      </c>
      <c r="AB193" s="93" t="str">
        <f t="shared" si="13"/>
        <v/>
      </c>
      <c r="AC193" s="93" t="str">
        <f t="shared" si="14"/>
        <v/>
      </c>
      <c r="AD193" s="94" t="str">
        <f t="shared" si="15"/>
        <v/>
      </c>
      <c r="AE193" s="95">
        <f t="shared" si="16"/>
        <v>0</v>
      </c>
      <c r="AF193" s="96">
        <f t="shared" si="17"/>
        <v>0</v>
      </c>
      <c r="AG193" s="84"/>
      <c r="AH193" s="86" t="str">
        <f t="shared" si="18"/>
        <v/>
      </c>
      <c r="AI193" s="85"/>
      <c r="AJ193" s="85"/>
      <c r="AK193" s="85"/>
      <c r="AL193" s="86" t="str">
        <f t="shared" si="19"/>
        <v/>
      </c>
      <c r="AM193" s="97"/>
      <c r="AN193" s="88"/>
      <c r="AO193" s="98" t="str">
        <f t="shared" si="20"/>
        <v/>
      </c>
      <c r="AP193" s="90" t="str">
        <f t="shared" si="21"/>
        <v/>
      </c>
      <c r="AQ193" s="91" t="str">
        <f t="shared" si="22"/>
        <v/>
      </c>
      <c r="AR193" s="92" t="str">
        <f t="shared" si="23"/>
        <v/>
      </c>
      <c r="AS193" s="93" t="str">
        <f t="shared" si="24"/>
        <v/>
      </c>
      <c r="AT193" s="93" t="str">
        <f t="shared" si="25"/>
        <v/>
      </c>
      <c r="AU193" s="94" t="str">
        <f t="shared" si="26"/>
        <v/>
      </c>
      <c r="AV193" s="99" t="str">
        <f>+IF(A193="","",IF(F193="",70,VLOOKUP(L193,Hoja2!A:D,4,0)))</f>
        <v/>
      </c>
    </row>
    <row r="194" spans="1:48" ht="14.25" customHeight="1">
      <c r="A194" s="79"/>
      <c r="B194" s="79"/>
      <c r="C194" s="80"/>
      <c r="D194" s="80"/>
      <c r="E194" s="79"/>
      <c r="F194" s="79"/>
      <c r="G194" s="82" t="str">
        <f t="shared" si="0"/>
        <v/>
      </c>
      <c r="H194" s="82">
        <f t="shared" si="1"/>
        <v>0</v>
      </c>
      <c r="I194" s="82">
        <f t="shared" si="2"/>
        <v>0</v>
      </c>
      <c r="J194" s="82">
        <f t="shared" si="3"/>
        <v>0</v>
      </c>
      <c r="K194" s="82" t="str">
        <f t="shared" si="4"/>
        <v/>
      </c>
      <c r="L194" s="85"/>
      <c r="M194" s="84"/>
      <c r="N194" s="85"/>
      <c r="O194" s="85"/>
      <c r="P194" s="85"/>
      <c r="Q194" s="85"/>
      <c r="R194" s="86" t="str">
        <f t="shared" si="5"/>
        <v/>
      </c>
      <c r="S194" s="87"/>
      <c r="T194" s="88"/>
      <c r="U194" s="88" t="str">
        <f t="shared" si="6"/>
        <v/>
      </c>
      <c r="V194" s="88" t="str">
        <f t="shared" si="7"/>
        <v/>
      </c>
      <c r="W194" s="88" t="e">
        <f t="shared" ca="1" si="8"/>
        <v>#NAME?</v>
      </c>
      <c r="X194" s="89" t="str">
        <f t="shared" si="9"/>
        <v/>
      </c>
      <c r="Y194" s="90" t="str">
        <f t="shared" si="10"/>
        <v/>
      </c>
      <c r="Z194" s="91" t="str">
        <f t="shared" si="11"/>
        <v/>
      </c>
      <c r="AA194" s="92" t="str">
        <f t="shared" si="12"/>
        <v/>
      </c>
      <c r="AB194" s="93" t="str">
        <f t="shared" si="13"/>
        <v/>
      </c>
      <c r="AC194" s="93" t="str">
        <f t="shared" si="14"/>
        <v/>
      </c>
      <c r="AD194" s="94" t="str">
        <f t="shared" si="15"/>
        <v/>
      </c>
      <c r="AE194" s="95">
        <f t="shared" si="16"/>
        <v>0</v>
      </c>
      <c r="AF194" s="96">
        <f t="shared" si="17"/>
        <v>0</v>
      </c>
      <c r="AG194" s="84"/>
      <c r="AH194" s="86" t="str">
        <f t="shared" si="18"/>
        <v/>
      </c>
      <c r="AI194" s="85"/>
      <c r="AJ194" s="85"/>
      <c r="AK194" s="85"/>
      <c r="AL194" s="86" t="str">
        <f t="shared" si="19"/>
        <v/>
      </c>
      <c r="AM194" s="97"/>
      <c r="AN194" s="88"/>
      <c r="AO194" s="98" t="str">
        <f t="shared" si="20"/>
        <v/>
      </c>
      <c r="AP194" s="90" t="str">
        <f t="shared" si="21"/>
        <v/>
      </c>
      <c r="AQ194" s="91" t="str">
        <f t="shared" si="22"/>
        <v/>
      </c>
      <c r="AR194" s="92" t="str">
        <f t="shared" si="23"/>
        <v/>
      </c>
      <c r="AS194" s="93" t="str">
        <f t="shared" si="24"/>
        <v/>
      </c>
      <c r="AT194" s="93" t="str">
        <f t="shared" si="25"/>
        <v/>
      </c>
      <c r="AU194" s="94" t="str">
        <f t="shared" si="26"/>
        <v/>
      </c>
      <c r="AV194" s="99" t="str">
        <f>+IF(A194="","",IF(F194="",70,VLOOKUP(L194,Hoja2!A:D,4,0)))</f>
        <v/>
      </c>
    </row>
    <row r="195" spans="1:48" ht="14.25" customHeight="1">
      <c r="A195" s="79"/>
      <c r="B195" s="79"/>
      <c r="C195" s="80"/>
      <c r="D195" s="80"/>
      <c r="E195" s="79"/>
      <c r="F195" s="79"/>
      <c r="G195" s="82" t="str">
        <f t="shared" si="0"/>
        <v/>
      </c>
      <c r="H195" s="82">
        <f t="shared" si="1"/>
        <v>0</v>
      </c>
      <c r="I195" s="82">
        <f t="shared" si="2"/>
        <v>0</v>
      </c>
      <c r="J195" s="82">
        <f t="shared" si="3"/>
        <v>0</v>
      </c>
      <c r="K195" s="82" t="str">
        <f t="shared" si="4"/>
        <v/>
      </c>
      <c r="L195" s="85"/>
      <c r="M195" s="84"/>
      <c r="N195" s="85"/>
      <c r="O195" s="85"/>
      <c r="P195" s="85"/>
      <c r="Q195" s="85"/>
      <c r="R195" s="86" t="str">
        <f t="shared" si="5"/>
        <v/>
      </c>
      <c r="S195" s="87"/>
      <c r="T195" s="88"/>
      <c r="U195" s="88" t="str">
        <f t="shared" si="6"/>
        <v/>
      </c>
      <c r="V195" s="88" t="str">
        <f t="shared" si="7"/>
        <v/>
      </c>
      <c r="W195" s="88" t="e">
        <f t="shared" ca="1" si="8"/>
        <v>#NAME?</v>
      </c>
      <c r="X195" s="89" t="str">
        <f t="shared" si="9"/>
        <v/>
      </c>
      <c r="Y195" s="90" t="str">
        <f t="shared" si="10"/>
        <v/>
      </c>
      <c r="Z195" s="91" t="str">
        <f t="shared" si="11"/>
        <v/>
      </c>
      <c r="AA195" s="92" t="str">
        <f t="shared" si="12"/>
        <v/>
      </c>
      <c r="AB195" s="93" t="str">
        <f t="shared" si="13"/>
        <v/>
      </c>
      <c r="AC195" s="93" t="str">
        <f t="shared" si="14"/>
        <v/>
      </c>
      <c r="AD195" s="94" t="str">
        <f t="shared" si="15"/>
        <v/>
      </c>
      <c r="AE195" s="95">
        <f t="shared" si="16"/>
        <v>0</v>
      </c>
      <c r="AF195" s="96">
        <f t="shared" si="17"/>
        <v>0</v>
      </c>
      <c r="AG195" s="84"/>
      <c r="AH195" s="86" t="str">
        <f t="shared" si="18"/>
        <v/>
      </c>
      <c r="AI195" s="85"/>
      <c r="AJ195" s="85"/>
      <c r="AK195" s="85"/>
      <c r="AL195" s="86" t="str">
        <f t="shared" si="19"/>
        <v/>
      </c>
      <c r="AM195" s="97"/>
      <c r="AN195" s="88"/>
      <c r="AO195" s="98" t="str">
        <f t="shared" si="20"/>
        <v/>
      </c>
      <c r="AP195" s="90" t="str">
        <f t="shared" si="21"/>
        <v/>
      </c>
      <c r="AQ195" s="91" t="str">
        <f t="shared" si="22"/>
        <v/>
      </c>
      <c r="AR195" s="92" t="str">
        <f t="shared" si="23"/>
        <v/>
      </c>
      <c r="AS195" s="93" t="str">
        <f t="shared" si="24"/>
        <v/>
      </c>
      <c r="AT195" s="93" t="str">
        <f t="shared" si="25"/>
        <v/>
      </c>
      <c r="AU195" s="94" t="str">
        <f t="shared" si="26"/>
        <v/>
      </c>
      <c r="AV195" s="99" t="str">
        <f>+IF(A195="","",IF(F195="",70,VLOOKUP(L195,Hoja2!A:D,4,0)))</f>
        <v/>
      </c>
    </row>
    <row r="196" spans="1:48" ht="14.25" customHeight="1">
      <c r="A196" s="79"/>
      <c r="B196" s="79"/>
      <c r="C196" s="80"/>
      <c r="D196" s="80"/>
      <c r="E196" s="79"/>
      <c r="F196" s="79"/>
      <c r="G196" s="82" t="str">
        <f t="shared" si="0"/>
        <v/>
      </c>
      <c r="H196" s="82">
        <f t="shared" si="1"/>
        <v>0</v>
      </c>
      <c r="I196" s="82">
        <f t="shared" si="2"/>
        <v>0</v>
      </c>
      <c r="J196" s="82">
        <f t="shared" si="3"/>
        <v>0</v>
      </c>
      <c r="K196" s="82" t="str">
        <f t="shared" si="4"/>
        <v/>
      </c>
      <c r="L196" s="85"/>
      <c r="M196" s="84"/>
      <c r="N196" s="85"/>
      <c r="O196" s="85"/>
      <c r="P196" s="85"/>
      <c r="Q196" s="85"/>
      <c r="R196" s="86" t="str">
        <f t="shared" si="5"/>
        <v/>
      </c>
      <c r="S196" s="87"/>
      <c r="T196" s="88"/>
      <c r="U196" s="88" t="str">
        <f t="shared" si="6"/>
        <v/>
      </c>
      <c r="V196" s="88" t="str">
        <f t="shared" si="7"/>
        <v/>
      </c>
      <c r="W196" s="88" t="e">
        <f t="shared" ca="1" si="8"/>
        <v>#NAME?</v>
      </c>
      <c r="X196" s="89" t="str">
        <f t="shared" si="9"/>
        <v/>
      </c>
      <c r="Y196" s="90" t="str">
        <f t="shared" si="10"/>
        <v/>
      </c>
      <c r="Z196" s="91" t="str">
        <f t="shared" si="11"/>
        <v/>
      </c>
      <c r="AA196" s="92" t="str">
        <f t="shared" si="12"/>
        <v/>
      </c>
      <c r="AB196" s="93" t="str">
        <f t="shared" si="13"/>
        <v/>
      </c>
      <c r="AC196" s="93" t="str">
        <f t="shared" si="14"/>
        <v/>
      </c>
      <c r="AD196" s="94" t="str">
        <f t="shared" si="15"/>
        <v/>
      </c>
      <c r="AE196" s="95">
        <f t="shared" si="16"/>
        <v>0</v>
      </c>
      <c r="AF196" s="96">
        <f t="shared" si="17"/>
        <v>0</v>
      </c>
      <c r="AG196" s="84"/>
      <c r="AH196" s="86" t="str">
        <f t="shared" si="18"/>
        <v/>
      </c>
      <c r="AI196" s="85"/>
      <c r="AJ196" s="85"/>
      <c r="AK196" s="85"/>
      <c r="AL196" s="86" t="str">
        <f t="shared" si="19"/>
        <v/>
      </c>
      <c r="AM196" s="97"/>
      <c r="AN196" s="88"/>
      <c r="AO196" s="98" t="str">
        <f t="shared" si="20"/>
        <v/>
      </c>
      <c r="AP196" s="90" t="str">
        <f t="shared" si="21"/>
        <v/>
      </c>
      <c r="AQ196" s="91" t="str">
        <f t="shared" si="22"/>
        <v/>
      </c>
      <c r="AR196" s="92" t="str">
        <f t="shared" si="23"/>
        <v/>
      </c>
      <c r="AS196" s="93" t="str">
        <f t="shared" si="24"/>
        <v/>
      </c>
      <c r="AT196" s="93" t="str">
        <f t="shared" si="25"/>
        <v/>
      </c>
      <c r="AU196" s="94" t="str">
        <f t="shared" si="26"/>
        <v/>
      </c>
      <c r="AV196" s="99" t="str">
        <f>+IF(A196="","",IF(F196="",70,VLOOKUP(L196,Hoja2!A:D,4,0)))</f>
        <v/>
      </c>
    </row>
    <row r="197" spans="1:48" ht="14.25" customHeight="1">
      <c r="A197" s="79"/>
      <c r="B197" s="79"/>
      <c r="C197" s="80"/>
      <c r="D197" s="80"/>
      <c r="E197" s="79"/>
      <c r="F197" s="79"/>
      <c r="G197" s="82" t="str">
        <f t="shared" si="0"/>
        <v/>
      </c>
      <c r="H197" s="82">
        <f t="shared" si="1"/>
        <v>0</v>
      </c>
      <c r="I197" s="82">
        <f t="shared" si="2"/>
        <v>0</v>
      </c>
      <c r="J197" s="82">
        <f t="shared" si="3"/>
        <v>0</v>
      </c>
      <c r="K197" s="82" t="str">
        <f t="shared" si="4"/>
        <v/>
      </c>
      <c r="L197" s="85"/>
      <c r="M197" s="84"/>
      <c r="N197" s="85"/>
      <c r="O197" s="85"/>
      <c r="P197" s="85"/>
      <c r="Q197" s="85"/>
      <c r="R197" s="86" t="str">
        <f t="shared" si="5"/>
        <v/>
      </c>
      <c r="S197" s="87"/>
      <c r="T197" s="88"/>
      <c r="U197" s="88" t="str">
        <f t="shared" si="6"/>
        <v/>
      </c>
      <c r="V197" s="88" t="str">
        <f t="shared" si="7"/>
        <v/>
      </c>
      <c r="W197" s="88" t="e">
        <f t="shared" ca="1" si="8"/>
        <v>#NAME?</v>
      </c>
      <c r="X197" s="89" t="str">
        <f t="shared" si="9"/>
        <v/>
      </c>
      <c r="Y197" s="90" t="str">
        <f t="shared" si="10"/>
        <v/>
      </c>
      <c r="Z197" s="91" t="str">
        <f t="shared" si="11"/>
        <v/>
      </c>
      <c r="AA197" s="92" t="str">
        <f t="shared" si="12"/>
        <v/>
      </c>
      <c r="AB197" s="93" t="str">
        <f t="shared" si="13"/>
        <v/>
      </c>
      <c r="AC197" s="93" t="str">
        <f t="shared" si="14"/>
        <v/>
      </c>
      <c r="AD197" s="94" t="str">
        <f t="shared" si="15"/>
        <v/>
      </c>
      <c r="AE197" s="95">
        <f t="shared" si="16"/>
        <v>0</v>
      </c>
      <c r="AF197" s="96">
        <f t="shared" si="17"/>
        <v>0</v>
      </c>
      <c r="AG197" s="84"/>
      <c r="AH197" s="86" t="str">
        <f t="shared" si="18"/>
        <v/>
      </c>
      <c r="AI197" s="85"/>
      <c r="AJ197" s="85"/>
      <c r="AK197" s="85"/>
      <c r="AL197" s="86" t="str">
        <f t="shared" si="19"/>
        <v/>
      </c>
      <c r="AM197" s="97"/>
      <c r="AN197" s="88"/>
      <c r="AO197" s="98" t="str">
        <f t="shared" si="20"/>
        <v/>
      </c>
      <c r="AP197" s="90" t="str">
        <f t="shared" si="21"/>
        <v/>
      </c>
      <c r="AQ197" s="91" t="str">
        <f t="shared" si="22"/>
        <v/>
      </c>
      <c r="AR197" s="92" t="str">
        <f t="shared" si="23"/>
        <v/>
      </c>
      <c r="AS197" s="93" t="str">
        <f t="shared" si="24"/>
        <v/>
      </c>
      <c r="AT197" s="93" t="str">
        <f t="shared" si="25"/>
        <v/>
      </c>
      <c r="AU197" s="94" t="str">
        <f t="shared" si="26"/>
        <v/>
      </c>
      <c r="AV197" s="99" t="str">
        <f>+IF(A197="","",IF(F197="",70,VLOOKUP(L197,Hoja2!A:D,4,0)))</f>
        <v/>
      </c>
    </row>
    <row r="198" spans="1:48" ht="14.25" customHeight="1">
      <c r="A198" s="79"/>
      <c r="B198" s="79"/>
      <c r="C198" s="80"/>
      <c r="D198" s="80"/>
      <c r="E198" s="79"/>
      <c r="F198" s="79"/>
      <c r="G198" s="82" t="str">
        <f t="shared" si="0"/>
        <v/>
      </c>
      <c r="H198" s="82">
        <f t="shared" si="1"/>
        <v>0</v>
      </c>
      <c r="I198" s="82">
        <f t="shared" si="2"/>
        <v>0</v>
      </c>
      <c r="J198" s="82">
        <f t="shared" si="3"/>
        <v>0</v>
      </c>
      <c r="K198" s="82" t="str">
        <f t="shared" si="4"/>
        <v/>
      </c>
      <c r="L198" s="85"/>
      <c r="M198" s="84"/>
      <c r="N198" s="85"/>
      <c r="O198" s="85"/>
      <c r="P198" s="85"/>
      <c r="Q198" s="85"/>
      <c r="R198" s="86" t="str">
        <f t="shared" si="5"/>
        <v/>
      </c>
      <c r="S198" s="87"/>
      <c r="T198" s="88"/>
      <c r="U198" s="88" t="str">
        <f t="shared" si="6"/>
        <v/>
      </c>
      <c r="V198" s="88" t="str">
        <f t="shared" si="7"/>
        <v/>
      </c>
      <c r="W198" s="88" t="e">
        <f t="shared" ca="1" si="8"/>
        <v>#NAME?</v>
      </c>
      <c r="X198" s="89" t="str">
        <f t="shared" si="9"/>
        <v/>
      </c>
      <c r="Y198" s="90" t="str">
        <f t="shared" si="10"/>
        <v/>
      </c>
      <c r="Z198" s="91" t="str">
        <f t="shared" si="11"/>
        <v/>
      </c>
      <c r="AA198" s="92" t="str">
        <f t="shared" si="12"/>
        <v/>
      </c>
      <c r="AB198" s="93" t="str">
        <f t="shared" si="13"/>
        <v/>
      </c>
      <c r="AC198" s="93" t="str">
        <f t="shared" si="14"/>
        <v/>
      </c>
      <c r="AD198" s="94" t="str">
        <f t="shared" si="15"/>
        <v/>
      </c>
      <c r="AE198" s="95">
        <f t="shared" si="16"/>
        <v>0</v>
      </c>
      <c r="AF198" s="96">
        <f t="shared" si="17"/>
        <v>0</v>
      </c>
      <c r="AG198" s="84"/>
      <c r="AH198" s="86" t="str">
        <f t="shared" si="18"/>
        <v/>
      </c>
      <c r="AI198" s="85"/>
      <c r="AJ198" s="85"/>
      <c r="AK198" s="85"/>
      <c r="AL198" s="86" t="str">
        <f t="shared" si="19"/>
        <v/>
      </c>
      <c r="AM198" s="97"/>
      <c r="AN198" s="88"/>
      <c r="AO198" s="98" t="str">
        <f t="shared" si="20"/>
        <v/>
      </c>
      <c r="AP198" s="90" t="str">
        <f t="shared" si="21"/>
        <v/>
      </c>
      <c r="AQ198" s="91" t="str">
        <f t="shared" si="22"/>
        <v/>
      </c>
      <c r="AR198" s="92" t="str">
        <f t="shared" si="23"/>
        <v/>
      </c>
      <c r="AS198" s="93" t="str">
        <f t="shared" si="24"/>
        <v/>
      </c>
      <c r="AT198" s="93" t="str">
        <f t="shared" si="25"/>
        <v/>
      </c>
      <c r="AU198" s="94" t="str">
        <f t="shared" si="26"/>
        <v/>
      </c>
      <c r="AV198" s="99" t="str">
        <f>+IF(A198="","",IF(F198="",70,VLOOKUP(L198,Hoja2!A:D,4,0)))</f>
        <v/>
      </c>
    </row>
    <row r="199" spans="1:48" ht="14.25" customHeight="1">
      <c r="A199" s="79"/>
      <c r="B199" s="79"/>
      <c r="C199" s="80"/>
      <c r="D199" s="80"/>
      <c r="E199" s="79"/>
      <c r="F199" s="79"/>
      <c r="G199" s="82" t="str">
        <f t="shared" si="0"/>
        <v/>
      </c>
      <c r="H199" s="82">
        <f t="shared" si="1"/>
        <v>0</v>
      </c>
      <c r="I199" s="82">
        <f t="shared" si="2"/>
        <v>0</v>
      </c>
      <c r="J199" s="82">
        <f t="shared" si="3"/>
        <v>0</v>
      </c>
      <c r="K199" s="82" t="str">
        <f t="shared" si="4"/>
        <v/>
      </c>
      <c r="L199" s="85"/>
      <c r="M199" s="84"/>
      <c r="N199" s="85"/>
      <c r="O199" s="85"/>
      <c r="P199" s="85"/>
      <c r="Q199" s="85"/>
      <c r="R199" s="86" t="str">
        <f t="shared" si="5"/>
        <v/>
      </c>
      <c r="S199" s="87"/>
      <c r="T199" s="88"/>
      <c r="U199" s="88" t="str">
        <f t="shared" si="6"/>
        <v/>
      </c>
      <c r="V199" s="88" t="str">
        <f t="shared" si="7"/>
        <v/>
      </c>
      <c r="W199" s="88" t="e">
        <f t="shared" ca="1" si="8"/>
        <v>#NAME?</v>
      </c>
      <c r="X199" s="89" t="str">
        <f t="shared" si="9"/>
        <v/>
      </c>
      <c r="Y199" s="90" t="str">
        <f t="shared" si="10"/>
        <v/>
      </c>
      <c r="Z199" s="91" t="str">
        <f t="shared" si="11"/>
        <v/>
      </c>
      <c r="AA199" s="92" t="str">
        <f t="shared" si="12"/>
        <v/>
      </c>
      <c r="AB199" s="93" t="str">
        <f t="shared" si="13"/>
        <v/>
      </c>
      <c r="AC199" s="93" t="str">
        <f t="shared" si="14"/>
        <v/>
      </c>
      <c r="AD199" s="94" t="str">
        <f t="shared" si="15"/>
        <v/>
      </c>
      <c r="AE199" s="95">
        <f t="shared" si="16"/>
        <v>0</v>
      </c>
      <c r="AF199" s="96">
        <f t="shared" si="17"/>
        <v>0</v>
      </c>
      <c r="AG199" s="84"/>
      <c r="AH199" s="86" t="str">
        <f t="shared" si="18"/>
        <v/>
      </c>
      <c r="AI199" s="85"/>
      <c r="AJ199" s="85"/>
      <c r="AK199" s="85"/>
      <c r="AL199" s="86" t="str">
        <f t="shared" si="19"/>
        <v/>
      </c>
      <c r="AM199" s="97"/>
      <c r="AN199" s="88"/>
      <c r="AO199" s="98" t="str">
        <f t="shared" si="20"/>
        <v/>
      </c>
      <c r="AP199" s="90" t="str">
        <f t="shared" si="21"/>
        <v/>
      </c>
      <c r="AQ199" s="91" t="str">
        <f t="shared" si="22"/>
        <v/>
      </c>
      <c r="AR199" s="92" t="str">
        <f t="shared" si="23"/>
        <v/>
      </c>
      <c r="AS199" s="93" t="str">
        <f t="shared" si="24"/>
        <v/>
      </c>
      <c r="AT199" s="93" t="str">
        <f t="shared" si="25"/>
        <v/>
      </c>
      <c r="AU199" s="94" t="str">
        <f t="shared" si="26"/>
        <v/>
      </c>
      <c r="AV199" s="99" t="str">
        <f>+IF(A199="","",IF(F199="",70,VLOOKUP(L199,Hoja2!A:D,4,0)))</f>
        <v/>
      </c>
    </row>
    <row r="200" spans="1:48" ht="14.25" customHeight="1">
      <c r="A200" s="79"/>
      <c r="B200" s="79"/>
      <c r="C200" s="80"/>
      <c r="D200" s="80"/>
      <c r="E200" s="79"/>
      <c r="F200" s="79"/>
      <c r="G200" s="82" t="str">
        <f t="shared" si="0"/>
        <v/>
      </c>
      <c r="H200" s="82">
        <f t="shared" si="1"/>
        <v>0</v>
      </c>
      <c r="I200" s="82">
        <f t="shared" si="2"/>
        <v>0</v>
      </c>
      <c r="J200" s="82">
        <f t="shared" si="3"/>
        <v>0</v>
      </c>
      <c r="K200" s="82" t="str">
        <f t="shared" si="4"/>
        <v/>
      </c>
      <c r="L200" s="85"/>
      <c r="M200" s="84"/>
      <c r="N200" s="85"/>
      <c r="O200" s="85"/>
      <c r="P200" s="85"/>
      <c r="Q200" s="85"/>
      <c r="R200" s="86" t="str">
        <f t="shared" si="5"/>
        <v/>
      </c>
      <c r="S200" s="87"/>
      <c r="T200" s="88"/>
      <c r="U200" s="88" t="str">
        <f t="shared" si="6"/>
        <v/>
      </c>
      <c r="V200" s="88" t="str">
        <f t="shared" si="7"/>
        <v/>
      </c>
      <c r="W200" s="88" t="e">
        <f t="shared" ca="1" si="8"/>
        <v>#NAME?</v>
      </c>
      <c r="X200" s="89" t="str">
        <f t="shared" si="9"/>
        <v/>
      </c>
      <c r="Y200" s="90" t="str">
        <f t="shared" si="10"/>
        <v/>
      </c>
      <c r="Z200" s="91" t="str">
        <f t="shared" si="11"/>
        <v/>
      </c>
      <c r="AA200" s="92" t="str">
        <f t="shared" si="12"/>
        <v/>
      </c>
      <c r="AB200" s="93" t="str">
        <f t="shared" si="13"/>
        <v/>
      </c>
      <c r="AC200" s="93" t="str">
        <f t="shared" si="14"/>
        <v/>
      </c>
      <c r="AD200" s="94" t="str">
        <f t="shared" si="15"/>
        <v/>
      </c>
      <c r="AE200" s="95">
        <f t="shared" si="16"/>
        <v>0</v>
      </c>
      <c r="AF200" s="96">
        <f t="shared" si="17"/>
        <v>0</v>
      </c>
      <c r="AG200" s="84"/>
      <c r="AH200" s="86" t="str">
        <f t="shared" si="18"/>
        <v/>
      </c>
      <c r="AI200" s="85"/>
      <c r="AJ200" s="85"/>
      <c r="AK200" s="85"/>
      <c r="AL200" s="86" t="str">
        <f t="shared" si="19"/>
        <v/>
      </c>
      <c r="AM200" s="97"/>
      <c r="AN200" s="88"/>
      <c r="AO200" s="98" t="str">
        <f t="shared" si="20"/>
        <v/>
      </c>
      <c r="AP200" s="90" t="str">
        <f t="shared" si="21"/>
        <v/>
      </c>
      <c r="AQ200" s="91" t="str">
        <f t="shared" si="22"/>
        <v/>
      </c>
      <c r="AR200" s="92" t="str">
        <f t="shared" si="23"/>
        <v/>
      </c>
      <c r="AS200" s="93" t="str">
        <f t="shared" si="24"/>
        <v/>
      </c>
      <c r="AT200" s="93" t="str">
        <f t="shared" si="25"/>
        <v/>
      </c>
      <c r="AU200" s="94" t="str">
        <f t="shared" si="26"/>
        <v/>
      </c>
      <c r="AV200" s="99" t="str">
        <f>+IF(A200="","",IF(F200="",70,VLOOKUP(L200,Hoja2!A:D,4,0)))</f>
        <v/>
      </c>
    </row>
    <row r="201" spans="1:48" ht="14.25" customHeight="1">
      <c r="A201" s="79"/>
      <c r="B201" s="79"/>
      <c r="C201" s="80"/>
      <c r="D201" s="80"/>
      <c r="E201" s="79"/>
      <c r="F201" s="79"/>
      <c r="G201" s="82" t="str">
        <f t="shared" si="0"/>
        <v/>
      </c>
      <c r="H201" s="82">
        <f t="shared" si="1"/>
        <v>0</v>
      </c>
      <c r="I201" s="82">
        <f t="shared" si="2"/>
        <v>0</v>
      </c>
      <c r="J201" s="82">
        <f t="shared" si="3"/>
        <v>0</v>
      </c>
      <c r="K201" s="82" t="str">
        <f t="shared" si="4"/>
        <v/>
      </c>
      <c r="L201" s="85"/>
      <c r="M201" s="84"/>
      <c r="N201" s="85"/>
      <c r="O201" s="85"/>
      <c r="P201" s="85"/>
      <c r="Q201" s="85"/>
      <c r="R201" s="86" t="str">
        <f t="shared" si="5"/>
        <v/>
      </c>
      <c r="S201" s="87"/>
      <c r="T201" s="88"/>
      <c r="U201" s="88" t="str">
        <f t="shared" si="6"/>
        <v/>
      </c>
      <c r="V201" s="88" t="str">
        <f t="shared" si="7"/>
        <v/>
      </c>
      <c r="W201" s="88" t="e">
        <f t="shared" ca="1" si="8"/>
        <v>#NAME?</v>
      </c>
      <c r="X201" s="89" t="str">
        <f t="shared" si="9"/>
        <v/>
      </c>
      <c r="Y201" s="90" t="str">
        <f t="shared" si="10"/>
        <v/>
      </c>
      <c r="Z201" s="91" t="str">
        <f t="shared" si="11"/>
        <v/>
      </c>
      <c r="AA201" s="92" t="str">
        <f t="shared" si="12"/>
        <v/>
      </c>
      <c r="AB201" s="93" t="str">
        <f t="shared" si="13"/>
        <v/>
      </c>
      <c r="AC201" s="93" t="str">
        <f t="shared" si="14"/>
        <v/>
      </c>
      <c r="AD201" s="94" t="str">
        <f t="shared" si="15"/>
        <v/>
      </c>
      <c r="AE201" s="95">
        <f t="shared" si="16"/>
        <v>0</v>
      </c>
      <c r="AF201" s="96">
        <f t="shared" si="17"/>
        <v>0</v>
      </c>
      <c r="AG201" s="84"/>
      <c r="AH201" s="86" t="str">
        <f t="shared" si="18"/>
        <v/>
      </c>
      <c r="AI201" s="85"/>
      <c r="AJ201" s="85"/>
      <c r="AK201" s="85"/>
      <c r="AL201" s="86" t="str">
        <f t="shared" si="19"/>
        <v/>
      </c>
      <c r="AM201" s="97"/>
      <c r="AN201" s="88"/>
      <c r="AO201" s="98" t="str">
        <f t="shared" si="20"/>
        <v/>
      </c>
      <c r="AP201" s="90" t="str">
        <f t="shared" si="21"/>
        <v/>
      </c>
      <c r="AQ201" s="91" t="str">
        <f t="shared" si="22"/>
        <v/>
      </c>
      <c r="AR201" s="92" t="str">
        <f t="shared" si="23"/>
        <v/>
      </c>
      <c r="AS201" s="93" t="str">
        <f t="shared" si="24"/>
        <v/>
      </c>
      <c r="AT201" s="93" t="str">
        <f t="shared" si="25"/>
        <v/>
      </c>
      <c r="AU201" s="94" t="str">
        <f t="shared" si="26"/>
        <v/>
      </c>
      <c r="AV201" s="99" t="str">
        <f>+IF(A201="","",IF(F201="",70,VLOOKUP(L201,Hoja2!A:D,4,0)))</f>
        <v/>
      </c>
    </row>
    <row r="202" spans="1:48" ht="14.25" customHeight="1">
      <c r="A202" s="79"/>
      <c r="B202" s="79"/>
      <c r="C202" s="80"/>
      <c r="D202" s="80"/>
      <c r="E202" s="79"/>
      <c r="F202" s="79"/>
      <c r="G202" s="82" t="str">
        <f t="shared" si="0"/>
        <v/>
      </c>
      <c r="H202" s="82">
        <f t="shared" si="1"/>
        <v>0</v>
      </c>
      <c r="I202" s="82">
        <f t="shared" si="2"/>
        <v>0</v>
      </c>
      <c r="J202" s="82">
        <f t="shared" si="3"/>
        <v>0</v>
      </c>
      <c r="K202" s="82" t="str">
        <f t="shared" si="4"/>
        <v/>
      </c>
      <c r="L202" s="85"/>
      <c r="M202" s="84"/>
      <c r="N202" s="85"/>
      <c r="O202" s="85"/>
      <c r="P202" s="85"/>
      <c r="Q202" s="85"/>
      <c r="R202" s="86" t="str">
        <f t="shared" si="5"/>
        <v/>
      </c>
      <c r="S202" s="87"/>
      <c r="T202" s="88"/>
      <c r="U202" s="88" t="str">
        <f t="shared" si="6"/>
        <v/>
      </c>
      <c r="V202" s="88" t="str">
        <f t="shared" si="7"/>
        <v/>
      </c>
      <c r="W202" s="88" t="e">
        <f t="shared" ca="1" si="8"/>
        <v>#NAME?</v>
      </c>
      <c r="X202" s="89" t="str">
        <f t="shared" si="9"/>
        <v/>
      </c>
      <c r="Y202" s="90" t="str">
        <f t="shared" si="10"/>
        <v/>
      </c>
      <c r="Z202" s="91" t="str">
        <f t="shared" si="11"/>
        <v/>
      </c>
      <c r="AA202" s="92" t="str">
        <f t="shared" si="12"/>
        <v/>
      </c>
      <c r="AB202" s="93" t="str">
        <f t="shared" si="13"/>
        <v/>
      </c>
      <c r="AC202" s="93" t="str">
        <f t="shared" si="14"/>
        <v/>
      </c>
      <c r="AD202" s="94" t="str">
        <f t="shared" si="15"/>
        <v/>
      </c>
      <c r="AE202" s="95">
        <f t="shared" si="16"/>
        <v>0</v>
      </c>
      <c r="AF202" s="96">
        <f t="shared" si="17"/>
        <v>0</v>
      </c>
      <c r="AG202" s="84"/>
      <c r="AH202" s="86" t="str">
        <f t="shared" si="18"/>
        <v/>
      </c>
      <c r="AI202" s="85"/>
      <c r="AJ202" s="85"/>
      <c r="AK202" s="85"/>
      <c r="AL202" s="86" t="str">
        <f t="shared" si="19"/>
        <v/>
      </c>
      <c r="AM202" s="97"/>
      <c r="AN202" s="88"/>
      <c r="AO202" s="98" t="str">
        <f t="shared" si="20"/>
        <v/>
      </c>
      <c r="AP202" s="90" t="str">
        <f t="shared" si="21"/>
        <v/>
      </c>
      <c r="AQ202" s="91" t="str">
        <f t="shared" si="22"/>
        <v/>
      </c>
      <c r="AR202" s="92" t="str">
        <f t="shared" si="23"/>
        <v/>
      </c>
      <c r="AS202" s="93" t="str">
        <f t="shared" si="24"/>
        <v/>
      </c>
      <c r="AT202" s="93" t="str">
        <f t="shared" si="25"/>
        <v/>
      </c>
      <c r="AU202" s="94" t="str">
        <f t="shared" si="26"/>
        <v/>
      </c>
      <c r="AV202" s="99" t="str">
        <f>+IF(A202="","",IF(F202="",70,VLOOKUP(L202,Hoja2!A:D,4,0)))</f>
        <v/>
      </c>
    </row>
    <row r="203" spans="1:48" ht="14.25" customHeight="1">
      <c r="A203" s="79"/>
      <c r="B203" s="79"/>
      <c r="C203" s="80"/>
      <c r="D203" s="80"/>
      <c r="E203" s="79"/>
      <c r="F203" s="79"/>
      <c r="G203" s="82" t="str">
        <f t="shared" si="0"/>
        <v/>
      </c>
      <c r="H203" s="82">
        <f t="shared" si="1"/>
        <v>0</v>
      </c>
      <c r="I203" s="82">
        <f t="shared" si="2"/>
        <v>0</v>
      </c>
      <c r="J203" s="82">
        <f t="shared" si="3"/>
        <v>0</v>
      </c>
      <c r="K203" s="82" t="str">
        <f t="shared" si="4"/>
        <v/>
      </c>
      <c r="L203" s="85"/>
      <c r="M203" s="84"/>
      <c r="N203" s="85"/>
      <c r="O203" s="85"/>
      <c r="P203" s="85"/>
      <c r="Q203" s="85"/>
      <c r="R203" s="86" t="str">
        <f t="shared" si="5"/>
        <v/>
      </c>
      <c r="S203" s="87"/>
      <c r="T203" s="88"/>
      <c r="U203" s="88" t="str">
        <f t="shared" si="6"/>
        <v/>
      </c>
      <c r="V203" s="88" t="str">
        <f t="shared" si="7"/>
        <v/>
      </c>
      <c r="W203" s="88" t="e">
        <f t="shared" ca="1" si="8"/>
        <v>#NAME?</v>
      </c>
      <c r="X203" s="89" t="str">
        <f t="shared" si="9"/>
        <v/>
      </c>
      <c r="Y203" s="90" t="str">
        <f t="shared" si="10"/>
        <v/>
      </c>
      <c r="Z203" s="91" t="str">
        <f t="shared" si="11"/>
        <v/>
      </c>
      <c r="AA203" s="92" t="str">
        <f t="shared" si="12"/>
        <v/>
      </c>
      <c r="AB203" s="93" t="str">
        <f t="shared" si="13"/>
        <v/>
      </c>
      <c r="AC203" s="93" t="str">
        <f t="shared" si="14"/>
        <v/>
      </c>
      <c r="AD203" s="94" t="str">
        <f t="shared" si="15"/>
        <v/>
      </c>
      <c r="AE203" s="95">
        <f t="shared" si="16"/>
        <v>0</v>
      </c>
      <c r="AF203" s="96">
        <f t="shared" si="17"/>
        <v>0</v>
      </c>
      <c r="AG203" s="84"/>
      <c r="AH203" s="86" t="str">
        <f t="shared" si="18"/>
        <v/>
      </c>
      <c r="AI203" s="85"/>
      <c r="AJ203" s="85"/>
      <c r="AK203" s="85"/>
      <c r="AL203" s="86" t="str">
        <f t="shared" si="19"/>
        <v/>
      </c>
      <c r="AM203" s="97"/>
      <c r="AN203" s="88"/>
      <c r="AO203" s="98" t="str">
        <f t="shared" si="20"/>
        <v/>
      </c>
      <c r="AP203" s="90" t="str">
        <f t="shared" si="21"/>
        <v/>
      </c>
      <c r="AQ203" s="91" t="str">
        <f t="shared" si="22"/>
        <v/>
      </c>
      <c r="AR203" s="92" t="str">
        <f t="shared" si="23"/>
        <v/>
      </c>
      <c r="AS203" s="93" t="str">
        <f t="shared" si="24"/>
        <v/>
      </c>
      <c r="AT203" s="93" t="str">
        <f t="shared" si="25"/>
        <v/>
      </c>
      <c r="AU203" s="94" t="str">
        <f t="shared" si="26"/>
        <v/>
      </c>
      <c r="AV203" s="99" t="str">
        <f>+IF(A203="","",IF(F203="",70,VLOOKUP(L203,Hoja2!A:D,4,0)))</f>
        <v/>
      </c>
    </row>
    <row r="204" spans="1:48" ht="14.25" customHeight="1">
      <c r="A204" s="79"/>
      <c r="B204" s="79"/>
      <c r="C204" s="80"/>
      <c r="D204" s="80"/>
      <c r="E204" s="79"/>
      <c r="F204" s="79"/>
      <c r="G204" s="82" t="str">
        <f t="shared" si="0"/>
        <v/>
      </c>
      <c r="H204" s="82">
        <f t="shared" si="1"/>
        <v>0</v>
      </c>
      <c r="I204" s="82">
        <f t="shared" si="2"/>
        <v>0</v>
      </c>
      <c r="J204" s="82">
        <f t="shared" si="3"/>
        <v>0</v>
      </c>
      <c r="K204" s="82" t="str">
        <f t="shared" si="4"/>
        <v/>
      </c>
      <c r="L204" s="85"/>
      <c r="M204" s="84"/>
      <c r="N204" s="85"/>
      <c r="O204" s="85"/>
      <c r="P204" s="85"/>
      <c r="Q204" s="85"/>
      <c r="R204" s="86" t="str">
        <f t="shared" si="5"/>
        <v/>
      </c>
      <c r="S204" s="87"/>
      <c r="T204" s="88"/>
      <c r="U204" s="88" t="str">
        <f t="shared" si="6"/>
        <v/>
      </c>
      <c r="V204" s="88" t="str">
        <f t="shared" si="7"/>
        <v/>
      </c>
      <c r="W204" s="88" t="e">
        <f t="shared" ca="1" si="8"/>
        <v>#NAME?</v>
      </c>
      <c r="X204" s="89" t="str">
        <f t="shared" si="9"/>
        <v/>
      </c>
      <c r="Y204" s="90" t="str">
        <f t="shared" si="10"/>
        <v/>
      </c>
      <c r="Z204" s="91" t="str">
        <f t="shared" si="11"/>
        <v/>
      </c>
      <c r="AA204" s="92" t="str">
        <f t="shared" si="12"/>
        <v/>
      </c>
      <c r="AB204" s="93" t="str">
        <f t="shared" si="13"/>
        <v/>
      </c>
      <c r="AC204" s="93" t="str">
        <f t="shared" si="14"/>
        <v/>
      </c>
      <c r="AD204" s="94" t="str">
        <f t="shared" si="15"/>
        <v/>
      </c>
      <c r="AE204" s="95">
        <f t="shared" si="16"/>
        <v>0</v>
      </c>
      <c r="AF204" s="96">
        <f t="shared" si="17"/>
        <v>0</v>
      </c>
      <c r="AG204" s="84"/>
      <c r="AH204" s="86" t="str">
        <f t="shared" si="18"/>
        <v/>
      </c>
      <c r="AI204" s="85"/>
      <c r="AJ204" s="85"/>
      <c r="AK204" s="85"/>
      <c r="AL204" s="86" t="str">
        <f t="shared" si="19"/>
        <v/>
      </c>
      <c r="AM204" s="97"/>
      <c r="AN204" s="88"/>
      <c r="AO204" s="98" t="str">
        <f t="shared" si="20"/>
        <v/>
      </c>
      <c r="AP204" s="90" t="str">
        <f t="shared" si="21"/>
        <v/>
      </c>
      <c r="AQ204" s="91" t="str">
        <f t="shared" si="22"/>
        <v/>
      </c>
      <c r="AR204" s="92" t="str">
        <f t="shared" si="23"/>
        <v/>
      </c>
      <c r="AS204" s="93" t="str">
        <f t="shared" si="24"/>
        <v/>
      </c>
      <c r="AT204" s="93" t="str">
        <f t="shared" si="25"/>
        <v/>
      </c>
      <c r="AU204" s="94" t="str">
        <f t="shared" si="26"/>
        <v/>
      </c>
      <c r="AV204" s="99" t="str">
        <f>+IF(A204="","",IF(F204="",70,VLOOKUP(L204,Hoja2!A:D,4,0)))</f>
        <v/>
      </c>
    </row>
    <row r="205" spans="1:48" ht="14.25" customHeight="1">
      <c r="A205" s="79"/>
      <c r="B205" s="79"/>
      <c r="C205" s="80"/>
      <c r="D205" s="80"/>
      <c r="E205" s="79"/>
      <c r="F205" s="79"/>
      <c r="G205" s="82" t="str">
        <f t="shared" si="0"/>
        <v/>
      </c>
      <c r="H205" s="82">
        <f t="shared" si="1"/>
        <v>0</v>
      </c>
      <c r="I205" s="82">
        <f t="shared" si="2"/>
        <v>0</v>
      </c>
      <c r="J205" s="82">
        <f t="shared" si="3"/>
        <v>0</v>
      </c>
      <c r="K205" s="82" t="str">
        <f t="shared" si="4"/>
        <v/>
      </c>
      <c r="L205" s="85"/>
      <c r="M205" s="84"/>
      <c r="N205" s="85"/>
      <c r="O205" s="85"/>
      <c r="P205" s="85"/>
      <c r="Q205" s="85"/>
      <c r="R205" s="86" t="str">
        <f t="shared" si="5"/>
        <v/>
      </c>
      <c r="S205" s="87"/>
      <c r="T205" s="88"/>
      <c r="U205" s="88" t="str">
        <f t="shared" si="6"/>
        <v/>
      </c>
      <c r="V205" s="88" t="str">
        <f t="shared" si="7"/>
        <v/>
      </c>
      <c r="W205" s="88" t="e">
        <f t="shared" ca="1" si="8"/>
        <v>#NAME?</v>
      </c>
      <c r="X205" s="89" t="str">
        <f t="shared" si="9"/>
        <v/>
      </c>
      <c r="Y205" s="90" t="str">
        <f t="shared" si="10"/>
        <v/>
      </c>
      <c r="Z205" s="91" t="str">
        <f t="shared" si="11"/>
        <v/>
      </c>
      <c r="AA205" s="92" t="str">
        <f t="shared" si="12"/>
        <v/>
      </c>
      <c r="AB205" s="93" t="str">
        <f t="shared" si="13"/>
        <v/>
      </c>
      <c r="AC205" s="93" t="str">
        <f t="shared" si="14"/>
        <v/>
      </c>
      <c r="AD205" s="94" t="str">
        <f t="shared" si="15"/>
        <v/>
      </c>
      <c r="AE205" s="95">
        <f t="shared" si="16"/>
        <v>0</v>
      </c>
      <c r="AF205" s="96">
        <f t="shared" si="17"/>
        <v>0</v>
      </c>
      <c r="AG205" s="84"/>
      <c r="AH205" s="86" t="str">
        <f t="shared" si="18"/>
        <v/>
      </c>
      <c r="AI205" s="85"/>
      <c r="AJ205" s="85"/>
      <c r="AK205" s="85"/>
      <c r="AL205" s="86" t="str">
        <f t="shared" si="19"/>
        <v/>
      </c>
      <c r="AM205" s="97"/>
      <c r="AN205" s="88"/>
      <c r="AO205" s="98" t="str">
        <f t="shared" si="20"/>
        <v/>
      </c>
      <c r="AP205" s="90" t="str">
        <f t="shared" si="21"/>
        <v/>
      </c>
      <c r="AQ205" s="91" t="str">
        <f t="shared" si="22"/>
        <v/>
      </c>
      <c r="AR205" s="92" t="str">
        <f t="shared" si="23"/>
        <v/>
      </c>
      <c r="AS205" s="93" t="str">
        <f t="shared" si="24"/>
        <v/>
      </c>
      <c r="AT205" s="93" t="str">
        <f t="shared" si="25"/>
        <v/>
      </c>
      <c r="AU205" s="94" t="str">
        <f t="shared" si="26"/>
        <v/>
      </c>
      <c r="AV205" s="99" t="str">
        <f>+IF(A205="","",IF(F205="",70,VLOOKUP(L205,Hoja2!A:D,4,0)))</f>
        <v/>
      </c>
    </row>
    <row r="206" spans="1:48" ht="14.25" customHeight="1">
      <c r="A206" s="79"/>
      <c r="B206" s="79"/>
      <c r="C206" s="80"/>
      <c r="D206" s="80"/>
      <c r="E206" s="79"/>
      <c r="F206" s="79"/>
      <c r="G206" s="82" t="str">
        <f t="shared" si="0"/>
        <v/>
      </c>
      <c r="H206" s="82">
        <f t="shared" si="1"/>
        <v>0</v>
      </c>
      <c r="I206" s="82">
        <f t="shared" si="2"/>
        <v>0</v>
      </c>
      <c r="J206" s="82">
        <f t="shared" si="3"/>
        <v>0</v>
      </c>
      <c r="K206" s="82" t="str">
        <f t="shared" si="4"/>
        <v/>
      </c>
      <c r="L206" s="85"/>
      <c r="M206" s="84"/>
      <c r="N206" s="85"/>
      <c r="O206" s="85"/>
      <c r="P206" s="85"/>
      <c r="Q206" s="85"/>
      <c r="R206" s="86" t="str">
        <f t="shared" si="5"/>
        <v/>
      </c>
      <c r="S206" s="87"/>
      <c r="T206" s="88"/>
      <c r="U206" s="88" t="str">
        <f t="shared" si="6"/>
        <v/>
      </c>
      <c r="V206" s="88" t="str">
        <f t="shared" si="7"/>
        <v/>
      </c>
      <c r="W206" s="88" t="e">
        <f t="shared" ca="1" si="8"/>
        <v>#NAME?</v>
      </c>
      <c r="X206" s="89" t="str">
        <f t="shared" si="9"/>
        <v/>
      </c>
      <c r="Y206" s="90" t="str">
        <f t="shared" si="10"/>
        <v/>
      </c>
      <c r="Z206" s="91" t="str">
        <f t="shared" si="11"/>
        <v/>
      </c>
      <c r="AA206" s="92" t="str">
        <f t="shared" si="12"/>
        <v/>
      </c>
      <c r="AB206" s="93" t="str">
        <f t="shared" si="13"/>
        <v/>
      </c>
      <c r="AC206" s="93" t="str">
        <f t="shared" si="14"/>
        <v/>
      </c>
      <c r="AD206" s="94" t="str">
        <f t="shared" si="15"/>
        <v/>
      </c>
      <c r="AE206" s="95">
        <f t="shared" si="16"/>
        <v>0</v>
      </c>
      <c r="AF206" s="96">
        <f t="shared" si="17"/>
        <v>0</v>
      </c>
      <c r="AG206" s="84"/>
      <c r="AH206" s="86" t="str">
        <f t="shared" si="18"/>
        <v/>
      </c>
      <c r="AI206" s="85"/>
      <c r="AJ206" s="85"/>
      <c r="AK206" s="85"/>
      <c r="AL206" s="86" t="str">
        <f t="shared" si="19"/>
        <v/>
      </c>
      <c r="AM206" s="97"/>
      <c r="AN206" s="88"/>
      <c r="AO206" s="98" t="str">
        <f t="shared" si="20"/>
        <v/>
      </c>
      <c r="AP206" s="90" t="str">
        <f t="shared" si="21"/>
        <v/>
      </c>
      <c r="AQ206" s="91" t="str">
        <f t="shared" si="22"/>
        <v/>
      </c>
      <c r="AR206" s="92" t="str">
        <f t="shared" si="23"/>
        <v/>
      </c>
      <c r="AS206" s="93" t="str">
        <f t="shared" si="24"/>
        <v/>
      </c>
      <c r="AT206" s="93" t="str">
        <f t="shared" si="25"/>
        <v/>
      </c>
      <c r="AU206" s="94" t="str">
        <f t="shared" si="26"/>
        <v/>
      </c>
      <c r="AV206" s="99" t="str">
        <f>+IF(A206="","",IF(F206="",70,VLOOKUP(L206,Hoja2!A:D,4,0)))</f>
        <v/>
      </c>
    </row>
    <row r="207" spans="1:48" ht="14.25" customHeight="1">
      <c r="A207" s="79"/>
      <c r="B207" s="79"/>
      <c r="C207" s="80"/>
      <c r="D207" s="80"/>
      <c r="E207" s="79"/>
      <c r="F207" s="79"/>
      <c r="G207" s="82" t="str">
        <f t="shared" si="0"/>
        <v/>
      </c>
      <c r="H207" s="82">
        <f t="shared" si="1"/>
        <v>0</v>
      </c>
      <c r="I207" s="82">
        <f t="shared" si="2"/>
        <v>0</v>
      </c>
      <c r="J207" s="82">
        <f t="shared" si="3"/>
        <v>0</v>
      </c>
      <c r="K207" s="82" t="str">
        <f t="shared" si="4"/>
        <v/>
      </c>
      <c r="L207" s="85"/>
      <c r="M207" s="84"/>
      <c r="N207" s="85"/>
      <c r="O207" s="85"/>
      <c r="P207" s="85"/>
      <c r="Q207" s="85"/>
      <c r="R207" s="86" t="str">
        <f t="shared" si="5"/>
        <v/>
      </c>
      <c r="S207" s="87"/>
      <c r="T207" s="88"/>
      <c r="U207" s="88" t="str">
        <f t="shared" si="6"/>
        <v/>
      </c>
      <c r="V207" s="88" t="str">
        <f t="shared" si="7"/>
        <v/>
      </c>
      <c r="W207" s="88" t="e">
        <f t="shared" ca="1" si="8"/>
        <v>#NAME?</v>
      </c>
      <c r="X207" s="89" t="str">
        <f t="shared" si="9"/>
        <v/>
      </c>
      <c r="Y207" s="90" t="str">
        <f t="shared" si="10"/>
        <v/>
      </c>
      <c r="Z207" s="91" t="str">
        <f t="shared" si="11"/>
        <v/>
      </c>
      <c r="AA207" s="92" t="str">
        <f t="shared" si="12"/>
        <v/>
      </c>
      <c r="AB207" s="93" t="str">
        <f t="shared" si="13"/>
        <v/>
      </c>
      <c r="AC207" s="93" t="str">
        <f t="shared" si="14"/>
        <v/>
      </c>
      <c r="AD207" s="94" t="str">
        <f t="shared" si="15"/>
        <v/>
      </c>
      <c r="AE207" s="95">
        <f t="shared" si="16"/>
        <v>0</v>
      </c>
      <c r="AF207" s="96">
        <f t="shared" si="17"/>
        <v>0</v>
      </c>
      <c r="AG207" s="84"/>
      <c r="AH207" s="86" t="str">
        <f t="shared" si="18"/>
        <v/>
      </c>
      <c r="AI207" s="85"/>
      <c r="AJ207" s="85"/>
      <c r="AK207" s="85"/>
      <c r="AL207" s="86" t="str">
        <f t="shared" si="19"/>
        <v/>
      </c>
      <c r="AM207" s="97"/>
      <c r="AN207" s="88"/>
      <c r="AO207" s="98" t="str">
        <f t="shared" si="20"/>
        <v/>
      </c>
      <c r="AP207" s="90" t="str">
        <f t="shared" si="21"/>
        <v/>
      </c>
      <c r="AQ207" s="91" t="str">
        <f t="shared" si="22"/>
        <v/>
      </c>
      <c r="AR207" s="92" t="str">
        <f t="shared" si="23"/>
        <v/>
      </c>
      <c r="AS207" s="93" t="str">
        <f t="shared" si="24"/>
        <v/>
      </c>
      <c r="AT207" s="93" t="str">
        <f t="shared" si="25"/>
        <v/>
      </c>
      <c r="AU207" s="94" t="str">
        <f t="shared" si="26"/>
        <v/>
      </c>
      <c r="AV207" s="99" t="str">
        <f>+IF(A207="","",IF(F207="",70,VLOOKUP(L207,Hoja2!A:D,4,0)))</f>
        <v/>
      </c>
    </row>
    <row r="208" spans="1:48" ht="14.25" customHeight="1">
      <c r="A208" s="79"/>
      <c r="B208" s="79"/>
      <c r="C208" s="80"/>
      <c r="D208" s="80"/>
      <c r="E208" s="79"/>
      <c r="F208" s="79"/>
      <c r="G208" s="82" t="str">
        <f t="shared" si="0"/>
        <v/>
      </c>
      <c r="H208" s="82">
        <f t="shared" si="1"/>
        <v>0</v>
      </c>
      <c r="I208" s="82">
        <f t="shared" si="2"/>
        <v>0</v>
      </c>
      <c r="J208" s="82">
        <f t="shared" si="3"/>
        <v>0</v>
      </c>
      <c r="K208" s="82" t="str">
        <f t="shared" si="4"/>
        <v/>
      </c>
      <c r="L208" s="85"/>
      <c r="M208" s="84"/>
      <c r="N208" s="85"/>
      <c r="O208" s="85"/>
      <c r="P208" s="85"/>
      <c r="Q208" s="85"/>
      <c r="R208" s="86" t="str">
        <f t="shared" si="5"/>
        <v/>
      </c>
      <c r="S208" s="87"/>
      <c r="T208" s="88"/>
      <c r="U208" s="88" t="str">
        <f t="shared" si="6"/>
        <v/>
      </c>
      <c r="V208" s="88" t="str">
        <f t="shared" si="7"/>
        <v/>
      </c>
      <c r="W208" s="88" t="e">
        <f t="shared" ca="1" si="8"/>
        <v>#NAME?</v>
      </c>
      <c r="X208" s="89" t="str">
        <f t="shared" si="9"/>
        <v/>
      </c>
      <c r="Y208" s="90" t="str">
        <f t="shared" si="10"/>
        <v/>
      </c>
      <c r="Z208" s="91" t="str">
        <f t="shared" si="11"/>
        <v/>
      </c>
      <c r="AA208" s="92" t="str">
        <f t="shared" si="12"/>
        <v/>
      </c>
      <c r="AB208" s="93" t="str">
        <f t="shared" si="13"/>
        <v/>
      </c>
      <c r="AC208" s="93" t="str">
        <f t="shared" si="14"/>
        <v/>
      </c>
      <c r="AD208" s="94" t="str">
        <f t="shared" si="15"/>
        <v/>
      </c>
      <c r="AE208" s="95">
        <f t="shared" si="16"/>
        <v>0</v>
      </c>
      <c r="AF208" s="96">
        <f t="shared" si="17"/>
        <v>0</v>
      </c>
      <c r="AG208" s="84"/>
      <c r="AH208" s="86" t="str">
        <f t="shared" si="18"/>
        <v/>
      </c>
      <c r="AI208" s="85"/>
      <c r="AJ208" s="85"/>
      <c r="AK208" s="85"/>
      <c r="AL208" s="86" t="str">
        <f t="shared" si="19"/>
        <v/>
      </c>
      <c r="AM208" s="97"/>
      <c r="AN208" s="88"/>
      <c r="AO208" s="98" t="str">
        <f t="shared" si="20"/>
        <v/>
      </c>
      <c r="AP208" s="90" t="str">
        <f t="shared" si="21"/>
        <v/>
      </c>
      <c r="AQ208" s="91" t="str">
        <f t="shared" si="22"/>
        <v/>
      </c>
      <c r="AR208" s="92" t="str">
        <f t="shared" si="23"/>
        <v/>
      </c>
      <c r="AS208" s="93" t="str">
        <f t="shared" si="24"/>
        <v/>
      </c>
      <c r="AT208" s="93" t="str">
        <f t="shared" si="25"/>
        <v/>
      </c>
      <c r="AU208" s="94" t="str">
        <f t="shared" si="26"/>
        <v/>
      </c>
      <c r="AV208" s="99" t="str">
        <f>+IF(A208="","",IF(F208="",70,VLOOKUP(L208,Hoja2!A:D,4,0)))</f>
        <v/>
      </c>
    </row>
    <row r="209" spans="1:48" ht="14.25" customHeight="1">
      <c r="A209" s="79"/>
      <c r="B209" s="79"/>
      <c r="C209" s="80"/>
      <c r="D209" s="80"/>
      <c r="E209" s="79"/>
      <c r="F209" s="79"/>
      <c r="G209" s="82" t="str">
        <f t="shared" si="0"/>
        <v/>
      </c>
      <c r="H209" s="82">
        <f t="shared" si="1"/>
        <v>0</v>
      </c>
      <c r="I209" s="82">
        <f t="shared" si="2"/>
        <v>0</v>
      </c>
      <c r="J209" s="82">
        <f t="shared" si="3"/>
        <v>0</v>
      </c>
      <c r="K209" s="82" t="str">
        <f t="shared" si="4"/>
        <v/>
      </c>
      <c r="L209" s="85"/>
      <c r="M209" s="84"/>
      <c r="N209" s="85"/>
      <c r="O209" s="85"/>
      <c r="P209" s="85"/>
      <c r="Q209" s="85"/>
      <c r="R209" s="86" t="str">
        <f t="shared" si="5"/>
        <v/>
      </c>
      <c r="S209" s="87"/>
      <c r="T209" s="88"/>
      <c r="U209" s="88" t="str">
        <f t="shared" si="6"/>
        <v/>
      </c>
      <c r="V209" s="88" t="str">
        <f t="shared" si="7"/>
        <v/>
      </c>
      <c r="W209" s="88" t="e">
        <f t="shared" ca="1" si="8"/>
        <v>#NAME?</v>
      </c>
      <c r="X209" s="89" t="str">
        <f t="shared" si="9"/>
        <v/>
      </c>
      <c r="Y209" s="90" t="str">
        <f t="shared" si="10"/>
        <v/>
      </c>
      <c r="Z209" s="91" t="str">
        <f t="shared" si="11"/>
        <v/>
      </c>
      <c r="AA209" s="92" t="str">
        <f t="shared" si="12"/>
        <v/>
      </c>
      <c r="AB209" s="93" t="str">
        <f t="shared" si="13"/>
        <v/>
      </c>
      <c r="AC209" s="93" t="str">
        <f t="shared" si="14"/>
        <v/>
      </c>
      <c r="AD209" s="94" t="str">
        <f t="shared" si="15"/>
        <v/>
      </c>
      <c r="AE209" s="95">
        <f t="shared" si="16"/>
        <v>0</v>
      </c>
      <c r="AF209" s="96">
        <f t="shared" si="17"/>
        <v>0</v>
      </c>
      <c r="AG209" s="84"/>
      <c r="AH209" s="86" t="str">
        <f t="shared" si="18"/>
        <v/>
      </c>
      <c r="AI209" s="85"/>
      <c r="AJ209" s="85"/>
      <c r="AK209" s="85"/>
      <c r="AL209" s="86" t="str">
        <f t="shared" si="19"/>
        <v/>
      </c>
      <c r="AM209" s="97"/>
      <c r="AN209" s="88"/>
      <c r="AO209" s="98" t="str">
        <f t="shared" si="20"/>
        <v/>
      </c>
      <c r="AP209" s="90" t="str">
        <f t="shared" si="21"/>
        <v/>
      </c>
      <c r="AQ209" s="91" t="str">
        <f t="shared" si="22"/>
        <v/>
      </c>
      <c r="AR209" s="92" t="str">
        <f t="shared" si="23"/>
        <v/>
      </c>
      <c r="AS209" s="93" t="str">
        <f t="shared" si="24"/>
        <v/>
      </c>
      <c r="AT209" s="93" t="str">
        <f t="shared" si="25"/>
        <v/>
      </c>
      <c r="AU209" s="94" t="str">
        <f t="shared" si="26"/>
        <v/>
      </c>
      <c r="AV209" s="99" t="str">
        <f>+IF(A209="","",IF(F209="",70,VLOOKUP(L209,Hoja2!A:D,4,0)))</f>
        <v/>
      </c>
    </row>
    <row r="210" spans="1:48" ht="14.25" customHeight="1">
      <c r="A210" s="34"/>
      <c r="B210" s="34"/>
      <c r="C210" s="34"/>
      <c r="D210" s="34"/>
      <c r="E210" s="35"/>
      <c r="F210" s="79"/>
      <c r="L210" s="85"/>
      <c r="M210" s="34"/>
      <c r="N210" s="34"/>
      <c r="O210" s="34"/>
      <c r="P210" s="34"/>
      <c r="Q210" s="34"/>
      <c r="R210" s="34"/>
      <c r="S210" s="36"/>
      <c r="T210" s="34"/>
      <c r="X210" s="36"/>
      <c r="AG210" s="34"/>
      <c r="AI210" s="34"/>
      <c r="AJ210" s="34"/>
      <c r="AK210" s="34"/>
      <c r="AM210" s="101"/>
      <c r="AN210" s="34"/>
      <c r="AV210" s="99"/>
    </row>
    <row r="211" spans="1:48" ht="14.25" customHeight="1">
      <c r="A211" s="34"/>
      <c r="B211" s="34"/>
      <c r="C211" s="34"/>
      <c r="D211" s="34"/>
      <c r="E211" s="35"/>
      <c r="F211" s="34"/>
      <c r="L211" s="34"/>
      <c r="M211" s="34"/>
      <c r="N211" s="34"/>
      <c r="O211" s="34"/>
      <c r="P211" s="34"/>
      <c r="Q211" s="34"/>
      <c r="R211" s="34"/>
      <c r="S211" s="36"/>
      <c r="T211" s="34"/>
      <c r="X211" s="36"/>
      <c r="AG211" s="34"/>
      <c r="AI211" s="34"/>
      <c r="AJ211" s="34"/>
      <c r="AK211" s="34"/>
      <c r="AM211" s="101"/>
      <c r="AN211" s="34"/>
      <c r="AV211" s="102"/>
    </row>
    <row r="212" spans="1:48" ht="14.25" customHeight="1">
      <c r="A212" s="34"/>
      <c r="B212" s="34"/>
      <c r="C212" s="34"/>
      <c r="D212" s="34"/>
      <c r="E212" s="35"/>
      <c r="F212" s="34"/>
      <c r="L212" s="34"/>
      <c r="M212" s="34"/>
      <c r="N212" s="34"/>
      <c r="O212" s="34"/>
      <c r="P212" s="34"/>
      <c r="Q212" s="34"/>
      <c r="R212" s="34"/>
      <c r="S212" s="36"/>
      <c r="T212" s="34"/>
      <c r="X212" s="36"/>
      <c r="AG212" s="34"/>
      <c r="AI212" s="34"/>
      <c r="AJ212" s="34"/>
      <c r="AK212" s="34"/>
      <c r="AM212" s="101"/>
      <c r="AN212" s="34"/>
    </row>
    <row r="213" spans="1:48" ht="14.25" customHeight="1">
      <c r="A213" s="34"/>
      <c r="B213" s="34"/>
      <c r="C213" s="34"/>
      <c r="D213" s="34"/>
      <c r="E213" s="35"/>
      <c r="F213" s="34"/>
      <c r="L213" s="34"/>
      <c r="M213" s="34"/>
      <c r="N213" s="34"/>
      <c r="O213" s="34"/>
      <c r="P213" s="34"/>
      <c r="Q213" s="34"/>
      <c r="R213" s="34"/>
      <c r="S213" s="36"/>
      <c r="T213" s="34"/>
      <c r="X213" s="36"/>
      <c r="AG213" s="34"/>
      <c r="AI213" s="34"/>
      <c r="AJ213" s="34"/>
      <c r="AK213" s="34"/>
      <c r="AM213" s="101"/>
      <c r="AN213" s="34"/>
    </row>
    <row r="214" spans="1:48" ht="14.25" customHeight="1">
      <c r="A214" s="34"/>
      <c r="B214" s="34"/>
      <c r="C214" s="34"/>
      <c r="D214" s="34"/>
      <c r="E214" s="35"/>
      <c r="F214" s="34"/>
      <c r="L214" s="34"/>
      <c r="M214" s="34"/>
      <c r="N214" s="34"/>
      <c r="O214" s="34"/>
      <c r="P214" s="34"/>
      <c r="Q214" s="34"/>
      <c r="R214" s="34"/>
      <c r="S214" s="36"/>
      <c r="T214" s="34"/>
      <c r="X214" s="36"/>
      <c r="AG214" s="34"/>
      <c r="AI214" s="34"/>
      <c r="AJ214" s="34"/>
      <c r="AK214" s="34"/>
      <c r="AM214" s="101"/>
      <c r="AN214" s="34"/>
    </row>
    <row r="215" spans="1:48" ht="14.25" customHeight="1">
      <c r="A215" s="34"/>
      <c r="B215" s="34"/>
      <c r="C215" s="34"/>
      <c r="D215" s="34"/>
      <c r="E215" s="35"/>
      <c r="F215" s="34"/>
      <c r="L215" s="34"/>
      <c r="M215" s="34"/>
      <c r="N215" s="34"/>
      <c r="O215" s="34"/>
      <c r="P215" s="34"/>
      <c r="Q215" s="34"/>
      <c r="R215" s="34"/>
      <c r="S215" s="36"/>
      <c r="T215" s="34"/>
      <c r="X215" s="36"/>
      <c r="AG215" s="34"/>
      <c r="AI215" s="34"/>
      <c r="AJ215" s="34"/>
      <c r="AK215" s="34"/>
      <c r="AM215" s="101"/>
      <c r="AN215" s="34"/>
    </row>
    <row r="216" spans="1:48" ht="14.25" customHeight="1">
      <c r="A216" s="34"/>
      <c r="B216" s="34"/>
      <c r="C216" s="34"/>
      <c r="D216" s="34"/>
      <c r="E216" s="35"/>
      <c r="F216" s="34"/>
      <c r="L216" s="34"/>
      <c r="M216" s="34"/>
      <c r="N216" s="34"/>
      <c r="O216" s="34"/>
      <c r="P216" s="34"/>
      <c r="Q216" s="34"/>
      <c r="R216" s="34"/>
      <c r="S216" s="36"/>
      <c r="T216" s="34"/>
      <c r="X216" s="36"/>
      <c r="AG216" s="34"/>
      <c r="AI216" s="34"/>
      <c r="AJ216" s="34"/>
      <c r="AK216" s="34"/>
      <c r="AM216" s="101"/>
      <c r="AN216" s="34"/>
    </row>
    <row r="217" spans="1:48" ht="14.25" customHeight="1">
      <c r="A217" s="34"/>
      <c r="B217" s="34"/>
      <c r="C217" s="34"/>
      <c r="D217" s="34"/>
      <c r="E217" s="35"/>
      <c r="F217" s="34"/>
      <c r="L217" s="34"/>
      <c r="M217" s="34"/>
      <c r="N217" s="34"/>
      <c r="O217" s="34"/>
      <c r="P217" s="34"/>
      <c r="Q217" s="34"/>
      <c r="R217" s="34"/>
      <c r="S217" s="36"/>
      <c r="T217" s="34"/>
      <c r="X217" s="36"/>
      <c r="AG217" s="34"/>
      <c r="AI217" s="34"/>
      <c r="AJ217" s="34"/>
      <c r="AK217" s="34"/>
      <c r="AM217" s="101"/>
      <c r="AN217" s="34"/>
    </row>
    <row r="218" spans="1:48" ht="14.25" customHeight="1">
      <c r="A218" s="34"/>
      <c r="B218" s="34"/>
      <c r="C218" s="34"/>
      <c r="D218" s="34"/>
      <c r="E218" s="35"/>
      <c r="F218" s="34"/>
      <c r="L218" s="34"/>
      <c r="M218" s="34"/>
      <c r="N218" s="34"/>
      <c r="O218" s="34"/>
      <c r="P218" s="34"/>
      <c r="Q218" s="34"/>
      <c r="R218" s="34"/>
      <c r="S218" s="36"/>
      <c r="T218" s="34"/>
      <c r="X218" s="36"/>
      <c r="AG218" s="34"/>
      <c r="AI218" s="34"/>
      <c r="AJ218" s="34"/>
      <c r="AK218" s="34"/>
      <c r="AM218" s="101"/>
      <c r="AN218" s="34"/>
    </row>
    <row r="219" spans="1:48" ht="14.25" customHeight="1">
      <c r="A219" s="34"/>
      <c r="B219" s="34"/>
      <c r="C219" s="34"/>
      <c r="D219" s="34"/>
      <c r="E219" s="35"/>
      <c r="F219" s="34"/>
      <c r="L219" s="34"/>
      <c r="M219" s="34"/>
      <c r="N219" s="34"/>
      <c r="O219" s="34"/>
      <c r="P219" s="34"/>
      <c r="Q219" s="34"/>
      <c r="R219" s="34"/>
      <c r="S219" s="36"/>
      <c r="T219" s="34"/>
      <c r="X219" s="36"/>
      <c r="AG219" s="34"/>
      <c r="AI219" s="34"/>
      <c r="AJ219" s="34"/>
      <c r="AK219" s="34"/>
      <c r="AM219" s="101"/>
      <c r="AN219" s="34"/>
    </row>
    <row r="220" spans="1:48" ht="14.25" customHeight="1">
      <c r="A220" s="34"/>
      <c r="B220" s="34"/>
      <c r="C220" s="34"/>
      <c r="D220" s="34"/>
      <c r="E220" s="35"/>
      <c r="F220" s="34"/>
      <c r="L220" s="34"/>
      <c r="M220" s="34"/>
      <c r="N220" s="34"/>
      <c r="O220" s="34"/>
      <c r="P220" s="34"/>
      <c r="Q220" s="34"/>
      <c r="R220" s="34"/>
      <c r="S220" s="36"/>
      <c r="T220" s="34"/>
      <c r="X220" s="36"/>
      <c r="AG220" s="34"/>
      <c r="AI220" s="34"/>
      <c r="AJ220" s="34"/>
      <c r="AK220" s="34"/>
      <c r="AM220" s="101"/>
      <c r="AN220" s="34"/>
    </row>
    <row r="221" spans="1:48" ht="14.25" customHeight="1">
      <c r="A221" s="34"/>
      <c r="B221" s="34"/>
      <c r="C221" s="34"/>
      <c r="D221" s="34"/>
      <c r="E221" s="35"/>
      <c r="F221" s="34"/>
      <c r="L221" s="34"/>
      <c r="M221" s="34"/>
      <c r="N221" s="34"/>
      <c r="O221" s="34"/>
      <c r="P221" s="34"/>
      <c r="Q221" s="34"/>
      <c r="R221" s="34"/>
      <c r="S221" s="36"/>
      <c r="T221" s="34"/>
      <c r="X221" s="36"/>
      <c r="AG221" s="34"/>
      <c r="AI221" s="34"/>
      <c r="AJ221" s="34"/>
      <c r="AK221" s="34"/>
      <c r="AM221" s="101"/>
      <c r="AN221" s="34"/>
    </row>
    <row r="222" spans="1:48" ht="14.25" customHeight="1">
      <c r="A222" s="34"/>
      <c r="B222" s="34"/>
      <c r="C222" s="34"/>
      <c r="D222" s="34"/>
      <c r="E222" s="35"/>
      <c r="F222" s="34"/>
      <c r="L222" s="34"/>
      <c r="M222" s="34"/>
      <c r="N222" s="34"/>
      <c r="O222" s="34"/>
      <c r="P222" s="34"/>
      <c r="Q222" s="34"/>
      <c r="R222" s="34"/>
      <c r="S222" s="36"/>
      <c r="T222" s="34"/>
      <c r="X222" s="36"/>
      <c r="AG222" s="34"/>
      <c r="AI222" s="34"/>
      <c r="AJ222" s="34"/>
      <c r="AK222" s="34"/>
      <c r="AM222" s="101"/>
      <c r="AN222" s="34"/>
    </row>
    <row r="223" spans="1:48" ht="14.25" customHeight="1">
      <c r="A223" s="34"/>
      <c r="B223" s="34"/>
      <c r="C223" s="34"/>
      <c r="D223" s="34"/>
      <c r="E223" s="35"/>
      <c r="F223" s="34"/>
      <c r="L223" s="34"/>
      <c r="M223" s="34"/>
      <c r="N223" s="34"/>
      <c r="O223" s="34"/>
      <c r="P223" s="34"/>
      <c r="Q223" s="34"/>
      <c r="R223" s="34"/>
      <c r="S223" s="36"/>
      <c r="T223" s="34"/>
      <c r="X223" s="36"/>
      <c r="AG223" s="34"/>
      <c r="AI223" s="34"/>
      <c r="AJ223" s="34"/>
      <c r="AK223" s="34"/>
      <c r="AM223" s="101"/>
      <c r="AN223" s="34"/>
    </row>
    <row r="224" spans="1:48" ht="14.25" customHeight="1">
      <c r="A224" s="34"/>
      <c r="B224" s="34"/>
      <c r="C224" s="34"/>
      <c r="D224" s="34"/>
      <c r="E224" s="35"/>
      <c r="F224" s="34"/>
      <c r="L224" s="34"/>
      <c r="M224" s="34"/>
      <c r="N224" s="34"/>
      <c r="O224" s="34"/>
      <c r="P224" s="34"/>
      <c r="Q224" s="34"/>
      <c r="R224" s="34"/>
      <c r="S224" s="36"/>
      <c r="T224" s="34"/>
      <c r="X224" s="36"/>
      <c r="AG224" s="34"/>
      <c r="AI224" s="34"/>
      <c r="AJ224" s="34"/>
      <c r="AK224" s="34"/>
      <c r="AM224" s="101"/>
      <c r="AN224" s="34"/>
    </row>
    <row r="225" spans="1:40" ht="14.25" customHeight="1">
      <c r="A225" s="34"/>
      <c r="B225" s="34"/>
      <c r="C225" s="34"/>
      <c r="D225" s="34"/>
      <c r="E225" s="35"/>
      <c r="F225" s="34"/>
      <c r="L225" s="34"/>
      <c r="M225" s="34"/>
      <c r="N225" s="34"/>
      <c r="O225" s="34"/>
      <c r="P225" s="34"/>
      <c r="Q225" s="34"/>
      <c r="R225" s="34"/>
      <c r="S225" s="36"/>
      <c r="T225" s="34"/>
      <c r="X225" s="36"/>
      <c r="AG225" s="34"/>
      <c r="AI225" s="34"/>
      <c r="AJ225" s="34"/>
      <c r="AK225" s="34"/>
      <c r="AM225" s="101"/>
      <c r="AN225" s="34"/>
    </row>
    <row r="226" spans="1:40" ht="14.25" customHeight="1">
      <c r="A226" s="34"/>
      <c r="B226" s="34"/>
      <c r="C226" s="34"/>
      <c r="D226" s="34"/>
      <c r="E226" s="35"/>
      <c r="F226" s="34"/>
      <c r="L226" s="34"/>
      <c r="M226" s="34"/>
      <c r="N226" s="34"/>
      <c r="O226" s="34"/>
      <c r="P226" s="34"/>
      <c r="Q226" s="34"/>
      <c r="R226" s="34"/>
      <c r="S226" s="36"/>
      <c r="T226" s="34"/>
      <c r="X226" s="36"/>
      <c r="AG226" s="34"/>
      <c r="AI226" s="34"/>
      <c r="AJ226" s="34"/>
      <c r="AK226" s="34"/>
      <c r="AM226" s="101"/>
      <c r="AN226" s="34"/>
    </row>
    <row r="227" spans="1:40" ht="14.25" customHeight="1">
      <c r="A227" s="34"/>
      <c r="B227" s="34"/>
      <c r="C227" s="34"/>
      <c r="D227" s="34"/>
      <c r="E227" s="35"/>
      <c r="F227" s="34"/>
      <c r="L227" s="34"/>
      <c r="M227" s="34"/>
      <c r="N227" s="34"/>
      <c r="O227" s="34"/>
      <c r="P227" s="34"/>
      <c r="Q227" s="34"/>
      <c r="R227" s="34"/>
      <c r="S227" s="36"/>
      <c r="T227" s="34"/>
      <c r="X227" s="36"/>
      <c r="AG227" s="34"/>
      <c r="AI227" s="34"/>
      <c r="AJ227" s="34"/>
      <c r="AK227" s="34"/>
      <c r="AM227" s="101"/>
      <c r="AN227" s="34"/>
    </row>
    <row r="228" spans="1:40" ht="14.25" customHeight="1">
      <c r="A228" s="34"/>
      <c r="B228" s="34"/>
      <c r="C228" s="34"/>
      <c r="D228" s="34"/>
      <c r="E228" s="35"/>
      <c r="F228" s="34"/>
      <c r="L228" s="34"/>
      <c r="M228" s="34"/>
      <c r="N228" s="34"/>
      <c r="O228" s="34"/>
      <c r="P228" s="34"/>
      <c r="Q228" s="34"/>
      <c r="R228" s="34"/>
      <c r="S228" s="36"/>
      <c r="T228" s="34"/>
      <c r="X228" s="36"/>
      <c r="AG228" s="34"/>
      <c r="AI228" s="34"/>
      <c r="AJ228" s="34"/>
      <c r="AK228" s="34"/>
      <c r="AM228" s="101"/>
      <c r="AN228" s="34"/>
    </row>
    <row r="229" spans="1:40" ht="14.25" customHeight="1">
      <c r="A229" s="34"/>
      <c r="B229" s="34"/>
      <c r="C229" s="34"/>
      <c r="D229" s="34"/>
      <c r="E229" s="35"/>
      <c r="F229" s="34"/>
      <c r="L229" s="34"/>
      <c r="M229" s="34"/>
      <c r="N229" s="34"/>
      <c r="O229" s="34"/>
      <c r="P229" s="34"/>
      <c r="Q229" s="34"/>
      <c r="R229" s="34"/>
      <c r="S229" s="36"/>
      <c r="T229" s="34"/>
      <c r="X229" s="36"/>
      <c r="AG229" s="34"/>
      <c r="AI229" s="34"/>
      <c r="AJ229" s="34"/>
      <c r="AK229" s="34"/>
      <c r="AM229" s="101"/>
      <c r="AN229" s="34"/>
    </row>
    <row r="230" spans="1:40" ht="14.25" customHeight="1">
      <c r="A230" s="34"/>
      <c r="B230" s="34"/>
      <c r="C230" s="34"/>
      <c r="D230" s="34"/>
      <c r="E230" s="35"/>
      <c r="F230" s="34"/>
      <c r="L230" s="34"/>
      <c r="M230" s="34"/>
      <c r="N230" s="34"/>
      <c r="O230" s="34"/>
      <c r="P230" s="34"/>
      <c r="Q230" s="34"/>
      <c r="R230" s="34"/>
      <c r="S230" s="36"/>
      <c r="T230" s="34"/>
      <c r="X230" s="36"/>
      <c r="AG230" s="34"/>
      <c r="AI230" s="34"/>
      <c r="AJ230" s="34"/>
      <c r="AK230" s="34"/>
      <c r="AM230" s="101"/>
      <c r="AN230" s="34"/>
    </row>
    <row r="231" spans="1:40" ht="14.25" customHeight="1">
      <c r="A231" s="34"/>
      <c r="B231" s="34"/>
      <c r="C231" s="34"/>
      <c r="D231" s="34"/>
      <c r="E231" s="35"/>
      <c r="F231" s="34"/>
      <c r="L231" s="34"/>
      <c r="M231" s="34"/>
      <c r="N231" s="34"/>
      <c r="O231" s="34"/>
      <c r="P231" s="34"/>
      <c r="Q231" s="34"/>
      <c r="R231" s="34"/>
      <c r="S231" s="36"/>
      <c r="T231" s="34"/>
      <c r="X231" s="36"/>
      <c r="AG231" s="34"/>
      <c r="AI231" s="34"/>
      <c r="AJ231" s="34"/>
      <c r="AK231" s="34"/>
      <c r="AM231" s="101"/>
      <c r="AN231" s="34"/>
    </row>
    <row r="232" spans="1:40" ht="14.25" customHeight="1">
      <c r="A232" s="34"/>
      <c r="B232" s="34"/>
      <c r="C232" s="34"/>
      <c r="D232" s="34"/>
      <c r="E232" s="35"/>
      <c r="F232" s="34"/>
      <c r="L232" s="34"/>
      <c r="M232" s="34"/>
      <c r="N232" s="34"/>
      <c r="O232" s="34"/>
      <c r="P232" s="34"/>
      <c r="Q232" s="34"/>
      <c r="R232" s="34"/>
      <c r="S232" s="36"/>
      <c r="T232" s="34"/>
      <c r="X232" s="36"/>
      <c r="AG232" s="34"/>
      <c r="AI232" s="34"/>
      <c r="AJ232" s="34"/>
      <c r="AK232" s="34"/>
      <c r="AM232" s="101"/>
      <c r="AN232" s="34"/>
    </row>
    <row r="233" spans="1:40" ht="14.25" customHeight="1">
      <c r="A233" s="34"/>
      <c r="B233" s="34"/>
      <c r="C233" s="34"/>
      <c r="D233" s="34"/>
      <c r="E233" s="35"/>
      <c r="F233" s="34"/>
      <c r="L233" s="34"/>
      <c r="M233" s="34"/>
      <c r="N233" s="34"/>
      <c r="O233" s="34"/>
      <c r="P233" s="34"/>
      <c r="Q233" s="34"/>
      <c r="R233" s="34"/>
      <c r="S233" s="36"/>
      <c r="T233" s="34"/>
      <c r="X233" s="36"/>
      <c r="AG233" s="34"/>
      <c r="AI233" s="34"/>
      <c r="AJ233" s="34"/>
      <c r="AK233" s="34"/>
      <c r="AM233" s="101"/>
      <c r="AN233" s="34"/>
    </row>
    <row r="234" spans="1:40" ht="14.25" customHeight="1">
      <c r="A234" s="34"/>
      <c r="B234" s="34"/>
      <c r="C234" s="34"/>
      <c r="D234" s="34"/>
      <c r="E234" s="35"/>
      <c r="F234" s="34"/>
      <c r="L234" s="34"/>
      <c r="M234" s="34"/>
      <c r="N234" s="34"/>
      <c r="O234" s="34"/>
      <c r="P234" s="34"/>
      <c r="Q234" s="34"/>
      <c r="R234" s="34"/>
      <c r="S234" s="36"/>
      <c r="T234" s="34"/>
      <c r="X234" s="36"/>
      <c r="AG234" s="34"/>
      <c r="AI234" s="34"/>
      <c r="AJ234" s="34"/>
      <c r="AK234" s="34"/>
      <c r="AM234" s="101"/>
      <c r="AN234" s="34"/>
    </row>
    <row r="235" spans="1:40" ht="14.25" customHeight="1">
      <c r="A235" s="34"/>
      <c r="B235" s="34"/>
      <c r="C235" s="34"/>
      <c r="D235" s="34"/>
      <c r="E235" s="35"/>
      <c r="F235" s="34"/>
      <c r="L235" s="34"/>
      <c r="M235" s="34"/>
      <c r="N235" s="34"/>
      <c r="O235" s="34"/>
      <c r="P235" s="34"/>
      <c r="Q235" s="34"/>
      <c r="R235" s="34"/>
      <c r="S235" s="36"/>
      <c r="T235" s="34"/>
      <c r="X235" s="36"/>
      <c r="AG235" s="34"/>
      <c r="AI235" s="34"/>
      <c r="AJ235" s="34"/>
      <c r="AK235" s="34"/>
      <c r="AM235" s="101"/>
      <c r="AN235" s="34"/>
    </row>
    <row r="236" spans="1:40" ht="14.25" customHeight="1">
      <c r="A236" s="34"/>
      <c r="B236" s="34"/>
      <c r="C236" s="34"/>
      <c r="D236" s="34"/>
      <c r="E236" s="35"/>
      <c r="F236" s="34"/>
      <c r="L236" s="34"/>
      <c r="M236" s="34"/>
      <c r="N236" s="34"/>
      <c r="O236" s="34"/>
      <c r="P236" s="34"/>
      <c r="Q236" s="34"/>
      <c r="R236" s="34"/>
      <c r="S236" s="36"/>
      <c r="T236" s="34"/>
      <c r="X236" s="36"/>
      <c r="AG236" s="34"/>
      <c r="AI236" s="34"/>
      <c r="AJ236" s="34"/>
      <c r="AK236" s="34"/>
      <c r="AM236" s="101"/>
      <c r="AN236" s="34"/>
    </row>
    <row r="237" spans="1:40" ht="14.25" customHeight="1">
      <c r="A237" s="34"/>
      <c r="B237" s="34"/>
      <c r="C237" s="34"/>
      <c r="D237" s="34"/>
      <c r="E237" s="35"/>
      <c r="F237" s="34"/>
      <c r="L237" s="34"/>
      <c r="M237" s="34"/>
      <c r="N237" s="34"/>
      <c r="O237" s="34"/>
      <c r="P237" s="34"/>
      <c r="Q237" s="34"/>
      <c r="R237" s="34"/>
      <c r="S237" s="36"/>
      <c r="T237" s="34"/>
      <c r="X237" s="36"/>
      <c r="AG237" s="34"/>
      <c r="AI237" s="34"/>
      <c r="AJ237" s="34"/>
      <c r="AK237" s="34"/>
      <c r="AM237" s="101"/>
      <c r="AN237" s="34"/>
    </row>
    <row r="238" spans="1:40" ht="14.25" customHeight="1">
      <c r="A238" s="34"/>
      <c r="B238" s="34"/>
      <c r="C238" s="34"/>
      <c r="D238" s="34"/>
      <c r="E238" s="35"/>
      <c r="F238" s="34"/>
      <c r="L238" s="34"/>
      <c r="M238" s="34"/>
      <c r="N238" s="34"/>
      <c r="O238" s="34"/>
      <c r="P238" s="34"/>
      <c r="Q238" s="34"/>
      <c r="R238" s="34"/>
      <c r="S238" s="36"/>
      <c r="T238" s="34"/>
      <c r="X238" s="36"/>
      <c r="AG238" s="34"/>
      <c r="AI238" s="34"/>
      <c r="AJ238" s="34"/>
      <c r="AK238" s="34"/>
      <c r="AM238" s="101"/>
      <c r="AN238" s="34"/>
    </row>
    <row r="239" spans="1:40" ht="14.25" customHeight="1">
      <c r="A239" s="34"/>
      <c r="B239" s="34"/>
      <c r="C239" s="34"/>
      <c r="D239" s="34"/>
      <c r="E239" s="35"/>
      <c r="F239" s="34"/>
      <c r="L239" s="34"/>
      <c r="M239" s="34"/>
      <c r="N239" s="34"/>
      <c r="O239" s="34"/>
      <c r="P239" s="34"/>
      <c r="Q239" s="34"/>
      <c r="R239" s="34"/>
      <c r="S239" s="36"/>
      <c r="T239" s="34"/>
      <c r="X239" s="36"/>
      <c r="AG239" s="34"/>
      <c r="AI239" s="34"/>
      <c r="AJ239" s="34"/>
      <c r="AK239" s="34"/>
      <c r="AM239" s="101"/>
      <c r="AN239" s="34"/>
    </row>
    <row r="240" spans="1:40" ht="14.25" customHeight="1">
      <c r="A240" s="34"/>
      <c r="B240" s="34"/>
      <c r="C240" s="34"/>
      <c r="D240" s="34"/>
      <c r="E240" s="35"/>
      <c r="F240" s="34"/>
      <c r="L240" s="34"/>
      <c r="M240" s="34"/>
      <c r="N240" s="34"/>
      <c r="O240" s="34"/>
      <c r="P240" s="34"/>
      <c r="Q240" s="34"/>
      <c r="R240" s="34"/>
      <c r="S240" s="36"/>
      <c r="T240" s="34"/>
      <c r="X240" s="36"/>
      <c r="AG240" s="34"/>
      <c r="AI240" s="34"/>
      <c r="AJ240" s="34"/>
      <c r="AK240" s="34"/>
      <c r="AM240" s="101"/>
      <c r="AN240" s="34"/>
    </row>
    <row r="241" spans="1:40" ht="14.25" customHeight="1">
      <c r="A241" s="34"/>
      <c r="B241" s="34"/>
      <c r="C241" s="34"/>
      <c r="D241" s="34"/>
      <c r="E241" s="35"/>
      <c r="F241" s="34"/>
      <c r="L241" s="34"/>
      <c r="M241" s="34"/>
      <c r="N241" s="34"/>
      <c r="O241" s="34"/>
      <c r="P241" s="34"/>
      <c r="Q241" s="34"/>
      <c r="R241" s="34"/>
      <c r="S241" s="36"/>
      <c r="T241" s="34"/>
      <c r="X241" s="36"/>
      <c r="AG241" s="34"/>
      <c r="AI241" s="34"/>
      <c r="AJ241" s="34"/>
      <c r="AK241" s="34"/>
      <c r="AM241" s="101"/>
      <c r="AN241" s="34"/>
    </row>
    <row r="242" spans="1:40" ht="14.25" customHeight="1">
      <c r="A242" s="34"/>
      <c r="B242" s="34"/>
      <c r="C242" s="34"/>
      <c r="D242" s="34"/>
      <c r="E242" s="35"/>
      <c r="F242" s="34"/>
      <c r="L242" s="34"/>
      <c r="M242" s="34"/>
      <c r="N242" s="34"/>
      <c r="O242" s="34"/>
      <c r="P242" s="34"/>
      <c r="Q242" s="34"/>
      <c r="R242" s="34"/>
      <c r="S242" s="36"/>
      <c r="T242" s="34"/>
      <c r="X242" s="36"/>
      <c r="AG242" s="34"/>
      <c r="AI242" s="34"/>
      <c r="AJ242" s="34"/>
      <c r="AK242" s="34"/>
      <c r="AM242" s="101"/>
      <c r="AN242" s="34"/>
    </row>
    <row r="243" spans="1:40" ht="14.25" customHeight="1">
      <c r="A243" s="34"/>
      <c r="B243" s="34"/>
      <c r="C243" s="34"/>
      <c r="D243" s="34"/>
      <c r="E243" s="35"/>
      <c r="F243" s="34"/>
      <c r="L243" s="34"/>
      <c r="M243" s="34"/>
      <c r="N243" s="34"/>
      <c r="O243" s="34"/>
      <c r="P243" s="34"/>
      <c r="Q243" s="34"/>
      <c r="R243" s="34"/>
      <c r="S243" s="36"/>
      <c r="T243" s="34"/>
      <c r="X243" s="36"/>
      <c r="AG243" s="34"/>
      <c r="AI243" s="34"/>
      <c r="AJ243" s="34"/>
      <c r="AK243" s="34"/>
      <c r="AM243" s="101"/>
      <c r="AN243" s="34"/>
    </row>
    <row r="244" spans="1:40" ht="14.25" customHeight="1">
      <c r="A244" s="34"/>
      <c r="B244" s="34"/>
      <c r="C244" s="34"/>
      <c r="D244" s="34"/>
      <c r="E244" s="35"/>
      <c r="F244" s="34"/>
      <c r="L244" s="34"/>
      <c r="M244" s="34"/>
      <c r="N244" s="34"/>
      <c r="O244" s="34"/>
      <c r="P244" s="34"/>
      <c r="Q244" s="34"/>
      <c r="R244" s="34"/>
      <c r="S244" s="36"/>
      <c r="T244" s="34"/>
      <c r="X244" s="36"/>
      <c r="AG244" s="34"/>
      <c r="AI244" s="34"/>
      <c r="AJ244" s="34"/>
      <c r="AK244" s="34"/>
      <c r="AM244" s="101"/>
      <c r="AN244" s="34"/>
    </row>
    <row r="245" spans="1:40" ht="14.25" customHeight="1">
      <c r="A245" s="34"/>
      <c r="B245" s="34"/>
      <c r="C245" s="34"/>
      <c r="D245" s="34"/>
      <c r="E245" s="35"/>
      <c r="F245" s="34"/>
      <c r="L245" s="34"/>
      <c r="M245" s="34"/>
      <c r="N245" s="34"/>
      <c r="O245" s="34"/>
      <c r="P245" s="34"/>
      <c r="Q245" s="34"/>
      <c r="R245" s="34"/>
      <c r="S245" s="36"/>
      <c r="T245" s="34"/>
      <c r="X245" s="36"/>
      <c r="AG245" s="34"/>
      <c r="AI245" s="34"/>
      <c r="AJ245" s="34"/>
      <c r="AK245" s="34"/>
      <c r="AM245" s="101"/>
      <c r="AN245" s="34"/>
    </row>
    <row r="246" spans="1:40" ht="14.25" customHeight="1">
      <c r="A246" s="34"/>
      <c r="B246" s="34"/>
      <c r="C246" s="34"/>
      <c r="D246" s="34"/>
      <c r="E246" s="35"/>
      <c r="F246" s="34"/>
      <c r="L246" s="34"/>
      <c r="M246" s="34"/>
      <c r="N246" s="34"/>
      <c r="O246" s="34"/>
      <c r="P246" s="34"/>
      <c r="Q246" s="34"/>
      <c r="R246" s="34"/>
      <c r="S246" s="36"/>
      <c r="T246" s="34"/>
      <c r="X246" s="36"/>
      <c r="AG246" s="34"/>
      <c r="AI246" s="34"/>
      <c r="AJ246" s="34"/>
      <c r="AK246" s="34"/>
      <c r="AM246" s="101"/>
      <c r="AN246" s="34"/>
    </row>
    <row r="247" spans="1:40" ht="14.25" customHeight="1">
      <c r="A247" s="34"/>
      <c r="B247" s="34"/>
      <c r="C247" s="34"/>
      <c r="D247" s="34"/>
      <c r="E247" s="35"/>
      <c r="F247" s="34"/>
      <c r="L247" s="34"/>
      <c r="M247" s="34"/>
      <c r="N247" s="34"/>
      <c r="O247" s="34"/>
      <c r="P247" s="34"/>
      <c r="Q247" s="34"/>
      <c r="R247" s="34"/>
      <c r="S247" s="36"/>
      <c r="T247" s="34"/>
      <c r="X247" s="36"/>
      <c r="AG247" s="34"/>
      <c r="AI247" s="34"/>
      <c r="AJ247" s="34"/>
      <c r="AK247" s="34"/>
      <c r="AM247" s="101"/>
      <c r="AN247" s="34"/>
    </row>
    <row r="248" spans="1:40" ht="14.25" customHeight="1">
      <c r="A248" s="34"/>
      <c r="B248" s="34"/>
      <c r="C248" s="34"/>
      <c r="D248" s="34"/>
      <c r="E248" s="35"/>
      <c r="F248" s="34"/>
      <c r="L248" s="34"/>
      <c r="M248" s="34"/>
      <c r="N248" s="34"/>
      <c r="O248" s="34"/>
      <c r="P248" s="34"/>
      <c r="Q248" s="34"/>
      <c r="R248" s="34"/>
      <c r="S248" s="36"/>
      <c r="T248" s="34"/>
      <c r="X248" s="36"/>
      <c r="AG248" s="34"/>
      <c r="AI248" s="34"/>
      <c r="AJ248" s="34"/>
      <c r="AK248" s="34"/>
      <c r="AM248" s="101"/>
      <c r="AN248" s="34"/>
    </row>
    <row r="249" spans="1:40" ht="14.25" customHeight="1">
      <c r="A249" s="34"/>
      <c r="B249" s="34"/>
      <c r="C249" s="34"/>
      <c r="D249" s="34"/>
      <c r="E249" s="35"/>
      <c r="F249" s="34"/>
      <c r="L249" s="34"/>
      <c r="M249" s="34"/>
      <c r="N249" s="34"/>
      <c r="O249" s="34"/>
      <c r="P249" s="34"/>
      <c r="Q249" s="34"/>
      <c r="R249" s="34"/>
      <c r="S249" s="36"/>
      <c r="T249" s="34"/>
      <c r="X249" s="36"/>
      <c r="AG249" s="34"/>
      <c r="AI249" s="34"/>
      <c r="AJ249" s="34"/>
      <c r="AK249" s="34"/>
      <c r="AM249" s="101"/>
      <c r="AN249" s="34"/>
    </row>
    <row r="250" spans="1:40" ht="14.25" customHeight="1">
      <c r="A250" s="34"/>
      <c r="B250" s="34"/>
      <c r="C250" s="34"/>
      <c r="D250" s="34"/>
      <c r="E250" s="35"/>
      <c r="F250" s="34"/>
      <c r="L250" s="34"/>
      <c r="M250" s="34"/>
      <c r="N250" s="34"/>
      <c r="O250" s="34"/>
      <c r="P250" s="34"/>
      <c r="Q250" s="34"/>
      <c r="R250" s="34"/>
      <c r="S250" s="36"/>
      <c r="T250" s="34"/>
      <c r="X250" s="36"/>
      <c r="AG250" s="34"/>
      <c r="AI250" s="34"/>
      <c r="AJ250" s="34"/>
      <c r="AK250" s="34"/>
      <c r="AM250" s="101"/>
      <c r="AN250" s="34"/>
    </row>
    <row r="251" spans="1:40" ht="14.25" customHeight="1">
      <c r="A251" s="34"/>
      <c r="B251" s="34"/>
      <c r="C251" s="34"/>
      <c r="D251" s="34"/>
      <c r="E251" s="35"/>
      <c r="F251" s="34"/>
      <c r="L251" s="34"/>
      <c r="M251" s="34"/>
      <c r="N251" s="34"/>
      <c r="O251" s="34"/>
      <c r="P251" s="34"/>
      <c r="Q251" s="34"/>
      <c r="R251" s="34"/>
      <c r="S251" s="36"/>
      <c r="T251" s="34"/>
      <c r="X251" s="36"/>
      <c r="AG251" s="34"/>
      <c r="AI251" s="34"/>
      <c r="AJ251" s="34"/>
      <c r="AK251" s="34"/>
      <c r="AM251" s="101"/>
      <c r="AN251" s="34"/>
    </row>
    <row r="252" spans="1:40" ht="14.25" customHeight="1">
      <c r="A252" s="34"/>
      <c r="B252" s="34"/>
      <c r="C252" s="34"/>
      <c r="D252" s="34"/>
      <c r="E252" s="35"/>
      <c r="F252" s="34"/>
      <c r="L252" s="34"/>
      <c r="M252" s="34"/>
      <c r="N252" s="34"/>
      <c r="O252" s="34"/>
      <c r="P252" s="34"/>
      <c r="Q252" s="34"/>
      <c r="R252" s="34"/>
      <c r="S252" s="36"/>
      <c r="T252" s="34"/>
      <c r="X252" s="36"/>
      <c r="AG252" s="34"/>
      <c r="AI252" s="34"/>
      <c r="AJ252" s="34"/>
      <c r="AK252" s="34"/>
      <c r="AM252" s="101"/>
      <c r="AN252" s="34"/>
    </row>
    <row r="253" spans="1:40" ht="14.25" customHeight="1">
      <c r="A253" s="34"/>
      <c r="B253" s="34"/>
      <c r="C253" s="34"/>
      <c r="D253" s="34"/>
      <c r="E253" s="35"/>
      <c r="F253" s="34"/>
      <c r="L253" s="34"/>
      <c r="M253" s="34"/>
      <c r="N253" s="34"/>
      <c r="O253" s="34"/>
      <c r="P253" s="34"/>
      <c r="Q253" s="34"/>
      <c r="R253" s="34"/>
      <c r="S253" s="36"/>
      <c r="T253" s="34"/>
      <c r="X253" s="36"/>
      <c r="AG253" s="34"/>
      <c r="AI253" s="34"/>
      <c r="AJ253" s="34"/>
      <c r="AK253" s="34"/>
      <c r="AM253" s="101"/>
      <c r="AN253" s="34"/>
    </row>
    <row r="254" spans="1:40" ht="14.25" customHeight="1">
      <c r="A254" s="34"/>
      <c r="B254" s="34"/>
      <c r="C254" s="34"/>
      <c r="D254" s="34"/>
      <c r="E254" s="35"/>
      <c r="F254" s="34"/>
      <c r="L254" s="34"/>
      <c r="M254" s="34"/>
      <c r="N254" s="34"/>
      <c r="O254" s="34"/>
      <c r="P254" s="34"/>
      <c r="Q254" s="34"/>
      <c r="R254" s="34"/>
      <c r="S254" s="36"/>
      <c r="T254" s="34"/>
      <c r="X254" s="36"/>
      <c r="AG254" s="34"/>
      <c r="AI254" s="34"/>
      <c r="AJ254" s="34"/>
      <c r="AK254" s="34"/>
      <c r="AM254" s="101"/>
      <c r="AN254" s="34"/>
    </row>
    <row r="255" spans="1:40" ht="14.25" customHeight="1">
      <c r="A255" s="34"/>
      <c r="B255" s="34"/>
      <c r="C255" s="34"/>
      <c r="D255" s="34"/>
      <c r="E255" s="35"/>
      <c r="F255" s="34"/>
      <c r="L255" s="34"/>
      <c r="M255" s="34"/>
      <c r="N255" s="34"/>
      <c r="O255" s="34"/>
      <c r="P255" s="34"/>
      <c r="Q255" s="34"/>
      <c r="R255" s="34"/>
      <c r="S255" s="36"/>
      <c r="T255" s="34"/>
      <c r="X255" s="36"/>
      <c r="AG255" s="34"/>
      <c r="AI255" s="34"/>
      <c r="AJ255" s="34"/>
      <c r="AK255" s="34"/>
      <c r="AM255" s="101"/>
      <c r="AN255" s="34"/>
    </row>
    <row r="256" spans="1:40" ht="14.25" customHeight="1">
      <c r="A256" s="34"/>
      <c r="B256" s="34"/>
      <c r="C256" s="34"/>
      <c r="D256" s="34"/>
      <c r="E256" s="35"/>
      <c r="F256" s="34"/>
      <c r="L256" s="34"/>
      <c r="M256" s="34"/>
      <c r="N256" s="34"/>
      <c r="O256" s="34"/>
      <c r="P256" s="34"/>
      <c r="Q256" s="34"/>
      <c r="R256" s="34"/>
      <c r="S256" s="36"/>
      <c r="T256" s="34"/>
      <c r="X256" s="36"/>
      <c r="AG256" s="34"/>
      <c r="AI256" s="34"/>
      <c r="AJ256" s="34"/>
      <c r="AK256" s="34"/>
      <c r="AM256" s="101"/>
      <c r="AN256" s="34"/>
    </row>
    <row r="257" spans="1:40" ht="14.25" customHeight="1">
      <c r="A257" s="34"/>
      <c r="B257" s="34"/>
      <c r="C257" s="34"/>
      <c r="D257" s="34"/>
      <c r="E257" s="35"/>
      <c r="F257" s="34"/>
      <c r="L257" s="34"/>
      <c r="M257" s="34"/>
      <c r="N257" s="34"/>
      <c r="O257" s="34"/>
      <c r="P257" s="34"/>
      <c r="Q257" s="34"/>
      <c r="R257" s="34"/>
      <c r="S257" s="36"/>
      <c r="T257" s="34"/>
      <c r="X257" s="36"/>
      <c r="AG257" s="34"/>
      <c r="AI257" s="34"/>
      <c r="AJ257" s="34"/>
      <c r="AK257" s="34"/>
      <c r="AM257" s="101"/>
      <c r="AN257" s="34"/>
    </row>
    <row r="258" spans="1:40" ht="14.25" customHeight="1">
      <c r="A258" s="34"/>
      <c r="B258" s="34"/>
      <c r="C258" s="34"/>
      <c r="D258" s="34"/>
      <c r="E258" s="35"/>
      <c r="F258" s="34"/>
      <c r="L258" s="34"/>
      <c r="M258" s="34"/>
      <c r="N258" s="34"/>
      <c r="O258" s="34"/>
      <c r="P258" s="34"/>
      <c r="Q258" s="34"/>
      <c r="R258" s="34"/>
      <c r="S258" s="36"/>
      <c r="T258" s="34"/>
      <c r="X258" s="36"/>
      <c r="AG258" s="34"/>
      <c r="AI258" s="34"/>
      <c r="AJ258" s="34"/>
      <c r="AK258" s="34"/>
      <c r="AM258" s="101"/>
      <c r="AN258" s="34"/>
    </row>
    <row r="259" spans="1:40" ht="14.25" customHeight="1">
      <c r="A259" s="34"/>
      <c r="B259" s="34"/>
      <c r="C259" s="34"/>
      <c r="D259" s="34"/>
      <c r="E259" s="35"/>
      <c r="F259" s="34"/>
      <c r="L259" s="34"/>
      <c r="M259" s="34"/>
      <c r="N259" s="34"/>
      <c r="O259" s="34"/>
      <c r="P259" s="34"/>
      <c r="Q259" s="34"/>
      <c r="R259" s="34"/>
      <c r="S259" s="36"/>
      <c r="T259" s="34"/>
      <c r="X259" s="36"/>
      <c r="AG259" s="34"/>
      <c r="AI259" s="34"/>
      <c r="AJ259" s="34"/>
      <c r="AK259" s="34"/>
      <c r="AM259" s="101"/>
      <c r="AN259" s="34"/>
    </row>
    <row r="260" spans="1:40" ht="14.25" customHeight="1">
      <c r="A260" s="34"/>
      <c r="B260" s="34"/>
      <c r="C260" s="34"/>
      <c r="D260" s="34"/>
      <c r="E260" s="35"/>
      <c r="F260" s="34"/>
      <c r="L260" s="34"/>
      <c r="M260" s="34"/>
      <c r="N260" s="34"/>
      <c r="O260" s="34"/>
      <c r="P260" s="34"/>
      <c r="Q260" s="34"/>
      <c r="R260" s="34"/>
      <c r="S260" s="36"/>
      <c r="T260" s="34"/>
      <c r="X260" s="36"/>
      <c r="AG260" s="34"/>
      <c r="AI260" s="34"/>
      <c r="AJ260" s="34"/>
      <c r="AK260" s="34"/>
      <c r="AM260" s="101"/>
      <c r="AN260" s="34"/>
    </row>
    <row r="261" spans="1:40" ht="14.25" customHeight="1">
      <c r="A261" s="34"/>
      <c r="B261" s="34"/>
      <c r="C261" s="34"/>
      <c r="D261" s="34"/>
      <c r="E261" s="35"/>
      <c r="F261" s="34"/>
      <c r="L261" s="34"/>
      <c r="M261" s="34"/>
      <c r="N261" s="34"/>
      <c r="O261" s="34"/>
      <c r="P261" s="34"/>
      <c r="Q261" s="34"/>
      <c r="R261" s="34"/>
      <c r="S261" s="36"/>
      <c r="T261" s="34"/>
      <c r="X261" s="36"/>
      <c r="AG261" s="34"/>
      <c r="AI261" s="34"/>
      <c r="AJ261" s="34"/>
      <c r="AK261" s="34"/>
      <c r="AM261" s="101"/>
      <c r="AN261" s="34"/>
    </row>
    <row r="262" spans="1:40" ht="14.25" customHeight="1">
      <c r="A262" s="34"/>
      <c r="B262" s="34"/>
      <c r="C262" s="34"/>
      <c r="D262" s="34"/>
      <c r="E262" s="35"/>
      <c r="F262" s="34"/>
      <c r="L262" s="34"/>
      <c r="M262" s="34"/>
      <c r="N262" s="34"/>
      <c r="O262" s="34"/>
      <c r="P262" s="34"/>
      <c r="Q262" s="34"/>
      <c r="R262" s="34"/>
      <c r="S262" s="36"/>
      <c r="T262" s="34"/>
      <c r="X262" s="36"/>
      <c r="AG262" s="34"/>
      <c r="AI262" s="34"/>
      <c r="AJ262" s="34"/>
      <c r="AK262" s="34"/>
      <c r="AM262" s="101"/>
      <c r="AN262" s="34"/>
    </row>
    <row r="263" spans="1:40" ht="14.25" customHeight="1">
      <c r="A263" s="34"/>
      <c r="B263" s="34"/>
      <c r="C263" s="34"/>
      <c r="D263" s="34"/>
      <c r="E263" s="35"/>
      <c r="F263" s="34"/>
      <c r="L263" s="34"/>
      <c r="M263" s="34"/>
      <c r="N263" s="34"/>
      <c r="O263" s="34"/>
      <c r="P263" s="34"/>
      <c r="Q263" s="34"/>
      <c r="R263" s="34"/>
      <c r="S263" s="36"/>
      <c r="T263" s="34"/>
      <c r="X263" s="36"/>
      <c r="AG263" s="34"/>
      <c r="AI263" s="34"/>
      <c r="AJ263" s="34"/>
      <c r="AK263" s="34"/>
      <c r="AM263" s="101"/>
      <c r="AN263" s="34"/>
    </row>
    <row r="264" spans="1:40" ht="14.25" customHeight="1">
      <c r="A264" s="34"/>
      <c r="B264" s="34"/>
      <c r="C264" s="34"/>
      <c r="D264" s="34"/>
      <c r="E264" s="35"/>
      <c r="F264" s="34"/>
      <c r="L264" s="34"/>
      <c r="M264" s="34"/>
      <c r="N264" s="34"/>
      <c r="O264" s="34"/>
      <c r="P264" s="34"/>
      <c r="Q264" s="34"/>
      <c r="R264" s="34"/>
      <c r="S264" s="36"/>
      <c r="T264" s="34"/>
      <c r="X264" s="36"/>
      <c r="AG264" s="34"/>
      <c r="AI264" s="34"/>
      <c r="AJ264" s="34"/>
      <c r="AK264" s="34"/>
      <c r="AM264" s="101"/>
      <c r="AN264" s="34"/>
    </row>
    <row r="265" spans="1:40" ht="14.25" customHeight="1">
      <c r="A265" s="34"/>
      <c r="B265" s="34"/>
      <c r="C265" s="34"/>
      <c r="D265" s="34"/>
      <c r="E265" s="35"/>
      <c r="F265" s="34"/>
      <c r="L265" s="34"/>
      <c r="M265" s="34"/>
      <c r="N265" s="34"/>
      <c r="O265" s="34"/>
      <c r="P265" s="34"/>
      <c r="Q265" s="34"/>
      <c r="R265" s="34"/>
      <c r="S265" s="36"/>
      <c r="T265" s="34"/>
      <c r="X265" s="36"/>
      <c r="AG265" s="34"/>
      <c r="AI265" s="34"/>
      <c r="AJ265" s="34"/>
      <c r="AK265" s="34"/>
      <c r="AM265" s="101"/>
      <c r="AN265" s="34"/>
    </row>
    <row r="266" spans="1:40" ht="14.25" customHeight="1">
      <c r="A266" s="34"/>
      <c r="B266" s="34"/>
      <c r="C266" s="34"/>
      <c r="D266" s="34"/>
      <c r="E266" s="35"/>
      <c r="F266" s="34"/>
      <c r="L266" s="34"/>
      <c r="M266" s="34"/>
      <c r="N266" s="34"/>
      <c r="O266" s="34"/>
      <c r="P266" s="34"/>
      <c r="Q266" s="34"/>
      <c r="R266" s="34"/>
      <c r="S266" s="36"/>
      <c r="T266" s="34"/>
      <c r="X266" s="36"/>
      <c r="AG266" s="34"/>
      <c r="AI266" s="34"/>
      <c r="AJ266" s="34"/>
      <c r="AK266" s="34"/>
      <c r="AM266" s="101"/>
      <c r="AN266" s="34"/>
    </row>
    <row r="267" spans="1:40" ht="14.25" customHeight="1">
      <c r="A267" s="34"/>
      <c r="B267" s="34"/>
      <c r="C267" s="34"/>
      <c r="D267" s="34"/>
      <c r="E267" s="35"/>
      <c r="F267" s="34"/>
      <c r="L267" s="34"/>
      <c r="M267" s="34"/>
      <c r="N267" s="34"/>
      <c r="O267" s="34"/>
      <c r="P267" s="34"/>
      <c r="Q267" s="34"/>
      <c r="R267" s="34"/>
      <c r="S267" s="36"/>
      <c r="T267" s="34"/>
      <c r="X267" s="36"/>
      <c r="AG267" s="34"/>
      <c r="AI267" s="34"/>
      <c r="AJ267" s="34"/>
      <c r="AK267" s="34"/>
      <c r="AM267" s="101"/>
      <c r="AN267" s="34"/>
    </row>
    <row r="268" spans="1:40" ht="14.25" customHeight="1">
      <c r="A268" s="34"/>
      <c r="B268" s="34"/>
      <c r="C268" s="34"/>
      <c r="D268" s="34"/>
      <c r="E268" s="35"/>
      <c r="F268" s="34"/>
      <c r="L268" s="34"/>
      <c r="M268" s="34"/>
      <c r="N268" s="34"/>
      <c r="O268" s="34"/>
      <c r="P268" s="34"/>
      <c r="Q268" s="34"/>
      <c r="R268" s="34"/>
      <c r="S268" s="36"/>
      <c r="T268" s="34"/>
      <c r="X268" s="36"/>
      <c r="AG268" s="34"/>
      <c r="AI268" s="34"/>
      <c r="AJ268" s="34"/>
      <c r="AK268" s="34"/>
      <c r="AM268" s="101"/>
      <c r="AN268" s="34"/>
    </row>
    <row r="269" spans="1:40" ht="14.25" customHeight="1">
      <c r="A269" s="34"/>
      <c r="B269" s="34"/>
      <c r="C269" s="34"/>
      <c r="D269" s="34"/>
      <c r="E269" s="35"/>
      <c r="F269" s="34"/>
      <c r="L269" s="34"/>
      <c r="M269" s="34"/>
      <c r="N269" s="34"/>
      <c r="O269" s="34"/>
      <c r="P269" s="34"/>
      <c r="Q269" s="34"/>
      <c r="R269" s="34"/>
      <c r="S269" s="36"/>
      <c r="T269" s="34"/>
      <c r="X269" s="36"/>
      <c r="AG269" s="34"/>
      <c r="AI269" s="34"/>
      <c r="AJ269" s="34"/>
      <c r="AK269" s="34"/>
      <c r="AM269" s="101"/>
      <c r="AN269" s="34"/>
    </row>
    <row r="270" spans="1:40" ht="14.25" customHeight="1">
      <c r="A270" s="34"/>
      <c r="B270" s="34"/>
      <c r="C270" s="34"/>
      <c r="D270" s="34"/>
      <c r="E270" s="35"/>
      <c r="F270" s="34"/>
      <c r="L270" s="34"/>
      <c r="M270" s="34"/>
      <c r="N270" s="34"/>
      <c r="O270" s="34"/>
      <c r="P270" s="34"/>
      <c r="Q270" s="34"/>
      <c r="R270" s="34"/>
      <c r="S270" s="36"/>
      <c r="T270" s="34"/>
      <c r="X270" s="36"/>
      <c r="AG270" s="34"/>
      <c r="AI270" s="34"/>
      <c r="AJ270" s="34"/>
      <c r="AK270" s="34"/>
      <c r="AM270" s="101"/>
      <c r="AN270" s="34"/>
    </row>
    <row r="271" spans="1:40" ht="14.25" customHeight="1">
      <c r="A271" s="34"/>
      <c r="B271" s="34"/>
      <c r="C271" s="34"/>
      <c r="D271" s="34"/>
      <c r="E271" s="35"/>
      <c r="F271" s="34"/>
      <c r="L271" s="34"/>
      <c r="M271" s="34"/>
      <c r="N271" s="34"/>
      <c r="O271" s="34"/>
      <c r="P271" s="34"/>
      <c r="Q271" s="34"/>
      <c r="R271" s="34"/>
      <c r="S271" s="36"/>
      <c r="T271" s="34"/>
      <c r="X271" s="36"/>
      <c r="AG271" s="34"/>
      <c r="AI271" s="34"/>
      <c r="AJ271" s="34"/>
      <c r="AK271" s="34"/>
      <c r="AM271" s="101"/>
      <c r="AN271" s="34"/>
    </row>
    <row r="272" spans="1:40" ht="14.25" customHeight="1">
      <c r="A272" s="34"/>
      <c r="B272" s="34"/>
      <c r="C272" s="34"/>
      <c r="D272" s="34"/>
      <c r="E272" s="35"/>
      <c r="F272" s="34"/>
      <c r="L272" s="34"/>
      <c r="M272" s="34"/>
      <c r="N272" s="34"/>
      <c r="O272" s="34"/>
      <c r="P272" s="34"/>
      <c r="Q272" s="34"/>
      <c r="R272" s="34"/>
      <c r="S272" s="36"/>
      <c r="T272" s="34"/>
      <c r="X272" s="36"/>
      <c r="AG272" s="34"/>
      <c r="AI272" s="34"/>
      <c r="AJ272" s="34"/>
      <c r="AK272" s="34"/>
      <c r="AM272" s="101"/>
      <c r="AN272" s="34"/>
    </row>
    <row r="273" spans="1:40" ht="14.25" customHeight="1">
      <c r="A273" s="34"/>
      <c r="B273" s="34"/>
      <c r="C273" s="34"/>
      <c r="D273" s="34"/>
      <c r="E273" s="35"/>
      <c r="F273" s="34"/>
      <c r="L273" s="34"/>
      <c r="M273" s="34"/>
      <c r="N273" s="34"/>
      <c r="O273" s="34"/>
      <c r="P273" s="34"/>
      <c r="Q273" s="34"/>
      <c r="R273" s="34"/>
      <c r="S273" s="36"/>
      <c r="T273" s="34"/>
      <c r="X273" s="36"/>
      <c r="AG273" s="34"/>
      <c r="AI273" s="34"/>
      <c r="AJ273" s="34"/>
      <c r="AK273" s="34"/>
      <c r="AM273" s="101"/>
      <c r="AN273" s="34"/>
    </row>
    <row r="274" spans="1:40" ht="14.25" customHeight="1">
      <c r="A274" s="34"/>
      <c r="B274" s="34"/>
      <c r="C274" s="34"/>
      <c r="D274" s="34"/>
      <c r="E274" s="35"/>
      <c r="F274" s="34"/>
      <c r="L274" s="34"/>
      <c r="M274" s="34"/>
      <c r="N274" s="34"/>
      <c r="O274" s="34"/>
      <c r="P274" s="34"/>
      <c r="Q274" s="34"/>
      <c r="R274" s="34"/>
      <c r="S274" s="36"/>
      <c r="T274" s="34"/>
      <c r="X274" s="36"/>
      <c r="AG274" s="34"/>
      <c r="AI274" s="34"/>
      <c r="AJ274" s="34"/>
      <c r="AK274" s="34"/>
      <c r="AM274" s="101"/>
      <c r="AN274" s="34"/>
    </row>
    <row r="275" spans="1:40" ht="14.25" customHeight="1">
      <c r="A275" s="34"/>
      <c r="B275" s="34"/>
      <c r="C275" s="34"/>
      <c r="D275" s="34"/>
      <c r="E275" s="35"/>
      <c r="F275" s="34"/>
      <c r="L275" s="34"/>
      <c r="M275" s="34"/>
      <c r="N275" s="34"/>
      <c r="O275" s="34"/>
      <c r="P275" s="34"/>
      <c r="Q275" s="34"/>
      <c r="R275" s="34"/>
      <c r="S275" s="36"/>
      <c r="T275" s="34"/>
      <c r="X275" s="36"/>
      <c r="AG275" s="34"/>
      <c r="AI275" s="34"/>
      <c r="AJ275" s="34"/>
      <c r="AK275" s="34"/>
      <c r="AM275" s="101"/>
      <c r="AN275" s="34"/>
    </row>
    <row r="276" spans="1:40" ht="14.25" customHeight="1">
      <c r="A276" s="34"/>
      <c r="B276" s="34"/>
      <c r="C276" s="34"/>
      <c r="D276" s="34"/>
      <c r="E276" s="35"/>
      <c r="F276" s="34"/>
      <c r="L276" s="34"/>
      <c r="M276" s="34"/>
      <c r="N276" s="34"/>
      <c r="O276" s="34"/>
      <c r="P276" s="34"/>
      <c r="Q276" s="34"/>
      <c r="R276" s="34"/>
      <c r="S276" s="36"/>
      <c r="T276" s="34"/>
      <c r="X276" s="36"/>
      <c r="AG276" s="34"/>
      <c r="AI276" s="34"/>
      <c r="AJ276" s="34"/>
      <c r="AK276" s="34"/>
      <c r="AM276" s="101"/>
      <c r="AN276" s="34"/>
    </row>
    <row r="277" spans="1:40" ht="14.25" customHeight="1">
      <c r="A277" s="34"/>
      <c r="B277" s="34"/>
      <c r="C277" s="34"/>
      <c r="D277" s="34"/>
      <c r="E277" s="35"/>
      <c r="F277" s="34"/>
      <c r="L277" s="34"/>
      <c r="M277" s="34"/>
      <c r="N277" s="34"/>
      <c r="O277" s="34"/>
      <c r="P277" s="34"/>
      <c r="Q277" s="34"/>
      <c r="R277" s="34"/>
      <c r="S277" s="36"/>
      <c r="T277" s="34"/>
      <c r="X277" s="36"/>
      <c r="AG277" s="34"/>
      <c r="AI277" s="34"/>
      <c r="AJ277" s="34"/>
      <c r="AK277" s="34"/>
      <c r="AM277" s="101"/>
      <c r="AN277" s="34"/>
    </row>
    <row r="278" spans="1:40" ht="14.25" customHeight="1">
      <c r="A278" s="34"/>
      <c r="B278" s="34"/>
      <c r="C278" s="34"/>
      <c r="D278" s="34"/>
      <c r="E278" s="35"/>
      <c r="F278" s="34"/>
      <c r="L278" s="34"/>
      <c r="M278" s="34"/>
      <c r="N278" s="34"/>
      <c r="O278" s="34"/>
      <c r="P278" s="34"/>
      <c r="Q278" s="34"/>
      <c r="R278" s="34"/>
      <c r="S278" s="36"/>
      <c r="T278" s="34"/>
      <c r="X278" s="36"/>
      <c r="AG278" s="34"/>
      <c r="AI278" s="34"/>
      <c r="AJ278" s="34"/>
      <c r="AK278" s="34"/>
      <c r="AM278" s="101"/>
      <c r="AN278" s="34"/>
    </row>
    <row r="279" spans="1:40" ht="14.25" customHeight="1">
      <c r="A279" s="34"/>
      <c r="B279" s="34"/>
      <c r="C279" s="34"/>
      <c r="D279" s="34"/>
      <c r="E279" s="35"/>
      <c r="F279" s="34"/>
      <c r="L279" s="34"/>
      <c r="M279" s="34"/>
      <c r="N279" s="34"/>
      <c r="O279" s="34"/>
      <c r="P279" s="34"/>
      <c r="Q279" s="34"/>
      <c r="R279" s="34"/>
      <c r="S279" s="36"/>
      <c r="T279" s="34"/>
      <c r="X279" s="36"/>
      <c r="AG279" s="34"/>
      <c r="AI279" s="34"/>
      <c r="AJ279" s="34"/>
      <c r="AK279" s="34"/>
      <c r="AM279" s="101"/>
      <c r="AN279" s="34"/>
    </row>
    <row r="280" spans="1:40" ht="14.25" customHeight="1">
      <c r="A280" s="34"/>
      <c r="B280" s="34"/>
      <c r="C280" s="34"/>
      <c r="D280" s="34"/>
      <c r="E280" s="35"/>
      <c r="F280" s="34"/>
      <c r="L280" s="34"/>
      <c r="M280" s="34"/>
      <c r="N280" s="34"/>
      <c r="O280" s="34"/>
      <c r="P280" s="34"/>
      <c r="Q280" s="34"/>
      <c r="R280" s="34"/>
      <c r="S280" s="36"/>
      <c r="T280" s="34"/>
      <c r="X280" s="36"/>
      <c r="AG280" s="34"/>
      <c r="AI280" s="34"/>
      <c r="AJ280" s="34"/>
      <c r="AK280" s="34"/>
      <c r="AM280" s="101"/>
      <c r="AN280" s="34"/>
    </row>
    <row r="281" spans="1:40" ht="14.25" customHeight="1">
      <c r="A281" s="34"/>
      <c r="B281" s="34"/>
      <c r="C281" s="34"/>
      <c r="D281" s="34"/>
      <c r="E281" s="35"/>
      <c r="F281" s="34"/>
      <c r="L281" s="34"/>
      <c r="M281" s="34"/>
      <c r="N281" s="34"/>
      <c r="O281" s="34"/>
      <c r="P281" s="34"/>
      <c r="Q281" s="34"/>
      <c r="R281" s="34"/>
      <c r="S281" s="36"/>
      <c r="T281" s="34"/>
      <c r="X281" s="36"/>
      <c r="AG281" s="34"/>
      <c r="AI281" s="34"/>
      <c r="AJ281" s="34"/>
      <c r="AK281" s="34"/>
      <c r="AM281" s="101"/>
      <c r="AN281" s="34"/>
    </row>
    <row r="282" spans="1:40" ht="14.25" customHeight="1">
      <c r="A282" s="34"/>
      <c r="B282" s="34"/>
      <c r="C282" s="34"/>
      <c r="D282" s="34"/>
      <c r="E282" s="35"/>
      <c r="F282" s="34"/>
      <c r="L282" s="34"/>
      <c r="M282" s="34"/>
      <c r="N282" s="34"/>
      <c r="O282" s="34"/>
      <c r="P282" s="34"/>
      <c r="Q282" s="34"/>
      <c r="R282" s="34"/>
      <c r="S282" s="36"/>
      <c r="T282" s="34"/>
      <c r="X282" s="36"/>
      <c r="AG282" s="34"/>
      <c r="AI282" s="34"/>
      <c r="AJ282" s="34"/>
      <c r="AK282" s="34"/>
      <c r="AM282" s="101"/>
      <c r="AN282" s="34"/>
    </row>
    <row r="283" spans="1:40" ht="14.25" customHeight="1">
      <c r="A283" s="34"/>
      <c r="B283" s="34"/>
      <c r="C283" s="34"/>
      <c r="D283" s="34"/>
      <c r="E283" s="35"/>
      <c r="F283" s="34"/>
      <c r="L283" s="34"/>
      <c r="M283" s="34"/>
      <c r="N283" s="34"/>
      <c r="O283" s="34"/>
      <c r="P283" s="34"/>
      <c r="Q283" s="34"/>
      <c r="R283" s="34"/>
      <c r="S283" s="36"/>
      <c r="T283" s="34"/>
      <c r="X283" s="36"/>
      <c r="AG283" s="34"/>
      <c r="AI283" s="34"/>
      <c r="AJ283" s="34"/>
      <c r="AK283" s="34"/>
      <c r="AM283" s="101"/>
      <c r="AN283" s="34"/>
    </row>
    <row r="284" spans="1:40" ht="14.25" customHeight="1">
      <c r="A284" s="34"/>
      <c r="B284" s="34"/>
      <c r="C284" s="34"/>
      <c r="D284" s="34"/>
      <c r="E284" s="35"/>
      <c r="F284" s="34"/>
      <c r="L284" s="34"/>
      <c r="M284" s="34"/>
      <c r="N284" s="34"/>
      <c r="O284" s="34"/>
      <c r="P284" s="34"/>
      <c r="Q284" s="34"/>
      <c r="R284" s="34"/>
      <c r="S284" s="36"/>
      <c r="T284" s="34"/>
      <c r="X284" s="36"/>
      <c r="AG284" s="34"/>
      <c r="AI284" s="34"/>
      <c r="AJ284" s="34"/>
      <c r="AK284" s="34"/>
      <c r="AM284" s="101"/>
      <c r="AN284" s="34"/>
    </row>
    <row r="285" spans="1:40" ht="14.25" customHeight="1">
      <c r="A285" s="34"/>
      <c r="B285" s="34"/>
      <c r="C285" s="34"/>
      <c r="D285" s="34"/>
      <c r="E285" s="35"/>
      <c r="F285" s="34"/>
      <c r="L285" s="34"/>
      <c r="M285" s="34"/>
      <c r="N285" s="34"/>
      <c r="O285" s="34"/>
      <c r="P285" s="34"/>
      <c r="Q285" s="34"/>
      <c r="R285" s="34"/>
      <c r="S285" s="36"/>
      <c r="T285" s="34"/>
      <c r="X285" s="36"/>
      <c r="AG285" s="34"/>
      <c r="AI285" s="34"/>
      <c r="AJ285" s="34"/>
      <c r="AK285" s="34"/>
      <c r="AM285" s="101"/>
      <c r="AN285" s="34"/>
    </row>
    <row r="286" spans="1:40" ht="14.25" customHeight="1">
      <c r="A286" s="34"/>
      <c r="B286" s="34"/>
      <c r="C286" s="34"/>
      <c r="D286" s="34"/>
      <c r="E286" s="35"/>
      <c r="F286" s="34"/>
      <c r="L286" s="34"/>
      <c r="M286" s="34"/>
      <c r="N286" s="34"/>
      <c r="O286" s="34"/>
      <c r="P286" s="34"/>
      <c r="Q286" s="34"/>
      <c r="R286" s="34"/>
      <c r="S286" s="36"/>
      <c r="T286" s="34"/>
      <c r="X286" s="36"/>
      <c r="AG286" s="34"/>
      <c r="AI286" s="34"/>
      <c r="AJ286" s="34"/>
      <c r="AK286" s="34"/>
      <c r="AM286" s="101"/>
      <c r="AN286" s="34"/>
    </row>
    <row r="287" spans="1:40" ht="14.25" customHeight="1">
      <c r="A287" s="34"/>
      <c r="B287" s="34"/>
      <c r="C287" s="34"/>
      <c r="D287" s="34"/>
      <c r="E287" s="35"/>
      <c r="F287" s="34"/>
      <c r="L287" s="34"/>
      <c r="M287" s="34"/>
      <c r="N287" s="34"/>
      <c r="O287" s="34"/>
      <c r="P287" s="34"/>
      <c r="Q287" s="34"/>
      <c r="R287" s="34"/>
      <c r="S287" s="36"/>
      <c r="T287" s="34"/>
      <c r="X287" s="36"/>
      <c r="AG287" s="34"/>
      <c r="AI287" s="34"/>
      <c r="AJ287" s="34"/>
      <c r="AK287" s="34"/>
      <c r="AM287" s="101"/>
      <c r="AN287" s="34"/>
    </row>
    <row r="288" spans="1:40" ht="14.25" customHeight="1">
      <c r="A288" s="34"/>
      <c r="B288" s="34"/>
      <c r="C288" s="34"/>
      <c r="D288" s="34"/>
      <c r="E288" s="35"/>
      <c r="F288" s="34"/>
      <c r="L288" s="34"/>
      <c r="M288" s="34"/>
      <c r="N288" s="34"/>
      <c r="O288" s="34"/>
      <c r="P288" s="34"/>
      <c r="Q288" s="34"/>
      <c r="R288" s="34"/>
      <c r="S288" s="36"/>
      <c r="T288" s="34"/>
      <c r="X288" s="36"/>
      <c r="AG288" s="34"/>
      <c r="AI288" s="34"/>
      <c r="AJ288" s="34"/>
      <c r="AK288" s="34"/>
      <c r="AM288" s="101"/>
      <c r="AN288" s="34"/>
    </row>
    <row r="289" spans="1:40" ht="14.25" customHeight="1">
      <c r="A289" s="34"/>
      <c r="B289" s="34"/>
      <c r="C289" s="34"/>
      <c r="D289" s="34"/>
      <c r="E289" s="35"/>
      <c r="F289" s="34"/>
      <c r="L289" s="34"/>
      <c r="M289" s="34"/>
      <c r="N289" s="34"/>
      <c r="O289" s="34"/>
      <c r="P289" s="34"/>
      <c r="Q289" s="34"/>
      <c r="R289" s="34"/>
      <c r="S289" s="36"/>
      <c r="T289" s="34"/>
      <c r="X289" s="36"/>
      <c r="AG289" s="34"/>
      <c r="AI289" s="34"/>
      <c r="AJ289" s="34"/>
      <c r="AK289" s="34"/>
      <c r="AM289" s="101"/>
      <c r="AN289" s="34"/>
    </row>
    <row r="290" spans="1:40" ht="14.25" customHeight="1">
      <c r="A290" s="34"/>
      <c r="B290" s="34"/>
      <c r="C290" s="34"/>
      <c r="D290" s="34"/>
      <c r="E290" s="35"/>
      <c r="F290" s="34"/>
      <c r="L290" s="34"/>
      <c r="M290" s="34"/>
      <c r="N290" s="34"/>
      <c r="O290" s="34"/>
      <c r="P290" s="34"/>
      <c r="Q290" s="34"/>
      <c r="R290" s="34"/>
      <c r="S290" s="36"/>
      <c r="T290" s="34"/>
      <c r="X290" s="36"/>
      <c r="AG290" s="34"/>
      <c r="AI290" s="34"/>
      <c r="AJ290" s="34"/>
      <c r="AK290" s="34"/>
      <c r="AM290" s="101"/>
      <c r="AN290" s="34"/>
    </row>
    <row r="291" spans="1:40" ht="14.25" customHeight="1">
      <c r="A291" s="34"/>
      <c r="B291" s="34"/>
      <c r="C291" s="34"/>
      <c r="D291" s="34"/>
      <c r="E291" s="35"/>
      <c r="F291" s="34"/>
      <c r="L291" s="34"/>
      <c r="M291" s="34"/>
      <c r="N291" s="34"/>
      <c r="O291" s="34"/>
      <c r="P291" s="34"/>
      <c r="Q291" s="34"/>
      <c r="R291" s="34"/>
      <c r="S291" s="36"/>
      <c r="T291" s="34"/>
      <c r="X291" s="36"/>
      <c r="AG291" s="34"/>
      <c r="AI291" s="34"/>
      <c r="AJ291" s="34"/>
      <c r="AK291" s="34"/>
      <c r="AM291" s="101"/>
      <c r="AN291" s="34"/>
    </row>
    <row r="292" spans="1:40" ht="14.25" customHeight="1">
      <c r="A292" s="34"/>
      <c r="B292" s="34"/>
      <c r="C292" s="34"/>
      <c r="D292" s="34"/>
      <c r="E292" s="35"/>
      <c r="F292" s="34"/>
      <c r="L292" s="34"/>
      <c r="M292" s="34"/>
      <c r="N292" s="34"/>
      <c r="O292" s="34"/>
      <c r="P292" s="34"/>
      <c r="Q292" s="34"/>
      <c r="R292" s="34"/>
      <c r="S292" s="36"/>
      <c r="T292" s="34"/>
      <c r="X292" s="36"/>
      <c r="AG292" s="34"/>
      <c r="AI292" s="34"/>
      <c r="AJ292" s="34"/>
      <c r="AK292" s="34"/>
      <c r="AM292" s="101"/>
      <c r="AN292" s="34"/>
    </row>
    <row r="293" spans="1:40" ht="14.25" customHeight="1">
      <c r="A293" s="34"/>
      <c r="B293" s="34"/>
      <c r="C293" s="34"/>
      <c r="D293" s="34"/>
      <c r="E293" s="35"/>
      <c r="F293" s="34"/>
      <c r="L293" s="34"/>
      <c r="M293" s="34"/>
      <c r="N293" s="34"/>
      <c r="O293" s="34"/>
      <c r="P293" s="34"/>
      <c r="Q293" s="34"/>
      <c r="R293" s="34"/>
      <c r="S293" s="36"/>
      <c r="T293" s="34"/>
      <c r="X293" s="36"/>
      <c r="AG293" s="34"/>
      <c r="AI293" s="34"/>
      <c r="AJ293" s="34"/>
      <c r="AK293" s="34"/>
      <c r="AM293" s="101"/>
      <c r="AN293" s="34"/>
    </row>
    <row r="294" spans="1:40" ht="14.25" customHeight="1">
      <c r="A294" s="34"/>
      <c r="B294" s="34"/>
      <c r="C294" s="34"/>
      <c r="D294" s="34"/>
      <c r="E294" s="35"/>
      <c r="F294" s="34"/>
      <c r="L294" s="34"/>
      <c r="M294" s="34"/>
      <c r="N294" s="34"/>
      <c r="O294" s="34"/>
      <c r="P294" s="34"/>
      <c r="Q294" s="34"/>
      <c r="R294" s="34"/>
      <c r="S294" s="36"/>
      <c r="T294" s="34"/>
      <c r="X294" s="36"/>
      <c r="AG294" s="34"/>
      <c r="AI294" s="34"/>
      <c r="AJ294" s="34"/>
      <c r="AK294" s="34"/>
      <c r="AM294" s="101"/>
      <c r="AN294" s="34"/>
    </row>
    <row r="295" spans="1:40" ht="14.25" customHeight="1">
      <c r="A295" s="34"/>
      <c r="B295" s="34"/>
      <c r="C295" s="34"/>
      <c r="D295" s="34"/>
      <c r="E295" s="35"/>
      <c r="F295" s="34"/>
      <c r="L295" s="34"/>
      <c r="M295" s="34"/>
      <c r="N295" s="34"/>
      <c r="O295" s="34"/>
      <c r="P295" s="34"/>
      <c r="Q295" s="34"/>
      <c r="R295" s="34"/>
      <c r="S295" s="36"/>
      <c r="T295" s="34"/>
      <c r="X295" s="36"/>
      <c r="AG295" s="34"/>
      <c r="AI295" s="34"/>
      <c r="AJ295" s="34"/>
      <c r="AK295" s="34"/>
      <c r="AM295" s="101"/>
      <c r="AN295" s="34"/>
    </row>
    <row r="296" spans="1:40" ht="14.25" customHeight="1">
      <c r="A296" s="34"/>
      <c r="B296" s="34"/>
      <c r="C296" s="34"/>
      <c r="D296" s="34"/>
      <c r="E296" s="35"/>
      <c r="F296" s="34"/>
      <c r="L296" s="34"/>
      <c r="M296" s="34"/>
      <c r="N296" s="34"/>
      <c r="O296" s="34"/>
      <c r="P296" s="34"/>
      <c r="Q296" s="34"/>
      <c r="R296" s="34"/>
      <c r="S296" s="36"/>
      <c r="T296" s="34"/>
      <c r="X296" s="36"/>
      <c r="AG296" s="34"/>
      <c r="AI296" s="34"/>
      <c r="AJ296" s="34"/>
      <c r="AK296" s="34"/>
      <c r="AM296" s="101"/>
      <c r="AN296" s="34"/>
    </row>
    <row r="297" spans="1:40" ht="14.25" customHeight="1">
      <c r="A297" s="34"/>
      <c r="B297" s="34"/>
      <c r="C297" s="34"/>
      <c r="D297" s="34"/>
      <c r="E297" s="35"/>
      <c r="F297" s="34"/>
      <c r="L297" s="34"/>
      <c r="M297" s="34"/>
      <c r="N297" s="34"/>
      <c r="O297" s="34"/>
      <c r="P297" s="34"/>
      <c r="Q297" s="34"/>
      <c r="R297" s="34"/>
      <c r="S297" s="36"/>
      <c r="T297" s="34"/>
      <c r="X297" s="36"/>
      <c r="AG297" s="34"/>
      <c r="AI297" s="34"/>
      <c r="AJ297" s="34"/>
      <c r="AK297" s="34"/>
      <c r="AM297" s="101"/>
      <c r="AN297" s="34"/>
    </row>
    <row r="298" spans="1:40" ht="14.25" customHeight="1">
      <c r="A298" s="34"/>
      <c r="B298" s="34"/>
      <c r="C298" s="34"/>
      <c r="D298" s="34"/>
      <c r="E298" s="35"/>
      <c r="F298" s="34"/>
      <c r="L298" s="34"/>
      <c r="M298" s="34"/>
      <c r="N298" s="34"/>
      <c r="O298" s="34"/>
      <c r="P298" s="34"/>
      <c r="Q298" s="34"/>
      <c r="R298" s="34"/>
      <c r="S298" s="36"/>
      <c r="T298" s="34"/>
      <c r="X298" s="36"/>
      <c r="AG298" s="34"/>
      <c r="AI298" s="34"/>
      <c r="AJ298" s="34"/>
      <c r="AK298" s="34"/>
      <c r="AM298" s="101"/>
      <c r="AN298" s="34"/>
    </row>
    <row r="299" spans="1:40" ht="14.25" customHeight="1">
      <c r="A299" s="34"/>
      <c r="B299" s="34"/>
      <c r="C299" s="34"/>
      <c r="D299" s="34"/>
      <c r="E299" s="35"/>
      <c r="F299" s="34"/>
      <c r="L299" s="34"/>
      <c r="M299" s="34"/>
      <c r="N299" s="34"/>
      <c r="O299" s="34"/>
      <c r="P299" s="34"/>
      <c r="Q299" s="34"/>
      <c r="R299" s="34"/>
      <c r="S299" s="36"/>
      <c r="T299" s="34"/>
      <c r="X299" s="36"/>
      <c r="AG299" s="34"/>
      <c r="AI299" s="34"/>
      <c r="AJ299" s="34"/>
      <c r="AK299" s="34"/>
      <c r="AM299" s="101"/>
      <c r="AN299" s="34"/>
    </row>
    <row r="300" spans="1:40" ht="14.25" customHeight="1">
      <c r="A300" s="34"/>
      <c r="B300" s="34"/>
      <c r="C300" s="34"/>
      <c r="D300" s="34"/>
      <c r="E300" s="35"/>
      <c r="F300" s="34"/>
      <c r="L300" s="34"/>
      <c r="M300" s="34"/>
      <c r="N300" s="34"/>
      <c r="O300" s="34"/>
      <c r="P300" s="34"/>
      <c r="Q300" s="34"/>
      <c r="R300" s="34"/>
      <c r="S300" s="36"/>
      <c r="T300" s="34"/>
      <c r="X300" s="36"/>
      <c r="AG300" s="34"/>
      <c r="AI300" s="34"/>
      <c r="AJ300" s="34"/>
      <c r="AK300" s="34"/>
      <c r="AM300" s="101"/>
      <c r="AN300" s="34"/>
    </row>
    <row r="301" spans="1:40" ht="14.25" customHeight="1">
      <c r="A301" s="34"/>
      <c r="B301" s="34"/>
      <c r="C301" s="34"/>
      <c r="D301" s="34"/>
      <c r="E301" s="35"/>
      <c r="F301" s="34"/>
      <c r="L301" s="34"/>
      <c r="M301" s="34"/>
      <c r="N301" s="34"/>
      <c r="O301" s="34"/>
      <c r="P301" s="34"/>
      <c r="Q301" s="34"/>
      <c r="R301" s="34"/>
      <c r="S301" s="36"/>
      <c r="T301" s="34"/>
      <c r="X301" s="36"/>
      <c r="AG301" s="34"/>
      <c r="AI301" s="34"/>
      <c r="AJ301" s="34"/>
      <c r="AK301" s="34"/>
      <c r="AM301" s="101"/>
      <c r="AN301" s="34"/>
    </row>
    <row r="302" spans="1:40" ht="14.25" customHeight="1">
      <c r="A302" s="34"/>
      <c r="B302" s="34"/>
      <c r="C302" s="34"/>
      <c r="D302" s="34"/>
      <c r="E302" s="35"/>
      <c r="F302" s="34"/>
      <c r="L302" s="34"/>
      <c r="M302" s="34"/>
      <c r="N302" s="34"/>
      <c r="O302" s="34"/>
      <c r="P302" s="34"/>
      <c r="Q302" s="34"/>
      <c r="R302" s="34"/>
      <c r="S302" s="36"/>
      <c r="T302" s="34"/>
      <c r="X302" s="36"/>
      <c r="AG302" s="34"/>
      <c r="AI302" s="34"/>
      <c r="AJ302" s="34"/>
      <c r="AK302" s="34"/>
      <c r="AM302" s="101"/>
      <c r="AN302" s="34"/>
    </row>
    <row r="303" spans="1:40" ht="14.25" customHeight="1">
      <c r="A303" s="34"/>
      <c r="B303" s="34"/>
      <c r="C303" s="34"/>
      <c r="D303" s="34"/>
      <c r="E303" s="35"/>
      <c r="F303" s="34"/>
      <c r="L303" s="34"/>
      <c r="M303" s="34"/>
      <c r="N303" s="34"/>
      <c r="O303" s="34"/>
      <c r="P303" s="34"/>
      <c r="Q303" s="34"/>
      <c r="R303" s="34"/>
      <c r="S303" s="36"/>
      <c r="T303" s="34"/>
      <c r="X303" s="36"/>
      <c r="AG303" s="34"/>
      <c r="AI303" s="34"/>
      <c r="AJ303" s="34"/>
      <c r="AK303" s="34"/>
      <c r="AM303" s="101"/>
      <c r="AN303" s="34"/>
    </row>
    <row r="304" spans="1:40" ht="14.25" customHeight="1">
      <c r="A304" s="34"/>
      <c r="B304" s="34"/>
      <c r="C304" s="34"/>
      <c r="D304" s="34"/>
      <c r="E304" s="35"/>
      <c r="F304" s="34"/>
      <c r="L304" s="34"/>
      <c r="M304" s="34"/>
      <c r="N304" s="34"/>
      <c r="O304" s="34"/>
      <c r="P304" s="34"/>
      <c r="Q304" s="34"/>
      <c r="R304" s="34"/>
      <c r="S304" s="36"/>
      <c r="T304" s="34"/>
      <c r="X304" s="36"/>
      <c r="AG304" s="34"/>
      <c r="AI304" s="34"/>
      <c r="AJ304" s="34"/>
      <c r="AK304" s="34"/>
      <c r="AM304" s="101"/>
      <c r="AN304" s="34"/>
    </row>
    <row r="305" spans="1:40" ht="14.25" customHeight="1">
      <c r="A305" s="34"/>
      <c r="B305" s="34"/>
      <c r="C305" s="34"/>
      <c r="D305" s="34"/>
      <c r="E305" s="35"/>
      <c r="F305" s="34"/>
      <c r="L305" s="34"/>
      <c r="M305" s="34"/>
      <c r="N305" s="34"/>
      <c r="O305" s="34"/>
      <c r="P305" s="34"/>
      <c r="Q305" s="34"/>
      <c r="R305" s="34"/>
      <c r="S305" s="36"/>
      <c r="T305" s="34"/>
      <c r="X305" s="36"/>
      <c r="AG305" s="34"/>
      <c r="AI305" s="34"/>
      <c r="AJ305" s="34"/>
      <c r="AK305" s="34"/>
      <c r="AM305" s="101"/>
      <c r="AN305" s="34"/>
    </row>
    <row r="306" spans="1:40" ht="14.25" customHeight="1">
      <c r="A306" s="34"/>
      <c r="B306" s="34"/>
      <c r="C306" s="34"/>
      <c r="D306" s="34"/>
      <c r="E306" s="35"/>
      <c r="F306" s="34"/>
      <c r="L306" s="34"/>
      <c r="M306" s="34"/>
      <c r="N306" s="34"/>
      <c r="O306" s="34"/>
      <c r="P306" s="34"/>
      <c r="Q306" s="34"/>
      <c r="R306" s="34"/>
      <c r="S306" s="36"/>
      <c r="T306" s="34"/>
      <c r="X306" s="36"/>
      <c r="AG306" s="34"/>
      <c r="AI306" s="34"/>
      <c r="AJ306" s="34"/>
      <c r="AK306" s="34"/>
      <c r="AM306" s="101"/>
      <c r="AN306" s="34"/>
    </row>
    <row r="307" spans="1:40" ht="14.25" customHeight="1">
      <c r="A307" s="34"/>
      <c r="B307" s="34"/>
      <c r="C307" s="34"/>
      <c r="D307" s="34"/>
      <c r="E307" s="35"/>
      <c r="F307" s="34"/>
      <c r="L307" s="34"/>
      <c r="M307" s="34"/>
      <c r="N307" s="34"/>
      <c r="O307" s="34"/>
      <c r="P307" s="34"/>
      <c r="Q307" s="34"/>
      <c r="R307" s="34"/>
      <c r="S307" s="36"/>
      <c r="T307" s="34"/>
      <c r="X307" s="36"/>
      <c r="AG307" s="34"/>
      <c r="AI307" s="34"/>
      <c r="AJ307" s="34"/>
      <c r="AK307" s="34"/>
      <c r="AM307" s="101"/>
      <c r="AN307" s="34"/>
    </row>
    <row r="308" spans="1:40" ht="14.25" customHeight="1">
      <c r="A308" s="34"/>
      <c r="B308" s="34"/>
      <c r="C308" s="34"/>
      <c r="D308" s="34"/>
      <c r="E308" s="35"/>
      <c r="F308" s="34"/>
      <c r="L308" s="34"/>
      <c r="M308" s="34"/>
      <c r="N308" s="34"/>
      <c r="O308" s="34"/>
      <c r="P308" s="34"/>
      <c r="Q308" s="34"/>
      <c r="R308" s="34"/>
      <c r="S308" s="36"/>
      <c r="T308" s="34"/>
      <c r="X308" s="36"/>
      <c r="AG308" s="34"/>
      <c r="AI308" s="34"/>
      <c r="AJ308" s="34"/>
      <c r="AK308" s="34"/>
      <c r="AM308" s="101"/>
      <c r="AN308" s="34"/>
    </row>
    <row r="309" spans="1:40" ht="14.25" customHeight="1">
      <c r="A309" s="34"/>
      <c r="B309" s="34"/>
      <c r="C309" s="34"/>
      <c r="D309" s="34"/>
      <c r="E309" s="35"/>
      <c r="F309" s="34"/>
      <c r="L309" s="34"/>
      <c r="M309" s="34"/>
      <c r="N309" s="34"/>
      <c r="O309" s="34"/>
      <c r="P309" s="34"/>
      <c r="Q309" s="34"/>
      <c r="R309" s="34"/>
      <c r="S309" s="36"/>
      <c r="T309" s="34"/>
      <c r="X309" s="36"/>
      <c r="AG309" s="34"/>
      <c r="AI309" s="34"/>
      <c r="AJ309" s="34"/>
      <c r="AK309" s="34"/>
      <c r="AM309" s="101"/>
      <c r="AN309" s="34"/>
    </row>
    <row r="310" spans="1:40" ht="14.25" customHeight="1">
      <c r="A310" s="34"/>
      <c r="B310" s="34"/>
      <c r="C310" s="34"/>
      <c r="D310" s="34"/>
      <c r="E310" s="35"/>
      <c r="F310" s="34"/>
      <c r="L310" s="34"/>
      <c r="M310" s="34"/>
      <c r="N310" s="34"/>
      <c r="O310" s="34"/>
      <c r="P310" s="34"/>
      <c r="Q310" s="34"/>
      <c r="R310" s="34"/>
      <c r="S310" s="36"/>
      <c r="T310" s="34"/>
      <c r="X310" s="36"/>
      <c r="AG310" s="34"/>
      <c r="AI310" s="34"/>
      <c r="AJ310" s="34"/>
      <c r="AK310" s="34"/>
      <c r="AM310" s="101"/>
      <c r="AN310" s="34"/>
    </row>
    <row r="311" spans="1:40" ht="14.25" customHeight="1">
      <c r="A311" s="34"/>
      <c r="B311" s="34"/>
      <c r="C311" s="34"/>
      <c r="D311" s="34"/>
      <c r="E311" s="35"/>
      <c r="F311" s="34"/>
      <c r="L311" s="34"/>
      <c r="M311" s="34"/>
      <c r="N311" s="34"/>
      <c r="O311" s="34"/>
      <c r="P311" s="34"/>
      <c r="Q311" s="34"/>
      <c r="R311" s="34"/>
      <c r="S311" s="36"/>
      <c r="T311" s="34"/>
      <c r="X311" s="36"/>
      <c r="AG311" s="34"/>
      <c r="AI311" s="34"/>
      <c r="AJ311" s="34"/>
      <c r="AK311" s="34"/>
      <c r="AM311" s="101"/>
      <c r="AN311" s="34"/>
    </row>
    <row r="312" spans="1:40" ht="14.25" customHeight="1">
      <c r="A312" s="34"/>
      <c r="B312" s="34"/>
      <c r="C312" s="34"/>
      <c r="D312" s="34"/>
      <c r="E312" s="35"/>
      <c r="F312" s="34"/>
      <c r="L312" s="34"/>
      <c r="M312" s="34"/>
      <c r="N312" s="34"/>
      <c r="O312" s="34"/>
      <c r="P312" s="34"/>
      <c r="Q312" s="34"/>
      <c r="R312" s="34"/>
      <c r="S312" s="36"/>
      <c r="T312" s="34"/>
      <c r="X312" s="36"/>
      <c r="AG312" s="34"/>
      <c r="AI312" s="34"/>
      <c r="AJ312" s="34"/>
      <c r="AK312" s="34"/>
      <c r="AM312" s="101"/>
      <c r="AN312" s="34"/>
    </row>
    <row r="313" spans="1:40" ht="14.25" customHeight="1">
      <c r="A313" s="34"/>
      <c r="B313" s="34"/>
      <c r="C313" s="34"/>
      <c r="D313" s="34"/>
      <c r="E313" s="35"/>
      <c r="F313" s="34"/>
      <c r="L313" s="34"/>
      <c r="M313" s="34"/>
      <c r="N313" s="34"/>
      <c r="O313" s="34"/>
      <c r="P313" s="34"/>
      <c r="Q313" s="34"/>
      <c r="R313" s="34"/>
      <c r="S313" s="36"/>
      <c r="T313" s="34"/>
      <c r="X313" s="36"/>
      <c r="AG313" s="34"/>
      <c r="AI313" s="34"/>
      <c r="AJ313" s="34"/>
      <c r="AK313" s="34"/>
      <c r="AM313" s="101"/>
      <c r="AN313" s="34"/>
    </row>
    <row r="314" spans="1:40" ht="14.25" customHeight="1">
      <c r="A314" s="34"/>
      <c r="B314" s="34"/>
      <c r="C314" s="34"/>
      <c r="D314" s="34"/>
      <c r="E314" s="35"/>
      <c r="F314" s="34"/>
      <c r="L314" s="34"/>
      <c r="M314" s="34"/>
      <c r="N314" s="34"/>
      <c r="O314" s="34"/>
      <c r="P314" s="34"/>
      <c r="Q314" s="34"/>
      <c r="R314" s="34"/>
      <c r="S314" s="36"/>
      <c r="T314" s="34"/>
      <c r="X314" s="36"/>
      <c r="AG314" s="34"/>
      <c r="AI314" s="34"/>
      <c r="AJ314" s="34"/>
      <c r="AK314" s="34"/>
      <c r="AM314" s="101"/>
      <c r="AN314" s="34"/>
    </row>
    <row r="315" spans="1:40" ht="14.25" customHeight="1">
      <c r="A315" s="34"/>
      <c r="B315" s="34"/>
      <c r="C315" s="34"/>
      <c r="D315" s="34"/>
      <c r="E315" s="35"/>
      <c r="F315" s="34"/>
      <c r="L315" s="34"/>
      <c r="M315" s="34"/>
      <c r="N315" s="34"/>
      <c r="O315" s="34"/>
      <c r="P315" s="34"/>
      <c r="Q315" s="34"/>
      <c r="R315" s="34"/>
      <c r="S315" s="36"/>
      <c r="T315" s="34"/>
      <c r="X315" s="36"/>
      <c r="AG315" s="34"/>
      <c r="AI315" s="34"/>
      <c r="AJ315" s="34"/>
      <c r="AK315" s="34"/>
      <c r="AM315" s="101"/>
      <c r="AN315" s="34"/>
    </row>
    <row r="316" spans="1:40" ht="14.25" customHeight="1">
      <c r="A316" s="34"/>
      <c r="B316" s="34"/>
      <c r="C316" s="34"/>
      <c r="D316" s="34"/>
      <c r="E316" s="35"/>
      <c r="F316" s="34"/>
      <c r="L316" s="34"/>
      <c r="M316" s="34"/>
      <c r="N316" s="34"/>
      <c r="O316" s="34"/>
      <c r="P316" s="34"/>
      <c r="Q316" s="34"/>
      <c r="R316" s="34"/>
      <c r="S316" s="36"/>
      <c r="T316" s="34"/>
      <c r="X316" s="36"/>
      <c r="AG316" s="34"/>
      <c r="AI316" s="34"/>
      <c r="AJ316" s="34"/>
      <c r="AK316" s="34"/>
      <c r="AM316" s="101"/>
      <c r="AN316" s="34"/>
    </row>
    <row r="317" spans="1:40" ht="14.25" customHeight="1">
      <c r="A317" s="34"/>
      <c r="B317" s="34"/>
      <c r="C317" s="34"/>
      <c r="D317" s="34"/>
      <c r="E317" s="35"/>
      <c r="F317" s="34"/>
      <c r="L317" s="34"/>
      <c r="M317" s="34"/>
      <c r="N317" s="34"/>
      <c r="O317" s="34"/>
      <c r="P317" s="34"/>
      <c r="Q317" s="34"/>
      <c r="R317" s="34"/>
      <c r="S317" s="36"/>
      <c r="T317" s="34"/>
      <c r="X317" s="36"/>
      <c r="AG317" s="34"/>
      <c r="AI317" s="34"/>
      <c r="AJ317" s="34"/>
      <c r="AK317" s="34"/>
      <c r="AM317" s="101"/>
      <c r="AN317" s="34"/>
    </row>
    <row r="318" spans="1:40" ht="14.25" customHeight="1">
      <c r="A318" s="34"/>
      <c r="B318" s="34"/>
      <c r="C318" s="34"/>
      <c r="D318" s="34"/>
      <c r="E318" s="35"/>
      <c r="F318" s="34"/>
      <c r="L318" s="34"/>
      <c r="M318" s="34"/>
      <c r="N318" s="34"/>
      <c r="O318" s="34"/>
      <c r="P318" s="34"/>
      <c r="Q318" s="34"/>
      <c r="R318" s="34"/>
      <c r="S318" s="36"/>
      <c r="T318" s="34"/>
      <c r="X318" s="36"/>
      <c r="AG318" s="34"/>
      <c r="AI318" s="34"/>
      <c r="AJ318" s="34"/>
      <c r="AK318" s="34"/>
      <c r="AM318" s="101"/>
      <c r="AN318" s="34"/>
    </row>
    <row r="319" spans="1:40" ht="14.25" customHeight="1">
      <c r="A319" s="34"/>
      <c r="B319" s="34"/>
      <c r="C319" s="34"/>
      <c r="D319" s="34"/>
      <c r="E319" s="35"/>
      <c r="F319" s="34"/>
      <c r="L319" s="34"/>
      <c r="M319" s="34"/>
      <c r="N319" s="34"/>
      <c r="O319" s="34"/>
      <c r="P319" s="34"/>
      <c r="Q319" s="34"/>
      <c r="R319" s="34"/>
      <c r="S319" s="36"/>
      <c r="T319" s="34"/>
      <c r="X319" s="36"/>
      <c r="AG319" s="34"/>
      <c r="AI319" s="34"/>
      <c r="AJ319" s="34"/>
      <c r="AK319" s="34"/>
      <c r="AM319" s="101"/>
      <c r="AN319" s="34"/>
    </row>
    <row r="320" spans="1:40" ht="14.25" customHeight="1">
      <c r="A320" s="34"/>
      <c r="B320" s="34"/>
      <c r="C320" s="34"/>
      <c r="D320" s="34"/>
      <c r="E320" s="35"/>
      <c r="F320" s="34"/>
      <c r="L320" s="34"/>
      <c r="M320" s="34"/>
      <c r="N320" s="34"/>
      <c r="O320" s="34"/>
      <c r="P320" s="34"/>
      <c r="Q320" s="34"/>
      <c r="R320" s="34"/>
      <c r="S320" s="36"/>
      <c r="T320" s="34"/>
      <c r="X320" s="36"/>
      <c r="AG320" s="34"/>
      <c r="AI320" s="34"/>
      <c r="AJ320" s="34"/>
      <c r="AK320" s="34"/>
      <c r="AM320" s="101"/>
      <c r="AN320" s="34"/>
    </row>
    <row r="321" spans="1:40" ht="14.25" customHeight="1">
      <c r="A321" s="34"/>
      <c r="B321" s="34"/>
      <c r="C321" s="34"/>
      <c r="D321" s="34"/>
      <c r="E321" s="35"/>
      <c r="F321" s="34"/>
      <c r="L321" s="34"/>
      <c r="M321" s="34"/>
      <c r="N321" s="34"/>
      <c r="O321" s="34"/>
      <c r="P321" s="34"/>
      <c r="Q321" s="34"/>
      <c r="R321" s="34"/>
      <c r="S321" s="36"/>
      <c r="T321" s="34"/>
      <c r="X321" s="36"/>
      <c r="AG321" s="34"/>
      <c r="AI321" s="34"/>
      <c r="AJ321" s="34"/>
      <c r="AK321" s="34"/>
      <c r="AM321" s="101"/>
      <c r="AN321" s="34"/>
    </row>
    <row r="322" spans="1:40" ht="14.25" customHeight="1">
      <c r="A322" s="34"/>
      <c r="B322" s="34"/>
      <c r="C322" s="34"/>
      <c r="D322" s="34"/>
      <c r="E322" s="35"/>
      <c r="F322" s="34"/>
      <c r="L322" s="34"/>
      <c r="M322" s="34"/>
      <c r="N322" s="34"/>
      <c r="O322" s="34"/>
      <c r="P322" s="34"/>
      <c r="Q322" s="34"/>
      <c r="R322" s="34"/>
      <c r="S322" s="36"/>
      <c r="T322" s="34"/>
      <c r="X322" s="36"/>
      <c r="AG322" s="34"/>
      <c r="AI322" s="34"/>
      <c r="AJ322" s="34"/>
      <c r="AK322" s="34"/>
      <c r="AM322" s="101"/>
      <c r="AN322" s="34"/>
    </row>
    <row r="323" spans="1:40" ht="14.25" customHeight="1">
      <c r="A323" s="34"/>
      <c r="B323" s="34"/>
      <c r="C323" s="34"/>
      <c r="D323" s="34"/>
      <c r="E323" s="35"/>
      <c r="F323" s="34"/>
      <c r="L323" s="34"/>
      <c r="M323" s="34"/>
      <c r="N323" s="34"/>
      <c r="O323" s="34"/>
      <c r="P323" s="34"/>
      <c r="Q323" s="34"/>
      <c r="R323" s="34"/>
      <c r="S323" s="36"/>
      <c r="T323" s="34"/>
      <c r="X323" s="36"/>
      <c r="AG323" s="34"/>
      <c r="AI323" s="34"/>
      <c r="AJ323" s="34"/>
      <c r="AK323" s="34"/>
      <c r="AM323" s="101"/>
      <c r="AN323" s="34"/>
    </row>
    <row r="324" spans="1:40" ht="14.25" customHeight="1">
      <c r="A324" s="34"/>
      <c r="B324" s="34"/>
      <c r="C324" s="34"/>
      <c r="D324" s="34"/>
      <c r="E324" s="35"/>
      <c r="F324" s="34"/>
      <c r="L324" s="34"/>
      <c r="M324" s="34"/>
      <c r="N324" s="34"/>
      <c r="O324" s="34"/>
      <c r="P324" s="34"/>
      <c r="Q324" s="34"/>
      <c r="R324" s="34"/>
      <c r="S324" s="36"/>
      <c r="T324" s="34"/>
      <c r="X324" s="36"/>
      <c r="AG324" s="34"/>
      <c r="AI324" s="34"/>
      <c r="AJ324" s="34"/>
      <c r="AK324" s="34"/>
      <c r="AM324" s="101"/>
      <c r="AN324" s="34"/>
    </row>
    <row r="325" spans="1:40" ht="14.25" customHeight="1">
      <c r="A325" s="34"/>
      <c r="B325" s="34"/>
      <c r="C325" s="34"/>
      <c r="D325" s="34"/>
      <c r="E325" s="35"/>
      <c r="F325" s="34"/>
      <c r="L325" s="34"/>
      <c r="M325" s="34"/>
      <c r="N325" s="34"/>
      <c r="O325" s="34"/>
      <c r="P325" s="34"/>
      <c r="Q325" s="34"/>
      <c r="R325" s="34"/>
      <c r="S325" s="36"/>
      <c r="T325" s="34"/>
      <c r="X325" s="36"/>
      <c r="AG325" s="34"/>
      <c r="AI325" s="34"/>
      <c r="AJ325" s="34"/>
      <c r="AK325" s="34"/>
      <c r="AM325" s="101"/>
      <c r="AN325" s="34"/>
    </row>
    <row r="326" spans="1:40" ht="14.25" customHeight="1">
      <c r="A326" s="34"/>
      <c r="B326" s="34"/>
      <c r="C326" s="34"/>
      <c r="D326" s="34"/>
      <c r="E326" s="35"/>
      <c r="F326" s="34"/>
      <c r="L326" s="34"/>
      <c r="M326" s="34"/>
      <c r="N326" s="34"/>
      <c r="O326" s="34"/>
      <c r="P326" s="34"/>
      <c r="Q326" s="34"/>
      <c r="R326" s="34"/>
      <c r="S326" s="36"/>
      <c r="T326" s="34"/>
      <c r="X326" s="36"/>
      <c r="AG326" s="34"/>
      <c r="AI326" s="34"/>
      <c r="AJ326" s="34"/>
      <c r="AK326" s="34"/>
      <c r="AM326" s="101"/>
      <c r="AN326" s="34"/>
    </row>
    <row r="327" spans="1:40" ht="14.25" customHeight="1">
      <c r="A327" s="34"/>
      <c r="B327" s="34"/>
      <c r="C327" s="34"/>
      <c r="D327" s="34"/>
      <c r="E327" s="35"/>
      <c r="F327" s="34"/>
      <c r="L327" s="34"/>
      <c r="M327" s="34"/>
      <c r="N327" s="34"/>
      <c r="O327" s="34"/>
      <c r="P327" s="34"/>
      <c r="Q327" s="34"/>
      <c r="R327" s="34"/>
      <c r="S327" s="36"/>
      <c r="T327" s="34"/>
      <c r="X327" s="36"/>
      <c r="AG327" s="34"/>
      <c r="AI327" s="34"/>
      <c r="AJ327" s="34"/>
      <c r="AK327" s="34"/>
      <c r="AM327" s="101"/>
      <c r="AN327" s="34"/>
    </row>
    <row r="328" spans="1:40" ht="14.25" customHeight="1">
      <c r="A328" s="34"/>
      <c r="B328" s="34"/>
      <c r="C328" s="34"/>
      <c r="D328" s="34"/>
      <c r="E328" s="35"/>
      <c r="F328" s="34"/>
      <c r="L328" s="34"/>
      <c r="M328" s="34"/>
      <c r="N328" s="34"/>
      <c r="O328" s="34"/>
      <c r="P328" s="34"/>
      <c r="Q328" s="34"/>
      <c r="R328" s="34"/>
      <c r="S328" s="36"/>
      <c r="T328" s="34"/>
      <c r="X328" s="36"/>
      <c r="AG328" s="34"/>
      <c r="AI328" s="34"/>
      <c r="AJ328" s="34"/>
      <c r="AK328" s="34"/>
      <c r="AM328" s="101"/>
      <c r="AN328" s="34"/>
    </row>
    <row r="329" spans="1:40" ht="14.25" customHeight="1">
      <c r="A329" s="34"/>
      <c r="B329" s="34"/>
      <c r="C329" s="34"/>
      <c r="D329" s="34"/>
      <c r="E329" s="35"/>
      <c r="F329" s="34"/>
      <c r="L329" s="34"/>
      <c r="M329" s="34"/>
      <c r="N329" s="34"/>
      <c r="O329" s="34"/>
      <c r="P329" s="34"/>
      <c r="Q329" s="34"/>
      <c r="R329" s="34"/>
      <c r="S329" s="36"/>
      <c r="T329" s="34"/>
      <c r="X329" s="36"/>
      <c r="AG329" s="34"/>
      <c r="AI329" s="34"/>
      <c r="AJ329" s="34"/>
      <c r="AK329" s="34"/>
      <c r="AM329" s="101"/>
      <c r="AN329" s="34"/>
    </row>
    <row r="330" spans="1:40" ht="14.25" customHeight="1">
      <c r="A330" s="34"/>
      <c r="B330" s="34"/>
      <c r="C330" s="34"/>
      <c r="D330" s="34"/>
      <c r="E330" s="35"/>
      <c r="F330" s="34"/>
      <c r="L330" s="34"/>
      <c r="M330" s="34"/>
      <c r="N330" s="34"/>
      <c r="O330" s="34"/>
      <c r="P330" s="34"/>
      <c r="Q330" s="34"/>
      <c r="R330" s="34"/>
      <c r="S330" s="36"/>
      <c r="T330" s="34"/>
      <c r="X330" s="36"/>
      <c r="AG330" s="34"/>
      <c r="AI330" s="34"/>
      <c r="AJ330" s="34"/>
      <c r="AK330" s="34"/>
      <c r="AM330" s="101"/>
      <c r="AN330" s="34"/>
    </row>
    <row r="331" spans="1:40" ht="14.25" customHeight="1">
      <c r="A331" s="34"/>
      <c r="B331" s="34"/>
      <c r="C331" s="34"/>
      <c r="D331" s="34"/>
      <c r="E331" s="35"/>
      <c r="F331" s="34"/>
      <c r="L331" s="34"/>
      <c r="M331" s="34"/>
      <c r="N331" s="34"/>
      <c r="O331" s="34"/>
      <c r="P331" s="34"/>
      <c r="Q331" s="34"/>
      <c r="R331" s="34"/>
      <c r="S331" s="36"/>
      <c r="T331" s="34"/>
      <c r="X331" s="36"/>
      <c r="AG331" s="34"/>
      <c r="AI331" s="34"/>
      <c r="AJ331" s="34"/>
      <c r="AK331" s="34"/>
      <c r="AM331" s="101"/>
      <c r="AN331" s="34"/>
    </row>
    <row r="332" spans="1:40" ht="14.25" customHeight="1">
      <c r="A332" s="34"/>
      <c r="B332" s="34"/>
      <c r="C332" s="34"/>
      <c r="D332" s="34"/>
      <c r="E332" s="35"/>
      <c r="F332" s="34"/>
      <c r="L332" s="34"/>
      <c r="M332" s="34"/>
      <c r="N332" s="34"/>
      <c r="O332" s="34"/>
      <c r="P332" s="34"/>
      <c r="Q332" s="34"/>
      <c r="R332" s="34"/>
      <c r="S332" s="36"/>
      <c r="T332" s="34"/>
      <c r="X332" s="36"/>
      <c r="AG332" s="34"/>
      <c r="AI332" s="34"/>
      <c r="AJ332" s="34"/>
      <c r="AK332" s="34"/>
      <c r="AM332" s="101"/>
      <c r="AN332" s="34"/>
    </row>
    <row r="333" spans="1:40" ht="14.25" customHeight="1">
      <c r="A333" s="34"/>
      <c r="B333" s="34"/>
      <c r="C333" s="34"/>
      <c r="D333" s="34"/>
      <c r="E333" s="35"/>
      <c r="F333" s="34"/>
      <c r="L333" s="34"/>
      <c r="M333" s="34"/>
      <c r="N333" s="34"/>
      <c r="O333" s="34"/>
      <c r="P333" s="34"/>
      <c r="Q333" s="34"/>
      <c r="R333" s="34"/>
      <c r="S333" s="36"/>
      <c r="T333" s="34"/>
      <c r="X333" s="36"/>
      <c r="AG333" s="34"/>
      <c r="AI333" s="34"/>
      <c r="AJ333" s="34"/>
      <c r="AK333" s="34"/>
      <c r="AM333" s="101"/>
      <c r="AN333" s="34"/>
    </row>
    <row r="334" spans="1:40" ht="14.25" customHeight="1">
      <c r="A334" s="34"/>
      <c r="B334" s="34"/>
      <c r="C334" s="34"/>
      <c r="D334" s="34"/>
      <c r="E334" s="35"/>
      <c r="F334" s="34"/>
      <c r="L334" s="34"/>
      <c r="M334" s="34"/>
      <c r="N334" s="34"/>
      <c r="O334" s="34"/>
      <c r="P334" s="34"/>
      <c r="Q334" s="34"/>
      <c r="R334" s="34"/>
      <c r="S334" s="36"/>
      <c r="T334" s="34"/>
      <c r="X334" s="36"/>
      <c r="AG334" s="34"/>
      <c r="AI334" s="34"/>
      <c r="AJ334" s="34"/>
      <c r="AK334" s="34"/>
      <c r="AM334" s="101"/>
      <c r="AN334" s="34"/>
    </row>
    <row r="335" spans="1:40" ht="14.25" customHeight="1">
      <c r="A335" s="34"/>
      <c r="B335" s="34"/>
      <c r="C335" s="34"/>
      <c r="D335" s="34"/>
      <c r="E335" s="35"/>
      <c r="F335" s="34"/>
      <c r="L335" s="34"/>
      <c r="M335" s="34"/>
      <c r="N335" s="34"/>
      <c r="O335" s="34"/>
      <c r="P335" s="34"/>
      <c r="Q335" s="34"/>
      <c r="R335" s="34"/>
      <c r="S335" s="36"/>
      <c r="T335" s="34"/>
      <c r="X335" s="36"/>
      <c r="AG335" s="34"/>
      <c r="AI335" s="34"/>
      <c r="AJ335" s="34"/>
      <c r="AK335" s="34"/>
      <c r="AM335" s="101"/>
      <c r="AN335" s="34"/>
    </row>
    <row r="336" spans="1:40" ht="14.25" customHeight="1">
      <c r="A336" s="34"/>
      <c r="B336" s="34"/>
      <c r="C336" s="34"/>
      <c r="D336" s="34"/>
      <c r="E336" s="35"/>
      <c r="F336" s="34"/>
      <c r="L336" s="34"/>
      <c r="M336" s="34"/>
      <c r="N336" s="34"/>
      <c r="O336" s="34"/>
      <c r="P336" s="34"/>
      <c r="Q336" s="34"/>
      <c r="R336" s="34"/>
      <c r="S336" s="36"/>
      <c r="T336" s="34"/>
      <c r="X336" s="36"/>
      <c r="AG336" s="34"/>
      <c r="AI336" s="34"/>
      <c r="AJ336" s="34"/>
      <c r="AK336" s="34"/>
      <c r="AM336" s="101"/>
      <c r="AN336" s="34"/>
    </row>
    <row r="337" spans="1:40" ht="14.25" customHeight="1">
      <c r="A337" s="34"/>
      <c r="B337" s="34"/>
      <c r="C337" s="34"/>
      <c r="D337" s="34"/>
      <c r="E337" s="35"/>
      <c r="F337" s="34"/>
      <c r="L337" s="34"/>
      <c r="M337" s="34"/>
      <c r="N337" s="34"/>
      <c r="O337" s="34"/>
      <c r="P337" s="34"/>
      <c r="Q337" s="34"/>
      <c r="R337" s="34"/>
      <c r="S337" s="36"/>
      <c r="T337" s="34"/>
      <c r="X337" s="36"/>
      <c r="AG337" s="34"/>
      <c r="AI337" s="34"/>
      <c r="AJ337" s="34"/>
      <c r="AK337" s="34"/>
      <c r="AM337" s="101"/>
      <c r="AN337" s="34"/>
    </row>
    <row r="338" spans="1:40" ht="14.25" customHeight="1">
      <c r="A338" s="34"/>
      <c r="B338" s="34"/>
      <c r="C338" s="34"/>
      <c r="D338" s="34"/>
      <c r="E338" s="35"/>
      <c r="F338" s="34"/>
      <c r="L338" s="34"/>
      <c r="M338" s="34"/>
      <c r="N338" s="34"/>
      <c r="O338" s="34"/>
      <c r="P338" s="34"/>
      <c r="Q338" s="34"/>
      <c r="R338" s="34"/>
      <c r="S338" s="36"/>
      <c r="T338" s="34"/>
      <c r="X338" s="36"/>
      <c r="AG338" s="34"/>
      <c r="AI338" s="34"/>
      <c r="AJ338" s="34"/>
      <c r="AK338" s="34"/>
      <c r="AM338" s="101"/>
      <c r="AN338" s="34"/>
    </row>
    <row r="339" spans="1:40" ht="14.25" customHeight="1">
      <c r="A339" s="34"/>
      <c r="B339" s="34"/>
      <c r="C339" s="34"/>
      <c r="D339" s="34"/>
      <c r="E339" s="35"/>
      <c r="F339" s="34"/>
      <c r="L339" s="34"/>
      <c r="M339" s="34"/>
      <c r="N339" s="34"/>
      <c r="O339" s="34"/>
      <c r="P339" s="34"/>
      <c r="Q339" s="34"/>
      <c r="R339" s="34"/>
      <c r="S339" s="36"/>
      <c r="T339" s="34"/>
      <c r="X339" s="36"/>
      <c r="AG339" s="34"/>
      <c r="AI339" s="34"/>
      <c r="AJ339" s="34"/>
      <c r="AK339" s="34"/>
      <c r="AM339" s="101"/>
      <c r="AN339" s="34"/>
    </row>
    <row r="340" spans="1:40" ht="14.25" customHeight="1">
      <c r="A340" s="34"/>
      <c r="B340" s="34"/>
      <c r="C340" s="34"/>
      <c r="D340" s="34"/>
      <c r="E340" s="35"/>
      <c r="F340" s="34"/>
      <c r="L340" s="34"/>
      <c r="M340" s="34"/>
      <c r="N340" s="34"/>
      <c r="O340" s="34"/>
      <c r="P340" s="34"/>
      <c r="Q340" s="34"/>
      <c r="R340" s="34"/>
      <c r="S340" s="36"/>
      <c r="T340" s="34"/>
      <c r="X340" s="36"/>
      <c r="AG340" s="34"/>
      <c r="AI340" s="34"/>
      <c r="AJ340" s="34"/>
      <c r="AK340" s="34"/>
      <c r="AM340" s="101"/>
      <c r="AN340" s="34"/>
    </row>
    <row r="341" spans="1:40" ht="14.25" customHeight="1">
      <c r="A341" s="34"/>
      <c r="B341" s="34"/>
      <c r="C341" s="34"/>
      <c r="D341" s="34"/>
      <c r="E341" s="35"/>
      <c r="F341" s="34"/>
      <c r="L341" s="34"/>
      <c r="M341" s="34"/>
      <c r="N341" s="34"/>
      <c r="O341" s="34"/>
      <c r="P341" s="34"/>
      <c r="Q341" s="34"/>
      <c r="R341" s="34"/>
      <c r="S341" s="36"/>
      <c r="T341" s="34"/>
      <c r="X341" s="36"/>
      <c r="AG341" s="34"/>
      <c r="AI341" s="34"/>
      <c r="AJ341" s="34"/>
      <c r="AK341" s="34"/>
      <c r="AM341" s="101"/>
      <c r="AN341" s="34"/>
    </row>
    <row r="342" spans="1:40" ht="14.25" customHeight="1">
      <c r="A342" s="34"/>
      <c r="B342" s="34"/>
      <c r="C342" s="34"/>
      <c r="D342" s="34"/>
      <c r="E342" s="35"/>
      <c r="F342" s="34"/>
      <c r="L342" s="34"/>
      <c r="M342" s="34"/>
      <c r="N342" s="34"/>
      <c r="O342" s="34"/>
      <c r="P342" s="34"/>
      <c r="Q342" s="34"/>
      <c r="R342" s="34"/>
      <c r="S342" s="36"/>
      <c r="T342" s="34"/>
      <c r="X342" s="36"/>
      <c r="AG342" s="34"/>
      <c r="AI342" s="34"/>
      <c r="AJ342" s="34"/>
      <c r="AK342" s="34"/>
      <c r="AM342" s="101"/>
      <c r="AN342" s="34"/>
    </row>
    <row r="343" spans="1:40" ht="14.25" customHeight="1">
      <c r="A343" s="34"/>
      <c r="B343" s="34"/>
      <c r="C343" s="34"/>
      <c r="D343" s="34"/>
      <c r="E343" s="35"/>
      <c r="F343" s="34"/>
      <c r="L343" s="34"/>
      <c r="M343" s="34"/>
      <c r="N343" s="34"/>
      <c r="O343" s="34"/>
      <c r="P343" s="34"/>
      <c r="Q343" s="34"/>
      <c r="R343" s="34"/>
      <c r="S343" s="36"/>
      <c r="T343" s="34"/>
      <c r="X343" s="36"/>
      <c r="AG343" s="34"/>
      <c r="AI343" s="34"/>
      <c r="AJ343" s="34"/>
      <c r="AK343" s="34"/>
      <c r="AM343" s="101"/>
      <c r="AN343" s="34"/>
    </row>
    <row r="344" spans="1:40" ht="14.25" customHeight="1">
      <c r="A344" s="34"/>
      <c r="B344" s="34"/>
      <c r="C344" s="34"/>
      <c r="D344" s="34"/>
      <c r="E344" s="35"/>
      <c r="F344" s="34"/>
      <c r="L344" s="34"/>
      <c r="M344" s="34"/>
      <c r="N344" s="34"/>
      <c r="O344" s="34"/>
      <c r="P344" s="34"/>
      <c r="Q344" s="34"/>
      <c r="R344" s="34"/>
      <c r="S344" s="36"/>
      <c r="T344" s="34"/>
      <c r="X344" s="36"/>
      <c r="AG344" s="34"/>
      <c r="AI344" s="34"/>
      <c r="AJ344" s="34"/>
      <c r="AK344" s="34"/>
      <c r="AM344" s="101"/>
      <c r="AN344" s="34"/>
    </row>
    <row r="345" spans="1:40" ht="14.25" customHeight="1">
      <c r="A345" s="34"/>
      <c r="B345" s="34"/>
      <c r="C345" s="34"/>
      <c r="D345" s="34"/>
      <c r="E345" s="35"/>
      <c r="F345" s="34"/>
      <c r="L345" s="34"/>
      <c r="M345" s="34"/>
      <c r="N345" s="34"/>
      <c r="O345" s="34"/>
      <c r="P345" s="34"/>
      <c r="Q345" s="34"/>
      <c r="R345" s="34"/>
      <c r="S345" s="36"/>
      <c r="T345" s="34"/>
      <c r="X345" s="36"/>
      <c r="AG345" s="34"/>
      <c r="AI345" s="34"/>
      <c r="AJ345" s="34"/>
      <c r="AK345" s="34"/>
      <c r="AM345" s="101"/>
      <c r="AN345" s="34"/>
    </row>
    <row r="346" spans="1:40" ht="14.25" customHeight="1">
      <c r="A346" s="34"/>
      <c r="B346" s="34"/>
      <c r="C346" s="34"/>
      <c r="D346" s="34"/>
      <c r="E346" s="35"/>
      <c r="F346" s="34"/>
      <c r="L346" s="34"/>
      <c r="M346" s="34"/>
      <c r="N346" s="34"/>
      <c r="O346" s="34"/>
      <c r="P346" s="34"/>
      <c r="Q346" s="34"/>
      <c r="R346" s="34"/>
      <c r="S346" s="36"/>
      <c r="T346" s="34"/>
      <c r="X346" s="36"/>
      <c r="AG346" s="34"/>
      <c r="AI346" s="34"/>
      <c r="AJ346" s="34"/>
      <c r="AK346" s="34"/>
      <c r="AM346" s="101"/>
      <c r="AN346" s="34"/>
    </row>
    <row r="347" spans="1:40" ht="14.25" customHeight="1">
      <c r="A347" s="34"/>
      <c r="B347" s="34"/>
      <c r="C347" s="34"/>
      <c r="D347" s="34"/>
      <c r="E347" s="35"/>
      <c r="F347" s="34"/>
      <c r="L347" s="34"/>
      <c r="M347" s="34"/>
      <c r="N347" s="34"/>
      <c r="O347" s="34"/>
      <c r="P347" s="34"/>
      <c r="Q347" s="34"/>
      <c r="R347" s="34"/>
      <c r="S347" s="36"/>
      <c r="T347" s="34"/>
      <c r="X347" s="36"/>
      <c r="AG347" s="34"/>
      <c r="AI347" s="34"/>
      <c r="AJ347" s="34"/>
      <c r="AK347" s="34"/>
      <c r="AM347" s="101"/>
      <c r="AN347" s="34"/>
    </row>
    <row r="348" spans="1:40" ht="14.25" customHeight="1">
      <c r="A348" s="34"/>
      <c r="B348" s="34"/>
      <c r="C348" s="34"/>
      <c r="D348" s="34"/>
      <c r="E348" s="35"/>
      <c r="F348" s="34"/>
      <c r="L348" s="34"/>
      <c r="M348" s="34"/>
      <c r="N348" s="34"/>
      <c r="O348" s="34"/>
      <c r="P348" s="34"/>
      <c r="Q348" s="34"/>
      <c r="R348" s="34"/>
      <c r="S348" s="36"/>
      <c r="T348" s="34"/>
      <c r="X348" s="36"/>
      <c r="AG348" s="34"/>
      <c r="AI348" s="34"/>
      <c r="AJ348" s="34"/>
      <c r="AK348" s="34"/>
      <c r="AM348" s="101"/>
      <c r="AN348" s="34"/>
    </row>
    <row r="349" spans="1:40" ht="14.25" customHeight="1">
      <c r="A349" s="34"/>
      <c r="B349" s="34"/>
      <c r="C349" s="34"/>
      <c r="D349" s="34"/>
      <c r="E349" s="35"/>
      <c r="F349" s="34"/>
      <c r="L349" s="34"/>
      <c r="M349" s="34"/>
      <c r="N349" s="34"/>
      <c r="O349" s="34"/>
      <c r="P349" s="34"/>
      <c r="Q349" s="34"/>
      <c r="R349" s="34"/>
      <c r="S349" s="36"/>
      <c r="T349" s="34"/>
      <c r="X349" s="36"/>
      <c r="AG349" s="34"/>
      <c r="AI349" s="34"/>
      <c r="AJ349" s="34"/>
      <c r="AK349" s="34"/>
      <c r="AM349" s="101"/>
      <c r="AN349" s="34"/>
    </row>
    <row r="350" spans="1:40" ht="14.25" customHeight="1">
      <c r="A350" s="34"/>
      <c r="B350" s="34"/>
      <c r="C350" s="34"/>
      <c r="D350" s="34"/>
      <c r="E350" s="35"/>
      <c r="F350" s="34"/>
      <c r="L350" s="34"/>
      <c r="M350" s="34"/>
      <c r="N350" s="34"/>
      <c r="O350" s="34"/>
      <c r="P350" s="34"/>
      <c r="Q350" s="34"/>
      <c r="R350" s="34"/>
      <c r="S350" s="36"/>
      <c r="T350" s="34"/>
      <c r="X350" s="36"/>
      <c r="AG350" s="34"/>
      <c r="AI350" s="34"/>
      <c r="AJ350" s="34"/>
      <c r="AK350" s="34"/>
      <c r="AM350" s="101"/>
      <c r="AN350" s="34"/>
    </row>
    <row r="351" spans="1:40" ht="14.25" customHeight="1">
      <c r="A351" s="34"/>
      <c r="B351" s="34"/>
      <c r="C351" s="34"/>
      <c r="D351" s="34"/>
      <c r="E351" s="35"/>
      <c r="F351" s="34"/>
      <c r="L351" s="34"/>
      <c r="M351" s="34"/>
      <c r="N351" s="34"/>
      <c r="O351" s="34"/>
      <c r="P351" s="34"/>
      <c r="Q351" s="34"/>
      <c r="R351" s="34"/>
      <c r="S351" s="36"/>
      <c r="T351" s="34"/>
      <c r="X351" s="36"/>
      <c r="AG351" s="34"/>
      <c r="AI351" s="34"/>
      <c r="AJ351" s="34"/>
      <c r="AK351" s="34"/>
      <c r="AM351" s="101"/>
      <c r="AN351" s="34"/>
    </row>
    <row r="352" spans="1:40" ht="14.25" customHeight="1">
      <c r="A352" s="34"/>
      <c r="B352" s="34"/>
      <c r="C352" s="34"/>
      <c r="D352" s="34"/>
      <c r="E352" s="35"/>
      <c r="F352" s="34"/>
      <c r="L352" s="34"/>
      <c r="M352" s="34"/>
      <c r="N352" s="34"/>
      <c r="O352" s="34"/>
      <c r="P352" s="34"/>
      <c r="Q352" s="34"/>
      <c r="R352" s="34"/>
      <c r="S352" s="36"/>
      <c r="T352" s="34"/>
      <c r="X352" s="36"/>
      <c r="AG352" s="34"/>
      <c r="AI352" s="34"/>
      <c r="AJ352" s="34"/>
      <c r="AK352" s="34"/>
      <c r="AM352" s="101"/>
      <c r="AN352" s="34"/>
    </row>
    <row r="353" spans="1:40" ht="14.25" customHeight="1">
      <c r="A353" s="34"/>
      <c r="B353" s="34"/>
      <c r="C353" s="34"/>
      <c r="D353" s="34"/>
      <c r="E353" s="35"/>
      <c r="F353" s="34"/>
      <c r="L353" s="34"/>
      <c r="M353" s="34"/>
      <c r="N353" s="34"/>
      <c r="O353" s="34"/>
      <c r="P353" s="34"/>
      <c r="Q353" s="34"/>
      <c r="R353" s="34"/>
      <c r="S353" s="36"/>
      <c r="T353" s="34"/>
      <c r="X353" s="36"/>
      <c r="AG353" s="34"/>
      <c r="AI353" s="34"/>
      <c r="AJ353" s="34"/>
      <c r="AK353" s="34"/>
      <c r="AM353" s="101"/>
      <c r="AN353" s="34"/>
    </row>
    <row r="354" spans="1:40" ht="14.25" customHeight="1">
      <c r="A354" s="34"/>
      <c r="B354" s="34"/>
      <c r="C354" s="34"/>
      <c r="D354" s="34"/>
      <c r="E354" s="35"/>
      <c r="F354" s="34"/>
      <c r="L354" s="34"/>
      <c r="M354" s="34"/>
      <c r="N354" s="34"/>
      <c r="O354" s="34"/>
      <c r="P354" s="34"/>
      <c r="Q354" s="34"/>
      <c r="R354" s="34"/>
      <c r="S354" s="36"/>
      <c r="T354" s="34"/>
      <c r="X354" s="36"/>
      <c r="AG354" s="34"/>
      <c r="AI354" s="34"/>
      <c r="AJ354" s="34"/>
      <c r="AK354" s="34"/>
      <c r="AM354" s="101"/>
      <c r="AN354" s="34"/>
    </row>
    <row r="355" spans="1:40" ht="14.25" customHeight="1">
      <c r="A355" s="34"/>
      <c r="B355" s="34"/>
      <c r="C355" s="34"/>
      <c r="D355" s="34"/>
      <c r="E355" s="35"/>
      <c r="F355" s="34"/>
      <c r="L355" s="34"/>
      <c r="M355" s="34"/>
      <c r="N355" s="34"/>
      <c r="O355" s="34"/>
      <c r="P355" s="34"/>
      <c r="Q355" s="34"/>
      <c r="R355" s="34"/>
      <c r="S355" s="36"/>
      <c r="T355" s="34"/>
      <c r="X355" s="36"/>
      <c r="AG355" s="34"/>
      <c r="AI355" s="34"/>
      <c r="AJ355" s="34"/>
      <c r="AK355" s="34"/>
      <c r="AM355" s="101"/>
      <c r="AN355" s="34"/>
    </row>
    <row r="356" spans="1:40" ht="14.25" customHeight="1">
      <c r="A356" s="34"/>
      <c r="B356" s="34"/>
      <c r="C356" s="34"/>
      <c r="D356" s="34"/>
      <c r="E356" s="35"/>
      <c r="F356" s="34"/>
      <c r="L356" s="34"/>
      <c r="M356" s="34"/>
      <c r="N356" s="34"/>
      <c r="O356" s="34"/>
      <c r="P356" s="34"/>
      <c r="Q356" s="34"/>
      <c r="R356" s="34"/>
      <c r="S356" s="36"/>
      <c r="T356" s="34"/>
      <c r="X356" s="36"/>
      <c r="AG356" s="34"/>
      <c r="AI356" s="34"/>
      <c r="AJ356" s="34"/>
      <c r="AK356" s="34"/>
      <c r="AM356" s="101"/>
      <c r="AN356" s="34"/>
    </row>
    <row r="357" spans="1:40" ht="14.25" customHeight="1">
      <c r="A357" s="34"/>
      <c r="B357" s="34"/>
      <c r="C357" s="34"/>
      <c r="D357" s="34"/>
      <c r="E357" s="35"/>
      <c r="F357" s="34"/>
      <c r="L357" s="34"/>
      <c r="M357" s="34"/>
      <c r="N357" s="34"/>
      <c r="O357" s="34"/>
      <c r="P357" s="34"/>
      <c r="Q357" s="34"/>
      <c r="R357" s="34"/>
      <c r="S357" s="36"/>
      <c r="T357" s="34"/>
      <c r="X357" s="36"/>
      <c r="AG357" s="34"/>
      <c r="AI357" s="34"/>
      <c r="AJ357" s="34"/>
      <c r="AK357" s="34"/>
      <c r="AM357" s="101"/>
      <c r="AN357" s="34"/>
    </row>
    <row r="358" spans="1:40" ht="14.25" customHeight="1">
      <c r="A358" s="34"/>
      <c r="B358" s="34"/>
      <c r="C358" s="34"/>
      <c r="D358" s="34"/>
      <c r="E358" s="35"/>
      <c r="F358" s="34"/>
      <c r="L358" s="34"/>
      <c r="M358" s="34"/>
      <c r="N358" s="34"/>
      <c r="O358" s="34"/>
      <c r="P358" s="34"/>
      <c r="Q358" s="34"/>
      <c r="R358" s="34"/>
      <c r="S358" s="36"/>
      <c r="T358" s="34"/>
      <c r="X358" s="36"/>
      <c r="AG358" s="34"/>
      <c r="AI358" s="34"/>
      <c r="AJ358" s="34"/>
      <c r="AK358" s="34"/>
      <c r="AM358" s="101"/>
      <c r="AN358" s="34"/>
    </row>
    <row r="359" spans="1:40" ht="14.25" customHeight="1">
      <c r="A359" s="34"/>
      <c r="B359" s="34"/>
      <c r="C359" s="34"/>
      <c r="D359" s="34"/>
      <c r="E359" s="35"/>
      <c r="F359" s="34"/>
      <c r="L359" s="34"/>
      <c r="M359" s="34"/>
      <c r="N359" s="34"/>
      <c r="O359" s="34"/>
      <c r="P359" s="34"/>
      <c r="Q359" s="34"/>
      <c r="R359" s="34"/>
      <c r="S359" s="36"/>
      <c r="T359" s="34"/>
      <c r="X359" s="36"/>
      <c r="AG359" s="34"/>
      <c r="AI359" s="34"/>
      <c r="AJ359" s="34"/>
      <c r="AK359" s="34"/>
      <c r="AM359" s="101"/>
      <c r="AN359" s="34"/>
    </row>
    <row r="360" spans="1:40" ht="14.25" customHeight="1">
      <c r="A360" s="34"/>
      <c r="B360" s="34"/>
      <c r="C360" s="34"/>
      <c r="D360" s="34"/>
      <c r="E360" s="35"/>
      <c r="F360" s="34"/>
      <c r="L360" s="34"/>
      <c r="M360" s="34"/>
      <c r="N360" s="34"/>
      <c r="O360" s="34"/>
      <c r="P360" s="34"/>
      <c r="Q360" s="34"/>
      <c r="R360" s="34"/>
      <c r="S360" s="36"/>
      <c r="T360" s="34"/>
      <c r="X360" s="36"/>
      <c r="AG360" s="34"/>
      <c r="AI360" s="34"/>
      <c r="AJ360" s="34"/>
      <c r="AK360" s="34"/>
      <c r="AM360" s="101"/>
      <c r="AN360" s="34"/>
    </row>
    <row r="361" spans="1:40" ht="14.25" customHeight="1">
      <c r="A361" s="34"/>
      <c r="B361" s="34"/>
      <c r="C361" s="34"/>
      <c r="D361" s="34"/>
      <c r="E361" s="35"/>
      <c r="F361" s="34"/>
      <c r="L361" s="34"/>
      <c r="M361" s="34"/>
      <c r="N361" s="34"/>
      <c r="O361" s="34"/>
      <c r="P361" s="34"/>
      <c r="Q361" s="34"/>
      <c r="R361" s="34"/>
      <c r="S361" s="36"/>
      <c r="T361" s="34"/>
      <c r="X361" s="36"/>
      <c r="AG361" s="34"/>
      <c r="AI361" s="34"/>
      <c r="AJ361" s="34"/>
      <c r="AK361" s="34"/>
      <c r="AM361" s="101"/>
      <c r="AN361" s="34"/>
    </row>
    <row r="362" spans="1:40" ht="14.25" customHeight="1">
      <c r="A362" s="34"/>
      <c r="B362" s="34"/>
      <c r="C362" s="34"/>
      <c r="D362" s="34"/>
      <c r="E362" s="35"/>
      <c r="F362" s="34"/>
      <c r="L362" s="34"/>
      <c r="M362" s="34"/>
      <c r="N362" s="34"/>
      <c r="O362" s="34"/>
      <c r="P362" s="34"/>
      <c r="Q362" s="34"/>
      <c r="R362" s="34"/>
      <c r="S362" s="36"/>
      <c r="T362" s="34"/>
      <c r="X362" s="36"/>
      <c r="AG362" s="34"/>
      <c r="AI362" s="34"/>
      <c r="AJ362" s="34"/>
      <c r="AK362" s="34"/>
      <c r="AM362" s="101"/>
      <c r="AN362" s="34"/>
    </row>
    <row r="363" spans="1:40" ht="14.25" customHeight="1">
      <c r="A363" s="34"/>
      <c r="B363" s="34"/>
      <c r="C363" s="34"/>
      <c r="D363" s="34"/>
      <c r="E363" s="35"/>
      <c r="F363" s="34"/>
      <c r="L363" s="34"/>
      <c r="M363" s="34"/>
      <c r="N363" s="34"/>
      <c r="O363" s="34"/>
      <c r="P363" s="34"/>
      <c r="Q363" s="34"/>
      <c r="R363" s="34"/>
      <c r="S363" s="36"/>
      <c r="T363" s="34"/>
      <c r="X363" s="36"/>
      <c r="AG363" s="34"/>
      <c r="AI363" s="34"/>
      <c r="AJ363" s="34"/>
      <c r="AK363" s="34"/>
      <c r="AM363" s="101"/>
      <c r="AN363" s="34"/>
    </row>
    <row r="364" spans="1:40" ht="14.25" customHeight="1">
      <c r="A364" s="34"/>
      <c r="B364" s="34"/>
      <c r="C364" s="34"/>
      <c r="D364" s="34"/>
      <c r="E364" s="35"/>
      <c r="F364" s="34"/>
      <c r="L364" s="34"/>
      <c r="M364" s="34"/>
      <c r="N364" s="34"/>
      <c r="O364" s="34"/>
      <c r="P364" s="34"/>
      <c r="Q364" s="34"/>
      <c r="R364" s="34"/>
      <c r="S364" s="36"/>
      <c r="T364" s="34"/>
      <c r="X364" s="36"/>
      <c r="AG364" s="34"/>
      <c r="AI364" s="34"/>
      <c r="AJ364" s="34"/>
      <c r="AK364" s="34"/>
      <c r="AM364" s="101"/>
      <c r="AN364" s="34"/>
    </row>
    <row r="365" spans="1:40" ht="14.25" customHeight="1">
      <c r="A365" s="34"/>
      <c r="B365" s="34"/>
      <c r="C365" s="34"/>
      <c r="D365" s="34"/>
      <c r="E365" s="35"/>
      <c r="F365" s="34"/>
      <c r="L365" s="34"/>
      <c r="M365" s="34"/>
      <c r="N365" s="34"/>
      <c r="O365" s="34"/>
      <c r="P365" s="34"/>
      <c r="Q365" s="34"/>
      <c r="R365" s="34"/>
      <c r="S365" s="36"/>
      <c r="T365" s="34"/>
      <c r="X365" s="36"/>
      <c r="AG365" s="34"/>
      <c r="AI365" s="34"/>
      <c r="AJ365" s="34"/>
      <c r="AK365" s="34"/>
      <c r="AM365" s="101"/>
      <c r="AN365" s="34"/>
    </row>
    <row r="366" spans="1:40" ht="14.25" customHeight="1">
      <c r="A366" s="34"/>
      <c r="B366" s="34"/>
      <c r="C366" s="34"/>
      <c r="D366" s="34"/>
      <c r="E366" s="35"/>
      <c r="F366" s="34"/>
      <c r="L366" s="34"/>
      <c r="M366" s="34"/>
      <c r="N366" s="34"/>
      <c r="O366" s="34"/>
      <c r="P366" s="34"/>
      <c r="Q366" s="34"/>
      <c r="R366" s="34"/>
      <c r="S366" s="36"/>
      <c r="T366" s="34"/>
      <c r="X366" s="36"/>
      <c r="AG366" s="34"/>
      <c r="AI366" s="34"/>
      <c r="AJ366" s="34"/>
      <c r="AK366" s="34"/>
      <c r="AM366" s="101"/>
      <c r="AN366" s="34"/>
    </row>
    <row r="367" spans="1:40" ht="14.25" customHeight="1">
      <c r="A367" s="34"/>
      <c r="B367" s="34"/>
      <c r="C367" s="34"/>
      <c r="D367" s="34"/>
      <c r="E367" s="35"/>
      <c r="F367" s="34"/>
      <c r="L367" s="34"/>
      <c r="M367" s="34"/>
      <c r="N367" s="34"/>
      <c r="O367" s="34"/>
      <c r="P367" s="34"/>
      <c r="Q367" s="34"/>
      <c r="R367" s="34"/>
      <c r="S367" s="36"/>
      <c r="T367" s="34"/>
      <c r="X367" s="36"/>
      <c r="AG367" s="34"/>
      <c r="AI367" s="34"/>
      <c r="AJ367" s="34"/>
      <c r="AK367" s="34"/>
      <c r="AM367" s="101"/>
      <c r="AN367" s="34"/>
    </row>
    <row r="368" spans="1:40" ht="14.25" customHeight="1">
      <c r="A368" s="34"/>
      <c r="B368" s="34"/>
      <c r="C368" s="34"/>
      <c r="D368" s="34"/>
      <c r="E368" s="35"/>
      <c r="F368" s="34"/>
      <c r="L368" s="34"/>
      <c r="M368" s="34"/>
      <c r="N368" s="34"/>
      <c r="O368" s="34"/>
      <c r="P368" s="34"/>
      <c r="Q368" s="34"/>
      <c r="R368" s="34"/>
      <c r="S368" s="36"/>
      <c r="T368" s="34"/>
      <c r="X368" s="36"/>
      <c r="AG368" s="34"/>
      <c r="AI368" s="34"/>
      <c r="AJ368" s="34"/>
      <c r="AK368" s="34"/>
      <c r="AM368" s="101"/>
      <c r="AN368" s="34"/>
    </row>
    <row r="369" spans="1:40" ht="14.25" customHeight="1">
      <c r="A369" s="34"/>
      <c r="B369" s="34"/>
      <c r="C369" s="34"/>
      <c r="D369" s="34"/>
      <c r="E369" s="35"/>
      <c r="F369" s="34"/>
      <c r="L369" s="34"/>
      <c r="M369" s="34"/>
      <c r="N369" s="34"/>
      <c r="O369" s="34"/>
      <c r="P369" s="34"/>
      <c r="Q369" s="34"/>
      <c r="R369" s="34"/>
      <c r="S369" s="36"/>
      <c r="T369" s="34"/>
      <c r="X369" s="36"/>
      <c r="AG369" s="34"/>
      <c r="AI369" s="34"/>
      <c r="AJ369" s="34"/>
      <c r="AK369" s="34"/>
      <c r="AM369" s="101"/>
      <c r="AN369" s="34"/>
    </row>
    <row r="370" spans="1:40" ht="14.25" customHeight="1">
      <c r="A370" s="34"/>
      <c r="B370" s="34"/>
      <c r="C370" s="34"/>
      <c r="D370" s="34"/>
      <c r="E370" s="35"/>
      <c r="F370" s="34"/>
      <c r="L370" s="34"/>
      <c r="M370" s="34"/>
      <c r="N370" s="34"/>
      <c r="O370" s="34"/>
      <c r="P370" s="34"/>
      <c r="Q370" s="34"/>
      <c r="R370" s="34"/>
      <c r="S370" s="36"/>
      <c r="T370" s="34"/>
      <c r="X370" s="36"/>
      <c r="AG370" s="34"/>
      <c r="AI370" s="34"/>
      <c r="AJ370" s="34"/>
      <c r="AK370" s="34"/>
      <c r="AM370" s="101"/>
      <c r="AN370" s="34"/>
    </row>
    <row r="371" spans="1:40" ht="14.25" customHeight="1">
      <c r="A371" s="34"/>
      <c r="B371" s="34"/>
      <c r="C371" s="34"/>
      <c r="D371" s="34"/>
      <c r="E371" s="35"/>
      <c r="F371" s="34"/>
      <c r="L371" s="34"/>
      <c r="M371" s="34"/>
      <c r="N371" s="34"/>
      <c r="O371" s="34"/>
      <c r="P371" s="34"/>
      <c r="Q371" s="34"/>
      <c r="R371" s="34"/>
      <c r="S371" s="36"/>
      <c r="T371" s="34"/>
      <c r="X371" s="36"/>
      <c r="AG371" s="34"/>
      <c r="AI371" s="34"/>
      <c r="AJ371" s="34"/>
      <c r="AK371" s="34"/>
      <c r="AM371" s="101"/>
      <c r="AN371" s="34"/>
    </row>
    <row r="372" spans="1:40" ht="14.25" customHeight="1">
      <c r="A372" s="34"/>
      <c r="B372" s="34"/>
      <c r="C372" s="34"/>
      <c r="D372" s="34"/>
      <c r="E372" s="35"/>
      <c r="F372" s="34"/>
      <c r="L372" s="34"/>
      <c r="M372" s="34"/>
      <c r="N372" s="34"/>
      <c r="O372" s="34"/>
      <c r="P372" s="34"/>
      <c r="Q372" s="34"/>
      <c r="R372" s="34"/>
      <c r="S372" s="36"/>
      <c r="T372" s="34"/>
      <c r="X372" s="36"/>
      <c r="AG372" s="34"/>
      <c r="AI372" s="34"/>
      <c r="AJ372" s="34"/>
      <c r="AK372" s="34"/>
      <c r="AM372" s="101"/>
      <c r="AN372" s="34"/>
    </row>
    <row r="373" spans="1:40" ht="14.25" customHeight="1">
      <c r="A373" s="34"/>
      <c r="B373" s="34"/>
      <c r="C373" s="34"/>
      <c r="D373" s="34"/>
      <c r="E373" s="35"/>
      <c r="F373" s="34"/>
      <c r="L373" s="34"/>
      <c r="M373" s="34"/>
      <c r="N373" s="34"/>
      <c r="O373" s="34"/>
      <c r="P373" s="34"/>
      <c r="Q373" s="34"/>
      <c r="R373" s="34"/>
      <c r="S373" s="36"/>
      <c r="T373" s="34"/>
      <c r="X373" s="36"/>
      <c r="AG373" s="34"/>
      <c r="AI373" s="34"/>
      <c r="AJ373" s="34"/>
      <c r="AK373" s="34"/>
      <c r="AM373" s="101"/>
      <c r="AN373" s="34"/>
    </row>
    <row r="374" spans="1:40" ht="14.25" customHeight="1">
      <c r="A374" s="34"/>
      <c r="B374" s="34"/>
      <c r="C374" s="34"/>
      <c r="D374" s="34"/>
      <c r="E374" s="35"/>
      <c r="F374" s="34"/>
      <c r="L374" s="34"/>
      <c r="M374" s="34"/>
      <c r="N374" s="34"/>
      <c r="O374" s="34"/>
      <c r="P374" s="34"/>
      <c r="Q374" s="34"/>
      <c r="R374" s="34"/>
      <c r="S374" s="36"/>
      <c r="T374" s="34"/>
      <c r="X374" s="36"/>
      <c r="AG374" s="34"/>
      <c r="AI374" s="34"/>
      <c r="AJ374" s="34"/>
      <c r="AK374" s="34"/>
      <c r="AM374" s="101"/>
      <c r="AN374" s="34"/>
    </row>
    <row r="375" spans="1:40" ht="14.25" customHeight="1">
      <c r="A375" s="34"/>
      <c r="B375" s="34"/>
      <c r="C375" s="34"/>
      <c r="D375" s="34"/>
      <c r="E375" s="35"/>
      <c r="F375" s="34"/>
      <c r="L375" s="34"/>
      <c r="M375" s="34"/>
      <c r="N375" s="34"/>
      <c r="O375" s="34"/>
      <c r="P375" s="34"/>
      <c r="Q375" s="34"/>
      <c r="R375" s="34"/>
      <c r="S375" s="36"/>
      <c r="T375" s="34"/>
      <c r="X375" s="36"/>
      <c r="AG375" s="34"/>
      <c r="AI375" s="34"/>
      <c r="AJ375" s="34"/>
      <c r="AK375" s="34"/>
      <c r="AM375" s="101"/>
      <c r="AN375" s="34"/>
    </row>
    <row r="376" spans="1:40" ht="14.25" customHeight="1">
      <c r="A376" s="34"/>
      <c r="B376" s="34"/>
      <c r="C376" s="34"/>
      <c r="D376" s="34"/>
      <c r="E376" s="35"/>
      <c r="F376" s="34"/>
      <c r="L376" s="34"/>
      <c r="M376" s="34"/>
      <c r="N376" s="34"/>
      <c r="O376" s="34"/>
      <c r="P376" s="34"/>
      <c r="Q376" s="34"/>
      <c r="R376" s="34"/>
      <c r="S376" s="36"/>
      <c r="T376" s="34"/>
      <c r="X376" s="36"/>
      <c r="AG376" s="34"/>
      <c r="AI376" s="34"/>
      <c r="AJ376" s="34"/>
      <c r="AK376" s="34"/>
      <c r="AM376" s="101"/>
      <c r="AN376" s="34"/>
    </row>
    <row r="377" spans="1:40" ht="14.25" customHeight="1">
      <c r="A377" s="34"/>
      <c r="B377" s="34"/>
      <c r="C377" s="34"/>
      <c r="D377" s="34"/>
      <c r="E377" s="35"/>
      <c r="F377" s="34"/>
      <c r="L377" s="34"/>
      <c r="M377" s="34"/>
      <c r="N377" s="34"/>
      <c r="O377" s="34"/>
      <c r="P377" s="34"/>
      <c r="Q377" s="34"/>
      <c r="R377" s="34"/>
      <c r="S377" s="36"/>
      <c r="T377" s="34"/>
      <c r="X377" s="36"/>
      <c r="AG377" s="34"/>
      <c r="AI377" s="34"/>
      <c r="AJ377" s="34"/>
      <c r="AK377" s="34"/>
      <c r="AM377" s="101"/>
      <c r="AN377" s="34"/>
    </row>
    <row r="378" spans="1:40" ht="14.25" customHeight="1">
      <c r="A378" s="34"/>
      <c r="B378" s="34"/>
      <c r="C378" s="34"/>
      <c r="D378" s="34"/>
      <c r="E378" s="35"/>
      <c r="F378" s="34"/>
      <c r="L378" s="34"/>
      <c r="M378" s="34"/>
      <c r="N378" s="34"/>
      <c r="O378" s="34"/>
      <c r="P378" s="34"/>
      <c r="Q378" s="34"/>
      <c r="R378" s="34"/>
      <c r="S378" s="36"/>
      <c r="T378" s="34"/>
      <c r="X378" s="36"/>
      <c r="AG378" s="34"/>
      <c r="AI378" s="34"/>
      <c r="AJ378" s="34"/>
      <c r="AK378" s="34"/>
      <c r="AM378" s="101"/>
      <c r="AN378" s="34"/>
    </row>
    <row r="379" spans="1:40" ht="14.25" customHeight="1">
      <c r="A379" s="34"/>
      <c r="B379" s="34"/>
      <c r="C379" s="34"/>
      <c r="D379" s="34"/>
      <c r="E379" s="35"/>
      <c r="F379" s="34"/>
      <c r="L379" s="34"/>
      <c r="M379" s="34"/>
      <c r="N379" s="34"/>
      <c r="O379" s="34"/>
      <c r="P379" s="34"/>
      <c r="Q379" s="34"/>
      <c r="R379" s="34"/>
      <c r="S379" s="36"/>
      <c r="T379" s="34"/>
      <c r="X379" s="36"/>
      <c r="AG379" s="34"/>
      <c r="AI379" s="34"/>
      <c r="AJ379" s="34"/>
      <c r="AK379" s="34"/>
      <c r="AM379" s="101"/>
      <c r="AN379" s="34"/>
    </row>
    <row r="380" spans="1:40" ht="14.25" customHeight="1">
      <c r="A380" s="34"/>
      <c r="B380" s="34"/>
      <c r="C380" s="34"/>
      <c r="D380" s="34"/>
      <c r="E380" s="35"/>
      <c r="F380" s="34"/>
      <c r="L380" s="34"/>
      <c r="M380" s="34"/>
      <c r="N380" s="34"/>
      <c r="O380" s="34"/>
      <c r="P380" s="34"/>
      <c r="Q380" s="34"/>
      <c r="R380" s="34"/>
      <c r="S380" s="36"/>
      <c r="T380" s="34"/>
      <c r="X380" s="36"/>
      <c r="AG380" s="34"/>
      <c r="AI380" s="34"/>
      <c r="AJ380" s="34"/>
      <c r="AK380" s="34"/>
      <c r="AM380" s="101"/>
      <c r="AN380" s="34"/>
    </row>
    <row r="381" spans="1:40" ht="14.25" customHeight="1">
      <c r="A381" s="34"/>
      <c r="B381" s="34"/>
      <c r="C381" s="34"/>
      <c r="D381" s="34"/>
      <c r="E381" s="35"/>
      <c r="F381" s="34"/>
      <c r="L381" s="34"/>
      <c r="M381" s="34"/>
      <c r="N381" s="34"/>
      <c r="O381" s="34"/>
      <c r="P381" s="34"/>
      <c r="Q381" s="34"/>
      <c r="R381" s="34"/>
      <c r="S381" s="36"/>
      <c r="T381" s="34"/>
      <c r="X381" s="36"/>
      <c r="AG381" s="34"/>
      <c r="AI381" s="34"/>
      <c r="AJ381" s="34"/>
      <c r="AK381" s="34"/>
      <c r="AM381" s="101"/>
      <c r="AN381" s="34"/>
    </row>
    <row r="382" spans="1:40" ht="14.25" customHeight="1">
      <c r="A382" s="34"/>
      <c r="B382" s="34"/>
      <c r="C382" s="34"/>
      <c r="D382" s="34"/>
      <c r="E382" s="35"/>
      <c r="F382" s="34"/>
      <c r="L382" s="34"/>
      <c r="M382" s="34"/>
      <c r="N382" s="34"/>
      <c r="O382" s="34"/>
      <c r="P382" s="34"/>
      <c r="Q382" s="34"/>
      <c r="R382" s="34"/>
      <c r="S382" s="36"/>
      <c r="T382" s="34"/>
      <c r="X382" s="36"/>
      <c r="AG382" s="34"/>
      <c r="AI382" s="34"/>
      <c r="AJ382" s="34"/>
      <c r="AK382" s="34"/>
      <c r="AM382" s="101"/>
      <c r="AN382" s="34"/>
    </row>
    <row r="383" spans="1:40" ht="14.25" customHeight="1">
      <c r="A383" s="34"/>
      <c r="B383" s="34"/>
      <c r="C383" s="34"/>
      <c r="D383" s="34"/>
      <c r="E383" s="35"/>
      <c r="F383" s="34"/>
      <c r="L383" s="34"/>
      <c r="M383" s="34"/>
      <c r="N383" s="34"/>
      <c r="O383" s="34"/>
      <c r="P383" s="34"/>
      <c r="Q383" s="34"/>
      <c r="R383" s="34"/>
      <c r="S383" s="36"/>
      <c r="T383" s="34"/>
      <c r="X383" s="36"/>
      <c r="AG383" s="34"/>
      <c r="AI383" s="34"/>
      <c r="AJ383" s="34"/>
      <c r="AK383" s="34"/>
      <c r="AM383" s="101"/>
      <c r="AN383" s="34"/>
    </row>
    <row r="384" spans="1:40" ht="14.25" customHeight="1">
      <c r="A384" s="34"/>
      <c r="B384" s="34"/>
      <c r="C384" s="34"/>
      <c r="D384" s="34"/>
      <c r="E384" s="35"/>
      <c r="F384" s="34"/>
      <c r="L384" s="34"/>
      <c r="M384" s="34"/>
      <c r="N384" s="34"/>
      <c r="O384" s="34"/>
      <c r="P384" s="34"/>
      <c r="Q384" s="34"/>
      <c r="R384" s="34"/>
      <c r="S384" s="36"/>
      <c r="T384" s="34"/>
      <c r="X384" s="36"/>
      <c r="AG384" s="34"/>
      <c r="AI384" s="34"/>
      <c r="AJ384" s="34"/>
      <c r="AK384" s="34"/>
      <c r="AM384" s="101"/>
      <c r="AN384" s="34"/>
    </row>
    <row r="385" spans="1:40" ht="14.25" customHeight="1">
      <c r="A385" s="34"/>
      <c r="B385" s="34"/>
      <c r="C385" s="34"/>
      <c r="D385" s="34"/>
      <c r="E385" s="35"/>
      <c r="F385" s="34"/>
      <c r="L385" s="34"/>
      <c r="M385" s="34"/>
      <c r="N385" s="34"/>
      <c r="O385" s="34"/>
      <c r="P385" s="34"/>
      <c r="Q385" s="34"/>
      <c r="R385" s="34"/>
      <c r="S385" s="36"/>
      <c r="T385" s="34"/>
      <c r="X385" s="36"/>
      <c r="AG385" s="34"/>
      <c r="AI385" s="34"/>
      <c r="AJ385" s="34"/>
      <c r="AK385" s="34"/>
      <c r="AM385" s="101"/>
      <c r="AN385" s="34"/>
    </row>
    <row r="386" spans="1:40" ht="14.25" customHeight="1">
      <c r="A386" s="34"/>
      <c r="B386" s="34"/>
      <c r="C386" s="34"/>
      <c r="D386" s="34"/>
      <c r="E386" s="35"/>
      <c r="F386" s="34"/>
      <c r="L386" s="34"/>
      <c r="M386" s="34"/>
      <c r="N386" s="34"/>
      <c r="O386" s="34"/>
      <c r="P386" s="34"/>
      <c r="Q386" s="34"/>
      <c r="R386" s="34"/>
      <c r="S386" s="36"/>
      <c r="T386" s="34"/>
      <c r="X386" s="36"/>
      <c r="AG386" s="34"/>
      <c r="AI386" s="34"/>
      <c r="AJ386" s="34"/>
      <c r="AK386" s="34"/>
      <c r="AM386" s="101"/>
      <c r="AN386" s="34"/>
    </row>
    <row r="387" spans="1:40" ht="14.25" customHeight="1">
      <c r="A387" s="34"/>
      <c r="B387" s="34"/>
      <c r="C387" s="34"/>
      <c r="D387" s="34"/>
      <c r="E387" s="35"/>
      <c r="F387" s="34"/>
      <c r="L387" s="34"/>
      <c r="M387" s="34"/>
      <c r="N387" s="34"/>
      <c r="O387" s="34"/>
      <c r="P387" s="34"/>
      <c r="Q387" s="34"/>
      <c r="R387" s="34"/>
      <c r="S387" s="36"/>
      <c r="T387" s="34"/>
      <c r="X387" s="36"/>
      <c r="AG387" s="34"/>
      <c r="AI387" s="34"/>
      <c r="AJ387" s="34"/>
      <c r="AK387" s="34"/>
      <c r="AM387" s="101"/>
      <c r="AN387" s="34"/>
    </row>
    <row r="388" spans="1:40" ht="14.25" customHeight="1">
      <c r="A388" s="34"/>
      <c r="B388" s="34"/>
      <c r="C388" s="34"/>
      <c r="D388" s="34"/>
      <c r="E388" s="35"/>
      <c r="F388" s="34"/>
      <c r="L388" s="34"/>
      <c r="M388" s="34"/>
      <c r="N388" s="34"/>
      <c r="O388" s="34"/>
      <c r="P388" s="34"/>
      <c r="Q388" s="34"/>
      <c r="R388" s="34"/>
      <c r="S388" s="36"/>
      <c r="T388" s="34"/>
      <c r="X388" s="36"/>
      <c r="AG388" s="34"/>
      <c r="AI388" s="34"/>
      <c r="AJ388" s="34"/>
      <c r="AK388" s="34"/>
      <c r="AM388" s="101"/>
      <c r="AN388" s="34"/>
    </row>
    <row r="389" spans="1:40" ht="14.25" customHeight="1">
      <c r="A389" s="34"/>
      <c r="B389" s="34"/>
      <c r="C389" s="34"/>
      <c r="D389" s="34"/>
      <c r="E389" s="35"/>
      <c r="F389" s="34"/>
      <c r="L389" s="34"/>
      <c r="M389" s="34"/>
      <c r="N389" s="34"/>
      <c r="O389" s="34"/>
      <c r="P389" s="34"/>
      <c r="Q389" s="34"/>
      <c r="R389" s="34"/>
      <c r="S389" s="36"/>
      <c r="T389" s="34"/>
      <c r="X389" s="36"/>
      <c r="AG389" s="34"/>
      <c r="AI389" s="34"/>
      <c r="AJ389" s="34"/>
      <c r="AK389" s="34"/>
      <c r="AM389" s="101"/>
      <c r="AN389" s="34"/>
    </row>
    <row r="390" spans="1:40" ht="14.25" customHeight="1">
      <c r="A390" s="34"/>
      <c r="B390" s="34"/>
      <c r="C390" s="34"/>
      <c r="D390" s="34"/>
      <c r="E390" s="35"/>
      <c r="F390" s="34"/>
      <c r="L390" s="34"/>
      <c r="M390" s="34"/>
      <c r="N390" s="34"/>
      <c r="O390" s="34"/>
      <c r="P390" s="34"/>
      <c r="Q390" s="34"/>
      <c r="R390" s="34"/>
      <c r="S390" s="36"/>
      <c r="T390" s="34"/>
      <c r="X390" s="36"/>
      <c r="AG390" s="34"/>
      <c r="AI390" s="34"/>
      <c r="AJ390" s="34"/>
      <c r="AK390" s="34"/>
      <c r="AM390" s="101"/>
      <c r="AN390" s="34"/>
    </row>
    <row r="391" spans="1:40" ht="14.25" customHeight="1">
      <c r="A391" s="34"/>
      <c r="B391" s="34"/>
      <c r="C391" s="34"/>
      <c r="D391" s="34"/>
      <c r="E391" s="35"/>
      <c r="F391" s="34"/>
      <c r="L391" s="34"/>
      <c r="M391" s="34"/>
      <c r="N391" s="34"/>
      <c r="O391" s="34"/>
      <c r="P391" s="34"/>
      <c r="Q391" s="34"/>
      <c r="R391" s="34"/>
      <c r="S391" s="36"/>
      <c r="T391" s="34"/>
      <c r="X391" s="36"/>
      <c r="AG391" s="34"/>
      <c r="AI391" s="34"/>
      <c r="AJ391" s="34"/>
      <c r="AK391" s="34"/>
      <c r="AM391" s="101"/>
      <c r="AN391" s="34"/>
    </row>
    <row r="392" spans="1:40" ht="14.25" customHeight="1">
      <c r="A392" s="34"/>
      <c r="B392" s="34"/>
      <c r="C392" s="34"/>
      <c r="D392" s="34"/>
      <c r="E392" s="35"/>
      <c r="F392" s="34"/>
      <c r="L392" s="34"/>
      <c r="M392" s="34"/>
      <c r="N392" s="34"/>
      <c r="O392" s="34"/>
      <c r="P392" s="34"/>
      <c r="Q392" s="34"/>
      <c r="R392" s="34"/>
      <c r="S392" s="36"/>
      <c r="T392" s="34"/>
      <c r="X392" s="36"/>
      <c r="AG392" s="34"/>
      <c r="AI392" s="34"/>
      <c r="AJ392" s="34"/>
      <c r="AK392" s="34"/>
      <c r="AM392" s="101"/>
      <c r="AN392" s="34"/>
    </row>
    <row r="393" spans="1:40" ht="14.25" customHeight="1">
      <c r="A393" s="34"/>
      <c r="B393" s="34"/>
      <c r="C393" s="34"/>
      <c r="D393" s="34"/>
      <c r="E393" s="35"/>
      <c r="F393" s="34"/>
      <c r="L393" s="34"/>
      <c r="M393" s="34"/>
      <c r="N393" s="34"/>
      <c r="O393" s="34"/>
      <c r="P393" s="34"/>
      <c r="Q393" s="34"/>
      <c r="R393" s="34"/>
      <c r="S393" s="36"/>
      <c r="T393" s="34"/>
      <c r="X393" s="36"/>
      <c r="AG393" s="34"/>
      <c r="AI393" s="34"/>
      <c r="AJ393" s="34"/>
      <c r="AK393" s="34"/>
      <c r="AM393" s="101"/>
      <c r="AN393" s="34"/>
    </row>
    <row r="394" spans="1:40" ht="14.25" customHeight="1">
      <c r="A394" s="34"/>
      <c r="B394" s="34"/>
      <c r="C394" s="34"/>
      <c r="D394" s="34"/>
      <c r="E394" s="35"/>
      <c r="F394" s="34"/>
      <c r="L394" s="34"/>
      <c r="M394" s="34"/>
      <c r="N394" s="34"/>
      <c r="O394" s="34"/>
      <c r="P394" s="34"/>
      <c r="Q394" s="34"/>
      <c r="R394" s="34"/>
      <c r="S394" s="36"/>
      <c r="T394" s="34"/>
      <c r="X394" s="36"/>
      <c r="AG394" s="34"/>
      <c r="AI394" s="34"/>
      <c r="AJ394" s="34"/>
      <c r="AK394" s="34"/>
      <c r="AM394" s="101"/>
      <c r="AN394" s="34"/>
    </row>
    <row r="395" spans="1:40" ht="14.25" customHeight="1">
      <c r="A395" s="34"/>
      <c r="B395" s="34"/>
      <c r="C395" s="34"/>
      <c r="D395" s="34"/>
      <c r="E395" s="35"/>
      <c r="F395" s="34"/>
      <c r="L395" s="34"/>
      <c r="M395" s="34"/>
      <c r="N395" s="34"/>
      <c r="O395" s="34"/>
      <c r="P395" s="34"/>
      <c r="Q395" s="34"/>
      <c r="R395" s="34"/>
      <c r="S395" s="36"/>
      <c r="T395" s="34"/>
      <c r="X395" s="36"/>
      <c r="AG395" s="34"/>
      <c r="AI395" s="34"/>
      <c r="AJ395" s="34"/>
      <c r="AK395" s="34"/>
      <c r="AM395" s="101"/>
      <c r="AN395" s="34"/>
    </row>
    <row r="396" spans="1:40" ht="14.25" customHeight="1">
      <c r="A396" s="34"/>
      <c r="B396" s="34"/>
      <c r="C396" s="34"/>
      <c r="D396" s="34"/>
      <c r="E396" s="35"/>
      <c r="F396" s="34"/>
      <c r="L396" s="34"/>
      <c r="M396" s="34"/>
      <c r="N396" s="34"/>
      <c r="O396" s="34"/>
      <c r="P396" s="34"/>
      <c r="Q396" s="34"/>
      <c r="R396" s="34"/>
      <c r="S396" s="36"/>
      <c r="T396" s="34"/>
      <c r="X396" s="36"/>
      <c r="AG396" s="34"/>
      <c r="AI396" s="34"/>
      <c r="AJ396" s="34"/>
      <c r="AK396" s="34"/>
      <c r="AM396" s="101"/>
      <c r="AN396" s="34"/>
    </row>
    <row r="397" spans="1:40" ht="14.25" customHeight="1">
      <c r="A397" s="34"/>
      <c r="B397" s="34"/>
      <c r="C397" s="34"/>
      <c r="D397" s="34"/>
      <c r="E397" s="35"/>
      <c r="F397" s="34"/>
      <c r="L397" s="34"/>
      <c r="M397" s="34"/>
      <c r="N397" s="34"/>
      <c r="O397" s="34"/>
      <c r="P397" s="34"/>
      <c r="Q397" s="34"/>
      <c r="R397" s="34"/>
      <c r="S397" s="36"/>
      <c r="T397" s="34"/>
      <c r="X397" s="36"/>
      <c r="AG397" s="34"/>
      <c r="AI397" s="34"/>
      <c r="AJ397" s="34"/>
      <c r="AK397" s="34"/>
      <c r="AM397" s="101"/>
      <c r="AN397" s="34"/>
    </row>
    <row r="398" spans="1:40" ht="14.25" customHeight="1">
      <c r="A398" s="34"/>
      <c r="B398" s="34"/>
      <c r="C398" s="34"/>
      <c r="D398" s="34"/>
      <c r="E398" s="35"/>
      <c r="F398" s="34"/>
      <c r="L398" s="34"/>
      <c r="M398" s="34"/>
      <c r="N398" s="34"/>
      <c r="O398" s="34"/>
      <c r="P398" s="34"/>
      <c r="Q398" s="34"/>
      <c r="R398" s="34"/>
      <c r="S398" s="36"/>
      <c r="T398" s="34"/>
      <c r="X398" s="36"/>
      <c r="AG398" s="34"/>
      <c r="AI398" s="34"/>
      <c r="AJ398" s="34"/>
      <c r="AK398" s="34"/>
      <c r="AM398" s="101"/>
      <c r="AN398" s="34"/>
    </row>
    <row r="399" spans="1:40" ht="14.25" customHeight="1">
      <c r="A399" s="34"/>
      <c r="B399" s="34"/>
      <c r="C399" s="34"/>
      <c r="D399" s="34"/>
      <c r="E399" s="35"/>
      <c r="F399" s="34"/>
      <c r="L399" s="34"/>
      <c r="M399" s="34"/>
      <c r="N399" s="34"/>
      <c r="O399" s="34"/>
      <c r="P399" s="34"/>
      <c r="Q399" s="34"/>
      <c r="R399" s="34"/>
      <c r="S399" s="36"/>
      <c r="T399" s="34"/>
      <c r="X399" s="36"/>
      <c r="AG399" s="34"/>
      <c r="AI399" s="34"/>
      <c r="AJ399" s="34"/>
      <c r="AK399" s="34"/>
      <c r="AM399" s="101"/>
      <c r="AN399" s="34"/>
    </row>
    <row r="400" spans="1:40" ht="14.25" customHeight="1">
      <c r="A400" s="34"/>
      <c r="B400" s="34"/>
      <c r="C400" s="34"/>
      <c r="D400" s="34"/>
      <c r="E400" s="35"/>
      <c r="F400" s="34"/>
      <c r="L400" s="34"/>
      <c r="M400" s="34"/>
      <c r="N400" s="34"/>
      <c r="O400" s="34"/>
      <c r="P400" s="34"/>
      <c r="Q400" s="34"/>
      <c r="R400" s="34"/>
      <c r="S400" s="36"/>
      <c r="T400" s="34"/>
      <c r="X400" s="36"/>
      <c r="AG400" s="34"/>
      <c r="AI400" s="34"/>
      <c r="AJ400" s="34"/>
      <c r="AK400" s="34"/>
      <c r="AM400" s="101"/>
      <c r="AN400" s="34"/>
    </row>
    <row r="401" spans="1:40" ht="14.25" customHeight="1">
      <c r="A401" s="34"/>
      <c r="B401" s="34"/>
      <c r="C401" s="34"/>
      <c r="D401" s="34"/>
      <c r="E401" s="35"/>
      <c r="F401" s="34"/>
      <c r="L401" s="34"/>
      <c r="M401" s="34"/>
      <c r="N401" s="34"/>
      <c r="O401" s="34"/>
      <c r="P401" s="34"/>
      <c r="Q401" s="34"/>
      <c r="R401" s="34"/>
      <c r="S401" s="36"/>
      <c r="T401" s="34"/>
      <c r="X401" s="36"/>
      <c r="AG401" s="34"/>
      <c r="AI401" s="34"/>
      <c r="AJ401" s="34"/>
      <c r="AK401" s="34"/>
      <c r="AM401" s="101"/>
      <c r="AN401" s="34"/>
    </row>
    <row r="402" spans="1:40" ht="14.25" customHeight="1">
      <c r="A402" s="34"/>
      <c r="B402" s="34"/>
      <c r="C402" s="34"/>
      <c r="D402" s="34"/>
      <c r="E402" s="35"/>
      <c r="F402" s="34"/>
      <c r="L402" s="34"/>
      <c r="M402" s="34"/>
      <c r="N402" s="34"/>
      <c r="O402" s="34"/>
      <c r="P402" s="34"/>
      <c r="Q402" s="34"/>
      <c r="R402" s="34"/>
      <c r="S402" s="36"/>
      <c r="T402" s="34"/>
      <c r="X402" s="36"/>
      <c r="AG402" s="34"/>
      <c r="AI402" s="34"/>
      <c r="AJ402" s="34"/>
      <c r="AK402" s="34"/>
      <c r="AM402" s="101"/>
      <c r="AN402" s="34"/>
    </row>
    <row r="403" spans="1:40" ht="14.25" customHeight="1">
      <c r="A403" s="34"/>
      <c r="B403" s="34"/>
      <c r="C403" s="34"/>
      <c r="D403" s="34"/>
      <c r="E403" s="35"/>
      <c r="F403" s="34"/>
      <c r="L403" s="34"/>
      <c r="M403" s="34"/>
      <c r="N403" s="34"/>
      <c r="O403" s="34"/>
      <c r="P403" s="34"/>
      <c r="Q403" s="34"/>
      <c r="R403" s="34"/>
      <c r="S403" s="36"/>
      <c r="T403" s="34"/>
      <c r="X403" s="36"/>
      <c r="AG403" s="34"/>
      <c r="AI403" s="34"/>
      <c r="AJ403" s="34"/>
      <c r="AK403" s="34"/>
      <c r="AM403" s="101"/>
      <c r="AN403" s="34"/>
    </row>
    <row r="404" spans="1:40" ht="14.25" customHeight="1">
      <c r="A404" s="34"/>
      <c r="B404" s="34"/>
      <c r="C404" s="34"/>
      <c r="D404" s="34"/>
      <c r="E404" s="35"/>
      <c r="F404" s="34"/>
      <c r="L404" s="34"/>
      <c r="M404" s="34"/>
      <c r="N404" s="34"/>
      <c r="O404" s="34"/>
      <c r="P404" s="34"/>
      <c r="Q404" s="34"/>
      <c r="R404" s="34"/>
      <c r="S404" s="36"/>
      <c r="T404" s="34"/>
      <c r="X404" s="36"/>
      <c r="AG404" s="34"/>
      <c r="AI404" s="34"/>
      <c r="AJ404" s="34"/>
      <c r="AK404" s="34"/>
      <c r="AM404" s="101"/>
      <c r="AN404" s="34"/>
    </row>
    <row r="405" spans="1:40" ht="14.25" customHeight="1">
      <c r="A405" s="34"/>
      <c r="B405" s="34"/>
      <c r="C405" s="34"/>
      <c r="D405" s="34"/>
      <c r="E405" s="35"/>
      <c r="F405" s="34"/>
      <c r="L405" s="34"/>
      <c r="M405" s="34"/>
      <c r="N405" s="34"/>
      <c r="O405" s="34"/>
      <c r="P405" s="34"/>
      <c r="Q405" s="34"/>
      <c r="R405" s="34"/>
      <c r="S405" s="36"/>
      <c r="T405" s="34"/>
      <c r="X405" s="36"/>
      <c r="AG405" s="34"/>
      <c r="AI405" s="34"/>
      <c r="AJ405" s="34"/>
      <c r="AK405" s="34"/>
      <c r="AM405" s="101"/>
      <c r="AN405" s="34"/>
    </row>
    <row r="406" spans="1:40" ht="14.25" customHeight="1">
      <c r="A406" s="34"/>
      <c r="B406" s="34"/>
      <c r="C406" s="34"/>
      <c r="D406" s="34"/>
      <c r="E406" s="35"/>
      <c r="F406" s="34"/>
      <c r="L406" s="34"/>
      <c r="M406" s="34"/>
      <c r="N406" s="34"/>
      <c r="O406" s="34"/>
      <c r="P406" s="34"/>
      <c r="Q406" s="34"/>
      <c r="R406" s="34"/>
      <c r="S406" s="36"/>
      <c r="T406" s="34"/>
      <c r="X406" s="36"/>
      <c r="AG406" s="34"/>
      <c r="AI406" s="34"/>
      <c r="AJ406" s="34"/>
      <c r="AK406" s="34"/>
      <c r="AM406" s="101"/>
      <c r="AN406" s="34"/>
    </row>
    <row r="407" spans="1:40" ht="14.25" customHeight="1">
      <c r="A407" s="34"/>
      <c r="B407" s="34"/>
      <c r="C407" s="34"/>
      <c r="D407" s="34"/>
      <c r="E407" s="35"/>
      <c r="F407" s="34"/>
      <c r="L407" s="34"/>
      <c r="M407" s="34"/>
      <c r="N407" s="34"/>
      <c r="O407" s="34"/>
      <c r="P407" s="34"/>
      <c r="Q407" s="34"/>
      <c r="R407" s="34"/>
      <c r="S407" s="36"/>
      <c r="T407" s="34"/>
      <c r="X407" s="36"/>
      <c r="AG407" s="34"/>
      <c r="AI407" s="34"/>
      <c r="AJ407" s="34"/>
      <c r="AK407" s="34"/>
      <c r="AM407" s="101"/>
      <c r="AN407" s="34"/>
    </row>
    <row r="408" spans="1:40" ht="14.25" customHeight="1">
      <c r="A408" s="34"/>
      <c r="B408" s="34"/>
      <c r="C408" s="34"/>
      <c r="D408" s="34"/>
      <c r="E408" s="35"/>
      <c r="F408" s="34"/>
      <c r="L408" s="34"/>
      <c r="M408" s="34"/>
      <c r="N408" s="34"/>
      <c r="O408" s="34"/>
      <c r="P408" s="34"/>
      <c r="Q408" s="34"/>
      <c r="R408" s="34"/>
      <c r="S408" s="36"/>
      <c r="T408" s="34"/>
      <c r="X408" s="36"/>
      <c r="AG408" s="34"/>
      <c r="AI408" s="34"/>
      <c r="AJ408" s="34"/>
      <c r="AK408" s="34"/>
      <c r="AM408" s="101"/>
      <c r="AN408" s="34"/>
    </row>
    <row r="409" spans="1:40" ht="14.25" customHeight="1">
      <c r="A409" s="34"/>
      <c r="B409" s="34"/>
      <c r="C409" s="34"/>
      <c r="D409" s="34"/>
      <c r="E409" s="35"/>
      <c r="F409" s="34"/>
      <c r="L409" s="34"/>
      <c r="M409" s="34"/>
      <c r="N409" s="34"/>
      <c r="O409" s="34"/>
      <c r="P409" s="34"/>
      <c r="Q409" s="34"/>
      <c r="R409" s="34"/>
      <c r="S409" s="36"/>
      <c r="T409" s="34"/>
      <c r="X409" s="36"/>
      <c r="AG409" s="34"/>
      <c r="AI409" s="34"/>
      <c r="AJ409" s="34"/>
      <c r="AK409" s="34"/>
      <c r="AM409" s="101"/>
      <c r="AN409" s="34"/>
    </row>
    <row r="410" spans="1:40" ht="14.25" customHeight="1">
      <c r="A410" s="34"/>
      <c r="B410" s="34"/>
      <c r="C410" s="34"/>
      <c r="D410" s="34"/>
      <c r="E410" s="35"/>
      <c r="F410" s="34"/>
      <c r="L410" s="34"/>
      <c r="M410" s="34"/>
      <c r="N410" s="34"/>
      <c r="O410" s="34"/>
      <c r="P410" s="34"/>
      <c r="Q410" s="34"/>
      <c r="R410" s="34"/>
      <c r="S410" s="36"/>
      <c r="T410" s="34"/>
      <c r="X410" s="36"/>
      <c r="AG410" s="34"/>
      <c r="AI410" s="34"/>
      <c r="AJ410" s="34"/>
      <c r="AK410" s="34"/>
      <c r="AM410" s="101"/>
      <c r="AN410" s="34"/>
    </row>
    <row r="411" spans="1:40" ht="14.25" customHeight="1">
      <c r="A411" s="34"/>
      <c r="B411" s="34"/>
      <c r="C411" s="34"/>
      <c r="D411" s="34"/>
      <c r="E411" s="35"/>
      <c r="F411" s="34"/>
      <c r="L411" s="34"/>
      <c r="M411" s="34"/>
      <c r="N411" s="34"/>
      <c r="O411" s="34"/>
      <c r="P411" s="34"/>
      <c r="Q411" s="34"/>
      <c r="R411" s="34"/>
      <c r="S411" s="36"/>
      <c r="T411" s="34"/>
      <c r="X411" s="36"/>
      <c r="AG411" s="34"/>
      <c r="AI411" s="34"/>
      <c r="AJ411" s="34"/>
      <c r="AK411" s="34"/>
      <c r="AM411" s="101"/>
      <c r="AN411" s="34"/>
    </row>
    <row r="412" spans="1:40" ht="14.25" customHeight="1">
      <c r="A412" s="34"/>
      <c r="B412" s="34"/>
      <c r="C412" s="34"/>
      <c r="D412" s="34"/>
      <c r="E412" s="35"/>
      <c r="F412" s="34"/>
      <c r="L412" s="34"/>
      <c r="M412" s="34"/>
      <c r="N412" s="34"/>
      <c r="O412" s="34"/>
      <c r="P412" s="34"/>
      <c r="Q412" s="34"/>
      <c r="R412" s="34"/>
      <c r="S412" s="36"/>
      <c r="T412" s="34"/>
      <c r="X412" s="36"/>
      <c r="AG412" s="34"/>
      <c r="AI412" s="34"/>
      <c r="AJ412" s="34"/>
      <c r="AK412" s="34"/>
      <c r="AM412" s="101"/>
      <c r="AN412" s="34"/>
    </row>
    <row r="413" spans="1:40" ht="14.25" customHeight="1">
      <c r="A413" s="34"/>
      <c r="B413" s="34"/>
      <c r="C413" s="34"/>
      <c r="D413" s="34"/>
      <c r="E413" s="35"/>
      <c r="F413" s="34"/>
      <c r="L413" s="34"/>
      <c r="M413" s="34"/>
      <c r="N413" s="34"/>
      <c r="O413" s="34"/>
      <c r="P413" s="34"/>
      <c r="Q413" s="34"/>
      <c r="R413" s="34"/>
      <c r="S413" s="36"/>
      <c r="T413" s="34"/>
      <c r="X413" s="36"/>
      <c r="AG413" s="34"/>
      <c r="AI413" s="34"/>
      <c r="AJ413" s="34"/>
      <c r="AK413" s="34"/>
      <c r="AM413" s="101"/>
      <c r="AN413" s="34"/>
    </row>
    <row r="414" spans="1:40" ht="14.25" customHeight="1">
      <c r="A414" s="34"/>
      <c r="B414" s="34"/>
      <c r="C414" s="34"/>
      <c r="D414" s="34"/>
      <c r="E414" s="35"/>
      <c r="F414" s="34"/>
      <c r="L414" s="34"/>
      <c r="M414" s="34"/>
      <c r="N414" s="34"/>
      <c r="O414" s="34"/>
      <c r="P414" s="34"/>
      <c r="Q414" s="34"/>
      <c r="R414" s="34"/>
      <c r="S414" s="36"/>
      <c r="T414" s="34"/>
      <c r="X414" s="36"/>
      <c r="AG414" s="34"/>
      <c r="AI414" s="34"/>
      <c r="AJ414" s="34"/>
      <c r="AK414" s="34"/>
      <c r="AM414" s="101"/>
      <c r="AN414" s="34"/>
    </row>
    <row r="415" spans="1:40" ht="14.25" customHeight="1">
      <c r="A415" s="34"/>
      <c r="B415" s="34"/>
      <c r="C415" s="34"/>
      <c r="D415" s="34"/>
      <c r="E415" s="35"/>
      <c r="F415" s="34"/>
      <c r="L415" s="34"/>
      <c r="M415" s="34"/>
      <c r="N415" s="34"/>
      <c r="O415" s="34"/>
      <c r="P415" s="34"/>
      <c r="Q415" s="34"/>
      <c r="R415" s="34"/>
      <c r="S415" s="36"/>
      <c r="T415" s="34"/>
      <c r="X415" s="36"/>
      <c r="AG415" s="34"/>
      <c r="AI415" s="34"/>
      <c r="AJ415" s="34"/>
      <c r="AK415" s="34"/>
      <c r="AM415" s="101"/>
      <c r="AN415" s="34"/>
    </row>
    <row r="416" spans="1:40" ht="14.25" customHeight="1">
      <c r="A416" s="34"/>
      <c r="B416" s="34"/>
      <c r="C416" s="34"/>
      <c r="D416" s="34"/>
      <c r="E416" s="35"/>
      <c r="F416" s="34"/>
      <c r="L416" s="34"/>
      <c r="M416" s="34"/>
      <c r="N416" s="34"/>
      <c r="O416" s="34"/>
      <c r="P416" s="34"/>
      <c r="Q416" s="34"/>
      <c r="R416" s="34"/>
      <c r="S416" s="36"/>
      <c r="T416" s="34"/>
      <c r="X416" s="36"/>
      <c r="AG416" s="34"/>
      <c r="AI416" s="34"/>
      <c r="AJ416" s="34"/>
      <c r="AK416" s="34"/>
      <c r="AM416" s="101"/>
      <c r="AN416" s="34"/>
    </row>
    <row r="417" spans="1:40" ht="14.25" customHeight="1">
      <c r="A417" s="34"/>
      <c r="B417" s="34"/>
      <c r="C417" s="34"/>
      <c r="D417" s="34"/>
      <c r="E417" s="35"/>
      <c r="F417" s="34"/>
      <c r="L417" s="34"/>
      <c r="M417" s="34"/>
      <c r="N417" s="34"/>
      <c r="O417" s="34"/>
      <c r="P417" s="34"/>
      <c r="Q417" s="34"/>
      <c r="R417" s="34"/>
      <c r="S417" s="36"/>
      <c r="T417" s="34"/>
      <c r="X417" s="36"/>
      <c r="AG417" s="34"/>
      <c r="AI417" s="34"/>
      <c r="AJ417" s="34"/>
      <c r="AK417" s="34"/>
      <c r="AM417" s="101"/>
      <c r="AN417" s="34"/>
    </row>
    <row r="418" spans="1:40" ht="14.25" customHeight="1">
      <c r="A418" s="34"/>
      <c r="B418" s="34"/>
      <c r="C418" s="34"/>
      <c r="D418" s="34"/>
      <c r="E418" s="35"/>
      <c r="F418" s="34"/>
      <c r="L418" s="34"/>
      <c r="M418" s="34"/>
      <c r="N418" s="34"/>
      <c r="O418" s="34"/>
      <c r="P418" s="34"/>
      <c r="Q418" s="34"/>
      <c r="R418" s="34"/>
      <c r="S418" s="36"/>
      <c r="T418" s="34"/>
      <c r="X418" s="36"/>
      <c r="AG418" s="34"/>
      <c r="AI418" s="34"/>
      <c r="AJ418" s="34"/>
      <c r="AK418" s="34"/>
      <c r="AM418" s="101"/>
      <c r="AN418" s="34"/>
    </row>
    <row r="419" spans="1:40" ht="14.25" customHeight="1">
      <c r="A419" s="34"/>
      <c r="B419" s="34"/>
      <c r="C419" s="34"/>
      <c r="D419" s="34"/>
      <c r="E419" s="35"/>
      <c r="F419" s="34"/>
      <c r="L419" s="34"/>
      <c r="M419" s="34"/>
      <c r="N419" s="34"/>
      <c r="O419" s="34"/>
      <c r="P419" s="34"/>
      <c r="Q419" s="34"/>
      <c r="R419" s="34"/>
      <c r="S419" s="36"/>
      <c r="T419" s="34"/>
      <c r="X419" s="36"/>
      <c r="AG419" s="34"/>
      <c r="AI419" s="34"/>
      <c r="AJ419" s="34"/>
      <c r="AK419" s="34"/>
      <c r="AM419" s="101"/>
      <c r="AN419" s="34"/>
    </row>
    <row r="420" spans="1:40" ht="14.25" customHeight="1">
      <c r="A420" s="34"/>
      <c r="B420" s="34"/>
      <c r="C420" s="34"/>
      <c r="D420" s="34"/>
      <c r="E420" s="35"/>
      <c r="F420" s="34"/>
      <c r="L420" s="34"/>
      <c r="M420" s="34"/>
      <c r="N420" s="34"/>
      <c r="O420" s="34"/>
      <c r="P420" s="34"/>
      <c r="Q420" s="34"/>
      <c r="R420" s="34"/>
      <c r="S420" s="36"/>
      <c r="T420" s="34"/>
      <c r="X420" s="36"/>
      <c r="AG420" s="34"/>
      <c r="AI420" s="34"/>
      <c r="AJ420" s="34"/>
      <c r="AK420" s="34"/>
      <c r="AM420" s="101"/>
      <c r="AN420" s="34"/>
    </row>
    <row r="421" spans="1:40" ht="14.25" customHeight="1">
      <c r="A421" s="34"/>
      <c r="B421" s="34"/>
      <c r="C421" s="34"/>
      <c r="D421" s="34"/>
      <c r="E421" s="35"/>
      <c r="F421" s="34"/>
      <c r="L421" s="34"/>
      <c r="M421" s="34"/>
      <c r="N421" s="34"/>
      <c r="O421" s="34"/>
      <c r="P421" s="34"/>
      <c r="Q421" s="34"/>
      <c r="R421" s="34"/>
      <c r="S421" s="36"/>
      <c r="T421" s="34"/>
      <c r="X421" s="36"/>
      <c r="AG421" s="34"/>
      <c r="AI421" s="34"/>
      <c r="AJ421" s="34"/>
      <c r="AK421" s="34"/>
      <c r="AM421" s="101"/>
      <c r="AN421" s="34"/>
    </row>
    <row r="422" spans="1:40" ht="14.25" customHeight="1">
      <c r="A422" s="34"/>
      <c r="B422" s="34"/>
      <c r="C422" s="34"/>
      <c r="D422" s="34"/>
      <c r="E422" s="35"/>
      <c r="F422" s="34"/>
      <c r="L422" s="34"/>
      <c r="M422" s="34"/>
      <c r="N422" s="34"/>
      <c r="O422" s="34"/>
      <c r="P422" s="34"/>
      <c r="Q422" s="34"/>
      <c r="R422" s="34"/>
      <c r="S422" s="36"/>
      <c r="T422" s="34"/>
      <c r="X422" s="36"/>
      <c r="AG422" s="34"/>
      <c r="AI422" s="34"/>
      <c r="AJ422" s="34"/>
      <c r="AK422" s="34"/>
      <c r="AM422" s="101"/>
      <c r="AN422" s="34"/>
    </row>
    <row r="423" spans="1:40" ht="14.25" customHeight="1">
      <c r="A423" s="34"/>
      <c r="B423" s="34"/>
      <c r="C423" s="34"/>
      <c r="D423" s="34"/>
      <c r="E423" s="35"/>
      <c r="F423" s="34"/>
      <c r="L423" s="34"/>
      <c r="M423" s="34"/>
      <c r="N423" s="34"/>
      <c r="O423" s="34"/>
      <c r="P423" s="34"/>
      <c r="Q423" s="34"/>
      <c r="R423" s="34"/>
      <c r="S423" s="36"/>
      <c r="T423" s="34"/>
      <c r="X423" s="36"/>
      <c r="AG423" s="34"/>
      <c r="AI423" s="34"/>
      <c r="AJ423" s="34"/>
      <c r="AK423" s="34"/>
      <c r="AM423" s="101"/>
      <c r="AN423" s="34"/>
    </row>
    <row r="424" spans="1:40" ht="14.25" customHeight="1">
      <c r="A424" s="34"/>
      <c r="B424" s="34"/>
      <c r="C424" s="34"/>
      <c r="D424" s="34"/>
      <c r="E424" s="35"/>
      <c r="F424" s="34"/>
      <c r="L424" s="34"/>
      <c r="M424" s="34"/>
      <c r="N424" s="34"/>
      <c r="O424" s="34"/>
      <c r="P424" s="34"/>
      <c r="Q424" s="34"/>
      <c r="R424" s="34"/>
      <c r="S424" s="36"/>
      <c r="T424" s="34"/>
      <c r="X424" s="36"/>
      <c r="AG424" s="34"/>
      <c r="AI424" s="34"/>
      <c r="AJ424" s="34"/>
      <c r="AK424" s="34"/>
      <c r="AM424" s="101"/>
      <c r="AN424" s="34"/>
    </row>
    <row r="425" spans="1:40" ht="14.25" customHeight="1">
      <c r="A425" s="34"/>
      <c r="B425" s="34"/>
      <c r="C425" s="34"/>
      <c r="D425" s="34"/>
      <c r="E425" s="35"/>
      <c r="F425" s="34"/>
      <c r="L425" s="34"/>
      <c r="M425" s="34"/>
      <c r="N425" s="34"/>
      <c r="O425" s="34"/>
      <c r="P425" s="34"/>
      <c r="Q425" s="34"/>
      <c r="R425" s="34"/>
      <c r="S425" s="36"/>
      <c r="T425" s="34"/>
      <c r="X425" s="36"/>
      <c r="AG425" s="34"/>
      <c r="AI425" s="34"/>
      <c r="AJ425" s="34"/>
      <c r="AK425" s="34"/>
      <c r="AM425" s="101"/>
      <c r="AN425" s="34"/>
    </row>
    <row r="426" spans="1:40" ht="14.25" customHeight="1">
      <c r="A426" s="34"/>
      <c r="B426" s="34"/>
      <c r="C426" s="34"/>
      <c r="D426" s="34"/>
      <c r="E426" s="35"/>
      <c r="F426" s="34"/>
      <c r="L426" s="34"/>
      <c r="M426" s="34"/>
      <c r="N426" s="34"/>
      <c r="O426" s="34"/>
      <c r="P426" s="34"/>
      <c r="Q426" s="34"/>
      <c r="R426" s="34"/>
      <c r="S426" s="36"/>
      <c r="T426" s="34"/>
      <c r="X426" s="36"/>
      <c r="AG426" s="34"/>
      <c r="AI426" s="34"/>
      <c r="AJ426" s="34"/>
      <c r="AK426" s="34"/>
      <c r="AM426" s="101"/>
      <c r="AN426" s="34"/>
    </row>
    <row r="427" spans="1:40" ht="14.25" customHeight="1">
      <c r="A427" s="34"/>
      <c r="B427" s="34"/>
      <c r="C427" s="34"/>
      <c r="D427" s="34"/>
      <c r="E427" s="35"/>
      <c r="F427" s="34"/>
      <c r="L427" s="34"/>
      <c r="M427" s="34"/>
      <c r="N427" s="34"/>
      <c r="O427" s="34"/>
      <c r="P427" s="34"/>
      <c r="Q427" s="34"/>
      <c r="R427" s="34"/>
      <c r="S427" s="36"/>
      <c r="T427" s="34"/>
      <c r="X427" s="36"/>
      <c r="AG427" s="34"/>
      <c r="AI427" s="34"/>
      <c r="AJ427" s="34"/>
      <c r="AK427" s="34"/>
      <c r="AM427" s="101"/>
      <c r="AN427" s="34"/>
    </row>
    <row r="428" spans="1:40" ht="14.25" customHeight="1">
      <c r="A428" s="34"/>
      <c r="B428" s="34"/>
      <c r="C428" s="34"/>
      <c r="D428" s="34"/>
      <c r="E428" s="35"/>
      <c r="F428" s="34"/>
      <c r="L428" s="34"/>
      <c r="M428" s="34"/>
      <c r="N428" s="34"/>
      <c r="O428" s="34"/>
      <c r="P428" s="34"/>
      <c r="Q428" s="34"/>
      <c r="R428" s="34"/>
      <c r="S428" s="36"/>
      <c r="T428" s="34"/>
      <c r="X428" s="36"/>
      <c r="AG428" s="34"/>
      <c r="AI428" s="34"/>
      <c r="AJ428" s="34"/>
      <c r="AK428" s="34"/>
      <c r="AM428" s="101"/>
      <c r="AN428" s="34"/>
    </row>
    <row r="429" spans="1:40" ht="14.25" customHeight="1">
      <c r="A429" s="34"/>
      <c r="B429" s="34"/>
      <c r="C429" s="34"/>
      <c r="D429" s="34"/>
      <c r="E429" s="35"/>
      <c r="F429" s="34"/>
      <c r="L429" s="34"/>
      <c r="M429" s="34"/>
      <c r="N429" s="34"/>
      <c r="O429" s="34"/>
      <c r="P429" s="34"/>
      <c r="Q429" s="34"/>
      <c r="R429" s="34"/>
      <c r="S429" s="36"/>
      <c r="T429" s="34"/>
      <c r="X429" s="36"/>
      <c r="AG429" s="34"/>
      <c r="AI429" s="34"/>
      <c r="AJ429" s="34"/>
      <c r="AK429" s="34"/>
      <c r="AM429" s="101"/>
      <c r="AN429" s="34"/>
    </row>
    <row r="430" spans="1:40" ht="14.25" customHeight="1">
      <c r="A430" s="34"/>
      <c r="B430" s="34"/>
      <c r="C430" s="34"/>
      <c r="D430" s="34"/>
      <c r="E430" s="35"/>
      <c r="F430" s="34"/>
      <c r="L430" s="34"/>
      <c r="M430" s="34"/>
      <c r="N430" s="34"/>
      <c r="O430" s="34"/>
      <c r="P430" s="34"/>
      <c r="Q430" s="34"/>
      <c r="R430" s="34"/>
      <c r="S430" s="36"/>
      <c r="T430" s="34"/>
      <c r="X430" s="36"/>
      <c r="AG430" s="34"/>
      <c r="AI430" s="34"/>
      <c r="AJ430" s="34"/>
      <c r="AK430" s="34"/>
      <c r="AM430" s="101"/>
      <c r="AN430" s="34"/>
    </row>
    <row r="431" spans="1:40" ht="14.25" customHeight="1">
      <c r="A431" s="34"/>
      <c r="B431" s="34"/>
      <c r="C431" s="34"/>
      <c r="D431" s="34"/>
      <c r="E431" s="35"/>
      <c r="F431" s="34"/>
      <c r="L431" s="34"/>
      <c r="M431" s="34"/>
      <c r="N431" s="34"/>
      <c r="O431" s="34"/>
      <c r="P431" s="34"/>
      <c r="Q431" s="34"/>
      <c r="R431" s="34"/>
      <c r="S431" s="36"/>
      <c r="T431" s="34"/>
      <c r="X431" s="36"/>
      <c r="AG431" s="34"/>
      <c r="AI431" s="34"/>
      <c r="AJ431" s="34"/>
      <c r="AK431" s="34"/>
      <c r="AM431" s="101"/>
      <c r="AN431" s="34"/>
    </row>
    <row r="432" spans="1:40" ht="14.25" customHeight="1">
      <c r="A432" s="34"/>
      <c r="B432" s="34"/>
      <c r="C432" s="34"/>
      <c r="D432" s="34"/>
      <c r="E432" s="35"/>
      <c r="F432" s="34"/>
      <c r="L432" s="34"/>
      <c r="M432" s="34"/>
      <c r="N432" s="34"/>
      <c r="O432" s="34"/>
      <c r="P432" s="34"/>
      <c r="Q432" s="34"/>
      <c r="R432" s="34"/>
      <c r="S432" s="36"/>
      <c r="T432" s="34"/>
      <c r="X432" s="36"/>
      <c r="AG432" s="34"/>
      <c r="AI432" s="34"/>
      <c r="AJ432" s="34"/>
      <c r="AK432" s="34"/>
      <c r="AM432" s="101"/>
      <c r="AN432" s="34"/>
    </row>
    <row r="433" spans="1:40" ht="14.25" customHeight="1">
      <c r="A433" s="34"/>
      <c r="B433" s="34"/>
      <c r="C433" s="34"/>
      <c r="D433" s="34"/>
      <c r="E433" s="35"/>
      <c r="F433" s="34"/>
      <c r="L433" s="34"/>
      <c r="M433" s="34"/>
      <c r="N433" s="34"/>
      <c r="O433" s="34"/>
      <c r="P433" s="34"/>
      <c r="Q433" s="34"/>
      <c r="R433" s="34"/>
      <c r="S433" s="36"/>
      <c r="T433" s="34"/>
      <c r="X433" s="36"/>
      <c r="AG433" s="34"/>
      <c r="AI433" s="34"/>
      <c r="AJ433" s="34"/>
      <c r="AK433" s="34"/>
      <c r="AM433" s="101"/>
      <c r="AN433" s="34"/>
    </row>
    <row r="434" spans="1:40" ht="14.25" customHeight="1">
      <c r="A434" s="34"/>
      <c r="B434" s="34"/>
      <c r="C434" s="34"/>
      <c r="D434" s="34"/>
      <c r="E434" s="35"/>
      <c r="F434" s="34"/>
      <c r="L434" s="34"/>
      <c r="M434" s="34"/>
      <c r="N434" s="34"/>
      <c r="O434" s="34"/>
      <c r="P434" s="34"/>
      <c r="Q434" s="34"/>
      <c r="R434" s="34"/>
      <c r="S434" s="36"/>
      <c r="T434" s="34"/>
      <c r="X434" s="36"/>
      <c r="AG434" s="34"/>
      <c r="AI434" s="34"/>
      <c r="AJ434" s="34"/>
      <c r="AK434" s="34"/>
      <c r="AM434" s="101"/>
      <c r="AN434" s="34"/>
    </row>
    <row r="435" spans="1:40" ht="14.25" customHeight="1">
      <c r="A435" s="34"/>
      <c r="B435" s="34"/>
      <c r="C435" s="34"/>
      <c r="D435" s="34"/>
      <c r="E435" s="35"/>
      <c r="F435" s="34"/>
      <c r="L435" s="34"/>
      <c r="M435" s="34"/>
      <c r="N435" s="34"/>
      <c r="O435" s="34"/>
      <c r="P435" s="34"/>
      <c r="Q435" s="34"/>
      <c r="R435" s="34"/>
      <c r="S435" s="36"/>
      <c r="T435" s="34"/>
      <c r="X435" s="36"/>
      <c r="AG435" s="34"/>
      <c r="AI435" s="34"/>
      <c r="AJ435" s="34"/>
      <c r="AK435" s="34"/>
      <c r="AM435" s="101"/>
      <c r="AN435" s="34"/>
    </row>
    <row r="436" spans="1:40" ht="14.25" customHeight="1">
      <c r="A436" s="34"/>
      <c r="B436" s="34"/>
      <c r="C436" s="34"/>
      <c r="D436" s="34"/>
      <c r="E436" s="35"/>
      <c r="F436" s="34"/>
      <c r="L436" s="34"/>
      <c r="M436" s="34"/>
      <c r="N436" s="34"/>
      <c r="O436" s="34"/>
      <c r="P436" s="34"/>
      <c r="Q436" s="34"/>
      <c r="R436" s="34"/>
      <c r="S436" s="36"/>
      <c r="T436" s="34"/>
      <c r="X436" s="36"/>
      <c r="AG436" s="34"/>
      <c r="AI436" s="34"/>
      <c r="AJ436" s="34"/>
      <c r="AK436" s="34"/>
      <c r="AM436" s="101"/>
      <c r="AN436" s="34"/>
    </row>
    <row r="437" spans="1:40" ht="14.25" customHeight="1">
      <c r="A437" s="34"/>
      <c r="B437" s="34"/>
      <c r="C437" s="34"/>
      <c r="D437" s="34"/>
      <c r="E437" s="35"/>
      <c r="F437" s="34"/>
      <c r="L437" s="34"/>
      <c r="M437" s="34"/>
      <c r="N437" s="34"/>
      <c r="O437" s="34"/>
      <c r="P437" s="34"/>
      <c r="Q437" s="34"/>
      <c r="R437" s="34"/>
      <c r="S437" s="36"/>
      <c r="T437" s="34"/>
      <c r="X437" s="36"/>
      <c r="AG437" s="34"/>
      <c r="AI437" s="34"/>
      <c r="AJ437" s="34"/>
      <c r="AK437" s="34"/>
      <c r="AM437" s="101"/>
      <c r="AN437" s="34"/>
    </row>
    <row r="438" spans="1:40" ht="14.25" customHeight="1">
      <c r="A438" s="34"/>
      <c r="B438" s="34"/>
      <c r="C438" s="34"/>
      <c r="D438" s="34"/>
      <c r="E438" s="35"/>
      <c r="F438" s="34"/>
      <c r="L438" s="34"/>
      <c r="M438" s="34"/>
      <c r="N438" s="34"/>
      <c r="O438" s="34"/>
      <c r="P438" s="34"/>
      <c r="Q438" s="34"/>
      <c r="R438" s="34"/>
      <c r="S438" s="36"/>
      <c r="T438" s="34"/>
      <c r="X438" s="36"/>
      <c r="AG438" s="34"/>
      <c r="AI438" s="34"/>
      <c r="AJ438" s="34"/>
      <c r="AK438" s="34"/>
      <c r="AM438" s="101"/>
      <c r="AN438" s="34"/>
    </row>
    <row r="439" spans="1:40" ht="14.25" customHeight="1">
      <c r="A439" s="34"/>
      <c r="B439" s="34"/>
      <c r="C439" s="34"/>
      <c r="D439" s="34"/>
      <c r="E439" s="35"/>
      <c r="F439" s="34"/>
      <c r="L439" s="34"/>
      <c r="M439" s="34"/>
      <c r="N439" s="34"/>
      <c r="O439" s="34"/>
      <c r="P439" s="34"/>
      <c r="Q439" s="34"/>
      <c r="R439" s="34"/>
      <c r="S439" s="36"/>
      <c r="T439" s="34"/>
      <c r="X439" s="36"/>
      <c r="AG439" s="34"/>
      <c r="AI439" s="34"/>
      <c r="AJ439" s="34"/>
      <c r="AK439" s="34"/>
      <c r="AM439" s="101"/>
      <c r="AN439" s="34"/>
    </row>
    <row r="440" spans="1:40" ht="14.25" customHeight="1">
      <c r="A440" s="34"/>
      <c r="B440" s="34"/>
      <c r="C440" s="34"/>
      <c r="D440" s="34"/>
      <c r="E440" s="35"/>
      <c r="F440" s="34"/>
      <c r="L440" s="34"/>
      <c r="M440" s="34"/>
      <c r="N440" s="34"/>
      <c r="O440" s="34"/>
      <c r="P440" s="34"/>
      <c r="Q440" s="34"/>
      <c r="R440" s="34"/>
      <c r="S440" s="36"/>
      <c r="T440" s="34"/>
      <c r="X440" s="36"/>
      <c r="AG440" s="34"/>
      <c r="AI440" s="34"/>
      <c r="AJ440" s="34"/>
      <c r="AK440" s="34"/>
      <c r="AM440" s="101"/>
      <c r="AN440" s="34"/>
    </row>
    <row r="441" spans="1:40" ht="14.25" customHeight="1">
      <c r="A441" s="34"/>
      <c r="B441" s="34"/>
      <c r="C441" s="34"/>
      <c r="D441" s="34"/>
      <c r="E441" s="35"/>
      <c r="F441" s="34"/>
      <c r="L441" s="34"/>
      <c r="M441" s="34"/>
      <c r="N441" s="34"/>
      <c r="O441" s="34"/>
      <c r="P441" s="34"/>
      <c r="Q441" s="34"/>
      <c r="R441" s="34"/>
      <c r="S441" s="36"/>
      <c r="T441" s="34"/>
      <c r="X441" s="36"/>
      <c r="AG441" s="34"/>
      <c r="AI441" s="34"/>
      <c r="AJ441" s="34"/>
      <c r="AK441" s="34"/>
      <c r="AM441" s="101"/>
      <c r="AN441" s="34"/>
    </row>
    <row r="442" spans="1:40" ht="14.25" customHeight="1">
      <c r="A442" s="34"/>
      <c r="B442" s="34"/>
      <c r="C442" s="34"/>
      <c r="D442" s="34"/>
      <c r="E442" s="35"/>
      <c r="F442" s="34"/>
      <c r="L442" s="34"/>
      <c r="M442" s="34"/>
      <c r="N442" s="34"/>
      <c r="O442" s="34"/>
      <c r="P442" s="34"/>
      <c r="Q442" s="34"/>
      <c r="R442" s="34"/>
      <c r="S442" s="36"/>
      <c r="T442" s="34"/>
      <c r="X442" s="36"/>
      <c r="AG442" s="34"/>
      <c r="AI442" s="34"/>
      <c r="AJ442" s="34"/>
      <c r="AK442" s="34"/>
      <c r="AM442" s="101"/>
      <c r="AN442" s="34"/>
    </row>
    <row r="443" spans="1:40" ht="14.25" customHeight="1">
      <c r="A443" s="34"/>
      <c r="B443" s="34"/>
      <c r="C443" s="34"/>
      <c r="D443" s="34"/>
      <c r="E443" s="35"/>
      <c r="F443" s="34"/>
      <c r="L443" s="34"/>
      <c r="M443" s="34"/>
      <c r="N443" s="34"/>
      <c r="O443" s="34"/>
      <c r="P443" s="34"/>
      <c r="Q443" s="34"/>
      <c r="R443" s="34"/>
      <c r="S443" s="36"/>
      <c r="T443" s="34"/>
      <c r="X443" s="36"/>
      <c r="AG443" s="34"/>
      <c r="AI443" s="34"/>
      <c r="AJ443" s="34"/>
      <c r="AK443" s="34"/>
      <c r="AM443" s="101"/>
      <c r="AN443" s="34"/>
    </row>
    <row r="444" spans="1:40" ht="14.25" customHeight="1">
      <c r="A444" s="34"/>
      <c r="B444" s="34"/>
      <c r="C444" s="34"/>
      <c r="D444" s="34"/>
      <c r="E444" s="35"/>
      <c r="F444" s="34"/>
      <c r="L444" s="34"/>
      <c r="M444" s="34"/>
      <c r="N444" s="34"/>
      <c r="O444" s="34"/>
      <c r="P444" s="34"/>
      <c r="Q444" s="34"/>
      <c r="R444" s="34"/>
      <c r="S444" s="36"/>
      <c r="T444" s="34"/>
      <c r="X444" s="36"/>
      <c r="AG444" s="34"/>
      <c r="AI444" s="34"/>
      <c r="AJ444" s="34"/>
      <c r="AK444" s="34"/>
      <c r="AM444" s="101"/>
      <c r="AN444" s="34"/>
    </row>
    <row r="445" spans="1:40" ht="14.25" customHeight="1">
      <c r="A445" s="34"/>
      <c r="B445" s="34"/>
      <c r="C445" s="34"/>
      <c r="D445" s="34"/>
      <c r="E445" s="35"/>
      <c r="F445" s="34"/>
      <c r="L445" s="34"/>
      <c r="M445" s="34"/>
      <c r="N445" s="34"/>
      <c r="O445" s="34"/>
      <c r="P445" s="34"/>
      <c r="Q445" s="34"/>
      <c r="R445" s="34"/>
      <c r="S445" s="36"/>
      <c r="T445" s="34"/>
      <c r="X445" s="36"/>
      <c r="AG445" s="34"/>
      <c r="AI445" s="34"/>
      <c r="AJ445" s="34"/>
      <c r="AK445" s="34"/>
      <c r="AM445" s="101"/>
      <c r="AN445" s="34"/>
    </row>
    <row r="446" spans="1:40" ht="14.25" customHeight="1">
      <c r="A446" s="34"/>
      <c r="B446" s="34"/>
      <c r="C446" s="34"/>
      <c r="D446" s="34"/>
      <c r="E446" s="35"/>
      <c r="F446" s="34"/>
      <c r="L446" s="34"/>
      <c r="M446" s="34"/>
      <c r="N446" s="34"/>
      <c r="O446" s="34"/>
      <c r="P446" s="34"/>
      <c r="Q446" s="34"/>
      <c r="R446" s="34"/>
      <c r="S446" s="36"/>
      <c r="T446" s="34"/>
      <c r="X446" s="36"/>
      <c r="AG446" s="34"/>
      <c r="AI446" s="34"/>
      <c r="AJ446" s="34"/>
      <c r="AK446" s="34"/>
      <c r="AM446" s="101"/>
      <c r="AN446" s="34"/>
    </row>
    <row r="447" spans="1:40" ht="14.25" customHeight="1">
      <c r="A447" s="34"/>
      <c r="B447" s="34"/>
      <c r="C447" s="34"/>
      <c r="D447" s="34"/>
      <c r="E447" s="35"/>
      <c r="F447" s="34"/>
      <c r="L447" s="34"/>
      <c r="M447" s="34"/>
      <c r="N447" s="34"/>
      <c r="O447" s="34"/>
      <c r="P447" s="34"/>
      <c r="Q447" s="34"/>
      <c r="R447" s="34"/>
      <c r="S447" s="36"/>
      <c r="T447" s="34"/>
      <c r="X447" s="36"/>
      <c r="AG447" s="34"/>
      <c r="AI447" s="34"/>
      <c r="AJ447" s="34"/>
      <c r="AK447" s="34"/>
      <c r="AM447" s="101"/>
      <c r="AN447" s="34"/>
    </row>
    <row r="448" spans="1:40" ht="14.25" customHeight="1">
      <c r="A448" s="34"/>
      <c r="B448" s="34"/>
      <c r="C448" s="34"/>
      <c r="D448" s="34"/>
      <c r="E448" s="35"/>
      <c r="F448" s="34"/>
      <c r="L448" s="34"/>
      <c r="M448" s="34"/>
      <c r="N448" s="34"/>
      <c r="O448" s="34"/>
      <c r="P448" s="34"/>
      <c r="Q448" s="34"/>
      <c r="R448" s="34"/>
      <c r="S448" s="36"/>
      <c r="T448" s="34"/>
      <c r="X448" s="36"/>
      <c r="AG448" s="34"/>
      <c r="AI448" s="34"/>
      <c r="AJ448" s="34"/>
      <c r="AK448" s="34"/>
      <c r="AM448" s="101"/>
      <c r="AN448" s="34"/>
    </row>
    <row r="449" spans="1:40" ht="14.25" customHeight="1">
      <c r="A449" s="34"/>
      <c r="B449" s="34"/>
      <c r="C449" s="34"/>
      <c r="D449" s="34"/>
      <c r="E449" s="35"/>
      <c r="F449" s="34"/>
      <c r="L449" s="34"/>
      <c r="M449" s="34"/>
      <c r="N449" s="34"/>
      <c r="O449" s="34"/>
      <c r="P449" s="34"/>
      <c r="Q449" s="34"/>
      <c r="R449" s="34"/>
      <c r="S449" s="36"/>
      <c r="T449" s="34"/>
      <c r="X449" s="36"/>
      <c r="AG449" s="34"/>
      <c r="AI449" s="34"/>
      <c r="AJ449" s="34"/>
      <c r="AK449" s="34"/>
      <c r="AM449" s="101"/>
      <c r="AN449" s="34"/>
    </row>
    <row r="450" spans="1:40" ht="14.25" customHeight="1">
      <c r="A450" s="34"/>
      <c r="B450" s="34"/>
      <c r="C450" s="34"/>
      <c r="D450" s="34"/>
      <c r="E450" s="35"/>
      <c r="F450" s="34"/>
      <c r="L450" s="34"/>
      <c r="M450" s="34"/>
      <c r="N450" s="34"/>
      <c r="O450" s="34"/>
      <c r="P450" s="34"/>
      <c r="Q450" s="34"/>
      <c r="R450" s="34"/>
      <c r="S450" s="36"/>
      <c r="T450" s="34"/>
      <c r="X450" s="36"/>
      <c r="AG450" s="34"/>
      <c r="AI450" s="34"/>
      <c r="AJ450" s="34"/>
      <c r="AK450" s="34"/>
      <c r="AM450" s="101"/>
      <c r="AN450" s="34"/>
    </row>
    <row r="451" spans="1:40" ht="14.25" customHeight="1">
      <c r="A451" s="34"/>
      <c r="B451" s="34"/>
      <c r="C451" s="34"/>
      <c r="D451" s="34"/>
      <c r="E451" s="35"/>
      <c r="F451" s="34"/>
      <c r="L451" s="34"/>
      <c r="M451" s="34"/>
      <c r="N451" s="34"/>
      <c r="O451" s="34"/>
      <c r="P451" s="34"/>
      <c r="Q451" s="34"/>
      <c r="R451" s="34"/>
      <c r="S451" s="36"/>
      <c r="T451" s="34"/>
      <c r="X451" s="36"/>
      <c r="AG451" s="34"/>
      <c r="AI451" s="34"/>
      <c r="AJ451" s="34"/>
      <c r="AK451" s="34"/>
      <c r="AM451" s="101"/>
      <c r="AN451" s="34"/>
    </row>
    <row r="452" spans="1:40" ht="14.25" customHeight="1">
      <c r="A452" s="34"/>
      <c r="B452" s="34"/>
      <c r="C452" s="34"/>
      <c r="D452" s="34"/>
      <c r="E452" s="35"/>
      <c r="F452" s="34"/>
      <c r="L452" s="34"/>
      <c r="M452" s="34"/>
      <c r="N452" s="34"/>
      <c r="O452" s="34"/>
      <c r="P452" s="34"/>
      <c r="Q452" s="34"/>
      <c r="R452" s="34"/>
      <c r="S452" s="36"/>
      <c r="T452" s="34"/>
      <c r="X452" s="36"/>
      <c r="AG452" s="34"/>
      <c r="AI452" s="34"/>
      <c r="AJ452" s="34"/>
      <c r="AK452" s="34"/>
      <c r="AM452" s="101"/>
      <c r="AN452" s="34"/>
    </row>
    <row r="453" spans="1:40" ht="14.25" customHeight="1">
      <c r="A453" s="34"/>
      <c r="B453" s="34"/>
      <c r="C453" s="34"/>
      <c r="D453" s="34"/>
      <c r="E453" s="35"/>
      <c r="F453" s="34"/>
      <c r="L453" s="34"/>
      <c r="M453" s="34"/>
      <c r="N453" s="34"/>
      <c r="O453" s="34"/>
      <c r="P453" s="34"/>
      <c r="Q453" s="34"/>
      <c r="R453" s="34"/>
      <c r="S453" s="36"/>
      <c r="T453" s="34"/>
      <c r="X453" s="36"/>
      <c r="AG453" s="34"/>
      <c r="AI453" s="34"/>
      <c r="AJ453" s="34"/>
      <c r="AK453" s="34"/>
      <c r="AM453" s="101"/>
      <c r="AN453" s="34"/>
    </row>
    <row r="454" spans="1:40" ht="14.25" customHeight="1">
      <c r="A454" s="34"/>
      <c r="B454" s="34"/>
      <c r="C454" s="34"/>
      <c r="D454" s="34"/>
      <c r="E454" s="35"/>
      <c r="F454" s="34"/>
      <c r="L454" s="34"/>
      <c r="M454" s="34"/>
      <c r="N454" s="34"/>
      <c r="O454" s="34"/>
      <c r="P454" s="34"/>
      <c r="Q454" s="34"/>
      <c r="R454" s="34"/>
      <c r="S454" s="36"/>
      <c r="T454" s="34"/>
      <c r="X454" s="36"/>
      <c r="AG454" s="34"/>
      <c r="AI454" s="34"/>
      <c r="AJ454" s="34"/>
      <c r="AK454" s="34"/>
      <c r="AM454" s="101"/>
      <c r="AN454" s="34"/>
    </row>
    <row r="455" spans="1:40" ht="14.25" customHeight="1">
      <c r="A455" s="34"/>
      <c r="B455" s="34"/>
      <c r="C455" s="34"/>
      <c r="D455" s="34"/>
      <c r="E455" s="35"/>
      <c r="F455" s="34"/>
      <c r="L455" s="34"/>
      <c r="M455" s="34"/>
      <c r="N455" s="34"/>
      <c r="O455" s="34"/>
      <c r="P455" s="34"/>
      <c r="Q455" s="34"/>
      <c r="R455" s="34"/>
      <c r="S455" s="36"/>
      <c r="T455" s="34"/>
      <c r="X455" s="36"/>
      <c r="AG455" s="34"/>
      <c r="AI455" s="34"/>
      <c r="AJ455" s="34"/>
      <c r="AK455" s="34"/>
      <c r="AM455" s="101"/>
      <c r="AN455" s="34"/>
    </row>
    <row r="456" spans="1:40" ht="14.25" customHeight="1">
      <c r="A456" s="34"/>
      <c r="B456" s="34"/>
      <c r="C456" s="34"/>
      <c r="D456" s="34"/>
      <c r="E456" s="35"/>
      <c r="F456" s="34"/>
      <c r="L456" s="34"/>
      <c r="M456" s="34"/>
      <c r="N456" s="34"/>
      <c r="O456" s="34"/>
      <c r="P456" s="34"/>
      <c r="Q456" s="34"/>
      <c r="R456" s="34"/>
      <c r="S456" s="36"/>
      <c r="T456" s="34"/>
      <c r="X456" s="36"/>
      <c r="AG456" s="34"/>
      <c r="AI456" s="34"/>
      <c r="AJ456" s="34"/>
      <c r="AK456" s="34"/>
      <c r="AM456" s="101"/>
      <c r="AN456" s="34"/>
    </row>
    <row r="457" spans="1:40" ht="14.25" customHeight="1">
      <c r="A457" s="34"/>
      <c r="B457" s="34"/>
      <c r="C457" s="34"/>
      <c r="D457" s="34"/>
      <c r="E457" s="35"/>
      <c r="F457" s="34"/>
      <c r="L457" s="34"/>
      <c r="M457" s="34"/>
      <c r="N457" s="34"/>
      <c r="O457" s="34"/>
      <c r="P457" s="34"/>
      <c r="Q457" s="34"/>
      <c r="R457" s="34"/>
      <c r="S457" s="36"/>
      <c r="T457" s="34"/>
      <c r="X457" s="36"/>
      <c r="AG457" s="34"/>
      <c r="AI457" s="34"/>
      <c r="AJ457" s="34"/>
      <c r="AK457" s="34"/>
      <c r="AM457" s="101"/>
      <c r="AN457" s="34"/>
    </row>
    <row r="458" spans="1:40" ht="14.25" customHeight="1">
      <c r="A458" s="34"/>
      <c r="B458" s="34"/>
      <c r="C458" s="34"/>
      <c r="D458" s="34"/>
      <c r="E458" s="35"/>
      <c r="F458" s="34"/>
      <c r="L458" s="34"/>
      <c r="M458" s="34"/>
      <c r="N458" s="34"/>
      <c r="O458" s="34"/>
      <c r="P458" s="34"/>
      <c r="Q458" s="34"/>
      <c r="R458" s="34"/>
      <c r="S458" s="36"/>
      <c r="T458" s="34"/>
      <c r="X458" s="36"/>
      <c r="AG458" s="34"/>
      <c r="AI458" s="34"/>
      <c r="AJ458" s="34"/>
      <c r="AK458" s="34"/>
      <c r="AM458" s="101"/>
      <c r="AN458" s="34"/>
    </row>
    <row r="459" spans="1:40" ht="14.25" customHeight="1">
      <c r="A459" s="34"/>
      <c r="B459" s="34"/>
      <c r="C459" s="34"/>
      <c r="D459" s="34"/>
      <c r="E459" s="35"/>
      <c r="F459" s="34"/>
      <c r="L459" s="34"/>
      <c r="M459" s="34"/>
      <c r="N459" s="34"/>
      <c r="O459" s="34"/>
      <c r="P459" s="34"/>
      <c r="Q459" s="34"/>
      <c r="R459" s="34"/>
      <c r="S459" s="36"/>
      <c r="T459" s="34"/>
      <c r="X459" s="36"/>
      <c r="AG459" s="34"/>
      <c r="AI459" s="34"/>
      <c r="AJ459" s="34"/>
      <c r="AK459" s="34"/>
      <c r="AM459" s="101"/>
      <c r="AN459" s="34"/>
    </row>
    <row r="460" spans="1:40" ht="14.25" customHeight="1">
      <c r="A460" s="34"/>
      <c r="B460" s="34"/>
      <c r="C460" s="34"/>
      <c r="D460" s="34"/>
      <c r="E460" s="35"/>
      <c r="F460" s="34"/>
      <c r="L460" s="34"/>
      <c r="M460" s="34"/>
      <c r="N460" s="34"/>
      <c r="O460" s="34"/>
      <c r="P460" s="34"/>
      <c r="Q460" s="34"/>
      <c r="R460" s="34"/>
      <c r="S460" s="36"/>
      <c r="T460" s="34"/>
      <c r="X460" s="36"/>
      <c r="AG460" s="34"/>
      <c r="AI460" s="34"/>
      <c r="AJ460" s="34"/>
      <c r="AK460" s="34"/>
      <c r="AM460" s="101"/>
      <c r="AN460" s="34"/>
    </row>
    <row r="461" spans="1:40" ht="14.25" customHeight="1">
      <c r="A461" s="34"/>
      <c r="B461" s="34"/>
      <c r="C461" s="34"/>
      <c r="D461" s="34"/>
      <c r="E461" s="35"/>
      <c r="F461" s="34"/>
      <c r="L461" s="34"/>
      <c r="M461" s="34"/>
      <c r="N461" s="34"/>
      <c r="O461" s="34"/>
      <c r="P461" s="34"/>
      <c r="Q461" s="34"/>
      <c r="R461" s="34"/>
      <c r="S461" s="36"/>
      <c r="T461" s="34"/>
      <c r="X461" s="36"/>
      <c r="AG461" s="34"/>
      <c r="AI461" s="34"/>
      <c r="AJ461" s="34"/>
      <c r="AK461" s="34"/>
      <c r="AM461" s="101"/>
      <c r="AN461" s="34"/>
    </row>
    <row r="462" spans="1:40" ht="14.25" customHeight="1">
      <c r="A462" s="34"/>
      <c r="B462" s="34"/>
      <c r="C462" s="34"/>
      <c r="D462" s="34"/>
      <c r="E462" s="35"/>
      <c r="F462" s="34"/>
      <c r="L462" s="34"/>
      <c r="M462" s="34"/>
      <c r="N462" s="34"/>
      <c r="O462" s="34"/>
      <c r="P462" s="34"/>
      <c r="Q462" s="34"/>
      <c r="R462" s="34"/>
      <c r="S462" s="36"/>
      <c r="T462" s="34"/>
      <c r="X462" s="36"/>
      <c r="AG462" s="34"/>
      <c r="AI462" s="34"/>
      <c r="AJ462" s="34"/>
      <c r="AK462" s="34"/>
      <c r="AM462" s="101"/>
      <c r="AN462" s="34"/>
    </row>
    <row r="463" spans="1:40" ht="14.25" customHeight="1">
      <c r="A463" s="34"/>
      <c r="B463" s="34"/>
      <c r="C463" s="34"/>
      <c r="D463" s="34"/>
      <c r="E463" s="35"/>
      <c r="F463" s="34"/>
      <c r="L463" s="34"/>
      <c r="M463" s="34"/>
      <c r="N463" s="34"/>
      <c r="O463" s="34"/>
      <c r="P463" s="34"/>
      <c r="Q463" s="34"/>
      <c r="R463" s="34"/>
      <c r="S463" s="36"/>
      <c r="T463" s="34"/>
      <c r="X463" s="36"/>
      <c r="AG463" s="34"/>
      <c r="AI463" s="34"/>
      <c r="AJ463" s="34"/>
      <c r="AK463" s="34"/>
      <c r="AM463" s="101"/>
      <c r="AN463" s="34"/>
    </row>
    <row r="464" spans="1:40" ht="14.25" customHeight="1">
      <c r="A464" s="34"/>
      <c r="B464" s="34"/>
      <c r="C464" s="34"/>
      <c r="D464" s="34"/>
      <c r="E464" s="35"/>
      <c r="F464" s="34"/>
      <c r="L464" s="34"/>
      <c r="M464" s="34"/>
      <c r="N464" s="34"/>
      <c r="O464" s="34"/>
      <c r="P464" s="34"/>
      <c r="Q464" s="34"/>
      <c r="R464" s="34"/>
      <c r="S464" s="36"/>
      <c r="T464" s="34"/>
      <c r="X464" s="36"/>
      <c r="AG464" s="34"/>
      <c r="AI464" s="34"/>
      <c r="AJ464" s="34"/>
      <c r="AK464" s="34"/>
      <c r="AM464" s="101"/>
      <c r="AN464" s="34"/>
    </row>
    <row r="465" spans="1:40" ht="14.25" customHeight="1">
      <c r="A465" s="34"/>
      <c r="B465" s="34"/>
      <c r="C465" s="34"/>
      <c r="D465" s="34"/>
      <c r="E465" s="35"/>
      <c r="F465" s="34"/>
      <c r="L465" s="34"/>
      <c r="M465" s="34"/>
      <c r="N465" s="34"/>
      <c r="O465" s="34"/>
      <c r="P465" s="34"/>
      <c r="Q465" s="34"/>
      <c r="R465" s="34"/>
      <c r="S465" s="36"/>
      <c r="T465" s="34"/>
      <c r="X465" s="36"/>
      <c r="AG465" s="34"/>
      <c r="AI465" s="34"/>
      <c r="AJ465" s="34"/>
      <c r="AK465" s="34"/>
      <c r="AM465" s="101"/>
      <c r="AN465" s="34"/>
    </row>
    <row r="466" spans="1:40" ht="14.25" customHeight="1">
      <c r="A466" s="34"/>
      <c r="B466" s="34"/>
      <c r="C466" s="34"/>
      <c r="D466" s="34"/>
      <c r="E466" s="35"/>
      <c r="F466" s="34"/>
      <c r="L466" s="34"/>
      <c r="M466" s="34"/>
      <c r="N466" s="34"/>
      <c r="O466" s="34"/>
      <c r="P466" s="34"/>
      <c r="Q466" s="34"/>
      <c r="R466" s="34"/>
      <c r="S466" s="36"/>
      <c r="T466" s="34"/>
      <c r="X466" s="36"/>
      <c r="AG466" s="34"/>
      <c r="AI466" s="34"/>
      <c r="AJ466" s="34"/>
      <c r="AK466" s="34"/>
      <c r="AM466" s="101"/>
      <c r="AN466" s="34"/>
    </row>
    <row r="467" spans="1:40" ht="14.25" customHeight="1">
      <c r="A467" s="34"/>
      <c r="B467" s="34"/>
      <c r="C467" s="34"/>
      <c r="D467" s="34"/>
      <c r="E467" s="35"/>
      <c r="F467" s="34"/>
      <c r="L467" s="34"/>
      <c r="M467" s="34"/>
      <c r="N467" s="34"/>
      <c r="O467" s="34"/>
      <c r="P467" s="34"/>
      <c r="Q467" s="34"/>
      <c r="R467" s="34"/>
      <c r="S467" s="36"/>
      <c r="T467" s="34"/>
      <c r="X467" s="36"/>
      <c r="AG467" s="34"/>
      <c r="AI467" s="34"/>
      <c r="AJ467" s="34"/>
      <c r="AK467" s="34"/>
      <c r="AM467" s="101"/>
      <c r="AN467" s="34"/>
    </row>
    <row r="468" spans="1:40" ht="14.25" customHeight="1">
      <c r="A468" s="34"/>
      <c r="B468" s="34"/>
      <c r="C468" s="34"/>
      <c r="D468" s="34"/>
      <c r="E468" s="35"/>
      <c r="F468" s="34"/>
      <c r="L468" s="34"/>
      <c r="M468" s="34"/>
      <c r="N468" s="34"/>
      <c r="O468" s="34"/>
      <c r="P468" s="34"/>
      <c r="Q468" s="34"/>
      <c r="R468" s="34"/>
      <c r="S468" s="36"/>
      <c r="T468" s="34"/>
      <c r="X468" s="36"/>
      <c r="AG468" s="34"/>
      <c r="AI468" s="34"/>
      <c r="AJ468" s="34"/>
      <c r="AK468" s="34"/>
      <c r="AM468" s="101"/>
      <c r="AN468" s="34"/>
    </row>
    <row r="469" spans="1:40" ht="14.25" customHeight="1">
      <c r="A469" s="34"/>
      <c r="B469" s="34"/>
      <c r="C469" s="34"/>
      <c r="D469" s="34"/>
      <c r="E469" s="35"/>
      <c r="F469" s="34"/>
      <c r="L469" s="34"/>
      <c r="M469" s="34"/>
      <c r="N469" s="34"/>
      <c r="O469" s="34"/>
      <c r="P469" s="34"/>
      <c r="Q469" s="34"/>
      <c r="R469" s="34"/>
      <c r="S469" s="36"/>
      <c r="T469" s="34"/>
      <c r="X469" s="36"/>
      <c r="AG469" s="34"/>
      <c r="AI469" s="34"/>
      <c r="AJ469" s="34"/>
      <c r="AK469" s="34"/>
      <c r="AM469" s="101"/>
      <c r="AN469" s="34"/>
    </row>
    <row r="470" spans="1:40" ht="14.25" customHeight="1">
      <c r="A470" s="34"/>
      <c r="B470" s="34"/>
      <c r="C470" s="34"/>
      <c r="D470" s="34"/>
      <c r="E470" s="35"/>
      <c r="F470" s="34"/>
      <c r="L470" s="34"/>
      <c r="M470" s="34"/>
      <c r="N470" s="34"/>
      <c r="O470" s="34"/>
      <c r="P470" s="34"/>
      <c r="Q470" s="34"/>
      <c r="R470" s="34"/>
      <c r="S470" s="36"/>
      <c r="T470" s="34"/>
      <c r="X470" s="36"/>
      <c r="AG470" s="34"/>
      <c r="AI470" s="34"/>
      <c r="AJ470" s="34"/>
      <c r="AK470" s="34"/>
      <c r="AM470" s="101"/>
      <c r="AN470" s="34"/>
    </row>
    <row r="471" spans="1:40" ht="14.25" customHeight="1">
      <c r="A471" s="34"/>
      <c r="B471" s="34"/>
      <c r="C471" s="34"/>
      <c r="D471" s="34"/>
      <c r="E471" s="35"/>
      <c r="F471" s="34"/>
      <c r="L471" s="34"/>
      <c r="M471" s="34"/>
      <c r="N471" s="34"/>
      <c r="O471" s="34"/>
      <c r="P471" s="34"/>
      <c r="Q471" s="34"/>
      <c r="R471" s="34"/>
      <c r="S471" s="36"/>
      <c r="T471" s="34"/>
      <c r="X471" s="36"/>
      <c r="AG471" s="34"/>
      <c r="AI471" s="34"/>
      <c r="AJ471" s="34"/>
      <c r="AK471" s="34"/>
      <c r="AM471" s="101"/>
      <c r="AN471" s="34"/>
    </row>
    <row r="472" spans="1:40" ht="14.25" customHeight="1">
      <c r="A472" s="34"/>
      <c r="B472" s="34"/>
      <c r="C472" s="34"/>
      <c r="D472" s="34"/>
      <c r="E472" s="35"/>
      <c r="F472" s="34"/>
      <c r="L472" s="34"/>
      <c r="M472" s="34"/>
      <c r="N472" s="34"/>
      <c r="O472" s="34"/>
      <c r="P472" s="34"/>
      <c r="Q472" s="34"/>
      <c r="R472" s="34"/>
      <c r="S472" s="36"/>
      <c r="T472" s="34"/>
      <c r="X472" s="36"/>
      <c r="AG472" s="34"/>
      <c r="AI472" s="34"/>
      <c r="AJ472" s="34"/>
      <c r="AK472" s="34"/>
      <c r="AM472" s="101"/>
      <c r="AN472" s="34"/>
    </row>
    <row r="473" spans="1:40" ht="14.25" customHeight="1">
      <c r="A473" s="34"/>
      <c r="B473" s="34"/>
      <c r="C473" s="34"/>
      <c r="D473" s="34"/>
      <c r="E473" s="35"/>
      <c r="F473" s="34"/>
      <c r="L473" s="34"/>
      <c r="M473" s="34"/>
      <c r="N473" s="34"/>
      <c r="O473" s="34"/>
      <c r="P473" s="34"/>
      <c r="Q473" s="34"/>
      <c r="R473" s="34"/>
      <c r="S473" s="36"/>
      <c r="T473" s="34"/>
      <c r="X473" s="36"/>
      <c r="AG473" s="34"/>
      <c r="AI473" s="34"/>
      <c r="AJ473" s="34"/>
      <c r="AK473" s="34"/>
      <c r="AM473" s="101"/>
      <c r="AN473" s="34"/>
    </row>
    <row r="474" spans="1:40" ht="14.25" customHeight="1">
      <c r="A474" s="34"/>
      <c r="B474" s="34"/>
      <c r="C474" s="34"/>
      <c r="D474" s="34"/>
      <c r="E474" s="35"/>
      <c r="F474" s="34"/>
      <c r="L474" s="34"/>
      <c r="M474" s="34"/>
      <c r="N474" s="34"/>
      <c r="O474" s="34"/>
      <c r="P474" s="34"/>
      <c r="Q474" s="34"/>
      <c r="R474" s="34"/>
      <c r="S474" s="36"/>
      <c r="T474" s="34"/>
      <c r="X474" s="36"/>
      <c r="AG474" s="34"/>
      <c r="AI474" s="34"/>
      <c r="AJ474" s="34"/>
      <c r="AK474" s="34"/>
      <c r="AM474" s="101"/>
      <c r="AN474" s="34"/>
    </row>
    <row r="475" spans="1:40" ht="14.25" customHeight="1">
      <c r="A475" s="34"/>
      <c r="B475" s="34"/>
      <c r="C475" s="34"/>
      <c r="D475" s="34"/>
      <c r="E475" s="35"/>
      <c r="F475" s="34"/>
      <c r="L475" s="34"/>
      <c r="M475" s="34"/>
      <c r="N475" s="34"/>
      <c r="O475" s="34"/>
      <c r="P475" s="34"/>
      <c r="Q475" s="34"/>
      <c r="R475" s="34"/>
      <c r="S475" s="36"/>
      <c r="T475" s="34"/>
      <c r="X475" s="36"/>
      <c r="AG475" s="34"/>
      <c r="AI475" s="34"/>
      <c r="AJ475" s="34"/>
      <c r="AK475" s="34"/>
      <c r="AM475" s="101"/>
      <c r="AN475" s="34"/>
    </row>
    <row r="476" spans="1:40" ht="14.25" customHeight="1">
      <c r="A476" s="34"/>
      <c r="B476" s="34"/>
      <c r="C476" s="34"/>
      <c r="D476" s="34"/>
      <c r="E476" s="35"/>
      <c r="F476" s="34"/>
      <c r="L476" s="34"/>
      <c r="M476" s="34"/>
      <c r="N476" s="34"/>
      <c r="O476" s="34"/>
      <c r="P476" s="34"/>
      <c r="Q476" s="34"/>
      <c r="R476" s="34"/>
      <c r="S476" s="36"/>
      <c r="T476" s="34"/>
      <c r="X476" s="36"/>
      <c r="AG476" s="34"/>
      <c r="AI476" s="34"/>
      <c r="AJ476" s="34"/>
      <c r="AK476" s="34"/>
      <c r="AM476" s="101"/>
      <c r="AN476" s="34"/>
    </row>
    <row r="477" spans="1:40" ht="14.25" customHeight="1">
      <c r="A477" s="34"/>
      <c r="B477" s="34"/>
      <c r="C477" s="34"/>
      <c r="D477" s="34"/>
      <c r="E477" s="35"/>
      <c r="F477" s="34"/>
      <c r="L477" s="34"/>
      <c r="M477" s="34"/>
      <c r="N477" s="34"/>
      <c r="O477" s="34"/>
      <c r="P477" s="34"/>
      <c r="Q477" s="34"/>
      <c r="R477" s="34"/>
      <c r="S477" s="36"/>
      <c r="T477" s="34"/>
      <c r="X477" s="36"/>
      <c r="AG477" s="34"/>
      <c r="AI477" s="34"/>
      <c r="AJ477" s="34"/>
      <c r="AK477" s="34"/>
      <c r="AM477" s="101"/>
      <c r="AN477" s="34"/>
    </row>
    <row r="478" spans="1:40" ht="14.25" customHeight="1">
      <c r="A478" s="34"/>
      <c r="B478" s="34"/>
      <c r="C478" s="34"/>
      <c r="D478" s="34"/>
      <c r="E478" s="35"/>
      <c r="F478" s="34"/>
      <c r="L478" s="34"/>
      <c r="M478" s="34"/>
      <c r="N478" s="34"/>
      <c r="O478" s="34"/>
      <c r="P478" s="34"/>
      <c r="Q478" s="34"/>
      <c r="R478" s="34"/>
      <c r="S478" s="36"/>
      <c r="T478" s="34"/>
      <c r="X478" s="36"/>
      <c r="AG478" s="34"/>
      <c r="AI478" s="34"/>
      <c r="AJ478" s="34"/>
      <c r="AK478" s="34"/>
      <c r="AM478" s="101"/>
      <c r="AN478" s="34"/>
    </row>
    <row r="479" spans="1:40" ht="14.25" customHeight="1">
      <c r="A479" s="34"/>
      <c r="B479" s="34"/>
      <c r="C479" s="34"/>
      <c r="D479" s="34"/>
      <c r="E479" s="35"/>
      <c r="F479" s="34"/>
      <c r="L479" s="34"/>
      <c r="M479" s="34"/>
      <c r="N479" s="34"/>
      <c r="O479" s="34"/>
      <c r="P479" s="34"/>
      <c r="Q479" s="34"/>
      <c r="R479" s="34"/>
      <c r="S479" s="36"/>
      <c r="T479" s="34"/>
      <c r="X479" s="36"/>
      <c r="AG479" s="34"/>
      <c r="AI479" s="34"/>
      <c r="AJ479" s="34"/>
      <c r="AK479" s="34"/>
      <c r="AM479" s="101"/>
      <c r="AN479" s="34"/>
    </row>
    <row r="480" spans="1:40" ht="14.25" customHeight="1">
      <c r="A480" s="34"/>
      <c r="B480" s="34"/>
      <c r="C480" s="34"/>
      <c r="D480" s="34"/>
      <c r="E480" s="35"/>
      <c r="F480" s="34"/>
      <c r="L480" s="34"/>
      <c r="M480" s="34"/>
      <c r="N480" s="34"/>
      <c r="O480" s="34"/>
      <c r="P480" s="34"/>
      <c r="Q480" s="34"/>
      <c r="R480" s="34"/>
      <c r="S480" s="36"/>
      <c r="T480" s="34"/>
      <c r="X480" s="36"/>
      <c r="AG480" s="34"/>
      <c r="AI480" s="34"/>
      <c r="AJ480" s="34"/>
      <c r="AK480" s="34"/>
      <c r="AM480" s="101"/>
      <c r="AN480" s="34"/>
    </row>
    <row r="481" spans="1:40" ht="14.25" customHeight="1">
      <c r="A481" s="34"/>
      <c r="B481" s="34"/>
      <c r="C481" s="34"/>
      <c r="D481" s="34"/>
      <c r="E481" s="35"/>
      <c r="F481" s="34"/>
      <c r="L481" s="34"/>
      <c r="M481" s="34"/>
      <c r="N481" s="34"/>
      <c r="O481" s="34"/>
      <c r="P481" s="34"/>
      <c r="Q481" s="34"/>
      <c r="R481" s="34"/>
      <c r="S481" s="36"/>
      <c r="T481" s="34"/>
      <c r="X481" s="36"/>
      <c r="AG481" s="34"/>
      <c r="AI481" s="34"/>
      <c r="AJ481" s="34"/>
      <c r="AK481" s="34"/>
      <c r="AM481" s="101"/>
      <c r="AN481" s="34"/>
    </row>
    <row r="482" spans="1:40" ht="14.25" customHeight="1">
      <c r="A482" s="34"/>
      <c r="B482" s="34"/>
      <c r="C482" s="34"/>
      <c r="D482" s="34"/>
      <c r="E482" s="35"/>
      <c r="F482" s="34"/>
      <c r="L482" s="34"/>
      <c r="M482" s="34"/>
      <c r="N482" s="34"/>
      <c r="O482" s="34"/>
      <c r="P482" s="34"/>
      <c r="Q482" s="34"/>
      <c r="R482" s="34"/>
      <c r="S482" s="36"/>
      <c r="T482" s="34"/>
      <c r="X482" s="36"/>
      <c r="AG482" s="34"/>
      <c r="AI482" s="34"/>
      <c r="AJ482" s="34"/>
      <c r="AK482" s="34"/>
      <c r="AM482" s="101"/>
      <c r="AN482" s="34"/>
    </row>
    <row r="483" spans="1:40" ht="14.25" customHeight="1">
      <c r="A483" s="34"/>
      <c r="B483" s="34"/>
      <c r="C483" s="34"/>
      <c r="D483" s="34"/>
      <c r="E483" s="35"/>
      <c r="F483" s="34"/>
      <c r="L483" s="34"/>
      <c r="M483" s="34"/>
      <c r="N483" s="34"/>
      <c r="O483" s="34"/>
      <c r="P483" s="34"/>
      <c r="Q483" s="34"/>
      <c r="R483" s="34"/>
      <c r="S483" s="36"/>
      <c r="T483" s="34"/>
      <c r="X483" s="36"/>
      <c r="AG483" s="34"/>
      <c r="AI483" s="34"/>
      <c r="AJ483" s="34"/>
      <c r="AK483" s="34"/>
      <c r="AM483" s="101"/>
      <c r="AN483" s="34"/>
    </row>
    <row r="484" spans="1:40" ht="14.25" customHeight="1">
      <c r="A484" s="34"/>
      <c r="B484" s="34"/>
      <c r="C484" s="34"/>
      <c r="D484" s="34"/>
      <c r="E484" s="35"/>
      <c r="F484" s="34"/>
      <c r="L484" s="34"/>
      <c r="M484" s="34"/>
      <c r="N484" s="34"/>
      <c r="O484" s="34"/>
      <c r="P484" s="34"/>
      <c r="Q484" s="34"/>
      <c r="R484" s="34"/>
      <c r="S484" s="36"/>
      <c r="T484" s="34"/>
      <c r="X484" s="36"/>
      <c r="AG484" s="34"/>
      <c r="AI484" s="34"/>
      <c r="AJ484" s="34"/>
      <c r="AK484" s="34"/>
      <c r="AM484" s="101"/>
      <c r="AN484" s="34"/>
    </row>
    <row r="485" spans="1:40" ht="14.25" customHeight="1">
      <c r="A485" s="34"/>
      <c r="B485" s="34"/>
      <c r="C485" s="34"/>
      <c r="D485" s="34"/>
      <c r="E485" s="35"/>
      <c r="F485" s="34"/>
      <c r="L485" s="34"/>
      <c r="M485" s="34"/>
      <c r="N485" s="34"/>
      <c r="O485" s="34"/>
      <c r="P485" s="34"/>
      <c r="Q485" s="34"/>
      <c r="R485" s="34"/>
      <c r="S485" s="36"/>
      <c r="T485" s="34"/>
      <c r="X485" s="36"/>
      <c r="AG485" s="34"/>
      <c r="AI485" s="34"/>
      <c r="AJ485" s="34"/>
      <c r="AK485" s="34"/>
      <c r="AM485" s="101"/>
      <c r="AN485" s="34"/>
    </row>
    <row r="486" spans="1:40" ht="14.25" customHeight="1">
      <c r="A486" s="34"/>
      <c r="B486" s="34"/>
      <c r="C486" s="34"/>
      <c r="D486" s="34"/>
      <c r="E486" s="35"/>
      <c r="F486" s="34"/>
      <c r="L486" s="34"/>
      <c r="M486" s="34"/>
      <c r="N486" s="34"/>
      <c r="O486" s="34"/>
      <c r="P486" s="34"/>
      <c r="Q486" s="34"/>
      <c r="R486" s="34"/>
      <c r="S486" s="36"/>
      <c r="T486" s="34"/>
      <c r="X486" s="36"/>
      <c r="AG486" s="34"/>
      <c r="AI486" s="34"/>
      <c r="AJ486" s="34"/>
      <c r="AK486" s="34"/>
      <c r="AM486" s="101"/>
      <c r="AN486" s="34"/>
    </row>
    <row r="487" spans="1:40" ht="14.25" customHeight="1">
      <c r="A487" s="34"/>
      <c r="B487" s="34"/>
      <c r="C487" s="34"/>
      <c r="D487" s="34"/>
      <c r="E487" s="35"/>
      <c r="F487" s="34"/>
      <c r="L487" s="34"/>
      <c r="M487" s="34"/>
      <c r="N487" s="34"/>
      <c r="O487" s="34"/>
      <c r="P487" s="34"/>
      <c r="Q487" s="34"/>
      <c r="R487" s="34"/>
      <c r="S487" s="36"/>
      <c r="T487" s="34"/>
      <c r="X487" s="36"/>
      <c r="AG487" s="34"/>
      <c r="AI487" s="34"/>
      <c r="AJ487" s="34"/>
      <c r="AK487" s="34"/>
      <c r="AM487" s="101"/>
      <c r="AN487" s="34"/>
    </row>
    <row r="488" spans="1:40" ht="14.25" customHeight="1">
      <c r="A488" s="34"/>
      <c r="B488" s="34"/>
      <c r="C488" s="34"/>
      <c r="D488" s="34"/>
      <c r="E488" s="35"/>
      <c r="F488" s="34"/>
      <c r="L488" s="34"/>
      <c r="M488" s="34"/>
      <c r="N488" s="34"/>
      <c r="O488" s="34"/>
      <c r="P488" s="34"/>
      <c r="Q488" s="34"/>
      <c r="R488" s="34"/>
      <c r="S488" s="36"/>
      <c r="T488" s="34"/>
      <c r="X488" s="36"/>
      <c r="AG488" s="34"/>
      <c r="AI488" s="34"/>
      <c r="AJ488" s="34"/>
      <c r="AK488" s="34"/>
      <c r="AM488" s="101"/>
      <c r="AN488" s="34"/>
    </row>
    <row r="489" spans="1:40" ht="14.25" customHeight="1">
      <c r="A489" s="34"/>
      <c r="B489" s="34"/>
      <c r="C489" s="34"/>
      <c r="D489" s="34"/>
      <c r="E489" s="35"/>
      <c r="F489" s="34"/>
      <c r="L489" s="34"/>
      <c r="M489" s="34"/>
      <c r="N489" s="34"/>
      <c r="O489" s="34"/>
      <c r="P489" s="34"/>
      <c r="Q489" s="34"/>
      <c r="R489" s="34"/>
      <c r="S489" s="36"/>
      <c r="T489" s="34"/>
      <c r="X489" s="36"/>
      <c r="AG489" s="34"/>
      <c r="AI489" s="34"/>
      <c r="AJ489" s="34"/>
      <c r="AK489" s="34"/>
      <c r="AM489" s="101"/>
      <c r="AN489" s="34"/>
    </row>
    <row r="490" spans="1:40" ht="14.25" customHeight="1">
      <c r="A490" s="34"/>
      <c r="B490" s="34"/>
      <c r="C490" s="34"/>
      <c r="D490" s="34"/>
      <c r="E490" s="35"/>
      <c r="F490" s="34"/>
      <c r="L490" s="34"/>
      <c r="M490" s="34"/>
      <c r="N490" s="34"/>
      <c r="O490" s="34"/>
      <c r="P490" s="34"/>
      <c r="Q490" s="34"/>
      <c r="R490" s="34"/>
      <c r="S490" s="36"/>
      <c r="T490" s="34"/>
      <c r="X490" s="36"/>
      <c r="AG490" s="34"/>
      <c r="AI490" s="34"/>
      <c r="AJ490" s="34"/>
      <c r="AK490" s="34"/>
      <c r="AM490" s="101"/>
      <c r="AN490" s="34"/>
    </row>
    <row r="491" spans="1:40" ht="14.25" customHeight="1">
      <c r="A491" s="34"/>
      <c r="B491" s="34"/>
      <c r="C491" s="34"/>
      <c r="D491" s="34"/>
      <c r="E491" s="35"/>
      <c r="F491" s="34"/>
      <c r="L491" s="34"/>
      <c r="M491" s="34"/>
      <c r="N491" s="34"/>
      <c r="O491" s="34"/>
      <c r="P491" s="34"/>
      <c r="Q491" s="34"/>
      <c r="R491" s="34"/>
      <c r="S491" s="36"/>
      <c r="T491" s="34"/>
      <c r="X491" s="36"/>
      <c r="AG491" s="34"/>
      <c r="AI491" s="34"/>
      <c r="AJ491" s="34"/>
      <c r="AK491" s="34"/>
      <c r="AM491" s="101"/>
      <c r="AN491" s="34"/>
    </row>
    <row r="492" spans="1:40" ht="14.25" customHeight="1">
      <c r="A492" s="34"/>
      <c r="B492" s="34"/>
      <c r="C492" s="34"/>
      <c r="D492" s="34"/>
      <c r="E492" s="35"/>
      <c r="F492" s="34"/>
      <c r="L492" s="34"/>
      <c r="M492" s="34"/>
      <c r="N492" s="34"/>
      <c r="O492" s="34"/>
      <c r="P492" s="34"/>
      <c r="Q492" s="34"/>
      <c r="R492" s="34"/>
      <c r="S492" s="36"/>
      <c r="T492" s="34"/>
      <c r="X492" s="36"/>
      <c r="AG492" s="34"/>
      <c r="AI492" s="34"/>
      <c r="AJ492" s="34"/>
      <c r="AK492" s="34"/>
      <c r="AM492" s="101"/>
      <c r="AN492" s="34"/>
    </row>
    <row r="493" spans="1:40" ht="14.25" customHeight="1">
      <c r="A493" s="34"/>
      <c r="B493" s="34"/>
      <c r="C493" s="34"/>
      <c r="D493" s="34"/>
      <c r="E493" s="35"/>
      <c r="F493" s="34"/>
      <c r="L493" s="34"/>
      <c r="M493" s="34"/>
      <c r="N493" s="34"/>
      <c r="O493" s="34"/>
      <c r="P493" s="34"/>
      <c r="Q493" s="34"/>
      <c r="R493" s="34"/>
      <c r="S493" s="36"/>
      <c r="T493" s="34"/>
      <c r="X493" s="36"/>
      <c r="AG493" s="34"/>
      <c r="AI493" s="34"/>
      <c r="AJ493" s="34"/>
      <c r="AK493" s="34"/>
      <c r="AM493" s="101"/>
      <c r="AN493" s="34"/>
    </row>
    <row r="494" spans="1:40" ht="14.25" customHeight="1">
      <c r="A494" s="34"/>
      <c r="B494" s="34"/>
      <c r="C494" s="34"/>
      <c r="D494" s="34"/>
      <c r="E494" s="35"/>
      <c r="F494" s="34"/>
      <c r="L494" s="34"/>
      <c r="M494" s="34"/>
      <c r="N494" s="34"/>
      <c r="O494" s="34"/>
      <c r="P494" s="34"/>
      <c r="Q494" s="34"/>
      <c r="R494" s="34"/>
      <c r="S494" s="36"/>
      <c r="T494" s="34"/>
      <c r="X494" s="36"/>
      <c r="AG494" s="34"/>
      <c r="AI494" s="34"/>
      <c r="AJ494" s="34"/>
      <c r="AK494" s="34"/>
      <c r="AM494" s="101"/>
      <c r="AN494" s="34"/>
    </row>
    <row r="495" spans="1:40" ht="14.25" customHeight="1">
      <c r="A495" s="34"/>
      <c r="B495" s="34"/>
      <c r="C495" s="34"/>
      <c r="D495" s="34"/>
      <c r="E495" s="35"/>
      <c r="F495" s="34"/>
      <c r="L495" s="34"/>
      <c r="M495" s="34"/>
      <c r="N495" s="34"/>
      <c r="O495" s="34"/>
      <c r="P495" s="34"/>
      <c r="Q495" s="34"/>
      <c r="R495" s="34"/>
      <c r="S495" s="36"/>
      <c r="T495" s="34"/>
      <c r="X495" s="36"/>
      <c r="AG495" s="34"/>
      <c r="AI495" s="34"/>
      <c r="AJ495" s="34"/>
      <c r="AK495" s="34"/>
      <c r="AM495" s="101"/>
      <c r="AN495" s="34"/>
    </row>
    <row r="496" spans="1:40" ht="14.25" customHeight="1">
      <c r="A496" s="34"/>
      <c r="B496" s="34"/>
      <c r="C496" s="34"/>
      <c r="D496" s="34"/>
      <c r="E496" s="35"/>
      <c r="F496" s="34"/>
      <c r="L496" s="34"/>
      <c r="M496" s="34"/>
      <c r="N496" s="34"/>
      <c r="O496" s="34"/>
      <c r="P496" s="34"/>
      <c r="Q496" s="34"/>
      <c r="R496" s="34"/>
      <c r="S496" s="36"/>
      <c r="T496" s="34"/>
      <c r="X496" s="36"/>
      <c r="AG496" s="34"/>
      <c r="AI496" s="34"/>
      <c r="AJ496" s="34"/>
      <c r="AK496" s="34"/>
      <c r="AM496" s="101"/>
      <c r="AN496" s="34"/>
    </row>
    <row r="497" spans="1:40" ht="14.25" customHeight="1">
      <c r="A497" s="34"/>
      <c r="B497" s="34"/>
      <c r="C497" s="34"/>
      <c r="D497" s="34"/>
      <c r="E497" s="35"/>
      <c r="F497" s="34"/>
      <c r="L497" s="34"/>
      <c r="M497" s="34"/>
      <c r="N497" s="34"/>
      <c r="O497" s="34"/>
      <c r="P497" s="34"/>
      <c r="Q497" s="34"/>
      <c r="R497" s="34"/>
      <c r="S497" s="36"/>
      <c r="T497" s="34"/>
      <c r="X497" s="36"/>
      <c r="AG497" s="34"/>
      <c r="AI497" s="34"/>
      <c r="AJ497" s="34"/>
      <c r="AK497" s="34"/>
      <c r="AM497" s="101"/>
      <c r="AN497" s="34"/>
    </row>
    <row r="498" spans="1:40" ht="14.25" customHeight="1">
      <c r="A498" s="34"/>
      <c r="B498" s="34"/>
      <c r="C498" s="34"/>
      <c r="D498" s="34"/>
      <c r="E498" s="35"/>
      <c r="F498" s="34"/>
      <c r="L498" s="34"/>
      <c r="M498" s="34"/>
      <c r="N498" s="34"/>
      <c r="O498" s="34"/>
      <c r="P498" s="34"/>
      <c r="Q498" s="34"/>
      <c r="R498" s="34"/>
      <c r="S498" s="36"/>
      <c r="T498" s="34"/>
      <c r="X498" s="36"/>
      <c r="AG498" s="34"/>
      <c r="AI498" s="34"/>
      <c r="AJ498" s="34"/>
      <c r="AK498" s="34"/>
      <c r="AM498" s="101"/>
      <c r="AN498" s="34"/>
    </row>
    <row r="499" spans="1:40" ht="14.25" customHeight="1">
      <c r="A499" s="34"/>
      <c r="B499" s="34"/>
      <c r="C499" s="34"/>
      <c r="D499" s="34"/>
      <c r="E499" s="35"/>
      <c r="F499" s="34"/>
      <c r="L499" s="34"/>
      <c r="M499" s="34"/>
      <c r="N499" s="34"/>
      <c r="O499" s="34"/>
      <c r="P499" s="34"/>
      <c r="Q499" s="34"/>
      <c r="R499" s="34"/>
      <c r="S499" s="36"/>
      <c r="T499" s="34"/>
      <c r="X499" s="36"/>
      <c r="AG499" s="34"/>
      <c r="AI499" s="34"/>
      <c r="AJ499" s="34"/>
      <c r="AK499" s="34"/>
      <c r="AM499" s="101"/>
      <c r="AN499" s="34"/>
    </row>
    <row r="500" spans="1:40" ht="14.25" customHeight="1">
      <c r="A500" s="34"/>
      <c r="B500" s="34"/>
      <c r="C500" s="34"/>
      <c r="D500" s="34"/>
      <c r="E500" s="35"/>
      <c r="F500" s="34"/>
      <c r="L500" s="34"/>
      <c r="M500" s="34"/>
      <c r="N500" s="34"/>
      <c r="O500" s="34"/>
      <c r="P500" s="34"/>
      <c r="Q500" s="34"/>
      <c r="R500" s="34"/>
      <c r="S500" s="36"/>
      <c r="T500" s="34"/>
      <c r="X500" s="36"/>
      <c r="AG500" s="34"/>
      <c r="AI500" s="34"/>
      <c r="AJ500" s="34"/>
      <c r="AK500" s="34"/>
      <c r="AM500" s="101"/>
      <c r="AN500" s="34"/>
    </row>
    <row r="501" spans="1:40" ht="14.25" customHeight="1">
      <c r="A501" s="34"/>
      <c r="B501" s="34"/>
      <c r="C501" s="34"/>
      <c r="D501" s="34"/>
      <c r="E501" s="35"/>
      <c r="F501" s="34"/>
      <c r="L501" s="34"/>
      <c r="M501" s="34"/>
      <c r="N501" s="34"/>
      <c r="O501" s="34"/>
      <c r="P501" s="34"/>
      <c r="Q501" s="34"/>
      <c r="R501" s="34"/>
      <c r="S501" s="36"/>
      <c r="T501" s="34"/>
      <c r="X501" s="36"/>
      <c r="AG501" s="34"/>
      <c r="AI501" s="34"/>
      <c r="AJ501" s="34"/>
      <c r="AK501" s="34"/>
      <c r="AM501" s="101"/>
      <c r="AN501" s="34"/>
    </row>
    <row r="502" spans="1:40" ht="14.25" customHeight="1">
      <c r="A502" s="34"/>
      <c r="B502" s="34"/>
      <c r="C502" s="34"/>
      <c r="D502" s="34"/>
      <c r="E502" s="35"/>
      <c r="F502" s="34"/>
      <c r="L502" s="34"/>
      <c r="M502" s="34"/>
      <c r="N502" s="34"/>
      <c r="O502" s="34"/>
      <c r="P502" s="34"/>
      <c r="Q502" s="34"/>
      <c r="R502" s="34"/>
      <c r="S502" s="36"/>
      <c r="T502" s="34"/>
      <c r="X502" s="36"/>
      <c r="AG502" s="34"/>
      <c r="AI502" s="34"/>
      <c r="AJ502" s="34"/>
      <c r="AK502" s="34"/>
      <c r="AM502" s="101"/>
      <c r="AN502" s="34"/>
    </row>
    <row r="503" spans="1:40" ht="14.25" customHeight="1">
      <c r="A503" s="34"/>
      <c r="B503" s="34"/>
      <c r="C503" s="34"/>
      <c r="D503" s="34"/>
      <c r="E503" s="35"/>
      <c r="F503" s="34"/>
      <c r="L503" s="34"/>
      <c r="M503" s="34"/>
      <c r="N503" s="34"/>
      <c r="O503" s="34"/>
      <c r="P503" s="34"/>
      <c r="Q503" s="34"/>
      <c r="R503" s="34"/>
      <c r="S503" s="36"/>
      <c r="T503" s="34"/>
      <c r="X503" s="36"/>
      <c r="AG503" s="34"/>
      <c r="AI503" s="34"/>
      <c r="AJ503" s="34"/>
      <c r="AK503" s="34"/>
      <c r="AM503" s="101"/>
      <c r="AN503" s="34"/>
    </row>
    <row r="504" spans="1:40" ht="14.25" customHeight="1">
      <c r="A504" s="34"/>
      <c r="B504" s="34"/>
      <c r="C504" s="34"/>
      <c r="D504" s="34"/>
      <c r="E504" s="35"/>
      <c r="F504" s="34"/>
      <c r="L504" s="34"/>
      <c r="M504" s="34"/>
      <c r="N504" s="34"/>
      <c r="O504" s="34"/>
      <c r="P504" s="34"/>
      <c r="Q504" s="34"/>
      <c r="R504" s="34"/>
      <c r="S504" s="36"/>
      <c r="T504" s="34"/>
      <c r="X504" s="36"/>
      <c r="AG504" s="34"/>
      <c r="AI504" s="34"/>
      <c r="AJ504" s="34"/>
      <c r="AK504" s="34"/>
      <c r="AM504" s="101"/>
      <c r="AN504" s="34"/>
    </row>
    <row r="505" spans="1:40" ht="14.25" customHeight="1">
      <c r="A505" s="34"/>
      <c r="B505" s="34"/>
      <c r="C505" s="34"/>
      <c r="D505" s="34"/>
      <c r="E505" s="35"/>
      <c r="F505" s="34"/>
      <c r="L505" s="34"/>
      <c r="M505" s="34"/>
      <c r="N505" s="34"/>
      <c r="O505" s="34"/>
      <c r="P505" s="34"/>
      <c r="Q505" s="34"/>
      <c r="R505" s="34"/>
      <c r="S505" s="36"/>
      <c r="T505" s="34"/>
      <c r="X505" s="36"/>
      <c r="AG505" s="34"/>
      <c r="AI505" s="34"/>
      <c r="AJ505" s="34"/>
      <c r="AK505" s="34"/>
      <c r="AM505" s="101"/>
      <c r="AN505" s="34"/>
    </row>
    <row r="506" spans="1:40" ht="14.25" customHeight="1">
      <c r="A506" s="34"/>
      <c r="B506" s="34"/>
      <c r="C506" s="34"/>
      <c r="D506" s="34"/>
      <c r="E506" s="35"/>
      <c r="F506" s="34"/>
      <c r="L506" s="34"/>
      <c r="M506" s="34"/>
      <c r="N506" s="34"/>
      <c r="O506" s="34"/>
      <c r="P506" s="34"/>
      <c r="Q506" s="34"/>
      <c r="R506" s="34"/>
      <c r="S506" s="36"/>
      <c r="T506" s="34"/>
      <c r="X506" s="36"/>
      <c r="AG506" s="34"/>
      <c r="AI506" s="34"/>
      <c r="AJ506" s="34"/>
      <c r="AK506" s="34"/>
      <c r="AM506" s="101"/>
      <c r="AN506" s="34"/>
    </row>
    <row r="507" spans="1:40" ht="14.25" customHeight="1">
      <c r="A507" s="34"/>
      <c r="B507" s="34"/>
      <c r="C507" s="34"/>
      <c r="D507" s="34"/>
      <c r="E507" s="35"/>
      <c r="F507" s="34"/>
      <c r="L507" s="34"/>
      <c r="M507" s="34"/>
      <c r="N507" s="34"/>
      <c r="O507" s="34"/>
      <c r="P507" s="34"/>
      <c r="Q507" s="34"/>
      <c r="R507" s="34"/>
      <c r="S507" s="36"/>
      <c r="T507" s="34"/>
      <c r="X507" s="36"/>
      <c r="AG507" s="34"/>
      <c r="AI507" s="34"/>
      <c r="AJ507" s="34"/>
      <c r="AK507" s="34"/>
      <c r="AM507" s="101"/>
      <c r="AN507" s="34"/>
    </row>
    <row r="508" spans="1:40" ht="14.25" customHeight="1">
      <c r="A508" s="34"/>
      <c r="B508" s="34"/>
      <c r="C508" s="34"/>
      <c r="D508" s="34"/>
      <c r="E508" s="35"/>
      <c r="F508" s="34"/>
      <c r="L508" s="34"/>
      <c r="M508" s="34"/>
      <c r="N508" s="34"/>
      <c r="O508" s="34"/>
      <c r="P508" s="34"/>
      <c r="Q508" s="34"/>
      <c r="R508" s="34"/>
      <c r="S508" s="36"/>
      <c r="T508" s="34"/>
      <c r="X508" s="36"/>
      <c r="AG508" s="34"/>
      <c r="AI508" s="34"/>
      <c r="AJ508" s="34"/>
      <c r="AK508" s="34"/>
      <c r="AM508" s="101"/>
      <c r="AN508" s="34"/>
    </row>
    <row r="509" spans="1:40" ht="14.25" customHeight="1">
      <c r="A509" s="34"/>
      <c r="B509" s="34"/>
      <c r="C509" s="34"/>
      <c r="D509" s="34"/>
      <c r="E509" s="35"/>
      <c r="F509" s="34"/>
      <c r="L509" s="34"/>
      <c r="M509" s="34"/>
      <c r="N509" s="34"/>
      <c r="O509" s="34"/>
      <c r="P509" s="34"/>
      <c r="Q509" s="34"/>
      <c r="R509" s="34"/>
      <c r="S509" s="36"/>
      <c r="T509" s="34"/>
      <c r="X509" s="36"/>
      <c r="AG509" s="34"/>
      <c r="AI509" s="34"/>
      <c r="AJ509" s="34"/>
      <c r="AK509" s="34"/>
      <c r="AM509" s="101"/>
      <c r="AN509" s="34"/>
    </row>
    <row r="510" spans="1:40" ht="14.25" customHeight="1">
      <c r="A510" s="34"/>
      <c r="B510" s="34"/>
      <c r="C510" s="34"/>
      <c r="D510" s="34"/>
      <c r="E510" s="35"/>
      <c r="F510" s="34"/>
      <c r="L510" s="34"/>
      <c r="M510" s="34"/>
      <c r="N510" s="34"/>
      <c r="O510" s="34"/>
      <c r="P510" s="34"/>
      <c r="Q510" s="34"/>
      <c r="R510" s="34"/>
      <c r="S510" s="36"/>
      <c r="T510" s="34"/>
      <c r="X510" s="36"/>
      <c r="AG510" s="34"/>
      <c r="AI510" s="34"/>
      <c r="AJ510" s="34"/>
      <c r="AK510" s="34"/>
      <c r="AM510" s="101"/>
      <c r="AN510" s="34"/>
    </row>
    <row r="511" spans="1:40" ht="14.25" customHeight="1">
      <c r="A511" s="34"/>
      <c r="B511" s="34"/>
      <c r="C511" s="34"/>
      <c r="D511" s="34"/>
      <c r="E511" s="35"/>
      <c r="F511" s="34"/>
      <c r="L511" s="34"/>
      <c r="M511" s="34"/>
      <c r="N511" s="34"/>
      <c r="O511" s="34"/>
      <c r="P511" s="34"/>
      <c r="Q511" s="34"/>
      <c r="R511" s="34"/>
      <c r="S511" s="36"/>
      <c r="T511" s="34"/>
      <c r="X511" s="36"/>
      <c r="AG511" s="34"/>
      <c r="AI511" s="34"/>
      <c r="AJ511" s="34"/>
      <c r="AK511" s="34"/>
      <c r="AM511" s="101"/>
      <c r="AN511" s="34"/>
    </row>
    <row r="512" spans="1:40" ht="14.25" customHeight="1">
      <c r="A512" s="34"/>
      <c r="B512" s="34"/>
      <c r="C512" s="34"/>
      <c r="D512" s="34"/>
      <c r="E512" s="35"/>
      <c r="F512" s="34"/>
      <c r="L512" s="34"/>
      <c r="M512" s="34"/>
      <c r="N512" s="34"/>
      <c r="O512" s="34"/>
      <c r="P512" s="34"/>
      <c r="Q512" s="34"/>
      <c r="R512" s="34"/>
      <c r="S512" s="36"/>
      <c r="T512" s="34"/>
      <c r="X512" s="36"/>
      <c r="AG512" s="34"/>
      <c r="AI512" s="34"/>
      <c r="AJ512" s="34"/>
      <c r="AK512" s="34"/>
      <c r="AM512" s="101"/>
      <c r="AN512" s="34"/>
    </row>
    <row r="513" spans="1:40" ht="14.25" customHeight="1">
      <c r="A513" s="34"/>
      <c r="B513" s="34"/>
      <c r="C513" s="34"/>
      <c r="D513" s="34"/>
      <c r="E513" s="35"/>
      <c r="F513" s="34"/>
      <c r="L513" s="34"/>
      <c r="M513" s="34"/>
      <c r="N513" s="34"/>
      <c r="O513" s="34"/>
      <c r="P513" s="34"/>
      <c r="Q513" s="34"/>
      <c r="R513" s="34"/>
      <c r="S513" s="36"/>
      <c r="T513" s="34"/>
      <c r="X513" s="36"/>
      <c r="AG513" s="34"/>
      <c r="AI513" s="34"/>
      <c r="AJ513" s="34"/>
      <c r="AK513" s="34"/>
      <c r="AM513" s="101"/>
      <c r="AN513" s="34"/>
    </row>
    <row r="514" spans="1:40" ht="14.25" customHeight="1">
      <c r="A514" s="34"/>
      <c r="B514" s="34"/>
      <c r="C514" s="34"/>
      <c r="D514" s="34"/>
      <c r="E514" s="35"/>
      <c r="F514" s="34"/>
      <c r="L514" s="34"/>
      <c r="M514" s="34"/>
      <c r="N514" s="34"/>
      <c r="O514" s="34"/>
      <c r="P514" s="34"/>
      <c r="Q514" s="34"/>
      <c r="R514" s="34"/>
      <c r="S514" s="36"/>
      <c r="T514" s="34"/>
      <c r="X514" s="36"/>
      <c r="AG514" s="34"/>
      <c r="AI514" s="34"/>
      <c r="AJ514" s="34"/>
      <c r="AK514" s="34"/>
      <c r="AM514" s="101"/>
      <c r="AN514" s="34"/>
    </row>
    <row r="515" spans="1:40" ht="14.25" customHeight="1">
      <c r="A515" s="34"/>
      <c r="B515" s="34"/>
      <c r="C515" s="34"/>
      <c r="D515" s="34"/>
      <c r="E515" s="35"/>
      <c r="F515" s="34"/>
      <c r="L515" s="34"/>
      <c r="M515" s="34"/>
      <c r="N515" s="34"/>
      <c r="O515" s="34"/>
      <c r="P515" s="34"/>
      <c r="Q515" s="34"/>
      <c r="R515" s="34"/>
      <c r="S515" s="36"/>
      <c r="T515" s="34"/>
      <c r="X515" s="36"/>
      <c r="AG515" s="34"/>
      <c r="AI515" s="34"/>
      <c r="AJ515" s="34"/>
      <c r="AK515" s="34"/>
      <c r="AM515" s="101"/>
      <c r="AN515" s="34"/>
    </row>
    <row r="516" spans="1:40" ht="14.25" customHeight="1">
      <c r="A516" s="34"/>
      <c r="B516" s="34"/>
      <c r="C516" s="34"/>
      <c r="D516" s="34"/>
      <c r="E516" s="35"/>
      <c r="F516" s="34"/>
      <c r="L516" s="34"/>
      <c r="M516" s="34"/>
      <c r="N516" s="34"/>
      <c r="O516" s="34"/>
      <c r="P516" s="34"/>
      <c r="Q516" s="34"/>
      <c r="R516" s="34"/>
      <c r="S516" s="36"/>
      <c r="T516" s="34"/>
      <c r="X516" s="36"/>
      <c r="AG516" s="34"/>
      <c r="AI516" s="34"/>
      <c r="AJ516" s="34"/>
      <c r="AK516" s="34"/>
      <c r="AM516" s="101"/>
      <c r="AN516" s="34"/>
    </row>
    <row r="517" spans="1:40" ht="14.25" customHeight="1">
      <c r="A517" s="34"/>
      <c r="B517" s="34"/>
      <c r="C517" s="34"/>
      <c r="D517" s="34"/>
      <c r="E517" s="35"/>
      <c r="F517" s="34"/>
      <c r="L517" s="34"/>
      <c r="M517" s="34"/>
      <c r="N517" s="34"/>
      <c r="O517" s="34"/>
      <c r="P517" s="34"/>
      <c r="Q517" s="34"/>
      <c r="R517" s="34"/>
      <c r="S517" s="36"/>
      <c r="T517" s="34"/>
      <c r="X517" s="36"/>
      <c r="AG517" s="34"/>
      <c r="AI517" s="34"/>
      <c r="AJ517" s="34"/>
      <c r="AK517" s="34"/>
      <c r="AM517" s="101"/>
      <c r="AN517" s="34"/>
    </row>
    <row r="518" spans="1:40" ht="14.25" customHeight="1">
      <c r="A518" s="34"/>
      <c r="B518" s="34"/>
      <c r="C518" s="34"/>
      <c r="D518" s="34"/>
      <c r="E518" s="35"/>
      <c r="F518" s="34"/>
      <c r="L518" s="34"/>
      <c r="M518" s="34"/>
      <c r="N518" s="34"/>
      <c r="O518" s="34"/>
      <c r="P518" s="34"/>
      <c r="Q518" s="34"/>
      <c r="R518" s="34"/>
      <c r="S518" s="36"/>
      <c r="T518" s="34"/>
      <c r="X518" s="36"/>
      <c r="AG518" s="34"/>
      <c r="AI518" s="34"/>
      <c r="AJ518" s="34"/>
      <c r="AK518" s="34"/>
      <c r="AM518" s="101"/>
      <c r="AN518" s="34"/>
    </row>
    <row r="519" spans="1:40" ht="14.25" customHeight="1">
      <c r="A519" s="34"/>
      <c r="B519" s="34"/>
      <c r="C519" s="34"/>
      <c r="D519" s="34"/>
      <c r="E519" s="35"/>
      <c r="F519" s="34"/>
      <c r="L519" s="34"/>
      <c r="M519" s="34"/>
      <c r="N519" s="34"/>
      <c r="O519" s="34"/>
      <c r="P519" s="34"/>
      <c r="Q519" s="34"/>
      <c r="R519" s="34"/>
      <c r="S519" s="36"/>
      <c r="T519" s="34"/>
      <c r="X519" s="36"/>
      <c r="AG519" s="34"/>
      <c r="AI519" s="34"/>
      <c r="AJ519" s="34"/>
      <c r="AK519" s="34"/>
      <c r="AM519" s="101"/>
      <c r="AN519" s="34"/>
    </row>
    <row r="520" spans="1:40" ht="14.25" customHeight="1">
      <c r="A520" s="34"/>
      <c r="B520" s="34"/>
      <c r="C520" s="34"/>
      <c r="D520" s="34"/>
      <c r="E520" s="35"/>
      <c r="F520" s="34"/>
      <c r="L520" s="34"/>
      <c r="M520" s="34"/>
      <c r="N520" s="34"/>
      <c r="O520" s="34"/>
      <c r="P520" s="34"/>
      <c r="Q520" s="34"/>
      <c r="R520" s="34"/>
      <c r="S520" s="36"/>
      <c r="T520" s="34"/>
      <c r="X520" s="36"/>
      <c r="AG520" s="34"/>
      <c r="AI520" s="34"/>
      <c r="AJ520" s="34"/>
      <c r="AK520" s="34"/>
      <c r="AM520" s="101"/>
      <c r="AN520" s="34"/>
    </row>
    <row r="521" spans="1:40" ht="14.25" customHeight="1">
      <c r="A521" s="34"/>
      <c r="B521" s="34"/>
      <c r="C521" s="34"/>
      <c r="D521" s="34"/>
      <c r="E521" s="35"/>
      <c r="F521" s="34"/>
      <c r="L521" s="34"/>
      <c r="M521" s="34"/>
      <c r="N521" s="34"/>
      <c r="O521" s="34"/>
      <c r="P521" s="34"/>
      <c r="Q521" s="34"/>
      <c r="R521" s="34"/>
      <c r="S521" s="36"/>
      <c r="T521" s="34"/>
      <c r="X521" s="36"/>
      <c r="AG521" s="34"/>
      <c r="AI521" s="34"/>
      <c r="AJ521" s="34"/>
      <c r="AK521" s="34"/>
      <c r="AM521" s="101"/>
      <c r="AN521" s="34"/>
    </row>
    <row r="522" spans="1:40" ht="14.25" customHeight="1">
      <c r="A522" s="34"/>
      <c r="B522" s="34"/>
      <c r="C522" s="34"/>
      <c r="D522" s="34"/>
      <c r="E522" s="35"/>
      <c r="F522" s="34"/>
      <c r="L522" s="34"/>
      <c r="M522" s="34"/>
      <c r="N522" s="34"/>
      <c r="O522" s="34"/>
      <c r="P522" s="34"/>
      <c r="Q522" s="34"/>
      <c r="R522" s="34"/>
      <c r="S522" s="36"/>
      <c r="T522" s="34"/>
      <c r="X522" s="36"/>
      <c r="AG522" s="34"/>
      <c r="AI522" s="34"/>
      <c r="AJ522" s="34"/>
      <c r="AK522" s="34"/>
      <c r="AM522" s="101"/>
      <c r="AN522" s="34"/>
    </row>
    <row r="523" spans="1:40" ht="14.25" customHeight="1">
      <c r="A523" s="34"/>
      <c r="B523" s="34"/>
      <c r="C523" s="34"/>
      <c r="D523" s="34"/>
      <c r="E523" s="35"/>
      <c r="F523" s="34"/>
      <c r="L523" s="34"/>
      <c r="M523" s="34"/>
      <c r="N523" s="34"/>
      <c r="O523" s="34"/>
      <c r="P523" s="34"/>
      <c r="Q523" s="34"/>
      <c r="R523" s="34"/>
      <c r="S523" s="36"/>
      <c r="T523" s="34"/>
      <c r="X523" s="36"/>
      <c r="AG523" s="34"/>
      <c r="AI523" s="34"/>
      <c r="AJ523" s="34"/>
      <c r="AK523" s="34"/>
      <c r="AM523" s="101"/>
      <c r="AN523" s="34"/>
    </row>
    <row r="524" spans="1:40" ht="14.25" customHeight="1">
      <c r="A524" s="34"/>
      <c r="B524" s="34"/>
      <c r="C524" s="34"/>
      <c r="D524" s="34"/>
      <c r="E524" s="35"/>
      <c r="F524" s="34"/>
      <c r="L524" s="34"/>
      <c r="M524" s="34"/>
      <c r="N524" s="34"/>
      <c r="O524" s="34"/>
      <c r="P524" s="34"/>
      <c r="Q524" s="34"/>
      <c r="R524" s="34"/>
      <c r="S524" s="36"/>
      <c r="T524" s="34"/>
      <c r="X524" s="36"/>
      <c r="AG524" s="34"/>
      <c r="AI524" s="34"/>
      <c r="AJ524" s="34"/>
      <c r="AK524" s="34"/>
      <c r="AM524" s="101"/>
      <c r="AN524" s="34"/>
    </row>
    <row r="525" spans="1:40" ht="14.25" customHeight="1">
      <c r="A525" s="34"/>
      <c r="B525" s="34"/>
      <c r="C525" s="34"/>
      <c r="D525" s="34"/>
      <c r="E525" s="35"/>
      <c r="F525" s="34"/>
      <c r="L525" s="34"/>
      <c r="M525" s="34"/>
      <c r="N525" s="34"/>
      <c r="O525" s="34"/>
      <c r="P525" s="34"/>
      <c r="Q525" s="34"/>
      <c r="R525" s="34"/>
      <c r="S525" s="36"/>
      <c r="T525" s="34"/>
      <c r="X525" s="36"/>
      <c r="AG525" s="34"/>
      <c r="AI525" s="34"/>
      <c r="AJ525" s="34"/>
      <c r="AK525" s="34"/>
      <c r="AM525" s="101"/>
      <c r="AN525" s="34"/>
    </row>
    <row r="526" spans="1:40" ht="14.25" customHeight="1">
      <c r="A526" s="34"/>
      <c r="B526" s="34"/>
      <c r="C526" s="34"/>
      <c r="D526" s="34"/>
      <c r="E526" s="35"/>
      <c r="F526" s="34"/>
      <c r="L526" s="34"/>
      <c r="M526" s="34"/>
      <c r="N526" s="34"/>
      <c r="O526" s="34"/>
      <c r="P526" s="34"/>
      <c r="Q526" s="34"/>
      <c r="R526" s="34"/>
      <c r="S526" s="36"/>
      <c r="T526" s="34"/>
      <c r="X526" s="36"/>
      <c r="AG526" s="34"/>
      <c r="AI526" s="34"/>
      <c r="AJ526" s="34"/>
      <c r="AK526" s="34"/>
      <c r="AM526" s="101"/>
      <c r="AN526" s="34"/>
    </row>
    <row r="527" spans="1:40" ht="14.25" customHeight="1">
      <c r="A527" s="34"/>
      <c r="B527" s="34"/>
      <c r="C527" s="34"/>
      <c r="D527" s="34"/>
      <c r="E527" s="35"/>
      <c r="F527" s="34"/>
      <c r="L527" s="34"/>
      <c r="M527" s="34"/>
      <c r="N527" s="34"/>
      <c r="O527" s="34"/>
      <c r="P527" s="34"/>
      <c r="Q527" s="34"/>
      <c r="R527" s="34"/>
      <c r="S527" s="36"/>
      <c r="T527" s="34"/>
      <c r="X527" s="36"/>
      <c r="AG527" s="34"/>
      <c r="AI527" s="34"/>
      <c r="AJ527" s="34"/>
      <c r="AK527" s="34"/>
      <c r="AM527" s="101"/>
      <c r="AN527" s="34"/>
    </row>
    <row r="528" spans="1:40" ht="14.25" customHeight="1">
      <c r="A528" s="34"/>
      <c r="B528" s="34"/>
      <c r="C528" s="34"/>
      <c r="D528" s="34"/>
      <c r="E528" s="35"/>
      <c r="F528" s="34"/>
      <c r="L528" s="34"/>
      <c r="M528" s="34"/>
      <c r="N528" s="34"/>
      <c r="O528" s="34"/>
      <c r="P528" s="34"/>
      <c r="Q528" s="34"/>
      <c r="R528" s="34"/>
      <c r="S528" s="36"/>
      <c r="T528" s="34"/>
      <c r="X528" s="36"/>
      <c r="AG528" s="34"/>
      <c r="AI528" s="34"/>
      <c r="AJ528" s="34"/>
      <c r="AK528" s="34"/>
      <c r="AM528" s="101"/>
      <c r="AN528" s="34"/>
    </row>
    <row r="529" spans="1:40" ht="14.25" customHeight="1">
      <c r="A529" s="34"/>
      <c r="B529" s="34"/>
      <c r="C529" s="34"/>
      <c r="D529" s="34"/>
      <c r="E529" s="35"/>
      <c r="F529" s="34"/>
      <c r="L529" s="34"/>
      <c r="M529" s="34"/>
      <c r="N529" s="34"/>
      <c r="O529" s="34"/>
      <c r="P529" s="34"/>
      <c r="Q529" s="34"/>
      <c r="R529" s="34"/>
      <c r="S529" s="36"/>
      <c r="T529" s="34"/>
      <c r="X529" s="36"/>
      <c r="AG529" s="34"/>
      <c r="AI529" s="34"/>
      <c r="AJ529" s="34"/>
      <c r="AK529" s="34"/>
      <c r="AM529" s="101"/>
      <c r="AN529" s="34"/>
    </row>
    <row r="530" spans="1:40" ht="14.25" customHeight="1">
      <c r="A530" s="34"/>
      <c r="B530" s="34"/>
      <c r="C530" s="34"/>
      <c r="D530" s="34"/>
      <c r="E530" s="35"/>
      <c r="F530" s="34"/>
      <c r="L530" s="34"/>
      <c r="M530" s="34"/>
      <c r="N530" s="34"/>
      <c r="O530" s="34"/>
      <c r="P530" s="34"/>
      <c r="Q530" s="34"/>
      <c r="R530" s="34"/>
      <c r="S530" s="36"/>
      <c r="T530" s="34"/>
      <c r="X530" s="36"/>
      <c r="AG530" s="34"/>
      <c r="AI530" s="34"/>
      <c r="AJ530" s="34"/>
      <c r="AK530" s="34"/>
      <c r="AM530" s="101"/>
      <c r="AN530" s="34"/>
    </row>
    <row r="531" spans="1:40" ht="14.25" customHeight="1">
      <c r="A531" s="34"/>
      <c r="B531" s="34"/>
      <c r="C531" s="34"/>
      <c r="D531" s="34"/>
      <c r="E531" s="35"/>
      <c r="F531" s="34"/>
      <c r="L531" s="34"/>
      <c r="M531" s="34"/>
      <c r="N531" s="34"/>
      <c r="O531" s="34"/>
      <c r="P531" s="34"/>
      <c r="Q531" s="34"/>
      <c r="R531" s="34"/>
      <c r="S531" s="36"/>
      <c r="T531" s="34"/>
      <c r="X531" s="36"/>
      <c r="AG531" s="34"/>
      <c r="AI531" s="34"/>
      <c r="AJ531" s="34"/>
      <c r="AK531" s="34"/>
      <c r="AM531" s="101"/>
      <c r="AN531" s="34"/>
    </row>
    <row r="532" spans="1:40" ht="14.25" customHeight="1">
      <c r="A532" s="34"/>
      <c r="B532" s="34"/>
      <c r="C532" s="34"/>
      <c r="D532" s="34"/>
      <c r="E532" s="35"/>
      <c r="F532" s="34"/>
      <c r="L532" s="34"/>
      <c r="M532" s="34"/>
      <c r="N532" s="34"/>
      <c r="O532" s="34"/>
      <c r="P532" s="34"/>
      <c r="Q532" s="34"/>
      <c r="R532" s="34"/>
      <c r="S532" s="36"/>
      <c r="T532" s="34"/>
      <c r="X532" s="36"/>
      <c r="AG532" s="34"/>
      <c r="AI532" s="34"/>
      <c r="AJ532" s="34"/>
      <c r="AK532" s="34"/>
      <c r="AM532" s="101"/>
      <c r="AN532" s="34"/>
    </row>
    <row r="533" spans="1:40" ht="14.25" customHeight="1">
      <c r="A533" s="34"/>
      <c r="B533" s="34"/>
      <c r="C533" s="34"/>
      <c r="D533" s="34"/>
      <c r="E533" s="35"/>
      <c r="F533" s="34"/>
      <c r="L533" s="34"/>
      <c r="M533" s="34"/>
      <c r="N533" s="34"/>
      <c r="O533" s="34"/>
      <c r="P533" s="34"/>
      <c r="Q533" s="34"/>
      <c r="R533" s="34"/>
      <c r="S533" s="36"/>
      <c r="T533" s="34"/>
      <c r="X533" s="36"/>
      <c r="AG533" s="34"/>
      <c r="AI533" s="34"/>
      <c r="AJ533" s="34"/>
      <c r="AK533" s="34"/>
      <c r="AM533" s="101"/>
      <c r="AN533" s="34"/>
    </row>
    <row r="534" spans="1:40" ht="14.25" customHeight="1">
      <c r="A534" s="34"/>
      <c r="B534" s="34"/>
      <c r="C534" s="34"/>
      <c r="D534" s="34"/>
      <c r="E534" s="35"/>
      <c r="F534" s="34"/>
      <c r="L534" s="34"/>
      <c r="M534" s="34"/>
      <c r="N534" s="34"/>
      <c r="O534" s="34"/>
      <c r="P534" s="34"/>
      <c r="Q534" s="34"/>
      <c r="R534" s="34"/>
      <c r="S534" s="36"/>
      <c r="T534" s="34"/>
      <c r="X534" s="36"/>
      <c r="AG534" s="34"/>
      <c r="AI534" s="34"/>
      <c r="AJ534" s="34"/>
      <c r="AK534" s="34"/>
      <c r="AM534" s="101"/>
      <c r="AN534" s="34"/>
    </row>
    <row r="535" spans="1:40" ht="14.25" customHeight="1">
      <c r="A535" s="34"/>
      <c r="B535" s="34"/>
      <c r="C535" s="34"/>
      <c r="D535" s="34"/>
      <c r="E535" s="35"/>
      <c r="F535" s="34"/>
      <c r="L535" s="34"/>
      <c r="M535" s="34"/>
      <c r="N535" s="34"/>
      <c r="O535" s="34"/>
      <c r="P535" s="34"/>
      <c r="Q535" s="34"/>
      <c r="R535" s="34"/>
      <c r="S535" s="36"/>
      <c r="T535" s="34"/>
      <c r="X535" s="36"/>
      <c r="AG535" s="34"/>
      <c r="AI535" s="34"/>
      <c r="AJ535" s="34"/>
      <c r="AK535" s="34"/>
      <c r="AM535" s="101"/>
      <c r="AN535" s="34"/>
    </row>
    <row r="536" spans="1:40" ht="14.25" customHeight="1">
      <c r="A536" s="34"/>
      <c r="B536" s="34"/>
      <c r="C536" s="34"/>
      <c r="D536" s="34"/>
      <c r="E536" s="35"/>
      <c r="F536" s="34"/>
      <c r="L536" s="34"/>
      <c r="M536" s="34"/>
      <c r="N536" s="34"/>
      <c r="O536" s="34"/>
      <c r="P536" s="34"/>
      <c r="Q536" s="34"/>
      <c r="R536" s="34"/>
      <c r="S536" s="36"/>
      <c r="T536" s="34"/>
      <c r="X536" s="36"/>
      <c r="AG536" s="34"/>
      <c r="AI536" s="34"/>
      <c r="AJ536" s="34"/>
      <c r="AK536" s="34"/>
      <c r="AM536" s="101"/>
      <c r="AN536" s="34"/>
    </row>
    <row r="537" spans="1:40" ht="14.25" customHeight="1">
      <c r="A537" s="34"/>
      <c r="B537" s="34"/>
      <c r="C537" s="34"/>
      <c r="D537" s="34"/>
      <c r="E537" s="35"/>
      <c r="F537" s="34"/>
      <c r="L537" s="34"/>
      <c r="M537" s="34"/>
      <c r="N537" s="34"/>
      <c r="O537" s="34"/>
      <c r="P537" s="34"/>
      <c r="Q537" s="34"/>
      <c r="R537" s="34"/>
      <c r="S537" s="36"/>
      <c r="T537" s="34"/>
      <c r="X537" s="36"/>
      <c r="AG537" s="34"/>
      <c r="AI537" s="34"/>
      <c r="AJ537" s="34"/>
      <c r="AK537" s="34"/>
      <c r="AM537" s="101"/>
      <c r="AN537" s="34"/>
    </row>
    <row r="538" spans="1:40" ht="14.25" customHeight="1">
      <c r="A538" s="34"/>
      <c r="B538" s="34"/>
      <c r="C538" s="34"/>
      <c r="D538" s="34"/>
      <c r="E538" s="35"/>
      <c r="F538" s="34"/>
      <c r="L538" s="34"/>
      <c r="M538" s="34"/>
      <c r="N538" s="34"/>
      <c r="O538" s="34"/>
      <c r="P538" s="34"/>
      <c r="Q538" s="34"/>
      <c r="R538" s="34"/>
      <c r="S538" s="36"/>
      <c r="T538" s="34"/>
      <c r="X538" s="36"/>
      <c r="AG538" s="34"/>
      <c r="AI538" s="34"/>
      <c r="AJ538" s="34"/>
      <c r="AK538" s="34"/>
      <c r="AM538" s="101"/>
      <c r="AN538" s="34"/>
    </row>
    <row r="539" spans="1:40" ht="14.25" customHeight="1">
      <c r="A539" s="34"/>
      <c r="B539" s="34"/>
      <c r="C539" s="34"/>
      <c r="D539" s="34"/>
      <c r="E539" s="35"/>
      <c r="F539" s="34"/>
      <c r="L539" s="34"/>
      <c r="M539" s="34"/>
      <c r="N539" s="34"/>
      <c r="O539" s="34"/>
      <c r="P539" s="34"/>
      <c r="Q539" s="34"/>
      <c r="R539" s="34"/>
      <c r="S539" s="36"/>
      <c r="T539" s="34"/>
      <c r="X539" s="36"/>
      <c r="AG539" s="34"/>
      <c r="AI539" s="34"/>
      <c r="AJ539" s="34"/>
      <c r="AK539" s="34"/>
      <c r="AM539" s="101"/>
      <c r="AN539" s="34"/>
    </row>
    <row r="540" spans="1:40" ht="14.25" customHeight="1">
      <c r="A540" s="34"/>
      <c r="B540" s="34"/>
      <c r="C540" s="34"/>
      <c r="D540" s="34"/>
      <c r="E540" s="35"/>
      <c r="F540" s="34"/>
      <c r="L540" s="34"/>
      <c r="M540" s="34"/>
      <c r="N540" s="34"/>
      <c r="O540" s="34"/>
      <c r="P540" s="34"/>
      <c r="Q540" s="34"/>
      <c r="R540" s="34"/>
      <c r="S540" s="36"/>
      <c r="T540" s="34"/>
      <c r="X540" s="36"/>
      <c r="AG540" s="34"/>
      <c r="AI540" s="34"/>
      <c r="AJ540" s="34"/>
      <c r="AK540" s="34"/>
      <c r="AM540" s="101"/>
      <c r="AN540" s="34"/>
    </row>
    <row r="541" spans="1:40" ht="14.25" customHeight="1">
      <c r="A541" s="34"/>
      <c r="B541" s="34"/>
      <c r="C541" s="34"/>
      <c r="D541" s="34"/>
      <c r="E541" s="35"/>
      <c r="F541" s="34"/>
      <c r="L541" s="34"/>
      <c r="M541" s="34"/>
      <c r="N541" s="34"/>
      <c r="O541" s="34"/>
      <c r="P541" s="34"/>
      <c r="Q541" s="34"/>
      <c r="R541" s="34"/>
      <c r="S541" s="36"/>
      <c r="T541" s="34"/>
      <c r="X541" s="36"/>
      <c r="AG541" s="34"/>
      <c r="AI541" s="34"/>
      <c r="AJ541" s="34"/>
      <c r="AK541" s="34"/>
      <c r="AM541" s="101"/>
      <c r="AN541" s="34"/>
    </row>
    <row r="542" spans="1:40" ht="14.25" customHeight="1">
      <c r="A542" s="34"/>
      <c r="B542" s="34"/>
      <c r="C542" s="34"/>
      <c r="D542" s="34"/>
      <c r="E542" s="35"/>
      <c r="F542" s="34"/>
      <c r="L542" s="34"/>
      <c r="M542" s="34"/>
      <c r="N542" s="34"/>
      <c r="O542" s="34"/>
      <c r="P542" s="34"/>
      <c r="Q542" s="34"/>
      <c r="R542" s="34"/>
      <c r="S542" s="36"/>
      <c r="T542" s="34"/>
      <c r="X542" s="36"/>
      <c r="AG542" s="34"/>
      <c r="AI542" s="34"/>
      <c r="AJ542" s="34"/>
      <c r="AK542" s="34"/>
      <c r="AM542" s="101"/>
      <c r="AN542" s="34"/>
    </row>
    <row r="543" spans="1:40" ht="14.25" customHeight="1">
      <c r="A543" s="34"/>
      <c r="B543" s="34"/>
      <c r="C543" s="34"/>
      <c r="D543" s="34"/>
      <c r="E543" s="35"/>
      <c r="F543" s="34"/>
      <c r="L543" s="34"/>
      <c r="M543" s="34"/>
      <c r="N543" s="34"/>
      <c r="O543" s="34"/>
      <c r="P543" s="34"/>
      <c r="Q543" s="34"/>
      <c r="R543" s="34"/>
      <c r="S543" s="36"/>
      <c r="T543" s="34"/>
      <c r="X543" s="36"/>
      <c r="AG543" s="34"/>
      <c r="AI543" s="34"/>
      <c r="AJ543" s="34"/>
      <c r="AK543" s="34"/>
      <c r="AM543" s="101"/>
      <c r="AN543" s="34"/>
    </row>
    <row r="544" spans="1:40" ht="14.25" customHeight="1">
      <c r="A544" s="34"/>
      <c r="B544" s="34"/>
      <c r="C544" s="34"/>
      <c r="D544" s="34"/>
      <c r="E544" s="35"/>
      <c r="F544" s="34"/>
      <c r="L544" s="34"/>
      <c r="M544" s="34"/>
      <c r="N544" s="34"/>
      <c r="O544" s="34"/>
      <c r="P544" s="34"/>
      <c r="Q544" s="34"/>
      <c r="R544" s="34"/>
      <c r="S544" s="36"/>
      <c r="T544" s="34"/>
      <c r="X544" s="36"/>
      <c r="AG544" s="34"/>
      <c r="AI544" s="34"/>
      <c r="AJ544" s="34"/>
      <c r="AK544" s="34"/>
      <c r="AM544" s="101"/>
      <c r="AN544" s="34"/>
    </row>
    <row r="545" spans="1:40" ht="14.25" customHeight="1">
      <c r="A545" s="34"/>
      <c r="B545" s="34"/>
      <c r="C545" s="34"/>
      <c r="D545" s="34"/>
      <c r="E545" s="35"/>
      <c r="F545" s="34"/>
      <c r="L545" s="34"/>
      <c r="M545" s="34"/>
      <c r="N545" s="34"/>
      <c r="O545" s="34"/>
      <c r="P545" s="34"/>
      <c r="Q545" s="34"/>
      <c r="R545" s="34"/>
      <c r="S545" s="36"/>
      <c r="T545" s="34"/>
      <c r="X545" s="36"/>
      <c r="AG545" s="34"/>
      <c r="AI545" s="34"/>
      <c r="AJ545" s="34"/>
      <c r="AK545" s="34"/>
      <c r="AM545" s="101"/>
      <c r="AN545" s="34"/>
    </row>
    <row r="546" spans="1:40" ht="14.25" customHeight="1">
      <c r="A546" s="34"/>
      <c r="B546" s="34"/>
      <c r="C546" s="34"/>
      <c r="D546" s="34"/>
      <c r="E546" s="35"/>
      <c r="F546" s="34"/>
      <c r="L546" s="34"/>
      <c r="M546" s="34"/>
      <c r="N546" s="34"/>
      <c r="O546" s="34"/>
      <c r="P546" s="34"/>
      <c r="Q546" s="34"/>
      <c r="R546" s="34"/>
      <c r="S546" s="36"/>
      <c r="T546" s="34"/>
      <c r="X546" s="36"/>
      <c r="AG546" s="34"/>
      <c r="AI546" s="34"/>
      <c r="AJ546" s="34"/>
      <c r="AK546" s="34"/>
      <c r="AM546" s="101"/>
      <c r="AN546" s="34"/>
    </row>
    <row r="547" spans="1:40" ht="14.25" customHeight="1">
      <c r="A547" s="34"/>
      <c r="B547" s="34"/>
      <c r="C547" s="34"/>
      <c r="D547" s="34"/>
      <c r="E547" s="35"/>
      <c r="F547" s="34"/>
      <c r="L547" s="34"/>
      <c r="M547" s="34"/>
      <c r="N547" s="34"/>
      <c r="O547" s="34"/>
      <c r="P547" s="34"/>
      <c r="Q547" s="34"/>
      <c r="R547" s="34"/>
      <c r="S547" s="36"/>
      <c r="T547" s="34"/>
      <c r="X547" s="36"/>
      <c r="AG547" s="34"/>
      <c r="AI547" s="34"/>
      <c r="AJ547" s="34"/>
      <c r="AK547" s="34"/>
      <c r="AM547" s="101"/>
      <c r="AN547" s="34"/>
    </row>
    <row r="548" spans="1:40" ht="14.25" customHeight="1">
      <c r="A548" s="34"/>
      <c r="B548" s="34"/>
      <c r="C548" s="34"/>
      <c r="D548" s="34"/>
      <c r="E548" s="35"/>
      <c r="F548" s="34"/>
      <c r="L548" s="34"/>
      <c r="M548" s="34"/>
      <c r="N548" s="34"/>
      <c r="O548" s="34"/>
      <c r="P548" s="34"/>
      <c r="Q548" s="34"/>
      <c r="R548" s="34"/>
      <c r="S548" s="36"/>
      <c r="T548" s="34"/>
      <c r="X548" s="36"/>
      <c r="AG548" s="34"/>
      <c r="AI548" s="34"/>
      <c r="AJ548" s="34"/>
      <c r="AK548" s="34"/>
      <c r="AM548" s="101"/>
      <c r="AN548" s="34"/>
    </row>
    <row r="549" spans="1:40" ht="14.25" customHeight="1">
      <c r="A549" s="34"/>
      <c r="B549" s="34"/>
      <c r="C549" s="34"/>
      <c r="D549" s="34"/>
      <c r="E549" s="35"/>
      <c r="F549" s="34"/>
      <c r="L549" s="34"/>
      <c r="M549" s="34"/>
      <c r="N549" s="34"/>
      <c r="O549" s="34"/>
      <c r="P549" s="34"/>
      <c r="Q549" s="34"/>
      <c r="R549" s="34"/>
      <c r="S549" s="36"/>
      <c r="T549" s="34"/>
      <c r="X549" s="36"/>
      <c r="AG549" s="34"/>
      <c r="AI549" s="34"/>
      <c r="AJ549" s="34"/>
      <c r="AK549" s="34"/>
      <c r="AM549" s="101"/>
      <c r="AN549" s="34"/>
    </row>
    <row r="550" spans="1:40" ht="14.25" customHeight="1">
      <c r="A550" s="34"/>
      <c r="B550" s="34"/>
      <c r="C550" s="34"/>
      <c r="D550" s="34"/>
      <c r="E550" s="35"/>
      <c r="F550" s="34"/>
      <c r="L550" s="34"/>
      <c r="M550" s="34"/>
      <c r="N550" s="34"/>
      <c r="O550" s="34"/>
      <c r="P550" s="34"/>
      <c r="Q550" s="34"/>
      <c r="R550" s="34"/>
      <c r="S550" s="36"/>
      <c r="T550" s="34"/>
      <c r="X550" s="36"/>
      <c r="AG550" s="34"/>
      <c r="AI550" s="34"/>
      <c r="AJ550" s="34"/>
      <c r="AK550" s="34"/>
      <c r="AM550" s="101"/>
      <c r="AN550" s="34"/>
    </row>
    <row r="551" spans="1:40" ht="14.25" customHeight="1">
      <c r="A551" s="34"/>
      <c r="B551" s="34"/>
      <c r="C551" s="34"/>
      <c r="D551" s="34"/>
      <c r="E551" s="35"/>
      <c r="F551" s="34"/>
      <c r="L551" s="34"/>
      <c r="M551" s="34"/>
      <c r="N551" s="34"/>
      <c r="O551" s="34"/>
      <c r="P551" s="34"/>
      <c r="Q551" s="34"/>
      <c r="R551" s="34"/>
      <c r="S551" s="36"/>
      <c r="T551" s="34"/>
      <c r="X551" s="36"/>
      <c r="AG551" s="34"/>
      <c r="AI551" s="34"/>
      <c r="AJ551" s="34"/>
      <c r="AK551" s="34"/>
      <c r="AM551" s="101"/>
      <c r="AN551" s="34"/>
    </row>
    <row r="552" spans="1:40" ht="14.25" customHeight="1">
      <c r="A552" s="34"/>
      <c r="B552" s="34"/>
      <c r="C552" s="34"/>
      <c r="D552" s="34"/>
      <c r="E552" s="35"/>
      <c r="F552" s="34"/>
      <c r="L552" s="34"/>
      <c r="M552" s="34"/>
      <c r="N552" s="34"/>
      <c r="O552" s="34"/>
      <c r="P552" s="34"/>
      <c r="Q552" s="34"/>
      <c r="R552" s="34"/>
      <c r="S552" s="36"/>
      <c r="T552" s="34"/>
      <c r="X552" s="36"/>
      <c r="AG552" s="34"/>
      <c r="AI552" s="34"/>
      <c r="AJ552" s="34"/>
      <c r="AK552" s="34"/>
      <c r="AM552" s="101"/>
      <c r="AN552" s="34"/>
    </row>
    <row r="553" spans="1:40" ht="14.25" customHeight="1">
      <c r="A553" s="34"/>
      <c r="B553" s="34"/>
      <c r="C553" s="34"/>
      <c r="D553" s="34"/>
      <c r="E553" s="35"/>
      <c r="F553" s="34"/>
      <c r="L553" s="34"/>
      <c r="M553" s="34"/>
      <c r="N553" s="34"/>
      <c r="O553" s="34"/>
      <c r="P553" s="34"/>
      <c r="Q553" s="34"/>
      <c r="R553" s="34"/>
      <c r="S553" s="36"/>
      <c r="T553" s="34"/>
      <c r="X553" s="36"/>
      <c r="AG553" s="34"/>
      <c r="AI553" s="34"/>
      <c r="AJ553" s="34"/>
      <c r="AK553" s="34"/>
      <c r="AM553" s="101"/>
      <c r="AN553" s="34"/>
    </row>
    <row r="554" spans="1:40" ht="14.25" customHeight="1">
      <c r="A554" s="34"/>
      <c r="B554" s="34"/>
      <c r="C554" s="34"/>
      <c r="D554" s="34"/>
      <c r="E554" s="35"/>
      <c r="F554" s="34"/>
      <c r="L554" s="34"/>
      <c r="M554" s="34"/>
      <c r="N554" s="34"/>
      <c r="O554" s="34"/>
      <c r="P554" s="34"/>
      <c r="Q554" s="34"/>
      <c r="R554" s="34"/>
      <c r="S554" s="36"/>
      <c r="T554" s="34"/>
      <c r="X554" s="36"/>
      <c r="AG554" s="34"/>
      <c r="AI554" s="34"/>
      <c r="AJ554" s="34"/>
      <c r="AK554" s="34"/>
      <c r="AM554" s="101"/>
      <c r="AN554" s="34"/>
    </row>
    <row r="555" spans="1:40" ht="14.25" customHeight="1">
      <c r="A555" s="34"/>
      <c r="B555" s="34"/>
      <c r="C555" s="34"/>
      <c r="D555" s="34"/>
      <c r="E555" s="35"/>
      <c r="F555" s="34"/>
      <c r="L555" s="34"/>
      <c r="M555" s="34"/>
      <c r="N555" s="34"/>
      <c r="O555" s="34"/>
      <c r="P555" s="34"/>
      <c r="Q555" s="34"/>
      <c r="R555" s="34"/>
      <c r="S555" s="36"/>
      <c r="T555" s="34"/>
      <c r="X555" s="36"/>
      <c r="AG555" s="34"/>
      <c r="AI555" s="34"/>
      <c r="AJ555" s="34"/>
      <c r="AK555" s="34"/>
      <c r="AM555" s="101"/>
      <c r="AN555" s="34"/>
    </row>
    <row r="556" spans="1:40" ht="14.25" customHeight="1">
      <c r="A556" s="34"/>
      <c r="B556" s="34"/>
      <c r="C556" s="34"/>
      <c r="D556" s="34"/>
      <c r="E556" s="35"/>
      <c r="F556" s="34"/>
      <c r="L556" s="34"/>
      <c r="M556" s="34"/>
      <c r="N556" s="34"/>
      <c r="O556" s="34"/>
      <c r="P556" s="34"/>
      <c r="Q556" s="34"/>
      <c r="R556" s="34"/>
      <c r="S556" s="36"/>
      <c r="T556" s="34"/>
      <c r="X556" s="36"/>
      <c r="AG556" s="34"/>
      <c r="AI556" s="34"/>
      <c r="AJ556" s="34"/>
      <c r="AK556" s="34"/>
      <c r="AM556" s="101"/>
      <c r="AN556" s="34"/>
    </row>
    <row r="557" spans="1:40" ht="14.25" customHeight="1">
      <c r="A557" s="34"/>
      <c r="B557" s="34"/>
      <c r="C557" s="34"/>
      <c r="D557" s="34"/>
      <c r="E557" s="35"/>
      <c r="F557" s="34"/>
      <c r="L557" s="34"/>
      <c r="M557" s="34"/>
      <c r="N557" s="34"/>
      <c r="O557" s="34"/>
      <c r="P557" s="34"/>
      <c r="Q557" s="34"/>
      <c r="R557" s="34"/>
      <c r="S557" s="36"/>
      <c r="T557" s="34"/>
      <c r="X557" s="36"/>
      <c r="AG557" s="34"/>
      <c r="AI557" s="34"/>
      <c r="AJ557" s="34"/>
      <c r="AK557" s="34"/>
      <c r="AM557" s="101"/>
      <c r="AN557" s="34"/>
    </row>
    <row r="558" spans="1:40" ht="14.25" customHeight="1">
      <c r="A558" s="34"/>
      <c r="B558" s="34"/>
      <c r="C558" s="34"/>
      <c r="D558" s="34"/>
      <c r="E558" s="35"/>
      <c r="F558" s="34"/>
      <c r="L558" s="34"/>
      <c r="M558" s="34"/>
      <c r="N558" s="34"/>
      <c r="O558" s="34"/>
      <c r="P558" s="34"/>
      <c r="Q558" s="34"/>
      <c r="R558" s="34"/>
      <c r="S558" s="36"/>
      <c r="T558" s="34"/>
      <c r="X558" s="36"/>
      <c r="AG558" s="34"/>
      <c r="AI558" s="34"/>
      <c r="AJ558" s="34"/>
      <c r="AK558" s="34"/>
      <c r="AM558" s="101"/>
      <c r="AN558" s="34"/>
    </row>
    <row r="559" spans="1:40" ht="14.25" customHeight="1">
      <c r="A559" s="34"/>
      <c r="B559" s="34"/>
      <c r="C559" s="34"/>
      <c r="D559" s="34"/>
      <c r="E559" s="35"/>
      <c r="F559" s="34"/>
      <c r="L559" s="34"/>
      <c r="M559" s="34"/>
      <c r="N559" s="34"/>
      <c r="O559" s="34"/>
      <c r="P559" s="34"/>
      <c r="Q559" s="34"/>
      <c r="R559" s="34"/>
      <c r="S559" s="36"/>
      <c r="T559" s="34"/>
      <c r="X559" s="36"/>
      <c r="AG559" s="34"/>
      <c r="AI559" s="34"/>
      <c r="AJ559" s="34"/>
      <c r="AK559" s="34"/>
      <c r="AM559" s="101"/>
      <c r="AN559" s="34"/>
    </row>
    <row r="560" spans="1:40" ht="14.25" customHeight="1">
      <c r="A560" s="34"/>
      <c r="B560" s="34"/>
      <c r="C560" s="34"/>
      <c r="D560" s="34"/>
      <c r="E560" s="35"/>
      <c r="F560" s="34"/>
      <c r="L560" s="34"/>
      <c r="M560" s="34"/>
      <c r="N560" s="34"/>
      <c r="O560" s="34"/>
      <c r="P560" s="34"/>
      <c r="Q560" s="34"/>
      <c r="R560" s="34"/>
      <c r="S560" s="36"/>
      <c r="T560" s="34"/>
      <c r="X560" s="36"/>
      <c r="AG560" s="34"/>
      <c r="AI560" s="34"/>
      <c r="AJ560" s="34"/>
      <c r="AK560" s="34"/>
      <c r="AM560" s="101"/>
      <c r="AN560" s="34"/>
    </row>
    <row r="561" spans="1:40" ht="14.25" customHeight="1">
      <c r="A561" s="34"/>
      <c r="B561" s="34"/>
      <c r="C561" s="34"/>
      <c r="D561" s="34"/>
      <c r="E561" s="35"/>
      <c r="F561" s="34"/>
      <c r="L561" s="34"/>
      <c r="M561" s="34"/>
      <c r="N561" s="34"/>
      <c r="O561" s="34"/>
      <c r="P561" s="34"/>
      <c r="Q561" s="34"/>
      <c r="R561" s="34"/>
      <c r="S561" s="36"/>
      <c r="T561" s="34"/>
      <c r="X561" s="36"/>
      <c r="AG561" s="34"/>
      <c r="AI561" s="34"/>
      <c r="AJ561" s="34"/>
      <c r="AK561" s="34"/>
      <c r="AM561" s="101"/>
      <c r="AN561" s="34"/>
    </row>
    <row r="562" spans="1:40" ht="14.25" customHeight="1">
      <c r="A562" s="34"/>
      <c r="B562" s="34"/>
      <c r="C562" s="34"/>
      <c r="D562" s="34"/>
      <c r="E562" s="35"/>
      <c r="F562" s="34"/>
      <c r="L562" s="34"/>
      <c r="M562" s="34"/>
      <c r="N562" s="34"/>
      <c r="O562" s="34"/>
      <c r="P562" s="34"/>
      <c r="Q562" s="34"/>
      <c r="R562" s="34"/>
      <c r="S562" s="36"/>
      <c r="T562" s="34"/>
      <c r="X562" s="36"/>
      <c r="AG562" s="34"/>
      <c r="AI562" s="34"/>
      <c r="AJ562" s="34"/>
      <c r="AK562" s="34"/>
      <c r="AM562" s="101"/>
      <c r="AN562" s="34"/>
    </row>
    <row r="563" spans="1:40" ht="14.25" customHeight="1">
      <c r="A563" s="34"/>
      <c r="B563" s="34"/>
      <c r="C563" s="34"/>
      <c r="D563" s="34"/>
      <c r="E563" s="35"/>
      <c r="F563" s="34"/>
      <c r="L563" s="34"/>
      <c r="M563" s="34"/>
      <c r="N563" s="34"/>
      <c r="O563" s="34"/>
      <c r="P563" s="34"/>
      <c r="Q563" s="34"/>
      <c r="R563" s="34"/>
      <c r="S563" s="36"/>
      <c r="T563" s="34"/>
      <c r="X563" s="36"/>
      <c r="AG563" s="34"/>
      <c r="AI563" s="34"/>
      <c r="AJ563" s="34"/>
      <c r="AK563" s="34"/>
      <c r="AM563" s="101"/>
      <c r="AN563" s="34"/>
    </row>
    <row r="564" spans="1:40" ht="14.25" customHeight="1">
      <c r="A564" s="34"/>
      <c r="B564" s="34"/>
      <c r="C564" s="34"/>
      <c r="D564" s="34"/>
      <c r="E564" s="35"/>
      <c r="F564" s="34"/>
      <c r="L564" s="34"/>
      <c r="M564" s="34"/>
      <c r="N564" s="34"/>
      <c r="O564" s="34"/>
      <c r="P564" s="34"/>
      <c r="Q564" s="34"/>
      <c r="R564" s="34"/>
      <c r="S564" s="36"/>
      <c r="T564" s="34"/>
      <c r="X564" s="36"/>
      <c r="AG564" s="34"/>
      <c r="AI564" s="34"/>
      <c r="AJ564" s="34"/>
      <c r="AK564" s="34"/>
      <c r="AM564" s="101"/>
      <c r="AN564" s="34"/>
    </row>
    <row r="565" spans="1:40" ht="14.25" customHeight="1">
      <c r="A565" s="34"/>
      <c r="B565" s="34"/>
      <c r="C565" s="34"/>
      <c r="D565" s="34"/>
      <c r="E565" s="35"/>
      <c r="F565" s="34"/>
      <c r="L565" s="34"/>
      <c r="M565" s="34"/>
      <c r="N565" s="34"/>
      <c r="O565" s="34"/>
      <c r="P565" s="34"/>
      <c r="Q565" s="34"/>
      <c r="R565" s="34"/>
      <c r="S565" s="36"/>
      <c r="T565" s="34"/>
      <c r="X565" s="36"/>
      <c r="AG565" s="34"/>
      <c r="AI565" s="34"/>
      <c r="AJ565" s="34"/>
      <c r="AK565" s="34"/>
      <c r="AM565" s="101"/>
      <c r="AN565" s="34"/>
    </row>
    <row r="566" spans="1:40" ht="14.25" customHeight="1">
      <c r="A566" s="34"/>
      <c r="B566" s="34"/>
      <c r="C566" s="34"/>
      <c r="D566" s="34"/>
      <c r="E566" s="35"/>
      <c r="F566" s="34"/>
      <c r="L566" s="34"/>
      <c r="M566" s="34"/>
      <c r="N566" s="34"/>
      <c r="O566" s="34"/>
      <c r="P566" s="34"/>
      <c r="Q566" s="34"/>
      <c r="R566" s="34"/>
      <c r="S566" s="36"/>
      <c r="T566" s="34"/>
      <c r="X566" s="36"/>
      <c r="AG566" s="34"/>
      <c r="AI566" s="34"/>
      <c r="AJ566" s="34"/>
      <c r="AK566" s="34"/>
      <c r="AM566" s="101"/>
      <c r="AN566" s="34"/>
    </row>
    <row r="567" spans="1:40" ht="14.25" customHeight="1">
      <c r="A567" s="34"/>
      <c r="B567" s="34"/>
      <c r="C567" s="34"/>
      <c r="D567" s="34"/>
      <c r="E567" s="35"/>
      <c r="F567" s="34"/>
      <c r="L567" s="34"/>
      <c r="M567" s="34"/>
      <c r="N567" s="34"/>
      <c r="O567" s="34"/>
      <c r="P567" s="34"/>
      <c r="Q567" s="34"/>
      <c r="R567" s="34"/>
      <c r="S567" s="36"/>
      <c r="T567" s="34"/>
      <c r="X567" s="36"/>
      <c r="AG567" s="34"/>
      <c r="AI567" s="34"/>
      <c r="AJ567" s="34"/>
      <c r="AK567" s="34"/>
      <c r="AM567" s="101"/>
      <c r="AN567" s="34"/>
    </row>
    <row r="568" spans="1:40" ht="14.25" customHeight="1">
      <c r="A568" s="34"/>
      <c r="B568" s="34"/>
      <c r="C568" s="34"/>
      <c r="D568" s="34"/>
      <c r="E568" s="35"/>
      <c r="F568" s="34"/>
      <c r="L568" s="34"/>
      <c r="M568" s="34"/>
      <c r="N568" s="34"/>
      <c r="O568" s="34"/>
      <c r="P568" s="34"/>
      <c r="Q568" s="34"/>
      <c r="R568" s="34"/>
      <c r="S568" s="36"/>
      <c r="T568" s="34"/>
      <c r="X568" s="36"/>
      <c r="AG568" s="34"/>
      <c r="AI568" s="34"/>
      <c r="AJ568" s="34"/>
      <c r="AK568" s="34"/>
      <c r="AM568" s="101"/>
      <c r="AN568" s="34"/>
    </row>
    <row r="569" spans="1:40" ht="14.25" customHeight="1">
      <c r="A569" s="34"/>
      <c r="B569" s="34"/>
      <c r="C569" s="34"/>
      <c r="D569" s="34"/>
      <c r="E569" s="35"/>
      <c r="F569" s="34"/>
      <c r="L569" s="34"/>
      <c r="M569" s="34"/>
      <c r="N569" s="34"/>
      <c r="O569" s="34"/>
      <c r="P569" s="34"/>
      <c r="Q569" s="34"/>
      <c r="R569" s="34"/>
      <c r="S569" s="36"/>
      <c r="T569" s="34"/>
      <c r="X569" s="36"/>
      <c r="AG569" s="34"/>
      <c r="AI569" s="34"/>
      <c r="AJ569" s="34"/>
      <c r="AK569" s="34"/>
      <c r="AM569" s="101"/>
      <c r="AN569" s="34"/>
    </row>
    <row r="570" spans="1:40" ht="14.25" customHeight="1">
      <c r="A570" s="34"/>
      <c r="B570" s="34"/>
      <c r="C570" s="34"/>
      <c r="D570" s="34"/>
      <c r="E570" s="35"/>
      <c r="F570" s="34"/>
      <c r="L570" s="34"/>
      <c r="M570" s="34"/>
      <c r="N570" s="34"/>
      <c r="O570" s="34"/>
      <c r="P570" s="34"/>
      <c r="Q570" s="34"/>
      <c r="R570" s="34"/>
      <c r="S570" s="36"/>
      <c r="T570" s="34"/>
      <c r="X570" s="36"/>
      <c r="AG570" s="34"/>
      <c r="AI570" s="34"/>
      <c r="AJ570" s="34"/>
      <c r="AK570" s="34"/>
      <c r="AM570" s="101"/>
      <c r="AN570" s="34"/>
    </row>
    <row r="571" spans="1:40" ht="14.25" customHeight="1">
      <c r="A571" s="34"/>
      <c r="B571" s="34"/>
      <c r="C571" s="34"/>
      <c r="D571" s="34"/>
      <c r="E571" s="35"/>
      <c r="F571" s="34"/>
      <c r="L571" s="34"/>
      <c r="M571" s="34"/>
      <c r="N571" s="34"/>
      <c r="O571" s="34"/>
      <c r="P571" s="34"/>
      <c r="Q571" s="34"/>
      <c r="R571" s="34"/>
      <c r="S571" s="36"/>
      <c r="T571" s="34"/>
      <c r="X571" s="36"/>
      <c r="AG571" s="34"/>
      <c r="AI571" s="34"/>
      <c r="AJ571" s="34"/>
      <c r="AK571" s="34"/>
      <c r="AM571" s="101"/>
      <c r="AN571" s="34"/>
    </row>
    <row r="572" spans="1:40" ht="14.25" customHeight="1">
      <c r="A572" s="34"/>
      <c r="B572" s="34"/>
      <c r="C572" s="34"/>
      <c r="D572" s="34"/>
      <c r="E572" s="35"/>
      <c r="F572" s="34"/>
      <c r="L572" s="34"/>
      <c r="M572" s="34"/>
      <c r="N572" s="34"/>
      <c r="O572" s="34"/>
      <c r="P572" s="34"/>
      <c r="Q572" s="34"/>
      <c r="R572" s="34"/>
      <c r="S572" s="36"/>
      <c r="T572" s="34"/>
      <c r="X572" s="36"/>
      <c r="AG572" s="34"/>
      <c r="AI572" s="34"/>
      <c r="AJ572" s="34"/>
      <c r="AK572" s="34"/>
      <c r="AM572" s="101"/>
      <c r="AN572" s="34"/>
    </row>
    <row r="573" spans="1:40" ht="14.25" customHeight="1">
      <c r="A573" s="34"/>
      <c r="B573" s="34"/>
      <c r="C573" s="34"/>
      <c r="D573" s="34"/>
      <c r="E573" s="35"/>
      <c r="F573" s="34"/>
      <c r="L573" s="34"/>
      <c r="M573" s="34"/>
      <c r="N573" s="34"/>
      <c r="O573" s="34"/>
      <c r="P573" s="34"/>
      <c r="Q573" s="34"/>
      <c r="R573" s="34"/>
      <c r="S573" s="36"/>
      <c r="T573" s="34"/>
      <c r="X573" s="36"/>
      <c r="AG573" s="34"/>
      <c r="AI573" s="34"/>
      <c r="AJ573" s="34"/>
      <c r="AK573" s="34"/>
      <c r="AM573" s="101"/>
      <c r="AN573" s="34"/>
    </row>
    <row r="574" spans="1:40" ht="14.25" customHeight="1">
      <c r="A574" s="34"/>
      <c r="B574" s="34"/>
      <c r="C574" s="34"/>
      <c r="D574" s="34"/>
      <c r="E574" s="35"/>
      <c r="F574" s="34"/>
      <c r="L574" s="34"/>
      <c r="M574" s="34"/>
      <c r="N574" s="34"/>
      <c r="O574" s="34"/>
      <c r="P574" s="34"/>
      <c r="Q574" s="34"/>
      <c r="R574" s="34"/>
      <c r="S574" s="36"/>
      <c r="T574" s="34"/>
      <c r="X574" s="36"/>
      <c r="AG574" s="34"/>
      <c r="AI574" s="34"/>
      <c r="AJ574" s="34"/>
      <c r="AK574" s="34"/>
      <c r="AM574" s="101"/>
      <c r="AN574" s="34"/>
    </row>
    <row r="575" spans="1:40" ht="14.25" customHeight="1">
      <c r="A575" s="34"/>
      <c r="B575" s="34"/>
      <c r="C575" s="34"/>
      <c r="D575" s="34"/>
      <c r="E575" s="35"/>
      <c r="F575" s="34"/>
      <c r="L575" s="34"/>
      <c r="M575" s="34"/>
      <c r="N575" s="34"/>
      <c r="O575" s="34"/>
      <c r="P575" s="34"/>
      <c r="Q575" s="34"/>
      <c r="R575" s="34"/>
      <c r="S575" s="36"/>
      <c r="T575" s="34"/>
      <c r="X575" s="36"/>
      <c r="AG575" s="34"/>
      <c r="AI575" s="34"/>
      <c r="AJ575" s="34"/>
      <c r="AK575" s="34"/>
      <c r="AM575" s="101"/>
      <c r="AN575" s="34"/>
    </row>
    <row r="576" spans="1:40" ht="14.25" customHeight="1">
      <c r="A576" s="34"/>
      <c r="B576" s="34"/>
      <c r="C576" s="34"/>
      <c r="D576" s="34"/>
      <c r="E576" s="35"/>
      <c r="F576" s="34"/>
      <c r="L576" s="34"/>
      <c r="M576" s="34"/>
      <c r="N576" s="34"/>
      <c r="O576" s="34"/>
      <c r="P576" s="34"/>
      <c r="Q576" s="34"/>
      <c r="R576" s="34"/>
      <c r="S576" s="36"/>
      <c r="T576" s="34"/>
      <c r="X576" s="36"/>
      <c r="AG576" s="34"/>
      <c r="AI576" s="34"/>
      <c r="AJ576" s="34"/>
      <c r="AK576" s="34"/>
      <c r="AM576" s="101"/>
      <c r="AN576" s="34"/>
    </row>
    <row r="577" spans="1:40" ht="14.25" customHeight="1">
      <c r="A577" s="34"/>
      <c r="B577" s="34"/>
      <c r="C577" s="34"/>
      <c r="D577" s="34"/>
      <c r="E577" s="35"/>
      <c r="F577" s="34"/>
      <c r="L577" s="34"/>
      <c r="M577" s="34"/>
      <c r="N577" s="34"/>
      <c r="O577" s="34"/>
      <c r="P577" s="34"/>
      <c r="Q577" s="34"/>
      <c r="R577" s="34"/>
      <c r="S577" s="36"/>
      <c r="T577" s="34"/>
      <c r="X577" s="36"/>
      <c r="AG577" s="34"/>
      <c r="AI577" s="34"/>
      <c r="AJ577" s="34"/>
      <c r="AK577" s="34"/>
      <c r="AM577" s="101"/>
      <c r="AN577" s="34"/>
    </row>
    <row r="578" spans="1:40" ht="14.25" customHeight="1">
      <c r="A578" s="34"/>
      <c r="B578" s="34"/>
      <c r="C578" s="34"/>
      <c r="D578" s="34"/>
      <c r="E578" s="35"/>
      <c r="F578" s="34"/>
      <c r="L578" s="34"/>
      <c r="M578" s="34"/>
      <c r="N578" s="34"/>
      <c r="O578" s="34"/>
      <c r="P578" s="34"/>
      <c r="Q578" s="34"/>
      <c r="R578" s="34"/>
      <c r="S578" s="36"/>
      <c r="T578" s="34"/>
      <c r="X578" s="36"/>
      <c r="AG578" s="34"/>
      <c r="AI578" s="34"/>
      <c r="AJ578" s="34"/>
      <c r="AK578" s="34"/>
      <c r="AM578" s="101"/>
      <c r="AN578" s="34"/>
    </row>
    <row r="579" spans="1:40" ht="14.25" customHeight="1">
      <c r="A579" s="34"/>
      <c r="B579" s="34"/>
      <c r="C579" s="34"/>
      <c r="D579" s="34"/>
      <c r="E579" s="35"/>
      <c r="F579" s="34"/>
      <c r="L579" s="34"/>
      <c r="M579" s="34"/>
      <c r="N579" s="34"/>
      <c r="O579" s="34"/>
      <c r="P579" s="34"/>
      <c r="Q579" s="34"/>
      <c r="R579" s="34"/>
      <c r="S579" s="36"/>
      <c r="T579" s="34"/>
      <c r="X579" s="36"/>
      <c r="AG579" s="34"/>
      <c r="AI579" s="34"/>
      <c r="AJ579" s="34"/>
      <c r="AK579" s="34"/>
      <c r="AM579" s="101"/>
      <c r="AN579" s="34"/>
    </row>
    <row r="580" spans="1:40" ht="14.25" customHeight="1">
      <c r="A580" s="34"/>
      <c r="B580" s="34"/>
      <c r="C580" s="34"/>
      <c r="D580" s="34"/>
      <c r="E580" s="35"/>
      <c r="F580" s="34"/>
      <c r="L580" s="34"/>
      <c r="M580" s="34"/>
      <c r="N580" s="34"/>
      <c r="O580" s="34"/>
      <c r="P580" s="34"/>
      <c r="Q580" s="34"/>
      <c r="R580" s="34"/>
      <c r="S580" s="36"/>
      <c r="T580" s="34"/>
      <c r="X580" s="36"/>
      <c r="AG580" s="34"/>
      <c r="AI580" s="34"/>
      <c r="AJ580" s="34"/>
      <c r="AK580" s="34"/>
      <c r="AM580" s="101"/>
      <c r="AN580" s="34"/>
    </row>
    <row r="581" spans="1:40" ht="14.25" customHeight="1">
      <c r="A581" s="34"/>
      <c r="B581" s="34"/>
      <c r="C581" s="34"/>
      <c r="D581" s="34"/>
      <c r="E581" s="35"/>
      <c r="F581" s="34"/>
      <c r="L581" s="34"/>
      <c r="M581" s="34"/>
      <c r="N581" s="34"/>
      <c r="O581" s="34"/>
      <c r="P581" s="34"/>
      <c r="Q581" s="34"/>
      <c r="R581" s="34"/>
      <c r="S581" s="36"/>
      <c r="T581" s="34"/>
      <c r="X581" s="36"/>
      <c r="AG581" s="34"/>
      <c r="AI581" s="34"/>
      <c r="AJ581" s="34"/>
      <c r="AK581" s="34"/>
      <c r="AM581" s="101"/>
      <c r="AN581" s="34"/>
    </row>
    <row r="582" spans="1:40" ht="14.25" customHeight="1">
      <c r="A582" s="34"/>
      <c r="B582" s="34"/>
      <c r="C582" s="34"/>
      <c r="D582" s="34"/>
      <c r="E582" s="35"/>
      <c r="F582" s="34"/>
      <c r="L582" s="34"/>
      <c r="M582" s="34"/>
      <c r="N582" s="34"/>
      <c r="O582" s="34"/>
      <c r="P582" s="34"/>
      <c r="Q582" s="34"/>
      <c r="R582" s="34"/>
      <c r="S582" s="36"/>
      <c r="T582" s="34"/>
      <c r="X582" s="36"/>
      <c r="AG582" s="34"/>
      <c r="AI582" s="34"/>
      <c r="AJ582" s="34"/>
      <c r="AK582" s="34"/>
      <c r="AM582" s="101"/>
      <c r="AN582" s="34"/>
    </row>
    <row r="583" spans="1:40" ht="14.25" customHeight="1">
      <c r="A583" s="34"/>
      <c r="B583" s="34"/>
      <c r="C583" s="34"/>
      <c r="D583" s="34"/>
      <c r="E583" s="35"/>
      <c r="F583" s="34"/>
      <c r="L583" s="34"/>
      <c r="M583" s="34"/>
      <c r="N583" s="34"/>
      <c r="O583" s="34"/>
      <c r="P583" s="34"/>
      <c r="Q583" s="34"/>
      <c r="R583" s="34"/>
      <c r="S583" s="36"/>
      <c r="T583" s="34"/>
      <c r="X583" s="36"/>
      <c r="AG583" s="34"/>
      <c r="AI583" s="34"/>
      <c r="AJ583" s="34"/>
      <c r="AK583" s="34"/>
      <c r="AM583" s="101"/>
      <c r="AN583" s="34"/>
    </row>
    <row r="584" spans="1:40" ht="14.25" customHeight="1">
      <c r="A584" s="34"/>
      <c r="B584" s="34"/>
      <c r="C584" s="34"/>
      <c r="D584" s="34"/>
      <c r="E584" s="35"/>
      <c r="F584" s="34"/>
      <c r="L584" s="34"/>
      <c r="M584" s="34"/>
      <c r="N584" s="34"/>
      <c r="O584" s="34"/>
      <c r="P584" s="34"/>
      <c r="Q584" s="34"/>
      <c r="R584" s="34"/>
      <c r="S584" s="36"/>
      <c r="T584" s="34"/>
      <c r="X584" s="36"/>
      <c r="AG584" s="34"/>
      <c r="AI584" s="34"/>
      <c r="AJ584" s="34"/>
      <c r="AK584" s="34"/>
      <c r="AM584" s="101"/>
      <c r="AN584" s="34"/>
    </row>
    <row r="585" spans="1:40" ht="14.25" customHeight="1">
      <c r="A585" s="34"/>
      <c r="B585" s="34"/>
      <c r="C585" s="34"/>
      <c r="D585" s="34"/>
      <c r="E585" s="35"/>
      <c r="F585" s="34"/>
      <c r="L585" s="34"/>
      <c r="M585" s="34"/>
      <c r="N585" s="34"/>
      <c r="O585" s="34"/>
      <c r="P585" s="34"/>
      <c r="Q585" s="34"/>
      <c r="R585" s="34"/>
      <c r="S585" s="36"/>
      <c r="T585" s="34"/>
      <c r="X585" s="36"/>
      <c r="AG585" s="34"/>
      <c r="AI585" s="34"/>
      <c r="AJ585" s="34"/>
      <c r="AK585" s="34"/>
      <c r="AM585" s="101"/>
      <c r="AN585" s="34"/>
    </row>
    <row r="586" spans="1:40" ht="14.25" customHeight="1">
      <c r="A586" s="34"/>
      <c r="B586" s="34"/>
      <c r="C586" s="34"/>
      <c r="D586" s="34"/>
      <c r="E586" s="35"/>
      <c r="F586" s="34"/>
      <c r="L586" s="34"/>
      <c r="M586" s="34"/>
      <c r="N586" s="34"/>
      <c r="O586" s="34"/>
      <c r="P586" s="34"/>
      <c r="Q586" s="34"/>
      <c r="R586" s="34"/>
      <c r="S586" s="36"/>
      <c r="T586" s="34"/>
      <c r="X586" s="36"/>
      <c r="AG586" s="34"/>
      <c r="AI586" s="34"/>
      <c r="AJ586" s="34"/>
      <c r="AK586" s="34"/>
      <c r="AM586" s="101"/>
      <c r="AN586" s="34"/>
    </row>
    <row r="587" spans="1:40" ht="14.25" customHeight="1">
      <c r="A587" s="34"/>
      <c r="B587" s="34"/>
      <c r="C587" s="34"/>
      <c r="D587" s="34"/>
      <c r="E587" s="35"/>
      <c r="F587" s="34"/>
      <c r="L587" s="34"/>
      <c r="M587" s="34"/>
      <c r="N587" s="34"/>
      <c r="O587" s="34"/>
      <c r="P587" s="34"/>
      <c r="Q587" s="34"/>
      <c r="R587" s="34"/>
      <c r="S587" s="36"/>
      <c r="T587" s="34"/>
      <c r="X587" s="36"/>
      <c r="AG587" s="34"/>
      <c r="AI587" s="34"/>
      <c r="AJ587" s="34"/>
      <c r="AK587" s="34"/>
      <c r="AM587" s="101"/>
      <c r="AN587" s="34"/>
    </row>
    <row r="588" spans="1:40" ht="14.25" customHeight="1">
      <c r="A588" s="34"/>
      <c r="B588" s="34"/>
      <c r="C588" s="34"/>
      <c r="D588" s="34"/>
      <c r="E588" s="35"/>
      <c r="F588" s="34"/>
      <c r="L588" s="34"/>
      <c r="M588" s="34"/>
      <c r="N588" s="34"/>
      <c r="O588" s="34"/>
      <c r="P588" s="34"/>
      <c r="Q588" s="34"/>
      <c r="R588" s="34"/>
      <c r="S588" s="36"/>
      <c r="T588" s="34"/>
      <c r="X588" s="36"/>
      <c r="AG588" s="34"/>
      <c r="AI588" s="34"/>
      <c r="AJ588" s="34"/>
      <c r="AK588" s="34"/>
      <c r="AM588" s="101"/>
      <c r="AN588" s="34"/>
    </row>
    <row r="589" spans="1:40" ht="14.25" customHeight="1">
      <c r="A589" s="34"/>
      <c r="B589" s="34"/>
      <c r="C589" s="34"/>
      <c r="D589" s="34"/>
      <c r="E589" s="35"/>
      <c r="F589" s="34"/>
      <c r="L589" s="34"/>
      <c r="M589" s="34"/>
      <c r="N589" s="34"/>
      <c r="O589" s="34"/>
      <c r="P589" s="34"/>
      <c r="Q589" s="34"/>
      <c r="R589" s="34"/>
      <c r="S589" s="36"/>
      <c r="T589" s="34"/>
      <c r="X589" s="36"/>
      <c r="AG589" s="34"/>
      <c r="AI589" s="34"/>
      <c r="AJ589" s="34"/>
      <c r="AK589" s="34"/>
      <c r="AM589" s="101"/>
      <c r="AN589" s="34"/>
    </row>
    <row r="590" spans="1:40" ht="14.25" customHeight="1">
      <c r="A590" s="34"/>
      <c r="B590" s="34"/>
      <c r="C590" s="34"/>
      <c r="D590" s="34"/>
      <c r="E590" s="35"/>
      <c r="F590" s="34"/>
      <c r="L590" s="34"/>
      <c r="M590" s="34"/>
      <c r="N590" s="34"/>
      <c r="O590" s="34"/>
      <c r="P590" s="34"/>
      <c r="Q590" s="34"/>
      <c r="R590" s="34"/>
      <c r="S590" s="36"/>
      <c r="T590" s="34"/>
      <c r="X590" s="36"/>
      <c r="AG590" s="34"/>
      <c r="AI590" s="34"/>
      <c r="AJ590" s="34"/>
      <c r="AK590" s="34"/>
      <c r="AM590" s="101"/>
      <c r="AN590" s="34"/>
    </row>
    <row r="591" spans="1:40" ht="14.25" customHeight="1">
      <c r="A591" s="34"/>
      <c r="B591" s="34"/>
      <c r="C591" s="34"/>
      <c r="D591" s="34"/>
      <c r="E591" s="35"/>
      <c r="F591" s="34"/>
      <c r="L591" s="34"/>
      <c r="M591" s="34"/>
      <c r="N591" s="34"/>
      <c r="O591" s="34"/>
      <c r="P591" s="34"/>
      <c r="Q591" s="34"/>
      <c r="R591" s="34"/>
      <c r="S591" s="36"/>
      <c r="T591" s="34"/>
      <c r="X591" s="36"/>
      <c r="AG591" s="34"/>
      <c r="AI591" s="34"/>
      <c r="AJ591" s="34"/>
      <c r="AK591" s="34"/>
      <c r="AM591" s="101"/>
      <c r="AN591" s="34"/>
    </row>
    <row r="592" spans="1:40" ht="14.25" customHeight="1">
      <c r="A592" s="34"/>
      <c r="B592" s="34"/>
      <c r="C592" s="34"/>
      <c r="D592" s="34"/>
      <c r="E592" s="35"/>
      <c r="F592" s="34"/>
      <c r="L592" s="34"/>
      <c r="M592" s="34"/>
      <c r="N592" s="34"/>
      <c r="O592" s="34"/>
      <c r="P592" s="34"/>
      <c r="Q592" s="34"/>
      <c r="R592" s="34"/>
      <c r="S592" s="36"/>
      <c r="T592" s="34"/>
      <c r="X592" s="36"/>
      <c r="AG592" s="34"/>
      <c r="AI592" s="34"/>
      <c r="AJ592" s="34"/>
      <c r="AK592" s="34"/>
      <c r="AM592" s="101"/>
      <c r="AN592" s="34"/>
    </row>
    <row r="593" spans="1:40" ht="14.25" customHeight="1">
      <c r="A593" s="34"/>
      <c r="B593" s="34"/>
      <c r="C593" s="34"/>
      <c r="D593" s="34"/>
      <c r="E593" s="35"/>
      <c r="F593" s="34"/>
      <c r="L593" s="34"/>
      <c r="M593" s="34"/>
      <c r="N593" s="34"/>
      <c r="O593" s="34"/>
      <c r="P593" s="34"/>
      <c r="Q593" s="34"/>
      <c r="R593" s="34"/>
      <c r="S593" s="36"/>
      <c r="T593" s="34"/>
      <c r="X593" s="36"/>
      <c r="AG593" s="34"/>
      <c r="AI593" s="34"/>
      <c r="AJ593" s="34"/>
      <c r="AK593" s="34"/>
      <c r="AM593" s="101"/>
      <c r="AN593" s="34"/>
    </row>
    <row r="594" spans="1:40" ht="14.25" customHeight="1">
      <c r="A594" s="34"/>
      <c r="B594" s="34"/>
      <c r="C594" s="34"/>
      <c r="D594" s="34"/>
      <c r="E594" s="35"/>
      <c r="F594" s="34"/>
      <c r="L594" s="34"/>
      <c r="M594" s="34"/>
      <c r="N594" s="34"/>
      <c r="O594" s="34"/>
      <c r="P594" s="34"/>
      <c r="Q594" s="34"/>
      <c r="R594" s="34"/>
      <c r="S594" s="36"/>
      <c r="T594" s="34"/>
      <c r="X594" s="36"/>
      <c r="AG594" s="34"/>
      <c r="AI594" s="34"/>
      <c r="AJ594" s="34"/>
      <c r="AK594" s="34"/>
      <c r="AM594" s="101"/>
      <c r="AN594" s="34"/>
    </row>
    <row r="595" spans="1:40" ht="14.25" customHeight="1">
      <c r="A595" s="34"/>
      <c r="B595" s="34"/>
      <c r="C595" s="34"/>
      <c r="D595" s="34"/>
      <c r="E595" s="35"/>
      <c r="F595" s="34"/>
      <c r="L595" s="34"/>
      <c r="M595" s="34"/>
      <c r="N595" s="34"/>
      <c r="O595" s="34"/>
      <c r="P595" s="34"/>
      <c r="Q595" s="34"/>
      <c r="R595" s="34"/>
      <c r="S595" s="36"/>
      <c r="T595" s="34"/>
      <c r="X595" s="36"/>
      <c r="AG595" s="34"/>
      <c r="AI595" s="34"/>
      <c r="AJ595" s="34"/>
      <c r="AK595" s="34"/>
      <c r="AM595" s="101"/>
      <c r="AN595" s="34"/>
    </row>
    <row r="596" spans="1:40" ht="14.25" customHeight="1">
      <c r="A596" s="34"/>
      <c r="B596" s="34"/>
      <c r="C596" s="34"/>
      <c r="D596" s="34"/>
      <c r="E596" s="35"/>
      <c r="F596" s="34"/>
      <c r="L596" s="34"/>
      <c r="M596" s="34"/>
      <c r="N596" s="34"/>
      <c r="O596" s="34"/>
      <c r="P596" s="34"/>
      <c r="Q596" s="34"/>
      <c r="R596" s="34"/>
      <c r="S596" s="36"/>
      <c r="T596" s="34"/>
      <c r="X596" s="36"/>
      <c r="AG596" s="34"/>
      <c r="AI596" s="34"/>
      <c r="AJ596" s="34"/>
      <c r="AK596" s="34"/>
      <c r="AM596" s="101"/>
      <c r="AN596" s="34"/>
    </row>
    <row r="597" spans="1:40" ht="14.25" customHeight="1">
      <c r="A597" s="34"/>
      <c r="B597" s="34"/>
      <c r="C597" s="34"/>
      <c r="D597" s="34"/>
      <c r="E597" s="35"/>
      <c r="F597" s="34"/>
      <c r="L597" s="34"/>
      <c r="M597" s="34"/>
      <c r="N597" s="34"/>
      <c r="O597" s="34"/>
      <c r="P597" s="34"/>
      <c r="Q597" s="34"/>
      <c r="R597" s="34"/>
      <c r="S597" s="36"/>
      <c r="T597" s="34"/>
      <c r="X597" s="36"/>
      <c r="AG597" s="34"/>
      <c r="AI597" s="34"/>
      <c r="AJ597" s="34"/>
      <c r="AK597" s="34"/>
      <c r="AM597" s="101"/>
      <c r="AN597" s="34"/>
    </row>
    <row r="598" spans="1:40" ht="14.25" customHeight="1">
      <c r="A598" s="34"/>
      <c r="B598" s="34"/>
      <c r="C598" s="34"/>
      <c r="D598" s="34"/>
      <c r="E598" s="35"/>
      <c r="F598" s="34"/>
      <c r="L598" s="34"/>
      <c r="M598" s="34"/>
      <c r="N598" s="34"/>
      <c r="O598" s="34"/>
      <c r="P598" s="34"/>
      <c r="Q598" s="34"/>
      <c r="R598" s="34"/>
      <c r="S598" s="36"/>
      <c r="T598" s="34"/>
      <c r="X598" s="36"/>
      <c r="AG598" s="34"/>
      <c r="AI598" s="34"/>
      <c r="AJ598" s="34"/>
      <c r="AK598" s="34"/>
      <c r="AM598" s="101"/>
      <c r="AN598" s="34"/>
    </row>
    <row r="599" spans="1:40" ht="14.25" customHeight="1">
      <c r="A599" s="34"/>
      <c r="B599" s="34"/>
      <c r="C599" s="34"/>
      <c r="D599" s="34"/>
      <c r="E599" s="35"/>
      <c r="F599" s="34"/>
      <c r="L599" s="34"/>
      <c r="M599" s="34"/>
      <c r="N599" s="34"/>
      <c r="O599" s="34"/>
      <c r="P599" s="34"/>
      <c r="Q599" s="34"/>
      <c r="R599" s="34"/>
      <c r="S599" s="36"/>
      <c r="T599" s="34"/>
      <c r="X599" s="36"/>
      <c r="AG599" s="34"/>
      <c r="AI599" s="34"/>
      <c r="AJ599" s="34"/>
      <c r="AK599" s="34"/>
      <c r="AM599" s="101"/>
      <c r="AN599" s="34"/>
    </row>
    <row r="600" spans="1:40" ht="14.25" customHeight="1">
      <c r="A600" s="34"/>
      <c r="B600" s="34"/>
      <c r="C600" s="34"/>
      <c r="D600" s="34"/>
      <c r="E600" s="35"/>
      <c r="F600" s="34"/>
      <c r="L600" s="34"/>
      <c r="M600" s="34"/>
      <c r="N600" s="34"/>
      <c r="O600" s="34"/>
      <c r="P600" s="34"/>
      <c r="Q600" s="34"/>
      <c r="R600" s="34"/>
      <c r="S600" s="36"/>
      <c r="T600" s="34"/>
      <c r="X600" s="36"/>
      <c r="AG600" s="34"/>
      <c r="AI600" s="34"/>
      <c r="AJ600" s="34"/>
      <c r="AK600" s="34"/>
      <c r="AM600" s="101"/>
      <c r="AN600" s="34"/>
    </row>
    <row r="601" spans="1:40" ht="14.25" customHeight="1">
      <c r="A601" s="34"/>
      <c r="B601" s="34"/>
      <c r="C601" s="34"/>
      <c r="D601" s="34"/>
      <c r="E601" s="35"/>
      <c r="F601" s="34"/>
      <c r="L601" s="34"/>
      <c r="M601" s="34"/>
      <c r="N601" s="34"/>
      <c r="O601" s="34"/>
      <c r="P601" s="34"/>
      <c r="Q601" s="34"/>
      <c r="R601" s="34"/>
      <c r="S601" s="36"/>
      <c r="T601" s="34"/>
      <c r="X601" s="36"/>
      <c r="AG601" s="34"/>
      <c r="AI601" s="34"/>
      <c r="AJ601" s="34"/>
      <c r="AK601" s="34"/>
      <c r="AM601" s="101"/>
      <c r="AN601" s="34"/>
    </row>
    <row r="602" spans="1:40" ht="14.25" customHeight="1">
      <c r="A602" s="34"/>
      <c r="B602" s="34"/>
      <c r="C602" s="34"/>
      <c r="D602" s="34"/>
      <c r="E602" s="35"/>
      <c r="F602" s="34"/>
      <c r="L602" s="34"/>
      <c r="M602" s="34"/>
      <c r="N602" s="34"/>
      <c r="O602" s="34"/>
      <c r="P602" s="34"/>
      <c r="Q602" s="34"/>
      <c r="R602" s="34"/>
      <c r="S602" s="36"/>
      <c r="T602" s="34"/>
      <c r="X602" s="36"/>
      <c r="AG602" s="34"/>
      <c r="AI602" s="34"/>
      <c r="AJ602" s="34"/>
      <c r="AK602" s="34"/>
      <c r="AM602" s="101"/>
      <c r="AN602" s="34"/>
    </row>
    <row r="603" spans="1:40" ht="14.25" customHeight="1">
      <c r="A603" s="34"/>
      <c r="B603" s="34"/>
      <c r="C603" s="34"/>
      <c r="D603" s="34"/>
      <c r="E603" s="35"/>
      <c r="F603" s="34"/>
      <c r="L603" s="34"/>
      <c r="M603" s="34"/>
      <c r="N603" s="34"/>
      <c r="O603" s="34"/>
      <c r="P603" s="34"/>
      <c r="Q603" s="34"/>
      <c r="R603" s="34"/>
      <c r="S603" s="36"/>
      <c r="T603" s="34"/>
      <c r="X603" s="36"/>
      <c r="AG603" s="34"/>
      <c r="AI603" s="34"/>
      <c r="AJ603" s="34"/>
      <c r="AK603" s="34"/>
      <c r="AM603" s="101"/>
      <c r="AN603" s="34"/>
    </row>
    <row r="604" spans="1:40" ht="14.25" customHeight="1">
      <c r="A604" s="34"/>
      <c r="B604" s="34"/>
      <c r="C604" s="34"/>
      <c r="D604" s="34"/>
      <c r="E604" s="35"/>
      <c r="F604" s="34"/>
      <c r="L604" s="34"/>
      <c r="M604" s="34"/>
      <c r="N604" s="34"/>
      <c r="O604" s="34"/>
      <c r="P604" s="34"/>
      <c r="Q604" s="34"/>
      <c r="R604" s="34"/>
      <c r="S604" s="36"/>
      <c r="T604" s="34"/>
      <c r="X604" s="36"/>
      <c r="AG604" s="34"/>
      <c r="AI604" s="34"/>
      <c r="AJ604" s="34"/>
      <c r="AK604" s="34"/>
      <c r="AM604" s="101"/>
      <c r="AN604" s="34"/>
    </row>
    <row r="605" spans="1:40" ht="14.25" customHeight="1">
      <c r="A605" s="34"/>
      <c r="B605" s="34"/>
      <c r="C605" s="34"/>
      <c r="D605" s="34"/>
      <c r="E605" s="35"/>
      <c r="F605" s="34"/>
      <c r="L605" s="34"/>
      <c r="M605" s="34"/>
      <c r="N605" s="34"/>
      <c r="O605" s="34"/>
      <c r="P605" s="34"/>
      <c r="Q605" s="34"/>
      <c r="R605" s="34"/>
      <c r="S605" s="36"/>
      <c r="T605" s="34"/>
      <c r="X605" s="36"/>
      <c r="AG605" s="34"/>
      <c r="AI605" s="34"/>
      <c r="AJ605" s="34"/>
      <c r="AK605" s="34"/>
      <c r="AM605" s="101"/>
      <c r="AN605" s="34"/>
    </row>
    <row r="606" spans="1:40" ht="14.25" customHeight="1">
      <c r="A606" s="34"/>
      <c r="B606" s="34"/>
      <c r="C606" s="34"/>
      <c r="D606" s="34"/>
      <c r="E606" s="35"/>
      <c r="F606" s="34"/>
      <c r="L606" s="34"/>
      <c r="M606" s="34"/>
      <c r="N606" s="34"/>
      <c r="O606" s="34"/>
      <c r="P606" s="34"/>
      <c r="Q606" s="34"/>
      <c r="R606" s="34"/>
      <c r="S606" s="36"/>
      <c r="T606" s="34"/>
      <c r="X606" s="36"/>
      <c r="AG606" s="34"/>
      <c r="AI606" s="34"/>
      <c r="AJ606" s="34"/>
      <c r="AK606" s="34"/>
      <c r="AM606" s="101"/>
      <c r="AN606" s="34"/>
    </row>
    <row r="607" spans="1:40" ht="14.25" customHeight="1">
      <c r="A607" s="34"/>
      <c r="B607" s="34"/>
      <c r="C607" s="34"/>
      <c r="D607" s="34"/>
      <c r="E607" s="35"/>
      <c r="F607" s="34"/>
      <c r="L607" s="34"/>
      <c r="M607" s="34"/>
      <c r="N607" s="34"/>
      <c r="O607" s="34"/>
      <c r="P607" s="34"/>
      <c r="Q607" s="34"/>
      <c r="R607" s="34"/>
      <c r="S607" s="36"/>
      <c r="T607" s="34"/>
      <c r="X607" s="36"/>
      <c r="AG607" s="34"/>
      <c r="AI607" s="34"/>
      <c r="AJ607" s="34"/>
      <c r="AK607" s="34"/>
      <c r="AM607" s="101"/>
      <c r="AN607" s="34"/>
    </row>
    <row r="608" spans="1:40" ht="14.25" customHeight="1">
      <c r="A608" s="34"/>
      <c r="B608" s="34"/>
      <c r="C608" s="34"/>
      <c r="D608" s="34"/>
      <c r="E608" s="35"/>
      <c r="F608" s="34"/>
      <c r="L608" s="34"/>
      <c r="M608" s="34"/>
      <c r="N608" s="34"/>
      <c r="O608" s="34"/>
      <c r="P608" s="34"/>
      <c r="Q608" s="34"/>
      <c r="R608" s="34"/>
      <c r="S608" s="36"/>
      <c r="T608" s="34"/>
      <c r="X608" s="36"/>
      <c r="AG608" s="34"/>
      <c r="AI608" s="34"/>
      <c r="AJ608" s="34"/>
      <c r="AK608" s="34"/>
      <c r="AM608" s="101"/>
      <c r="AN608" s="34"/>
    </row>
    <row r="609" spans="1:40" ht="14.25" customHeight="1">
      <c r="A609" s="34"/>
      <c r="B609" s="34"/>
      <c r="C609" s="34"/>
      <c r="D609" s="34"/>
      <c r="E609" s="35"/>
      <c r="F609" s="34"/>
      <c r="L609" s="34"/>
      <c r="M609" s="34"/>
      <c r="N609" s="34"/>
      <c r="O609" s="34"/>
      <c r="P609" s="34"/>
      <c r="Q609" s="34"/>
      <c r="R609" s="34"/>
      <c r="S609" s="36"/>
      <c r="T609" s="34"/>
      <c r="X609" s="36"/>
      <c r="AG609" s="34"/>
      <c r="AI609" s="34"/>
      <c r="AJ609" s="34"/>
      <c r="AK609" s="34"/>
      <c r="AM609" s="101"/>
      <c r="AN609" s="34"/>
    </row>
    <row r="610" spans="1:40" ht="14.25" customHeight="1">
      <c r="A610" s="34"/>
      <c r="B610" s="34"/>
      <c r="C610" s="34"/>
      <c r="D610" s="34"/>
      <c r="E610" s="35"/>
      <c r="F610" s="34"/>
      <c r="L610" s="34"/>
      <c r="M610" s="34"/>
      <c r="N610" s="34"/>
      <c r="O610" s="34"/>
      <c r="P610" s="34"/>
      <c r="Q610" s="34"/>
      <c r="R610" s="34"/>
      <c r="S610" s="36"/>
      <c r="T610" s="34"/>
      <c r="X610" s="36"/>
      <c r="AG610" s="34"/>
      <c r="AI610" s="34"/>
      <c r="AJ610" s="34"/>
      <c r="AK610" s="34"/>
      <c r="AM610" s="101"/>
      <c r="AN610" s="34"/>
    </row>
    <row r="611" spans="1:40" ht="14.25" customHeight="1">
      <c r="A611" s="34"/>
      <c r="B611" s="34"/>
      <c r="C611" s="34"/>
      <c r="D611" s="34"/>
      <c r="E611" s="35"/>
      <c r="F611" s="34"/>
      <c r="L611" s="34"/>
      <c r="M611" s="34"/>
      <c r="N611" s="34"/>
      <c r="O611" s="34"/>
      <c r="P611" s="34"/>
      <c r="Q611" s="34"/>
      <c r="R611" s="34"/>
      <c r="S611" s="36"/>
      <c r="T611" s="34"/>
      <c r="X611" s="36"/>
      <c r="AG611" s="34"/>
      <c r="AI611" s="34"/>
      <c r="AJ611" s="34"/>
      <c r="AK611" s="34"/>
      <c r="AM611" s="101"/>
      <c r="AN611" s="34"/>
    </row>
    <row r="612" spans="1:40" ht="14.25" customHeight="1">
      <c r="A612" s="34"/>
      <c r="B612" s="34"/>
      <c r="C612" s="34"/>
      <c r="D612" s="34"/>
      <c r="E612" s="35"/>
      <c r="F612" s="34"/>
      <c r="L612" s="34"/>
      <c r="M612" s="34"/>
      <c r="N612" s="34"/>
      <c r="O612" s="34"/>
      <c r="P612" s="34"/>
      <c r="Q612" s="34"/>
      <c r="R612" s="34"/>
      <c r="S612" s="36"/>
      <c r="T612" s="34"/>
      <c r="X612" s="36"/>
      <c r="AG612" s="34"/>
      <c r="AI612" s="34"/>
      <c r="AJ612" s="34"/>
      <c r="AK612" s="34"/>
      <c r="AM612" s="101"/>
      <c r="AN612" s="34"/>
    </row>
    <row r="613" spans="1:40" ht="14.25" customHeight="1">
      <c r="A613" s="34"/>
      <c r="B613" s="34"/>
      <c r="C613" s="34"/>
      <c r="D613" s="34"/>
      <c r="E613" s="35"/>
      <c r="F613" s="34"/>
      <c r="L613" s="34"/>
      <c r="M613" s="34"/>
      <c r="N613" s="34"/>
      <c r="O613" s="34"/>
      <c r="P613" s="34"/>
      <c r="Q613" s="34"/>
      <c r="R613" s="34"/>
      <c r="S613" s="36"/>
      <c r="T613" s="34"/>
      <c r="X613" s="36"/>
      <c r="AG613" s="34"/>
      <c r="AI613" s="34"/>
      <c r="AJ613" s="34"/>
      <c r="AK613" s="34"/>
      <c r="AM613" s="101"/>
      <c r="AN613" s="34"/>
    </row>
    <row r="614" spans="1:40" ht="14.25" customHeight="1">
      <c r="A614" s="34"/>
      <c r="B614" s="34"/>
      <c r="C614" s="34"/>
      <c r="D614" s="34"/>
      <c r="E614" s="35"/>
      <c r="F614" s="34"/>
      <c r="L614" s="34"/>
      <c r="M614" s="34"/>
      <c r="N614" s="34"/>
      <c r="O614" s="34"/>
      <c r="P614" s="34"/>
      <c r="Q614" s="34"/>
      <c r="R614" s="34"/>
      <c r="S614" s="36"/>
      <c r="T614" s="34"/>
      <c r="X614" s="36"/>
      <c r="AG614" s="34"/>
      <c r="AI614" s="34"/>
      <c r="AJ614" s="34"/>
      <c r="AK614" s="34"/>
      <c r="AM614" s="101"/>
      <c r="AN614" s="34"/>
    </row>
    <row r="615" spans="1:40" ht="14.25" customHeight="1">
      <c r="A615" s="34"/>
      <c r="B615" s="34"/>
      <c r="C615" s="34"/>
      <c r="D615" s="34"/>
      <c r="E615" s="35"/>
      <c r="F615" s="34"/>
      <c r="L615" s="34"/>
      <c r="M615" s="34"/>
      <c r="N615" s="34"/>
      <c r="O615" s="34"/>
      <c r="P615" s="34"/>
      <c r="Q615" s="34"/>
      <c r="R615" s="34"/>
      <c r="S615" s="36"/>
      <c r="T615" s="34"/>
      <c r="X615" s="36"/>
      <c r="AG615" s="34"/>
      <c r="AI615" s="34"/>
      <c r="AJ615" s="34"/>
      <c r="AK615" s="34"/>
      <c r="AM615" s="101"/>
      <c r="AN615" s="34"/>
    </row>
    <row r="616" spans="1:40" ht="14.25" customHeight="1">
      <c r="A616" s="34"/>
      <c r="B616" s="34"/>
      <c r="C616" s="34"/>
      <c r="D616" s="34"/>
      <c r="E616" s="35"/>
      <c r="F616" s="34"/>
      <c r="L616" s="34"/>
      <c r="M616" s="34"/>
      <c r="N616" s="34"/>
      <c r="O616" s="34"/>
      <c r="P616" s="34"/>
      <c r="Q616" s="34"/>
      <c r="R616" s="34"/>
      <c r="S616" s="36"/>
      <c r="T616" s="34"/>
      <c r="X616" s="36"/>
      <c r="AG616" s="34"/>
      <c r="AI616" s="34"/>
      <c r="AJ616" s="34"/>
      <c r="AK616" s="34"/>
      <c r="AM616" s="101"/>
      <c r="AN616" s="34"/>
    </row>
    <row r="617" spans="1:40" ht="14.25" customHeight="1">
      <c r="A617" s="34"/>
      <c r="B617" s="34"/>
      <c r="C617" s="34"/>
      <c r="D617" s="34"/>
      <c r="E617" s="35"/>
      <c r="F617" s="34"/>
      <c r="L617" s="34"/>
      <c r="M617" s="34"/>
      <c r="N617" s="34"/>
      <c r="O617" s="34"/>
      <c r="P617" s="34"/>
      <c r="Q617" s="34"/>
      <c r="R617" s="34"/>
      <c r="S617" s="36"/>
      <c r="T617" s="34"/>
      <c r="X617" s="36"/>
      <c r="AG617" s="34"/>
      <c r="AI617" s="34"/>
      <c r="AJ617" s="34"/>
      <c r="AK617" s="34"/>
      <c r="AM617" s="101"/>
      <c r="AN617" s="34"/>
    </row>
    <row r="618" spans="1:40" ht="14.25" customHeight="1">
      <c r="A618" s="34"/>
      <c r="B618" s="34"/>
      <c r="C618" s="34"/>
      <c r="D618" s="34"/>
      <c r="E618" s="35"/>
      <c r="F618" s="34"/>
      <c r="L618" s="34"/>
      <c r="M618" s="34"/>
      <c r="N618" s="34"/>
      <c r="O618" s="34"/>
      <c r="P618" s="34"/>
      <c r="Q618" s="34"/>
      <c r="R618" s="34"/>
      <c r="S618" s="36"/>
      <c r="T618" s="34"/>
      <c r="X618" s="36"/>
      <c r="AG618" s="34"/>
      <c r="AI618" s="34"/>
      <c r="AJ618" s="34"/>
      <c r="AK618" s="34"/>
      <c r="AM618" s="101"/>
      <c r="AN618" s="34"/>
    </row>
    <row r="619" spans="1:40" ht="14.25" customHeight="1">
      <c r="A619" s="34"/>
      <c r="B619" s="34"/>
      <c r="C619" s="34"/>
      <c r="D619" s="34"/>
      <c r="E619" s="35"/>
      <c r="F619" s="34"/>
      <c r="L619" s="34"/>
      <c r="M619" s="34"/>
      <c r="N619" s="34"/>
      <c r="O619" s="34"/>
      <c r="P619" s="34"/>
      <c r="Q619" s="34"/>
      <c r="R619" s="34"/>
      <c r="S619" s="36"/>
      <c r="T619" s="34"/>
      <c r="X619" s="36"/>
      <c r="AG619" s="34"/>
      <c r="AI619" s="34"/>
      <c r="AJ619" s="34"/>
      <c r="AK619" s="34"/>
      <c r="AM619" s="101"/>
      <c r="AN619" s="34"/>
    </row>
    <row r="620" spans="1:40" ht="14.25" customHeight="1">
      <c r="A620" s="34"/>
      <c r="B620" s="34"/>
      <c r="C620" s="34"/>
      <c r="D620" s="34"/>
      <c r="E620" s="35"/>
      <c r="F620" s="34"/>
      <c r="L620" s="34"/>
      <c r="M620" s="34"/>
      <c r="N620" s="34"/>
      <c r="O620" s="34"/>
      <c r="P620" s="34"/>
      <c r="Q620" s="34"/>
      <c r="R620" s="34"/>
      <c r="S620" s="36"/>
      <c r="T620" s="34"/>
      <c r="X620" s="36"/>
      <c r="AG620" s="34"/>
      <c r="AI620" s="34"/>
      <c r="AJ620" s="34"/>
      <c r="AK620" s="34"/>
      <c r="AM620" s="101"/>
      <c r="AN620" s="34"/>
    </row>
    <row r="621" spans="1:40" ht="14.25" customHeight="1">
      <c r="A621" s="34"/>
      <c r="B621" s="34"/>
      <c r="C621" s="34"/>
      <c r="D621" s="34"/>
      <c r="E621" s="35"/>
      <c r="F621" s="34"/>
      <c r="L621" s="34"/>
      <c r="M621" s="34"/>
      <c r="N621" s="34"/>
      <c r="O621" s="34"/>
      <c r="P621" s="34"/>
      <c r="Q621" s="34"/>
      <c r="R621" s="34"/>
      <c r="S621" s="36"/>
      <c r="T621" s="34"/>
      <c r="X621" s="36"/>
      <c r="AG621" s="34"/>
      <c r="AI621" s="34"/>
      <c r="AJ621" s="34"/>
      <c r="AK621" s="34"/>
      <c r="AM621" s="101"/>
      <c r="AN621" s="34"/>
    </row>
    <row r="622" spans="1:40" ht="14.25" customHeight="1">
      <c r="A622" s="34"/>
      <c r="B622" s="34"/>
      <c r="C622" s="34"/>
      <c r="D622" s="34"/>
      <c r="E622" s="35"/>
      <c r="F622" s="34"/>
      <c r="L622" s="34"/>
      <c r="M622" s="34"/>
      <c r="N622" s="34"/>
      <c r="O622" s="34"/>
      <c r="P622" s="34"/>
      <c r="Q622" s="34"/>
      <c r="R622" s="34"/>
      <c r="S622" s="36"/>
      <c r="T622" s="34"/>
      <c r="X622" s="36"/>
      <c r="AG622" s="34"/>
      <c r="AI622" s="34"/>
      <c r="AJ622" s="34"/>
      <c r="AK622" s="34"/>
      <c r="AM622" s="101"/>
      <c r="AN622" s="34"/>
    </row>
    <row r="623" spans="1:40" ht="14.25" customHeight="1">
      <c r="A623" s="34"/>
      <c r="B623" s="34"/>
      <c r="C623" s="34"/>
      <c r="D623" s="34"/>
      <c r="E623" s="35"/>
      <c r="F623" s="34"/>
      <c r="L623" s="34"/>
      <c r="M623" s="34"/>
      <c r="N623" s="34"/>
      <c r="O623" s="34"/>
      <c r="P623" s="34"/>
      <c r="Q623" s="34"/>
      <c r="R623" s="34"/>
      <c r="S623" s="36"/>
      <c r="T623" s="34"/>
      <c r="X623" s="36"/>
      <c r="AG623" s="34"/>
      <c r="AI623" s="34"/>
      <c r="AJ623" s="34"/>
      <c r="AK623" s="34"/>
      <c r="AM623" s="101"/>
      <c r="AN623" s="34"/>
    </row>
    <row r="624" spans="1:40" ht="14.25" customHeight="1">
      <c r="A624" s="34"/>
      <c r="B624" s="34"/>
      <c r="C624" s="34"/>
      <c r="D624" s="34"/>
      <c r="E624" s="35"/>
      <c r="F624" s="34"/>
      <c r="L624" s="34"/>
      <c r="M624" s="34"/>
      <c r="N624" s="34"/>
      <c r="O624" s="34"/>
      <c r="P624" s="34"/>
      <c r="Q624" s="34"/>
      <c r="R624" s="34"/>
      <c r="S624" s="36"/>
      <c r="T624" s="34"/>
      <c r="X624" s="36"/>
      <c r="AG624" s="34"/>
      <c r="AI624" s="34"/>
      <c r="AJ624" s="34"/>
      <c r="AK624" s="34"/>
      <c r="AM624" s="101"/>
      <c r="AN624" s="34"/>
    </row>
    <row r="625" spans="1:40" ht="14.25" customHeight="1">
      <c r="A625" s="34"/>
      <c r="B625" s="34"/>
      <c r="C625" s="34"/>
      <c r="D625" s="34"/>
      <c r="E625" s="35"/>
      <c r="F625" s="34"/>
      <c r="L625" s="34"/>
      <c r="M625" s="34"/>
      <c r="N625" s="34"/>
      <c r="O625" s="34"/>
      <c r="P625" s="34"/>
      <c r="Q625" s="34"/>
      <c r="R625" s="34"/>
      <c r="S625" s="36"/>
      <c r="T625" s="34"/>
      <c r="X625" s="36"/>
      <c r="AG625" s="34"/>
      <c r="AI625" s="34"/>
      <c r="AJ625" s="34"/>
      <c r="AK625" s="34"/>
      <c r="AM625" s="101"/>
      <c r="AN625" s="34"/>
    </row>
    <row r="626" spans="1:40" ht="14.25" customHeight="1">
      <c r="A626" s="34"/>
      <c r="B626" s="34"/>
      <c r="C626" s="34"/>
      <c r="D626" s="34"/>
      <c r="E626" s="35"/>
      <c r="F626" s="34"/>
      <c r="L626" s="34"/>
      <c r="M626" s="34"/>
      <c r="N626" s="34"/>
      <c r="O626" s="34"/>
      <c r="P626" s="34"/>
      <c r="Q626" s="34"/>
      <c r="R626" s="34"/>
      <c r="S626" s="36"/>
      <c r="T626" s="34"/>
      <c r="X626" s="36"/>
      <c r="AG626" s="34"/>
      <c r="AI626" s="34"/>
      <c r="AJ626" s="34"/>
      <c r="AK626" s="34"/>
      <c r="AM626" s="101"/>
      <c r="AN626" s="34"/>
    </row>
    <row r="627" spans="1:40" ht="14.25" customHeight="1">
      <c r="A627" s="34"/>
      <c r="B627" s="34"/>
      <c r="C627" s="34"/>
      <c r="D627" s="34"/>
      <c r="E627" s="35"/>
      <c r="F627" s="34"/>
      <c r="L627" s="34"/>
      <c r="M627" s="34"/>
      <c r="N627" s="34"/>
      <c r="O627" s="34"/>
      <c r="P627" s="34"/>
      <c r="Q627" s="34"/>
      <c r="R627" s="34"/>
      <c r="S627" s="36"/>
      <c r="T627" s="34"/>
      <c r="X627" s="36"/>
      <c r="AG627" s="34"/>
      <c r="AI627" s="34"/>
      <c r="AJ627" s="34"/>
      <c r="AK627" s="34"/>
      <c r="AM627" s="101"/>
      <c r="AN627" s="34"/>
    </row>
    <row r="628" spans="1:40" ht="14.25" customHeight="1">
      <c r="A628" s="34"/>
      <c r="B628" s="34"/>
      <c r="C628" s="34"/>
      <c r="D628" s="34"/>
      <c r="E628" s="35"/>
      <c r="F628" s="34"/>
      <c r="L628" s="34"/>
      <c r="M628" s="34"/>
      <c r="N628" s="34"/>
      <c r="O628" s="34"/>
      <c r="P628" s="34"/>
      <c r="Q628" s="34"/>
      <c r="R628" s="34"/>
      <c r="S628" s="36"/>
      <c r="T628" s="34"/>
      <c r="X628" s="36"/>
      <c r="AG628" s="34"/>
      <c r="AI628" s="34"/>
      <c r="AJ628" s="34"/>
      <c r="AK628" s="34"/>
      <c r="AM628" s="101"/>
      <c r="AN628" s="34"/>
    </row>
    <row r="629" spans="1:40" ht="14.25" customHeight="1">
      <c r="A629" s="34"/>
      <c r="B629" s="34"/>
      <c r="C629" s="34"/>
      <c r="D629" s="34"/>
      <c r="E629" s="35"/>
      <c r="F629" s="34"/>
      <c r="L629" s="34"/>
      <c r="M629" s="34"/>
      <c r="N629" s="34"/>
      <c r="O629" s="34"/>
      <c r="P629" s="34"/>
      <c r="Q629" s="34"/>
      <c r="R629" s="34"/>
      <c r="S629" s="36"/>
      <c r="T629" s="34"/>
      <c r="X629" s="36"/>
      <c r="AG629" s="34"/>
      <c r="AI629" s="34"/>
      <c r="AJ629" s="34"/>
      <c r="AK629" s="34"/>
      <c r="AM629" s="101"/>
      <c r="AN629" s="34"/>
    </row>
    <row r="630" spans="1:40" ht="14.25" customHeight="1">
      <c r="A630" s="34"/>
      <c r="B630" s="34"/>
      <c r="C630" s="34"/>
      <c r="D630" s="34"/>
      <c r="E630" s="35"/>
      <c r="F630" s="34"/>
      <c r="L630" s="34"/>
      <c r="M630" s="34"/>
      <c r="N630" s="34"/>
      <c r="O630" s="34"/>
      <c r="P630" s="34"/>
      <c r="Q630" s="34"/>
      <c r="R630" s="34"/>
      <c r="S630" s="36"/>
      <c r="T630" s="34"/>
      <c r="X630" s="36"/>
      <c r="AG630" s="34"/>
      <c r="AI630" s="34"/>
      <c r="AJ630" s="34"/>
      <c r="AK630" s="34"/>
      <c r="AM630" s="101"/>
      <c r="AN630" s="34"/>
    </row>
    <row r="631" spans="1:40" ht="14.25" customHeight="1">
      <c r="A631" s="34"/>
      <c r="B631" s="34"/>
      <c r="C631" s="34"/>
      <c r="D631" s="34"/>
      <c r="E631" s="35"/>
      <c r="F631" s="34"/>
      <c r="L631" s="34"/>
      <c r="M631" s="34"/>
      <c r="N631" s="34"/>
      <c r="O631" s="34"/>
      <c r="P631" s="34"/>
      <c r="Q631" s="34"/>
      <c r="R631" s="34"/>
      <c r="S631" s="36"/>
      <c r="T631" s="34"/>
      <c r="X631" s="36"/>
      <c r="AG631" s="34"/>
      <c r="AI631" s="34"/>
      <c r="AJ631" s="34"/>
      <c r="AK631" s="34"/>
      <c r="AM631" s="101"/>
      <c r="AN631" s="34"/>
    </row>
    <row r="632" spans="1:40" ht="14.25" customHeight="1">
      <c r="A632" s="34"/>
      <c r="B632" s="34"/>
      <c r="C632" s="34"/>
      <c r="D632" s="34"/>
      <c r="E632" s="35"/>
      <c r="F632" s="34"/>
      <c r="L632" s="34"/>
      <c r="M632" s="34"/>
      <c r="N632" s="34"/>
      <c r="O632" s="34"/>
      <c r="P632" s="34"/>
      <c r="Q632" s="34"/>
      <c r="R632" s="34"/>
      <c r="S632" s="36"/>
      <c r="T632" s="34"/>
      <c r="X632" s="36"/>
      <c r="AG632" s="34"/>
      <c r="AI632" s="34"/>
      <c r="AJ632" s="34"/>
      <c r="AK632" s="34"/>
      <c r="AM632" s="101"/>
      <c r="AN632" s="34"/>
    </row>
    <row r="633" spans="1:40" ht="14.25" customHeight="1">
      <c r="A633" s="34"/>
      <c r="B633" s="34"/>
      <c r="C633" s="34"/>
      <c r="D633" s="34"/>
      <c r="E633" s="35"/>
      <c r="F633" s="34"/>
      <c r="L633" s="34"/>
      <c r="M633" s="34"/>
      <c r="N633" s="34"/>
      <c r="O633" s="34"/>
      <c r="P633" s="34"/>
      <c r="Q633" s="34"/>
      <c r="R633" s="34"/>
      <c r="S633" s="36"/>
      <c r="T633" s="34"/>
      <c r="X633" s="36"/>
      <c r="AG633" s="34"/>
      <c r="AI633" s="34"/>
      <c r="AJ633" s="34"/>
      <c r="AK633" s="34"/>
      <c r="AM633" s="101"/>
      <c r="AN633" s="34"/>
    </row>
    <row r="634" spans="1:40" ht="14.25" customHeight="1">
      <c r="A634" s="34"/>
      <c r="B634" s="34"/>
      <c r="C634" s="34"/>
      <c r="D634" s="34"/>
      <c r="E634" s="35"/>
      <c r="F634" s="34"/>
      <c r="L634" s="34"/>
      <c r="M634" s="34"/>
      <c r="N634" s="34"/>
      <c r="O634" s="34"/>
      <c r="P634" s="34"/>
      <c r="Q634" s="34"/>
      <c r="R634" s="34"/>
      <c r="S634" s="36"/>
      <c r="T634" s="34"/>
      <c r="X634" s="36"/>
      <c r="AG634" s="34"/>
      <c r="AI634" s="34"/>
      <c r="AJ634" s="34"/>
      <c r="AK634" s="34"/>
      <c r="AM634" s="101"/>
      <c r="AN634" s="34"/>
    </row>
    <row r="635" spans="1:40" ht="14.25" customHeight="1">
      <c r="A635" s="34"/>
      <c r="B635" s="34"/>
      <c r="C635" s="34"/>
      <c r="D635" s="34"/>
      <c r="E635" s="35"/>
      <c r="F635" s="34"/>
      <c r="L635" s="34"/>
      <c r="M635" s="34"/>
      <c r="N635" s="34"/>
      <c r="O635" s="34"/>
      <c r="P635" s="34"/>
      <c r="Q635" s="34"/>
      <c r="R635" s="34"/>
      <c r="S635" s="36"/>
      <c r="T635" s="34"/>
      <c r="X635" s="36"/>
      <c r="AG635" s="34"/>
      <c r="AI635" s="34"/>
      <c r="AJ635" s="34"/>
      <c r="AK635" s="34"/>
      <c r="AM635" s="101"/>
      <c r="AN635" s="34"/>
    </row>
    <row r="636" spans="1:40" ht="14.25" customHeight="1">
      <c r="A636" s="34"/>
      <c r="B636" s="34"/>
      <c r="C636" s="34"/>
      <c r="D636" s="34"/>
      <c r="E636" s="35"/>
      <c r="F636" s="34"/>
      <c r="L636" s="34"/>
      <c r="M636" s="34"/>
      <c r="N636" s="34"/>
      <c r="O636" s="34"/>
      <c r="P636" s="34"/>
      <c r="Q636" s="34"/>
      <c r="R636" s="34"/>
      <c r="S636" s="36"/>
      <c r="T636" s="34"/>
      <c r="X636" s="36"/>
      <c r="AG636" s="34"/>
      <c r="AI636" s="34"/>
      <c r="AJ636" s="34"/>
      <c r="AK636" s="34"/>
      <c r="AM636" s="101"/>
      <c r="AN636" s="34"/>
    </row>
    <row r="637" spans="1:40" ht="14.25" customHeight="1">
      <c r="A637" s="34"/>
      <c r="B637" s="34"/>
      <c r="C637" s="34"/>
      <c r="D637" s="34"/>
      <c r="E637" s="35"/>
      <c r="F637" s="34"/>
      <c r="L637" s="34"/>
      <c r="M637" s="34"/>
      <c r="N637" s="34"/>
      <c r="O637" s="34"/>
      <c r="P637" s="34"/>
      <c r="Q637" s="34"/>
      <c r="R637" s="34"/>
      <c r="S637" s="36"/>
      <c r="T637" s="34"/>
      <c r="X637" s="36"/>
      <c r="AG637" s="34"/>
      <c r="AI637" s="34"/>
      <c r="AJ637" s="34"/>
      <c r="AK637" s="34"/>
      <c r="AM637" s="101"/>
      <c r="AN637" s="34"/>
    </row>
    <row r="638" spans="1:40" ht="14.25" customHeight="1">
      <c r="A638" s="34"/>
      <c r="B638" s="34"/>
      <c r="C638" s="34"/>
      <c r="D638" s="34"/>
      <c r="E638" s="35"/>
      <c r="F638" s="34"/>
      <c r="L638" s="34"/>
      <c r="M638" s="34"/>
      <c r="N638" s="34"/>
      <c r="O638" s="34"/>
      <c r="P638" s="34"/>
      <c r="Q638" s="34"/>
      <c r="R638" s="34"/>
      <c r="S638" s="36"/>
      <c r="T638" s="34"/>
      <c r="X638" s="36"/>
      <c r="AG638" s="34"/>
      <c r="AI638" s="34"/>
      <c r="AJ638" s="34"/>
      <c r="AK638" s="34"/>
      <c r="AM638" s="101"/>
      <c r="AN638" s="34"/>
    </row>
    <row r="639" spans="1:40" ht="14.25" customHeight="1">
      <c r="A639" s="34"/>
      <c r="B639" s="34"/>
      <c r="C639" s="34"/>
      <c r="D639" s="34"/>
      <c r="E639" s="35"/>
      <c r="F639" s="34"/>
      <c r="L639" s="34"/>
      <c r="M639" s="34"/>
      <c r="N639" s="34"/>
      <c r="O639" s="34"/>
      <c r="P639" s="34"/>
      <c r="Q639" s="34"/>
      <c r="R639" s="34"/>
      <c r="S639" s="36"/>
      <c r="T639" s="34"/>
      <c r="X639" s="36"/>
      <c r="AG639" s="34"/>
      <c r="AI639" s="34"/>
      <c r="AJ639" s="34"/>
      <c r="AK639" s="34"/>
      <c r="AM639" s="101"/>
      <c r="AN639" s="34"/>
    </row>
    <row r="640" spans="1:40" ht="14.25" customHeight="1">
      <c r="A640" s="34"/>
      <c r="B640" s="34"/>
      <c r="C640" s="34"/>
      <c r="D640" s="34"/>
      <c r="E640" s="35"/>
      <c r="F640" s="34"/>
      <c r="L640" s="34"/>
      <c r="M640" s="34"/>
      <c r="N640" s="34"/>
      <c r="O640" s="34"/>
      <c r="P640" s="34"/>
      <c r="Q640" s="34"/>
      <c r="R640" s="34"/>
      <c r="S640" s="36"/>
      <c r="T640" s="34"/>
      <c r="X640" s="36"/>
      <c r="AG640" s="34"/>
      <c r="AI640" s="34"/>
      <c r="AJ640" s="34"/>
      <c r="AK640" s="34"/>
      <c r="AM640" s="101"/>
      <c r="AN640" s="34"/>
    </row>
    <row r="641" spans="1:40" ht="14.25" customHeight="1">
      <c r="A641" s="34"/>
      <c r="B641" s="34"/>
      <c r="C641" s="34"/>
      <c r="D641" s="34"/>
      <c r="E641" s="35"/>
      <c r="F641" s="34"/>
      <c r="L641" s="34"/>
      <c r="M641" s="34"/>
      <c r="N641" s="34"/>
      <c r="O641" s="34"/>
      <c r="P641" s="34"/>
      <c r="Q641" s="34"/>
      <c r="R641" s="34"/>
      <c r="S641" s="36"/>
      <c r="T641" s="34"/>
      <c r="X641" s="36"/>
      <c r="AG641" s="34"/>
      <c r="AI641" s="34"/>
      <c r="AJ641" s="34"/>
      <c r="AK641" s="34"/>
      <c r="AM641" s="101"/>
      <c r="AN641" s="34"/>
    </row>
    <row r="642" spans="1:40" ht="14.25" customHeight="1">
      <c r="A642" s="34"/>
      <c r="B642" s="34"/>
      <c r="C642" s="34"/>
      <c r="D642" s="34"/>
      <c r="E642" s="35"/>
      <c r="F642" s="34"/>
      <c r="L642" s="34"/>
      <c r="M642" s="34"/>
      <c r="N642" s="34"/>
      <c r="O642" s="34"/>
      <c r="P642" s="34"/>
      <c r="Q642" s="34"/>
      <c r="R642" s="34"/>
      <c r="S642" s="36"/>
      <c r="T642" s="34"/>
      <c r="X642" s="36"/>
      <c r="AG642" s="34"/>
      <c r="AI642" s="34"/>
      <c r="AJ642" s="34"/>
      <c r="AK642" s="34"/>
      <c r="AM642" s="101"/>
      <c r="AN642" s="34"/>
    </row>
    <row r="643" spans="1:40" ht="14.25" customHeight="1">
      <c r="A643" s="34"/>
      <c r="B643" s="34"/>
      <c r="C643" s="34"/>
      <c r="D643" s="34"/>
      <c r="E643" s="35"/>
      <c r="F643" s="34"/>
      <c r="L643" s="34"/>
      <c r="M643" s="34"/>
      <c r="N643" s="34"/>
      <c r="O643" s="34"/>
      <c r="P643" s="34"/>
      <c r="Q643" s="34"/>
      <c r="R643" s="34"/>
      <c r="S643" s="36"/>
      <c r="T643" s="34"/>
      <c r="X643" s="36"/>
      <c r="AG643" s="34"/>
      <c r="AI643" s="34"/>
      <c r="AJ643" s="34"/>
      <c r="AK643" s="34"/>
      <c r="AM643" s="101"/>
      <c r="AN643" s="34"/>
    </row>
    <row r="644" spans="1:40" ht="14.25" customHeight="1">
      <c r="A644" s="34"/>
      <c r="B644" s="34"/>
      <c r="C644" s="34"/>
      <c r="D644" s="34"/>
      <c r="E644" s="35"/>
      <c r="F644" s="34"/>
      <c r="L644" s="34"/>
      <c r="M644" s="34"/>
      <c r="N644" s="34"/>
      <c r="O644" s="34"/>
      <c r="P644" s="34"/>
      <c r="Q644" s="34"/>
      <c r="R644" s="34"/>
      <c r="S644" s="36"/>
      <c r="T644" s="34"/>
      <c r="X644" s="36"/>
      <c r="AG644" s="34"/>
      <c r="AI644" s="34"/>
      <c r="AJ644" s="34"/>
      <c r="AK644" s="34"/>
      <c r="AM644" s="101"/>
      <c r="AN644" s="34"/>
    </row>
    <row r="645" spans="1:40" ht="14.25" customHeight="1">
      <c r="A645" s="34"/>
      <c r="B645" s="34"/>
      <c r="C645" s="34"/>
      <c r="D645" s="34"/>
      <c r="E645" s="35"/>
      <c r="F645" s="34"/>
      <c r="L645" s="34"/>
      <c r="M645" s="34"/>
      <c r="N645" s="34"/>
      <c r="O645" s="34"/>
      <c r="P645" s="34"/>
      <c r="Q645" s="34"/>
      <c r="R645" s="34"/>
      <c r="S645" s="36"/>
      <c r="T645" s="34"/>
      <c r="X645" s="36"/>
      <c r="AG645" s="34"/>
      <c r="AI645" s="34"/>
      <c r="AJ645" s="34"/>
      <c r="AK645" s="34"/>
      <c r="AM645" s="101"/>
      <c r="AN645" s="34"/>
    </row>
    <row r="646" spans="1:40" ht="14.25" customHeight="1">
      <c r="A646" s="34"/>
      <c r="B646" s="34"/>
      <c r="C646" s="34"/>
      <c r="D646" s="34"/>
      <c r="E646" s="35"/>
      <c r="F646" s="34"/>
      <c r="L646" s="34"/>
      <c r="M646" s="34"/>
      <c r="N646" s="34"/>
      <c r="O646" s="34"/>
      <c r="P646" s="34"/>
      <c r="Q646" s="34"/>
      <c r="R646" s="34"/>
      <c r="S646" s="36"/>
      <c r="T646" s="34"/>
      <c r="X646" s="36"/>
      <c r="AG646" s="34"/>
      <c r="AI646" s="34"/>
      <c r="AJ646" s="34"/>
      <c r="AK646" s="34"/>
      <c r="AM646" s="101"/>
      <c r="AN646" s="34"/>
    </row>
    <row r="647" spans="1:40" ht="14.25" customHeight="1">
      <c r="A647" s="34"/>
      <c r="B647" s="34"/>
      <c r="C647" s="34"/>
      <c r="D647" s="34"/>
      <c r="E647" s="35"/>
      <c r="F647" s="34"/>
      <c r="L647" s="34"/>
      <c r="M647" s="34"/>
      <c r="N647" s="34"/>
      <c r="O647" s="34"/>
      <c r="P647" s="34"/>
      <c r="Q647" s="34"/>
      <c r="R647" s="34"/>
      <c r="S647" s="36"/>
      <c r="T647" s="34"/>
      <c r="X647" s="36"/>
      <c r="AG647" s="34"/>
      <c r="AI647" s="34"/>
      <c r="AJ647" s="34"/>
      <c r="AK647" s="34"/>
      <c r="AM647" s="101"/>
      <c r="AN647" s="34"/>
    </row>
    <row r="648" spans="1:40" ht="14.25" customHeight="1">
      <c r="A648" s="34"/>
      <c r="B648" s="34"/>
      <c r="C648" s="34"/>
      <c r="D648" s="34"/>
      <c r="E648" s="35"/>
      <c r="F648" s="34"/>
      <c r="L648" s="34"/>
      <c r="M648" s="34"/>
      <c r="N648" s="34"/>
      <c r="O648" s="34"/>
      <c r="P648" s="34"/>
      <c r="Q648" s="34"/>
      <c r="R648" s="34"/>
      <c r="S648" s="36"/>
      <c r="T648" s="34"/>
      <c r="X648" s="36"/>
      <c r="AG648" s="34"/>
      <c r="AI648" s="34"/>
      <c r="AJ648" s="34"/>
      <c r="AK648" s="34"/>
      <c r="AM648" s="101"/>
      <c r="AN648" s="34"/>
    </row>
    <row r="649" spans="1:40" ht="14.25" customHeight="1">
      <c r="A649" s="34"/>
      <c r="B649" s="34"/>
      <c r="C649" s="34"/>
      <c r="D649" s="34"/>
      <c r="E649" s="35"/>
      <c r="F649" s="34"/>
      <c r="L649" s="34"/>
      <c r="M649" s="34"/>
      <c r="N649" s="34"/>
      <c r="O649" s="34"/>
      <c r="P649" s="34"/>
      <c r="Q649" s="34"/>
      <c r="R649" s="34"/>
      <c r="S649" s="36"/>
      <c r="T649" s="34"/>
      <c r="X649" s="36"/>
      <c r="AG649" s="34"/>
      <c r="AI649" s="34"/>
      <c r="AJ649" s="34"/>
      <c r="AK649" s="34"/>
      <c r="AM649" s="101"/>
      <c r="AN649" s="34"/>
    </row>
    <row r="650" spans="1:40" ht="14.25" customHeight="1">
      <c r="A650" s="34"/>
      <c r="B650" s="34"/>
      <c r="C650" s="34"/>
      <c r="D650" s="34"/>
      <c r="E650" s="35"/>
      <c r="F650" s="34"/>
      <c r="L650" s="34"/>
      <c r="M650" s="34"/>
      <c r="N650" s="34"/>
      <c r="O650" s="34"/>
      <c r="P650" s="34"/>
      <c r="Q650" s="34"/>
      <c r="R650" s="34"/>
      <c r="S650" s="36"/>
      <c r="T650" s="34"/>
      <c r="X650" s="36"/>
      <c r="AG650" s="34"/>
      <c r="AI650" s="34"/>
      <c r="AJ650" s="34"/>
      <c r="AK650" s="34"/>
      <c r="AM650" s="101"/>
      <c r="AN650" s="34"/>
    </row>
    <row r="651" spans="1:40" ht="14.25" customHeight="1">
      <c r="A651" s="34"/>
      <c r="B651" s="34"/>
      <c r="C651" s="34"/>
      <c r="D651" s="34"/>
      <c r="E651" s="35"/>
      <c r="F651" s="34"/>
      <c r="L651" s="34"/>
      <c r="M651" s="34"/>
      <c r="N651" s="34"/>
      <c r="O651" s="34"/>
      <c r="P651" s="34"/>
      <c r="Q651" s="34"/>
      <c r="R651" s="34"/>
      <c r="S651" s="36"/>
      <c r="T651" s="34"/>
      <c r="X651" s="36"/>
      <c r="AG651" s="34"/>
      <c r="AI651" s="34"/>
      <c r="AJ651" s="34"/>
      <c r="AK651" s="34"/>
      <c r="AM651" s="101"/>
      <c r="AN651" s="34"/>
    </row>
    <row r="652" spans="1:40" ht="14.25" customHeight="1">
      <c r="A652" s="34"/>
      <c r="B652" s="34"/>
      <c r="C652" s="34"/>
      <c r="D652" s="34"/>
      <c r="E652" s="35"/>
      <c r="F652" s="34"/>
      <c r="L652" s="34"/>
      <c r="M652" s="34"/>
      <c r="N652" s="34"/>
      <c r="O652" s="34"/>
      <c r="P652" s="34"/>
      <c r="Q652" s="34"/>
      <c r="R652" s="34"/>
      <c r="S652" s="36"/>
      <c r="T652" s="34"/>
      <c r="X652" s="36"/>
      <c r="AG652" s="34"/>
      <c r="AI652" s="34"/>
      <c r="AJ652" s="34"/>
      <c r="AK652" s="34"/>
      <c r="AM652" s="101"/>
      <c r="AN652" s="34"/>
    </row>
    <row r="653" spans="1:40" ht="14.25" customHeight="1">
      <c r="A653" s="34"/>
      <c r="B653" s="34"/>
      <c r="C653" s="34"/>
      <c r="D653" s="34"/>
      <c r="E653" s="35"/>
      <c r="F653" s="34"/>
      <c r="L653" s="34"/>
      <c r="M653" s="34"/>
      <c r="N653" s="34"/>
      <c r="O653" s="34"/>
      <c r="P653" s="34"/>
      <c r="Q653" s="34"/>
      <c r="R653" s="34"/>
      <c r="S653" s="36"/>
      <c r="T653" s="34"/>
      <c r="X653" s="36"/>
      <c r="AG653" s="34"/>
      <c r="AI653" s="34"/>
      <c r="AJ653" s="34"/>
      <c r="AK653" s="34"/>
      <c r="AM653" s="101"/>
      <c r="AN653" s="34"/>
    </row>
    <row r="654" spans="1:40" ht="14.25" customHeight="1">
      <c r="A654" s="34"/>
      <c r="B654" s="34"/>
      <c r="C654" s="34"/>
      <c r="D654" s="34"/>
      <c r="E654" s="35"/>
      <c r="F654" s="34"/>
      <c r="L654" s="34"/>
      <c r="M654" s="34"/>
      <c r="N654" s="34"/>
      <c r="O654" s="34"/>
      <c r="P654" s="34"/>
      <c r="Q654" s="34"/>
      <c r="R654" s="34"/>
      <c r="S654" s="36"/>
      <c r="T654" s="34"/>
      <c r="X654" s="36"/>
      <c r="AG654" s="34"/>
      <c r="AI654" s="34"/>
      <c r="AJ654" s="34"/>
      <c r="AK654" s="34"/>
      <c r="AM654" s="101"/>
      <c r="AN654" s="34"/>
    </row>
    <row r="655" spans="1:40" ht="14.25" customHeight="1">
      <c r="A655" s="34"/>
      <c r="B655" s="34"/>
      <c r="C655" s="34"/>
      <c r="D655" s="34"/>
      <c r="E655" s="35"/>
      <c r="F655" s="34"/>
      <c r="L655" s="34"/>
      <c r="M655" s="34"/>
      <c r="N655" s="34"/>
      <c r="O655" s="34"/>
      <c r="P655" s="34"/>
      <c r="Q655" s="34"/>
      <c r="R655" s="34"/>
      <c r="S655" s="36"/>
      <c r="T655" s="34"/>
      <c r="X655" s="36"/>
      <c r="AG655" s="34"/>
      <c r="AI655" s="34"/>
      <c r="AJ655" s="34"/>
      <c r="AK655" s="34"/>
      <c r="AM655" s="101"/>
      <c r="AN655" s="34"/>
    </row>
    <row r="656" spans="1:40" ht="14.25" customHeight="1">
      <c r="A656" s="34"/>
      <c r="B656" s="34"/>
      <c r="C656" s="34"/>
      <c r="D656" s="34"/>
      <c r="E656" s="35"/>
      <c r="F656" s="34"/>
      <c r="L656" s="34"/>
      <c r="M656" s="34"/>
      <c r="N656" s="34"/>
      <c r="O656" s="34"/>
      <c r="P656" s="34"/>
      <c r="Q656" s="34"/>
      <c r="R656" s="34"/>
      <c r="S656" s="36"/>
      <c r="T656" s="34"/>
      <c r="X656" s="36"/>
      <c r="AG656" s="34"/>
      <c r="AI656" s="34"/>
      <c r="AJ656" s="34"/>
      <c r="AK656" s="34"/>
      <c r="AM656" s="101"/>
      <c r="AN656" s="34"/>
    </row>
    <row r="657" spans="1:40" ht="14.25" customHeight="1">
      <c r="A657" s="34"/>
      <c r="B657" s="34"/>
      <c r="C657" s="34"/>
      <c r="D657" s="34"/>
      <c r="E657" s="35"/>
      <c r="F657" s="34"/>
      <c r="L657" s="34"/>
      <c r="M657" s="34"/>
      <c r="N657" s="34"/>
      <c r="O657" s="34"/>
      <c r="P657" s="34"/>
      <c r="Q657" s="34"/>
      <c r="R657" s="34"/>
      <c r="S657" s="36"/>
      <c r="T657" s="34"/>
      <c r="X657" s="36"/>
      <c r="AG657" s="34"/>
      <c r="AI657" s="34"/>
      <c r="AJ657" s="34"/>
      <c r="AK657" s="34"/>
      <c r="AM657" s="101"/>
      <c r="AN657" s="34"/>
    </row>
    <row r="658" spans="1:40" ht="14.25" customHeight="1">
      <c r="A658" s="34"/>
      <c r="B658" s="34"/>
      <c r="C658" s="34"/>
      <c r="D658" s="34"/>
      <c r="E658" s="35"/>
      <c r="F658" s="34"/>
      <c r="L658" s="34"/>
      <c r="M658" s="34"/>
      <c r="N658" s="34"/>
      <c r="O658" s="34"/>
      <c r="P658" s="34"/>
      <c r="Q658" s="34"/>
      <c r="R658" s="34"/>
      <c r="S658" s="36"/>
      <c r="T658" s="34"/>
      <c r="X658" s="36"/>
      <c r="AG658" s="34"/>
      <c r="AI658" s="34"/>
      <c r="AJ658" s="34"/>
      <c r="AK658" s="34"/>
      <c r="AM658" s="101"/>
      <c r="AN658" s="34"/>
    </row>
    <row r="659" spans="1:40" ht="14.25" customHeight="1">
      <c r="A659" s="34"/>
      <c r="B659" s="34"/>
      <c r="C659" s="34"/>
      <c r="D659" s="34"/>
      <c r="E659" s="35"/>
      <c r="F659" s="34"/>
      <c r="L659" s="34"/>
      <c r="M659" s="34"/>
      <c r="N659" s="34"/>
      <c r="O659" s="34"/>
      <c r="P659" s="34"/>
      <c r="Q659" s="34"/>
      <c r="R659" s="34"/>
      <c r="S659" s="36"/>
      <c r="T659" s="34"/>
      <c r="X659" s="36"/>
      <c r="AG659" s="34"/>
      <c r="AI659" s="34"/>
      <c r="AJ659" s="34"/>
      <c r="AK659" s="34"/>
      <c r="AM659" s="101"/>
      <c r="AN659" s="34"/>
    </row>
    <row r="660" spans="1:40" ht="14.25" customHeight="1">
      <c r="A660" s="34"/>
      <c r="B660" s="34"/>
      <c r="C660" s="34"/>
      <c r="D660" s="34"/>
      <c r="E660" s="35"/>
      <c r="F660" s="34"/>
      <c r="L660" s="34"/>
      <c r="M660" s="34"/>
      <c r="N660" s="34"/>
      <c r="O660" s="34"/>
      <c r="P660" s="34"/>
      <c r="Q660" s="34"/>
      <c r="R660" s="34"/>
      <c r="S660" s="36"/>
      <c r="T660" s="34"/>
      <c r="X660" s="36"/>
      <c r="AG660" s="34"/>
      <c r="AI660" s="34"/>
      <c r="AJ660" s="34"/>
      <c r="AK660" s="34"/>
      <c r="AM660" s="101"/>
      <c r="AN660" s="34"/>
    </row>
    <row r="661" spans="1:40" ht="14.25" customHeight="1">
      <c r="A661" s="34"/>
      <c r="B661" s="34"/>
      <c r="C661" s="34"/>
      <c r="D661" s="34"/>
      <c r="E661" s="35"/>
      <c r="F661" s="34"/>
      <c r="L661" s="34"/>
      <c r="M661" s="34"/>
      <c r="N661" s="34"/>
      <c r="O661" s="34"/>
      <c r="P661" s="34"/>
      <c r="Q661" s="34"/>
      <c r="R661" s="34"/>
      <c r="S661" s="36"/>
      <c r="T661" s="34"/>
      <c r="X661" s="36"/>
      <c r="AG661" s="34"/>
      <c r="AI661" s="34"/>
      <c r="AJ661" s="34"/>
      <c r="AK661" s="34"/>
      <c r="AM661" s="101"/>
      <c r="AN661" s="34"/>
    </row>
    <row r="662" spans="1:40" ht="14.25" customHeight="1">
      <c r="A662" s="34"/>
      <c r="B662" s="34"/>
      <c r="C662" s="34"/>
      <c r="D662" s="34"/>
      <c r="E662" s="35"/>
      <c r="F662" s="34"/>
      <c r="L662" s="34"/>
      <c r="M662" s="34"/>
      <c r="N662" s="34"/>
      <c r="O662" s="34"/>
      <c r="P662" s="34"/>
      <c r="Q662" s="34"/>
      <c r="R662" s="34"/>
      <c r="S662" s="36"/>
      <c r="T662" s="34"/>
      <c r="X662" s="36"/>
      <c r="AG662" s="34"/>
      <c r="AI662" s="34"/>
      <c r="AJ662" s="34"/>
      <c r="AK662" s="34"/>
      <c r="AM662" s="101"/>
      <c r="AN662" s="34"/>
    </row>
    <row r="663" spans="1:40" ht="14.25" customHeight="1">
      <c r="A663" s="34"/>
      <c r="B663" s="34"/>
      <c r="C663" s="34"/>
      <c r="D663" s="34"/>
      <c r="E663" s="35"/>
      <c r="F663" s="34"/>
      <c r="L663" s="34"/>
      <c r="M663" s="34"/>
      <c r="N663" s="34"/>
      <c r="O663" s="34"/>
      <c r="P663" s="34"/>
      <c r="Q663" s="34"/>
      <c r="R663" s="34"/>
      <c r="S663" s="36"/>
      <c r="T663" s="34"/>
      <c r="X663" s="36"/>
      <c r="AG663" s="34"/>
      <c r="AI663" s="34"/>
      <c r="AJ663" s="34"/>
      <c r="AK663" s="34"/>
      <c r="AM663" s="101"/>
      <c r="AN663" s="34"/>
    </row>
    <row r="664" spans="1:40" ht="14.25" customHeight="1">
      <c r="A664" s="34"/>
      <c r="B664" s="34"/>
      <c r="C664" s="34"/>
      <c r="D664" s="34"/>
      <c r="E664" s="35"/>
      <c r="F664" s="34"/>
      <c r="L664" s="34"/>
      <c r="M664" s="34"/>
      <c r="N664" s="34"/>
      <c r="O664" s="34"/>
      <c r="P664" s="34"/>
      <c r="Q664" s="34"/>
      <c r="R664" s="34"/>
      <c r="S664" s="36"/>
      <c r="T664" s="34"/>
      <c r="X664" s="36"/>
      <c r="AG664" s="34"/>
      <c r="AI664" s="34"/>
      <c r="AJ664" s="34"/>
      <c r="AK664" s="34"/>
      <c r="AM664" s="101"/>
      <c r="AN664" s="34"/>
    </row>
    <row r="665" spans="1:40" ht="14.25" customHeight="1">
      <c r="A665" s="34"/>
      <c r="B665" s="34"/>
      <c r="C665" s="34"/>
      <c r="D665" s="34"/>
      <c r="E665" s="35"/>
      <c r="F665" s="34"/>
      <c r="L665" s="34"/>
      <c r="M665" s="34"/>
      <c r="N665" s="34"/>
      <c r="O665" s="34"/>
      <c r="P665" s="34"/>
      <c r="Q665" s="34"/>
      <c r="R665" s="34"/>
      <c r="S665" s="36"/>
      <c r="T665" s="34"/>
      <c r="X665" s="36"/>
      <c r="AG665" s="34"/>
      <c r="AI665" s="34"/>
      <c r="AJ665" s="34"/>
      <c r="AK665" s="34"/>
      <c r="AM665" s="101"/>
      <c r="AN665" s="34"/>
    </row>
    <row r="666" spans="1:40" ht="14.25" customHeight="1">
      <c r="A666" s="34"/>
      <c r="B666" s="34"/>
      <c r="C666" s="34"/>
      <c r="D666" s="34"/>
      <c r="E666" s="35"/>
      <c r="F666" s="34"/>
      <c r="L666" s="34"/>
      <c r="M666" s="34"/>
      <c r="N666" s="34"/>
      <c r="O666" s="34"/>
      <c r="P666" s="34"/>
      <c r="Q666" s="34"/>
      <c r="R666" s="34"/>
      <c r="S666" s="36"/>
      <c r="T666" s="34"/>
      <c r="X666" s="36"/>
      <c r="AG666" s="34"/>
      <c r="AI666" s="34"/>
      <c r="AJ666" s="34"/>
      <c r="AK666" s="34"/>
      <c r="AM666" s="101"/>
      <c r="AN666" s="34"/>
    </row>
    <row r="667" spans="1:40" ht="14.25" customHeight="1">
      <c r="A667" s="34"/>
      <c r="B667" s="34"/>
      <c r="C667" s="34"/>
      <c r="D667" s="34"/>
      <c r="E667" s="35"/>
      <c r="F667" s="34"/>
      <c r="L667" s="34"/>
      <c r="M667" s="34"/>
      <c r="N667" s="34"/>
      <c r="O667" s="34"/>
      <c r="P667" s="34"/>
      <c r="Q667" s="34"/>
      <c r="R667" s="34"/>
      <c r="S667" s="36"/>
      <c r="T667" s="34"/>
      <c r="X667" s="36"/>
      <c r="AG667" s="34"/>
      <c r="AI667" s="34"/>
      <c r="AJ667" s="34"/>
      <c r="AK667" s="34"/>
      <c r="AM667" s="101"/>
      <c r="AN667" s="34"/>
    </row>
    <row r="668" spans="1:40" ht="14.25" customHeight="1">
      <c r="A668" s="34"/>
      <c r="B668" s="34"/>
      <c r="C668" s="34"/>
      <c r="D668" s="34"/>
      <c r="E668" s="35"/>
      <c r="F668" s="34"/>
      <c r="L668" s="34"/>
      <c r="M668" s="34"/>
      <c r="N668" s="34"/>
      <c r="O668" s="34"/>
      <c r="P668" s="34"/>
      <c r="Q668" s="34"/>
      <c r="R668" s="34"/>
      <c r="S668" s="36"/>
      <c r="T668" s="34"/>
      <c r="X668" s="36"/>
      <c r="AG668" s="34"/>
      <c r="AI668" s="34"/>
      <c r="AJ668" s="34"/>
      <c r="AK668" s="34"/>
      <c r="AM668" s="101"/>
      <c r="AN668" s="34"/>
    </row>
    <row r="669" spans="1:40" ht="14.25" customHeight="1">
      <c r="A669" s="34"/>
      <c r="B669" s="34"/>
      <c r="C669" s="34"/>
      <c r="D669" s="34"/>
      <c r="E669" s="35"/>
      <c r="F669" s="34"/>
      <c r="L669" s="34"/>
      <c r="M669" s="34"/>
      <c r="N669" s="34"/>
      <c r="O669" s="34"/>
      <c r="P669" s="34"/>
      <c r="Q669" s="34"/>
      <c r="R669" s="34"/>
      <c r="S669" s="36"/>
      <c r="T669" s="34"/>
      <c r="X669" s="36"/>
      <c r="AG669" s="34"/>
      <c r="AI669" s="34"/>
      <c r="AJ669" s="34"/>
      <c r="AK669" s="34"/>
      <c r="AM669" s="101"/>
      <c r="AN669" s="34"/>
    </row>
    <row r="670" spans="1:40" ht="14.25" customHeight="1">
      <c r="A670" s="34"/>
      <c r="B670" s="34"/>
      <c r="C670" s="34"/>
      <c r="D670" s="34"/>
      <c r="E670" s="35"/>
      <c r="F670" s="34"/>
      <c r="L670" s="34"/>
      <c r="M670" s="34"/>
      <c r="N670" s="34"/>
      <c r="O670" s="34"/>
      <c r="P670" s="34"/>
      <c r="Q670" s="34"/>
      <c r="R670" s="34"/>
      <c r="S670" s="36"/>
      <c r="T670" s="34"/>
      <c r="X670" s="36"/>
      <c r="AG670" s="34"/>
      <c r="AI670" s="34"/>
      <c r="AJ670" s="34"/>
      <c r="AK670" s="34"/>
      <c r="AM670" s="101"/>
      <c r="AN670" s="34"/>
    </row>
    <row r="671" spans="1:40" ht="14.25" customHeight="1">
      <c r="A671" s="34"/>
      <c r="B671" s="34"/>
      <c r="C671" s="34"/>
      <c r="D671" s="34"/>
      <c r="E671" s="35"/>
      <c r="F671" s="34"/>
      <c r="L671" s="34"/>
      <c r="M671" s="34"/>
      <c r="N671" s="34"/>
      <c r="O671" s="34"/>
      <c r="P671" s="34"/>
      <c r="Q671" s="34"/>
      <c r="R671" s="34"/>
      <c r="S671" s="36"/>
      <c r="T671" s="34"/>
      <c r="X671" s="36"/>
      <c r="AG671" s="34"/>
      <c r="AI671" s="34"/>
      <c r="AJ671" s="34"/>
      <c r="AK671" s="34"/>
      <c r="AM671" s="101"/>
      <c r="AN671" s="34"/>
    </row>
    <row r="672" spans="1:40" ht="14.25" customHeight="1">
      <c r="A672" s="34"/>
      <c r="B672" s="34"/>
      <c r="C672" s="34"/>
      <c r="D672" s="34"/>
      <c r="E672" s="35"/>
      <c r="F672" s="34"/>
      <c r="L672" s="34"/>
      <c r="M672" s="34"/>
      <c r="N672" s="34"/>
      <c r="O672" s="34"/>
      <c r="P672" s="34"/>
      <c r="Q672" s="34"/>
      <c r="R672" s="34"/>
      <c r="S672" s="36"/>
      <c r="T672" s="34"/>
      <c r="X672" s="36"/>
      <c r="AG672" s="34"/>
      <c r="AI672" s="34"/>
      <c r="AJ672" s="34"/>
      <c r="AK672" s="34"/>
      <c r="AM672" s="101"/>
      <c r="AN672" s="34"/>
    </row>
    <row r="673" spans="1:40" ht="14.25" customHeight="1">
      <c r="A673" s="34"/>
      <c r="B673" s="34"/>
      <c r="C673" s="34"/>
      <c r="D673" s="34"/>
      <c r="E673" s="35"/>
      <c r="F673" s="34"/>
      <c r="L673" s="34"/>
      <c r="M673" s="34"/>
      <c r="N673" s="34"/>
      <c r="O673" s="34"/>
      <c r="P673" s="34"/>
      <c r="Q673" s="34"/>
      <c r="R673" s="34"/>
      <c r="S673" s="36"/>
      <c r="T673" s="34"/>
      <c r="X673" s="36"/>
      <c r="AG673" s="34"/>
      <c r="AI673" s="34"/>
      <c r="AJ673" s="34"/>
      <c r="AK673" s="34"/>
      <c r="AM673" s="101"/>
      <c r="AN673" s="34"/>
    </row>
    <row r="674" spans="1:40" ht="14.25" customHeight="1">
      <c r="A674" s="34"/>
      <c r="B674" s="34"/>
      <c r="C674" s="34"/>
      <c r="D674" s="34"/>
      <c r="E674" s="35"/>
      <c r="F674" s="34"/>
      <c r="L674" s="34"/>
      <c r="M674" s="34"/>
      <c r="N674" s="34"/>
      <c r="O674" s="34"/>
      <c r="P674" s="34"/>
      <c r="Q674" s="34"/>
      <c r="R674" s="34"/>
      <c r="S674" s="36"/>
      <c r="T674" s="34"/>
      <c r="X674" s="36"/>
      <c r="AG674" s="34"/>
      <c r="AI674" s="34"/>
      <c r="AJ674" s="34"/>
      <c r="AK674" s="34"/>
      <c r="AM674" s="101"/>
      <c r="AN674" s="34"/>
    </row>
    <row r="675" spans="1:40" ht="14.25" customHeight="1">
      <c r="A675" s="34"/>
      <c r="B675" s="34"/>
      <c r="C675" s="34"/>
      <c r="D675" s="34"/>
      <c r="E675" s="35"/>
      <c r="F675" s="34"/>
      <c r="L675" s="34"/>
      <c r="M675" s="34"/>
      <c r="N675" s="34"/>
      <c r="O675" s="34"/>
      <c r="P675" s="34"/>
      <c r="Q675" s="34"/>
      <c r="R675" s="34"/>
      <c r="S675" s="36"/>
      <c r="T675" s="34"/>
      <c r="X675" s="36"/>
      <c r="AG675" s="34"/>
      <c r="AI675" s="34"/>
      <c r="AJ675" s="34"/>
      <c r="AK675" s="34"/>
      <c r="AM675" s="101"/>
      <c r="AN675" s="34"/>
    </row>
    <row r="676" spans="1:40" ht="14.25" customHeight="1">
      <c r="A676" s="34"/>
      <c r="B676" s="34"/>
      <c r="C676" s="34"/>
      <c r="D676" s="34"/>
      <c r="E676" s="35"/>
      <c r="F676" s="34"/>
      <c r="L676" s="34"/>
      <c r="M676" s="34"/>
      <c r="N676" s="34"/>
      <c r="O676" s="34"/>
      <c r="P676" s="34"/>
      <c r="Q676" s="34"/>
      <c r="R676" s="34"/>
      <c r="S676" s="36"/>
      <c r="T676" s="34"/>
      <c r="X676" s="36"/>
      <c r="AG676" s="34"/>
      <c r="AI676" s="34"/>
      <c r="AJ676" s="34"/>
      <c r="AK676" s="34"/>
      <c r="AM676" s="101"/>
      <c r="AN676" s="34"/>
    </row>
    <row r="677" spans="1:40" ht="14.25" customHeight="1">
      <c r="A677" s="34"/>
      <c r="B677" s="34"/>
      <c r="C677" s="34"/>
      <c r="D677" s="34"/>
      <c r="E677" s="35"/>
      <c r="F677" s="34"/>
      <c r="L677" s="34"/>
      <c r="M677" s="34"/>
      <c r="N677" s="34"/>
      <c r="O677" s="34"/>
      <c r="P677" s="34"/>
      <c r="Q677" s="34"/>
      <c r="R677" s="34"/>
      <c r="S677" s="36"/>
      <c r="T677" s="34"/>
      <c r="X677" s="36"/>
      <c r="AG677" s="34"/>
      <c r="AI677" s="34"/>
      <c r="AJ677" s="34"/>
      <c r="AK677" s="34"/>
      <c r="AM677" s="101"/>
      <c r="AN677" s="34"/>
    </row>
    <row r="678" spans="1:40" ht="14.25" customHeight="1">
      <c r="A678" s="34"/>
      <c r="B678" s="34"/>
      <c r="C678" s="34"/>
      <c r="D678" s="34"/>
      <c r="E678" s="35"/>
      <c r="F678" s="34"/>
      <c r="L678" s="34"/>
      <c r="M678" s="34"/>
      <c r="N678" s="34"/>
      <c r="O678" s="34"/>
      <c r="P678" s="34"/>
      <c r="Q678" s="34"/>
      <c r="R678" s="34"/>
      <c r="S678" s="36"/>
      <c r="T678" s="34"/>
      <c r="X678" s="36"/>
      <c r="AG678" s="34"/>
      <c r="AI678" s="34"/>
      <c r="AJ678" s="34"/>
      <c r="AK678" s="34"/>
      <c r="AM678" s="101"/>
      <c r="AN678" s="34"/>
    </row>
    <row r="679" spans="1:40" ht="14.25" customHeight="1">
      <c r="A679" s="34"/>
      <c r="B679" s="34"/>
      <c r="C679" s="34"/>
      <c r="D679" s="34"/>
      <c r="E679" s="35"/>
      <c r="F679" s="34"/>
      <c r="L679" s="34"/>
      <c r="M679" s="34"/>
      <c r="N679" s="34"/>
      <c r="O679" s="34"/>
      <c r="P679" s="34"/>
      <c r="Q679" s="34"/>
      <c r="R679" s="34"/>
      <c r="S679" s="36"/>
      <c r="T679" s="34"/>
      <c r="X679" s="36"/>
      <c r="AG679" s="34"/>
      <c r="AI679" s="34"/>
      <c r="AJ679" s="34"/>
      <c r="AK679" s="34"/>
      <c r="AM679" s="101"/>
      <c r="AN679" s="34"/>
    </row>
    <row r="680" spans="1:40" ht="14.25" customHeight="1">
      <c r="A680" s="34"/>
      <c r="B680" s="34"/>
      <c r="C680" s="34"/>
      <c r="D680" s="34"/>
      <c r="E680" s="35"/>
      <c r="F680" s="34"/>
      <c r="L680" s="34"/>
      <c r="M680" s="34"/>
      <c r="N680" s="34"/>
      <c r="O680" s="34"/>
      <c r="P680" s="34"/>
      <c r="Q680" s="34"/>
      <c r="R680" s="34"/>
      <c r="S680" s="36"/>
      <c r="T680" s="34"/>
      <c r="X680" s="36"/>
      <c r="AG680" s="34"/>
      <c r="AI680" s="34"/>
      <c r="AJ680" s="34"/>
      <c r="AK680" s="34"/>
      <c r="AM680" s="101"/>
      <c r="AN680" s="34"/>
    </row>
    <row r="681" spans="1:40" ht="14.25" customHeight="1">
      <c r="A681" s="34"/>
      <c r="B681" s="34"/>
      <c r="C681" s="34"/>
      <c r="D681" s="34"/>
      <c r="E681" s="35"/>
      <c r="F681" s="34"/>
      <c r="L681" s="34"/>
      <c r="M681" s="34"/>
      <c r="N681" s="34"/>
      <c r="O681" s="34"/>
      <c r="P681" s="34"/>
      <c r="Q681" s="34"/>
      <c r="R681" s="34"/>
      <c r="S681" s="36"/>
      <c r="T681" s="34"/>
      <c r="X681" s="36"/>
      <c r="AG681" s="34"/>
      <c r="AI681" s="34"/>
      <c r="AJ681" s="34"/>
      <c r="AK681" s="34"/>
      <c r="AM681" s="101"/>
      <c r="AN681" s="34"/>
    </row>
    <row r="682" spans="1:40" ht="14.25" customHeight="1">
      <c r="A682" s="34"/>
      <c r="B682" s="34"/>
      <c r="C682" s="34"/>
      <c r="D682" s="34"/>
      <c r="E682" s="35"/>
      <c r="F682" s="34"/>
      <c r="L682" s="34"/>
      <c r="M682" s="34"/>
      <c r="N682" s="34"/>
      <c r="O682" s="34"/>
      <c r="P682" s="34"/>
      <c r="Q682" s="34"/>
      <c r="R682" s="34"/>
      <c r="S682" s="36"/>
      <c r="T682" s="34"/>
      <c r="X682" s="36"/>
      <c r="AG682" s="34"/>
      <c r="AI682" s="34"/>
      <c r="AJ682" s="34"/>
      <c r="AK682" s="34"/>
      <c r="AM682" s="101"/>
      <c r="AN682" s="34"/>
    </row>
    <row r="683" spans="1:40" ht="14.25" customHeight="1">
      <c r="A683" s="34"/>
      <c r="B683" s="34"/>
      <c r="C683" s="34"/>
      <c r="D683" s="34"/>
      <c r="E683" s="35"/>
      <c r="F683" s="34"/>
      <c r="L683" s="34"/>
      <c r="M683" s="34"/>
      <c r="N683" s="34"/>
      <c r="O683" s="34"/>
      <c r="P683" s="34"/>
      <c r="Q683" s="34"/>
      <c r="R683" s="34"/>
      <c r="S683" s="36"/>
      <c r="T683" s="34"/>
      <c r="X683" s="36"/>
      <c r="AG683" s="34"/>
      <c r="AI683" s="34"/>
      <c r="AJ683" s="34"/>
      <c r="AK683" s="34"/>
      <c r="AM683" s="101"/>
      <c r="AN683" s="34"/>
    </row>
    <row r="684" spans="1:40" ht="14.25" customHeight="1">
      <c r="A684" s="34"/>
      <c r="B684" s="34"/>
      <c r="C684" s="34"/>
      <c r="D684" s="34"/>
      <c r="E684" s="35"/>
      <c r="F684" s="34"/>
      <c r="L684" s="34"/>
      <c r="M684" s="34"/>
      <c r="N684" s="34"/>
      <c r="O684" s="34"/>
      <c r="P684" s="34"/>
      <c r="Q684" s="34"/>
      <c r="R684" s="34"/>
      <c r="S684" s="36"/>
      <c r="T684" s="34"/>
      <c r="X684" s="36"/>
      <c r="AG684" s="34"/>
      <c r="AI684" s="34"/>
      <c r="AJ684" s="34"/>
      <c r="AK684" s="34"/>
      <c r="AM684" s="101"/>
      <c r="AN684" s="34"/>
    </row>
    <row r="685" spans="1:40" ht="14.25" customHeight="1">
      <c r="A685" s="34"/>
      <c r="B685" s="34"/>
      <c r="C685" s="34"/>
      <c r="D685" s="34"/>
      <c r="E685" s="35"/>
      <c r="F685" s="34"/>
      <c r="L685" s="34"/>
      <c r="M685" s="34"/>
      <c r="N685" s="34"/>
      <c r="O685" s="34"/>
      <c r="P685" s="34"/>
      <c r="Q685" s="34"/>
      <c r="R685" s="34"/>
      <c r="S685" s="36"/>
      <c r="T685" s="34"/>
      <c r="X685" s="36"/>
      <c r="AG685" s="34"/>
      <c r="AI685" s="34"/>
      <c r="AJ685" s="34"/>
      <c r="AK685" s="34"/>
      <c r="AM685" s="101"/>
      <c r="AN685" s="34"/>
    </row>
    <row r="686" spans="1:40" ht="14.25" customHeight="1">
      <c r="A686" s="34"/>
      <c r="B686" s="34"/>
      <c r="C686" s="34"/>
      <c r="D686" s="34"/>
      <c r="E686" s="35"/>
      <c r="F686" s="34"/>
      <c r="L686" s="34"/>
      <c r="M686" s="34"/>
      <c r="N686" s="34"/>
      <c r="O686" s="34"/>
      <c r="P686" s="34"/>
      <c r="Q686" s="34"/>
      <c r="R686" s="34"/>
      <c r="S686" s="36"/>
      <c r="T686" s="34"/>
      <c r="X686" s="36"/>
      <c r="AG686" s="34"/>
      <c r="AI686" s="34"/>
      <c r="AJ686" s="34"/>
      <c r="AK686" s="34"/>
      <c r="AM686" s="101"/>
      <c r="AN686" s="34"/>
    </row>
    <row r="687" spans="1:40" ht="14.25" customHeight="1">
      <c r="A687" s="34"/>
      <c r="B687" s="34"/>
      <c r="C687" s="34"/>
      <c r="D687" s="34"/>
      <c r="E687" s="35"/>
      <c r="F687" s="34"/>
      <c r="L687" s="34"/>
      <c r="M687" s="34"/>
      <c r="N687" s="34"/>
      <c r="O687" s="34"/>
      <c r="P687" s="34"/>
      <c r="Q687" s="34"/>
      <c r="R687" s="34"/>
      <c r="S687" s="36"/>
      <c r="T687" s="34"/>
      <c r="X687" s="36"/>
      <c r="AG687" s="34"/>
      <c r="AI687" s="34"/>
      <c r="AJ687" s="34"/>
      <c r="AK687" s="34"/>
      <c r="AM687" s="101"/>
      <c r="AN687" s="34"/>
    </row>
    <row r="688" spans="1:40" ht="14.25" customHeight="1">
      <c r="A688" s="34"/>
      <c r="B688" s="34"/>
      <c r="C688" s="34"/>
      <c r="D688" s="34"/>
      <c r="E688" s="35"/>
      <c r="F688" s="34"/>
      <c r="L688" s="34"/>
      <c r="M688" s="34"/>
      <c r="N688" s="34"/>
      <c r="O688" s="34"/>
      <c r="P688" s="34"/>
      <c r="Q688" s="34"/>
      <c r="R688" s="34"/>
      <c r="S688" s="36"/>
      <c r="T688" s="34"/>
      <c r="X688" s="36"/>
      <c r="AG688" s="34"/>
      <c r="AI688" s="34"/>
      <c r="AJ688" s="34"/>
      <c r="AK688" s="34"/>
      <c r="AM688" s="101"/>
      <c r="AN688" s="34"/>
    </row>
    <row r="689" spans="1:40" ht="14.25" customHeight="1">
      <c r="A689" s="34"/>
      <c r="B689" s="34"/>
      <c r="C689" s="34"/>
      <c r="D689" s="34"/>
      <c r="E689" s="35"/>
      <c r="F689" s="34"/>
      <c r="L689" s="34"/>
      <c r="M689" s="34"/>
      <c r="N689" s="34"/>
      <c r="O689" s="34"/>
      <c r="P689" s="34"/>
      <c r="Q689" s="34"/>
      <c r="R689" s="34"/>
      <c r="S689" s="36"/>
      <c r="T689" s="34"/>
      <c r="X689" s="36"/>
      <c r="AG689" s="34"/>
      <c r="AI689" s="34"/>
      <c r="AJ689" s="34"/>
      <c r="AK689" s="34"/>
      <c r="AM689" s="101"/>
      <c r="AN689" s="34"/>
    </row>
    <row r="690" spans="1:40" ht="14.25" customHeight="1">
      <c r="A690" s="34"/>
      <c r="B690" s="34"/>
      <c r="C690" s="34"/>
      <c r="D690" s="34"/>
      <c r="E690" s="35"/>
      <c r="F690" s="34"/>
      <c r="L690" s="34"/>
      <c r="M690" s="34"/>
      <c r="N690" s="34"/>
      <c r="O690" s="34"/>
      <c r="P690" s="34"/>
      <c r="Q690" s="34"/>
      <c r="R690" s="34"/>
      <c r="S690" s="36"/>
      <c r="T690" s="34"/>
      <c r="X690" s="36"/>
      <c r="AG690" s="34"/>
      <c r="AI690" s="34"/>
      <c r="AJ690" s="34"/>
      <c r="AK690" s="34"/>
      <c r="AM690" s="101"/>
      <c r="AN690" s="34"/>
    </row>
    <row r="691" spans="1:40" ht="14.25" customHeight="1">
      <c r="A691" s="34"/>
      <c r="B691" s="34"/>
      <c r="C691" s="34"/>
      <c r="D691" s="34"/>
      <c r="E691" s="35"/>
      <c r="F691" s="34"/>
      <c r="L691" s="34"/>
      <c r="M691" s="34"/>
      <c r="N691" s="34"/>
      <c r="O691" s="34"/>
      <c r="P691" s="34"/>
      <c r="Q691" s="34"/>
      <c r="R691" s="34"/>
      <c r="S691" s="36"/>
      <c r="T691" s="34"/>
      <c r="X691" s="36"/>
      <c r="AG691" s="34"/>
      <c r="AI691" s="34"/>
      <c r="AJ691" s="34"/>
      <c r="AK691" s="34"/>
      <c r="AM691" s="101"/>
      <c r="AN691" s="34"/>
    </row>
    <row r="692" spans="1:40" ht="14.25" customHeight="1">
      <c r="A692" s="34"/>
      <c r="B692" s="34"/>
      <c r="C692" s="34"/>
      <c r="D692" s="34"/>
      <c r="E692" s="35"/>
      <c r="F692" s="34"/>
      <c r="L692" s="34"/>
      <c r="M692" s="34"/>
      <c r="N692" s="34"/>
      <c r="O692" s="34"/>
      <c r="P692" s="34"/>
      <c r="Q692" s="34"/>
      <c r="R692" s="34"/>
      <c r="S692" s="36"/>
      <c r="T692" s="34"/>
      <c r="X692" s="36"/>
      <c r="AG692" s="34"/>
      <c r="AI692" s="34"/>
      <c r="AJ692" s="34"/>
      <c r="AK692" s="34"/>
      <c r="AM692" s="101"/>
      <c r="AN692" s="34"/>
    </row>
    <row r="693" spans="1:40" ht="14.25" customHeight="1">
      <c r="A693" s="34"/>
      <c r="B693" s="34"/>
      <c r="C693" s="34"/>
      <c r="D693" s="34"/>
      <c r="E693" s="35"/>
      <c r="F693" s="34"/>
      <c r="L693" s="34"/>
      <c r="M693" s="34"/>
      <c r="N693" s="34"/>
      <c r="O693" s="34"/>
      <c r="P693" s="34"/>
      <c r="Q693" s="34"/>
      <c r="R693" s="34"/>
      <c r="S693" s="36"/>
      <c r="T693" s="34"/>
      <c r="X693" s="36"/>
      <c r="AG693" s="34"/>
      <c r="AI693" s="34"/>
      <c r="AJ693" s="34"/>
      <c r="AK693" s="34"/>
      <c r="AM693" s="101"/>
      <c r="AN693" s="34"/>
    </row>
    <row r="694" spans="1:40" ht="14.25" customHeight="1">
      <c r="A694" s="34"/>
      <c r="B694" s="34"/>
      <c r="C694" s="34"/>
      <c r="D694" s="34"/>
      <c r="E694" s="35"/>
      <c r="F694" s="34"/>
      <c r="L694" s="34"/>
      <c r="M694" s="34"/>
      <c r="N694" s="34"/>
      <c r="O694" s="34"/>
      <c r="P694" s="34"/>
      <c r="Q694" s="34"/>
      <c r="R694" s="34"/>
      <c r="S694" s="36"/>
      <c r="T694" s="34"/>
      <c r="X694" s="36"/>
      <c r="AG694" s="34"/>
      <c r="AI694" s="34"/>
      <c r="AJ694" s="34"/>
      <c r="AK694" s="34"/>
      <c r="AM694" s="101"/>
      <c r="AN694" s="34"/>
    </row>
    <row r="695" spans="1:40" ht="14.25" customHeight="1">
      <c r="A695" s="34"/>
      <c r="B695" s="34"/>
      <c r="C695" s="34"/>
      <c r="D695" s="34"/>
      <c r="E695" s="35"/>
      <c r="F695" s="34"/>
      <c r="L695" s="34"/>
      <c r="M695" s="34"/>
      <c r="N695" s="34"/>
      <c r="O695" s="34"/>
      <c r="P695" s="34"/>
      <c r="Q695" s="34"/>
      <c r="R695" s="34"/>
      <c r="S695" s="36"/>
      <c r="T695" s="34"/>
      <c r="X695" s="36"/>
      <c r="AG695" s="34"/>
      <c r="AI695" s="34"/>
      <c r="AJ695" s="34"/>
      <c r="AK695" s="34"/>
      <c r="AM695" s="101"/>
      <c r="AN695" s="34"/>
    </row>
    <row r="696" spans="1:40" ht="14.25" customHeight="1">
      <c r="A696" s="34"/>
      <c r="B696" s="34"/>
      <c r="C696" s="34"/>
      <c r="D696" s="34"/>
      <c r="E696" s="35"/>
      <c r="F696" s="34"/>
      <c r="L696" s="34"/>
      <c r="M696" s="34"/>
      <c r="N696" s="34"/>
      <c r="O696" s="34"/>
      <c r="P696" s="34"/>
      <c r="Q696" s="34"/>
      <c r="R696" s="34"/>
      <c r="S696" s="36"/>
      <c r="T696" s="34"/>
      <c r="X696" s="36"/>
      <c r="AG696" s="34"/>
      <c r="AI696" s="34"/>
      <c r="AJ696" s="34"/>
      <c r="AK696" s="34"/>
      <c r="AM696" s="101"/>
      <c r="AN696" s="34"/>
    </row>
    <row r="697" spans="1:40" ht="14.25" customHeight="1">
      <c r="A697" s="34"/>
      <c r="B697" s="34"/>
      <c r="C697" s="34"/>
      <c r="D697" s="34"/>
      <c r="E697" s="35"/>
      <c r="F697" s="34"/>
      <c r="L697" s="34"/>
      <c r="M697" s="34"/>
      <c r="N697" s="34"/>
      <c r="O697" s="34"/>
      <c r="P697" s="34"/>
      <c r="Q697" s="34"/>
      <c r="R697" s="34"/>
      <c r="S697" s="36"/>
      <c r="T697" s="34"/>
      <c r="X697" s="36"/>
      <c r="AG697" s="34"/>
      <c r="AI697" s="34"/>
      <c r="AJ697" s="34"/>
      <c r="AK697" s="34"/>
      <c r="AM697" s="101"/>
      <c r="AN697" s="34"/>
    </row>
    <row r="698" spans="1:40" ht="14.25" customHeight="1">
      <c r="A698" s="34"/>
      <c r="B698" s="34"/>
      <c r="C698" s="34"/>
      <c r="D698" s="34"/>
      <c r="E698" s="35"/>
      <c r="F698" s="34"/>
      <c r="L698" s="34"/>
      <c r="M698" s="34"/>
      <c r="N698" s="34"/>
      <c r="O698" s="34"/>
      <c r="P698" s="34"/>
      <c r="Q698" s="34"/>
      <c r="R698" s="34"/>
      <c r="S698" s="36"/>
      <c r="T698" s="34"/>
      <c r="X698" s="36"/>
      <c r="AG698" s="34"/>
      <c r="AI698" s="34"/>
      <c r="AJ698" s="34"/>
      <c r="AK698" s="34"/>
      <c r="AM698" s="101"/>
      <c r="AN698" s="34"/>
    </row>
    <row r="699" spans="1:40" ht="14.25" customHeight="1">
      <c r="A699" s="34"/>
      <c r="B699" s="34"/>
      <c r="C699" s="34"/>
      <c r="D699" s="34"/>
      <c r="E699" s="35"/>
      <c r="F699" s="34"/>
      <c r="L699" s="34"/>
      <c r="M699" s="34"/>
      <c r="N699" s="34"/>
      <c r="O699" s="34"/>
      <c r="P699" s="34"/>
      <c r="Q699" s="34"/>
      <c r="R699" s="34"/>
      <c r="S699" s="36"/>
      <c r="T699" s="34"/>
      <c r="X699" s="36"/>
      <c r="AG699" s="34"/>
      <c r="AI699" s="34"/>
      <c r="AJ699" s="34"/>
      <c r="AK699" s="34"/>
      <c r="AM699" s="101"/>
      <c r="AN699" s="34"/>
    </row>
    <row r="700" spans="1:40" ht="14.25" customHeight="1">
      <c r="A700" s="34"/>
      <c r="B700" s="34"/>
      <c r="C700" s="34"/>
      <c r="D700" s="34"/>
      <c r="E700" s="35"/>
      <c r="F700" s="34"/>
      <c r="L700" s="34"/>
      <c r="M700" s="34"/>
      <c r="N700" s="34"/>
      <c r="O700" s="34"/>
      <c r="P700" s="34"/>
      <c r="Q700" s="34"/>
      <c r="R700" s="34"/>
      <c r="S700" s="36"/>
      <c r="T700" s="34"/>
      <c r="X700" s="36"/>
      <c r="AG700" s="34"/>
      <c r="AI700" s="34"/>
      <c r="AJ700" s="34"/>
      <c r="AK700" s="34"/>
      <c r="AM700" s="101"/>
      <c r="AN700" s="34"/>
    </row>
    <row r="701" spans="1:40" ht="14.25" customHeight="1">
      <c r="A701" s="34"/>
      <c r="B701" s="34"/>
      <c r="C701" s="34"/>
      <c r="D701" s="34"/>
      <c r="E701" s="35"/>
      <c r="F701" s="34"/>
      <c r="L701" s="34"/>
      <c r="M701" s="34"/>
      <c r="N701" s="34"/>
      <c r="O701" s="34"/>
      <c r="P701" s="34"/>
      <c r="Q701" s="34"/>
      <c r="R701" s="34"/>
      <c r="S701" s="36"/>
      <c r="T701" s="34"/>
      <c r="X701" s="36"/>
      <c r="AG701" s="34"/>
      <c r="AI701" s="34"/>
      <c r="AJ701" s="34"/>
      <c r="AK701" s="34"/>
      <c r="AM701" s="101"/>
      <c r="AN701" s="34"/>
    </row>
    <row r="702" spans="1:40" ht="14.25" customHeight="1">
      <c r="A702" s="34"/>
      <c r="B702" s="34"/>
      <c r="C702" s="34"/>
      <c r="D702" s="34"/>
      <c r="E702" s="35"/>
      <c r="F702" s="34"/>
      <c r="L702" s="34"/>
      <c r="M702" s="34"/>
      <c r="N702" s="34"/>
      <c r="O702" s="34"/>
      <c r="P702" s="34"/>
      <c r="Q702" s="34"/>
      <c r="R702" s="34"/>
      <c r="S702" s="36"/>
      <c r="T702" s="34"/>
      <c r="X702" s="36"/>
      <c r="AG702" s="34"/>
      <c r="AI702" s="34"/>
      <c r="AJ702" s="34"/>
      <c r="AK702" s="34"/>
      <c r="AM702" s="101"/>
      <c r="AN702" s="34"/>
    </row>
    <row r="703" spans="1:40" ht="14.25" customHeight="1">
      <c r="A703" s="34"/>
      <c r="B703" s="34"/>
      <c r="C703" s="34"/>
      <c r="D703" s="34"/>
      <c r="E703" s="35"/>
      <c r="F703" s="34"/>
      <c r="L703" s="34"/>
      <c r="M703" s="34"/>
      <c r="N703" s="34"/>
      <c r="O703" s="34"/>
      <c r="P703" s="34"/>
      <c r="Q703" s="34"/>
      <c r="R703" s="34"/>
      <c r="S703" s="36"/>
      <c r="T703" s="34"/>
      <c r="X703" s="36"/>
      <c r="AG703" s="34"/>
      <c r="AI703" s="34"/>
      <c r="AJ703" s="34"/>
      <c r="AK703" s="34"/>
      <c r="AM703" s="101"/>
      <c r="AN703" s="34"/>
    </row>
    <row r="704" spans="1:40" ht="14.25" customHeight="1">
      <c r="A704" s="34"/>
      <c r="B704" s="34"/>
      <c r="C704" s="34"/>
      <c r="D704" s="34"/>
      <c r="E704" s="35"/>
      <c r="F704" s="34"/>
      <c r="L704" s="34"/>
      <c r="M704" s="34"/>
      <c r="N704" s="34"/>
      <c r="O704" s="34"/>
      <c r="P704" s="34"/>
      <c r="Q704" s="34"/>
      <c r="R704" s="34"/>
      <c r="S704" s="36"/>
      <c r="T704" s="34"/>
      <c r="X704" s="36"/>
      <c r="AG704" s="34"/>
      <c r="AI704" s="34"/>
      <c r="AJ704" s="34"/>
      <c r="AK704" s="34"/>
      <c r="AM704" s="101"/>
      <c r="AN704" s="34"/>
    </row>
    <row r="705" spans="1:40" ht="14.25" customHeight="1">
      <c r="A705" s="34"/>
      <c r="B705" s="34"/>
      <c r="C705" s="34"/>
      <c r="D705" s="34"/>
      <c r="E705" s="35"/>
      <c r="F705" s="34"/>
      <c r="L705" s="34"/>
      <c r="M705" s="34"/>
      <c r="N705" s="34"/>
      <c r="O705" s="34"/>
      <c r="P705" s="34"/>
      <c r="Q705" s="34"/>
      <c r="R705" s="34"/>
      <c r="S705" s="36"/>
      <c r="T705" s="34"/>
      <c r="X705" s="36"/>
      <c r="AG705" s="34"/>
      <c r="AI705" s="34"/>
      <c r="AJ705" s="34"/>
      <c r="AK705" s="34"/>
      <c r="AM705" s="101"/>
      <c r="AN705" s="34"/>
    </row>
    <row r="706" spans="1:40" ht="14.25" customHeight="1">
      <c r="A706" s="34"/>
      <c r="B706" s="34"/>
      <c r="C706" s="34"/>
      <c r="D706" s="34"/>
      <c r="E706" s="35"/>
      <c r="F706" s="34"/>
      <c r="L706" s="34"/>
      <c r="M706" s="34"/>
      <c r="N706" s="34"/>
      <c r="O706" s="34"/>
      <c r="P706" s="34"/>
      <c r="Q706" s="34"/>
      <c r="R706" s="34"/>
      <c r="S706" s="36"/>
      <c r="T706" s="34"/>
      <c r="X706" s="36"/>
      <c r="AG706" s="34"/>
      <c r="AI706" s="34"/>
      <c r="AJ706" s="34"/>
      <c r="AK706" s="34"/>
      <c r="AM706" s="101"/>
      <c r="AN706" s="34"/>
    </row>
    <row r="707" spans="1:40" ht="14.25" customHeight="1">
      <c r="A707" s="34"/>
      <c r="B707" s="34"/>
      <c r="C707" s="34"/>
      <c r="D707" s="34"/>
      <c r="E707" s="35"/>
      <c r="F707" s="34"/>
      <c r="L707" s="34"/>
      <c r="M707" s="34"/>
      <c r="N707" s="34"/>
      <c r="O707" s="34"/>
      <c r="P707" s="34"/>
      <c r="Q707" s="34"/>
      <c r="R707" s="34"/>
      <c r="S707" s="36"/>
      <c r="T707" s="34"/>
      <c r="X707" s="36"/>
      <c r="AG707" s="34"/>
      <c r="AI707" s="34"/>
      <c r="AJ707" s="34"/>
      <c r="AK707" s="34"/>
      <c r="AM707" s="101"/>
      <c r="AN707" s="34"/>
    </row>
    <row r="708" spans="1:40" ht="14.25" customHeight="1">
      <c r="A708" s="34"/>
      <c r="B708" s="34"/>
      <c r="C708" s="34"/>
      <c r="D708" s="34"/>
      <c r="E708" s="35"/>
      <c r="F708" s="34"/>
      <c r="L708" s="34"/>
      <c r="M708" s="34"/>
      <c r="N708" s="34"/>
      <c r="O708" s="34"/>
      <c r="P708" s="34"/>
      <c r="Q708" s="34"/>
      <c r="R708" s="34"/>
      <c r="S708" s="36"/>
      <c r="T708" s="34"/>
      <c r="X708" s="36"/>
      <c r="AG708" s="34"/>
      <c r="AI708" s="34"/>
      <c r="AJ708" s="34"/>
      <c r="AK708" s="34"/>
      <c r="AM708" s="101"/>
      <c r="AN708" s="34"/>
    </row>
    <row r="709" spans="1:40" ht="14.25" customHeight="1">
      <c r="A709" s="34"/>
      <c r="B709" s="34"/>
      <c r="C709" s="34"/>
      <c r="D709" s="34"/>
      <c r="E709" s="35"/>
      <c r="F709" s="34"/>
      <c r="L709" s="34"/>
      <c r="M709" s="34"/>
      <c r="N709" s="34"/>
      <c r="O709" s="34"/>
      <c r="P709" s="34"/>
      <c r="Q709" s="34"/>
      <c r="R709" s="34"/>
      <c r="S709" s="36"/>
      <c r="T709" s="34"/>
      <c r="X709" s="36"/>
      <c r="AG709" s="34"/>
      <c r="AI709" s="34"/>
      <c r="AJ709" s="34"/>
      <c r="AK709" s="34"/>
      <c r="AM709" s="101"/>
      <c r="AN709" s="34"/>
    </row>
    <row r="710" spans="1:40" ht="14.25" customHeight="1">
      <c r="A710" s="34"/>
      <c r="B710" s="34"/>
      <c r="C710" s="34"/>
      <c r="D710" s="34"/>
      <c r="E710" s="35"/>
      <c r="F710" s="34"/>
      <c r="L710" s="34"/>
      <c r="M710" s="34"/>
      <c r="N710" s="34"/>
      <c r="O710" s="34"/>
      <c r="P710" s="34"/>
      <c r="Q710" s="34"/>
      <c r="R710" s="34"/>
      <c r="S710" s="36"/>
      <c r="T710" s="34"/>
      <c r="X710" s="36"/>
      <c r="AG710" s="34"/>
      <c r="AI710" s="34"/>
      <c r="AJ710" s="34"/>
      <c r="AK710" s="34"/>
      <c r="AM710" s="101"/>
      <c r="AN710" s="34"/>
    </row>
    <row r="711" spans="1:40" ht="14.25" customHeight="1">
      <c r="A711" s="34"/>
      <c r="B711" s="34"/>
      <c r="C711" s="34"/>
      <c r="D711" s="34"/>
      <c r="E711" s="35"/>
      <c r="F711" s="34"/>
      <c r="L711" s="34"/>
      <c r="M711" s="34"/>
      <c r="N711" s="34"/>
      <c r="O711" s="34"/>
      <c r="P711" s="34"/>
      <c r="Q711" s="34"/>
      <c r="R711" s="34"/>
      <c r="S711" s="36"/>
      <c r="T711" s="34"/>
      <c r="X711" s="36"/>
      <c r="AG711" s="34"/>
      <c r="AI711" s="34"/>
      <c r="AJ711" s="34"/>
      <c r="AK711" s="34"/>
      <c r="AM711" s="101"/>
      <c r="AN711" s="34"/>
    </row>
    <row r="712" spans="1:40" ht="14.25" customHeight="1">
      <c r="A712" s="34"/>
      <c r="B712" s="34"/>
      <c r="C712" s="34"/>
      <c r="D712" s="34"/>
      <c r="E712" s="35"/>
      <c r="F712" s="34"/>
      <c r="L712" s="34"/>
      <c r="M712" s="34"/>
      <c r="N712" s="34"/>
      <c r="O712" s="34"/>
      <c r="P712" s="34"/>
      <c r="Q712" s="34"/>
      <c r="R712" s="34"/>
      <c r="S712" s="36"/>
      <c r="T712" s="34"/>
      <c r="X712" s="36"/>
      <c r="AG712" s="34"/>
      <c r="AI712" s="34"/>
      <c r="AJ712" s="34"/>
      <c r="AK712" s="34"/>
      <c r="AM712" s="101"/>
      <c r="AN712" s="34"/>
    </row>
    <row r="713" spans="1:40" ht="14.25" customHeight="1">
      <c r="A713" s="34"/>
      <c r="B713" s="34"/>
      <c r="C713" s="34"/>
      <c r="D713" s="34"/>
      <c r="E713" s="35"/>
      <c r="F713" s="34"/>
      <c r="L713" s="34"/>
      <c r="M713" s="34"/>
      <c r="N713" s="34"/>
      <c r="O713" s="34"/>
      <c r="P713" s="34"/>
      <c r="Q713" s="34"/>
      <c r="R713" s="34"/>
      <c r="S713" s="36"/>
      <c r="T713" s="34"/>
      <c r="X713" s="36"/>
      <c r="AG713" s="34"/>
      <c r="AI713" s="34"/>
      <c r="AJ713" s="34"/>
      <c r="AK713" s="34"/>
      <c r="AM713" s="101"/>
      <c r="AN713" s="34"/>
    </row>
    <row r="714" spans="1:40" ht="14.25" customHeight="1">
      <c r="A714" s="34"/>
      <c r="B714" s="34"/>
      <c r="C714" s="34"/>
      <c r="D714" s="34"/>
      <c r="E714" s="35"/>
      <c r="F714" s="34"/>
      <c r="L714" s="34"/>
      <c r="M714" s="34"/>
      <c r="N714" s="34"/>
      <c r="O714" s="34"/>
      <c r="P714" s="34"/>
      <c r="Q714" s="34"/>
      <c r="R714" s="34"/>
      <c r="S714" s="36"/>
      <c r="T714" s="34"/>
      <c r="X714" s="36"/>
      <c r="AG714" s="34"/>
      <c r="AI714" s="34"/>
      <c r="AJ714" s="34"/>
      <c r="AK714" s="34"/>
      <c r="AM714" s="101"/>
      <c r="AN714" s="34"/>
    </row>
    <row r="715" spans="1:40" ht="14.25" customHeight="1">
      <c r="A715" s="34"/>
      <c r="B715" s="34"/>
      <c r="C715" s="34"/>
      <c r="D715" s="34"/>
      <c r="E715" s="35"/>
      <c r="F715" s="34"/>
      <c r="L715" s="34"/>
      <c r="M715" s="34"/>
      <c r="N715" s="34"/>
      <c r="O715" s="34"/>
      <c r="P715" s="34"/>
      <c r="Q715" s="34"/>
      <c r="R715" s="34"/>
      <c r="S715" s="36"/>
      <c r="T715" s="34"/>
      <c r="X715" s="36"/>
      <c r="AG715" s="34"/>
      <c r="AI715" s="34"/>
      <c r="AJ715" s="34"/>
      <c r="AK715" s="34"/>
      <c r="AM715" s="101"/>
      <c r="AN715" s="34"/>
    </row>
    <row r="716" spans="1:40" ht="14.25" customHeight="1">
      <c r="A716" s="34"/>
      <c r="B716" s="34"/>
      <c r="C716" s="34"/>
      <c r="D716" s="34"/>
      <c r="E716" s="35"/>
      <c r="F716" s="34"/>
      <c r="L716" s="34"/>
      <c r="M716" s="34"/>
      <c r="N716" s="34"/>
      <c r="O716" s="34"/>
      <c r="P716" s="34"/>
      <c r="Q716" s="34"/>
      <c r="R716" s="34"/>
      <c r="S716" s="36"/>
      <c r="T716" s="34"/>
      <c r="X716" s="36"/>
      <c r="AG716" s="34"/>
      <c r="AI716" s="34"/>
      <c r="AJ716" s="34"/>
      <c r="AK716" s="34"/>
      <c r="AM716" s="101"/>
      <c r="AN716" s="34"/>
    </row>
    <row r="717" spans="1:40" ht="14.25" customHeight="1">
      <c r="A717" s="34"/>
      <c r="B717" s="34"/>
      <c r="C717" s="34"/>
      <c r="D717" s="34"/>
      <c r="E717" s="35"/>
      <c r="F717" s="34"/>
      <c r="L717" s="34"/>
      <c r="M717" s="34"/>
      <c r="N717" s="34"/>
      <c r="O717" s="34"/>
      <c r="P717" s="34"/>
      <c r="Q717" s="34"/>
      <c r="R717" s="34"/>
      <c r="S717" s="36"/>
      <c r="T717" s="34"/>
      <c r="X717" s="36"/>
      <c r="AG717" s="34"/>
      <c r="AI717" s="34"/>
      <c r="AJ717" s="34"/>
      <c r="AK717" s="34"/>
      <c r="AM717" s="101"/>
      <c r="AN717" s="34"/>
    </row>
    <row r="718" spans="1:40" ht="14.25" customHeight="1">
      <c r="A718" s="34"/>
      <c r="B718" s="34"/>
      <c r="C718" s="34"/>
      <c r="D718" s="34"/>
      <c r="E718" s="35"/>
      <c r="F718" s="34"/>
      <c r="L718" s="34"/>
      <c r="M718" s="34"/>
      <c r="N718" s="34"/>
      <c r="O718" s="34"/>
      <c r="P718" s="34"/>
      <c r="Q718" s="34"/>
      <c r="R718" s="34"/>
      <c r="S718" s="36"/>
      <c r="T718" s="34"/>
      <c r="X718" s="36"/>
      <c r="AG718" s="34"/>
      <c r="AI718" s="34"/>
      <c r="AJ718" s="34"/>
      <c r="AK718" s="34"/>
      <c r="AM718" s="101"/>
      <c r="AN718" s="34"/>
    </row>
    <row r="719" spans="1:40" ht="14.25" customHeight="1">
      <c r="A719" s="34"/>
      <c r="B719" s="34"/>
      <c r="C719" s="34"/>
      <c r="D719" s="34"/>
      <c r="E719" s="35"/>
      <c r="F719" s="34"/>
      <c r="L719" s="34"/>
      <c r="M719" s="34"/>
      <c r="N719" s="34"/>
      <c r="O719" s="34"/>
      <c r="P719" s="34"/>
      <c r="Q719" s="34"/>
      <c r="R719" s="34"/>
      <c r="S719" s="36"/>
      <c r="T719" s="34"/>
      <c r="X719" s="36"/>
      <c r="AG719" s="34"/>
      <c r="AI719" s="34"/>
      <c r="AJ719" s="34"/>
      <c r="AK719" s="34"/>
      <c r="AM719" s="101"/>
      <c r="AN719" s="34"/>
    </row>
    <row r="720" spans="1:40" ht="14.25" customHeight="1">
      <c r="A720" s="34"/>
      <c r="B720" s="34"/>
      <c r="C720" s="34"/>
      <c r="D720" s="34"/>
      <c r="E720" s="35"/>
      <c r="F720" s="34"/>
      <c r="L720" s="34"/>
      <c r="M720" s="34"/>
      <c r="N720" s="34"/>
      <c r="O720" s="34"/>
      <c r="P720" s="34"/>
      <c r="Q720" s="34"/>
      <c r="R720" s="34"/>
      <c r="S720" s="36"/>
      <c r="T720" s="34"/>
      <c r="X720" s="36"/>
      <c r="AG720" s="34"/>
      <c r="AI720" s="34"/>
      <c r="AJ720" s="34"/>
      <c r="AK720" s="34"/>
      <c r="AM720" s="101"/>
      <c r="AN720" s="34"/>
    </row>
    <row r="721" spans="1:40" ht="14.25" customHeight="1">
      <c r="A721" s="34"/>
      <c r="B721" s="34"/>
      <c r="C721" s="34"/>
      <c r="D721" s="34"/>
      <c r="E721" s="35"/>
      <c r="F721" s="34"/>
      <c r="L721" s="34"/>
      <c r="M721" s="34"/>
      <c r="N721" s="34"/>
      <c r="O721" s="34"/>
      <c r="P721" s="34"/>
      <c r="Q721" s="34"/>
      <c r="R721" s="34"/>
      <c r="S721" s="36"/>
      <c r="T721" s="34"/>
      <c r="X721" s="36"/>
      <c r="AG721" s="34"/>
      <c r="AI721" s="34"/>
      <c r="AJ721" s="34"/>
      <c r="AK721" s="34"/>
      <c r="AM721" s="101"/>
      <c r="AN721" s="34"/>
    </row>
    <row r="722" spans="1:40" ht="14.25" customHeight="1">
      <c r="A722" s="34"/>
      <c r="B722" s="34"/>
      <c r="C722" s="34"/>
      <c r="D722" s="34"/>
      <c r="E722" s="35"/>
      <c r="F722" s="34"/>
      <c r="L722" s="34"/>
      <c r="M722" s="34"/>
      <c r="N722" s="34"/>
      <c r="O722" s="34"/>
      <c r="P722" s="34"/>
      <c r="Q722" s="34"/>
      <c r="R722" s="34"/>
      <c r="S722" s="36"/>
      <c r="T722" s="34"/>
      <c r="X722" s="36"/>
      <c r="AG722" s="34"/>
      <c r="AI722" s="34"/>
      <c r="AJ722" s="34"/>
      <c r="AK722" s="34"/>
      <c r="AM722" s="101"/>
      <c r="AN722" s="34"/>
    </row>
    <row r="723" spans="1:40" ht="14.25" customHeight="1">
      <c r="A723" s="34"/>
      <c r="B723" s="34"/>
      <c r="C723" s="34"/>
      <c r="D723" s="34"/>
      <c r="E723" s="35"/>
      <c r="F723" s="34"/>
      <c r="L723" s="34"/>
      <c r="M723" s="34"/>
      <c r="N723" s="34"/>
      <c r="O723" s="34"/>
      <c r="P723" s="34"/>
      <c r="Q723" s="34"/>
      <c r="R723" s="34"/>
      <c r="S723" s="36"/>
      <c r="T723" s="34"/>
      <c r="X723" s="36"/>
      <c r="AG723" s="34"/>
      <c r="AI723" s="34"/>
      <c r="AJ723" s="34"/>
      <c r="AK723" s="34"/>
      <c r="AM723" s="101"/>
      <c r="AN723" s="34"/>
    </row>
    <row r="724" spans="1:40" ht="14.25" customHeight="1">
      <c r="A724" s="34"/>
      <c r="B724" s="34"/>
      <c r="C724" s="34"/>
      <c r="D724" s="34"/>
      <c r="E724" s="35"/>
      <c r="F724" s="34"/>
      <c r="L724" s="34"/>
      <c r="M724" s="34"/>
      <c r="N724" s="34"/>
      <c r="O724" s="34"/>
      <c r="P724" s="34"/>
      <c r="Q724" s="34"/>
      <c r="R724" s="34"/>
      <c r="S724" s="36"/>
      <c r="T724" s="34"/>
      <c r="X724" s="36"/>
      <c r="AG724" s="34"/>
      <c r="AI724" s="34"/>
      <c r="AJ724" s="34"/>
      <c r="AK724" s="34"/>
      <c r="AM724" s="101"/>
      <c r="AN724" s="34"/>
    </row>
    <row r="725" spans="1:40" ht="14.25" customHeight="1">
      <c r="A725" s="34"/>
      <c r="B725" s="34"/>
      <c r="C725" s="34"/>
      <c r="D725" s="34"/>
      <c r="E725" s="35"/>
      <c r="F725" s="34"/>
      <c r="L725" s="34"/>
      <c r="M725" s="34"/>
      <c r="N725" s="34"/>
      <c r="O725" s="34"/>
      <c r="P725" s="34"/>
      <c r="Q725" s="34"/>
      <c r="R725" s="34"/>
      <c r="S725" s="36"/>
      <c r="T725" s="34"/>
      <c r="X725" s="36"/>
      <c r="AG725" s="34"/>
      <c r="AI725" s="34"/>
      <c r="AJ725" s="34"/>
      <c r="AK725" s="34"/>
      <c r="AM725" s="101"/>
      <c r="AN725" s="34"/>
    </row>
    <row r="726" spans="1:40" ht="14.25" customHeight="1">
      <c r="A726" s="34"/>
      <c r="B726" s="34"/>
      <c r="C726" s="34"/>
      <c r="D726" s="34"/>
      <c r="E726" s="35"/>
      <c r="F726" s="34"/>
      <c r="L726" s="34"/>
      <c r="M726" s="34"/>
      <c r="N726" s="34"/>
      <c r="O726" s="34"/>
      <c r="P726" s="34"/>
      <c r="Q726" s="34"/>
      <c r="R726" s="34"/>
      <c r="S726" s="36"/>
      <c r="T726" s="34"/>
      <c r="X726" s="36"/>
      <c r="AG726" s="34"/>
      <c r="AI726" s="34"/>
      <c r="AJ726" s="34"/>
      <c r="AK726" s="34"/>
      <c r="AM726" s="101"/>
      <c r="AN726" s="34"/>
    </row>
    <row r="727" spans="1:40" ht="14.25" customHeight="1">
      <c r="A727" s="34"/>
      <c r="B727" s="34"/>
      <c r="C727" s="34"/>
      <c r="D727" s="34"/>
      <c r="E727" s="35"/>
      <c r="F727" s="34"/>
      <c r="L727" s="34"/>
      <c r="M727" s="34"/>
      <c r="N727" s="34"/>
      <c r="O727" s="34"/>
      <c r="P727" s="34"/>
      <c r="Q727" s="34"/>
      <c r="R727" s="34"/>
      <c r="S727" s="36"/>
      <c r="T727" s="34"/>
      <c r="X727" s="36"/>
      <c r="AG727" s="34"/>
      <c r="AI727" s="34"/>
      <c r="AJ727" s="34"/>
      <c r="AK727" s="34"/>
      <c r="AM727" s="101"/>
      <c r="AN727" s="34"/>
    </row>
    <row r="728" spans="1:40" ht="14.25" customHeight="1">
      <c r="A728" s="34"/>
      <c r="B728" s="34"/>
      <c r="C728" s="34"/>
      <c r="D728" s="34"/>
      <c r="E728" s="35"/>
      <c r="F728" s="34"/>
      <c r="L728" s="34"/>
      <c r="M728" s="34"/>
      <c r="N728" s="34"/>
      <c r="O728" s="34"/>
      <c r="P728" s="34"/>
      <c r="Q728" s="34"/>
      <c r="R728" s="34"/>
      <c r="S728" s="36"/>
      <c r="T728" s="34"/>
      <c r="X728" s="36"/>
      <c r="AG728" s="34"/>
      <c r="AI728" s="34"/>
      <c r="AJ728" s="34"/>
      <c r="AK728" s="34"/>
      <c r="AM728" s="101"/>
      <c r="AN728" s="34"/>
    </row>
    <row r="729" spans="1:40" ht="14.25" customHeight="1">
      <c r="A729" s="34"/>
      <c r="B729" s="34"/>
      <c r="C729" s="34"/>
      <c r="D729" s="34"/>
      <c r="E729" s="35"/>
      <c r="F729" s="34"/>
      <c r="L729" s="34"/>
      <c r="M729" s="34"/>
      <c r="N729" s="34"/>
      <c r="O729" s="34"/>
      <c r="P729" s="34"/>
      <c r="Q729" s="34"/>
      <c r="R729" s="34"/>
      <c r="S729" s="36"/>
      <c r="T729" s="34"/>
      <c r="X729" s="36"/>
      <c r="AG729" s="34"/>
      <c r="AI729" s="34"/>
      <c r="AJ729" s="34"/>
      <c r="AK729" s="34"/>
      <c r="AM729" s="101"/>
      <c r="AN729" s="34"/>
    </row>
    <row r="730" spans="1:40" ht="14.25" customHeight="1">
      <c r="A730" s="34"/>
      <c r="B730" s="34"/>
      <c r="C730" s="34"/>
      <c r="D730" s="34"/>
      <c r="E730" s="35"/>
      <c r="F730" s="34"/>
      <c r="L730" s="34"/>
      <c r="M730" s="34"/>
      <c r="N730" s="34"/>
      <c r="O730" s="34"/>
      <c r="P730" s="34"/>
      <c r="Q730" s="34"/>
      <c r="R730" s="34"/>
      <c r="S730" s="36"/>
      <c r="T730" s="34"/>
      <c r="X730" s="36"/>
      <c r="AG730" s="34"/>
      <c r="AI730" s="34"/>
      <c r="AJ730" s="34"/>
      <c r="AK730" s="34"/>
      <c r="AM730" s="101"/>
      <c r="AN730" s="34"/>
    </row>
    <row r="731" spans="1:40" ht="14.25" customHeight="1">
      <c r="A731" s="34"/>
      <c r="B731" s="34"/>
      <c r="C731" s="34"/>
      <c r="D731" s="34"/>
      <c r="E731" s="35"/>
      <c r="F731" s="34"/>
      <c r="L731" s="34"/>
      <c r="M731" s="34"/>
      <c r="N731" s="34"/>
      <c r="O731" s="34"/>
      <c r="P731" s="34"/>
      <c r="Q731" s="34"/>
      <c r="R731" s="34"/>
      <c r="S731" s="36"/>
      <c r="T731" s="34"/>
      <c r="X731" s="36"/>
      <c r="AG731" s="34"/>
      <c r="AI731" s="34"/>
      <c r="AJ731" s="34"/>
      <c r="AK731" s="34"/>
      <c r="AM731" s="101"/>
      <c r="AN731" s="34"/>
    </row>
    <row r="732" spans="1:40" ht="14.25" customHeight="1">
      <c r="A732" s="34"/>
      <c r="B732" s="34"/>
      <c r="C732" s="34"/>
      <c r="D732" s="34"/>
      <c r="E732" s="35"/>
      <c r="F732" s="34"/>
      <c r="L732" s="34"/>
      <c r="M732" s="34"/>
      <c r="N732" s="34"/>
      <c r="O732" s="34"/>
      <c r="P732" s="34"/>
      <c r="Q732" s="34"/>
      <c r="R732" s="34"/>
      <c r="S732" s="36"/>
      <c r="T732" s="34"/>
      <c r="X732" s="36"/>
      <c r="AG732" s="34"/>
      <c r="AI732" s="34"/>
      <c r="AJ732" s="34"/>
      <c r="AK732" s="34"/>
      <c r="AM732" s="101"/>
      <c r="AN732" s="34"/>
    </row>
    <row r="733" spans="1:40" ht="14.25" customHeight="1">
      <c r="A733" s="34"/>
      <c r="B733" s="34"/>
      <c r="C733" s="34"/>
      <c r="D733" s="34"/>
      <c r="E733" s="35"/>
      <c r="F733" s="34"/>
      <c r="L733" s="34"/>
      <c r="M733" s="34"/>
      <c r="N733" s="34"/>
      <c r="O733" s="34"/>
      <c r="P733" s="34"/>
      <c r="Q733" s="34"/>
      <c r="R733" s="34"/>
      <c r="S733" s="36"/>
      <c r="T733" s="34"/>
      <c r="X733" s="36"/>
      <c r="AG733" s="34"/>
      <c r="AI733" s="34"/>
      <c r="AJ733" s="34"/>
      <c r="AK733" s="34"/>
      <c r="AM733" s="101"/>
      <c r="AN733" s="34"/>
    </row>
    <row r="734" spans="1:40" ht="14.25" customHeight="1">
      <c r="A734" s="34"/>
      <c r="B734" s="34"/>
      <c r="C734" s="34"/>
      <c r="D734" s="34"/>
      <c r="E734" s="35"/>
      <c r="F734" s="34"/>
      <c r="L734" s="34"/>
      <c r="M734" s="34"/>
      <c r="N734" s="34"/>
      <c r="O734" s="34"/>
      <c r="P734" s="34"/>
      <c r="Q734" s="34"/>
      <c r="R734" s="34"/>
      <c r="S734" s="36"/>
      <c r="T734" s="34"/>
      <c r="X734" s="36"/>
      <c r="AG734" s="34"/>
      <c r="AI734" s="34"/>
      <c r="AJ734" s="34"/>
      <c r="AK734" s="34"/>
      <c r="AM734" s="101"/>
      <c r="AN734" s="34"/>
    </row>
    <row r="735" spans="1:40" ht="14.25" customHeight="1">
      <c r="A735" s="34"/>
      <c r="B735" s="34"/>
      <c r="C735" s="34"/>
      <c r="D735" s="34"/>
      <c r="E735" s="35"/>
      <c r="F735" s="34"/>
      <c r="L735" s="34"/>
      <c r="M735" s="34"/>
      <c r="N735" s="34"/>
      <c r="O735" s="34"/>
      <c r="P735" s="34"/>
      <c r="Q735" s="34"/>
      <c r="R735" s="34"/>
      <c r="S735" s="36"/>
      <c r="T735" s="34"/>
      <c r="X735" s="36"/>
      <c r="AG735" s="34"/>
      <c r="AI735" s="34"/>
      <c r="AJ735" s="34"/>
      <c r="AK735" s="34"/>
      <c r="AM735" s="101"/>
      <c r="AN735" s="34"/>
    </row>
    <row r="736" spans="1:40" ht="14.25" customHeight="1">
      <c r="A736" s="34"/>
      <c r="B736" s="34"/>
      <c r="C736" s="34"/>
      <c r="D736" s="34"/>
      <c r="E736" s="35"/>
      <c r="F736" s="34"/>
      <c r="L736" s="34"/>
      <c r="M736" s="34"/>
      <c r="N736" s="34"/>
      <c r="O736" s="34"/>
      <c r="P736" s="34"/>
      <c r="Q736" s="34"/>
      <c r="R736" s="34"/>
      <c r="S736" s="36"/>
      <c r="T736" s="34"/>
      <c r="X736" s="36"/>
      <c r="AG736" s="34"/>
      <c r="AI736" s="34"/>
      <c r="AJ736" s="34"/>
      <c r="AK736" s="34"/>
      <c r="AM736" s="101"/>
      <c r="AN736" s="34"/>
    </row>
    <row r="737" spans="1:40" ht="14.25" customHeight="1">
      <c r="A737" s="34"/>
      <c r="B737" s="34"/>
      <c r="C737" s="34"/>
      <c r="D737" s="34"/>
      <c r="E737" s="35"/>
      <c r="F737" s="34"/>
      <c r="L737" s="34"/>
      <c r="M737" s="34"/>
      <c r="N737" s="34"/>
      <c r="O737" s="34"/>
      <c r="P737" s="34"/>
      <c r="Q737" s="34"/>
      <c r="R737" s="34"/>
      <c r="S737" s="36"/>
      <c r="T737" s="34"/>
      <c r="X737" s="36"/>
      <c r="AG737" s="34"/>
      <c r="AI737" s="34"/>
      <c r="AJ737" s="34"/>
      <c r="AK737" s="34"/>
      <c r="AM737" s="101"/>
      <c r="AN737" s="34"/>
    </row>
    <row r="738" spans="1:40" ht="14.25" customHeight="1">
      <c r="A738" s="34"/>
      <c r="B738" s="34"/>
      <c r="C738" s="34"/>
      <c r="D738" s="34"/>
      <c r="E738" s="35"/>
      <c r="F738" s="34"/>
      <c r="L738" s="34"/>
      <c r="M738" s="34"/>
      <c r="N738" s="34"/>
      <c r="O738" s="34"/>
      <c r="P738" s="34"/>
      <c r="Q738" s="34"/>
      <c r="R738" s="34"/>
      <c r="S738" s="36"/>
      <c r="T738" s="34"/>
      <c r="X738" s="36"/>
      <c r="AG738" s="34"/>
      <c r="AI738" s="34"/>
      <c r="AJ738" s="34"/>
      <c r="AK738" s="34"/>
      <c r="AM738" s="101"/>
      <c r="AN738" s="34"/>
    </row>
    <row r="739" spans="1:40" ht="14.25" customHeight="1">
      <c r="A739" s="34"/>
      <c r="B739" s="34"/>
      <c r="C739" s="34"/>
      <c r="D739" s="34"/>
      <c r="E739" s="35"/>
      <c r="F739" s="34"/>
      <c r="L739" s="34"/>
      <c r="M739" s="34"/>
      <c r="N739" s="34"/>
      <c r="O739" s="34"/>
      <c r="P739" s="34"/>
      <c r="Q739" s="34"/>
      <c r="R739" s="34"/>
      <c r="S739" s="36"/>
      <c r="T739" s="34"/>
      <c r="X739" s="36"/>
      <c r="AG739" s="34"/>
      <c r="AI739" s="34"/>
      <c r="AJ739" s="34"/>
      <c r="AK739" s="34"/>
      <c r="AM739" s="101"/>
      <c r="AN739" s="34"/>
    </row>
    <row r="740" spans="1:40" ht="14.25" customHeight="1">
      <c r="A740" s="34"/>
      <c r="B740" s="34"/>
      <c r="C740" s="34"/>
      <c r="D740" s="34"/>
      <c r="E740" s="35"/>
      <c r="F740" s="34"/>
      <c r="L740" s="34"/>
      <c r="M740" s="34"/>
      <c r="N740" s="34"/>
      <c r="O740" s="34"/>
      <c r="P740" s="34"/>
      <c r="Q740" s="34"/>
      <c r="R740" s="34"/>
      <c r="S740" s="36"/>
      <c r="T740" s="34"/>
      <c r="X740" s="36"/>
      <c r="AG740" s="34"/>
      <c r="AI740" s="34"/>
      <c r="AJ740" s="34"/>
      <c r="AK740" s="34"/>
      <c r="AM740" s="101"/>
      <c r="AN740" s="34"/>
    </row>
    <row r="741" spans="1:40" ht="14.25" customHeight="1">
      <c r="A741" s="34"/>
      <c r="B741" s="34"/>
      <c r="C741" s="34"/>
      <c r="D741" s="34"/>
      <c r="E741" s="35"/>
      <c r="F741" s="34"/>
      <c r="L741" s="34"/>
      <c r="M741" s="34"/>
      <c r="N741" s="34"/>
      <c r="O741" s="34"/>
      <c r="P741" s="34"/>
      <c r="Q741" s="34"/>
      <c r="R741" s="34"/>
      <c r="S741" s="36"/>
      <c r="T741" s="34"/>
      <c r="X741" s="36"/>
      <c r="AG741" s="34"/>
      <c r="AI741" s="34"/>
      <c r="AJ741" s="34"/>
      <c r="AK741" s="34"/>
      <c r="AM741" s="101"/>
      <c r="AN741" s="34"/>
    </row>
    <row r="742" spans="1:40" ht="14.25" customHeight="1">
      <c r="A742" s="34"/>
      <c r="B742" s="34"/>
      <c r="C742" s="34"/>
      <c r="D742" s="34"/>
      <c r="E742" s="35"/>
      <c r="F742" s="34"/>
      <c r="L742" s="34"/>
      <c r="M742" s="34"/>
      <c r="N742" s="34"/>
      <c r="O742" s="34"/>
      <c r="P742" s="34"/>
      <c r="Q742" s="34"/>
      <c r="R742" s="34"/>
      <c r="S742" s="36"/>
      <c r="T742" s="34"/>
      <c r="X742" s="36"/>
      <c r="AG742" s="34"/>
      <c r="AI742" s="34"/>
      <c r="AJ742" s="34"/>
      <c r="AK742" s="34"/>
      <c r="AM742" s="101"/>
      <c r="AN742" s="34"/>
    </row>
    <row r="743" spans="1:40" ht="14.25" customHeight="1">
      <c r="A743" s="34"/>
      <c r="B743" s="34"/>
      <c r="C743" s="34"/>
      <c r="D743" s="34"/>
      <c r="E743" s="35"/>
      <c r="F743" s="34"/>
      <c r="L743" s="34"/>
      <c r="M743" s="34"/>
      <c r="N743" s="34"/>
      <c r="O743" s="34"/>
      <c r="P743" s="34"/>
      <c r="Q743" s="34"/>
      <c r="R743" s="34"/>
      <c r="S743" s="36"/>
      <c r="T743" s="34"/>
      <c r="X743" s="36"/>
      <c r="AG743" s="34"/>
      <c r="AI743" s="34"/>
      <c r="AJ743" s="34"/>
      <c r="AK743" s="34"/>
      <c r="AM743" s="101"/>
      <c r="AN743" s="34"/>
    </row>
    <row r="744" spans="1:40" ht="14.25" customHeight="1">
      <c r="A744" s="34"/>
      <c r="B744" s="34"/>
      <c r="C744" s="34"/>
      <c r="D744" s="34"/>
      <c r="E744" s="35"/>
      <c r="F744" s="34"/>
      <c r="L744" s="34"/>
      <c r="M744" s="34"/>
      <c r="N744" s="34"/>
      <c r="O744" s="34"/>
      <c r="P744" s="34"/>
      <c r="Q744" s="34"/>
      <c r="R744" s="34"/>
      <c r="S744" s="36"/>
      <c r="T744" s="34"/>
      <c r="X744" s="36"/>
      <c r="AG744" s="34"/>
      <c r="AI744" s="34"/>
      <c r="AJ744" s="34"/>
      <c r="AK744" s="34"/>
      <c r="AM744" s="101"/>
      <c r="AN744" s="34"/>
    </row>
    <row r="745" spans="1:40" ht="14.25" customHeight="1">
      <c r="A745" s="34"/>
      <c r="B745" s="34"/>
      <c r="C745" s="34"/>
      <c r="D745" s="34"/>
      <c r="E745" s="35"/>
      <c r="F745" s="34"/>
      <c r="L745" s="34"/>
      <c r="M745" s="34"/>
      <c r="N745" s="34"/>
      <c r="O745" s="34"/>
      <c r="P745" s="34"/>
      <c r="Q745" s="34"/>
      <c r="R745" s="34"/>
      <c r="S745" s="36"/>
      <c r="T745" s="34"/>
      <c r="X745" s="36"/>
      <c r="AG745" s="34"/>
      <c r="AI745" s="34"/>
      <c r="AJ745" s="34"/>
      <c r="AK745" s="34"/>
      <c r="AM745" s="101"/>
      <c r="AN745" s="34"/>
    </row>
    <row r="746" spans="1:40" ht="14.25" customHeight="1">
      <c r="A746" s="34"/>
      <c r="B746" s="34"/>
      <c r="C746" s="34"/>
      <c r="D746" s="34"/>
      <c r="E746" s="35"/>
      <c r="F746" s="34"/>
      <c r="L746" s="34"/>
      <c r="M746" s="34"/>
      <c r="N746" s="34"/>
      <c r="O746" s="34"/>
      <c r="P746" s="34"/>
      <c r="Q746" s="34"/>
      <c r="R746" s="34"/>
      <c r="S746" s="36"/>
      <c r="T746" s="34"/>
      <c r="X746" s="36"/>
      <c r="AG746" s="34"/>
      <c r="AI746" s="34"/>
      <c r="AJ746" s="34"/>
      <c r="AK746" s="34"/>
      <c r="AM746" s="101"/>
      <c r="AN746" s="34"/>
    </row>
    <row r="747" spans="1:40" ht="14.25" customHeight="1">
      <c r="A747" s="34"/>
      <c r="B747" s="34"/>
      <c r="C747" s="34"/>
      <c r="D747" s="34"/>
      <c r="E747" s="35"/>
      <c r="F747" s="34"/>
      <c r="L747" s="34"/>
      <c r="M747" s="34"/>
      <c r="N747" s="34"/>
      <c r="O747" s="34"/>
      <c r="P747" s="34"/>
      <c r="Q747" s="34"/>
      <c r="R747" s="34"/>
      <c r="S747" s="36"/>
      <c r="T747" s="34"/>
      <c r="X747" s="36"/>
      <c r="AG747" s="34"/>
      <c r="AI747" s="34"/>
      <c r="AJ747" s="34"/>
      <c r="AK747" s="34"/>
      <c r="AM747" s="101"/>
      <c r="AN747" s="34"/>
    </row>
    <row r="748" spans="1:40" ht="14.25" customHeight="1">
      <c r="A748" s="34"/>
      <c r="B748" s="34"/>
      <c r="C748" s="34"/>
      <c r="D748" s="34"/>
      <c r="E748" s="35"/>
      <c r="F748" s="34"/>
      <c r="L748" s="34"/>
      <c r="M748" s="34"/>
      <c r="N748" s="34"/>
      <c r="O748" s="34"/>
      <c r="P748" s="34"/>
      <c r="Q748" s="34"/>
      <c r="R748" s="34"/>
      <c r="S748" s="36"/>
      <c r="T748" s="34"/>
      <c r="X748" s="36"/>
      <c r="AG748" s="34"/>
      <c r="AI748" s="34"/>
      <c r="AJ748" s="34"/>
      <c r="AK748" s="34"/>
      <c r="AM748" s="101"/>
      <c r="AN748" s="34"/>
    </row>
    <row r="749" spans="1:40" ht="14.25" customHeight="1">
      <c r="A749" s="34"/>
      <c r="B749" s="34"/>
      <c r="C749" s="34"/>
      <c r="D749" s="34"/>
      <c r="E749" s="35"/>
      <c r="F749" s="34"/>
      <c r="L749" s="34"/>
      <c r="M749" s="34"/>
      <c r="N749" s="34"/>
      <c r="O749" s="34"/>
      <c r="P749" s="34"/>
      <c r="Q749" s="34"/>
      <c r="R749" s="34"/>
      <c r="S749" s="36"/>
      <c r="T749" s="34"/>
      <c r="X749" s="36"/>
      <c r="AG749" s="34"/>
      <c r="AI749" s="34"/>
      <c r="AJ749" s="34"/>
      <c r="AK749" s="34"/>
      <c r="AM749" s="101"/>
      <c r="AN749" s="34"/>
    </row>
    <row r="750" spans="1:40" ht="14.25" customHeight="1">
      <c r="A750" s="34"/>
      <c r="B750" s="34"/>
      <c r="C750" s="34"/>
      <c r="D750" s="34"/>
      <c r="E750" s="35"/>
      <c r="F750" s="34"/>
      <c r="L750" s="34"/>
      <c r="M750" s="34"/>
      <c r="N750" s="34"/>
      <c r="O750" s="34"/>
      <c r="P750" s="34"/>
      <c r="Q750" s="34"/>
      <c r="R750" s="34"/>
      <c r="S750" s="36"/>
      <c r="T750" s="34"/>
      <c r="X750" s="36"/>
      <c r="AG750" s="34"/>
      <c r="AI750" s="34"/>
      <c r="AJ750" s="34"/>
      <c r="AK750" s="34"/>
      <c r="AM750" s="101"/>
      <c r="AN750" s="34"/>
    </row>
    <row r="751" spans="1:40" ht="14.25" customHeight="1">
      <c r="A751" s="34"/>
      <c r="B751" s="34"/>
      <c r="C751" s="34"/>
      <c r="D751" s="34"/>
      <c r="E751" s="35"/>
      <c r="F751" s="34"/>
      <c r="L751" s="34"/>
      <c r="M751" s="34"/>
      <c r="N751" s="34"/>
      <c r="O751" s="34"/>
      <c r="P751" s="34"/>
      <c r="Q751" s="34"/>
      <c r="R751" s="34"/>
      <c r="S751" s="36"/>
      <c r="T751" s="34"/>
      <c r="X751" s="36"/>
      <c r="AG751" s="34"/>
      <c r="AI751" s="34"/>
      <c r="AJ751" s="34"/>
      <c r="AK751" s="34"/>
      <c r="AM751" s="101"/>
      <c r="AN751" s="34"/>
    </row>
    <row r="752" spans="1:40" ht="14.25" customHeight="1">
      <c r="A752" s="34"/>
      <c r="B752" s="34"/>
      <c r="C752" s="34"/>
      <c r="D752" s="34"/>
      <c r="E752" s="35"/>
      <c r="F752" s="34"/>
      <c r="L752" s="34"/>
      <c r="M752" s="34"/>
      <c r="N752" s="34"/>
      <c r="O752" s="34"/>
      <c r="P752" s="34"/>
      <c r="Q752" s="34"/>
      <c r="R752" s="34"/>
      <c r="S752" s="36"/>
      <c r="T752" s="34"/>
      <c r="X752" s="36"/>
      <c r="AG752" s="34"/>
      <c r="AI752" s="34"/>
      <c r="AJ752" s="34"/>
      <c r="AK752" s="34"/>
      <c r="AM752" s="101"/>
      <c r="AN752" s="34"/>
    </row>
    <row r="753" spans="1:40" ht="14.25" customHeight="1">
      <c r="A753" s="34"/>
      <c r="B753" s="34"/>
      <c r="C753" s="34"/>
      <c r="D753" s="34"/>
      <c r="E753" s="35"/>
      <c r="F753" s="34"/>
      <c r="L753" s="34"/>
      <c r="M753" s="34"/>
      <c r="N753" s="34"/>
      <c r="O753" s="34"/>
      <c r="P753" s="34"/>
      <c r="Q753" s="34"/>
      <c r="R753" s="34"/>
      <c r="S753" s="36"/>
      <c r="T753" s="34"/>
      <c r="X753" s="36"/>
      <c r="AG753" s="34"/>
      <c r="AI753" s="34"/>
      <c r="AJ753" s="34"/>
      <c r="AK753" s="34"/>
      <c r="AM753" s="101"/>
      <c r="AN753" s="34"/>
    </row>
    <row r="754" spans="1:40" ht="14.25" customHeight="1">
      <c r="A754" s="34"/>
      <c r="B754" s="34"/>
      <c r="C754" s="34"/>
      <c r="D754" s="34"/>
      <c r="E754" s="35"/>
      <c r="F754" s="34"/>
      <c r="L754" s="34"/>
      <c r="M754" s="34"/>
      <c r="N754" s="34"/>
      <c r="O754" s="34"/>
      <c r="P754" s="34"/>
      <c r="Q754" s="34"/>
      <c r="R754" s="34"/>
      <c r="S754" s="36"/>
      <c r="T754" s="34"/>
      <c r="X754" s="36"/>
      <c r="AG754" s="34"/>
      <c r="AI754" s="34"/>
      <c r="AJ754" s="34"/>
      <c r="AK754" s="34"/>
      <c r="AM754" s="101"/>
      <c r="AN754" s="34"/>
    </row>
    <row r="755" spans="1:40" ht="14.25" customHeight="1">
      <c r="A755" s="34"/>
      <c r="B755" s="34"/>
      <c r="C755" s="34"/>
      <c r="D755" s="34"/>
      <c r="E755" s="35"/>
      <c r="F755" s="34"/>
      <c r="L755" s="34"/>
      <c r="M755" s="34"/>
      <c r="N755" s="34"/>
      <c r="O755" s="34"/>
      <c r="P755" s="34"/>
      <c r="Q755" s="34"/>
      <c r="R755" s="34"/>
      <c r="S755" s="36"/>
      <c r="T755" s="34"/>
      <c r="X755" s="36"/>
      <c r="AG755" s="34"/>
      <c r="AI755" s="34"/>
      <c r="AJ755" s="34"/>
      <c r="AK755" s="34"/>
      <c r="AM755" s="101"/>
      <c r="AN755" s="34"/>
    </row>
    <row r="756" spans="1:40" ht="14.25" customHeight="1">
      <c r="A756" s="34"/>
      <c r="B756" s="34"/>
      <c r="C756" s="34"/>
      <c r="D756" s="34"/>
      <c r="E756" s="35"/>
      <c r="F756" s="34"/>
      <c r="L756" s="34"/>
      <c r="M756" s="34"/>
      <c r="N756" s="34"/>
      <c r="O756" s="34"/>
      <c r="P756" s="34"/>
      <c r="Q756" s="34"/>
      <c r="R756" s="34"/>
      <c r="S756" s="36"/>
      <c r="T756" s="34"/>
      <c r="X756" s="36"/>
      <c r="AG756" s="34"/>
      <c r="AI756" s="34"/>
      <c r="AJ756" s="34"/>
      <c r="AK756" s="34"/>
      <c r="AM756" s="101"/>
      <c r="AN756" s="34"/>
    </row>
    <row r="757" spans="1:40" ht="14.25" customHeight="1">
      <c r="A757" s="34"/>
      <c r="B757" s="34"/>
      <c r="C757" s="34"/>
      <c r="D757" s="34"/>
      <c r="E757" s="35"/>
      <c r="F757" s="34"/>
      <c r="L757" s="34"/>
      <c r="M757" s="34"/>
      <c r="N757" s="34"/>
      <c r="O757" s="34"/>
      <c r="P757" s="34"/>
      <c r="Q757" s="34"/>
      <c r="R757" s="34"/>
      <c r="S757" s="36"/>
      <c r="T757" s="34"/>
      <c r="X757" s="36"/>
      <c r="AG757" s="34"/>
      <c r="AI757" s="34"/>
      <c r="AJ757" s="34"/>
      <c r="AK757" s="34"/>
      <c r="AM757" s="101"/>
      <c r="AN757" s="34"/>
    </row>
    <row r="758" spans="1:40" ht="14.25" customHeight="1">
      <c r="A758" s="34"/>
      <c r="B758" s="34"/>
      <c r="C758" s="34"/>
      <c r="D758" s="34"/>
      <c r="E758" s="35"/>
      <c r="F758" s="34"/>
      <c r="L758" s="34"/>
      <c r="M758" s="34"/>
      <c r="N758" s="34"/>
      <c r="O758" s="34"/>
      <c r="P758" s="34"/>
      <c r="Q758" s="34"/>
      <c r="R758" s="34"/>
      <c r="S758" s="36"/>
      <c r="T758" s="34"/>
      <c r="X758" s="36"/>
      <c r="AG758" s="34"/>
      <c r="AI758" s="34"/>
      <c r="AJ758" s="34"/>
      <c r="AK758" s="34"/>
      <c r="AM758" s="101"/>
      <c r="AN758" s="34"/>
    </row>
    <row r="759" spans="1:40" ht="14.25" customHeight="1">
      <c r="A759" s="34"/>
      <c r="B759" s="34"/>
      <c r="C759" s="34"/>
      <c r="D759" s="34"/>
      <c r="E759" s="35"/>
      <c r="F759" s="34"/>
      <c r="L759" s="34"/>
      <c r="M759" s="34"/>
      <c r="N759" s="34"/>
      <c r="O759" s="34"/>
      <c r="P759" s="34"/>
      <c r="Q759" s="34"/>
      <c r="R759" s="34"/>
      <c r="S759" s="36"/>
      <c r="T759" s="34"/>
      <c r="X759" s="36"/>
      <c r="AG759" s="34"/>
      <c r="AI759" s="34"/>
      <c r="AJ759" s="34"/>
      <c r="AK759" s="34"/>
      <c r="AM759" s="101"/>
      <c r="AN759" s="34"/>
    </row>
    <row r="760" spans="1:40" ht="14.25" customHeight="1">
      <c r="A760" s="34"/>
      <c r="B760" s="34"/>
      <c r="C760" s="34"/>
      <c r="D760" s="34"/>
      <c r="E760" s="35"/>
      <c r="F760" s="34"/>
      <c r="L760" s="34"/>
      <c r="M760" s="34"/>
      <c r="N760" s="34"/>
      <c r="O760" s="34"/>
      <c r="P760" s="34"/>
      <c r="Q760" s="34"/>
      <c r="R760" s="34"/>
      <c r="S760" s="36"/>
      <c r="T760" s="34"/>
      <c r="X760" s="36"/>
      <c r="AG760" s="34"/>
      <c r="AI760" s="34"/>
      <c r="AJ760" s="34"/>
      <c r="AK760" s="34"/>
      <c r="AM760" s="101"/>
      <c r="AN760" s="34"/>
    </row>
    <row r="761" spans="1:40" ht="14.25" customHeight="1">
      <c r="A761" s="34"/>
      <c r="B761" s="34"/>
      <c r="C761" s="34"/>
      <c r="D761" s="34"/>
      <c r="E761" s="35"/>
      <c r="F761" s="34"/>
      <c r="L761" s="34"/>
      <c r="M761" s="34"/>
      <c r="N761" s="34"/>
      <c r="O761" s="34"/>
      <c r="P761" s="34"/>
      <c r="Q761" s="34"/>
      <c r="R761" s="34"/>
      <c r="S761" s="36"/>
      <c r="T761" s="34"/>
      <c r="X761" s="36"/>
      <c r="AG761" s="34"/>
      <c r="AI761" s="34"/>
      <c r="AJ761" s="34"/>
      <c r="AK761" s="34"/>
      <c r="AM761" s="101"/>
      <c r="AN761" s="34"/>
    </row>
    <row r="762" spans="1:40" ht="14.25" customHeight="1">
      <c r="A762" s="34"/>
      <c r="B762" s="34"/>
      <c r="C762" s="34"/>
      <c r="D762" s="34"/>
      <c r="E762" s="35"/>
      <c r="F762" s="34"/>
      <c r="L762" s="34"/>
      <c r="M762" s="34"/>
      <c r="N762" s="34"/>
      <c r="O762" s="34"/>
      <c r="P762" s="34"/>
      <c r="Q762" s="34"/>
      <c r="R762" s="34"/>
      <c r="S762" s="36"/>
      <c r="T762" s="34"/>
      <c r="X762" s="36"/>
      <c r="AG762" s="34"/>
      <c r="AI762" s="34"/>
      <c r="AJ762" s="34"/>
      <c r="AK762" s="34"/>
      <c r="AM762" s="101"/>
      <c r="AN762" s="34"/>
    </row>
    <row r="763" spans="1:40" ht="14.25" customHeight="1">
      <c r="A763" s="34"/>
      <c r="B763" s="34"/>
      <c r="C763" s="34"/>
      <c r="D763" s="34"/>
      <c r="E763" s="35"/>
      <c r="F763" s="34"/>
      <c r="L763" s="34"/>
      <c r="M763" s="34"/>
      <c r="N763" s="34"/>
      <c r="O763" s="34"/>
      <c r="P763" s="34"/>
      <c r="Q763" s="34"/>
      <c r="R763" s="34"/>
      <c r="S763" s="36"/>
      <c r="T763" s="34"/>
      <c r="X763" s="36"/>
      <c r="AG763" s="34"/>
      <c r="AI763" s="34"/>
      <c r="AJ763" s="34"/>
      <c r="AK763" s="34"/>
      <c r="AM763" s="101"/>
      <c r="AN763" s="34"/>
    </row>
    <row r="764" spans="1:40" ht="14.25" customHeight="1">
      <c r="A764" s="34"/>
      <c r="B764" s="34"/>
      <c r="C764" s="34"/>
      <c r="D764" s="34"/>
      <c r="E764" s="35"/>
      <c r="F764" s="34"/>
      <c r="L764" s="34"/>
      <c r="M764" s="34"/>
      <c r="N764" s="34"/>
      <c r="O764" s="34"/>
      <c r="P764" s="34"/>
      <c r="Q764" s="34"/>
      <c r="R764" s="34"/>
      <c r="S764" s="36"/>
      <c r="T764" s="34"/>
      <c r="X764" s="36"/>
      <c r="AG764" s="34"/>
      <c r="AI764" s="34"/>
      <c r="AJ764" s="34"/>
      <c r="AK764" s="34"/>
      <c r="AM764" s="101"/>
      <c r="AN764" s="34"/>
    </row>
    <row r="765" spans="1:40" ht="14.25" customHeight="1">
      <c r="A765" s="34"/>
      <c r="B765" s="34"/>
      <c r="C765" s="34"/>
      <c r="D765" s="34"/>
      <c r="E765" s="35"/>
      <c r="F765" s="34"/>
      <c r="L765" s="34"/>
      <c r="M765" s="34"/>
      <c r="N765" s="34"/>
      <c r="O765" s="34"/>
      <c r="P765" s="34"/>
      <c r="Q765" s="34"/>
      <c r="R765" s="34"/>
      <c r="S765" s="36"/>
      <c r="T765" s="34"/>
      <c r="X765" s="36"/>
      <c r="AG765" s="34"/>
      <c r="AI765" s="34"/>
      <c r="AJ765" s="34"/>
      <c r="AK765" s="34"/>
      <c r="AM765" s="101"/>
      <c r="AN765" s="34"/>
    </row>
    <row r="766" spans="1:40" ht="14.25" customHeight="1">
      <c r="A766" s="34"/>
      <c r="B766" s="34"/>
      <c r="C766" s="34"/>
      <c r="D766" s="34"/>
      <c r="E766" s="35"/>
      <c r="F766" s="34"/>
      <c r="L766" s="34"/>
      <c r="M766" s="34"/>
      <c r="N766" s="34"/>
      <c r="O766" s="34"/>
      <c r="P766" s="34"/>
      <c r="Q766" s="34"/>
      <c r="R766" s="34"/>
      <c r="S766" s="36"/>
      <c r="T766" s="34"/>
      <c r="X766" s="36"/>
      <c r="AG766" s="34"/>
      <c r="AI766" s="34"/>
      <c r="AJ766" s="34"/>
      <c r="AK766" s="34"/>
      <c r="AM766" s="101"/>
      <c r="AN766" s="34"/>
    </row>
    <row r="767" spans="1:40" ht="14.25" customHeight="1">
      <c r="A767" s="34"/>
      <c r="B767" s="34"/>
      <c r="C767" s="34"/>
      <c r="D767" s="34"/>
      <c r="E767" s="35"/>
      <c r="F767" s="34"/>
      <c r="L767" s="34"/>
      <c r="M767" s="34"/>
      <c r="N767" s="34"/>
      <c r="O767" s="34"/>
      <c r="P767" s="34"/>
      <c r="Q767" s="34"/>
      <c r="R767" s="34"/>
      <c r="S767" s="36"/>
      <c r="T767" s="34"/>
      <c r="X767" s="36"/>
      <c r="AG767" s="34"/>
      <c r="AI767" s="34"/>
      <c r="AJ767" s="34"/>
      <c r="AK767" s="34"/>
      <c r="AM767" s="101"/>
      <c r="AN767" s="34"/>
    </row>
    <row r="768" spans="1:40" ht="14.25" customHeight="1">
      <c r="A768" s="34"/>
      <c r="B768" s="34"/>
      <c r="C768" s="34"/>
      <c r="D768" s="34"/>
      <c r="E768" s="35"/>
      <c r="F768" s="34"/>
      <c r="L768" s="34"/>
      <c r="M768" s="34"/>
      <c r="N768" s="34"/>
      <c r="O768" s="34"/>
      <c r="P768" s="34"/>
      <c r="Q768" s="34"/>
      <c r="R768" s="34"/>
      <c r="S768" s="36"/>
      <c r="T768" s="34"/>
      <c r="X768" s="36"/>
      <c r="AG768" s="34"/>
      <c r="AI768" s="34"/>
      <c r="AJ768" s="34"/>
      <c r="AK768" s="34"/>
      <c r="AM768" s="101"/>
      <c r="AN768" s="34"/>
    </row>
    <row r="769" spans="1:40" ht="14.25" customHeight="1">
      <c r="A769" s="34"/>
      <c r="B769" s="34"/>
      <c r="C769" s="34"/>
      <c r="D769" s="34"/>
      <c r="E769" s="35"/>
      <c r="F769" s="34"/>
      <c r="L769" s="34"/>
      <c r="M769" s="34"/>
      <c r="N769" s="34"/>
      <c r="O769" s="34"/>
      <c r="P769" s="34"/>
      <c r="Q769" s="34"/>
      <c r="R769" s="34"/>
      <c r="S769" s="36"/>
      <c r="T769" s="34"/>
      <c r="X769" s="36"/>
      <c r="AG769" s="34"/>
      <c r="AI769" s="34"/>
      <c r="AJ769" s="34"/>
      <c r="AK769" s="34"/>
      <c r="AM769" s="101"/>
      <c r="AN769" s="34"/>
    </row>
    <row r="770" spans="1:40" ht="14.25" customHeight="1">
      <c r="A770" s="34"/>
      <c r="B770" s="34"/>
      <c r="C770" s="34"/>
      <c r="D770" s="34"/>
      <c r="E770" s="35"/>
      <c r="F770" s="34"/>
      <c r="L770" s="34"/>
      <c r="M770" s="34"/>
      <c r="N770" s="34"/>
      <c r="O770" s="34"/>
      <c r="P770" s="34"/>
      <c r="Q770" s="34"/>
      <c r="R770" s="34"/>
      <c r="S770" s="36"/>
      <c r="T770" s="34"/>
      <c r="X770" s="36"/>
      <c r="AG770" s="34"/>
      <c r="AI770" s="34"/>
      <c r="AJ770" s="34"/>
      <c r="AK770" s="34"/>
      <c r="AM770" s="101"/>
      <c r="AN770" s="34"/>
    </row>
    <row r="771" spans="1:40" ht="14.25" customHeight="1">
      <c r="A771" s="34"/>
      <c r="B771" s="34"/>
      <c r="C771" s="34"/>
      <c r="D771" s="34"/>
      <c r="E771" s="35"/>
      <c r="F771" s="34"/>
      <c r="L771" s="34"/>
      <c r="M771" s="34"/>
      <c r="N771" s="34"/>
      <c r="O771" s="34"/>
      <c r="P771" s="34"/>
      <c r="Q771" s="34"/>
      <c r="R771" s="34"/>
      <c r="S771" s="36"/>
      <c r="T771" s="34"/>
      <c r="X771" s="36"/>
      <c r="AG771" s="34"/>
      <c r="AI771" s="34"/>
      <c r="AJ771" s="34"/>
      <c r="AK771" s="34"/>
      <c r="AM771" s="101"/>
      <c r="AN771" s="34"/>
    </row>
    <row r="772" spans="1:40" ht="14.25" customHeight="1">
      <c r="A772" s="34"/>
      <c r="B772" s="34"/>
      <c r="C772" s="34"/>
      <c r="D772" s="34"/>
      <c r="E772" s="35"/>
      <c r="F772" s="34"/>
      <c r="L772" s="34"/>
      <c r="M772" s="34"/>
      <c r="N772" s="34"/>
      <c r="O772" s="34"/>
      <c r="P772" s="34"/>
      <c r="Q772" s="34"/>
      <c r="R772" s="34"/>
      <c r="S772" s="36"/>
      <c r="T772" s="34"/>
      <c r="X772" s="36"/>
      <c r="AG772" s="34"/>
      <c r="AI772" s="34"/>
      <c r="AJ772" s="34"/>
      <c r="AK772" s="34"/>
      <c r="AM772" s="101"/>
      <c r="AN772" s="34"/>
    </row>
    <row r="773" spans="1:40" ht="14.25" customHeight="1">
      <c r="A773" s="34"/>
      <c r="B773" s="34"/>
      <c r="C773" s="34"/>
      <c r="D773" s="34"/>
      <c r="E773" s="35"/>
      <c r="F773" s="34"/>
      <c r="L773" s="34"/>
      <c r="M773" s="34"/>
      <c r="N773" s="34"/>
      <c r="O773" s="34"/>
      <c r="P773" s="34"/>
      <c r="Q773" s="34"/>
      <c r="R773" s="34"/>
      <c r="S773" s="36"/>
      <c r="T773" s="34"/>
      <c r="X773" s="36"/>
      <c r="AG773" s="34"/>
      <c r="AI773" s="34"/>
      <c r="AJ773" s="34"/>
      <c r="AK773" s="34"/>
      <c r="AM773" s="101"/>
      <c r="AN773" s="34"/>
    </row>
    <row r="774" spans="1:40" ht="14.25" customHeight="1">
      <c r="A774" s="34"/>
      <c r="B774" s="34"/>
      <c r="C774" s="34"/>
      <c r="D774" s="34"/>
      <c r="E774" s="35"/>
      <c r="F774" s="34"/>
      <c r="L774" s="34"/>
      <c r="M774" s="34"/>
      <c r="N774" s="34"/>
      <c r="O774" s="34"/>
      <c r="P774" s="34"/>
      <c r="Q774" s="34"/>
      <c r="R774" s="34"/>
      <c r="S774" s="36"/>
      <c r="T774" s="34"/>
      <c r="X774" s="36"/>
      <c r="AG774" s="34"/>
      <c r="AI774" s="34"/>
      <c r="AJ774" s="34"/>
      <c r="AK774" s="34"/>
      <c r="AM774" s="101"/>
      <c r="AN774" s="34"/>
    </row>
    <row r="775" spans="1:40" ht="14.25" customHeight="1">
      <c r="A775" s="34"/>
      <c r="B775" s="34"/>
      <c r="C775" s="34"/>
      <c r="D775" s="34"/>
      <c r="E775" s="35"/>
      <c r="F775" s="34"/>
      <c r="L775" s="34"/>
      <c r="M775" s="34"/>
      <c r="N775" s="34"/>
      <c r="O775" s="34"/>
      <c r="P775" s="34"/>
      <c r="Q775" s="34"/>
      <c r="R775" s="34"/>
      <c r="S775" s="36"/>
      <c r="T775" s="34"/>
      <c r="X775" s="36"/>
      <c r="AG775" s="34"/>
      <c r="AI775" s="34"/>
      <c r="AJ775" s="34"/>
      <c r="AK775" s="34"/>
      <c r="AM775" s="101"/>
      <c r="AN775" s="34"/>
    </row>
    <row r="776" spans="1:40" ht="14.25" customHeight="1">
      <c r="A776" s="34"/>
      <c r="B776" s="34"/>
      <c r="C776" s="34"/>
      <c r="D776" s="34"/>
      <c r="E776" s="35"/>
      <c r="F776" s="34"/>
      <c r="L776" s="34"/>
      <c r="M776" s="34"/>
      <c r="N776" s="34"/>
      <c r="O776" s="34"/>
      <c r="P776" s="34"/>
      <c r="Q776" s="34"/>
      <c r="R776" s="34"/>
      <c r="S776" s="36"/>
      <c r="T776" s="34"/>
      <c r="X776" s="36"/>
      <c r="AG776" s="34"/>
      <c r="AI776" s="34"/>
      <c r="AJ776" s="34"/>
      <c r="AK776" s="34"/>
      <c r="AM776" s="101"/>
      <c r="AN776" s="34"/>
    </row>
    <row r="777" spans="1:40" ht="14.25" customHeight="1">
      <c r="A777" s="34"/>
      <c r="B777" s="34"/>
      <c r="C777" s="34"/>
      <c r="D777" s="34"/>
      <c r="E777" s="35"/>
      <c r="F777" s="34"/>
      <c r="L777" s="34"/>
      <c r="M777" s="34"/>
      <c r="N777" s="34"/>
      <c r="O777" s="34"/>
      <c r="P777" s="34"/>
      <c r="Q777" s="34"/>
      <c r="R777" s="34"/>
      <c r="S777" s="36"/>
      <c r="T777" s="34"/>
      <c r="X777" s="36"/>
      <c r="AG777" s="34"/>
      <c r="AI777" s="34"/>
      <c r="AJ777" s="34"/>
      <c r="AK777" s="34"/>
      <c r="AM777" s="101"/>
      <c r="AN777" s="34"/>
    </row>
    <row r="778" spans="1:40" ht="14.25" customHeight="1">
      <c r="A778" s="34"/>
      <c r="B778" s="34"/>
      <c r="C778" s="34"/>
      <c r="D778" s="34"/>
      <c r="E778" s="35"/>
      <c r="F778" s="34"/>
      <c r="L778" s="34"/>
      <c r="M778" s="34"/>
      <c r="N778" s="34"/>
      <c r="O778" s="34"/>
      <c r="P778" s="34"/>
      <c r="Q778" s="34"/>
      <c r="R778" s="34"/>
      <c r="S778" s="36"/>
      <c r="T778" s="34"/>
      <c r="X778" s="36"/>
      <c r="AG778" s="34"/>
      <c r="AI778" s="34"/>
      <c r="AJ778" s="34"/>
      <c r="AK778" s="34"/>
      <c r="AM778" s="101"/>
      <c r="AN778" s="34"/>
    </row>
    <row r="779" spans="1:40" ht="14.25" customHeight="1">
      <c r="A779" s="34"/>
      <c r="B779" s="34"/>
      <c r="C779" s="34"/>
      <c r="D779" s="34"/>
      <c r="E779" s="35"/>
      <c r="F779" s="34"/>
      <c r="L779" s="34"/>
      <c r="M779" s="34"/>
      <c r="N779" s="34"/>
      <c r="O779" s="34"/>
      <c r="P779" s="34"/>
      <c r="Q779" s="34"/>
      <c r="R779" s="34"/>
      <c r="S779" s="36"/>
      <c r="T779" s="34"/>
      <c r="X779" s="36"/>
      <c r="AG779" s="34"/>
      <c r="AI779" s="34"/>
      <c r="AJ779" s="34"/>
      <c r="AK779" s="34"/>
      <c r="AM779" s="101"/>
      <c r="AN779" s="34"/>
    </row>
    <row r="780" spans="1:40" ht="14.25" customHeight="1">
      <c r="A780" s="34"/>
      <c r="B780" s="34"/>
      <c r="C780" s="34"/>
      <c r="D780" s="34"/>
      <c r="E780" s="35"/>
      <c r="F780" s="34"/>
      <c r="L780" s="34"/>
      <c r="M780" s="34"/>
      <c r="N780" s="34"/>
      <c r="O780" s="34"/>
      <c r="P780" s="34"/>
      <c r="Q780" s="34"/>
      <c r="R780" s="34"/>
      <c r="S780" s="36"/>
      <c r="T780" s="34"/>
      <c r="X780" s="36"/>
      <c r="AG780" s="34"/>
      <c r="AI780" s="34"/>
      <c r="AJ780" s="34"/>
      <c r="AK780" s="34"/>
      <c r="AM780" s="101"/>
      <c r="AN780" s="34"/>
    </row>
    <row r="781" spans="1:40" ht="14.25" customHeight="1">
      <c r="A781" s="34"/>
      <c r="B781" s="34"/>
      <c r="C781" s="34"/>
      <c r="D781" s="34"/>
      <c r="E781" s="35"/>
      <c r="F781" s="34"/>
      <c r="L781" s="34"/>
      <c r="M781" s="34"/>
      <c r="N781" s="34"/>
      <c r="O781" s="34"/>
      <c r="P781" s="34"/>
      <c r="Q781" s="34"/>
      <c r="R781" s="34"/>
      <c r="S781" s="36"/>
      <c r="T781" s="34"/>
      <c r="X781" s="36"/>
      <c r="AG781" s="34"/>
      <c r="AI781" s="34"/>
      <c r="AJ781" s="34"/>
      <c r="AK781" s="34"/>
      <c r="AM781" s="101"/>
      <c r="AN781" s="34"/>
    </row>
    <row r="782" spans="1:40" ht="14.25" customHeight="1">
      <c r="A782" s="34"/>
      <c r="B782" s="34"/>
      <c r="C782" s="34"/>
      <c r="D782" s="34"/>
      <c r="E782" s="35"/>
      <c r="F782" s="34"/>
      <c r="L782" s="34"/>
      <c r="M782" s="34"/>
      <c r="N782" s="34"/>
      <c r="O782" s="34"/>
      <c r="P782" s="34"/>
      <c r="Q782" s="34"/>
      <c r="R782" s="34"/>
      <c r="S782" s="36"/>
      <c r="T782" s="34"/>
      <c r="X782" s="36"/>
      <c r="AG782" s="34"/>
      <c r="AI782" s="34"/>
      <c r="AJ782" s="34"/>
      <c r="AK782" s="34"/>
      <c r="AM782" s="101"/>
      <c r="AN782" s="34"/>
    </row>
    <row r="783" spans="1:40" ht="14.25" customHeight="1">
      <c r="A783" s="34"/>
      <c r="B783" s="34"/>
      <c r="C783" s="34"/>
      <c r="D783" s="34"/>
      <c r="E783" s="35"/>
      <c r="F783" s="34"/>
      <c r="L783" s="34"/>
      <c r="M783" s="34"/>
      <c r="N783" s="34"/>
      <c r="O783" s="34"/>
      <c r="P783" s="34"/>
      <c r="Q783" s="34"/>
      <c r="R783" s="34"/>
      <c r="S783" s="36"/>
      <c r="T783" s="34"/>
      <c r="X783" s="36"/>
      <c r="AG783" s="34"/>
      <c r="AI783" s="34"/>
      <c r="AJ783" s="34"/>
      <c r="AK783" s="34"/>
      <c r="AM783" s="101"/>
      <c r="AN783" s="34"/>
    </row>
    <row r="784" spans="1:40" ht="14.25" customHeight="1">
      <c r="A784" s="34"/>
      <c r="B784" s="34"/>
      <c r="C784" s="34"/>
      <c r="D784" s="34"/>
      <c r="E784" s="35"/>
      <c r="F784" s="34"/>
      <c r="L784" s="34"/>
      <c r="M784" s="34"/>
      <c r="N784" s="34"/>
      <c r="O784" s="34"/>
      <c r="P784" s="34"/>
      <c r="Q784" s="34"/>
      <c r="R784" s="34"/>
      <c r="S784" s="36"/>
      <c r="T784" s="34"/>
      <c r="X784" s="36"/>
      <c r="AG784" s="34"/>
      <c r="AI784" s="34"/>
      <c r="AJ784" s="34"/>
      <c r="AK784" s="34"/>
      <c r="AM784" s="101"/>
      <c r="AN784" s="34"/>
    </row>
    <row r="785" spans="1:40" ht="14.25" customHeight="1">
      <c r="A785" s="34"/>
      <c r="B785" s="34"/>
      <c r="C785" s="34"/>
      <c r="D785" s="34"/>
      <c r="E785" s="35"/>
      <c r="F785" s="34"/>
      <c r="L785" s="34"/>
      <c r="M785" s="34"/>
      <c r="N785" s="34"/>
      <c r="O785" s="34"/>
      <c r="P785" s="34"/>
      <c r="Q785" s="34"/>
      <c r="R785" s="34"/>
      <c r="S785" s="36"/>
      <c r="T785" s="34"/>
      <c r="X785" s="36"/>
      <c r="AG785" s="34"/>
      <c r="AI785" s="34"/>
      <c r="AJ785" s="34"/>
      <c r="AK785" s="34"/>
      <c r="AM785" s="101"/>
      <c r="AN785" s="34"/>
    </row>
    <row r="786" spans="1:40" ht="14.25" customHeight="1">
      <c r="A786" s="34"/>
      <c r="B786" s="34"/>
      <c r="C786" s="34"/>
      <c r="D786" s="34"/>
      <c r="E786" s="35"/>
      <c r="F786" s="34"/>
      <c r="L786" s="34"/>
      <c r="M786" s="34"/>
      <c r="N786" s="34"/>
      <c r="O786" s="34"/>
      <c r="P786" s="34"/>
      <c r="Q786" s="34"/>
      <c r="R786" s="34"/>
      <c r="S786" s="36"/>
      <c r="T786" s="34"/>
      <c r="X786" s="36"/>
      <c r="AG786" s="34"/>
      <c r="AI786" s="34"/>
      <c r="AJ786" s="34"/>
      <c r="AK786" s="34"/>
      <c r="AM786" s="101"/>
      <c r="AN786" s="34"/>
    </row>
    <row r="787" spans="1:40" ht="14.25" customHeight="1">
      <c r="A787" s="34"/>
      <c r="B787" s="34"/>
      <c r="C787" s="34"/>
      <c r="D787" s="34"/>
      <c r="E787" s="35"/>
      <c r="F787" s="34"/>
      <c r="L787" s="34"/>
      <c r="M787" s="34"/>
      <c r="N787" s="34"/>
      <c r="O787" s="34"/>
      <c r="P787" s="34"/>
      <c r="Q787" s="34"/>
      <c r="R787" s="34"/>
      <c r="S787" s="36"/>
      <c r="T787" s="34"/>
      <c r="X787" s="36"/>
      <c r="AG787" s="34"/>
      <c r="AI787" s="34"/>
      <c r="AJ787" s="34"/>
      <c r="AK787" s="34"/>
      <c r="AM787" s="101"/>
      <c r="AN787" s="34"/>
    </row>
    <row r="788" spans="1:40" ht="14.25" customHeight="1">
      <c r="A788" s="34"/>
      <c r="B788" s="34"/>
      <c r="C788" s="34"/>
      <c r="D788" s="34"/>
      <c r="E788" s="35"/>
      <c r="F788" s="34"/>
      <c r="L788" s="34"/>
      <c r="M788" s="34"/>
      <c r="N788" s="34"/>
      <c r="O788" s="34"/>
      <c r="P788" s="34"/>
      <c r="Q788" s="34"/>
      <c r="R788" s="34"/>
      <c r="S788" s="36"/>
      <c r="T788" s="34"/>
      <c r="X788" s="36"/>
      <c r="AG788" s="34"/>
      <c r="AI788" s="34"/>
      <c r="AJ788" s="34"/>
      <c r="AK788" s="34"/>
      <c r="AM788" s="101"/>
      <c r="AN788" s="34"/>
    </row>
    <row r="789" spans="1:40" ht="14.25" customHeight="1">
      <c r="A789" s="34"/>
      <c r="B789" s="34"/>
      <c r="C789" s="34"/>
      <c r="D789" s="34"/>
      <c r="E789" s="35"/>
      <c r="F789" s="34"/>
      <c r="L789" s="34"/>
      <c r="M789" s="34"/>
      <c r="N789" s="34"/>
      <c r="O789" s="34"/>
      <c r="P789" s="34"/>
      <c r="Q789" s="34"/>
      <c r="R789" s="34"/>
      <c r="S789" s="36"/>
      <c r="T789" s="34"/>
      <c r="X789" s="36"/>
      <c r="AG789" s="34"/>
      <c r="AI789" s="34"/>
      <c r="AJ789" s="34"/>
      <c r="AK789" s="34"/>
      <c r="AM789" s="101"/>
      <c r="AN789" s="34"/>
    </row>
    <row r="790" spans="1:40" ht="14.25" customHeight="1">
      <c r="A790" s="34"/>
      <c r="B790" s="34"/>
      <c r="C790" s="34"/>
      <c r="D790" s="34"/>
      <c r="E790" s="35"/>
      <c r="F790" s="34"/>
      <c r="L790" s="34"/>
      <c r="M790" s="34"/>
      <c r="N790" s="34"/>
      <c r="O790" s="34"/>
      <c r="P790" s="34"/>
      <c r="Q790" s="34"/>
      <c r="R790" s="34"/>
      <c r="S790" s="36"/>
      <c r="T790" s="34"/>
      <c r="X790" s="36"/>
      <c r="AG790" s="34"/>
      <c r="AI790" s="34"/>
      <c r="AJ790" s="34"/>
      <c r="AK790" s="34"/>
      <c r="AM790" s="101"/>
      <c r="AN790" s="34"/>
    </row>
    <row r="791" spans="1:40" ht="14.25" customHeight="1">
      <c r="A791" s="34"/>
      <c r="B791" s="34"/>
      <c r="C791" s="34"/>
      <c r="D791" s="34"/>
      <c r="E791" s="35"/>
      <c r="F791" s="34"/>
      <c r="L791" s="34"/>
      <c r="M791" s="34"/>
      <c r="N791" s="34"/>
      <c r="O791" s="34"/>
      <c r="P791" s="34"/>
      <c r="Q791" s="34"/>
      <c r="R791" s="34"/>
      <c r="S791" s="36"/>
      <c r="T791" s="34"/>
      <c r="X791" s="36"/>
      <c r="AG791" s="34"/>
      <c r="AI791" s="34"/>
      <c r="AJ791" s="34"/>
      <c r="AK791" s="34"/>
      <c r="AM791" s="101"/>
      <c r="AN791" s="34"/>
    </row>
    <row r="792" spans="1:40" ht="14.25" customHeight="1">
      <c r="A792" s="34"/>
      <c r="B792" s="34"/>
      <c r="C792" s="34"/>
      <c r="D792" s="34"/>
      <c r="E792" s="35"/>
      <c r="F792" s="34"/>
      <c r="L792" s="34"/>
      <c r="M792" s="34"/>
      <c r="N792" s="34"/>
      <c r="O792" s="34"/>
      <c r="P792" s="34"/>
      <c r="Q792" s="34"/>
      <c r="R792" s="34"/>
      <c r="S792" s="36"/>
      <c r="T792" s="34"/>
      <c r="X792" s="36"/>
      <c r="AG792" s="34"/>
      <c r="AI792" s="34"/>
      <c r="AJ792" s="34"/>
      <c r="AK792" s="34"/>
      <c r="AM792" s="101"/>
      <c r="AN792" s="34"/>
    </row>
    <row r="793" spans="1:40" ht="14.25" customHeight="1">
      <c r="A793" s="34"/>
      <c r="B793" s="34"/>
      <c r="C793" s="34"/>
      <c r="D793" s="34"/>
      <c r="E793" s="35"/>
      <c r="F793" s="34"/>
      <c r="L793" s="34"/>
      <c r="M793" s="34"/>
      <c r="N793" s="34"/>
      <c r="O793" s="34"/>
      <c r="P793" s="34"/>
      <c r="Q793" s="34"/>
      <c r="R793" s="34"/>
      <c r="S793" s="36"/>
      <c r="T793" s="34"/>
      <c r="X793" s="36"/>
      <c r="AG793" s="34"/>
      <c r="AI793" s="34"/>
      <c r="AJ793" s="34"/>
      <c r="AK793" s="34"/>
      <c r="AM793" s="101"/>
      <c r="AN793" s="34"/>
    </row>
    <row r="794" spans="1:40" ht="14.25" customHeight="1">
      <c r="A794" s="34"/>
      <c r="B794" s="34"/>
      <c r="C794" s="34"/>
      <c r="D794" s="34"/>
      <c r="E794" s="35"/>
      <c r="F794" s="34"/>
      <c r="L794" s="34"/>
      <c r="M794" s="34"/>
      <c r="N794" s="34"/>
      <c r="O794" s="34"/>
      <c r="P794" s="34"/>
      <c r="Q794" s="34"/>
      <c r="R794" s="34"/>
      <c r="S794" s="36"/>
      <c r="T794" s="34"/>
      <c r="X794" s="36"/>
      <c r="AG794" s="34"/>
      <c r="AI794" s="34"/>
      <c r="AJ794" s="34"/>
      <c r="AK794" s="34"/>
      <c r="AM794" s="101"/>
      <c r="AN794" s="34"/>
    </row>
    <row r="795" spans="1:40" ht="14.25" customHeight="1">
      <c r="A795" s="34"/>
      <c r="B795" s="34"/>
      <c r="C795" s="34"/>
      <c r="D795" s="34"/>
      <c r="E795" s="35"/>
      <c r="F795" s="34"/>
      <c r="L795" s="34"/>
      <c r="M795" s="34"/>
      <c r="N795" s="34"/>
      <c r="O795" s="34"/>
      <c r="P795" s="34"/>
      <c r="Q795" s="34"/>
      <c r="R795" s="34"/>
      <c r="S795" s="36"/>
      <c r="T795" s="34"/>
      <c r="X795" s="36"/>
      <c r="AG795" s="34"/>
      <c r="AI795" s="34"/>
      <c r="AJ795" s="34"/>
      <c r="AK795" s="34"/>
      <c r="AM795" s="101"/>
      <c r="AN795" s="34"/>
    </row>
    <row r="796" spans="1:40" ht="14.25" customHeight="1">
      <c r="A796" s="34"/>
      <c r="B796" s="34"/>
      <c r="C796" s="34"/>
      <c r="D796" s="34"/>
      <c r="E796" s="35"/>
      <c r="F796" s="34"/>
      <c r="L796" s="34"/>
      <c r="M796" s="34"/>
      <c r="N796" s="34"/>
      <c r="O796" s="34"/>
      <c r="P796" s="34"/>
      <c r="Q796" s="34"/>
      <c r="R796" s="34"/>
      <c r="S796" s="36"/>
      <c r="T796" s="34"/>
      <c r="X796" s="36"/>
      <c r="AG796" s="34"/>
      <c r="AI796" s="34"/>
      <c r="AJ796" s="34"/>
      <c r="AK796" s="34"/>
      <c r="AM796" s="101"/>
      <c r="AN796" s="34"/>
    </row>
    <row r="797" spans="1:40" ht="14.25" customHeight="1">
      <c r="A797" s="34"/>
      <c r="B797" s="34"/>
      <c r="C797" s="34"/>
      <c r="D797" s="34"/>
      <c r="E797" s="35"/>
      <c r="F797" s="34"/>
      <c r="L797" s="34"/>
      <c r="M797" s="34"/>
      <c r="N797" s="34"/>
      <c r="O797" s="34"/>
      <c r="P797" s="34"/>
      <c r="Q797" s="34"/>
      <c r="R797" s="34"/>
      <c r="S797" s="36"/>
      <c r="T797" s="34"/>
      <c r="X797" s="36"/>
      <c r="AG797" s="34"/>
      <c r="AI797" s="34"/>
      <c r="AJ797" s="34"/>
      <c r="AK797" s="34"/>
      <c r="AM797" s="101"/>
      <c r="AN797" s="34"/>
    </row>
    <row r="798" spans="1:40" ht="14.25" customHeight="1">
      <c r="A798" s="34"/>
      <c r="B798" s="34"/>
      <c r="C798" s="34"/>
      <c r="D798" s="34"/>
      <c r="E798" s="35"/>
      <c r="F798" s="34"/>
      <c r="L798" s="34"/>
      <c r="M798" s="34"/>
      <c r="N798" s="34"/>
      <c r="O798" s="34"/>
      <c r="P798" s="34"/>
      <c r="Q798" s="34"/>
      <c r="R798" s="34"/>
      <c r="S798" s="36"/>
      <c r="T798" s="34"/>
      <c r="X798" s="36"/>
      <c r="AG798" s="34"/>
      <c r="AI798" s="34"/>
      <c r="AJ798" s="34"/>
      <c r="AK798" s="34"/>
      <c r="AM798" s="101"/>
      <c r="AN798" s="34"/>
    </row>
    <row r="799" spans="1:40" ht="14.25" customHeight="1">
      <c r="A799" s="34"/>
      <c r="B799" s="34"/>
      <c r="C799" s="34"/>
      <c r="D799" s="34"/>
      <c r="E799" s="35"/>
      <c r="F799" s="34"/>
      <c r="L799" s="34"/>
      <c r="M799" s="34"/>
      <c r="N799" s="34"/>
      <c r="O799" s="34"/>
      <c r="P799" s="34"/>
      <c r="Q799" s="34"/>
      <c r="R799" s="34"/>
      <c r="S799" s="36"/>
      <c r="T799" s="34"/>
      <c r="X799" s="36"/>
      <c r="AG799" s="34"/>
      <c r="AI799" s="34"/>
      <c r="AJ799" s="34"/>
      <c r="AK799" s="34"/>
      <c r="AM799" s="101"/>
      <c r="AN799" s="34"/>
    </row>
    <row r="800" spans="1:40" ht="14.25" customHeight="1">
      <c r="A800" s="34"/>
      <c r="B800" s="34"/>
      <c r="C800" s="34"/>
      <c r="D800" s="34"/>
      <c r="E800" s="35"/>
      <c r="F800" s="34"/>
      <c r="L800" s="34"/>
      <c r="M800" s="34"/>
      <c r="N800" s="34"/>
      <c r="O800" s="34"/>
      <c r="P800" s="34"/>
      <c r="Q800" s="34"/>
      <c r="R800" s="34"/>
      <c r="S800" s="36"/>
      <c r="T800" s="34"/>
      <c r="X800" s="36"/>
      <c r="AG800" s="34"/>
      <c r="AI800" s="34"/>
      <c r="AJ800" s="34"/>
      <c r="AK800" s="34"/>
      <c r="AM800" s="101"/>
      <c r="AN800" s="34"/>
    </row>
    <row r="801" spans="1:40" ht="14.25" customHeight="1">
      <c r="A801" s="34"/>
      <c r="B801" s="34"/>
      <c r="C801" s="34"/>
      <c r="D801" s="34"/>
      <c r="E801" s="35"/>
      <c r="F801" s="34"/>
      <c r="L801" s="34"/>
      <c r="M801" s="34"/>
      <c r="N801" s="34"/>
      <c r="O801" s="34"/>
      <c r="P801" s="34"/>
      <c r="Q801" s="34"/>
      <c r="R801" s="34"/>
      <c r="S801" s="36"/>
      <c r="T801" s="34"/>
      <c r="X801" s="36"/>
      <c r="AG801" s="34"/>
      <c r="AI801" s="34"/>
      <c r="AJ801" s="34"/>
      <c r="AK801" s="34"/>
      <c r="AM801" s="101"/>
      <c r="AN801" s="34"/>
    </row>
    <row r="802" spans="1:40" ht="14.25" customHeight="1">
      <c r="A802" s="34"/>
      <c r="B802" s="34"/>
      <c r="C802" s="34"/>
      <c r="D802" s="34"/>
      <c r="E802" s="35"/>
      <c r="F802" s="34"/>
      <c r="L802" s="34"/>
      <c r="M802" s="34"/>
      <c r="N802" s="34"/>
      <c r="O802" s="34"/>
      <c r="P802" s="34"/>
      <c r="Q802" s="34"/>
      <c r="R802" s="34"/>
      <c r="S802" s="36"/>
      <c r="T802" s="34"/>
      <c r="X802" s="36"/>
      <c r="AG802" s="34"/>
      <c r="AI802" s="34"/>
      <c r="AJ802" s="34"/>
      <c r="AK802" s="34"/>
      <c r="AM802" s="101"/>
      <c r="AN802" s="34"/>
    </row>
    <row r="803" spans="1:40" ht="14.25" customHeight="1">
      <c r="A803" s="34"/>
      <c r="B803" s="34"/>
      <c r="C803" s="34"/>
      <c r="D803" s="34"/>
      <c r="E803" s="35"/>
      <c r="F803" s="34"/>
      <c r="L803" s="34"/>
      <c r="M803" s="34"/>
      <c r="N803" s="34"/>
      <c r="O803" s="34"/>
      <c r="P803" s="34"/>
      <c r="Q803" s="34"/>
      <c r="R803" s="34"/>
      <c r="S803" s="36"/>
      <c r="T803" s="34"/>
      <c r="X803" s="36"/>
      <c r="AG803" s="34"/>
      <c r="AI803" s="34"/>
      <c r="AJ803" s="34"/>
      <c r="AK803" s="34"/>
      <c r="AM803" s="101"/>
      <c r="AN803" s="34"/>
    </row>
    <row r="804" spans="1:40" ht="14.25" customHeight="1">
      <c r="A804" s="34"/>
      <c r="B804" s="34"/>
      <c r="C804" s="34"/>
      <c r="D804" s="34"/>
      <c r="E804" s="35"/>
      <c r="F804" s="34"/>
      <c r="L804" s="34"/>
      <c r="M804" s="34"/>
      <c r="N804" s="34"/>
      <c r="O804" s="34"/>
      <c r="P804" s="34"/>
      <c r="Q804" s="34"/>
      <c r="R804" s="34"/>
      <c r="S804" s="36"/>
      <c r="T804" s="34"/>
      <c r="X804" s="36"/>
      <c r="AG804" s="34"/>
      <c r="AI804" s="34"/>
      <c r="AJ804" s="34"/>
      <c r="AK804" s="34"/>
      <c r="AM804" s="101"/>
      <c r="AN804" s="34"/>
    </row>
    <row r="805" spans="1:40" ht="14.25" customHeight="1">
      <c r="A805" s="34"/>
      <c r="B805" s="34"/>
      <c r="C805" s="34"/>
      <c r="D805" s="34"/>
      <c r="E805" s="35"/>
      <c r="F805" s="34"/>
      <c r="L805" s="34"/>
      <c r="M805" s="34"/>
      <c r="N805" s="34"/>
      <c r="O805" s="34"/>
      <c r="P805" s="34"/>
      <c r="Q805" s="34"/>
      <c r="R805" s="34"/>
      <c r="S805" s="36"/>
      <c r="T805" s="34"/>
      <c r="X805" s="36"/>
      <c r="AG805" s="34"/>
      <c r="AI805" s="34"/>
      <c r="AJ805" s="34"/>
      <c r="AK805" s="34"/>
      <c r="AM805" s="101"/>
      <c r="AN805" s="34"/>
    </row>
    <row r="806" spans="1:40" ht="14.25" customHeight="1">
      <c r="A806" s="34"/>
      <c r="B806" s="34"/>
      <c r="C806" s="34"/>
      <c r="D806" s="34"/>
      <c r="E806" s="35"/>
      <c r="F806" s="34"/>
      <c r="L806" s="34"/>
      <c r="M806" s="34"/>
      <c r="N806" s="34"/>
      <c r="O806" s="34"/>
      <c r="P806" s="34"/>
      <c r="Q806" s="34"/>
      <c r="R806" s="34"/>
      <c r="S806" s="36"/>
      <c r="T806" s="34"/>
      <c r="X806" s="36"/>
      <c r="AG806" s="34"/>
      <c r="AI806" s="34"/>
      <c r="AJ806" s="34"/>
      <c r="AK806" s="34"/>
      <c r="AM806" s="101"/>
      <c r="AN806" s="34"/>
    </row>
    <row r="807" spans="1:40" ht="14.25" customHeight="1">
      <c r="A807" s="34"/>
      <c r="B807" s="34"/>
      <c r="C807" s="34"/>
      <c r="D807" s="34"/>
      <c r="E807" s="35"/>
      <c r="F807" s="34"/>
      <c r="L807" s="34"/>
      <c r="M807" s="34"/>
      <c r="N807" s="34"/>
      <c r="O807" s="34"/>
      <c r="P807" s="34"/>
      <c r="Q807" s="34"/>
      <c r="R807" s="34"/>
      <c r="S807" s="36"/>
      <c r="T807" s="34"/>
      <c r="X807" s="36"/>
      <c r="AG807" s="34"/>
      <c r="AI807" s="34"/>
      <c r="AJ807" s="34"/>
      <c r="AK807" s="34"/>
      <c r="AM807" s="101"/>
      <c r="AN807" s="34"/>
    </row>
    <row r="808" spans="1:40" ht="14.25" customHeight="1">
      <c r="A808" s="34"/>
      <c r="B808" s="34"/>
      <c r="C808" s="34"/>
      <c r="D808" s="34"/>
      <c r="E808" s="35"/>
      <c r="F808" s="34"/>
      <c r="L808" s="34"/>
      <c r="M808" s="34"/>
      <c r="N808" s="34"/>
      <c r="O808" s="34"/>
      <c r="P808" s="34"/>
      <c r="Q808" s="34"/>
      <c r="R808" s="34"/>
      <c r="S808" s="36"/>
      <c r="T808" s="34"/>
      <c r="X808" s="36"/>
      <c r="AG808" s="34"/>
      <c r="AI808" s="34"/>
      <c r="AJ808" s="34"/>
      <c r="AK808" s="34"/>
      <c r="AM808" s="101"/>
      <c r="AN808" s="34"/>
    </row>
    <row r="809" spans="1:40" ht="14.25" customHeight="1">
      <c r="A809" s="34"/>
      <c r="B809" s="34"/>
      <c r="C809" s="34"/>
      <c r="D809" s="34"/>
      <c r="E809" s="35"/>
      <c r="F809" s="34"/>
      <c r="L809" s="34"/>
      <c r="M809" s="34"/>
      <c r="N809" s="34"/>
      <c r="O809" s="34"/>
      <c r="P809" s="34"/>
      <c r="Q809" s="34"/>
      <c r="R809" s="34"/>
      <c r="S809" s="36"/>
      <c r="T809" s="34"/>
      <c r="X809" s="36"/>
      <c r="AG809" s="34"/>
      <c r="AI809" s="34"/>
      <c r="AJ809" s="34"/>
      <c r="AK809" s="34"/>
      <c r="AM809" s="101"/>
      <c r="AN809" s="34"/>
    </row>
    <row r="810" spans="1:40" ht="14.25" customHeight="1">
      <c r="A810" s="34"/>
      <c r="B810" s="34"/>
      <c r="C810" s="34"/>
      <c r="D810" s="34"/>
      <c r="E810" s="35"/>
      <c r="F810" s="34"/>
      <c r="L810" s="34"/>
      <c r="M810" s="34"/>
      <c r="N810" s="34"/>
      <c r="O810" s="34"/>
      <c r="P810" s="34"/>
      <c r="Q810" s="34"/>
      <c r="R810" s="34"/>
      <c r="S810" s="36"/>
      <c r="T810" s="34"/>
      <c r="X810" s="36"/>
      <c r="AG810" s="34"/>
      <c r="AI810" s="34"/>
      <c r="AJ810" s="34"/>
      <c r="AK810" s="34"/>
      <c r="AM810" s="101"/>
      <c r="AN810" s="34"/>
    </row>
    <row r="811" spans="1:40" ht="14.25" customHeight="1">
      <c r="A811" s="34"/>
      <c r="B811" s="34"/>
      <c r="C811" s="34"/>
      <c r="D811" s="34"/>
      <c r="E811" s="35"/>
      <c r="F811" s="34"/>
      <c r="L811" s="34"/>
      <c r="M811" s="34"/>
      <c r="N811" s="34"/>
      <c r="O811" s="34"/>
      <c r="P811" s="34"/>
      <c r="Q811" s="34"/>
      <c r="R811" s="34"/>
      <c r="S811" s="36"/>
      <c r="T811" s="34"/>
      <c r="X811" s="36"/>
      <c r="AG811" s="34"/>
      <c r="AI811" s="34"/>
      <c r="AJ811" s="34"/>
      <c r="AK811" s="34"/>
      <c r="AM811" s="101"/>
      <c r="AN811" s="34"/>
    </row>
    <row r="812" spans="1:40" ht="14.25" customHeight="1">
      <c r="A812" s="34"/>
      <c r="B812" s="34"/>
      <c r="C812" s="34"/>
      <c r="D812" s="34"/>
      <c r="E812" s="35"/>
      <c r="F812" s="34"/>
      <c r="L812" s="34"/>
      <c r="M812" s="34"/>
      <c r="N812" s="34"/>
      <c r="O812" s="34"/>
      <c r="P812" s="34"/>
      <c r="Q812" s="34"/>
      <c r="R812" s="34"/>
      <c r="S812" s="36"/>
      <c r="T812" s="34"/>
      <c r="X812" s="36"/>
      <c r="AG812" s="34"/>
      <c r="AI812" s="34"/>
      <c r="AJ812" s="34"/>
      <c r="AK812" s="34"/>
      <c r="AM812" s="101"/>
      <c r="AN812" s="34"/>
    </row>
    <row r="813" spans="1:40" ht="14.25" customHeight="1">
      <c r="A813" s="34"/>
      <c r="B813" s="34"/>
      <c r="C813" s="34"/>
      <c r="D813" s="34"/>
      <c r="E813" s="35"/>
      <c r="F813" s="34"/>
      <c r="L813" s="34"/>
      <c r="M813" s="34"/>
      <c r="N813" s="34"/>
      <c r="O813" s="34"/>
      <c r="P813" s="34"/>
      <c r="Q813" s="34"/>
      <c r="R813" s="34"/>
      <c r="S813" s="36"/>
      <c r="T813" s="34"/>
      <c r="X813" s="36"/>
      <c r="AG813" s="34"/>
      <c r="AI813" s="34"/>
      <c r="AJ813" s="34"/>
      <c r="AK813" s="34"/>
      <c r="AM813" s="101"/>
      <c r="AN813" s="34"/>
    </row>
    <row r="814" spans="1:40" ht="14.25" customHeight="1">
      <c r="A814" s="34"/>
      <c r="B814" s="34"/>
      <c r="C814" s="34"/>
      <c r="D814" s="34"/>
      <c r="E814" s="35"/>
      <c r="F814" s="34"/>
      <c r="L814" s="34"/>
      <c r="M814" s="34"/>
      <c r="N814" s="34"/>
      <c r="O814" s="34"/>
      <c r="P814" s="34"/>
      <c r="Q814" s="34"/>
      <c r="R814" s="34"/>
      <c r="S814" s="36"/>
      <c r="T814" s="34"/>
      <c r="X814" s="36"/>
      <c r="AG814" s="34"/>
      <c r="AI814" s="34"/>
      <c r="AJ814" s="34"/>
      <c r="AK814" s="34"/>
      <c r="AM814" s="101"/>
      <c r="AN814" s="34"/>
    </row>
    <row r="815" spans="1:40" ht="14.25" customHeight="1">
      <c r="A815" s="34"/>
      <c r="B815" s="34"/>
      <c r="C815" s="34"/>
      <c r="D815" s="34"/>
      <c r="E815" s="35"/>
      <c r="F815" s="34"/>
      <c r="L815" s="34"/>
      <c r="M815" s="34"/>
      <c r="N815" s="34"/>
      <c r="O815" s="34"/>
      <c r="P815" s="34"/>
      <c r="Q815" s="34"/>
      <c r="R815" s="34"/>
      <c r="S815" s="36"/>
      <c r="T815" s="34"/>
      <c r="X815" s="36"/>
      <c r="AG815" s="34"/>
      <c r="AI815" s="34"/>
      <c r="AJ815" s="34"/>
      <c r="AK815" s="34"/>
      <c r="AM815" s="101"/>
      <c r="AN815" s="34"/>
    </row>
    <row r="816" spans="1:40" ht="14.25" customHeight="1">
      <c r="A816" s="34"/>
      <c r="B816" s="34"/>
      <c r="C816" s="34"/>
      <c r="D816" s="34"/>
      <c r="E816" s="35"/>
      <c r="F816" s="34"/>
      <c r="L816" s="34"/>
      <c r="M816" s="34"/>
      <c r="N816" s="34"/>
      <c r="O816" s="34"/>
      <c r="P816" s="34"/>
      <c r="Q816" s="34"/>
      <c r="R816" s="34"/>
      <c r="S816" s="36"/>
      <c r="T816" s="34"/>
      <c r="X816" s="36"/>
      <c r="AG816" s="34"/>
      <c r="AI816" s="34"/>
      <c r="AJ816" s="34"/>
      <c r="AK816" s="34"/>
      <c r="AM816" s="101"/>
      <c r="AN816" s="34"/>
    </row>
    <row r="817" spans="1:40" ht="14.25" customHeight="1">
      <c r="A817" s="34"/>
      <c r="B817" s="34"/>
      <c r="C817" s="34"/>
      <c r="D817" s="34"/>
      <c r="E817" s="35"/>
      <c r="F817" s="34"/>
      <c r="L817" s="34"/>
      <c r="M817" s="34"/>
      <c r="N817" s="34"/>
      <c r="O817" s="34"/>
      <c r="P817" s="34"/>
      <c r="Q817" s="34"/>
      <c r="R817" s="34"/>
      <c r="S817" s="36"/>
      <c r="T817" s="34"/>
      <c r="X817" s="36"/>
      <c r="AG817" s="34"/>
      <c r="AI817" s="34"/>
      <c r="AJ817" s="34"/>
      <c r="AK817" s="34"/>
      <c r="AM817" s="101"/>
      <c r="AN817" s="34"/>
    </row>
    <row r="818" spans="1:40" ht="14.25" customHeight="1">
      <c r="A818" s="34"/>
      <c r="B818" s="34"/>
      <c r="C818" s="34"/>
      <c r="D818" s="34"/>
      <c r="E818" s="35"/>
      <c r="F818" s="34"/>
      <c r="L818" s="34"/>
      <c r="M818" s="34"/>
      <c r="N818" s="34"/>
      <c r="O818" s="34"/>
      <c r="P818" s="34"/>
      <c r="Q818" s="34"/>
      <c r="R818" s="34"/>
      <c r="S818" s="36"/>
      <c r="T818" s="34"/>
      <c r="X818" s="36"/>
      <c r="AG818" s="34"/>
      <c r="AI818" s="34"/>
      <c r="AJ818" s="34"/>
      <c r="AK818" s="34"/>
      <c r="AM818" s="101"/>
      <c r="AN818" s="34"/>
    </row>
    <row r="819" spans="1:40" ht="14.25" customHeight="1">
      <c r="A819" s="34"/>
      <c r="B819" s="34"/>
      <c r="C819" s="34"/>
      <c r="D819" s="34"/>
      <c r="E819" s="35"/>
      <c r="F819" s="34"/>
      <c r="L819" s="34"/>
      <c r="M819" s="34"/>
      <c r="N819" s="34"/>
      <c r="O819" s="34"/>
      <c r="P819" s="34"/>
      <c r="Q819" s="34"/>
      <c r="R819" s="34"/>
      <c r="S819" s="36"/>
      <c r="T819" s="34"/>
      <c r="X819" s="36"/>
      <c r="AG819" s="34"/>
      <c r="AI819" s="34"/>
      <c r="AJ819" s="34"/>
      <c r="AK819" s="34"/>
      <c r="AM819" s="101"/>
      <c r="AN819" s="34"/>
    </row>
    <row r="820" spans="1:40" ht="14.25" customHeight="1">
      <c r="A820" s="34"/>
      <c r="B820" s="34"/>
      <c r="C820" s="34"/>
      <c r="D820" s="34"/>
      <c r="E820" s="35"/>
      <c r="F820" s="34"/>
      <c r="L820" s="34"/>
      <c r="M820" s="34"/>
      <c r="N820" s="34"/>
      <c r="O820" s="34"/>
      <c r="P820" s="34"/>
      <c r="Q820" s="34"/>
      <c r="R820" s="34"/>
      <c r="S820" s="36"/>
      <c r="T820" s="34"/>
      <c r="X820" s="36"/>
      <c r="AG820" s="34"/>
      <c r="AI820" s="34"/>
      <c r="AJ820" s="34"/>
      <c r="AK820" s="34"/>
      <c r="AM820" s="101"/>
      <c r="AN820" s="34"/>
    </row>
    <row r="821" spans="1:40" ht="14.25" customHeight="1">
      <c r="A821" s="34"/>
      <c r="B821" s="34"/>
      <c r="C821" s="34"/>
      <c r="D821" s="34"/>
      <c r="E821" s="35"/>
      <c r="F821" s="34"/>
      <c r="L821" s="34"/>
      <c r="M821" s="34"/>
      <c r="N821" s="34"/>
      <c r="O821" s="34"/>
      <c r="P821" s="34"/>
      <c r="Q821" s="34"/>
      <c r="R821" s="34"/>
      <c r="S821" s="36"/>
      <c r="T821" s="34"/>
      <c r="X821" s="36"/>
      <c r="AG821" s="34"/>
      <c r="AI821" s="34"/>
      <c r="AJ821" s="34"/>
      <c r="AK821" s="34"/>
      <c r="AM821" s="101"/>
      <c r="AN821" s="34"/>
    </row>
    <row r="822" spans="1:40" ht="14.25" customHeight="1">
      <c r="A822" s="34"/>
      <c r="B822" s="34"/>
      <c r="C822" s="34"/>
      <c r="D822" s="34"/>
      <c r="E822" s="35"/>
      <c r="F822" s="34"/>
      <c r="L822" s="34"/>
      <c r="M822" s="34"/>
      <c r="N822" s="34"/>
      <c r="O822" s="34"/>
      <c r="P822" s="34"/>
      <c r="Q822" s="34"/>
      <c r="R822" s="34"/>
      <c r="S822" s="36"/>
      <c r="T822" s="34"/>
      <c r="X822" s="36"/>
      <c r="AG822" s="34"/>
      <c r="AI822" s="34"/>
      <c r="AJ822" s="34"/>
      <c r="AK822" s="34"/>
      <c r="AM822" s="101"/>
      <c r="AN822" s="34"/>
    </row>
    <row r="823" spans="1:40" ht="14.25" customHeight="1">
      <c r="A823" s="34"/>
      <c r="B823" s="34"/>
      <c r="C823" s="34"/>
      <c r="D823" s="34"/>
      <c r="E823" s="35"/>
      <c r="F823" s="34"/>
      <c r="L823" s="34"/>
      <c r="M823" s="34"/>
      <c r="N823" s="34"/>
      <c r="O823" s="34"/>
      <c r="P823" s="34"/>
      <c r="Q823" s="34"/>
      <c r="R823" s="34"/>
      <c r="S823" s="36"/>
      <c r="T823" s="34"/>
      <c r="X823" s="36"/>
      <c r="AG823" s="34"/>
      <c r="AI823" s="34"/>
      <c r="AJ823" s="34"/>
      <c r="AK823" s="34"/>
      <c r="AM823" s="101"/>
      <c r="AN823" s="34"/>
    </row>
    <row r="824" spans="1:40" ht="14.25" customHeight="1">
      <c r="A824" s="34"/>
      <c r="B824" s="34"/>
      <c r="C824" s="34"/>
      <c r="D824" s="34"/>
      <c r="E824" s="35"/>
      <c r="F824" s="34"/>
      <c r="L824" s="34"/>
      <c r="M824" s="34"/>
      <c r="N824" s="34"/>
      <c r="O824" s="34"/>
      <c r="P824" s="34"/>
      <c r="Q824" s="34"/>
      <c r="R824" s="34"/>
      <c r="S824" s="36"/>
      <c r="T824" s="34"/>
      <c r="X824" s="36"/>
      <c r="AG824" s="34"/>
      <c r="AI824" s="34"/>
      <c r="AJ824" s="34"/>
      <c r="AK824" s="34"/>
      <c r="AM824" s="101"/>
      <c r="AN824" s="34"/>
    </row>
    <row r="825" spans="1:40" ht="14.25" customHeight="1">
      <c r="A825" s="34"/>
      <c r="B825" s="34"/>
      <c r="C825" s="34"/>
      <c r="D825" s="34"/>
      <c r="E825" s="35"/>
      <c r="F825" s="34"/>
      <c r="L825" s="34"/>
      <c r="M825" s="34"/>
      <c r="N825" s="34"/>
      <c r="O825" s="34"/>
      <c r="P825" s="34"/>
      <c r="Q825" s="34"/>
      <c r="R825" s="34"/>
      <c r="S825" s="36"/>
      <c r="T825" s="34"/>
      <c r="X825" s="36"/>
      <c r="AG825" s="34"/>
      <c r="AI825" s="34"/>
      <c r="AJ825" s="34"/>
      <c r="AK825" s="34"/>
      <c r="AM825" s="101"/>
      <c r="AN825" s="34"/>
    </row>
    <row r="826" spans="1:40" ht="14.25" customHeight="1">
      <c r="A826" s="34"/>
      <c r="B826" s="34"/>
      <c r="C826" s="34"/>
      <c r="D826" s="34"/>
      <c r="E826" s="35"/>
      <c r="F826" s="34"/>
      <c r="L826" s="34"/>
      <c r="M826" s="34"/>
      <c r="N826" s="34"/>
      <c r="O826" s="34"/>
      <c r="P826" s="34"/>
      <c r="Q826" s="34"/>
      <c r="R826" s="34"/>
      <c r="S826" s="36"/>
      <c r="T826" s="34"/>
      <c r="X826" s="36"/>
      <c r="AG826" s="34"/>
      <c r="AI826" s="34"/>
      <c r="AJ826" s="34"/>
      <c r="AK826" s="34"/>
      <c r="AM826" s="101"/>
      <c r="AN826" s="34"/>
    </row>
    <row r="827" spans="1:40" ht="14.25" customHeight="1">
      <c r="A827" s="34"/>
      <c r="B827" s="34"/>
      <c r="C827" s="34"/>
      <c r="D827" s="34"/>
      <c r="E827" s="35"/>
      <c r="F827" s="34"/>
      <c r="L827" s="34"/>
      <c r="M827" s="34"/>
      <c r="N827" s="34"/>
      <c r="O827" s="34"/>
      <c r="P827" s="34"/>
      <c r="Q827" s="34"/>
      <c r="R827" s="34"/>
      <c r="S827" s="36"/>
      <c r="T827" s="34"/>
      <c r="X827" s="36"/>
      <c r="AG827" s="34"/>
      <c r="AI827" s="34"/>
      <c r="AJ827" s="34"/>
      <c r="AK827" s="34"/>
      <c r="AM827" s="101"/>
      <c r="AN827" s="34"/>
    </row>
    <row r="828" spans="1:40" ht="14.25" customHeight="1">
      <c r="A828" s="34"/>
      <c r="B828" s="34"/>
      <c r="C828" s="34"/>
      <c r="D828" s="34"/>
      <c r="E828" s="35"/>
      <c r="F828" s="34"/>
      <c r="L828" s="34"/>
      <c r="M828" s="34"/>
      <c r="N828" s="34"/>
      <c r="O828" s="34"/>
      <c r="P828" s="34"/>
      <c r="Q828" s="34"/>
      <c r="R828" s="34"/>
      <c r="S828" s="36"/>
      <c r="T828" s="34"/>
      <c r="X828" s="36"/>
      <c r="AG828" s="34"/>
      <c r="AI828" s="34"/>
      <c r="AJ828" s="34"/>
      <c r="AK828" s="34"/>
      <c r="AM828" s="101"/>
      <c r="AN828" s="34"/>
    </row>
    <row r="829" spans="1:40" ht="14.25" customHeight="1">
      <c r="A829" s="34"/>
      <c r="B829" s="34"/>
      <c r="C829" s="34"/>
      <c r="D829" s="34"/>
      <c r="E829" s="35"/>
      <c r="F829" s="34"/>
      <c r="L829" s="34"/>
      <c r="M829" s="34"/>
      <c r="N829" s="34"/>
      <c r="O829" s="34"/>
      <c r="P829" s="34"/>
      <c r="Q829" s="34"/>
      <c r="R829" s="34"/>
      <c r="S829" s="36"/>
      <c r="T829" s="34"/>
      <c r="X829" s="36"/>
      <c r="AG829" s="34"/>
      <c r="AI829" s="34"/>
      <c r="AJ829" s="34"/>
      <c r="AK829" s="34"/>
      <c r="AM829" s="101"/>
      <c r="AN829" s="34"/>
    </row>
    <row r="830" spans="1:40" ht="14.25" customHeight="1">
      <c r="A830" s="34"/>
      <c r="B830" s="34"/>
      <c r="C830" s="34"/>
      <c r="D830" s="34"/>
      <c r="E830" s="35"/>
      <c r="F830" s="34"/>
      <c r="L830" s="34"/>
      <c r="M830" s="34"/>
      <c r="N830" s="34"/>
      <c r="O830" s="34"/>
      <c r="P830" s="34"/>
      <c r="Q830" s="34"/>
      <c r="R830" s="34"/>
      <c r="S830" s="36"/>
      <c r="T830" s="34"/>
      <c r="X830" s="36"/>
      <c r="AG830" s="34"/>
      <c r="AI830" s="34"/>
      <c r="AJ830" s="34"/>
      <c r="AK830" s="34"/>
      <c r="AM830" s="101"/>
      <c r="AN830" s="34"/>
    </row>
    <row r="831" spans="1:40" ht="14.25" customHeight="1">
      <c r="A831" s="34"/>
      <c r="B831" s="34"/>
      <c r="C831" s="34"/>
      <c r="D831" s="34"/>
      <c r="E831" s="35"/>
      <c r="F831" s="34"/>
      <c r="L831" s="34"/>
      <c r="M831" s="34"/>
      <c r="N831" s="34"/>
      <c r="O831" s="34"/>
      <c r="P831" s="34"/>
      <c r="Q831" s="34"/>
      <c r="R831" s="34"/>
      <c r="S831" s="36"/>
      <c r="T831" s="34"/>
      <c r="X831" s="36"/>
      <c r="AG831" s="34"/>
      <c r="AI831" s="34"/>
      <c r="AJ831" s="34"/>
      <c r="AK831" s="34"/>
      <c r="AM831" s="101"/>
      <c r="AN831" s="34"/>
    </row>
    <row r="832" spans="1:40" ht="14.25" customHeight="1">
      <c r="A832" s="34"/>
      <c r="B832" s="34"/>
      <c r="C832" s="34"/>
      <c r="D832" s="34"/>
      <c r="E832" s="35"/>
      <c r="F832" s="34"/>
      <c r="L832" s="34"/>
      <c r="M832" s="34"/>
      <c r="N832" s="34"/>
      <c r="O832" s="34"/>
      <c r="P832" s="34"/>
      <c r="Q832" s="34"/>
      <c r="R832" s="34"/>
      <c r="S832" s="36"/>
      <c r="T832" s="34"/>
      <c r="X832" s="36"/>
      <c r="AG832" s="34"/>
      <c r="AI832" s="34"/>
      <c r="AJ832" s="34"/>
      <c r="AK832" s="34"/>
      <c r="AM832" s="101"/>
      <c r="AN832" s="34"/>
    </row>
    <row r="833" spans="1:40" ht="14.25" customHeight="1">
      <c r="A833" s="34"/>
      <c r="B833" s="34"/>
      <c r="C833" s="34"/>
      <c r="D833" s="34"/>
      <c r="E833" s="35"/>
      <c r="F833" s="34"/>
      <c r="L833" s="34"/>
      <c r="M833" s="34"/>
      <c r="N833" s="34"/>
      <c r="O833" s="34"/>
      <c r="P833" s="34"/>
      <c r="Q833" s="34"/>
      <c r="R833" s="34"/>
      <c r="S833" s="36"/>
      <c r="T833" s="34"/>
      <c r="X833" s="36"/>
      <c r="AG833" s="34"/>
      <c r="AI833" s="34"/>
      <c r="AJ833" s="34"/>
      <c r="AK833" s="34"/>
      <c r="AM833" s="101"/>
      <c r="AN833" s="34"/>
    </row>
    <row r="834" spans="1:40" ht="14.25" customHeight="1">
      <c r="A834" s="34"/>
      <c r="B834" s="34"/>
      <c r="C834" s="34"/>
      <c r="D834" s="34"/>
      <c r="E834" s="35"/>
      <c r="F834" s="34"/>
      <c r="L834" s="34"/>
      <c r="M834" s="34"/>
      <c r="N834" s="34"/>
      <c r="O834" s="34"/>
      <c r="P834" s="34"/>
      <c r="Q834" s="34"/>
      <c r="R834" s="34"/>
      <c r="S834" s="36"/>
      <c r="T834" s="34"/>
      <c r="X834" s="36"/>
      <c r="AG834" s="34"/>
      <c r="AI834" s="34"/>
      <c r="AJ834" s="34"/>
      <c r="AK834" s="34"/>
      <c r="AM834" s="101"/>
      <c r="AN834" s="34"/>
    </row>
    <row r="835" spans="1:40" ht="14.25" customHeight="1">
      <c r="A835" s="34"/>
      <c r="B835" s="34"/>
      <c r="C835" s="34"/>
      <c r="D835" s="34"/>
      <c r="E835" s="35"/>
      <c r="F835" s="34"/>
      <c r="L835" s="34"/>
      <c r="M835" s="34"/>
      <c r="N835" s="34"/>
      <c r="O835" s="34"/>
      <c r="P835" s="34"/>
      <c r="Q835" s="34"/>
      <c r="R835" s="34"/>
      <c r="S835" s="36"/>
      <c r="T835" s="34"/>
      <c r="X835" s="36"/>
      <c r="AG835" s="34"/>
      <c r="AI835" s="34"/>
      <c r="AJ835" s="34"/>
      <c r="AK835" s="34"/>
      <c r="AM835" s="101"/>
      <c r="AN835" s="34"/>
    </row>
    <row r="836" spans="1:40" ht="14.25" customHeight="1">
      <c r="A836" s="34"/>
      <c r="B836" s="34"/>
      <c r="C836" s="34"/>
      <c r="D836" s="34"/>
      <c r="E836" s="35"/>
      <c r="F836" s="34"/>
      <c r="L836" s="34"/>
      <c r="M836" s="34"/>
      <c r="N836" s="34"/>
      <c r="O836" s="34"/>
      <c r="P836" s="34"/>
      <c r="Q836" s="34"/>
      <c r="R836" s="34"/>
      <c r="S836" s="36"/>
      <c r="T836" s="34"/>
      <c r="X836" s="36"/>
      <c r="AG836" s="34"/>
      <c r="AI836" s="34"/>
      <c r="AJ836" s="34"/>
      <c r="AK836" s="34"/>
      <c r="AM836" s="101"/>
      <c r="AN836" s="34"/>
    </row>
    <row r="837" spans="1:40" ht="14.25" customHeight="1">
      <c r="A837" s="34"/>
      <c r="B837" s="34"/>
      <c r="C837" s="34"/>
      <c r="D837" s="34"/>
      <c r="E837" s="35"/>
      <c r="F837" s="34"/>
      <c r="L837" s="34"/>
      <c r="M837" s="34"/>
      <c r="N837" s="34"/>
      <c r="O837" s="34"/>
      <c r="P837" s="34"/>
      <c r="Q837" s="34"/>
      <c r="R837" s="34"/>
      <c r="S837" s="36"/>
      <c r="T837" s="34"/>
      <c r="X837" s="36"/>
      <c r="AG837" s="34"/>
      <c r="AI837" s="34"/>
      <c r="AJ837" s="34"/>
      <c r="AK837" s="34"/>
      <c r="AM837" s="101"/>
      <c r="AN837" s="34"/>
    </row>
    <row r="838" spans="1:40" ht="14.25" customHeight="1">
      <c r="A838" s="34"/>
      <c r="B838" s="34"/>
      <c r="C838" s="34"/>
      <c r="D838" s="34"/>
      <c r="E838" s="35"/>
      <c r="F838" s="34"/>
      <c r="L838" s="34"/>
      <c r="M838" s="34"/>
      <c r="N838" s="34"/>
      <c r="O838" s="34"/>
      <c r="P838" s="34"/>
      <c r="Q838" s="34"/>
      <c r="R838" s="34"/>
      <c r="S838" s="36"/>
      <c r="T838" s="34"/>
      <c r="X838" s="36"/>
      <c r="AG838" s="34"/>
      <c r="AI838" s="34"/>
      <c r="AJ838" s="34"/>
      <c r="AK838" s="34"/>
      <c r="AM838" s="101"/>
      <c r="AN838" s="34"/>
    </row>
    <row r="839" spans="1:40" ht="14.25" customHeight="1">
      <c r="A839" s="34"/>
      <c r="B839" s="34"/>
      <c r="C839" s="34"/>
      <c r="D839" s="34"/>
      <c r="E839" s="35"/>
      <c r="F839" s="34"/>
      <c r="L839" s="34"/>
      <c r="M839" s="34"/>
      <c r="N839" s="34"/>
      <c r="O839" s="34"/>
      <c r="P839" s="34"/>
      <c r="Q839" s="34"/>
      <c r="R839" s="34"/>
      <c r="S839" s="36"/>
      <c r="T839" s="34"/>
      <c r="X839" s="36"/>
      <c r="AG839" s="34"/>
      <c r="AI839" s="34"/>
      <c r="AJ839" s="34"/>
      <c r="AK839" s="34"/>
      <c r="AM839" s="101"/>
      <c r="AN839" s="34"/>
    </row>
    <row r="840" spans="1:40" ht="14.25" customHeight="1">
      <c r="A840" s="34"/>
      <c r="B840" s="34"/>
      <c r="C840" s="34"/>
      <c r="D840" s="34"/>
      <c r="E840" s="35"/>
      <c r="F840" s="34"/>
      <c r="L840" s="34"/>
      <c r="M840" s="34"/>
      <c r="N840" s="34"/>
      <c r="O840" s="34"/>
      <c r="P840" s="34"/>
      <c r="Q840" s="34"/>
      <c r="R840" s="34"/>
      <c r="S840" s="36"/>
      <c r="T840" s="34"/>
      <c r="X840" s="36"/>
      <c r="AG840" s="34"/>
      <c r="AI840" s="34"/>
      <c r="AJ840" s="34"/>
      <c r="AK840" s="34"/>
      <c r="AM840" s="101"/>
      <c r="AN840" s="34"/>
    </row>
    <row r="841" spans="1:40" ht="14.25" customHeight="1">
      <c r="A841" s="34"/>
      <c r="B841" s="34"/>
      <c r="C841" s="34"/>
      <c r="D841" s="34"/>
      <c r="E841" s="35"/>
      <c r="F841" s="34"/>
      <c r="L841" s="34"/>
      <c r="M841" s="34"/>
      <c r="N841" s="34"/>
      <c r="O841" s="34"/>
      <c r="P841" s="34"/>
      <c r="Q841" s="34"/>
      <c r="R841" s="34"/>
      <c r="S841" s="36"/>
      <c r="T841" s="34"/>
      <c r="X841" s="36"/>
      <c r="AG841" s="34"/>
      <c r="AI841" s="34"/>
      <c r="AJ841" s="34"/>
      <c r="AK841" s="34"/>
      <c r="AM841" s="101"/>
      <c r="AN841" s="34"/>
    </row>
    <row r="842" spans="1:40" ht="14.25" customHeight="1">
      <c r="A842" s="34"/>
      <c r="B842" s="34"/>
      <c r="C842" s="34"/>
      <c r="D842" s="34"/>
      <c r="E842" s="35"/>
      <c r="F842" s="34"/>
      <c r="L842" s="34"/>
      <c r="M842" s="34"/>
      <c r="N842" s="34"/>
      <c r="O842" s="34"/>
      <c r="P842" s="34"/>
      <c r="Q842" s="34"/>
      <c r="R842" s="34"/>
      <c r="S842" s="36"/>
      <c r="T842" s="34"/>
      <c r="X842" s="36"/>
      <c r="AG842" s="34"/>
      <c r="AI842" s="34"/>
      <c r="AJ842" s="34"/>
      <c r="AK842" s="34"/>
      <c r="AM842" s="101"/>
      <c r="AN842" s="34"/>
    </row>
    <row r="843" spans="1:40" ht="14.25" customHeight="1">
      <c r="A843" s="34"/>
      <c r="B843" s="34"/>
      <c r="C843" s="34"/>
      <c r="D843" s="34"/>
      <c r="E843" s="35"/>
      <c r="F843" s="34"/>
      <c r="L843" s="34"/>
      <c r="M843" s="34"/>
      <c r="N843" s="34"/>
      <c r="O843" s="34"/>
      <c r="P843" s="34"/>
      <c r="Q843" s="34"/>
      <c r="R843" s="34"/>
      <c r="S843" s="36"/>
      <c r="T843" s="34"/>
      <c r="X843" s="36"/>
      <c r="AG843" s="34"/>
      <c r="AI843" s="34"/>
      <c r="AJ843" s="34"/>
      <c r="AK843" s="34"/>
      <c r="AM843" s="101"/>
      <c r="AN843" s="34"/>
    </row>
    <row r="844" spans="1:40" ht="14.25" customHeight="1">
      <c r="A844" s="34"/>
      <c r="B844" s="34"/>
      <c r="C844" s="34"/>
      <c r="D844" s="34"/>
      <c r="E844" s="35"/>
      <c r="F844" s="34"/>
      <c r="L844" s="34"/>
      <c r="M844" s="34"/>
      <c r="N844" s="34"/>
      <c r="O844" s="34"/>
      <c r="P844" s="34"/>
      <c r="Q844" s="34"/>
      <c r="R844" s="34"/>
      <c r="S844" s="36"/>
      <c r="T844" s="34"/>
      <c r="X844" s="36"/>
      <c r="AG844" s="34"/>
      <c r="AI844" s="34"/>
      <c r="AJ844" s="34"/>
      <c r="AK844" s="34"/>
      <c r="AM844" s="101"/>
      <c r="AN844" s="34"/>
    </row>
    <row r="845" spans="1:40" ht="14.25" customHeight="1">
      <c r="A845" s="34"/>
      <c r="B845" s="34"/>
      <c r="C845" s="34"/>
      <c r="D845" s="34"/>
      <c r="E845" s="35"/>
      <c r="F845" s="34"/>
      <c r="L845" s="34"/>
      <c r="M845" s="34"/>
      <c r="N845" s="34"/>
      <c r="O845" s="34"/>
      <c r="P845" s="34"/>
      <c r="Q845" s="34"/>
      <c r="R845" s="34"/>
      <c r="S845" s="36"/>
      <c r="T845" s="34"/>
      <c r="X845" s="36"/>
      <c r="AG845" s="34"/>
      <c r="AI845" s="34"/>
      <c r="AJ845" s="34"/>
      <c r="AK845" s="34"/>
      <c r="AM845" s="101"/>
      <c r="AN845" s="34"/>
    </row>
    <row r="846" spans="1:40" ht="14.25" customHeight="1">
      <c r="A846" s="34"/>
      <c r="B846" s="34"/>
      <c r="C846" s="34"/>
      <c r="D846" s="34"/>
      <c r="E846" s="35"/>
      <c r="F846" s="34"/>
      <c r="L846" s="34"/>
      <c r="M846" s="34"/>
      <c r="N846" s="34"/>
      <c r="O846" s="34"/>
      <c r="P846" s="34"/>
      <c r="Q846" s="34"/>
      <c r="R846" s="34"/>
      <c r="S846" s="36"/>
      <c r="T846" s="34"/>
      <c r="X846" s="36"/>
      <c r="AG846" s="34"/>
      <c r="AI846" s="34"/>
      <c r="AJ846" s="34"/>
      <c r="AK846" s="34"/>
      <c r="AM846" s="101"/>
      <c r="AN846" s="34"/>
    </row>
    <row r="847" spans="1:40" ht="14.25" customHeight="1">
      <c r="A847" s="34"/>
      <c r="B847" s="34"/>
      <c r="C847" s="34"/>
      <c r="D847" s="34"/>
      <c r="E847" s="35"/>
      <c r="F847" s="34"/>
      <c r="L847" s="34"/>
      <c r="M847" s="34"/>
      <c r="N847" s="34"/>
      <c r="O847" s="34"/>
      <c r="P847" s="34"/>
      <c r="Q847" s="34"/>
      <c r="R847" s="34"/>
      <c r="S847" s="36"/>
      <c r="T847" s="34"/>
      <c r="X847" s="36"/>
      <c r="AG847" s="34"/>
      <c r="AI847" s="34"/>
      <c r="AJ847" s="34"/>
      <c r="AK847" s="34"/>
      <c r="AM847" s="101"/>
      <c r="AN847" s="34"/>
    </row>
    <row r="848" spans="1:40" ht="14.25" customHeight="1">
      <c r="A848" s="34"/>
      <c r="B848" s="34"/>
      <c r="C848" s="34"/>
      <c r="D848" s="34"/>
      <c r="E848" s="35"/>
      <c r="F848" s="34"/>
      <c r="L848" s="34"/>
      <c r="M848" s="34"/>
      <c r="N848" s="34"/>
      <c r="O848" s="34"/>
      <c r="P848" s="34"/>
      <c r="Q848" s="34"/>
      <c r="R848" s="34"/>
      <c r="S848" s="36"/>
      <c r="T848" s="34"/>
      <c r="X848" s="36"/>
      <c r="AG848" s="34"/>
      <c r="AI848" s="34"/>
      <c r="AJ848" s="34"/>
      <c r="AK848" s="34"/>
      <c r="AM848" s="101"/>
      <c r="AN848" s="34"/>
    </row>
    <row r="849" spans="1:40" ht="14.25" customHeight="1">
      <c r="A849" s="34"/>
      <c r="B849" s="34"/>
      <c r="C849" s="34"/>
      <c r="D849" s="34"/>
      <c r="E849" s="35"/>
      <c r="F849" s="34"/>
      <c r="L849" s="34"/>
      <c r="M849" s="34"/>
      <c r="N849" s="34"/>
      <c r="O849" s="34"/>
      <c r="P849" s="34"/>
      <c r="Q849" s="34"/>
      <c r="R849" s="34"/>
      <c r="S849" s="36"/>
      <c r="T849" s="34"/>
      <c r="X849" s="36"/>
      <c r="AG849" s="34"/>
      <c r="AI849" s="34"/>
      <c r="AJ849" s="34"/>
      <c r="AK849" s="34"/>
      <c r="AM849" s="101"/>
      <c r="AN849" s="34"/>
    </row>
    <row r="850" spans="1:40" ht="14.25" customHeight="1">
      <c r="A850" s="34"/>
      <c r="B850" s="34"/>
      <c r="C850" s="34"/>
      <c r="D850" s="34"/>
      <c r="E850" s="35"/>
      <c r="F850" s="34"/>
      <c r="L850" s="34"/>
      <c r="M850" s="34"/>
      <c r="N850" s="34"/>
      <c r="O850" s="34"/>
      <c r="P850" s="34"/>
      <c r="Q850" s="34"/>
      <c r="R850" s="34"/>
      <c r="S850" s="36"/>
      <c r="T850" s="34"/>
      <c r="X850" s="36"/>
      <c r="AG850" s="34"/>
      <c r="AI850" s="34"/>
      <c r="AJ850" s="34"/>
      <c r="AK850" s="34"/>
      <c r="AM850" s="101"/>
      <c r="AN850" s="34"/>
    </row>
    <row r="851" spans="1:40" ht="14.25" customHeight="1">
      <c r="A851" s="34"/>
      <c r="B851" s="34"/>
      <c r="C851" s="34"/>
      <c r="D851" s="34"/>
      <c r="E851" s="35"/>
      <c r="F851" s="34"/>
      <c r="L851" s="34"/>
      <c r="M851" s="34"/>
      <c r="N851" s="34"/>
      <c r="O851" s="34"/>
      <c r="P851" s="34"/>
      <c r="Q851" s="34"/>
      <c r="R851" s="34"/>
      <c r="S851" s="36"/>
      <c r="T851" s="34"/>
      <c r="X851" s="36"/>
      <c r="AG851" s="34"/>
      <c r="AI851" s="34"/>
      <c r="AJ851" s="34"/>
      <c r="AK851" s="34"/>
      <c r="AM851" s="101"/>
      <c r="AN851" s="34"/>
    </row>
    <row r="852" spans="1:40" ht="14.25" customHeight="1">
      <c r="A852" s="34"/>
      <c r="B852" s="34"/>
      <c r="C852" s="34"/>
      <c r="D852" s="34"/>
      <c r="E852" s="35"/>
      <c r="F852" s="34"/>
      <c r="L852" s="34"/>
      <c r="M852" s="34"/>
      <c r="N852" s="34"/>
      <c r="O852" s="34"/>
      <c r="P852" s="34"/>
      <c r="Q852" s="34"/>
      <c r="R852" s="34"/>
      <c r="S852" s="36"/>
      <c r="T852" s="34"/>
      <c r="X852" s="36"/>
      <c r="AG852" s="34"/>
      <c r="AI852" s="34"/>
      <c r="AJ852" s="34"/>
      <c r="AK852" s="34"/>
      <c r="AM852" s="101"/>
      <c r="AN852" s="34"/>
    </row>
    <row r="853" spans="1:40" ht="14.25" customHeight="1">
      <c r="A853" s="34"/>
      <c r="B853" s="34"/>
      <c r="C853" s="34"/>
      <c r="D853" s="34"/>
      <c r="E853" s="35"/>
      <c r="F853" s="34"/>
      <c r="L853" s="34"/>
      <c r="M853" s="34"/>
      <c r="N853" s="34"/>
      <c r="O853" s="34"/>
      <c r="P853" s="34"/>
      <c r="Q853" s="34"/>
      <c r="R853" s="34"/>
      <c r="S853" s="36"/>
      <c r="T853" s="34"/>
      <c r="X853" s="36"/>
      <c r="AG853" s="34"/>
      <c r="AI853" s="34"/>
      <c r="AJ853" s="34"/>
      <c r="AK853" s="34"/>
      <c r="AM853" s="101"/>
      <c r="AN853" s="34"/>
    </row>
    <row r="854" spans="1:40" ht="14.25" customHeight="1">
      <c r="A854" s="34"/>
      <c r="B854" s="34"/>
      <c r="C854" s="34"/>
      <c r="D854" s="34"/>
      <c r="E854" s="35"/>
      <c r="F854" s="34"/>
      <c r="L854" s="34"/>
      <c r="M854" s="34"/>
      <c r="N854" s="34"/>
      <c r="O854" s="34"/>
      <c r="P854" s="34"/>
      <c r="Q854" s="34"/>
      <c r="R854" s="34"/>
      <c r="S854" s="36"/>
      <c r="T854" s="34"/>
      <c r="X854" s="36"/>
      <c r="AG854" s="34"/>
      <c r="AI854" s="34"/>
      <c r="AJ854" s="34"/>
      <c r="AK854" s="34"/>
      <c r="AM854" s="101"/>
      <c r="AN854" s="34"/>
    </row>
    <row r="855" spans="1:40" ht="14.25" customHeight="1">
      <c r="A855" s="34"/>
      <c r="B855" s="34"/>
      <c r="C855" s="34"/>
      <c r="D855" s="34"/>
      <c r="E855" s="35"/>
      <c r="F855" s="34"/>
      <c r="L855" s="34"/>
      <c r="M855" s="34"/>
      <c r="N855" s="34"/>
      <c r="O855" s="34"/>
      <c r="P855" s="34"/>
      <c r="Q855" s="34"/>
      <c r="R855" s="34"/>
      <c r="S855" s="36"/>
      <c r="T855" s="34"/>
      <c r="X855" s="36"/>
      <c r="AG855" s="34"/>
      <c r="AI855" s="34"/>
      <c r="AJ855" s="34"/>
      <c r="AK855" s="34"/>
      <c r="AM855" s="101"/>
      <c r="AN855" s="34"/>
    </row>
    <row r="856" spans="1:40" ht="14.25" customHeight="1">
      <c r="A856" s="34"/>
      <c r="B856" s="34"/>
      <c r="C856" s="34"/>
      <c r="D856" s="34"/>
      <c r="E856" s="35"/>
      <c r="F856" s="34"/>
      <c r="L856" s="34"/>
      <c r="M856" s="34"/>
      <c r="N856" s="34"/>
      <c r="O856" s="34"/>
      <c r="P856" s="34"/>
      <c r="Q856" s="34"/>
      <c r="R856" s="34"/>
      <c r="S856" s="36"/>
      <c r="T856" s="34"/>
      <c r="X856" s="36"/>
      <c r="AG856" s="34"/>
      <c r="AI856" s="34"/>
      <c r="AJ856" s="34"/>
      <c r="AK856" s="34"/>
      <c r="AM856" s="101"/>
      <c r="AN856" s="34"/>
    </row>
    <row r="857" spans="1:40" ht="14.25" customHeight="1">
      <c r="A857" s="34"/>
      <c r="B857" s="34"/>
      <c r="C857" s="34"/>
      <c r="D857" s="34"/>
      <c r="E857" s="35"/>
      <c r="F857" s="34"/>
      <c r="L857" s="34"/>
      <c r="M857" s="34"/>
      <c r="N857" s="34"/>
      <c r="O857" s="34"/>
      <c r="P857" s="34"/>
      <c r="Q857" s="34"/>
      <c r="R857" s="34"/>
      <c r="S857" s="36"/>
      <c r="T857" s="34"/>
      <c r="X857" s="36"/>
      <c r="AG857" s="34"/>
      <c r="AI857" s="34"/>
      <c r="AJ857" s="34"/>
      <c r="AK857" s="34"/>
      <c r="AM857" s="101"/>
      <c r="AN857" s="34"/>
    </row>
    <row r="858" spans="1:40" ht="14.25" customHeight="1">
      <c r="A858" s="34"/>
      <c r="B858" s="34"/>
      <c r="C858" s="34"/>
      <c r="D858" s="34"/>
      <c r="E858" s="35"/>
      <c r="F858" s="34"/>
      <c r="L858" s="34"/>
      <c r="M858" s="34"/>
      <c r="N858" s="34"/>
      <c r="O858" s="34"/>
      <c r="P858" s="34"/>
      <c r="Q858" s="34"/>
      <c r="R858" s="34"/>
      <c r="S858" s="36"/>
      <c r="T858" s="34"/>
      <c r="X858" s="36"/>
      <c r="AG858" s="34"/>
      <c r="AI858" s="34"/>
      <c r="AJ858" s="34"/>
      <c r="AK858" s="34"/>
      <c r="AM858" s="101"/>
      <c r="AN858" s="34"/>
    </row>
    <row r="859" spans="1:40" ht="14.25" customHeight="1">
      <c r="A859" s="34"/>
      <c r="B859" s="34"/>
      <c r="C859" s="34"/>
      <c r="D859" s="34"/>
      <c r="E859" s="35"/>
      <c r="F859" s="34"/>
      <c r="L859" s="34"/>
      <c r="M859" s="34"/>
      <c r="N859" s="34"/>
      <c r="O859" s="34"/>
      <c r="P859" s="34"/>
      <c r="Q859" s="34"/>
      <c r="R859" s="34"/>
      <c r="S859" s="36"/>
      <c r="T859" s="34"/>
      <c r="X859" s="36"/>
      <c r="AG859" s="34"/>
      <c r="AI859" s="34"/>
      <c r="AJ859" s="34"/>
      <c r="AK859" s="34"/>
      <c r="AM859" s="101"/>
      <c r="AN859" s="34"/>
    </row>
    <row r="860" spans="1:40" ht="14.25" customHeight="1">
      <c r="A860" s="34"/>
      <c r="B860" s="34"/>
      <c r="C860" s="34"/>
      <c r="D860" s="34"/>
      <c r="E860" s="35"/>
      <c r="F860" s="34"/>
      <c r="L860" s="34"/>
      <c r="M860" s="34"/>
      <c r="N860" s="34"/>
      <c r="O860" s="34"/>
      <c r="P860" s="34"/>
      <c r="Q860" s="34"/>
      <c r="R860" s="34"/>
      <c r="S860" s="36"/>
      <c r="T860" s="34"/>
      <c r="X860" s="36"/>
      <c r="AG860" s="34"/>
      <c r="AI860" s="34"/>
      <c r="AJ860" s="34"/>
      <c r="AK860" s="34"/>
      <c r="AM860" s="101"/>
      <c r="AN860" s="34"/>
    </row>
    <row r="861" spans="1:40" ht="14.25" customHeight="1">
      <c r="A861" s="34"/>
      <c r="B861" s="34"/>
      <c r="C861" s="34"/>
      <c r="D861" s="34"/>
      <c r="E861" s="35"/>
      <c r="F861" s="34"/>
      <c r="L861" s="34"/>
      <c r="M861" s="34"/>
      <c r="N861" s="34"/>
      <c r="O861" s="34"/>
      <c r="P861" s="34"/>
      <c r="Q861" s="34"/>
      <c r="R861" s="34"/>
      <c r="S861" s="36"/>
      <c r="T861" s="34"/>
      <c r="X861" s="36"/>
      <c r="AG861" s="34"/>
      <c r="AI861" s="34"/>
      <c r="AJ861" s="34"/>
      <c r="AK861" s="34"/>
      <c r="AM861" s="101"/>
      <c r="AN861" s="34"/>
    </row>
    <row r="862" spans="1:40" ht="14.25" customHeight="1">
      <c r="A862" s="34"/>
      <c r="B862" s="34"/>
      <c r="C862" s="34"/>
      <c r="D862" s="34"/>
      <c r="E862" s="35"/>
      <c r="F862" s="34"/>
      <c r="L862" s="34"/>
      <c r="M862" s="34"/>
      <c r="N862" s="34"/>
      <c r="O862" s="34"/>
      <c r="P862" s="34"/>
      <c r="Q862" s="34"/>
      <c r="R862" s="34"/>
      <c r="S862" s="36"/>
      <c r="T862" s="34"/>
      <c r="X862" s="36"/>
      <c r="AG862" s="34"/>
      <c r="AI862" s="34"/>
      <c r="AJ862" s="34"/>
      <c r="AK862" s="34"/>
      <c r="AM862" s="101"/>
      <c r="AN862" s="34"/>
    </row>
    <row r="863" spans="1:40" ht="14.25" customHeight="1">
      <c r="A863" s="34"/>
      <c r="B863" s="34"/>
      <c r="C863" s="34"/>
      <c r="D863" s="34"/>
      <c r="E863" s="35"/>
      <c r="F863" s="34"/>
      <c r="L863" s="34"/>
      <c r="M863" s="34"/>
      <c r="N863" s="34"/>
      <c r="O863" s="34"/>
      <c r="P863" s="34"/>
      <c r="Q863" s="34"/>
      <c r="R863" s="34"/>
      <c r="S863" s="36"/>
      <c r="T863" s="34"/>
      <c r="X863" s="36"/>
      <c r="AG863" s="34"/>
      <c r="AI863" s="34"/>
      <c r="AJ863" s="34"/>
      <c r="AK863" s="34"/>
      <c r="AM863" s="101"/>
      <c r="AN863" s="34"/>
    </row>
    <row r="864" spans="1:40" ht="14.25" customHeight="1">
      <c r="A864" s="34"/>
      <c r="B864" s="34"/>
      <c r="C864" s="34"/>
      <c r="D864" s="34"/>
      <c r="E864" s="35"/>
      <c r="F864" s="34"/>
      <c r="L864" s="34"/>
      <c r="M864" s="34"/>
      <c r="N864" s="34"/>
      <c r="O864" s="34"/>
      <c r="P864" s="34"/>
      <c r="Q864" s="34"/>
      <c r="R864" s="34"/>
      <c r="S864" s="36"/>
      <c r="T864" s="34"/>
      <c r="X864" s="36"/>
      <c r="AG864" s="34"/>
      <c r="AI864" s="34"/>
      <c r="AJ864" s="34"/>
      <c r="AK864" s="34"/>
      <c r="AM864" s="101"/>
      <c r="AN864" s="34"/>
    </row>
    <row r="865" spans="1:40" ht="14.25" customHeight="1">
      <c r="A865" s="34"/>
      <c r="B865" s="34"/>
      <c r="C865" s="34"/>
      <c r="D865" s="34"/>
      <c r="E865" s="35"/>
      <c r="F865" s="34"/>
      <c r="L865" s="34"/>
      <c r="M865" s="34"/>
      <c r="N865" s="34"/>
      <c r="O865" s="34"/>
      <c r="P865" s="34"/>
      <c r="Q865" s="34"/>
      <c r="R865" s="34"/>
      <c r="S865" s="36"/>
      <c r="T865" s="34"/>
      <c r="X865" s="36"/>
      <c r="AG865" s="34"/>
      <c r="AI865" s="34"/>
      <c r="AJ865" s="34"/>
      <c r="AK865" s="34"/>
      <c r="AM865" s="101"/>
      <c r="AN865" s="34"/>
    </row>
    <row r="866" spans="1:40" ht="14.25" customHeight="1">
      <c r="A866" s="34"/>
      <c r="B866" s="34"/>
      <c r="C866" s="34"/>
      <c r="D866" s="34"/>
      <c r="E866" s="35"/>
      <c r="F866" s="34"/>
      <c r="L866" s="34"/>
      <c r="M866" s="34"/>
      <c r="N866" s="34"/>
      <c r="O866" s="34"/>
      <c r="P866" s="34"/>
      <c r="Q866" s="34"/>
      <c r="R866" s="34"/>
      <c r="S866" s="36"/>
      <c r="T866" s="34"/>
      <c r="X866" s="36"/>
      <c r="AG866" s="34"/>
      <c r="AI866" s="34"/>
      <c r="AJ866" s="34"/>
      <c r="AK866" s="34"/>
      <c r="AM866" s="101"/>
      <c r="AN866" s="34"/>
    </row>
    <row r="867" spans="1:40" ht="14.25" customHeight="1">
      <c r="A867" s="34"/>
      <c r="B867" s="34"/>
      <c r="C867" s="34"/>
      <c r="D867" s="34"/>
      <c r="E867" s="35"/>
      <c r="F867" s="34"/>
      <c r="L867" s="34"/>
      <c r="M867" s="34"/>
      <c r="N867" s="34"/>
      <c r="O867" s="34"/>
      <c r="P867" s="34"/>
      <c r="Q867" s="34"/>
      <c r="R867" s="34"/>
      <c r="S867" s="36"/>
      <c r="T867" s="34"/>
      <c r="X867" s="36"/>
      <c r="AG867" s="34"/>
      <c r="AI867" s="34"/>
      <c r="AJ867" s="34"/>
      <c r="AK867" s="34"/>
      <c r="AM867" s="101"/>
      <c r="AN867" s="34"/>
    </row>
    <row r="868" spans="1:40" ht="14.25" customHeight="1">
      <c r="A868" s="34"/>
      <c r="B868" s="34"/>
      <c r="C868" s="34"/>
      <c r="D868" s="34"/>
      <c r="E868" s="35"/>
      <c r="F868" s="34"/>
      <c r="L868" s="34"/>
      <c r="M868" s="34"/>
      <c r="N868" s="34"/>
      <c r="O868" s="34"/>
      <c r="P868" s="34"/>
      <c r="Q868" s="34"/>
      <c r="R868" s="34"/>
      <c r="S868" s="36"/>
      <c r="T868" s="34"/>
      <c r="X868" s="36"/>
      <c r="AG868" s="34"/>
      <c r="AI868" s="34"/>
      <c r="AJ868" s="34"/>
      <c r="AK868" s="34"/>
      <c r="AM868" s="101"/>
      <c r="AN868" s="34"/>
    </row>
    <row r="869" spans="1:40" ht="14.25" customHeight="1">
      <c r="A869" s="34"/>
      <c r="B869" s="34"/>
      <c r="C869" s="34"/>
      <c r="D869" s="34"/>
      <c r="E869" s="35"/>
      <c r="F869" s="34"/>
      <c r="L869" s="34"/>
      <c r="M869" s="34"/>
      <c r="N869" s="34"/>
      <c r="O869" s="34"/>
      <c r="P869" s="34"/>
      <c r="Q869" s="34"/>
      <c r="R869" s="34"/>
      <c r="S869" s="36"/>
      <c r="T869" s="34"/>
      <c r="X869" s="36"/>
      <c r="AG869" s="34"/>
      <c r="AI869" s="34"/>
      <c r="AJ869" s="34"/>
      <c r="AK869" s="34"/>
      <c r="AM869" s="101"/>
      <c r="AN869" s="34"/>
    </row>
    <row r="870" spans="1:40" ht="14.25" customHeight="1">
      <c r="A870" s="34"/>
      <c r="B870" s="34"/>
      <c r="C870" s="34"/>
      <c r="D870" s="34"/>
      <c r="E870" s="35"/>
      <c r="F870" s="34"/>
      <c r="L870" s="34"/>
      <c r="M870" s="34"/>
      <c r="N870" s="34"/>
      <c r="O870" s="34"/>
      <c r="P870" s="34"/>
      <c r="Q870" s="34"/>
      <c r="R870" s="34"/>
      <c r="S870" s="36"/>
      <c r="T870" s="34"/>
      <c r="X870" s="36"/>
      <c r="AG870" s="34"/>
      <c r="AI870" s="34"/>
      <c r="AJ870" s="34"/>
      <c r="AK870" s="34"/>
      <c r="AM870" s="101"/>
      <c r="AN870" s="34"/>
    </row>
    <row r="871" spans="1:40" ht="14.25" customHeight="1">
      <c r="A871" s="34"/>
      <c r="B871" s="34"/>
      <c r="C871" s="34"/>
      <c r="D871" s="34"/>
      <c r="E871" s="35"/>
      <c r="F871" s="34"/>
      <c r="L871" s="34"/>
      <c r="M871" s="34"/>
      <c r="N871" s="34"/>
      <c r="O871" s="34"/>
      <c r="P871" s="34"/>
      <c r="Q871" s="34"/>
      <c r="R871" s="34"/>
      <c r="S871" s="36"/>
      <c r="T871" s="34"/>
      <c r="X871" s="36"/>
      <c r="AG871" s="34"/>
      <c r="AI871" s="34"/>
      <c r="AJ871" s="34"/>
      <c r="AK871" s="34"/>
      <c r="AM871" s="101"/>
      <c r="AN871" s="34"/>
    </row>
    <row r="872" spans="1:40" ht="14.25" customHeight="1">
      <c r="A872" s="34"/>
      <c r="B872" s="34"/>
      <c r="C872" s="34"/>
      <c r="D872" s="34"/>
      <c r="E872" s="35"/>
      <c r="F872" s="34"/>
      <c r="L872" s="34"/>
      <c r="M872" s="34"/>
      <c r="N872" s="34"/>
      <c r="O872" s="34"/>
      <c r="P872" s="34"/>
      <c r="Q872" s="34"/>
      <c r="R872" s="34"/>
      <c r="S872" s="36"/>
      <c r="T872" s="34"/>
      <c r="X872" s="36"/>
      <c r="AG872" s="34"/>
      <c r="AI872" s="34"/>
      <c r="AJ872" s="34"/>
      <c r="AK872" s="34"/>
      <c r="AM872" s="101"/>
      <c r="AN872" s="34"/>
    </row>
    <row r="873" spans="1:40" ht="14.25" customHeight="1">
      <c r="A873" s="34"/>
      <c r="B873" s="34"/>
      <c r="C873" s="34"/>
      <c r="D873" s="34"/>
      <c r="E873" s="35"/>
      <c r="F873" s="34"/>
      <c r="L873" s="34"/>
      <c r="M873" s="34"/>
      <c r="N873" s="34"/>
      <c r="O873" s="34"/>
      <c r="P873" s="34"/>
      <c r="Q873" s="34"/>
      <c r="R873" s="34"/>
      <c r="S873" s="36"/>
      <c r="T873" s="34"/>
      <c r="X873" s="36"/>
      <c r="AG873" s="34"/>
      <c r="AI873" s="34"/>
      <c r="AJ873" s="34"/>
      <c r="AK873" s="34"/>
      <c r="AM873" s="101"/>
      <c r="AN873" s="34"/>
    </row>
    <row r="874" spans="1:40" ht="14.25" customHeight="1">
      <c r="A874" s="34"/>
      <c r="B874" s="34"/>
      <c r="C874" s="34"/>
      <c r="D874" s="34"/>
      <c r="E874" s="35"/>
      <c r="F874" s="34"/>
      <c r="L874" s="34"/>
      <c r="M874" s="34"/>
      <c r="N874" s="34"/>
      <c r="O874" s="34"/>
      <c r="P874" s="34"/>
      <c r="Q874" s="34"/>
      <c r="R874" s="34"/>
      <c r="S874" s="36"/>
      <c r="T874" s="34"/>
      <c r="X874" s="36"/>
      <c r="AG874" s="34"/>
      <c r="AI874" s="34"/>
      <c r="AJ874" s="34"/>
      <c r="AK874" s="34"/>
      <c r="AM874" s="101"/>
      <c r="AN874" s="34"/>
    </row>
    <row r="875" spans="1:40" ht="14.25" customHeight="1">
      <c r="A875" s="34"/>
      <c r="B875" s="34"/>
      <c r="C875" s="34"/>
      <c r="D875" s="34"/>
      <c r="E875" s="35"/>
      <c r="F875" s="34"/>
      <c r="L875" s="34"/>
      <c r="M875" s="34"/>
      <c r="N875" s="34"/>
      <c r="O875" s="34"/>
      <c r="P875" s="34"/>
      <c r="Q875" s="34"/>
      <c r="R875" s="34"/>
      <c r="S875" s="36"/>
      <c r="T875" s="34"/>
      <c r="X875" s="36"/>
      <c r="AG875" s="34"/>
      <c r="AI875" s="34"/>
      <c r="AJ875" s="34"/>
      <c r="AK875" s="34"/>
      <c r="AM875" s="101"/>
      <c r="AN875" s="34"/>
    </row>
    <row r="876" spans="1:40" ht="14.25" customHeight="1">
      <c r="A876" s="34"/>
      <c r="B876" s="34"/>
      <c r="C876" s="34"/>
      <c r="D876" s="34"/>
      <c r="E876" s="35"/>
      <c r="F876" s="34"/>
      <c r="L876" s="34"/>
      <c r="M876" s="34"/>
      <c r="N876" s="34"/>
      <c r="O876" s="34"/>
      <c r="P876" s="34"/>
      <c r="Q876" s="34"/>
      <c r="R876" s="34"/>
      <c r="S876" s="36"/>
      <c r="T876" s="34"/>
      <c r="X876" s="36"/>
      <c r="AG876" s="34"/>
      <c r="AI876" s="34"/>
      <c r="AJ876" s="34"/>
      <c r="AK876" s="34"/>
      <c r="AM876" s="101"/>
      <c r="AN876" s="34"/>
    </row>
    <row r="877" spans="1:40" ht="14.25" customHeight="1">
      <c r="A877" s="34"/>
      <c r="B877" s="34"/>
      <c r="C877" s="34"/>
      <c r="D877" s="34"/>
      <c r="E877" s="35"/>
      <c r="F877" s="34"/>
      <c r="L877" s="34"/>
      <c r="M877" s="34"/>
      <c r="N877" s="34"/>
      <c r="O877" s="34"/>
      <c r="P877" s="34"/>
      <c r="Q877" s="34"/>
      <c r="R877" s="34"/>
      <c r="S877" s="36"/>
      <c r="T877" s="34"/>
      <c r="X877" s="36"/>
      <c r="AG877" s="34"/>
      <c r="AI877" s="34"/>
      <c r="AJ877" s="34"/>
      <c r="AK877" s="34"/>
      <c r="AM877" s="101"/>
      <c r="AN877" s="34"/>
    </row>
    <row r="878" spans="1:40" ht="14.25" customHeight="1">
      <c r="A878" s="34"/>
      <c r="B878" s="34"/>
      <c r="C878" s="34"/>
      <c r="D878" s="34"/>
      <c r="E878" s="35"/>
      <c r="F878" s="34"/>
      <c r="L878" s="34"/>
      <c r="M878" s="34"/>
      <c r="N878" s="34"/>
      <c r="O878" s="34"/>
      <c r="P878" s="34"/>
      <c r="Q878" s="34"/>
      <c r="R878" s="34"/>
      <c r="S878" s="36"/>
      <c r="T878" s="34"/>
      <c r="X878" s="36"/>
      <c r="AG878" s="34"/>
      <c r="AI878" s="34"/>
      <c r="AJ878" s="34"/>
      <c r="AK878" s="34"/>
      <c r="AM878" s="101"/>
      <c r="AN878" s="34"/>
    </row>
    <row r="879" spans="1:40" ht="14.25" customHeight="1">
      <c r="A879" s="34"/>
      <c r="B879" s="34"/>
      <c r="C879" s="34"/>
      <c r="D879" s="34"/>
      <c r="E879" s="35"/>
      <c r="F879" s="34"/>
      <c r="L879" s="34"/>
      <c r="M879" s="34"/>
      <c r="N879" s="34"/>
      <c r="O879" s="34"/>
      <c r="P879" s="34"/>
      <c r="Q879" s="34"/>
      <c r="R879" s="34"/>
      <c r="S879" s="36"/>
      <c r="T879" s="34"/>
      <c r="X879" s="36"/>
      <c r="AG879" s="34"/>
      <c r="AI879" s="34"/>
      <c r="AJ879" s="34"/>
      <c r="AK879" s="34"/>
      <c r="AM879" s="101"/>
      <c r="AN879" s="34"/>
    </row>
    <row r="880" spans="1:40" ht="14.25" customHeight="1">
      <c r="A880" s="34"/>
      <c r="B880" s="34"/>
      <c r="C880" s="34"/>
      <c r="D880" s="34"/>
      <c r="E880" s="35"/>
      <c r="F880" s="34"/>
      <c r="L880" s="34"/>
      <c r="M880" s="34"/>
      <c r="N880" s="34"/>
      <c r="O880" s="34"/>
      <c r="P880" s="34"/>
      <c r="Q880" s="34"/>
      <c r="R880" s="34"/>
      <c r="S880" s="36"/>
      <c r="T880" s="34"/>
      <c r="X880" s="36"/>
      <c r="AG880" s="34"/>
      <c r="AI880" s="34"/>
      <c r="AJ880" s="34"/>
      <c r="AK880" s="34"/>
      <c r="AM880" s="101"/>
      <c r="AN880" s="34"/>
    </row>
    <row r="881" spans="1:40" ht="14.25" customHeight="1">
      <c r="A881" s="34"/>
      <c r="B881" s="34"/>
      <c r="C881" s="34"/>
      <c r="D881" s="34"/>
      <c r="E881" s="35"/>
      <c r="F881" s="34"/>
      <c r="L881" s="34"/>
      <c r="M881" s="34"/>
      <c r="N881" s="34"/>
      <c r="O881" s="34"/>
      <c r="P881" s="34"/>
      <c r="Q881" s="34"/>
      <c r="R881" s="34"/>
      <c r="S881" s="36"/>
      <c r="T881" s="34"/>
      <c r="X881" s="36"/>
      <c r="AG881" s="34"/>
      <c r="AI881" s="34"/>
      <c r="AJ881" s="34"/>
      <c r="AK881" s="34"/>
      <c r="AM881" s="101"/>
      <c r="AN881" s="34"/>
    </row>
    <row r="882" spans="1:40" ht="14.25" customHeight="1">
      <c r="A882" s="34"/>
      <c r="B882" s="34"/>
      <c r="C882" s="34"/>
      <c r="D882" s="34"/>
      <c r="E882" s="35"/>
      <c r="F882" s="34"/>
      <c r="L882" s="34"/>
      <c r="M882" s="34"/>
      <c r="N882" s="34"/>
      <c r="O882" s="34"/>
      <c r="P882" s="34"/>
      <c r="Q882" s="34"/>
      <c r="R882" s="34"/>
      <c r="S882" s="36"/>
      <c r="T882" s="34"/>
      <c r="X882" s="36"/>
      <c r="AG882" s="34"/>
      <c r="AI882" s="34"/>
      <c r="AJ882" s="34"/>
      <c r="AK882" s="34"/>
      <c r="AM882" s="101"/>
      <c r="AN882" s="34"/>
    </row>
    <row r="883" spans="1:40" ht="14.25" customHeight="1">
      <c r="A883" s="34"/>
      <c r="B883" s="34"/>
      <c r="C883" s="34"/>
      <c r="D883" s="34"/>
      <c r="E883" s="35"/>
      <c r="F883" s="34"/>
      <c r="L883" s="34"/>
      <c r="M883" s="34"/>
      <c r="N883" s="34"/>
      <c r="O883" s="34"/>
      <c r="P883" s="34"/>
      <c r="Q883" s="34"/>
      <c r="R883" s="34"/>
      <c r="S883" s="36"/>
      <c r="T883" s="34"/>
      <c r="X883" s="36"/>
      <c r="AG883" s="34"/>
      <c r="AI883" s="34"/>
      <c r="AJ883" s="34"/>
      <c r="AK883" s="34"/>
      <c r="AM883" s="101"/>
      <c r="AN883" s="34"/>
    </row>
    <row r="884" spans="1:40" ht="14.25" customHeight="1">
      <c r="A884" s="34"/>
      <c r="B884" s="34"/>
      <c r="C884" s="34"/>
      <c r="D884" s="34"/>
      <c r="E884" s="35"/>
      <c r="F884" s="34"/>
      <c r="L884" s="34"/>
      <c r="M884" s="34"/>
      <c r="N884" s="34"/>
      <c r="O884" s="34"/>
      <c r="P884" s="34"/>
      <c r="Q884" s="34"/>
      <c r="R884" s="34"/>
      <c r="S884" s="36"/>
      <c r="T884" s="34"/>
      <c r="X884" s="36"/>
      <c r="AG884" s="34"/>
      <c r="AI884" s="34"/>
      <c r="AJ884" s="34"/>
      <c r="AK884" s="34"/>
      <c r="AM884" s="101"/>
      <c r="AN884" s="34"/>
    </row>
    <row r="885" spans="1:40" ht="14.25" customHeight="1">
      <c r="A885" s="34"/>
      <c r="B885" s="34"/>
      <c r="C885" s="34"/>
      <c r="D885" s="34"/>
      <c r="E885" s="35"/>
      <c r="F885" s="34"/>
      <c r="L885" s="34"/>
      <c r="M885" s="34"/>
      <c r="N885" s="34"/>
      <c r="O885" s="34"/>
      <c r="P885" s="34"/>
      <c r="Q885" s="34"/>
      <c r="R885" s="34"/>
      <c r="S885" s="36"/>
      <c r="T885" s="34"/>
      <c r="X885" s="36"/>
      <c r="AG885" s="34"/>
      <c r="AI885" s="34"/>
      <c r="AJ885" s="34"/>
      <c r="AK885" s="34"/>
      <c r="AM885" s="101"/>
      <c r="AN885" s="34"/>
    </row>
    <row r="886" spans="1:40" ht="14.25" customHeight="1">
      <c r="A886" s="34"/>
      <c r="B886" s="34"/>
      <c r="C886" s="34"/>
      <c r="D886" s="34"/>
      <c r="E886" s="35"/>
      <c r="F886" s="34"/>
      <c r="L886" s="34"/>
      <c r="M886" s="34"/>
      <c r="N886" s="34"/>
      <c r="O886" s="34"/>
      <c r="P886" s="34"/>
      <c r="Q886" s="34"/>
      <c r="R886" s="34"/>
      <c r="S886" s="36"/>
      <c r="T886" s="34"/>
      <c r="X886" s="36"/>
      <c r="AG886" s="34"/>
      <c r="AI886" s="34"/>
      <c r="AJ886" s="34"/>
      <c r="AK886" s="34"/>
      <c r="AM886" s="101"/>
      <c r="AN886" s="34"/>
    </row>
    <row r="887" spans="1:40" ht="14.25" customHeight="1">
      <c r="A887" s="34"/>
      <c r="B887" s="34"/>
      <c r="C887" s="34"/>
      <c r="D887" s="34"/>
      <c r="E887" s="35"/>
      <c r="F887" s="34"/>
      <c r="L887" s="34"/>
      <c r="M887" s="34"/>
      <c r="N887" s="34"/>
      <c r="O887" s="34"/>
      <c r="P887" s="34"/>
      <c r="Q887" s="34"/>
      <c r="R887" s="34"/>
      <c r="S887" s="36"/>
      <c r="T887" s="34"/>
      <c r="X887" s="36"/>
      <c r="AG887" s="34"/>
      <c r="AI887" s="34"/>
      <c r="AJ887" s="34"/>
      <c r="AK887" s="34"/>
      <c r="AM887" s="101"/>
      <c r="AN887" s="34"/>
    </row>
    <row r="888" spans="1:40" ht="14.25" customHeight="1">
      <c r="A888" s="34"/>
      <c r="B888" s="34"/>
      <c r="C888" s="34"/>
      <c r="D888" s="34"/>
      <c r="E888" s="35"/>
      <c r="F888" s="34"/>
      <c r="L888" s="34"/>
      <c r="M888" s="34"/>
      <c r="N888" s="34"/>
      <c r="O888" s="34"/>
      <c r="P888" s="34"/>
      <c r="Q888" s="34"/>
      <c r="R888" s="34"/>
      <c r="S888" s="36"/>
      <c r="T888" s="34"/>
      <c r="X888" s="36"/>
      <c r="AG888" s="34"/>
      <c r="AI888" s="34"/>
      <c r="AJ888" s="34"/>
      <c r="AK888" s="34"/>
      <c r="AM888" s="101"/>
      <c r="AN888" s="34"/>
    </row>
    <row r="889" spans="1:40" ht="14.25" customHeight="1">
      <c r="A889" s="34"/>
      <c r="B889" s="34"/>
      <c r="C889" s="34"/>
      <c r="D889" s="34"/>
      <c r="E889" s="35"/>
      <c r="F889" s="34"/>
      <c r="L889" s="34"/>
      <c r="M889" s="34"/>
      <c r="N889" s="34"/>
      <c r="O889" s="34"/>
      <c r="P889" s="34"/>
      <c r="Q889" s="34"/>
      <c r="R889" s="34"/>
      <c r="S889" s="36"/>
      <c r="T889" s="34"/>
      <c r="X889" s="36"/>
      <c r="AG889" s="34"/>
      <c r="AI889" s="34"/>
      <c r="AJ889" s="34"/>
      <c r="AK889" s="34"/>
      <c r="AM889" s="101"/>
      <c r="AN889" s="34"/>
    </row>
    <row r="890" spans="1:40" ht="14.25" customHeight="1">
      <c r="A890" s="34"/>
      <c r="B890" s="34"/>
      <c r="C890" s="34"/>
      <c r="D890" s="34"/>
      <c r="E890" s="35"/>
      <c r="F890" s="34"/>
      <c r="L890" s="34"/>
      <c r="M890" s="34"/>
      <c r="N890" s="34"/>
      <c r="O890" s="34"/>
      <c r="P890" s="34"/>
      <c r="Q890" s="34"/>
      <c r="R890" s="34"/>
      <c r="S890" s="36"/>
      <c r="T890" s="34"/>
      <c r="X890" s="36"/>
      <c r="AG890" s="34"/>
      <c r="AI890" s="34"/>
      <c r="AJ890" s="34"/>
      <c r="AK890" s="34"/>
      <c r="AM890" s="101"/>
      <c r="AN890" s="34"/>
    </row>
    <row r="891" spans="1:40" ht="14.25" customHeight="1">
      <c r="A891" s="34"/>
      <c r="B891" s="34"/>
      <c r="C891" s="34"/>
      <c r="D891" s="34"/>
      <c r="E891" s="35"/>
      <c r="F891" s="34"/>
      <c r="L891" s="34"/>
      <c r="M891" s="34"/>
      <c r="N891" s="34"/>
      <c r="O891" s="34"/>
      <c r="P891" s="34"/>
      <c r="Q891" s="34"/>
      <c r="R891" s="34"/>
      <c r="S891" s="36"/>
      <c r="T891" s="34"/>
      <c r="X891" s="36"/>
      <c r="AG891" s="34"/>
      <c r="AI891" s="34"/>
      <c r="AJ891" s="34"/>
      <c r="AK891" s="34"/>
      <c r="AM891" s="101"/>
      <c r="AN891" s="34"/>
    </row>
    <row r="892" spans="1:40" ht="14.25" customHeight="1">
      <c r="A892" s="34"/>
      <c r="B892" s="34"/>
      <c r="C892" s="34"/>
      <c r="D892" s="34"/>
      <c r="E892" s="35"/>
      <c r="F892" s="34"/>
      <c r="L892" s="34"/>
      <c r="M892" s="34"/>
      <c r="N892" s="34"/>
      <c r="O892" s="34"/>
      <c r="P892" s="34"/>
      <c r="Q892" s="34"/>
      <c r="R892" s="34"/>
      <c r="S892" s="36"/>
      <c r="T892" s="34"/>
      <c r="X892" s="36"/>
      <c r="AG892" s="34"/>
      <c r="AI892" s="34"/>
      <c r="AJ892" s="34"/>
      <c r="AK892" s="34"/>
      <c r="AM892" s="101"/>
      <c r="AN892" s="34"/>
    </row>
    <row r="893" spans="1:40" ht="14.25" customHeight="1">
      <c r="A893" s="34"/>
      <c r="B893" s="34"/>
      <c r="C893" s="34"/>
      <c r="D893" s="34"/>
      <c r="E893" s="35"/>
      <c r="F893" s="34"/>
      <c r="L893" s="34"/>
      <c r="M893" s="34"/>
      <c r="N893" s="34"/>
      <c r="O893" s="34"/>
      <c r="P893" s="34"/>
      <c r="Q893" s="34"/>
      <c r="R893" s="34"/>
      <c r="S893" s="36"/>
      <c r="T893" s="34"/>
      <c r="X893" s="36"/>
      <c r="AG893" s="34"/>
      <c r="AI893" s="34"/>
      <c r="AJ893" s="34"/>
      <c r="AK893" s="34"/>
      <c r="AM893" s="101"/>
      <c r="AN893" s="34"/>
    </row>
    <row r="894" spans="1:40" ht="14.25" customHeight="1">
      <c r="A894" s="34"/>
      <c r="B894" s="34"/>
      <c r="C894" s="34"/>
      <c r="D894" s="34"/>
      <c r="E894" s="35"/>
      <c r="F894" s="34"/>
      <c r="L894" s="34"/>
      <c r="M894" s="34"/>
      <c r="N894" s="34"/>
      <c r="O894" s="34"/>
      <c r="P894" s="34"/>
      <c r="Q894" s="34"/>
      <c r="R894" s="34"/>
      <c r="S894" s="36"/>
      <c r="T894" s="34"/>
      <c r="X894" s="36"/>
      <c r="AG894" s="34"/>
      <c r="AI894" s="34"/>
      <c r="AJ894" s="34"/>
      <c r="AK894" s="34"/>
      <c r="AM894" s="101"/>
      <c r="AN894" s="34"/>
    </row>
    <row r="895" spans="1:40" ht="14.25" customHeight="1">
      <c r="A895" s="34"/>
      <c r="B895" s="34"/>
      <c r="C895" s="34"/>
      <c r="D895" s="34"/>
      <c r="E895" s="35"/>
      <c r="F895" s="34"/>
      <c r="L895" s="34"/>
      <c r="M895" s="34"/>
      <c r="N895" s="34"/>
      <c r="O895" s="34"/>
      <c r="P895" s="34"/>
      <c r="Q895" s="34"/>
      <c r="R895" s="34"/>
      <c r="S895" s="36"/>
      <c r="T895" s="34"/>
      <c r="X895" s="36"/>
      <c r="AG895" s="34"/>
      <c r="AI895" s="34"/>
      <c r="AJ895" s="34"/>
      <c r="AK895" s="34"/>
      <c r="AM895" s="101"/>
      <c r="AN895" s="34"/>
    </row>
    <row r="896" spans="1:40" ht="14.25" customHeight="1">
      <c r="A896" s="34"/>
      <c r="B896" s="34"/>
      <c r="C896" s="34"/>
      <c r="D896" s="34"/>
      <c r="E896" s="35"/>
      <c r="F896" s="34"/>
      <c r="L896" s="34"/>
      <c r="M896" s="34"/>
      <c r="N896" s="34"/>
      <c r="O896" s="34"/>
      <c r="P896" s="34"/>
      <c r="Q896" s="34"/>
      <c r="R896" s="34"/>
      <c r="S896" s="36"/>
      <c r="T896" s="34"/>
      <c r="X896" s="36"/>
      <c r="AG896" s="34"/>
      <c r="AI896" s="34"/>
      <c r="AJ896" s="34"/>
      <c r="AK896" s="34"/>
      <c r="AM896" s="101"/>
      <c r="AN896" s="34"/>
    </row>
    <row r="897" spans="1:40" ht="14.25" customHeight="1">
      <c r="A897" s="34"/>
      <c r="B897" s="34"/>
      <c r="C897" s="34"/>
      <c r="D897" s="34"/>
      <c r="E897" s="35"/>
      <c r="F897" s="34"/>
      <c r="L897" s="34"/>
      <c r="M897" s="34"/>
      <c r="N897" s="34"/>
      <c r="O897" s="34"/>
      <c r="P897" s="34"/>
      <c r="Q897" s="34"/>
      <c r="R897" s="34"/>
      <c r="S897" s="36"/>
      <c r="T897" s="34"/>
      <c r="X897" s="36"/>
      <c r="AG897" s="34"/>
      <c r="AI897" s="34"/>
      <c r="AJ897" s="34"/>
      <c r="AK897" s="34"/>
      <c r="AM897" s="101"/>
      <c r="AN897" s="34"/>
    </row>
    <row r="898" spans="1:40" ht="14.25" customHeight="1">
      <c r="A898" s="34"/>
      <c r="B898" s="34"/>
      <c r="C898" s="34"/>
      <c r="D898" s="34"/>
      <c r="E898" s="35"/>
      <c r="F898" s="34"/>
      <c r="L898" s="34"/>
      <c r="M898" s="34"/>
      <c r="N898" s="34"/>
      <c r="O898" s="34"/>
      <c r="P898" s="34"/>
      <c r="Q898" s="34"/>
      <c r="R898" s="34"/>
      <c r="S898" s="36"/>
      <c r="T898" s="34"/>
      <c r="X898" s="36"/>
      <c r="AG898" s="34"/>
      <c r="AI898" s="34"/>
      <c r="AJ898" s="34"/>
      <c r="AK898" s="34"/>
      <c r="AM898" s="101"/>
      <c r="AN898" s="34"/>
    </row>
    <row r="899" spans="1:40" ht="14.25" customHeight="1">
      <c r="A899" s="34"/>
      <c r="B899" s="34"/>
      <c r="C899" s="34"/>
      <c r="D899" s="34"/>
      <c r="E899" s="35"/>
      <c r="F899" s="34"/>
      <c r="L899" s="34"/>
      <c r="M899" s="34"/>
      <c r="N899" s="34"/>
      <c r="O899" s="34"/>
      <c r="P899" s="34"/>
      <c r="Q899" s="34"/>
      <c r="R899" s="34"/>
      <c r="S899" s="36"/>
      <c r="T899" s="34"/>
      <c r="X899" s="36"/>
      <c r="AG899" s="34"/>
      <c r="AI899" s="34"/>
      <c r="AJ899" s="34"/>
      <c r="AK899" s="34"/>
      <c r="AM899" s="101"/>
      <c r="AN899" s="34"/>
    </row>
    <row r="900" spans="1:40" ht="14.25" customHeight="1">
      <c r="A900" s="34"/>
      <c r="B900" s="34"/>
      <c r="C900" s="34"/>
      <c r="D900" s="34"/>
      <c r="E900" s="35"/>
      <c r="F900" s="34"/>
      <c r="L900" s="34"/>
      <c r="M900" s="34"/>
      <c r="N900" s="34"/>
      <c r="O900" s="34"/>
      <c r="P900" s="34"/>
      <c r="Q900" s="34"/>
      <c r="R900" s="34"/>
      <c r="S900" s="36"/>
      <c r="T900" s="34"/>
      <c r="X900" s="36"/>
      <c r="AG900" s="34"/>
      <c r="AI900" s="34"/>
      <c r="AJ900" s="34"/>
      <c r="AK900" s="34"/>
      <c r="AM900" s="101"/>
      <c r="AN900" s="34"/>
    </row>
    <row r="901" spans="1:40" ht="14.25" customHeight="1">
      <c r="A901" s="34"/>
      <c r="B901" s="34"/>
      <c r="C901" s="34"/>
      <c r="D901" s="34"/>
      <c r="E901" s="35"/>
      <c r="F901" s="34"/>
      <c r="L901" s="34"/>
      <c r="M901" s="34"/>
      <c r="N901" s="34"/>
      <c r="O901" s="34"/>
      <c r="P901" s="34"/>
      <c r="Q901" s="34"/>
      <c r="R901" s="34"/>
      <c r="S901" s="36"/>
      <c r="T901" s="34"/>
      <c r="X901" s="36"/>
      <c r="AG901" s="34"/>
      <c r="AI901" s="34"/>
      <c r="AJ901" s="34"/>
      <c r="AK901" s="34"/>
      <c r="AM901" s="101"/>
      <c r="AN901" s="34"/>
    </row>
    <row r="902" spans="1:40" ht="14.25" customHeight="1">
      <c r="A902" s="34"/>
      <c r="B902" s="34"/>
      <c r="C902" s="34"/>
      <c r="D902" s="34"/>
      <c r="E902" s="35"/>
      <c r="F902" s="34"/>
      <c r="L902" s="34"/>
      <c r="M902" s="34"/>
      <c r="N902" s="34"/>
      <c r="O902" s="34"/>
      <c r="P902" s="34"/>
      <c r="Q902" s="34"/>
      <c r="R902" s="34"/>
      <c r="S902" s="36"/>
      <c r="T902" s="34"/>
      <c r="X902" s="36"/>
      <c r="AG902" s="34"/>
      <c r="AI902" s="34"/>
      <c r="AJ902" s="34"/>
      <c r="AK902" s="34"/>
      <c r="AM902" s="101"/>
      <c r="AN902" s="34"/>
    </row>
    <row r="903" spans="1:40" ht="14.25" customHeight="1">
      <c r="A903" s="34"/>
      <c r="B903" s="34"/>
      <c r="C903" s="34"/>
      <c r="D903" s="34"/>
      <c r="E903" s="35"/>
      <c r="F903" s="34"/>
      <c r="L903" s="34"/>
      <c r="M903" s="34"/>
      <c r="N903" s="34"/>
      <c r="O903" s="34"/>
      <c r="P903" s="34"/>
      <c r="Q903" s="34"/>
      <c r="R903" s="34"/>
      <c r="S903" s="36"/>
      <c r="T903" s="34"/>
      <c r="X903" s="36"/>
      <c r="AG903" s="34"/>
      <c r="AI903" s="34"/>
      <c r="AJ903" s="34"/>
      <c r="AK903" s="34"/>
      <c r="AM903" s="101"/>
      <c r="AN903" s="34"/>
    </row>
    <row r="904" spans="1:40" ht="14.25" customHeight="1">
      <c r="A904" s="34"/>
      <c r="B904" s="34"/>
      <c r="C904" s="34"/>
      <c r="D904" s="34"/>
      <c r="E904" s="35"/>
      <c r="F904" s="34"/>
      <c r="L904" s="34"/>
      <c r="M904" s="34"/>
      <c r="N904" s="34"/>
      <c r="O904" s="34"/>
      <c r="P904" s="34"/>
      <c r="Q904" s="34"/>
      <c r="R904" s="34"/>
      <c r="S904" s="36"/>
      <c r="T904" s="34"/>
      <c r="X904" s="36"/>
      <c r="AG904" s="34"/>
      <c r="AI904" s="34"/>
      <c r="AJ904" s="34"/>
      <c r="AK904" s="34"/>
      <c r="AM904" s="101"/>
      <c r="AN904" s="34"/>
    </row>
    <row r="905" spans="1:40" ht="14.25" customHeight="1">
      <c r="A905" s="34"/>
      <c r="B905" s="34"/>
      <c r="C905" s="34"/>
      <c r="D905" s="34"/>
      <c r="E905" s="35"/>
      <c r="F905" s="34"/>
      <c r="L905" s="34"/>
      <c r="M905" s="34"/>
      <c r="N905" s="34"/>
      <c r="O905" s="34"/>
      <c r="P905" s="34"/>
      <c r="Q905" s="34"/>
      <c r="R905" s="34"/>
      <c r="S905" s="36"/>
      <c r="T905" s="34"/>
      <c r="X905" s="36"/>
      <c r="AG905" s="34"/>
      <c r="AI905" s="34"/>
      <c r="AJ905" s="34"/>
      <c r="AK905" s="34"/>
      <c r="AM905" s="101"/>
      <c r="AN905" s="34"/>
    </row>
    <row r="906" spans="1:40" ht="14.25" customHeight="1">
      <c r="A906" s="34"/>
      <c r="B906" s="34"/>
      <c r="C906" s="34"/>
      <c r="D906" s="34"/>
      <c r="E906" s="35"/>
      <c r="F906" s="34"/>
      <c r="L906" s="34"/>
      <c r="M906" s="34"/>
      <c r="N906" s="34"/>
      <c r="O906" s="34"/>
      <c r="P906" s="34"/>
      <c r="Q906" s="34"/>
      <c r="R906" s="34"/>
      <c r="S906" s="36"/>
      <c r="T906" s="34"/>
      <c r="X906" s="36"/>
      <c r="AG906" s="34"/>
      <c r="AI906" s="34"/>
      <c r="AJ906" s="34"/>
      <c r="AK906" s="34"/>
      <c r="AM906" s="101"/>
      <c r="AN906" s="34"/>
    </row>
    <row r="907" spans="1:40" ht="14.25" customHeight="1">
      <c r="A907" s="34"/>
      <c r="B907" s="34"/>
      <c r="C907" s="34"/>
      <c r="D907" s="34"/>
      <c r="E907" s="35"/>
      <c r="F907" s="34"/>
      <c r="L907" s="34"/>
      <c r="M907" s="34"/>
      <c r="N907" s="34"/>
      <c r="O907" s="34"/>
      <c r="P907" s="34"/>
      <c r="Q907" s="34"/>
      <c r="R907" s="34"/>
      <c r="S907" s="36"/>
      <c r="T907" s="34"/>
      <c r="X907" s="36"/>
      <c r="AG907" s="34"/>
      <c r="AI907" s="34"/>
      <c r="AJ907" s="34"/>
      <c r="AK907" s="34"/>
      <c r="AM907" s="101"/>
      <c r="AN907" s="34"/>
    </row>
    <row r="908" spans="1:40" ht="14.25" customHeight="1">
      <c r="A908" s="34"/>
      <c r="B908" s="34"/>
      <c r="C908" s="34"/>
      <c r="D908" s="34"/>
      <c r="E908" s="35"/>
      <c r="F908" s="34"/>
      <c r="L908" s="34"/>
      <c r="M908" s="34"/>
      <c r="N908" s="34"/>
      <c r="O908" s="34"/>
      <c r="P908" s="34"/>
      <c r="Q908" s="34"/>
      <c r="R908" s="34"/>
      <c r="S908" s="36"/>
      <c r="T908" s="34"/>
      <c r="X908" s="36"/>
      <c r="AG908" s="34"/>
      <c r="AI908" s="34"/>
      <c r="AJ908" s="34"/>
      <c r="AK908" s="34"/>
      <c r="AM908" s="101"/>
      <c r="AN908" s="34"/>
    </row>
    <row r="909" spans="1:40" ht="14.25" customHeight="1">
      <c r="A909" s="34"/>
      <c r="B909" s="34"/>
      <c r="C909" s="34"/>
      <c r="D909" s="34"/>
      <c r="E909" s="35"/>
      <c r="F909" s="34"/>
      <c r="L909" s="34"/>
      <c r="M909" s="34"/>
      <c r="N909" s="34"/>
      <c r="O909" s="34"/>
      <c r="P909" s="34"/>
      <c r="Q909" s="34"/>
      <c r="R909" s="34"/>
      <c r="S909" s="36"/>
      <c r="T909" s="34"/>
      <c r="X909" s="36"/>
      <c r="AG909" s="34"/>
      <c r="AI909" s="34"/>
      <c r="AJ909" s="34"/>
      <c r="AK909" s="34"/>
      <c r="AM909" s="101"/>
      <c r="AN909" s="34"/>
    </row>
    <row r="910" spans="1:40" ht="14.25" customHeight="1">
      <c r="A910" s="34"/>
      <c r="B910" s="34"/>
      <c r="C910" s="34"/>
      <c r="D910" s="34"/>
      <c r="E910" s="35"/>
      <c r="F910" s="34"/>
      <c r="L910" s="34"/>
      <c r="M910" s="34"/>
      <c r="N910" s="34"/>
      <c r="O910" s="34"/>
      <c r="P910" s="34"/>
      <c r="Q910" s="34"/>
      <c r="R910" s="34"/>
      <c r="S910" s="36"/>
      <c r="T910" s="34"/>
      <c r="X910" s="36"/>
      <c r="AG910" s="34"/>
      <c r="AI910" s="34"/>
      <c r="AJ910" s="34"/>
      <c r="AK910" s="34"/>
      <c r="AM910" s="101"/>
      <c r="AN910" s="34"/>
    </row>
    <row r="911" spans="1:40" ht="14.25" customHeight="1">
      <c r="A911" s="34"/>
      <c r="B911" s="34"/>
      <c r="C911" s="34"/>
      <c r="D911" s="34"/>
      <c r="E911" s="35"/>
      <c r="F911" s="34"/>
      <c r="L911" s="34"/>
      <c r="M911" s="34"/>
      <c r="N911" s="34"/>
      <c r="O911" s="34"/>
      <c r="P911" s="34"/>
      <c r="Q911" s="34"/>
      <c r="R911" s="34"/>
      <c r="S911" s="36"/>
      <c r="T911" s="34"/>
      <c r="X911" s="36"/>
      <c r="AG911" s="34"/>
      <c r="AI911" s="34"/>
      <c r="AJ911" s="34"/>
      <c r="AK911" s="34"/>
      <c r="AM911" s="101"/>
      <c r="AN911" s="34"/>
    </row>
    <row r="912" spans="1:40" ht="14.25" customHeight="1">
      <c r="A912" s="34"/>
      <c r="B912" s="34"/>
      <c r="C912" s="34"/>
      <c r="D912" s="34"/>
      <c r="E912" s="35"/>
      <c r="F912" s="34"/>
      <c r="L912" s="34"/>
      <c r="M912" s="34"/>
      <c r="N912" s="34"/>
      <c r="O912" s="34"/>
      <c r="P912" s="34"/>
      <c r="Q912" s="34"/>
      <c r="R912" s="34"/>
      <c r="S912" s="36"/>
      <c r="T912" s="34"/>
      <c r="X912" s="36"/>
      <c r="AG912" s="34"/>
      <c r="AI912" s="34"/>
      <c r="AJ912" s="34"/>
      <c r="AK912" s="34"/>
      <c r="AM912" s="101"/>
      <c r="AN912" s="34"/>
    </row>
    <row r="913" spans="1:40" ht="14.25" customHeight="1">
      <c r="A913" s="34"/>
      <c r="B913" s="34"/>
      <c r="C913" s="34"/>
      <c r="D913" s="34"/>
      <c r="E913" s="35"/>
      <c r="F913" s="34"/>
      <c r="L913" s="34"/>
      <c r="M913" s="34"/>
      <c r="N913" s="34"/>
      <c r="O913" s="34"/>
      <c r="P913" s="34"/>
      <c r="Q913" s="34"/>
      <c r="R913" s="34"/>
      <c r="S913" s="36"/>
      <c r="T913" s="34"/>
      <c r="X913" s="36"/>
      <c r="AG913" s="34"/>
      <c r="AI913" s="34"/>
      <c r="AJ913" s="34"/>
      <c r="AK913" s="34"/>
      <c r="AM913" s="101"/>
      <c r="AN913" s="34"/>
    </row>
    <row r="914" spans="1:40" ht="14.25" customHeight="1">
      <c r="A914" s="34"/>
      <c r="B914" s="34"/>
      <c r="C914" s="34"/>
      <c r="D914" s="34"/>
      <c r="E914" s="35"/>
      <c r="F914" s="34"/>
      <c r="L914" s="34"/>
      <c r="M914" s="34"/>
      <c r="N914" s="34"/>
      <c r="O914" s="34"/>
      <c r="P914" s="34"/>
      <c r="Q914" s="34"/>
      <c r="R914" s="34"/>
      <c r="S914" s="36"/>
      <c r="T914" s="34"/>
      <c r="X914" s="36"/>
      <c r="AG914" s="34"/>
      <c r="AI914" s="34"/>
      <c r="AJ914" s="34"/>
      <c r="AK914" s="34"/>
      <c r="AM914" s="101"/>
      <c r="AN914" s="34"/>
    </row>
    <row r="915" spans="1:40" ht="14.25" customHeight="1">
      <c r="A915" s="34"/>
      <c r="B915" s="34"/>
      <c r="C915" s="34"/>
      <c r="D915" s="34"/>
      <c r="E915" s="35"/>
      <c r="F915" s="34"/>
      <c r="L915" s="34"/>
      <c r="M915" s="34"/>
      <c r="N915" s="34"/>
      <c r="O915" s="34"/>
      <c r="P915" s="34"/>
      <c r="Q915" s="34"/>
      <c r="R915" s="34"/>
      <c r="S915" s="36"/>
      <c r="T915" s="34"/>
      <c r="X915" s="36"/>
      <c r="AG915" s="34"/>
      <c r="AI915" s="34"/>
      <c r="AJ915" s="34"/>
      <c r="AK915" s="34"/>
      <c r="AM915" s="101"/>
      <c r="AN915" s="34"/>
    </row>
    <row r="916" spans="1:40" ht="14.25" customHeight="1">
      <c r="A916" s="34"/>
      <c r="B916" s="34"/>
      <c r="C916" s="34"/>
      <c r="D916" s="34"/>
      <c r="E916" s="35"/>
      <c r="F916" s="34"/>
      <c r="L916" s="34"/>
      <c r="M916" s="34"/>
      <c r="N916" s="34"/>
      <c r="O916" s="34"/>
      <c r="P916" s="34"/>
      <c r="Q916" s="34"/>
      <c r="R916" s="34"/>
      <c r="S916" s="36"/>
      <c r="T916" s="34"/>
      <c r="X916" s="36"/>
      <c r="AG916" s="34"/>
      <c r="AI916" s="34"/>
      <c r="AJ916" s="34"/>
      <c r="AK916" s="34"/>
      <c r="AM916" s="101"/>
      <c r="AN916" s="34"/>
    </row>
    <row r="917" spans="1:40" ht="14.25" customHeight="1">
      <c r="A917" s="34"/>
      <c r="B917" s="34"/>
      <c r="C917" s="34"/>
      <c r="D917" s="34"/>
      <c r="E917" s="35"/>
      <c r="F917" s="34"/>
      <c r="L917" s="34"/>
      <c r="M917" s="34"/>
      <c r="N917" s="34"/>
      <c r="O917" s="34"/>
      <c r="P917" s="34"/>
      <c r="Q917" s="34"/>
      <c r="R917" s="34"/>
      <c r="S917" s="36"/>
      <c r="T917" s="34"/>
      <c r="X917" s="36"/>
      <c r="AG917" s="34"/>
      <c r="AI917" s="34"/>
      <c r="AJ917" s="34"/>
      <c r="AK917" s="34"/>
      <c r="AM917" s="101"/>
      <c r="AN917" s="34"/>
    </row>
    <row r="918" spans="1:40" ht="14.25" customHeight="1">
      <c r="A918" s="34"/>
      <c r="B918" s="34"/>
      <c r="C918" s="34"/>
      <c r="D918" s="34"/>
      <c r="E918" s="35"/>
      <c r="F918" s="34"/>
      <c r="L918" s="34"/>
      <c r="M918" s="34"/>
      <c r="N918" s="34"/>
      <c r="O918" s="34"/>
      <c r="P918" s="34"/>
      <c r="Q918" s="34"/>
      <c r="R918" s="34"/>
      <c r="S918" s="36"/>
      <c r="T918" s="34"/>
      <c r="X918" s="36"/>
      <c r="AG918" s="34"/>
      <c r="AI918" s="34"/>
      <c r="AJ918" s="34"/>
      <c r="AK918" s="34"/>
      <c r="AM918" s="101"/>
      <c r="AN918" s="34"/>
    </row>
    <row r="919" spans="1:40" ht="14.25" customHeight="1">
      <c r="A919" s="34"/>
      <c r="B919" s="34"/>
      <c r="C919" s="34"/>
      <c r="D919" s="34"/>
      <c r="E919" s="35"/>
      <c r="F919" s="34"/>
      <c r="L919" s="34"/>
      <c r="M919" s="34"/>
      <c r="N919" s="34"/>
      <c r="O919" s="34"/>
      <c r="P919" s="34"/>
      <c r="Q919" s="34"/>
      <c r="R919" s="34"/>
      <c r="S919" s="36"/>
      <c r="T919" s="34"/>
      <c r="X919" s="36"/>
      <c r="AG919" s="34"/>
      <c r="AI919" s="34"/>
      <c r="AJ919" s="34"/>
      <c r="AK919" s="34"/>
      <c r="AM919" s="101"/>
      <c r="AN919" s="34"/>
    </row>
    <row r="920" spans="1:40" ht="14.25" customHeight="1">
      <c r="A920" s="34"/>
      <c r="B920" s="34"/>
      <c r="C920" s="34"/>
      <c r="D920" s="34"/>
      <c r="E920" s="35"/>
      <c r="F920" s="34"/>
      <c r="L920" s="34"/>
      <c r="M920" s="34"/>
      <c r="N920" s="34"/>
      <c r="O920" s="34"/>
      <c r="P920" s="34"/>
      <c r="Q920" s="34"/>
      <c r="R920" s="34"/>
      <c r="S920" s="36"/>
      <c r="T920" s="34"/>
      <c r="X920" s="36"/>
      <c r="AG920" s="34"/>
      <c r="AI920" s="34"/>
      <c r="AJ920" s="34"/>
      <c r="AK920" s="34"/>
      <c r="AM920" s="101"/>
      <c r="AN920" s="34"/>
    </row>
    <row r="921" spans="1:40" ht="14.25" customHeight="1">
      <c r="A921" s="34"/>
      <c r="B921" s="34"/>
      <c r="C921" s="34"/>
      <c r="D921" s="34"/>
      <c r="E921" s="35"/>
      <c r="F921" s="34"/>
      <c r="L921" s="34"/>
      <c r="M921" s="34"/>
      <c r="N921" s="34"/>
      <c r="O921" s="34"/>
      <c r="P921" s="34"/>
      <c r="Q921" s="34"/>
      <c r="R921" s="34"/>
      <c r="S921" s="36"/>
      <c r="T921" s="34"/>
      <c r="X921" s="36"/>
      <c r="AG921" s="34"/>
      <c r="AI921" s="34"/>
      <c r="AJ921" s="34"/>
      <c r="AK921" s="34"/>
      <c r="AM921" s="101"/>
      <c r="AN921" s="34"/>
    </row>
    <row r="922" spans="1:40" ht="14.25" customHeight="1">
      <c r="A922" s="34"/>
      <c r="B922" s="34"/>
      <c r="C922" s="34"/>
      <c r="D922" s="34"/>
      <c r="E922" s="35"/>
      <c r="F922" s="34"/>
      <c r="L922" s="34"/>
      <c r="M922" s="34"/>
      <c r="N922" s="34"/>
      <c r="O922" s="34"/>
      <c r="P922" s="34"/>
      <c r="Q922" s="34"/>
      <c r="R922" s="34"/>
      <c r="S922" s="36"/>
      <c r="T922" s="34"/>
      <c r="X922" s="36"/>
      <c r="AG922" s="34"/>
      <c r="AI922" s="34"/>
      <c r="AJ922" s="34"/>
      <c r="AK922" s="34"/>
      <c r="AM922" s="101"/>
      <c r="AN922" s="34"/>
    </row>
    <row r="923" spans="1:40" ht="14.25" customHeight="1">
      <c r="A923" s="34"/>
      <c r="B923" s="34"/>
      <c r="C923" s="34"/>
      <c r="D923" s="34"/>
      <c r="E923" s="35"/>
      <c r="F923" s="34"/>
      <c r="L923" s="34"/>
      <c r="M923" s="34"/>
      <c r="N923" s="34"/>
      <c r="O923" s="34"/>
      <c r="P923" s="34"/>
      <c r="Q923" s="34"/>
      <c r="R923" s="34"/>
      <c r="S923" s="36"/>
      <c r="T923" s="34"/>
      <c r="X923" s="36"/>
      <c r="AG923" s="34"/>
      <c r="AI923" s="34"/>
      <c r="AJ923" s="34"/>
      <c r="AK923" s="34"/>
      <c r="AM923" s="101"/>
      <c r="AN923" s="34"/>
    </row>
    <row r="924" spans="1:40" ht="14.25" customHeight="1">
      <c r="A924" s="34"/>
      <c r="B924" s="34"/>
      <c r="C924" s="34"/>
      <c r="D924" s="34"/>
      <c r="E924" s="35"/>
      <c r="F924" s="34"/>
      <c r="L924" s="34"/>
      <c r="M924" s="34"/>
      <c r="N924" s="34"/>
      <c r="O924" s="34"/>
      <c r="P924" s="34"/>
      <c r="Q924" s="34"/>
      <c r="R924" s="34"/>
      <c r="S924" s="36"/>
      <c r="T924" s="34"/>
      <c r="X924" s="36"/>
      <c r="AG924" s="34"/>
      <c r="AI924" s="34"/>
      <c r="AJ924" s="34"/>
      <c r="AK924" s="34"/>
      <c r="AM924" s="101"/>
      <c r="AN924" s="34"/>
    </row>
    <row r="925" spans="1:40" ht="14.25" customHeight="1">
      <c r="A925" s="34"/>
      <c r="B925" s="34"/>
      <c r="C925" s="34"/>
      <c r="D925" s="34"/>
      <c r="E925" s="35"/>
      <c r="F925" s="34"/>
      <c r="L925" s="34"/>
      <c r="M925" s="34"/>
      <c r="N925" s="34"/>
      <c r="O925" s="34"/>
      <c r="P925" s="34"/>
      <c r="Q925" s="34"/>
      <c r="R925" s="34"/>
      <c r="S925" s="36"/>
      <c r="T925" s="34"/>
      <c r="X925" s="36"/>
      <c r="AG925" s="34"/>
      <c r="AI925" s="34"/>
      <c r="AJ925" s="34"/>
      <c r="AK925" s="34"/>
      <c r="AM925" s="101"/>
      <c r="AN925" s="34"/>
    </row>
    <row r="926" spans="1:40" ht="14.25" customHeight="1">
      <c r="A926" s="34"/>
      <c r="B926" s="34"/>
      <c r="C926" s="34"/>
      <c r="D926" s="34"/>
      <c r="E926" s="35"/>
      <c r="F926" s="34"/>
      <c r="L926" s="34"/>
      <c r="M926" s="34"/>
      <c r="N926" s="34"/>
      <c r="O926" s="34"/>
      <c r="P926" s="34"/>
      <c r="Q926" s="34"/>
      <c r="R926" s="34"/>
      <c r="S926" s="36"/>
      <c r="T926" s="34"/>
      <c r="X926" s="36"/>
      <c r="AG926" s="34"/>
      <c r="AI926" s="34"/>
      <c r="AJ926" s="34"/>
      <c r="AK926" s="34"/>
      <c r="AM926" s="101"/>
      <c r="AN926" s="34"/>
    </row>
    <row r="927" spans="1:40" ht="14.25" customHeight="1">
      <c r="A927" s="34"/>
      <c r="B927" s="34"/>
      <c r="C927" s="34"/>
      <c r="D927" s="34"/>
      <c r="E927" s="35"/>
      <c r="F927" s="34"/>
      <c r="L927" s="34"/>
      <c r="M927" s="34"/>
      <c r="N927" s="34"/>
      <c r="O927" s="34"/>
      <c r="P927" s="34"/>
      <c r="Q927" s="34"/>
      <c r="R927" s="34"/>
      <c r="S927" s="36"/>
      <c r="T927" s="34"/>
      <c r="X927" s="36"/>
      <c r="AG927" s="34"/>
      <c r="AI927" s="34"/>
      <c r="AJ927" s="34"/>
      <c r="AK927" s="34"/>
      <c r="AM927" s="101"/>
      <c r="AN927" s="34"/>
    </row>
    <row r="928" spans="1:40" ht="14.25" customHeight="1">
      <c r="A928" s="34"/>
      <c r="B928" s="34"/>
      <c r="C928" s="34"/>
      <c r="D928" s="34"/>
      <c r="E928" s="35"/>
      <c r="F928" s="34"/>
      <c r="L928" s="34"/>
      <c r="M928" s="34"/>
      <c r="N928" s="34"/>
      <c r="O928" s="34"/>
      <c r="P928" s="34"/>
      <c r="Q928" s="34"/>
      <c r="R928" s="34"/>
      <c r="S928" s="36"/>
      <c r="T928" s="34"/>
      <c r="X928" s="36"/>
      <c r="AG928" s="34"/>
      <c r="AI928" s="34"/>
      <c r="AJ928" s="34"/>
      <c r="AK928" s="34"/>
      <c r="AM928" s="101"/>
      <c r="AN928" s="34"/>
    </row>
    <row r="929" spans="1:40" ht="14.25" customHeight="1">
      <c r="A929" s="34"/>
      <c r="B929" s="34"/>
      <c r="C929" s="34"/>
      <c r="D929" s="34"/>
      <c r="E929" s="35"/>
      <c r="F929" s="34"/>
      <c r="L929" s="34"/>
      <c r="M929" s="34"/>
      <c r="N929" s="34"/>
      <c r="O929" s="34"/>
      <c r="P929" s="34"/>
      <c r="Q929" s="34"/>
      <c r="R929" s="34"/>
      <c r="S929" s="36"/>
      <c r="T929" s="34"/>
      <c r="X929" s="36"/>
      <c r="AG929" s="34"/>
      <c r="AI929" s="34"/>
      <c r="AJ929" s="34"/>
      <c r="AK929" s="34"/>
      <c r="AM929" s="101"/>
      <c r="AN929" s="34"/>
    </row>
    <row r="930" spans="1:40" ht="14.25" customHeight="1">
      <c r="A930" s="34"/>
      <c r="B930" s="34"/>
      <c r="C930" s="34"/>
      <c r="D930" s="34"/>
      <c r="E930" s="35"/>
      <c r="F930" s="34"/>
      <c r="L930" s="34"/>
      <c r="M930" s="34"/>
      <c r="N930" s="34"/>
      <c r="O930" s="34"/>
      <c r="P930" s="34"/>
      <c r="Q930" s="34"/>
      <c r="R930" s="34"/>
      <c r="S930" s="36"/>
      <c r="T930" s="34"/>
      <c r="X930" s="36"/>
      <c r="AG930" s="34"/>
      <c r="AI930" s="34"/>
      <c r="AJ930" s="34"/>
      <c r="AK930" s="34"/>
      <c r="AM930" s="101"/>
      <c r="AN930" s="34"/>
    </row>
    <row r="931" spans="1:40" ht="14.25" customHeight="1">
      <c r="A931" s="34"/>
      <c r="B931" s="34"/>
      <c r="C931" s="34"/>
      <c r="D931" s="34"/>
      <c r="E931" s="35"/>
      <c r="F931" s="34"/>
      <c r="L931" s="34"/>
      <c r="M931" s="34"/>
      <c r="N931" s="34"/>
      <c r="O931" s="34"/>
      <c r="P931" s="34"/>
      <c r="Q931" s="34"/>
      <c r="R931" s="34"/>
      <c r="S931" s="36"/>
      <c r="T931" s="34"/>
      <c r="X931" s="36"/>
      <c r="AG931" s="34"/>
      <c r="AI931" s="34"/>
      <c r="AJ931" s="34"/>
      <c r="AK931" s="34"/>
      <c r="AM931" s="101"/>
      <c r="AN931" s="34"/>
    </row>
    <row r="932" spans="1:40" ht="14.25" customHeight="1">
      <c r="A932" s="34"/>
      <c r="B932" s="34"/>
      <c r="C932" s="34"/>
      <c r="D932" s="34"/>
      <c r="E932" s="35"/>
      <c r="F932" s="34"/>
      <c r="L932" s="34"/>
      <c r="M932" s="34"/>
      <c r="N932" s="34"/>
      <c r="O932" s="34"/>
      <c r="P932" s="34"/>
      <c r="Q932" s="34"/>
      <c r="R932" s="34"/>
      <c r="S932" s="36"/>
      <c r="T932" s="34"/>
      <c r="X932" s="36"/>
      <c r="AG932" s="34"/>
      <c r="AI932" s="34"/>
      <c r="AJ932" s="34"/>
      <c r="AK932" s="34"/>
      <c r="AM932" s="101"/>
      <c r="AN932" s="34"/>
    </row>
    <row r="933" spans="1:40" ht="14.25" customHeight="1">
      <c r="A933" s="34"/>
      <c r="B933" s="34"/>
      <c r="C933" s="34"/>
      <c r="D933" s="34"/>
      <c r="E933" s="35"/>
      <c r="F933" s="34"/>
      <c r="L933" s="34"/>
      <c r="M933" s="34"/>
      <c r="N933" s="34"/>
      <c r="O933" s="34"/>
      <c r="P933" s="34"/>
      <c r="Q933" s="34"/>
      <c r="R933" s="34"/>
      <c r="S933" s="36"/>
      <c r="T933" s="34"/>
      <c r="X933" s="36"/>
      <c r="AG933" s="34"/>
      <c r="AI933" s="34"/>
      <c r="AJ933" s="34"/>
      <c r="AK933" s="34"/>
      <c r="AM933" s="101"/>
      <c r="AN933" s="34"/>
    </row>
    <row r="934" spans="1:40" ht="14.25" customHeight="1">
      <c r="A934" s="34"/>
      <c r="B934" s="34"/>
      <c r="C934" s="34"/>
      <c r="D934" s="34"/>
      <c r="E934" s="35"/>
      <c r="F934" s="34"/>
      <c r="L934" s="34"/>
      <c r="M934" s="34"/>
      <c r="N934" s="34"/>
      <c r="O934" s="34"/>
      <c r="P934" s="34"/>
      <c r="Q934" s="34"/>
      <c r="R934" s="34"/>
      <c r="S934" s="36"/>
      <c r="T934" s="34"/>
      <c r="X934" s="36"/>
      <c r="AG934" s="34"/>
      <c r="AI934" s="34"/>
      <c r="AJ934" s="34"/>
      <c r="AK934" s="34"/>
      <c r="AM934" s="101"/>
      <c r="AN934" s="34"/>
    </row>
    <row r="935" spans="1:40" ht="14.25" customHeight="1">
      <c r="A935" s="34"/>
      <c r="B935" s="34"/>
      <c r="C935" s="34"/>
      <c r="D935" s="34"/>
      <c r="E935" s="35"/>
      <c r="F935" s="34"/>
      <c r="L935" s="34"/>
      <c r="M935" s="34"/>
      <c r="N935" s="34"/>
      <c r="O935" s="34"/>
      <c r="P935" s="34"/>
      <c r="Q935" s="34"/>
      <c r="R935" s="34"/>
      <c r="S935" s="36"/>
      <c r="T935" s="34"/>
      <c r="X935" s="36"/>
      <c r="AG935" s="34"/>
      <c r="AI935" s="34"/>
      <c r="AJ935" s="34"/>
      <c r="AK935" s="34"/>
      <c r="AM935" s="101"/>
      <c r="AN935" s="34"/>
    </row>
    <row r="936" spans="1:40" ht="14.25" customHeight="1">
      <c r="A936" s="34"/>
      <c r="B936" s="34"/>
      <c r="C936" s="34"/>
      <c r="D936" s="34"/>
      <c r="E936" s="35"/>
      <c r="F936" s="34"/>
      <c r="L936" s="34"/>
      <c r="M936" s="34"/>
      <c r="N936" s="34"/>
      <c r="O936" s="34"/>
      <c r="P936" s="34"/>
      <c r="Q936" s="34"/>
      <c r="R936" s="34"/>
      <c r="S936" s="36"/>
      <c r="T936" s="34"/>
      <c r="X936" s="36"/>
      <c r="AG936" s="34"/>
      <c r="AI936" s="34"/>
      <c r="AJ936" s="34"/>
      <c r="AK936" s="34"/>
      <c r="AM936" s="101"/>
      <c r="AN936" s="34"/>
    </row>
    <row r="937" spans="1:40" ht="14.25" customHeight="1">
      <c r="A937" s="34"/>
      <c r="B937" s="34"/>
      <c r="C937" s="34"/>
      <c r="D937" s="34"/>
      <c r="E937" s="35"/>
      <c r="F937" s="34"/>
      <c r="L937" s="34"/>
      <c r="M937" s="34"/>
      <c r="N937" s="34"/>
      <c r="O937" s="34"/>
      <c r="P937" s="34"/>
      <c r="Q937" s="34"/>
      <c r="R937" s="34"/>
      <c r="S937" s="36"/>
      <c r="T937" s="34"/>
      <c r="X937" s="36"/>
      <c r="AG937" s="34"/>
      <c r="AI937" s="34"/>
      <c r="AJ937" s="34"/>
      <c r="AK937" s="34"/>
      <c r="AM937" s="101"/>
      <c r="AN937" s="34"/>
    </row>
    <row r="938" spans="1:40" ht="14.25" customHeight="1">
      <c r="A938" s="34"/>
      <c r="B938" s="34"/>
      <c r="C938" s="34"/>
      <c r="D938" s="34"/>
      <c r="E938" s="35"/>
      <c r="F938" s="34"/>
      <c r="L938" s="34"/>
      <c r="M938" s="34"/>
      <c r="N938" s="34"/>
      <c r="O938" s="34"/>
      <c r="P938" s="34"/>
      <c r="Q938" s="34"/>
      <c r="R938" s="34"/>
      <c r="S938" s="36"/>
      <c r="T938" s="34"/>
      <c r="X938" s="36"/>
      <c r="AG938" s="34"/>
      <c r="AI938" s="34"/>
      <c r="AJ938" s="34"/>
      <c r="AK938" s="34"/>
      <c r="AM938" s="101"/>
      <c r="AN938" s="34"/>
    </row>
    <row r="939" spans="1:40" ht="14.25" customHeight="1">
      <c r="A939" s="34"/>
      <c r="B939" s="34"/>
      <c r="C939" s="34"/>
      <c r="D939" s="34"/>
      <c r="E939" s="35"/>
      <c r="F939" s="34"/>
      <c r="L939" s="34"/>
      <c r="M939" s="34"/>
      <c r="N939" s="34"/>
      <c r="O939" s="34"/>
      <c r="P939" s="34"/>
      <c r="Q939" s="34"/>
      <c r="R939" s="34"/>
      <c r="S939" s="36"/>
      <c r="T939" s="34"/>
      <c r="X939" s="36"/>
      <c r="AG939" s="34"/>
      <c r="AI939" s="34"/>
      <c r="AJ939" s="34"/>
      <c r="AK939" s="34"/>
      <c r="AM939" s="101"/>
      <c r="AN939" s="34"/>
    </row>
    <row r="940" spans="1:40" ht="14.25" customHeight="1">
      <c r="A940" s="34"/>
      <c r="B940" s="34"/>
      <c r="C940" s="34"/>
      <c r="D940" s="34"/>
      <c r="E940" s="35"/>
      <c r="F940" s="34"/>
      <c r="L940" s="34"/>
      <c r="M940" s="34"/>
      <c r="N940" s="34"/>
      <c r="O940" s="34"/>
      <c r="P940" s="34"/>
      <c r="Q940" s="34"/>
      <c r="R940" s="34"/>
      <c r="S940" s="36"/>
      <c r="T940" s="34"/>
      <c r="X940" s="36"/>
      <c r="AG940" s="34"/>
      <c r="AI940" s="34"/>
      <c r="AJ940" s="34"/>
      <c r="AK940" s="34"/>
      <c r="AM940" s="101"/>
      <c r="AN940" s="34"/>
    </row>
    <row r="941" spans="1:40" ht="14.25" customHeight="1">
      <c r="A941" s="34"/>
      <c r="B941" s="34"/>
      <c r="C941" s="34"/>
      <c r="D941" s="34"/>
      <c r="E941" s="35"/>
      <c r="F941" s="34"/>
      <c r="L941" s="34"/>
      <c r="M941" s="34"/>
      <c r="N941" s="34"/>
      <c r="O941" s="34"/>
      <c r="P941" s="34"/>
      <c r="Q941" s="34"/>
      <c r="R941" s="34"/>
      <c r="S941" s="36"/>
      <c r="T941" s="34"/>
      <c r="X941" s="36"/>
      <c r="AG941" s="34"/>
      <c r="AI941" s="34"/>
      <c r="AJ941" s="34"/>
      <c r="AK941" s="34"/>
      <c r="AM941" s="101"/>
      <c r="AN941" s="34"/>
    </row>
    <row r="942" spans="1:40" ht="14.25" customHeight="1">
      <c r="A942" s="34"/>
      <c r="B942" s="34"/>
      <c r="C942" s="34"/>
      <c r="D942" s="34"/>
      <c r="E942" s="35"/>
      <c r="F942" s="34"/>
      <c r="L942" s="34"/>
      <c r="M942" s="34"/>
      <c r="N942" s="34"/>
      <c r="O942" s="34"/>
      <c r="P942" s="34"/>
      <c r="Q942" s="34"/>
      <c r="R942" s="34"/>
      <c r="S942" s="36"/>
      <c r="T942" s="34"/>
      <c r="X942" s="36"/>
      <c r="AG942" s="34"/>
      <c r="AI942" s="34"/>
      <c r="AJ942" s="34"/>
      <c r="AK942" s="34"/>
      <c r="AM942" s="101"/>
      <c r="AN942" s="34"/>
    </row>
    <row r="943" spans="1:40" ht="14.25" customHeight="1">
      <c r="A943" s="34"/>
      <c r="B943" s="34"/>
      <c r="C943" s="34"/>
      <c r="D943" s="34"/>
      <c r="E943" s="35"/>
      <c r="F943" s="34"/>
      <c r="L943" s="34"/>
      <c r="M943" s="34"/>
      <c r="N943" s="34"/>
      <c r="O943" s="34"/>
      <c r="P943" s="34"/>
      <c r="Q943" s="34"/>
      <c r="R943" s="34"/>
      <c r="S943" s="36"/>
      <c r="T943" s="34"/>
      <c r="X943" s="36"/>
      <c r="AG943" s="34"/>
      <c r="AI943" s="34"/>
      <c r="AJ943" s="34"/>
      <c r="AK943" s="34"/>
      <c r="AM943" s="101"/>
      <c r="AN943" s="34"/>
    </row>
    <row r="944" spans="1:40" ht="14.25" customHeight="1">
      <c r="A944" s="34"/>
      <c r="B944" s="34"/>
      <c r="C944" s="34"/>
      <c r="D944" s="34"/>
      <c r="E944" s="35"/>
      <c r="F944" s="34"/>
      <c r="L944" s="34"/>
      <c r="M944" s="34"/>
      <c r="N944" s="34"/>
      <c r="O944" s="34"/>
      <c r="P944" s="34"/>
      <c r="Q944" s="34"/>
      <c r="R944" s="34"/>
      <c r="S944" s="36"/>
      <c r="T944" s="34"/>
      <c r="X944" s="36"/>
      <c r="AG944" s="34"/>
      <c r="AI944" s="34"/>
      <c r="AJ944" s="34"/>
      <c r="AK944" s="34"/>
      <c r="AM944" s="101"/>
      <c r="AN944" s="34"/>
    </row>
    <row r="945" spans="1:40" ht="14.25" customHeight="1">
      <c r="A945" s="34"/>
      <c r="B945" s="34"/>
      <c r="C945" s="34"/>
      <c r="D945" s="34"/>
      <c r="E945" s="35"/>
      <c r="F945" s="34"/>
      <c r="L945" s="34"/>
      <c r="M945" s="34"/>
      <c r="N945" s="34"/>
      <c r="O945" s="34"/>
      <c r="P945" s="34"/>
      <c r="Q945" s="34"/>
      <c r="R945" s="34"/>
      <c r="S945" s="36"/>
      <c r="T945" s="34"/>
      <c r="X945" s="36"/>
      <c r="AG945" s="34"/>
      <c r="AI945" s="34"/>
      <c r="AJ945" s="34"/>
      <c r="AK945" s="34"/>
      <c r="AM945" s="101"/>
      <c r="AN945" s="34"/>
    </row>
    <row r="946" spans="1:40" ht="14.25" customHeight="1">
      <c r="A946" s="34"/>
      <c r="B946" s="34"/>
      <c r="C946" s="34"/>
      <c r="D946" s="34"/>
      <c r="E946" s="35"/>
      <c r="F946" s="34"/>
      <c r="L946" s="34"/>
      <c r="M946" s="34"/>
      <c r="N946" s="34"/>
      <c r="O946" s="34"/>
      <c r="P946" s="34"/>
      <c r="Q946" s="34"/>
      <c r="R946" s="34"/>
      <c r="S946" s="36"/>
      <c r="T946" s="34"/>
      <c r="X946" s="36"/>
      <c r="AG946" s="34"/>
      <c r="AI946" s="34"/>
      <c r="AJ946" s="34"/>
      <c r="AK946" s="34"/>
      <c r="AM946" s="101"/>
      <c r="AN946" s="34"/>
    </row>
    <row r="947" spans="1:40" ht="14.25" customHeight="1">
      <c r="A947" s="34"/>
      <c r="B947" s="34"/>
      <c r="C947" s="34"/>
      <c r="D947" s="34"/>
      <c r="E947" s="35"/>
      <c r="F947" s="34"/>
      <c r="L947" s="34"/>
      <c r="M947" s="34"/>
      <c r="N947" s="34"/>
      <c r="O947" s="34"/>
      <c r="P947" s="34"/>
      <c r="Q947" s="34"/>
      <c r="R947" s="34"/>
      <c r="S947" s="36"/>
      <c r="T947" s="34"/>
      <c r="X947" s="36"/>
      <c r="AG947" s="34"/>
      <c r="AI947" s="34"/>
      <c r="AJ947" s="34"/>
      <c r="AK947" s="34"/>
      <c r="AM947" s="101"/>
      <c r="AN947" s="34"/>
    </row>
    <row r="948" spans="1:40" ht="14.25" customHeight="1">
      <c r="A948" s="34"/>
      <c r="B948" s="34"/>
      <c r="C948" s="34"/>
      <c r="D948" s="34"/>
      <c r="E948" s="35"/>
      <c r="F948" s="34"/>
      <c r="L948" s="34"/>
      <c r="M948" s="34"/>
      <c r="N948" s="34"/>
      <c r="O948" s="34"/>
      <c r="P948" s="34"/>
      <c r="Q948" s="34"/>
      <c r="R948" s="34"/>
      <c r="S948" s="36"/>
      <c r="T948" s="34"/>
      <c r="X948" s="36"/>
      <c r="AG948" s="34"/>
      <c r="AI948" s="34"/>
      <c r="AJ948" s="34"/>
      <c r="AK948" s="34"/>
      <c r="AM948" s="101"/>
      <c r="AN948" s="34"/>
    </row>
    <row r="949" spans="1:40" ht="14.25" customHeight="1">
      <c r="A949" s="34"/>
      <c r="B949" s="34"/>
      <c r="C949" s="34"/>
      <c r="D949" s="34"/>
      <c r="E949" s="35"/>
      <c r="F949" s="34"/>
      <c r="L949" s="34"/>
      <c r="M949" s="34"/>
      <c r="N949" s="34"/>
      <c r="O949" s="34"/>
      <c r="P949" s="34"/>
      <c r="Q949" s="34"/>
      <c r="R949" s="34"/>
      <c r="S949" s="36"/>
      <c r="T949" s="34"/>
      <c r="X949" s="36"/>
      <c r="AG949" s="34"/>
      <c r="AI949" s="34"/>
      <c r="AJ949" s="34"/>
      <c r="AK949" s="34"/>
      <c r="AM949" s="101"/>
      <c r="AN949" s="34"/>
    </row>
    <row r="950" spans="1:40" ht="14.25" customHeight="1">
      <c r="A950" s="34"/>
      <c r="B950" s="34"/>
      <c r="C950" s="34"/>
      <c r="D950" s="34"/>
      <c r="E950" s="35"/>
      <c r="F950" s="34"/>
      <c r="L950" s="34"/>
      <c r="M950" s="34"/>
      <c r="N950" s="34"/>
      <c r="O950" s="34"/>
      <c r="P950" s="34"/>
      <c r="Q950" s="34"/>
      <c r="R950" s="34"/>
      <c r="S950" s="36"/>
      <c r="T950" s="34"/>
      <c r="X950" s="36"/>
      <c r="AG950" s="34"/>
      <c r="AI950" s="34"/>
      <c r="AJ950" s="34"/>
      <c r="AK950" s="34"/>
      <c r="AM950" s="101"/>
      <c r="AN950" s="34"/>
    </row>
    <row r="951" spans="1:40" ht="14.25" customHeight="1">
      <c r="A951" s="34"/>
      <c r="B951" s="34"/>
      <c r="C951" s="34"/>
      <c r="D951" s="34"/>
      <c r="E951" s="35"/>
      <c r="F951" s="34"/>
      <c r="L951" s="34"/>
      <c r="M951" s="34"/>
      <c r="N951" s="34"/>
      <c r="O951" s="34"/>
      <c r="P951" s="34"/>
      <c r="Q951" s="34"/>
      <c r="R951" s="34"/>
      <c r="S951" s="36"/>
      <c r="T951" s="34"/>
      <c r="X951" s="36"/>
      <c r="AG951" s="34"/>
      <c r="AI951" s="34"/>
      <c r="AJ951" s="34"/>
      <c r="AK951" s="34"/>
      <c r="AM951" s="101"/>
      <c r="AN951" s="34"/>
    </row>
    <row r="952" spans="1:40" ht="14.25" customHeight="1">
      <c r="A952" s="34"/>
      <c r="B952" s="34"/>
      <c r="C952" s="34"/>
      <c r="D952" s="34"/>
      <c r="E952" s="35"/>
      <c r="F952" s="34"/>
      <c r="L952" s="34"/>
      <c r="M952" s="34"/>
      <c r="N952" s="34"/>
      <c r="O952" s="34"/>
      <c r="P952" s="34"/>
      <c r="Q952" s="34"/>
      <c r="R952" s="34"/>
      <c r="S952" s="36"/>
      <c r="T952" s="34"/>
      <c r="X952" s="36"/>
      <c r="AG952" s="34"/>
      <c r="AI952" s="34"/>
      <c r="AJ952" s="34"/>
      <c r="AK952" s="34"/>
      <c r="AM952" s="101"/>
      <c r="AN952" s="34"/>
    </row>
    <row r="953" spans="1:40" ht="14.25" customHeight="1">
      <c r="A953" s="34"/>
      <c r="B953" s="34"/>
      <c r="C953" s="34"/>
      <c r="D953" s="34"/>
      <c r="E953" s="35"/>
      <c r="F953" s="34"/>
      <c r="L953" s="34"/>
      <c r="M953" s="34"/>
      <c r="N953" s="34"/>
      <c r="O953" s="34"/>
      <c r="P953" s="34"/>
      <c r="Q953" s="34"/>
      <c r="R953" s="34"/>
      <c r="S953" s="36"/>
      <c r="T953" s="34"/>
      <c r="X953" s="36"/>
      <c r="AG953" s="34"/>
      <c r="AI953" s="34"/>
      <c r="AJ953" s="34"/>
      <c r="AK953" s="34"/>
      <c r="AM953" s="101"/>
      <c r="AN953" s="34"/>
    </row>
    <row r="954" spans="1:40" ht="14.25" customHeight="1">
      <c r="A954" s="34"/>
      <c r="B954" s="34"/>
      <c r="C954" s="34"/>
      <c r="D954" s="34"/>
      <c r="E954" s="35"/>
      <c r="F954" s="34"/>
      <c r="L954" s="34"/>
      <c r="M954" s="34"/>
      <c r="N954" s="34"/>
      <c r="O954" s="34"/>
      <c r="P954" s="34"/>
      <c r="Q954" s="34"/>
      <c r="R954" s="34"/>
      <c r="S954" s="36"/>
      <c r="T954" s="34"/>
      <c r="X954" s="36"/>
      <c r="AG954" s="34"/>
      <c r="AI954" s="34"/>
      <c r="AJ954" s="34"/>
      <c r="AK954" s="34"/>
      <c r="AM954" s="101"/>
      <c r="AN954" s="34"/>
    </row>
    <row r="955" spans="1:40" ht="14.25" customHeight="1">
      <c r="A955" s="34"/>
      <c r="B955" s="34"/>
      <c r="C955" s="34"/>
      <c r="D955" s="34"/>
      <c r="E955" s="35"/>
      <c r="F955" s="34"/>
      <c r="L955" s="34"/>
      <c r="M955" s="34"/>
      <c r="N955" s="34"/>
      <c r="O955" s="34"/>
      <c r="P955" s="34"/>
      <c r="Q955" s="34"/>
      <c r="R955" s="34"/>
      <c r="S955" s="36"/>
      <c r="T955" s="34"/>
      <c r="X955" s="36"/>
      <c r="AG955" s="34"/>
      <c r="AI955" s="34"/>
      <c r="AJ955" s="34"/>
      <c r="AK955" s="34"/>
      <c r="AM955" s="101"/>
      <c r="AN955" s="34"/>
    </row>
    <row r="956" spans="1:40" ht="14.25" customHeight="1">
      <c r="A956" s="34"/>
      <c r="B956" s="34"/>
      <c r="C956" s="34"/>
      <c r="D956" s="34"/>
      <c r="E956" s="35"/>
      <c r="F956" s="34"/>
      <c r="L956" s="34"/>
      <c r="M956" s="34"/>
      <c r="N956" s="34"/>
      <c r="O956" s="34"/>
      <c r="P956" s="34"/>
      <c r="Q956" s="34"/>
      <c r="R956" s="34"/>
      <c r="S956" s="36"/>
      <c r="T956" s="34"/>
      <c r="X956" s="36"/>
      <c r="AG956" s="34"/>
      <c r="AI956" s="34"/>
      <c r="AJ956" s="34"/>
      <c r="AK956" s="34"/>
      <c r="AM956" s="101"/>
      <c r="AN956" s="34"/>
    </row>
    <row r="957" spans="1:40" ht="14.25" customHeight="1">
      <c r="A957" s="34"/>
      <c r="B957" s="34"/>
      <c r="C957" s="34"/>
      <c r="D957" s="34"/>
      <c r="E957" s="35"/>
      <c r="F957" s="34"/>
      <c r="L957" s="34"/>
      <c r="M957" s="34"/>
      <c r="N957" s="34"/>
      <c r="O957" s="34"/>
      <c r="P957" s="34"/>
      <c r="Q957" s="34"/>
      <c r="R957" s="34"/>
      <c r="S957" s="36"/>
      <c r="T957" s="34"/>
      <c r="X957" s="36"/>
      <c r="AG957" s="34"/>
      <c r="AI957" s="34"/>
      <c r="AJ957" s="34"/>
      <c r="AK957" s="34"/>
      <c r="AM957" s="101"/>
      <c r="AN957" s="34"/>
    </row>
    <row r="958" spans="1:40" ht="14.25" customHeight="1">
      <c r="A958" s="34"/>
      <c r="B958" s="34"/>
      <c r="C958" s="34"/>
      <c r="D958" s="34"/>
      <c r="E958" s="35"/>
      <c r="F958" s="34"/>
      <c r="L958" s="34"/>
      <c r="M958" s="34"/>
      <c r="N958" s="34"/>
      <c r="O958" s="34"/>
      <c r="P958" s="34"/>
      <c r="Q958" s="34"/>
      <c r="R958" s="34"/>
      <c r="S958" s="36"/>
      <c r="T958" s="34"/>
      <c r="X958" s="36"/>
      <c r="AG958" s="34"/>
      <c r="AI958" s="34"/>
      <c r="AJ958" s="34"/>
      <c r="AK958" s="34"/>
      <c r="AM958" s="101"/>
      <c r="AN958" s="34"/>
    </row>
    <row r="959" spans="1:40" ht="14.25" customHeight="1">
      <c r="A959" s="34"/>
      <c r="B959" s="34"/>
      <c r="C959" s="34"/>
      <c r="D959" s="34"/>
      <c r="E959" s="35"/>
      <c r="F959" s="34"/>
      <c r="L959" s="34"/>
      <c r="M959" s="34"/>
      <c r="N959" s="34"/>
      <c r="O959" s="34"/>
      <c r="P959" s="34"/>
      <c r="Q959" s="34"/>
      <c r="R959" s="34"/>
      <c r="S959" s="36"/>
      <c r="T959" s="34"/>
      <c r="X959" s="36"/>
      <c r="AG959" s="34"/>
      <c r="AI959" s="34"/>
      <c r="AJ959" s="34"/>
      <c r="AK959" s="34"/>
      <c r="AM959" s="101"/>
      <c r="AN959" s="34"/>
    </row>
    <row r="960" spans="1:40" ht="14.25" customHeight="1">
      <c r="A960" s="34"/>
      <c r="B960" s="34"/>
      <c r="C960" s="34"/>
      <c r="D960" s="34"/>
      <c r="E960" s="35"/>
      <c r="F960" s="34"/>
      <c r="L960" s="34"/>
      <c r="M960" s="34"/>
      <c r="N960" s="34"/>
      <c r="O960" s="34"/>
      <c r="P960" s="34"/>
      <c r="Q960" s="34"/>
      <c r="R960" s="34"/>
      <c r="S960" s="36"/>
      <c r="T960" s="34"/>
      <c r="X960" s="36"/>
      <c r="AG960" s="34"/>
      <c r="AI960" s="34"/>
      <c r="AJ960" s="34"/>
      <c r="AK960" s="34"/>
      <c r="AM960" s="101"/>
      <c r="AN960" s="34"/>
    </row>
    <row r="961" spans="1:40" ht="14.25" customHeight="1">
      <c r="A961" s="34"/>
      <c r="B961" s="34"/>
      <c r="C961" s="34"/>
      <c r="D961" s="34"/>
      <c r="E961" s="35"/>
      <c r="F961" s="34"/>
      <c r="L961" s="34"/>
      <c r="M961" s="34"/>
      <c r="N961" s="34"/>
      <c r="O961" s="34"/>
      <c r="P961" s="34"/>
      <c r="Q961" s="34"/>
      <c r="R961" s="34"/>
      <c r="S961" s="36"/>
      <c r="T961" s="34"/>
      <c r="X961" s="36"/>
      <c r="AG961" s="34"/>
      <c r="AI961" s="34"/>
      <c r="AJ961" s="34"/>
      <c r="AK961" s="34"/>
      <c r="AM961" s="101"/>
      <c r="AN961" s="34"/>
    </row>
    <row r="962" spans="1:40" ht="14.25" customHeight="1">
      <c r="A962" s="34"/>
      <c r="B962" s="34"/>
      <c r="C962" s="34"/>
      <c r="D962" s="34"/>
      <c r="E962" s="35"/>
      <c r="F962" s="34"/>
      <c r="L962" s="34"/>
      <c r="M962" s="34"/>
      <c r="N962" s="34"/>
      <c r="O962" s="34"/>
      <c r="P962" s="34"/>
      <c r="Q962" s="34"/>
      <c r="R962" s="34"/>
      <c r="S962" s="36"/>
      <c r="T962" s="34"/>
      <c r="X962" s="36"/>
      <c r="AG962" s="34"/>
      <c r="AI962" s="34"/>
      <c r="AJ962" s="34"/>
      <c r="AK962" s="34"/>
      <c r="AM962" s="101"/>
      <c r="AN962" s="34"/>
    </row>
    <row r="963" spans="1:40" ht="14.25" customHeight="1">
      <c r="A963" s="34"/>
      <c r="B963" s="34"/>
      <c r="C963" s="34"/>
      <c r="D963" s="34"/>
      <c r="E963" s="35"/>
      <c r="F963" s="34"/>
      <c r="L963" s="34"/>
      <c r="M963" s="34"/>
      <c r="N963" s="34"/>
      <c r="O963" s="34"/>
      <c r="P963" s="34"/>
      <c r="Q963" s="34"/>
      <c r="R963" s="34"/>
      <c r="S963" s="36"/>
      <c r="T963" s="34"/>
      <c r="X963" s="36"/>
      <c r="AG963" s="34"/>
      <c r="AI963" s="34"/>
      <c r="AJ963" s="34"/>
      <c r="AK963" s="34"/>
      <c r="AM963" s="101"/>
      <c r="AN963" s="34"/>
    </row>
    <row r="964" spans="1:40" ht="14.25" customHeight="1">
      <c r="A964" s="34"/>
      <c r="B964" s="34"/>
      <c r="C964" s="34"/>
      <c r="D964" s="34"/>
      <c r="E964" s="35"/>
      <c r="F964" s="34"/>
      <c r="L964" s="34"/>
      <c r="M964" s="34"/>
      <c r="N964" s="34"/>
      <c r="O964" s="34"/>
      <c r="P964" s="34"/>
      <c r="Q964" s="34"/>
      <c r="R964" s="34"/>
      <c r="S964" s="36"/>
      <c r="T964" s="34"/>
      <c r="X964" s="36"/>
      <c r="AG964" s="34"/>
      <c r="AI964" s="34"/>
      <c r="AJ964" s="34"/>
      <c r="AK964" s="34"/>
      <c r="AM964" s="101"/>
      <c r="AN964" s="34"/>
    </row>
    <row r="965" spans="1:40" ht="14.25" customHeight="1">
      <c r="A965" s="34"/>
      <c r="B965" s="34"/>
      <c r="C965" s="34"/>
      <c r="D965" s="34"/>
      <c r="E965" s="35"/>
      <c r="F965" s="34"/>
      <c r="L965" s="34"/>
      <c r="M965" s="34"/>
      <c r="N965" s="34"/>
      <c r="O965" s="34"/>
      <c r="P965" s="34"/>
      <c r="Q965" s="34"/>
      <c r="R965" s="34"/>
      <c r="S965" s="36"/>
      <c r="T965" s="34"/>
      <c r="X965" s="36"/>
      <c r="AG965" s="34"/>
      <c r="AI965" s="34"/>
      <c r="AJ965" s="34"/>
      <c r="AK965" s="34"/>
      <c r="AM965" s="101"/>
      <c r="AN965" s="34"/>
    </row>
    <row r="966" spans="1:40" ht="14.25" customHeight="1">
      <c r="A966" s="34"/>
      <c r="B966" s="34"/>
      <c r="C966" s="34"/>
      <c r="D966" s="34"/>
      <c r="E966" s="35"/>
      <c r="F966" s="34"/>
      <c r="L966" s="34"/>
      <c r="M966" s="34"/>
      <c r="N966" s="34"/>
      <c r="O966" s="34"/>
      <c r="P966" s="34"/>
      <c r="Q966" s="34"/>
      <c r="R966" s="34"/>
      <c r="S966" s="36"/>
      <c r="T966" s="34"/>
      <c r="X966" s="36"/>
      <c r="AG966" s="34"/>
      <c r="AI966" s="34"/>
      <c r="AJ966" s="34"/>
      <c r="AK966" s="34"/>
      <c r="AM966" s="101"/>
      <c r="AN966" s="34"/>
    </row>
    <row r="967" spans="1:40" ht="14.25" customHeight="1">
      <c r="A967" s="34"/>
      <c r="B967" s="34"/>
      <c r="C967" s="34"/>
      <c r="D967" s="34"/>
      <c r="E967" s="35"/>
      <c r="F967" s="34"/>
      <c r="L967" s="34"/>
      <c r="M967" s="34"/>
      <c r="N967" s="34"/>
      <c r="O967" s="34"/>
      <c r="P967" s="34"/>
      <c r="Q967" s="34"/>
      <c r="R967" s="34"/>
      <c r="S967" s="36"/>
      <c r="T967" s="34"/>
      <c r="X967" s="36"/>
      <c r="AG967" s="34"/>
      <c r="AI967" s="34"/>
      <c r="AJ967" s="34"/>
      <c r="AK967" s="34"/>
      <c r="AM967" s="101"/>
      <c r="AN967" s="34"/>
    </row>
    <row r="968" spans="1:40" ht="14.25" customHeight="1">
      <c r="A968" s="34"/>
      <c r="B968" s="34"/>
      <c r="C968" s="34"/>
      <c r="D968" s="34"/>
      <c r="E968" s="35"/>
      <c r="F968" s="34"/>
      <c r="L968" s="34"/>
      <c r="M968" s="34"/>
      <c r="N968" s="34"/>
      <c r="O968" s="34"/>
      <c r="P968" s="34"/>
      <c r="Q968" s="34"/>
      <c r="R968" s="34"/>
      <c r="S968" s="36"/>
      <c r="T968" s="34"/>
      <c r="X968" s="36"/>
      <c r="AG968" s="34"/>
      <c r="AI968" s="34"/>
      <c r="AJ968" s="34"/>
      <c r="AK968" s="34"/>
      <c r="AM968" s="101"/>
      <c r="AN968" s="34"/>
    </row>
    <row r="969" spans="1:40" ht="14.25" customHeight="1">
      <c r="A969" s="34"/>
      <c r="B969" s="34"/>
      <c r="C969" s="34"/>
      <c r="D969" s="34"/>
      <c r="E969" s="35"/>
      <c r="F969" s="34"/>
      <c r="L969" s="34"/>
      <c r="M969" s="34"/>
      <c r="N969" s="34"/>
      <c r="O969" s="34"/>
      <c r="P969" s="34"/>
      <c r="Q969" s="34"/>
      <c r="R969" s="34"/>
      <c r="S969" s="36"/>
      <c r="T969" s="34"/>
      <c r="X969" s="36"/>
      <c r="AG969" s="34"/>
      <c r="AI969" s="34"/>
      <c r="AJ969" s="34"/>
      <c r="AK969" s="34"/>
      <c r="AM969" s="101"/>
      <c r="AN969" s="34"/>
    </row>
    <row r="970" spans="1:40" ht="14.25" customHeight="1">
      <c r="A970" s="34"/>
      <c r="B970" s="34"/>
      <c r="C970" s="34"/>
      <c r="D970" s="34"/>
      <c r="E970" s="35"/>
      <c r="F970" s="34"/>
      <c r="L970" s="34"/>
      <c r="M970" s="34"/>
      <c r="N970" s="34"/>
      <c r="O970" s="34"/>
      <c r="P970" s="34"/>
      <c r="Q970" s="34"/>
      <c r="R970" s="34"/>
      <c r="S970" s="36"/>
      <c r="T970" s="34"/>
      <c r="X970" s="36"/>
      <c r="AG970" s="34"/>
      <c r="AI970" s="34"/>
      <c r="AJ970" s="34"/>
      <c r="AK970" s="34"/>
      <c r="AM970" s="101"/>
      <c r="AN970" s="34"/>
    </row>
    <row r="971" spans="1:40" ht="14.25" customHeight="1">
      <c r="A971" s="34"/>
      <c r="B971" s="34"/>
      <c r="C971" s="34"/>
      <c r="D971" s="34"/>
      <c r="E971" s="35"/>
      <c r="F971" s="34"/>
      <c r="L971" s="34"/>
      <c r="M971" s="34"/>
      <c r="N971" s="34"/>
      <c r="O971" s="34"/>
      <c r="P971" s="34"/>
      <c r="Q971" s="34"/>
      <c r="R971" s="34"/>
      <c r="S971" s="36"/>
      <c r="T971" s="34"/>
      <c r="X971" s="36"/>
      <c r="AG971" s="34"/>
      <c r="AI971" s="34"/>
      <c r="AJ971" s="34"/>
      <c r="AK971" s="34"/>
      <c r="AM971" s="101"/>
      <c r="AN971" s="34"/>
    </row>
    <row r="972" spans="1:40" ht="14.25" customHeight="1">
      <c r="A972" s="34"/>
      <c r="B972" s="34"/>
      <c r="C972" s="34"/>
      <c r="D972" s="34"/>
      <c r="E972" s="35"/>
      <c r="F972" s="34"/>
      <c r="L972" s="34"/>
      <c r="M972" s="34"/>
      <c r="N972" s="34"/>
      <c r="O972" s="34"/>
      <c r="P972" s="34"/>
      <c r="Q972" s="34"/>
      <c r="R972" s="34"/>
      <c r="S972" s="36"/>
      <c r="T972" s="34"/>
      <c r="X972" s="36"/>
      <c r="AG972" s="34"/>
      <c r="AI972" s="34"/>
      <c r="AJ972" s="34"/>
      <c r="AK972" s="34"/>
      <c r="AM972" s="101"/>
      <c r="AN972" s="34"/>
    </row>
    <row r="973" spans="1:40" ht="14.25" customHeight="1">
      <c r="A973" s="34"/>
      <c r="B973" s="34"/>
      <c r="C973" s="34"/>
      <c r="D973" s="34"/>
      <c r="E973" s="35"/>
      <c r="F973" s="34"/>
      <c r="L973" s="34"/>
      <c r="M973" s="34"/>
      <c r="N973" s="34"/>
      <c r="O973" s="34"/>
      <c r="P973" s="34"/>
      <c r="Q973" s="34"/>
      <c r="R973" s="34"/>
      <c r="S973" s="36"/>
      <c r="T973" s="34"/>
      <c r="X973" s="36"/>
      <c r="AG973" s="34"/>
      <c r="AI973" s="34"/>
      <c r="AJ973" s="34"/>
      <c r="AK973" s="34"/>
      <c r="AM973" s="101"/>
      <c r="AN973" s="34"/>
    </row>
    <row r="974" spans="1:40" ht="14.25" customHeight="1">
      <c r="A974" s="34"/>
      <c r="B974" s="34"/>
      <c r="C974" s="34"/>
      <c r="D974" s="34"/>
      <c r="E974" s="35"/>
      <c r="F974" s="34"/>
      <c r="L974" s="34"/>
      <c r="M974" s="34"/>
      <c r="N974" s="34"/>
      <c r="O974" s="34"/>
      <c r="P974" s="34"/>
      <c r="Q974" s="34"/>
      <c r="R974" s="34"/>
      <c r="S974" s="36"/>
      <c r="T974" s="34"/>
      <c r="X974" s="36"/>
      <c r="AG974" s="34"/>
      <c r="AI974" s="34"/>
      <c r="AJ974" s="34"/>
      <c r="AK974" s="34"/>
      <c r="AM974" s="101"/>
      <c r="AN974" s="34"/>
    </row>
    <row r="975" spans="1:40" ht="14.25" customHeight="1">
      <c r="A975" s="34"/>
      <c r="B975" s="34"/>
      <c r="C975" s="34"/>
      <c r="D975" s="34"/>
      <c r="E975" s="35"/>
      <c r="F975" s="34"/>
      <c r="L975" s="34"/>
      <c r="M975" s="34"/>
      <c r="N975" s="34"/>
      <c r="O975" s="34"/>
      <c r="P975" s="34"/>
      <c r="Q975" s="34"/>
      <c r="R975" s="34"/>
      <c r="S975" s="36"/>
      <c r="T975" s="34"/>
      <c r="X975" s="36"/>
      <c r="AG975" s="34"/>
      <c r="AI975" s="34"/>
      <c r="AJ975" s="34"/>
      <c r="AK975" s="34"/>
      <c r="AM975" s="101"/>
      <c r="AN975" s="34"/>
    </row>
    <row r="976" spans="1:40" ht="14.25" customHeight="1">
      <c r="A976" s="34"/>
      <c r="B976" s="34"/>
      <c r="C976" s="34"/>
      <c r="D976" s="34"/>
      <c r="E976" s="35"/>
      <c r="F976" s="34"/>
      <c r="L976" s="34"/>
      <c r="M976" s="34"/>
      <c r="N976" s="34"/>
      <c r="O976" s="34"/>
      <c r="P976" s="34"/>
      <c r="Q976" s="34"/>
      <c r="R976" s="34"/>
      <c r="S976" s="36"/>
      <c r="T976" s="34"/>
      <c r="X976" s="36"/>
      <c r="AG976" s="34"/>
      <c r="AI976" s="34"/>
      <c r="AJ976" s="34"/>
      <c r="AK976" s="34"/>
      <c r="AM976" s="101"/>
      <c r="AN976" s="34"/>
    </row>
    <row r="977" spans="1:40" ht="14.25" customHeight="1">
      <c r="A977" s="34"/>
      <c r="B977" s="34"/>
      <c r="C977" s="34"/>
      <c r="D977" s="34"/>
      <c r="E977" s="35"/>
      <c r="F977" s="34"/>
      <c r="L977" s="34"/>
      <c r="M977" s="34"/>
      <c r="N977" s="34"/>
      <c r="O977" s="34"/>
      <c r="P977" s="34"/>
      <c r="Q977" s="34"/>
      <c r="R977" s="34"/>
      <c r="S977" s="36"/>
      <c r="T977" s="34"/>
      <c r="X977" s="36"/>
      <c r="AG977" s="34"/>
      <c r="AI977" s="34"/>
      <c r="AJ977" s="34"/>
      <c r="AK977" s="34"/>
      <c r="AM977" s="101"/>
      <c r="AN977" s="34"/>
    </row>
    <row r="978" spans="1:40" ht="14.25" customHeight="1">
      <c r="A978" s="34"/>
      <c r="B978" s="34"/>
      <c r="C978" s="34"/>
      <c r="D978" s="34"/>
      <c r="E978" s="35"/>
      <c r="F978" s="34"/>
      <c r="L978" s="34"/>
      <c r="M978" s="34"/>
      <c r="N978" s="34"/>
      <c r="O978" s="34"/>
      <c r="P978" s="34"/>
      <c r="Q978" s="34"/>
      <c r="R978" s="34"/>
      <c r="S978" s="36"/>
      <c r="T978" s="34"/>
      <c r="X978" s="36"/>
      <c r="AG978" s="34"/>
      <c r="AI978" s="34"/>
      <c r="AJ978" s="34"/>
      <c r="AK978" s="34"/>
      <c r="AM978" s="101"/>
      <c r="AN978" s="34"/>
    </row>
    <row r="979" spans="1:40" ht="14.25" customHeight="1">
      <c r="A979" s="34"/>
      <c r="B979" s="34"/>
      <c r="C979" s="34"/>
      <c r="D979" s="34"/>
      <c r="E979" s="35"/>
      <c r="F979" s="34"/>
      <c r="L979" s="34"/>
      <c r="M979" s="34"/>
      <c r="N979" s="34"/>
      <c r="O979" s="34"/>
      <c r="P979" s="34"/>
      <c r="Q979" s="34"/>
      <c r="R979" s="34"/>
      <c r="S979" s="36"/>
      <c r="T979" s="34"/>
      <c r="X979" s="36"/>
      <c r="AG979" s="34"/>
      <c r="AI979" s="34"/>
      <c r="AJ979" s="34"/>
      <c r="AK979" s="34"/>
      <c r="AM979" s="101"/>
      <c r="AN979" s="34"/>
    </row>
    <row r="980" spans="1:40" ht="14.25" customHeight="1">
      <c r="A980" s="34"/>
      <c r="B980" s="34"/>
      <c r="C980" s="34"/>
      <c r="D980" s="34"/>
      <c r="E980" s="35"/>
      <c r="F980" s="34"/>
      <c r="L980" s="34"/>
      <c r="M980" s="34"/>
      <c r="N980" s="34"/>
      <c r="O980" s="34"/>
      <c r="P980" s="34"/>
      <c r="Q980" s="34"/>
      <c r="R980" s="34"/>
      <c r="S980" s="36"/>
      <c r="T980" s="34"/>
      <c r="X980" s="36"/>
      <c r="AG980" s="34"/>
      <c r="AI980" s="34"/>
      <c r="AJ980" s="34"/>
      <c r="AK980" s="34"/>
      <c r="AM980" s="101"/>
      <c r="AN980" s="34"/>
    </row>
    <row r="981" spans="1:40" ht="14.25" customHeight="1">
      <c r="A981" s="34"/>
      <c r="B981" s="34"/>
      <c r="C981" s="34"/>
      <c r="D981" s="34"/>
      <c r="E981" s="35"/>
      <c r="F981" s="34"/>
      <c r="L981" s="34"/>
      <c r="M981" s="34"/>
      <c r="N981" s="34"/>
      <c r="O981" s="34"/>
      <c r="P981" s="34"/>
      <c r="Q981" s="34"/>
      <c r="R981" s="34"/>
      <c r="S981" s="36"/>
      <c r="T981" s="34"/>
      <c r="X981" s="36"/>
      <c r="AG981" s="34"/>
      <c r="AI981" s="34"/>
      <c r="AJ981" s="34"/>
      <c r="AK981" s="34"/>
      <c r="AM981" s="101"/>
      <c r="AN981" s="34"/>
    </row>
    <row r="982" spans="1:40" ht="14.25" customHeight="1">
      <c r="A982" s="34"/>
      <c r="B982" s="34"/>
      <c r="C982" s="34"/>
      <c r="D982" s="34"/>
      <c r="E982" s="35"/>
      <c r="F982" s="34"/>
      <c r="L982" s="34"/>
      <c r="M982" s="34"/>
      <c r="N982" s="34"/>
      <c r="O982" s="34"/>
      <c r="P982" s="34"/>
      <c r="Q982" s="34"/>
      <c r="R982" s="34"/>
      <c r="S982" s="36"/>
      <c r="T982" s="34"/>
      <c r="X982" s="36"/>
      <c r="AG982" s="34"/>
      <c r="AI982" s="34"/>
      <c r="AJ982" s="34"/>
      <c r="AK982" s="34"/>
      <c r="AM982" s="101"/>
      <c r="AN982" s="34"/>
    </row>
    <row r="983" spans="1:40" ht="14.25" customHeight="1">
      <c r="A983" s="34"/>
      <c r="B983" s="34"/>
      <c r="C983" s="34"/>
      <c r="D983" s="34"/>
      <c r="E983" s="35"/>
      <c r="F983" s="34"/>
      <c r="L983" s="34"/>
      <c r="M983" s="34"/>
      <c r="N983" s="34"/>
      <c r="O983" s="34"/>
      <c r="P983" s="34"/>
      <c r="Q983" s="34"/>
      <c r="R983" s="34"/>
      <c r="S983" s="36"/>
      <c r="T983" s="34"/>
      <c r="X983" s="36"/>
      <c r="AG983" s="34"/>
      <c r="AI983" s="34"/>
      <c r="AJ983" s="34"/>
      <c r="AK983" s="34"/>
      <c r="AM983" s="101"/>
      <c r="AN983" s="34"/>
    </row>
    <row r="984" spans="1:40" ht="14.25" customHeight="1">
      <c r="A984" s="34"/>
      <c r="B984" s="34"/>
      <c r="C984" s="34"/>
      <c r="D984" s="34"/>
      <c r="E984" s="35"/>
      <c r="F984" s="34"/>
      <c r="L984" s="34"/>
      <c r="M984" s="34"/>
      <c r="N984" s="34"/>
      <c r="O984" s="34"/>
      <c r="P984" s="34"/>
      <c r="Q984" s="34"/>
      <c r="R984" s="34"/>
      <c r="S984" s="36"/>
      <c r="T984" s="34"/>
      <c r="X984" s="36"/>
      <c r="AG984" s="34"/>
      <c r="AI984" s="34"/>
      <c r="AJ984" s="34"/>
      <c r="AK984" s="34"/>
      <c r="AM984" s="101"/>
      <c r="AN984" s="34"/>
    </row>
    <row r="985" spans="1:40" ht="14.25" customHeight="1">
      <c r="A985" s="34"/>
      <c r="B985" s="34"/>
      <c r="C985" s="34"/>
      <c r="D985" s="34"/>
      <c r="E985" s="35"/>
      <c r="F985" s="34"/>
      <c r="L985" s="34"/>
      <c r="M985" s="34"/>
      <c r="N985" s="34"/>
      <c r="O985" s="34"/>
      <c r="P985" s="34"/>
      <c r="Q985" s="34"/>
      <c r="R985" s="34"/>
      <c r="S985" s="36"/>
      <c r="T985" s="34"/>
      <c r="X985" s="36"/>
      <c r="AG985" s="34"/>
      <c r="AI985" s="34"/>
      <c r="AJ985" s="34"/>
      <c r="AK985" s="34"/>
      <c r="AM985" s="101"/>
      <c r="AN985" s="34"/>
    </row>
    <row r="986" spans="1:40" ht="14.25" customHeight="1">
      <c r="A986" s="34"/>
      <c r="B986" s="34"/>
      <c r="C986" s="34"/>
      <c r="D986" s="34"/>
      <c r="E986" s="35"/>
      <c r="F986" s="34"/>
      <c r="L986" s="34"/>
      <c r="M986" s="34"/>
      <c r="N986" s="34"/>
      <c r="O986" s="34"/>
      <c r="P986" s="34"/>
      <c r="Q986" s="34"/>
      <c r="R986" s="34"/>
      <c r="S986" s="36"/>
      <c r="T986" s="34"/>
      <c r="X986" s="36"/>
      <c r="AG986" s="34"/>
      <c r="AI986" s="34"/>
      <c r="AJ986" s="34"/>
      <c r="AK986" s="34"/>
      <c r="AM986" s="101"/>
      <c r="AN986" s="34"/>
    </row>
    <row r="987" spans="1:40" ht="14.25" customHeight="1">
      <c r="A987" s="34"/>
      <c r="B987" s="34"/>
      <c r="C987" s="34"/>
      <c r="D987" s="34"/>
      <c r="E987" s="35"/>
      <c r="F987" s="34"/>
      <c r="L987" s="34"/>
      <c r="M987" s="34"/>
      <c r="N987" s="34"/>
      <c r="O987" s="34"/>
      <c r="P987" s="34"/>
      <c r="Q987" s="34"/>
      <c r="R987" s="34"/>
      <c r="S987" s="36"/>
      <c r="T987" s="34"/>
      <c r="X987" s="36"/>
      <c r="AG987" s="34"/>
      <c r="AI987" s="34"/>
      <c r="AJ987" s="34"/>
      <c r="AK987" s="34"/>
      <c r="AM987" s="101"/>
      <c r="AN987" s="34"/>
    </row>
    <row r="988" spans="1:40" ht="14.25" customHeight="1">
      <c r="A988" s="34"/>
      <c r="B988" s="34"/>
      <c r="C988" s="34"/>
      <c r="D988" s="34"/>
      <c r="E988" s="35"/>
      <c r="F988" s="34"/>
      <c r="L988" s="34"/>
      <c r="M988" s="34"/>
      <c r="N988" s="34"/>
      <c r="O988" s="34"/>
      <c r="P988" s="34"/>
      <c r="Q988" s="34"/>
      <c r="R988" s="34"/>
      <c r="S988" s="36"/>
      <c r="T988" s="34"/>
      <c r="X988" s="36"/>
      <c r="AG988" s="34"/>
      <c r="AI988" s="34"/>
      <c r="AJ988" s="34"/>
      <c r="AK988" s="34"/>
      <c r="AM988" s="101"/>
      <c r="AN988" s="34"/>
    </row>
    <row r="989" spans="1:40" ht="14.25" customHeight="1">
      <c r="A989" s="34"/>
      <c r="B989" s="34"/>
      <c r="C989" s="34"/>
      <c r="D989" s="34"/>
      <c r="E989" s="35"/>
      <c r="F989" s="34"/>
      <c r="L989" s="34"/>
      <c r="M989" s="34"/>
      <c r="N989" s="34"/>
      <c r="O989" s="34"/>
      <c r="P989" s="34"/>
      <c r="Q989" s="34"/>
      <c r="R989" s="34"/>
      <c r="S989" s="36"/>
      <c r="T989" s="34"/>
      <c r="X989" s="36"/>
      <c r="AG989" s="34"/>
      <c r="AI989" s="34"/>
      <c r="AJ989" s="34"/>
      <c r="AK989" s="34"/>
      <c r="AM989" s="101"/>
      <c r="AN989" s="34"/>
    </row>
    <row r="990" spans="1:40" ht="14.25" customHeight="1">
      <c r="A990" s="34"/>
      <c r="B990" s="34"/>
      <c r="C990" s="34"/>
      <c r="D990" s="34"/>
      <c r="E990" s="35"/>
      <c r="F990" s="34"/>
      <c r="L990" s="34"/>
      <c r="M990" s="34"/>
      <c r="N990" s="34"/>
      <c r="O990" s="34"/>
      <c r="P990" s="34"/>
      <c r="Q990" s="34"/>
      <c r="R990" s="34"/>
      <c r="S990" s="36"/>
      <c r="T990" s="34"/>
      <c r="X990" s="36"/>
      <c r="AG990" s="34"/>
      <c r="AI990" s="34"/>
      <c r="AJ990" s="34"/>
      <c r="AK990" s="34"/>
      <c r="AM990" s="101"/>
      <c r="AN990" s="34"/>
    </row>
    <row r="991" spans="1:40" ht="14.25" customHeight="1">
      <c r="A991" s="34"/>
      <c r="B991" s="34"/>
      <c r="C991" s="34"/>
      <c r="D991" s="34"/>
      <c r="E991" s="35"/>
      <c r="F991" s="34"/>
      <c r="L991" s="34"/>
      <c r="M991" s="34"/>
      <c r="N991" s="34"/>
      <c r="O991" s="34"/>
      <c r="P991" s="34"/>
      <c r="Q991" s="34"/>
      <c r="R991" s="34"/>
      <c r="S991" s="36"/>
      <c r="T991" s="34"/>
      <c r="X991" s="36"/>
      <c r="AG991" s="34"/>
      <c r="AI991" s="34"/>
      <c r="AJ991" s="34"/>
      <c r="AK991" s="34"/>
      <c r="AM991" s="101"/>
      <c r="AN991" s="34"/>
    </row>
    <row r="992" spans="1:40" ht="14.25" customHeight="1">
      <c r="A992" s="34"/>
      <c r="B992" s="34"/>
      <c r="C992" s="34"/>
      <c r="D992" s="34"/>
      <c r="E992" s="35"/>
      <c r="F992" s="34"/>
      <c r="L992" s="34"/>
      <c r="M992" s="34"/>
      <c r="N992" s="34"/>
      <c r="O992" s="34"/>
      <c r="P992" s="34"/>
      <c r="Q992" s="34"/>
      <c r="R992" s="34"/>
      <c r="S992" s="36"/>
      <c r="T992" s="34"/>
      <c r="X992" s="36"/>
      <c r="AG992" s="34"/>
      <c r="AI992" s="34"/>
      <c r="AJ992" s="34"/>
      <c r="AK992" s="34"/>
      <c r="AM992" s="101"/>
      <c r="AN992" s="34"/>
    </row>
    <row r="993" spans="1:40" ht="14.25" customHeight="1">
      <c r="A993" s="34"/>
      <c r="B993" s="34"/>
      <c r="C993" s="34"/>
      <c r="D993" s="34"/>
      <c r="E993" s="35"/>
      <c r="F993" s="34"/>
      <c r="L993" s="34"/>
      <c r="M993" s="34"/>
      <c r="N993" s="34"/>
      <c r="O993" s="34"/>
      <c r="P993" s="34"/>
      <c r="Q993" s="34"/>
      <c r="R993" s="34"/>
      <c r="S993" s="36"/>
      <c r="T993" s="34"/>
      <c r="X993" s="36"/>
      <c r="AG993" s="34"/>
      <c r="AI993" s="34"/>
      <c r="AJ993" s="34"/>
      <c r="AK993" s="34"/>
      <c r="AM993" s="101"/>
      <c r="AN993" s="34"/>
    </row>
    <row r="994" spans="1:40" ht="14.25" customHeight="1">
      <c r="A994" s="34"/>
      <c r="B994" s="34"/>
      <c r="C994" s="34"/>
      <c r="D994" s="34"/>
      <c r="E994" s="35"/>
      <c r="F994" s="34"/>
      <c r="L994" s="34"/>
      <c r="M994" s="34"/>
      <c r="N994" s="34"/>
      <c r="O994" s="34"/>
      <c r="P994" s="34"/>
      <c r="Q994" s="34"/>
      <c r="R994" s="34"/>
      <c r="S994" s="36"/>
      <c r="T994" s="34"/>
      <c r="X994" s="36"/>
      <c r="AG994" s="34"/>
      <c r="AI994" s="34"/>
      <c r="AJ994" s="34"/>
      <c r="AK994" s="34"/>
      <c r="AM994" s="101"/>
      <c r="AN994" s="34"/>
    </row>
    <row r="995" spans="1:40" ht="14.25" customHeight="1">
      <c r="A995" s="34"/>
      <c r="B995" s="34"/>
      <c r="C995" s="34"/>
      <c r="D995" s="34"/>
      <c r="E995" s="35"/>
      <c r="F995" s="34"/>
      <c r="L995" s="34"/>
      <c r="M995" s="34"/>
      <c r="N995" s="34"/>
      <c r="O995" s="34"/>
      <c r="P995" s="34"/>
      <c r="Q995" s="34"/>
      <c r="R995" s="34"/>
      <c r="S995" s="36"/>
      <c r="T995" s="34"/>
      <c r="X995" s="36"/>
      <c r="AG995" s="34"/>
      <c r="AI995" s="34"/>
      <c r="AJ995" s="34"/>
      <c r="AK995" s="34"/>
      <c r="AM995" s="101"/>
      <c r="AN995" s="34"/>
    </row>
    <row r="996" spans="1:40" ht="14.25" customHeight="1">
      <c r="A996" s="34"/>
      <c r="B996" s="34"/>
      <c r="C996" s="34"/>
      <c r="D996" s="34"/>
      <c r="E996" s="35"/>
      <c r="F996" s="34"/>
      <c r="L996" s="34"/>
      <c r="M996" s="34"/>
      <c r="N996" s="34"/>
      <c r="O996" s="34"/>
      <c r="P996" s="34"/>
      <c r="Q996" s="34"/>
      <c r="R996" s="34"/>
      <c r="S996" s="36"/>
      <c r="T996" s="34"/>
      <c r="X996" s="36"/>
      <c r="AG996" s="34"/>
      <c r="AI996" s="34"/>
      <c r="AJ996" s="34"/>
      <c r="AK996" s="34"/>
      <c r="AM996" s="101"/>
      <c r="AN996" s="34"/>
    </row>
    <row r="997" spans="1:40" ht="14.25" customHeight="1">
      <c r="A997" s="34"/>
      <c r="B997" s="34"/>
      <c r="C997" s="34"/>
      <c r="D997" s="34"/>
      <c r="E997" s="35"/>
      <c r="F997" s="34"/>
      <c r="L997" s="34"/>
      <c r="M997" s="34"/>
      <c r="N997" s="34"/>
      <c r="O997" s="34"/>
      <c r="P997" s="34"/>
      <c r="Q997" s="34"/>
      <c r="R997" s="34"/>
      <c r="S997" s="36"/>
      <c r="T997" s="34"/>
      <c r="X997" s="36"/>
      <c r="AG997" s="34"/>
      <c r="AI997" s="34"/>
      <c r="AJ997" s="34"/>
      <c r="AK997" s="34"/>
      <c r="AM997" s="101"/>
      <c r="AN997" s="34"/>
    </row>
    <row r="998" spans="1:40" ht="14.25" customHeight="1">
      <c r="A998" s="34"/>
      <c r="B998" s="34"/>
      <c r="C998" s="34"/>
      <c r="D998" s="34"/>
      <c r="E998" s="35"/>
      <c r="F998" s="34"/>
      <c r="L998" s="34"/>
      <c r="M998" s="34"/>
      <c r="N998" s="34"/>
      <c r="O998" s="34"/>
      <c r="P998" s="34"/>
      <c r="Q998" s="34"/>
      <c r="R998" s="34"/>
      <c r="S998" s="36"/>
      <c r="T998" s="34"/>
      <c r="X998" s="36"/>
      <c r="AG998" s="34"/>
      <c r="AI998" s="34"/>
      <c r="AJ998" s="34"/>
      <c r="AK998" s="34"/>
      <c r="AM998" s="101"/>
      <c r="AN998" s="34"/>
    </row>
    <row r="999" spans="1:40" ht="14.25" customHeight="1">
      <c r="A999" s="34"/>
      <c r="B999" s="34"/>
      <c r="C999" s="34"/>
      <c r="D999" s="34"/>
      <c r="E999" s="35"/>
      <c r="F999" s="34"/>
      <c r="L999" s="34"/>
      <c r="M999" s="34"/>
      <c r="N999" s="34"/>
      <c r="O999" s="34"/>
      <c r="P999" s="34"/>
      <c r="Q999" s="34"/>
      <c r="R999" s="34"/>
      <c r="S999" s="36"/>
      <c r="T999" s="34"/>
      <c r="X999" s="36"/>
      <c r="AG999" s="34"/>
      <c r="AI999" s="34"/>
      <c r="AJ999" s="34"/>
      <c r="AK999" s="34"/>
      <c r="AM999" s="101"/>
      <c r="AN999" s="34"/>
    </row>
    <row r="1000" spans="1:40" ht="14.25" customHeight="1">
      <c r="A1000" s="34"/>
      <c r="B1000" s="34"/>
      <c r="C1000" s="34"/>
      <c r="D1000" s="34"/>
      <c r="E1000" s="35"/>
      <c r="F1000" s="34"/>
      <c r="L1000" s="34"/>
      <c r="M1000" s="34"/>
      <c r="N1000" s="34"/>
      <c r="O1000" s="34"/>
      <c r="P1000" s="34"/>
      <c r="Q1000" s="34"/>
      <c r="R1000" s="34"/>
      <c r="S1000" s="36"/>
      <c r="T1000" s="34"/>
      <c r="X1000" s="36"/>
      <c r="AG1000" s="34"/>
      <c r="AI1000" s="34"/>
      <c r="AJ1000" s="34"/>
      <c r="AK1000" s="34"/>
      <c r="AM1000" s="101"/>
      <c r="AN1000" s="34"/>
    </row>
  </sheetData>
  <mergeCells count="1">
    <mergeCell ref="C1:D2"/>
  </mergeCells>
  <dataValidations count="8">
    <dataValidation type="decimal" allowBlank="1" showErrorMessage="1" sqref="C3:C6" xr:uid="{00000000-0002-0000-0100-000000000000}">
      <formula1>0</formula1>
      <formula2>999999999999</formula2>
    </dataValidation>
    <dataValidation type="decimal" allowBlank="1" showErrorMessage="1" sqref="AI1:AI7 AI9:AI1000" xr:uid="{00000000-0002-0000-0100-000001000000}">
      <formula1>0</formula1>
      <formula2>60</formula2>
    </dataValidation>
    <dataValidation type="date" allowBlank="1" showErrorMessage="1" sqref="C9:D209" xr:uid="{00000000-0002-0000-0100-000003000000}">
      <formula1>43831</formula1>
      <formula2>73415</formula2>
    </dataValidation>
    <dataValidation type="decimal" allowBlank="1" showErrorMessage="1" sqref="Q1:Q1000" xr:uid="{00000000-0002-0000-0100-000005000000}">
      <formula1>0</formula1>
      <formula2>12</formula2>
    </dataValidation>
    <dataValidation type="decimal" allowBlank="1" showErrorMessage="1" sqref="O1:O1000" xr:uid="{00000000-0002-0000-0100-000007000000}">
      <formula1>0</formula1>
      <formula2>42</formula2>
    </dataValidation>
    <dataValidation type="decimal" allowBlank="1" showErrorMessage="1" sqref="AK1:AK6 AK9:AK1000" xr:uid="{00000000-0002-0000-0100-000009000000}">
      <formula1>0</formula1>
      <formula2>3</formula2>
    </dataValidation>
    <dataValidation type="decimal" allowBlank="1" showErrorMessage="1" sqref="AG1:AG7 F8 M1:M1000 AG9:AG1000" xr:uid="{00000000-0002-0000-0100-00000A000000}">
      <formula1>0</formula1>
      <formula2>300000</formula2>
    </dataValidation>
    <dataValidation type="decimal" allowBlank="1" showErrorMessage="1" sqref="G9:J209" xr:uid="{00000000-0002-0000-0100-00000C000000}">
      <formula1>0</formula1>
      <formula2>150000</formula2>
    </dataValidation>
  </dataValidations>
  <hyperlinks>
    <hyperlink ref="L8" location="'Códigos'!D1" display="Ver código" xr:uid="{00000000-0004-0000-0100-000000000000}"/>
  </hyperlinks>
  <pageMargins left="0.7" right="0.7" top="0.75" bottom="0.75" header="0" footer="0"/>
  <pageSetup paperSize="9" orientation="portrait"/>
  <legacyDrawing r:id="rId1"/>
  <extLst>
    <ext xmlns:x14="http://schemas.microsoft.com/office/spreadsheetml/2009/9/main" uri="{CCE6A557-97BC-4b89-ADB6-D9C93CAAB3DF}">
      <x14:dataValidations xmlns:xm="http://schemas.microsoft.com/office/excel/2006/main" count="5">
        <x14:dataValidation type="list" allowBlank="1" showErrorMessage="1" xr:uid="{00000000-0002-0000-0100-000002000000}">
          <x14:formula1>
            <xm:f>A!$A$17:$A$21</xm:f>
          </x14:formula1>
          <xm:sqref>P6:P7 AJ7 P9:P1000 AJ9:AJ1000</xm:sqref>
        </x14:dataValidation>
        <x14:dataValidation type="list" allowBlank="1" showErrorMessage="1" xr:uid="{00000000-0002-0000-0100-000004000000}">
          <x14:formula1>
            <xm:f>A!$A$25:$A$29</xm:f>
          </x14:formula1>
          <xm:sqref>T6 T8:T1000</xm:sqref>
        </x14:dataValidation>
        <x14:dataValidation type="list" allowBlank="1" showErrorMessage="1" xr:uid="{00000000-0002-0000-0100-000006000000}">
          <x14:formula1>
            <xm:f>A!$A$47:$A$49</xm:f>
          </x14:formula1>
          <xm:sqref>N6:N1000</xm:sqref>
        </x14:dataValidation>
        <x14:dataValidation type="list" allowBlank="1" showErrorMessage="1" xr:uid="{00000000-0002-0000-0100-000008000000}">
          <x14:formula1>
            <xm:f>Códigos!$D$2:$D$22</xm:f>
          </x14:formula1>
          <xm:sqref>L7:L210</xm:sqref>
        </x14:dataValidation>
        <x14:dataValidation type="list" allowBlank="1" showErrorMessage="1" xr:uid="{00000000-0002-0000-0100-00000B000000}">
          <x14:formula1>
            <xm:f>A!$A$36</xm:f>
          </x14:formula1>
          <xm:sqref>AN1:AN7 AN9:AN1000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1000"/>
  <sheetViews>
    <sheetView workbookViewId="0">
      <selection activeCell="O4" sqref="O4"/>
    </sheetView>
  </sheetViews>
  <sheetFormatPr baseColWidth="10" defaultColWidth="12.625" defaultRowHeight="15" customHeight="1"/>
  <cols>
    <col min="1" max="1" width="10.625" style="457" customWidth="1"/>
    <col min="2" max="2" width="19.125" style="457" customWidth="1"/>
    <col min="3" max="3" width="19" style="457" customWidth="1"/>
    <col min="4" max="8" width="13.625" style="567" hidden="1" customWidth="1"/>
    <col min="9" max="10" width="10.625" style="457" customWidth="1"/>
    <col min="11" max="11" width="11.375" style="457" customWidth="1"/>
    <col min="12" max="13" width="10.625" style="457" customWidth="1"/>
    <col min="14" max="14" width="10" customWidth="1"/>
    <col min="15" max="15" width="10.625" style="457" customWidth="1"/>
    <col min="16" max="16" width="18.375" style="457" bestFit="1" customWidth="1"/>
    <col min="17" max="17" width="5.125" hidden="1" customWidth="1"/>
    <col min="18" max="18" width="4.75" hidden="1" customWidth="1"/>
    <col min="19" max="19" width="10.375" hidden="1" customWidth="1"/>
    <col min="20" max="20" width="9.25" style="457" bestFit="1" customWidth="1"/>
    <col min="21" max="21" width="13.375" hidden="1" customWidth="1"/>
    <col min="22" max="25" width="10" hidden="1" customWidth="1"/>
    <col min="26" max="26" width="11.125" bestFit="1" customWidth="1"/>
    <col min="27" max="27" width="8.5" hidden="1" customWidth="1"/>
    <col min="28" max="28" width="8.75" bestFit="1" customWidth="1"/>
  </cols>
  <sheetData>
    <row r="1" spans="1:28" ht="18.75" customHeight="1">
      <c r="A1" s="467"/>
      <c r="B1" s="515" t="s">
        <v>281</v>
      </c>
      <c r="C1" s="516"/>
      <c r="I1" s="454"/>
      <c r="J1" s="454"/>
      <c r="K1" s="454"/>
      <c r="L1" s="454"/>
      <c r="M1" s="454"/>
      <c r="N1" s="34"/>
      <c r="O1" s="459"/>
      <c r="P1" s="454"/>
      <c r="Q1" s="34"/>
      <c r="R1" s="34"/>
      <c r="S1" s="34"/>
      <c r="T1" s="454"/>
      <c r="U1" s="34"/>
      <c r="V1" s="34"/>
      <c r="W1" s="34"/>
      <c r="X1" s="34"/>
      <c r="Y1" s="34"/>
      <c r="Z1" s="34"/>
    </row>
    <row r="2" spans="1:28" ht="17.25" customHeight="1">
      <c r="A2" s="467"/>
      <c r="B2" s="517"/>
      <c r="C2" s="518"/>
      <c r="I2" s="454"/>
      <c r="J2" s="454"/>
      <c r="K2" s="454"/>
      <c r="L2" s="454"/>
      <c r="M2" s="454"/>
      <c r="N2" s="34"/>
      <c r="O2" s="459"/>
      <c r="P2" s="454"/>
      <c r="Q2" s="34"/>
      <c r="R2" s="34"/>
      <c r="S2" s="34"/>
      <c r="T2" s="454"/>
      <c r="U2" s="34"/>
      <c r="V2" s="34"/>
      <c r="W2" s="34"/>
      <c r="X2" s="34"/>
      <c r="Y2" s="34"/>
      <c r="Z2" s="34"/>
      <c r="AB2" s="37"/>
    </row>
    <row r="3" spans="1:28" ht="14.25" customHeight="1">
      <c r="A3" s="467"/>
      <c r="B3" s="468" t="s">
        <v>33</v>
      </c>
      <c r="C3" s="469"/>
      <c r="I3" s="454"/>
      <c r="J3" s="454"/>
      <c r="K3" s="454"/>
      <c r="L3" s="454"/>
      <c r="M3" s="454"/>
      <c r="N3" s="34"/>
      <c r="O3" s="459"/>
      <c r="P3" s="454"/>
      <c r="Q3" s="34"/>
      <c r="R3" s="34"/>
      <c r="S3" s="34"/>
      <c r="T3" s="454"/>
      <c r="U3" s="34"/>
      <c r="V3" s="34"/>
      <c r="W3" s="34"/>
      <c r="X3" s="34"/>
      <c r="Y3" s="34"/>
      <c r="Z3" s="34"/>
      <c r="AB3" s="37"/>
    </row>
    <row r="4" spans="1:28" ht="14.25" customHeight="1">
      <c r="A4" s="470" t="s">
        <v>282</v>
      </c>
      <c r="B4" s="471" t="s">
        <v>35</v>
      </c>
      <c r="C4" s="472"/>
      <c r="I4" s="454"/>
      <c r="J4" s="454"/>
      <c r="K4" s="454"/>
      <c r="L4" s="454"/>
      <c r="M4" s="454"/>
      <c r="N4" s="34"/>
      <c r="O4" s="459"/>
      <c r="P4" s="454"/>
      <c r="Q4" s="34"/>
      <c r="R4" s="34"/>
      <c r="S4" s="34"/>
      <c r="T4" s="454"/>
      <c r="U4" s="34"/>
      <c r="V4" s="34"/>
      <c r="W4" s="34"/>
      <c r="X4" s="34"/>
      <c r="Y4" s="34"/>
      <c r="Z4" s="34"/>
      <c r="AB4" s="37"/>
    </row>
    <row r="5" spans="1:28" ht="14.25" customHeight="1">
      <c r="A5" s="467"/>
      <c r="B5" s="473" t="s">
        <v>37</v>
      </c>
      <c r="C5" s="472"/>
      <c r="I5" s="454"/>
      <c r="J5" s="454"/>
      <c r="K5" s="454"/>
      <c r="L5" s="454"/>
      <c r="M5" s="454"/>
      <c r="N5" s="34"/>
      <c r="O5" s="459"/>
      <c r="P5" s="454"/>
      <c r="Q5" s="34"/>
      <c r="R5" s="34"/>
      <c r="S5" s="34"/>
      <c r="T5" s="454"/>
      <c r="U5" s="34"/>
      <c r="V5" s="34"/>
      <c r="W5" s="34"/>
      <c r="X5" s="34"/>
      <c r="Y5" s="34"/>
      <c r="Z5" s="34"/>
      <c r="AB5" s="37"/>
    </row>
    <row r="6" spans="1:28" ht="14.25" customHeight="1">
      <c r="A6" s="467"/>
      <c r="B6" s="474" t="s">
        <v>39</v>
      </c>
      <c r="C6" s="475"/>
      <c r="I6" s="476"/>
      <c r="J6" s="455"/>
      <c r="K6" s="455"/>
      <c r="L6" s="455"/>
      <c r="M6" s="455" t="s">
        <v>87</v>
      </c>
      <c r="N6" s="51"/>
      <c r="O6" s="460"/>
      <c r="P6" s="455"/>
      <c r="Q6" s="51"/>
      <c r="R6" s="51"/>
      <c r="S6" s="51"/>
      <c r="T6" s="455"/>
      <c r="U6" s="51"/>
      <c r="V6" s="51"/>
      <c r="W6" s="51"/>
      <c r="X6" s="51"/>
      <c r="Y6" s="51"/>
      <c r="Z6" s="52"/>
      <c r="AB6" s="336"/>
    </row>
    <row r="7" spans="1:28" ht="14.25" customHeight="1">
      <c r="A7" s="477" t="s">
        <v>214</v>
      </c>
      <c r="B7" s="478" t="s">
        <v>283</v>
      </c>
      <c r="C7" s="478" t="s">
        <v>284</v>
      </c>
      <c r="D7" s="568" t="s">
        <v>95</v>
      </c>
      <c r="E7" s="568"/>
      <c r="F7" s="569" t="s">
        <v>96</v>
      </c>
      <c r="G7" s="569" t="s">
        <v>97</v>
      </c>
      <c r="H7" s="569" t="s">
        <v>98</v>
      </c>
      <c r="I7" s="479" t="s">
        <v>100</v>
      </c>
      <c r="J7" s="480" t="s">
        <v>101</v>
      </c>
      <c r="K7" s="462" t="s">
        <v>102</v>
      </c>
      <c r="L7" s="480" t="s">
        <v>103</v>
      </c>
      <c r="M7" s="462" t="s">
        <v>104</v>
      </c>
      <c r="N7" s="260" t="s">
        <v>105</v>
      </c>
      <c r="O7" s="461" t="s">
        <v>106</v>
      </c>
      <c r="P7" s="462" t="s">
        <v>107</v>
      </c>
      <c r="Q7" s="259" t="s">
        <v>108</v>
      </c>
      <c r="R7" s="259" t="s">
        <v>109</v>
      </c>
      <c r="S7" s="259" t="s">
        <v>110</v>
      </c>
      <c r="T7" s="462" t="s">
        <v>111</v>
      </c>
      <c r="U7" s="264" t="s">
        <v>112</v>
      </c>
      <c r="V7" s="264" t="s">
        <v>113</v>
      </c>
      <c r="W7" s="264" t="s">
        <v>114</v>
      </c>
      <c r="X7" s="264" t="s">
        <v>115</v>
      </c>
      <c r="Y7" s="264" t="s">
        <v>116</v>
      </c>
      <c r="Z7" s="265" t="s">
        <v>117</v>
      </c>
      <c r="AA7" s="266" t="s">
        <v>118</v>
      </c>
      <c r="AB7" s="337" t="s">
        <v>119</v>
      </c>
    </row>
    <row r="8" spans="1:28" ht="14.25" customHeight="1">
      <c r="A8" s="481" t="s">
        <v>125</v>
      </c>
      <c r="B8" s="482" t="s">
        <v>126</v>
      </c>
      <c r="C8" s="482" t="s">
        <v>126</v>
      </c>
      <c r="D8" s="570"/>
      <c r="E8" s="570"/>
      <c r="F8" s="570"/>
      <c r="G8" s="570"/>
      <c r="H8" s="570"/>
      <c r="I8" s="482" t="s">
        <v>125</v>
      </c>
      <c r="J8" s="456" t="s">
        <v>128</v>
      </c>
      <c r="K8" s="482" t="s">
        <v>125</v>
      </c>
      <c r="L8" s="482" t="s">
        <v>129</v>
      </c>
      <c r="M8" s="482" t="s">
        <v>125</v>
      </c>
      <c r="N8" s="72" t="s">
        <v>125</v>
      </c>
      <c r="O8" s="463" t="s">
        <v>156</v>
      </c>
      <c r="P8" s="464" t="s">
        <v>129</v>
      </c>
      <c r="Q8" s="76"/>
      <c r="R8" s="76"/>
      <c r="S8" s="76"/>
      <c r="T8" s="464" t="s">
        <v>156</v>
      </c>
      <c r="U8" s="75"/>
      <c r="V8" s="75"/>
      <c r="W8" s="75"/>
      <c r="X8" s="75"/>
      <c r="Y8" s="75"/>
      <c r="Z8" s="271"/>
      <c r="AA8" s="272"/>
      <c r="AB8" s="338"/>
    </row>
    <row r="9" spans="1:28" ht="14.25" customHeight="1">
      <c r="A9" s="483"/>
      <c r="B9" s="484"/>
      <c r="C9" s="484"/>
      <c r="D9" s="571" t="str">
        <f t="shared" ref="D9:D210" si="0">+IFERROR(ROUND((C9-B9)/(E9),0),"")</f>
        <v/>
      </c>
      <c r="E9" s="571">
        <f t="shared" ref="E9:E210" si="1">+IFERROR(IF(L9="mensual",(30.4166666666667),IF(L9="bimestral",(60.8333333333333),IF(L9="trimestral",(91.25),IF(L9="semestral",(182.5),IF(L9="anual",(365),0))))),"")</f>
        <v>0</v>
      </c>
      <c r="F9" s="571">
        <f t="shared" ref="F9:F210" si="2">+IF(D9&lt;M9,D9,M9)</f>
        <v>0</v>
      </c>
      <c r="G9" s="571">
        <f t="shared" ref="G9:G210" si="3">+M9-F9</f>
        <v>0</v>
      </c>
      <c r="H9" s="571" t="str">
        <f t="shared" ref="H9:H210" si="4">+IFERROR(ROUND(IF(D9-M9&gt;0,D9-M9,0),0),"")</f>
        <v/>
      </c>
      <c r="I9" s="485"/>
      <c r="J9" s="486"/>
      <c r="K9" s="483"/>
      <c r="L9" s="487"/>
      <c r="M9" s="483"/>
      <c r="N9" s="222" t="str">
        <f t="shared" ref="N9:N210" si="5">IFERROR(IF(K9+M9=0,"",K9+M9),"")</f>
        <v/>
      </c>
      <c r="O9" s="465"/>
      <c r="P9" s="466"/>
      <c r="Q9" s="88" t="str">
        <f t="shared" ref="Q9:Q210" si="6">IF(P9="1- Capital de trabajo",1,IF(P9="2- Reperfilamiento",2,IF(P9="3- Sectores más afectados",3,IF(P9="4- Capital de Inversión",4,IF(P9="5- Capital de Trabajo Post Covid",5,"")))))</f>
        <v/>
      </c>
      <c r="R9" s="88" t="str">
        <f t="shared" ref="R9:R210" si="7">IF(J9="UYU",1,IF(J9="UI",2,IF(J9="USD",3,"")))</f>
        <v/>
      </c>
      <c r="S9" s="88" t="e">
        <f t="shared" ref="S9:S210" ca="1" si="8">+_xludf.CONCAT(Q9:R9)+1-1</f>
        <v>#NAME?</v>
      </c>
      <c r="T9" s="458"/>
      <c r="U9" s="90" t="str">
        <f t="shared" ref="U9:U210" si="9">IFERROR(((1+T9)^(IF(L9="Mensual",1,IF(L9="Bimestral",2,IF(L9="trimestral",3,IF(L9="semestral",6,IF(L9="Anual",12,"error")))))/12)-1),"")</f>
        <v/>
      </c>
      <c r="V9" s="91" t="str">
        <f t="shared" ref="V9:V210" si="10">IFERROR(((1-(1/((1+U9)^(K9))))/U9),"")</f>
        <v/>
      </c>
      <c r="W9" s="92" t="str">
        <f t="shared" ref="W9:W210" si="11">+IFERROR((I9/V9),"")</f>
        <v/>
      </c>
      <c r="X9" s="93" t="str">
        <f t="shared" ref="X9:X210" si="12">+IFERROR((W9*K9),"")</f>
        <v/>
      </c>
      <c r="Y9" s="93" t="str">
        <f t="shared" ref="Y9:Y210" si="13">IFERROR((I9*((1+T9)^((365/((IF(L9="Mensual",12,IF(L9="bimestral",6,IF(L9="trimestral",4,IF(L9="semestral",2,IF(L9="anual",1,"error"))))))))/365)-1)*M9),"")</f>
        <v/>
      </c>
      <c r="Z9" s="94" t="str">
        <f t="shared" ref="Z9:Z210" si="14">+IFERROR(IF(M9&gt;0,(Y9+(X9-I9)),(X9-I9)),"")</f>
        <v/>
      </c>
      <c r="AA9" s="95" t="str">
        <f t="shared" ref="AA9:AA210" si="15">IFERROR((I9*((1+T9)^((365/((IF(L9="Mensual",12,IF(L9="bimestral",6,IF(L9="trimestral",4,IF(L9="semestral",2,IF(L9="anual",1,"error"))))))))/365)-1)*G9),"")</f>
        <v/>
      </c>
      <c r="AB9" s="339" t="str">
        <f t="shared" ref="AB9:AB210" si="16">IFERROR(-CUMIPMT(U9,K9,I9,H9+1,K9,0)+AA9,"")</f>
        <v/>
      </c>
    </row>
    <row r="10" spans="1:28" ht="14.25" customHeight="1">
      <c r="A10" s="483"/>
      <c r="B10" s="484"/>
      <c r="C10" s="484"/>
      <c r="D10" s="571" t="str">
        <f t="shared" si="0"/>
        <v/>
      </c>
      <c r="E10" s="571">
        <f t="shared" si="1"/>
        <v>0</v>
      </c>
      <c r="F10" s="571">
        <f t="shared" si="2"/>
        <v>0</v>
      </c>
      <c r="G10" s="571">
        <f t="shared" si="3"/>
        <v>0</v>
      </c>
      <c r="H10" s="571" t="str">
        <f t="shared" si="4"/>
        <v/>
      </c>
      <c r="I10" s="485"/>
      <c r="J10" s="486"/>
      <c r="K10" s="483"/>
      <c r="L10" s="487"/>
      <c r="M10" s="483"/>
      <c r="N10" s="222" t="str">
        <f t="shared" si="5"/>
        <v/>
      </c>
      <c r="O10" s="465"/>
      <c r="P10" s="466"/>
      <c r="Q10" s="88" t="str">
        <f t="shared" si="6"/>
        <v/>
      </c>
      <c r="R10" s="88" t="str">
        <f t="shared" si="7"/>
        <v/>
      </c>
      <c r="S10" s="88" t="e">
        <f t="shared" ca="1" si="8"/>
        <v>#NAME?</v>
      </c>
      <c r="T10" s="458"/>
      <c r="U10" s="90" t="str">
        <f t="shared" si="9"/>
        <v/>
      </c>
      <c r="V10" s="91" t="str">
        <f t="shared" si="10"/>
        <v/>
      </c>
      <c r="W10" s="92" t="str">
        <f t="shared" si="11"/>
        <v/>
      </c>
      <c r="X10" s="93" t="str">
        <f t="shared" si="12"/>
        <v/>
      </c>
      <c r="Y10" s="93" t="str">
        <f t="shared" si="13"/>
        <v/>
      </c>
      <c r="Z10" s="94" t="str">
        <f t="shared" si="14"/>
        <v/>
      </c>
      <c r="AA10" s="95" t="str">
        <f t="shared" si="15"/>
        <v/>
      </c>
      <c r="AB10" s="339" t="str">
        <f t="shared" si="16"/>
        <v/>
      </c>
    </row>
    <row r="11" spans="1:28" ht="14.25" customHeight="1">
      <c r="A11" s="483"/>
      <c r="B11" s="484"/>
      <c r="C11" s="484"/>
      <c r="D11" s="571" t="str">
        <f t="shared" si="0"/>
        <v/>
      </c>
      <c r="E11" s="571">
        <f t="shared" si="1"/>
        <v>0</v>
      </c>
      <c r="F11" s="571">
        <f t="shared" si="2"/>
        <v>0</v>
      </c>
      <c r="G11" s="571">
        <f t="shared" si="3"/>
        <v>0</v>
      </c>
      <c r="H11" s="571" t="str">
        <f t="shared" si="4"/>
        <v/>
      </c>
      <c r="I11" s="485"/>
      <c r="J11" s="486"/>
      <c r="K11" s="483"/>
      <c r="L11" s="487"/>
      <c r="M11" s="483"/>
      <c r="N11" s="222" t="str">
        <f t="shared" si="5"/>
        <v/>
      </c>
      <c r="O11" s="465"/>
      <c r="P11" s="466"/>
      <c r="Q11" s="88" t="str">
        <f t="shared" si="6"/>
        <v/>
      </c>
      <c r="R11" s="88" t="str">
        <f t="shared" si="7"/>
        <v/>
      </c>
      <c r="S11" s="88" t="e">
        <f t="shared" ca="1" si="8"/>
        <v>#NAME?</v>
      </c>
      <c r="T11" s="458"/>
      <c r="U11" s="90" t="str">
        <f t="shared" si="9"/>
        <v/>
      </c>
      <c r="V11" s="91" t="str">
        <f t="shared" si="10"/>
        <v/>
      </c>
      <c r="W11" s="92" t="str">
        <f t="shared" si="11"/>
        <v/>
      </c>
      <c r="X11" s="93" t="str">
        <f t="shared" si="12"/>
        <v/>
      </c>
      <c r="Y11" s="93" t="str">
        <f t="shared" si="13"/>
        <v/>
      </c>
      <c r="Z11" s="94" t="str">
        <f t="shared" si="14"/>
        <v/>
      </c>
      <c r="AA11" s="95" t="str">
        <f t="shared" si="15"/>
        <v/>
      </c>
      <c r="AB11" s="339" t="str">
        <f t="shared" si="16"/>
        <v/>
      </c>
    </row>
    <row r="12" spans="1:28" ht="14.25" customHeight="1">
      <c r="A12" s="483"/>
      <c r="B12" s="484"/>
      <c r="C12" s="484"/>
      <c r="D12" s="571" t="str">
        <f t="shared" si="0"/>
        <v/>
      </c>
      <c r="E12" s="571">
        <f t="shared" si="1"/>
        <v>0</v>
      </c>
      <c r="F12" s="571">
        <f t="shared" si="2"/>
        <v>0</v>
      </c>
      <c r="G12" s="571">
        <f t="shared" si="3"/>
        <v>0</v>
      </c>
      <c r="H12" s="571" t="str">
        <f t="shared" si="4"/>
        <v/>
      </c>
      <c r="I12" s="485"/>
      <c r="J12" s="486"/>
      <c r="K12" s="483"/>
      <c r="L12" s="487"/>
      <c r="M12" s="483"/>
      <c r="N12" s="222" t="str">
        <f t="shared" si="5"/>
        <v/>
      </c>
      <c r="O12" s="465"/>
      <c r="P12" s="466"/>
      <c r="Q12" s="88" t="str">
        <f t="shared" si="6"/>
        <v/>
      </c>
      <c r="R12" s="88" t="str">
        <f t="shared" si="7"/>
        <v/>
      </c>
      <c r="S12" s="88" t="e">
        <f t="shared" ca="1" si="8"/>
        <v>#NAME?</v>
      </c>
      <c r="T12" s="458"/>
      <c r="U12" s="90" t="str">
        <f t="shared" si="9"/>
        <v/>
      </c>
      <c r="V12" s="91" t="str">
        <f t="shared" si="10"/>
        <v/>
      </c>
      <c r="W12" s="92" t="str">
        <f t="shared" si="11"/>
        <v/>
      </c>
      <c r="X12" s="93" t="str">
        <f t="shared" si="12"/>
        <v/>
      </c>
      <c r="Y12" s="93" t="str">
        <f t="shared" si="13"/>
        <v/>
      </c>
      <c r="Z12" s="94" t="str">
        <f t="shared" si="14"/>
        <v/>
      </c>
      <c r="AA12" s="95" t="str">
        <f t="shared" si="15"/>
        <v/>
      </c>
      <c r="AB12" s="339" t="str">
        <f t="shared" si="16"/>
        <v/>
      </c>
    </row>
    <row r="13" spans="1:28" ht="14.25" customHeight="1">
      <c r="A13" s="483"/>
      <c r="B13" s="484"/>
      <c r="C13" s="484"/>
      <c r="D13" s="571" t="str">
        <f t="shared" si="0"/>
        <v/>
      </c>
      <c r="E13" s="571">
        <f t="shared" si="1"/>
        <v>0</v>
      </c>
      <c r="F13" s="571">
        <f t="shared" si="2"/>
        <v>0</v>
      </c>
      <c r="G13" s="571">
        <f t="shared" si="3"/>
        <v>0</v>
      </c>
      <c r="H13" s="571" t="str">
        <f t="shared" si="4"/>
        <v/>
      </c>
      <c r="I13" s="485"/>
      <c r="J13" s="486"/>
      <c r="K13" s="483"/>
      <c r="L13" s="487"/>
      <c r="M13" s="483"/>
      <c r="N13" s="222" t="str">
        <f t="shared" si="5"/>
        <v/>
      </c>
      <c r="O13" s="465"/>
      <c r="P13" s="466"/>
      <c r="Q13" s="88" t="str">
        <f t="shared" si="6"/>
        <v/>
      </c>
      <c r="R13" s="88" t="str">
        <f t="shared" si="7"/>
        <v/>
      </c>
      <c r="S13" s="88" t="e">
        <f t="shared" ca="1" si="8"/>
        <v>#NAME?</v>
      </c>
      <c r="T13" s="458"/>
      <c r="U13" s="90" t="str">
        <f t="shared" si="9"/>
        <v/>
      </c>
      <c r="V13" s="91" t="str">
        <f t="shared" si="10"/>
        <v/>
      </c>
      <c r="W13" s="92" t="str">
        <f t="shared" si="11"/>
        <v/>
      </c>
      <c r="X13" s="93" t="str">
        <f t="shared" si="12"/>
        <v/>
      </c>
      <c r="Y13" s="93" t="str">
        <f t="shared" si="13"/>
        <v/>
      </c>
      <c r="Z13" s="94" t="str">
        <f t="shared" si="14"/>
        <v/>
      </c>
      <c r="AA13" s="95" t="str">
        <f t="shared" si="15"/>
        <v/>
      </c>
      <c r="AB13" s="339" t="str">
        <f t="shared" si="16"/>
        <v/>
      </c>
    </row>
    <row r="14" spans="1:28" ht="14.25" customHeight="1">
      <c r="A14" s="483"/>
      <c r="B14" s="484"/>
      <c r="C14" s="484"/>
      <c r="D14" s="571" t="str">
        <f t="shared" si="0"/>
        <v/>
      </c>
      <c r="E14" s="571">
        <f t="shared" si="1"/>
        <v>0</v>
      </c>
      <c r="F14" s="571">
        <f t="shared" si="2"/>
        <v>0</v>
      </c>
      <c r="G14" s="571">
        <f t="shared" si="3"/>
        <v>0</v>
      </c>
      <c r="H14" s="571" t="str">
        <f t="shared" si="4"/>
        <v/>
      </c>
      <c r="I14" s="485"/>
      <c r="J14" s="486"/>
      <c r="K14" s="483"/>
      <c r="L14" s="487"/>
      <c r="M14" s="483"/>
      <c r="N14" s="222" t="str">
        <f t="shared" si="5"/>
        <v/>
      </c>
      <c r="O14" s="465"/>
      <c r="P14" s="466"/>
      <c r="Q14" s="88" t="str">
        <f t="shared" si="6"/>
        <v/>
      </c>
      <c r="R14" s="88" t="str">
        <f t="shared" si="7"/>
        <v/>
      </c>
      <c r="S14" s="88" t="e">
        <f t="shared" ca="1" si="8"/>
        <v>#NAME?</v>
      </c>
      <c r="T14" s="458"/>
      <c r="U14" s="90" t="str">
        <f t="shared" si="9"/>
        <v/>
      </c>
      <c r="V14" s="91" t="str">
        <f t="shared" si="10"/>
        <v/>
      </c>
      <c r="W14" s="92" t="str">
        <f t="shared" si="11"/>
        <v/>
      </c>
      <c r="X14" s="93" t="str">
        <f t="shared" si="12"/>
        <v/>
      </c>
      <c r="Y14" s="93" t="str">
        <f t="shared" si="13"/>
        <v/>
      </c>
      <c r="Z14" s="94" t="str">
        <f t="shared" si="14"/>
        <v/>
      </c>
      <c r="AA14" s="95" t="str">
        <f t="shared" si="15"/>
        <v/>
      </c>
      <c r="AB14" s="339" t="str">
        <f t="shared" si="16"/>
        <v/>
      </c>
    </row>
    <row r="15" spans="1:28" ht="14.25" customHeight="1">
      <c r="A15" s="483"/>
      <c r="B15" s="484"/>
      <c r="C15" s="484"/>
      <c r="D15" s="571" t="str">
        <f t="shared" si="0"/>
        <v/>
      </c>
      <c r="E15" s="571">
        <f t="shared" si="1"/>
        <v>0</v>
      </c>
      <c r="F15" s="571">
        <f t="shared" si="2"/>
        <v>0</v>
      </c>
      <c r="G15" s="571">
        <f t="shared" si="3"/>
        <v>0</v>
      </c>
      <c r="H15" s="571" t="str">
        <f t="shared" si="4"/>
        <v/>
      </c>
      <c r="I15" s="485"/>
      <c r="J15" s="486"/>
      <c r="K15" s="483"/>
      <c r="L15" s="487"/>
      <c r="M15" s="483"/>
      <c r="N15" s="222" t="str">
        <f t="shared" si="5"/>
        <v/>
      </c>
      <c r="O15" s="465"/>
      <c r="P15" s="466"/>
      <c r="Q15" s="88" t="str">
        <f t="shared" si="6"/>
        <v/>
      </c>
      <c r="R15" s="88" t="str">
        <f t="shared" si="7"/>
        <v/>
      </c>
      <c r="S15" s="88" t="e">
        <f t="shared" ca="1" si="8"/>
        <v>#NAME?</v>
      </c>
      <c r="T15" s="458"/>
      <c r="U15" s="90" t="str">
        <f t="shared" si="9"/>
        <v/>
      </c>
      <c r="V15" s="91" t="str">
        <f t="shared" si="10"/>
        <v/>
      </c>
      <c r="W15" s="92" t="str">
        <f t="shared" si="11"/>
        <v/>
      </c>
      <c r="X15" s="93" t="str">
        <f t="shared" si="12"/>
        <v/>
      </c>
      <c r="Y15" s="93" t="str">
        <f t="shared" si="13"/>
        <v/>
      </c>
      <c r="Z15" s="94" t="str">
        <f t="shared" si="14"/>
        <v/>
      </c>
      <c r="AA15" s="95" t="str">
        <f t="shared" si="15"/>
        <v/>
      </c>
      <c r="AB15" s="339" t="str">
        <f t="shared" si="16"/>
        <v/>
      </c>
    </row>
    <row r="16" spans="1:28" ht="14.25" customHeight="1">
      <c r="A16" s="483"/>
      <c r="B16" s="484"/>
      <c r="C16" s="484"/>
      <c r="D16" s="571" t="str">
        <f t="shared" si="0"/>
        <v/>
      </c>
      <c r="E16" s="571">
        <f t="shared" si="1"/>
        <v>0</v>
      </c>
      <c r="F16" s="571">
        <f t="shared" si="2"/>
        <v>0</v>
      </c>
      <c r="G16" s="571">
        <f t="shared" si="3"/>
        <v>0</v>
      </c>
      <c r="H16" s="571" t="str">
        <f t="shared" si="4"/>
        <v/>
      </c>
      <c r="I16" s="485"/>
      <c r="J16" s="486"/>
      <c r="K16" s="483"/>
      <c r="L16" s="487"/>
      <c r="M16" s="483"/>
      <c r="N16" s="222" t="str">
        <f t="shared" si="5"/>
        <v/>
      </c>
      <c r="O16" s="465"/>
      <c r="P16" s="466"/>
      <c r="Q16" s="88" t="str">
        <f t="shared" si="6"/>
        <v/>
      </c>
      <c r="R16" s="88" t="str">
        <f t="shared" si="7"/>
        <v/>
      </c>
      <c r="S16" s="88" t="e">
        <f t="shared" ca="1" si="8"/>
        <v>#NAME?</v>
      </c>
      <c r="T16" s="458"/>
      <c r="U16" s="90" t="str">
        <f t="shared" si="9"/>
        <v/>
      </c>
      <c r="V16" s="91" t="str">
        <f t="shared" si="10"/>
        <v/>
      </c>
      <c r="W16" s="92" t="str">
        <f t="shared" si="11"/>
        <v/>
      </c>
      <c r="X16" s="93" t="str">
        <f t="shared" si="12"/>
        <v/>
      </c>
      <c r="Y16" s="93" t="str">
        <f t="shared" si="13"/>
        <v/>
      </c>
      <c r="Z16" s="94" t="str">
        <f t="shared" si="14"/>
        <v/>
      </c>
      <c r="AA16" s="95" t="str">
        <f t="shared" si="15"/>
        <v/>
      </c>
      <c r="AB16" s="339" t="str">
        <f t="shared" si="16"/>
        <v/>
      </c>
    </row>
    <row r="17" spans="1:28" ht="14.25" customHeight="1">
      <c r="A17" s="483"/>
      <c r="B17" s="484"/>
      <c r="C17" s="484"/>
      <c r="D17" s="571" t="str">
        <f t="shared" si="0"/>
        <v/>
      </c>
      <c r="E17" s="571">
        <f t="shared" si="1"/>
        <v>0</v>
      </c>
      <c r="F17" s="571">
        <f t="shared" si="2"/>
        <v>0</v>
      </c>
      <c r="G17" s="571">
        <f t="shared" si="3"/>
        <v>0</v>
      </c>
      <c r="H17" s="571" t="str">
        <f t="shared" si="4"/>
        <v/>
      </c>
      <c r="I17" s="485"/>
      <c r="J17" s="486"/>
      <c r="K17" s="483"/>
      <c r="L17" s="487"/>
      <c r="M17" s="483"/>
      <c r="N17" s="222" t="str">
        <f t="shared" si="5"/>
        <v/>
      </c>
      <c r="O17" s="465"/>
      <c r="P17" s="466"/>
      <c r="Q17" s="88" t="str">
        <f t="shared" si="6"/>
        <v/>
      </c>
      <c r="R17" s="88" t="str">
        <f t="shared" si="7"/>
        <v/>
      </c>
      <c r="S17" s="88" t="e">
        <f t="shared" ca="1" si="8"/>
        <v>#NAME?</v>
      </c>
      <c r="T17" s="458"/>
      <c r="U17" s="90" t="str">
        <f t="shared" si="9"/>
        <v/>
      </c>
      <c r="V17" s="91" t="str">
        <f t="shared" si="10"/>
        <v/>
      </c>
      <c r="W17" s="92" t="str">
        <f t="shared" si="11"/>
        <v/>
      </c>
      <c r="X17" s="93" t="str">
        <f t="shared" si="12"/>
        <v/>
      </c>
      <c r="Y17" s="93" t="str">
        <f t="shared" si="13"/>
        <v/>
      </c>
      <c r="Z17" s="94" t="str">
        <f t="shared" si="14"/>
        <v/>
      </c>
      <c r="AA17" s="95" t="str">
        <f t="shared" si="15"/>
        <v/>
      </c>
      <c r="AB17" s="339" t="str">
        <f t="shared" si="16"/>
        <v/>
      </c>
    </row>
    <row r="18" spans="1:28" ht="14.25" customHeight="1">
      <c r="A18" s="483"/>
      <c r="B18" s="484"/>
      <c r="C18" s="484"/>
      <c r="D18" s="571" t="str">
        <f t="shared" si="0"/>
        <v/>
      </c>
      <c r="E18" s="571">
        <f t="shared" si="1"/>
        <v>0</v>
      </c>
      <c r="F18" s="571">
        <f t="shared" si="2"/>
        <v>0</v>
      </c>
      <c r="G18" s="571">
        <f t="shared" si="3"/>
        <v>0</v>
      </c>
      <c r="H18" s="571" t="str">
        <f t="shared" si="4"/>
        <v/>
      </c>
      <c r="I18" s="485"/>
      <c r="J18" s="486"/>
      <c r="K18" s="483"/>
      <c r="L18" s="487"/>
      <c r="M18" s="483"/>
      <c r="N18" s="222" t="str">
        <f t="shared" si="5"/>
        <v/>
      </c>
      <c r="O18" s="465"/>
      <c r="P18" s="466"/>
      <c r="Q18" s="88" t="str">
        <f t="shared" si="6"/>
        <v/>
      </c>
      <c r="R18" s="88" t="str">
        <f t="shared" si="7"/>
        <v/>
      </c>
      <c r="S18" s="88" t="e">
        <f t="shared" ca="1" si="8"/>
        <v>#NAME?</v>
      </c>
      <c r="T18" s="458"/>
      <c r="U18" s="90" t="str">
        <f t="shared" si="9"/>
        <v/>
      </c>
      <c r="V18" s="91" t="str">
        <f t="shared" si="10"/>
        <v/>
      </c>
      <c r="W18" s="92" t="str">
        <f t="shared" si="11"/>
        <v/>
      </c>
      <c r="X18" s="93" t="str">
        <f t="shared" si="12"/>
        <v/>
      </c>
      <c r="Y18" s="93" t="str">
        <f t="shared" si="13"/>
        <v/>
      </c>
      <c r="Z18" s="94" t="str">
        <f t="shared" si="14"/>
        <v/>
      </c>
      <c r="AA18" s="95" t="str">
        <f t="shared" si="15"/>
        <v/>
      </c>
      <c r="AB18" s="339" t="str">
        <f t="shared" si="16"/>
        <v/>
      </c>
    </row>
    <row r="19" spans="1:28" ht="14.25" customHeight="1">
      <c r="A19" s="483"/>
      <c r="B19" s="484"/>
      <c r="C19" s="484"/>
      <c r="D19" s="571" t="str">
        <f t="shared" si="0"/>
        <v/>
      </c>
      <c r="E19" s="571">
        <f t="shared" si="1"/>
        <v>0</v>
      </c>
      <c r="F19" s="571">
        <f t="shared" si="2"/>
        <v>0</v>
      </c>
      <c r="G19" s="571">
        <f t="shared" si="3"/>
        <v>0</v>
      </c>
      <c r="H19" s="571" t="str">
        <f t="shared" si="4"/>
        <v/>
      </c>
      <c r="I19" s="485"/>
      <c r="J19" s="486"/>
      <c r="K19" s="483"/>
      <c r="L19" s="487"/>
      <c r="M19" s="483"/>
      <c r="N19" s="222" t="str">
        <f t="shared" si="5"/>
        <v/>
      </c>
      <c r="O19" s="465"/>
      <c r="P19" s="466"/>
      <c r="Q19" s="88" t="str">
        <f t="shared" si="6"/>
        <v/>
      </c>
      <c r="R19" s="88" t="str">
        <f t="shared" si="7"/>
        <v/>
      </c>
      <c r="S19" s="88" t="e">
        <f t="shared" ca="1" si="8"/>
        <v>#NAME?</v>
      </c>
      <c r="T19" s="458"/>
      <c r="U19" s="90" t="str">
        <f t="shared" si="9"/>
        <v/>
      </c>
      <c r="V19" s="91" t="str">
        <f t="shared" si="10"/>
        <v/>
      </c>
      <c r="W19" s="92" t="str">
        <f t="shared" si="11"/>
        <v/>
      </c>
      <c r="X19" s="93" t="str">
        <f t="shared" si="12"/>
        <v/>
      </c>
      <c r="Y19" s="93" t="str">
        <f t="shared" si="13"/>
        <v/>
      </c>
      <c r="Z19" s="94" t="str">
        <f t="shared" si="14"/>
        <v/>
      </c>
      <c r="AA19" s="95" t="str">
        <f t="shared" si="15"/>
        <v/>
      </c>
      <c r="AB19" s="339" t="str">
        <f t="shared" si="16"/>
        <v/>
      </c>
    </row>
    <row r="20" spans="1:28" ht="14.25" customHeight="1">
      <c r="A20" s="483"/>
      <c r="B20" s="484"/>
      <c r="C20" s="484"/>
      <c r="D20" s="571" t="str">
        <f t="shared" si="0"/>
        <v/>
      </c>
      <c r="E20" s="571">
        <f t="shared" si="1"/>
        <v>0</v>
      </c>
      <c r="F20" s="571">
        <f t="shared" si="2"/>
        <v>0</v>
      </c>
      <c r="G20" s="571">
        <f t="shared" si="3"/>
        <v>0</v>
      </c>
      <c r="H20" s="571" t="str">
        <f t="shared" si="4"/>
        <v/>
      </c>
      <c r="I20" s="485"/>
      <c r="J20" s="486"/>
      <c r="K20" s="483"/>
      <c r="L20" s="487"/>
      <c r="M20" s="483"/>
      <c r="N20" s="222" t="str">
        <f t="shared" si="5"/>
        <v/>
      </c>
      <c r="O20" s="465"/>
      <c r="P20" s="466"/>
      <c r="Q20" s="88" t="str">
        <f t="shared" si="6"/>
        <v/>
      </c>
      <c r="R20" s="88" t="str">
        <f t="shared" si="7"/>
        <v/>
      </c>
      <c r="S20" s="88" t="e">
        <f t="shared" ca="1" si="8"/>
        <v>#NAME?</v>
      </c>
      <c r="T20" s="458"/>
      <c r="U20" s="90" t="str">
        <f t="shared" si="9"/>
        <v/>
      </c>
      <c r="V20" s="91" t="str">
        <f t="shared" si="10"/>
        <v/>
      </c>
      <c r="W20" s="92" t="str">
        <f t="shared" si="11"/>
        <v/>
      </c>
      <c r="X20" s="93" t="str">
        <f t="shared" si="12"/>
        <v/>
      </c>
      <c r="Y20" s="93" t="str">
        <f t="shared" si="13"/>
        <v/>
      </c>
      <c r="Z20" s="94" t="str">
        <f t="shared" si="14"/>
        <v/>
      </c>
      <c r="AA20" s="95" t="str">
        <f t="shared" si="15"/>
        <v/>
      </c>
      <c r="AB20" s="339" t="str">
        <f t="shared" si="16"/>
        <v/>
      </c>
    </row>
    <row r="21" spans="1:28" ht="14.25" customHeight="1">
      <c r="A21" s="483"/>
      <c r="B21" s="484"/>
      <c r="C21" s="484"/>
      <c r="D21" s="571" t="str">
        <f t="shared" si="0"/>
        <v/>
      </c>
      <c r="E21" s="571">
        <f t="shared" si="1"/>
        <v>0</v>
      </c>
      <c r="F21" s="571">
        <f t="shared" si="2"/>
        <v>0</v>
      </c>
      <c r="G21" s="571">
        <f t="shared" si="3"/>
        <v>0</v>
      </c>
      <c r="H21" s="571" t="str">
        <f t="shared" si="4"/>
        <v/>
      </c>
      <c r="I21" s="485"/>
      <c r="J21" s="486"/>
      <c r="K21" s="483"/>
      <c r="L21" s="487"/>
      <c r="M21" s="483"/>
      <c r="N21" s="222" t="str">
        <f t="shared" si="5"/>
        <v/>
      </c>
      <c r="O21" s="465"/>
      <c r="P21" s="466"/>
      <c r="Q21" s="88" t="str">
        <f t="shared" si="6"/>
        <v/>
      </c>
      <c r="R21" s="88" t="str">
        <f t="shared" si="7"/>
        <v/>
      </c>
      <c r="S21" s="88" t="e">
        <f t="shared" ca="1" si="8"/>
        <v>#NAME?</v>
      </c>
      <c r="T21" s="458"/>
      <c r="U21" s="90" t="str">
        <f t="shared" si="9"/>
        <v/>
      </c>
      <c r="V21" s="91" t="str">
        <f t="shared" si="10"/>
        <v/>
      </c>
      <c r="W21" s="92" t="str">
        <f t="shared" si="11"/>
        <v/>
      </c>
      <c r="X21" s="93" t="str">
        <f t="shared" si="12"/>
        <v/>
      </c>
      <c r="Y21" s="93" t="str">
        <f t="shared" si="13"/>
        <v/>
      </c>
      <c r="Z21" s="94" t="str">
        <f t="shared" si="14"/>
        <v/>
      </c>
      <c r="AA21" s="95" t="str">
        <f t="shared" si="15"/>
        <v/>
      </c>
      <c r="AB21" s="339" t="str">
        <f t="shared" si="16"/>
        <v/>
      </c>
    </row>
    <row r="22" spans="1:28" ht="14.25" customHeight="1">
      <c r="A22" s="483"/>
      <c r="B22" s="484"/>
      <c r="C22" s="484"/>
      <c r="D22" s="571" t="str">
        <f t="shared" si="0"/>
        <v/>
      </c>
      <c r="E22" s="571">
        <f t="shared" si="1"/>
        <v>0</v>
      </c>
      <c r="F22" s="571">
        <f t="shared" si="2"/>
        <v>0</v>
      </c>
      <c r="G22" s="571">
        <f t="shared" si="3"/>
        <v>0</v>
      </c>
      <c r="H22" s="571" t="str">
        <f t="shared" si="4"/>
        <v/>
      </c>
      <c r="I22" s="485"/>
      <c r="J22" s="486"/>
      <c r="K22" s="483"/>
      <c r="L22" s="487"/>
      <c r="M22" s="483"/>
      <c r="N22" s="222" t="str">
        <f t="shared" si="5"/>
        <v/>
      </c>
      <c r="O22" s="465"/>
      <c r="P22" s="466"/>
      <c r="Q22" s="88" t="str">
        <f t="shared" si="6"/>
        <v/>
      </c>
      <c r="R22" s="88" t="str">
        <f t="shared" si="7"/>
        <v/>
      </c>
      <c r="S22" s="88" t="e">
        <f t="shared" ca="1" si="8"/>
        <v>#NAME?</v>
      </c>
      <c r="T22" s="458"/>
      <c r="U22" s="90" t="str">
        <f t="shared" si="9"/>
        <v/>
      </c>
      <c r="V22" s="91" t="str">
        <f t="shared" si="10"/>
        <v/>
      </c>
      <c r="W22" s="92" t="str">
        <f t="shared" si="11"/>
        <v/>
      </c>
      <c r="X22" s="93" t="str">
        <f t="shared" si="12"/>
        <v/>
      </c>
      <c r="Y22" s="93" t="str">
        <f t="shared" si="13"/>
        <v/>
      </c>
      <c r="Z22" s="94" t="str">
        <f t="shared" si="14"/>
        <v/>
      </c>
      <c r="AA22" s="95" t="str">
        <f t="shared" si="15"/>
        <v/>
      </c>
      <c r="AB22" s="339" t="str">
        <f t="shared" si="16"/>
        <v/>
      </c>
    </row>
    <row r="23" spans="1:28" ht="14.25" customHeight="1">
      <c r="A23" s="483"/>
      <c r="B23" s="484"/>
      <c r="C23" s="484"/>
      <c r="D23" s="571" t="str">
        <f t="shared" si="0"/>
        <v/>
      </c>
      <c r="E23" s="571">
        <f t="shared" si="1"/>
        <v>0</v>
      </c>
      <c r="F23" s="571">
        <f t="shared" si="2"/>
        <v>0</v>
      </c>
      <c r="G23" s="571">
        <f t="shared" si="3"/>
        <v>0</v>
      </c>
      <c r="H23" s="571" t="str">
        <f t="shared" si="4"/>
        <v/>
      </c>
      <c r="I23" s="485"/>
      <c r="J23" s="486"/>
      <c r="K23" s="483"/>
      <c r="L23" s="487"/>
      <c r="M23" s="483"/>
      <c r="N23" s="222" t="str">
        <f t="shared" si="5"/>
        <v/>
      </c>
      <c r="O23" s="465"/>
      <c r="P23" s="466"/>
      <c r="Q23" s="88" t="str">
        <f t="shared" si="6"/>
        <v/>
      </c>
      <c r="R23" s="88" t="str">
        <f t="shared" si="7"/>
        <v/>
      </c>
      <c r="S23" s="88" t="e">
        <f t="shared" ca="1" si="8"/>
        <v>#NAME?</v>
      </c>
      <c r="T23" s="458"/>
      <c r="U23" s="90" t="str">
        <f t="shared" si="9"/>
        <v/>
      </c>
      <c r="V23" s="91" t="str">
        <f t="shared" si="10"/>
        <v/>
      </c>
      <c r="W23" s="92" t="str">
        <f t="shared" si="11"/>
        <v/>
      </c>
      <c r="X23" s="93" t="str">
        <f t="shared" si="12"/>
        <v/>
      </c>
      <c r="Y23" s="93" t="str">
        <f t="shared" si="13"/>
        <v/>
      </c>
      <c r="Z23" s="94" t="str">
        <f t="shared" si="14"/>
        <v/>
      </c>
      <c r="AA23" s="95" t="str">
        <f t="shared" si="15"/>
        <v/>
      </c>
      <c r="AB23" s="339" t="str">
        <f t="shared" si="16"/>
        <v/>
      </c>
    </row>
    <row r="24" spans="1:28" ht="14.25" customHeight="1">
      <c r="A24" s="483"/>
      <c r="B24" s="484"/>
      <c r="C24" s="484"/>
      <c r="D24" s="571" t="str">
        <f t="shared" si="0"/>
        <v/>
      </c>
      <c r="E24" s="571">
        <f t="shared" si="1"/>
        <v>0</v>
      </c>
      <c r="F24" s="571">
        <f t="shared" si="2"/>
        <v>0</v>
      </c>
      <c r="G24" s="571">
        <f t="shared" si="3"/>
        <v>0</v>
      </c>
      <c r="H24" s="571" t="str">
        <f t="shared" si="4"/>
        <v/>
      </c>
      <c r="I24" s="485"/>
      <c r="J24" s="486"/>
      <c r="K24" s="483"/>
      <c r="L24" s="487"/>
      <c r="M24" s="483"/>
      <c r="N24" s="222" t="str">
        <f t="shared" si="5"/>
        <v/>
      </c>
      <c r="O24" s="465"/>
      <c r="P24" s="466"/>
      <c r="Q24" s="88" t="str">
        <f t="shared" si="6"/>
        <v/>
      </c>
      <c r="R24" s="88" t="str">
        <f t="shared" si="7"/>
        <v/>
      </c>
      <c r="S24" s="88" t="e">
        <f t="shared" ca="1" si="8"/>
        <v>#NAME?</v>
      </c>
      <c r="T24" s="458"/>
      <c r="U24" s="90" t="str">
        <f t="shared" si="9"/>
        <v/>
      </c>
      <c r="V24" s="91" t="str">
        <f t="shared" si="10"/>
        <v/>
      </c>
      <c r="W24" s="92" t="str">
        <f t="shared" si="11"/>
        <v/>
      </c>
      <c r="X24" s="93" t="str">
        <f t="shared" si="12"/>
        <v/>
      </c>
      <c r="Y24" s="93" t="str">
        <f t="shared" si="13"/>
        <v/>
      </c>
      <c r="Z24" s="94" t="str">
        <f t="shared" si="14"/>
        <v/>
      </c>
      <c r="AA24" s="95" t="str">
        <f t="shared" si="15"/>
        <v/>
      </c>
      <c r="AB24" s="339" t="str">
        <f t="shared" si="16"/>
        <v/>
      </c>
    </row>
    <row r="25" spans="1:28" ht="14.25" customHeight="1">
      <c r="A25" s="483"/>
      <c r="B25" s="484"/>
      <c r="C25" s="484"/>
      <c r="D25" s="571" t="str">
        <f t="shared" si="0"/>
        <v/>
      </c>
      <c r="E25" s="571">
        <f t="shared" si="1"/>
        <v>0</v>
      </c>
      <c r="F25" s="571">
        <f t="shared" si="2"/>
        <v>0</v>
      </c>
      <c r="G25" s="571">
        <f t="shared" si="3"/>
        <v>0</v>
      </c>
      <c r="H25" s="571" t="str">
        <f t="shared" si="4"/>
        <v/>
      </c>
      <c r="I25" s="485"/>
      <c r="J25" s="486"/>
      <c r="K25" s="483"/>
      <c r="L25" s="487"/>
      <c r="M25" s="483"/>
      <c r="N25" s="222" t="str">
        <f t="shared" si="5"/>
        <v/>
      </c>
      <c r="O25" s="465"/>
      <c r="P25" s="466"/>
      <c r="Q25" s="88" t="str">
        <f t="shared" si="6"/>
        <v/>
      </c>
      <c r="R25" s="88" t="str">
        <f t="shared" si="7"/>
        <v/>
      </c>
      <c r="S25" s="88" t="e">
        <f t="shared" ca="1" si="8"/>
        <v>#NAME?</v>
      </c>
      <c r="T25" s="458"/>
      <c r="U25" s="90" t="str">
        <f t="shared" si="9"/>
        <v/>
      </c>
      <c r="V25" s="91" t="str">
        <f t="shared" si="10"/>
        <v/>
      </c>
      <c r="W25" s="92" t="str">
        <f t="shared" si="11"/>
        <v/>
      </c>
      <c r="X25" s="93" t="str">
        <f t="shared" si="12"/>
        <v/>
      </c>
      <c r="Y25" s="93" t="str">
        <f t="shared" si="13"/>
        <v/>
      </c>
      <c r="Z25" s="94" t="str">
        <f t="shared" si="14"/>
        <v/>
      </c>
      <c r="AA25" s="95" t="str">
        <f t="shared" si="15"/>
        <v/>
      </c>
      <c r="AB25" s="339" t="str">
        <f t="shared" si="16"/>
        <v/>
      </c>
    </row>
    <row r="26" spans="1:28" ht="14.25" customHeight="1">
      <c r="A26" s="483"/>
      <c r="B26" s="484"/>
      <c r="C26" s="484"/>
      <c r="D26" s="571" t="str">
        <f t="shared" si="0"/>
        <v/>
      </c>
      <c r="E26" s="571">
        <f t="shared" si="1"/>
        <v>0</v>
      </c>
      <c r="F26" s="571">
        <f t="shared" si="2"/>
        <v>0</v>
      </c>
      <c r="G26" s="571">
        <f t="shared" si="3"/>
        <v>0</v>
      </c>
      <c r="H26" s="571" t="str">
        <f t="shared" si="4"/>
        <v/>
      </c>
      <c r="I26" s="485"/>
      <c r="J26" s="486"/>
      <c r="K26" s="483"/>
      <c r="L26" s="487"/>
      <c r="M26" s="483"/>
      <c r="N26" s="222" t="str">
        <f t="shared" si="5"/>
        <v/>
      </c>
      <c r="O26" s="465"/>
      <c r="P26" s="466"/>
      <c r="Q26" s="88" t="str">
        <f t="shared" si="6"/>
        <v/>
      </c>
      <c r="R26" s="88" t="str">
        <f t="shared" si="7"/>
        <v/>
      </c>
      <c r="S26" s="88" t="e">
        <f t="shared" ca="1" si="8"/>
        <v>#NAME?</v>
      </c>
      <c r="T26" s="458"/>
      <c r="U26" s="90" t="str">
        <f t="shared" si="9"/>
        <v/>
      </c>
      <c r="V26" s="91" t="str">
        <f t="shared" si="10"/>
        <v/>
      </c>
      <c r="W26" s="92" t="str">
        <f t="shared" si="11"/>
        <v/>
      </c>
      <c r="X26" s="93" t="str">
        <f t="shared" si="12"/>
        <v/>
      </c>
      <c r="Y26" s="93" t="str">
        <f t="shared" si="13"/>
        <v/>
      </c>
      <c r="Z26" s="94" t="str">
        <f t="shared" si="14"/>
        <v/>
      </c>
      <c r="AA26" s="95" t="str">
        <f t="shared" si="15"/>
        <v/>
      </c>
      <c r="AB26" s="339" t="str">
        <f t="shared" si="16"/>
        <v/>
      </c>
    </row>
    <row r="27" spans="1:28" ht="14.25" customHeight="1">
      <c r="A27" s="483"/>
      <c r="B27" s="484"/>
      <c r="C27" s="484"/>
      <c r="D27" s="571" t="str">
        <f t="shared" si="0"/>
        <v/>
      </c>
      <c r="E27" s="571">
        <f t="shared" si="1"/>
        <v>0</v>
      </c>
      <c r="F27" s="571">
        <f t="shared" si="2"/>
        <v>0</v>
      </c>
      <c r="G27" s="571">
        <f t="shared" si="3"/>
        <v>0</v>
      </c>
      <c r="H27" s="571" t="str">
        <f t="shared" si="4"/>
        <v/>
      </c>
      <c r="I27" s="485"/>
      <c r="J27" s="486"/>
      <c r="K27" s="483"/>
      <c r="L27" s="487"/>
      <c r="M27" s="483"/>
      <c r="N27" s="222" t="str">
        <f t="shared" si="5"/>
        <v/>
      </c>
      <c r="O27" s="465"/>
      <c r="P27" s="466"/>
      <c r="Q27" s="88" t="str">
        <f t="shared" si="6"/>
        <v/>
      </c>
      <c r="R27" s="88" t="str">
        <f t="shared" si="7"/>
        <v/>
      </c>
      <c r="S27" s="88" t="e">
        <f t="shared" ca="1" si="8"/>
        <v>#NAME?</v>
      </c>
      <c r="T27" s="458"/>
      <c r="U27" s="90" t="str">
        <f t="shared" si="9"/>
        <v/>
      </c>
      <c r="V27" s="91" t="str">
        <f t="shared" si="10"/>
        <v/>
      </c>
      <c r="W27" s="92" t="str">
        <f t="shared" si="11"/>
        <v/>
      </c>
      <c r="X27" s="93" t="str">
        <f t="shared" si="12"/>
        <v/>
      </c>
      <c r="Y27" s="93" t="str">
        <f t="shared" si="13"/>
        <v/>
      </c>
      <c r="Z27" s="94" t="str">
        <f t="shared" si="14"/>
        <v/>
      </c>
      <c r="AA27" s="95" t="str">
        <f t="shared" si="15"/>
        <v/>
      </c>
      <c r="AB27" s="339" t="str">
        <f t="shared" si="16"/>
        <v/>
      </c>
    </row>
    <row r="28" spans="1:28" ht="14.25" customHeight="1">
      <c r="A28" s="483"/>
      <c r="B28" s="484"/>
      <c r="C28" s="484"/>
      <c r="D28" s="571" t="str">
        <f t="shared" si="0"/>
        <v/>
      </c>
      <c r="E28" s="571">
        <f t="shared" si="1"/>
        <v>0</v>
      </c>
      <c r="F28" s="571">
        <f t="shared" si="2"/>
        <v>0</v>
      </c>
      <c r="G28" s="571">
        <f t="shared" si="3"/>
        <v>0</v>
      </c>
      <c r="H28" s="571" t="str">
        <f t="shared" si="4"/>
        <v/>
      </c>
      <c r="I28" s="485"/>
      <c r="J28" s="486"/>
      <c r="K28" s="483"/>
      <c r="L28" s="487"/>
      <c r="M28" s="483"/>
      <c r="N28" s="222" t="str">
        <f t="shared" si="5"/>
        <v/>
      </c>
      <c r="O28" s="465"/>
      <c r="P28" s="466"/>
      <c r="Q28" s="88" t="str">
        <f t="shared" si="6"/>
        <v/>
      </c>
      <c r="R28" s="88" t="str">
        <f t="shared" si="7"/>
        <v/>
      </c>
      <c r="S28" s="88" t="e">
        <f t="shared" ca="1" si="8"/>
        <v>#NAME?</v>
      </c>
      <c r="T28" s="458"/>
      <c r="U28" s="90" t="str">
        <f t="shared" si="9"/>
        <v/>
      </c>
      <c r="V28" s="91" t="str">
        <f t="shared" si="10"/>
        <v/>
      </c>
      <c r="W28" s="92" t="str">
        <f t="shared" si="11"/>
        <v/>
      </c>
      <c r="X28" s="93" t="str">
        <f t="shared" si="12"/>
        <v/>
      </c>
      <c r="Y28" s="93" t="str">
        <f t="shared" si="13"/>
        <v/>
      </c>
      <c r="Z28" s="94" t="str">
        <f t="shared" si="14"/>
        <v/>
      </c>
      <c r="AA28" s="95" t="str">
        <f t="shared" si="15"/>
        <v/>
      </c>
      <c r="AB28" s="339" t="str">
        <f t="shared" si="16"/>
        <v/>
      </c>
    </row>
    <row r="29" spans="1:28" ht="14.25" customHeight="1">
      <c r="A29" s="483"/>
      <c r="B29" s="484"/>
      <c r="C29" s="484"/>
      <c r="D29" s="571" t="str">
        <f t="shared" si="0"/>
        <v/>
      </c>
      <c r="E29" s="571">
        <f t="shared" si="1"/>
        <v>0</v>
      </c>
      <c r="F29" s="571">
        <f t="shared" si="2"/>
        <v>0</v>
      </c>
      <c r="G29" s="571">
        <f t="shared" si="3"/>
        <v>0</v>
      </c>
      <c r="H29" s="571" t="str">
        <f t="shared" si="4"/>
        <v/>
      </c>
      <c r="I29" s="485"/>
      <c r="J29" s="486"/>
      <c r="K29" s="483"/>
      <c r="L29" s="487"/>
      <c r="M29" s="483"/>
      <c r="N29" s="222" t="str">
        <f t="shared" si="5"/>
        <v/>
      </c>
      <c r="O29" s="465"/>
      <c r="P29" s="466"/>
      <c r="Q29" s="88" t="str">
        <f t="shared" si="6"/>
        <v/>
      </c>
      <c r="R29" s="88" t="str">
        <f t="shared" si="7"/>
        <v/>
      </c>
      <c r="S29" s="88" t="e">
        <f t="shared" ca="1" si="8"/>
        <v>#NAME?</v>
      </c>
      <c r="T29" s="458"/>
      <c r="U29" s="90" t="str">
        <f t="shared" si="9"/>
        <v/>
      </c>
      <c r="V29" s="91" t="str">
        <f t="shared" si="10"/>
        <v/>
      </c>
      <c r="W29" s="92" t="str">
        <f t="shared" si="11"/>
        <v/>
      </c>
      <c r="X29" s="93" t="str">
        <f t="shared" si="12"/>
        <v/>
      </c>
      <c r="Y29" s="93" t="str">
        <f t="shared" si="13"/>
        <v/>
      </c>
      <c r="Z29" s="94" t="str">
        <f t="shared" si="14"/>
        <v/>
      </c>
      <c r="AA29" s="95" t="str">
        <f t="shared" si="15"/>
        <v/>
      </c>
      <c r="AB29" s="339" t="str">
        <f t="shared" si="16"/>
        <v/>
      </c>
    </row>
    <row r="30" spans="1:28" ht="14.25" customHeight="1">
      <c r="A30" s="483"/>
      <c r="B30" s="484"/>
      <c r="C30" s="484"/>
      <c r="D30" s="571" t="str">
        <f t="shared" si="0"/>
        <v/>
      </c>
      <c r="E30" s="571">
        <f t="shared" si="1"/>
        <v>0</v>
      </c>
      <c r="F30" s="571">
        <f t="shared" si="2"/>
        <v>0</v>
      </c>
      <c r="G30" s="571">
        <f t="shared" si="3"/>
        <v>0</v>
      </c>
      <c r="H30" s="571" t="str">
        <f t="shared" si="4"/>
        <v/>
      </c>
      <c r="I30" s="485"/>
      <c r="J30" s="486"/>
      <c r="K30" s="483"/>
      <c r="L30" s="487"/>
      <c r="M30" s="483"/>
      <c r="N30" s="222" t="str">
        <f t="shared" si="5"/>
        <v/>
      </c>
      <c r="O30" s="465"/>
      <c r="P30" s="466"/>
      <c r="Q30" s="88" t="str">
        <f t="shared" si="6"/>
        <v/>
      </c>
      <c r="R30" s="88" t="str">
        <f t="shared" si="7"/>
        <v/>
      </c>
      <c r="S30" s="88" t="e">
        <f t="shared" ca="1" si="8"/>
        <v>#NAME?</v>
      </c>
      <c r="T30" s="458"/>
      <c r="U30" s="90" t="str">
        <f t="shared" si="9"/>
        <v/>
      </c>
      <c r="V30" s="91" t="str">
        <f t="shared" si="10"/>
        <v/>
      </c>
      <c r="W30" s="92" t="str">
        <f t="shared" si="11"/>
        <v/>
      </c>
      <c r="X30" s="93" t="str">
        <f t="shared" si="12"/>
        <v/>
      </c>
      <c r="Y30" s="93" t="str">
        <f t="shared" si="13"/>
        <v/>
      </c>
      <c r="Z30" s="94" t="str">
        <f t="shared" si="14"/>
        <v/>
      </c>
      <c r="AA30" s="95" t="str">
        <f t="shared" si="15"/>
        <v/>
      </c>
      <c r="AB30" s="339" t="str">
        <f t="shared" si="16"/>
        <v/>
      </c>
    </row>
    <row r="31" spans="1:28" ht="14.25" customHeight="1">
      <c r="A31" s="483"/>
      <c r="B31" s="484"/>
      <c r="C31" s="484"/>
      <c r="D31" s="571" t="str">
        <f t="shared" si="0"/>
        <v/>
      </c>
      <c r="E31" s="571">
        <f t="shared" si="1"/>
        <v>0</v>
      </c>
      <c r="F31" s="571">
        <f t="shared" si="2"/>
        <v>0</v>
      </c>
      <c r="G31" s="571">
        <f t="shared" si="3"/>
        <v>0</v>
      </c>
      <c r="H31" s="571" t="str">
        <f t="shared" si="4"/>
        <v/>
      </c>
      <c r="I31" s="485"/>
      <c r="J31" s="486"/>
      <c r="K31" s="483"/>
      <c r="L31" s="487"/>
      <c r="M31" s="483"/>
      <c r="N31" s="222" t="str">
        <f t="shared" si="5"/>
        <v/>
      </c>
      <c r="O31" s="465"/>
      <c r="P31" s="466"/>
      <c r="Q31" s="88" t="str">
        <f t="shared" si="6"/>
        <v/>
      </c>
      <c r="R31" s="88" t="str">
        <f t="shared" si="7"/>
        <v/>
      </c>
      <c r="S31" s="88" t="e">
        <f t="shared" ca="1" si="8"/>
        <v>#NAME?</v>
      </c>
      <c r="T31" s="458"/>
      <c r="U31" s="90" t="str">
        <f t="shared" si="9"/>
        <v/>
      </c>
      <c r="V31" s="91" t="str">
        <f t="shared" si="10"/>
        <v/>
      </c>
      <c r="W31" s="92" t="str">
        <f t="shared" si="11"/>
        <v/>
      </c>
      <c r="X31" s="93" t="str">
        <f t="shared" si="12"/>
        <v/>
      </c>
      <c r="Y31" s="93" t="str">
        <f t="shared" si="13"/>
        <v/>
      </c>
      <c r="Z31" s="94" t="str">
        <f t="shared" si="14"/>
        <v/>
      </c>
      <c r="AA31" s="95" t="str">
        <f t="shared" si="15"/>
        <v/>
      </c>
      <c r="AB31" s="339" t="str">
        <f t="shared" si="16"/>
        <v/>
      </c>
    </row>
    <row r="32" spans="1:28" ht="14.25" customHeight="1">
      <c r="A32" s="483"/>
      <c r="B32" s="484"/>
      <c r="C32" s="484"/>
      <c r="D32" s="571" t="str">
        <f t="shared" si="0"/>
        <v/>
      </c>
      <c r="E32" s="571">
        <f t="shared" si="1"/>
        <v>0</v>
      </c>
      <c r="F32" s="571">
        <f t="shared" si="2"/>
        <v>0</v>
      </c>
      <c r="G32" s="571">
        <f t="shared" si="3"/>
        <v>0</v>
      </c>
      <c r="H32" s="571" t="str">
        <f t="shared" si="4"/>
        <v/>
      </c>
      <c r="I32" s="485"/>
      <c r="J32" s="486"/>
      <c r="K32" s="483"/>
      <c r="L32" s="487"/>
      <c r="M32" s="483"/>
      <c r="N32" s="222" t="str">
        <f t="shared" si="5"/>
        <v/>
      </c>
      <c r="O32" s="465"/>
      <c r="P32" s="466"/>
      <c r="Q32" s="88" t="str">
        <f t="shared" si="6"/>
        <v/>
      </c>
      <c r="R32" s="88" t="str">
        <f t="shared" si="7"/>
        <v/>
      </c>
      <c r="S32" s="88" t="e">
        <f t="shared" ca="1" si="8"/>
        <v>#NAME?</v>
      </c>
      <c r="T32" s="458"/>
      <c r="U32" s="90" t="str">
        <f t="shared" si="9"/>
        <v/>
      </c>
      <c r="V32" s="91" t="str">
        <f t="shared" si="10"/>
        <v/>
      </c>
      <c r="W32" s="92" t="str">
        <f t="shared" si="11"/>
        <v/>
      </c>
      <c r="X32" s="93" t="str">
        <f t="shared" si="12"/>
        <v/>
      </c>
      <c r="Y32" s="93" t="str">
        <f t="shared" si="13"/>
        <v/>
      </c>
      <c r="Z32" s="94" t="str">
        <f t="shared" si="14"/>
        <v/>
      </c>
      <c r="AA32" s="95" t="str">
        <f t="shared" si="15"/>
        <v/>
      </c>
      <c r="AB32" s="339" t="str">
        <f t="shared" si="16"/>
        <v/>
      </c>
    </row>
    <row r="33" spans="1:28" ht="14.25" customHeight="1">
      <c r="A33" s="483"/>
      <c r="B33" s="484"/>
      <c r="C33" s="484"/>
      <c r="D33" s="571" t="str">
        <f t="shared" si="0"/>
        <v/>
      </c>
      <c r="E33" s="571">
        <f t="shared" si="1"/>
        <v>0</v>
      </c>
      <c r="F33" s="571">
        <f t="shared" si="2"/>
        <v>0</v>
      </c>
      <c r="G33" s="571">
        <f t="shared" si="3"/>
        <v>0</v>
      </c>
      <c r="H33" s="571" t="str">
        <f t="shared" si="4"/>
        <v/>
      </c>
      <c r="I33" s="485"/>
      <c r="J33" s="486"/>
      <c r="K33" s="483"/>
      <c r="L33" s="487"/>
      <c r="M33" s="483"/>
      <c r="N33" s="222" t="str">
        <f t="shared" si="5"/>
        <v/>
      </c>
      <c r="O33" s="465"/>
      <c r="P33" s="466"/>
      <c r="Q33" s="88" t="str">
        <f t="shared" si="6"/>
        <v/>
      </c>
      <c r="R33" s="88" t="str">
        <f t="shared" si="7"/>
        <v/>
      </c>
      <c r="S33" s="88" t="e">
        <f t="shared" ca="1" si="8"/>
        <v>#NAME?</v>
      </c>
      <c r="T33" s="458"/>
      <c r="U33" s="90" t="str">
        <f t="shared" si="9"/>
        <v/>
      </c>
      <c r="V33" s="91" t="str">
        <f t="shared" si="10"/>
        <v/>
      </c>
      <c r="W33" s="92" t="str">
        <f t="shared" si="11"/>
        <v/>
      </c>
      <c r="X33" s="93" t="str">
        <f t="shared" si="12"/>
        <v/>
      </c>
      <c r="Y33" s="93" t="str">
        <f t="shared" si="13"/>
        <v/>
      </c>
      <c r="Z33" s="94" t="str">
        <f t="shared" si="14"/>
        <v/>
      </c>
      <c r="AA33" s="95" t="str">
        <f t="shared" si="15"/>
        <v/>
      </c>
      <c r="AB33" s="339" t="str">
        <f t="shared" si="16"/>
        <v/>
      </c>
    </row>
    <row r="34" spans="1:28" ht="14.25" customHeight="1">
      <c r="A34" s="483"/>
      <c r="B34" s="484"/>
      <c r="C34" s="484"/>
      <c r="D34" s="571" t="str">
        <f t="shared" si="0"/>
        <v/>
      </c>
      <c r="E34" s="571">
        <f t="shared" si="1"/>
        <v>0</v>
      </c>
      <c r="F34" s="571">
        <f t="shared" si="2"/>
        <v>0</v>
      </c>
      <c r="G34" s="571">
        <f t="shared" si="3"/>
        <v>0</v>
      </c>
      <c r="H34" s="571" t="str">
        <f t="shared" si="4"/>
        <v/>
      </c>
      <c r="I34" s="485"/>
      <c r="J34" s="486"/>
      <c r="K34" s="483"/>
      <c r="L34" s="487"/>
      <c r="M34" s="483"/>
      <c r="N34" s="222" t="str">
        <f t="shared" si="5"/>
        <v/>
      </c>
      <c r="O34" s="465"/>
      <c r="P34" s="466"/>
      <c r="Q34" s="88" t="str">
        <f t="shared" si="6"/>
        <v/>
      </c>
      <c r="R34" s="88" t="str">
        <f t="shared" si="7"/>
        <v/>
      </c>
      <c r="S34" s="88" t="e">
        <f t="shared" ca="1" si="8"/>
        <v>#NAME?</v>
      </c>
      <c r="T34" s="458"/>
      <c r="U34" s="90" t="str">
        <f t="shared" si="9"/>
        <v/>
      </c>
      <c r="V34" s="91" t="str">
        <f t="shared" si="10"/>
        <v/>
      </c>
      <c r="W34" s="92" t="str">
        <f t="shared" si="11"/>
        <v/>
      </c>
      <c r="X34" s="93" t="str">
        <f t="shared" si="12"/>
        <v/>
      </c>
      <c r="Y34" s="93" t="str">
        <f t="shared" si="13"/>
        <v/>
      </c>
      <c r="Z34" s="94" t="str">
        <f t="shared" si="14"/>
        <v/>
      </c>
      <c r="AA34" s="95" t="str">
        <f t="shared" si="15"/>
        <v/>
      </c>
      <c r="AB34" s="339" t="str">
        <f t="shared" si="16"/>
        <v/>
      </c>
    </row>
    <row r="35" spans="1:28" ht="14.25" customHeight="1">
      <c r="A35" s="483"/>
      <c r="B35" s="484"/>
      <c r="C35" s="484"/>
      <c r="D35" s="571" t="str">
        <f t="shared" si="0"/>
        <v/>
      </c>
      <c r="E35" s="571">
        <f t="shared" si="1"/>
        <v>0</v>
      </c>
      <c r="F35" s="571">
        <f t="shared" si="2"/>
        <v>0</v>
      </c>
      <c r="G35" s="571">
        <f t="shared" si="3"/>
        <v>0</v>
      </c>
      <c r="H35" s="571" t="str">
        <f t="shared" si="4"/>
        <v/>
      </c>
      <c r="I35" s="485"/>
      <c r="J35" s="486"/>
      <c r="K35" s="483"/>
      <c r="L35" s="487"/>
      <c r="M35" s="483"/>
      <c r="N35" s="222" t="str">
        <f t="shared" si="5"/>
        <v/>
      </c>
      <c r="O35" s="465"/>
      <c r="P35" s="466"/>
      <c r="Q35" s="88" t="str">
        <f t="shared" si="6"/>
        <v/>
      </c>
      <c r="R35" s="88" t="str">
        <f t="shared" si="7"/>
        <v/>
      </c>
      <c r="S35" s="88" t="e">
        <f t="shared" ca="1" si="8"/>
        <v>#NAME?</v>
      </c>
      <c r="T35" s="458"/>
      <c r="U35" s="90" t="str">
        <f t="shared" si="9"/>
        <v/>
      </c>
      <c r="V35" s="91" t="str">
        <f t="shared" si="10"/>
        <v/>
      </c>
      <c r="W35" s="92" t="str">
        <f t="shared" si="11"/>
        <v/>
      </c>
      <c r="X35" s="93" t="str">
        <f t="shared" si="12"/>
        <v/>
      </c>
      <c r="Y35" s="93" t="str">
        <f t="shared" si="13"/>
        <v/>
      </c>
      <c r="Z35" s="94" t="str">
        <f t="shared" si="14"/>
        <v/>
      </c>
      <c r="AA35" s="95" t="str">
        <f t="shared" si="15"/>
        <v/>
      </c>
      <c r="AB35" s="339" t="str">
        <f t="shared" si="16"/>
        <v/>
      </c>
    </row>
    <row r="36" spans="1:28" ht="14.25" customHeight="1">
      <c r="A36" s="483"/>
      <c r="B36" s="484"/>
      <c r="C36" s="484"/>
      <c r="D36" s="571" t="str">
        <f t="shared" si="0"/>
        <v/>
      </c>
      <c r="E36" s="571">
        <f t="shared" si="1"/>
        <v>0</v>
      </c>
      <c r="F36" s="571">
        <f t="shared" si="2"/>
        <v>0</v>
      </c>
      <c r="G36" s="571">
        <f t="shared" si="3"/>
        <v>0</v>
      </c>
      <c r="H36" s="571" t="str">
        <f t="shared" si="4"/>
        <v/>
      </c>
      <c r="I36" s="485"/>
      <c r="J36" s="486"/>
      <c r="K36" s="483"/>
      <c r="L36" s="487"/>
      <c r="M36" s="483"/>
      <c r="N36" s="222" t="str">
        <f t="shared" si="5"/>
        <v/>
      </c>
      <c r="O36" s="465"/>
      <c r="P36" s="466"/>
      <c r="Q36" s="88" t="str">
        <f t="shared" si="6"/>
        <v/>
      </c>
      <c r="R36" s="88" t="str">
        <f t="shared" si="7"/>
        <v/>
      </c>
      <c r="S36" s="88" t="e">
        <f t="shared" ca="1" si="8"/>
        <v>#NAME?</v>
      </c>
      <c r="T36" s="458"/>
      <c r="U36" s="90" t="str">
        <f t="shared" si="9"/>
        <v/>
      </c>
      <c r="V36" s="91" t="str">
        <f t="shared" si="10"/>
        <v/>
      </c>
      <c r="W36" s="92" t="str">
        <f t="shared" si="11"/>
        <v/>
      </c>
      <c r="X36" s="93" t="str">
        <f t="shared" si="12"/>
        <v/>
      </c>
      <c r="Y36" s="93" t="str">
        <f t="shared" si="13"/>
        <v/>
      </c>
      <c r="Z36" s="94" t="str">
        <f t="shared" si="14"/>
        <v/>
      </c>
      <c r="AA36" s="95" t="str">
        <f t="shared" si="15"/>
        <v/>
      </c>
      <c r="AB36" s="339" t="str">
        <f t="shared" si="16"/>
        <v/>
      </c>
    </row>
    <row r="37" spans="1:28" ht="14.25" customHeight="1">
      <c r="A37" s="483"/>
      <c r="B37" s="484"/>
      <c r="C37" s="484"/>
      <c r="D37" s="571" t="str">
        <f t="shared" si="0"/>
        <v/>
      </c>
      <c r="E37" s="571">
        <f t="shared" si="1"/>
        <v>0</v>
      </c>
      <c r="F37" s="571">
        <f t="shared" si="2"/>
        <v>0</v>
      </c>
      <c r="G37" s="571">
        <f t="shared" si="3"/>
        <v>0</v>
      </c>
      <c r="H37" s="571" t="str">
        <f t="shared" si="4"/>
        <v/>
      </c>
      <c r="I37" s="485"/>
      <c r="J37" s="486"/>
      <c r="K37" s="483"/>
      <c r="L37" s="487"/>
      <c r="M37" s="483"/>
      <c r="N37" s="222" t="str">
        <f t="shared" si="5"/>
        <v/>
      </c>
      <c r="O37" s="465"/>
      <c r="P37" s="466"/>
      <c r="Q37" s="88" t="str">
        <f t="shared" si="6"/>
        <v/>
      </c>
      <c r="R37" s="88" t="str">
        <f t="shared" si="7"/>
        <v/>
      </c>
      <c r="S37" s="88" t="e">
        <f t="shared" ca="1" si="8"/>
        <v>#NAME?</v>
      </c>
      <c r="T37" s="458"/>
      <c r="U37" s="90" t="str">
        <f t="shared" si="9"/>
        <v/>
      </c>
      <c r="V37" s="91" t="str">
        <f t="shared" si="10"/>
        <v/>
      </c>
      <c r="W37" s="92" t="str">
        <f t="shared" si="11"/>
        <v/>
      </c>
      <c r="X37" s="93" t="str">
        <f t="shared" si="12"/>
        <v/>
      </c>
      <c r="Y37" s="93" t="str">
        <f t="shared" si="13"/>
        <v/>
      </c>
      <c r="Z37" s="94" t="str">
        <f t="shared" si="14"/>
        <v/>
      </c>
      <c r="AA37" s="95" t="str">
        <f t="shared" si="15"/>
        <v/>
      </c>
      <c r="AB37" s="339" t="str">
        <f t="shared" si="16"/>
        <v/>
      </c>
    </row>
    <row r="38" spans="1:28" ht="14.25" customHeight="1">
      <c r="A38" s="483"/>
      <c r="B38" s="484"/>
      <c r="C38" s="484"/>
      <c r="D38" s="571" t="str">
        <f t="shared" si="0"/>
        <v/>
      </c>
      <c r="E38" s="571">
        <f t="shared" si="1"/>
        <v>0</v>
      </c>
      <c r="F38" s="571">
        <f t="shared" si="2"/>
        <v>0</v>
      </c>
      <c r="G38" s="571">
        <f t="shared" si="3"/>
        <v>0</v>
      </c>
      <c r="H38" s="571" t="str">
        <f t="shared" si="4"/>
        <v/>
      </c>
      <c r="I38" s="485"/>
      <c r="J38" s="486"/>
      <c r="K38" s="483"/>
      <c r="L38" s="487"/>
      <c r="M38" s="483"/>
      <c r="N38" s="222" t="str">
        <f t="shared" si="5"/>
        <v/>
      </c>
      <c r="O38" s="465"/>
      <c r="P38" s="466"/>
      <c r="Q38" s="88" t="str">
        <f t="shared" si="6"/>
        <v/>
      </c>
      <c r="R38" s="88" t="str">
        <f t="shared" si="7"/>
        <v/>
      </c>
      <c r="S38" s="88" t="e">
        <f t="shared" ca="1" si="8"/>
        <v>#NAME?</v>
      </c>
      <c r="T38" s="458"/>
      <c r="U38" s="90" t="str">
        <f t="shared" si="9"/>
        <v/>
      </c>
      <c r="V38" s="91" t="str">
        <f t="shared" si="10"/>
        <v/>
      </c>
      <c r="W38" s="92" t="str">
        <f t="shared" si="11"/>
        <v/>
      </c>
      <c r="X38" s="93" t="str">
        <f t="shared" si="12"/>
        <v/>
      </c>
      <c r="Y38" s="93" t="str">
        <f t="shared" si="13"/>
        <v/>
      </c>
      <c r="Z38" s="94" t="str">
        <f t="shared" si="14"/>
        <v/>
      </c>
      <c r="AA38" s="95" t="str">
        <f t="shared" si="15"/>
        <v/>
      </c>
      <c r="AB38" s="339" t="str">
        <f t="shared" si="16"/>
        <v/>
      </c>
    </row>
    <row r="39" spans="1:28" ht="14.25" customHeight="1">
      <c r="A39" s="483"/>
      <c r="B39" s="484"/>
      <c r="C39" s="484"/>
      <c r="D39" s="571" t="str">
        <f t="shared" si="0"/>
        <v/>
      </c>
      <c r="E39" s="571">
        <f t="shared" si="1"/>
        <v>0</v>
      </c>
      <c r="F39" s="571">
        <f t="shared" si="2"/>
        <v>0</v>
      </c>
      <c r="G39" s="571">
        <f t="shared" si="3"/>
        <v>0</v>
      </c>
      <c r="H39" s="571" t="str">
        <f t="shared" si="4"/>
        <v/>
      </c>
      <c r="I39" s="485"/>
      <c r="J39" s="486"/>
      <c r="K39" s="483"/>
      <c r="L39" s="487"/>
      <c r="M39" s="483"/>
      <c r="N39" s="222" t="str">
        <f t="shared" si="5"/>
        <v/>
      </c>
      <c r="O39" s="465"/>
      <c r="P39" s="466"/>
      <c r="Q39" s="88" t="str">
        <f t="shared" si="6"/>
        <v/>
      </c>
      <c r="R39" s="88" t="str">
        <f t="shared" si="7"/>
        <v/>
      </c>
      <c r="S39" s="88" t="e">
        <f t="shared" ca="1" si="8"/>
        <v>#NAME?</v>
      </c>
      <c r="T39" s="458"/>
      <c r="U39" s="90" t="str">
        <f t="shared" si="9"/>
        <v/>
      </c>
      <c r="V39" s="91" t="str">
        <f t="shared" si="10"/>
        <v/>
      </c>
      <c r="W39" s="92" t="str">
        <f t="shared" si="11"/>
        <v/>
      </c>
      <c r="X39" s="93" t="str">
        <f t="shared" si="12"/>
        <v/>
      </c>
      <c r="Y39" s="93" t="str">
        <f t="shared" si="13"/>
        <v/>
      </c>
      <c r="Z39" s="94" t="str">
        <f t="shared" si="14"/>
        <v/>
      </c>
      <c r="AA39" s="95" t="str">
        <f t="shared" si="15"/>
        <v/>
      </c>
      <c r="AB39" s="339" t="str">
        <f t="shared" si="16"/>
        <v/>
      </c>
    </row>
    <row r="40" spans="1:28" ht="14.25" customHeight="1">
      <c r="A40" s="483"/>
      <c r="B40" s="484"/>
      <c r="C40" s="484"/>
      <c r="D40" s="571" t="str">
        <f t="shared" si="0"/>
        <v/>
      </c>
      <c r="E40" s="571">
        <f t="shared" si="1"/>
        <v>0</v>
      </c>
      <c r="F40" s="571">
        <f t="shared" si="2"/>
        <v>0</v>
      </c>
      <c r="G40" s="571">
        <f t="shared" si="3"/>
        <v>0</v>
      </c>
      <c r="H40" s="571" t="str">
        <f t="shared" si="4"/>
        <v/>
      </c>
      <c r="I40" s="485"/>
      <c r="J40" s="486"/>
      <c r="K40" s="483"/>
      <c r="L40" s="487"/>
      <c r="M40" s="483"/>
      <c r="N40" s="222" t="str">
        <f t="shared" si="5"/>
        <v/>
      </c>
      <c r="O40" s="465"/>
      <c r="P40" s="466"/>
      <c r="Q40" s="88" t="str">
        <f t="shared" si="6"/>
        <v/>
      </c>
      <c r="R40" s="88" t="str">
        <f t="shared" si="7"/>
        <v/>
      </c>
      <c r="S40" s="88" t="e">
        <f t="shared" ca="1" si="8"/>
        <v>#NAME?</v>
      </c>
      <c r="T40" s="458"/>
      <c r="U40" s="90" t="str">
        <f t="shared" si="9"/>
        <v/>
      </c>
      <c r="V40" s="91" t="str">
        <f t="shared" si="10"/>
        <v/>
      </c>
      <c r="W40" s="92" t="str">
        <f t="shared" si="11"/>
        <v/>
      </c>
      <c r="X40" s="93" t="str">
        <f t="shared" si="12"/>
        <v/>
      </c>
      <c r="Y40" s="93" t="str">
        <f t="shared" si="13"/>
        <v/>
      </c>
      <c r="Z40" s="94" t="str">
        <f t="shared" si="14"/>
        <v/>
      </c>
      <c r="AA40" s="95" t="str">
        <f t="shared" si="15"/>
        <v/>
      </c>
      <c r="AB40" s="339" t="str">
        <f t="shared" si="16"/>
        <v/>
      </c>
    </row>
    <row r="41" spans="1:28" ht="14.25" customHeight="1">
      <c r="A41" s="483"/>
      <c r="B41" s="484"/>
      <c r="C41" s="484"/>
      <c r="D41" s="571" t="str">
        <f t="shared" si="0"/>
        <v/>
      </c>
      <c r="E41" s="571">
        <f t="shared" si="1"/>
        <v>0</v>
      </c>
      <c r="F41" s="571">
        <f t="shared" si="2"/>
        <v>0</v>
      </c>
      <c r="G41" s="571">
        <f t="shared" si="3"/>
        <v>0</v>
      </c>
      <c r="H41" s="571" t="str">
        <f t="shared" si="4"/>
        <v/>
      </c>
      <c r="I41" s="485"/>
      <c r="J41" s="486"/>
      <c r="K41" s="483"/>
      <c r="L41" s="487"/>
      <c r="M41" s="483"/>
      <c r="N41" s="222" t="str">
        <f t="shared" si="5"/>
        <v/>
      </c>
      <c r="O41" s="465"/>
      <c r="P41" s="466"/>
      <c r="Q41" s="88" t="str">
        <f t="shared" si="6"/>
        <v/>
      </c>
      <c r="R41" s="88" t="str">
        <f t="shared" si="7"/>
        <v/>
      </c>
      <c r="S41" s="88" t="e">
        <f t="shared" ca="1" si="8"/>
        <v>#NAME?</v>
      </c>
      <c r="T41" s="458"/>
      <c r="U41" s="90" t="str">
        <f t="shared" si="9"/>
        <v/>
      </c>
      <c r="V41" s="91" t="str">
        <f t="shared" si="10"/>
        <v/>
      </c>
      <c r="W41" s="92" t="str">
        <f t="shared" si="11"/>
        <v/>
      </c>
      <c r="X41" s="93" t="str">
        <f t="shared" si="12"/>
        <v/>
      </c>
      <c r="Y41" s="93" t="str">
        <f t="shared" si="13"/>
        <v/>
      </c>
      <c r="Z41" s="94" t="str">
        <f t="shared" si="14"/>
        <v/>
      </c>
      <c r="AA41" s="95" t="str">
        <f t="shared" si="15"/>
        <v/>
      </c>
      <c r="AB41" s="339" t="str">
        <f t="shared" si="16"/>
        <v/>
      </c>
    </row>
    <row r="42" spans="1:28" ht="14.25" customHeight="1">
      <c r="A42" s="483"/>
      <c r="B42" s="484"/>
      <c r="C42" s="484"/>
      <c r="D42" s="571" t="str">
        <f t="shared" si="0"/>
        <v/>
      </c>
      <c r="E42" s="571">
        <f t="shared" si="1"/>
        <v>0</v>
      </c>
      <c r="F42" s="571">
        <f t="shared" si="2"/>
        <v>0</v>
      </c>
      <c r="G42" s="571">
        <f t="shared" si="3"/>
        <v>0</v>
      </c>
      <c r="H42" s="571" t="str">
        <f t="shared" si="4"/>
        <v/>
      </c>
      <c r="I42" s="485"/>
      <c r="J42" s="486"/>
      <c r="K42" s="483"/>
      <c r="L42" s="487"/>
      <c r="M42" s="483"/>
      <c r="N42" s="222" t="str">
        <f t="shared" si="5"/>
        <v/>
      </c>
      <c r="O42" s="465"/>
      <c r="P42" s="466"/>
      <c r="Q42" s="88" t="str">
        <f t="shared" si="6"/>
        <v/>
      </c>
      <c r="R42" s="88" t="str">
        <f t="shared" si="7"/>
        <v/>
      </c>
      <c r="S42" s="88" t="e">
        <f t="shared" ca="1" si="8"/>
        <v>#NAME?</v>
      </c>
      <c r="T42" s="458"/>
      <c r="U42" s="90" t="str">
        <f t="shared" si="9"/>
        <v/>
      </c>
      <c r="V42" s="91" t="str">
        <f t="shared" si="10"/>
        <v/>
      </c>
      <c r="W42" s="92" t="str">
        <f t="shared" si="11"/>
        <v/>
      </c>
      <c r="X42" s="93" t="str">
        <f t="shared" si="12"/>
        <v/>
      </c>
      <c r="Y42" s="93" t="str">
        <f t="shared" si="13"/>
        <v/>
      </c>
      <c r="Z42" s="94" t="str">
        <f t="shared" si="14"/>
        <v/>
      </c>
      <c r="AA42" s="95" t="str">
        <f t="shared" si="15"/>
        <v/>
      </c>
      <c r="AB42" s="339" t="str">
        <f t="shared" si="16"/>
        <v/>
      </c>
    </row>
    <row r="43" spans="1:28" ht="14.25" customHeight="1">
      <c r="A43" s="483"/>
      <c r="B43" s="484"/>
      <c r="C43" s="484"/>
      <c r="D43" s="571" t="str">
        <f t="shared" si="0"/>
        <v/>
      </c>
      <c r="E43" s="571">
        <f t="shared" si="1"/>
        <v>0</v>
      </c>
      <c r="F43" s="571">
        <f t="shared" si="2"/>
        <v>0</v>
      </c>
      <c r="G43" s="571">
        <f t="shared" si="3"/>
        <v>0</v>
      </c>
      <c r="H43" s="571" t="str">
        <f t="shared" si="4"/>
        <v/>
      </c>
      <c r="I43" s="485"/>
      <c r="J43" s="486"/>
      <c r="K43" s="483"/>
      <c r="L43" s="487"/>
      <c r="M43" s="483"/>
      <c r="N43" s="222" t="str">
        <f t="shared" si="5"/>
        <v/>
      </c>
      <c r="O43" s="465"/>
      <c r="P43" s="466"/>
      <c r="Q43" s="88" t="str">
        <f t="shared" si="6"/>
        <v/>
      </c>
      <c r="R43" s="88" t="str">
        <f t="shared" si="7"/>
        <v/>
      </c>
      <c r="S43" s="88" t="e">
        <f t="shared" ca="1" si="8"/>
        <v>#NAME?</v>
      </c>
      <c r="T43" s="458"/>
      <c r="U43" s="90" t="str">
        <f t="shared" si="9"/>
        <v/>
      </c>
      <c r="V43" s="91" t="str">
        <f t="shared" si="10"/>
        <v/>
      </c>
      <c r="W43" s="92" t="str">
        <f t="shared" si="11"/>
        <v/>
      </c>
      <c r="X43" s="93" t="str">
        <f t="shared" si="12"/>
        <v/>
      </c>
      <c r="Y43" s="93" t="str">
        <f t="shared" si="13"/>
        <v/>
      </c>
      <c r="Z43" s="94" t="str">
        <f t="shared" si="14"/>
        <v/>
      </c>
      <c r="AA43" s="95" t="str">
        <f t="shared" si="15"/>
        <v/>
      </c>
      <c r="AB43" s="339" t="str">
        <f t="shared" si="16"/>
        <v/>
      </c>
    </row>
    <row r="44" spans="1:28" ht="14.25" customHeight="1">
      <c r="A44" s="483"/>
      <c r="B44" s="484"/>
      <c r="C44" s="484"/>
      <c r="D44" s="571" t="str">
        <f t="shared" si="0"/>
        <v/>
      </c>
      <c r="E44" s="571">
        <f t="shared" si="1"/>
        <v>0</v>
      </c>
      <c r="F44" s="571">
        <f t="shared" si="2"/>
        <v>0</v>
      </c>
      <c r="G44" s="571">
        <f t="shared" si="3"/>
        <v>0</v>
      </c>
      <c r="H44" s="571" t="str">
        <f t="shared" si="4"/>
        <v/>
      </c>
      <c r="I44" s="485"/>
      <c r="J44" s="486"/>
      <c r="K44" s="483"/>
      <c r="L44" s="487"/>
      <c r="M44" s="483"/>
      <c r="N44" s="222" t="str">
        <f t="shared" si="5"/>
        <v/>
      </c>
      <c r="O44" s="465"/>
      <c r="P44" s="466"/>
      <c r="Q44" s="88" t="str">
        <f t="shared" si="6"/>
        <v/>
      </c>
      <c r="R44" s="88" t="str">
        <f t="shared" si="7"/>
        <v/>
      </c>
      <c r="S44" s="88" t="e">
        <f t="shared" ca="1" si="8"/>
        <v>#NAME?</v>
      </c>
      <c r="T44" s="458"/>
      <c r="U44" s="90" t="str">
        <f t="shared" si="9"/>
        <v/>
      </c>
      <c r="V44" s="91" t="str">
        <f t="shared" si="10"/>
        <v/>
      </c>
      <c r="W44" s="92" t="str">
        <f t="shared" si="11"/>
        <v/>
      </c>
      <c r="X44" s="93" t="str">
        <f t="shared" si="12"/>
        <v/>
      </c>
      <c r="Y44" s="93" t="str">
        <f t="shared" si="13"/>
        <v/>
      </c>
      <c r="Z44" s="94" t="str">
        <f t="shared" si="14"/>
        <v/>
      </c>
      <c r="AA44" s="95" t="str">
        <f t="shared" si="15"/>
        <v/>
      </c>
      <c r="AB44" s="339" t="str">
        <f t="shared" si="16"/>
        <v/>
      </c>
    </row>
    <row r="45" spans="1:28" ht="14.25" customHeight="1">
      <c r="A45" s="483"/>
      <c r="B45" s="484"/>
      <c r="C45" s="484"/>
      <c r="D45" s="571" t="str">
        <f t="shared" si="0"/>
        <v/>
      </c>
      <c r="E45" s="571">
        <f t="shared" si="1"/>
        <v>0</v>
      </c>
      <c r="F45" s="571">
        <f t="shared" si="2"/>
        <v>0</v>
      </c>
      <c r="G45" s="571">
        <f t="shared" si="3"/>
        <v>0</v>
      </c>
      <c r="H45" s="571" t="str">
        <f t="shared" si="4"/>
        <v/>
      </c>
      <c r="I45" s="485"/>
      <c r="J45" s="486"/>
      <c r="K45" s="483"/>
      <c r="L45" s="487"/>
      <c r="M45" s="483"/>
      <c r="N45" s="222" t="str">
        <f t="shared" si="5"/>
        <v/>
      </c>
      <c r="O45" s="465"/>
      <c r="P45" s="466"/>
      <c r="Q45" s="88" t="str">
        <f t="shared" si="6"/>
        <v/>
      </c>
      <c r="R45" s="88" t="str">
        <f t="shared" si="7"/>
        <v/>
      </c>
      <c r="S45" s="88" t="e">
        <f t="shared" ca="1" si="8"/>
        <v>#NAME?</v>
      </c>
      <c r="T45" s="458"/>
      <c r="U45" s="90" t="str">
        <f t="shared" si="9"/>
        <v/>
      </c>
      <c r="V45" s="91" t="str">
        <f t="shared" si="10"/>
        <v/>
      </c>
      <c r="W45" s="92" t="str">
        <f t="shared" si="11"/>
        <v/>
      </c>
      <c r="X45" s="93" t="str">
        <f t="shared" si="12"/>
        <v/>
      </c>
      <c r="Y45" s="93" t="str">
        <f t="shared" si="13"/>
        <v/>
      </c>
      <c r="Z45" s="94" t="str">
        <f t="shared" si="14"/>
        <v/>
      </c>
      <c r="AA45" s="95" t="str">
        <f t="shared" si="15"/>
        <v/>
      </c>
      <c r="AB45" s="339" t="str">
        <f t="shared" si="16"/>
        <v/>
      </c>
    </row>
    <row r="46" spans="1:28" ht="14.25" customHeight="1">
      <c r="A46" s="483"/>
      <c r="B46" s="484"/>
      <c r="C46" s="484"/>
      <c r="D46" s="571" t="str">
        <f t="shared" si="0"/>
        <v/>
      </c>
      <c r="E46" s="571">
        <f t="shared" si="1"/>
        <v>0</v>
      </c>
      <c r="F46" s="571">
        <f t="shared" si="2"/>
        <v>0</v>
      </c>
      <c r="G46" s="571">
        <f t="shared" si="3"/>
        <v>0</v>
      </c>
      <c r="H46" s="571" t="str">
        <f t="shared" si="4"/>
        <v/>
      </c>
      <c r="I46" s="485"/>
      <c r="J46" s="486"/>
      <c r="K46" s="483"/>
      <c r="L46" s="487"/>
      <c r="M46" s="483"/>
      <c r="N46" s="222" t="str">
        <f t="shared" si="5"/>
        <v/>
      </c>
      <c r="O46" s="465"/>
      <c r="P46" s="466"/>
      <c r="Q46" s="88" t="str">
        <f t="shared" si="6"/>
        <v/>
      </c>
      <c r="R46" s="88" t="str">
        <f t="shared" si="7"/>
        <v/>
      </c>
      <c r="S46" s="88" t="e">
        <f t="shared" ca="1" si="8"/>
        <v>#NAME?</v>
      </c>
      <c r="T46" s="458"/>
      <c r="U46" s="90" t="str">
        <f t="shared" si="9"/>
        <v/>
      </c>
      <c r="V46" s="91" t="str">
        <f t="shared" si="10"/>
        <v/>
      </c>
      <c r="W46" s="92" t="str">
        <f t="shared" si="11"/>
        <v/>
      </c>
      <c r="X46" s="93" t="str">
        <f t="shared" si="12"/>
        <v/>
      </c>
      <c r="Y46" s="93" t="str">
        <f t="shared" si="13"/>
        <v/>
      </c>
      <c r="Z46" s="94" t="str">
        <f t="shared" si="14"/>
        <v/>
      </c>
      <c r="AA46" s="95" t="str">
        <f t="shared" si="15"/>
        <v/>
      </c>
      <c r="AB46" s="339" t="str">
        <f t="shared" si="16"/>
        <v/>
      </c>
    </row>
    <row r="47" spans="1:28" ht="14.25" customHeight="1">
      <c r="A47" s="483"/>
      <c r="B47" s="484"/>
      <c r="C47" s="484"/>
      <c r="D47" s="571" t="str">
        <f t="shared" si="0"/>
        <v/>
      </c>
      <c r="E47" s="571">
        <f t="shared" si="1"/>
        <v>0</v>
      </c>
      <c r="F47" s="571">
        <f t="shared" si="2"/>
        <v>0</v>
      </c>
      <c r="G47" s="571">
        <f t="shared" si="3"/>
        <v>0</v>
      </c>
      <c r="H47" s="571" t="str">
        <f t="shared" si="4"/>
        <v/>
      </c>
      <c r="I47" s="485"/>
      <c r="J47" s="486"/>
      <c r="K47" s="483"/>
      <c r="L47" s="487"/>
      <c r="M47" s="483"/>
      <c r="N47" s="222" t="str">
        <f t="shared" si="5"/>
        <v/>
      </c>
      <c r="O47" s="465"/>
      <c r="P47" s="466"/>
      <c r="Q47" s="88" t="str">
        <f t="shared" si="6"/>
        <v/>
      </c>
      <c r="R47" s="88" t="str">
        <f t="shared" si="7"/>
        <v/>
      </c>
      <c r="S47" s="88" t="e">
        <f t="shared" ca="1" si="8"/>
        <v>#NAME?</v>
      </c>
      <c r="T47" s="458"/>
      <c r="U47" s="90" t="str">
        <f t="shared" si="9"/>
        <v/>
      </c>
      <c r="V47" s="91" t="str">
        <f t="shared" si="10"/>
        <v/>
      </c>
      <c r="W47" s="92" t="str">
        <f t="shared" si="11"/>
        <v/>
      </c>
      <c r="X47" s="93" t="str">
        <f t="shared" si="12"/>
        <v/>
      </c>
      <c r="Y47" s="93" t="str">
        <f t="shared" si="13"/>
        <v/>
      </c>
      <c r="Z47" s="94" t="str">
        <f t="shared" si="14"/>
        <v/>
      </c>
      <c r="AA47" s="95" t="str">
        <f t="shared" si="15"/>
        <v/>
      </c>
      <c r="AB47" s="339" t="str">
        <f t="shared" si="16"/>
        <v/>
      </c>
    </row>
    <row r="48" spans="1:28" ht="14.25" customHeight="1">
      <c r="A48" s="483"/>
      <c r="B48" s="484"/>
      <c r="C48" s="484"/>
      <c r="D48" s="571" t="str">
        <f t="shared" si="0"/>
        <v/>
      </c>
      <c r="E48" s="571">
        <f t="shared" si="1"/>
        <v>0</v>
      </c>
      <c r="F48" s="571">
        <f t="shared" si="2"/>
        <v>0</v>
      </c>
      <c r="G48" s="571">
        <f t="shared" si="3"/>
        <v>0</v>
      </c>
      <c r="H48" s="571" t="str">
        <f t="shared" si="4"/>
        <v/>
      </c>
      <c r="I48" s="485"/>
      <c r="J48" s="486"/>
      <c r="K48" s="483"/>
      <c r="L48" s="487"/>
      <c r="M48" s="483"/>
      <c r="N48" s="222" t="str">
        <f t="shared" si="5"/>
        <v/>
      </c>
      <c r="O48" s="465"/>
      <c r="P48" s="466"/>
      <c r="Q48" s="88" t="str">
        <f t="shared" si="6"/>
        <v/>
      </c>
      <c r="R48" s="88" t="str">
        <f t="shared" si="7"/>
        <v/>
      </c>
      <c r="S48" s="88" t="e">
        <f t="shared" ca="1" si="8"/>
        <v>#NAME?</v>
      </c>
      <c r="T48" s="458"/>
      <c r="U48" s="90" t="str">
        <f t="shared" si="9"/>
        <v/>
      </c>
      <c r="V48" s="91" t="str">
        <f t="shared" si="10"/>
        <v/>
      </c>
      <c r="W48" s="92" t="str">
        <f t="shared" si="11"/>
        <v/>
      </c>
      <c r="X48" s="93" t="str">
        <f t="shared" si="12"/>
        <v/>
      </c>
      <c r="Y48" s="93" t="str">
        <f t="shared" si="13"/>
        <v/>
      </c>
      <c r="Z48" s="94" t="str">
        <f t="shared" si="14"/>
        <v/>
      </c>
      <c r="AA48" s="95" t="str">
        <f t="shared" si="15"/>
        <v/>
      </c>
      <c r="AB48" s="339" t="str">
        <f t="shared" si="16"/>
        <v/>
      </c>
    </row>
    <row r="49" spans="1:28" ht="14.25" customHeight="1">
      <c r="A49" s="483"/>
      <c r="B49" s="484"/>
      <c r="C49" s="484"/>
      <c r="D49" s="571" t="str">
        <f t="shared" si="0"/>
        <v/>
      </c>
      <c r="E49" s="571">
        <f t="shared" si="1"/>
        <v>0</v>
      </c>
      <c r="F49" s="571">
        <f t="shared" si="2"/>
        <v>0</v>
      </c>
      <c r="G49" s="571">
        <f t="shared" si="3"/>
        <v>0</v>
      </c>
      <c r="H49" s="571" t="str">
        <f t="shared" si="4"/>
        <v/>
      </c>
      <c r="I49" s="485"/>
      <c r="J49" s="486"/>
      <c r="K49" s="483"/>
      <c r="L49" s="487"/>
      <c r="M49" s="483"/>
      <c r="N49" s="222" t="str">
        <f t="shared" si="5"/>
        <v/>
      </c>
      <c r="O49" s="465"/>
      <c r="P49" s="466"/>
      <c r="Q49" s="88" t="str">
        <f t="shared" si="6"/>
        <v/>
      </c>
      <c r="R49" s="88" t="str">
        <f t="shared" si="7"/>
        <v/>
      </c>
      <c r="S49" s="88" t="e">
        <f t="shared" ca="1" si="8"/>
        <v>#NAME?</v>
      </c>
      <c r="T49" s="458"/>
      <c r="U49" s="90" t="str">
        <f t="shared" si="9"/>
        <v/>
      </c>
      <c r="V49" s="91" t="str">
        <f t="shared" si="10"/>
        <v/>
      </c>
      <c r="W49" s="92" t="str">
        <f t="shared" si="11"/>
        <v/>
      </c>
      <c r="X49" s="93" t="str">
        <f t="shared" si="12"/>
        <v/>
      </c>
      <c r="Y49" s="93" t="str">
        <f t="shared" si="13"/>
        <v/>
      </c>
      <c r="Z49" s="94" t="str">
        <f t="shared" si="14"/>
        <v/>
      </c>
      <c r="AA49" s="95" t="str">
        <f t="shared" si="15"/>
        <v/>
      </c>
      <c r="AB49" s="339" t="str">
        <f t="shared" si="16"/>
        <v/>
      </c>
    </row>
    <row r="50" spans="1:28" ht="14.25" customHeight="1">
      <c r="A50" s="483"/>
      <c r="B50" s="484"/>
      <c r="C50" s="484"/>
      <c r="D50" s="571" t="str">
        <f t="shared" si="0"/>
        <v/>
      </c>
      <c r="E50" s="571">
        <f t="shared" si="1"/>
        <v>0</v>
      </c>
      <c r="F50" s="571">
        <f t="shared" si="2"/>
        <v>0</v>
      </c>
      <c r="G50" s="571">
        <f t="shared" si="3"/>
        <v>0</v>
      </c>
      <c r="H50" s="571" t="str">
        <f t="shared" si="4"/>
        <v/>
      </c>
      <c r="I50" s="485"/>
      <c r="J50" s="486"/>
      <c r="K50" s="483"/>
      <c r="L50" s="487"/>
      <c r="M50" s="483"/>
      <c r="N50" s="222" t="str">
        <f t="shared" si="5"/>
        <v/>
      </c>
      <c r="O50" s="465"/>
      <c r="P50" s="466"/>
      <c r="Q50" s="88" t="str">
        <f t="shared" si="6"/>
        <v/>
      </c>
      <c r="R50" s="88" t="str">
        <f t="shared" si="7"/>
        <v/>
      </c>
      <c r="S50" s="88" t="e">
        <f t="shared" ca="1" si="8"/>
        <v>#NAME?</v>
      </c>
      <c r="T50" s="458"/>
      <c r="U50" s="90" t="str">
        <f t="shared" si="9"/>
        <v/>
      </c>
      <c r="V50" s="91" t="str">
        <f t="shared" si="10"/>
        <v/>
      </c>
      <c r="W50" s="92" t="str">
        <f t="shared" si="11"/>
        <v/>
      </c>
      <c r="X50" s="93" t="str">
        <f t="shared" si="12"/>
        <v/>
      </c>
      <c r="Y50" s="93" t="str">
        <f t="shared" si="13"/>
        <v/>
      </c>
      <c r="Z50" s="94" t="str">
        <f t="shared" si="14"/>
        <v/>
      </c>
      <c r="AA50" s="95" t="str">
        <f t="shared" si="15"/>
        <v/>
      </c>
      <c r="AB50" s="339" t="str">
        <f t="shared" si="16"/>
        <v/>
      </c>
    </row>
    <row r="51" spans="1:28" ht="14.25" customHeight="1">
      <c r="A51" s="483"/>
      <c r="B51" s="484"/>
      <c r="C51" s="484"/>
      <c r="D51" s="571" t="str">
        <f t="shared" si="0"/>
        <v/>
      </c>
      <c r="E51" s="571">
        <f t="shared" si="1"/>
        <v>0</v>
      </c>
      <c r="F51" s="571">
        <f t="shared" si="2"/>
        <v>0</v>
      </c>
      <c r="G51" s="571">
        <f t="shared" si="3"/>
        <v>0</v>
      </c>
      <c r="H51" s="571" t="str">
        <f t="shared" si="4"/>
        <v/>
      </c>
      <c r="I51" s="485"/>
      <c r="J51" s="486"/>
      <c r="K51" s="483"/>
      <c r="L51" s="487"/>
      <c r="M51" s="483"/>
      <c r="N51" s="222" t="str">
        <f t="shared" si="5"/>
        <v/>
      </c>
      <c r="O51" s="465"/>
      <c r="P51" s="466"/>
      <c r="Q51" s="88" t="str">
        <f t="shared" si="6"/>
        <v/>
      </c>
      <c r="R51" s="88" t="str">
        <f t="shared" si="7"/>
        <v/>
      </c>
      <c r="S51" s="88" t="e">
        <f t="shared" ca="1" si="8"/>
        <v>#NAME?</v>
      </c>
      <c r="T51" s="458"/>
      <c r="U51" s="90" t="str">
        <f t="shared" si="9"/>
        <v/>
      </c>
      <c r="V51" s="91" t="str">
        <f t="shared" si="10"/>
        <v/>
      </c>
      <c r="W51" s="92" t="str">
        <f t="shared" si="11"/>
        <v/>
      </c>
      <c r="X51" s="93" t="str">
        <f t="shared" si="12"/>
        <v/>
      </c>
      <c r="Y51" s="93" t="str">
        <f t="shared" si="13"/>
        <v/>
      </c>
      <c r="Z51" s="94" t="str">
        <f t="shared" si="14"/>
        <v/>
      </c>
      <c r="AA51" s="95" t="str">
        <f t="shared" si="15"/>
        <v/>
      </c>
      <c r="AB51" s="339" t="str">
        <f t="shared" si="16"/>
        <v/>
      </c>
    </row>
    <row r="52" spans="1:28" ht="14.25" customHeight="1">
      <c r="A52" s="483"/>
      <c r="B52" s="484"/>
      <c r="C52" s="484"/>
      <c r="D52" s="571" t="str">
        <f t="shared" si="0"/>
        <v/>
      </c>
      <c r="E52" s="571">
        <f t="shared" si="1"/>
        <v>0</v>
      </c>
      <c r="F52" s="571">
        <f t="shared" si="2"/>
        <v>0</v>
      </c>
      <c r="G52" s="571">
        <f t="shared" si="3"/>
        <v>0</v>
      </c>
      <c r="H52" s="571" t="str">
        <f t="shared" si="4"/>
        <v/>
      </c>
      <c r="I52" s="485"/>
      <c r="J52" s="486"/>
      <c r="K52" s="483"/>
      <c r="L52" s="487"/>
      <c r="M52" s="483"/>
      <c r="N52" s="222" t="str">
        <f t="shared" si="5"/>
        <v/>
      </c>
      <c r="O52" s="465"/>
      <c r="P52" s="466"/>
      <c r="Q52" s="88" t="str">
        <f t="shared" si="6"/>
        <v/>
      </c>
      <c r="R52" s="88" t="str">
        <f t="shared" si="7"/>
        <v/>
      </c>
      <c r="S52" s="88" t="e">
        <f t="shared" ca="1" si="8"/>
        <v>#NAME?</v>
      </c>
      <c r="T52" s="458"/>
      <c r="U52" s="90" t="str">
        <f t="shared" si="9"/>
        <v/>
      </c>
      <c r="V52" s="91" t="str">
        <f t="shared" si="10"/>
        <v/>
      </c>
      <c r="W52" s="92" t="str">
        <f t="shared" si="11"/>
        <v/>
      </c>
      <c r="X52" s="93" t="str">
        <f t="shared" si="12"/>
        <v/>
      </c>
      <c r="Y52" s="93" t="str">
        <f t="shared" si="13"/>
        <v/>
      </c>
      <c r="Z52" s="94" t="str">
        <f t="shared" si="14"/>
        <v/>
      </c>
      <c r="AA52" s="95" t="str">
        <f t="shared" si="15"/>
        <v/>
      </c>
      <c r="AB52" s="339" t="str">
        <f t="shared" si="16"/>
        <v/>
      </c>
    </row>
    <row r="53" spans="1:28" ht="14.25" customHeight="1">
      <c r="A53" s="483"/>
      <c r="B53" s="484"/>
      <c r="C53" s="484"/>
      <c r="D53" s="571" t="str">
        <f t="shared" si="0"/>
        <v/>
      </c>
      <c r="E53" s="571">
        <f t="shared" si="1"/>
        <v>0</v>
      </c>
      <c r="F53" s="571">
        <f t="shared" si="2"/>
        <v>0</v>
      </c>
      <c r="G53" s="571">
        <f t="shared" si="3"/>
        <v>0</v>
      </c>
      <c r="H53" s="571" t="str">
        <f t="shared" si="4"/>
        <v/>
      </c>
      <c r="I53" s="485"/>
      <c r="J53" s="486"/>
      <c r="K53" s="483"/>
      <c r="L53" s="487"/>
      <c r="M53" s="483"/>
      <c r="N53" s="222" t="str">
        <f t="shared" si="5"/>
        <v/>
      </c>
      <c r="O53" s="465"/>
      <c r="P53" s="466"/>
      <c r="Q53" s="88" t="str">
        <f t="shared" si="6"/>
        <v/>
      </c>
      <c r="R53" s="88" t="str">
        <f t="shared" si="7"/>
        <v/>
      </c>
      <c r="S53" s="88" t="e">
        <f t="shared" ca="1" si="8"/>
        <v>#NAME?</v>
      </c>
      <c r="T53" s="458"/>
      <c r="U53" s="90" t="str">
        <f t="shared" si="9"/>
        <v/>
      </c>
      <c r="V53" s="91" t="str">
        <f t="shared" si="10"/>
        <v/>
      </c>
      <c r="W53" s="92" t="str">
        <f t="shared" si="11"/>
        <v/>
      </c>
      <c r="X53" s="93" t="str">
        <f t="shared" si="12"/>
        <v/>
      </c>
      <c r="Y53" s="93" t="str">
        <f t="shared" si="13"/>
        <v/>
      </c>
      <c r="Z53" s="94" t="str">
        <f t="shared" si="14"/>
        <v/>
      </c>
      <c r="AA53" s="95" t="str">
        <f t="shared" si="15"/>
        <v/>
      </c>
      <c r="AB53" s="339" t="str">
        <f t="shared" si="16"/>
        <v/>
      </c>
    </row>
    <row r="54" spans="1:28" ht="14.25" customHeight="1">
      <c r="A54" s="483"/>
      <c r="B54" s="484"/>
      <c r="C54" s="484"/>
      <c r="D54" s="571" t="str">
        <f t="shared" si="0"/>
        <v/>
      </c>
      <c r="E54" s="571">
        <f t="shared" si="1"/>
        <v>0</v>
      </c>
      <c r="F54" s="571">
        <f t="shared" si="2"/>
        <v>0</v>
      </c>
      <c r="G54" s="571">
        <f t="shared" si="3"/>
        <v>0</v>
      </c>
      <c r="H54" s="571" t="str">
        <f t="shared" si="4"/>
        <v/>
      </c>
      <c r="I54" s="485"/>
      <c r="J54" s="486"/>
      <c r="K54" s="483"/>
      <c r="L54" s="487"/>
      <c r="M54" s="483"/>
      <c r="N54" s="222" t="str">
        <f t="shared" si="5"/>
        <v/>
      </c>
      <c r="O54" s="465"/>
      <c r="P54" s="466"/>
      <c r="Q54" s="88" t="str">
        <f t="shared" si="6"/>
        <v/>
      </c>
      <c r="R54" s="88" t="str">
        <f t="shared" si="7"/>
        <v/>
      </c>
      <c r="S54" s="88" t="e">
        <f t="shared" ca="1" si="8"/>
        <v>#NAME?</v>
      </c>
      <c r="T54" s="458"/>
      <c r="U54" s="90" t="str">
        <f t="shared" si="9"/>
        <v/>
      </c>
      <c r="V54" s="91" t="str">
        <f t="shared" si="10"/>
        <v/>
      </c>
      <c r="W54" s="92" t="str">
        <f t="shared" si="11"/>
        <v/>
      </c>
      <c r="X54" s="93" t="str">
        <f t="shared" si="12"/>
        <v/>
      </c>
      <c r="Y54" s="93" t="str">
        <f t="shared" si="13"/>
        <v/>
      </c>
      <c r="Z54" s="94" t="str">
        <f t="shared" si="14"/>
        <v/>
      </c>
      <c r="AA54" s="95" t="str">
        <f t="shared" si="15"/>
        <v/>
      </c>
      <c r="AB54" s="339" t="str">
        <f t="shared" si="16"/>
        <v/>
      </c>
    </row>
    <row r="55" spans="1:28" ht="14.25" customHeight="1">
      <c r="A55" s="483"/>
      <c r="B55" s="484"/>
      <c r="C55" s="484"/>
      <c r="D55" s="571" t="str">
        <f t="shared" si="0"/>
        <v/>
      </c>
      <c r="E55" s="571">
        <f t="shared" si="1"/>
        <v>0</v>
      </c>
      <c r="F55" s="571">
        <f t="shared" si="2"/>
        <v>0</v>
      </c>
      <c r="G55" s="571">
        <f t="shared" si="3"/>
        <v>0</v>
      </c>
      <c r="H55" s="571" t="str">
        <f t="shared" si="4"/>
        <v/>
      </c>
      <c r="I55" s="485"/>
      <c r="J55" s="486"/>
      <c r="K55" s="483"/>
      <c r="L55" s="487"/>
      <c r="M55" s="483"/>
      <c r="N55" s="222" t="str">
        <f t="shared" si="5"/>
        <v/>
      </c>
      <c r="O55" s="465"/>
      <c r="P55" s="466"/>
      <c r="Q55" s="88" t="str">
        <f t="shared" si="6"/>
        <v/>
      </c>
      <c r="R55" s="88" t="str">
        <f t="shared" si="7"/>
        <v/>
      </c>
      <c r="S55" s="88" t="e">
        <f t="shared" ca="1" si="8"/>
        <v>#NAME?</v>
      </c>
      <c r="T55" s="458"/>
      <c r="U55" s="90" t="str">
        <f t="shared" si="9"/>
        <v/>
      </c>
      <c r="V55" s="91" t="str">
        <f t="shared" si="10"/>
        <v/>
      </c>
      <c r="W55" s="92" t="str">
        <f t="shared" si="11"/>
        <v/>
      </c>
      <c r="X55" s="93" t="str">
        <f t="shared" si="12"/>
        <v/>
      </c>
      <c r="Y55" s="93" t="str">
        <f t="shared" si="13"/>
        <v/>
      </c>
      <c r="Z55" s="94" t="str">
        <f t="shared" si="14"/>
        <v/>
      </c>
      <c r="AA55" s="95" t="str">
        <f t="shared" si="15"/>
        <v/>
      </c>
      <c r="AB55" s="339" t="str">
        <f t="shared" si="16"/>
        <v/>
      </c>
    </row>
    <row r="56" spans="1:28" ht="14.25" customHeight="1">
      <c r="A56" s="483"/>
      <c r="B56" s="484"/>
      <c r="C56" s="484"/>
      <c r="D56" s="571" t="str">
        <f t="shared" si="0"/>
        <v/>
      </c>
      <c r="E56" s="571">
        <f t="shared" si="1"/>
        <v>0</v>
      </c>
      <c r="F56" s="571">
        <f t="shared" si="2"/>
        <v>0</v>
      </c>
      <c r="G56" s="571">
        <f t="shared" si="3"/>
        <v>0</v>
      </c>
      <c r="H56" s="571" t="str">
        <f t="shared" si="4"/>
        <v/>
      </c>
      <c r="I56" s="485"/>
      <c r="J56" s="486"/>
      <c r="K56" s="483"/>
      <c r="L56" s="487"/>
      <c r="M56" s="483"/>
      <c r="N56" s="222" t="str">
        <f t="shared" si="5"/>
        <v/>
      </c>
      <c r="O56" s="465"/>
      <c r="P56" s="466"/>
      <c r="Q56" s="88" t="str">
        <f t="shared" si="6"/>
        <v/>
      </c>
      <c r="R56" s="88" t="str">
        <f t="shared" si="7"/>
        <v/>
      </c>
      <c r="S56" s="88" t="e">
        <f t="shared" ca="1" si="8"/>
        <v>#NAME?</v>
      </c>
      <c r="T56" s="458"/>
      <c r="U56" s="90" t="str">
        <f t="shared" si="9"/>
        <v/>
      </c>
      <c r="V56" s="91" t="str">
        <f t="shared" si="10"/>
        <v/>
      </c>
      <c r="W56" s="92" t="str">
        <f t="shared" si="11"/>
        <v/>
      </c>
      <c r="X56" s="93" t="str">
        <f t="shared" si="12"/>
        <v/>
      </c>
      <c r="Y56" s="93" t="str">
        <f t="shared" si="13"/>
        <v/>
      </c>
      <c r="Z56" s="94" t="str">
        <f t="shared" si="14"/>
        <v/>
      </c>
      <c r="AA56" s="95" t="str">
        <f t="shared" si="15"/>
        <v/>
      </c>
      <c r="AB56" s="339" t="str">
        <f t="shared" si="16"/>
        <v/>
      </c>
    </row>
    <row r="57" spans="1:28" ht="14.25" customHeight="1">
      <c r="A57" s="483"/>
      <c r="B57" s="484"/>
      <c r="C57" s="484"/>
      <c r="D57" s="571" t="str">
        <f t="shared" si="0"/>
        <v/>
      </c>
      <c r="E57" s="571">
        <f t="shared" si="1"/>
        <v>0</v>
      </c>
      <c r="F57" s="571">
        <f t="shared" si="2"/>
        <v>0</v>
      </c>
      <c r="G57" s="571">
        <f t="shared" si="3"/>
        <v>0</v>
      </c>
      <c r="H57" s="571" t="str">
        <f t="shared" si="4"/>
        <v/>
      </c>
      <c r="I57" s="485"/>
      <c r="J57" s="486"/>
      <c r="K57" s="483"/>
      <c r="L57" s="487"/>
      <c r="M57" s="483"/>
      <c r="N57" s="222" t="str">
        <f t="shared" si="5"/>
        <v/>
      </c>
      <c r="O57" s="465"/>
      <c r="P57" s="466"/>
      <c r="Q57" s="88" t="str">
        <f t="shared" si="6"/>
        <v/>
      </c>
      <c r="R57" s="88" t="str">
        <f t="shared" si="7"/>
        <v/>
      </c>
      <c r="S57" s="88" t="e">
        <f t="shared" ca="1" si="8"/>
        <v>#NAME?</v>
      </c>
      <c r="T57" s="458"/>
      <c r="U57" s="90" t="str">
        <f t="shared" si="9"/>
        <v/>
      </c>
      <c r="V57" s="91" t="str">
        <f t="shared" si="10"/>
        <v/>
      </c>
      <c r="W57" s="92" t="str">
        <f t="shared" si="11"/>
        <v/>
      </c>
      <c r="X57" s="93" t="str">
        <f t="shared" si="12"/>
        <v/>
      </c>
      <c r="Y57" s="93" t="str">
        <f t="shared" si="13"/>
        <v/>
      </c>
      <c r="Z57" s="94" t="str">
        <f t="shared" si="14"/>
        <v/>
      </c>
      <c r="AA57" s="95" t="str">
        <f t="shared" si="15"/>
        <v/>
      </c>
      <c r="AB57" s="339" t="str">
        <f t="shared" si="16"/>
        <v/>
      </c>
    </row>
    <row r="58" spans="1:28" ht="14.25" customHeight="1">
      <c r="A58" s="483"/>
      <c r="B58" s="484"/>
      <c r="C58" s="484"/>
      <c r="D58" s="571" t="str">
        <f t="shared" si="0"/>
        <v/>
      </c>
      <c r="E58" s="571">
        <f t="shared" si="1"/>
        <v>0</v>
      </c>
      <c r="F58" s="571">
        <f t="shared" si="2"/>
        <v>0</v>
      </c>
      <c r="G58" s="571">
        <f t="shared" si="3"/>
        <v>0</v>
      </c>
      <c r="H58" s="571" t="str">
        <f t="shared" si="4"/>
        <v/>
      </c>
      <c r="I58" s="485"/>
      <c r="J58" s="486"/>
      <c r="K58" s="483"/>
      <c r="L58" s="487"/>
      <c r="M58" s="483"/>
      <c r="N58" s="222" t="str">
        <f t="shared" si="5"/>
        <v/>
      </c>
      <c r="O58" s="465"/>
      <c r="P58" s="466"/>
      <c r="Q58" s="88" t="str">
        <f t="shared" si="6"/>
        <v/>
      </c>
      <c r="R58" s="88" t="str">
        <f t="shared" si="7"/>
        <v/>
      </c>
      <c r="S58" s="88" t="e">
        <f t="shared" ca="1" si="8"/>
        <v>#NAME?</v>
      </c>
      <c r="T58" s="458"/>
      <c r="U58" s="90" t="str">
        <f t="shared" si="9"/>
        <v/>
      </c>
      <c r="V58" s="91" t="str">
        <f t="shared" si="10"/>
        <v/>
      </c>
      <c r="W58" s="92" t="str">
        <f t="shared" si="11"/>
        <v/>
      </c>
      <c r="X58" s="93" t="str">
        <f t="shared" si="12"/>
        <v/>
      </c>
      <c r="Y58" s="93" t="str">
        <f t="shared" si="13"/>
        <v/>
      </c>
      <c r="Z58" s="94" t="str">
        <f t="shared" si="14"/>
        <v/>
      </c>
      <c r="AA58" s="95" t="str">
        <f t="shared" si="15"/>
        <v/>
      </c>
      <c r="AB58" s="339" t="str">
        <f t="shared" si="16"/>
        <v/>
      </c>
    </row>
    <row r="59" spans="1:28" ht="14.25" customHeight="1">
      <c r="A59" s="483"/>
      <c r="B59" s="484"/>
      <c r="C59" s="484"/>
      <c r="D59" s="571" t="str">
        <f t="shared" si="0"/>
        <v/>
      </c>
      <c r="E59" s="571">
        <f t="shared" si="1"/>
        <v>0</v>
      </c>
      <c r="F59" s="571">
        <f t="shared" si="2"/>
        <v>0</v>
      </c>
      <c r="G59" s="571">
        <f t="shared" si="3"/>
        <v>0</v>
      </c>
      <c r="H59" s="571" t="str">
        <f t="shared" si="4"/>
        <v/>
      </c>
      <c r="I59" s="485"/>
      <c r="J59" s="486"/>
      <c r="K59" s="483"/>
      <c r="L59" s="487"/>
      <c r="M59" s="483"/>
      <c r="N59" s="222" t="str">
        <f t="shared" si="5"/>
        <v/>
      </c>
      <c r="O59" s="465"/>
      <c r="P59" s="466"/>
      <c r="Q59" s="88" t="str">
        <f t="shared" si="6"/>
        <v/>
      </c>
      <c r="R59" s="88" t="str">
        <f t="shared" si="7"/>
        <v/>
      </c>
      <c r="S59" s="88" t="e">
        <f t="shared" ca="1" si="8"/>
        <v>#NAME?</v>
      </c>
      <c r="T59" s="458"/>
      <c r="U59" s="90" t="str">
        <f t="shared" si="9"/>
        <v/>
      </c>
      <c r="V59" s="91" t="str">
        <f t="shared" si="10"/>
        <v/>
      </c>
      <c r="W59" s="92" t="str">
        <f t="shared" si="11"/>
        <v/>
      </c>
      <c r="X59" s="93" t="str">
        <f t="shared" si="12"/>
        <v/>
      </c>
      <c r="Y59" s="93" t="str">
        <f t="shared" si="13"/>
        <v/>
      </c>
      <c r="Z59" s="94" t="str">
        <f t="shared" si="14"/>
        <v/>
      </c>
      <c r="AA59" s="95" t="str">
        <f t="shared" si="15"/>
        <v/>
      </c>
      <c r="AB59" s="339" t="str">
        <f t="shared" si="16"/>
        <v/>
      </c>
    </row>
    <row r="60" spans="1:28" ht="14.25" customHeight="1">
      <c r="A60" s="483"/>
      <c r="B60" s="484"/>
      <c r="C60" s="484"/>
      <c r="D60" s="571" t="str">
        <f t="shared" si="0"/>
        <v/>
      </c>
      <c r="E60" s="571">
        <f t="shared" si="1"/>
        <v>0</v>
      </c>
      <c r="F60" s="571">
        <f t="shared" si="2"/>
        <v>0</v>
      </c>
      <c r="G60" s="571">
        <f t="shared" si="3"/>
        <v>0</v>
      </c>
      <c r="H60" s="571" t="str">
        <f t="shared" si="4"/>
        <v/>
      </c>
      <c r="I60" s="485"/>
      <c r="J60" s="486"/>
      <c r="K60" s="483"/>
      <c r="L60" s="487"/>
      <c r="M60" s="483"/>
      <c r="N60" s="222" t="str">
        <f t="shared" si="5"/>
        <v/>
      </c>
      <c r="O60" s="465"/>
      <c r="P60" s="466"/>
      <c r="Q60" s="88" t="str">
        <f t="shared" si="6"/>
        <v/>
      </c>
      <c r="R60" s="88" t="str">
        <f t="shared" si="7"/>
        <v/>
      </c>
      <c r="S60" s="88" t="e">
        <f t="shared" ca="1" si="8"/>
        <v>#NAME?</v>
      </c>
      <c r="T60" s="458"/>
      <c r="U60" s="90" t="str">
        <f t="shared" si="9"/>
        <v/>
      </c>
      <c r="V60" s="91" t="str">
        <f t="shared" si="10"/>
        <v/>
      </c>
      <c r="W60" s="92" t="str">
        <f t="shared" si="11"/>
        <v/>
      </c>
      <c r="X60" s="93" t="str">
        <f t="shared" si="12"/>
        <v/>
      </c>
      <c r="Y60" s="93" t="str">
        <f t="shared" si="13"/>
        <v/>
      </c>
      <c r="Z60" s="94" t="str">
        <f t="shared" si="14"/>
        <v/>
      </c>
      <c r="AA60" s="95" t="str">
        <f t="shared" si="15"/>
        <v/>
      </c>
      <c r="AB60" s="339" t="str">
        <f t="shared" si="16"/>
        <v/>
      </c>
    </row>
    <row r="61" spans="1:28" ht="14.25" customHeight="1">
      <c r="A61" s="483"/>
      <c r="B61" s="484"/>
      <c r="C61" s="484"/>
      <c r="D61" s="571" t="str">
        <f t="shared" si="0"/>
        <v/>
      </c>
      <c r="E61" s="571">
        <f t="shared" si="1"/>
        <v>0</v>
      </c>
      <c r="F61" s="571">
        <f t="shared" si="2"/>
        <v>0</v>
      </c>
      <c r="G61" s="571">
        <f t="shared" si="3"/>
        <v>0</v>
      </c>
      <c r="H61" s="571" t="str">
        <f t="shared" si="4"/>
        <v/>
      </c>
      <c r="I61" s="485"/>
      <c r="J61" s="486"/>
      <c r="K61" s="483"/>
      <c r="L61" s="487"/>
      <c r="M61" s="483"/>
      <c r="N61" s="222" t="str">
        <f t="shared" si="5"/>
        <v/>
      </c>
      <c r="O61" s="465"/>
      <c r="P61" s="466"/>
      <c r="Q61" s="88" t="str">
        <f t="shared" si="6"/>
        <v/>
      </c>
      <c r="R61" s="88" t="str">
        <f t="shared" si="7"/>
        <v/>
      </c>
      <c r="S61" s="88" t="e">
        <f t="shared" ca="1" si="8"/>
        <v>#NAME?</v>
      </c>
      <c r="T61" s="458"/>
      <c r="U61" s="90" t="str">
        <f t="shared" si="9"/>
        <v/>
      </c>
      <c r="V61" s="91" t="str">
        <f t="shared" si="10"/>
        <v/>
      </c>
      <c r="W61" s="92" t="str">
        <f t="shared" si="11"/>
        <v/>
      </c>
      <c r="X61" s="93" t="str">
        <f t="shared" si="12"/>
        <v/>
      </c>
      <c r="Y61" s="93" t="str">
        <f t="shared" si="13"/>
        <v/>
      </c>
      <c r="Z61" s="94" t="str">
        <f t="shared" si="14"/>
        <v/>
      </c>
      <c r="AA61" s="95" t="str">
        <f t="shared" si="15"/>
        <v/>
      </c>
      <c r="AB61" s="339" t="str">
        <f t="shared" si="16"/>
        <v/>
      </c>
    </row>
    <row r="62" spans="1:28" ht="14.25" customHeight="1">
      <c r="A62" s="483"/>
      <c r="B62" s="484"/>
      <c r="C62" s="484"/>
      <c r="D62" s="571" t="str">
        <f t="shared" si="0"/>
        <v/>
      </c>
      <c r="E62" s="571">
        <f t="shared" si="1"/>
        <v>0</v>
      </c>
      <c r="F62" s="571">
        <f t="shared" si="2"/>
        <v>0</v>
      </c>
      <c r="G62" s="571">
        <f t="shared" si="3"/>
        <v>0</v>
      </c>
      <c r="H62" s="571" t="str">
        <f t="shared" si="4"/>
        <v/>
      </c>
      <c r="I62" s="485"/>
      <c r="J62" s="486"/>
      <c r="K62" s="483"/>
      <c r="L62" s="487"/>
      <c r="M62" s="483"/>
      <c r="N62" s="222" t="str">
        <f t="shared" si="5"/>
        <v/>
      </c>
      <c r="O62" s="465"/>
      <c r="P62" s="466"/>
      <c r="Q62" s="88" t="str">
        <f t="shared" si="6"/>
        <v/>
      </c>
      <c r="R62" s="88" t="str">
        <f t="shared" si="7"/>
        <v/>
      </c>
      <c r="S62" s="88" t="e">
        <f t="shared" ca="1" si="8"/>
        <v>#NAME?</v>
      </c>
      <c r="T62" s="458"/>
      <c r="U62" s="90" t="str">
        <f t="shared" si="9"/>
        <v/>
      </c>
      <c r="V62" s="91" t="str">
        <f t="shared" si="10"/>
        <v/>
      </c>
      <c r="W62" s="92" t="str">
        <f t="shared" si="11"/>
        <v/>
      </c>
      <c r="X62" s="93" t="str">
        <f t="shared" si="12"/>
        <v/>
      </c>
      <c r="Y62" s="93" t="str">
        <f t="shared" si="13"/>
        <v/>
      </c>
      <c r="Z62" s="94" t="str">
        <f t="shared" si="14"/>
        <v/>
      </c>
      <c r="AA62" s="95" t="str">
        <f t="shared" si="15"/>
        <v/>
      </c>
      <c r="AB62" s="339" t="str">
        <f t="shared" si="16"/>
        <v/>
      </c>
    </row>
    <row r="63" spans="1:28" ht="14.25" customHeight="1">
      <c r="A63" s="483"/>
      <c r="B63" s="484"/>
      <c r="C63" s="484"/>
      <c r="D63" s="571" t="str">
        <f t="shared" si="0"/>
        <v/>
      </c>
      <c r="E63" s="571">
        <f t="shared" si="1"/>
        <v>0</v>
      </c>
      <c r="F63" s="571">
        <f t="shared" si="2"/>
        <v>0</v>
      </c>
      <c r="G63" s="571">
        <f t="shared" si="3"/>
        <v>0</v>
      </c>
      <c r="H63" s="571" t="str">
        <f t="shared" si="4"/>
        <v/>
      </c>
      <c r="I63" s="485"/>
      <c r="J63" s="486"/>
      <c r="K63" s="483"/>
      <c r="L63" s="487"/>
      <c r="M63" s="483"/>
      <c r="N63" s="222" t="str">
        <f t="shared" si="5"/>
        <v/>
      </c>
      <c r="O63" s="465"/>
      <c r="P63" s="466"/>
      <c r="Q63" s="88" t="str">
        <f t="shared" si="6"/>
        <v/>
      </c>
      <c r="R63" s="88" t="str">
        <f t="shared" si="7"/>
        <v/>
      </c>
      <c r="S63" s="88" t="e">
        <f t="shared" ca="1" si="8"/>
        <v>#NAME?</v>
      </c>
      <c r="T63" s="458"/>
      <c r="U63" s="90" t="str">
        <f t="shared" si="9"/>
        <v/>
      </c>
      <c r="V63" s="91" t="str">
        <f t="shared" si="10"/>
        <v/>
      </c>
      <c r="W63" s="92" t="str">
        <f t="shared" si="11"/>
        <v/>
      </c>
      <c r="X63" s="93" t="str">
        <f t="shared" si="12"/>
        <v/>
      </c>
      <c r="Y63" s="93" t="str">
        <f t="shared" si="13"/>
        <v/>
      </c>
      <c r="Z63" s="94" t="str">
        <f t="shared" si="14"/>
        <v/>
      </c>
      <c r="AA63" s="95" t="str">
        <f t="shared" si="15"/>
        <v/>
      </c>
      <c r="AB63" s="339" t="str">
        <f t="shared" si="16"/>
        <v/>
      </c>
    </row>
    <row r="64" spans="1:28" ht="14.25" customHeight="1">
      <c r="A64" s="483"/>
      <c r="B64" s="484"/>
      <c r="C64" s="484"/>
      <c r="D64" s="571" t="str">
        <f t="shared" si="0"/>
        <v/>
      </c>
      <c r="E64" s="571">
        <f t="shared" si="1"/>
        <v>0</v>
      </c>
      <c r="F64" s="571">
        <f t="shared" si="2"/>
        <v>0</v>
      </c>
      <c r="G64" s="571">
        <f t="shared" si="3"/>
        <v>0</v>
      </c>
      <c r="H64" s="571" t="str">
        <f t="shared" si="4"/>
        <v/>
      </c>
      <c r="I64" s="485"/>
      <c r="J64" s="486"/>
      <c r="K64" s="483"/>
      <c r="L64" s="487"/>
      <c r="M64" s="483"/>
      <c r="N64" s="222" t="str">
        <f t="shared" si="5"/>
        <v/>
      </c>
      <c r="O64" s="465"/>
      <c r="P64" s="466"/>
      <c r="Q64" s="88" t="str">
        <f t="shared" si="6"/>
        <v/>
      </c>
      <c r="R64" s="88" t="str">
        <f t="shared" si="7"/>
        <v/>
      </c>
      <c r="S64" s="88" t="e">
        <f t="shared" ca="1" si="8"/>
        <v>#NAME?</v>
      </c>
      <c r="T64" s="458"/>
      <c r="U64" s="90" t="str">
        <f t="shared" si="9"/>
        <v/>
      </c>
      <c r="V64" s="91" t="str">
        <f t="shared" si="10"/>
        <v/>
      </c>
      <c r="W64" s="92" t="str">
        <f t="shared" si="11"/>
        <v/>
      </c>
      <c r="X64" s="93" t="str">
        <f t="shared" si="12"/>
        <v/>
      </c>
      <c r="Y64" s="93" t="str">
        <f t="shared" si="13"/>
        <v/>
      </c>
      <c r="Z64" s="94" t="str">
        <f t="shared" si="14"/>
        <v/>
      </c>
      <c r="AA64" s="95" t="str">
        <f t="shared" si="15"/>
        <v/>
      </c>
      <c r="AB64" s="339" t="str">
        <f t="shared" si="16"/>
        <v/>
      </c>
    </row>
    <row r="65" spans="1:28" ht="14.25" customHeight="1">
      <c r="A65" s="483"/>
      <c r="B65" s="484"/>
      <c r="C65" s="484"/>
      <c r="D65" s="571" t="str">
        <f t="shared" si="0"/>
        <v/>
      </c>
      <c r="E65" s="571">
        <f t="shared" si="1"/>
        <v>0</v>
      </c>
      <c r="F65" s="571">
        <f t="shared" si="2"/>
        <v>0</v>
      </c>
      <c r="G65" s="571">
        <f t="shared" si="3"/>
        <v>0</v>
      </c>
      <c r="H65" s="571" t="str">
        <f t="shared" si="4"/>
        <v/>
      </c>
      <c r="I65" s="485"/>
      <c r="J65" s="486"/>
      <c r="K65" s="483"/>
      <c r="L65" s="487"/>
      <c r="M65" s="483"/>
      <c r="N65" s="222" t="str">
        <f t="shared" si="5"/>
        <v/>
      </c>
      <c r="O65" s="465"/>
      <c r="P65" s="466"/>
      <c r="Q65" s="88" t="str">
        <f t="shared" si="6"/>
        <v/>
      </c>
      <c r="R65" s="88" t="str">
        <f t="shared" si="7"/>
        <v/>
      </c>
      <c r="S65" s="88" t="e">
        <f t="shared" ca="1" si="8"/>
        <v>#NAME?</v>
      </c>
      <c r="T65" s="458"/>
      <c r="U65" s="90" t="str">
        <f t="shared" si="9"/>
        <v/>
      </c>
      <c r="V65" s="91" t="str">
        <f t="shared" si="10"/>
        <v/>
      </c>
      <c r="W65" s="92" t="str">
        <f t="shared" si="11"/>
        <v/>
      </c>
      <c r="X65" s="93" t="str">
        <f t="shared" si="12"/>
        <v/>
      </c>
      <c r="Y65" s="93" t="str">
        <f t="shared" si="13"/>
        <v/>
      </c>
      <c r="Z65" s="94" t="str">
        <f t="shared" si="14"/>
        <v/>
      </c>
      <c r="AA65" s="95" t="str">
        <f t="shared" si="15"/>
        <v/>
      </c>
      <c r="AB65" s="339" t="str">
        <f t="shared" si="16"/>
        <v/>
      </c>
    </row>
    <row r="66" spans="1:28" ht="14.25" customHeight="1">
      <c r="A66" s="483"/>
      <c r="B66" s="484"/>
      <c r="C66" s="484"/>
      <c r="D66" s="571" t="str">
        <f t="shared" si="0"/>
        <v/>
      </c>
      <c r="E66" s="571">
        <f t="shared" si="1"/>
        <v>0</v>
      </c>
      <c r="F66" s="571">
        <f t="shared" si="2"/>
        <v>0</v>
      </c>
      <c r="G66" s="571">
        <f t="shared" si="3"/>
        <v>0</v>
      </c>
      <c r="H66" s="571" t="str">
        <f t="shared" si="4"/>
        <v/>
      </c>
      <c r="I66" s="485"/>
      <c r="J66" s="486"/>
      <c r="K66" s="483"/>
      <c r="L66" s="487"/>
      <c r="M66" s="483"/>
      <c r="N66" s="222" t="str">
        <f t="shared" si="5"/>
        <v/>
      </c>
      <c r="O66" s="465"/>
      <c r="P66" s="466"/>
      <c r="Q66" s="88" t="str">
        <f t="shared" si="6"/>
        <v/>
      </c>
      <c r="R66" s="88" t="str">
        <f t="shared" si="7"/>
        <v/>
      </c>
      <c r="S66" s="88" t="e">
        <f t="shared" ca="1" si="8"/>
        <v>#NAME?</v>
      </c>
      <c r="T66" s="458"/>
      <c r="U66" s="90" t="str">
        <f t="shared" si="9"/>
        <v/>
      </c>
      <c r="V66" s="91" t="str">
        <f t="shared" si="10"/>
        <v/>
      </c>
      <c r="W66" s="92" t="str">
        <f t="shared" si="11"/>
        <v/>
      </c>
      <c r="X66" s="93" t="str">
        <f t="shared" si="12"/>
        <v/>
      </c>
      <c r="Y66" s="93" t="str">
        <f t="shared" si="13"/>
        <v/>
      </c>
      <c r="Z66" s="94" t="str">
        <f t="shared" si="14"/>
        <v/>
      </c>
      <c r="AA66" s="95" t="str">
        <f t="shared" si="15"/>
        <v/>
      </c>
      <c r="AB66" s="339" t="str">
        <f t="shared" si="16"/>
        <v/>
      </c>
    </row>
    <row r="67" spans="1:28" ht="14.25" customHeight="1">
      <c r="A67" s="483"/>
      <c r="B67" s="484"/>
      <c r="C67" s="484"/>
      <c r="D67" s="571" t="str">
        <f t="shared" si="0"/>
        <v/>
      </c>
      <c r="E67" s="571">
        <f t="shared" si="1"/>
        <v>0</v>
      </c>
      <c r="F67" s="571">
        <f t="shared" si="2"/>
        <v>0</v>
      </c>
      <c r="G67" s="571">
        <f t="shared" si="3"/>
        <v>0</v>
      </c>
      <c r="H67" s="571" t="str">
        <f t="shared" si="4"/>
        <v/>
      </c>
      <c r="I67" s="485"/>
      <c r="J67" s="486"/>
      <c r="K67" s="483"/>
      <c r="L67" s="487"/>
      <c r="M67" s="483"/>
      <c r="N67" s="222" t="str">
        <f t="shared" si="5"/>
        <v/>
      </c>
      <c r="O67" s="465"/>
      <c r="P67" s="466"/>
      <c r="Q67" s="88" t="str">
        <f t="shared" si="6"/>
        <v/>
      </c>
      <c r="R67" s="88" t="str">
        <f t="shared" si="7"/>
        <v/>
      </c>
      <c r="S67" s="88" t="e">
        <f t="shared" ca="1" si="8"/>
        <v>#NAME?</v>
      </c>
      <c r="T67" s="458"/>
      <c r="U67" s="90" t="str">
        <f t="shared" si="9"/>
        <v/>
      </c>
      <c r="V67" s="91" t="str">
        <f t="shared" si="10"/>
        <v/>
      </c>
      <c r="W67" s="92" t="str">
        <f t="shared" si="11"/>
        <v/>
      </c>
      <c r="X67" s="93" t="str">
        <f t="shared" si="12"/>
        <v/>
      </c>
      <c r="Y67" s="93" t="str">
        <f t="shared" si="13"/>
        <v/>
      </c>
      <c r="Z67" s="94" t="str">
        <f t="shared" si="14"/>
        <v/>
      </c>
      <c r="AA67" s="95" t="str">
        <f t="shared" si="15"/>
        <v/>
      </c>
      <c r="AB67" s="339" t="str">
        <f t="shared" si="16"/>
        <v/>
      </c>
    </row>
    <row r="68" spans="1:28" ht="14.25" customHeight="1">
      <c r="A68" s="483"/>
      <c r="B68" s="484"/>
      <c r="C68" s="484"/>
      <c r="D68" s="571" t="str">
        <f t="shared" si="0"/>
        <v/>
      </c>
      <c r="E68" s="571">
        <f t="shared" si="1"/>
        <v>0</v>
      </c>
      <c r="F68" s="571">
        <f t="shared" si="2"/>
        <v>0</v>
      </c>
      <c r="G68" s="571">
        <f t="shared" si="3"/>
        <v>0</v>
      </c>
      <c r="H68" s="571" t="str">
        <f t="shared" si="4"/>
        <v/>
      </c>
      <c r="I68" s="485"/>
      <c r="J68" s="486"/>
      <c r="K68" s="483"/>
      <c r="L68" s="487"/>
      <c r="M68" s="483"/>
      <c r="N68" s="222" t="str">
        <f t="shared" si="5"/>
        <v/>
      </c>
      <c r="O68" s="465"/>
      <c r="P68" s="466"/>
      <c r="Q68" s="88" t="str">
        <f t="shared" si="6"/>
        <v/>
      </c>
      <c r="R68" s="88" t="str">
        <f t="shared" si="7"/>
        <v/>
      </c>
      <c r="S68" s="88" t="e">
        <f t="shared" ca="1" si="8"/>
        <v>#NAME?</v>
      </c>
      <c r="T68" s="458"/>
      <c r="U68" s="90" t="str">
        <f t="shared" si="9"/>
        <v/>
      </c>
      <c r="V68" s="91" t="str">
        <f t="shared" si="10"/>
        <v/>
      </c>
      <c r="W68" s="92" t="str">
        <f t="shared" si="11"/>
        <v/>
      </c>
      <c r="X68" s="93" t="str">
        <f t="shared" si="12"/>
        <v/>
      </c>
      <c r="Y68" s="93" t="str">
        <f t="shared" si="13"/>
        <v/>
      </c>
      <c r="Z68" s="94" t="str">
        <f t="shared" si="14"/>
        <v/>
      </c>
      <c r="AA68" s="95" t="str">
        <f t="shared" si="15"/>
        <v/>
      </c>
      <c r="AB68" s="339" t="str">
        <f t="shared" si="16"/>
        <v/>
      </c>
    </row>
    <row r="69" spans="1:28" ht="14.25" customHeight="1">
      <c r="A69" s="483"/>
      <c r="B69" s="484"/>
      <c r="C69" s="484"/>
      <c r="D69" s="571" t="str">
        <f t="shared" si="0"/>
        <v/>
      </c>
      <c r="E69" s="571">
        <f t="shared" si="1"/>
        <v>0</v>
      </c>
      <c r="F69" s="571">
        <f t="shared" si="2"/>
        <v>0</v>
      </c>
      <c r="G69" s="571">
        <f t="shared" si="3"/>
        <v>0</v>
      </c>
      <c r="H69" s="571" t="str">
        <f t="shared" si="4"/>
        <v/>
      </c>
      <c r="I69" s="485"/>
      <c r="J69" s="486"/>
      <c r="K69" s="483"/>
      <c r="L69" s="487"/>
      <c r="M69" s="483"/>
      <c r="N69" s="222" t="str">
        <f t="shared" si="5"/>
        <v/>
      </c>
      <c r="O69" s="465"/>
      <c r="P69" s="466"/>
      <c r="Q69" s="88" t="str">
        <f t="shared" si="6"/>
        <v/>
      </c>
      <c r="R69" s="88" t="str">
        <f t="shared" si="7"/>
        <v/>
      </c>
      <c r="S69" s="88" t="e">
        <f t="shared" ca="1" si="8"/>
        <v>#NAME?</v>
      </c>
      <c r="T69" s="458"/>
      <c r="U69" s="90" t="str">
        <f t="shared" si="9"/>
        <v/>
      </c>
      <c r="V69" s="91" t="str">
        <f t="shared" si="10"/>
        <v/>
      </c>
      <c r="W69" s="92" t="str">
        <f t="shared" si="11"/>
        <v/>
      </c>
      <c r="X69" s="93" t="str">
        <f t="shared" si="12"/>
        <v/>
      </c>
      <c r="Y69" s="93" t="str">
        <f t="shared" si="13"/>
        <v/>
      </c>
      <c r="Z69" s="94" t="str">
        <f t="shared" si="14"/>
        <v/>
      </c>
      <c r="AA69" s="95" t="str">
        <f t="shared" si="15"/>
        <v/>
      </c>
      <c r="AB69" s="339" t="str">
        <f t="shared" si="16"/>
        <v/>
      </c>
    </row>
    <row r="70" spans="1:28" ht="14.25" customHeight="1">
      <c r="A70" s="483"/>
      <c r="B70" s="484"/>
      <c r="C70" s="484"/>
      <c r="D70" s="571" t="str">
        <f t="shared" si="0"/>
        <v/>
      </c>
      <c r="E70" s="571">
        <f t="shared" si="1"/>
        <v>0</v>
      </c>
      <c r="F70" s="571">
        <f t="shared" si="2"/>
        <v>0</v>
      </c>
      <c r="G70" s="571">
        <f t="shared" si="3"/>
        <v>0</v>
      </c>
      <c r="H70" s="571" t="str">
        <f t="shared" si="4"/>
        <v/>
      </c>
      <c r="I70" s="485"/>
      <c r="J70" s="486"/>
      <c r="K70" s="483"/>
      <c r="L70" s="487"/>
      <c r="M70" s="483"/>
      <c r="N70" s="222" t="str">
        <f t="shared" si="5"/>
        <v/>
      </c>
      <c r="O70" s="465"/>
      <c r="P70" s="466"/>
      <c r="Q70" s="88" t="str">
        <f t="shared" si="6"/>
        <v/>
      </c>
      <c r="R70" s="88" t="str">
        <f t="shared" si="7"/>
        <v/>
      </c>
      <c r="S70" s="88" t="e">
        <f t="shared" ca="1" si="8"/>
        <v>#NAME?</v>
      </c>
      <c r="T70" s="458"/>
      <c r="U70" s="90" t="str">
        <f t="shared" si="9"/>
        <v/>
      </c>
      <c r="V70" s="91" t="str">
        <f t="shared" si="10"/>
        <v/>
      </c>
      <c r="W70" s="92" t="str">
        <f t="shared" si="11"/>
        <v/>
      </c>
      <c r="X70" s="93" t="str">
        <f t="shared" si="12"/>
        <v/>
      </c>
      <c r="Y70" s="93" t="str">
        <f t="shared" si="13"/>
        <v/>
      </c>
      <c r="Z70" s="94" t="str">
        <f t="shared" si="14"/>
        <v/>
      </c>
      <c r="AA70" s="95" t="str">
        <f t="shared" si="15"/>
        <v/>
      </c>
      <c r="AB70" s="339" t="str">
        <f t="shared" si="16"/>
        <v/>
      </c>
    </row>
    <row r="71" spans="1:28" ht="14.25" customHeight="1">
      <c r="A71" s="483"/>
      <c r="B71" s="484"/>
      <c r="C71" s="484"/>
      <c r="D71" s="571" t="str">
        <f t="shared" si="0"/>
        <v/>
      </c>
      <c r="E71" s="571">
        <f t="shared" si="1"/>
        <v>0</v>
      </c>
      <c r="F71" s="571">
        <f t="shared" si="2"/>
        <v>0</v>
      </c>
      <c r="G71" s="571">
        <f t="shared" si="3"/>
        <v>0</v>
      </c>
      <c r="H71" s="571" t="str">
        <f t="shared" si="4"/>
        <v/>
      </c>
      <c r="I71" s="485"/>
      <c r="J71" s="486"/>
      <c r="K71" s="483"/>
      <c r="L71" s="487"/>
      <c r="M71" s="483"/>
      <c r="N71" s="222" t="str">
        <f t="shared" si="5"/>
        <v/>
      </c>
      <c r="O71" s="465"/>
      <c r="P71" s="466"/>
      <c r="Q71" s="88" t="str">
        <f t="shared" si="6"/>
        <v/>
      </c>
      <c r="R71" s="88" t="str">
        <f t="shared" si="7"/>
        <v/>
      </c>
      <c r="S71" s="88" t="e">
        <f t="shared" ca="1" si="8"/>
        <v>#NAME?</v>
      </c>
      <c r="T71" s="458"/>
      <c r="U71" s="90" t="str">
        <f t="shared" si="9"/>
        <v/>
      </c>
      <c r="V71" s="91" t="str">
        <f t="shared" si="10"/>
        <v/>
      </c>
      <c r="W71" s="92" t="str">
        <f t="shared" si="11"/>
        <v/>
      </c>
      <c r="X71" s="93" t="str">
        <f t="shared" si="12"/>
        <v/>
      </c>
      <c r="Y71" s="93" t="str">
        <f t="shared" si="13"/>
        <v/>
      </c>
      <c r="Z71" s="94" t="str">
        <f t="shared" si="14"/>
        <v/>
      </c>
      <c r="AA71" s="95" t="str">
        <f t="shared" si="15"/>
        <v/>
      </c>
      <c r="AB71" s="339" t="str">
        <f t="shared" si="16"/>
        <v/>
      </c>
    </row>
    <row r="72" spans="1:28" ht="14.25" customHeight="1">
      <c r="A72" s="483"/>
      <c r="B72" s="484"/>
      <c r="C72" s="484"/>
      <c r="D72" s="571" t="str">
        <f t="shared" si="0"/>
        <v/>
      </c>
      <c r="E72" s="571">
        <f t="shared" si="1"/>
        <v>0</v>
      </c>
      <c r="F72" s="571">
        <f t="shared" si="2"/>
        <v>0</v>
      </c>
      <c r="G72" s="571">
        <f t="shared" si="3"/>
        <v>0</v>
      </c>
      <c r="H72" s="571" t="str">
        <f t="shared" si="4"/>
        <v/>
      </c>
      <c r="I72" s="485"/>
      <c r="J72" s="486"/>
      <c r="K72" s="483"/>
      <c r="L72" s="487"/>
      <c r="M72" s="483"/>
      <c r="N72" s="222" t="str">
        <f t="shared" si="5"/>
        <v/>
      </c>
      <c r="O72" s="465"/>
      <c r="P72" s="466"/>
      <c r="Q72" s="88" t="str">
        <f t="shared" si="6"/>
        <v/>
      </c>
      <c r="R72" s="88" t="str">
        <f t="shared" si="7"/>
        <v/>
      </c>
      <c r="S72" s="88" t="e">
        <f t="shared" ca="1" si="8"/>
        <v>#NAME?</v>
      </c>
      <c r="T72" s="458"/>
      <c r="U72" s="90" t="str">
        <f t="shared" si="9"/>
        <v/>
      </c>
      <c r="V72" s="91" t="str">
        <f t="shared" si="10"/>
        <v/>
      </c>
      <c r="W72" s="92" t="str">
        <f t="shared" si="11"/>
        <v/>
      </c>
      <c r="X72" s="93" t="str">
        <f t="shared" si="12"/>
        <v/>
      </c>
      <c r="Y72" s="93" t="str">
        <f t="shared" si="13"/>
        <v/>
      </c>
      <c r="Z72" s="94" t="str">
        <f t="shared" si="14"/>
        <v/>
      </c>
      <c r="AA72" s="95" t="str">
        <f t="shared" si="15"/>
        <v/>
      </c>
      <c r="AB72" s="339" t="str">
        <f t="shared" si="16"/>
        <v/>
      </c>
    </row>
    <row r="73" spans="1:28" ht="14.25" customHeight="1">
      <c r="A73" s="483"/>
      <c r="B73" s="484"/>
      <c r="C73" s="484"/>
      <c r="D73" s="571" t="str">
        <f t="shared" si="0"/>
        <v/>
      </c>
      <c r="E73" s="571">
        <f t="shared" si="1"/>
        <v>0</v>
      </c>
      <c r="F73" s="571">
        <f t="shared" si="2"/>
        <v>0</v>
      </c>
      <c r="G73" s="571">
        <f t="shared" si="3"/>
        <v>0</v>
      </c>
      <c r="H73" s="571" t="str">
        <f t="shared" si="4"/>
        <v/>
      </c>
      <c r="I73" s="485"/>
      <c r="J73" s="486"/>
      <c r="K73" s="483"/>
      <c r="L73" s="487"/>
      <c r="M73" s="483"/>
      <c r="N73" s="222" t="str">
        <f t="shared" si="5"/>
        <v/>
      </c>
      <c r="O73" s="465"/>
      <c r="P73" s="466"/>
      <c r="Q73" s="88" t="str">
        <f t="shared" si="6"/>
        <v/>
      </c>
      <c r="R73" s="88" t="str">
        <f t="shared" si="7"/>
        <v/>
      </c>
      <c r="S73" s="88" t="e">
        <f t="shared" ca="1" si="8"/>
        <v>#NAME?</v>
      </c>
      <c r="T73" s="458"/>
      <c r="U73" s="90" t="str">
        <f t="shared" si="9"/>
        <v/>
      </c>
      <c r="V73" s="91" t="str">
        <f t="shared" si="10"/>
        <v/>
      </c>
      <c r="W73" s="92" t="str">
        <f t="shared" si="11"/>
        <v/>
      </c>
      <c r="X73" s="93" t="str">
        <f t="shared" si="12"/>
        <v/>
      </c>
      <c r="Y73" s="93" t="str">
        <f t="shared" si="13"/>
        <v/>
      </c>
      <c r="Z73" s="94" t="str">
        <f t="shared" si="14"/>
        <v/>
      </c>
      <c r="AA73" s="95" t="str">
        <f t="shared" si="15"/>
        <v/>
      </c>
      <c r="AB73" s="339" t="str">
        <f t="shared" si="16"/>
        <v/>
      </c>
    </row>
    <row r="74" spans="1:28" ht="14.25" customHeight="1">
      <c r="A74" s="483"/>
      <c r="B74" s="484"/>
      <c r="C74" s="484"/>
      <c r="D74" s="571" t="str">
        <f t="shared" si="0"/>
        <v/>
      </c>
      <c r="E74" s="571">
        <f t="shared" si="1"/>
        <v>0</v>
      </c>
      <c r="F74" s="571">
        <f t="shared" si="2"/>
        <v>0</v>
      </c>
      <c r="G74" s="571">
        <f t="shared" si="3"/>
        <v>0</v>
      </c>
      <c r="H74" s="571" t="str">
        <f t="shared" si="4"/>
        <v/>
      </c>
      <c r="I74" s="485"/>
      <c r="J74" s="486"/>
      <c r="K74" s="483"/>
      <c r="L74" s="487"/>
      <c r="M74" s="483"/>
      <c r="N74" s="222" t="str">
        <f t="shared" si="5"/>
        <v/>
      </c>
      <c r="O74" s="465"/>
      <c r="P74" s="466"/>
      <c r="Q74" s="88" t="str">
        <f t="shared" si="6"/>
        <v/>
      </c>
      <c r="R74" s="88" t="str">
        <f t="shared" si="7"/>
        <v/>
      </c>
      <c r="S74" s="88" t="e">
        <f t="shared" ca="1" si="8"/>
        <v>#NAME?</v>
      </c>
      <c r="T74" s="458"/>
      <c r="U74" s="90" t="str">
        <f t="shared" si="9"/>
        <v/>
      </c>
      <c r="V74" s="91" t="str">
        <f t="shared" si="10"/>
        <v/>
      </c>
      <c r="W74" s="92" t="str">
        <f t="shared" si="11"/>
        <v/>
      </c>
      <c r="X74" s="93" t="str">
        <f t="shared" si="12"/>
        <v/>
      </c>
      <c r="Y74" s="93" t="str">
        <f t="shared" si="13"/>
        <v/>
      </c>
      <c r="Z74" s="94" t="str">
        <f t="shared" si="14"/>
        <v/>
      </c>
      <c r="AA74" s="95" t="str">
        <f t="shared" si="15"/>
        <v/>
      </c>
      <c r="AB74" s="339" t="str">
        <f t="shared" si="16"/>
        <v/>
      </c>
    </row>
    <row r="75" spans="1:28" ht="14.25" customHeight="1">
      <c r="A75" s="483"/>
      <c r="B75" s="484"/>
      <c r="C75" s="484"/>
      <c r="D75" s="571" t="str">
        <f t="shared" si="0"/>
        <v/>
      </c>
      <c r="E75" s="571">
        <f t="shared" si="1"/>
        <v>0</v>
      </c>
      <c r="F75" s="571">
        <f t="shared" si="2"/>
        <v>0</v>
      </c>
      <c r="G75" s="571">
        <f t="shared" si="3"/>
        <v>0</v>
      </c>
      <c r="H75" s="571" t="str">
        <f t="shared" si="4"/>
        <v/>
      </c>
      <c r="I75" s="485"/>
      <c r="J75" s="486"/>
      <c r="K75" s="483"/>
      <c r="L75" s="487"/>
      <c r="M75" s="483"/>
      <c r="N75" s="222" t="str">
        <f t="shared" si="5"/>
        <v/>
      </c>
      <c r="O75" s="465"/>
      <c r="P75" s="466"/>
      <c r="Q75" s="88" t="str">
        <f t="shared" si="6"/>
        <v/>
      </c>
      <c r="R75" s="88" t="str">
        <f t="shared" si="7"/>
        <v/>
      </c>
      <c r="S75" s="88" t="e">
        <f t="shared" ca="1" si="8"/>
        <v>#NAME?</v>
      </c>
      <c r="T75" s="458"/>
      <c r="U75" s="90" t="str">
        <f t="shared" si="9"/>
        <v/>
      </c>
      <c r="V75" s="91" t="str">
        <f t="shared" si="10"/>
        <v/>
      </c>
      <c r="W75" s="92" t="str">
        <f t="shared" si="11"/>
        <v/>
      </c>
      <c r="X75" s="93" t="str">
        <f t="shared" si="12"/>
        <v/>
      </c>
      <c r="Y75" s="93" t="str">
        <f t="shared" si="13"/>
        <v/>
      </c>
      <c r="Z75" s="94" t="str">
        <f t="shared" si="14"/>
        <v/>
      </c>
      <c r="AA75" s="95" t="str">
        <f t="shared" si="15"/>
        <v/>
      </c>
      <c r="AB75" s="339" t="str">
        <f t="shared" si="16"/>
        <v/>
      </c>
    </row>
    <row r="76" spans="1:28" ht="14.25" customHeight="1">
      <c r="A76" s="483"/>
      <c r="B76" s="484"/>
      <c r="C76" s="484"/>
      <c r="D76" s="571" t="str">
        <f t="shared" si="0"/>
        <v/>
      </c>
      <c r="E76" s="571">
        <f t="shared" si="1"/>
        <v>0</v>
      </c>
      <c r="F76" s="571">
        <f t="shared" si="2"/>
        <v>0</v>
      </c>
      <c r="G76" s="571">
        <f t="shared" si="3"/>
        <v>0</v>
      </c>
      <c r="H76" s="571" t="str">
        <f t="shared" si="4"/>
        <v/>
      </c>
      <c r="I76" s="485"/>
      <c r="J76" s="486"/>
      <c r="K76" s="483"/>
      <c r="L76" s="487"/>
      <c r="M76" s="483"/>
      <c r="N76" s="222" t="str">
        <f t="shared" si="5"/>
        <v/>
      </c>
      <c r="O76" s="465"/>
      <c r="P76" s="466"/>
      <c r="Q76" s="88" t="str">
        <f t="shared" si="6"/>
        <v/>
      </c>
      <c r="R76" s="88" t="str">
        <f t="shared" si="7"/>
        <v/>
      </c>
      <c r="S76" s="88" t="e">
        <f t="shared" ca="1" si="8"/>
        <v>#NAME?</v>
      </c>
      <c r="T76" s="458"/>
      <c r="U76" s="90" t="str">
        <f t="shared" si="9"/>
        <v/>
      </c>
      <c r="V76" s="91" t="str">
        <f t="shared" si="10"/>
        <v/>
      </c>
      <c r="W76" s="92" t="str">
        <f t="shared" si="11"/>
        <v/>
      </c>
      <c r="X76" s="93" t="str">
        <f t="shared" si="12"/>
        <v/>
      </c>
      <c r="Y76" s="93" t="str">
        <f t="shared" si="13"/>
        <v/>
      </c>
      <c r="Z76" s="94" t="str">
        <f t="shared" si="14"/>
        <v/>
      </c>
      <c r="AA76" s="95" t="str">
        <f t="shared" si="15"/>
        <v/>
      </c>
      <c r="AB76" s="339" t="str">
        <f t="shared" si="16"/>
        <v/>
      </c>
    </row>
    <row r="77" spans="1:28" ht="14.25" customHeight="1">
      <c r="A77" s="483"/>
      <c r="B77" s="484"/>
      <c r="C77" s="484"/>
      <c r="D77" s="571" t="str">
        <f t="shared" si="0"/>
        <v/>
      </c>
      <c r="E77" s="571">
        <f t="shared" si="1"/>
        <v>0</v>
      </c>
      <c r="F77" s="571">
        <f t="shared" si="2"/>
        <v>0</v>
      </c>
      <c r="G77" s="571">
        <f t="shared" si="3"/>
        <v>0</v>
      </c>
      <c r="H77" s="571" t="str">
        <f t="shared" si="4"/>
        <v/>
      </c>
      <c r="I77" s="485"/>
      <c r="J77" s="486"/>
      <c r="K77" s="483"/>
      <c r="L77" s="487"/>
      <c r="M77" s="483"/>
      <c r="N77" s="222" t="str">
        <f t="shared" si="5"/>
        <v/>
      </c>
      <c r="O77" s="465"/>
      <c r="P77" s="466"/>
      <c r="Q77" s="88" t="str">
        <f t="shared" si="6"/>
        <v/>
      </c>
      <c r="R77" s="88" t="str">
        <f t="shared" si="7"/>
        <v/>
      </c>
      <c r="S77" s="88" t="e">
        <f t="shared" ca="1" si="8"/>
        <v>#NAME?</v>
      </c>
      <c r="T77" s="458"/>
      <c r="U77" s="90" t="str">
        <f t="shared" si="9"/>
        <v/>
      </c>
      <c r="V77" s="91" t="str">
        <f t="shared" si="10"/>
        <v/>
      </c>
      <c r="W77" s="92" t="str">
        <f t="shared" si="11"/>
        <v/>
      </c>
      <c r="X77" s="93" t="str">
        <f t="shared" si="12"/>
        <v/>
      </c>
      <c r="Y77" s="93" t="str">
        <f t="shared" si="13"/>
        <v/>
      </c>
      <c r="Z77" s="94" t="str">
        <f t="shared" si="14"/>
        <v/>
      </c>
      <c r="AA77" s="95" t="str">
        <f t="shared" si="15"/>
        <v/>
      </c>
      <c r="AB77" s="339" t="str">
        <f t="shared" si="16"/>
        <v/>
      </c>
    </row>
    <row r="78" spans="1:28" ht="14.25" customHeight="1">
      <c r="A78" s="483"/>
      <c r="B78" s="484"/>
      <c r="C78" s="484"/>
      <c r="D78" s="571" t="str">
        <f t="shared" si="0"/>
        <v/>
      </c>
      <c r="E78" s="571">
        <f t="shared" si="1"/>
        <v>0</v>
      </c>
      <c r="F78" s="571">
        <f t="shared" si="2"/>
        <v>0</v>
      </c>
      <c r="G78" s="571">
        <f t="shared" si="3"/>
        <v>0</v>
      </c>
      <c r="H78" s="571" t="str">
        <f t="shared" si="4"/>
        <v/>
      </c>
      <c r="I78" s="485"/>
      <c r="J78" s="486"/>
      <c r="K78" s="483"/>
      <c r="L78" s="487"/>
      <c r="M78" s="483"/>
      <c r="N78" s="222" t="str">
        <f t="shared" si="5"/>
        <v/>
      </c>
      <c r="O78" s="465"/>
      <c r="P78" s="466"/>
      <c r="Q78" s="88" t="str">
        <f t="shared" si="6"/>
        <v/>
      </c>
      <c r="R78" s="88" t="str">
        <f t="shared" si="7"/>
        <v/>
      </c>
      <c r="S78" s="88" t="e">
        <f t="shared" ca="1" si="8"/>
        <v>#NAME?</v>
      </c>
      <c r="T78" s="458"/>
      <c r="U78" s="90" t="str">
        <f t="shared" si="9"/>
        <v/>
      </c>
      <c r="V78" s="91" t="str">
        <f t="shared" si="10"/>
        <v/>
      </c>
      <c r="W78" s="92" t="str">
        <f t="shared" si="11"/>
        <v/>
      </c>
      <c r="X78" s="93" t="str">
        <f t="shared" si="12"/>
        <v/>
      </c>
      <c r="Y78" s="93" t="str">
        <f t="shared" si="13"/>
        <v/>
      </c>
      <c r="Z78" s="94" t="str">
        <f t="shared" si="14"/>
        <v/>
      </c>
      <c r="AA78" s="95" t="str">
        <f t="shared" si="15"/>
        <v/>
      </c>
      <c r="AB78" s="339" t="str">
        <f t="shared" si="16"/>
        <v/>
      </c>
    </row>
    <row r="79" spans="1:28" ht="14.25" customHeight="1">
      <c r="A79" s="483"/>
      <c r="B79" s="484"/>
      <c r="C79" s="484"/>
      <c r="D79" s="571" t="str">
        <f t="shared" si="0"/>
        <v/>
      </c>
      <c r="E79" s="571">
        <f t="shared" si="1"/>
        <v>0</v>
      </c>
      <c r="F79" s="571">
        <f t="shared" si="2"/>
        <v>0</v>
      </c>
      <c r="G79" s="571">
        <f t="shared" si="3"/>
        <v>0</v>
      </c>
      <c r="H79" s="571" t="str">
        <f t="shared" si="4"/>
        <v/>
      </c>
      <c r="I79" s="485"/>
      <c r="J79" s="486"/>
      <c r="K79" s="483"/>
      <c r="L79" s="487"/>
      <c r="M79" s="483"/>
      <c r="N79" s="222" t="str">
        <f t="shared" si="5"/>
        <v/>
      </c>
      <c r="O79" s="465"/>
      <c r="P79" s="466"/>
      <c r="Q79" s="88" t="str">
        <f t="shared" si="6"/>
        <v/>
      </c>
      <c r="R79" s="88" t="str">
        <f t="shared" si="7"/>
        <v/>
      </c>
      <c r="S79" s="88" t="e">
        <f t="shared" ca="1" si="8"/>
        <v>#NAME?</v>
      </c>
      <c r="T79" s="458"/>
      <c r="U79" s="90" t="str">
        <f t="shared" si="9"/>
        <v/>
      </c>
      <c r="V79" s="91" t="str">
        <f t="shared" si="10"/>
        <v/>
      </c>
      <c r="W79" s="92" t="str">
        <f t="shared" si="11"/>
        <v/>
      </c>
      <c r="X79" s="93" t="str">
        <f t="shared" si="12"/>
        <v/>
      </c>
      <c r="Y79" s="93" t="str">
        <f t="shared" si="13"/>
        <v/>
      </c>
      <c r="Z79" s="94" t="str">
        <f t="shared" si="14"/>
        <v/>
      </c>
      <c r="AA79" s="95" t="str">
        <f t="shared" si="15"/>
        <v/>
      </c>
      <c r="AB79" s="339" t="str">
        <f t="shared" si="16"/>
        <v/>
      </c>
    </row>
    <row r="80" spans="1:28" ht="14.25" customHeight="1">
      <c r="A80" s="483"/>
      <c r="B80" s="484"/>
      <c r="C80" s="484"/>
      <c r="D80" s="571" t="str">
        <f t="shared" si="0"/>
        <v/>
      </c>
      <c r="E80" s="571">
        <f t="shared" si="1"/>
        <v>0</v>
      </c>
      <c r="F80" s="571">
        <f t="shared" si="2"/>
        <v>0</v>
      </c>
      <c r="G80" s="571">
        <f t="shared" si="3"/>
        <v>0</v>
      </c>
      <c r="H80" s="571" t="str">
        <f t="shared" si="4"/>
        <v/>
      </c>
      <c r="I80" s="485"/>
      <c r="J80" s="486"/>
      <c r="K80" s="483"/>
      <c r="L80" s="487"/>
      <c r="M80" s="483"/>
      <c r="N80" s="222" t="str">
        <f t="shared" si="5"/>
        <v/>
      </c>
      <c r="O80" s="465"/>
      <c r="P80" s="466"/>
      <c r="Q80" s="88" t="str">
        <f t="shared" si="6"/>
        <v/>
      </c>
      <c r="R80" s="88" t="str">
        <f t="shared" si="7"/>
        <v/>
      </c>
      <c r="S80" s="88" t="e">
        <f t="shared" ca="1" si="8"/>
        <v>#NAME?</v>
      </c>
      <c r="T80" s="458"/>
      <c r="U80" s="90" t="str">
        <f t="shared" si="9"/>
        <v/>
      </c>
      <c r="V80" s="91" t="str">
        <f t="shared" si="10"/>
        <v/>
      </c>
      <c r="W80" s="92" t="str">
        <f t="shared" si="11"/>
        <v/>
      </c>
      <c r="X80" s="93" t="str">
        <f t="shared" si="12"/>
        <v/>
      </c>
      <c r="Y80" s="93" t="str">
        <f t="shared" si="13"/>
        <v/>
      </c>
      <c r="Z80" s="94" t="str">
        <f t="shared" si="14"/>
        <v/>
      </c>
      <c r="AA80" s="95" t="str">
        <f t="shared" si="15"/>
        <v/>
      </c>
      <c r="AB80" s="339" t="str">
        <f t="shared" si="16"/>
        <v/>
      </c>
    </row>
    <row r="81" spans="1:28" ht="14.25" customHeight="1">
      <c r="A81" s="483"/>
      <c r="B81" s="484"/>
      <c r="C81" s="484"/>
      <c r="D81" s="571" t="str">
        <f t="shared" si="0"/>
        <v/>
      </c>
      <c r="E81" s="571">
        <f t="shared" si="1"/>
        <v>0</v>
      </c>
      <c r="F81" s="571">
        <f t="shared" si="2"/>
        <v>0</v>
      </c>
      <c r="G81" s="571">
        <f t="shared" si="3"/>
        <v>0</v>
      </c>
      <c r="H81" s="571" t="str">
        <f t="shared" si="4"/>
        <v/>
      </c>
      <c r="I81" s="485"/>
      <c r="J81" s="486"/>
      <c r="K81" s="483"/>
      <c r="L81" s="487"/>
      <c r="M81" s="483"/>
      <c r="N81" s="222" t="str">
        <f t="shared" si="5"/>
        <v/>
      </c>
      <c r="O81" s="465"/>
      <c r="P81" s="466"/>
      <c r="Q81" s="88" t="str">
        <f t="shared" si="6"/>
        <v/>
      </c>
      <c r="R81" s="88" t="str">
        <f t="shared" si="7"/>
        <v/>
      </c>
      <c r="S81" s="88" t="e">
        <f t="shared" ca="1" si="8"/>
        <v>#NAME?</v>
      </c>
      <c r="T81" s="458"/>
      <c r="U81" s="90" t="str">
        <f t="shared" si="9"/>
        <v/>
      </c>
      <c r="V81" s="91" t="str">
        <f t="shared" si="10"/>
        <v/>
      </c>
      <c r="W81" s="92" t="str">
        <f t="shared" si="11"/>
        <v/>
      </c>
      <c r="X81" s="93" t="str">
        <f t="shared" si="12"/>
        <v/>
      </c>
      <c r="Y81" s="93" t="str">
        <f t="shared" si="13"/>
        <v/>
      </c>
      <c r="Z81" s="94" t="str">
        <f t="shared" si="14"/>
        <v/>
      </c>
      <c r="AA81" s="95" t="str">
        <f t="shared" si="15"/>
        <v/>
      </c>
      <c r="AB81" s="339" t="str">
        <f t="shared" si="16"/>
        <v/>
      </c>
    </row>
    <row r="82" spans="1:28" ht="14.25" customHeight="1">
      <c r="A82" s="483"/>
      <c r="B82" s="484"/>
      <c r="C82" s="484"/>
      <c r="D82" s="571" t="str">
        <f t="shared" si="0"/>
        <v/>
      </c>
      <c r="E82" s="571">
        <f t="shared" si="1"/>
        <v>0</v>
      </c>
      <c r="F82" s="571">
        <f t="shared" si="2"/>
        <v>0</v>
      </c>
      <c r="G82" s="571">
        <f t="shared" si="3"/>
        <v>0</v>
      </c>
      <c r="H82" s="571" t="str">
        <f t="shared" si="4"/>
        <v/>
      </c>
      <c r="I82" s="485"/>
      <c r="J82" s="486"/>
      <c r="K82" s="483"/>
      <c r="L82" s="487"/>
      <c r="M82" s="483"/>
      <c r="N82" s="222" t="str">
        <f t="shared" si="5"/>
        <v/>
      </c>
      <c r="O82" s="465"/>
      <c r="P82" s="466"/>
      <c r="Q82" s="88" t="str">
        <f t="shared" si="6"/>
        <v/>
      </c>
      <c r="R82" s="88" t="str">
        <f t="shared" si="7"/>
        <v/>
      </c>
      <c r="S82" s="88" t="e">
        <f t="shared" ca="1" si="8"/>
        <v>#NAME?</v>
      </c>
      <c r="T82" s="458"/>
      <c r="U82" s="90" t="str">
        <f t="shared" si="9"/>
        <v/>
      </c>
      <c r="V82" s="91" t="str">
        <f t="shared" si="10"/>
        <v/>
      </c>
      <c r="W82" s="92" t="str">
        <f t="shared" si="11"/>
        <v/>
      </c>
      <c r="X82" s="93" t="str">
        <f t="shared" si="12"/>
        <v/>
      </c>
      <c r="Y82" s="93" t="str">
        <f t="shared" si="13"/>
        <v/>
      </c>
      <c r="Z82" s="94" t="str">
        <f t="shared" si="14"/>
        <v/>
      </c>
      <c r="AA82" s="95" t="str">
        <f t="shared" si="15"/>
        <v/>
      </c>
      <c r="AB82" s="339" t="str">
        <f t="shared" si="16"/>
        <v/>
      </c>
    </row>
    <row r="83" spans="1:28" ht="14.25" customHeight="1">
      <c r="A83" s="483"/>
      <c r="B83" s="484"/>
      <c r="C83" s="484"/>
      <c r="D83" s="571" t="str">
        <f t="shared" si="0"/>
        <v/>
      </c>
      <c r="E83" s="571">
        <f t="shared" si="1"/>
        <v>0</v>
      </c>
      <c r="F83" s="571">
        <f t="shared" si="2"/>
        <v>0</v>
      </c>
      <c r="G83" s="571">
        <f t="shared" si="3"/>
        <v>0</v>
      </c>
      <c r="H83" s="571" t="str">
        <f t="shared" si="4"/>
        <v/>
      </c>
      <c r="I83" s="485"/>
      <c r="J83" s="486"/>
      <c r="K83" s="483"/>
      <c r="L83" s="487"/>
      <c r="M83" s="483"/>
      <c r="N83" s="222" t="str">
        <f t="shared" si="5"/>
        <v/>
      </c>
      <c r="O83" s="465"/>
      <c r="P83" s="466"/>
      <c r="Q83" s="88" t="str">
        <f t="shared" si="6"/>
        <v/>
      </c>
      <c r="R83" s="88" t="str">
        <f t="shared" si="7"/>
        <v/>
      </c>
      <c r="S83" s="88" t="e">
        <f t="shared" ca="1" si="8"/>
        <v>#NAME?</v>
      </c>
      <c r="T83" s="458"/>
      <c r="U83" s="90" t="str">
        <f t="shared" si="9"/>
        <v/>
      </c>
      <c r="V83" s="91" t="str">
        <f t="shared" si="10"/>
        <v/>
      </c>
      <c r="W83" s="92" t="str">
        <f t="shared" si="11"/>
        <v/>
      </c>
      <c r="X83" s="93" t="str">
        <f t="shared" si="12"/>
        <v/>
      </c>
      <c r="Y83" s="93" t="str">
        <f t="shared" si="13"/>
        <v/>
      </c>
      <c r="Z83" s="94" t="str">
        <f t="shared" si="14"/>
        <v/>
      </c>
      <c r="AA83" s="95" t="str">
        <f t="shared" si="15"/>
        <v/>
      </c>
      <c r="AB83" s="339" t="str">
        <f t="shared" si="16"/>
        <v/>
      </c>
    </row>
    <row r="84" spans="1:28" ht="14.25" customHeight="1">
      <c r="A84" s="483"/>
      <c r="B84" s="484"/>
      <c r="C84" s="484"/>
      <c r="D84" s="571" t="str">
        <f t="shared" si="0"/>
        <v/>
      </c>
      <c r="E84" s="571">
        <f t="shared" si="1"/>
        <v>0</v>
      </c>
      <c r="F84" s="571">
        <f t="shared" si="2"/>
        <v>0</v>
      </c>
      <c r="G84" s="571">
        <f t="shared" si="3"/>
        <v>0</v>
      </c>
      <c r="H84" s="571" t="str">
        <f t="shared" si="4"/>
        <v/>
      </c>
      <c r="I84" s="485"/>
      <c r="J84" s="486"/>
      <c r="K84" s="483"/>
      <c r="L84" s="487"/>
      <c r="M84" s="483"/>
      <c r="N84" s="222" t="str">
        <f t="shared" si="5"/>
        <v/>
      </c>
      <c r="O84" s="465"/>
      <c r="P84" s="466"/>
      <c r="Q84" s="88" t="str">
        <f t="shared" si="6"/>
        <v/>
      </c>
      <c r="R84" s="88" t="str">
        <f t="shared" si="7"/>
        <v/>
      </c>
      <c r="S84" s="88" t="e">
        <f t="shared" ca="1" si="8"/>
        <v>#NAME?</v>
      </c>
      <c r="T84" s="458"/>
      <c r="U84" s="90" t="str">
        <f t="shared" si="9"/>
        <v/>
      </c>
      <c r="V84" s="91" t="str">
        <f t="shared" si="10"/>
        <v/>
      </c>
      <c r="W84" s="92" t="str">
        <f t="shared" si="11"/>
        <v/>
      </c>
      <c r="X84" s="93" t="str">
        <f t="shared" si="12"/>
        <v/>
      </c>
      <c r="Y84" s="93" t="str">
        <f t="shared" si="13"/>
        <v/>
      </c>
      <c r="Z84" s="94" t="str">
        <f t="shared" si="14"/>
        <v/>
      </c>
      <c r="AA84" s="95" t="str">
        <f t="shared" si="15"/>
        <v/>
      </c>
      <c r="AB84" s="339" t="str">
        <f t="shared" si="16"/>
        <v/>
      </c>
    </row>
    <row r="85" spans="1:28" ht="14.25" customHeight="1">
      <c r="A85" s="483"/>
      <c r="B85" s="484"/>
      <c r="C85" s="484"/>
      <c r="D85" s="571" t="str">
        <f t="shared" si="0"/>
        <v/>
      </c>
      <c r="E85" s="571">
        <f t="shared" si="1"/>
        <v>0</v>
      </c>
      <c r="F85" s="571">
        <f t="shared" si="2"/>
        <v>0</v>
      </c>
      <c r="G85" s="571">
        <f t="shared" si="3"/>
        <v>0</v>
      </c>
      <c r="H85" s="571" t="str">
        <f t="shared" si="4"/>
        <v/>
      </c>
      <c r="I85" s="485"/>
      <c r="J85" s="486"/>
      <c r="K85" s="483"/>
      <c r="L85" s="487"/>
      <c r="M85" s="483"/>
      <c r="N85" s="222" t="str">
        <f t="shared" si="5"/>
        <v/>
      </c>
      <c r="O85" s="465"/>
      <c r="P85" s="466"/>
      <c r="Q85" s="88" t="str">
        <f t="shared" si="6"/>
        <v/>
      </c>
      <c r="R85" s="88" t="str">
        <f t="shared" si="7"/>
        <v/>
      </c>
      <c r="S85" s="88" t="e">
        <f t="shared" ca="1" si="8"/>
        <v>#NAME?</v>
      </c>
      <c r="T85" s="458"/>
      <c r="U85" s="90" t="str">
        <f t="shared" si="9"/>
        <v/>
      </c>
      <c r="V85" s="91" t="str">
        <f t="shared" si="10"/>
        <v/>
      </c>
      <c r="W85" s="92" t="str">
        <f t="shared" si="11"/>
        <v/>
      </c>
      <c r="X85" s="93" t="str">
        <f t="shared" si="12"/>
        <v/>
      </c>
      <c r="Y85" s="93" t="str">
        <f t="shared" si="13"/>
        <v/>
      </c>
      <c r="Z85" s="94" t="str">
        <f t="shared" si="14"/>
        <v/>
      </c>
      <c r="AA85" s="95" t="str">
        <f t="shared" si="15"/>
        <v/>
      </c>
      <c r="AB85" s="339" t="str">
        <f t="shared" si="16"/>
        <v/>
      </c>
    </row>
    <row r="86" spans="1:28" ht="14.25" customHeight="1">
      <c r="A86" s="483"/>
      <c r="B86" s="484"/>
      <c r="C86" s="484"/>
      <c r="D86" s="571" t="str">
        <f t="shared" si="0"/>
        <v/>
      </c>
      <c r="E86" s="571">
        <f t="shared" si="1"/>
        <v>0</v>
      </c>
      <c r="F86" s="571">
        <f t="shared" si="2"/>
        <v>0</v>
      </c>
      <c r="G86" s="571">
        <f t="shared" si="3"/>
        <v>0</v>
      </c>
      <c r="H86" s="571" t="str">
        <f t="shared" si="4"/>
        <v/>
      </c>
      <c r="I86" s="485"/>
      <c r="J86" s="486"/>
      <c r="K86" s="483"/>
      <c r="L86" s="487"/>
      <c r="M86" s="483"/>
      <c r="N86" s="222" t="str">
        <f t="shared" si="5"/>
        <v/>
      </c>
      <c r="O86" s="465"/>
      <c r="P86" s="466"/>
      <c r="Q86" s="88" t="str">
        <f t="shared" si="6"/>
        <v/>
      </c>
      <c r="R86" s="88" t="str">
        <f t="shared" si="7"/>
        <v/>
      </c>
      <c r="S86" s="88" t="e">
        <f t="shared" ca="1" si="8"/>
        <v>#NAME?</v>
      </c>
      <c r="T86" s="458"/>
      <c r="U86" s="90" t="str">
        <f t="shared" si="9"/>
        <v/>
      </c>
      <c r="V86" s="91" t="str">
        <f t="shared" si="10"/>
        <v/>
      </c>
      <c r="W86" s="92" t="str">
        <f t="shared" si="11"/>
        <v/>
      </c>
      <c r="X86" s="93" t="str">
        <f t="shared" si="12"/>
        <v/>
      </c>
      <c r="Y86" s="93" t="str">
        <f t="shared" si="13"/>
        <v/>
      </c>
      <c r="Z86" s="94" t="str">
        <f t="shared" si="14"/>
        <v/>
      </c>
      <c r="AA86" s="95" t="str">
        <f t="shared" si="15"/>
        <v/>
      </c>
      <c r="AB86" s="339" t="str">
        <f t="shared" si="16"/>
        <v/>
      </c>
    </row>
    <row r="87" spans="1:28" ht="14.25" customHeight="1">
      <c r="A87" s="483"/>
      <c r="B87" s="484"/>
      <c r="C87" s="484"/>
      <c r="D87" s="571" t="str">
        <f t="shared" si="0"/>
        <v/>
      </c>
      <c r="E87" s="571">
        <f t="shared" si="1"/>
        <v>0</v>
      </c>
      <c r="F87" s="571">
        <f t="shared" si="2"/>
        <v>0</v>
      </c>
      <c r="G87" s="571">
        <f t="shared" si="3"/>
        <v>0</v>
      </c>
      <c r="H87" s="571" t="str">
        <f t="shared" si="4"/>
        <v/>
      </c>
      <c r="I87" s="485"/>
      <c r="J87" s="486"/>
      <c r="K87" s="483"/>
      <c r="L87" s="487"/>
      <c r="M87" s="483"/>
      <c r="N87" s="222" t="str">
        <f t="shared" si="5"/>
        <v/>
      </c>
      <c r="O87" s="465"/>
      <c r="P87" s="466"/>
      <c r="Q87" s="88" t="str">
        <f t="shared" si="6"/>
        <v/>
      </c>
      <c r="R87" s="88" t="str">
        <f t="shared" si="7"/>
        <v/>
      </c>
      <c r="S87" s="88" t="e">
        <f t="shared" ca="1" si="8"/>
        <v>#NAME?</v>
      </c>
      <c r="T87" s="458"/>
      <c r="U87" s="90" t="str">
        <f t="shared" si="9"/>
        <v/>
      </c>
      <c r="V87" s="91" t="str">
        <f t="shared" si="10"/>
        <v/>
      </c>
      <c r="W87" s="92" t="str">
        <f t="shared" si="11"/>
        <v/>
      </c>
      <c r="X87" s="93" t="str">
        <f t="shared" si="12"/>
        <v/>
      </c>
      <c r="Y87" s="93" t="str">
        <f t="shared" si="13"/>
        <v/>
      </c>
      <c r="Z87" s="94" t="str">
        <f t="shared" si="14"/>
        <v/>
      </c>
      <c r="AA87" s="95" t="str">
        <f t="shared" si="15"/>
        <v/>
      </c>
      <c r="AB87" s="339" t="str">
        <f t="shared" si="16"/>
        <v/>
      </c>
    </row>
    <row r="88" spans="1:28" ht="14.25" customHeight="1">
      <c r="A88" s="483"/>
      <c r="B88" s="484"/>
      <c r="C88" s="484"/>
      <c r="D88" s="571" t="str">
        <f t="shared" si="0"/>
        <v/>
      </c>
      <c r="E88" s="571">
        <f t="shared" si="1"/>
        <v>0</v>
      </c>
      <c r="F88" s="571">
        <f t="shared" si="2"/>
        <v>0</v>
      </c>
      <c r="G88" s="571">
        <f t="shared" si="3"/>
        <v>0</v>
      </c>
      <c r="H88" s="571" t="str">
        <f t="shared" si="4"/>
        <v/>
      </c>
      <c r="I88" s="485"/>
      <c r="J88" s="486"/>
      <c r="K88" s="483"/>
      <c r="L88" s="487"/>
      <c r="M88" s="483"/>
      <c r="N88" s="222" t="str">
        <f t="shared" si="5"/>
        <v/>
      </c>
      <c r="O88" s="465"/>
      <c r="P88" s="466"/>
      <c r="Q88" s="88" t="str">
        <f t="shared" si="6"/>
        <v/>
      </c>
      <c r="R88" s="88" t="str">
        <f t="shared" si="7"/>
        <v/>
      </c>
      <c r="S88" s="88" t="e">
        <f t="shared" ca="1" si="8"/>
        <v>#NAME?</v>
      </c>
      <c r="T88" s="458"/>
      <c r="U88" s="90" t="str">
        <f t="shared" si="9"/>
        <v/>
      </c>
      <c r="V88" s="91" t="str">
        <f t="shared" si="10"/>
        <v/>
      </c>
      <c r="W88" s="92" t="str">
        <f t="shared" si="11"/>
        <v/>
      </c>
      <c r="X88" s="93" t="str">
        <f t="shared" si="12"/>
        <v/>
      </c>
      <c r="Y88" s="93" t="str">
        <f t="shared" si="13"/>
        <v/>
      </c>
      <c r="Z88" s="94" t="str">
        <f t="shared" si="14"/>
        <v/>
      </c>
      <c r="AA88" s="95" t="str">
        <f t="shared" si="15"/>
        <v/>
      </c>
      <c r="AB88" s="339" t="str">
        <f t="shared" si="16"/>
        <v/>
      </c>
    </row>
    <row r="89" spans="1:28" ht="14.25" customHeight="1">
      <c r="A89" s="483"/>
      <c r="B89" s="484"/>
      <c r="C89" s="484"/>
      <c r="D89" s="571" t="str">
        <f t="shared" si="0"/>
        <v/>
      </c>
      <c r="E89" s="571">
        <f t="shared" si="1"/>
        <v>0</v>
      </c>
      <c r="F89" s="571">
        <f t="shared" si="2"/>
        <v>0</v>
      </c>
      <c r="G89" s="571">
        <f t="shared" si="3"/>
        <v>0</v>
      </c>
      <c r="H89" s="571" t="str">
        <f t="shared" si="4"/>
        <v/>
      </c>
      <c r="I89" s="485"/>
      <c r="J89" s="486"/>
      <c r="K89" s="483"/>
      <c r="L89" s="487"/>
      <c r="M89" s="483"/>
      <c r="N89" s="222" t="str">
        <f t="shared" si="5"/>
        <v/>
      </c>
      <c r="O89" s="465"/>
      <c r="P89" s="466"/>
      <c r="Q89" s="88" t="str">
        <f t="shared" si="6"/>
        <v/>
      </c>
      <c r="R89" s="88" t="str">
        <f t="shared" si="7"/>
        <v/>
      </c>
      <c r="S89" s="88" t="e">
        <f t="shared" ca="1" si="8"/>
        <v>#NAME?</v>
      </c>
      <c r="T89" s="458"/>
      <c r="U89" s="90" t="str">
        <f t="shared" si="9"/>
        <v/>
      </c>
      <c r="V89" s="91" t="str">
        <f t="shared" si="10"/>
        <v/>
      </c>
      <c r="W89" s="92" t="str">
        <f t="shared" si="11"/>
        <v/>
      </c>
      <c r="X89" s="93" t="str">
        <f t="shared" si="12"/>
        <v/>
      </c>
      <c r="Y89" s="93" t="str">
        <f t="shared" si="13"/>
        <v/>
      </c>
      <c r="Z89" s="94" t="str">
        <f t="shared" si="14"/>
        <v/>
      </c>
      <c r="AA89" s="95" t="str">
        <f t="shared" si="15"/>
        <v/>
      </c>
      <c r="AB89" s="339" t="str">
        <f t="shared" si="16"/>
        <v/>
      </c>
    </row>
    <row r="90" spans="1:28" ht="14.25" customHeight="1">
      <c r="A90" s="483"/>
      <c r="B90" s="484"/>
      <c r="C90" s="484"/>
      <c r="D90" s="571" t="str">
        <f t="shared" si="0"/>
        <v/>
      </c>
      <c r="E90" s="571">
        <f t="shared" si="1"/>
        <v>0</v>
      </c>
      <c r="F90" s="571">
        <f t="shared" si="2"/>
        <v>0</v>
      </c>
      <c r="G90" s="571">
        <f t="shared" si="3"/>
        <v>0</v>
      </c>
      <c r="H90" s="571" t="str">
        <f t="shared" si="4"/>
        <v/>
      </c>
      <c r="I90" s="485"/>
      <c r="J90" s="486"/>
      <c r="K90" s="483"/>
      <c r="L90" s="487"/>
      <c r="M90" s="483"/>
      <c r="N90" s="222" t="str">
        <f t="shared" si="5"/>
        <v/>
      </c>
      <c r="O90" s="465"/>
      <c r="P90" s="466"/>
      <c r="Q90" s="88" t="str">
        <f t="shared" si="6"/>
        <v/>
      </c>
      <c r="R90" s="88" t="str">
        <f t="shared" si="7"/>
        <v/>
      </c>
      <c r="S90" s="88" t="e">
        <f t="shared" ca="1" si="8"/>
        <v>#NAME?</v>
      </c>
      <c r="T90" s="458"/>
      <c r="U90" s="90" t="str">
        <f t="shared" si="9"/>
        <v/>
      </c>
      <c r="V90" s="91" t="str">
        <f t="shared" si="10"/>
        <v/>
      </c>
      <c r="W90" s="92" t="str">
        <f t="shared" si="11"/>
        <v/>
      </c>
      <c r="X90" s="93" t="str">
        <f t="shared" si="12"/>
        <v/>
      </c>
      <c r="Y90" s="93" t="str">
        <f t="shared" si="13"/>
        <v/>
      </c>
      <c r="Z90" s="94" t="str">
        <f t="shared" si="14"/>
        <v/>
      </c>
      <c r="AA90" s="95" t="str">
        <f t="shared" si="15"/>
        <v/>
      </c>
      <c r="AB90" s="339" t="str">
        <f t="shared" si="16"/>
        <v/>
      </c>
    </row>
    <row r="91" spans="1:28" ht="14.25" customHeight="1">
      <c r="A91" s="483"/>
      <c r="B91" s="484"/>
      <c r="C91" s="484"/>
      <c r="D91" s="571" t="str">
        <f t="shared" si="0"/>
        <v/>
      </c>
      <c r="E91" s="571">
        <f t="shared" si="1"/>
        <v>0</v>
      </c>
      <c r="F91" s="571">
        <f t="shared" si="2"/>
        <v>0</v>
      </c>
      <c r="G91" s="571">
        <f t="shared" si="3"/>
        <v>0</v>
      </c>
      <c r="H91" s="571" t="str">
        <f t="shared" si="4"/>
        <v/>
      </c>
      <c r="I91" s="485"/>
      <c r="J91" s="486"/>
      <c r="K91" s="483"/>
      <c r="L91" s="487"/>
      <c r="M91" s="483"/>
      <c r="N91" s="222" t="str">
        <f t="shared" si="5"/>
        <v/>
      </c>
      <c r="O91" s="465"/>
      <c r="P91" s="466"/>
      <c r="Q91" s="88" t="str">
        <f t="shared" si="6"/>
        <v/>
      </c>
      <c r="R91" s="88" t="str">
        <f t="shared" si="7"/>
        <v/>
      </c>
      <c r="S91" s="88" t="e">
        <f t="shared" ca="1" si="8"/>
        <v>#NAME?</v>
      </c>
      <c r="T91" s="458"/>
      <c r="U91" s="90" t="str">
        <f t="shared" si="9"/>
        <v/>
      </c>
      <c r="V91" s="91" t="str">
        <f t="shared" si="10"/>
        <v/>
      </c>
      <c r="W91" s="92" t="str">
        <f t="shared" si="11"/>
        <v/>
      </c>
      <c r="X91" s="93" t="str">
        <f t="shared" si="12"/>
        <v/>
      </c>
      <c r="Y91" s="93" t="str">
        <f t="shared" si="13"/>
        <v/>
      </c>
      <c r="Z91" s="94" t="str">
        <f t="shared" si="14"/>
        <v/>
      </c>
      <c r="AA91" s="95" t="str">
        <f t="shared" si="15"/>
        <v/>
      </c>
      <c r="AB91" s="339" t="str">
        <f t="shared" si="16"/>
        <v/>
      </c>
    </row>
    <row r="92" spans="1:28" ht="14.25" customHeight="1">
      <c r="A92" s="483"/>
      <c r="B92" s="484"/>
      <c r="C92" s="484"/>
      <c r="D92" s="571" t="str">
        <f t="shared" si="0"/>
        <v/>
      </c>
      <c r="E92" s="571">
        <f t="shared" si="1"/>
        <v>0</v>
      </c>
      <c r="F92" s="571">
        <f t="shared" si="2"/>
        <v>0</v>
      </c>
      <c r="G92" s="571">
        <f t="shared" si="3"/>
        <v>0</v>
      </c>
      <c r="H92" s="571" t="str">
        <f t="shared" si="4"/>
        <v/>
      </c>
      <c r="I92" s="485"/>
      <c r="J92" s="486"/>
      <c r="K92" s="483"/>
      <c r="L92" s="487"/>
      <c r="M92" s="483"/>
      <c r="N92" s="222" t="str">
        <f t="shared" si="5"/>
        <v/>
      </c>
      <c r="O92" s="465"/>
      <c r="P92" s="466"/>
      <c r="Q92" s="88" t="str">
        <f t="shared" si="6"/>
        <v/>
      </c>
      <c r="R92" s="88" t="str">
        <f t="shared" si="7"/>
        <v/>
      </c>
      <c r="S92" s="88" t="e">
        <f t="shared" ca="1" si="8"/>
        <v>#NAME?</v>
      </c>
      <c r="T92" s="458"/>
      <c r="U92" s="90" t="str">
        <f t="shared" si="9"/>
        <v/>
      </c>
      <c r="V92" s="91" t="str">
        <f t="shared" si="10"/>
        <v/>
      </c>
      <c r="W92" s="92" t="str">
        <f t="shared" si="11"/>
        <v/>
      </c>
      <c r="X92" s="93" t="str">
        <f t="shared" si="12"/>
        <v/>
      </c>
      <c r="Y92" s="93" t="str">
        <f t="shared" si="13"/>
        <v/>
      </c>
      <c r="Z92" s="94" t="str">
        <f t="shared" si="14"/>
        <v/>
      </c>
      <c r="AA92" s="95" t="str">
        <f t="shared" si="15"/>
        <v/>
      </c>
      <c r="AB92" s="339" t="str">
        <f t="shared" si="16"/>
        <v/>
      </c>
    </row>
    <row r="93" spans="1:28" ht="14.25" customHeight="1">
      <c r="A93" s="483"/>
      <c r="B93" s="484"/>
      <c r="C93" s="484"/>
      <c r="D93" s="571" t="str">
        <f t="shared" si="0"/>
        <v/>
      </c>
      <c r="E93" s="571">
        <f t="shared" si="1"/>
        <v>0</v>
      </c>
      <c r="F93" s="571">
        <f t="shared" si="2"/>
        <v>0</v>
      </c>
      <c r="G93" s="571">
        <f t="shared" si="3"/>
        <v>0</v>
      </c>
      <c r="H93" s="571" t="str">
        <f t="shared" si="4"/>
        <v/>
      </c>
      <c r="I93" s="485"/>
      <c r="J93" s="486"/>
      <c r="K93" s="483"/>
      <c r="L93" s="487"/>
      <c r="M93" s="483"/>
      <c r="N93" s="222" t="str">
        <f t="shared" si="5"/>
        <v/>
      </c>
      <c r="O93" s="465"/>
      <c r="P93" s="466"/>
      <c r="Q93" s="88" t="str">
        <f t="shared" si="6"/>
        <v/>
      </c>
      <c r="R93" s="88" t="str">
        <f t="shared" si="7"/>
        <v/>
      </c>
      <c r="S93" s="88" t="e">
        <f t="shared" ca="1" si="8"/>
        <v>#NAME?</v>
      </c>
      <c r="T93" s="458"/>
      <c r="U93" s="90" t="str">
        <f t="shared" si="9"/>
        <v/>
      </c>
      <c r="V93" s="91" t="str">
        <f t="shared" si="10"/>
        <v/>
      </c>
      <c r="W93" s="92" t="str">
        <f t="shared" si="11"/>
        <v/>
      </c>
      <c r="X93" s="93" t="str">
        <f t="shared" si="12"/>
        <v/>
      </c>
      <c r="Y93" s="93" t="str">
        <f t="shared" si="13"/>
        <v/>
      </c>
      <c r="Z93" s="94" t="str">
        <f t="shared" si="14"/>
        <v/>
      </c>
      <c r="AA93" s="95" t="str">
        <f t="shared" si="15"/>
        <v/>
      </c>
      <c r="AB93" s="339" t="str">
        <f t="shared" si="16"/>
        <v/>
      </c>
    </row>
    <row r="94" spans="1:28" ht="14.25" customHeight="1">
      <c r="A94" s="483"/>
      <c r="B94" s="484"/>
      <c r="C94" s="484"/>
      <c r="D94" s="571" t="str">
        <f t="shared" si="0"/>
        <v/>
      </c>
      <c r="E94" s="571">
        <f t="shared" si="1"/>
        <v>0</v>
      </c>
      <c r="F94" s="571">
        <f t="shared" si="2"/>
        <v>0</v>
      </c>
      <c r="G94" s="571">
        <f t="shared" si="3"/>
        <v>0</v>
      </c>
      <c r="H94" s="571" t="str">
        <f t="shared" si="4"/>
        <v/>
      </c>
      <c r="I94" s="485"/>
      <c r="J94" s="486"/>
      <c r="K94" s="483"/>
      <c r="L94" s="487"/>
      <c r="M94" s="483"/>
      <c r="N94" s="222" t="str">
        <f t="shared" si="5"/>
        <v/>
      </c>
      <c r="O94" s="465"/>
      <c r="P94" s="466"/>
      <c r="Q94" s="88" t="str">
        <f t="shared" si="6"/>
        <v/>
      </c>
      <c r="R94" s="88" t="str">
        <f t="shared" si="7"/>
        <v/>
      </c>
      <c r="S94" s="88" t="e">
        <f t="shared" ca="1" si="8"/>
        <v>#NAME?</v>
      </c>
      <c r="T94" s="458"/>
      <c r="U94" s="90" t="str">
        <f t="shared" si="9"/>
        <v/>
      </c>
      <c r="V94" s="91" t="str">
        <f t="shared" si="10"/>
        <v/>
      </c>
      <c r="W94" s="92" t="str">
        <f t="shared" si="11"/>
        <v/>
      </c>
      <c r="X94" s="93" t="str">
        <f t="shared" si="12"/>
        <v/>
      </c>
      <c r="Y94" s="93" t="str">
        <f t="shared" si="13"/>
        <v/>
      </c>
      <c r="Z94" s="94" t="str">
        <f t="shared" si="14"/>
        <v/>
      </c>
      <c r="AA94" s="95" t="str">
        <f t="shared" si="15"/>
        <v/>
      </c>
      <c r="AB94" s="339" t="str">
        <f t="shared" si="16"/>
        <v/>
      </c>
    </row>
    <row r="95" spans="1:28" ht="14.25" customHeight="1">
      <c r="A95" s="483"/>
      <c r="B95" s="484"/>
      <c r="C95" s="484"/>
      <c r="D95" s="571" t="str">
        <f t="shared" si="0"/>
        <v/>
      </c>
      <c r="E95" s="571">
        <f t="shared" si="1"/>
        <v>0</v>
      </c>
      <c r="F95" s="571">
        <f t="shared" si="2"/>
        <v>0</v>
      </c>
      <c r="G95" s="571">
        <f t="shared" si="3"/>
        <v>0</v>
      </c>
      <c r="H95" s="571" t="str">
        <f t="shared" si="4"/>
        <v/>
      </c>
      <c r="I95" s="485"/>
      <c r="J95" s="486"/>
      <c r="K95" s="483"/>
      <c r="L95" s="487"/>
      <c r="M95" s="483"/>
      <c r="N95" s="222" t="str">
        <f t="shared" si="5"/>
        <v/>
      </c>
      <c r="O95" s="465"/>
      <c r="P95" s="466"/>
      <c r="Q95" s="88" t="str">
        <f t="shared" si="6"/>
        <v/>
      </c>
      <c r="R95" s="88" t="str">
        <f t="shared" si="7"/>
        <v/>
      </c>
      <c r="S95" s="88" t="e">
        <f t="shared" ca="1" si="8"/>
        <v>#NAME?</v>
      </c>
      <c r="T95" s="458"/>
      <c r="U95" s="90" t="str">
        <f t="shared" si="9"/>
        <v/>
      </c>
      <c r="V95" s="91" t="str">
        <f t="shared" si="10"/>
        <v/>
      </c>
      <c r="W95" s="92" t="str">
        <f t="shared" si="11"/>
        <v/>
      </c>
      <c r="X95" s="93" t="str">
        <f t="shared" si="12"/>
        <v/>
      </c>
      <c r="Y95" s="93" t="str">
        <f t="shared" si="13"/>
        <v/>
      </c>
      <c r="Z95" s="94" t="str">
        <f t="shared" si="14"/>
        <v/>
      </c>
      <c r="AA95" s="95" t="str">
        <f t="shared" si="15"/>
        <v/>
      </c>
      <c r="AB95" s="339" t="str">
        <f t="shared" si="16"/>
        <v/>
      </c>
    </row>
    <row r="96" spans="1:28" ht="14.25" customHeight="1">
      <c r="A96" s="483"/>
      <c r="B96" s="484"/>
      <c r="C96" s="484"/>
      <c r="D96" s="571" t="str">
        <f t="shared" si="0"/>
        <v/>
      </c>
      <c r="E96" s="571">
        <f t="shared" si="1"/>
        <v>0</v>
      </c>
      <c r="F96" s="571">
        <f t="shared" si="2"/>
        <v>0</v>
      </c>
      <c r="G96" s="571">
        <f t="shared" si="3"/>
        <v>0</v>
      </c>
      <c r="H96" s="571" t="str">
        <f t="shared" si="4"/>
        <v/>
      </c>
      <c r="I96" s="485"/>
      <c r="J96" s="486"/>
      <c r="K96" s="483"/>
      <c r="L96" s="487"/>
      <c r="M96" s="483"/>
      <c r="N96" s="222" t="str">
        <f t="shared" si="5"/>
        <v/>
      </c>
      <c r="O96" s="465"/>
      <c r="P96" s="466"/>
      <c r="Q96" s="88" t="str">
        <f t="shared" si="6"/>
        <v/>
      </c>
      <c r="R96" s="88" t="str">
        <f t="shared" si="7"/>
        <v/>
      </c>
      <c r="S96" s="88" t="e">
        <f t="shared" ca="1" si="8"/>
        <v>#NAME?</v>
      </c>
      <c r="T96" s="458"/>
      <c r="U96" s="90" t="str">
        <f t="shared" si="9"/>
        <v/>
      </c>
      <c r="V96" s="91" t="str">
        <f t="shared" si="10"/>
        <v/>
      </c>
      <c r="W96" s="92" t="str">
        <f t="shared" si="11"/>
        <v/>
      </c>
      <c r="X96" s="93" t="str">
        <f t="shared" si="12"/>
        <v/>
      </c>
      <c r="Y96" s="93" t="str">
        <f t="shared" si="13"/>
        <v/>
      </c>
      <c r="Z96" s="94" t="str">
        <f t="shared" si="14"/>
        <v/>
      </c>
      <c r="AA96" s="95" t="str">
        <f t="shared" si="15"/>
        <v/>
      </c>
      <c r="AB96" s="339" t="str">
        <f t="shared" si="16"/>
        <v/>
      </c>
    </row>
    <row r="97" spans="1:28" ht="14.25" customHeight="1">
      <c r="A97" s="483"/>
      <c r="B97" s="484"/>
      <c r="C97" s="484"/>
      <c r="D97" s="571" t="str">
        <f t="shared" si="0"/>
        <v/>
      </c>
      <c r="E97" s="571">
        <f t="shared" si="1"/>
        <v>0</v>
      </c>
      <c r="F97" s="571">
        <f t="shared" si="2"/>
        <v>0</v>
      </c>
      <c r="G97" s="571">
        <f t="shared" si="3"/>
        <v>0</v>
      </c>
      <c r="H97" s="571" t="str">
        <f t="shared" si="4"/>
        <v/>
      </c>
      <c r="I97" s="485"/>
      <c r="J97" s="486"/>
      <c r="K97" s="483"/>
      <c r="L97" s="487"/>
      <c r="M97" s="483"/>
      <c r="N97" s="222" t="str">
        <f t="shared" si="5"/>
        <v/>
      </c>
      <c r="O97" s="465"/>
      <c r="P97" s="466"/>
      <c r="Q97" s="88" t="str">
        <f t="shared" si="6"/>
        <v/>
      </c>
      <c r="R97" s="88" t="str">
        <f t="shared" si="7"/>
        <v/>
      </c>
      <c r="S97" s="88" t="e">
        <f t="shared" ca="1" si="8"/>
        <v>#NAME?</v>
      </c>
      <c r="T97" s="458"/>
      <c r="U97" s="90" t="str">
        <f t="shared" si="9"/>
        <v/>
      </c>
      <c r="V97" s="91" t="str">
        <f t="shared" si="10"/>
        <v/>
      </c>
      <c r="W97" s="92" t="str">
        <f t="shared" si="11"/>
        <v/>
      </c>
      <c r="X97" s="93" t="str">
        <f t="shared" si="12"/>
        <v/>
      </c>
      <c r="Y97" s="93" t="str">
        <f t="shared" si="13"/>
        <v/>
      </c>
      <c r="Z97" s="94" t="str">
        <f t="shared" si="14"/>
        <v/>
      </c>
      <c r="AA97" s="95" t="str">
        <f t="shared" si="15"/>
        <v/>
      </c>
      <c r="AB97" s="339" t="str">
        <f t="shared" si="16"/>
        <v/>
      </c>
    </row>
    <row r="98" spans="1:28" ht="14.25" customHeight="1">
      <c r="A98" s="483"/>
      <c r="B98" s="484"/>
      <c r="C98" s="484"/>
      <c r="D98" s="571" t="str">
        <f t="shared" si="0"/>
        <v/>
      </c>
      <c r="E98" s="571">
        <f t="shared" si="1"/>
        <v>0</v>
      </c>
      <c r="F98" s="571">
        <f t="shared" si="2"/>
        <v>0</v>
      </c>
      <c r="G98" s="571">
        <f t="shared" si="3"/>
        <v>0</v>
      </c>
      <c r="H98" s="571" t="str">
        <f t="shared" si="4"/>
        <v/>
      </c>
      <c r="I98" s="485"/>
      <c r="J98" s="486"/>
      <c r="K98" s="483"/>
      <c r="L98" s="487"/>
      <c r="M98" s="483"/>
      <c r="N98" s="222" t="str">
        <f t="shared" si="5"/>
        <v/>
      </c>
      <c r="O98" s="465"/>
      <c r="P98" s="466"/>
      <c r="Q98" s="88" t="str">
        <f t="shared" si="6"/>
        <v/>
      </c>
      <c r="R98" s="88" t="str">
        <f t="shared" si="7"/>
        <v/>
      </c>
      <c r="S98" s="88" t="e">
        <f t="shared" ca="1" si="8"/>
        <v>#NAME?</v>
      </c>
      <c r="T98" s="458"/>
      <c r="U98" s="90" t="str">
        <f t="shared" si="9"/>
        <v/>
      </c>
      <c r="V98" s="91" t="str">
        <f t="shared" si="10"/>
        <v/>
      </c>
      <c r="W98" s="92" t="str">
        <f t="shared" si="11"/>
        <v/>
      </c>
      <c r="X98" s="93" t="str">
        <f t="shared" si="12"/>
        <v/>
      </c>
      <c r="Y98" s="93" t="str">
        <f t="shared" si="13"/>
        <v/>
      </c>
      <c r="Z98" s="94" t="str">
        <f t="shared" si="14"/>
        <v/>
      </c>
      <c r="AA98" s="95" t="str">
        <f t="shared" si="15"/>
        <v/>
      </c>
      <c r="AB98" s="339" t="str">
        <f t="shared" si="16"/>
        <v/>
      </c>
    </row>
    <row r="99" spans="1:28" ht="14.25" customHeight="1">
      <c r="A99" s="483"/>
      <c r="B99" s="484"/>
      <c r="C99" s="484"/>
      <c r="D99" s="571" t="str">
        <f t="shared" si="0"/>
        <v/>
      </c>
      <c r="E99" s="571">
        <f t="shared" si="1"/>
        <v>0</v>
      </c>
      <c r="F99" s="571">
        <f t="shared" si="2"/>
        <v>0</v>
      </c>
      <c r="G99" s="571">
        <f t="shared" si="3"/>
        <v>0</v>
      </c>
      <c r="H99" s="571" t="str">
        <f t="shared" si="4"/>
        <v/>
      </c>
      <c r="I99" s="485"/>
      <c r="J99" s="486"/>
      <c r="K99" s="483"/>
      <c r="L99" s="487"/>
      <c r="M99" s="483"/>
      <c r="N99" s="222" t="str">
        <f t="shared" si="5"/>
        <v/>
      </c>
      <c r="O99" s="465"/>
      <c r="P99" s="466"/>
      <c r="Q99" s="88" t="str">
        <f t="shared" si="6"/>
        <v/>
      </c>
      <c r="R99" s="88" t="str">
        <f t="shared" si="7"/>
        <v/>
      </c>
      <c r="S99" s="88" t="e">
        <f t="shared" ca="1" si="8"/>
        <v>#NAME?</v>
      </c>
      <c r="T99" s="458"/>
      <c r="U99" s="90" t="str">
        <f t="shared" si="9"/>
        <v/>
      </c>
      <c r="V99" s="91" t="str">
        <f t="shared" si="10"/>
        <v/>
      </c>
      <c r="W99" s="92" t="str">
        <f t="shared" si="11"/>
        <v/>
      </c>
      <c r="X99" s="93" t="str">
        <f t="shared" si="12"/>
        <v/>
      </c>
      <c r="Y99" s="93" t="str">
        <f t="shared" si="13"/>
        <v/>
      </c>
      <c r="Z99" s="94" t="str">
        <f t="shared" si="14"/>
        <v/>
      </c>
      <c r="AA99" s="95" t="str">
        <f t="shared" si="15"/>
        <v/>
      </c>
      <c r="AB99" s="339" t="str">
        <f t="shared" si="16"/>
        <v/>
      </c>
    </row>
    <row r="100" spans="1:28" ht="14.25" customHeight="1">
      <c r="A100" s="483"/>
      <c r="B100" s="484"/>
      <c r="C100" s="484"/>
      <c r="D100" s="571" t="str">
        <f t="shared" si="0"/>
        <v/>
      </c>
      <c r="E100" s="571">
        <f t="shared" si="1"/>
        <v>0</v>
      </c>
      <c r="F100" s="571">
        <f t="shared" si="2"/>
        <v>0</v>
      </c>
      <c r="G100" s="571">
        <f t="shared" si="3"/>
        <v>0</v>
      </c>
      <c r="H100" s="571" t="str">
        <f t="shared" si="4"/>
        <v/>
      </c>
      <c r="I100" s="485"/>
      <c r="J100" s="486"/>
      <c r="K100" s="483"/>
      <c r="L100" s="487"/>
      <c r="M100" s="483"/>
      <c r="N100" s="222" t="str">
        <f t="shared" si="5"/>
        <v/>
      </c>
      <c r="O100" s="465"/>
      <c r="P100" s="466"/>
      <c r="Q100" s="88" t="str">
        <f t="shared" si="6"/>
        <v/>
      </c>
      <c r="R100" s="88" t="str">
        <f t="shared" si="7"/>
        <v/>
      </c>
      <c r="S100" s="88" t="e">
        <f t="shared" ca="1" si="8"/>
        <v>#NAME?</v>
      </c>
      <c r="T100" s="458"/>
      <c r="U100" s="90" t="str">
        <f t="shared" si="9"/>
        <v/>
      </c>
      <c r="V100" s="91" t="str">
        <f t="shared" si="10"/>
        <v/>
      </c>
      <c r="W100" s="92" t="str">
        <f t="shared" si="11"/>
        <v/>
      </c>
      <c r="X100" s="93" t="str">
        <f t="shared" si="12"/>
        <v/>
      </c>
      <c r="Y100" s="93" t="str">
        <f t="shared" si="13"/>
        <v/>
      </c>
      <c r="Z100" s="94" t="str">
        <f t="shared" si="14"/>
        <v/>
      </c>
      <c r="AA100" s="95" t="str">
        <f t="shared" si="15"/>
        <v/>
      </c>
      <c r="AB100" s="339" t="str">
        <f t="shared" si="16"/>
        <v/>
      </c>
    </row>
    <row r="101" spans="1:28" ht="14.25" customHeight="1">
      <c r="A101" s="483"/>
      <c r="B101" s="484"/>
      <c r="C101" s="484"/>
      <c r="D101" s="571" t="str">
        <f t="shared" si="0"/>
        <v/>
      </c>
      <c r="E101" s="571">
        <f t="shared" si="1"/>
        <v>0</v>
      </c>
      <c r="F101" s="571">
        <f t="shared" si="2"/>
        <v>0</v>
      </c>
      <c r="G101" s="571">
        <f t="shared" si="3"/>
        <v>0</v>
      </c>
      <c r="H101" s="571" t="str">
        <f t="shared" si="4"/>
        <v/>
      </c>
      <c r="I101" s="485"/>
      <c r="J101" s="486"/>
      <c r="K101" s="483"/>
      <c r="L101" s="487"/>
      <c r="M101" s="483"/>
      <c r="N101" s="222" t="str">
        <f t="shared" si="5"/>
        <v/>
      </c>
      <c r="O101" s="465"/>
      <c r="P101" s="466"/>
      <c r="Q101" s="88" t="str">
        <f t="shared" si="6"/>
        <v/>
      </c>
      <c r="R101" s="88" t="str">
        <f t="shared" si="7"/>
        <v/>
      </c>
      <c r="S101" s="88" t="e">
        <f t="shared" ca="1" si="8"/>
        <v>#NAME?</v>
      </c>
      <c r="T101" s="458"/>
      <c r="U101" s="90" t="str">
        <f t="shared" si="9"/>
        <v/>
      </c>
      <c r="V101" s="91" t="str">
        <f t="shared" si="10"/>
        <v/>
      </c>
      <c r="W101" s="92" t="str">
        <f t="shared" si="11"/>
        <v/>
      </c>
      <c r="X101" s="93" t="str">
        <f t="shared" si="12"/>
        <v/>
      </c>
      <c r="Y101" s="93" t="str">
        <f t="shared" si="13"/>
        <v/>
      </c>
      <c r="Z101" s="94" t="str">
        <f t="shared" si="14"/>
        <v/>
      </c>
      <c r="AA101" s="95" t="str">
        <f t="shared" si="15"/>
        <v/>
      </c>
      <c r="AB101" s="339" t="str">
        <f t="shared" si="16"/>
        <v/>
      </c>
    </row>
    <row r="102" spans="1:28" ht="14.25" customHeight="1">
      <c r="A102" s="483"/>
      <c r="B102" s="484"/>
      <c r="C102" s="484"/>
      <c r="D102" s="571" t="str">
        <f t="shared" si="0"/>
        <v/>
      </c>
      <c r="E102" s="571">
        <f t="shared" si="1"/>
        <v>0</v>
      </c>
      <c r="F102" s="571">
        <f t="shared" si="2"/>
        <v>0</v>
      </c>
      <c r="G102" s="571">
        <f t="shared" si="3"/>
        <v>0</v>
      </c>
      <c r="H102" s="571" t="str">
        <f t="shared" si="4"/>
        <v/>
      </c>
      <c r="I102" s="485"/>
      <c r="J102" s="486"/>
      <c r="K102" s="483"/>
      <c r="L102" s="487"/>
      <c r="M102" s="483"/>
      <c r="N102" s="222" t="str">
        <f t="shared" si="5"/>
        <v/>
      </c>
      <c r="O102" s="465"/>
      <c r="P102" s="466"/>
      <c r="Q102" s="88" t="str">
        <f t="shared" si="6"/>
        <v/>
      </c>
      <c r="R102" s="88" t="str">
        <f t="shared" si="7"/>
        <v/>
      </c>
      <c r="S102" s="88" t="e">
        <f t="shared" ca="1" si="8"/>
        <v>#NAME?</v>
      </c>
      <c r="T102" s="458"/>
      <c r="U102" s="90" t="str">
        <f t="shared" si="9"/>
        <v/>
      </c>
      <c r="V102" s="91" t="str">
        <f t="shared" si="10"/>
        <v/>
      </c>
      <c r="W102" s="92" t="str">
        <f t="shared" si="11"/>
        <v/>
      </c>
      <c r="X102" s="93" t="str">
        <f t="shared" si="12"/>
        <v/>
      </c>
      <c r="Y102" s="93" t="str">
        <f t="shared" si="13"/>
        <v/>
      </c>
      <c r="Z102" s="94" t="str">
        <f t="shared" si="14"/>
        <v/>
      </c>
      <c r="AA102" s="95" t="str">
        <f t="shared" si="15"/>
        <v/>
      </c>
      <c r="AB102" s="339" t="str">
        <f t="shared" si="16"/>
        <v/>
      </c>
    </row>
    <row r="103" spans="1:28" ht="14.25" customHeight="1">
      <c r="A103" s="483"/>
      <c r="B103" s="484"/>
      <c r="C103" s="484"/>
      <c r="D103" s="571" t="str">
        <f t="shared" si="0"/>
        <v/>
      </c>
      <c r="E103" s="571">
        <f t="shared" si="1"/>
        <v>0</v>
      </c>
      <c r="F103" s="571">
        <f t="shared" si="2"/>
        <v>0</v>
      </c>
      <c r="G103" s="571">
        <f t="shared" si="3"/>
        <v>0</v>
      </c>
      <c r="H103" s="571" t="str">
        <f t="shared" si="4"/>
        <v/>
      </c>
      <c r="I103" s="485"/>
      <c r="J103" s="486"/>
      <c r="K103" s="483"/>
      <c r="L103" s="487"/>
      <c r="M103" s="483"/>
      <c r="N103" s="222" t="str">
        <f t="shared" si="5"/>
        <v/>
      </c>
      <c r="O103" s="465"/>
      <c r="P103" s="466"/>
      <c r="Q103" s="88" t="str">
        <f t="shared" si="6"/>
        <v/>
      </c>
      <c r="R103" s="88" t="str">
        <f t="shared" si="7"/>
        <v/>
      </c>
      <c r="S103" s="88" t="e">
        <f t="shared" ca="1" si="8"/>
        <v>#NAME?</v>
      </c>
      <c r="T103" s="458"/>
      <c r="U103" s="90" t="str">
        <f t="shared" si="9"/>
        <v/>
      </c>
      <c r="V103" s="91" t="str">
        <f t="shared" si="10"/>
        <v/>
      </c>
      <c r="W103" s="92" t="str">
        <f t="shared" si="11"/>
        <v/>
      </c>
      <c r="X103" s="93" t="str">
        <f t="shared" si="12"/>
        <v/>
      </c>
      <c r="Y103" s="93" t="str">
        <f t="shared" si="13"/>
        <v/>
      </c>
      <c r="Z103" s="94" t="str">
        <f t="shared" si="14"/>
        <v/>
      </c>
      <c r="AA103" s="95" t="str">
        <f t="shared" si="15"/>
        <v/>
      </c>
      <c r="AB103" s="339" t="str">
        <f t="shared" si="16"/>
        <v/>
      </c>
    </row>
    <row r="104" spans="1:28" ht="14.25" customHeight="1">
      <c r="A104" s="483"/>
      <c r="B104" s="484"/>
      <c r="C104" s="484"/>
      <c r="D104" s="571" t="str">
        <f t="shared" si="0"/>
        <v/>
      </c>
      <c r="E104" s="571">
        <f t="shared" si="1"/>
        <v>0</v>
      </c>
      <c r="F104" s="571">
        <f t="shared" si="2"/>
        <v>0</v>
      </c>
      <c r="G104" s="571">
        <f t="shared" si="3"/>
        <v>0</v>
      </c>
      <c r="H104" s="571" t="str">
        <f t="shared" si="4"/>
        <v/>
      </c>
      <c r="I104" s="485"/>
      <c r="J104" s="486"/>
      <c r="K104" s="483"/>
      <c r="L104" s="487"/>
      <c r="M104" s="483"/>
      <c r="N104" s="222" t="str">
        <f t="shared" si="5"/>
        <v/>
      </c>
      <c r="O104" s="465"/>
      <c r="P104" s="466"/>
      <c r="Q104" s="88" t="str">
        <f t="shared" si="6"/>
        <v/>
      </c>
      <c r="R104" s="88" t="str">
        <f t="shared" si="7"/>
        <v/>
      </c>
      <c r="S104" s="88" t="e">
        <f t="shared" ca="1" si="8"/>
        <v>#NAME?</v>
      </c>
      <c r="T104" s="458"/>
      <c r="U104" s="90" t="str">
        <f t="shared" si="9"/>
        <v/>
      </c>
      <c r="V104" s="91" t="str">
        <f t="shared" si="10"/>
        <v/>
      </c>
      <c r="W104" s="92" t="str">
        <f t="shared" si="11"/>
        <v/>
      </c>
      <c r="X104" s="93" t="str">
        <f t="shared" si="12"/>
        <v/>
      </c>
      <c r="Y104" s="93" t="str">
        <f t="shared" si="13"/>
        <v/>
      </c>
      <c r="Z104" s="94" t="str">
        <f t="shared" si="14"/>
        <v/>
      </c>
      <c r="AA104" s="95" t="str">
        <f t="shared" si="15"/>
        <v/>
      </c>
      <c r="AB104" s="339" t="str">
        <f t="shared" si="16"/>
        <v/>
      </c>
    </row>
    <row r="105" spans="1:28" ht="14.25" customHeight="1">
      <c r="A105" s="483"/>
      <c r="B105" s="484"/>
      <c r="C105" s="484"/>
      <c r="D105" s="571" t="str">
        <f t="shared" si="0"/>
        <v/>
      </c>
      <c r="E105" s="571">
        <f t="shared" si="1"/>
        <v>0</v>
      </c>
      <c r="F105" s="571">
        <f t="shared" si="2"/>
        <v>0</v>
      </c>
      <c r="G105" s="571">
        <f t="shared" si="3"/>
        <v>0</v>
      </c>
      <c r="H105" s="571" t="str">
        <f t="shared" si="4"/>
        <v/>
      </c>
      <c r="I105" s="485"/>
      <c r="J105" s="486"/>
      <c r="K105" s="483"/>
      <c r="L105" s="487"/>
      <c r="M105" s="483"/>
      <c r="N105" s="222" t="str">
        <f t="shared" si="5"/>
        <v/>
      </c>
      <c r="O105" s="465"/>
      <c r="P105" s="466"/>
      <c r="Q105" s="88" t="str">
        <f t="shared" si="6"/>
        <v/>
      </c>
      <c r="R105" s="88" t="str">
        <f t="shared" si="7"/>
        <v/>
      </c>
      <c r="S105" s="88" t="e">
        <f t="shared" ca="1" si="8"/>
        <v>#NAME?</v>
      </c>
      <c r="T105" s="458"/>
      <c r="U105" s="90" t="str">
        <f t="shared" si="9"/>
        <v/>
      </c>
      <c r="V105" s="91" t="str">
        <f t="shared" si="10"/>
        <v/>
      </c>
      <c r="W105" s="92" t="str">
        <f t="shared" si="11"/>
        <v/>
      </c>
      <c r="X105" s="93" t="str">
        <f t="shared" si="12"/>
        <v/>
      </c>
      <c r="Y105" s="93" t="str">
        <f t="shared" si="13"/>
        <v/>
      </c>
      <c r="Z105" s="94" t="str">
        <f t="shared" si="14"/>
        <v/>
      </c>
      <c r="AA105" s="95" t="str">
        <f t="shared" si="15"/>
        <v/>
      </c>
      <c r="AB105" s="339" t="str">
        <f t="shared" si="16"/>
        <v/>
      </c>
    </row>
    <row r="106" spans="1:28" ht="14.25" customHeight="1">
      <c r="A106" s="483"/>
      <c r="B106" s="484"/>
      <c r="C106" s="484"/>
      <c r="D106" s="571" t="str">
        <f t="shared" si="0"/>
        <v/>
      </c>
      <c r="E106" s="571">
        <f t="shared" si="1"/>
        <v>0</v>
      </c>
      <c r="F106" s="571">
        <f t="shared" si="2"/>
        <v>0</v>
      </c>
      <c r="G106" s="571">
        <f t="shared" si="3"/>
        <v>0</v>
      </c>
      <c r="H106" s="571" t="str">
        <f t="shared" si="4"/>
        <v/>
      </c>
      <c r="I106" s="485"/>
      <c r="J106" s="486"/>
      <c r="K106" s="483"/>
      <c r="L106" s="487"/>
      <c r="M106" s="483"/>
      <c r="N106" s="222" t="str">
        <f t="shared" si="5"/>
        <v/>
      </c>
      <c r="O106" s="465"/>
      <c r="P106" s="466"/>
      <c r="Q106" s="88" t="str">
        <f t="shared" si="6"/>
        <v/>
      </c>
      <c r="R106" s="88" t="str">
        <f t="shared" si="7"/>
        <v/>
      </c>
      <c r="S106" s="88" t="e">
        <f t="shared" ca="1" si="8"/>
        <v>#NAME?</v>
      </c>
      <c r="T106" s="458"/>
      <c r="U106" s="90" t="str">
        <f t="shared" si="9"/>
        <v/>
      </c>
      <c r="V106" s="91" t="str">
        <f t="shared" si="10"/>
        <v/>
      </c>
      <c r="W106" s="92" t="str">
        <f t="shared" si="11"/>
        <v/>
      </c>
      <c r="X106" s="93" t="str">
        <f t="shared" si="12"/>
        <v/>
      </c>
      <c r="Y106" s="93" t="str">
        <f t="shared" si="13"/>
        <v/>
      </c>
      <c r="Z106" s="94" t="str">
        <f t="shared" si="14"/>
        <v/>
      </c>
      <c r="AA106" s="95" t="str">
        <f t="shared" si="15"/>
        <v/>
      </c>
      <c r="AB106" s="339" t="str">
        <f t="shared" si="16"/>
        <v/>
      </c>
    </row>
    <row r="107" spans="1:28" ht="14.25" customHeight="1">
      <c r="A107" s="483"/>
      <c r="B107" s="484"/>
      <c r="C107" s="484"/>
      <c r="D107" s="571" t="str">
        <f t="shared" si="0"/>
        <v/>
      </c>
      <c r="E107" s="571">
        <f t="shared" si="1"/>
        <v>0</v>
      </c>
      <c r="F107" s="571">
        <f t="shared" si="2"/>
        <v>0</v>
      </c>
      <c r="G107" s="571">
        <f t="shared" si="3"/>
        <v>0</v>
      </c>
      <c r="H107" s="571" t="str">
        <f t="shared" si="4"/>
        <v/>
      </c>
      <c r="I107" s="485"/>
      <c r="J107" s="486"/>
      <c r="K107" s="483"/>
      <c r="L107" s="487"/>
      <c r="M107" s="483"/>
      <c r="N107" s="222" t="str">
        <f t="shared" si="5"/>
        <v/>
      </c>
      <c r="O107" s="465"/>
      <c r="P107" s="466"/>
      <c r="Q107" s="88" t="str">
        <f t="shared" si="6"/>
        <v/>
      </c>
      <c r="R107" s="88" t="str">
        <f t="shared" si="7"/>
        <v/>
      </c>
      <c r="S107" s="88" t="e">
        <f t="shared" ca="1" si="8"/>
        <v>#NAME?</v>
      </c>
      <c r="T107" s="458"/>
      <c r="U107" s="90" t="str">
        <f t="shared" si="9"/>
        <v/>
      </c>
      <c r="V107" s="91" t="str">
        <f t="shared" si="10"/>
        <v/>
      </c>
      <c r="W107" s="92" t="str">
        <f t="shared" si="11"/>
        <v/>
      </c>
      <c r="X107" s="93" t="str">
        <f t="shared" si="12"/>
        <v/>
      </c>
      <c r="Y107" s="93" t="str">
        <f t="shared" si="13"/>
        <v/>
      </c>
      <c r="Z107" s="94" t="str">
        <f t="shared" si="14"/>
        <v/>
      </c>
      <c r="AA107" s="95" t="str">
        <f t="shared" si="15"/>
        <v/>
      </c>
      <c r="AB107" s="339" t="str">
        <f t="shared" si="16"/>
        <v/>
      </c>
    </row>
    <row r="108" spans="1:28" ht="14.25" customHeight="1">
      <c r="A108" s="483"/>
      <c r="B108" s="484"/>
      <c r="C108" s="484"/>
      <c r="D108" s="571" t="str">
        <f t="shared" si="0"/>
        <v/>
      </c>
      <c r="E108" s="571">
        <f t="shared" si="1"/>
        <v>0</v>
      </c>
      <c r="F108" s="571">
        <f t="shared" si="2"/>
        <v>0</v>
      </c>
      <c r="G108" s="571">
        <f t="shared" si="3"/>
        <v>0</v>
      </c>
      <c r="H108" s="571" t="str">
        <f t="shared" si="4"/>
        <v/>
      </c>
      <c r="I108" s="485"/>
      <c r="J108" s="486"/>
      <c r="K108" s="483"/>
      <c r="L108" s="487"/>
      <c r="M108" s="483"/>
      <c r="N108" s="222" t="str">
        <f t="shared" si="5"/>
        <v/>
      </c>
      <c r="O108" s="465"/>
      <c r="P108" s="466"/>
      <c r="Q108" s="88" t="str">
        <f t="shared" si="6"/>
        <v/>
      </c>
      <c r="R108" s="88" t="str">
        <f t="shared" si="7"/>
        <v/>
      </c>
      <c r="S108" s="88" t="e">
        <f t="shared" ca="1" si="8"/>
        <v>#NAME?</v>
      </c>
      <c r="T108" s="458"/>
      <c r="U108" s="90" t="str">
        <f t="shared" si="9"/>
        <v/>
      </c>
      <c r="V108" s="91" t="str">
        <f t="shared" si="10"/>
        <v/>
      </c>
      <c r="W108" s="92" t="str">
        <f t="shared" si="11"/>
        <v/>
      </c>
      <c r="X108" s="93" t="str">
        <f t="shared" si="12"/>
        <v/>
      </c>
      <c r="Y108" s="93" t="str">
        <f t="shared" si="13"/>
        <v/>
      </c>
      <c r="Z108" s="94" t="str">
        <f t="shared" si="14"/>
        <v/>
      </c>
      <c r="AA108" s="95" t="str">
        <f t="shared" si="15"/>
        <v/>
      </c>
      <c r="AB108" s="339" t="str">
        <f t="shared" si="16"/>
        <v/>
      </c>
    </row>
    <row r="109" spans="1:28" ht="14.25" customHeight="1">
      <c r="A109" s="483"/>
      <c r="B109" s="484"/>
      <c r="C109" s="484"/>
      <c r="D109" s="571" t="str">
        <f t="shared" si="0"/>
        <v/>
      </c>
      <c r="E109" s="571">
        <f t="shared" si="1"/>
        <v>0</v>
      </c>
      <c r="F109" s="571">
        <f t="shared" si="2"/>
        <v>0</v>
      </c>
      <c r="G109" s="571">
        <f t="shared" si="3"/>
        <v>0</v>
      </c>
      <c r="H109" s="571" t="str">
        <f t="shared" si="4"/>
        <v/>
      </c>
      <c r="I109" s="485"/>
      <c r="J109" s="486"/>
      <c r="K109" s="483"/>
      <c r="L109" s="487"/>
      <c r="M109" s="483"/>
      <c r="N109" s="222" t="str">
        <f t="shared" si="5"/>
        <v/>
      </c>
      <c r="O109" s="465"/>
      <c r="P109" s="466"/>
      <c r="Q109" s="88" t="str">
        <f t="shared" si="6"/>
        <v/>
      </c>
      <c r="R109" s="88" t="str">
        <f t="shared" si="7"/>
        <v/>
      </c>
      <c r="S109" s="88" t="e">
        <f t="shared" ca="1" si="8"/>
        <v>#NAME?</v>
      </c>
      <c r="T109" s="458"/>
      <c r="U109" s="90" t="str">
        <f t="shared" si="9"/>
        <v/>
      </c>
      <c r="V109" s="91" t="str">
        <f t="shared" si="10"/>
        <v/>
      </c>
      <c r="W109" s="92" t="str">
        <f t="shared" si="11"/>
        <v/>
      </c>
      <c r="X109" s="93" t="str">
        <f t="shared" si="12"/>
        <v/>
      </c>
      <c r="Y109" s="93" t="str">
        <f t="shared" si="13"/>
        <v/>
      </c>
      <c r="Z109" s="94" t="str">
        <f t="shared" si="14"/>
        <v/>
      </c>
      <c r="AA109" s="95" t="str">
        <f t="shared" si="15"/>
        <v/>
      </c>
      <c r="AB109" s="339" t="str">
        <f t="shared" si="16"/>
        <v/>
      </c>
    </row>
    <row r="110" spans="1:28" ht="14.25" customHeight="1">
      <c r="A110" s="483"/>
      <c r="B110" s="484"/>
      <c r="C110" s="484"/>
      <c r="D110" s="571" t="str">
        <f t="shared" si="0"/>
        <v/>
      </c>
      <c r="E110" s="571">
        <f t="shared" si="1"/>
        <v>0</v>
      </c>
      <c r="F110" s="571">
        <f t="shared" si="2"/>
        <v>0</v>
      </c>
      <c r="G110" s="571">
        <f t="shared" si="3"/>
        <v>0</v>
      </c>
      <c r="H110" s="571" t="str">
        <f t="shared" si="4"/>
        <v/>
      </c>
      <c r="I110" s="485"/>
      <c r="J110" s="486"/>
      <c r="K110" s="483"/>
      <c r="L110" s="487"/>
      <c r="M110" s="483"/>
      <c r="N110" s="222" t="str">
        <f t="shared" si="5"/>
        <v/>
      </c>
      <c r="O110" s="465"/>
      <c r="P110" s="466"/>
      <c r="Q110" s="88" t="str">
        <f t="shared" si="6"/>
        <v/>
      </c>
      <c r="R110" s="88" t="str">
        <f t="shared" si="7"/>
        <v/>
      </c>
      <c r="S110" s="88" t="e">
        <f t="shared" ca="1" si="8"/>
        <v>#NAME?</v>
      </c>
      <c r="T110" s="458"/>
      <c r="U110" s="90" t="str">
        <f t="shared" si="9"/>
        <v/>
      </c>
      <c r="V110" s="91" t="str">
        <f t="shared" si="10"/>
        <v/>
      </c>
      <c r="W110" s="92" t="str">
        <f t="shared" si="11"/>
        <v/>
      </c>
      <c r="X110" s="93" t="str">
        <f t="shared" si="12"/>
        <v/>
      </c>
      <c r="Y110" s="93" t="str">
        <f t="shared" si="13"/>
        <v/>
      </c>
      <c r="Z110" s="94" t="str">
        <f t="shared" si="14"/>
        <v/>
      </c>
      <c r="AA110" s="95" t="str">
        <f t="shared" si="15"/>
        <v/>
      </c>
      <c r="AB110" s="339" t="str">
        <f t="shared" si="16"/>
        <v/>
      </c>
    </row>
    <row r="111" spans="1:28" ht="14.25" customHeight="1">
      <c r="A111" s="483"/>
      <c r="B111" s="484"/>
      <c r="C111" s="484"/>
      <c r="D111" s="571" t="str">
        <f t="shared" si="0"/>
        <v/>
      </c>
      <c r="E111" s="571">
        <f t="shared" si="1"/>
        <v>0</v>
      </c>
      <c r="F111" s="571">
        <f t="shared" si="2"/>
        <v>0</v>
      </c>
      <c r="G111" s="571">
        <f t="shared" si="3"/>
        <v>0</v>
      </c>
      <c r="H111" s="571" t="str">
        <f t="shared" si="4"/>
        <v/>
      </c>
      <c r="I111" s="485"/>
      <c r="J111" s="486"/>
      <c r="K111" s="483"/>
      <c r="L111" s="487"/>
      <c r="M111" s="483"/>
      <c r="N111" s="222" t="str">
        <f t="shared" si="5"/>
        <v/>
      </c>
      <c r="O111" s="465"/>
      <c r="P111" s="466"/>
      <c r="Q111" s="88" t="str">
        <f t="shared" si="6"/>
        <v/>
      </c>
      <c r="R111" s="88" t="str">
        <f t="shared" si="7"/>
        <v/>
      </c>
      <c r="S111" s="88" t="e">
        <f t="shared" ca="1" si="8"/>
        <v>#NAME?</v>
      </c>
      <c r="T111" s="458"/>
      <c r="U111" s="90" t="str">
        <f t="shared" si="9"/>
        <v/>
      </c>
      <c r="V111" s="91" t="str">
        <f t="shared" si="10"/>
        <v/>
      </c>
      <c r="W111" s="92" t="str">
        <f t="shared" si="11"/>
        <v/>
      </c>
      <c r="X111" s="93" t="str">
        <f t="shared" si="12"/>
        <v/>
      </c>
      <c r="Y111" s="93" t="str">
        <f t="shared" si="13"/>
        <v/>
      </c>
      <c r="Z111" s="94" t="str">
        <f t="shared" si="14"/>
        <v/>
      </c>
      <c r="AA111" s="95" t="str">
        <f t="shared" si="15"/>
        <v/>
      </c>
      <c r="AB111" s="339" t="str">
        <f t="shared" si="16"/>
        <v/>
      </c>
    </row>
    <row r="112" spans="1:28" ht="14.25" customHeight="1">
      <c r="A112" s="483"/>
      <c r="B112" s="484"/>
      <c r="C112" s="484"/>
      <c r="D112" s="571" t="str">
        <f t="shared" si="0"/>
        <v/>
      </c>
      <c r="E112" s="571">
        <f t="shared" si="1"/>
        <v>0</v>
      </c>
      <c r="F112" s="571">
        <f t="shared" si="2"/>
        <v>0</v>
      </c>
      <c r="G112" s="571">
        <f t="shared" si="3"/>
        <v>0</v>
      </c>
      <c r="H112" s="571" t="str">
        <f t="shared" si="4"/>
        <v/>
      </c>
      <c r="I112" s="485"/>
      <c r="J112" s="486"/>
      <c r="K112" s="483"/>
      <c r="L112" s="487"/>
      <c r="M112" s="483"/>
      <c r="N112" s="222" t="str">
        <f t="shared" si="5"/>
        <v/>
      </c>
      <c r="O112" s="465"/>
      <c r="P112" s="466"/>
      <c r="Q112" s="88" t="str">
        <f t="shared" si="6"/>
        <v/>
      </c>
      <c r="R112" s="88" t="str">
        <f t="shared" si="7"/>
        <v/>
      </c>
      <c r="S112" s="88" t="e">
        <f t="shared" ca="1" si="8"/>
        <v>#NAME?</v>
      </c>
      <c r="T112" s="458"/>
      <c r="U112" s="90" t="str">
        <f t="shared" si="9"/>
        <v/>
      </c>
      <c r="V112" s="91" t="str">
        <f t="shared" si="10"/>
        <v/>
      </c>
      <c r="W112" s="92" t="str">
        <f t="shared" si="11"/>
        <v/>
      </c>
      <c r="X112" s="93" t="str">
        <f t="shared" si="12"/>
        <v/>
      </c>
      <c r="Y112" s="93" t="str">
        <f t="shared" si="13"/>
        <v/>
      </c>
      <c r="Z112" s="94" t="str">
        <f t="shared" si="14"/>
        <v/>
      </c>
      <c r="AA112" s="95" t="str">
        <f t="shared" si="15"/>
        <v/>
      </c>
      <c r="AB112" s="339" t="str">
        <f t="shared" si="16"/>
        <v/>
      </c>
    </row>
    <row r="113" spans="1:28" ht="14.25" customHeight="1">
      <c r="A113" s="483"/>
      <c r="B113" s="484"/>
      <c r="C113" s="484"/>
      <c r="D113" s="571" t="str">
        <f t="shared" si="0"/>
        <v/>
      </c>
      <c r="E113" s="571">
        <f t="shared" si="1"/>
        <v>0</v>
      </c>
      <c r="F113" s="571">
        <f t="shared" si="2"/>
        <v>0</v>
      </c>
      <c r="G113" s="571">
        <f t="shared" si="3"/>
        <v>0</v>
      </c>
      <c r="H113" s="571" t="str">
        <f t="shared" si="4"/>
        <v/>
      </c>
      <c r="I113" s="485"/>
      <c r="J113" s="486"/>
      <c r="K113" s="483"/>
      <c r="L113" s="487"/>
      <c r="M113" s="483"/>
      <c r="N113" s="222" t="str">
        <f t="shared" si="5"/>
        <v/>
      </c>
      <c r="O113" s="465"/>
      <c r="P113" s="466"/>
      <c r="Q113" s="88" t="str">
        <f t="shared" si="6"/>
        <v/>
      </c>
      <c r="R113" s="88" t="str">
        <f t="shared" si="7"/>
        <v/>
      </c>
      <c r="S113" s="88" t="e">
        <f t="shared" ca="1" si="8"/>
        <v>#NAME?</v>
      </c>
      <c r="T113" s="458"/>
      <c r="U113" s="90" t="str">
        <f t="shared" si="9"/>
        <v/>
      </c>
      <c r="V113" s="91" t="str">
        <f t="shared" si="10"/>
        <v/>
      </c>
      <c r="W113" s="92" t="str">
        <f t="shared" si="11"/>
        <v/>
      </c>
      <c r="X113" s="93" t="str">
        <f t="shared" si="12"/>
        <v/>
      </c>
      <c r="Y113" s="93" t="str">
        <f t="shared" si="13"/>
        <v/>
      </c>
      <c r="Z113" s="94" t="str">
        <f t="shared" si="14"/>
        <v/>
      </c>
      <c r="AA113" s="95" t="str">
        <f t="shared" si="15"/>
        <v/>
      </c>
      <c r="AB113" s="339" t="str">
        <f t="shared" si="16"/>
        <v/>
      </c>
    </row>
    <row r="114" spans="1:28" ht="14.25" customHeight="1">
      <c r="A114" s="483"/>
      <c r="B114" s="484"/>
      <c r="C114" s="484"/>
      <c r="D114" s="571" t="str">
        <f t="shared" si="0"/>
        <v/>
      </c>
      <c r="E114" s="571">
        <f t="shared" si="1"/>
        <v>0</v>
      </c>
      <c r="F114" s="571">
        <f t="shared" si="2"/>
        <v>0</v>
      </c>
      <c r="G114" s="571">
        <f t="shared" si="3"/>
        <v>0</v>
      </c>
      <c r="H114" s="571" t="str">
        <f t="shared" si="4"/>
        <v/>
      </c>
      <c r="I114" s="485"/>
      <c r="J114" s="486"/>
      <c r="K114" s="483"/>
      <c r="L114" s="487"/>
      <c r="M114" s="483"/>
      <c r="N114" s="222" t="str">
        <f t="shared" si="5"/>
        <v/>
      </c>
      <c r="O114" s="465"/>
      <c r="P114" s="466"/>
      <c r="Q114" s="88" t="str">
        <f t="shared" si="6"/>
        <v/>
      </c>
      <c r="R114" s="88" t="str">
        <f t="shared" si="7"/>
        <v/>
      </c>
      <c r="S114" s="88" t="e">
        <f t="shared" ca="1" si="8"/>
        <v>#NAME?</v>
      </c>
      <c r="T114" s="458"/>
      <c r="U114" s="90" t="str">
        <f t="shared" si="9"/>
        <v/>
      </c>
      <c r="V114" s="91" t="str">
        <f t="shared" si="10"/>
        <v/>
      </c>
      <c r="W114" s="92" t="str">
        <f t="shared" si="11"/>
        <v/>
      </c>
      <c r="X114" s="93" t="str">
        <f t="shared" si="12"/>
        <v/>
      </c>
      <c r="Y114" s="93" t="str">
        <f t="shared" si="13"/>
        <v/>
      </c>
      <c r="Z114" s="94" t="str">
        <f t="shared" si="14"/>
        <v/>
      </c>
      <c r="AA114" s="95" t="str">
        <f t="shared" si="15"/>
        <v/>
      </c>
      <c r="AB114" s="339" t="str">
        <f t="shared" si="16"/>
        <v/>
      </c>
    </row>
    <row r="115" spans="1:28" ht="14.25" customHeight="1">
      <c r="A115" s="483"/>
      <c r="B115" s="484"/>
      <c r="C115" s="484"/>
      <c r="D115" s="571" t="str">
        <f t="shared" si="0"/>
        <v/>
      </c>
      <c r="E115" s="571">
        <f t="shared" si="1"/>
        <v>0</v>
      </c>
      <c r="F115" s="571">
        <f t="shared" si="2"/>
        <v>0</v>
      </c>
      <c r="G115" s="571">
        <f t="shared" si="3"/>
        <v>0</v>
      </c>
      <c r="H115" s="571" t="str">
        <f t="shared" si="4"/>
        <v/>
      </c>
      <c r="I115" s="485"/>
      <c r="J115" s="486"/>
      <c r="K115" s="483"/>
      <c r="L115" s="487"/>
      <c r="M115" s="483"/>
      <c r="N115" s="222" t="str">
        <f t="shared" si="5"/>
        <v/>
      </c>
      <c r="O115" s="465"/>
      <c r="P115" s="466"/>
      <c r="Q115" s="88" t="str">
        <f t="shared" si="6"/>
        <v/>
      </c>
      <c r="R115" s="88" t="str">
        <f t="shared" si="7"/>
        <v/>
      </c>
      <c r="S115" s="88" t="e">
        <f t="shared" ca="1" si="8"/>
        <v>#NAME?</v>
      </c>
      <c r="T115" s="458"/>
      <c r="U115" s="90" t="str">
        <f t="shared" si="9"/>
        <v/>
      </c>
      <c r="V115" s="91" t="str">
        <f t="shared" si="10"/>
        <v/>
      </c>
      <c r="W115" s="92" t="str">
        <f t="shared" si="11"/>
        <v/>
      </c>
      <c r="X115" s="93" t="str">
        <f t="shared" si="12"/>
        <v/>
      </c>
      <c r="Y115" s="93" t="str">
        <f t="shared" si="13"/>
        <v/>
      </c>
      <c r="Z115" s="94" t="str">
        <f t="shared" si="14"/>
        <v/>
      </c>
      <c r="AA115" s="95" t="str">
        <f t="shared" si="15"/>
        <v/>
      </c>
      <c r="AB115" s="339" t="str">
        <f t="shared" si="16"/>
        <v/>
      </c>
    </row>
    <row r="116" spans="1:28" ht="14.25" customHeight="1">
      <c r="A116" s="483"/>
      <c r="B116" s="484"/>
      <c r="C116" s="484"/>
      <c r="D116" s="571" t="str">
        <f t="shared" si="0"/>
        <v/>
      </c>
      <c r="E116" s="571">
        <f t="shared" si="1"/>
        <v>0</v>
      </c>
      <c r="F116" s="571">
        <f t="shared" si="2"/>
        <v>0</v>
      </c>
      <c r="G116" s="571">
        <f t="shared" si="3"/>
        <v>0</v>
      </c>
      <c r="H116" s="571" t="str">
        <f t="shared" si="4"/>
        <v/>
      </c>
      <c r="I116" s="485"/>
      <c r="J116" s="486"/>
      <c r="K116" s="483"/>
      <c r="L116" s="487"/>
      <c r="M116" s="483"/>
      <c r="N116" s="222" t="str">
        <f t="shared" si="5"/>
        <v/>
      </c>
      <c r="O116" s="465"/>
      <c r="P116" s="466"/>
      <c r="Q116" s="88" t="str">
        <f t="shared" si="6"/>
        <v/>
      </c>
      <c r="R116" s="88" t="str">
        <f t="shared" si="7"/>
        <v/>
      </c>
      <c r="S116" s="88" t="e">
        <f t="shared" ca="1" si="8"/>
        <v>#NAME?</v>
      </c>
      <c r="T116" s="458"/>
      <c r="U116" s="90" t="str">
        <f t="shared" si="9"/>
        <v/>
      </c>
      <c r="V116" s="91" t="str">
        <f t="shared" si="10"/>
        <v/>
      </c>
      <c r="W116" s="92" t="str">
        <f t="shared" si="11"/>
        <v/>
      </c>
      <c r="X116" s="93" t="str">
        <f t="shared" si="12"/>
        <v/>
      </c>
      <c r="Y116" s="93" t="str">
        <f t="shared" si="13"/>
        <v/>
      </c>
      <c r="Z116" s="94" t="str">
        <f t="shared" si="14"/>
        <v/>
      </c>
      <c r="AA116" s="95" t="str">
        <f t="shared" si="15"/>
        <v/>
      </c>
      <c r="AB116" s="339" t="str">
        <f t="shared" si="16"/>
        <v/>
      </c>
    </row>
    <row r="117" spans="1:28" ht="14.25" customHeight="1">
      <c r="A117" s="483"/>
      <c r="B117" s="484"/>
      <c r="C117" s="484"/>
      <c r="D117" s="571" t="str">
        <f t="shared" si="0"/>
        <v/>
      </c>
      <c r="E117" s="571">
        <f t="shared" si="1"/>
        <v>0</v>
      </c>
      <c r="F117" s="571">
        <f t="shared" si="2"/>
        <v>0</v>
      </c>
      <c r="G117" s="571">
        <f t="shared" si="3"/>
        <v>0</v>
      </c>
      <c r="H117" s="571" t="str">
        <f t="shared" si="4"/>
        <v/>
      </c>
      <c r="I117" s="485"/>
      <c r="J117" s="486"/>
      <c r="K117" s="483"/>
      <c r="L117" s="487"/>
      <c r="M117" s="483"/>
      <c r="N117" s="222" t="str">
        <f t="shared" si="5"/>
        <v/>
      </c>
      <c r="O117" s="465"/>
      <c r="P117" s="466"/>
      <c r="Q117" s="88" t="str">
        <f t="shared" si="6"/>
        <v/>
      </c>
      <c r="R117" s="88" t="str">
        <f t="shared" si="7"/>
        <v/>
      </c>
      <c r="S117" s="88" t="e">
        <f t="shared" ca="1" si="8"/>
        <v>#NAME?</v>
      </c>
      <c r="T117" s="458"/>
      <c r="U117" s="90" t="str">
        <f t="shared" si="9"/>
        <v/>
      </c>
      <c r="V117" s="91" t="str">
        <f t="shared" si="10"/>
        <v/>
      </c>
      <c r="W117" s="92" t="str">
        <f t="shared" si="11"/>
        <v/>
      </c>
      <c r="X117" s="93" t="str">
        <f t="shared" si="12"/>
        <v/>
      </c>
      <c r="Y117" s="93" t="str">
        <f t="shared" si="13"/>
        <v/>
      </c>
      <c r="Z117" s="94" t="str">
        <f t="shared" si="14"/>
        <v/>
      </c>
      <c r="AA117" s="95" t="str">
        <f t="shared" si="15"/>
        <v/>
      </c>
      <c r="AB117" s="339" t="str">
        <f t="shared" si="16"/>
        <v/>
      </c>
    </row>
    <row r="118" spans="1:28" ht="14.25" customHeight="1">
      <c r="A118" s="483"/>
      <c r="B118" s="484"/>
      <c r="C118" s="484"/>
      <c r="D118" s="571" t="str">
        <f t="shared" si="0"/>
        <v/>
      </c>
      <c r="E118" s="571">
        <f t="shared" si="1"/>
        <v>0</v>
      </c>
      <c r="F118" s="571">
        <f t="shared" si="2"/>
        <v>0</v>
      </c>
      <c r="G118" s="571">
        <f t="shared" si="3"/>
        <v>0</v>
      </c>
      <c r="H118" s="571" t="str">
        <f t="shared" si="4"/>
        <v/>
      </c>
      <c r="I118" s="485"/>
      <c r="J118" s="486"/>
      <c r="K118" s="483"/>
      <c r="L118" s="487"/>
      <c r="M118" s="483"/>
      <c r="N118" s="222" t="str">
        <f t="shared" si="5"/>
        <v/>
      </c>
      <c r="O118" s="465"/>
      <c r="P118" s="466"/>
      <c r="Q118" s="88" t="str">
        <f t="shared" si="6"/>
        <v/>
      </c>
      <c r="R118" s="88" t="str">
        <f t="shared" si="7"/>
        <v/>
      </c>
      <c r="S118" s="88" t="e">
        <f t="shared" ca="1" si="8"/>
        <v>#NAME?</v>
      </c>
      <c r="T118" s="458"/>
      <c r="U118" s="90" t="str">
        <f t="shared" si="9"/>
        <v/>
      </c>
      <c r="V118" s="91" t="str">
        <f t="shared" si="10"/>
        <v/>
      </c>
      <c r="W118" s="92" t="str">
        <f t="shared" si="11"/>
        <v/>
      </c>
      <c r="X118" s="93" t="str">
        <f t="shared" si="12"/>
        <v/>
      </c>
      <c r="Y118" s="93" t="str">
        <f t="shared" si="13"/>
        <v/>
      </c>
      <c r="Z118" s="94" t="str">
        <f t="shared" si="14"/>
        <v/>
      </c>
      <c r="AA118" s="95" t="str">
        <f t="shared" si="15"/>
        <v/>
      </c>
      <c r="AB118" s="339" t="str">
        <f t="shared" si="16"/>
        <v/>
      </c>
    </row>
    <row r="119" spans="1:28" ht="14.25" customHeight="1">
      <c r="A119" s="483"/>
      <c r="B119" s="484"/>
      <c r="C119" s="484"/>
      <c r="D119" s="571" t="str">
        <f t="shared" si="0"/>
        <v/>
      </c>
      <c r="E119" s="571">
        <f t="shared" si="1"/>
        <v>0</v>
      </c>
      <c r="F119" s="571">
        <f t="shared" si="2"/>
        <v>0</v>
      </c>
      <c r="G119" s="571">
        <f t="shared" si="3"/>
        <v>0</v>
      </c>
      <c r="H119" s="571" t="str">
        <f t="shared" si="4"/>
        <v/>
      </c>
      <c r="I119" s="485"/>
      <c r="J119" s="486"/>
      <c r="K119" s="483"/>
      <c r="L119" s="487"/>
      <c r="M119" s="483"/>
      <c r="N119" s="222" t="str">
        <f t="shared" si="5"/>
        <v/>
      </c>
      <c r="O119" s="465"/>
      <c r="P119" s="466"/>
      <c r="Q119" s="88" t="str">
        <f t="shared" si="6"/>
        <v/>
      </c>
      <c r="R119" s="88" t="str">
        <f t="shared" si="7"/>
        <v/>
      </c>
      <c r="S119" s="88" t="e">
        <f t="shared" ca="1" si="8"/>
        <v>#NAME?</v>
      </c>
      <c r="T119" s="458"/>
      <c r="U119" s="90" t="str">
        <f t="shared" si="9"/>
        <v/>
      </c>
      <c r="V119" s="91" t="str">
        <f t="shared" si="10"/>
        <v/>
      </c>
      <c r="W119" s="92" t="str">
        <f t="shared" si="11"/>
        <v/>
      </c>
      <c r="X119" s="93" t="str">
        <f t="shared" si="12"/>
        <v/>
      </c>
      <c r="Y119" s="93" t="str">
        <f t="shared" si="13"/>
        <v/>
      </c>
      <c r="Z119" s="94" t="str">
        <f t="shared" si="14"/>
        <v/>
      </c>
      <c r="AA119" s="95" t="str">
        <f t="shared" si="15"/>
        <v/>
      </c>
      <c r="AB119" s="339" t="str">
        <f t="shared" si="16"/>
        <v/>
      </c>
    </row>
    <row r="120" spans="1:28" ht="14.25" customHeight="1">
      <c r="A120" s="483"/>
      <c r="B120" s="484"/>
      <c r="C120" s="484"/>
      <c r="D120" s="571" t="str">
        <f t="shared" si="0"/>
        <v/>
      </c>
      <c r="E120" s="571">
        <f t="shared" si="1"/>
        <v>0</v>
      </c>
      <c r="F120" s="571">
        <f t="shared" si="2"/>
        <v>0</v>
      </c>
      <c r="G120" s="571">
        <f t="shared" si="3"/>
        <v>0</v>
      </c>
      <c r="H120" s="571" t="str">
        <f t="shared" si="4"/>
        <v/>
      </c>
      <c r="I120" s="485"/>
      <c r="J120" s="486"/>
      <c r="K120" s="483"/>
      <c r="L120" s="487"/>
      <c r="M120" s="483"/>
      <c r="N120" s="222" t="str">
        <f t="shared" si="5"/>
        <v/>
      </c>
      <c r="O120" s="465"/>
      <c r="P120" s="466"/>
      <c r="Q120" s="88" t="str">
        <f t="shared" si="6"/>
        <v/>
      </c>
      <c r="R120" s="88" t="str">
        <f t="shared" si="7"/>
        <v/>
      </c>
      <c r="S120" s="88" t="e">
        <f t="shared" ca="1" si="8"/>
        <v>#NAME?</v>
      </c>
      <c r="T120" s="458"/>
      <c r="U120" s="90" t="str">
        <f t="shared" si="9"/>
        <v/>
      </c>
      <c r="V120" s="91" t="str">
        <f t="shared" si="10"/>
        <v/>
      </c>
      <c r="W120" s="92" t="str">
        <f t="shared" si="11"/>
        <v/>
      </c>
      <c r="X120" s="93" t="str">
        <f t="shared" si="12"/>
        <v/>
      </c>
      <c r="Y120" s="93" t="str">
        <f t="shared" si="13"/>
        <v/>
      </c>
      <c r="Z120" s="94" t="str">
        <f t="shared" si="14"/>
        <v/>
      </c>
      <c r="AA120" s="95" t="str">
        <f t="shared" si="15"/>
        <v/>
      </c>
      <c r="AB120" s="339" t="str">
        <f t="shared" si="16"/>
        <v/>
      </c>
    </row>
    <row r="121" spans="1:28" ht="14.25" customHeight="1">
      <c r="A121" s="483"/>
      <c r="B121" s="484"/>
      <c r="C121" s="484"/>
      <c r="D121" s="571" t="str">
        <f t="shared" si="0"/>
        <v/>
      </c>
      <c r="E121" s="571">
        <f t="shared" si="1"/>
        <v>0</v>
      </c>
      <c r="F121" s="571">
        <f t="shared" si="2"/>
        <v>0</v>
      </c>
      <c r="G121" s="571">
        <f t="shared" si="3"/>
        <v>0</v>
      </c>
      <c r="H121" s="571" t="str">
        <f t="shared" si="4"/>
        <v/>
      </c>
      <c r="I121" s="485"/>
      <c r="J121" s="486"/>
      <c r="K121" s="483"/>
      <c r="L121" s="487"/>
      <c r="M121" s="483"/>
      <c r="N121" s="222" t="str">
        <f t="shared" si="5"/>
        <v/>
      </c>
      <c r="O121" s="465"/>
      <c r="P121" s="466"/>
      <c r="Q121" s="88" t="str">
        <f t="shared" si="6"/>
        <v/>
      </c>
      <c r="R121" s="88" t="str">
        <f t="shared" si="7"/>
        <v/>
      </c>
      <c r="S121" s="88" t="e">
        <f t="shared" ca="1" si="8"/>
        <v>#NAME?</v>
      </c>
      <c r="T121" s="458"/>
      <c r="U121" s="90" t="str">
        <f t="shared" si="9"/>
        <v/>
      </c>
      <c r="V121" s="91" t="str">
        <f t="shared" si="10"/>
        <v/>
      </c>
      <c r="W121" s="92" t="str">
        <f t="shared" si="11"/>
        <v/>
      </c>
      <c r="X121" s="93" t="str">
        <f t="shared" si="12"/>
        <v/>
      </c>
      <c r="Y121" s="93" t="str">
        <f t="shared" si="13"/>
        <v/>
      </c>
      <c r="Z121" s="94" t="str">
        <f t="shared" si="14"/>
        <v/>
      </c>
      <c r="AA121" s="95" t="str">
        <f t="shared" si="15"/>
        <v/>
      </c>
      <c r="AB121" s="339" t="str">
        <f t="shared" si="16"/>
        <v/>
      </c>
    </row>
    <row r="122" spans="1:28" ht="14.25" customHeight="1">
      <c r="A122" s="483"/>
      <c r="B122" s="484"/>
      <c r="C122" s="484"/>
      <c r="D122" s="571" t="str">
        <f t="shared" si="0"/>
        <v/>
      </c>
      <c r="E122" s="571">
        <f t="shared" si="1"/>
        <v>0</v>
      </c>
      <c r="F122" s="571">
        <f t="shared" si="2"/>
        <v>0</v>
      </c>
      <c r="G122" s="571">
        <f t="shared" si="3"/>
        <v>0</v>
      </c>
      <c r="H122" s="571" t="str">
        <f t="shared" si="4"/>
        <v/>
      </c>
      <c r="I122" s="485"/>
      <c r="J122" s="486"/>
      <c r="K122" s="483"/>
      <c r="L122" s="487"/>
      <c r="M122" s="483"/>
      <c r="N122" s="222" t="str">
        <f t="shared" si="5"/>
        <v/>
      </c>
      <c r="O122" s="465"/>
      <c r="P122" s="466"/>
      <c r="Q122" s="88" t="str">
        <f t="shared" si="6"/>
        <v/>
      </c>
      <c r="R122" s="88" t="str">
        <f t="shared" si="7"/>
        <v/>
      </c>
      <c r="S122" s="88" t="e">
        <f t="shared" ca="1" si="8"/>
        <v>#NAME?</v>
      </c>
      <c r="T122" s="458"/>
      <c r="U122" s="90" t="str">
        <f t="shared" si="9"/>
        <v/>
      </c>
      <c r="V122" s="91" t="str">
        <f t="shared" si="10"/>
        <v/>
      </c>
      <c r="W122" s="92" t="str">
        <f t="shared" si="11"/>
        <v/>
      </c>
      <c r="X122" s="93" t="str">
        <f t="shared" si="12"/>
        <v/>
      </c>
      <c r="Y122" s="93" t="str">
        <f t="shared" si="13"/>
        <v/>
      </c>
      <c r="Z122" s="94" t="str">
        <f t="shared" si="14"/>
        <v/>
      </c>
      <c r="AA122" s="95" t="str">
        <f t="shared" si="15"/>
        <v/>
      </c>
      <c r="AB122" s="339" t="str">
        <f t="shared" si="16"/>
        <v/>
      </c>
    </row>
    <row r="123" spans="1:28" ht="14.25" customHeight="1">
      <c r="A123" s="483"/>
      <c r="B123" s="484"/>
      <c r="C123" s="484"/>
      <c r="D123" s="571" t="str">
        <f t="shared" si="0"/>
        <v/>
      </c>
      <c r="E123" s="571">
        <f t="shared" si="1"/>
        <v>0</v>
      </c>
      <c r="F123" s="571">
        <f t="shared" si="2"/>
        <v>0</v>
      </c>
      <c r="G123" s="571">
        <f t="shared" si="3"/>
        <v>0</v>
      </c>
      <c r="H123" s="571" t="str">
        <f t="shared" si="4"/>
        <v/>
      </c>
      <c r="I123" s="485"/>
      <c r="J123" s="486"/>
      <c r="K123" s="483"/>
      <c r="L123" s="487"/>
      <c r="M123" s="483"/>
      <c r="N123" s="222" t="str">
        <f t="shared" si="5"/>
        <v/>
      </c>
      <c r="O123" s="465"/>
      <c r="P123" s="466"/>
      <c r="Q123" s="88" t="str">
        <f t="shared" si="6"/>
        <v/>
      </c>
      <c r="R123" s="88" t="str">
        <f t="shared" si="7"/>
        <v/>
      </c>
      <c r="S123" s="88" t="e">
        <f t="shared" ca="1" si="8"/>
        <v>#NAME?</v>
      </c>
      <c r="T123" s="458"/>
      <c r="U123" s="90" t="str">
        <f t="shared" si="9"/>
        <v/>
      </c>
      <c r="V123" s="91" t="str">
        <f t="shared" si="10"/>
        <v/>
      </c>
      <c r="W123" s="92" t="str">
        <f t="shared" si="11"/>
        <v/>
      </c>
      <c r="X123" s="93" t="str">
        <f t="shared" si="12"/>
        <v/>
      </c>
      <c r="Y123" s="93" t="str">
        <f t="shared" si="13"/>
        <v/>
      </c>
      <c r="Z123" s="94" t="str">
        <f t="shared" si="14"/>
        <v/>
      </c>
      <c r="AA123" s="95" t="str">
        <f t="shared" si="15"/>
        <v/>
      </c>
      <c r="AB123" s="339" t="str">
        <f t="shared" si="16"/>
        <v/>
      </c>
    </row>
    <row r="124" spans="1:28" ht="14.25" customHeight="1">
      <c r="A124" s="483"/>
      <c r="B124" s="484"/>
      <c r="C124" s="484"/>
      <c r="D124" s="571" t="str">
        <f t="shared" si="0"/>
        <v/>
      </c>
      <c r="E124" s="571">
        <f t="shared" si="1"/>
        <v>0</v>
      </c>
      <c r="F124" s="571">
        <f t="shared" si="2"/>
        <v>0</v>
      </c>
      <c r="G124" s="571">
        <f t="shared" si="3"/>
        <v>0</v>
      </c>
      <c r="H124" s="571" t="str">
        <f t="shared" si="4"/>
        <v/>
      </c>
      <c r="I124" s="485"/>
      <c r="J124" s="486"/>
      <c r="K124" s="483"/>
      <c r="L124" s="487"/>
      <c r="M124" s="483"/>
      <c r="N124" s="222" t="str">
        <f t="shared" si="5"/>
        <v/>
      </c>
      <c r="O124" s="465"/>
      <c r="P124" s="466"/>
      <c r="Q124" s="88" t="str">
        <f t="shared" si="6"/>
        <v/>
      </c>
      <c r="R124" s="88" t="str">
        <f t="shared" si="7"/>
        <v/>
      </c>
      <c r="S124" s="88" t="e">
        <f t="shared" ca="1" si="8"/>
        <v>#NAME?</v>
      </c>
      <c r="T124" s="458"/>
      <c r="U124" s="90" t="str">
        <f t="shared" si="9"/>
        <v/>
      </c>
      <c r="V124" s="91" t="str">
        <f t="shared" si="10"/>
        <v/>
      </c>
      <c r="W124" s="92" t="str">
        <f t="shared" si="11"/>
        <v/>
      </c>
      <c r="X124" s="93" t="str">
        <f t="shared" si="12"/>
        <v/>
      </c>
      <c r="Y124" s="93" t="str">
        <f t="shared" si="13"/>
        <v/>
      </c>
      <c r="Z124" s="94" t="str">
        <f t="shared" si="14"/>
        <v/>
      </c>
      <c r="AA124" s="95" t="str">
        <f t="shared" si="15"/>
        <v/>
      </c>
      <c r="AB124" s="339" t="str">
        <f t="shared" si="16"/>
        <v/>
      </c>
    </row>
    <row r="125" spans="1:28" ht="14.25" customHeight="1">
      <c r="A125" s="483"/>
      <c r="B125" s="484"/>
      <c r="C125" s="484"/>
      <c r="D125" s="571" t="str">
        <f t="shared" si="0"/>
        <v/>
      </c>
      <c r="E125" s="571">
        <f t="shared" si="1"/>
        <v>0</v>
      </c>
      <c r="F125" s="571">
        <f t="shared" si="2"/>
        <v>0</v>
      </c>
      <c r="G125" s="571">
        <f t="shared" si="3"/>
        <v>0</v>
      </c>
      <c r="H125" s="571" t="str">
        <f t="shared" si="4"/>
        <v/>
      </c>
      <c r="I125" s="485"/>
      <c r="J125" s="486"/>
      <c r="K125" s="483"/>
      <c r="L125" s="487"/>
      <c r="M125" s="483"/>
      <c r="N125" s="222" t="str">
        <f t="shared" si="5"/>
        <v/>
      </c>
      <c r="O125" s="465"/>
      <c r="P125" s="466"/>
      <c r="Q125" s="88" t="str">
        <f t="shared" si="6"/>
        <v/>
      </c>
      <c r="R125" s="88" t="str">
        <f t="shared" si="7"/>
        <v/>
      </c>
      <c r="S125" s="88" t="e">
        <f t="shared" ca="1" si="8"/>
        <v>#NAME?</v>
      </c>
      <c r="T125" s="458"/>
      <c r="U125" s="90" t="str">
        <f t="shared" si="9"/>
        <v/>
      </c>
      <c r="V125" s="91" t="str">
        <f t="shared" si="10"/>
        <v/>
      </c>
      <c r="W125" s="92" t="str">
        <f t="shared" si="11"/>
        <v/>
      </c>
      <c r="X125" s="93" t="str">
        <f t="shared" si="12"/>
        <v/>
      </c>
      <c r="Y125" s="93" t="str">
        <f t="shared" si="13"/>
        <v/>
      </c>
      <c r="Z125" s="94" t="str">
        <f t="shared" si="14"/>
        <v/>
      </c>
      <c r="AA125" s="95" t="str">
        <f t="shared" si="15"/>
        <v/>
      </c>
      <c r="AB125" s="339" t="str">
        <f t="shared" si="16"/>
        <v/>
      </c>
    </row>
    <row r="126" spans="1:28" ht="14.25" customHeight="1">
      <c r="A126" s="483"/>
      <c r="B126" s="484"/>
      <c r="C126" s="484"/>
      <c r="D126" s="571" t="str">
        <f t="shared" si="0"/>
        <v/>
      </c>
      <c r="E126" s="571">
        <f t="shared" si="1"/>
        <v>0</v>
      </c>
      <c r="F126" s="571">
        <f t="shared" si="2"/>
        <v>0</v>
      </c>
      <c r="G126" s="571">
        <f t="shared" si="3"/>
        <v>0</v>
      </c>
      <c r="H126" s="571" t="str">
        <f t="shared" si="4"/>
        <v/>
      </c>
      <c r="I126" s="485"/>
      <c r="J126" s="486"/>
      <c r="K126" s="483"/>
      <c r="L126" s="487"/>
      <c r="M126" s="483"/>
      <c r="N126" s="222" t="str">
        <f t="shared" si="5"/>
        <v/>
      </c>
      <c r="O126" s="465"/>
      <c r="P126" s="466"/>
      <c r="Q126" s="88" t="str">
        <f t="shared" si="6"/>
        <v/>
      </c>
      <c r="R126" s="88" t="str">
        <f t="shared" si="7"/>
        <v/>
      </c>
      <c r="S126" s="88" t="e">
        <f t="shared" ca="1" si="8"/>
        <v>#NAME?</v>
      </c>
      <c r="T126" s="458"/>
      <c r="U126" s="90" t="str">
        <f t="shared" si="9"/>
        <v/>
      </c>
      <c r="V126" s="91" t="str">
        <f t="shared" si="10"/>
        <v/>
      </c>
      <c r="W126" s="92" t="str">
        <f t="shared" si="11"/>
        <v/>
      </c>
      <c r="X126" s="93" t="str">
        <f t="shared" si="12"/>
        <v/>
      </c>
      <c r="Y126" s="93" t="str">
        <f t="shared" si="13"/>
        <v/>
      </c>
      <c r="Z126" s="94" t="str">
        <f t="shared" si="14"/>
        <v/>
      </c>
      <c r="AA126" s="95" t="str">
        <f t="shared" si="15"/>
        <v/>
      </c>
      <c r="AB126" s="339" t="str">
        <f t="shared" si="16"/>
        <v/>
      </c>
    </row>
    <row r="127" spans="1:28" ht="14.25" customHeight="1">
      <c r="A127" s="483"/>
      <c r="B127" s="484"/>
      <c r="C127" s="484"/>
      <c r="D127" s="571" t="str">
        <f t="shared" si="0"/>
        <v/>
      </c>
      <c r="E127" s="571">
        <f t="shared" si="1"/>
        <v>0</v>
      </c>
      <c r="F127" s="571">
        <f t="shared" si="2"/>
        <v>0</v>
      </c>
      <c r="G127" s="571">
        <f t="shared" si="3"/>
        <v>0</v>
      </c>
      <c r="H127" s="571" t="str">
        <f t="shared" si="4"/>
        <v/>
      </c>
      <c r="I127" s="485"/>
      <c r="J127" s="486"/>
      <c r="K127" s="483"/>
      <c r="L127" s="487"/>
      <c r="M127" s="483"/>
      <c r="N127" s="222" t="str">
        <f t="shared" si="5"/>
        <v/>
      </c>
      <c r="O127" s="465"/>
      <c r="P127" s="466"/>
      <c r="Q127" s="88" t="str">
        <f t="shared" si="6"/>
        <v/>
      </c>
      <c r="R127" s="88" t="str">
        <f t="shared" si="7"/>
        <v/>
      </c>
      <c r="S127" s="88" t="e">
        <f t="shared" ca="1" si="8"/>
        <v>#NAME?</v>
      </c>
      <c r="T127" s="458"/>
      <c r="U127" s="90" t="str">
        <f t="shared" si="9"/>
        <v/>
      </c>
      <c r="V127" s="91" t="str">
        <f t="shared" si="10"/>
        <v/>
      </c>
      <c r="W127" s="92" t="str">
        <f t="shared" si="11"/>
        <v/>
      </c>
      <c r="X127" s="93" t="str">
        <f t="shared" si="12"/>
        <v/>
      </c>
      <c r="Y127" s="93" t="str">
        <f t="shared" si="13"/>
        <v/>
      </c>
      <c r="Z127" s="94" t="str">
        <f t="shared" si="14"/>
        <v/>
      </c>
      <c r="AA127" s="95" t="str">
        <f t="shared" si="15"/>
        <v/>
      </c>
      <c r="AB127" s="339" t="str">
        <f t="shared" si="16"/>
        <v/>
      </c>
    </row>
    <row r="128" spans="1:28" ht="14.25" customHeight="1">
      <c r="A128" s="483"/>
      <c r="B128" s="484"/>
      <c r="C128" s="484"/>
      <c r="D128" s="571" t="str">
        <f t="shared" si="0"/>
        <v/>
      </c>
      <c r="E128" s="571">
        <f t="shared" si="1"/>
        <v>0</v>
      </c>
      <c r="F128" s="571">
        <f t="shared" si="2"/>
        <v>0</v>
      </c>
      <c r="G128" s="571">
        <f t="shared" si="3"/>
        <v>0</v>
      </c>
      <c r="H128" s="571" t="str">
        <f t="shared" si="4"/>
        <v/>
      </c>
      <c r="I128" s="485"/>
      <c r="J128" s="486"/>
      <c r="K128" s="483"/>
      <c r="L128" s="487"/>
      <c r="M128" s="483"/>
      <c r="N128" s="222" t="str">
        <f t="shared" si="5"/>
        <v/>
      </c>
      <c r="O128" s="465"/>
      <c r="P128" s="466"/>
      <c r="Q128" s="88" t="str">
        <f t="shared" si="6"/>
        <v/>
      </c>
      <c r="R128" s="88" t="str">
        <f t="shared" si="7"/>
        <v/>
      </c>
      <c r="S128" s="88" t="e">
        <f t="shared" ca="1" si="8"/>
        <v>#NAME?</v>
      </c>
      <c r="T128" s="458"/>
      <c r="U128" s="90" t="str">
        <f t="shared" si="9"/>
        <v/>
      </c>
      <c r="V128" s="91" t="str">
        <f t="shared" si="10"/>
        <v/>
      </c>
      <c r="W128" s="92" t="str">
        <f t="shared" si="11"/>
        <v/>
      </c>
      <c r="X128" s="93" t="str">
        <f t="shared" si="12"/>
        <v/>
      </c>
      <c r="Y128" s="93" t="str">
        <f t="shared" si="13"/>
        <v/>
      </c>
      <c r="Z128" s="94" t="str">
        <f t="shared" si="14"/>
        <v/>
      </c>
      <c r="AA128" s="95" t="str">
        <f t="shared" si="15"/>
        <v/>
      </c>
      <c r="AB128" s="339" t="str">
        <f t="shared" si="16"/>
        <v/>
      </c>
    </row>
    <row r="129" spans="1:28" ht="14.25" customHeight="1">
      <c r="A129" s="483"/>
      <c r="B129" s="484"/>
      <c r="C129" s="484"/>
      <c r="D129" s="571" t="str">
        <f t="shared" si="0"/>
        <v/>
      </c>
      <c r="E129" s="571">
        <f t="shared" si="1"/>
        <v>0</v>
      </c>
      <c r="F129" s="571">
        <f t="shared" si="2"/>
        <v>0</v>
      </c>
      <c r="G129" s="571">
        <f t="shared" si="3"/>
        <v>0</v>
      </c>
      <c r="H129" s="571" t="str">
        <f t="shared" si="4"/>
        <v/>
      </c>
      <c r="I129" s="485"/>
      <c r="J129" s="486"/>
      <c r="K129" s="483"/>
      <c r="L129" s="487"/>
      <c r="M129" s="483"/>
      <c r="N129" s="222" t="str">
        <f t="shared" si="5"/>
        <v/>
      </c>
      <c r="O129" s="465"/>
      <c r="P129" s="466"/>
      <c r="Q129" s="88" t="str">
        <f t="shared" si="6"/>
        <v/>
      </c>
      <c r="R129" s="88" t="str">
        <f t="shared" si="7"/>
        <v/>
      </c>
      <c r="S129" s="88" t="e">
        <f t="shared" ca="1" si="8"/>
        <v>#NAME?</v>
      </c>
      <c r="T129" s="458"/>
      <c r="U129" s="90" t="str">
        <f t="shared" si="9"/>
        <v/>
      </c>
      <c r="V129" s="91" t="str">
        <f t="shared" si="10"/>
        <v/>
      </c>
      <c r="W129" s="92" t="str">
        <f t="shared" si="11"/>
        <v/>
      </c>
      <c r="X129" s="93" t="str">
        <f t="shared" si="12"/>
        <v/>
      </c>
      <c r="Y129" s="93" t="str">
        <f t="shared" si="13"/>
        <v/>
      </c>
      <c r="Z129" s="94" t="str">
        <f t="shared" si="14"/>
        <v/>
      </c>
      <c r="AA129" s="95" t="str">
        <f t="shared" si="15"/>
        <v/>
      </c>
      <c r="AB129" s="339" t="str">
        <f t="shared" si="16"/>
        <v/>
      </c>
    </row>
    <row r="130" spans="1:28" ht="14.25" customHeight="1">
      <c r="A130" s="483"/>
      <c r="B130" s="484"/>
      <c r="C130" s="484"/>
      <c r="D130" s="571" t="str">
        <f t="shared" si="0"/>
        <v/>
      </c>
      <c r="E130" s="571">
        <f t="shared" si="1"/>
        <v>0</v>
      </c>
      <c r="F130" s="571">
        <f t="shared" si="2"/>
        <v>0</v>
      </c>
      <c r="G130" s="571">
        <f t="shared" si="3"/>
        <v>0</v>
      </c>
      <c r="H130" s="571" t="str">
        <f t="shared" si="4"/>
        <v/>
      </c>
      <c r="I130" s="485"/>
      <c r="J130" s="486"/>
      <c r="K130" s="483"/>
      <c r="L130" s="487"/>
      <c r="M130" s="483"/>
      <c r="N130" s="222" t="str">
        <f t="shared" si="5"/>
        <v/>
      </c>
      <c r="O130" s="465"/>
      <c r="P130" s="466"/>
      <c r="Q130" s="88" t="str">
        <f t="shared" si="6"/>
        <v/>
      </c>
      <c r="R130" s="88" t="str">
        <f t="shared" si="7"/>
        <v/>
      </c>
      <c r="S130" s="88" t="e">
        <f t="shared" ca="1" si="8"/>
        <v>#NAME?</v>
      </c>
      <c r="T130" s="458"/>
      <c r="U130" s="90" t="str">
        <f t="shared" si="9"/>
        <v/>
      </c>
      <c r="V130" s="91" t="str">
        <f t="shared" si="10"/>
        <v/>
      </c>
      <c r="W130" s="92" t="str">
        <f t="shared" si="11"/>
        <v/>
      </c>
      <c r="X130" s="93" t="str">
        <f t="shared" si="12"/>
        <v/>
      </c>
      <c r="Y130" s="93" t="str">
        <f t="shared" si="13"/>
        <v/>
      </c>
      <c r="Z130" s="94" t="str">
        <f t="shared" si="14"/>
        <v/>
      </c>
      <c r="AA130" s="95" t="str">
        <f t="shared" si="15"/>
        <v/>
      </c>
      <c r="AB130" s="339" t="str">
        <f t="shared" si="16"/>
        <v/>
      </c>
    </row>
    <row r="131" spans="1:28" ht="14.25" customHeight="1">
      <c r="A131" s="483"/>
      <c r="B131" s="484"/>
      <c r="C131" s="484"/>
      <c r="D131" s="571" t="str">
        <f t="shared" si="0"/>
        <v/>
      </c>
      <c r="E131" s="571">
        <f t="shared" si="1"/>
        <v>0</v>
      </c>
      <c r="F131" s="571">
        <f t="shared" si="2"/>
        <v>0</v>
      </c>
      <c r="G131" s="571">
        <f t="shared" si="3"/>
        <v>0</v>
      </c>
      <c r="H131" s="571" t="str">
        <f t="shared" si="4"/>
        <v/>
      </c>
      <c r="I131" s="485"/>
      <c r="J131" s="486"/>
      <c r="K131" s="483"/>
      <c r="L131" s="487"/>
      <c r="M131" s="483"/>
      <c r="N131" s="222" t="str">
        <f t="shared" si="5"/>
        <v/>
      </c>
      <c r="O131" s="465"/>
      <c r="P131" s="466"/>
      <c r="Q131" s="88" t="str">
        <f t="shared" si="6"/>
        <v/>
      </c>
      <c r="R131" s="88" t="str">
        <f t="shared" si="7"/>
        <v/>
      </c>
      <c r="S131" s="88" t="e">
        <f t="shared" ca="1" si="8"/>
        <v>#NAME?</v>
      </c>
      <c r="T131" s="458"/>
      <c r="U131" s="90" t="str">
        <f t="shared" si="9"/>
        <v/>
      </c>
      <c r="V131" s="91" t="str">
        <f t="shared" si="10"/>
        <v/>
      </c>
      <c r="W131" s="92" t="str">
        <f t="shared" si="11"/>
        <v/>
      </c>
      <c r="X131" s="93" t="str">
        <f t="shared" si="12"/>
        <v/>
      </c>
      <c r="Y131" s="93" t="str">
        <f t="shared" si="13"/>
        <v/>
      </c>
      <c r="Z131" s="94" t="str">
        <f t="shared" si="14"/>
        <v/>
      </c>
      <c r="AA131" s="95" t="str">
        <f t="shared" si="15"/>
        <v/>
      </c>
      <c r="AB131" s="339" t="str">
        <f t="shared" si="16"/>
        <v/>
      </c>
    </row>
    <row r="132" spans="1:28" ht="14.25" customHeight="1">
      <c r="A132" s="483"/>
      <c r="B132" s="484"/>
      <c r="C132" s="484"/>
      <c r="D132" s="571" t="str">
        <f t="shared" si="0"/>
        <v/>
      </c>
      <c r="E132" s="571">
        <f t="shared" si="1"/>
        <v>0</v>
      </c>
      <c r="F132" s="571">
        <f t="shared" si="2"/>
        <v>0</v>
      </c>
      <c r="G132" s="571">
        <f t="shared" si="3"/>
        <v>0</v>
      </c>
      <c r="H132" s="571" t="str">
        <f t="shared" si="4"/>
        <v/>
      </c>
      <c r="I132" s="485"/>
      <c r="J132" s="486"/>
      <c r="K132" s="483"/>
      <c r="L132" s="487"/>
      <c r="M132" s="483"/>
      <c r="N132" s="222" t="str">
        <f t="shared" si="5"/>
        <v/>
      </c>
      <c r="O132" s="465"/>
      <c r="P132" s="466"/>
      <c r="Q132" s="88" t="str">
        <f t="shared" si="6"/>
        <v/>
      </c>
      <c r="R132" s="88" t="str">
        <f t="shared" si="7"/>
        <v/>
      </c>
      <c r="S132" s="88" t="e">
        <f t="shared" ca="1" si="8"/>
        <v>#NAME?</v>
      </c>
      <c r="T132" s="458"/>
      <c r="U132" s="90" t="str">
        <f t="shared" si="9"/>
        <v/>
      </c>
      <c r="V132" s="91" t="str">
        <f t="shared" si="10"/>
        <v/>
      </c>
      <c r="W132" s="92" t="str">
        <f t="shared" si="11"/>
        <v/>
      </c>
      <c r="X132" s="93" t="str">
        <f t="shared" si="12"/>
        <v/>
      </c>
      <c r="Y132" s="93" t="str">
        <f t="shared" si="13"/>
        <v/>
      </c>
      <c r="Z132" s="94" t="str">
        <f t="shared" si="14"/>
        <v/>
      </c>
      <c r="AA132" s="95" t="str">
        <f t="shared" si="15"/>
        <v/>
      </c>
      <c r="AB132" s="339" t="str">
        <f t="shared" si="16"/>
        <v/>
      </c>
    </row>
    <row r="133" spans="1:28" ht="14.25" customHeight="1">
      <c r="A133" s="483"/>
      <c r="B133" s="484"/>
      <c r="C133" s="484"/>
      <c r="D133" s="571" t="str">
        <f t="shared" si="0"/>
        <v/>
      </c>
      <c r="E133" s="571">
        <f t="shared" si="1"/>
        <v>0</v>
      </c>
      <c r="F133" s="571">
        <f t="shared" si="2"/>
        <v>0</v>
      </c>
      <c r="G133" s="571">
        <f t="shared" si="3"/>
        <v>0</v>
      </c>
      <c r="H133" s="571" t="str">
        <f t="shared" si="4"/>
        <v/>
      </c>
      <c r="I133" s="485"/>
      <c r="J133" s="486"/>
      <c r="K133" s="483"/>
      <c r="L133" s="487"/>
      <c r="M133" s="483"/>
      <c r="N133" s="222" t="str">
        <f t="shared" si="5"/>
        <v/>
      </c>
      <c r="O133" s="465"/>
      <c r="P133" s="466"/>
      <c r="Q133" s="88" t="str">
        <f t="shared" si="6"/>
        <v/>
      </c>
      <c r="R133" s="88" t="str">
        <f t="shared" si="7"/>
        <v/>
      </c>
      <c r="S133" s="88" t="e">
        <f t="shared" ca="1" si="8"/>
        <v>#NAME?</v>
      </c>
      <c r="T133" s="458"/>
      <c r="U133" s="90" t="str">
        <f t="shared" si="9"/>
        <v/>
      </c>
      <c r="V133" s="91" t="str">
        <f t="shared" si="10"/>
        <v/>
      </c>
      <c r="W133" s="92" t="str">
        <f t="shared" si="11"/>
        <v/>
      </c>
      <c r="X133" s="93" t="str">
        <f t="shared" si="12"/>
        <v/>
      </c>
      <c r="Y133" s="93" t="str">
        <f t="shared" si="13"/>
        <v/>
      </c>
      <c r="Z133" s="94" t="str">
        <f t="shared" si="14"/>
        <v/>
      </c>
      <c r="AA133" s="95" t="str">
        <f t="shared" si="15"/>
        <v/>
      </c>
      <c r="AB133" s="339" t="str">
        <f t="shared" si="16"/>
        <v/>
      </c>
    </row>
    <row r="134" spans="1:28" ht="14.25" customHeight="1">
      <c r="A134" s="483"/>
      <c r="B134" s="484"/>
      <c r="C134" s="484"/>
      <c r="D134" s="571" t="str">
        <f t="shared" si="0"/>
        <v/>
      </c>
      <c r="E134" s="571">
        <f t="shared" si="1"/>
        <v>0</v>
      </c>
      <c r="F134" s="571">
        <f t="shared" si="2"/>
        <v>0</v>
      </c>
      <c r="G134" s="571">
        <f t="shared" si="3"/>
        <v>0</v>
      </c>
      <c r="H134" s="571" t="str">
        <f t="shared" si="4"/>
        <v/>
      </c>
      <c r="I134" s="485"/>
      <c r="J134" s="486"/>
      <c r="K134" s="483"/>
      <c r="L134" s="487"/>
      <c r="M134" s="483"/>
      <c r="N134" s="222" t="str">
        <f t="shared" si="5"/>
        <v/>
      </c>
      <c r="O134" s="465"/>
      <c r="P134" s="466"/>
      <c r="Q134" s="88" t="str">
        <f t="shared" si="6"/>
        <v/>
      </c>
      <c r="R134" s="88" t="str">
        <f t="shared" si="7"/>
        <v/>
      </c>
      <c r="S134" s="88" t="e">
        <f t="shared" ca="1" si="8"/>
        <v>#NAME?</v>
      </c>
      <c r="T134" s="458"/>
      <c r="U134" s="90" t="str">
        <f t="shared" si="9"/>
        <v/>
      </c>
      <c r="V134" s="91" t="str">
        <f t="shared" si="10"/>
        <v/>
      </c>
      <c r="W134" s="92" t="str">
        <f t="shared" si="11"/>
        <v/>
      </c>
      <c r="X134" s="93" t="str">
        <f t="shared" si="12"/>
        <v/>
      </c>
      <c r="Y134" s="93" t="str">
        <f t="shared" si="13"/>
        <v/>
      </c>
      <c r="Z134" s="94" t="str">
        <f t="shared" si="14"/>
        <v/>
      </c>
      <c r="AA134" s="95" t="str">
        <f t="shared" si="15"/>
        <v/>
      </c>
      <c r="AB134" s="339" t="str">
        <f t="shared" si="16"/>
        <v/>
      </c>
    </row>
    <row r="135" spans="1:28" ht="14.25" customHeight="1">
      <c r="A135" s="483"/>
      <c r="B135" s="484"/>
      <c r="C135" s="484"/>
      <c r="D135" s="571" t="str">
        <f t="shared" si="0"/>
        <v/>
      </c>
      <c r="E135" s="571">
        <f t="shared" si="1"/>
        <v>0</v>
      </c>
      <c r="F135" s="571">
        <f t="shared" si="2"/>
        <v>0</v>
      </c>
      <c r="G135" s="571">
        <f t="shared" si="3"/>
        <v>0</v>
      </c>
      <c r="H135" s="571" t="str">
        <f t="shared" si="4"/>
        <v/>
      </c>
      <c r="I135" s="485"/>
      <c r="J135" s="486"/>
      <c r="K135" s="483"/>
      <c r="L135" s="487"/>
      <c r="M135" s="483"/>
      <c r="N135" s="222" t="str">
        <f t="shared" si="5"/>
        <v/>
      </c>
      <c r="O135" s="465"/>
      <c r="P135" s="466"/>
      <c r="Q135" s="88" t="str">
        <f t="shared" si="6"/>
        <v/>
      </c>
      <c r="R135" s="88" t="str">
        <f t="shared" si="7"/>
        <v/>
      </c>
      <c r="S135" s="88" t="e">
        <f t="shared" ca="1" si="8"/>
        <v>#NAME?</v>
      </c>
      <c r="T135" s="458"/>
      <c r="U135" s="90" t="str">
        <f t="shared" si="9"/>
        <v/>
      </c>
      <c r="V135" s="91" t="str">
        <f t="shared" si="10"/>
        <v/>
      </c>
      <c r="W135" s="92" t="str">
        <f t="shared" si="11"/>
        <v/>
      </c>
      <c r="X135" s="93" t="str">
        <f t="shared" si="12"/>
        <v/>
      </c>
      <c r="Y135" s="93" t="str">
        <f t="shared" si="13"/>
        <v/>
      </c>
      <c r="Z135" s="94" t="str">
        <f t="shared" si="14"/>
        <v/>
      </c>
      <c r="AA135" s="95" t="str">
        <f t="shared" si="15"/>
        <v/>
      </c>
      <c r="AB135" s="339" t="str">
        <f t="shared" si="16"/>
        <v/>
      </c>
    </row>
    <row r="136" spans="1:28" ht="14.25" customHeight="1">
      <c r="A136" s="483"/>
      <c r="B136" s="484"/>
      <c r="C136" s="484"/>
      <c r="D136" s="571" t="str">
        <f t="shared" si="0"/>
        <v/>
      </c>
      <c r="E136" s="571">
        <f t="shared" si="1"/>
        <v>0</v>
      </c>
      <c r="F136" s="571">
        <f t="shared" si="2"/>
        <v>0</v>
      </c>
      <c r="G136" s="571">
        <f t="shared" si="3"/>
        <v>0</v>
      </c>
      <c r="H136" s="571" t="str">
        <f t="shared" si="4"/>
        <v/>
      </c>
      <c r="I136" s="485"/>
      <c r="J136" s="486"/>
      <c r="K136" s="483"/>
      <c r="L136" s="487"/>
      <c r="M136" s="483"/>
      <c r="N136" s="222" t="str">
        <f t="shared" si="5"/>
        <v/>
      </c>
      <c r="O136" s="465"/>
      <c r="P136" s="466"/>
      <c r="Q136" s="88" t="str">
        <f t="shared" si="6"/>
        <v/>
      </c>
      <c r="R136" s="88" t="str">
        <f t="shared" si="7"/>
        <v/>
      </c>
      <c r="S136" s="88" t="e">
        <f t="shared" ca="1" si="8"/>
        <v>#NAME?</v>
      </c>
      <c r="T136" s="458"/>
      <c r="U136" s="90" t="str">
        <f t="shared" si="9"/>
        <v/>
      </c>
      <c r="V136" s="91" t="str">
        <f t="shared" si="10"/>
        <v/>
      </c>
      <c r="W136" s="92" t="str">
        <f t="shared" si="11"/>
        <v/>
      </c>
      <c r="X136" s="93" t="str">
        <f t="shared" si="12"/>
        <v/>
      </c>
      <c r="Y136" s="93" t="str">
        <f t="shared" si="13"/>
        <v/>
      </c>
      <c r="Z136" s="94" t="str">
        <f t="shared" si="14"/>
        <v/>
      </c>
      <c r="AA136" s="95" t="str">
        <f t="shared" si="15"/>
        <v/>
      </c>
      <c r="AB136" s="339" t="str">
        <f t="shared" si="16"/>
        <v/>
      </c>
    </row>
    <row r="137" spans="1:28" ht="14.25" customHeight="1">
      <c r="A137" s="483"/>
      <c r="B137" s="484"/>
      <c r="C137" s="484"/>
      <c r="D137" s="571" t="str">
        <f t="shared" si="0"/>
        <v/>
      </c>
      <c r="E137" s="571">
        <f t="shared" si="1"/>
        <v>0</v>
      </c>
      <c r="F137" s="571">
        <f t="shared" si="2"/>
        <v>0</v>
      </c>
      <c r="G137" s="571">
        <f t="shared" si="3"/>
        <v>0</v>
      </c>
      <c r="H137" s="571" t="str">
        <f t="shared" si="4"/>
        <v/>
      </c>
      <c r="I137" s="485"/>
      <c r="J137" s="486"/>
      <c r="K137" s="483"/>
      <c r="L137" s="487"/>
      <c r="M137" s="483"/>
      <c r="N137" s="222" t="str">
        <f t="shared" si="5"/>
        <v/>
      </c>
      <c r="O137" s="465"/>
      <c r="P137" s="466"/>
      <c r="Q137" s="88" t="str">
        <f t="shared" si="6"/>
        <v/>
      </c>
      <c r="R137" s="88" t="str">
        <f t="shared" si="7"/>
        <v/>
      </c>
      <c r="S137" s="88" t="e">
        <f t="shared" ca="1" si="8"/>
        <v>#NAME?</v>
      </c>
      <c r="T137" s="458"/>
      <c r="U137" s="90" t="str">
        <f t="shared" si="9"/>
        <v/>
      </c>
      <c r="V137" s="91" t="str">
        <f t="shared" si="10"/>
        <v/>
      </c>
      <c r="W137" s="92" t="str">
        <f t="shared" si="11"/>
        <v/>
      </c>
      <c r="X137" s="93" t="str">
        <f t="shared" si="12"/>
        <v/>
      </c>
      <c r="Y137" s="93" t="str">
        <f t="shared" si="13"/>
        <v/>
      </c>
      <c r="Z137" s="94" t="str">
        <f t="shared" si="14"/>
        <v/>
      </c>
      <c r="AA137" s="95" t="str">
        <f t="shared" si="15"/>
        <v/>
      </c>
      <c r="AB137" s="339" t="str">
        <f t="shared" si="16"/>
        <v/>
      </c>
    </row>
    <row r="138" spans="1:28" ht="14.25" customHeight="1">
      <c r="A138" s="483"/>
      <c r="B138" s="484"/>
      <c r="C138" s="484"/>
      <c r="D138" s="571" t="str">
        <f t="shared" si="0"/>
        <v/>
      </c>
      <c r="E138" s="571">
        <f t="shared" si="1"/>
        <v>0</v>
      </c>
      <c r="F138" s="571">
        <f t="shared" si="2"/>
        <v>0</v>
      </c>
      <c r="G138" s="571">
        <f t="shared" si="3"/>
        <v>0</v>
      </c>
      <c r="H138" s="571" t="str">
        <f t="shared" si="4"/>
        <v/>
      </c>
      <c r="I138" s="485"/>
      <c r="J138" s="486"/>
      <c r="K138" s="483"/>
      <c r="L138" s="487"/>
      <c r="M138" s="483"/>
      <c r="N138" s="222" t="str">
        <f t="shared" si="5"/>
        <v/>
      </c>
      <c r="O138" s="465"/>
      <c r="P138" s="466"/>
      <c r="Q138" s="88" t="str">
        <f t="shared" si="6"/>
        <v/>
      </c>
      <c r="R138" s="88" t="str">
        <f t="shared" si="7"/>
        <v/>
      </c>
      <c r="S138" s="88" t="e">
        <f t="shared" ca="1" si="8"/>
        <v>#NAME?</v>
      </c>
      <c r="T138" s="458"/>
      <c r="U138" s="90" t="str">
        <f t="shared" si="9"/>
        <v/>
      </c>
      <c r="V138" s="91" t="str">
        <f t="shared" si="10"/>
        <v/>
      </c>
      <c r="W138" s="92" t="str">
        <f t="shared" si="11"/>
        <v/>
      </c>
      <c r="X138" s="93" t="str">
        <f t="shared" si="12"/>
        <v/>
      </c>
      <c r="Y138" s="93" t="str">
        <f t="shared" si="13"/>
        <v/>
      </c>
      <c r="Z138" s="94" t="str">
        <f t="shared" si="14"/>
        <v/>
      </c>
      <c r="AA138" s="95" t="str">
        <f t="shared" si="15"/>
        <v/>
      </c>
      <c r="AB138" s="339" t="str">
        <f t="shared" si="16"/>
        <v/>
      </c>
    </row>
    <row r="139" spans="1:28" ht="14.25" customHeight="1">
      <c r="A139" s="483"/>
      <c r="B139" s="484"/>
      <c r="C139" s="484"/>
      <c r="D139" s="571" t="str">
        <f t="shared" si="0"/>
        <v/>
      </c>
      <c r="E139" s="571">
        <f t="shared" si="1"/>
        <v>0</v>
      </c>
      <c r="F139" s="571">
        <f t="shared" si="2"/>
        <v>0</v>
      </c>
      <c r="G139" s="571">
        <f t="shared" si="3"/>
        <v>0</v>
      </c>
      <c r="H139" s="571" t="str">
        <f t="shared" si="4"/>
        <v/>
      </c>
      <c r="I139" s="485"/>
      <c r="J139" s="486"/>
      <c r="K139" s="483"/>
      <c r="L139" s="487"/>
      <c r="M139" s="483"/>
      <c r="N139" s="222" t="str">
        <f t="shared" si="5"/>
        <v/>
      </c>
      <c r="O139" s="465"/>
      <c r="P139" s="466"/>
      <c r="Q139" s="88" t="str">
        <f t="shared" si="6"/>
        <v/>
      </c>
      <c r="R139" s="88" t="str">
        <f t="shared" si="7"/>
        <v/>
      </c>
      <c r="S139" s="88" t="e">
        <f t="shared" ca="1" si="8"/>
        <v>#NAME?</v>
      </c>
      <c r="T139" s="458"/>
      <c r="U139" s="90" t="str">
        <f t="shared" si="9"/>
        <v/>
      </c>
      <c r="V139" s="91" t="str">
        <f t="shared" si="10"/>
        <v/>
      </c>
      <c r="W139" s="92" t="str">
        <f t="shared" si="11"/>
        <v/>
      </c>
      <c r="X139" s="93" t="str">
        <f t="shared" si="12"/>
        <v/>
      </c>
      <c r="Y139" s="93" t="str">
        <f t="shared" si="13"/>
        <v/>
      </c>
      <c r="Z139" s="94" t="str">
        <f t="shared" si="14"/>
        <v/>
      </c>
      <c r="AA139" s="95" t="str">
        <f t="shared" si="15"/>
        <v/>
      </c>
      <c r="AB139" s="339" t="str">
        <f t="shared" si="16"/>
        <v/>
      </c>
    </row>
    <row r="140" spans="1:28" ht="14.25" customHeight="1">
      <c r="A140" s="483"/>
      <c r="B140" s="484"/>
      <c r="C140" s="484"/>
      <c r="D140" s="571" t="str">
        <f t="shared" si="0"/>
        <v/>
      </c>
      <c r="E140" s="571">
        <f t="shared" si="1"/>
        <v>0</v>
      </c>
      <c r="F140" s="571">
        <f t="shared" si="2"/>
        <v>0</v>
      </c>
      <c r="G140" s="571">
        <f t="shared" si="3"/>
        <v>0</v>
      </c>
      <c r="H140" s="571" t="str">
        <f t="shared" si="4"/>
        <v/>
      </c>
      <c r="I140" s="485"/>
      <c r="J140" s="486"/>
      <c r="K140" s="483"/>
      <c r="L140" s="487"/>
      <c r="M140" s="483"/>
      <c r="N140" s="222" t="str">
        <f t="shared" si="5"/>
        <v/>
      </c>
      <c r="O140" s="465"/>
      <c r="P140" s="466"/>
      <c r="Q140" s="88" t="str">
        <f t="shared" si="6"/>
        <v/>
      </c>
      <c r="R140" s="88" t="str">
        <f t="shared" si="7"/>
        <v/>
      </c>
      <c r="S140" s="88" t="e">
        <f t="shared" ca="1" si="8"/>
        <v>#NAME?</v>
      </c>
      <c r="T140" s="458"/>
      <c r="U140" s="90" t="str">
        <f t="shared" si="9"/>
        <v/>
      </c>
      <c r="V140" s="91" t="str">
        <f t="shared" si="10"/>
        <v/>
      </c>
      <c r="W140" s="92" t="str">
        <f t="shared" si="11"/>
        <v/>
      </c>
      <c r="X140" s="93" t="str">
        <f t="shared" si="12"/>
        <v/>
      </c>
      <c r="Y140" s="93" t="str">
        <f t="shared" si="13"/>
        <v/>
      </c>
      <c r="Z140" s="94" t="str">
        <f t="shared" si="14"/>
        <v/>
      </c>
      <c r="AA140" s="95" t="str">
        <f t="shared" si="15"/>
        <v/>
      </c>
      <c r="AB140" s="339" t="str">
        <f t="shared" si="16"/>
        <v/>
      </c>
    </row>
    <row r="141" spans="1:28" ht="14.25" customHeight="1">
      <c r="A141" s="483"/>
      <c r="B141" s="484"/>
      <c r="C141" s="484"/>
      <c r="D141" s="571" t="str">
        <f t="shared" si="0"/>
        <v/>
      </c>
      <c r="E141" s="571">
        <f t="shared" si="1"/>
        <v>0</v>
      </c>
      <c r="F141" s="571">
        <f t="shared" si="2"/>
        <v>0</v>
      </c>
      <c r="G141" s="571">
        <f t="shared" si="3"/>
        <v>0</v>
      </c>
      <c r="H141" s="571" t="str">
        <f t="shared" si="4"/>
        <v/>
      </c>
      <c r="I141" s="485"/>
      <c r="J141" s="486"/>
      <c r="K141" s="483"/>
      <c r="L141" s="487"/>
      <c r="M141" s="483"/>
      <c r="N141" s="222" t="str">
        <f t="shared" si="5"/>
        <v/>
      </c>
      <c r="O141" s="465"/>
      <c r="P141" s="466"/>
      <c r="Q141" s="88" t="str">
        <f t="shared" si="6"/>
        <v/>
      </c>
      <c r="R141" s="88" t="str">
        <f t="shared" si="7"/>
        <v/>
      </c>
      <c r="S141" s="88" t="e">
        <f t="shared" ca="1" si="8"/>
        <v>#NAME?</v>
      </c>
      <c r="T141" s="458"/>
      <c r="U141" s="90" t="str">
        <f t="shared" si="9"/>
        <v/>
      </c>
      <c r="V141" s="91" t="str">
        <f t="shared" si="10"/>
        <v/>
      </c>
      <c r="W141" s="92" t="str">
        <f t="shared" si="11"/>
        <v/>
      </c>
      <c r="X141" s="93" t="str">
        <f t="shared" si="12"/>
        <v/>
      </c>
      <c r="Y141" s="93" t="str">
        <f t="shared" si="13"/>
        <v/>
      </c>
      <c r="Z141" s="94" t="str">
        <f t="shared" si="14"/>
        <v/>
      </c>
      <c r="AA141" s="95" t="str">
        <f t="shared" si="15"/>
        <v/>
      </c>
      <c r="AB141" s="339" t="str">
        <f t="shared" si="16"/>
        <v/>
      </c>
    </row>
    <row r="142" spans="1:28" ht="14.25" customHeight="1">
      <c r="A142" s="483"/>
      <c r="B142" s="484"/>
      <c r="C142" s="484"/>
      <c r="D142" s="571" t="str">
        <f t="shared" si="0"/>
        <v/>
      </c>
      <c r="E142" s="571">
        <f t="shared" si="1"/>
        <v>0</v>
      </c>
      <c r="F142" s="571">
        <f t="shared" si="2"/>
        <v>0</v>
      </c>
      <c r="G142" s="571">
        <f t="shared" si="3"/>
        <v>0</v>
      </c>
      <c r="H142" s="571" t="str">
        <f t="shared" si="4"/>
        <v/>
      </c>
      <c r="I142" s="485"/>
      <c r="J142" s="486"/>
      <c r="K142" s="483"/>
      <c r="L142" s="487"/>
      <c r="M142" s="483"/>
      <c r="N142" s="222" t="str">
        <f t="shared" si="5"/>
        <v/>
      </c>
      <c r="O142" s="465"/>
      <c r="P142" s="466"/>
      <c r="Q142" s="88" t="str">
        <f t="shared" si="6"/>
        <v/>
      </c>
      <c r="R142" s="88" t="str">
        <f t="shared" si="7"/>
        <v/>
      </c>
      <c r="S142" s="88" t="e">
        <f t="shared" ca="1" si="8"/>
        <v>#NAME?</v>
      </c>
      <c r="T142" s="458"/>
      <c r="U142" s="90" t="str">
        <f t="shared" si="9"/>
        <v/>
      </c>
      <c r="V142" s="91" t="str">
        <f t="shared" si="10"/>
        <v/>
      </c>
      <c r="W142" s="92" t="str">
        <f t="shared" si="11"/>
        <v/>
      </c>
      <c r="X142" s="93" t="str">
        <f t="shared" si="12"/>
        <v/>
      </c>
      <c r="Y142" s="93" t="str">
        <f t="shared" si="13"/>
        <v/>
      </c>
      <c r="Z142" s="94" t="str">
        <f t="shared" si="14"/>
        <v/>
      </c>
      <c r="AA142" s="95" t="str">
        <f t="shared" si="15"/>
        <v/>
      </c>
      <c r="AB142" s="339" t="str">
        <f t="shared" si="16"/>
        <v/>
      </c>
    </row>
    <row r="143" spans="1:28" ht="14.25" customHeight="1">
      <c r="A143" s="483"/>
      <c r="B143" s="484"/>
      <c r="C143" s="484"/>
      <c r="D143" s="571" t="str">
        <f t="shared" si="0"/>
        <v/>
      </c>
      <c r="E143" s="571">
        <f t="shared" si="1"/>
        <v>0</v>
      </c>
      <c r="F143" s="571">
        <f t="shared" si="2"/>
        <v>0</v>
      </c>
      <c r="G143" s="571">
        <f t="shared" si="3"/>
        <v>0</v>
      </c>
      <c r="H143" s="571" t="str">
        <f t="shared" si="4"/>
        <v/>
      </c>
      <c r="I143" s="485"/>
      <c r="J143" s="486"/>
      <c r="K143" s="483"/>
      <c r="L143" s="487"/>
      <c r="M143" s="483"/>
      <c r="N143" s="222" t="str">
        <f t="shared" si="5"/>
        <v/>
      </c>
      <c r="O143" s="465"/>
      <c r="P143" s="466"/>
      <c r="Q143" s="88" t="str">
        <f t="shared" si="6"/>
        <v/>
      </c>
      <c r="R143" s="88" t="str">
        <f t="shared" si="7"/>
        <v/>
      </c>
      <c r="S143" s="88" t="e">
        <f t="shared" ca="1" si="8"/>
        <v>#NAME?</v>
      </c>
      <c r="T143" s="458"/>
      <c r="U143" s="90" t="str">
        <f t="shared" si="9"/>
        <v/>
      </c>
      <c r="V143" s="91" t="str">
        <f t="shared" si="10"/>
        <v/>
      </c>
      <c r="W143" s="92" t="str">
        <f t="shared" si="11"/>
        <v/>
      </c>
      <c r="X143" s="93" t="str">
        <f t="shared" si="12"/>
        <v/>
      </c>
      <c r="Y143" s="93" t="str">
        <f t="shared" si="13"/>
        <v/>
      </c>
      <c r="Z143" s="94" t="str">
        <f t="shared" si="14"/>
        <v/>
      </c>
      <c r="AA143" s="95" t="str">
        <f t="shared" si="15"/>
        <v/>
      </c>
      <c r="AB143" s="339" t="str">
        <f t="shared" si="16"/>
        <v/>
      </c>
    </row>
    <row r="144" spans="1:28" ht="14.25" customHeight="1">
      <c r="A144" s="483"/>
      <c r="B144" s="484"/>
      <c r="C144" s="484"/>
      <c r="D144" s="571" t="str">
        <f t="shared" si="0"/>
        <v/>
      </c>
      <c r="E144" s="571">
        <f t="shared" si="1"/>
        <v>0</v>
      </c>
      <c r="F144" s="571">
        <f t="shared" si="2"/>
        <v>0</v>
      </c>
      <c r="G144" s="571">
        <f t="shared" si="3"/>
        <v>0</v>
      </c>
      <c r="H144" s="571" t="str">
        <f t="shared" si="4"/>
        <v/>
      </c>
      <c r="I144" s="485"/>
      <c r="J144" s="486"/>
      <c r="K144" s="483"/>
      <c r="L144" s="487"/>
      <c r="M144" s="483"/>
      <c r="N144" s="222" t="str">
        <f t="shared" si="5"/>
        <v/>
      </c>
      <c r="O144" s="465"/>
      <c r="P144" s="466"/>
      <c r="Q144" s="88" t="str">
        <f t="shared" si="6"/>
        <v/>
      </c>
      <c r="R144" s="88" t="str">
        <f t="shared" si="7"/>
        <v/>
      </c>
      <c r="S144" s="88" t="e">
        <f t="shared" ca="1" si="8"/>
        <v>#NAME?</v>
      </c>
      <c r="T144" s="458"/>
      <c r="U144" s="90" t="str">
        <f t="shared" si="9"/>
        <v/>
      </c>
      <c r="V144" s="91" t="str">
        <f t="shared" si="10"/>
        <v/>
      </c>
      <c r="W144" s="92" t="str">
        <f t="shared" si="11"/>
        <v/>
      </c>
      <c r="X144" s="93" t="str">
        <f t="shared" si="12"/>
        <v/>
      </c>
      <c r="Y144" s="93" t="str">
        <f t="shared" si="13"/>
        <v/>
      </c>
      <c r="Z144" s="94" t="str">
        <f t="shared" si="14"/>
        <v/>
      </c>
      <c r="AA144" s="95" t="str">
        <f t="shared" si="15"/>
        <v/>
      </c>
      <c r="AB144" s="339" t="str">
        <f t="shared" si="16"/>
        <v/>
      </c>
    </row>
    <row r="145" spans="1:28" ht="14.25" customHeight="1">
      <c r="A145" s="483"/>
      <c r="B145" s="484"/>
      <c r="C145" s="484"/>
      <c r="D145" s="571" t="str">
        <f t="shared" si="0"/>
        <v/>
      </c>
      <c r="E145" s="571">
        <f t="shared" si="1"/>
        <v>0</v>
      </c>
      <c r="F145" s="571">
        <f t="shared" si="2"/>
        <v>0</v>
      </c>
      <c r="G145" s="571">
        <f t="shared" si="3"/>
        <v>0</v>
      </c>
      <c r="H145" s="571" t="str">
        <f t="shared" si="4"/>
        <v/>
      </c>
      <c r="I145" s="485"/>
      <c r="J145" s="486"/>
      <c r="K145" s="483"/>
      <c r="L145" s="487"/>
      <c r="M145" s="483"/>
      <c r="N145" s="222" t="str">
        <f t="shared" si="5"/>
        <v/>
      </c>
      <c r="O145" s="465"/>
      <c r="P145" s="466"/>
      <c r="Q145" s="88" t="str">
        <f t="shared" si="6"/>
        <v/>
      </c>
      <c r="R145" s="88" t="str">
        <f t="shared" si="7"/>
        <v/>
      </c>
      <c r="S145" s="88" t="e">
        <f t="shared" ca="1" si="8"/>
        <v>#NAME?</v>
      </c>
      <c r="T145" s="458"/>
      <c r="U145" s="90" t="str">
        <f t="shared" si="9"/>
        <v/>
      </c>
      <c r="V145" s="91" t="str">
        <f t="shared" si="10"/>
        <v/>
      </c>
      <c r="W145" s="92" t="str">
        <f t="shared" si="11"/>
        <v/>
      </c>
      <c r="X145" s="93" t="str">
        <f t="shared" si="12"/>
        <v/>
      </c>
      <c r="Y145" s="93" t="str">
        <f t="shared" si="13"/>
        <v/>
      </c>
      <c r="Z145" s="94" t="str">
        <f t="shared" si="14"/>
        <v/>
      </c>
      <c r="AA145" s="95" t="str">
        <f t="shared" si="15"/>
        <v/>
      </c>
      <c r="AB145" s="339" t="str">
        <f t="shared" si="16"/>
        <v/>
      </c>
    </row>
    <row r="146" spans="1:28" ht="14.25" customHeight="1">
      <c r="A146" s="483"/>
      <c r="B146" s="484"/>
      <c r="C146" s="484"/>
      <c r="D146" s="571" t="str">
        <f t="shared" si="0"/>
        <v/>
      </c>
      <c r="E146" s="571">
        <f t="shared" si="1"/>
        <v>0</v>
      </c>
      <c r="F146" s="571">
        <f t="shared" si="2"/>
        <v>0</v>
      </c>
      <c r="G146" s="571">
        <f t="shared" si="3"/>
        <v>0</v>
      </c>
      <c r="H146" s="571" t="str">
        <f t="shared" si="4"/>
        <v/>
      </c>
      <c r="I146" s="485"/>
      <c r="J146" s="486"/>
      <c r="K146" s="483"/>
      <c r="L146" s="487"/>
      <c r="M146" s="483"/>
      <c r="N146" s="222" t="str">
        <f t="shared" si="5"/>
        <v/>
      </c>
      <c r="O146" s="465"/>
      <c r="P146" s="466"/>
      <c r="Q146" s="88" t="str">
        <f t="shared" si="6"/>
        <v/>
      </c>
      <c r="R146" s="88" t="str">
        <f t="shared" si="7"/>
        <v/>
      </c>
      <c r="S146" s="88" t="e">
        <f t="shared" ca="1" si="8"/>
        <v>#NAME?</v>
      </c>
      <c r="T146" s="458"/>
      <c r="U146" s="90" t="str">
        <f t="shared" si="9"/>
        <v/>
      </c>
      <c r="V146" s="91" t="str">
        <f t="shared" si="10"/>
        <v/>
      </c>
      <c r="W146" s="92" t="str">
        <f t="shared" si="11"/>
        <v/>
      </c>
      <c r="X146" s="93" t="str">
        <f t="shared" si="12"/>
        <v/>
      </c>
      <c r="Y146" s="93" t="str">
        <f t="shared" si="13"/>
        <v/>
      </c>
      <c r="Z146" s="94" t="str">
        <f t="shared" si="14"/>
        <v/>
      </c>
      <c r="AA146" s="95" t="str">
        <f t="shared" si="15"/>
        <v/>
      </c>
      <c r="AB146" s="339" t="str">
        <f t="shared" si="16"/>
        <v/>
      </c>
    </row>
    <row r="147" spans="1:28" ht="14.25" customHeight="1">
      <c r="A147" s="483"/>
      <c r="B147" s="484"/>
      <c r="C147" s="484"/>
      <c r="D147" s="571" t="str">
        <f t="shared" si="0"/>
        <v/>
      </c>
      <c r="E147" s="571">
        <f t="shared" si="1"/>
        <v>0</v>
      </c>
      <c r="F147" s="571">
        <f t="shared" si="2"/>
        <v>0</v>
      </c>
      <c r="G147" s="571">
        <f t="shared" si="3"/>
        <v>0</v>
      </c>
      <c r="H147" s="571" t="str">
        <f t="shared" si="4"/>
        <v/>
      </c>
      <c r="I147" s="485"/>
      <c r="J147" s="486"/>
      <c r="K147" s="483"/>
      <c r="L147" s="487"/>
      <c r="M147" s="483"/>
      <c r="N147" s="222" t="str">
        <f t="shared" si="5"/>
        <v/>
      </c>
      <c r="O147" s="465"/>
      <c r="P147" s="466"/>
      <c r="Q147" s="88" t="str">
        <f t="shared" si="6"/>
        <v/>
      </c>
      <c r="R147" s="88" t="str">
        <f t="shared" si="7"/>
        <v/>
      </c>
      <c r="S147" s="88" t="e">
        <f t="shared" ca="1" si="8"/>
        <v>#NAME?</v>
      </c>
      <c r="T147" s="458"/>
      <c r="U147" s="90" t="str">
        <f t="shared" si="9"/>
        <v/>
      </c>
      <c r="V147" s="91" t="str">
        <f t="shared" si="10"/>
        <v/>
      </c>
      <c r="W147" s="92" t="str">
        <f t="shared" si="11"/>
        <v/>
      </c>
      <c r="X147" s="93" t="str">
        <f t="shared" si="12"/>
        <v/>
      </c>
      <c r="Y147" s="93" t="str">
        <f t="shared" si="13"/>
        <v/>
      </c>
      <c r="Z147" s="94" t="str">
        <f t="shared" si="14"/>
        <v/>
      </c>
      <c r="AA147" s="95" t="str">
        <f t="shared" si="15"/>
        <v/>
      </c>
      <c r="AB147" s="339" t="str">
        <f t="shared" si="16"/>
        <v/>
      </c>
    </row>
    <row r="148" spans="1:28" ht="14.25" customHeight="1">
      <c r="A148" s="483"/>
      <c r="B148" s="484"/>
      <c r="C148" s="484"/>
      <c r="D148" s="571" t="str">
        <f t="shared" si="0"/>
        <v/>
      </c>
      <c r="E148" s="571">
        <f t="shared" si="1"/>
        <v>0</v>
      </c>
      <c r="F148" s="571">
        <f t="shared" si="2"/>
        <v>0</v>
      </c>
      <c r="G148" s="571">
        <f t="shared" si="3"/>
        <v>0</v>
      </c>
      <c r="H148" s="571" t="str">
        <f t="shared" si="4"/>
        <v/>
      </c>
      <c r="I148" s="485"/>
      <c r="J148" s="486"/>
      <c r="K148" s="483"/>
      <c r="L148" s="487"/>
      <c r="M148" s="483"/>
      <c r="N148" s="222" t="str">
        <f t="shared" si="5"/>
        <v/>
      </c>
      <c r="O148" s="465"/>
      <c r="P148" s="466"/>
      <c r="Q148" s="88" t="str">
        <f t="shared" si="6"/>
        <v/>
      </c>
      <c r="R148" s="88" t="str">
        <f t="shared" si="7"/>
        <v/>
      </c>
      <c r="S148" s="88" t="e">
        <f t="shared" ca="1" si="8"/>
        <v>#NAME?</v>
      </c>
      <c r="T148" s="458"/>
      <c r="U148" s="90" t="str">
        <f t="shared" si="9"/>
        <v/>
      </c>
      <c r="V148" s="91" t="str">
        <f t="shared" si="10"/>
        <v/>
      </c>
      <c r="W148" s="92" t="str">
        <f t="shared" si="11"/>
        <v/>
      </c>
      <c r="X148" s="93" t="str">
        <f t="shared" si="12"/>
        <v/>
      </c>
      <c r="Y148" s="93" t="str">
        <f t="shared" si="13"/>
        <v/>
      </c>
      <c r="Z148" s="94" t="str">
        <f t="shared" si="14"/>
        <v/>
      </c>
      <c r="AA148" s="95" t="str">
        <f t="shared" si="15"/>
        <v/>
      </c>
      <c r="AB148" s="339" t="str">
        <f t="shared" si="16"/>
        <v/>
      </c>
    </row>
    <row r="149" spans="1:28" ht="14.25" customHeight="1">
      <c r="A149" s="483"/>
      <c r="B149" s="484"/>
      <c r="C149" s="484"/>
      <c r="D149" s="571" t="str">
        <f t="shared" si="0"/>
        <v/>
      </c>
      <c r="E149" s="571">
        <f t="shared" si="1"/>
        <v>0</v>
      </c>
      <c r="F149" s="571">
        <f t="shared" si="2"/>
        <v>0</v>
      </c>
      <c r="G149" s="571">
        <f t="shared" si="3"/>
        <v>0</v>
      </c>
      <c r="H149" s="571" t="str">
        <f t="shared" si="4"/>
        <v/>
      </c>
      <c r="I149" s="485"/>
      <c r="J149" s="486"/>
      <c r="K149" s="483"/>
      <c r="L149" s="487"/>
      <c r="M149" s="483"/>
      <c r="N149" s="222" t="str">
        <f t="shared" si="5"/>
        <v/>
      </c>
      <c r="O149" s="465"/>
      <c r="P149" s="466"/>
      <c r="Q149" s="88" t="str">
        <f t="shared" si="6"/>
        <v/>
      </c>
      <c r="R149" s="88" t="str">
        <f t="shared" si="7"/>
        <v/>
      </c>
      <c r="S149" s="88" t="e">
        <f t="shared" ca="1" si="8"/>
        <v>#NAME?</v>
      </c>
      <c r="T149" s="458"/>
      <c r="U149" s="90" t="str">
        <f t="shared" si="9"/>
        <v/>
      </c>
      <c r="V149" s="91" t="str">
        <f t="shared" si="10"/>
        <v/>
      </c>
      <c r="W149" s="92" t="str">
        <f t="shared" si="11"/>
        <v/>
      </c>
      <c r="X149" s="93" t="str">
        <f t="shared" si="12"/>
        <v/>
      </c>
      <c r="Y149" s="93" t="str">
        <f t="shared" si="13"/>
        <v/>
      </c>
      <c r="Z149" s="94" t="str">
        <f t="shared" si="14"/>
        <v/>
      </c>
      <c r="AA149" s="95" t="str">
        <f t="shared" si="15"/>
        <v/>
      </c>
      <c r="AB149" s="339" t="str">
        <f t="shared" si="16"/>
        <v/>
      </c>
    </row>
    <row r="150" spans="1:28" ht="14.25" customHeight="1">
      <c r="A150" s="483"/>
      <c r="B150" s="484"/>
      <c r="C150" s="484"/>
      <c r="D150" s="571" t="str">
        <f t="shared" si="0"/>
        <v/>
      </c>
      <c r="E150" s="571">
        <f t="shared" si="1"/>
        <v>0</v>
      </c>
      <c r="F150" s="571">
        <f t="shared" si="2"/>
        <v>0</v>
      </c>
      <c r="G150" s="571">
        <f t="shared" si="3"/>
        <v>0</v>
      </c>
      <c r="H150" s="571" t="str">
        <f t="shared" si="4"/>
        <v/>
      </c>
      <c r="I150" s="485"/>
      <c r="J150" s="486"/>
      <c r="K150" s="483"/>
      <c r="L150" s="487"/>
      <c r="M150" s="483"/>
      <c r="N150" s="222" t="str">
        <f t="shared" si="5"/>
        <v/>
      </c>
      <c r="O150" s="465"/>
      <c r="P150" s="466"/>
      <c r="Q150" s="88" t="str">
        <f t="shared" si="6"/>
        <v/>
      </c>
      <c r="R150" s="88" t="str">
        <f t="shared" si="7"/>
        <v/>
      </c>
      <c r="S150" s="88" t="e">
        <f t="shared" ca="1" si="8"/>
        <v>#NAME?</v>
      </c>
      <c r="T150" s="458"/>
      <c r="U150" s="90" t="str">
        <f t="shared" si="9"/>
        <v/>
      </c>
      <c r="V150" s="91" t="str">
        <f t="shared" si="10"/>
        <v/>
      </c>
      <c r="W150" s="92" t="str">
        <f t="shared" si="11"/>
        <v/>
      </c>
      <c r="X150" s="93" t="str">
        <f t="shared" si="12"/>
        <v/>
      </c>
      <c r="Y150" s="93" t="str">
        <f t="shared" si="13"/>
        <v/>
      </c>
      <c r="Z150" s="94" t="str">
        <f t="shared" si="14"/>
        <v/>
      </c>
      <c r="AA150" s="95" t="str">
        <f t="shared" si="15"/>
        <v/>
      </c>
      <c r="AB150" s="339" t="str">
        <f t="shared" si="16"/>
        <v/>
      </c>
    </row>
    <row r="151" spans="1:28" ht="14.25" customHeight="1">
      <c r="A151" s="483"/>
      <c r="B151" s="484"/>
      <c r="C151" s="484"/>
      <c r="D151" s="571" t="str">
        <f t="shared" si="0"/>
        <v/>
      </c>
      <c r="E151" s="571">
        <f t="shared" si="1"/>
        <v>0</v>
      </c>
      <c r="F151" s="571">
        <f t="shared" si="2"/>
        <v>0</v>
      </c>
      <c r="G151" s="571">
        <f t="shared" si="3"/>
        <v>0</v>
      </c>
      <c r="H151" s="571" t="str">
        <f t="shared" si="4"/>
        <v/>
      </c>
      <c r="I151" s="485"/>
      <c r="J151" s="486"/>
      <c r="K151" s="483"/>
      <c r="L151" s="487"/>
      <c r="M151" s="483"/>
      <c r="N151" s="222" t="str">
        <f t="shared" si="5"/>
        <v/>
      </c>
      <c r="O151" s="465"/>
      <c r="P151" s="466"/>
      <c r="Q151" s="88" t="str">
        <f t="shared" si="6"/>
        <v/>
      </c>
      <c r="R151" s="88" t="str">
        <f t="shared" si="7"/>
        <v/>
      </c>
      <c r="S151" s="88" t="e">
        <f t="shared" ca="1" si="8"/>
        <v>#NAME?</v>
      </c>
      <c r="T151" s="458"/>
      <c r="U151" s="90" t="str">
        <f t="shared" si="9"/>
        <v/>
      </c>
      <c r="V151" s="91" t="str">
        <f t="shared" si="10"/>
        <v/>
      </c>
      <c r="W151" s="92" t="str">
        <f t="shared" si="11"/>
        <v/>
      </c>
      <c r="X151" s="93" t="str">
        <f t="shared" si="12"/>
        <v/>
      </c>
      <c r="Y151" s="93" t="str">
        <f t="shared" si="13"/>
        <v/>
      </c>
      <c r="Z151" s="94" t="str">
        <f t="shared" si="14"/>
        <v/>
      </c>
      <c r="AA151" s="95" t="str">
        <f t="shared" si="15"/>
        <v/>
      </c>
      <c r="AB151" s="339" t="str">
        <f t="shared" si="16"/>
        <v/>
      </c>
    </row>
    <row r="152" spans="1:28" ht="14.25" customHeight="1">
      <c r="A152" s="483"/>
      <c r="B152" s="484"/>
      <c r="C152" s="484"/>
      <c r="D152" s="571" t="str">
        <f t="shared" si="0"/>
        <v/>
      </c>
      <c r="E152" s="571">
        <f t="shared" si="1"/>
        <v>0</v>
      </c>
      <c r="F152" s="571">
        <f t="shared" si="2"/>
        <v>0</v>
      </c>
      <c r="G152" s="571">
        <f t="shared" si="3"/>
        <v>0</v>
      </c>
      <c r="H152" s="571" t="str">
        <f t="shared" si="4"/>
        <v/>
      </c>
      <c r="I152" s="485"/>
      <c r="J152" s="486"/>
      <c r="K152" s="483"/>
      <c r="L152" s="487"/>
      <c r="M152" s="483"/>
      <c r="N152" s="222" t="str">
        <f t="shared" si="5"/>
        <v/>
      </c>
      <c r="O152" s="465"/>
      <c r="P152" s="466"/>
      <c r="Q152" s="88" t="str">
        <f t="shared" si="6"/>
        <v/>
      </c>
      <c r="R152" s="88" t="str">
        <f t="shared" si="7"/>
        <v/>
      </c>
      <c r="S152" s="88" t="e">
        <f t="shared" ca="1" si="8"/>
        <v>#NAME?</v>
      </c>
      <c r="T152" s="458"/>
      <c r="U152" s="90" t="str">
        <f t="shared" si="9"/>
        <v/>
      </c>
      <c r="V152" s="91" t="str">
        <f t="shared" si="10"/>
        <v/>
      </c>
      <c r="W152" s="92" t="str">
        <f t="shared" si="11"/>
        <v/>
      </c>
      <c r="X152" s="93" t="str">
        <f t="shared" si="12"/>
        <v/>
      </c>
      <c r="Y152" s="93" t="str">
        <f t="shared" si="13"/>
        <v/>
      </c>
      <c r="Z152" s="94" t="str">
        <f t="shared" si="14"/>
        <v/>
      </c>
      <c r="AA152" s="95" t="str">
        <f t="shared" si="15"/>
        <v/>
      </c>
      <c r="AB152" s="339" t="str">
        <f t="shared" si="16"/>
        <v/>
      </c>
    </row>
    <row r="153" spans="1:28" ht="14.25" customHeight="1">
      <c r="A153" s="483"/>
      <c r="B153" s="484"/>
      <c r="C153" s="484"/>
      <c r="D153" s="571" t="str">
        <f t="shared" si="0"/>
        <v/>
      </c>
      <c r="E153" s="571">
        <f t="shared" si="1"/>
        <v>0</v>
      </c>
      <c r="F153" s="571">
        <f t="shared" si="2"/>
        <v>0</v>
      </c>
      <c r="G153" s="571">
        <f t="shared" si="3"/>
        <v>0</v>
      </c>
      <c r="H153" s="571" t="str">
        <f t="shared" si="4"/>
        <v/>
      </c>
      <c r="I153" s="485"/>
      <c r="J153" s="486"/>
      <c r="K153" s="483"/>
      <c r="L153" s="487"/>
      <c r="M153" s="483"/>
      <c r="N153" s="222" t="str">
        <f t="shared" si="5"/>
        <v/>
      </c>
      <c r="O153" s="465"/>
      <c r="P153" s="466"/>
      <c r="Q153" s="88" t="str">
        <f t="shared" si="6"/>
        <v/>
      </c>
      <c r="R153" s="88" t="str">
        <f t="shared" si="7"/>
        <v/>
      </c>
      <c r="S153" s="88" t="e">
        <f t="shared" ca="1" si="8"/>
        <v>#NAME?</v>
      </c>
      <c r="T153" s="458"/>
      <c r="U153" s="90" t="str">
        <f t="shared" si="9"/>
        <v/>
      </c>
      <c r="V153" s="91" t="str">
        <f t="shared" si="10"/>
        <v/>
      </c>
      <c r="W153" s="92" t="str">
        <f t="shared" si="11"/>
        <v/>
      </c>
      <c r="X153" s="93" t="str">
        <f t="shared" si="12"/>
        <v/>
      </c>
      <c r="Y153" s="93" t="str">
        <f t="shared" si="13"/>
        <v/>
      </c>
      <c r="Z153" s="94" t="str">
        <f t="shared" si="14"/>
        <v/>
      </c>
      <c r="AA153" s="95" t="str">
        <f t="shared" si="15"/>
        <v/>
      </c>
      <c r="AB153" s="339" t="str">
        <f t="shared" si="16"/>
        <v/>
      </c>
    </row>
    <row r="154" spans="1:28" ht="14.25" customHeight="1">
      <c r="A154" s="483"/>
      <c r="B154" s="484"/>
      <c r="C154" s="484"/>
      <c r="D154" s="571" t="str">
        <f t="shared" si="0"/>
        <v/>
      </c>
      <c r="E154" s="571">
        <f t="shared" si="1"/>
        <v>0</v>
      </c>
      <c r="F154" s="571">
        <f t="shared" si="2"/>
        <v>0</v>
      </c>
      <c r="G154" s="571">
        <f t="shared" si="3"/>
        <v>0</v>
      </c>
      <c r="H154" s="571" t="str">
        <f t="shared" si="4"/>
        <v/>
      </c>
      <c r="I154" s="485"/>
      <c r="J154" s="486"/>
      <c r="K154" s="483"/>
      <c r="L154" s="487"/>
      <c r="M154" s="483"/>
      <c r="N154" s="222" t="str">
        <f t="shared" si="5"/>
        <v/>
      </c>
      <c r="O154" s="465"/>
      <c r="P154" s="466"/>
      <c r="Q154" s="88" t="str">
        <f t="shared" si="6"/>
        <v/>
      </c>
      <c r="R154" s="88" t="str">
        <f t="shared" si="7"/>
        <v/>
      </c>
      <c r="S154" s="88" t="e">
        <f t="shared" ca="1" si="8"/>
        <v>#NAME?</v>
      </c>
      <c r="T154" s="458"/>
      <c r="U154" s="90" t="str">
        <f t="shared" si="9"/>
        <v/>
      </c>
      <c r="V154" s="91" t="str">
        <f t="shared" si="10"/>
        <v/>
      </c>
      <c r="W154" s="92" t="str">
        <f t="shared" si="11"/>
        <v/>
      </c>
      <c r="X154" s="93" t="str">
        <f t="shared" si="12"/>
        <v/>
      </c>
      <c r="Y154" s="93" t="str">
        <f t="shared" si="13"/>
        <v/>
      </c>
      <c r="Z154" s="94" t="str">
        <f t="shared" si="14"/>
        <v/>
      </c>
      <c r="AA154" s="95" t="str">
        <f t="shared" si="15"/>
        <v/>
      </c>
      <c r="AB154" s="339" t="str">
        <f t="shared" si="16"/>
        <v/>
      </c>
    </row>
    <row r="155" spans="1:28" ht="14.25" customHeight="1">
      <c r="A155" s="483"/>
      <c r="B155" s="484"/>
      <c r="C155" s="484"/>
      <c r="D155" s="571" t="str">
        <f t="shared" si="0"/>
        <v/>
      </c>
      <c r="E155" s="571">
        <f t="shared" si="1"/>
        <v>0</v>
      </c>
      <c r="F155" s="571">
        <f t="shared" si="2"/>
        <v>0</v>
      </c>
      <c r="G155" s="571">
        <f t="shared" si="3"/>
        <v>0</v>
      </c>
      <c r="H155" s="571" t="str">
        <f t="shared" si="4"/>
        <v/>
      </c>
      <c r="I155" s="485"/>
      <c r="J155" s="486"/>
      <c r="K155" s="483"/>
      <c r="L155" s="487"/>
      <c r="M155" s="483"/>
      <c r="N155" s="222" t="str">
        <f t="shared" si="5"/>
        <v/>
      </c>
      <c r="O155" s="465"/>
      <c r="P155" s="466"/>
      <c r="Q155" s="88" t="str">
        <f t="shared" si="6"/>
        <v/>
      </c>
      <c r="R155" s="88" t="str">
        <f t="shared" si="7"/>
        <v/>
      </c>
      <c r="S155" s="88" t="e">
        <f t="shared" ca="1" si="8"/>
        <v>#NAME?</v>
      </c>
      <c r="T155" s="458"/>
      <c r="U155" s="90" t="str">
        <f t="shared" si="9"/>
        <v/>
      </c>
      <c r="V155" s="91" t="str">
        <f t="shared" si="10"/>
        <v/>
      </c>
      <c r="W155" s="92" t="str">
        <f t="shared" si="11"/>
        <v/>
      </c>
      <c r="X155" s="93" t="str">
        <f t="shared" si="12"/>
        <v/>
      </c>
      <c r="Y155" s="93" t="str">
        <f t="shared" si="13"/>
        <v/>
      </c>
      <c r="Z155" s="94" t="str">
        <f t="shared" si="14"/>
        <v/>
      </c>
      <c r="AA155" s="95" t="str">
        <f t="shared" si="15"/>
        <v/>
      </c>
      <c r="AB155" s="339" t="str">
        <f t="shared" si="16"/>
        <v/>
      </c>
    </row>
    <row r="156" spans="1:28" ht="14.25" customHeight="1">
      <c r="A156" s="483"/>
      <c r="B156" s="484"/>
      <c r="C156" s="484"/>
      <c r="D156" s="571" t="str">
        <f t="shared" si="0"/>
        <v/>
      </c>
      <c r="E156" s="571">
        <f t="shared" si="1"/>
        <v>0</v>
      </c>
      <c r="F156" s="571">
        <f t="shared" si="2"/>
        <v>0</v>
      </c>
      <c r="G156" s="571">
        <f t="shared" si="3"/>
        <v>0</v>
      </c>
      <c r="H156" s="571" t="str">
        <f t="shared" si="4"/>
        <v/>
      </c>
      <c r="I156" s="485"/>
      <c r="J156" s="486"/>
      <c r="K156" s="483"/>
      <c r="L156" s="487"/>
      <c r="M156" s="483"/>
      <c r="N156" s="222" t="str">
        <f t="shared" si="5"/>
        <v/>
      </c>
      <c r="O156" s="465"/>
      <c r="P156" s="466"/>
      <c r="Q156" s="88" t="str">
        <f t="shared" si="6"/>
        <v/>
      </c>
      <c r="R156" s="88" t="str">
        <f t="shared" si="7"/>
        <v/>
      </c>
      <c r="S156" s="88" t="e">
        <f t="shared" ca="1" si="8"/>
        <v>#NAME?</v>
      </c>
      <c r="T156" s="458"/>
      <c r="U156" s="90" t="str">
        <f t="shared" si="9"/>
        <v/>
      </c>
      <c r="V156" s="91" t="str">
        <f t="shared" si="10"/>
        <v/>
      </c>
      <c r="W156" s="92" t="str">
        <f t="shared" si="11"/>
        <v/>
      </c>
      <c r="X156" s="93" t="str">
        <f t="shared" si="12"/>
        <v/>
      </c>
      <c r="Y156" s="93" t="str">
        <f t="shared" si="13"/>
        <v/>
      </c>
      <c r="Z156" s="94" t="str">
        <f t="shared" si="14"/>
        <v/>
      </c>
      <c r="AA156" s="95" t="str">
        <f t="shared" si="15"/>
        <v/>
      </c>
      <c r="AB156" s="339" t="str">
        <f t="shared" si="16"/>
        <v/>
      </c>
    </row>
    <row r="157" spans="1:28" ht="14.25" customHeight="1">
      <c r="A157" s="483"/>
      <c r="B157" s="484"/>
      <c r="C157" s="484"/>
      <c r="D157" s="571" t="str">
        <f t="shared" si="0"/>
        <v/>
      </c>
      <c r="E157" s="571">
        <f t="shared" si="1"/>
        <v>0</v>
      </c>
      <c r="F157" s="571">
        <f t="shared" si="2"/>
        <v>0</v>
      </c>
      <c r="G157" s="571">
        <f t="shared" si="3"/>
        <v>0</v>
      </c>
      <c r="H157" s="571" t="str">
        <f t="shared" si="4"/>
        <v/>
      </c>
      <c r="I157" s="485"/>
      <c r="J157" s="486"/>
      <c r="K157" s="483"/>
      <c r="L157" s="487"/>
      <c r="M157" s="483"/>
      <c r="N157" s="222" t="str">
        <f t="shared" si="5"/>
        <v/>
      </c>
      <c r="O157" s="465"/>
      <c r="P157" s="466"/>
      <c r="Q157" s="88" t="str">
        <f t="shared" si="6"/>
        <v/>
      </c>
      <c r="R157" s="88" t="str">
        <f t="shared" si="7"/>
        <v/>
      </c>
      <c r="S157" s="88" t="e">
        <f t="shared" ca="1" si="8"/>
        <v>#NAME?</v>
      </c>
      <c r="T157" s="458"/>
      <c r="U157" s="90" t="str">
        <f t="shared" si="9"/>
        <v/>
      </c>
      <c r="V157" s="91" t="str">
        <f t="shared" si="10"/>
        <v/>
      </c>
      <c r="W157" s="92" t="str">
        <f t="shared" si="11"/>
        <v/>
      </c>
      <c r="X157" s="93" t="str">
        <f t="shared" si="12"/>
        <v/>
      </c>
      <c r="Y157" s="93" t="str">
        <f t="shared" si="13"/>
        <v/>
      </c>
      <c r="Z157" s="94" t="str">
        <f t="shared" si="14"/>
        <v/>
      </c>
      <c r="AA157" s="95" t="str">
        <f t="shared" si="15"/>
        <v/>
      </c>
      <c r="AB157" s="339" t="str">
        <f t="shared" si="16"/>
        <v/>
      </c>
    </row>
    <row r="158" spans="1:28" ht="14.25" customHeight="1">
      <c r="A158" s="483"/>
      <c r="B158" s="484"/>
      <c r="C158" s="484"/>
      <c r="D158" s="571" t="str">
        <f t="shared" si="0"/>
        <v/>
      </c>
      <c r="E158" s="571">
        <f t="shared" si="1"/>
        <v>0</v>
      </c>
      <c r="F158" s="571">
        <f t="shared" si="2"/>
        <v>0</v>
      </c>
      <c r="G158" s="571">
        <f t="shared" si="3"/>
        <v>0</v>
      </c>
      <c r="H158" s="571" t="str">
        <f t="shared" si="4"/>
        <v/>
      </c>
      <c r="I158" s="485"/>
      <c r="J158" s="486"/>
      <c r="K158" s="483"/>
      <c r="L158" s="487"/>
      <c r="M158" s="483"/>
      <c r="N158" s="222" t="str">
        <f t="shared" si="5"/>
        <v/>
      </c>
      <c r="O158" s="465"/>
      <c r="P158" s="466"/>
      <c r="Q158" s="88" t="str">
        <f t="shared" si="6"/>
        <v/>
      </c>
      <c r="R158" s="88" t="str">
        <f t="shared" si="7"/>
        <v/>
      </c>
      <c r="S158" s="88" t="e">
        <f t="shared" ca="1" si="8"/>
        <v>#NAME?</v>
      </c>
      <c r="T158" s="458"/>
      <c r="U158" s="90" t="str">
        <f t="shared" si="9"/>
        <v/>
      </c>
      <c r="V158" s="91" t="str">
        <f t="shared" si="10"/>
        <v/>
      </c>
      <c r="W158" s="92" t="str">
        <f t="shared" si="11"/>
        <v/>
      </c>
      <c r="X158" s="93" t="str">
        <f t="shared" si="12"/>
        <v/>
      </c>
      <c r="Y158" s="93" t="str">
        <f t="shared" si="13"/>
        <v/>
      </c>
      <c r="Z158" s="94" t="str">
        <f t="shared" si="14"/>
        <v/>
      </c>
      <c r="AA158" s="95" t="str">
        <f t="shared" si="15"/>
        <v/>
      </c>
      <c r="AB158" s="339" t="str">
        <f t="shared" si="16"/>
        <v/>
      </c>
    </row>
    <row r="159" spans="1:28" ht="14.25" customHeight="1">
      <c r="A159" s="483"/>
      <c r="B159" s="484"/>
      <c r="C159" s="484"/>
      <c r="D159" s="571" t="str">
        <f t="shared" si="0"/>
        <v/>
      </c>
      <c r="E159" s="571">
        <f t="shared" si="1"/>
        <v>0</v>
      </c>
      <c r="F159" s="571">
        <f t="shared" si="2"/>
        <v>0</v>
      </c>
      <c r="G159" s="571">
        <f t="shared" si="3"/>
        <v>0</v>
      </c>
      <c r="H159" s="571" t="str">
        <f t="shared" si="4"/>
        <v/>
      </c>
      <c r="I159" s="485"/>
      <c r="J159" s="486"/>
      <c r="K159" s="483"/>
      <c r="L159" s="487"/>
      <c r="M159" s="483"/>
      <c r="N159" s="222" t="str">
        <f t="shared" si="5"/>
        <v/>
      </c>
      <c r="O159" s="465"/>
      <c r="P159" s="466"/>
      <c r="Q159" s="88" t="str">
        <f t="shared" si="6"/>
        <v/>
      </c>
      <c r="R159" s="88" t="str">
        <f t="shared" si="7"/>
        <v/>
      </c>
      <c r="S159" s="88" t="e">
        <f t="shared" ca="1" si="8"/>
        <v>#NAME?</v>
      </c>
      <c r="T159" s="458"/>
      <c r="U159" s="90" t="str">
        <f t="shared" si="9"/>
        <v/>
      </c>
      <c r="V159" s="91" t="str">
        <f t="shared" si="10"/>
        <v/>
      </c>
      <c r="W159" s="92" t="str">
        <f t="shared" si="11"/>
        <v/>
      </c>
      <c r="X159" s="93" t="str">
        <f t="shared" si="12"/>
        <v/>
      </c>
      <c r="Y159" s="93" t="str">
        <f t="shared" si="13"/>
        <v/>
      </c>
      <c r="Z159" s="94" t="str">
        <f t="shared" si="14"/>
        <v/>
      </c>
      <c r="AA159" s="95" t="str">
        <f t="shared" si="15"/>
        <v/>
      </c>
      <c r="AB159" s="339" t="str">
        <f t="shared" si="16"/>
        <v/>
      </c>
    </row>
    <row r="160" spans="1:28" ht="14.25" customHeight="1">
      <c r="A160" s="483"/>
      <c r="B160" s="484"/>
      <c r="C160" s="484"/>
      <c r="D160" s="571" t="str">
        <f t="shared" si="0"/>
        <v/>
      </c>
      <c r="E160" s="571">
        <f t="shared" si="1"/>
        <v>0</v>
      </c>
      <c r="F160" s="571">
        <f t="shared" si="2"/>
        <v>0</v>
      </c>
      <c r="G160" s="571">
        <f t="shared" si="3"/>
        <v>0</v>
      </c>
      <c r="H160" s="571" t="str">
        <f t="shared" si="4"/>
        <v/>
      </c>
      <c r="I160" s="485"/>
      <c r="J160" s="486"/>
      <c r="K160" s="483"/>
      <c r="L160" s="487"/>
      <c r="M160" s="483"/>
      <c r="N160" s="222" t="str">
        <f t="shared" si="5"/>
        <v/>
      </c>
      <c r="O160" s="465"/>
      <c r="P160" s="466"/>
      <c r="Q160" s="88" t="str">
        <f t="shared" si="6"/>
        <v/>
      </c>
      <c r="R160" s="88" t="str">
        <f t="shared" si="7"/>
        <v/>
      </c>
      <c r="S160" s="88" t="e">
        <f t="shared" ca="1" si="8"/>
        <v>#NAME?</v>
      </c>
      <c r="T160" s="458"/>
      <c r="U160" s="90" t="str">
        <f t="shared" si="9"/>
        <v/>
      </c>
      <c r="V160" s="91" t="str">
        <f t="shared" si="10"/>
        <v/>
      </c>
      <c r="W160" s="92" t="str">
        <f t="shared" si="11"/>
        <v/>
      </c>
      <c r="X160" s="93" t="str">
        <f t="shared" si="12"/>
        <v/>
      </c>
      <c r="Y160" s="93" t="str">
        <f t="shared" si="13"/>
        <v/>
      </c>
      <c r="Z160" s="94" t="str">
        <f t="shared" si="14"/>
        <v/>
      </c>
      <c r="AA160" s="95" t="str">
        <f t="shared" si="15"/>
        <v/>
      </c>
      <c r="AB160" s="339" t="str">
        <f t="shared" si="16"/>
        <v/>
      </c>
    </row>
    <row r="161" spans="1:28" ht="14.25" customHeight="1">
      <c r="A161" s="483"/>
      <c r="B161" s="484"/>
      <c r="C161" s="484"/>
      <c r="D161" s="571" t="str">
        <f t="shared" si="0"/>
        <v/>
      </c>
      <c r="E161" s="571">
        <f t="shared" si="1"/>
        <v>0</v>
      </c>
      <c r="F161" s="571">
        <f t="shared" si="2"/>
        <v>0</v>
      </c>
      <c r="G161" s="571">
        <f t="shared" si="3"/>
        <v>0</v>
      </c>
      <c r="H161" s="571" t="str">
        <f t="shared" si="4"/>
        <v/>
      </c>
      <c r="I161" s="485"/>
      <c r="J161" s="486"/>
      <c r="K161" s="483"/>
      <c r="L161" s="487"/>
      <c r="M161" s="483"/>
      <c r="N161" s="222" t="str">
        <f t="shared" si="5"/>
        <v/>
      </c>
      <c r="O161" s="465"/>
      <c r="P161" s="466"/>
      <c r="Q161" s="88" t="str">
        <f t="shared" si="6"/>
        <v/>
      </c>
      <c r="R161" s="88" t="str">
        <f t="shared" si="7"/>
        <v/>
      </c>
      <c r="S161" s="88" t="e">
        <f t="shared" ca="1" si="8"/>
        <v>#NAME?</v>
      </c>
      <c r="T161" s="458"/>
      <c r="U161" s="90" t="str">
        <f t="shared" si="9"/>
        <v/>
      </c>
      <c r="V161" s="91" t="str">
        <f t="shared" si="10"/>
        <v/>
      </c>
      <c r="W161" s="92" t="str">
        <f t="shared" si="11"/>
        <v/>
      </c>
      <c r="X161" s="93" t="str">
        <f t="shared" si="12"/>
        <v/>
      </c>
      <c r="Y161" s="93" t="str">
        <f t="shared" si="13"/>
        <v/>
      </c>
      <c r="Z161" s="94" t="str">
        <f t="shared" si="14"/>
        <v/>
      </c>
      <c r="AA161" s="95" t="str">
        <f t="shared" si="15"/>
        <v/>
      </c>
      <c r="AB161" s="339" t="str">
        <f t="shared" si="16"/>
        <v/>
      </c>
    </row>
    <row r="162" spans="1:28" ht="14.25" customHeight="1">
      <c r="A162" s="483"/>
      <c r="B162" s="484"/>
      <c r="C162" s="484"/>
      <c r="D162" s="571" t="str">
        <f t="shared" si="0"/>
        <v/>
      </c>
      <c r="E162" s="571">
        <f t="shared" si="1"/>
        <v>0</v>
      </c>
      <c r="F162" s="571">
        <f t="shared" si="2"/>
        <v>0</v>
      </c>
      <c r="G162" s="571">
        <f t="shared" si="3"/>
        <v>0</v>
      </c>
      <c r="H162" s="571" t="str">
        <f t="shared" si="4"/>
        <v/>
      </c>
      <c r="I162" s="485"/>
      <c r="J162" s="486"/>
      <c r="K162" s="483"/>
      <c r="L162" s="487"/>
      <c r="M162" s="483"/>
      <c r="N162" s="222" t="str">
        <f t="shared" si="5"/>
        <v/>
      </c>
      <c r="O162" s="465"/>
      <c r="P162" s="466"/>
      <c r="Q162" s="88" t="str">
        <f t="shared" si="6"/>
        <v/>
      </c>
      <c r="R162" s="88" t="str">
        <f t="shared" si="7"/>
        <v/>
      </c>
      <c r="S162" s="88" t="e">
        <f t="shared" ca="1" si="8"/>
        <v>#NAME?</v>
      </c>
      <c r="T162" s="458"/>
      <c r="U162" s="90" t="str">
        <f t="shared" si="9"/>
        <v/>
      </c>
      <c r="V162" s="91" t="str">
        <f t="shared" si="10"/>
        <v/>
      </c>
      <c r="W162" s="92" t="str">
        <f t="shared" si="11"/>
        <v/>
      </c>
      <c r="X162" s="93" t="str">
        <f t="shared" si="12"/>
        <v/>
      </c>
      <c r="Y162" s="93" t="str">
        <f t="shared" si="13"/>
        <v/>
      </c>
      <c r="Z162" s="94" t="str">
        <f t="shared" si="14"/>
        <v/>
      </c>
      <c r="AA162" s="95" t="str">
        <f t="shared" si="15"/>
        <v/>
      </c>
      <c r="AB162" s="339" t="str">
        <f t="shared" si="16"/>
        <v/>
      </c>
    </row>
    <row r="163" spans="1:28" ht="14.25" customHeight="1">
      <c r="A163" s="483"/>
      <c r="B163" s="484"/>
      <c r="C163" s="484"/>
      <c r="D163" s="571" t="str">
        <f t="shared" si="0"/>
        <v/>
      </c>
      <c r="E163" s="571">
        <f t="shared" si="1"/>
        <v>0</v>
      </c>
      <c r="F163" s="571">
        <f t="shared" si="2"/>
        <v>0</v>
      </c>
      <c r="G163" s="571">
        <f t="shared" si="3"/>
        <v>0</v>
      </c>
      <c r="H163" s="571" t="str">
        <f t="shared" si="4"/>
        <v/>
      </c>
      <c r="I163" s="485"/>
      <c r="J163" s="486"/>
      <c r="K163" s="483"/>
      <c r="L163" s="487"/>
      <c r="M163" s="483"/>
      <c r="N163" s="222" t="str">
        <f t="shared" si="5"/>
        <v/>
      </c>
      <c r="O163" s="465"/>
      <c r="P163" s="466"/>
      <c r="Q163" s="88" t="str">
        <f t="shared" si="6"/>
        <v/>
      </c>
      <c r="R163" s="88" t="str">
        <f t="shared" si="7"/>
        <v/>
      </c>
      <c r="S163" s="88" t="e">
        <f t="shared" ca="1" si="8"/>
        <v>#NAME?</v>
      </c>
      <c r="T163" s="458"/>
      <c r="U163" s="90" t="str">
        <f t="shared" si="9"/>
        <v/>
      </c>
      <c r="V163" s="91" t="str">
        <f t="shared" si="10"/>
        <v/>
      </c>
      <c r="W163" s="92" t="str">
        <f t="shared" si="11"/>
        <v/>
      </c>
      <c r="X163" s="93" t="str">
        <f t="shared" si="12"/>
        <v/>
      </c>
      <c r="Y163" s="93" t="str">
        <f t="shared" si="13"/>
        <v/>
      </c>
      <c r="Z163" s="94" t="str">
        <f t="shared" si="14"/>
        <v/>
      </c>
      <c r="AA163" s="95" t="str">
        <f t="shared" si="15"/>
        <v/>
      </c>
      <c r="AB163" s="339" t="str">
        <f t="shared" si="16"/>
        <v/>
      </c>
    </row>
    <row r="164" spans="1:28" ht="14.25" customHeight="1">
      <c r="A164" s="483"/>
      <c r="B164" s="484"/>
      <c r="C164" s="484"/>
      <c r="D164" s="571" t="str">
        <f t="shared" si="0"/>
        <v/>
      </c>
      <c r="E164" s="571">
        <f t="shared" si="1"/>
        <v>0</v>
      </c>
      <c r="F164" s="571">
        <f t="shared" si="2"/>
        <v>0</v>
      </c>
      <c r="G164" s="571">
        <f t="shared" si="3"/>
        <v>0</v>
      </c>
      <c r="H164" s="571" t="str">
        <f t="shared" si="4"/>
        <v/>
      </c>
      <c r="I164" s="485"/>
      <c r="J164" s="486"/>
      <c r="K164" s="483"/>
      <c r="L164" s="487"/>
      <c r="M164" s="483"/>
      <c r="N164" s="222" t="str">
        <f t="shared" si="5"/>
        <v/>
      </c>
      <c r="O164" s="465"/>
      <c r="P164" s="466"/>
      <c r="Q164" s="88" t="str">
        <f t="shared" si="6"/>
        <v/>
      </c>
      <c r="R164" s="88" t="str">
        <f t="shared" si="7"/>
        <v/>
      </c>
      <c r="S164" s="88" t="e">
        <f t="shared" ca="1" si="8"/>
        <v>#NAME?</v>
      </c>
      <c r="T164" s="458"/>
      <c r="U164" s="90" t="str">
        <f t="shared" si="9"/>
        <v/>
      </c>
      <c r="V164" s="91" t="str">
        <f t="shared" si="10"/>
        <v/>
      </c>
      <c r="W164" s="92" t="str">
        <f t="shared" si="11"/>
        <v/>
      </c>
      <c r="X164" s="93" t="str">
        <f t="shared" si="12"/>
        <v/>
      </c>
      <c r="Y164" s="93" t="str">
        <f t="shared" si="13"/>
        <v/>
      </c>
      <c r="Z164" s="94" t="str">
        <f t="shared" si="14"/>
        <v/>
      </c>
      <c r="AA164" s="95" t="str">
        <f t="shared" si="15"/>
        <v/>
      </c>
      <c r="AB164" s="339" t="str">
        <f t="shared" si="16"/>
        <v/>
      </c>
    </row>
    <row r="165" spans="1:28" ht="14.25" customHeight="1">
      <c r="A165" s="483"/>
      <c r="B165" s="484"/>
      <c r="C165" s="484"/>
      <c r="D165" s="571" t="str">
        <f t="shared" si="0"/>
        <v/>
      </c>
      <c r="E165" s="571">
        <f t="shared" si="1"/>
        <v>0</v>
      </c>
      <c r="F165" s="571">
        <f t="shared" si="2"/>
        <v>0</v>
      </c>
      <c r="G165" s="571">
        <f t="shared" si="3"/>
        <v>0</v>
      </c>
      <c r="H165" s="571" t="str">
        <f t="shared" si="4"/>
        <v/>
      </c>
      <c r="I165" s="485"/>
      <c r="J165" s="486"/>
      <c r="K165" s="483"/>
      <c r="L165" s="487"/>
      <c r="M165" s="483"/>
      <c r="N165" s="222" t="str">
        <f t="shared" si="5"/>
        <v/>
      </c>
      <c r="O165" s="465"/>
      <c r="P165" s="466"/>
      <c r="Q165" s="88" t="str">
        <f t="shared" si="6"/>
        <v/>
      </c>
      <c r="R165" s="88" t="str">
        <f t="shared" si="7"/>
        <v/>
      </c>
      <c r="S165" s="88" t="e">
        <f t="shared" ca="1" si="8"/>
        <v>#NAME?</v>
      </c>
      <c r="T165" s="458"/>
      <c r="U165" s="90" t="str">
        <f t="shared" si="9"/>
        <v/>
      </c>
      <c r="V165" s="91" t="str">
        <f t="shared" si="10"/>
        <v/>
      </c>
      <c r="W165" s="92" t="str">
        <f t="shared" si="11"/>
        <v/>
      </c>
      <c r="X165" s="93" t="str">
        <f t="shared" si="12"/>
        <v/>
      </c>
      <c r="Y165" s="93" t="str">
        <f t="shared" si="13"/>
        <v/>
      </c>
      <c r="Z165" s="94" t="str">
        <f t="shared" si="14"/>
        <v/>
      </c>
      <c r="AA165" s="95" t="str">
        <f t="shared" si="15"/>
        <v/>
      </c>
      <c r="AB165" s="339" t="str">
        <f t="shared" si="16"/>
        <v/>
      </c>
    </row>
    <row r="166" spans="1:28" ht="14.25" customHeight="1">
      <c r="A166" s="483"/>
      <c r="B166" s="484"/>
      <c r="C166" s="484"/>
      <c r="D166" s="571" t="str">
        <f t="shared" si="0"/>
        <v/>
      </c>
      <c r="E166" s="571">
        <f t="shared" si="1"/>
        <v>0</v>
      </c>
      <c r="F166" s="571">
        <f t="shared" si="2"/>
        <v>0</v>
      </c>
      <c r="G166" s="571">
        <f t="shared" si="3"/>
        <v>0</v>
      </c>
      <c r="H166" s="571" t="str">
        <f t="shared" si="4"/>
        <v/>
      </c>
      <c r="I166" s="485"/>
      <c r="J166" s="486"/>
      <c r="K166" s="483"/>
      <c r="L166" s="487"/>
      <c r="M166" s="483"/>
      <c r="N166" s="222" t="str">
        <f t="shared" si="5"/>
        <v/>
      </c>
      <c r="O166" s="465"/>
      <c r="P166" s="466"/>
      <c r="Q166" s="88" t="str">
        <f t="shared" si="6"/>
        <v/>
      </c>
      <c r="R166" s="88" t="str">
        <f t="shared" si="7"/>
        <v/>
      </c>
      <c r="S166" s="88" t="e">
        <f t="shared" ca="1" si="8"/>
        <v>#NAME?</v>
      </c>
      <c r="T166" s="458"/>
      <c r="U166" s="90" t="str">
        <f t="shared" si="9"/>
        <v/>
      </c>
      <c r="V166" s="91" t="str">
        <f t="shared" si="10"/>
        <v/>
      </c>
      <c r="W166" s="92" t="str">
        <f t="shared" si="11"/>
        <v/>
      </c>
      <c r="X166" s="93" t="str">
        <f t="shared" si="12"/>
        <v/>
      </c>
      <c r="Y166" s="93" t="str">
        <f t="shared" si="13"/>
        <v/>
      </c>
      <c r="Z166" s="94" t="str">
        <f t="shared" si="14"/>
        <v/>
      </c>
      <c r="AA166" s="95" t="str">
        <f t="shared" si="15"/>
        <v/>
      </c>
      <c r="AB166" s="339" t="str">
        <f t="shared" si="16"/>
        <v/>
      </c>
    </row>
    <row r="167" spans="1:28" ht="14.25" customHeight="1">
      <c r="A167" s="483"/>
      <c r="B167" s="484"/>
      <c r="C167" s="484"/>
      <c r="D167" s="571" t="str">
        <f t="shared" si="0"/>
        <v/>
      </c>
      <c r="E167" s="571">
        <f t="shared" si="1"/>
        <v>0</v>
      </c>
      <c r="F167" s="571">
        <f t="shared" si="2"/>
        <v>0</v>
      </c>
      <c r="G167" s="571">
        <f t="shared" si="3"/>
        <v>0</v>
      </c>
      <c r="H167" s="571" t="str">
        <f t="shared" si="4"/>
        <v/>
      </c>
      <c r="I167" s="485"/>
      <c r="J167" s="486"/>
      <c r="K167" s="483"/>
      <c r="L167" s="487"/>
      <c r="M167" s="483"/>
      <c r="N167" s="222" t="str">
        <f t="shared" si="5"/>
        <v/>
      </c>
      <c r="O167" s="465"/>
      <c r="P167" s="466"/>
      <c r="Q167" s="88" t="str">
        <f t="shared" si="6"/>
        <v/>
      </c>
      <c r="R167" s="88" t="str">
        <f t="shared" si="7"/>
        <v/>
      </c>
      <c r="S167" s="88" t="e">
        <f t="shared" ca="1" si="8"/>
        <v>#NAME?</v>
      </c>
      <c r="T167" s="458"/>
      <c r="U167" s="90" t="str">
        <f t="shared" si="9"/>
        <v/>
      </c>
      <c r="V167" s="91" t="str">
        <f t="shared" si="10"/>
        <v/>
      </c>
      <c r="W167" s="92" t="str">
        <f t="shared" si="11"/>
        <v/>
      </c>
      <c r="X167" s="93" t="str">
        <f t="shared" si="12"/>
        <v/>
      </c>
      <c r="Y167" s="93" t="str">
        <f t="shared" si="13"/>
        <v/>
      </c>
      <c r="Z167" s="94" t="str">
        <f t="shared" si="14"/>
        <v/>
      </c>
      <c r="AA167" s="95" t="str">
        <f t="shared" si="15"/>
        <v/>
      </c>
      <c r="AB167" s="339" t="str">
        <f t="shared" si="16"/>
        <v/>
      </c>
    </row>
    <row r="168" spans="1:28" ht="14.25" customHeight="1">
      <c r="A168" s="483"/>
      <c r="B168" s="484"/>
      <c r="C168" s="484"/>
      <c r="D168" s="571" t="str">
        <f t="shared" si="0"/>
        <v/>
      </c>
      <c r="E168" s="571">
        <f t="shared" si="1"/>
        <v>0</v>
      </c>
      <c r="F168" s="571">
        <f t="shared" si="2"/>
        <v>0</v>
      </c>
      <c r="G168" s="571">
        <f t="shared" si="3"/>
        <v>0</v>
      </c>
      <c r="H168" s="571" t="str">
        <f t="shared" si="4"/>
        <v/>
      </c>
      <c r="I168" s="485"/>
      <c r="J168" s="486"/>
      <c r="K168" s="483"/>
      <c r="L168" s="487"/>
      <c r="M168" s="483"/>
      <c r="N168" s="222" t="str">
        <f t="shared" si="5"/>
        <v/>
      </c>
      <c r="O168" s="465"/>
      <c r="P168" s="466"/>
      <c r="Q168" s="88" t="str">
        <f t="shared" si="6"/>
        <v/>
      </c>
      <c r="R168" s="88" t="str">
        <f t="shared" si="7"/>
        <v/>
      </c>
      <c r="S168" s="88" t="e">
        <f t="shared" ca="1" si="8"/>
        <v>#NAME?</v>
      </c>
      <c r="T168" s="458"/>
      <c r="U168" s="90" t="str">
        <f t="shared" si="9"/>
        <v/>
      </c>
      <c r="V168" s="91" t="str">
        <f t="shared" si="10"/>
        <v/>
      </c>
      <c r="W168" s="92" t="str">
        <f t="shared" si="11"/>
        <v/>
      </c>
      <c r="X168" s="93" t="str">
        <f t="shared" si="12"/>
        <v/>
      </c>
      <c r="Y168" s="93" t="str">
        <f t="shared" si="13"/>
        <v/>
      </c>
      <c r="Z168" s="94" t="str">
        <f t="shared" si="14"/>
        <v/>
      </c>
      <c r="AA168" s="95" t="str">
        <f t="shared" si="15"/>
        <v/>
      </c>
      <c r="AB168" s="339" t="str">
        <f t="shared" si="16"/>
        <v/>
      </c>
    </row>
    <row r="169" spans="1:28" ht="14.25" customHeight="1">
      <c r="A169" s="483"/>
      <c r="B169" s="484"/>
      <c r="C169" s="484"/>
      <c r="D169" s="571" t="str">
        <f t="shared" si="0"/>
        <v/>
      </c>
      <c r="E169" s="571">
        <f t="shared" si="1"/>
        <v>0</v>
      </c>
      <c r="F169" s="571">
        <f t="shared" si="2"/>
        <v>0</v>
      </c>
      <c r="G169" s="571">
        <f t="shared" si="3"/>
        <v>0</v>
      </c>
      <c r="H169" s="571" t="str">
        <f t="shared" si="4"/>
        <v/>
      </c>
      <c r="I169" s="485"/>
      <c r="J169" s="486"/>
      <c r="K169" s="483"/>
      <c r="L169" s="487"/>
      <c r="M169" s="483"/>
      <c r="N169" s="222" t="str">
        <f t="shared" si="5"/>
        <v/>
      </c>
      <c r="O169" s="465"/>
      <c r="P169" s="466"/>
      <c r="Q169" s="88" t="str">
        <f t="shared" si="6"/>
        <v/>
      </c>
      <c r="R169" s="88" t="str">
        <f t="shared" si="7"/>
        <v/>
      </c>
      <c r="S169" s="88" t="e">
        <f t="shared" ca="1" si="8"/>
        <v>#NAME?</v>
      </c>
      <c r="T169" s="458"/>
      <c r="U169" s="90" t="str">
        <f t="shared" si="9"/>
        <v/>
      </c>
      <c r="V169" s="91" t="str">
        <f t="shared" si="10"/>
        <v/>
      </c>
      <c r="W169" s="92" t="str">
        <f t="shared" si="11"/>
        <v/>
      </c>
      <c r="X169" s="93" t="str">
        <f t="shared" si="12"/>
        <v/>
      </c>
      <c r="Y169" s="93" t="str">
        <f t="shared" si="13"/>
        <v/>
      </c>
      <c r="Z169" s="94" t="str">
        <f t="shared" si="14"/>
        <v/>
      </c>
      <c r="AA169" s="95" t="str">
        <f t="shared" si="15"/>
        <v/>
      </c>
      <c r="AB169" s="339" t="str">
        <f t="shared" si="16"/>
        <v/>
      </c>
    </row>
    <row r="170" spans="1:28" ht="14.25" customHeight="1">
      <c r="A170" s="483"/>
      <c r="B170" s="484"/>
      <c r="C170" s="484"/>
      <c r="D170" s="571" t="str">
        <f t="shared" si="0"/>
        <v/>
      </c>
      <c r="E170" s="571">
        <f t="shared" si="1"/>
        <v>0</v>
      </c>
      <c r="F170" s="571">
        <f t="shared" si="2"/>
        <v>0</v>
      </c>
      <c r="G170" s="571">
        <f t="shared" si="3"/>
        <v>0</v>
      </c>
      <c r="H170" s="571" t="str">
        <f t="shared" si="4"/>
        <v/>
      </c>
      <c r="I170" s="485"/>
      <c r="J170" s="486"/>
      <c r="K170" s="483"/>
      <c r="L170" s="487"/>
      <c r="M170" s="483"/>
      <c r="N170" s="222" t="str">
        <f t="shared" si="5"/>
        <v/>
      </c>
      <c r="O170" s="465"/>
      <c r="P170" s="466"/>
      <c r="Q170" s="88" t="str">
        <f t="shared" si="6"/>
        <v/>
      </c>
      <c r="R170" s="88" t="str">
        <f t="shared" si="7"/>
        <v/>
      </c>
      <c r="S170" s="88" t="e">
        <f t="shared" ca="1" si="8"/>
        <v>#NAME?</v>
      </c>
      <c r="T170" s="458"/>
      <c r="U170" s="90" t="str">
        <f t="shared" si="9"/>
        <v/>
      </c>
      <c r="V170" s="91" t="str">
        <f t="shared" si="10"/>
        <v/>
      </c>
      <c r="W170" s="92" t="str">
        <f t="shared" si="11"/>
        <v/>
      </c>
      <c r="X170" s="93" t="str">
        <f t="shared" si="12"/>
        <v/>
      </c>
      <c r="Y170" s="93" t="str">
        <f t="shared" si="13"/>
        <v/>
      </c>
      <c r="Z170" s="94" t="str">
        <f t="shared" si="14"/>
        <v/>
      </c>
      <c r="AA170" s="95" t="str">
        <f t="shared" si="15"/>
        <v/>
      </c>
      <c r="AB170" s="339" t="str">
        <f t="shared" si="16"/>
        <v/>
      </c>
    </row>
    <row r="171" spans="1:28" ht="14.25" customHeight="1">
      <c r="A171" s="483"/>
      <c r="B171" s="484"/>
      <c r="C171" s="484"/>
      <c r="D171" s="571" t="str">
        <f t="shared" si="0"/>
        <v/>
      </c>
      <c r="E171" s="571">
        <f t="shared" si="1"/>
        <v>0</v>
      </c>
      <c r="F171" s="571">
        <f t="shared" si="2"/>
        <v>0</v>
      </c>
      <c r="G171" s="571">
        <f t="shared" si="3"/>
        <v>0</v>
      </c>
      <c r="H171" s="571" t="str">
        <f t="shared" si="4"/>
        <v/>
      </c>
      <c r="I171" s="485"/>
      <c r="J171" s="486"/>
      <c r="K171" s="483"/>
      <c r="L171" s="487"/>
      <c r="M171" s="483"/>
      <c r="N171" s="222" t="str">
        <f t="shared" si="5"/>
        <v/>
      </c>
      <c r="O171" s="465"/>
      <c r="P171" s="466"/>
      <c r="Q171" s="88" t="str">
        <f t="shared" si="6"/>
        <v/>
      </c>
      <c r="R171" s="88" t="str">
        <f t="shared" si="7"/>
        <v/>
      </c>
      <c r="S171" s="88" t="e">
        <f t="shared" ca="1" si="8"/>
        <v>#NAME?</v>
      </c>
      <c r="T171" s="458"/>
      <c r="U171" s="90" t="str">
        <f t="shared" si="9"/>
        <v/>
      </c>
      <c r="V171" s="91" t="str">
        <f t="shared" si="10"/>
        <v/>
      </c>
      <c r="W171" s="92" t="str">
        <f t="shared" si="11"/>
        <v/>
      </c>
      <c r="X171" s="93" t="str">
        <f t="shared" si="12"/>
        <v/>
      </c>
      <c r="Y171" s="93" t="str">
        <f t="shared" si="13"/>
        <v/>
      </c>
      <c r="Z171" s="94" t="str">
        <f t="shared" si="14"/>
        <v/>
      </c>
      <c r="AA171" s="95" t="str">
        <f t="shared" si="15"/>
        <v/>
      </c>
      <c r="AB171" s="339" t="str">
        <f t="shared" si="16"/>
        <v/>
      </c>
    </row>
    <row r="172" spans="1:28" ht="14.25" customHeight="1">
      <c r="A172" s="483"/>
      <c r="B172" s="484"/>
      <c r="C172" s="484"/>
      <c r="D172" s="571" t="str">
        <f t="shared" si="0"/>
        <v/>
      </c>
      <c r="E172" s="571">
        <f t="shared" si="1"/>
        <v>0</v>
      </c>
      <c r="F172" s="571">
        <f t="shared" si="2"/>
        <v>0</v>
      </c>
      <c r="G172" s="571">
        <f t="shared" si="3"/>
        <v>0</v>
      </c>
      <c r="H172" s="571" t="str">
        <f t="shared" si="4"/>
        <v/>
      </c>
      <c r="I172" s="485"/>
      <c r="J172" s="486"/>
      <c r="K172" s="483"/>
      <c r="L172" s="487"/>
      <c r="M172" s="483"/>
      <c r="N172" s="222" t="str">
        <f t="shared" si="5"/>
        <v/>
      </c>
      <c r="O172" s="465"/>
      <c r="P172" s="466"/>
      <c r="Q172" s="88" t="str">
        <f t="shared" si="6"/>
        <v/>
      </c>
      <c r="R172" s="88" t="str">
        <f t="shared" si="7"/>
        <v/>
      </c>
      <c r="S172" s="88" t="e">
        <f t="shared" ca="1" si="8"/>
        <v>#NAME?</v>
      </c>
      <c r="T172" s="458"/>
      <c r="U172" s="90" t="str">
        <f t="shared" si="9"/>
        <v/>
      </c>
      <c r="V172" s="91" t="str">
        <f t="shared" si="10"/>
        <v/>
      </c>
      <c r="W172" s="92" t="str">
        <f t="shared" si="11"/>
        <v/>
      </c>
      <c r="X172" s="93" t="str">
        <f t="shared" si="12"/>
        <v/>
      </c>
      <c r="Y172" s="93" t="str">
        <f t="shared" si="13"/>
        <v/>
      </c>
      <c r="Z172" s="94" t="str">
        <f t="shared" si="14"/>
        <v/>
      </c>
      <c r="AA172" s="95" t="str">
        <f t="shared" si="15"/>
        <v/>
      </c>
      <c r="AB172" s="339" t="str">
        <f t="shared" si="16"/>
        <v/>
      </c>
    </row>
    <row r="173" spans="1:28" ht="14.25" customHeight="1">
      <c r="A173" s="483"/>
      <c r="B173" s="484"/>
      <c r="C173" s="484"/>
      <c r="D173" s="571" t="str">
        <f t="shared" si="0"/>
        <v/>
      </c>
      <c r="E173" s="571">
        <f t="shared" si="1"/>
        <v>0</v>
      </c>
      <c r="F173" s="571">
        <f t="shared" si="2"/>
        <v>0</v>
      </c>
      <c r="G173" s="571">
        <f t="shared" si="3"/>
        <v>0</v>
      </c>
      <c r="H173" s="571" t="str">
        <f t="shared" si="4"/>
        <v/>
      </c>
      <c r="I173" s="485"/>
      <c r="J173" s="486"/>
      <c r="K173" s="483"/>
      <c r="L173" s="487"/>
      <c r="M173" s="483"/>
      <c r="N173" s="222" t="str">
        <f t="shared" si="5"/>
        <v/>
      </c>
      <c r="O173" s="465"/>
      <c r="P173" s="466"/>
      <c r="Q173" s="88" t="str">
        <f t="shared" si="6"/>
        <v/>
      </c>
      <c r="R173" s="88" t="str">
        <f t="shared" si="7"/>
        <v/>
      </c>
      <c r="S173" s="88" t="e">
        <f t="shared" ca="1" si="8"/>
        <v>#NAME?</v>
      </c>
      <c r="T173" s="458"/>
      <c r="U173" s="90" t="str">
        <f t="shared" si="9"/>
        <v/>
      </c>
      <c r="V173" s="91" t="str">
        <f t="shared" si="10"/>
        <v/>
      </c>
      <c r="W173" s="92" t="str">
        <f t="shared" si="11"/>
        <v/>
      </c>
      <c r="X173" s="93" t="str">
        <f t="shared" si="12"/>
        <v/>
      </c>
      <c r="Y173" s="93" t="str">
        <f t="shared" si="13"/>
        <v/>
      </c>
      <c r="Z173" s="94" t="str">
        <f t="shared" si="14"/>
        <v/>
      </c>
      <c r="AA173" s="95" t="str">
        <f t="shared" si="15"/>
        <v/>
      </c>
      <c r="AB173" s="339" t="str">
        <f t="shared" si="16"/>
        <v/>
      </c>
    </row>
    <row r="174" spans="1:28" ht="14.25" customHeight="1">
      <c r="A174" s="483"/>
      <c r="B174" s="484"/>
      <c r="C174" s="484"/>
      <c r="D174" s="571" t="str">
        <f t="shared" si="0"/>
        <v/>
      </c>
      <c r="E174" s="571">
        <f t="shared" si="1"/>
        <v>0</v>
      </c>
      <c r="F174" s="571">
        <f t="shared" si="2"/>
        <v>0</v>
      </c>
      <c r="G174" s="571">
        <f t="shared" si="3"/>
        <v>0</v>
      </c>
      <c r="H174" s="571" t="str">
        <f t="shared" si="4"/>
        <v/>
      </c>
      <c r="I174" s="485"/>
      <c r="J174" s="486"/>
      <c r="K174" s="483"/>
      <c r="L174" s="487"/>
      <c r="M174" s="483"/>
      <c r="N174" s="222" t="str">
        <f t="shared" si="5"/>
        <v/>
      </c>
      <c r="O174" s="465"/>
      <c r="P174" s="466"/>
      <c r="Q174" s="88" t="str">
        <f t="shared" si="6"/>
        <v/>
      </c>
      <c r="R174" s="88" t="str">
        <f t="shared" si="7"/>
        <v/>
      </c>
      <c r="S174" s="88" t="e">
        <f t="shared" ca="1" si="8"/>
        <v>#NAME?</v>
      </c>
      <c r="T174" s="458"/>
      <c r="U174" s="90" t="str">
        <f t="shared" si="9"/>
        <v/>
      </c>
      <c r="V174" s="91" t="str">
        <f t="shared" si="10"/>
        <v/>
      </c>
      <c r="W174" s="92" t="str">
        <f t="shared" si="11"/>
        <v/>
      </c>
      <c r="X174" s="93" t="str">
        <f t="shared" si="12"/>
        <v/>
      </c>
      <c r="Y174" s="93" t="str">
        <f t="shared" si="13"/>
        <v/>
      </c>
      <c r="Z174" s="94" t="str">
        <f t="shared" si="14"/>
        <v/>
      </c>
      <c r="AA174" s="95" t="str">
        <f t="shared" si="15"/>
        <v/>
      </c>
      <c r="AB174" s="339" t="str">
        <f t="shared" si="16"/>
        <v/>
      </c>
    </row>
    <row r="175" spans="1:28" ht="14.25" customHeight="1">
      <c r="A175" s="483"/>
      <c r="B175" s="484"/>
      <c r="C175" s="484"/>
      <c r="D175" s="571" t="str">
        <f t="shared" si="0"/>
        <v/>
      </c>
      <c r="E175" s="571">
        <f t="shared" si="1"/>
        <v>0</v>
      </c>
      <c r="F175" s="571">
        <f t="shared" si="2"/>
        <v>0</v>
      </c>
      <c r="G175" s="571">
        <f t="shared" si="3"/>
        <v>0</v>
      </c>
      <c r="H175" s="571" t="str">
        <f t="shared" si="4"/>
        <v/>
      </c>
      <c r="I175" s="485"/>
      <c r="J175" s="486"/>
      <c r="K175" s="483"/>
      <c r="L175" s="487"/>
      <c r="M175" s="483"/>
      <c r="N175" s="222" t="str">
        <f t="shared" si="5"/>
        <v/>
      </c>
      <c r="O175" s="465"/>
      <c r="P175" s="466"/>
      <c r="Q175" s="88" t="str">
        <f t="shared" si="6"/>
        <v/>
      </c>
      <c r="R175" s="88" t="str">
        <f t="shared" si="7"/>
        <v/>
      </c>
      <c r="S175" s="88" t="e">
        <f t="shared" ca="1" si="8"/>
        <v>#NAME?</v>
      </c>
      <c r="T175" s="458"/>
      <c r="U175" s="90" t="str">
        <f t="shared" si="9"/>
        <v/>
      </c>
      <c r="V175" s="91" t="str">
        <f t="shared" si="10"/>
        <v/>
      </c>
      <c r="W175" s="92" t="str">
        <f t="shared" si="11"/>
        <v/>
      </c>
      <c r="X175" s="93" t="str">
        <f t="shared" si="12"/>
        <v/>
      </c>
      <c r="Y175" s="93" t="str">
        <f t="shared" si="13"/>
        <v/>
      </c>
      <c r="Z175" s="94" t="str">
        <f t="shared" si="14"/>
        <v/>
      </c>
      <c r="AA175" s="95" t="str">
        <f t="shared" si="15"/>
        <v/>
      </c>
      <c r="AB175" s="339" t="str">
        <f t="shared" si="16"/>
        <v/>
      </c>
    </row>
    <row r="176" spans="1:28" ht="14.25" customHeight="1">
      <c r="A176" s="483"/>
      <c r="B176" s="484"/>
      <c r="C176" s="484"/>
      <c r="D176" s="571" t="str">
        <f t="shared" si="0"/>
        <v/>
      </c>
      <c r="E176" s="571">
        <f t="shared" si="1"/>
        <v>0</v>
      </c>
      <c r="F176" s="571">
        <f t="shared" si="2"/>
        <v>0</v>
      </c>
      <c r="G176" s="571">
        <f t="shared" si="3"/>
        <v>0</v>
      </c>
      <c r="H176" s="571" t="str">
        <f t="shared" si="4"/>
        <v/>
      </c>
      <c r="I176" s="485"/>
      <c r="J176" s="486"/>
      <c r="K176" s="483"/>
      <c r="L176" s="487"/>
      <c r="M176" s="483"/>
      <c r="N176" s="222" t="str">
        <f t="shared" si="5"/>
        <v/>
      </c>
      <c r="O176" s="465"/>
      <c r="P176" s="466"/>
      <c r="Q176" s="88" t="str">
        <f t="shared" si="6"/>
        <v/>
      </c>
      <c r="R176" s="88" t="str">
        <f t="shared" si="7"/>
        <v/>
      </c>
      <c r="S176" s="88" t="e">
        <f t="shared" ca="1" si="8"/>
        <v>#NAME?</v>
      </c>
      <c r="T176" s="458"/>
      <c r="U176" s="90" t="str">
        <f t="shared" si="9"/>
        <v/>
      </c>
      <c r="V176" s="91" t="str">
        <f t="shared" si="10"/>
        <v/>
      </c>
      <c r="W176" s="92" t="str">
        <f t="shared" si="11"/>
        <v/>
      </c>
      <c r="X176" s="93" t="str">
        <f t="shared" si="12"/>
        <v/>
      </c>
      <c r="Y176" s="93" t="str">
        <f t="shared" si="13"/>
        <v/>
      </c>
      <c r="Z176" s="94" t="str">
        <f t="shared" si="14"/>
        <v/>
      </c>
      <c r="AA176" s="95" t="str">
        <f t="shared" si="15"/>
        <v/>
      </c>
      <c r="AB176" s="339" t="str">
        <f t="shared" si="16"/>
        <v/>
      </c>
    </row>
    <row r="177" spans="1:28" ht="14.25" customHeight="1">
      <c r="A177" s="483"/>
      <c r="B177" s="484"/>
      <c r="C177" s="484"/>
      <c r="D177" s="571" t="str">
        <f t="shared" si="0"/>
        <v/>
      </c>
      <c r="E177" s="571">
        <f t="shared" si="1"/>
        <v>0</v>
      </c>
      <c r="F177" s="571">
        <f t="shared" si="2"/>
        <v>0</v>
      </c>
      <c r="G177" s="571">
        <f t="shared" si="3"/>
        <v>0</v>
      </c>
      <c r="H177" s="571" t="str">
        <f t="shared" si="4"/>
        <v/>
      </c>
      <c r="I177" s="485"/>
      <c r="J177" s="486"/>
      <c r="K177" s="483"/>
      <c r="L177" s="487"/>
      <c r="M177" s="483"/>
      <c r="N177" s="222" t="str">
        <f t="shared" si="5"/>
        <v/>
      </c>
      <c r="O177" s="465"/>
      <c r="P177" s="466"/>
      <c r="Q177" s="88" t="str">
        <f t="shared" si="6"/>
        <v/>
      </c>
      <c r="R177" s="88" t="str">
        <f t="shared" si="7"/>
        <v/>
      </c>
      <c r="S177" s="88" t="e">
        <f t="shared" ca="1" si="8"/>
        <v>#NAME?</v>
      </c>
      <c r="T177" s="458"/>
      <c r="U177" s="90" t="str">
        <f t="shared" si="9"/>
        <v/>
      </c>
      <c r="V177" s="91" t="str">
        <f t="shared" si="10"/>
        <v/>
      </c>
      <c r="W177" s="92" t="str">
        <f t="shared" si="11"/>
        <v/>
      </c>
      <c r="X177" s="93" t="str">
        <f t="shared" si="12"/>
        <v/>
      </c>
      <c r="Y177" s="93" t="str">
        <f t="shared" si="13"/>
        <v/>
      </c>
      <c r="Z177" s="94" t="str">
        <f t="shared" si="14"/>
        <v/>
      </c>
      <c r="AA177" s="95" t="str">
        <f t="shared" si="15"/>
        <v/>
      </c>
      <c r="AB177" s="339" t="str">
        <f t="shared" si="16"/>
        <v/>
      </c>
    </row>
    <row r="178" spans="1:28" ht="14.25" customHeight="1">
      <c r="A178" s="483"/>
      <c r="B178" s="484"/>
      <c r="C178" s="484"/>
      <c r="D178" s="571" t="str">
        <f t="shared" si="0"/>
        <v/>
      </c>
      <c r="E178" s="571">
        <f t="shared" si="1"/>
        <v>0</v>
      </c>
      <c r="F178" s="571">
        <f t="shared" si="2"/>
        <v>0</v>
      </c>
      <c r="G178" s="571">
        <f t="shared" si="3"/>
        <v>0</v>
      </c>
      <c r="H178" s="571" t="str">
        <f t="shared" si="4"/>
        <v/>
      </c>
      <c r="I178" s="485"/>
      <c r="J178" s="486"/>
      <c r="K178" s="483"/>
      <c r="L178" s="487"/>
      <c r="M178" s="483"/>
      <c r="N178" s="222" t="str">
        <f t="shared" si="5"/>
        <v/>
      </c>
      <c r="O178" s="465"/>
      <c r="P178" s="466"/>
      <c r="Q178" s="88" t="str">
        <f t="shared" si="6"/>
        <v/>
      </c>
      <c r="R178" s="88" t="str">
        <f t="shared" si="7"/>
        <v/>
      </c>
      <c r="S178" s="88" t="e">
        <f t="shared" ca="1" si="8"/>
        <v>#NAME?</v>
      </c>
      <c r="T178" s="458"/>
      <c r="U178" s="90" t="str">
        <f t="shared" si="9"/>
        <v/>
      </c>
      <c r="V178" s="91" t="str">
        <f t="shared" si="10"/>
        <v/>
      </c>
      <c r="W178" s="92" t="str">
        <f t="shared" si="11"/>
        <v/>
      </c>
      <c r="X178" s="93" t="str">
        <f t="shared" si="12"/>
        <v/>
      </c>
      <c r="Y178" s="93" t="str">
        <f t="shared" si="13"/>
        <v/>
      </c>
      <c r="Z178" s="94" t="str">
        <f t="shared" si="14"/>
        <v/>
      </c>
      <c r="AA178" s="95" t="str">
        <f t="shared" si="15"/>
        <v/>
      </c>
      <c r="AB178" s="339" t="str">
        <f t="shared" si="16"/>
        <v/>
      </c>
    </row>
    <row r="179" spans="1:28" ht="14.25" customHeight="1">
      <c r="A179" s="483"/>
      <c r="B179" s="484"/>
      <c r="C179" s="484"/>
      <c r="D179" s="571" t="str">
        <f t="shared" si="0"/>
        <v/>
      </c>
      <c r="E179" s="571">
        <f t="shared" si="1"/>
        <v>0</v>
      </c>
      <c r="F179" s="571">
        <f t="shared" si="2"/>
        <v>0</v>
      </c>
      <c r="G179" s="571">
        <f t="shared" si="3"/>
        <v>0</v>
      </c>
      <c r="H179" s="571" t="str">
        <f t="shared" si="4"/>
        <v/>
      </c>
      <c r="I179" s="485"/>
      <c r="J179" s="486"/>
      <c r="K179" s="483"/>
      <c r="L179" s="487"/>
      <c r="M179" s="483"/>
      <c r="N179" s="222" t="str">
        <f t="shared" si="5"/>
        <v/>
      </c>
      <c r="O179" s="465"/>
      <c r="P179" s="466"/>
      <c r="Q179" s="88" t="str">
        <f t="shared" si="6"/>
        <v/>
      </c>
      <c r="R179" s="88" t="str">
        <f t="shared" si="7"/>
        <v/>
      </c>
      <c r="S179" s="88" t="e">
        <f t="shared" ca="1" si="8"/>
        <v>#NAME?</v>
      </c>
      <c r="T179" s="458"/>
      <c r="U179" s="90" t="str">
        <f t="shared" si="9"/>
        <v/>
      </c>
      <c r="V179" s="91" t="str">
        <f t="shared" si="10"/>
        <v/>
      </c>
      <c r="W179" s="92" t="str">
        <f t="shared" si="11"/>
        <v/>
      </c>
      <c r="X179" s="93" t="str">
        <f t="shared" si="12"/>
        <v/>
      </c>
      <c r="Y179" s="93" t="str">
        <f t="shared" si="13"/>
        <v/>
      </c>
      <c r="Z179" s="94" t="str">
        <f t="shared" si="14"/>
        <v/>
      </c>
      <c r="AA179" s="95" t="str">
        <f t="shared" si="15"/>
        <v/>
      </c>
      <c r="AB179" s="339" t="str">
        <f t="shared" si="16"/>
        <v/>
      </c>
    </row>
    <row r="180" spans="1:28" ht="14.25" customHeight="1">
      <c r="A180" s="483"/>
      <c r="B180" s="484"/>
      <c r="C180" s="484"/>
      <c r="D180" s="571" t="str">
        <f t="shared" si="0"/>
        <v/>
      </c>
      <c r="E180" s="571">
        <f t="shared" si="1"/>
        <v>0</v>
      </c>
      <c r="F180" s="571">
        <f t="shared" si="2"/>
        <v>0</v>
      </c>
      <c r="G180" s="571">
        <f t="shared" si="3"/>
        <v>0</v>
      </c>
      <c r="H180" s="571" t="str">
        <f t="shared" si="4"/>
        <v/>
      </c>
      <c r="I180" s="485"/>
      <c r="J180" s="486"/>
      <c r="K180" s="483"/>
      <c r="L180" s="487"/>
      <c r="M180" s="483"/>
      <c r="N180" s="222" t="str">
        <f t="shared" si="5"/>
        <v/>
      </c>
      <c r="O180" s="465"/>
      <c r="P180" s="466"/>
      <c r="Q180" s="88" t="str">
        <f t="shared" si="6"/>
        <v/>
      </c>
      <c r="R180" s="88" t="str">
        <f t="shared" si="7"/>
        <v/>
      </c>
      <c r="S180" s="88" t="e">
        <f t="shared" ca="1" si="8"/>
        <v>#NAME?</v>
      </c>
      <c r="T180" s="458"/>
      <c r="U180" s="90" t="str">
        <f t="shared" si="9"/>
        <v/>
      </c>
      <c r="V180" s="91" t="str">
        <f t="shared" si="10"/>
        <v/>
      </c>
      <c r="W180" s="92" t="str">
        <f t="shared" si="11"/>
        <v/>
      </c>
      <c r="X180" s="93" t="str">
        <f t="shared" si="12"/>
        <v/>
      </c>
      <c r="Y180" s="93" t="str">
        <f t="shared" si="13"/>
        <v/>
      </c>
      <c r="Z180" s="94" t="str">
        <f t="shared" si="14"/>
        <v/>
      </c>
      <c r="AA180" s="95" t="str">
        <f t="shared" si="15"/>
        <v/>
      </c>
      <c r="AB180" s="339" t="str">
        <f t="shared" si="16"/>
        <v/>
      </c>
    </row>
    <row r="181" spans="1:28" ht="14.25" customHeight="1">
      <c r="A181" s="483"/>
      <c r="B181" s="484"/>
      <c r="C181" s="484"/>
      <c r="D181" s="571" t="str">
        <f t="shared" si="0"/>
        <v/>
      </c>
      <c r="E181" s="571">
        <f t="shared" si="1"/>
        <v>0</v>
      </c>
      <c r="F181" s="571">
        <f t="shared" si="2"/>
        <v>0</v>
      </c>
      <c r="G181" s="571">
        <f t="shared" si="3"/>
        <v>0</v>
      </c>
      <c r="H181" s="571" t="str">
        <f t="shared" si="4"/>
        <v/>
      </c>
      <c r="I181" s="485"/>
      <c r="J181" s="486"/>
      <c r="K181" s="483"/>
      <c r="L181" s="487"/>
      <c r="M181" s="483"/>
      <c r="N181" s="222" t="str">
        <f t="shared" si="5"/>
        <v/>
      </c>
      <c r="O181" s="465"/>
      <c r="P181" s="466"/>
      <c r="Q181" s="88" t="str">
        <f t="shared" si="6"/>
        <v/>
      </c>
      <c r="R181" s="88" t="str">
        <f t="shared" si="7"/>
        <v/>
      </c>
      <c r="S181" s="88" t="e">
        <f t="shared" ca="1" si="8"/>
        <v>#NAME?</v>
      </c>
      <c r="T181" s="458"/>
      <c r="U181" s="90" t="str">
        <f t="shared" si="9"/>
        <v/>
      </c>
      <c r="V181" s="91" t="str">
        <f t="shared" si="10"/>
        <v/>
      </c>
      <c r="W181" s="92" t="str">
        <f t="shared" si="11"/>
        <v/>
      </c>
      <c r="X181" s="93" t="str">
        <f t="shared" si="12"/>
        <v/>
      </c>
      <c r="Y181" s="93" t="str">
        <f t="shared" si="13"/>
        <v/>
      </c>
      <c r="Z181" s="94" t="str">
        <f t="shared" si="14"/>
        <v/>
      </c>
      <c r="AA181" s="95" t="str">
        <f t="shared" si="15"/>
        <v/>
      </c>
      <c r="AB181" s="339" t="str">
        <f t="shared" si="16"/>
        <v/>
      </c>
    </row>
    <row r="182" spans="1:28" ht="14.25" customHeight="1">
      <c r="A182" s="483"/>
      <c r="B182" s="484"/>
      <c r="C182" s="484"/>
      <c r="D182" s="571" t="str">
        <f t="shared" si="0"/>
        <v/>
      </c>
      <c r="E182" s="571">
        <f t="shared" si="1"/>
        <v>0</v>
      </c>
      <c r="F182" s="571">
        <f t="shared" si="2"/>
        <v>0</v>
      </c>
      <c r="G182" s="571">
        <f t="shared" si="3"/>
        <v>0</v>
      </c>
      <c r="H182" s="571" t="str">
        <f t="shared" si="4"/>
        <v/>
      </c>
      <c r="I182" s="485"/>
      <c r="J182" s="486"/>
      <c r="K182" s="483"/>
      <c r="L182" s="487"/>
      <c r="M182" s="483"/>
      <c r="N182" s="222" t="str">
        <f t="shared" si="5"/>
        <v/>
      </c>
      <c r="O182" s="465"/>
      <c r="P182" s="466"/>
      <c r="Q182" s="88" t="str">
        <f t="shared" si="6"/>
        <v/>
      </c>
      <c r="R182" s="88" t="str">
        <f t="shared" si="7"/>
        <v/>
      </c>
      <c r="S182" s="88" t="e">
        <f t="shared" ca="1" si="8"/>
        <v>#NAME?</v>
      </c>
      <c r="T182" s="458"/>
      <c r="U182" s="90" t="str">
        <f t="shared" si="9"/>
        <v/>
      </c>
      <c r="V182" s="91" t="str">
        <f t="shared" si="10"/>
        <v/>
      </c>
      <c r="W182" s="92" t="str">
        <f t="shared" si="11"/>
        <v/>
      </c>
      <c r="X182" s="93" t="str">
        <f t="shared" si="12"/>
        <v/>
      </c>
      <c r="Y182" s="93" t="str">
        <f t="shared" si="13"/>
        <v/>
      </c>
      <c r="Z182" s="94" t="str">
        <f t="shared" si="14"/>
        <v/>
      </c>
      <c r="AA182" s="95" t="str">
        <f t="shared" si="15"/>
        <v/>
      </c>
      <c r="AB182" s="339" t="str">
        <f t="shared" si="16"/>
        <v/>
      </c>
    </row>
    <row r="183" spans="1:28" ht="14.25" customHeight="1">
      <c r="A183" s="483"/>
      <c r="B183" s="484"/>
      <c r="C183" s="484"/>
      <c r="D183" s="571" t="str">
        <f t="shared" si="0"/>
        <v/>
      </c>
      <c r="E183" s="571">
        <f t="shared" si="1"/>
        <v>0</v>
      </c>
      <c r="F183" s="571">
        <f t="shared" si="2"/>
        <v>0</v>
      </c>
      <c r="G183" s="571">
        <f t="shared" si="3"/>
        <v>0</v>
      </c>
      <c r="H183" s="571" t="str">
        <f t="shared" si="4"/>
        <v/>
      </c>
      <c r="I183" s="485"/>
      <c r="J183" s="486"/>
      <c r="K183" s="483"/>
      <c r="L183" s="487"/>
      <c r="M183" s="483"/>
      <c r="N183" s="222" t="str">
        <f t="shared" si="5"/>
        <v/>
      </c>
      <c r="O183" s="465"/>
      <c r="P183" s="466"/>
      <c r="Q183" s="88" t="str">
        <f t="shared" si="6"/>
        <v/>
      </c>
      <c r="R183" s="88" t="str">
        <f t="shared" si="7"/>
        <v/>
      </c>
      <c r="S183" s="88" t="e">
        <f t="shared" ca="1" si="8"/>
        <v>#NAME?</v>
      </c>
      <c r="T183" s="458"/>
      <c r="U183" s="90" t="str">
        <f t="shared" si="9"/>
        <v/>
      </c>
      <c r="V183" s="91" t="str">
        <f t="shared" si="10"/>
        <v/>
      </c>
      <c r="W183" s="92" t="str">
        <f t="shared" si="11"/>
        <v/>
      </c>
      <c r="X183" s="93" t="str">
        <f t="shared" si="12"/>
        <v/>
      </c>
      <c r="Y183" s="93" t="str">
        <f t="shared" si="13"/>
        <v/>
      </c>
      <c r="Z183" s="94" t="str">
        <f t="shared" si="14"/>
        <v/>
      </c>
      <c r="AA183" s="95" t="str">
        <f t="shared" si="15"/>
        <v/>
      </c>
      <c r="AB183" s="339" t="str">
        <f t="shared" si="16"/>
        <v/>
      </c>
    </row>
    <row r="184" spans="1:28" ht="14.25" customHeight="1">
      <c r="A184" s="483"/>
      <c r="B184" s="484"/>
      <c r="C184" s="484"/>
      <c r="D184" s="571" t="str">
        <f t="shared" si="0"/>
        <v/>
      </c>
      <c r="E184" s="571">
        <f t="shared" si="1"/>
        <v>0</v>
      </c>
      <c r="F184" s="571">
        <f t="shared" si="2"/>
        <v>0</v>
      </c>
      <c r="G184" s="571">
        <f t="shared" si="3"/>
        <v>0</v>
      </c>
      <c r="H184" s="571" t="str">
        <f t="shared" si="4"/>
        <v/>
      </c>
      <c r="I184" s="485"/>
      <c r="J184" s="486"/>
      <c r="K184" s="483"/>
      <c r="L184" s="487"/>
      <c r="M184" s="483"/>
      <c r="N184" s="222" t="str">
        <f t="shared" si="5"/>
        <v/>
      </c>
      <c r="O184" s="465"/>
      <c r="P184" s="466"/>
      <c r="Q184" s="88" t="str">
        <f t="shared" si="6"/>
        <v/>
      </c>
      <c r="R184" s="88" t="str">
        <f t="shared" si="7"/>
        <v/>
      </c>
      <c r="S184" s="88" t="e">
        <f t="shared" ca="1" si="8"/>
        <v>#NAME?</v>
      </c>
      <c r="T184" s="458"/>
      <c r="U184" s="90" t="str">
        <f t="shared" si="9"/>
        <v/>
      </c>
      <c r="V184" s="91" t="str">
        <f t="shared" si="10"/>
        <v/>
      </c>
      <c r="W184" s="92" t="str">
        <f t="shared" si="11"/>
        <v/>
      </c>
      <c r="X184" s="93" t="str">
        <f t="shared" si="12"/>
        <v/>
      </c>
      <c r="Y184" s="93" t="str">
        <f t="shared" si="13"/>
        <v/>
      </c>
      <c r="Z184" s="94" t="str">
        <f t="shared" si="14"/>
        <v/>
      </c>
      <c r="AA184" s="95" t="str">
        <f t="shared" si="15"/>
        <v/>
      </c>
      <c r="AB184" s="339" t="str">
        <f t="shared" si="16"/>
        <v/>
      </c>
    </row>
    <row r="185" spans="1:28" ht="14.25" customHeight="1">
      <c r="A185" s="483"/>
      <c r="B185" s="484"/>
      <c r="C185" s="484"/>
      <c r="D185" s="571" t="str">
        <f t="shared" si="0"/>
        <v/>
      </c>
      <c r="E185" s="571">
        <f t="shared" si="1"/>
        <v>0</v>
      </c>
      <c r="F185" s="571">
        <f t="shared" si="2"/>
        <v>0</v>
      </c>
      <c r="G185" s="571">
        <f t="shared" si="3"/>
        <v>0</v>
      </c>
      <c r="H185" s="571" t="str">
        <f t="shared" si="4"/>
        <v/>
      </c>
      <c r="I185" s="485"/>
      <c r="J185" s="486"/>
      <c r="K185" s="483"/>
      <c r="L185" s="487"/>
      <c r="M185" s="483"/>
      <c r="N185" s="222" t="str">
        <f t="shared" si="5"/>
        <v/>
      </c>
      <c r="O185" s="465"/>
      <c r="P185" s="466"/>
      <c r="Q185" s="88" t="str">
        <f t="shared" si="6"/>
        <v/>
      </c>
      <c r="R185" s="88" t="str">
        <f t="shared" si="7"/>
        <v/>
      </c>
      <c r="S185" s="88" t="e">
        <f t="shared" ca="1" si="8"/>
        <v>#NAME?</v>
      </c>
      <c r="T185" s="458"/>
      <c r="U185" s="90" t="str">
        <f t="shared" si="9"/>
        <v/>
      </c>
      <c r="V185" s="91" t="str">
        <f t="shared" si="10"/>
        <v/>
      </c>
      <c r="W185" s="92" t="str">
        <f t="shared" si="11"/>
        <v/>
      </c>
      <c r="X185" s="93" t="str">
        <f t="shared" si="12"/>
        <v/>
      </c>
      <c r="Y185" s="93" t="str">
        <f t="shared" si="13"/>
        <v/>
      </c>
      <c r="Z185" s="94" t="str">
        <f t="shared" si="14"/>
        <v/>
      </c>
      <c r="AA185" s="95" t="str">
        <f t="shared" si="15"/>
        <v/>
      </c>
      <c r="AB185" s="339" t="str">
        <f t="shared" si="16"/>
        <v/>
      </c>
    </row>
    <row r="186" spans="1:28" ht="14.25" customHeight="1">
      <c r="A186" s="483"/>
      <c r="B186" s="484"/>
      <c r="C186" s="484"/>
      <c r="D186" s="571" t="str">
        <f t="shared" si="0"/>
        <v/>
      </c>
      <c r="E186" s="571">
        <f t="shared" si="1"/>
        <v>0</v>
      </c>
      <c r="F186" s="571">
        <f t="shared" si="2"/>
        <v>0</v>
      </c>
      <c r="G186" s="571">
        <f t="shared" si="3"/>
        <v>0</v>
      </c>
      <c r="H186" s="571" t="str">
        <f t="shared" si="4"/>
        <v/>
      </c>
      <c r="I186" s="485"/>
      <c r="J186" s="486"/>
      <c r="K186" s="483"/>
      <c r="L186" s="487"/>
      <c r="M186" s="483"/>
      <c r="N186" s="222" t="str">
        <f t="shared" si="5"/>
        <v/>
      </c>
      <c r="O186" s="465"/>
      <c r="P186" s="466"/>
      <c r="Q186" s="88" t="str">
        <f t="shared" si="6"/>
        <v/>
      </c>
      <c r="R186" s="88" t="str">
        <f t="shared" si="7"/>
        <v/>
      </c>
      <c r="S186" s="88" t="e">
        <f t="shared" ca="1" si="8"/>
        <v>#NAME?</v>
      </c>
      <c r="T186" s="458"/>
      <c r="U186" s="90" t="str">
        <f t="shared" si="9"/>
        <v/>
      </c>
      <c r="V186" s="91" t="str">
        <f t="shared" si="10"/>
        <v/>
      </c>
      <c r="W186" s="92" t="str">
        <f t="shared" si="11"/>
        <v/>
      </c>
      <c r="X186" s="93" t="str">
        <f t="shared" si="12"/>
        <v/>
      </c>
      <c r="Y186" s="93" t="str">
        <f t="shared" si="13"/>
        <v/>
      </c>
      <c r="Z186" s="94" t="str">
        <f t="shared" si="14"/>
        <v/>
      </c>
      <c r="AA186" s="95" t="str">
        <f t="shared" si="15"/>
        <v/>
      </c>
      <c r="AB186" s="339" t="str">
        <f t="shared" si="16"/>
        <v/>
      </c>
    </row>
    <row r="187" spans="1:28" ht="14.25" customHeight="1">
      <c r="A187" s="483"/>
      <c r="B187" s="484"/>
      <c r="C187" s="484"/>
      <c r="D187" s="571" t="str">
        <f t="shared" si="0"/>
        <v/>
      </c>
      <c r="E187" s="571">
        <f t="shared" si="1"/>
        <v>0</v>
      </c>
      <c r="F187" s="571">
        <f t="shared" si="2"/>
        <v>0</v>
      </c>
      <c r="G187" s="571">
        <f t="shared" si="3"/>
        <v>0</v>
      </c>
      <c r="H187" s="571" t="str">
        <f t="shared" si="4"/>
        <v/>
      </c>
      <c r="I187" s="485"/>
      <c r="J187" s="486"/>
      <c r="K187" s="483"/>
      <c r="L187" s="487"/>
      <c r="M187" s="483"/>
      <c r="N187" s="222" t="str">
        <f t="shared" si="5"/>
        <v/>
      </c>
      <c r="O187" s="465"/>
      <c r="P187" s="466"/>
      <c r="Q187" s="88" t="str">
        <f t="shared" si="6"/>
        <v/>
      </c>
      <c r="R187" s="88" t="str">
        <f t="shared" si="7"/>
        <v/>
      </c>
      <c r="S187" s="88" t="e">
        <f t="shared" ca="1" si="8"/>
        <v>#NAME?</v>
      </c>
      <c r="T187" s="458"/>
      <c r="U187" s="90" t="str">
        <f t="shared" si="9"/>
        <v/>
      </c>
      <c r="V187" s="91" t="str">
        <f t="shared" si="10"/>
        <v/>
      </c>
      <c r="W187" s="92" t="str">
        <f t="shared" si="11"/>
        <v/>
      </c>
      <c r="X187" s="93" t="str">
        <f t="shared" si="12"/>
        <v/>
      </c>
      <c r="Y187" s="93" t="str">
        <f t="shared" si="13"/>
        <v/>
      </c>
      <c r="Z187" s="94" t="str">
        <f t="shared" si="14"/>
        <v/>
      </c>
      <c r="AA187" s="95" t="str">
        <f t="shared" si="15"/>
        <v/>
      </c>
      <c r="AB187" s="339" t="str">
        <f t="shared" si="16"/>
        <v/>
      </c>
    </row>
    <row r="188" spans="1:28" ht="14.25" customHeight="1">
      <c r="A188" s="483"/>
      <c r="B188" s="484"/>
      <c r="C188" s="484"/>
      <c r="D188" s="571" t="str">
        <f t="shared" si="0"/>
        <v/>
      </c>
      <c r="E188" s="571">
        <f t="shared" si="1"/>
        <v>0</v>
      </c>
      <c r="F188" s="571">
        <f t="shared" si="2"/>
        <v>0</v>
      </c>
      <c r="G188" s="571">
        <f t="shared" si="3"/>
        <v>0</v>
      </c>
      <c r="H188" s="571" t="str">
        <f t="shared" si="4"/>
        <v/>
      </c>
      <c r="I188" s="485"/>
      <c r="J188" s="486"/>
      <c r="K188" s="483"/>
      <c r="L188" s="487"/>
      <c r="M188" s="483"/>
      <c r="N188" s="222" t="str">
        <f t="shared" si="5"/>
        <v/>
      </c>
      <c r="O188" s="465"/>
      <c r="P188" s="466"/>
      <c r="Q188" s="88" t="str">
        <f t="shared" si="6"/>
        <v/>
      </c>
      <c r="R188" s="88" t="str">
        <f t="shared" si="7"/>
        <v/>
      </c>
      <c r="S188" s="88" t="e">
        <f t="shared" ca="1" si="8"/>
        <v>#NAME?</v>
      </c>
      <c r="T188" s="458"/>
      <c r="U188" s="90" t="str">
        <f t="shared" si="9"/>
        <v/>
      </c>
      <c r="V188" s="91" t="str">
        <f t="shared" si="10"/>
        <v/>
      </c>
      <c r="W188" s="92" t="str">
        <f t="shared" si="11"/>
        <v/>
      </c>
      <c r="X188" s="93" t="str">
        <f t="shared" si="12"/>
        <v/>
      </c>
      <c r="Y188" s="93" t="str">
        <f t="shared" si="13"/>
        <v/>
      </c>
      <c r="Z188" s="94" t="str">
        <f t="shared" si="14"/>
        <v/>
      </c>
      <c r="AA188" s="95" t="str">
        <f t="shared" si="15"/>
        <v/>
      </c>
      <c r="AB188" s="339" t="str">
        <f t="shared" si="16"/>
        <v/>
      </c>
    </row>
    <row r="189" spans="1:28" ht="14.25" customHeight="1">
      <c r="A189" s="483"/>
      <c r="B189" s="484"/>
      <c r="C189" s="484"/>
      <c r="D189" s="571" t="str">
        <f t="shared" si="0"/>
        <v/>
      </c>
      <c r="E189" s="571">
        <f t="shared" si="1"/>
        <v>0</v>
      </c>
      <c r="F189" s="571">
        <f t="shared" si="2"/>
        <v>0</v>
      </c>
      <c r="G189" s="571">
        <f t="shared" si="3"/>
        <v>0</v>
      </c>
      <c r="H189" s="571" t="str">
        <f t="shared" si="4"/>
        <v/>
      </c>
      <c r="I189" s="485"/>
      <c r="J189" s="486"/>
      <c r="K189" s="483"/>
      <c r="L189" s="487"/>
      <c r="M189" s="483"/>
      <c r="N189" s="222" t="str">
        <f t="shared" si="5"/>
        <v/>
      </c>
      <c r="O189" s="465"/>
      <c r="P189" s="466"/>
      <c r="Q189" s="88" t="str">
        <f t="shared" si="6"/>
        <v/>
      </c>
      <c r="R189" s="88" t="str">
        <f t="shared" si="7"/>
        <v/>
      </c>
      <c r="S189" s="88" t="e">
        <f t="shared" ca="1" si="8"/>
        <v>#NAME?</v>
      </c>
      <c r="T189" s="458"/>
      <c r="U189" s="90" t="str">
        <f t="shared" si="9"/>
        <v/>
      </c>
      <c r="V189" s="91" t="str">
        <f t="shared" si="10"/>
        <v/>
      </c>
      <c r="W189" s="92" t="str">
        <f t="shared" si="11"/>
        <v/>
      </c>
      <c r="X189" s="93" t="str">
        <f t="shared" si="12"/>
        <v/>
      </c>
      <c r="Y189" s="93" t="str">
        <f t="shared" si="13"/>
        <v/>
      </c>
      <c r="Z189" s="94" t="str">
        <f t="shared" si="14"/>
        <v/>
      </c>
      <c r="AA189" s="95" t="str">
        <f t="shared" si="15"/>
        <v/>
      </c>
      <c r="AB189" s="339" t="str">
        <f t="shared" si="16"/>
        <v/>
      </c>
    </row>
    <row r="190" spans="1:28" ht="14.25" customHeight="1">
      <c r="A190" s="483"/>
      <c r="B190" s="484"/>
      <c r="C190" s="484"/>
      <c r="D190" s="571" t="str">
        <f t="shared" si="0"/>
        <v/>
      </c>
      <c r="E190" s="571">
        <f t="shared" si="1"/>
        <v>0</v>
      </c>
      <c r="F190" s="571">
        <f t="shared" si="2"/>
        <v>0</v>
      </c>
      <c r="G190" s="571">
        <f t="shared" si="3"/>
        <v>0</v>
      </c>
      <c r="H190" s="571" t="str">
        <f t="shared" si="4"/>
        <v/>
      </c>
      <c r="I190" s="485"/>
      <c r="J190" s="486"/>
      <c r="K190" s="483"/>
      <c r="L190" s="487"/>
      <c r="M190" s="483"/>
      <c r="N190" s="222" t="str">
        <f t="shared" si="5"/>
        <v/>
      </c>
      <c r="O190" s="465"/>
      <c r="P190" s="466"/>
      <c r="Q190" s="88" t="str">
        <f t="shared" si="6"/>
        <v/>
      </c>
      <c r="R190" s="88" t="str">
        <f t="shared" si="7"/>
        <v/>
      </c>
      <c r="S190" s="88" t="e">
        <f t="shared" ca="1" si="8"/>
        <v>#NAME?</v>
      </c>
      <c r="T190" s="458"/>
      <c r="U190" s="90" t="str">
        <f t="shared" si="9"/>
        <v/>
      </c>
      <c r="V190" s="91" t="str">
        <f t="shared" si="10"/>
        <v/>
      </c>
      <c r="W190" s="92" t="str">
        <f t="shared" si="11"/>
        <v/>
      </c>
      <c r="X190" s="93" t="str">
        <f t="shared" si="12"/>
        <v/>
      </c>
      <c r="Y190" s="93" t="str">
        <f t="shared" si="13"/>
        <v/>
      </c>
      <c r="Z190" s="94" t="str">
        <f t="shared" si="14"/>
        <v/>
      </c>
      <c r="AA190" s="95" t="str">
        <f t="shared" si="15"/>
        <v/>
      </c>
      <c r="AB190" s="339" t="str">
        <f t="shared" si="16"/>
        <v/>
      </c>
    </row>
    <row r="191" spans="1:28" ht="14.25" customHeight="1">
      <c r="A191" s="483"/>
      <c r="B191" s="484"/>
      <c r="C191" s="484"/>
      <c r="D191" s="571" t="str">
        <f t="shared" si="0"/>
        <v/>
      </c>
      <c r="E191" s="571">
        <f t="shared" si="1"/>
        <v>0</v>
      </c>
      <c r="F191" s="571">
        <f t="shared" si="2"/>
        <v>0</v>
      </c>
      <c r="G191" s="571">
        <f t="shared" si="3"/>
        <v>0</v>
      </c>
      <c r="H191" s="571" t="str">
        <f t="shared" si="4"/>
        <v/>
      </c>
      <c r="I191" s="485"/>
      <c r="J191" s="486"/>
      <c r="K191" s="483"/>
      <c r="L191" s="487"/>
      <c r="M191" s="483"/>
      <c r="N191" s="222" t="str">
        <f t="shared" si="5"/>
        <v/>
      </c>
      <c r="O191" s="465"/>
      <c r="P191" s="466"/>
      <c r="Q191" s="88" t="str">
        <f t="shared" si="6"/>
        <v/>
      </c>
      <c r="R191" s="88" t="str">
        <f t="shared" si="7"/>
        <v/>
      </c>
      <c r="S191" s="88" t="e">
        <f t="shared" ca="1" si="8"/>
        <v>#NAME?</v>
      </c>
      <c r="T191" s="458"/>
      <c r="U191" s="90" t="str">
        <f t="shared" si="9"/>
        <v/>
      </c>
      <c r="V191" s="91" t="str">
        <f t="shared" si="10"/>
        <v/>
      </c>
      <c r="W191" s="92" t="str">
        <f t="shared" si="11"/>
        <v/>
      </c>
      <c r="X191" s="93" t="str">
        <f t="shared" si="12"/>
        <v/>
      </c>
      <c r="Y191" s="93" t="str">
        <f t="shared" si="13"/>
        <v/>
      </c>
      <c r="Z191" s="94" t="str">
        <f t="shared" si="14"/>
        <v/>
      </c>
      <c r="AA191" s="95" t="str">
        <f t="shared" si="15"/>
        <v/>
      </c>
      <c r="AB191" s="339" t="str">
        <f t="shared" si="16"/>
        <v/>
      </c>
    </row>
    <row r="192" spans="1:28" ht="14.25" customHeight="1">
      <c r="A192" s="483"/>
      <c r="B192" s="484"/>
      <c r="C192" s="484"/>
      <c r="D192" s="571" t="str">
        <f t="shared" si="0"/>
        <v/>
      </c>
      <c r="E192" s="571">
        <f t="shared" si="1"/>
        <v>0</v>
      </c>
      <c r="F192" s="571">
        <f t="shared" si="2"/>
        <v>0</v>
      </c>
      <c r="G192" s="571">
        <f t="shared" si="3"/>
        <v>0</v>
      </c>
      <c r="H192" s="571" t="str">
        <f t="shared" si="4"/>
        <v/>
      </c>
      <c r="I192" s="485"/>
      <c r="J192" s="486"/>
      <c r="K192" s="483"/>
      <c r="L192" s="487"/>
      <c r="M192" s="483"/>
      <c r="N192" s="222" t="str">
        <f t="shared" si="5"/>
        <v/>
      </c>
      <c r="O192" s="465"/>
      <c r="P192" s="466"/>
      <c r="Q192" s="88" t="str">
        <f t="shared" si="6"/>
        <v/>
      </c>
      <c r="R192" s="88" t="str">
        <f t="shared" si="7"/>
        <v/>
      </c>
      <c r="S192" s="88" t="e">
        <f t="shared" ca="1" si="8"/>
        <v>#NAME?</v>
      </c>
      <c r="T192" s="458"/>
      <c r="U192" s="90" t="str">
        <f t="shared" si="9"/>
        <v/>
      </c>
      <c r="V192" s="91" t="str">
        <f t="shared" si="10"/>
        <v/>
      </c>
      <c r="W192" s="92" t="str">
        <f t="shared" si="11"/>
        <v/>
      </c>
      <c r="X192" s="93" t="str">
        <f t="shared" si="12"/>
        <v/>
      </c>
      <c r="Y192" s="93" t="str">
        <f t="shared" si="13"/>
        <v/>
      </c>
      <c r="Z192" s="94" t="str">
        <f t="shared" si="14"/>
        <v/>
      </c>
      <c r="AA192" s="95" t="str">
        <f t="shared" si="15"/>
        <v/>
      </c>
      <c r="AB192" s="339" t="str">
        <f t="shared" si="16"/>
        <v/>
      </c>
    </row>
    <row r="193" spans="1:28" ht="14.25" customHeight="1">
      <c r="A193" s="483"/>
      <c r="B193" s="484"/>
      <c r="C193" s="484"/>
      <c r="D193" s="571" t="str">
        <f t="shared" si="0"/>
        <v/>
      </c>
      <c r="E193" s="571">
        <f t="shared" si="1"/>
        <v>0</v>
      </c>
      <c r="F193" s="571">
        <f t="shared" si="2"/>
        <v>0</v>
      </c>
      <c r="G193" s="571">
        <f t="shared" si="3"/>
        <v>0</v>
      </c>
      <c r="H193" s="571" t="str">
        <f t="shared" si="4"/>
        <v/>
      </c>
      <c r="I193" s="485"/>
      <c r="J193" s="486"/>
      <c r="K193" s="483"/>
      <c r="L193" s="487"/>
      <c r="M193" s="483"/>
      <c r="N193" s="222" t="str">
        <f t="shared" si="5"/>
        <v/>
      </c>
      <c r="O193" s="465"/>
      <c r="P193" s="466"/>
      <c r="Q193" s="88" t="str">
        <f t="shared" si="6"/>
        <v/>
      </c>
      <c r="R193" s="88" t="str">
        <f t="shared" si="7"/>
        <v/>
      </c>
      <c r="S193" s="88" t="e">
        <f t="shared" ca="1" si="8"/>
        <v>#NAME?</v>
      </c>
      <c r="T193" s="458"/>
      <c r="U193" s="90" t="str">
        <f t="shared" si="9"/>
        <v/>
      </c>
      <c r="V193" s="91" t="str">
        <f t="shared" si="10"/>
        <v/>
      </c>
      <c r="W193" s="92" t="str">
        <f t="shared" si="11"/>
        <v/>
      </c>
      <c r="X193" s="93" t="str">
        <f t="shared" si="12"/>
        <v/>
      </c>
      <c r="Y193" s="93" t="str">
        <f t="shared" si="13"/>
        <v/>
      </c>
      <c r="Z193" s="94" t="str">
        <f t="shared" si="14"/>
        <v/>
      </c>
      <c r="AA193" s="95" t="str">
        <f t="shared" si="15"/>
        <v/>
      </c>
      <c r="AB193" s="339" t="str">
        <f t="shared" si="16"/>
        <v/>
      </c>
    </row>
    <row r="194" spans="1:28" ht="14.25" customHeight="1">
      <c r="A194" s="483"/>
      <c r="B194" s="484"/>
      <c r="C194" s="484"/>
      <c r="D194" s="571" t="str">
        <f t="shared" si="0"/>
        <v/>
      </c>
      <c r="E194" s="571">
        <f t="shared" si="1"/>
        <v>0</v>
      </c>
      <c r="F194" s="571">
        <f t="shared" si="2"/>
        <v>0</v>
      </c>
      <c r="G194" s="571">
        <f t="shared" si="3"/>
        <v>0</v>
      </c>
      <c r="H194" s="571" t="str">
        <f t="shared" si="4"/>
        <v/>
      </c>
      <c r="I194" s="485"/>
      <c r="J194" s="486"/>
      <c r="K194" s="483"/>
      <c r="L194" s="487"/>
      <c r="M194" s="483"/>
      <c r="N194" s="222" t="str">
        <f t="shared" si="5"/>
        <v/>
      </c>
      <c r="O194" s="465"/>
      <c r="P194" s="466"/>
      <c r="Q194" s="88" t="str">
        <f t="shared" si="6"/>
        <v/>
      </c>
      <c r="R194" s="88" t="str">
        <f t="shared" si="7"/>
        <v/>
      </c>
      <c r="S194" s="88" t="e">
        <f t="shared" ca="1" si="8"/>
        <v>#NAME?</v>
      </c>
      <c r="T194" s="458"/>
      <c r="U194" s="90" t="str">
        <f t="shared" si="9"/>
        <v/>
      </c>
      <c r="V194" s="91" t="str">
        <f t="shared" si="10"/>
        <v/>
      </c>
      <c r="W194" s="92" t="str">
        <f t="shared" si="11"/>
        <v/>
      </c>
      <c r="X194" s="93" t="str">
        <f t="shared" si="12"/>
        <v/>
      </c>
      <c r="Y194" s="93" t="str">
        <f t="shared" si="13"/>
        <v/>
      </c>
      <c r="Z194" s="94" t="str">
        <f t="shared" si="14"/>
        <v/>
      </c>
      <c r="AA194" s="95" t="str">
        <f t="shared" si="15"/>
        <v/>
      </c>
      <c r="AB194" s="339" t="str">
        <f t="shared" si="16"/>
        <v/>
      </c>
    </row>
    <row r="195" spans="1:28" ht="14.25" customHeight="1">
      <c r="A195" s="483"/>
      <c r="B195" s="484"/>
      <c r="C195" s="484"/>
      <c r="D195" s="571" t="str">
        <f t="shared" si="0"/>
        <v/>
      </c>
      <c r="E195" s="571">
        <f t="shared" si="1"/>
        <v>0</v>
      </c>
      <c r="F195" s="571">
        <f t="shared" si="2"/>
        <v>0</v>
      </c>
      <c r="G195" s="571">
        <f t="shared" si="3"/>
        <v>0</v>
      </c>
      <c r="H195" s="571" t="str">
        <f t="shared" si="4"/>
        <v/>
      </c>
      <c r="I195" s="485"/>
      <c r="J195" s="486"/>
      <c r="K195" s="483"/>
      <c r="L195" s="487"/>
      <c r="M195" s="483"/>
      <c r="N195" s="222" t="str">
        <f t="shared" si="5"/>
        <v/>
      </c>
      <c r="O195" s="465"/>
      <c r="P195" s="466"/>
      <c r="Q195" s="88" t="str">
        <f t="shared" si="6"/>
        <v/>
      </c>
      <c r="R195" s="88" t="str">
        <f t="shared" si="7"/>
        <v/>
      </c>
      <c r="S195" s="88" t="e">
        <f t="shared" ca="1" si="8"/>
        <v>#NAME?</v>
      </c>
      <c r="T195" s="458"/>
      <c r="U195" s="90" t="str">
        <f t="shared" si="9"/>
        <v/>
      </c>
      <c r="V195" s="91" t="str">
        <f t="shared" si="10"/>
        <v/>
      </c>
      <c r="W195" s="92" t="str">
        <f t="shared" si="11"/>
        <v/>
      </c>
      <c r="X195" s="93" t="str">
        <f t="shared" si="12"/>
        <v/>
      </c>
      <c r="Y195" s="93" t="str">
        <f t="shared" si="13"/>
        <v/>
      </c>
      <c r="Z195" s="94" t="str">
        <f t="shared" si="14"/>
        <v/>
      </c>
      <c r="AA195" s="95" t="str">
        <f t="shared" si="15"/>
        <v/>
      </c>
      <c r="AB195" s="339" t="str">
        <f t="shared" si="16"/>
        <v/>
      </c>
    </row>
    <row r="196" spans="1:28" ht="14.25" customHeight="1">
      <c r="A196" s="483"/>
      <c r="B196" s="484"/>
      <c r="C196" s="484"/>
      <c r="D196" s="571" t="str">
        <f t="shared" si="0"/>
        <v/>
      </c>
      <c r="E196" s="571">
        <f t="shared" si="1"/>
        <v>0</v>
      </c>
      <c r="F196" s="571">
        <f t="shared" si="2"/>
        <v>0</v>
      </c>
      <c r="G196" s="571">
        <f t="shared" si="3"/>
        <v>0</v>
      </c>
      <c r="H196" s="571" t="str">
        <f t="shared" si="4"/>
        <v/>
      </c>
      <c r="I196" s="485"/>
      <c r="J196" s="486"/>
      <c r="K196" s="483"/>
      <c r="L196" s="487"/>
      <c r="M196" s="483"/>
      <c r="N196" s="222" t="str">
        <f t="shared" si="5"/>
        <v/>
      </c>
      <c r="O196" s="465"/>
      <c r="P196" s="466"/>
      <c r="Q196" s="88" t="str">
        <f t="shared" si="6"/>
        <v/>
      </c>
      <c r="R196" s="88" t="str">
        <f t="shared" si="7"/>
        <v/>
      </c>
      <c r="S196" s="88" t="e">
        <f t="shared" ca="1" si="8"/>
        <v>#NAME?</v>
      </c>
      <c r="T196" s="458"/>
      <c r="U196" s="90" t="str">
        <f t="shared" si="9"/>
        <v/>
      </c>
      <c r="V196" s="91" t="str">
        <f t="shared" si="10"/>
        <v/>
      </c>
      <c r="W196" s="92" t="str">
        <f t="shared" si="11"/>
        <v/>
      </c>
      <c r="X196" s="93" t="str">
        <f t="shared" si="12"/>
        <v/>
      </c>
      <c r="Y196" s="93" t="str">
        <f t="shared" si="13"/>
        <v/>
      </c>
      <c r="Z196" s="94" t="str">
        <f t="shared" si="14"/>
        <v/>
      </c>
      <c r="AA196" s="95" t="str">
        <f t="shared" si="15"/>
        <v/>
      </c>
      <c r="AB196" s="339" t="str">
        <f t="shared" si="16"/>
        <v/>
      </c>
    </row>
    <row r="197" spans="1:28" ht="14.25" customHeight="1">
      <c r="A197" s="483"/>
      <c r="B197" s="484"/>
      <c r="C197" s="484"/>
      <c r="D197" s="571" t="str">
        <f t="shared" si="0"/>
        <v/>
      </c>
      <c r="E197" s="571">
        <f t="shared" si="1"/>
        <v>0</v>
      </c>
      <c r="F197" s="571">
        <f t="shared" si="2"/>
        <v>0</v>
      </c>
      <c r="G197" s="571">
        <f t="shared" si="3"/>
        <v>0</v>
      </c>
      <c r="H197" s="571" t="str">
        <f t="shared" si="4"/>
        <v/>
      </c>
      <c r="I197" s="485"/>
      <c r="J197" s="486"/>
      <c r="K197" s="483"/>
      <c r="L197" s="487"/>
      <c r="M197" s="483"/>
      <c r="N197" s="222" t="str">
        <f t="shared" si="5"/>
        <v/>
      </c>
      <c r="O197" s="465"/>
      <c r="P197" s="466"/>
      <c r="Q197" s="88" t="str">
        <f t="shared" si="6"/>
        <v/>
      </c>
      <c r="R197" s="88" t="str">
        <f t="shared" si="7"/>
        <v/>
      </c>
      <c r="S197" s="88" t="e">
        <f t="shared" ca="1" si="8"/>
        <v>#NAME?</v>
      </c>
      <c r="T197" s="458"/>
      <c r="U197" s="90" t="str">
        <f t="shared" si="9"/>
        <v/>
      </c>
      <c r="V197" s="91" t="str">
        <f t="shared" si="10"/>
        <v/>
      </c>
      <c r="W197" s="92" t="str">
        <f t="shared" si="11"/>
        <v/>
      </c>
      <c r="X197" s="93" t="str">
        <f t="shared" si="12"/>
        <v/>
      </c>
      <c r="Y197" s="93" t="str">
        <f t="shared" si="13"/>
        <v/>
      </c>
      <c r="Z197" s="94" t="str">
        <f t="shared" si="14"/>
        <v/>
      </c>
      <c r="AA197" s="95" t="str">
        <f t="shared" si="15"/>
        <v/>
      </c>
      <c r="AB197" s="339" t="str">
        <f t="shared" si="16"/>
        <v/>
      </c>
    </row>
    <row r="198" spans="1:28" ht="14.25" customHeight="1">
      <c r="A198" s="483"/>
      <c r="B198" s="484"/>
      <c r="C198" s="484"/>
      <c r="D198" s="571" t="str">
        <f t="shared" si="0"/>
        <v/>
      </c>
      <c r="E198" s="571">
        <f t="shared" si="1"/>
        <v>0</v>
      </c>
      <c r="F198" s="571">
        <f t="shared" si="2"/>
        <v>0</v>
      </c>
      <c r="G198" s="571">
        <f t="shared" si="3"/>
        <v>0</v>
      </c>
      <c r="H198" s="571" t="str">
        <f t="shared" si="4"/>
        <v/>
      </c>
      <c r="I198" s="485"/>
      <c r="J198" s="486"/>
      <c r="K198" s="483"/>
      <c r="L198" s="487"/>
      <c r="M198" s="483"/>
      <c r="N198" s="222" t="str">
        <f t="shared" si="5"/>
        <v/>
      </c>
      <c r="O198" s="465"/>
      <c r="P198" s="466"/>
      <c r="Q198" s="88" t="str">
        <f t="shared" si="6"/>
        <v/>
      </c>
      <c r="R198" s="88" t="str">
        <f t="shared" si="7"/>
        <v/>
      </c>
      <c r="S198" s="88" t="e">
        <f t="shared" ca="1" si="8"/>
        <v>#NAME?</v>
      </c>
      <c r="T198" s="458"/>
      <c r="U198" s="90" t="str">
        <f t="shared" si="9"/>
        <v/>
      </c>
      <c r="V198" s="91" t="str">
        <f t="shared" si="10"/>
        <v/>
      </c>
      <c r="W198" s="92" t="str">
        <f t="shared" si="11"/>
        <v/>
      </c>
      <c r="X198" s="93" t="str">
        <f t="shared" si="12"/>
        <v/>
      </c>
      <c r="Y198" s="93" t="str">
        <f t="shared" si="13"/>
        <v/>
      </c>
      <c r="Z198" s="94" t="str">
        <f t="shared" si="14"/>
        <v/>
      </c>
      <c r="AA198" s="95" t="str">
        <f t="shared" si="15"/>
        <v/>
      </c>
      <c r="AB198" s="339" t="str">
        <f t="shared" si="16"/>
        <v/>
      </c>
    </row>
    <row r="199" spans="1:28" ht="14.25" customHeight="1">
      <c r="A199" s="483"/>
      <c r="B199" s="484"/>
      <c r="C199" s="484"/>
      <c r="D199" s="571" t="str">
        <f t="shared" si="0"/>
        <v/>
      </c>
      <c r="E199" s="571">
        <f t="shared" si="1"/>
        <v>0</v>
      </c>
      <c r="F199" s="571">
        <f t="shared" si="2"/>
        <v>0</v>
      </c>
      <c r="G199" s="571">
        <f t="shared" si="3"/>
        <v>0</v>
      </c>
      <c r="H199" s="571" t="str">
        <f t="shared" si="4"/>
        <v/>
      </c>
      <c r="I199" s="485"/>
      <c r="J199" s="486"/>
      <c r="K199" s="483"/>
      <c r="L199" s="487"/>
      <c r="M199" s="483"/>
      <c r="N199" s="222" t="str">
        <f t="shared" si="5"/>
        <v/>
      </c>
      <c r="O199" s="465"/>
      <c r="P199" s="466"/>
      <c r="Q199" s="88" t="str">
        <f t="shared" si="6"/>
        <v/>
      </c>
      <c r="R199" s="88" t="str">
        <f t="shared" si="7"/>
        <v/>
      </c>
      <c r="S199" s="88" t="e">
        <f t="shared" ca="1" si="8"/>
        <v>#NAME?</v>
      </c>
      <c r="T199" s="458"/>
      <c r="U199" s="90" t="str">
        <f t="shared" si="9"/>
        <v/>
      </c>
      <c r="V199" s="91" t="str">
        <f t="shared" si="10"/>
        <v/>
      </c>
      <c r="W199" s="92" t="str">
        <f t="shared" si="11"/>
        <v/>
      </c>
      <c r="X199" s="93" t="str">
        <f t="shared" si="12"/>
        <v/>
      </c>
      <c r="Y199" s="93" t="str">
        <f t="shared" si="13"/>
        <v/>
      </c>
      <c r="Z199" s="94" t="str">
        <f t="shared" si="14"/>
        <v/>
      </c>
      <c r="AA199" s="95" t="str">
        <f t="shared" si="15"/>
        <v/>
      </c>
      <c r="AB199" s="339" t="str">
        <f t="shared" si="16"/>
        <v/>
      </c>
    </row>
    <row r="200" spans="1:28" ht="14.25" customHeight="1">
      <c r="A200" s="483"/>
      <c r="B200" s="484"/>
      <c r="C200" s="484"/>
      <c r="D200" s="571" t="str">
        <f t="shared" si="0"/>
        <v/>
      </c>
      <c r="E200" s="571">
        <f t="shared" si="1"/>
        <v>0</v>
      </c>
      <c r="F200" s="571">
        <f t="shared" si="2"/>
        <v>0</v>
      </c>
      <c r="G200" s="571">
        <f t="shared" si="3"/>
        <v>0</v>
      </c>
      <c r="H200" s="571" t="str">
        <f t="shared" si="4"/>
        <v/>
      </c>
      <c r="I200" s="485"/>
      <c r="J200" s="486"/>
      <c r="K200" s="483"/>
      <c r="L200" s="487"/>
      <c r="M200" s="483"/>
      <c r="N200" s="222" t="str">
        <f t="shared" si="5"/>
        <v/>
      </c>
      <c r="O200" s="465"/>
      <c r="P200" s="466"/>
      <c r="Q200" s="88" t="str">
        <f t="shared" si="6"/>
        <v/>
      </c>
      <c r="R200" s="88" t="str">
        <f t="shared" si="7"/>
        <v/>
      </c>
      <c r="S200" s="88" t="e">
        <f t="shared" ca="1" si="8"/>
        <v>#NAME?</v>
      </c>
      <c r="T200" s="458"/>
      <c r="U200" s="90" t="str">
        <f t="shared" si="9"/>
        <v/>
      </c>
      <c r="V200" s="91" t="str">
        <f t="shared" si="10"/>
        <v/>
      </c>
      <c r="W200" s="92" t="str">
        <f t="shared" si="11"/>
        <v/>
      </c>
      <c r="X200" s="93" t="str">
        <f t="shared" si="12"/>
        <v/>
      </c>
      <c r="Y200" s="93" t="str">
        <f t="shared" si="13"/>
        <v/>
      </c>
      <c r="Z200" s="94" t="str">
        <f t="shared" si="14"/>
        <v/>
      </c>
      <c r="AA200" s="95" t="str">
        <f t="shared" si="15"/>
        <v/>
      </c>
      <c r="AB200" s="339" t="str">
        <f t="shared" si="16"/>
        <v/>
      </c>
    </row>
    <row r="201" spans="1:28" ht="14.25" customHeight="1">
      <c r="A201" s="483"/>
      <c r="B201" s="484"/>
      <c r="C201" s="484"/>
      <c r="D201" s="571" t="str">
        <f t="shared" si="0"/>
        <v/>
      </c>
      <c r="E201" s="571">
        <f t="shared" si="1"/>
        <v>0</v>
      </c>
      <c r="F201" s="571">
        <f t="shared" si="2"/>
        <v>0</v>
      </c>
      <c r="G201" s="571">
        <f t="shared" si="3"/>
        <v>0</v>
      </c>
      <c r="H201" s="571" t="str">
        <f t="shared" si="4"/>
        <v/>
      </c>
      <c r="I201" s="485"/>
      <c r="J201" s="486"/>
      <c r="K201" s="483"/>
      <c r="L201" s="487"/>
      <c r="M201" s="483"/>
      <c r="N201" s="222" t="str">
        <f t="shared" si="5"/>
        <v/>
      </c>
      <c r="O201" s="465"/>
      <c r="P201" s="466"/>
      <c r="Q201" s="88" t="str">
        <f t="shared" si="6"/>
        <v/>
      </c>
      <c r="R201" s="88" t="str">
        <f t="shared" si="7"/>
        <v/>
      </c>
      <c r="S201" s="88" t="e">
        <f t="shared" ca="1" si="8"/>
        <v>#NAME?</v>
      </c>
      <c r="T201" s="458"/>
      <c r="U201" s="90" t="str">
        <f t="shared" si="9"/>
        <v/>
      </c>
      <c r="V201" s="91" t="str">
        <f t="shared" si="10"/>
        <v/>
      </c>
      <c r="W201" s="92" t="str">
        <f t="shared" si="11"/>
        <v/>
      </c>
      <c r="X201" s="93" t="str">
        <f t="shared" si="12"/>
        <v/>
      </c>
      <c r="Y201" s="93" t="str">
        <f t="shared" si="13"/>
        <v/>
      </c>
      <c r="Z201" s="94" t="str">
        <f t="shared" si="14"/>
        <v/>
      </c>
      <c r="AA201" s="95" t="str">
        <f t="shared" si="15"/>
        <v/>
      </c>
      <c r="AB201" s="339" t="str">
        <f t="shared" si="16"/>
        <v/>
      </c>
    </row>
    <row r="202" spans="1:28" ht="14.25" customHeight="1">
      <c r="A202" s="483"/>
      <c r="B202" s="484"/>
      <c r="C202" s="484"/>
      <c r="D202" s="571" t="str">
        <f t="shared" si="0"/>
        <v/>
      </c>
      <c r="E202" s="571">
        <f t="shared" si="1"/>
        <v>0</v>
      </c>
      <c r="F202" s="571">
        <f t="shared" si="2"/>
        <v>0</v>
      </c>
      <c r="G202" s="571">
        <f t="shared" si="3"/>
        <v>0</v>
      </c>
      <c r="H202" s="571" t="str">
        <f t="shared" si="4"/>
        <v/>
      </c>
      <c r="I202" s="485"/>
      <c r="J202" s="486"/>
      <c r="K202" s="483"/>
      <c r="L202" s="487"/>
      <c r="M202" s="483"/>
      <c r="N202" s="222" t="str">
        <f t="shared" si="5"/>
        <v/>
      </c>
      <c r="O202" s="465"/>
      <c r="P202" s="466"/>
      <c r="Q202" s="88" t="str">
        <f t="shared" si="6"/>
        <v/>
      </c>
      <c r="R202" s="88" t="str">
        <f t="shared" si="7"/>
        <v/>
      </c>
      <c r="S202" s="88" t="e">
        <f t="shared" ca="1" si="8"/>
        <v>#NAME?</v>
      </c>
      <c r="T202" s="458"/>
      <c r="U202" s="90" t="str">
        <f t="shared" si="9"/>
        <v/>
      </c>
      <c r="V202" s="91" t="str">
        <f t="shared" si="10"/>
        <v/>
      </c>
      <c r="W202" s="92" t="str">
        <f t="shared" si="11"/>
        <v/>
      </c>
      <c r="X202" s="93" t="str">
        <f t="shared" si="12"/>
        <v/>
      </c>
      <c r="Y202" s="93" t="str">
        <f t="shared" si="13"/>
        <v/>
      </c>
      <c r="Z202" s="94" t="str">
        <f t="shared" si="14"/>
        <v/>
      </c>
      <c r="AA202" s="95" t="str">
        <f t="shared" si="15"/>
        <v/>
      </c>
      <c r="AB202" s="339" t="str">
        <f t="shared" si="16"/>
        <v/>
      </c>
    </row>
    <row r="203" spans="1:28" ht="14.25" customHeight="1">
      <c r="A203" s="483"/>
      <c r="B203" s="484"/>
      <c r="C203" s="484"/>
      <c r="D203" s="571" t="str">
        <f t="shared" si="0"/>
        <v/>
      </c>
      <c r="E203" s="571">
        <f t="shared" si="1"/>
        <v>0</v>
      </c>
      <c r="F203" s="571">
        <f t="shared" si="2"/>
        <v>0</v>
      </c>
      <c r="G203" s="571">
        <f t="shared" si="3"/>
        <v>0</v>
      </c>
      <c r="H203" s="571" t="str">
        <f t="shared" si="4"/>
        <v/>
      </c>
      <c r="I203" s="485"/>
      <c r="J203" s="486"/>
      <c r="K203" s="483"/>
      <c r="L203" s="487"/>
      <c r="M203" s="483"/>
      <c r="N203" s="222" t="str">
        <f t="shared" si="5"/>
        <v/>
      </c>
      <c r="O203" s="465"/>
      <c r="P203" s="466"/>
      <c r="Q203" s="88" t="str">
        <f t="shared" si="6"/>
        <v/>
      </c>
      <c r="R203" s="88" t="str">
        <f t="shared" si="7"/>
        <v/>
      </c>
      <c r="S203" s="88" t="e">
        <f t="shared" ca="1" si="8"/>
        <v>#NAME?</v>
      </c>
      <c r="T203" s="458"/>
      <c r="U203" s="90" t="str">
        <f t="shared" si="9"/>
        <v/>
      </c>
      <c r="V203" s="91" t="str">
        <f t="shared" si="10"/>
        <v/>
      </c>
      <c r="W203" s="92" t="str">
        <f t="shared" si="11"/>
        <v/>
      </c>
      <c r="X203" s="93" t="str">
        <f t="shared" si="12"/>
        <v/>
      </c>
      <c r="Y203" s="93" t="str">
        <f t="shared" si="13"/>
        <v/>
      </c>
      <c r="Z203" s="94" t="str">
        <f t="shared" si="14"/>
        <v/>
      </c>
      <c r="AA203" s="95" t="str">
        <f t="shared" si="15"/>
        <v/>
      </c>
      <c r="AB203" s="339" t="str">
        <f t="shared" si="16"/>
        <v/>
      </c>
    </row>
    <row r="204" spans="1:28" ht="14.25" customHeight="1">
      <c r="A204" s="483"/>
      <c r="B204" s="484"/>
      <c r="C204" s="484"/>
      <c r="D204" s="571" t="str">
        <f t="shared" si="0"/>
        <v/>
      </c>
      <c r="E204" s="571">
        <f t="shared" si="1"/>
        <v>0</v>
      </c>
      <c r="F204" s="571">
        <f t="shared" si="2"/>
        <v>0</v>
      </c>
      <c r="G204" s="571">
        <f t="shared" si="3"/>
        <v>0</v>
      </c>
      <c r="H204" s="571" t="str">
        <f t="shared" si="4"/>
        <v/>
      </c>
      <c r="I204" s="485"/>
      <c r="J204" s="486"/>
      <c r="K204" s="483"/>
      <c r="L204" s="487"/>
      <c r="M204" s="483"/>
      <c r="N204" s="222" t="str">
        <f t="shared" si="5"/>
        <v/>
      </c>
      <c r="O204" s="465"/>
      <c r="P204" s="466"/>
      <c r="Q204" s="88" t="str">
        <f t="shared" si="6"/>
        <v/>
      </c>
      <c r="R204" s="88" t="str">
        <f t="shared" si="7"/>
        <v/>
      </c>
      <c r="S204" s="88" t="e">
        <f t="shared" ca="1" si="8"/>
        <v>#NAME?</v>
      </c>
      <c r="T204" s="458"/>
      <c r="U204" s="90" t="str">
        <f t="shared" si="9"/>
        <v/>
      </c>
      <c r="V204" s="91" t="str">
        <f t="shared" si="10"/>
        <v/>
      </c>
      <c r="W204" s="92" t="str">
        <f t="shared" si="11"/>
        <v/>
      </c>
      <c r="X204" s="93" t="str">
        <f t="shared" si="12"/>
        <v/>
      </c>
      <c r="Y204" s="93" t="str">
        <f t="shared" si="13"/>
        <v/>
      </c>
      <c r="Z204" s="94" t="str">
        <f t="shared" si="14"/>
        <v/>
      </c>
      <c r="AA204" s="95" t="str">
        <f t="shared" si="15"/>
        <v/>
      </c>
      <c r="AB204" s="339" t="str">
        <f t="shared" si="16"/>
        <v/>
      </c>
    </row>
    <row r="205" spans="1:28" ht="14.25" customHeight="1">
      <c r="A205" s="483"/>
      <c r="B205" s="484"/>
      <c r="C205" s="484"/>
      <c r="D205" s="571" t="str">
        <f t="shared" si="0"/>
        <v/>
      </c>
      <c r="E205" s="571">
        <f t="shared" si="1"/>
        <v>0</v>
      </c>
      <c r="F205" s="571">
        <f t="shared" si="2"/>
        <v>0</v>
      </c>
      <c r="G205" s="571">
        <f t="shared" si="3"/>
        <v>0</v>
      </c>
      <c r="H205" s="571" t="str">
        <f t="shared" si="4"/>
        <v/>
      </c>
      <c r="I205" s="485"/>
      <c r="J205" s="486"/>
      <c r="K205" s="483"/>
      <c r="L205" s="487"/>
      <c r="M205" s="483"/>
      <c r="N205" s="222" t="str">
        <f t="shared" si="5"/>
        <v/>
      </c>
      <c r="O205" s="465"/>
      <c r="P205" s="466"/>
      <c r="Q205" s="88" t="str">
        <f t="shared" si="6"/>
        <v/>
      </c>
      <c r="R205" s="88" t="str">
        <f t="shared" si="7"/>
        <v/>
      </c>
      <c r="S205" s="88" t="e">
        <f t="shared" ca="1" si="8"/>
        <v>#NAME?</v>
      </c>
      <c r="T205" s="458"/>
      <c r="U205" s="90" t="str">
        <f t="shared" si="9"/>
        <v/>
      </c>
      <c r="V205" s="91" t="str">
        <f t="shared" si="10"/>
        <v/>
      </c>
      <c r="W205" s="92" t="str">
        <f t="shared" si="11"/>
        <v/>
      </c>
      <c r="X205" s="93" t="str">
        <f t="shared" si="12"/>
        <v/>
      </c>
      <c r="Y205" s="93" t="str">
        <f t="shared" si="13"/>
        <v/>
      </c>
      <c r="Z205" s="94" t="str">
        <f t="shared" si="14"/>
        <v/>
      </c>
      <c r="AA205" s="95" t="str">
        <f t="shared" si="15"/>
        <v/>
      </c>
      <c r="AB205" s="339" t="str">
        <f t="shared" si="16"/>
        <v/>
      </c>
    </row>
    <row r="206" spans="1:28" ht="14.25" customHeight="1">
      <c r="A206" s="483"/>
      <c r="B206" s="484"/>
      <c r="C206" s="484"/>
      <c r="D206" s="571" t="str">
        <f t="shared" si="0"/>
        <v/>
      </c>
      <c r="E206" s="571">
        <f t="shared" si="1"/>
        <v>0</v>
      </c>
      <c r="F206" s="571">
        <f t="shared" si="2"/>
        <v>0</v>
      </c>
      <c r="G206" s="571">
        <f t="shared" si="3"/>
        <v>0</v>
      </c>
      <c r="H206" s="571" t="str">
        <f t="shared" si="4"/>
        <v/>
      </c>
      <c r="I206" s="485"/>
      <c r="J206" s="486"/>
      <c r="K206" s="483"/>
      <c r="L206" s="487"/>
      <c r="M206" s="483"/>
      <c r="N206" s="222" t="str">
        <f t="shared" si="5"/>
        <v/>
      </c>
      <c r="O206" s="465"/>
      <c r="P206" s="466"/>
      <c r="Q206" s="88" t="str">
        <f t="shared" si="6"/>
        <v/>
      </c>
      <c r="R206" s="88" t="str">
        <f t="shared" si="7"/>
        <v/>
      </c>
      <c r="S206" s="88" t="e">
        <f t="shared" ca="1" si="8"/>
        <v>#NAME?</v>
      </c>
      <c r="T206" s="458"/>
      <c r="U206" s="90" t="str">
        <f t="shared" si="9"/>
        <v/>
      </c>
      <c r="V206" s="91" t="str">
        <f t="shared" si="10"/>
        <v/>
      </c>
      <c r="W206" s="92" t="str">
        <f t="shared" si="11"/>
        <v/>
      </c>
      <c r="X206" s="93" t="str">
        <f t="shared" si="12"/>
        <v/>
      </c>
      <c r="Y206" s="93" t="str">
        <f t="shared" si="13"/>
        <v/>
      </c>
      <c r="Z206" s="94" t="str">
        <f t="shared" si="14"/>
        <v/>
      </c>
      <c r="AA206" s="95" t="str">
        <f t="shared" si="15"/>
        <v/>
      </c>
      <c r="AB206" s="339" t="str">
        <f t="shared" si="16"/>
        <v/>
      </c>
    </row>
    <row r="207" spans="1:28" ht="14.25" customHeight="1">
      <c r="A207" s="483"/>
      <c r="B207" s="484"/>
      <c r="C207" s="484"/>
      <c r="D207" s="571" t="str">
        <f t="shared" si="0"/>
        <v/>
      </c>
      <c r="E207" s="571">
        <f t="shared" si="1"/>
        <v>0</v>
      </c>
      <c r="F207" s="571">
        <f t="shared" si="2"/>
        <v>0</v>
      </c>
      <c r="G207" s="571">
        <f t="shared" si="3"/>
        <v>0</v>
      </c>
      <c r="H207" s="571" t="str">
        <f t="shared" si="4"/>
        <v/>
      </c>
      <c r="I207" s="485"/>
      <c r="J207" s="486"/>
      <c r="K207" s="483"/>
      <c r="L207" s="487"/>
      <c r="M207" s="483"/>
      <c r="N207" s="222" t="str">
        <f t="shared" si="5"/>
        <v/>
      </c>
      <c r="O207" s="465"/>
      <c r="P207" s="466"/>
      <c r="Q207" s="88" t="str">
        <f t="shared" si="6"/>
        <v/>
      </c>
      <c r="R207" s="88" t="str">
        <f t="shared" si="7"/>
        <v/>
      </c>
      <c r="S207" s="88" t="e">
        <f t="shared" ca="1" si="8"/>
        <v>#NAME?</v>
      </c>
      <c r="T207" s="458"/>
      <c r="U207" s="90" t="str">
        <f t="shared" si="9"/>
        <v/>
      </c>
      <c r="V207" s="91" t="str">
        <f t="shared" si="10"/>
        <v/>
      </c>
      <c r="W207" s="92" t="str">
        <f t="shared" si="11"/>
        <v/>
      </c>
      <c r="X207" s="93" t="str">
        <f t="shared" si="12"/>
        <v/>
      </c>
      <c r="Y207" s="93" t="str">
        <f t="shared" si="13"/>
        <v/>
      </c>
      <c r="Z207" s="94" t="str">
        <f t="shared" si="14"/>
        <v/>
      </c>
      <c r="AA207" s="95" t="str">
        <f t="shared" si="15"/>
        <v/>
      </c>
      <c r="AB207" s="339" t="str">
        <f t="shared" si="16"/>
        <v/>
      </c>
    </row>
    <row r="208" spans="1:28" ht="14.25" customHeight="1">
      <c r="A208" s="483"/>
      <c r="B208" s="484"/>
      <c r="C208" s="484"/>
      <c r="D208" s="571" t="str">
        <f t="shared" si="0"/>
        <v/>
      </c>
      <c r="E208" s="571">
        <f t="shared" si="1"/>
        <v>0</v>
      </c>
      <c r="F208" s="571">
        <f t="shared" si="2"/>
        <v>0</v>
      </c>
      <c r="G208" s="571">
        <f t="shared" si="3"/>
        <v>0</v>
      </c>
      <c r="H208" s="571" t="str">
        <f t="shared" si="4"/>
        <v/>
      </c>
      <c r="I208" s="485"/>
      <c r="J208" s="486"/>
      <c r="K208" s="483"/>
      <c r="L208" s="487"/>
      <c r="M208" s="483"/>
      <c r="N208" s="222" t="str">
        <f t="shared" si="5"/>
        <v/>
      </c>
      <c r="O208" s="465"/>
      <c r="P208" s="466"/>
      <c r="Q208" s="88" t="str">
        <f t="shared" si="6"/>
        <v/>
      </c>
      <c r="R208" s="88" t="str">
        <f t="shared" si="7"/>
        <v/>
      </c>
      <c r="S208" s="88" t="e">
        <f t="shared" ca="1" si="8"/>
        <v>#NAME?</v>
      </c>
      <c r="T208" s="458"/>
      <c r="U208" s="90" t="str">
        <f t="shared" si="9"/>
        <v/>
      </c>
      <c r="V208" s="91" t="str">
        <f t="shared" si="10"/>
        <v/>
      </c>
      <c r="W208" s="92" t="str">
        <f t="shared" si="11"/>
        <v/>
      </c>
      <c r="X208" s="93" t="str">
        <f t="shared" si="12"/>
        <v/>
      </c>
      <c r="Y208" s="93" t="str">
        <f t="shared" si="13"/>
        <v/>
      </c>
      <c r="Z208" s="94" t="str">
        <f t="shared" si="14"/>
        <v/>
      </c>
      <c r="AA208" s="95" t="str">
        <f t="shared" si="15"/>
        <v/>
      </c>
      <c r="AB208" s="339" t="str">
        <f t="shared" si="16"/>
        <v/>
      </c>
    </row>
    <row r="209" spans="1:28" ht="14.25" customHeight="1">
      <c r="A209" s="483"/>
      <c r="B209" s="484"/>
      <c r="C209" s="484"/>
      <c r="D209" s="571" t="str">
        <f t="shared" si="0"/>
        <v/>
      </c>
      <c r="E209" s="571">
        <f t="shared" si="1"/>
        <v>0</v>
      </c>
      <c r="F209" s="571">
        <f t="shared" si="2"/>
        <v>0</v>
      </c>
      <c r="G209" s="571">
        <f t="shared" si="3"/>
        <v>0</v>
      </c>
      <c r="H209" s="571" t="str">
        <f t="shared" si="4"/>
        <v/>
      </c>
      <c r="I209" s="485"/>
      <c r="J209" s="486"/>
      <c r="K209" s="483"/>
      <c r="L209" s="487"/>
      <c r="M209" s="483"/>
      <c r="N209" s="222" t="str">
        <f t="shared" si="5"/>
        <v/>
      </c>
      <c r="O209" s="465"/>
      <c r="P209" s="466"/>
      <c r="Q209" s="88" t="str">
        <f t="shared" si="6"/>
        <v/>
      </c>
      <c r="R209" s="88" t="str">
        <f t="shared" si="7"/>
        <v/>
      </c>
      <c r="S209" s="88" t="e">
        <f t="shared" ca="1" si="8"/>
        <v>#NAME?</v>
      </c>
      <c r="T209" s="458"/>
      <c r="U209" s="90" t="str">
        <f t="shared" si="9"/>
        <v/>
      </c>
      <c r="V209" s="91" t="str">
        <f t="shared" si="10"/>
        <v/>
      </c>
      <c r="W209" s="92" t="str">
        <f t="shared" si="11"/>
        <v/>
      </c>
      <c r="X209" s="93" t="str">
        <f t="shared" si="12"/>
        <v/>
      </c>
      <c r="Y209" s="93" t="str">
        <f t="shared" si="13"/>
        <v/>
      </c>
      <c r="Z209" s="94" t="str">
        <f t="shared" si="14"/>
        <v/>
      </c>
      <c r="AA209" s="95" t="str">
        <f t="shared" si="15"/>
        <v/>
      </c>
      <c r="AB209" s="339" t="str">
        <f t="shared" si="16"/>
        <v/>
      </c>
    </row>
    <row r="210" spans="1:28" ht="14.25" customHeight="1">
      <c r="A210" s="483"/>
      <c r="B210" s="484"/>
      <c r="C210" s="484"/>
      <c r="D210" s="571" t="str">
        <f t="shared" si="0"/>
        <v/>
      </c>
      <c r="E210" s="571">
        <f t="shared" si="1"/>
        <v>0</v>
      </c>
      <c r="F210" s="571">
        <f t="shared" si="2"/>
        <v>0</v>
      </c>
      <c r="G210" s="571">
        <f t="shared" si="3"/>
        <v>0</v>
      </c>
      <c r="H210" s="571" t="str">
        <f t="shared" si="4"/>
        <v/>
      </c>
      <c r="I210" s="485"/>
      <c r="J210" s="486"/>
      <c r="K210" s="483"/>
      <c r="L210" s="487"/>
      <c r="M210" s="483"/>
      <c r="N210" s="222" t="str">
        <f t="shared" si="5"/>
        <v/>
      </c>
      <c r="O210" s="465"/>
      <c r="P210" s="466"/>
      <c r="Q210" s="88" t="str">
        <f t="shared" si="6"/>
        <v/>
      </c>
      <c r="R210" s="88" t="str">
        <f t="shared" si="7"/>
        <v/>
      </c>
      <c r="S210" s="88" t="e">
        <f t="shared" ca="1" si="8"/>
        <v>#NAME?</v>
      </c>
      <c r="T210" s="458"/>
      <c r="U210" s="90" t="str">
        <f t="shared" si="9"/>
        <v/>
      </c>
      <c r="V210" s="91" t="str">
        <f t="shared" si="10"/>
        <v/>
      </c>
      <c r="W210" s="92" t="str">
        <f t="shared" si="11"/>
        <v/>
      </c>
      <c r="X210" s="93" t="str">
        <f t="shared" si="12"/>
        <v/>
      </c>
      <c r="Y210" s="93" t="str">
        <f t="shared" si="13"/>
        <v/>
      </c>
      <c r="Z210" s="94" t="str">
        <f t="shared" si="14"/>
        <v/>
      </c>
      <c r="AA210" s="95" t="str">
        <f t="shared" si="15"/>
        <v/>
      </c>
      <c r="AB210" s="339" t="str">
        <f t="shared" si="16"/>
        <v/>
      </c>
    </row>
    <row r="211" spans="1:28" ht="14.25" customHeight="1">
      <c r="A211" s="467"/>
      <c r="B211" s="454"/>
      <c r="C211" s="454"/>
      <c r="I211" s="454"/>
      <c r="J211" s="454"/>
      <c r="K211" s="467"/>
      <c r="L211" s="488"/>
      <c r="M211" s="454"/>
      <c r="N211" s="34"/>
      <c r="O211" s="459"/>
      <c r="P211" s="454"/>
      <c r="T211" s="454"/>
    </row>
    <row r="212" spans="1:28" ht="14.25" customHeight="1">
      <c r="A212" s="467"/>
      <c r="B212" s="454"/>
      <c r="C212" s="454"/>
      <c r="I212" s="454"/>
      <c r="J212" s="454"/>
      <c r="K212" s="467"/>
      <c r="L212" s="488"/>
      <c r="M212" s="454"/>
      <c r="N212" s="34"/>
      <c r="O212" s="459"/>
      <c r="P212" s="454"/>
      <c r="T212" s="454"/>
    </row>
    <row r="213" spans="1:28" ht="14.25" customHeight="1">
      <c r="A213" s="467"/>
      <c r="B213" s="454"/>
      <c r="C213" s="454"/>
      <c r="I213" s="454"/>
      <c r="J213" s="454"/>
      <c r="K213" s="467"/>
      <c r="L213" s="488"/>
      <c r="M213" s="454"/>
      <c r="N213" s="34"/>
      <c r="O213" s="459"/>
      <c r="P213" s="454"/>
      <c r="T213" s="454"/>
    </row>
    <row r="214" spans="1:28" ht="14.25" customHeight="1">
      <c r="A214" s="467"/>
      <c r="B214" s="454"/>
      <c r="C214" s="454"/>
      <c r="I214" s="454"/>
      <c r="J214" s="454"/>
      <c r="K214" s="467"/>
      <c r="L214" s="488"/>
      <c r="M214" s="454"/>
      <c r="N214" s="34"/>
      <c r="O214" s="459"/>
      <c r="P214" s="454"/>
      <c r="T214" s="454"/>
    </row>
    <row r="215" spans="1:28" ht="14.25" customHeight="1">
      <c r="A215" s="467"/>
      <c r="B215" s="454"/>
      <c r="C215" s="454"/>
      <c r="I215" s="454"/>
      <c r="J215" s="454"/>
      <c r="K215" s="467"/>
      <c r="L215" s="488"/>
      <c r="M215" s="454"/>
      <c r="N215" s="34"/>
      <c r="O215" s="459"/>
      <c r="P215" s="454"/>
      <c r="T215" s="454"/>
    </row>
    <row r="216" spans="1:28" ht="14.25" customHeight="1">
      <c r="A216" s="467"/>
      <c r="B216" s="454"/>
      <c r="C216" s="454"/>
      <c r="I216" s="454"/>
      <c r="J216" s="454"/>
      <c r="K216" s="467"/>
      <c r="L216" s="488"/>
      <c r="M216" s="454"/>
      <c r="N216" s="34"/>
      <c r="O216" s="459"/>
      <c r="P216" s="454"/>
      <c r="T216" s="454"/>
    </row>
    <row r="217" spans="1:28" ht="14.25" customHeight="1">
      <c r="A217" s="467"/>
      <c r="B217" s="454"/>
      <c r="C217" s="454"/>
      <c r="I217" s="454"/>
      <c r="J217" s="454"/>
      <c r="K217" s="467"/>
      <c r="L217" s="488"/>
      <c r="M217" s="454"/>
      <c r="N217" s="34"/>
      <c r="O217" s="459"/>
      <c r="P217" s="454"/>
      <c r="T217" s="454"/>
    </row>
    <row r="218" spans="1:28" ht="14.25" customHeight="1">
      <c r="A218" s="467"/>
      <c r="B218" s="454"/>
      <c r="C218" s="454"/>
      <c r="I218" s="454"/>
      <c r="J218" s="454"/>
      <c r="K218" s="467"/>
      <c r="L218" s="488"/>
      <c r="M218" s="454"/>
      <c r="N218" s="34"/>
      <c r="O218" s="459"/>
      <c r="P218" s="454"/>
      <c r="T218" s="454"/>
    </row>
    <row r="219" spans="1:28" ht="14.25" customHeight="1">
      <c r="A219" s="467"/>
      <c r="B219" s="454"/>
      <c r="C219" s="454"/>
      <c r="I219" s="454"/>
      <c r="J219" s="454"/>
      <c r="K219" s="467"/>
      <c r="L219" s="488"/>
      <c r="M219" s="454"/>
      <c r="N219" s="34"/>
      <c r="O219" s="459"/>
      <c r="P219" s="454"/>
      <c r="T219" s="454"/>
    </row>
    <row r="220" spans="1:28" ht="14.25" customHeight="1">
      <c r="A220" s="467"/>
      <c r="B220" s="454"/>
      <c r="C220" s="454"/>
      <c r="I220" s="454"/>
      <c r="J220" s="454"/>
      <c r="K220" s="467"/>
      <c r="L220" s="488"/>
      <c r="M220" s="454"/>
      <c r="N220" s="34"/>
      <c r="O220" s="459"/>
      <c r="P220" s="454"/>
      <c r="T220" s="454"/>
    </row>
    <row r="221" spans="1:28" ht="14.25" customHeight="1">
      <c r="A221" s="467"/>
      <c r="B221" s="454"/>
      <c r="C221" s="454"/>
      <c r="I221" s="454"/>
      <c r="J221" s="454"/>
      <c r="K221" s="467"/>
      <c r="L221" s="454"/>
      <c r="M221" s="454"/>
      <c r="N221" s="34"/>
      <c r="O221" s="459"/>
      <c r="P221" s="454"/>
      <c r="T221" s="454"/>
    </row>
    <row r="222" spans="1:28" ht="14.25" customHeight="1">
      <c r="A222" s="467"/>
      <c r="B222" s="454"/>
      <c r="C222" s="454"/>
      <c r="I222" s="454"/>
      <c r="J222" s="454"/>
      <c r="K222" s="467"/>
      <c r="L222" s="454"/>
      <c r="M222" s="454"/>
      <c r="N222" s="34"/>
      <c r="O222" s="459"/>
      <c r="P222" s="454"/>
      <c r="T222" s="454"/>
    </row>
    <row r="223" spans="1:28" ht="14.25" customHeight="1">
      <c r="A223" s="467"/>
      <c r="B223" s="454"/>
      <c r="C223" s="454"/>
      <c r="I223" s="454"/>
      <c r="J223" s="454"/>
      <c r="K223" s="467"/>
      <c r="L223" s="454"/>
      <c r="M223" s="454"/>
      <c r="N223" s="34"/>
      <c r="O223" s="459"/>
      <c r="P223" s="454"/>
      <c r="T223" s="454"/>
    </row>
    <row r="224" spans="1:28" ht="14.25" customHeight="1">
      <c r="A224" s="467"/>
      <c r="B224" s="454"/>
      <c r="C224" s="454"/>
      <c r="I224" s="454"/>
      <c r="J224" s="454"/>
      <c r="K224" s="467"/>
      <c r="L224" s="454"/>
      <c r="M224" s="454"/>
      <c r="N224" s="34"/>
      <c r="O224" s="459"/>
      <c r="P224" s="454"/>
      <c r="T224" s="454"/>
    </row>
    <row r="225" spans="1:20" ht="14.25" customHeight="1">
      <c r="A225" s="467"/>
      <c r="B225" s="454"/>
      <c r="C225" s="454"/>
      <c r="I225" s="454"/>
      <c r="J225" s="454"/>
      <c r="K225" s="467"/>
      <c r="L225" s="454"/>
      <c r="M225" s="454"/>
      <c r="N225" s="34"/>
      <c r="O225" s="459"/>
      <c r="P225" s="454"/>
      <c r="T225" s="454"/>
    </row>
    <row r="226" spans="1:20" ht="14.25" customHeight="1">
      <c r="A226" s="467"/>
      <c r="B226" s="454"/>
      <c r="C226" s="454"/>
      <c r="I226" s="454"/>
      <c r="J226" s="454"/>
      <c r="K226" s="467"/>
      <c r="L226" s="454"/>
      <c r="M226" s="454"/>
      <c r="N226" s="34"/>
      <c r="O226" s="459"/>
      <c r="P226" s="454"/>
      <c r="T226" s="454"/>
    </row>
    <row r="227" spans="1:20" ht="14.25" customHeight="1">
      <c r="A227" s="467"/>
      <c r="B227" s="454"/>
      <c r="C227" s="454"/>
      <c r="I227" s="454"/>
      <c r="J227" s="454"/>
      <c r="K227" s="467"/>
      <c r="L227" s="454"/>
      <c r="M227" s="454"/>
      <c r="N227" s="34"/>
      <c r="O227" s="459"/>
      <c r="P227" s="454"/>
      <c r="T227" s="454"/>
    </row>
    <row r="228" spans="1:20" ht="14.25" customHeight="1">
      <c r="A228" s="467"/>
      <c r="B228" s="454"/>
      <c r="C228" s="454"/>
      <c r="I228" s="454"/>
      <c r="J228" s="454"/>
      <c r="K228" s="467"/>
      <c r="L228" s="454"/>
      <c r="M228" s="454"/>
      <c r="N228" s="34"/>
      <c r="O228" s="459"/>
      <c r="P228" s="454"/>
      <c r="T228" s="454"/>
    </row>
    <row r="229" spans="1:20" ht="14.25" customHeight="1">
      <c r="A229" s="467"/>
      <c r="B229" s="454"/>
      <c r="C229" s="454"/>
      <c r="I229" s="454"/>
      <c r="J229" s="454"/>
      <c r="K229" s="467"/>
      <c r="L229" s="454"/>
      <c r="M229" s="454"/>
      <c r="N229" s="34"/>
      <c r="O229" s="459"/>
      <c r="P229" s="454"/>
      <c r="T229" s="454"/>
    </row>
    <row r="230" spans="1:20" ht="14.25" customHeight="1">
      <c r="A230" s="467"/>
      <c r="B230" s="454"/>
      <c r="C230" s="454"/>
      <c r="I230" s="454"/>
      <c r="J230" s="454"/>
      <c r="K230" s="467"/>
      <c r="L230" s="454"/>
      <c r="M230" s="454"/>
      <c r="N230" s="34"/>
      <c r="O230" s="459"/>
      <c r="P230" s="454"/>
      <c r="T230" s="454"/>
    </row>
    <row r="231" spans="1:20" ht="14.25" customHeight="1">
      <c r="A231" s="467"/>
      <c r="B231" s="454"/>
      <c r="C231" s="454"/>
      <c r="I231" s="454"/>
      <c r="J231" s="454"/>
      <c r="K231" s="467"/>
      <c r="L231" s="454"/>
      <c r="M231" s="454"/>
      <c r="N231" s="34"/>
      <c r="O231" s="459"/>
      <c r="P231" s="454"/>
      <c r="T231" s="454"/>
    </row>
    <row r="232" spans="1:20" ht="14.25" customHeight="1">
      <c r="A232" s="467"/>
      <c r="B232" s="454"/>
      <c r="C232" s="454"/>
      <c r="I232" s="454"/>
      <c r="J232" s="454"/>
      <c r="K232" s="467"/>
      <c r="L232" s="454"/>
      <c r="M232" s="454"/>
      <c r="N232" s="34"/>
      <c r="O232" s="459"/>
      <c r="P232" s="454"/>
      <c r="T232" s="454"/>
    </row>
    <row r="233" spans="1:20" ht="14.25" customHeight="1">
      <c r="A233" s="467"/>
      <c r="B233" s="454"/>
      <c r="C233" s="454"/>
      <c r="I233" s="454"/>
      <c r="J233" s="454"/>
      <c r="K233" s="467"/>
      <c r="L233" s="454"/>
      <c r="M233" s="454"/>
      <c r="N233" s="34"/>
      <c r="O233" s="459"/>
      <c r="P233" s="454"/>
      <c r="T233" s="454"/>
    </row>
    <row r="234" spans="1:20" ht="14.25" customHeight="1">
      <c r="A234" s="467"/>
      <c r="B234" s="454"/>
      <c r="C234" s="454"/>
      <c r="I234" s="454"/>
      <c r="J234" s="454"/>
      <c r="K234" s="467"/>
      <c r="L234" s="454"/>
      <c r="M234" s="454"/>
      <c r="N234" s="34"/>
      <c r="O234" s="459"/>
      <c r="P234" s="454"/>
      <c r="T234" s="454"/>
    </row>
    <row r="235" spans="1:20" ht="14.25" customHeight="1">
      <c r="A235" s="467"/>
      <c r="B235" s="454"/>
      <c r="C235" s="454"/>
      <c r="I235" s="454"/>
      <c r="J235" s="454"/>
      <c r="K235" s="467"/>
      <c r="L235" s="454"/>
      <c r="M235" s="454"/>
      <c r="N235" s="34"/>
      <c r="O235" s="459"/>
      <c r="P235" s="454"/>
      <c r="T235" s="454"/>
    </row>
    <row r="236" spans="1:20" ht="14.25" customHeight="1">
      <c r="A236" s="467"/>
      <c r="B236" s="454"/>
      <c r="C236" s="454"/>
      <c r="I236" s="454"/>
      <c r="J236" s="454"/>
      <c r="K236" s="467"/>
      <c r="L236" s="454"/>
      <c r="M236" s="454"/>
      <c r="N236" s="34"/>
      <c r="O236" s="459"/>
      <c r="P236" s="454"/>
      <c r="T236" s="454"/>
    </row>
    <row r="237" spans="1:20" ht="14.25" customHeight="1">
      <c r="A237" s="467"/>
      <c r="B237" s="454"/>
      <c r="C237" s="454"/>
      <c r="I237" s="454"/>
      <c r="J237" s="454"/>
      <c r="K237" s="467"/>
      <c r="L237" s="454"/>
      <c r="M237" s="454"/>
      <c r="N237" s="34"/>
      <c r="O237" s="459"/>
      <c r="P237" s="454"/>
      <c r="T237" s="454"/>
    </row>
    <row r="238" spans="1:20" ht="14.25" customHeight="1">
      <c r="A238" s="467"/>
      <c r="B238" s="454"/>
      <c r="C238" s="454"/>
      <c r="I238" s="454"/>
      <c r="J238" s="454"/>
      <c r="K238" s="467"/>
      <c r="L238" s="454"/>
      <c r="M238" s="454"/>
      <c r="N238" s="34"/>
      <c r="O238" s="459"/>
      <c r="P238" s="454"/>
      <c r="T238" s="454"/>
    </row>
    <row r="239" spans="1:20" ht="14.25" customHeight="1">
      <c r="A239" s="467"/>
      <c r="B239" s="454"/>
      <c r="C239" s="454"/>
      <c r="I239" s="454"/>
      <c r="J239" s="454"/>
      <c r="K239" s="467"/>
      <c r="L239" s="454"/>
      <c r="M239" s="454"/>
      <c r="N239" s="34"/>
      <c r="O239" s="459"/>
      <c r="P239" s="454"/>
      <c r="T239" s="454"/>
    </row>
    <row r="240" spans="1:20" ht="14.25" customHeight="1">
      <c r="A240" s="467"/>
      <c r="B240" s="454"/>
      <c r="C240" s="454"/>
      <c r="I240" s="454"/>
      <c r="J240" s="454"/>
      <c r="K240" s="467"/>
      <c r="L240" s="454"/>
      <c r="M240" s="454"/>
      <c r="N240" s="34"/>
      <c r="O240" s="459"/>
      <c r="P240" s="454"/>
      <c r="T240" s="454"/>
    </row>
    <row r="241" spans="1:20" ht="14.25" customHeight="1">
      <c r="A241" s="467"/>
      <c r="B241" s="454"/>
      <c r="C241" s="454"/>
      <c r="I241" s="454"/>
      <c r="J241" s="454"/>
      <c r="K241" s="467"/>
      <c r="L241" s="454"/>
      <c r="M241" s="454"/>
      <c r="N241" s="34"/>
      <c r="O241" s="459"/>
      <c r="P241" s="454"/>
      <c r="T241" s="454"/>
    </row>
    <row r="242" spans="1:20" ht="14.25" customHeight="1">
      <c r="A242" s="467"/>
      <c r="B242" s="454"/>
      <c r="C242" s="454"/>
      <c r="I242" s="454"/>
      <c r="J242" s="454"/>
      <c r="K242" s="467"/>
      <c r="L242" s="454"/>
      <c r="M242" s="454"/>
      <c r="N242" s="34"/>
      <c r="O242" s="459"/>
      <c r="P242" s="454"/>
      <c r="T242" s="454"/>
    </row>
    <row r="243" spans="1:20" ht="14.25" customHeight="1">
      <c r="A243" s="467"/>
      <c r="B243" s="454"/>
      <c r="C243" s="454"/>
      <c r="I243" s="454"/>
      <c r="J243" s="454"/>
      <c r="K243" s="467"/>
      <c r="L243" s="454"/>
      <c r="M243" s="454"/>
      <c r="N243" s="34"/>
      <c r="O243" s="459"/>
      <c r="P243" s="454"/>
      <c r="T243" s="454"/>
    </row>
    <row r="244" spans="1:20" ht="14.25" customHeight="1">
      <c r="A244" s="467"/>
      <c r="B244" s="454"/>
      <c r="C244" s="454"/>
      <c r="I244" s="454"/>
      <c r="J244" s="454"/>
      <c r="K244" s="467"/>
      <c r="L244" s="454"/>
      <c r="M244" s="454"/>
      <c r="N244" s="34"/>
      <c r="O244" s="459"/>
      <c r="P244" s="454"/>
      <c r="T244" s="454"/>
    </row>
    <row r="245" spans="1:20" ht="14.25" customHeight="1">
      <c r="A245" s="467"/>
      <c r="B245" s="454"/>
      <c r="C245" s="454"/>
      <c r="I245" s="454"/>
      <c r="J245" s="454"/>
      <c r="K245" s="467"/>
      <c r="L245" s="454"/>
      <c r="M245" s="454"/>
      <c r="N245" s="34"/>
      <c r="O245" s="459"/>
      <c r="P245" s="454"/>
      <c r="T245" s="454"/>
    </row>
    <row r="246" spans="1:20" ht="14.25" customHeight="1">
      <c r="A246" s="467"/>
      <c r="B246" s="454"/>
      <c r="C246" s="454"/>
      <c r="I246" s="454"/>
      <c r="J246" s="454"/>
      <c r="K246" s="467"/>
      <c r="L246" s="454"/>
      <c r="M246" s="454"/>
      <c r="N246" s="34"/>
      <c r="O246" s="459"/>
      <c r="P246" s="454"/>
      <c r="T246" s="454"/>
    </row>
    <row r="247" spans="1:20" ht="14.25" customHeight="1">
      <c r="A247" s="467"/>
      <c r="B247" s="454"/>
      <c r="C247" s="454"/>
      <c r="I247" s="454"/>
      <c r="J247" s="454"/>
      <c r="K247" s="467"/>
      <c r="L247" s="454"/>
      <c r="M247" s="454"/>
      <c r="N247" s="34"/>
      <c r="O247" s="459"/>
      <c r="P247" s="454"/>
      <c r="T247" s="454"/>
    </row>
    <row r="248" spans="1:20" ht="14.25" customHeight="1">
      <c r="A248" s="467"/>
      <c r="B248" s="454"/>
      <c r="C248" s="454"/>
      <c r="I248" s="454"/>
      <c r="J248" s="454"/>
      <c r="K248" s="454"/>
      <c r="L248" s="454"/>
      <c r="M248" s="454"/>
      <c r="N248" s="34"/>
      <c r="O248" s="459"/>
      <c r="P248" s="454"/>
      <c r="T248" s="454"/>
    </row>
    <row r="249" spans="1:20" ht="14.25" customHeight="1">
      <c r="A249" s="467"/>
      <c r="B249" s="454"/>
      <c r="C249" s="454"/>
      <c r="I249" s="454"/>
      <c r="J249" s="454"/>
      <c r="K249" s="454"/>
      <c r="L249" s="454"/>
      <c r="M249" s="454"/>
      <c r="N249" s="34"/>
      <c r="O249" s="459"/>
      <c r="P249" s="454"/>
      <c r="T249" s="454"/>
    </row>
    <row r="250" spans="1:20" ht="14.25" customHeight="1">
      <c r="A250" s="467"/>
      <c r="B250" s="454"/>
      <c r="C250" s="454"/>
      <c r="I250" s="454"/>
      <c r="J250" s="454"/>
      <c r="K250" s="454"/>
      <c r="L250" s="454"/>
      <c r="M250" s="454"/>
      <c r="N250" s="34"/>
      <c r="O250" s="459"/>
      <c r="P250" s="454"/>
      <c r="T250" s="454"/>
    </row>
    <row r="251" spans="1:20" ht="14.25" customHeight="1">
      <c r="A251" s="467"/>
      <c r="B251" s="454"/>
      <c r="C251" s="454"/>
      <c r="I251" s="454"/>
      <c r="J251" s="454"/>
      <c r="K251" s="454"/>
      <c r="L251" s="454"/>
      <c r="M251" s="454"/>
      <c r="N251" s="34"/>
      <c r="O251" s="459"/>
      <c r="P251" s="454"/>
      <c r="T251" s="454"/>
    </row>
    <row r="252" spans="1:20" ht="14.25" customHeight="1">
      <c r="A252" s="467"/>
      <c r="B252" s="454"/>
      <c r="C252" s="454"/>
      <c r="I252" s="454"/>
      <c r="J252" s="454"/>
      <c r="K252" s="454"/>
      <c r="L252" s="454"/>
      <c r="M252" s="454"/>
      <c r="N252" s="34"/>
      <c r="O252" s="459"/>
      <c r="P252" s="454"/>
      <c r="T252" s="454"/>
    </row>
    <row r="253" spans="1:20" ht="14.25" customHeight="1">
      <c r="A253" s="467"/>
      <c r="B253" s="454"/>
      <c r="C253" s="454"/>
      <c r="I253" s="454"/>
      <c r="J253" s="454"/>
      <c r="K253" s="454"/>
      <c r="L253" s="454"/>
      <c r="M253" s="454"/>
      <c r="N253" s="34"/>
      <c r="O253" s="459"/>
      <c r="P253" s="454"/>
      <c r="T253" s="454"/>
    </row>
    <row r="254" spans="1:20" ht="14.25" customHeight="1">
      <c r="A254" s="467"/>
      <c r="B254" s="454"/>
      <c r="C254" s="454"/>
      <c r="I254" s="454"/>
      <c r="J254" s="454"/>
      <c r="K254" s="454"/>
      <c r="L254" s="454"/>
      <c r="M254" s="454"/>
      <c r="N254" s="34"/>
      <c r="O254" s="459"/>
      <c r="P254" s="454"/>
      <c r="T254" s="454"/>
    </row>
    <row r="255" spans="1:20" ht="14.25" customHeight="1">
      <c r="A255" s="467"/>
      <c r="B255" s="454"/>
      <c r="C255" s="454"/>
      <c r="I255" s="454"/>
      <c r="J255" s="454"/>
      <c r="K255" s="454"/>
      <c r="L255" s="454"/>
      <c r="M255" s="454"/>
      <c r="N255" s="34"/>
      <c r="O255" s="459"/>
      <c r="P255" s="454"/>
      <c r="T255" s="454"/>
    </row>
    <row r="256" spans="1:20" ht="14.25" customHeight="1">
      <c r="A256" s="467"/>
      <c r="B256" s="454"/>
      <c r="C256" s="454"/>
      <c r="I256" s="454"/>
      <c r="J256" s="454"/>
      <c r="K256" s="454"/>
      <c r="L256" s="454"/>
      <c r="M256" s="454"/>
      <c r="N256" s="34"/>
      <c r="O256" s="459"/>
      <c r="P256" s="454"/>
      <c r="T256" s="454"/>
    </row>
    <row r="257" spans="1:20" ht="14.25" customHeight="1">
      <c r="A257" s="467"/>
      <c r="B257" s="454"/>
      <c r="C257" s="454"/>
      <c r="I257" s="454"/>
      <c r="J257" s="454"/>
      <c r="K257" s="454"/>
      <c r="L257" s="454"/>
      <c r="M257" s="454"/>
      <c r="N257" s="34"/>
      <c r="O257" s="459"/>
      <c r="P257" s="454"/>
      <c r="T257" s="454"/>
    </row>
    <row r="258" spans="1:20" ht="14.25" customHeight="1">
      <c r="A258" s="467"/>
      <c r="B258" s="454"/>
      <c r="C258" s="454"/>
      <c r="I258" s="454"/>
      <c r="J258" s="454"/>
      <c r="K258" s="454"/>
      <c r="L258" s="454"/>
      <c r="M258" s="454"/>
      <c r="N258" s="34"/>
      <c r="O258" s="459"/>
      <c r="P258" s="454"/>
      <c r="T258" s="454"/>
    </row>
    <row r="259" spans="1:20" ht="14.25" customHeight="1">
      <c r="A259" s="467"/>
      <c r="B259" s="454"/>
      <c r="C259" s="454"/>
      <c r="I259" s="454"/>
      <c r="J259" s="454"/>
      <c r="K259" s="454"/>
      <c r="L259" s="454"/>
      <c r="M259" s="454"/>
      <c r="N259" s="34"/>
      <c r="O259" s="459"/>
      <c r="P259" s="454"/>
      <c r="T259" s="454"/>
    </row>
    <row r="260" spans="1:20" ht="14.25" customHeight="1">
      <c r="A260" s="467"/>
      <c r="B260" s="454"/>
      <c r="C260" s="454"/>
      <c r="I260" s="454"/>
      <c r="J260" s="454"/>
      <c r="K260" s="454"/>
      <c r="L260" s="454"/>
      <c r="M260" s="454"/>
      <c r="N260" s="34"/>
      <c r="O260" s="459"/>
      <c r="P260" s="454"/>
      <c r="T260" s="454"/>
    </row>
    <row r="261" spans="1:20" ht="14.25" customHeight="1">
      <c r="A261" s="467"/>
      <c r="B261" s="454"/>
      <c r="C261" s="454"/>
      <c r="I261" s="454"/>
      <c r="J261" s="454"/>
      <c r="K261" s="454"/>
      <c r="L261" s="454"/>
      <c r="M261" s="454"/>
      <c r="N261" s="34"/>
      <c r="O261" s="459"/>
      <c r="P261" s="454"/>
      <c r="T261" s="454"/>
    </row>
    <row r="262" spans="1:20" ht="14.25" customHeight="1">
      <c r="A262" s="467"/>
      <c r="B262" s="454"/>
      <c r="C262" s="454"/>
      <c r="I262" s="454"/>
      <c r="J262" s="454"/>
      <c r="K262" s="454"/>
      <c r="L262" s="454"/>
      <c r="M262" s="454"/>
      <c r="N262" s="34"/>
      <c r="O262" s="459"/>
      <c r="P262" s="454"/>
      <c r="T262" s="454"/>
    </row>
    <row r="263" spans="1:20" ht="14.25" customHeight="1">
      <c r="A263" s="467"/>
      <c r="B263" s="454"/>
      <c r="C263" s="454"/>
      <c r="I263" s="454"/>
      <c r="J263" s="454"/>
      <c r="K263" s="454"/>
      <c r="L263" s="454"/>
      <c r="M263" s="454"/>
      <c r="N263" s="34"/>
      <c r="O263" s="459"/>
      <c r="P263" s="454"/>
      <c r="T263" s="454"/>
    </row>
    <row r="264" spans="1:20" ht="14.25" customHeight="1">
      <c r="A264" s="467"/>
      <c r="B264" s="454"/>
      <c r="C264" s="454"/>
      <c r="I264" s="454"/>
      <c r="J264" s="454"/>
      <c r="K264" s="454"/>
      <c r="L264" s="454"/>
      <c r="M264" s="454"/>
      <c r="N264" s="34"/>
      <c r="O264" s="459"/>
      <c r="P264" s="454"/>
      <c r="T264" s="454"/>
    </row>
    <row r="265" spans="1:20" ht="14.25" customHeight="1">
      <c r="A265" s="467"/>
      <c r="B265" s="454"/>
      <c r="C265" s="454"/>
      <c r="I265" s="454"/>
      <c r="J265" s="454"/>
      <c r="K265" s="454"/>
      <c r="L265" s="454"/>
      <c r="M265" s="454"/>
      <c r="N265" s="34"/>
      <c r="O265" s="459"/>
      <c r="P265" s="454"/>
      <c r="T265" s="454"/>
    </row>
    <row r="266" spans="1:20" ht="14.25" customHeight="1">
      <c r="A266" s="467"/>
      <c r="B266" s="454"/>
      <c r="C266" s="454"/>
      <c r="I266" s="454"/>
      <c r="J266" s="454"/>
      <c r="K266" s="454"/>
      <c r="L266" s="454"/>
      <c r="M266" s="454"/>
      <c r="N266" s="34"/>
      <c r="O266" s="459"/>
      <c r="P266" s="454"/>
      <c r="T266" s="454"/>
    </row>
    <row r="267" spans="1:20" ht="14.25" customHeight="1">
      <c r="A267" s="467"/>
      <c r="B267" s="454"/>
      <c r="C267" s="454"/>
      <c r="I267" s="454"/>
      <c r="J267" s="454"/>
      <c r="K267" s="454"/>
      <c r="L267" s="454"/>
      <c r="M267" s="454"/>
      <c r="N267" s="34"/>
      <c r="O267" s="459"/>
      <c r="P267" s="454"/>
      <c r="T267" s="454"/>
    </row>
    <row r="268" spans="1:20" ht="14.25" customHeight="1">
      <c r="A268" s="467"/>
      <c r="B268" s="454"/>
      <c r="C268" s="454"/>
      <c r="I268" s="454"/>
      <c r="J268" s="454"/>
      <c r="K268" s="454"/>
      <c r="L268" s="454"/>
      <c r="M268" s="454"/>
      <c r="N268" s="34"/>
      <c r="O268" s="459"/>
      <c r="P268" s="454"/>
      <c r="T268" s="454"/>
    </row>
    <row r="269" spans="1:20" ht="14.25" customHeight="1">
      <c r="A269" s="467"/>
      <c r="B269" s="454"/>
      <c r="C269" s="454"/>
      <c r="I269" s="454"/>
      <c r="J269" s="454"/>
      <c r="K269" s="454"/>
      <c r="L269" s="454"/>
      <c r="M269" s="454"/>
      <c r="N269" s="34"/>
      <c r="O269" s="459"/>
      <c r="P269" s="454"/>
      <c r="T269" s="454"/>
    </row>
    <row r="270" spans="1:20" ht="14.25" customHeight="1">
      <c r="A270" s="467"/>
      <c r="B270" s="454"/>
      <c r="C270" s="454"/>
      <c r="I270" s="454"/>
      <c r="J270" s="454"/>
      <c r="K270" s="454"/>
      <c r="L270" s="454"/>
      <c r="M270" s="454"/>
      <c r="N270" s="34"/>
      <c r="O270" s="459"/>
      <c r="P270" s="454"/>
      <c r="T270" s="454"/>
    </row>
    <row r="271" spans="1:20" ht="14.25" customHeight="1">
      <c r="A271" s="467"/>
      <c r="B271" s="454"/>
      <c r="C271" s="454"/>
      <c r="I271" s="454"/>
      <c r="J271" s="454"/>
      <c r="K271" s="454"/>
      <c r="L271" s="454"/>
      <c r="M271" s="454"/>
      <c r="N271" s="34"/>
      <c r="O271" s="459"/>
      <c r="P271" s="454"/>
      <c r="T271" s="454"/>
    </row>
    <row r="272" spans="1:20" ht="14.25" customHeight="1">
      <c r="A272" s="467"/>
      <c r="B272" s="454"/>
      <c r="C272" s="454"/>
      <c r="I272" s="454"/>
      <c r="J272" s="454"/>
      <c r="K272" s="454"/>
      <c r="L272" s="454"/>
      <c r="M272" s="454"/>
      <c r="N272" s="34"/>
      <c r="O272" s="459"/>
      <c r="P272" s="454"/>
      <c r="T272" s="454"/>
    </row>
    <row r="273" spans="1:20" ht="14.25" customHeight="1">
      <c r="A273" s="467"/>
      <c r="B273" s="454"/>
      <c r="C273" s="454"/>
      <c r="I273" s="454"/>
      <c r="J273" s="454"/>
      <c r="K273" s="454"/>
      <c r="L273" s="454"/>
      <c r="M273" s="454"/>
      <c r="N273" s="34"/>
      <c r="O273" s="459"/>
      <c r="P273" s="454"/>
      <c r="T273" s="454"/>
    </row>
    <row r="274" spans="1:20" ht="14.25" customHeight="1">
      <c r="A274" s="467"/>
      <c r="B274" s="454"/>
      <c r="C274" s="454"/>
      <c r="I274" s="454"/>
      <c r="J274" s="454"/>
      <c r="K274" s="454"/>
      <c r="L274" s="454"/>
      <c r="M274" s="454"/>
      <c r="N274" s="34"/>
      <c r="O274" s="459"/>
      <c r="P274" s="454"/>
      <c r="T274" s="454"/>
    </row>
    <row r="275" spans="1:20" ht="14.25" customHeight="1">
      <c r="A275" s="467"/>
      <c r="B275" s="454"/>
      <c r="C275" s="454"/>
      <c r="I275" s="454"/>
      <c r="J275" s="454"/>
      <c r="K275" s="454"/>
      <c r="L275" s="454"/>
      <c r="M275" s="454"/>
      <c r="N275" s="34"/>
      <c r="O275" s="459"/>
      <c r="P275" s="454"/>
      <c r="T275" s="454"/>
    </row>
    <row r="276" spans="1:20" ht="14.25" customHeight="1">
      <c r="A276" s="467"/>
      <c r="B276" s="454"/>
      <c r="C276" s="454"/>
      <c r="I276" s="454"/>
      <c r="J276" s="454"/>
      <c r="K276" s="454"/>
      <c r="L276" s="454"/>
      <c r="M276" s="454"/>
      <c r="N276" s="34"/>
      <c r="O276" s="459"/>
      <c r="P276" s="454"/>
      <c r="T276" s="454"/>
    </row>
    <row r="277" spans="1:20" ht="14.25" customHeight="1">
      <c r="A277" s="467"/>
      <c r="B277" s="454"/>
      <c r="C277" s="454"/>
      <c r="I277" s="454"/>
      <c r="J277" s="454"/>
      <c r="K277" s="454"/>
      <c r="L277" s="454"/>
      <c r="M277" s="454"/>
      <c r="N277" s="34"/>
      <c r="O277" s="459"/>
      <c r="P277" s="454"/>
      <c r="T277" s="454"/>
    </row>
    <row r="278" spans="1:20" ht="14.25" customHeight="1">
      <c r="A278" s="467"/>
      <c r="B278" s="454"/>
      <c r="C278" s="454"/>
      <c r="I278" s="454"/>
      <c r="J278" s="454"/>
      <c r="K278" s="454"/>
      <c r="L278" s="454"/>
      <c r="M278" s="454"/>
      <c r="N278" s="34"/>
      <c r="O278" s="459"/>
      <c r="P278" s="454"/>
      <c r="T278" s="454"/>
    </row>
    <row r="279" spans="1:20" ht="14.25" customHeight="1">
      <c r="A279" s="467"/>
      <c r="B279" s="454"/>
      <c r="C279" s="454"/>
      <c r="I279" s="454"/>
      <c r="J279" s="454"/>
      <c r="K279" s="454"/>
      <c r="L279" s="454"/>
      <c r="M279" s="454"/>
      <c r="N279" s="34"/>
      <c r="O279" s="459"/>
      <c r="P279" s="454"/>
      <c r="T279" s="454"/>
    </row>
    <row r="280" spans="1:20" ht="14.25" customHeight="1">
      <c r="A280" s="467"/>
      <c r="B280" s="454"/>
      <c r="C280" s="454"/>
      <c r="I280" s="454"/>
      <c r="J280" s="454"/>
      <c r="K280" s="454"/>
      <c r="L280" s="454"/>
      <c r="M280" s="454"/>
      <c r="N280" s="34"/>
      <c r="O280" s="459"/>
      <c r="P280" s="454"/>
      <c r="T280" s="454"/>
    </row>
    <row r="281" spans="1:20" ht="14.25" customHeight="1">
      <c r="A281" s="467"/>
      <c r="B281" s="454"/>
      <c r="C281" s="454"/>
      <c r="I281" s="454"/>
      <c r="J281" s="454"/>
      <c r="K281" s="454"/>
      <c r="L281" s="454"/>
      <c r="M281" s="454"/>
      <c r="N281" s="34"/>
      <c r="O281" s="459"/>
      <c r="P281" s="454"/>
      <c r="T281" s="454"/>
    </row>
    <row r="282" spans="1:20" ht="14.25" customHeight="1">
      <c r="A282" s="467"/>
      <c r="B282" s="454"/>
      <c r="C282" s="454"/>
      <c r="I282" s="454"/>
      <c r="J282" s="454"/>
      <c r="K282" s="454"/>
      <c r="L282" s="454"/>
      <c r="M282" s="454"/>
      <c r="N282" s="34"/>
      <c r="O282" s="459"/>
      <c r="P282" s="454"/>
      <c r="T282" s="454"/>
    </row>
    <row r="283" spans="1:20" ht="14.25" customHeight="1">
      <c r="A283" s="467"/>
      <c r="B283" s="454"/>
      <c r="C283" s="454"/>
      <c r="I283" s="454"/>
      <c r="J283" s="454"/>
      <c r="K283" s="454"/>
      <c r="L283" s="454"/>
      <c r="M283" s="454"/>
      <c r="N283" s="34"/>
      <c r="O283" s="459"/>
      <c r="P283" s="454"/>
      <c r="T283" s="454"/>
    </row>
    <row r="284" spans="1:20" ht="14.25" customHeight="1">
      <c r="A284" s="467"/>
      <c r="B284" s="454"/>
      <c r="C284" s="454"/>
      <c r="I284" s="454"/>
      <c r="J284" s="454"/>
      <c r="K284" s="454"/>
      <c r="L284" s="454"/>
      <c r="M284" s="454"/>
      <c r="N284" s="34"/>
      <c r="O284" s="459"/>
      <c r="P284" s="454"/>
      <c r="T284" s="454"/>
    </row>
    <row r="285" spans="1:20" ht="14.25" customHeight="1">
      <c r="A285" s="467"/>
      <c r="B285" s="454"/>
      <c r="C285" s="454"/>
      <c r="I285" s="454"/>
      <c r="J285" s="454"/>
      <c r="K285" s="454"/>
      <c r="L285" s="454"/>
      <c r="M285" s="454"/>
      <c r="N285" s="34"/>
      <c r="O285" s="459"/>
      <c r="P285" s="454"/>
      <c r="T285" s="454"/>
    </row>
    <row r="286" spans="1:20" ht="14.25" customHeight="1">
      <c r="A286" s="467"/>
      <c r="B286" s="454"/>
      <c r="C286" s="454"/>
      <c r="I286" s="454"/>
      <c r="J286" s="454"/>
      <c r="K286" s="454"/>
      <c r="L286" s="454"/>
      <c r="M286" s="454"/>
      <c r="N286" s="34"/>
      <c r="O286" s="459"/>
      <c r="P286" s="454"/>
      <c r="T286" s="454"/>
    </row>
    <row r="287" spans="1:20" ht="14.25" customHeight="1">
      <c r="A287" s="467"/>
      <c r="B287" s="454"/>
      <c r="C287" s="454"/>
      <c r="I287" s="454"/>
      <c r="J287" s="454"/>
      <c r="K287" s="454"/>
      <c r="L287" s="454"/>
      <c r="M287" s="454"/>
      <c r="N287" s="34"/>
      <c r="O287" s="459"/>
      <c r="P287" s="454"/>
      <c r="T287" s="454"/>
    </row>
    <row r="288" spans="1:20" ht="14.25" customHeight="1">
      <c r="A288" s="467"/>
      <c r="B288" s="454"/>
      <c r="C288" s="454"/>
      <c r="I288" s="454"/>
      <c r="J288" s="454"/>
      <c r="K288" s="454"/>
      <c r="L288" s="454"/>
      <c r="M288" s="454"/>
      <c r="N288" s="34"/>
      <c r="O288" s="459"/>
      <c r="P288" s="454"/>
      <c r="T288" s="454"/>
    </row>
    <row r="289" spans="1:20" ht="14.25" customHeight="1">
      <c r="A289" s="467"/>
      <c r="B289" s="454"/>
      <c r="C289" s="454"/>
      <c r="I289" s="454"/>
      <c r="J289" s="454"/>
      <c r="K289" s="454"/>
      <c r="L289" s="454"/>
      <c r="M289" s="454"/>
      <c r="N289" s="34"/>
      <c r="O289" s="459"/>
      <c r="P289" s="454"/>
      <c r="T289" s="454"/>
    </row>
    <row r="290" spans="1:20" ht="14.25" customHeight="1">
      <c r="A290" s="467"/>
      <c r="B290" s="454"/>
      <c r="C290" s="454"/>
      <c r="I290" s="454"/>
      <c r="J290" s="454"/>
      <c r="K290" s="454"/>
      <c r="L290" s="454"/>
      <c r="M290" s="454"/>
      <c r="N290" s="34"/>
      <c r="O290" s="459"/>
      <c r="P290" s="454"/>
      <c r="T290" s="454"/>
    </row>
    <row r="291" spans="1:20" ht="14.25" customHeight="1">
      <c r="A291" s="467"/>
      <c r="B291" s="454"/>
      <c r="C291" s="454"/>
      <c r="I291" s="454"/>
      <c r="J291" s="454"/>
      <c r="K291" s="454"/>
      <c r="L291" s="454"/>
      <c r="M291" s="454"/>
      <c r="N291" s="34"/>
      <c r="O291" s="459"/>
      <c r="P291" s="454"/>
      <c r="T291" s="454"/>
    </row>
    <row r="292" spans="1:20" ht="14.25" customHeight="1">
      <c r="A292" s="467"/>
      <c r="B292" s="454"/>
      <c r="C292" s="454"/>
      <c r="I292" s="454"/>
      <c r="J292" s="454"/>
      <c r="K292" s="454"/>
      <c r="L292" s="454"/>
      <c r="M292" s="454"/>
      <c r="N292" s="34"/>
      <c r="O292" s="459"/>
      <c r="P292" s="454"/>
      <c r="T292" s="454"/>
    </row>
    <row r="293" spans="1:20" ht="14.25" customHeight="1">
      <c r="A293" s="467"/>
      <c r="B293" s="454"/>
      <c r="C293" s="454"/>
      <c r="I293" s="454"/>
      <c r="J293" s="454"/>
      <c r="K293" s="454"/>
      <c r="L293" s="454"/>
      <c r="M293" s="454"/>
      <c r="N293" s="34"/>
      <c r="O293" s="459"/>
      <c r="P293" s="454"/>
      <c r="T293" s="454"/>
    </row>
    <row r="294" spans="1:20" ht="14.25" customHeight="1">
      <c r="A294" s="467"/>
      <c r="B294" s="454"/>
      <c r="C294" s="454"/>
      <c r="I294" s="454"/>
      <c r="J294" s="454"/>
      <c r="K294" s="454"/>
      <c r="L294" s="454"/>
      <c r="M294" s="454"/>
      <c r="N294" s="34"/>
      <c r="O294" s="459"/>
      <c r="P294" s="454"/>
      <c r="T294" s="454"/>
    </row>
    <row r="295" spans="1:20" ht="14.25" customHeight="1">
      <c r="A295" s="467"/>
      <c r="B295" s="454"/>
      <c r="C295" s="454"/>
      <c r="I295" s="454"/>
      <c r="J295" s="454"/>
      <c r="K295" s="454"/>
      <c r="L295" s="454"/>
      <c r="M295" s="454"/>
      <c r="N295" s="34"/>
      <c r="O295" s="459"/>
      <c r="P295" s="454"/>
      <c r="T295" s="454"/>
    </row>
    <row r="296" spans="1:20" ht="14.25" customHeight="1">
      <c r="A296" s="467"/>
      <c r="B296" s="454"/>
      <c r="C296" s="454"/>
      <c r="I296" s="454"/>
      <c r="J296" s="454"/>
      <c r="K296" s="454"/>
      <c r="L296" s="454"/>
      <c r="M296" s="454"/>
      <c r="N296" s="34"/>
      <c r="O296" s="459"/>
      <c r="P296" s="454"/>
      <c r="T296" s="454"/>
    </row>
    <row r="297" spans="1:20" ht="14.25" customHeight="1">
      <c r="A297" s="467"/>
      <c r="B297" s="454"/>
      <c r="C297" s="454"/>
      <c r="I297" s="454"/>
      <c r="J297" s="454"/>
      <c r="K297" s="454"/>
      <c r="L297" s="454"/>
      <c r="M297" s="454"/>
      <c r="N297" s="34"/>
      <c r="O297" s="459"/>
      <c r="P297" s="454"/>
      <c r="T297" s="454"/>
    </row>
    <row r="298" spans="1:20" ht="14.25" customHeight="1">
      <c r="A298" s="467"/>
      <c r="B298" s="454"/>
      <c r="C298" s="454"/>
      <c r="I298" s="454"/>
      <c r="J298" s="454"/>
      <c r="K298" s="454"/>
      <c r="L298" s="454"/>
      <c r="M298" s="454"/>
      <c r="N298" s="34"/>
      <c r="O298" s="459"/>
      <c r="P298" s="454"/>
      <c r="T298" s="454"/>
    </row>
    <row r="299" spans="1:20" ht="14.25" customHeight="1">
      <c r="A299" s="467"/>
      <c r="B299" s="454"/>
      <c r="C299" s="454"/>
      <c r="I299" s="454"/>
      <c r="J299" s="454"/>
      <c r="K299" s="454"/>
      <c r="L299" s="454"/>
      <c r="M299" s="454"/>
      <c r="N299" s="34"/>
      <c r="O299" s="459"/>
      <c r="P299" s="454"/>
      <c r="T299" s="454"/>
    </row>
    <row r="300" spans="1:20" ht="14.25" customHeight="1">
      <c r="A300" s="467"/>
      <c r="B300" s="454"/>
      <c r="C300" s="454"/>
      <c r="I300" s="454"/>
      <c r="J300" s="454"/>
      <c r="K300" s="454"/>
      <c r="L300" s="454"/>
      <c r="M300" s="454"/>
      <c r="N300" s="34"/>
      <c r="O300" s="459"/>
      <c r="P300" s="454"/>
      <c r="T300" s="454"/>
    </row>
    <row r="301" spans="1:20" ht="14.25" customHeight="1">
      <c r="A301" s="467"/>
      <c r="B301" s="454"/>
      <c r="C301" s="454"/>
      <c r="I301" s="454"/>
      <c r="J301" s="454"/>
      <c r="K301" s="454"/>
      <c r="L301" s="454"/>
      <c r="M301" s="454"/>
      <c r="N301" s="34"/>
      <c r="O301" s="459"/>
      <c r="P301" s="454"/>
      <c r="T301" s="454"/>
    </row>
    <row r="302" spans="1:20" ht="14.25" customHeight="1">
      <c r="A302" s="467"/>
      <c r="B302" s="454"/>
      <c r="C302" s="454"/>
      <c r="I302" s="454"/>
      <c r="J302" s="454"/>
      <c r="K302" s="454"/>
      <c r="L302" s="454"/>
      <c r="M302" s="454"/>
      <c r="N302" s="34"/>
      <c r="O302" s="459"/>
      <c r="P302" s="454"/>
      <c r="T302" s="454"/>
    </row>
    <row r="303" spans="1:20" ht="14.25" customHeight="1">
      <c r="A303" s="467"/>
      <c r="B303" s="454"/>
      <c r="C303" s="454"/>
      <c r="I303" s="454"/>
      <c r="J303" s="454"/>
      <c r="K303" s="454"/>
      <c r="L303" s="454"/>
      <c r="M303" s="454"/>
      <c r="N303" s="34"/>
      <c r="O303" s="459"/>
      <c r="P303" s="454"/>
      <c r="T303" s="454"/>
    </row>
    <row r="304" spans="1:20" ht="14.25" customHeight="1">
      <c r="A304" s="467"/>
      <c r="B304" s="454"/>
      <c r="C304" s="454"/>
      <c r="I304" s="454"/>
      <c r="J304" s="454"/>
      <c r="K304" s="454"/>
      <c r="L304" s="454"/>
      <c r="M304" s="454"/>
      <c r="N304" s="34"/>
      <c r="O304" s="459"/>
      <c r="P304" s="454"/>
      <c r="T304" s="454"/>
    </row>
    <row r="305" spans="1:20" ht="14.25" customHeight="1">
      <c r="A305" s="467"/>
      <c r="B305" s="454"/>
      <c r="C305" s="454"/>
      <c r="I305" s="454"/>
      <c r="J305" s="454"/>
      <c r="K305" s="454"/>
      <c r="L305" s="454"/>
      <c r="M305" s="454"/>
      <c r="N305" s="34"/>
      <c r="O305" s="459"/>
      <c r="P305" s="454"/>
      <c r="T305" s="454"/>
    </row>
    <row r="306" spans="1:20" ht="14.25" customHeight="1">
      <c r="A306" s="467"/>
      <c r="B306" s="454"/>
      <c r="C306" s="454"/>
      <c r="I306" s="454"/>
      <c r="J306" s="454"/>
      <c r="K306" s="454"/>
      <c r="L306" s="454"/>
      <c r="M306" s="454"/>
      <c r="N306" s="34"/>
      <c r="O306" s="459"/>
      <c r="P306" s="454"/>
      <c r="T306" s="454"/>
    </row>
    <row r="307" spans="1:20" ht="14.25" customHeight="1">
      <c r="A307" s="467"/>
      <c r="B307" s="454"/>
      <c r="C307" s="454"/>
      <c r="I307" s="454"/>
      <c r="J307" s="454"/>
      <c r="K307" s="454"/>
      <c r="L307" s="454"/>
      <c r="M307" s="454"/>
      <c r="N307" s="34"/>
      <c r="O307" s="459"/>
      <c r="P307" s="454"/>
      <c r="T307" s="454"/>
    </row>
    <row r="308" spans="1:20" ht="14.25" customHeight="1">
      <c r="A308" s="467"/>
      <c r="B308" s="454"/>
      <c r="C308" s="454"/>
      <c r="I308" s="454"/>
      <c r="J308" s="454"/>
      <c r="K308" s="454"/>
      <c r="L308" s="454"/>
      <c r="M308" s="454"/>
      <c r="N308" s="34"/>
      <c r="O308" s="459"/>
      <c r="P308" s="454"/>
      <c r="T308" s="454"/>
    </row>
    <row r="309" spans="1:20" ht="14.25" customHeight="1">
      <c r="A309" s="467"/>
      <c r="B309" s="454"/>
      <c r="C309" s="454"/>
      <c r="I309" s="454"/>
      <c r="J309" s="454"/>
      <c r="K309" s="454"/>
      <c r="L309" s="454"/>
      <c r="M309" s="454"/>
      <c r="N309" s="34"/>
      <c r="O309" s="459"/>
      <c r="P309" s="454"/>
      <c r="T309" s="454"/>
    </row>
    <row r="310" spans="1:20" ht="14.25" customHeight="1">
      <c r="A310" s="467"/>
      <c r="B310" s="454"/>
      <c r="C310" s="454"/>
      <c r="I310" s="454"/>
      <c r="J310" s="454"/>
      <c r="K310" s="454"/>
      <c r="L310" s="454"/>
      <c r="M310" s="454"/>
      <c r="N310" s="34"/>
      <c r="O310" s="459"/>
      <c r="P310" s="454"/>
      <c r="T310" s="454"/>
    </row>
    <row r="311" spans="1:20" ht="14.25" customHeight="1">
      <c r="A311" s="467"/>
      <c r="B311" s="454"/>
      <c r="C311" s="454"/>
      <c r="I311" s="454"/>
      <c r="J311" s="454"/>
      <c r="K311" s="454"/>
      <c r="L311" s="454"/>
      <c r="M311" s="454"/>
      <c r="N311" s="34"/>
      <c r="O311" s="459"/>
      <c r="P311" s="454"/>
      <c r="T311" s="454"/>
    </row>
    <row r="312" spans="1:20" ht="14.25" customHeight="1">
      <c r="A312" s="467"/>
      <c r="B312" s="454"/>
      <c r="C312" s="454"/>
      <c r="I312" s="454"/>
      <c r="J312" s="454"/>
      <c r="K312" s="454"/>
      <c r="L312" s="454"/>
      <c r="M312" s="454"/>
      <c r="N312" s="34"/>
      <c r="O312" s="459"/>
      <c r="P312" s="454"/>
      <c r="T312" s="454"/>
    </row>
    <row r="313" spans="1:20" ht="14.25" customHeight="1">
      <c r="A313" s="467"/>
      <c r="B313" s="454"/>
      <c r="C313" s="454"/>
      <c r="I313" s="454"/>
      <c r="J313" s="454"/>
      <c r="K313" s="454"/>
      <c r="L313" s="454"/>
      <c r="M313" s="454"/>
      <c r="N313" s="34"/>
      <c r="O313" s="459"/>
      <c r="P313" s="454"/>
      <c r="T313" s="454"/>
    </row>
    <row r="314" spans="1:20" ht="14.25" customHeight="1">
      <c r="A314" s="467"/>
      <c r="B314" s="454"/>
      <c r="C314" s="454"/>
      <c r="I314" s="454"/>
      <c r="J314" s="454"/>
      <c r="K314" s="454"/>
      <c r="L314" s="454"/>
      <c r="M314" s="454"/>
      <c r="N314" s="34"/>
      <c r="O314" s="459"/>
      <c r="P314" s="454"/>
      <c r="T314" s="454"/>
    </row>
    <row r="315" spans="1:20" ht="14.25" customHeight="1">
      <c r="A315" s="467"/>
      <c r="B315" s="454"/>
      <c r="C315" s="454"/>
      <c r="I315" s="454"/>
      <c r="J315" s="454"/>
      <c r="K315" s="454"/>
      <c r="L315" s="454"/>
      <c r="M315" s="454"/>
      <c r="N315" s="34"/>
      <c r="O315" s="459"/>
      <c r="P315" s="454"/>
      <c r="T315" s="454"/>
    </row>
    <row r="316" spans="1:20" ht="14.25" customHeight="1">
      <c r="A316" s="467"/>
      <c r="B316" s="454"/>
      <c r="C316" s="454"/>
      <c r="I316" s="454"/>
      <c r="J316" s="454"/>
      <c r="K316" s="454"/>
      <c r="L316" s="454"/>
      <c r="M316" s="454"/>
      <c r="N316" s="34"/>
      <c r="O316" s="459"/>
      <c r="P316" s="454"/>
      <c r="T316" s="454"/>
    </row>
    <row r="317" spans="1:20" ht="14.25" customHeight="1">
      <c r="A317" s="467"/>
      <c r="B317" s="454"/>
      <c r="C317" s="454"/>
      <c r="I317" s="454"/>
      <c r="J317" s="454"/>
      <c r="K317" s="454"/>
      <c r="L317" s="454"/>
      <c r="M317" s="454"/>
      <c r="N317" s="34"/>
      <c r="O317" s="459"/>
      <c r="P317" s="454"/>
      <c r="T317" s="454"/>
    </row>
    <row r="318" spans="1:20" ht="14.25" customHeight="1">
      <c r="A318" s="467"/>
      <c r="B318" s="454"/>
      <c r="C318" s="454"/>
      <c r="I318" s="454"/>
      <c r="J318" s="454"/>
      <c r="K318" s="454"/>
      <c r="L318" s="454"/>
      <c r="M318" s="454"/>
      <c r="N318" s="34"/>
      <c r="O318" s="459"/>
      <c r="P318" s="454"/>
      <c r="T318" s="454"/>
    </row>
    <row r="319" spans="1:20" ht="14.25" customHeight="1">
      <c r="A319" s="467"/>
      <c r="B319" s="454"/>
      <c r="C319" s="454"/>
      <c r="I319" s="454"/>
      <c r="J319" s="454"/>
      <c r="K319" s="454"/>
      <c r="L319" s="454"/>
      <c r="M319" s="454"/>
      <c r="N319" s="34"/>
      <c r="O319" s="459"/>
      <c r="P319" s="454"/>
      <c r="T319" s="454"/>
    </row>
    <row r="320" spans="1:20" ht="14.25" customHeight="1">
      <c r="A320" s="467"/>
      <c r="B320" s="454"/>
      <c r="C320" s="454"/>
      <c r="I320" s="454"/>
      <c r="J320" s="454"/>
      <c r="K320" s="454"/>
      <c r="L320" s="454"/>
      <c r="M320" s="454"/>
      <c r="N320" s="34"/>
      <c r="O320" s="459"/>
      <c r="P320" s="454"/>
      <c r="T320" s="454"/>
    </row>
    <row r="321" spans="1:20" ht="14.25" customHeight="1">
      <c r="A321" s="467"/>
      <c r="B321" s="454"/>
      <c r="C321" s="454"/>
      <c r="I321" s="454"/>
      <c r="J321" s="454"/>
      <c r="K321" s="454"/>
      <c r="L321" s="454"/>
      <c r="M321" s="454"/>
      <c r="N321" s="34"/>
      <c r="O321" s="459"/>
      <c r="P321" s="454"/>
      <c r="T321" s="454"/>
    </row>
    <row r="322" spans="1:20" ht="14.25" customHeight="1">
      <c r="A322" s="467"/>
      <c r="B322" s="454"/>
      <c r="C322" s="454"/>
      <c r="I322" s="454"/>
      <c r="J322" s="454"/>
      <c r="K322" s="454"/>
      <c r="L322" s="454"/>
      <c r="M322" s="454"/>
      <c r="N322" s="34"/>
      <c r="O322" s="459"/>
      <c r="P322" s="454"/>
      <c r="T322" s="454"/>
    </row>
    <row r="323" spans="1:20" ht="14.25" customHeight="1">
      <c r="A323" s="467"/>
      <c r="B323" s="454"/>
      <c r="C323" s="454"/>
      <c r="I323" s="454"/>
      <c r="J323" s="454"/>
      <c r="K323" s="454"/>
      <c r="L323" s="454"/>
      <c r="M323" s="454"/>
      <c r="N323" s="34"/>
      <c r="O323" s="459"/>
      <c r="P323" s="454"/>
      <c r="T323" s="454"/>
    </row>
    <row r="324" spans="1:20" ht="14.25" customHeight="1">
      <c r="A324" s="467"/>
      <c r="B324" s="454"/>
      <c r="C324" s="454"/>
      <c r="I324" s="454"/>
      <c r="J324" s="454"/>
      <c r="K324" s="454"/>
      <c r="L324" s="454"/>
      <c r="M324" s="454"/>
      <c r="N324" s="34"/>
      <c r="O324" s="459"/>
      <c r="P324" s="454"/>
      <c r="T324" s="454"/>
    </row>
    <row r="325" spans="1:20" ht="14.25" customHeight="1">
      <c r="A325" s="467"/>
      <c r="B325" s="454"/>
      <c r="C325" s="454"/>
      <c r="I325" s="454"/>
      <c r="J325" s="454"/>
      <c r="K325" s="454"/>
      <c r="L325" s="454"/>
      <c r="M325" s="454"/>
      <c r="N325" s="34"/>
      <c r="O325" s="459"/>
      <c r="P325" s="454"/>
      <c r="T325" s="454"/>
    </row>
    <row r="326" spans="1:20" ht="14.25" customHeight="1">
      <c r="A326" s="467"/>
      <c r="B326" s="454"/>
      <c r="C326" s="454"/>
      <c r="I326" s="454"/>
      <c r="J326" s="454"/>
      <c r="K326" s="454"/>
      <c r="L326" s="454"/>
      <c r="M326" s="454"/>
      <c r="N326" s="34"/>
      <c r="O326" s="459"/>
      <c r="P326" s="454"/>
      <c r="T326" s="454"/>
    </row>
    <row r="327" spans="1:20" ht="14.25" customHeight="1">
      <c r="A327" s="467"/>
      <c r="B327" s="454"/>
      <c r="C327" s="454"/>
      <c r="I327" s="454"/>
      <c r="J327" s="454"/>
      <c r="K327" s="454"/>
      <c r="L327" s="454"/>
      <c r="M327" s="454"/>
      <c r="N327" s="34"/>
      <c r="O327" s="459"/>
      <c r="P327" s="454"/>
      <c r="T327" s="454"/>
    </row>
    <row r="328" spans="1:20" ht="14.25" customHeight="1">
      <c r="A328" s="467"/>
      <c r="B328" s="454"/>
      <c r="C328" s="454"/>
      <c r="I328" s="454"/>
      <c r="J328" s="454"/>
      <c r="K328" s="454"/>
      <c r="L328" s="454"/>
      <c r="M328" s="454"/>
      <c r="N328" s="34"/>
      <c r="O328" s="459"/>
      <c r="P328" s="454"/>
      <c r="T328" s="454"/>
    </row>
    <row r="329" spans="1:20" ht="14.25" customHeight="1">
      <c r="A329" s="467"/>
      <c r="B329" s="454"/>
      <c r="C329" s="454"/>
      <c r="I329" s="454"/>
      <c r="J329" s="454"/>
      <c r="K329" s="454"/>
      <c r="L329" s="454"/>
      <c r="M329" s="454"/>
      <c r="N329" s="34"/>
      <c r="O329" s="459"/>
      <c r="P329" s="454"/>
      <c r="T329" s="454"/>
    </row>
    <row r="330" spans="1:20" ht="14.25" customHeight="1">
      <c r="A330" s="467"/>
      <c r="B330" s="454"/>
      <c r="C330" s="454"/>
      <c r="I330" s="454"/>
      <c r="J330" s="454"/>
      <c r="K330" s="454"/>
      <c r="L330" s="454"/>
      <c r="M330" s="454"/>
      <c r="N330" s="34"/>
      <c r="O330" s="459"/>
      <c r="P330" s="454"/>
      <c r="T330" s="454"/>
    </row>
    <row r="331" spans="1:20" ht="14.25" customHeight="1">
      <c r="A331" s="467"/>
      <c r="B331" s="454"/>
      <c r="C331" s="454"/>
      <c r="I331" s="454"/>
      <c r="J331" s="454"/>
      <c r="K331" s="454"/>
      <c r="L331" s="454"/>
      <c r="M331" s="454"/>
      <c r="N331" s="34"/>
      <c r="O331" s="459"/>
      <c r="P331" s="454"/>
      <c r="T331" s="454"/>
    </row>
    <row r="332" spans="1:20" ht="14.25" customHeight="1">
      <c r="A332" s="467"/>
      <c r="B332" s="454"/>
      <c r="C332" s="454"/>
      <c r="I332" s="454"/>
      <c r="J332" s="454"/>
      <c r="K332" s="454"/>
      <c r="L332" s="454"/>
      <c r="M332" s="454"/>
      <c r="N332" s="34"/>
      <c r="O332" s="459"/>
      <c r="P332" s="454"/>
      <c r="T332" s="454"/>
    </row>
    <row r="333" spans="1:20" ht="14.25" customHeight="1">
      <c r="A333" s="467"/>
      <c r="B333" s="454"/>
      <c r="C333" s="454"/>
      <c r="I333" s="454"/>
      <c r="J333" s="454"/>
      <c r="K333" s="454"/>
      <c r="L333" s="454"/>
      <c r="M333" s="454"/>
      <c r="N333" s="34"/>
      <c r="O333" s="459"/>
      <c r="P333" s="454"/>
      <c r="T333" s="454"/>
    </row>
    <row r="334" spans="1:20" ht="14.25" customHeight="1">
      <c r="A334" s="467"/>
      <c r="B334" s="454"/>
      <c r="C334" s="454"/>
      <c r="I334" s="454"/>
      <c r="J334" s="454"/>
      <c r="K334" s="454"/>
      <c r="L334" s="454"/>
      <c r="M334" s="454"/>
      <c r="N334" s="34"/>
      <c r="O334" s="459"/>
      <c r="P334" s="454"/>
      <c r="T334" s="454"/>
    </row>
    <row r="335" spans="1:20" ht="14.25" customHeight="1">
      <c r="A335" s="467"/>
      <c r="B335" s="454"/>
      <c r="C335" s="454"/>
      <c r="I335" s="454"/>
      <c r="J335" s="454"/>
      <c r="K335" s="454"/>
      <c r="L335" s="454"/>
      <c r="M335" s="454"/>
      <c r="N335" s="34"/>
      <c r="O335" s="459"/>
      <c r="P335" s="454"/>
      <c r="T335" s="454"/>
    </row>
    <row r="336" spans="1:20" ht="14.25" customHeight="1">
      <c r="A336" s="467"/>
      <c r="B336" s="454"/>
      <c r="C336" s="454"/>
      <c r="I336" s="454"/>
      <c r="J336" s="454"/>
      <c r="K336" s="454"/>
      <c r="L336" s="454"/>
      <c r="M336" s="454"/>
      <c r="N336" s="34"/>
      <c r="O336" s="459"/>
      <c r="P336" s="454"/>
      <c r="T336" s="454"/>
    </row>
    <row r="337" spans="1:20" ht="14.25" customHeight="1">
      <c r="A337" s="467"/>
      <c r="B337" s="454"/>
      <c r="C337" s="454"/>
      <c r="I337" s="454"/>
      <c r="J337" s="454"/>
      <c r="K337" s="454"/>
      <c r="L337" s="454"/>
      <c r="M337" s="454"/>
      <c r="N337" s="34"/>
      <c r="O337" s="459"/>
      <c r="P337" s="454"/>
      <c r="T337" s="454"/>
    </row>
    <row r="338" spans="1:20" ht="14.25" customHeight="1">
      <c r="A338" s="467"/>
      <c r="B338" s="454"/>
      <c r="C338" s="454"/>
      <c r="I338" s="454"/>
      <c r="J338" s="454"/>
      <c r="K338" s="454"/>
      <c r="L338" s="454"/>
      <c r="M338" s="454"/>
      <c r="N338" s="34"/>
      <c r="O338" s="459"/>
      <c r="P338" s="454"/>
      <c r="T338" s="454"/>
    </row>
    <row r="339" spans="1:20" ht="14.25" customHeight="1">
      <c r="A339" s="467"/>
      <c r="B339" s="454"/>
      <c r="C339" s="454"/>
      <c r="I339" s="454"/>
      <c r="J339" s="454"/>
      <c r="K339" s="454"/>
      <c r="L339" s="454"/>
      <c r="M339" s="454"/>
      <c r="N339" s="34"/>
      <c r="O339" s="459"/>
      <c r="P339" s="454"/>
      <c r="T339" s="454"/>
    </row>
    <row r="340" spans="1:20" ht="14.25" customHeight="1">
      <c r="A340" s="467"/>
      <c r="B340" s="454"/>
      <c r="C340" s="454"/>
      <c r="I340" s="454"/>
      <c r="J340" s="454"/>
      <c r="K340" s="454"/>
      <c r="L340" s="454"/>
      <c r="M340" s="454"/>
      <c r="N340" s="34"/>
      <c r="O340" s="459"/>
      <c r="P340" s="454"/>
      <c r="T340" s="454"/>
    </row>
    <row r="341" spans="1:20" ht="14.25" customHeight="1">
      <c r="A341" s="467"/>
      <c r="B341" s="454"/>
      <c r="C341" s="454"/>
      <c r="I341" s="454"/>
      <c r="J341" s="454"/>
      <c r="K341" s="454"/>
      <c r="L341" s="454"/>
      <c r="M341" s="454"/>
      <c r="N341" s="34"/>
      <c r="O341" s="459"/>
      <c r="P341" s="454"/>
      <c r="T341" s="454"/>
    </row>
    <row r="342" spans="1:20" ht="14.25" customHeight="1">
      <c r="A342" s="467"/>
      <c r="B342" s="454"/>
      <c r="C342" s="454"/>
      <c r="I342" s="454"/>
      <c r="J342" s="454"/>
      <c r="K342" s="454"/>
      <c r="L342" s="454"/>
      <c r="M342" s="454"/>
      <c r="N342" s="34"/>
      <c r="O342" s="459"/>
      <c r="P342" s="454"/>
      <c r="T342" s="454"/>
    </row>
    <row r="343" spans="1:20" ht="14.25" customHeight="1">
      <c r="A343" s="467"/>
      <c r="B343" s="454"/>
      <c r="C343" s="454"/>
      <c r="I343" s="454"/>
      <c r="J343" s="454"/>
      <c r="K343" s="454"/>
      <c r="L343" s="454"/>
      <c r="M343" s="454"/>
      <c r="N343" s="34"/>
      <c r="O343" s="459"/>
      <c r="P343" s="454"/>
      <c r="T343" s="454"/>
    </row>
    <row r="344" spans="1:20" ht="14.25" customHeight="1">
      <c r="A344" s="467"/>
      <c r="B344" s="454"/>
      <c r="C344" s="454"/>
      <c r="I344" s="454"/>
      <c r="J344" s="454"/>
      <c r="K344" s="454"/>
      <c r="L344" s="454"/>
      <c r="M344" s="454"/>
      <c r="N344" s="34"/>
      <c r="O344" s="459"/>
      <c r="P344" s="454"/>
      <c r="T344" s="454"/>
    </row>
    <row r="345" spans="1:20" ht="14.25" customHeight="1">
      <c r="A345" s="467"/>
      <c r="B345" s="454"/>
      <c r="C345" s="454"/>
      <c r="I345" s="454"/>
      <c r="J345" s="454"/>
      <c r="K345" s="454"/>
      <c r="L345" s="454"/>
      <c r="M345" s="454"/>
      <c r="N345" s="34"/>
      <c r="O345" s="459"/>
      <c r="P345" s="454"/>
      <c r="T345" s="454"/>
    </row>
    <row r="346" spans="1:20" ht="14.25" customHeight="1">
      <c r="A346" s="467"/>
      <c r="B346" s="454"/>
      <c r="C346" s="454"/>
      <c r="I346" s="454"/>
      <c r="J346" s="454"/>
      <c r="K346" s="454"/>
      <c r="L346" s="454"/>
      <c r="M346" s="454"/>
      <c r="N346" s="34"/>
      <c r="O346" s="459"/>
      <c r="P346" s="454"/>
      <c r="T346" s="454"/>
    </row>
    <row r="347" spans="1:20" ht="14.25" customHeight="1">
      <c r="A347" s="467"/>
      <c r="B347" s="454"/>
      <c r="C347" s="454"/>
      <c r="I347" s="454"/>
      <c r="J347" s="454"/>
      <c r="K347" s="454"/>
      <c r="L347" s="454"/>
      <c r="M347" s="454"/>
      <c r="N347" s="34"/>
      <c r="O347" s="459"/>
      <c r="P347" s="454"/>
      <c r="T347" s="454"/>
    </row>
    <row r="348" spans="1:20" ht="14.25" customHeight="1">
      <c r="A348" s="467"/>
      <c r="B348" s="454"/>
      <c r="C348" s="454"/>
      <c r="I348" s="454"/>
      <c r="J348" s="454"/>
      <c r="K348" s="454"/>
      <c r="L348" s="454"/>
      <c r="M348" s="454"/>
      <c r="N348" s="34"/>
      <c r="O348" s="459"/>
      <c r="P348" s="454"/>
      <c r="T348" s="454"/>
    </row>
    <row r="349" spans="1:20" ht="14.25" customHeight="1">
      <c r="A349" s="467"/>
      <c r="B349" s="454"/>
      <c r="C349" s="454"/>
      <c r="I349" s="454"/>
      <c r="J349" s="454"/>
      <c r="K349" s="454"/>
      <c r="L349" s="454"/>
      <c r="M349" s="454"/>
      <c r="N349" s="34"/>
      <c r="O349" s="459"/>
      <c r="P349" s="454"/>
      <c r="T349" s="454"/>
    </row>
    <row r="350" spans="1:20" ht="14.25" customHeight="1">
      <c r="A350" s="467"/>
      <c r="B350" s="454"/>
      <c r="C350" s="454"/>
      <c r="I350" s="454"/>
      <c r="J350" s="454"/>
      <c r="K350" s="454"/>
      <c r="L350" s="454"/>
      <c r="M350" s="454"/>
      <c r="N350" s="34"/>
      <c r="O350" s="459"/>
      <c r="P350" s="454"/>
      <c r="T350" s="454"/>
    </row>
    <row r="351" spans="1:20" ht="14.25" customHeight="1">
      <c r="A351" s="467"/>
      <c r="B351" s="454"/>
      <c r="C351" s="454"/>
      <c r="I351" s="454"/>
      <c r="J351" s="454"/>
      <c r="K351" s="454"/>
      <c r="L351" s="454"/>
      <c r="M351" s="454"/>
      <c r="N351" s="34"/>
      <c r="O351" s="459"/>
      <c r="P351" s="454"/>
      <c r="T351" s="454"/>
    </row>
    <row r="352" spans="1:20" ht="14.25" customHeight="1">
      <c r="A352" s="467"/>
      <c r="B352" s="454"/>
      <c r="C352" s="454"/>
      <c r="I352" s="454"/>
      <c r="J352" s="454"/>
      <c r="K352" s="454"/>
      <c r="L352" s="454"/>
      <c r="M352" s="454"/>
      <c r="N352" s="34"/>
      <c r="O352" s="459"/>
      <c r="P352" s="454"/>
      <c r="T352" s="454"/>
    </row>
    <row r="353" spans="1:20" ht="14.25" customHeight="1">
      <c r="A353" s="467"/>
      <c r="B353" s="454"/>
      <c r="C353" s="454"/>
      <c r="I353" s="454"/>
      <c r="J353" s="454"/>
      <c r="K353" s="454"/>
      <c r="L353" s="454"/>
      <c r="M353" s="454"/>
      <c r="N353" s="34"/>
      <c r="O353" s="459"/>
      <c r="P353" s="454"/>
      <c r="T353" s="454"/>
    </row>
    <row r="354" spans="1:20" ht="14.25" customHeight="1">
      <c r="A354" s="467"/>
      <c r="B354" s="454"/>
      <c r="C354" s="454"/>
      <c r="I354" s="454"/>
      <c r="J354" s="454"/>
      <c r="K354" s="454"/>
      <c r="L354" s="454"/>
      <c r="M354" s="454"/>
      <c r="N354" s="34"/>
      <c r="O354" s="459"/>
      <c r="P354" s="454"/>
      <c r="T354" s="454"/>
    </row>
    <row r="355" spans="1:20" ht="14.25" customHeight="1">
      <c r="A355" s="467"/>
      <c r="B355" s="454"/>
      <c r="C355" s="454"/>
      <c r="I355" s="454"/>
      <c r="J355" s="454"/>
      <c r="K355" s="454"/>
      <c r="L355" s="454"/>
      <c r="M355" s="454"/>
      <c r="N355" s="34"/>
      <c r="O355" s="459"/>
      <c r="P355" s="454"/>
      <c r="T355" s="454"/>
    </row>
    <row r="356" spans="1:20" ht="14.25" customHeight="1">
      <c r="A356" s="467"/>
      <c r="B356" s="454"/>
      <c r="C356" s="454"/>
      <c r="I356" s="454"/>
      <c r="J356" s="454"/>
      <c r="K356" s="454"/>
      <c r="L356" s="454"/>
      <c r="M356" s="454"/>
      <c r="N356" s="34"/>
      <c r="O356" s="459"/>
      <c r="P356" s="454"/>
      <c r="T356" s="454"/>
    </row>
    <row r="357" spans="1:20" ht="14.25" customHeight="1">
      <c r="A357" s="467"/>
      <c r="B357" s="454"/>
      <c r="C357" s="454"/>
      <c r="I357" s="454"/>
      <c r="J357" s="454"/>
      <c r="K357" s="454"/>
      <c r="L357" s="454"/>
      <c r="M357" s="454"/>
      <c r="N357" s="34"/>
      <c r="O357" s="459"/>
      <c r="P357" s="454"/>
      <c r="T357" s="454"/>
    </row>
    <row r="358" spans="1:20" ht="14.25" customHeight="1">
      <c r="A358" s="467"/>
      <c r="B358" s="454"/>
      <c r="C358" s="454"/>
      <c r="I358" s="454"/>
      <c r="J358" s="454"/>
      <c r="K358" s="454"/>
      <c r="L358" s="454"/>
      <c r="M358" s="454"/>
      <c r="N358" s="34"/>
      <c r="O358" s="459"/>
      <c r="P358" s="454"/>
      <c r="T358" s="454"/>
    </row>
    <row r="359" spans="1:20" ht="14.25" customHeight="1">
      <c r="A359" s="467"/>
      <c r="B359" s="454"/>
      <c r="C359" s="454"/>
      <c r="I359" s="454"/>
      <c r="J359" s="454"/>
      <c r="K359" s="454"/>
      <c r="L359" s="454"/>
      <c r="M359" s="454"/>
      <c r="N359" s="34"/>
      <c r="O359" s="459"/>
      <c r="P359" s="454"/>
      <c r="T359" s="454"/>
    </row>
    <row r="360" spans="1:20" ht="14.25" customHeight="1">
      <c r="A360" s="467"/>
      <c r="B360" s="454"/>
      <c r="C360" s="454"/>
      <c r="I360" s="454"/>
      <c r="J360" s="454"/>
      <c r="K360" s="454"/>
      <c r="L360" s="454"/>
      <c r="M360" s="454"/>
      <c r="N360" s="34"/>
      <c r="O360" s="459"/>
      <c r="P360" s="454"/>
      <c r="T360" s="454"/>
    </row>
    <row r="361" spans="1:20" ht="14.25" customHeight="1">
      <c r="A361" s="467"/>
      <c r="B361" s="454"/>
      <c r="C361" s="454"/>
      <c r="I361" s="454"/>
      <c r="J361" s="454"/>
      <c r="K361" s="454"/>
      <c r="L361" s="454"/>
      <c r="M361" s="454"/>
      <c r="N361" s="34"/>
      <c r="O361" s="459"/>
      <c r="P361" s="454"/>
      <c r="T361" s="454"/>
    </row>
    <row r="362" spans="1:20" ht="14.25" customHeight="1">
      <c r="A362" s="467"/>
      <c r="B362" s="454"/>
      <c r="C362" s="454"/>
      <c r="I362" s="454"/>
      <c r="J362" s="454"/>
      <c r="K362" s="454"/>
      <c r="L362" s="454"/>
      <c r="M362" s="454"/>
      <c r="N362" s="34"/>
      <c r="O362" s="459"/>
      <c r="P362" s="454"/>
      <c r="T362" s="454"/>
    </row>
    <row r="363" spans="1:20" ht="14.25" customHeight="1">
      <c r="A363" s="467"/>
      <c r="B363" s="454"/>
      <c r="C363" s="454"/>
      <c r="I363" s="454"/>
      <c r="J363" s="454"/>
      <c r="K363" s="454"/>
      <c r="L363" s="454"/>
      <c r="M363" s="454"/>
      <c r="N363" s="34"/>
      <c r="O363" s="459"/>
      <c r="P363" s="454"/>
      <c r="T363" s="454"/>
    </row>
    <row r="364" spans="1:20" ht="14.25" customHeight="1">
      <c r="A364" s="467"/>
      <c r="B364" s="454"/>
      <c r="C364" s="454"/>
      <c r="I364" s="454"/>
      <c r="J364" s="454"/>
      <c r="K364" s="454"/>
      <c r="L364" s="454"/>
      <c r="M364" s="454"/>
      <c r="N364" s="34"/>
      <c r="O364" s="459"/>
      <c r="P364" s="454"/>
      <c r="T364" s="454"/>
    </row>
    <row r="365" spans="1:20" ht="14.25" customHeight="1">
      <c r="A365" s="467"/>
      <c r="B365" s="454"/>
      <c r="C365" s="454"/>
      <c r="I365" s="454"/>
      <c r="J365" s="454"/>
      <c r="K365" s="454"/>
      <c r="L365" s="454"/>
      <c r="M365" s="454"/>
      <c r="N365" s="34"/>
      <c r="O365" s="459"/>
      <c r="P365" s="454"/>
      <c r="T365" s="454"/>
    </row>
    <row r="366" spans="1:20" ht="14.25" customHeight="1">
      <c r="A366" s="467"/>
      <c r="B366" s="454"/>
      <c r="C366" s="454"/>
      <c r="I366" s="454"/>
      <c r="J366" s="454"/>
      <c r="K366" s="454"/>
      <c r="L366" s="454"/>
      <c r="M366" s="454"/>
      <c r="N366" s="34"/>
      <c r="O366" s="459"/>
      <c r="P366" s="454"/>
      <c r="T366" s="454"/>
    </row>
    <row r="367" spans="1:20" ht="14.25" customHeight="1">
      <c r="A367" s="467"/>
      <c r="B367" s="454"/>
      <c r="C367" s="454"/>
      <c r="I367" s="454"/>
      <c r="J367" s="454"/>
      <c r="K367" s="454"/>
      <c r="L367" s="454"/>
      <c r="M367" s="454"/>
      <c r="N367" s="34"/>
      <c r="O367" s="459"/>
      <c r="P367" s="454"/>
      <c r="T367" s="454"/>
    </row>
    <row r="368" spans="1:20" ht="14.25" customHeight="1">
      <c r="A368" s="467"/>
      <c r="B368" s="454"/>
      <c r="C368" s="454"/>
      <c r="I368" s="454"/>
      <c r="J368" s="454"/>
      <c r="K368" s="454"/>
      <c r="L368" s="454"/>
      <c r="M368" s="454"/>
      <c r="N368" s="34"/>
      <c r="O368" s="459"/>
      <c r="P368" s="454"/>
      <c r="T368" s="454"/>
    </row>
    <row r="369" spans="1:20" ht="14.25" customHeight="1">
      <c r="A369" s="467"/>
      <c r="B369" s="454"/>
      <c r="C369" s="454"/>
      <c r="I369" s="454"/>
      <c r="J369" s="454"/>
      <c r="K369" s="454"/>
      <c r="L369" s="454"/>
      <c r="M369" s="454"/>
      <c r="N369" s="34"/>
      <c r="O369" s="459"/>
      <c r="P369" s="454"/>
      <c r="T369" s="454"/>
    </row>
    <row r="370" spans="1:20" ht="14.25" customHeight="1">
      <c r="A370" s="467"/>
      <c r="B370" s="454"/>
      <c r="C370" s="454"/>
      <c r="I370" s="454"/>
      <c r="J370" s="454"/>
      <c r="K370" s="454"/>
      <c r="L370" s="454"/>
      <c r="M370" s="454"/>
      <c r="N370" s="34"/>
      <c r="O370" s="459"/>
      <c r="P370" s="454"/>
      <c r="T370" s="454"/>
    </row>
    <row r="371" spans="1:20" ht="14.25" customHeight="1">
      <c r="A371" s="467"/>
      <c r="B371" s="454"/>
      <c r="C371" s="454"/>
      <c r="I371" s="454"/>
      <c r="J371" s="454"/>
      <c r="K371" s="454"/>
      <c r="L371" s="454"/>
      <c r="M371" s="454"/>
      <c r="N371" s="34"/>
      <c r="O371" s="459"/>
      <c r="P371" s="454"/>
      <c r="T371" s="454"/>
    </row>
    <row r="372" spans="1:20" ht="14.25" customHeight="1">
      <c r="A372" s="467"/>
      <c r="B372" s="454"/>
      <c r="C372" s="454"/>
      <c r="I372" s="454"/>
      <c r="J372" s="454"/>
      <c r="K372" s="454"/>
      <c r="L372" s="454"/>
      <c r="M372" s="454"/>
      <c r="N372" s="34"/>
      <c r="O372" s="459"/>
      <c r="P372" s="454"/>
      <c r="T372" s="454"/>
    </row>
    <row r="373" spans="1:20" ht="14.25" customHeight="1">
      <c r="A373" s="467"/>
      <c r="B373" s="454"/>
      <c r="C373" s="454"/>
      <c r="I373" s="454"/>
      <c r="J373" s="454"/>
      <c r="K373" s="454"/>
      <c r="L373" s="454"/>
      <c r="M373" s="454"/>
      <c r="N373" s="34"/>
      <c r="O373" s="459"/>
      <c r="P373" s="454"/>
      <c r="T373" s="454"/>
    </row>
    <row r="374" spans="1:20" ht="14.25" customHeight="1">
      <c r="A374" s="467"/>
      <c r="B374" s="454"/>
      <c r="C374" s="454"/>
      <c r="I374" s="454"/>
      <c r="J374" s="454"/>
      <c r="K374" s="454"/>
      <c r="L374" s="454"/>
      <c r="M374" s="454"/>
      <c r="N374" s="34"/>
      <c r="O374" s="459"/>
      <c r="P374" s="454"/>
      <c r="T374" s="454"/>
    </row>
    <row r="375" spans="1:20" ht="14.25" customHeight="1">
      <c r="A375" s="467"/>
      <c r="B375" s="454"/>
      <c r="C375" s="454"/>
      <c r="I375" s="454"/>
      <c r="J375" s="454"/>
      <c r="K375" s="454"/>
      <c r="L375" s="454"/>
      <c r="M375" s="454"/>
      <c r="N375" s="34"/>
      <c r="O375" s="459"/>
      <c r="P375" s="454"/>
      <c r="T375" s="454"/>
    </row>
    <row r="376" spans="1:20" ht="14.25" customHeight="1">
      <c r="A376" s="467"/>
      <c r="B376" s="454"/>
      <c r="C376" s="454"/>
      <c r="I376" s="454"/>
      <c r="J376" s="454"/>
      <c r="K376" s="454"/>
      <c r="L376" s="454"/>
      <c r="M376" s="454"/>
      <c r="N376" s="34"/>
      <c r="O376" s="459"/>
      <c r="P376" s="454"/>
      <c r="T376" s="454"/>
    </row>
    <row r="377" spans="1:20" ht="14.25" customHeight="1">
      <c r="A377" s="467"/>
      <c r="B377" s="454"/>
      <c r="C377" s="454"/>
      <c r="I377" s="454"/>
      <c r="J377" s="454"/>
      <c r="K377" s="454"/>
      <c r="L377" s="454"/>
      <c r="M377" s="454"/>
      <c r="N377" s="34"/>
      <c r="O377" s="459"/>
      <c r="P377" s="454"/>
      <c r="T377" s="454"/>
    </row>
    <row r="378" spans="1:20" ht="14.25" customHeight="1">
      <c r="A378" s="467"/>
      <c r="B378" s="454"/>
      <c r="C378" s="454"/>
      <c r="I378" s="454"/>
      <c r="J378" s="454"/>
      <c r="K378" s="454"/>
      <c r="L378" s="454"/>
      <c r="M378" s="454"/>
      <c r="N378" s="34"/>
      <c r="O378" s="459"/>
      <c r="P378" s="454"/>
      <c r="T378" s="454"/>
    </row>
    <row r="379" spans="1:20" ht="14.25" customHeight="1">
      <c r="A379" s="467"/>
      <c r="B379" s="454"/>
      <c r="C379" s="454"/>
      <c r="I379" s="454"/>
      <c r="J379" s="454"/>
      <c r="K379" s="454"/>
      <c r="L379" s="454"/>
      <c r="M379" s="454"/>
      <c r="N379" s="34"/>
      <c r="O379" s="459"/>
      <c r="P379" s="454"/>
      <c r="T379" s="454"/>
    </row>
    <row r="380" spans="1:20" ht="14.25" customHeight="1">
      <c r="A380" s="467"/>
      <c r="B380" s="454"/>
      <c r="C380" s="454"/>
      <c r="I380" s="454"/>
      <c r="J380" s="454"/>
      <c r="K380" s="454"/>
      <c r="L380" s="454"/>
      <c r="M380" s="454"/>
      <c r="N380" s="34"/>
      <c r="O380" s="459"/>
      <c r="P380" s="454"/>
      <c r="T380" s="454"/>
    </row>
    <row r="381" spans="1:20" ht="14.25" customHeight="1">
      <c r="A381" s="467"/>
      <c r="B381" s="454"/>
      <c r="C381" s="454"/>
      <c r="I381" s="454"/>
      <c r="J381" s="454"/>
      <c r="K381" s="454"/>
      <c r="L381" s="454"/>
      <c r="M381" s="454"/>
      <c r="N381" s="34"/>
      <c r="O381" s="459"/>
      <c r="P381" s="454"/>
      <c r="T381" s="454"/>
    </row>
    <row r="382" spans="1:20" ht="14.25" customHeight="1">
      <c r="A382" s="467"/>
      <c r="B382" s="454"/>
      <c r="C382" s="454"/>
      <c r="I382" s="454"/>
      <c r="J382" s="454"/>
      <c r="K382" s="454"/>
      <c r="L382" s="454"/>
      <c r="M382" s="454"/>
      <c r="N382" s="34"/>
      <c r="O382" s="459"/>
      <c r="P382" s="454"/>
      <c r="T382" s="454"/>
    </row>
    <row r="383" spans="1:20" ht="14.25" customHeight="1">
      <c r="A383" s="467"/>
      <c r="B383" s="454"/>
      <c r="C383" s="454"/>
      <c r="I383" s="454"/>
      <c r="J383" s="454"/>
      <c r="K383" s="454"/>
      <c r="L383" s="454"/>
      <c r="M383" s="454"/>
      <c r="N383" s="34"/>
      <c r="O383" s="459"/>
      <c r="P383" s="454"/>
      <c r="T383" s="454"/>
    </row>
    <row r="384" spans="1:20" ht="14.25" customHeight="1">
      <c r="A384" s="467"/>
      <c r="B384" s="454"/>
      <c r="C384" s="454"/>
      <c r="I384" s="454"/>
      <c r="J384" s="454"/>
      <c r="K384" s="454"/>
      <c r="L384" s="454"/>
      <c r="M384" s="454"/>
      <c r="N384" s="34"/>
      <c r="O384" s="459"/>
      <c r="P384" s="454"/>
      <c r="T384" s="454"/>
    </row>
    <row r="385" spans="1:20" ht="14.25" customHeight="1">
      <c r="A385" s="467"/>
      <c r="B385" s="454"/>
      <c r="C385" s="454"/>
      <c r="I385" s="454"/>
      <c r="J385" s="454"/>
      <c r="K385" s="454"/>
      <c r="L385" s="454"/>
      <c r="M385" s="454"/>
      <c r="N385" s="34"/>
      <c r="O385" s="459"/>
      <c r="P385" s="454"/>
      <c r="T385" s="454"/>
    </row>
    <row r="386" spans="1:20" ht="14.25" customHeight="1">
      <c r="A386" s="467"/>
      <c r="B386" s="454"/>
      <c r="C386" s="454"/>
      <c r="I386" s="454"/>
      <c r="J386" s="454"/>
      <c r="K386" s="454"/>
      <c r="L386" s="454"/>
      <c r="M386" s="454"/>
      <c r="N386" s="34"/>
      <c r="O386" s="459"/>
      <c r="P386" s="454"/>
      <c r="T386" s="454"/>
    </row>
    <row r="387" spans="1:20" ht="14.25" customHeight="1">
      <c r="A387" s="467"/>
      <c r="B387" s="454"/>
      <c r="C387" s="454"/>
      <c r="I387" s="454"/>
      <c r="J387" s="454"/>
      <c r="K387" s="454"/>
      <c r="L387" s="454"/>
      <c r="M387" s="454"/>
      <c r="N387" s="34"/>
      <c r="O387" s="459"/>
      <c r="P387" s="454"/>
      <c r="T387" s="454"/>
    </row>
    <row r="388" spans="1:20" ht="14.25" customHeight="1">
      <c r="A388" s="467"/>
      <c r="B388" s="454"/>
      <c r="C388" s="454"/>
      <c r="I388" s="454"/>
      <c r="J388" s="454"/>
      <c r="K388" s="454"/>
      <c r="L388" s="454"/>
      <c r="M388" s="454"/>
      <c r="N388" s="34"/>
      <c r="O388" s="459"/>
      <c r="P388" s="454"/>
      <c r="T388" s="454"/>
    </row>
    <row r="389" spans="1:20" ht="14.25" customHeight="1">
      <c r="A389" s="467"/>
      <c r="B389" s="454"/>
      <c r="C389" s="454"/>
      <c r="I389" s="454"/>
      <c r="J389" s="454"/>
      <c r="K389" s="454"/>
      <c r="L389" s="454"/>
      <c r="M389" s="454"/>
      <c r="N389" s="34"/>
      <c r="O389" s="459"/>
      <c r="P389" s="454"/>
      <c r="T389" s="454"/>
    </row>
    <row r="390" spans="1:20" ht="14.25" customHeight="1">
      <c r="A390" s="467"/>
      <c r="B390" s="454"/>
      <c r="C390" s="454"/>
      <c r="I390" s="454"/>
      <c r="J390" s="454"/>
      <c r="K390" s="454"/>
      <c r="L390" s="454"/>
      <c r="M390" s="454"/>
      <c r="N390" s="34"/>
      <c r="O390" s="459"/>
      <c r="P390" s="454"/>
      <c r="T390" s="454"/>
    </row>
    <row r="391" spans="1:20" ht="14.25" customHeight="1">
      <c r="A391" s="467"/>
      <c r="B391" s="454"/>
      <c r="C391" s="454"/>
      <c r="I391" s="454"/>
      <c r="J391" s="454"/>
      <c r="K391" s="454"/>
      <c r="L391" s="454"/>
      <c r="M391" s="454"/>
      <c r="N391" s="34"/>
      <c r="O391" s="459"/>
      <c r="P391" s="454"/>
      <c r="T391" s="454"/>
    </row>
    <row r="392" spans="1:20" ht="14.25" customHeight="1">
      <c r="A392" s="467"/>
      <c r="B392" s="454"/>
      <c r="C392" s="454"/>
      <c r="I392" s="454"/>
      <c r="J392" s="454"/>
      <c r="K392" s="454"/>
      <c r="L392" s="454"/>
      <c r="M392" s="454"/>
      <c r="N392" s="34"/>
      <c r="O392" s="459"/>
      <c r="P392" s="454"/>
      <c r="T392" s="454"/>
    </row>
    <row r="393" spans="1:20" ht="14.25" customHeight="1">
      <c r="A393" s="467"/>
      <c r="B393" s="454"/>
      <c r="C393" s="454"/>
      <c r="I393" s="454"/>
      <c r="J393" s="454"/>
      <c r="K393" s="454"/>
      <c r="L393" s="454"/>
      <c r="M393" s="454"/>
      <c r="N393" s="34"/>
      <c r="O393" s="459"/>
      <c r="P393" s="454"/>
      <c r="T393" s="454"/>
    </row>
    <row r="394" spans="1:20" ht="14.25" customHeight="1">
      <c r="A394" s="467"/>
      <c r="B394" s="454"/>
      <c r="C394" s="454"/>
      <c r="I394" s="454"/>
      <c r="J394" s="454"/>
      <c r="K394" s="454"/>
      <c r="L394" s="454"/>
      <c r="M394" s="454"/>
      <c r="N394" s="34"/>
      <c r="O394" s="459"/>
      <c r="P394" s="454"/>
      <c r="T394" s="454"/>
    </row>
    <row r="395" spans="1:20" ht="14.25" customHeight="1">
      <c r="A395" s="467"/>
      <c r="B395" s="454"/>
      <c r="C395" s="454"/>
      <c r="I395" s="454"/>
      <c r="J395" s="454"/>
      <c r="K395" s="454"/>
      <c r="L395" s="454"/>
      <c r="M395" s="454"/>
      <c r="N395" s="34"/>
      <c r="O395" s="459"/>
      <c r="P395" s="454"/>
      <c r="T395" s="454"/>
    </row>
    <row r="396" spans="1:20" ht="14.25" customHeight="1">
      <c r="A396" s="467"/>
      <c r="B396" s="454"/>
      <c r="C396" s="454"/>
      <c r="I396" s="454"/>
      <c r="J396" s="454"/>
      <c r="K396" s="454"/>
      <c r="L396" s="454"/>
      <c r="M396" s="454"/>
      <c r="N396" s="34"/>
      <c r="O396" s="459"/>
      <c r="P396" s="454"/>
      <c r="T396" s="454"/>
    </row>
    <row r="397" spans="1:20" ht="14.25" customHeight="1">
      <c r="A397" s="467"/>
      <c r="B397" s="454"/>
      <c r="C397" s="454"/>
      <c r="I397" s="454"/>
      <c r="J397" s="454"/>
      <c r="K397" s="454"/>
      <c r="L397" s="454"/>
      <c r="M397" s="454"/>
      <c r="N397" s="34"/>
      <c r="O397" s="459"/>
      <c r="P397" s="454"/>
      <c r="T397" s="454"/>
    </row>
    <row r="398" spans="1:20" ht="14.25" customHeight="1">
      <c r="A398" s="467"/>
      <c r="B398" s="454"/>
      <c r="C398" s="454"/>
      <c r="I398" s="454"/>
      <c r="J398" s="454"/>
      <c r="K398" s="454"/>
      <c r="L398" s="454"/>
      <c r="M398" s="454"/>
      <c r="N398" s="34"/>
      <c r="O398" s="459"/>
      <c r="P398" s="454"/>
      <c r="T398" s="454"/>
    </row>
    <row r="399" spans="1:20" ht="14.25" customHeight="1">
      <c r="A399" s="467"/>
      <c r="B399" s="454"/>
      <c r="C399" s="454"/>
      <c r="I399" s="454"/>
      <c r="J399" s="454"/>
      <c r="K399" s="454"/>
      <c r="L399" s="454"/>
      <c r="M399" s="454"/>
      <c r="N399" s="34"/>
      <c r="O399" s="459"/>
      <c r="P399" s="454"/>
      <c r="T399" s="454"/>
    </row>
    <row r="400" spans="1:20" ht="14.25" customHeight="1">
      <c r="A400" s="467"/>
      <c r="B400" s="454"/>
      <c r="C400" s="454"/>
      <c r="I400" s="454"/>
      <c r="J400" s="454"/>
      <c r="K400" s="454"/>
      <c r="L400" s="454"/>
      <c r="M400" s="454"/>
      <c r="N400" s="34"/>
      <c r="O400" s="459"/>
      <c r="P400" s="454"/>
      <c r="T400" s="454"/>
    </row>
    <row r="401" spans="1:20" ht="14.25" customHeight="1">
      <c r="A401" s="467"/>
      <c r="B401" s="454"/>
      <c r="C401" s="454"/>
      <c r="I401" s="454"/>
      <c r="J401" s="454"/>
      <c r="K401" s="454"/>
      <c r="L401" s="454"/>
      <c r="M401" s="454"/>
      <c r="N401" s="34"/>
      <c r="O401" s="459"/>
      <c r="P401" s="454"/>
      <c r="T401" s="454"/>
    </row>
    <row r="402" spans="1:20" ht="14.25" customHeight="1">
      <c r="A402" s="467"/>
      <c r="B402" s="454"/>
      <c r="C402" s="454"/>
      <c r="I402" s="454"/>
      <c r="J402" s="454"/>
      <c r="K402" s="454"/>
      <c r="L402" s="454"/>
      <c r="M402" s="454"/>
      <c r="N402" s="34"/>
      <c r="O402" s="459"/>
      <c r="P402" s="454"/>
      <c r="T402" s="454"/>
    </row>
    <row r="403" spans="1:20" ht="14.25" customHeight="1">
      <c r="A403" s="467"/>
      <c r="B403" s="454"/>
      <c r="C403" s="454"/>
      <c r="I403" s="454"/>
      <c r="J403" s="454"/>
      <c r="K403" s="454"/>
      <c r="L403" s="454"/>
      <c r="M403" s="454"/>
      <c r="N403" s="34"/>
      <c r="O403" s="459"/>
      <c r="P403" s="454"/>
      <c r="T403" s="454"/>
    </row>
    <row r="404" spans="1:20" ht="14.25" customHeight="1">
      <c r="A404" s="467"/>
      <c r="B404" s="454"/>
      <c r="C404" s="454"/>
      <c r="I404" s="454"/>
      <c r="J404" s="454"/>
      <c r="K404" s="454"/>
      <c r="L404" s="454"/>
      <c r="M404" s="454"/>
      <c r="N404" s="34"/>
      <c r="O404" s="459"/>
      <c r="P404" s="454"/>
      <c r="T404" s="454"/>
    </row>
    <row r="405" spans="1:20" ht="14.25" customHeight="1">
      <c r="A405" s="467"/>
      <c r="B405" s="454"/>
      <c r="C405" s="454"/>
      <c r="I405" s="454"/>
      <c r="J405" s="454"/>
      <c r="K405" s="454"/>
      <c r="L405" s="454"/>
      <c r="M405" s="454"/>
      <c r="N405" s="34"/>
      <c r="O405" s="459"/>
      <c r="P405" s="454"/>
      <c r="T405" s="454"/>
    </row>
    <row r="406" spans="1:20" ht="14.25" customHeight="1">
      <c r="A406" s="467"/>
      <c r="B406" s="454"/>
      <c r="C406" s="454"/>
      <c r="I406" s="454"/>
      <c r="J406" s="454"/>
      <c r="K406" s="454"/>
      <c r="L406" s="454"/>
      <c r="M406" s="454"/>
      <c r="N406" s="34"/>
      <c r="O406" s="459"/>
      <c r="P406" s="454"/>
      <c r="T406" s="454"/>
    </row>
    <row r="407" spans="1:20" ht="14.25" customHeight="1">
      <c r="A407" s="467"/>
      <c r="B407" s="454"/>
      <c r="C407" s="454"/>
      <c r="I407" s="454"/>
      <c r="J407" s="454"/>
      <c r="K407" s="454"/>
      <c r="L407" s="454"/>
      <c r="M407" s="454"/>
      <c r="N407" s="34"/>
      <c r="O407" s="459"/>
      <c r="P407" s="454"/>
      <c r="T407" s="454"/>
    </row>
    <row r="408" spans="1:20" ht="14.25" customHeight="1">
      <c r="A408" s="467"/>
      <c r="B408" s="454"/>
      <c r="C408" s="454"/>
      <c r="I408" s="454"/>
      <c r="J408" s="454"/>
      <c r="K408" s="454"/>
      <c r="L408" s="454"/>
      <c r="M408" s="454"/>
      <c r="N408" s="34"/>
      <c r="O408" s="459"/>
      <c r="P408" s="454"/>
      <c r="T408" s="454"/>
    </row>
    <row r="409" spans="1:20" ht="14.25" customHeight="1">
      <c r="A409" s="467"/>
      <c r="B409" s="454"/>
      <c r="C409" s="454"/>
      <c r="I409" s="454"/>
      <c r="J409" s="454"/>
      <c r="K409" s="454"/>
      <c r="L409" s="454"/>
      <c r="M409" s="454"/>
      <c r="N409" s="34"/>
      <c r="O409" s="459"/>
      <c r="P409" s="454"/>
      <c r="T409" s="454"/>
    </row>
    <row r="410" spans="1:20" ht="14.25" customHeight="1">
      <c r="A410" s="467"/>
      <c r="B410" s="454"/>
      <c r="C410" s="454"/>
      <c r="I410" s="454"/>
      <c r="J410" s="454"/>
      <c r="K410" s="454"/>
      <c r="L410" s="454"/>
      <c r="M410" s="454"/>
      <c r="N410" s="34"/>
      <c r="O410" s="459"/>
      <c r="P410" s="454"/>
      <c r="T410" s="454"/>
    </row>
    <row r="411" spans="1:20" ht="14.25" customHeight="1">
      <c r="A411" s="467"/>
      <c r="B411" s="454"/>
      <c r="C411" s="454"/>
      <c r="I411" s="454"/>
      <c r="J411" s="454"/>
      <c r="K411" s="454"/>
      <c r="L411" s="454"/>
      <c r="M411" s="454"/>
      <c r="N411" s="34"/>
      <c r="O411" s="459"/>
      <c r="P411" s="454"/>
      <c r="T411" s="454"/>
    </row>
    <row r="412" spans="1:20" ht="14.25" customHeight="1">
      <c r="A412" s="467"/>
      <c r="B412" s="454"/>
      <c r="C412" s="454"/>
      <c r="I412" s="454"/>
      <c r="J412" s="454"/>
      <c r="K412" s="454"/>
      <c r="L412" s="454"/>
      <c r="M412" s="454"/>
      <c r="N412" s="34"/>
      <c r="O412" s="459"/>
      <c r="P412" s="454"/>
      <c r="T412" s="454"/>
    </row>
    <row r="413" spans="1:20" ht="14.25" customHeight="1">
      <c r="A413" s="467"/>
      <c r="B413" s="454"/>
      <c r="C413" s="454"/>
      <c r="I413" s="454"/>
      <c r="J413" s="454"/>
      <c r="K413" s="454"/>
      <c r="L413" s="454"/>
      <c r="M413" s="454"/>
      <c r="N413" s="34"/>
      <c r="O413" s="459"/>
      <c r="P413" s="454"/>
      <c r="T413" s="454"/>
    </row>
    <row r="414" spans="1:20" ht="14.25" customHeight="1">
      <c r="A414" s="467"/>
      <c r="B414" s="454"/>
      <c r="C414" s="454"/>
      <c r="I414" s="454"/>
      <c r="J414" s="454"/>
      <c r="K414" s="454"/>
      <c r="L414" s="454"/>
      <c r="M414" s="454"/>
      <c r="N414" s="34"/>
      <c r="O414" s="459"/>
      <c r="P414" s="454"/>
      <c r="T414" s="454"/>
    </row>
    <row r="415" spans="1:20" ht="14.25" customHeight="1">
      <c r="A415" s="467"/>
      <c r="B415" s="454"/>
      <c r="C415" s="454"/>
      <c r="I415" s="454"/>
      <c r="J415" s="454"/>
      <c r="K415" s="454"/>
      <c r="L415" s="454"/>
      <c r="M415" s="454"/>
      <c r="N415" s="34"/>
      <c r="O415" s="459"/>
      <c r="P415" s="454"/>
      <c r="T415" s="454"/>
    </row>
    <row r="416" spans="1:20" ht="14.25" customHeight="1">
      <c r="A416" s="467"/>
      <c r="B416" s="454"/>
      <c r="C416" s="454"/>
      <c r="I416" s="454"/>
      <c r="J416" s="454"/>
      <c r="K416" s="454"/>
      <c r="L416" s="454"/>
      <c r="M416" s="454"/>
      <c r="N416" s="34"/>
      <c r="O416" s="459"/>
      <c r="P416" s="454"/>
      <c r="T416" s="454"/>
    </row>
    <row r="417" spans="1:20" ht="14.25" customHeight="1">
      <c r="A417" s="467"/>
      <c r="B417" s="454"/>
      <c r="C417" s="454"/>
      <c r="I417" s="454"/>
      <c r="J417" s="454"/>
      <c r="K417" s="454"/>
      <c r="L417" s="454"/>
      <c r="M417" s="454"/>
      <c r="N417" s="34"/>
      <c r="O417" s="459"/>
      <c r="P417" s="454"/>
      <c r="T417" s="454"/>
    </row>
    <row r="418" spans="1:20" ht="14.25" customHeight="1">
      <c r="A418" s="467"/>
      <c r="B418" s="454"/>
      <c r="C418" s="454"/>
      <c r="I418" s="454"/>
      <c r="J418" s="454"/>
      <c r="K418" s="454"/>
      <c r="L418" s="454"/>
      <c r="M418" s="454"/>
      <c r="N418" s="34"/>
      <c r="O418" s="459"/>
      <c r="P418" s="454"/>
      <c r="T418" s="454"/>
    </row>
    <row r="419" spans="1:20" ht="14.25" customHeight="1">
      <c r="A419" s="467"/>
      <c r="B419" s="454"/>
      <c r="C419" s="454"/>
      <c r="I419" s="454"/>
      <c r="J419" s="454"/>
      <c r="K419" s="454"/>
      <c r="L419" s="454"/>
      <c r="M419" s="454"/>
      <c r="N419" s="34"/>
      <c r="O419" s="459"/>
      <c r="P419" s="454"/>
      <c r="T419" s="454"/>
    </row>
    <row r="420" spans="1:20" ht="14.25" customHeight="1">
      <c r="A420" s="467"/>
      <c r="B420" s="454"/>
      <c r="C420" s="454"/>
      <c r="I420" s="454"/>
      <c r="J420" s="454"/>
      <c r="K420" s="454"/>
      <c r="L420" s="454"/>
      <c r="M420" s="454"/>
      <c r="N420" s="34"/>
      <c r="O420" s="459"/>
      <c r="P420" s="454"/>
      <c r="T420" s="454"/>
    </row>
    <row r="421" spans="1:20" ht="14.25" customHeight="1">
      <c r="A421" s="467"/>
      <c r="B421" s="454"/>
      <c r="C421" s="454"/>
      <c r="I421" s="454"/>
      <c r="J421" s="454"/>
      <c r="K421" s="454"/>
      <c r="L421" s="454"/>
      <c r="M421" s="454"/>
      <c r="N421" s="34"/>
      <c r="O421" s="459"/>
      <c r="P421" s="454"/>
      <c r="T421" s="454"/>
    </row>
    <row r="422" spans="1:20" ht="14.25" customHeight="1">
      <c r="A422" s="467"/>
      <c r="B422" s="454"/>
      <c r="C422" s="454"/>
      <c r="I422" s="454"/>
      <c r="J422" s="454"/>
      <c r="K422" s="454"/>
      <c r="L422" s="454"/>
      <c r="M422" s="454"/>
      <c r="N422" s="34"/>
      <c r="O422" s="459"/>
      <c r="P422" s="454"/>
      <c r="T422" s="454"/>
    </row>
    <row r="423" spans="1:20" ht="14.25" customHeight="1">
      <c r="A423" s="467"/>
      <c r="B423" s="454"/>
      <c r="C423" s="454"/>
      <c r="I423" s="454"/>
      <c r="J423" s="454"/>
      <c r="K423" s="454"/>
      <c r="L423" s="454"/>
      <c r="M423" s="454"/>
      <c r="N423" s="34"/>
      <c r="O423" s="459"/>
      <c r="P423" s="454"/>
      <c r="T423" s="454"/>
    </row>
    <row r="424" spans="1:20" ht="14.25" customHeight="1">
      <c r="A424" s="467"/>
      <c r="B424" s="454"/>
      <c r="C424" s="454"/>
      <c r="I424" s="454"/>
      <c r="J424" s="454"/>
      <c r="K424" s="454"/>
      <c r="L424" s="454"/>
      <c r="M424" s="454"/>
      <c r="N424" s="34"/>
      <c r="O424" s="459"/>
      <c r="P424" s="454"/>
      <c r="T424" s="454"/>
    </row>
    <row r="425" spans="1:20" ht="14.25" customHeight="1">
      <c r="A425" s="467"/>
      <c r="B425" s="454"/>
      <c r="C425" s="454"/>
      <c r="I425" s="454"/>
      <c r="J425" s="454"/>
      <c r="K425" s="454"/>
      <c r="L425" s="454"/>
      <c r="M425" s="454"/>
      <c r="N425" s="34"/>
      <c r="O425" s="459"/>
      <c r="P425" s="454"/>
      <c r="T425" s="454"/>
    </row>
    <row r="426" spans="1:20" ht="14.25" customHeight="1">
      <c r="A426" s="467"/>
      <c r="B426" s="454"/>
      <c r="C426" s="454"/>
      <c r="I426" s="454"/>
      <c r="J426" s="454"/>
      <c r="K426" s="454"/>
      <c r="L426" s="454"/>
      <c r="M426" s="454"/>
      <c r="N426" s="34"/>
      <c r="O426" s="459"/>
      <c r="P426" s="454"/>
      <c r="T426" s="454"/>
    </row>
    <row r="427" spans="1:20" ht="14.25" customHeight="1">
      <c r="A427" s="467"/>
      <c r="B427" s="454"/>
      <c r="C427" s="454"/>
      <c r="I427" s="454"/>
      <c r="J427" s="454"/>
      <c r="K427" s="454"/>
      <c r="L427" s="454"/>
      <c r="M427" s="454"/>
      <c r="N427" s="34"/>
      <c r="O427" s="459"/>
      <c r="P427" s="454"/>
      <c r="T427" s="454"/>
    </row>
    <row r="428" spans="1:20" ht="14.25" customHeight="1">
      <c r="A428" s="467"/>
      <c r="B428" s="454"/>
      <c r="C428" s="454"/>
      <c r="I428" s="454"/>
      <c r="J428" s="454"/>
      <c r="K428" s="454"/>
      <c r="L428" s="454"/>
      <c r="M428" s="454"/>
      <c r="N428" s="34"/>
      <c r="O428" s="459"/>
      <c r="P428" s="454"/>
      <c r="T428" s="454"/>
    </row>
    <row r="429" spans="1:20" ht="14.25" customHeight="1">
      <c r="A429" s="467"/>
      <c r="B429" s="454"/>
      <c r="C429" s="454"/>
      <c r="I429" s="454"/>
      <c r="J429" s="454"/>
      <c r="K429" s="454"/>
      <c r="L429" s="454"/>
      <c r="M429" s="454"/>
      <c r="N429" s="34"/>
      <c r="O429" s="459"/>
      <c r="P429" s="454"/>
      <c r="T429" s="454"/>
    </row>
    <row r="430" spans="1:20" ht="14.25" customHeight="1">
      <c r="A430" s="467"/>
      <c r="B430" s="454"/>
      <c r="C430" s="454"/>
      <c r="I430" s="454"/>
      <c r="J430" s="454"/>
      <c r="K430" s="454"/>
      <c r="L430" s="454"/>
      <c r="M430" s="454"/>
      <c r="N430" s="34"/>
      <c r="O430" s="459"/>
      <c r="P430" s="454"/>
      <c r="T430" s="454"/>
    </row>
    <row r="431" spans="1:20" ht="14.25" customHeight="1">
      <c r="A431" s="467"/>
      <c r="B431" s="454"/>
      <c r="C431" s="454"/>
      <c r="I431" s="454"/>
      <c r="J431" s="454"/>
      <c r="K431" s="454"/>
      <c r="L431" s="454"/>
      <c r="M431" s="454"/>
      <c r="N431" s="34"/>
      <c r="O431" s="459"/>
      <c r="P431" s="454"/>
      <c r="T431" s="454"/>
    </row>
    <row r="432" spans="1:20" ht="14.25" customHeight="1">
      <c r="A432" s="467"/>
      <c r="B432" s="454"/>
      <c r="C432" s="454"/>
      <c r="I432" s="454"/>
      <c r="J432" s="454"/>
      <c r="K432" s="454"/>
      <c r="L432" s="454"/>
      <c r="M432" s="454"/>
      <c r="N432" s="34"/>
      <c r="O432" s="459"/>
      <c r="P432" s="454"/>
      <c r="T432" s="454"/>
    </row>
    <row r="433" spans="1:20" ht="14.25" customHeight="1">
      <c r="A433" s="467"/>
      <c r="B433" s="454"/>
      <c r="C433" s="454"/>
      <c r="I433" s="454"/>
      <c r="J433" s="454"/>
      <c r="K433" s="454"/>
      <c r="L433" s="454"/>
      <c r="M433" s="454"/>
      <c r="N433" s="34"/>
      <c r="O433" s="459"/>
      <c r="P433" s="454"/>
      <c r="T433" s="454"/>
    </row>
    <row r="434" spans="1:20" ht="14.25" customHeight="1">
      <c r="A434" s="467"/>
      <c r="B434" s="454"/>
      <c r="C434" s="454"/>
      <c r="I434" s="454"/>
      <c r="J434" s="454"/>
      <c r="K434" s="454"/>
      <c r="L434" s="454"/>
      <c r="M434" s="454"/>
      <c r="N434" s="34"/>
      <c r="O434" s="459"/>
      <c r="P434" s="454"/>
      <c r="T434" s="454"/>
    </row>
    <row r="435" spans="1:20" ht="14.25" customHeight="1">
      <c r="A435" s="467"/>
      <c r="B435" s="454"/>
      <c r="C435" s="454"/>
      <c r="I435" s="454"/>
      <c r="J435" s="454"/>
      <c r="K435" s="454"/>
      <c r="L435" s="454"/>
      <c r="M435" s="454"/>
      <c r="N435" s="34"/>
      <c r="O435" s="459"/>
      <c r="P435" s="454"/>
      <c r="T435" s="454"/>
    </row>
    <row r="436" spans="1:20" ht="14.25" customHeight="1">
      <c r="A436" s="467"/>
      <c r="B436" s="454"/>
      <c r="C436" s="454"/>
      <c r="I436" s="454"/>
      <c r="J436" s="454"/>
      <c r="K436" s="454"/>
      <c r="L436" s="454"/>
      <c r="M436" s="454"/>
      <c r="N436" s="34"/>
      <c r="O436" s="459"/>
      <c r="P436" s="454"/>
      <c r="T436" s="454"/>
    </row>
    <row r="437" spans="1:20" ht="14.25" customHeight="1">
      <c r="A437" s="467"/>
      <c r="B437" s="454"/>
      <c r="C437" s="454"/>
      <c r="I437" s="454"/>
      <c r="J437" s="454"/>
      <c r="K437" s="454"/>
      <c r="L437" s="454"/>
      <c r="M437" s="454"/>
      <c r="N437" s="34"/>
      <c r="O437" s="459"/>
      <c r="P437" s="454"/>
      <c r="T437" s="454"/>
    </row>
    <row r="438" spans="1:20" ht="14.25" customHeight="1">
      <c r="A438" s="467"/>
      <c r="B438" s="454"/>
      <c r="C438" s="454"/>
      <c r="I438" s="454"/>
      <c r="J438" s="454"/>
      <c r="K438" s="454"/>
      <c r="L438" s="454"/>
      <c r="M438" s="454"/>
      <c r="N438" s="34"/>
      <c r="O438" s="459"/>
      <c r="P438" s="454"/>
      <c r="T438" s="454"/>
    </row>
    <row r="439" spans="1:20" ht="14.25" customHeight="1">
      <c r="A439" s="467"/>
      <c r="B439" s="454"/>
      <c r="C439" s="454"/>
      <c r="I439" s="454"/>
      <c r="J439" s="454"/>
      <c r="K439" s="454"/>
      <c r="L439" s="454"/>
      <c r="M439" s="454"/>
      <c r="N439" s="34"/>
      <c r="O439" s="459"/>
      <c r="P439" s="454"/>
      <c r="T439" s="454"/>
    </row>
    <row r="440" spans="1:20" ht="14.25" customHeight="1">
      <c r="A440" s="467"/>
      <c r="B440" s="454"/>
      <c r="C440" s="454"/>
      <c r="I440" s="454"/>
      <c r="J440" s="454"/>
      <c r="K440" s="454"/>
      <c r="L440" s="454"/>
      <c r="M440" s="454"/>
      <c r="N440" s="34"/>
      <c r="O440" s="459"/>
      <c r="P440" s="454"/>
      <c r="T440" s="454"/>
    </row>
    <row r="441" spans="1:20" ht="14.25" customHeight="1">
      <c r="A441" s="467"/>
      <c r="B441" s="454"/>
      <c r="C441" s="454"/>
      <c r="I441" s="454"/>
      <c r="J441" s="454"/>
      <c r="K441" s="454"/>
      <c r="L441" s="454"/>
      <c r="M441" s="454"/>
      <c r="N441" s="34"/>
      <c r="O441" s="459"/>
      <c r="P441" s="454"/>
      <c r="T441" s="454"/>
    </row>
    <row r="442" spans="1:20" ht="14.25" customHeight="1">
      <c r="A442" s="467"/>
      <c r="B442" s="454"/>
      <c r="C442" s="454"/>
      <c r="I442" s="454"/>
      <c r="J442" s="454"/>
      <c r="K442" s="454"/>
      <c r="L442" s="454"/>
      <c r="M442" s="454"/>
      <c r="N442" s="34"/>
      <c r="O442" s="459"/>
      <c r="P442" s="454"/>
      <c r="T442" s="454"/>
    </row>
    <row r="443" spans="1:20" ht="14.25" customHeight="1">
      <c r="A443" s="467"/>
      <c r="B443" s="454"/>
      <c r="C443" s="454"/>
      <c r="I443" s="454"/>
      <c r="J443" s="454"/>
      <c r="K443" s="454"/>
      <c r="L443" s="454"/>
      <c r="M443" s="454"/>
      <c r="N443" s="34"/>
      <c r="O443" s="459"/>
      <c r="P443" s="454"/>
      <c r="T443" s="454"/>
    </row>
    <row r="444" spans="1:20" ht="14.25" customHeight="1">
      <c r="A444" s="467"/>
      <c r="B444" s="454"/>
      <c r="C444" s="454"/>
      <c r="I444" s="454"/>
      <c r="J444" s="454"/>
      <c r="K444" s="454"/>
      <c r="L444" s="454"/>
      <c r="M444" s="454"/>
      <c r="N444" s="34"/>
      <c r="O444" s="459"/>
      <c r="P444" s="454"/>
      <c r="T444" s="454"/>
    </row>
    <row r="445" spans="1:20" ht="14.25" customHeight="1">
      <c r="A445" s="467"/>
      <c r="B445" s="454"/>
      <c r="C445" s="454"/>
      <c r="I445" s="454"/>
      <c r="J445" s="454"/>
      <c r="K445" s="454"/>
      <c r="L445" s="454"/>
      <c r="M445" s="454"/>
      <c r="N445" s="34"/>
      <c r="O445" s="459"/>
      <c r="P445" s="454"/>
      <c r="T445" s="454"/>
    </row>
    <row r="446" spans="1:20" ht="14.25" customHeight="1">
      <c r="A446" s="467"/>
      <c r="B446" s="454"/>
      <c r="C446" s="454"/>
      <c r="I446" s="454"/>
      <c r="J446" s="454"/>
      <c r="K446" s="454"/>
      <c r="L446" s="454"/>
      <c r="M446" s="454"/>
      <c r="N446" s="34"/>
      <c r="O446" s="459"/>
      <c r="P446" s="454"/>
      <c r="T446" s="454"/>
    </row>
    <row r="447" spans="1:20" ht="14.25" customHeight="1">
      <c r="A447" s="467"/>
      <c r="B447" s="454"/>
      <c r="C447" s="454"/>
      <c r="I447" s="454"/>
      <c r="J447" s="454"/>
      <c r="K447" s="454"/>
      <c r="L447" s="454"/>
      <c r="M447" s="454"/>
      <c r="N447" s="34"/>
      <c r="O447" s="459"/>
      <c r="P447" s="454"/>
      <c r="T447" s="454"/>
    </row>
    <row r="448" spans="1:20" ht="14.25" customHeight="1">
      <c r="A448" s="467"/>
      <c r="B448" s="454"/>
      <c r="C448" s="454"/>
      <c r="I448" s="454"/>
      <c r="J448" s="454"/>
      <c r="K448" s="454"/>
      <c r="L448" s="454"/>
      <c r="M448" s="454"/>
      <c r="N448" s="34"/>
      <c r="O448" s="459"/>
      <c r="P448" s="454"/>
      <c r="T448" s="454"/>
    </row>
    <row r="449" spans="1:20" ht="14.25" customHeight="1">
      <c r="A449" s="467"/>
      <c r="B449" s="454"/>
      <c r="C449" s="454"/>
      <c r="I449" s="454"/>
      <c r="J449" s="454"/>
      <c r="K449" s="454"/>
      <c r="L449" s="454"/>
      <c r="M449" s="454"/>
      <c r="N449" s="34"/>
      <c r="O449" s="459"/>
      <c r="P449" s="454"/>
      <c r="T449" s="454"/>
    </row>
    <row r="450" spans="1:20" ht="14.25" customHeight="1">
      <c r="A450" s="467"/>
      <c r="B450" s="454"/>
      <c r="C450" s="454"/>
      <c r="I450" s="454"/>
      <c r="J450" s="454"/>
      <c r="K450" s="454"/>
      <c r="L450" s="454"/>
      <c r="M450" s="454"/>
      <c r="N450" s="34"/>
      <c r="O450" s="459"/>
      <c r="P450" s="454"/>
      <c r="T450" s="454"/>
    </row>
    <row r="451" spans="1:20" ht="14.25" customHeight="1">
      <c r="A451" s="467"/>
      <c r="B451" s="454"/>
      <c r="C451" s="454"/>
      <c r="I451" s="454"/>
      <c r="J451" s="454"/>
      <c r="K451" s="454"/>
      <c r="L451" s="454"/>
      <c r="M451" s="454"/>
      <c r="N451" s="34"/>
      <c r="O451" s="459"/>
      <c r="P451" s="454"/>
      <c r="T451" s="454"/>
    </row>
    <row r="452" spans="1:20" ht="14.25" customHeight="1">
      <c r="A452" s="467"/>
      <c r="B452" s="454"/>
      <c r="C452" s="454"/>
      <c r="I452" s="454"/>
      <c r="J452" s="454"/>
      <c r="K452" s="454"/>
      <c r="L452" s="454"/>
      <c r="M452" s="454"/>
      <c r="N452" s="34"/>
      <c r="O452" s="459"/>
      <c r="P452" s="454"/>
      <c r="T452" s="454"/>
    </row>
    <row r="453" spans="1:20" ht="14.25" customHeight="1">
      <c r="A453" s="467"/>
      <c r="B453" s="454"/>
      <c r="C453" s="454"/>
      <c r="I453" s="454"/>
      <c r="J453" s="454"/>
      <c r="K453" s="454"/>
      <c r="L453" s="454"/>
      <c r="M453" s="454"/>
      <c r="N453" s="34"/>
      <c r="O453" s="459"/>
      <c r="P453" s="454"/>
      <c r="T453" s="454"/>
    </row>
    <row r="454" spans="1:20" ht="14.25" customHeight="1">
      <c r="A454" s="467"/>
      <c r="B454" s="454"/>
      <c r="C454" s="454"/>
      <c r="I454" s="454"/>
      <c r="J454" s="454"/>
      <c r="K454" s="454"/>
      <c r="L454" s="454"/>
      <c r="M454" s="454"/>
      <c r="N454" s="34"/>
      <c r="O454" s="459"/>
      <c r="P454" s="454"/>
      <c r="T454" s="454"/>
    </row>
    <row r="455" spans="1:20" ht="14.25" customHeight="1">
      <c r="A455" s="467"/>
      <c r="B455" s="454"/>
      <c r="C455" s="454"/>
      <c r="I455" s="454"/>
      <c r="J455" s="454"/>
      <c r="K455" s="454"/>
      <c r="L455" s="454"/>
      <c r="M455" s="454"/>
      <c r="N455" s="34"/>
      <c r="O455" s="459"/>
      <c r="P455" s="454"/>
      <c r="T455" s="454"/>
    </row>
    <row r="456" spans="1:20" ht="14.25" customHeight="1">
      <c r="A456" s="467"/>
      <c r="B456" s="454"/>
      <c r="C456" s="454"/>
      <c r="I456" s="454"/>
      <c r="J456" s="454"/>
      <c r="K456" s="454"/>
      <c r="L456" s="454"/>
      <c r="M456" s="454"/>
      <c r="N456" s="34"/>
      <c r="O456" s="459"/>
      <c r="P456" s="454"/>
      <c r="T456" s="454"/>
    </row>
    <row r="457" spans="1:20" ht="14.25" customHeight="1">
      <c r="A457" s="467"/>
      <c r="B457" s="454"/>
      <c r="C457" s="454"/>
      <c r="I457" s="454"/>
      <c r="J457" s="454"/>
      <c r="K457" s="454"/>
      <c r="L457" s="454"/>
      <c r="M457" s="454"/>
      <c r="N457" s="34"/>
      <c r="O457" s="459"/>
      <c r="P457" s="454"/>
      <c r="T457" s="454"/>
    </row>
    <row r="458" spans="1:20" ht="14.25" customHeight="1">
      <c r="A458" s="467"/>
      <c r="B458" s="454"/>
      <c r="C458" s="454"/>
      <c r="I458" s="454"/>
      <c r="J458" s="454"/>
      <c r="K458" s="454"/>
      <c r="L458" s="454"/>
      <c r="M458" s="454"/>
      <c r="N458" s="34"/>
      <c r="O458" s="459"/>
      <c r="P458" s="454"/>
      <c r="T458" s="454"/>
    </row>
    <row r="459" spans="1:20" ht="14.25" customHeight="1">
      <c r="A459" s="467"/>
      <c r="B459" s="454"/>
      <c r="C459" s="454"/>
      <c r="I459" s="454"/>
      <c r="J459" s="454"/>
      <c r="K459" s="454"/>
      <c r="L459" s="454"/>
      <c r="M459" s="454"/>
      <c r="N459" s="34"/>
      <c r="O459" s="459"/>
      <c r="P459" s="454"/>
      <c r="T459" s="454"/>
    </row>
    <row r="460" spans="1:20" ht="14.25" customHeight="1">
      <c r="A460" s="467"/>
      <c r="B460" s="454"/>
      <c r="C460" s="454"/>
      <c r="I460" s="454"/>
      <c r="J460" s="454"/>
      <c r="K460" s="454"/>
      <c r="L460" s="454"/>
      <c r="M460" s="454"/>
      <c r="N460" s="34"/>
      <c r="O460" s="459"/>
      <c r="P460" s="454"/>
      <c r="T460" s="454"/>
    </row>
    <row r="461" spans="1:20" ht="14.25" customHeight="1">
      <c r="A461" s="467"/>
      <c r="B461" s="454"/>
      <c r="C461" s="454"/>
      <c r="I461" s="454"/>
      <c r="J461" s="454"/>
      <c r="K461" s="454"/>
      <c r="L461" s="454"/>
      <c r="M461" s="454"/>
      <c r="N461" s="34"/>
      <c r="O461" s="459"/>
      <c r="P461" s="454"/>
      <c r="T461" s="454"/>
    </row>
    <row r="462" spans="1:20" ht="14.25" customHeight="1">
      <c r="A462" s="467"/>
      <c r="B462" s="454"/>
      <c r="C462" s="454"/>
      <c r="I462" s="454"/>
      <c r="J462" s="454"/>
      <c r="K462" s="454"/>
      <c r="L462" s="454"/>
      <c r="M462" s="454"/>
      <c r="N462" s="34"/>
      <c r="O462" s="459"/>
      <c r="P462" s="454"/>
      <c r="T462" s="454"/>
    </row>
    <row r="463" spans="1:20" ht="14.25" customHeight="1">
      <c r="A463" s="467"/>
      <c r="B463" s="454"/>
      <c r="C463" s="454"/>
      <c r="I463" s="454"/>
      <c r="J463" s="454"/>
      <c r="K463" s="454"/>
      <c r="L463" s="454"/>
      <c r="M463" s="454"/>
      <c r="N463" s="34"/>
      <c r="O463" s="459"/>
      <c r="P463" s="454"/>
      <c r="T463" s="454"/>
    </row>
    <row r="464" spans="1:20" ht="14.25" customHeight="1">
      <c r="A464" s="467"/>
      <c r="B464" s="454"/>
      <c r="C464" s="454"/>
      <c r="I464" s="454"/>
      <c r="J464" s="454"/>
      <c r="K464" s="454"/>
      <c r="L464" s="454"/>
      <c r="M464" s="454"/>
      <c r="N464" s="34"/>
      <c r="O464" s="459"/>
      <c r="P464" s="454"/>
      <c r="T464" s="454"/>
    </row>
    <row r="465" spans="1:20" ht="14.25" customHeight="1">
      <c r="A465" s="467"/>
      <c r="B465" s="454"/>
      <c r="C465" s="454"/>
      <c r="I465" s="454"/>
      <c r="J465" s="454"/>
      <c r="K465" s="454"/>
      <c r="L465" s="454"/>
      <c r="M465" s="454"/>
      <c r="N465" s="34"/>
      <c r="O465" s="459"/>
      <c r="P465" s="454"/>
      <c r="T465" s="454"/>
    </row>
    <row r="466" spans="1:20" ht="14.25" customHeight="1">
      <c r="A466" s="467"/>
      <c r="B466" s="454"/>
      <c r="C466" s="454"/>
      <c r="I466" s="454"/>
      <c r="J466" s="454"/>
      <c r="K466" s="454"/>
      <c r="L466" s="454"/>
      <c r="M466" s="454"/>
      <c r="N466" s="34"/>
      <c r="O466" s="459"/>
      <c r="P466" s="454"/>
      <c r="T466" s="454"/>
    </row>
    <row r="467" spans="1:20" ht="14.25" customHeight="1">
      <c r="A467" s="467"/>
      <c r="B467" s="454"/>
      <c r="C467" s="454"/>
      <c r="I467" s="454"/>
      <c r="J467" s="454"/>
      <c r="K467" s="454"/>
      <c r="L467" s="454"/>
      <c r="M467" s="454"/>
      <c r="N467" s="34"/>
      <c r="O467" s="459"/>
      <c r="P467" s="454"/>
      <c r="T467" s="454"/>
    </row>
    <row r="468" spans="1:20" ht="14.25" customHeight="1">
      <c r="A468" s="467"/>
      <c r="B468" s="454"/>
      <c r="C468" s="454"/>
      <c r="I468" s="454"/>
      <c r="J468" s="454"/>
      <c r="K468" s="454"/>
      <c r="L468" s="454"/>
      <c r="M468" s="454"/>
      <c r="N468" s="34"/>
      <c r="O468" s="459"/>
      <c r="P468" s="454"/>
      <c r="T468" s="454"/>
    </row>
    <row r="469" spans="1:20" ht="14.25" customHeight="1">
      <c r="A469" s="467"/>
      <c r="B469" s="454"/>
      <c r="C469" s="454"/>
      <c r="I469" s="454"/>
      <c r="J469" s="454"/>
      <c r="K469" s="454"/>
      <c r="L469" s="454"/>
      <c r="M469" s="454"/>
      <c r="N469" s="34"/>
      <c r="O469" s="459"/>
      <c r="P469" s="454"/>
      <c r="T469" s="454"/>
    </row>
    <row r="470" spans="1:20" ht="14.25" customHeight="1">
      <c r="A470" s="467"/>
      <c r="B470" s="454"/>
      <c r="C470" s="454"/>
      <c r="I470" s="454"/>
      <c r="J470" s="454"/>
      <c r="K470" s="454"/>
      <c r="L470" s="454"/>
      <c r="M470" s="454"/>
      <c r="N470" s="34"/>
      <c r="O470" s="459"/>
      <c r="P470" s="454"/>
      <c r="T470" s="454"/>
    </row>
    <row r="471" spans="1:20" ht="14.25" customHeight="1">
      <c r="A471" s="467"/>
      <c r="B471" s="454"/>
      <c r="C471" s="454"/>
      <c r="I471" s="454"/>
      <c r="J471" s="454"/>
      <c r="K471" s="454"/>
      <c r="L471" s="454"/>
      <c r="M471" s="454"/>
      <c r="N471" s="34"/>
      <c r="O471" s="459"/>
      <c r="P471" s="454"/>
      <c r="T471" s="454"/>
    </row>
    <row r="472" spans="1:20" ht="14.25" customHeight="1">
      <c r="A472" s="467"/>
      <c r="B472" s="454"/>
      <c r="C472" s="454"/>
      <c r="I472" s="454"/>
      <c r="J472" s="454"/>
      <c r="K472" s="454"/>
      <c r="L472" s="454"/>
      <c r="M472" s="454"/>
      <c r="N472" s="34"/>
      <c r="O472" s="459"/>
      <c r="P472" s="454"/>
      <c r="T472" s="454"/>
    </row>
    <row r="473" spans="1:20" ht="14.25" customHeight="1">
      <c r="A473" s="467"/>
      <c r="B473" s="454"/>
      <c r="C473" s="454"/>
      <c r="I473" s="454"/>
      <c r="J473" s="454"/>
      <c r="K473" s="454"/>
      <c r="L473" s="454"/>
      <c r="M473" s="454"/>
      <c r="N473" s="34"/>
      <c r="O473" s="459"/>
      <c r="P473" s="454"/>
      <c r="T473" s="454"/>
    </row>
    <row r="474" spans="1:20" ht="14.25" customHeight="1">
      <c r="A474" s="467"/>
      <c r="B474" s="454"/>
      <c r="C474" s="454"/>
      <c r="I474" s="454"/>
      <c r="J474" s="454"/>
      <c r="K474" s="454"/>
      <c r="L474" s="454"/>
      <c r="M474" s="454"/>
      <c r="N474" s="34"/>
      <c r="O474" s="459"/>
      <c r="P474" s="454"/>
      <c r="T474" s="454"/>
    </row>
    <row r="475" spans="1:20" ht="14.25" customHeight="1">
      <c r="A475" s="467"/>
      <c r="B475" s="454"/>
      <c r="C475" s="454"/>
      <c r="I475" s="454"/>
      <c r="J475" s="454"/>
      <c r="K475" s="454"/>
      <c r="L475" s="454"/>
      <c r="M475" s="454"/>
      <c r="N475" s="34"/>
      <c r="O475" s="459"/>
      <c r="P475" s="454"/>
      <c r="T475" s="454"/>
    </row>
    <row r="476" spans="1:20" ht="14.25" customHeight="1">
      <c r="A476" s="467"/>
      <c r="B476" s="454"/>
      <c r="C476" s="454"/>
      <c r="I476" s="454"/>
      <c r="J476" s="454"/>
      <c r="K476" s="454"/>
      <c r="L476" s="454"/>
      <c r="M476" s="454"/>
      <c r="N476" s="34"/>
      <c r="O476" s="459"/>
      <c r="P476" s="454"/>
      <c r="T476" s="454"/>
    </row>
    <row r="477" spans="1:20" ht="14.25" customHeight="1">
      <c r="A477" s="467"/>
      <c r="B477" s="454"/>
      <c r="C477" s="454"/>
      <c r="I477" s="454"/>
      <c r="J477" s="454"/>
      <c r="K477" s="454"/>
      <c r="L477" s="454"/>
      <c r="M477" s="454"/>
      <c r="N477" s="34"/>
      <c r="O477" s="459"/>
      <c r="P477" s="454"/>
      <c r="T477" s="454"/>
    </row>
    <row r="478" spans="1:20" ht="14.25" customHeight="1">
      <c r="A478" s="467"/>
      <c r="B478" s="454"/>
      <c r="C478" s="454"/>
      <c r="I478" s="454"/>
      <c r="J478" s="454"/>
      <c r="K478" s="454"/>
      <c r="L478" s="454"/>
      <c r="M478" s="454"/>
      <c r="N478" s="34"/>
      <c r="O478" s="459"/>
      <c r="P478" s="454"/>
      <c r="T478" s="454"/>
    </row>
    <row r="479" spans="1:20" ht="14.25" customHeight="1">
      <c r="A479" s="467"/>
      <c r="B479" s="454"/>
      <c r="C479" s="454"/>
      <c r="I479" s="454"/>
      <c r="J479" s="454"/>
      <c r="K479" s="454"/>
      <c r="L479" s="454"/>
      <c r="M479" s="454"/>
      <c r="N479" s="34"/>
      <c r="O479" s="459"/>
      <c r="P479" s="454"/>
      <c r="T479" s="454"/>
    </row>
    <row r="480" spans="1:20" ht="14.25" customHeight="1">
      <c r="A480" s="467"/>
      <c r="B480" s="454"/>
      <c r="C480" s="454"/>
      <c r="I480" s="454"/>
      <c r="J480" s="454"/>
      <c r="K480" s="454"/>
      <c r="L480" s="454"/>
      <c r="M480" s="454"/>
      <c r="N480" s="34"/>
      <c r="O480" s="459"/>
      <c r="P480" s="454"/>
      <c r="T480" s="454"/>
    </row>
    <row r="481" spans="1:20" ht="14.25" customHeight="1">
      <c r="A481" s="467"/>
      <c r="B481" s="454"/>
      <c r="C481" s="454"/>
      <c r="I481" s="454"/>
      <c r="J481" s="454"/>
      <c r="K481" s="454"/>
      <c r="L481" s="454"/>
      <c r="M481" s="454"/>
      <c r="N481" s="34"/>
      <c r="O481" s="459"/>
      <c r="P481" s="454"/>
      <c r="T481" s="454"/>
    </row>
    <row r="482" spans="1:20" ht="14.25" customHeight="1">
      <c r="A482" s="467"/>
      <c r="B482" s="454"/>
      <c r="C482" s="454"/>
      <c r="I482" s="454"/>
      <c r="J482" s="454"/>
      <c r="K482" s="454"/>
      <c r="L482" s="454"/>
      <c r="M482" s="454"/>
      <c r="N482" s="34"/>
      <c r="O482" s="459"/>
      <c r="P482" s="454"/>
      <c r="T482" s="454"/>
    </row>
    <row r="483" spans="1:20" ht="14.25" customHeight="1">
      <c r="A483" s="467"/>
      <c r="B483" s="454"/>
      <c r="C483" s="454"/>
      <c r="I483" s="454"/>
      <c r="J483" s="454"/>
      <c r="K483" s="454"/>
      <c r="L483" s="454"/>
      <c r="M483" s="454"/>
      <c r="N483" s="34"/>
      <c r="O483" s="459"/>
      <c r="P483" s="454"/>
      <c r="T483" s="454"/>
    </row>
    <row r="484" spans="1:20" ht="14.25" customHeight="1">
      <c r="A484" s="467"/>
      <c r="B484" s="454"/>
      <c r="C484" s="454"/>
      <c r="I484" s="454"/>
      <c r="J484" s="454"/>
      <c r="K484" s="454"/>
      <c r="L484" s="454"/>
      <c r="M484" s="454"/>
      <c r="N484" s="34"/>
      <c r="O484" s="459"/>
      <c r="P484" s="454"/>
      <c r="T484" s="454"/>
    </row>
    <row r="485" spans="1:20" ht="14.25" customHeight="1">
      <c r="A485" s="467"/>
      <c r="B485" s="454"/>
      <c r="C485" s="454"/>
      <c r="I485" s="454"/>
      <c r="J485" s="454"/>
      <c r="K485" s="454"/>
      <c r="L485" s="454"/>
      <c r="M485" s="454"/>
      <c r="N485" s="34"/>
      <c r="O485" s="459"/>
      <c r="P485" s="454"/>
      <c r="T485" s="454"/>
    </row>
    <row r="486" spans="1:20" ht="14.25" customHeight="1">
      <c r="A486" s="467"/>
      <c r="B486" s="454"/>
      <c r="C486" s="454"/>
      <c r="I486" s="454"/>
      <c r="J486" s="454"/>
      <c r="K486" s="454"/>
      <c r="L486" s="454"/>
      <c r="M486" s="454"/>
      <c r="N486" s="34"/>
      <c r="O486" s="459"/>
      <c r="P486" s="454"/>
      <c r="T486" s="454"/>
    </row>
    <row r="487" spans="1:20" ht="14.25" customHeight="1">
      <c r="A487" s="467"/>
      <c r="B487" s="454"/>
      <c r="C487" s="454"/>
      <c r="I487" s="454"/>
      <c r="J487" s="454"/>
      <c r="K487" s="454"/>
      <c r="L487" s="454"/>
      <c r="M487" s="454"/>
      <c r="N487" s="34"/>
      <c r="O487" s="459"/>
      <c r="P487" s="454"/>
      <c r="T487" s="454"/>
    </row>
    <row r="488" spans="1:20" ht="14.25" customHeight="1">
      <c r="A488" s="467"/>
      <c r="B488" s="454"/>
      <c r="C488" s="454"/>
      <c r="I488" s="454"/>
      <c r="J488" s="454"/>
      <c r="K488" s="454"/>
      <c r="L488" s="454"/>
      <c r="M488" s="454"/>
      <c r="N488" s="34"/>
      <c r="O488" s="459"/>
      <c r="P488" s="454"/>
      <c r="T488" s="454"/>
    </row>
    <row r="489" spans="1:20" ht="14.25" customHeight="1">
      <c r="A489" s="467"/>
      <c r="B489" s="454"/>
      <c r="C489" s="454"/>
      <c r="I489" s="454"/>
      <c r="J489" s="454"/>
      <c r="K489" s="454"/>
      <c r="L489" s="454"/>
      <c r="M489" s="454"/>
      <c r="N489" s="34"/>
      <c r="O489" s="459"/>
      <c r="P489" s="454"/>
      <c r="T489" s="454"/>
    </row>
    <row r="490" spans="1:20" ht="14.25" customHeight="1">
      <c r="A490" s="467"/>
      <c r="B490" s="454"/>
      <c r="C490" s="454"/>
      <c r="I490" s="454"/>
      <c r="J490" s="454"/>
      <c r="K490" s="454"/>
      <c r="L490" s="454"/>
      <c r="M490" s="454"/>
      <c r="N490" s="34"/>
      <c r="O490" s="459"/>
      <c r="P490" s="454"/>
      <c r="T490" s="454"/>
    </row>
    <row r="491" spans="1:20" ht="14.25" customHeight="1">
      <c r="A491" s="467"/>
      <c r="B491" s="454"/>
      <c r="C491" s="454"/>
      <c r="I491" s="454"/>
      <c r="J491" s="454"/>
      <c r="K491" s="454"/>
      <c r="L491" s="454"/>
      <c r="M491" s="454"/>
      <c r="N491" s="34"/>
      <c r="O491" s="459"/>
      <c r="P491" s="454"/>
      <c r="T491" s="454"/>
    </row>
    <row r="492" spans="1:20" ht="14.25" customHeight="1">
      <c r="A492" s="467"/>
      <c r="B492" s="454"/>
      <c r="C492" s="454"/>
      <c r="I492" s="454"/>
      <c r="J492" s="454"/>
      <c r="K492" s="454"/>
      <c r="L492" s="454"/>
      <c r="M492" s="454"/>
      <c r="N492" s="34"/>
      <c r="O492" s="459"/>
      <c r="P492" s="454"/>
      <c r="T492" s="454"/>
    </row>
    <row r="493" spans="1:20" ht="14.25" customHeight="1">
      <c r="A493" s="467"/>
      <c r="B493" s="454"/>
      <c r="C493" s="454"/>
      <c r="I493" s="454"/>
      <c r="J493" s="454"/>
      <c r="K493" s="454"/>
      <c r="L493" s="454"/>
      <c r="M493" s="454"/>
      <c r="N493" s="34"/>
      <c r="O493" s="459"/>
      <c r="P493" s="454"/>
      <c r="T493" s="454"/>
    </row>
    <row r="494" spans="1:20" ht="14.25" customHeight="1">
      <c r="A494" s="467"/>
      <c r="B494" s="454"/>
      <c r="C494" s="454"/>
      <c r="I494" s="454"/>
      <c r="J494" s="454"/>
      <c r="K494" s="454"/>
      <c r="L494" s="454"/>
      <c r="M494" s="454"/>
      <c r="N494" s="34"/>
      <c r="O494" s="459"/>
      <c r="P494" s="454"/>
      <c r="T494" s="454"/>
    </row>
    <row r="495" spans="1:20" ht="14.25" customHeight="1">
      <c r="A495" s="467"/>
      <c r="B495" s="454"/>
      <c r="C495" s="454"/>
      <c r="I495" s="454"/>
      <c r="J495" s="454"/>
      <c r="K495" s="454"/>
      <c r="L495" s="454"/>
      <c r="M495" s="454"/>
      <c r="N495" s="34"/>
      <c r="O495" s="459"/>
      <c r="P495" s="454"/>
      <c r="T495" s="454"/>
    </row>
    <row r="496" spans="1:20" ht="14.25" customHeight="1">
      <c r="A496" s="467"/>
      <c r="B496" s="454"/>
      <c r="C496" s="454"/>
      <c r="I496" s="454"/>
      <c r="J496" s="454"/>
      <c r="K496" s="454"/>
      <c r="L496" s="454"/>
      <c r="M496" s="454"/>
      <c r="N496" s="34"/>
      <c r="O496" s="459"/>
      <c r="P496" s="454"/>
      <c r="T496" s="454"/>
    </row>
    <row r="497" spans="1:20" ht="14.25" customHeight="1">
      <c r="A497" s="467"/>
      <c r="B497" s="454"/>
      <c r="C497" s="454"/>
      <c r="I497" s="454"/>
      <c r="J497" s="454"/>
      <c r="K497" s="454"/>
      <c r="L497" s="454"/>
      <c r="M497" s="454"/>
      <c r="N497" s="34"/>
      <c r="O497" s="459"/>
      <c r="P497" s="454"/>
      <c r="T497" s="454"/>
    </row>
    <row r="498" spans="1:20" ht="14.25" customHeight="1">
      <c r="A498" s="467"/>
      <c r="B498" s="454"/>
      <c r="C498" s="454"/>
      <c r="I498" s="454"/>
      <c r="J498" s="454"/>
      <c r="K498" s="454"/>
      <c r="L498" s="454"/>
      <c r="M498" s="454"/>
      <c r="N498" s="34"/>
      <c r="O498" s="459"/>
      <c r="P498" s="454"/>
      <c r="T498" s="454"/>
    </row>
    <row r="499" spans="1:20" ht="14.25" customHeight="1">
      <c r="A499" s="467"/>
      <c r="B499" s="454"/>
      <c r="C499" s="454"/>
      <c r="I499" s="454"/>
      <c r="J499" s="454"/>
      <c r="K499" s="454"/>
      <c r="L499" s="454"/>
      <c r="M499" s="454"/>
      <c r="N499" s="34"/>
      <c r="O499" s="459"/>
      <c r="P499" s="454"/>
      <c r="T499" s="454"/>
    </row>
    <row r="500" spans="1:20" ht="14.25" customHeight="1">
      <c r="A500" s="467"/>
      <c r="B500" s="454"/>
      <c r="C500" s="454"/>
      <c r="I500" s="454"/>
      <c r="J500" s="454"/>
      <c r="K500" s="454"/>
      <c r="L500" s="454"/>
      <c r="M500" s="454"/>
      <c r="N500" s="34"/>
      <c r="O500" s="459"/>
      <c r="P500" s="454"/>
      <c r="T500" s="454"/>
    </row>
    <row r="501" spans="1:20" ht="14.25" customHeight="1">
      <c r="A501" s="467"/>
      <c r="B501" s="454"/>
      <c r="C501" s="454"/>
      <c r="I501" s="454"/>
      <c r="J501" s="454"/>
      <c r="K501" s="454"/>
      <c r="L501" s="454"/>
      <c r="M501" s="454"/>
      <c r="N501" s="34"/>
      <c r="O501" s="459"/>
      <c r="P501" s="454"/>
      <c r="T501" s="454"/>
    </row>
    <row r="502" spans="1:20" ht="14.25" customHeight="1">
      <c r="A502" s="467"/>
      <c r="B502" s="454"/>
      <c r="C502" s="454"/>
      <c r="I502" s="454"/>
      <c r="J502" s="454"/>
      <c r="K502" s="454"/>
      <c r="L502" s="454"/>
      <c r="M502" s="454"/>
      <c r="N502" s="34"/>
      <c r="O502" s="459"/>
      <c r="P502" s="454"/>
      <c r="T502" s="454"/>
    </row>
    <row r="503" spans="1:20" ht="14.25" customHeight="1">
      <c r="A503" s="467"/>
      <c r="B503" s="454"/>
      <c r="C503" s="454"/>
      <c r="I503" s="454"/>
      <c r="J503" s="454"/>
      <c r="K503" s="454"/>
      <c r="L503" s="454"/>
      <c r="M503" s="454"/>
      <c r="N503" s="34"/>
      <c r="O503" s="459"/>
      <c r="P503" s="454"/>
      <c r="T503" s="454"/>
    </row>
    <row r="504" spans="1:20" ht="14.25" customHeight="1">
      <c r="A504" s="467"/>
      <c r="B504" s="454"/>
      <c r="C504" s="454"/>
      <c r="I504" s="454"/>
      <c r="J504" s="454"/>
      <c r="K504" s="454"/>
      <c r="L504" s="454"/>
      <c r="M504" s="454"/>
      <c r="N504" s="34"/>
      <c r="O504" s="459"/>
      <c r="P504" s="454"/>
      <c r="T504" s="454"/>
    </row>
    <row r="505" spans="1:20" ht="14.25" customHeight="1">
      <c r="A505" s="467"/>
      <c r="B505" s="454"/>
      <c r="C505" s="454"/>
      <c r="I505" s="454"/>
      <c r="J505" s="454"/>
      <c r="K505" s="454"/>
      <c r="L505" s="454"/>
      <c r="M505" s="454"/>
      <c r="N505" s="34"/>
      <c r="O505" s="459"/>
      <c r="P505" s="454"/>
      <c r="T505" s="454"/>
    </row>
    <row r="506" spans="1:20" ht="14.25" customHeight="1">
      <c r="A506" s="467"/>
      <c r="B506" s="454"/>
      <c r="C506" s="454"/>
      <c r="I506" s="454"/>
      <c r="J506" s="454"/>
      <c r="K506" s="454"/>
      <c r="L506" s="454"/>
      <c r="M506" s="454"/>
      <c r="N506" s="34"/>
      <c r="O506" s="459"/>
      <c r="P506" s="454"/>
      <c r="T506" s="454"/>
    </row>
    <row r="507" spans="1:20" ht="14.25" customHeight="1">
      <c r="A507" s="467"/>
      <c r="B507" s="454"/>
      <c r="C507" s="454"/>
      <c r="I507" s="454"/>
      <c r="J507" s="454"/>
      <c r="K507" s="454"/>
      <c r="L507" s="454"/>
      <c r="M507" s="454"/>
      <c r="N507" s="34"/>
      <c r="O507" s="459"/>
      <c r="P507" s="454"/>
      <c r="T507" s="454"/>
    </row>
    <row r="508" spans="1:20" ht="14.25" customHeight="1">
      <c r="A508" s="467"/>
      <c r="B508" s="454"/>
      <c r="C508" s="454"/>
      <c r="I508" s="454"/>
      <c r="J508" s="454"/>
      <c r="K508" s="454"/>
      <c r="L508" s="454"/>
      <c r="M508" s="454"/>
      <c r="N508" s="34"/>
      <c r="O508" s="459"/>
      <c r="P508" s="454"/>
      <c r="T508" s="454"/>
    </row>
    <row r="509" spans="1:20" ht="14.25" customHeight="1">
      <c r="A509" s="467"/>
      <c r="B509" s="454"/>
      <c r="C509" s="454"/>
      <c r="I509" s="454"/>
      <c r="J509" s="454"/>
      <c r="K509" s="454"/>
      <c r="L509" s="454"/>
      <c r="M509" s="454"/>
      <c r="N509" s="34"/>
      <c r="O509" s="459"/>
      <c r="P509" s="454"/>
      <c r="T509" s="454"/>
    </row>
    <row r="510" spans="1:20" ht="14.25" customHeight="1">
      <c r="A510" s="467"/>
      <c r="B510" s="454"/>
      <c r="C510" s="454"/>
      <c r="I510" s="454"/>
      <c r="J510" s="454"/>
      <c r="K510" s="454"/>
      <c r="L510" s="454"/>
      <c r="M510" s="454"/>
      <c r="N510" s="34"/>
      <c r="O510" s="459"/>
      <c r="P510" s="454"/>
      <c r="T510" s="454"/>
    </row>
    <row r="511" spans="1:20" ht="14.25" customHeight="1">
      <c r="A511" s="467"/>
      <c r="B511" s="454"/>
      <c r="C511" s="454"/>
      <c r="I511" s="454"/>
      <c r="J511" s="454"/>
      <c r="K511" s="454"/>
      <c r="L511" s="454"/>
      <c r="M511" s="454"/>
      <c r="N511" s="34"/>
      <c r="O511" s="459"/>
      <c r="P511" s="454"/>
      <c r="T511" s="454"/>
    </row>
    <row r="512" spans="1:20" ht="14.25" customHeight="1">
      <c r="A512" s="467"/>
      <c r="B512" s="454"/>
      <c r="C512" s="454"/>
      <c r="I512" s="454"/>
      <c r="J512" s="454"/>
      <c r="K512" s="454"/>
      <c r="L512" s="454"/>
      <c r="M512" s="454"/>
      <c r="N512" s="34"/>
      <c r="O512" s="459"/>
      <c r="P512" s="454"/>
      <c r="T512" s="454"/>
    </row>
    <row r="513" spans="1:20" ht="14.25" customHeight="1">
      <c r="A513" s="467"/>
      <c r="B513" s="454"/>
      <c r="C513" s="454"/>
      <c r="I513" s="454"/>
      <c r="J513" s="454"/>
      <c r="K513" s="454"/>
      <c r="L513" s="454"/>
      <c r="M513" s="454"/>
      <c r="N513" s="34"/>
      <c r="O513" s="459"/>
      <c r="P513" s="454"/>
      <c r="T513" s="454"/>
    </row>
    <row r="514" spans="1:20" ht="14.25" customHeight="1">
      <c r="A514" s="467"/>
      <c r="B514" s="454"/>
      <c r="C514" s="454"/>
      <c r="I514" s="454"/>
      <c r="J514" s="454"/>
      <c r="K514" s="454"/>
      <c r="L514" s="454"/>
      <c r="M514" s="454"/>
      <c r="N514" s="34"/>
      <c r="O514" s="459"/>
      <c r="P514" s="454"/>
      <c r="T514" s="454"/>
    </row>
    <row r="515" spans="1:20" ht="14.25" customHeight="1">
      <c r="A515" s="467"/>
      <c r="B515" s="454"/>
      <c r="C515" s="454"/>
      <c r="I515" s="454"/>
      <c r="J515" s="454"/>
      <c r="K515" s="454"/>
      <c r="L515" s="454"/>
      <c r="M515" s="454"/>
      <c r="N515" s="34"/>
      <c r="O515" s="459"/>
      <c r="P515" s="454"/>
      <c r="T515" s="454"/>
    </row>
    <row r="516" spans="1:20" ht="14.25" customHeight="1">
      <c r="A516" s="467"/>
      <c r="B516" s="454"/>
      <c r="C516" s="454"/>
      <c r="I516" s="454"/>
      <c r="J516" s="454"/>
      <c r="K516" s="454"/>
      <c r="L516" s="454"/>
      <c r="M516" s="454"/>
      <c r="N516" s="34"/>
      <c r="O516" s="459"/>
      <c r="P516" s="454"/>
      <c r="T516" s="454"/>
    </row>
    <row r="517" spans="1:20" ht="14.25" customHeight="1">
      <c r="A517" s="467"/>
      <c r="B517" s="454"/>
      <c r="C517" s="454"/>
      <c r="I517" s="454"/>
      <c r="J517" s="454"/>
      <c r="K517" s="454"/>
      <c r="L517" s="454"/>
      <c r="M517" s="454"/>
      <c r="N517" s="34"/>
      <c r="O517" s="459"/>
      <c r="P517" s="454"/>
      <c r="T517" s="454"/>
    </row>
    <row r="518" spans="1:20" ht="14.25" customHeight="1">
      <c r="A518" s="467"/>
      <c r="B518" s="454"/>
      <c r="C518" s="454"/>
      <c r="I518" s="454"/>
      <c r="J518" s="454"/>
      <c r="K518" s="454"/>
      <c r="L518" s="454"/>
      <c r="M518" s="454"/>
      <c r="N518" s="34"/>
      <c r="O518" s="459"/>
      <c r="P518" s="454"/>
      <c r="T518" s="454"/>
    </row>
    <row r="519" spans="1:20" ht="14.25" customHeight="1">
      <c r="A519" s="467"/>
      <c r="B519" s="454"/>
      <c r="C519" s="454"/>
      <c r="I519" s="454"/>
      <c r="J519" s="454"/>
      <c r="K519" s="454"/>
      <c r="L519" s="454"/>
      <c r="M519" s="454"/>
      <c r="N519" s="34"/>
      <c r="O519" s="459"/>
      <c r="P519" s="454"/>
      <c r="T519" s="454"/>
    </row>
    <row r="520" spans="1:20" ht="14.25" customHeight="1">
      <c r="A520" s="467"/>
      <c r="B520" s="454"/>
      <c r="C520" s="454"/>
      <c r="I520" s="454"/>
      <c r="J520" s="454"/>
      <c r="K520" s="454"/>
      <c r="L520" s="454"/>
      <c r="M520" s="454"/>
      <c r="N520" s="34"/>
      <c r="O520" s="459"/>
      <c r="P520" s="454"/>
      <c r="T520" s="454"/>
    </row>
    <row r="521" spans="1:20" ht="14.25" customHeight="1">
      <c r="A521" s="467"/>
      <c r="B521" s="454"/>
      <c r="C521" s="454"/>
      <c r="I521" s="454"/>
      <c r="J521" s="454"/>
      <c r="K521" s="454"/>
      <c r="L521" s="454"/>
      <c r="M521" s="454"/>
      <c r="N521" s="34"/>
      <c r="O521" s="459"/>
      <c r="P521" s="454"/>
      <c r="T521" s="454"/>
    </row>
    <row r="522" spans="1:20" ht="14.25" customHeight="1">
      <c r="A522" s="467"/>
      <c r="B522" s="454"/>
      <c r="C522" s="454"/>
      <c r="I522" s="454"/>
      <c r="J522" s="454"/>
      <c r="K522" s="454"/>
      <c r="L522" s="454"/>
      <c r="M522" s="454"/>
      <c r="N522" s="34"/>
      <c r="O522" s="459"/>
      <c r="P522" s="454"/>
      <c r="T522" s="454"/>
    </row>
    <row r="523" spans="1:20" ht="14.25" customHeight="1">
      <c r="A523" s="467"/>
      <c r="B523" s="454"/>
      <c r="C523" s="454"/>
      <c r="I523" s="454"/>
      <c r="J523" s="454"/>
      <c r="K523" s="454"/>
      <c r="L523" s="454"/>
      <c r="M523" s="454"/>
      <c r="N523" s="34"/>
      <c r="O523" s="459"/>
      <c r="P523" s="454"/>
      <c r="T523" s="454"/>
    </row>
    <row r="524" spans="1:20" ht="14.25" customHeight="1">
      <c r="A524" s="467"/>
      <c r="B524" s="454"/>
      <c r="C524" s="454"/>
      <c r="I524" s="454"/>
      <c r="J524" s="454"/>
      <c r="K524" s="454"/>
      <c r="L524" s="454"/>
      <c r="M524" s="454"/>
      <c r="N524" s="34"/>
      <c r="O524" s="459"/>
      <c r="P524" s="454"/>
      <c r="T524" s="454"/>
    </row>
    <row r="525" spans="1:20" ht="14.25" customHeight="1">
      <c r="A525" s="467"/>
      <c r="B525" s="454"/>
      <c r="C525" s="454"/>
      <c r="I525" s="454"/>
      <c r="J525" s="454"/>
      <c r="K525" s="454"/>
      <c r="L525" s="454"/>
      <c r="M525" s="454"/>
      <c r="N525" s="34"/>
      <c r="O525" s="459"/>
      <c r="P525" s="454"/>
      <c r="T525" s="454"/>
    </row>
    <row r="526" spans="1:20" ht="14.25" customHeight="1">
      <c r="A526" s="467"/>
      <c r="B526" s="454"/>
      <c r="C526" s="454"/>
      <c r="I526" s="454"/>
      <c r="J526" s="454"/>
      <c r="K526" s="454"/>
      <c r="L526" s="454"/>
      <c r="M526" s="454"/>
      <c r="N526" s="34"/>
      <c r="O526" s="459"/>
      <c r="P526" s="454"/>
      <c r="T526" s="454"/>
    </row>
    <row r="527" spans="1:20" ht="14.25" customHeight="1">
      <c r="A527" s="467"/>
      <c r="B527" s="454"/>
      <c r="C527" s="454"/>
      <c r="I527" s="454"/>
      <c r="J527" s="454"/>
      <c r="K527" s="454"/>
      <c r="L527" s="454"/>
      <c r="M527" s="454"/>
      <c r="N527" s="34"/>
      <c r="O527" s="459"/>
      <c r="P527" s="454"/>
      <c r="T527" s="454"/>
    </row>
    <row r="528" spans="1:20" ht="14.25" customHeight="1">
      <c r="A528" s="467"/>
      <c r="B528" s="454"/>
      <c r="C528" s="454"/>
      <c r="I528" s="454"/>
      <c r="J528" s="454"/>
      <c r="K528" s="454"/>
      <c r="L528" s="454"/>
      <c r="M528" s="454"/>
      <c r="N528" s="34"/>
      <c r="O528" s="459"/>
      <c r="P528" s="454"/>
      <c r="T528" s="454"/>
    </row>
    <row r="529" spans="1:20" ht="14.25" customHeight="1">
      <c r="A529" s="467"/>
      <c r="B529" s="454"/>
      <c r="C529" s="454"/>
      <c r="I529" s="454"/>
      <c r="J529" s="454"/>
      <c r="K529" s="454"/>
      <c r="L529" s="454"/>
      <c r="M529" s="454"/>
      <c r="N529" s="34"/>
      <c r="O529" s="459"/>
      <c r="P529" s="454"/>
      <c r="T529" s="454"/>
    </row>
    <row r="530" spans="1:20" ht="14.25" customHeight="1">
      <c r="A530" s="467"/>
      <c r="B530" s="454"/>
      <c r="C530" s="454"/>
      <c r="I530" s="454"/>
      <c r="J530" s="454"/>
      <c r="K530" s="454"/>
      <c r="L530" s="454"/>
      <c r="M530" s="454"/>
      <c r="N530" s="34"/>
      <c r="O530" s="459"/>
      <c r="P530" s="454"/>
      <c r="T530" s="454"/>
    </row>
    <row r="531" spans="1:20" ht="14.25" customHeight="1">
      <c r="A531" s="467"/>
      <c r="B531" s="454"/>
      <c r="C531" s="454"/>
      <c r="I531" s="454"/>
      <c r="J531" s="454"/>
      <c r="K531" s="454"/>
      <c r="L531" s="454"/>
      <c r="M531" s="454"/>
      <c r="N531" s="34"/>
      <c r="O531" s="459"/>
      <c r="P531" s="454"/>
      <c r="T531" s="454"/>
    </row>
    <row r="532" spans="1:20" ht="14.25" customHeight="1">
      <c r="A532" s="467"/>
      <c r="B532" s="454"/>
      <c r="C532" s="454"/>
      <c r="I532" s="454"/>
      <c r="J532" s="454"/>
      <c r="K532" s="454"/>
      <c r="L532" s="454"/>
      <c r="M532" s="454"/>
      <c r="N532" s="34"/>
      <c r="O532" s="459"/>
      <c r="P532" s="454"/>
      <c r="T532" s="454"/>
    </row>
    <row r="533" spans="1:20" ht="14.25" customHeight="1">
      <c r="A533" s="467"/>
      <c r="B533" s="454"/>
      <c r="C533" s="454"/>
      <c r="I533" s="454"/>
      <c r="J533" s="454"/>
      <c r="K533" s="454"/>
      <c r="L533" s="454"/>
      <c r="M533" s="454"/>
      <c r="N533" s="34"/>
      <c r="O533" s="459"/>
      <c r="P533" s="454"/>
      <c r="T533" s="454"/>
    </row>
    <row r="534" spans="1:20" ht="14.25" customHeight="1">
      <c r="A534" s="467"/>
      <c r="B534" s="454"/>
      <c r="C534" s="454"/>
      <c r="I534" s="454"/>
      <c r="J534" s="454"/>
      <c r="K534" s="454"/>
      <c r="L534" s="454"/>
      <c r="M534" s="454"/>
      <c r="N534" s="34"/>
      <c r="O534" s="459"/>
      <c r="P534" s="454"/>
      <c r="T534" s="454"/>
    </row>
    <row r="535" spans="1:20" ht="14.25" customHeight="1">
      <c r="A535" s="467"/>
      <c r="B535" s="454"/>
      <c r="C535" s="454"/>
      <c r="I535" s="454"/>
      <c r="J535" s="454"/>
      <c r="K535" s="454"/>
      <c r="L535" s="454"/>
      <c r="M535" s="454"/>
      <c r="N535" s="34"/>
      <c r="O535" s="459"/>
      <c r="P535" s="454"/>
      <c r="T535" s="454"/>
    </row>
    <row r="536" spans="1:20" ht="14.25" customHeight="1">
      <c r="A536" s="467"/>
      <c r="B536" s="454"/>
      <c r="C536" s="454"/>
      <c r="I536" s="454"/>
      <c r="J536" s="454"/>
      <c r="K536" s="454"/>
      <c r="L536" s="454"/>
      <c r="M536" s="454"/>
      <c r="N536" s="34"/>
      <c r="O536" s="459"/>
      <c r="P536" s="454"/>
      <c r="T536" s="454"/>
    </row>
    <row r="537" spans="1:20" ht="14.25" customHeight="1">
      <c r="A537" s="467"/>
      <c r="B537" s="454"/>
      <c r="C537" s="454"/>
      <c r="I537" s="454"/>
      <c r="J537" s="454"/>
      <c r="K537" s="454"/>
      <c r="L537" s="454"/>
      <c r="M537" s="454"/>
      <c r="N537" s="34"/>
      <c r="O537" s="459"/>
      <c r="P537" s="454"/>
      <c r="T537" s="454"/>
    </row>
    <row r="538" spans="1:20" ht="14.25" customHeight="1">
      <c r="A538" s="467"/>
      <c r="B538" s="454"/>
      <c r="C538" s="454"/>
      <c r="I538" s="454"/>
      <c r="J538" s="454"/>
      <c r="K538" s="454"/>
      <c r="L538" s="454"/>
      <c r="M538" s="454"/>
      <c r="N538" s="34"/>
      <c r="O538" s="459"/>
      <c r="P538" s="454"/>
      <c r="T538" s="454"/>
    </row>
    <row r="539" spans="1:20" ht="14.25" customHeight="1">
      <c r="A539" s="467"/>
      <c r="B539" s="454"/>
      <c r="C539" s="454"/>
      <c r="I539" s="454"/>
      <c r="J539" s="454"/>
      <c r="K539" s="454"/>
      <c r="L539" s="454"/>
      <c r="M539" s="454"/>
      <c r="N539" s="34"/>
      <c r="O539" s="459"/>
      <c r="P539" s="454"/>
      <c r="T539" s="454"/>
    </row>
    <row r="540" spans="1:20" ht="14.25" customHeight="1">
      <c r="A540" s="467"/>
      <c r="B540" s="454"/>
      <c r="C540" s="454"/>
      <c r="I540" s="454"/>
      <c r="J540" s="454"/>
      <c r="K540" s="454"/>
      <c r="L540" s="454"/>
      <c r="M540" s="454"/>
      <c r="N540" s="34"/>
      <c r="O540" s="459"/>
      <c r="P540" s="454"/>
      <c r="T540" s="454"/>
    </row>
    <row r="541" spans="1:20" ht="14.25" customHeight="1">
      <c r="A541" s="467"/>
      <c r="B541" s="454"/>
      <c r="C541" s="454"/>
      <c r="I541" s="454"/>
      <c r="J541" s="454"/>
      <c r="K541" s="454"/>
      <c r="L541" s="454"/>
      <c r="M541" s="454"/>
      <c r="N541" s="34"/>
      <c r="O541" s="459"/>
      <c r="P541" s="454"/>
      <c r="T541" s="454"/>
    </row>
    <row r="542" spans="1:20" ht="14.25" customHeight="1">
      <c r="A542" s="467"/>
      <c r="B542" s="454"/>
      <c r="C542" s="454"/>
      <c r="I542" s="454"/>
      <c r="J542" s="454"/>
      <c r="K542" s="454"/>
      <c r="L542" s="454"/>
      <c r="M542" s="454"/>
      <c r="N542" s="34"/>
      <c r="O542" s="459"/>
      <c r="P542" s="454"/>
      <c r="T542" s="454"/>
    </row>
    <row r="543" spans="1:20" ht="14.25" customHeight="1">
      <c r="A543" s="467"/>
      <c r="B543" s="454"/>
      <c r="C543" s="454"/>
      <c r="I543" s="454"/>
      <c r="J543" s="454"/>
      <c r="K543" s="454"/>
      <c r="L543" s="454"/>
      <c r="M543" s="454"/>
      <c r="N543" s="34"/>
      <c r="O543" s="459"/>
      <c r="P543" s="454"/>
      <c r="T543" s="454"/>
    </row>
    <row r="544" spans="1:20" ht="14.25" customHeight="1">
      <c r="A544" s="467"/>
      <c r="B544" s="454"/>
      <c r="C544" s="454"/>
      <c r="I544" s="454"/>
      <c r="J544" s="454"/>
      <c r="K544" s="454"/>
      <c r="L544" s="454"/>
      <c r="M544" s="454"/>
      <c r="N544" s="34"/>
      <c r="O544" s="459"/>
      <c r="P544" s="454"/>
      <c r="T544" s="454"/>
    </row>
    <row r="545" spans="1:20" ht="14.25" customHeight="1">
      <c r="A545" s="467"/>
      <c r="B545" s="454"/>
      <c r="C545" s="454"/>
      <c r="I545" s="454"/>
      <c r="J545" s="454"/>
      <c r="K545" s="454"/>
      <c r="L545" s="454"/>
      <c r="M545" s="454"/>
      <c r="N545" s="34"/>
      <c r="O545" s="459"/>
      <c r="P545" s="454"/>
      <c r="T545" s="454"/>
    </row>
    <row r="546" spans="1:20" ht="14.25" customHeight="1">
      <c r="A546" s="467"/>
      <c r="B546" s="454"/>
      <c r="C546" s="454"/>
      <c r="I546" s="454"/>
      <c r="J546" s="454"/>
      <c r="K546" s="454"/>
      <c r="L546" s="454"/>
      <c r="M546" s="454"/>
      <c r="N546" s="34"/>
      <c r="O546" s="459"/>
      <c r="P546" s="454"/>
      <c r="T546" s="454"/>
    </row>
    <row r="547" spans="1:20" ht="14.25" customHeight="1">
      <c r="A547" s="467"/>
      <c r="B547" s="454"/>
      <c r="C547" s="454"/>
      <c r="I547" s="454"/>
      <c r="J547" s="454"/>
      <c r="K547" s="454"/>
      <c r="L547" s="454"/>
      <c r="M547" s="454"/>
      <c r="N547" s="34"/>
      <c r="O547" s="459"/>
      <c r="P547" s="454"/>
      <c r="T547" s="454"/>
    </row>
    <row r="548" spans="1:20" ht="14.25" customHeight="1">
      <c r="A548" s="467"/>
      <c r="B548" s="454"/>
      <c r="C548" s="454"/>
      <c r="I548" s="454"/>
      <c r="J548" s="454"/>
      <c r="K548" s="454"/>
      <c r="L548" s="454"/>
      <c r="M548" s="454"/>
      <c r="N548" s="34"/>
      <c r="O548" s="459"/>
      <c r="P548" s="454"/>
      <c r="T548" s="454"/>
    </row>
    <row r="549" spans="1:20" ht="14.25" customHeight="1">
      <c r="A549" s="467"/>
      <c r="B549" s="454"/>
      <c r="C549" s="454"/>
      <c r="I549" s="454"/>
      <c r="J549" s="454"/>
      <c r="K549" s="454"/>
      <c r="L549" s="454"/>
      <c r="M549" s="454"/>
      <c r="N549" s="34"/>
      <c r="O549" s="459"/>
      <c r="P549" s="454"/>
      <c r="T549" s="454"/>
    </row>
    <row r="550" spans="1:20" ht="14.25" customHeight="1">
      <c r="A550" s="467"/>
      <c r="B550" s="454"/>
      <c r="C550" s="454"/>
      <c r="I550" s="454"/>
      <c r="J550" s="454"/>
      <c r="K550" s="454"/>
      <c r="L550" s="454"/>
      <c r="M550" s="454"/>
      <c r="N550" s="34"/>
      <c r="O550" s="459"/>
      <c r="P550" s="454"/>
      <c r="T550" s="454"/>
    </row>
    <row r="551" spans="1:20" ht="14.25" customHeight="1">
      <c r="A551" s="467"/>
      <c r="B551" s="454"/>
      <c r="C551" s="454"/>
      <c r="I551" s="454"/>
      <c r="J551" s="454"/>
      <c r="K551" s="454"/>
      <c r="L551" s="454"/>
      <c r="M551" s="454"/>
      <c r="N551" s="34"/>
      <c r="O551" s="459"/>
      <c r="P551" s="454"/>
      <c r="T551" s="454"/>
    </row>
    <row r="552" spans="1:20" ht="14.25" customHeight="1">
      <c r="A552" s="467"/>
      <c r="B552" s="454"/>
      <c r="C552" s="454"/>
      <c r="I552" s="454"/>
      <c r="J552" s="454"/>
      <c r="K552" s="454"/>
      <c r="L552" s="454"/>
      <c r="M552" s="454"/>
      <c r="N552" s="34"/>
      <c r="O552" s="459"/>
      <c r="P552" s="454"/>
      <c r="T552" s="454"/>
    </row>
    <row r="553" spans="1:20" ht="14.25" customHeight="1">
      <c r="A553" s="467"/>
      <c r="B553" s="454"/>
      <c r="C553" s="454"/>
      <c r="I553" s="454"/>
      <c r="J553" s="454"/>
      <c r="K553" s="454"/>
      <c r="L553" s="454"/>
      <c r="M553" s="454"/>
      <c r="N553" s="34"/>
      <c r="O553" s="459"/>
      <c r="P553" s="454"/>
      <c r="T553" s="454"/>
    </row>
    <row r="554" spans="1:20" ht="14.25" customHeight="1">
      <c r="A554" s="467"/>
      <c r="B554" s="454"/>
      <c r="C554" s="454"/>
      <c r="I554" s="454"/>
      <c r="J554" s="454"/>
      <c r="K554" s="454"/>
      <c r="L554" s="454"/>
      <c r="M554" s="454"/>
      <c r="N554" s="34"/>
      <c r="O554" s="459"/>
      <c r="P554" s="454"/>
      <c r="T554" s="454"/>
    </row>
    <row r="555" spans="1:20" ht="14.25" customHeight="1">
      <c r="A555" s="467"/>
      <c r="B555" s="454"/>
      <c r="C555" s="454"/>
      <c r="I555" s="454"/>
      <c r="J555" s="454"/>
      <c r="K555" s="454"/>
      <c r="L555" s="454"/>
      <c r="M555" s="454"/>
      <c r="N555" s="34"/>
      <c r="O555" s="459"/>
      <c r="P555" s="454"/>
      <c r="T555" s="454"/>
    </row>
    <row r="556" spans="1:20" ht="14.25" customHeight="1">
      <c r="A556" s="467"/>
      <c r="B556" s="454"/>
      <c r="C556" s="454"/>
      <c r="I556" s="454"/>
      <c r="J556" s="454"/>
      <c r="K556" s="454"/>
      <c r="L556" s="454"/>
      <c r="M556" s="454"/>
      <c r="N556" s="34"/>
      <c r="O556" s="459"/>
      <c r="P556" s="454"/>
      <c r="T556" s="454"/>
    </row>
    <row r="557" spans="1:20" ht="14.25" customHeight="1">
      <c r="A557" s="467"/>
      <c r="B557" s="454"/>
      <c r="C557" s="454"/>
      <c r="I557" s="454"/>
      <c r="J557" s="454"/>
      <c r="K557" s="454"/>
      <c r="L557" s="454"/>
      <c r="M557" s="454"/>
      <c r="N557" s="34"/>
      <c r="O557" s="459"/>
      <c r="P557" s="454"/>
      <c r="T557" s="454"/>
    </row>
    <row r="558" spans="1:20" ht="14.25" customHeight="1">
      <c r="A558" s="467"/>
      <c r="B558" s="454"/>
      <c r="C558" s="454"/>
      <c r="I558" s="454"/>
      <c r="J558" s="454"/>
      <c r="K558" s="454"/>
      <c r="L558" s="454"/>
      <c r="M558" s="454"/>
      <c r="N558" s="34"/>
      <c r="O558" s="459"/>
      <c r="P558" s="454"/>
      <c r="T558" s="454"/>
    </row>
    <row r="559" spans="1:20" ht="14.25" customHeight="1">
      <c r="A559" s="467"/>
      <c r="B559" s="454"/>
      <c r="C559" s="454"/>
      <c r="I559" s="454"/>
      <c r="J559" s="454"/>
      <c r="K559" s="454"/>
      <c r="L559" s="454"/>
      <c r="M559" s="454"/>
      <c r="N559" s="34"/>
      <c r="O559" s="459"/>
      <c r="P559" s="454"/>
      <c r="T559" s="454"/>
    </row>
    <row r="560" spans="1:20" ht="14.25" customHeight="1">
      <c r="A560" s="467"/>
      <c r="B560" s="454"/>
      <c r="C560" s="454"/>
      <c r="I560" s="454"/>
      <c r="J560" s="454"/>
      <c r="K560" s="454"/>
      <c r="L560" s="454"/>
      <c r="M560" s="454"/>
      <c r="N560" s="34"/>
      <c r="O560" s="459"/>
      <c r="P560" s="454"/>
      <c r="T560" s="454"/>
    </row>
    <row r="561" spans="1:20" ht="14.25" customHeight="1">
      <c r="A561" s="467"/>
      <c r="B561" s="454"/>
      <c r="C561" s="454"/>
      <c r="I561" s="454"/>
      <c r="J561" s="454"/>
      <c r="K561" s="454"/>
      <c r="L561" s="454"/>
      <c r="M561" s="454"/>
      <c r="N561" s="34"/>
      <c r="O561" s="459"/>
      <c r="P561" s="454"/>
      <c r="T561" s="454"/>
    </row>
    <row r="562" spans="1:20" ht="14.25" customHeight="1">
      <c r="A562" s="467"/>
      <c r="B562" s="454"/>
      <c r="C562" s="454"/>
      <c r="I562" s="454"/>
      <c r="J562" s="454"/>
      <c r="K562" s="454"/>
      <c r="L562" s="454"/>
      <c r="M562" s="454"/>
      <c r="N562" s="34"/>
      <c r="O562" s="459"/>
      <c r="P562" s="454"/>
      <c r="T562" s="454"/>
    </row>
    <row r="563" spans="1:20" ht="14.25" customHeight="1">
      <c r="A563" s="467"/>
      <c r="B563" s="454"/>
      <c r="C563" s="454"/>
      <c r="I563" s="454"/>
      <c r="J563" s="454"/>
      <c r="K563" s="454"/>
      <c r="L563" s="454"/>
      <c r="M563" s="454"/>
      <c r="N563" s="34"/>
      <c r="O563" s="459"/>
      <c r="P563" s="454"/>
      <c r="T563" s="454"/>
    </row>
    <row r="564" spans="1:20" ht="14.25" customHeight="1">
      <c r="A564" s="467"/>
      <c r="B564" s="454"/>
      <c r="C564" s="454"/>
      <c r="I564" s="454"/>
      <c r="J564" s="454"/>
      <c r="K564" s="454"/>
      <c r="L564" s="454"/>
      <c r="M564" s="454"/>
      <c r="N564" s="34"/>
      <c r="O564" s="459"/>
      <c r="P564" s="454"/>
      <c r="T564" s="454"/>
    </row>
    <row r="565" spans="1:20" ht="14.25" customHeight="1">
      <c r="A565" s="467"/>
      <c r="B565" s="454"/>
      <c r="C565" s="454"/>
      <c r="I565" s="454"/>
      <c r="J565" s="454"/>
      <c r="K565" s="454"/>
      <c r="L565" s="454"/>
      <c r="M565" s="454"/>
      <c r="N565" s="34"/>
      <c r="O565" s="459"/>
      <c r="P565" s="454"/>
      <c r="T565" s="454"/>
    </row>
    <row r="566" spans="1:20" ht="14.25" customHeight="1">
      <c r="A566" s="467"/>
      <c r="B566" s="454"/>
      <c r="C566" s="454"/>
      <c r="I566" s="454"/>
      <c r="J566" s="454"/>
      <c r="K566" s="454"/>
      <c r="L566" s="454"/>
      <c r="M566" s="454"/>
      <c r="N566" s="34"/>
      <c r="O566" s="459"/>
      <c r="P566" s="454"/>
      <c r="T566" s="454"/>
    </row>
    <row r="567" spans="1:20" ht="14.25" customHeight="1">
      <c r="A567" s="467"/>
      <c r="B567" s="454"/>
      <c r="C567" s="454"/>
      <c r="I567" s="454"/>
      <c r="J567" s="454"/>
      <c r="K567" s="454"/>
      <c r="L567" s="454"/>
      <c r="M567" s="454"/>
      <c r="N567" s="34"/>
      <c r="O567" s="459"/>
      <c r="P567" s="454"/>
      <c r="T567" s="454"/>
    </row>
    <row r="568" spans="1:20" ht="14.25" customHeight="1">
      <c r="A568" s="467"/>
      <c r="B568" s="454"/>
      <c r="C568" s="454"/>
      <c r="I568" s="454"/>
      <c r="J568" s="454"/>
      <c r="K568" s="454"/>
      <c r="L568" s="454"/>
      <c r="M568" s="454"/>
      <c r="N568" s="34"/>
      <c r="O568" s="459"/>
      <c r="P568" s="454"/>
      <c r="T568" s="454"/>
    </row>
    <row r="569" spans="1:20" ht="14.25" customHeight="1">
      <c r="A569" s="467"/>
      <c r="B569" s="454"/>
      <c r="C569" s="454"/>
      <c r="I569" s="454"/>
      <c r="J569" s="454"/>
      <c r="K569" s="454"/>
      <c r="L569" s="454"/>
      <c r="M569" s="454"/>
      <c r="N569" s="34"/>
      <c r="O569" s="459"/>
      <c r="P569" s="454"/>
      <c r="T569" s="454"/>
    </row>
    <row r="570" spans="1:20" ht="14.25" customHeight="1">
      <c r="A570" s="467"/>
      <c r="B570" s="454"/>
      <c r="C570" s="454"/>
      <c r="I570" s="454"/>
      <c r="J570" s="454"/>
      <c r="K570" s="454"/>
      <c r="L570" s="454"/>
      <c r="M570" s="454"/>
      <c r="N570" s="34"/>
      <c r="O570" s="459"/>
      <c r="P570" s="454"/>
      <c r="T570" s="454"/>
    </row>
    <row r="571" spans="1:20" ht="14.25" customHeight="1">
      <c r="A571" s="467"/>
      <c r="B571" s="454"/>
      <c r="C571" s="454"/>
      <c r="I571" s="454"/>
      <c r="J571" s="454"/>
      <c r="K571" s="454"/>
      <c r="L571" s="454"/>
      <c r="M571" s="454"/>
      <c r="N571" s="34"/>
      <c r="O571" s="459"/>
      <c r="P571" s="454"/>
      <c r="T571" s="454"/>
    </row>
    <row r="572" spans="1:20" ht="14.25" customHeight="1">
      <c r="A572" s="467"/>
      <c r="B572" s="454"/>
      <c r="C572" s="454"/>
      <c r="I572" s="454"/>
      <c r="J572" s="454"/>
      <c r="K572" s="454"/>
      <c r="L572" s="454"/>
      <c r="M572" s="454"/>
      <c r="N572" s="34"/>
      <c r="O572" s="459"/>
      <c r="P572" s="454"/>
      <c r="T572" s="454"/>
    </row>
    <row r="573" spans="1:20" ht="14.25" customHeight="1">
      <c r="A573" s="467"/>
      <c r="B573" s="454"/>
      <c r="C573" s="454"/>
      <c r="I573" s="454"/>
      <c r="J573" s="454"/>
      <c r="K573" s="454"/>
      <c r="L573" s="454"/>
      <c r="M573" s="454"/>
      <c r="N573" s="34"/>
      <c r="O573" s="459"/>
      <c r="P573" s="454"/>
      <c r="T573" s="454"/>
    </row>
    <row r="574" spans="1:20" ht="14.25" customHeight="1">
      <c r="A574" s="467"/>
      <c r="B574" s="454"/>
      <c r="C574" s="454"/>
      <c r="I574" s="454"/>
      <c r="J574" s="454"/>
      <c r="K574" s="454"/>
      <c r="L574" s="454"/>
      <c r="M574" s="454"/>
      <c r="N574" s="34"/>
      <c r="O574" s="459"/>
      <c r="P574" s="454"/>
      <c r="T574" s="454"/>
    </row>
    <row r="575" spans="1:20" ht="14.25" customHeight="1">
      <c r="A575" s="467"/>
      <c r="B575" s="454"/>
      <c r="C575" s="454"/>
      <c r="I575" s="454"/>
      <c r="J575" s="454"/>
      <c r="K575" s="454"/>
      <c r="L575" s="454"/>
      <c r="M575" s="454"/>
      <c r="N575" s="34"/>
      <c r="O575" s="459"/>
      <c r="P575" s="454"/>
      <c r="T575" s="454"/>
    </row>
    <row r="576" spans="1:20" ht="14.25" customHeight="1">
      <c r="A576" s="467"/>
      <c r="B576" s="454"/>
      <c r="C576" s="454"/>
      <c r="I576" s="454"/>
      <c r="J576" s="454"/>
      <c r="K576" s="454"/>
      <c r="L576" s="454"/>
      <c r="M576" s="454"/>
      <c r="N576" s="34"/>
      <c r="O576" s="459"/>
      <c r="P576" s="454"/>
      <c r="T576" s="454"/>
    </row>
    <row r="577" spans="1:20" ht="14.25" customHeight="1">
      <c r="A577" s="467"/>
      <c r="B577" s="454"/>
      <c r="C577" s="454"/>
      <c r="I577" s="454"/>
      <c r="J577" s="454"/>
      <c r="K577" s="454"/>
      <c r="L577" s="454"/>
      <c r="M577" s="454"/>
      <c r="N577" s="34"/>
      <c r="O577" s="459"/>
      <c r="P577" s="454"/>
      <c r="T577" s="454"/>
    </row>
    <row r="578" spans="1:20" ht="14.25" customHeight="1">
      <c r="A578" s="467"/>
      <c r="B578" s="454"/>
      <c r="C578" s="454"/>
      <c r="I578" s="454"/>
      <c r="J578" s="454"/>
      <c r="K578" s="454"/>
      <c r="L578" s="454"/>
      <c r="M578" s="454"/>
      <c r="N578" s="34"/>
      <c r="O578" s="459"/>
      <c r="P578" s="454"/>
      <c r="T578" s="454"/>
    </row>
    <row r="579" spans="1:20" ht="14.25" customHeight="1">
      <c r="A579" s="467"/>
      <c r="B579" s="454"/>
      <c r="C579" s="454"/>
      <c r="I579" s="454"/>
      <c r="J579" s="454"/>
      <c r="K579" s="454"/>
      <c r="L579" s="454"/>
      <c r="M579" s="454"/>
      <c r="N579" s="34"/>
      <c r="O579" s="459"/>
      <c r="P579" s="454"/>
      <c r="T579" s="454"/>
    </row>
    <row r="580" spans="1:20" ht="14.25" customHeight="1">
      <c r="A580" s="467"/>
      <c r="B580" s="454"/>
      <c r="C580" s="454"/>
      <c r="I580" s="454"/>
      <c r="J580" s="454"/>
      <c r="K580" s="454"/>
      <c r="L580" s="454"/>
      <c r="M580" s="454"/>
      <c r="N580" s="34"/>
      <c r="O580" s="459"/>
      <c r="P580" s="454"/>
      <c r="T580" s="454"/>
    </row>
    <row r="581" spans="1:20" ht="14.25" customHeight="1">
      <c r="A581" s="467"/>
      <c r="B581" s="454"/>
      <c r="C581" s="454"/>
      <c r="I581" s="454"/>
      <c r="J581" s="454"/>
      <c r="K581" s="454"/>
      <c r="L581" s="454"/>
      <c r="M581" s="454"/>
      <c r="N581" s="34"/>
      <c r="O581" s="459"/>
      <c r="P581" s="454"/>
      <c r="T581" s="454"/>
    </row>
    <row r="582" spans="1:20" ht="14.25" customHeight="1">
      <c r="A582" s="467"/>
      <c r="B582" s="454"/>
      <c r="C582" s="454"/>
      <c r="I582" s="454"/>
      <c r="J582" s="454"/>
      <c r="K582" s="454"/>
      <c r="L582" s="454"/>
      <c r="M582" s="454"/>
      <c r="N582" s="34"/>
      <c r="O582" s="459"/>
      <c r="P582" s="454"/>
      <c r="T582" s="454"/>
    </row>
    <row r="583" spans="1:20" ht="14.25" customHeight="1">
      <c r="A583" s="467"/>
      <c r="B583" s="454"/>
      <c r="C583" s="454"/>
      <c r="I583" s="454"/>
      <c r="J583" s="454"/>
      <c r="K583" s="454"/>
      <c r="L583" s="454"/>
      <c r="M583" s="454"/>
      <c r="N583" s="34"/>
      <c r="O583" s="459"/>
      <c r="P583" s="454"/>
      <c r="T583" s="454"/>
    </row>
    <row r="584" spans="1:20" ht="14.25" customHeight="1">
      <c r="A584" s="467"/>
      <c r="B584" s="454"/>
      <c r="C584" s="454"/>
      <c r="I584" s="454"/>
      <c r="J584" s="454"/>
      <c r="K584" s="454"/>
      <c r="L584" s="454"/>
      <c r="M584" s="454"/>
      <c r="N584" s="34"/>
      <c r="O584" s="459"/>
      <c r="P584" s="454"/>
      <c r="T584" s="454"/>
    </row>
    <row r="585" spans="1:20" ht="14.25" customHeight="1">
      <c r="A585" s="467"/>
      <c r="B585" s="454"/>
      <c r="C585" s="454"/>
      <c r="I585" s="454"/>
      <c r="J585" s="454"/>
      <c r="K585" s="454"/>
      <c r="L585" s="454"/>
      <c r="M585" s="454"/>
      <c r="N585" s="34"/>
      <c r="O585" s="459"/>
      <c r="P585" s="454"/>
      <c r="T585" s="454"/>
    </row>
    <row r="586" spans="1:20" ht="14.25" customHeight="1">
      <c r="A586" s="467"/>
      <c r="B586" s="454"/>
      <c r="C586" s="454"/>
      <c r="I586" s="454"/>
      <c r="J586" s="454"/>
      <c r="K586" s="454"/>
      <c r="L586" s="454"/>
      <c r="M586" s="454"/>
      <c r="N586" s="34"/>
      <c r="O586" s="459"/>
      <c r="P586" s="454"/>
      <c r="T586" s="454"/>
    </row>
    <row r="587" spans="1:20" ht="14.25" customHeight="1">
      <c r="A587" s="467"/>
      <c r="B587" s="454"/>
      <c r="C587" s="454"/>
      <c r="I587" s="454"/>
      <c r="J587" s="454"/>
      <c r="K587" s="454"/>
      <c r="L587" s="454"/>
      <c r="M587" s="454"/>
      <c r="N587" s="34"/>
      <c r="O587" s="459"/>
      <c r="P587" s="454"/>
      <c r="T587" s="454"/>
    </row>
    <row r="588" spans="1:20" ht="14.25" customHeight="1">
      <c r="A588" s="467"/>
      <c r="B588" s="454"/>
      <c r="C588" s="454"/>
      <c r="I588" s="454"/>
      <c r="J588" s="454"/>
      <c r="K588" s="454"/>
      <c r="L588" s="454"/>
      <c r="M588" s="454"/>
      <c r="N588" s="34"/>
      <c r="O588" s="459"/>
      <c r="P588" s="454"/>
      <c r="T588" s="454"/>
    </row>
    <row r="589" spans="1:20" ht="14.25" customHeight="1">
      <c r="A589" s="467"/>
      <c r="B589" s="454"/>
      <c r="C589" s="454"/>
      <c r="I589" s="454"/>
      <c r="J589" s="454"/>
      <c r="K589" s="454"/>
      <c r="L589" s="454"/>
      <c r="M589" s="454"/>
      <c r="N589" s="34"/>
      <c r="O589" s="459"/>
      <c r="P589" s="454"/>
      <c r="T589" s="454"/>
    </row>
    <row r="590" spans="1:20" ht="14.25" customHeight="1">
      <c r="A590" s="467"/>
      <c r="B590" s="454"/>
      <c r="C590" s="454"/>
      <c r="I590" s="454"/>
      <c r="J590" s="454"/>
      <c r="K590" s="454"/>
      <c r="L590" s="454"/>
      <c r="M590" s="454"/>
      <c r="N590" s="34"/>
      <c r="O590" s="459"/>
      <c r="P590" s="454"/>
      <c r="T590" s="454"/>
    </row>
    <row r="591" spans="1:20" ht="14.25" customHeight="1">
      <c r="A591" s="467"/>
      <c r="B591" s="454"/>
      <c r="C591" s="454"/>
      <c r="I591" s="454"/>
      <c r="J591" s="454"/>
      <c r="K591" s="454"/>
      <c r="L591" s="454"/>
      <c r="M591" s="454"/>
      <c r="N591" s="34"/>
      <c r="O591" s="459"/>
      <c r="P591" s="454"/>
      <c r="T591" s="454"/>
    </row>
    <row r="592" spans="1:20" ht="14.25" customHeight="1">
      <c r="A592" s="467"/>
      <c r="B592" s="454"/>
      <c r="C592" s="454"/>
      <c r="I592" s="454"/>
      <c r="J592" s="454"/>
      <c r="K592" s="454"/>
      <c r="L592" s="454"/>
      <c r="M592" s="454"/>
      <c r="N592" s="34"/>
      <c r="O592" s="459"/>
      <c r="P592" s="454"/>
      <c r="T592" s="454"/>
    </row>
    <row r="593" spans="1:20" ht="14.25" customHeight="1">
      <c r="A593" s="467"/>
      <c r="B593" s="454"/>
      <c r="C593" s="454"/>
      <c r="I593" s="454"/>
      <c r="J593" s="454"/>
      <c r="K593" s="454"/>
      <c r="L593" s="454"/>
      <c r="M593" s="454"/>
      <c r="N593" s="34"/>
      <c r="O593" s="459"/>
      <c r="P593" s="454"/>
      <c r="T593" s="454"/>
    </row>
    <row r="594" spans="1:20" ht="14.25" customHeight="1">
      <c r="A594" s="467"/>
      <c r="B594" s="454"/>
      <c r="C594" s="454"/>
      <c r="I594" s="454"/>
      <c r="J594" s="454"/>
      <c r="K594" s="454"/>
      <c r="L594" s="454"/>
      <c r="M594" s="454"/>
      <c r="N594" s="34"/>
      <c r="O594" s="459"/>
      <c r="P594" s="454"/>
      <c r="T594" s="454"/>
    </row>
    <row r="595" spans="1:20" ht="14.25" customHeight="1">
      <c r="A595" s="467"/>
      <c r="B595" s="454"/>
      <c r="C595" s="454"/>
      <c r="I595" s="454"/>
      <c r="J595" s="454"/>
      <c r="K595" s="454"/>
      <c r="L595" s="454"/>
      <c r="M595" s="454"/>
      <c r="N595" s="34"/>
      <c r="O595" s="459"/>
      <c r="P595" s="454"/>
      <c r="T595" s="454"/>
    </row>
    <row r="596" spans="1:20" ht="14.25" customHeight="1">
      <c r="A596" s="467"/>
      <c r="B596" s="454"/>
      <c r="C596" s="454"/>
      <c r="I596" s="454"/>
      <c r="J596" s="454"/>
      <c r="K596" s="454"/>
      <c r="L596" s="454"/>
      <c r="M596" s="454"/>
      <c r="N596" s="34"/>
      <c r="O596" s="459"/>
      <c r="P596" s="454"/>
      <c r="T596" s="454"/>
    </row>
    <row r="597" spans="1:20" ht="14.25" customHeight="1">
      <c r="A597" s="467"/>
      <c r="B597" s="454"/>
      <c r="C597" s="454"/>
      <c r="I597" s="454"/>
      <c r="J597" s="454"/>
      <c r="K597" s="454"/>
      <c r="L597" s="454"/>
      <c r="M597" s="454"/>
      <c r="N597" s="34"/>
      <c r="O597" s="459"/>
      <c r="P597" s="454"/>
      <c r="T597" s="454"/>
    </row>
    <row r="598" spans="1:20" ht="14.25" customHeight="1">
      <c r="A598" s="467"/>
      <c r="B598" s="454"/>
      <c r="C598" s="454"/>
      <c r="I598" s="454"/>
      <c r="J598" s="454"/>
      <c r="K598" s="454"/>
      <c r="L598" s="454"/>
      <c r="M598" s="454"/>
      <c r="N598" s="34"/>
      <c r="O598" s="459"/>
      <c r="P598" s="454"/>
      <c r="T598" s="454"/>
    </row>
    <row r="599" spans="1:20" ht="14.25" customHeight="1">
      <c r="A599" s="467"/>
      <c r="B599" s="454"/>
      <c r="C599" s="454"/>
      <c r="I599" s="454"/>
      <c r="J599" s="454"/>
      <c r="K599" s="454"/>
      <c r="L599" s="454"/>
      <c r="M599" s="454"/>
      <c r="N599" s="34"/>
      <c r="O599" s="459"/>
      <c r="P599" s="454"/>
      <c r="T599" s="454"/>
    </row>
    <row r="600" spans="1:20" ht="14.25" customHeight="1">
      <c r="A600" s="467"/>
      <c r="B600" s="454"/>
      <c r="C600" s="454"/>
      <c r="I600" s="454"/>
      <c r="J600" s="454"/>
      <c r="K600" s="454"/>
      <c r="L600" s="454"/>
      <c r="M600" s="454"/>
      <c r="N600" s="34"/>
      <c r="O600" s="459"/>
      <c r="P600" s="454"/>
      <c r="T600" s="454"/>
    </row>
    <row r="601" spans="1:20" ht="14.25" customHeight="1">
      <c r="A601" s="467"/>
      <c r="B601" s="454"/>
      <c r="C601" s="454"/>
      <c r="I601" s="454"/>
      <c r="J601" s="454"/>
      <c r="K601" s="454"/>
      <c r="L601" s="454"/>
      <c r="M601" s="454"/>
      <c r="N601" s="34"/>
      <c r="O601" s="459"/>
      <c r="P601" s="454"/>
      <c r="T601" s="454"/>
    </row>
    <row r="602" spans="1:20" ht="14.25" customHeight="1">
      <c r="A602" s="467"/>
      <c r="B602" s="454"/>
      <c r="C602" s="454"/>
      <c r="I602" s="454"/>
      <c r="J602" s="454"/>
      <c r="K602" s="454"/>
      <c r="L602" s="454"/>
      <c r="M602" s="454"/>
      <c r="N602" s="34"/>
      <c r="O602" s="459"/>
      <c r="P602" s="454"/>
      <c r="T602" s="454"/>
    </row>
    <row r="603" spans="1:20" ht="14.25" customHeight="1">
      <c r="A603" s="467"/>
      <c r="B603" s="454"/>
      <c r="C603" s="454"/>
      <c r="I603" s="454"/>
      <c r="J603" s="454"/>
      <c r="K603" s="454"/>
      <c r="L603" s="454"/>
      <c r="M603" s="454"/>
      <c r="N603" s="34"/>
      <c r="O603" s="459"/>
      <c r="P603" s="454"/>
      <c r="T603" s="454"/>
    </row>
    <row r="604" spans="1:20" ht="14.25" customHeight="1">
      <c r="A604" s="467"/>
      <c r="B604" s="454"/>
      <c r="C604" s="454"/>
      <c r="I604" s="454"/>
      <c r="J604" s="454"/>
      <c r="K604" s="454"/>
      <c r="L604" s="454"/>
      <c r="M604" s="454"/>
      <c r="N604" s="34"/>
      <c r="O604" s="459"/>
      <c r="P604" s="454"/>
      <c r="T604" s="454"/>
    </row>
    <row r="605" spans="1:20" ht="14.25" customHeight="1">
      <c r="A605" s="467"/>
      <c r="B605" s="454"/>
      <c r="C605" s="454"/>
      <c r="I605" s="454"/>
      <c r="J605" s="454"/>
      <c r="K605" s="454"/>
      <c r="L605" s="454"/>
      <c r="M605" s="454"/>
      <c r="N605" s="34"/>
      <c r="O605" s="459"/>
      <c r="P605" s="454"/>
      <c r="T605" s="454"/>
    </row>
    <row r="606" spans="1:20" ht="14.25" customHeight="1">
      <c r="A606" s="467"/>
      <c r="B606" s="454"/>
      <c r="C606" s="454"/>
      <c r="I606" s="454"/>
      <c r="J606" s="454"/>
      <c r="K606" s="454"/>
      <c r="L606" s="454"/>
      <c r="M606" s="454"/>
      <c r="N606" s="34"/>
      <c r="O606" s="459"/>
      <c r="P606" s="454"/>
      <c r="T606" s="454"/>
    </row>
    <row r="607" spans="1:20" ht="14.25" customHeight="1">
      <c r="A607" s="467"/>
      <c r="B607" s="454"/>
      <c r="C607" s="454"/>
      <c r="I607" s="454"/>
      <c r="J607" s="454"/>
      <c r="K607" s="454"/>
      <c r="L607" s="454"/>
      <c r="M607" s="454"/>
      <c r="N607" s="34"/>
      <c r="O607" s="459"/>
      <c r="P607" s="454"/>
      <c r="T607" s="454"/>
    </row>
    <row r="608" spans="1:20" ht="14.25" customHeight="1">
      <c r="A608" s="467"/>
      <c r="B608" s="454"/>
      <c r="C608" s="454"/>
      <c r="I608" s="454"/>
      <c r="J608" s="454"/>
      <c r="K608" s="454"/>
      <c r="L608" s="454"/>
      <c r="M608" s="454"/>
      <c r="N608" s="34"/>
      <c r="O608" s="459"/>
      <c r="P608" s="454"/>
      <c r="T608" s="454"/>
    </row>
    <row r="609" spans="1:20" ht="14.25" customHeight="1">
      <c r="A609" s="467"/>
      <c r="B609" s="454"/>
      <c r="C609" s="454"/>
      <c r="I609" s="454"/>
      <c r="J609" s="454"/>
      <c r="K609" s="454"/>
      <c r="L609" s="454"/>
      <c r="M609" s="454"/>
      <c r="N609" s="34"/>
      <c r="O609" s="459"/>
      <c r="P609" s="454"/>
      <c r="T609" s="454"/>
    </row>
    <row r="610" spans="1:20" ht="14.25" customHeight="1">
      <c r="A610" s="467"/>
      <c r="B610" s="454"/>
      <c r="C610" s="454"/>
      <c r="I610" s="454"/>
      <c r="J610" s="454"/>
      <c r="K610" s="454"/>
      <c r="L610" s="454"/>
      <c r="M610" s="454"/>
      <c r="N610" s="34"/>
      <c r="O610" s="459"/>
      <c r="P610" s="454"/>
      <c r="T610" s="454"/>
    </row>
    <row r="611" spans="1:20" ht="14.25" customHeight="1">
      <c r="A611" s="467"/>
      <c r="B611" s="454"/>
      <c r="C611" s="454"/>
      <c r="I611" s="454"/>
      <c r="J611" s="454"/>
      <c r="K611" s="454"/>
      <c r="L611" s="454"/>
      <c r="M611" s="454"/>
      <c r="N611" s="34"/>
      <c r="O611" s="459"/>
      <c r="P611" s="454"/>
      <c r="T611" s="454"/>
    </row>
    <row r="612" spans="1:20" ht="14.25" customHeight="1">
      <c r="A612" s="467"/>
      <c r="B612" s="454"/>
      <c r="C612" s="454"/>
      <c r="I612" s="454"/>
      <c r="J612" s="454"/>
      <c r="K612" s="454"/>
      <c r="L612" s="454"/>
      <c r="M612" s="454"/>
      <c r="N612" s="34"/>
      <c r="O612" s="459"/>
      <c r="P612" s="454"/>
      <c r="T612" s="454"/>
    </row>
    <row r="613" spans="1:20" ht="14.25" customHeight="1">
      <c r="A613" s="467"/>
      <c r="B613" s="454"/>
      <c r="C613" s="454"/>
      <c r="I613" s="454"/>
      <c r="J613" s="454"/>
      <c r="K613" s="454"/>
      <c r="L613" s="454"/>
      <c r="M613" s="454"/>
      <c r="N613" s="34"/>
      <c r="O613" s="459"/>
      <c r="P613" s="454"/>
      <c r="T613" s="454"/>
    </row>
    <row r="614" spans="1:20" ht="14.25" customHeight="1">
      <c r="A614" s="467"/>
      <c r="B614" s="454"/>
      <c r="C614" s="454"/>
      <c r="I614" s="454"/>
      <c r="J614" s="454"/>
      <c r="K614" s="454"/>
      <c r="L614" s="454"/>
      <c r="M614" s="454"/>
      <c r="N614" s="34"/>
      <c r="O614" s="459"/>
      <c r="P614" s="454"/>
      <c r="T614" s="454"/>
    </row>
    <row r="615" spans="1:20" ht="14.25" customHeight="1">
      <c r="A615" s="467"/>
      <c r="B615" s="454"/>
      <c r="C615" s="454"/>
      <c r="I615" s="454"/>
      <c r="J615" s="454"/>
      <c r="K615" s="454"/>
      <c r="L615" s="454"/>
      <c r="M615" s="454"/>
      <c r="N615" s="34"/>
      <c r="O615" s="459"/>
      <c r="P615" s="454"/>
      <c r="T615" s="454"/>
    </row>
    <row r="616" spans="1:20" ht="14.25" customHeight="1">
      <c r="A616" s="467"/>
      <c r="B616" s="454"/>
      <c r="C616" s="454"/>
      <c r="I616" s="454"/>
      <c r="J616" s="454"/>
      <c r="K616" s="454"/>
      <c r="L616" s="454"/>
      <c r="M616" s="454"/>
      <c r="N616" s="34"/>
      <c r="O616" s="459"/>
      <c r="P616" s="454"/>
      <c r="T616" s="454"/>
    </row>
    <row r="617" spans="1:20" ht="14.25" customHeight="1">
      <c r="A617" s="467"/>
      <c r="B617" s="454"/>
      <c r="C617" s="454"/>
      <c r="I617" s="454"/>
      <c r="J617" s="454"/>
      <c r="K617" s="454"/>
      <c r="L617" s="454"/>
      <c r="M617" s="454"/>
      <c r="N617" s="34"/>
      <c r="O617" s="459"/>
      <c r="P617" s="454"/>
      <c r="T617" s="454"/>
    </row>
    <row r="618" spans="1:20" ht="14.25" customHeight="1">
      <c r="A618" s="467"/>
      <c r="B618" s="454"/>
      <c r="C618" s="454"/>
      <c r="I618" s="454"/>
      <c r="J618" s="454"/>
      <c r="K618" s="454"/>
      <c r="L618" s="454"/>
      <c r="M618" s="454"/>
      <c r="N618" s="34"/>
      <c r="O618" s="459"/>
      <c r="P618" s="454"/>
      <c r="T618" s="454"/>
    </row>
    <row r="619" spans="1:20" ht="14.25" customHeight="1">
      <c r="A619" s="467"/>
      <c r="B619" s="454"/>
      <c r="C619" s="454"/>
      <c r="I619" s="454"/>
      <c r="J619" s="454"/>
      <c r="K619" s="454"/>
      <c r="L619" s="454"/>
      <c r="M619" s="454"/>
      <c r="N619" s="34"/>
      <c r="O619" s="459"/>
      <c r="P619" s="454"/>
      <c r="T619" s="454"/>
    </row>
    <row r="620" spans="1:20" ht="14.25" customHeight="1">
      <c r="A620" s="467"/>
      <c r="B620" s="454"/>
      <c r="C620" s="454"/>
      <c r="I620" s="454"/>
      <c r="J620" s="454"/>
      <c r="K620" s="454"/>
      <c r="L620" s="454"/>
      <c r="M620" s="454"/>
      <c r="N620" s="34"/>
      <c r="O620" s="459"/>
      <c r="P620" s="454"/>
      <c r="T620" s="454"/>
    </row>
    <row r="621" spans="1:20" ht="14.25" customHeight="1">
      <c r="A621" s="467"/>
      <c r="B621" s="454"/>
      <c r="C621" s="454"/>
      <c r="I621" s="454"/>
      <c r="J621" s="454"/>
      <c r="K621" s="454"/>
      <c r="L621" s="454"/>
      <c r="M621" s="454"/>
      <c r="N621" s="34"/>
      <c r="O621" s="459"/>
      <c r="P621" s="454"/>
      <c r="T621" s="454"/>
    </row>
    <row r="622" spans="1:20" ht="14.25" customHeight="1">
      <c r="A622" s="467"/>
      <c r="B622" s="454"/>
      <c r="C622" s="454"/>
      <c r="I622" s="454"/>
      <c r="J622" s="454"/>
      <c r="K622" s="454"/>
      <c r="L622" s="454"/>
      <c r="M622" s="454"/>
      <c r="N622" s="34"/>
      <c r="O622" s="459"/>
      <c r="P622" s="454"/>
      <c r="T622" s="454"/>
    </row>
    <row r="623" spans="1:20" ht="14.25" customHeight="1">
      <c r="A623" s="467"/>
      <c r="B623" s="454"/>
      <c r="C623" s="454"/>
      <c r="I623" s="454"/>
      <c r="J623" s="454"/>
      <c r="K623" s="454"/>
      <c r="L623" s="454"/>
      <c r="M623" s="454"/>
      <c r="N623" s="34"/>
      <c r="O623" s="459"/>
      <c r="P623" s="454"/>
      <c r="T623" s="454"/>
    </row>
    <row r="624" spans="1:20" ht="14.25" customHeight="1">
      <c r="A624" s="467"/>
      <c r="B624" s="454"/>
      <c r="C624" s="454"/>
      <c r="I624" s="454"/>
      <c r="J624" s="454"/>
      <c r="K624" s="454"/>
      <c r="L624" s="454"/>
      <c r="M624" s="454"/>
      <c r="N624" s="34"/>
      <c r="O624" s="459"/>
      <c r="P624" s="454"/>
      <c r="T624" s="454"/>
    </row>
    <row r="625" spans="1:20" ht="14.25" customHeight="1">
      <c r="A625" s="467"/>
      <c r="B625" s="454"/>
      <c r="C625" s="454"/>
      <c r="I625" s="454"/>
      <c r="J625" s="454"/>
      <c r="K625" s="454"/>
      <c r="L625" s="454"/>
      <c r="M625" s="454"/>
      <c r="N625" s="34"/>
      <c r="O625" s="459"/>
      <c r="P625" s="454"/>
      <c r="T625" s="454"/>
    </row>
    <row r="626" spans="1:20" ht="14.25" customHeight="1">
      <c r="A626" s="467"/>
      <c r="B626" s="454"/>
      <c r="C626" s="454"/>
      <c r="I626" s="454"/>
      <c r="J626" s="454"/>
      <c r="K626" s="454"/>
      <c r="L626" s="454"/>
      <c r="M626" s="454"/>
      <c r="N626" s="34"/>
      <c r="O626" s="459"/>
      <c r="P626" s="454"/>
      <c r="T626" s="454"/>
    </row>
    <row r="627" spans="1:20" ht="14.25" customHeight="1">
      <c r="A627" s="467"/>
      <c r="B627" s="454"/>
      <c r="C627" s="454"/>
      <c r="I627" s="454"/>
      <c r="J627" s="454"/>
      <c r="K627" s="454"/>
      <c r="L627" s="454"/>
      <c r="M627" s="454"/>
      <c r="N627" s="34"/>
      <c r="O627" s="459"/>
      <c r="P627" s="454"/>
      <c r="T627" s="454"/>
    </row>
    <row r="628" spans="1:20" ht="14.25" customHeight="1">
      <c r="A628" s="467"/>
      <c r="B628" s="454"/>
      <c r="C628" s="454"/>
      <c r="I628" s="454"/>
      <c r="J628" s="454"/>
      <c r="K628" s="454"/>
      <c r="L628" s="454"/>
      <c r="M628" s="454"/>
      <c r="N628" s="34"/>
      <c r="O628" s="459"/>
      <c r="P628" s="454"/>
      <c r="T628" s="454"/>
    </row>
    <row r="629" spans="1:20" ht="14.25" customHeight="1">
      <c r="A629" s="467"/>
      <c r="B629" s="454"/>
      <c r="C629" s="454"/>
      <c r="I629" s="454"/>
      <c r="J629" s="454"/>
      <c r="K629" s="454"/>
      <c r="L629" s="454"/>
      <c r="M629" s="454"/>
      <c r="N629" s="34"/>
      <c r="O629" s="459"/>
      <c r="P629" s="454"/>
      <c r="T629" s="454"/>
    </row>
    <row r="630" spans="1:20" ht="14.25" customHeight="1">
      <c r="A630" s="467"/>
      <c r="B630" s="454"/>
      <c r="C630" s="454"/>
      <c r="I630" s="454"/>
      <c r="J630" s="454"/>
      <c r="K630" s="454"/>
      <c r="L630" s="454"/>
      <c r="M630" s="454"/>
      <c r="N630" s="34"/>
      <c r="O630" s="459"/>
      <c r="P630" s="454"/>
      <c r="T630" s="454"/>
    </row>
    <row r="631" spans="1:20" ht="14.25" customHeight="1">
      <c r="A631" s="467"/>
      <c r="B631" s="454"/>
      <c r="C631" s="454"/>
      <c r="I631" s="454"/>
      <c r="J631" s="454"/>
      <c r="K631" s="454"/>
      <c r="L631" s="454"/>
      <c r="M631" s="454"/>
      <c r="N631" s="34"/>
      <c r="O631" s="459"/>
      <c r="P631" s="454"/>
      <c r="T631" s="454"/>
    </row>
    <row r="632" spans="1:20" ht="14.25" customHeight="1">
      <c r="A632" s="467"/>
      <c r="B632" s="454"/>
      <c r="C632" s="454"/>
      <c r="I632" s="454"/>
      <c r="J632" s="454"/>
      <c r="K632" s="454"/>
      <c r="L632" s="454"/>
      <c r="M632" s="454"/>
      <c r="N632" s="34"/>
      <c r="O632" s="459"/>
      <c r="P632" s="454"/>
      <c r="T632" s="454"/>
    </row>
    <row r="633" spans="1:20" ht="14.25" customHeight="1">
      <c r="A633" s="467"/>
      <c r="B633" s="454"/>
      <c r="C633" s="454"/>
      <c r="I633" s="454"/>
      <c r="J633" s="454"/>
      <c r="K633" s="454"/>
      <c r="L633" s="454"/>
      <c r="M633" s="454"/>
      <c r="N633" s="34"/>
      <c r="O633" s="459"/>
      <c r="P633" s="454"/>
      <c r="T633" s="454"/>
    </row>
    <row r="634" spans="1:20" ht="14.25" customHeight="1">
      <c r="A634" s="467"/>
      <c r="B634" s="454"/>
      <c r="C634" s="454"/>
      <c r="I634" s="454"/>
      <c r="J634" s="454"/>
      <c r="K634" s="454"/>
      <c r="L634" s="454"/>
      <c r="M634" s="454"/>
      <c r="N634" s="34"/>
      <c r="O634" s="459"/>
      <c r="P634" s="454"/>
      <c r="T634" s="454"/>
    </row>
    <row r="635" spans="1:20" ht="14.25" customHeight="1">
      <c r="A635" s="467"/>
      <c r="B635" s="454"/>
      <c r="C635" s="454"/>
      <c r="I635" s="454"/>
      <c r="J635" s="454"/>
      <c r="K635" s="454"/>
      <c r="L635" s="454"/>
      <c r="M635" s="454"/>
      <c r="N635" s="34"/>
      <c r="O635" s="459"/>
      <c r="P635" s="454"/>
      <c r="T635" s="454"/>
    </row>
    <row r="636" spans="1:20" ht="14.25" customHeight="1">
      <c r="A636" s="467"/>
      <c r="B636" s="454"/>
      <c r="C636" s="454"/>
      <c r="I636" s="454"/>
      <c r="J636" s="454"/>
      <c r="K636" s="454"/>
      <c r="L636" s="454"/>
      <c r="M636" s="454"/>
      <c r="N636" s="34"/>
      <c r="O636" s="459"/>
      <c r="P636" s="454"/>
      <c r="T636" s="454"/>
    </row>
    <row r="637" spans="1:20" ht="14.25" customHeight="1">
      <c r="A637" s="467"/>
      <c r="B637" s="454"/>
      <c r="C637" s="454"/>
      <c r="I637" s="454"/>
      <c r="J637" s="454"/>
      <c r="K637" s="454"/>
      <c r="L637" s="454"/>
      <c r="M637" s="454"/>
      <c r="N637" s="34"/>
      <c r="O637" s="459"/>
      <c r="P637" s="454"/>
      <c r="T637" s="454"/>
    </row>
    <row r="638" spans="1:20" ht="14.25" customHeight="1">
      <c r="A638" s="467"/>
      <c r="B638" s="454"/>
      <c r="C638" s="454"/>
      <c r="I638" s="454"/>
      <c r="J638" s="454"/>
      <c r="K638" s="454"/>
      <c r="L638" s="454"/>
      <c r="M638" s="454"/>
      <c r="N638" s="34"/>
      <c r="O638" s="459"/>
      <c r="P638" s="454"/>
      <c r="T638" s="454"/>
    </row>
    <row r="639" spans="1:20" ht="14.25" customHeight="1">
      <c r="A639" s="467"/>
      <c r="B639" s="454"/>
      <c r="C639" s="454"/>
      <c r="I639" s="454"/>
      <c r="J639" s="454"/>
      <c r="K639" s="454"/>
      <c r="L639" s="454"/>
      <c r="M639" s="454"/>
      <c r="N639" s="34"/>
      <c r="O639" s="459"/>
      <c r="P639" s="454"/>
      <c r="T639" s="454"/>
    </row>
    <row r="640" spans="1:20" ht="14.25" customHeight="1">
      <c r="A640" s="467"/>
      <c r="B640" s="454"/>
      <c r="C640" s="454"/>
      <c r="I640" s="454"/>
      <c r="J640" s="454"/>
      <c r="K640" s="454"/>
      <c r="L640" s="454"/>
      <c r="M640" s="454"/>
      <c r="N640" s="34"/>
      <c r="O640" s="459"/>
      <c r="P640" s="454"/>
      <c r="T640" s="454"/>
    </row>
    <row r="641" spans="1:20" ht="14.25" customHeight="1">
      <c r="A641" s="467"/>
      <c r="B641" s="454"/>
      <c r="C641" s="454"/>
      <c r="I641" s="454"/>
      <c r="J641" s="454"/>
      <c r="K641" s="454"/>
      <c r="L641" s="454"/>
      <c r="M641" s="454"/>
      <c r="N641" s="34"/>
      <c r="O641" s="459"/>
      <c r="P641" s="454"/>
      <c r="T641" s="454"/>
    </row>
    <row r="642" spans="1:20" ht="14.25" customHeight="1">
      <c r="A642" s="467"/>
      <c r="B642" s="454"/>
      <c r="C642" s="454"/>
      <c r="I642" s="454"/>
      <c r="J642" s="454"/>
      <c r="K642" s="454"/>
      <c r="L642" s="454"/>
      <c r="M642" s="454"/>
      <c r="N642" s="34"/>
      <c r="O642" s="459"/>
      <c r="P642" s="454"/>
      <c r="T642" s="454"/>
    </row>
    <row r="643" spans="1:20" ht="14.25" customHeight="1">
      <c r="A643" s="467"/>
      <c r="B643" s="454"/>
      <c r="C643" s="454"/>
      <c r="I643" s="454"/>
      <c r="J643" s="454"/>
      <c r="K643" s="454"/>
      <c r="L643" s="454"/>
      <c r="M643" s="454"/>
      <c r="N643" s="34"/>
      <c r="O643" s="459"/>
      <c r="P643" s="454"/>
      <c r="T643" s="454"/>
    </row>
    <row r="644" spans="1:20" ht="14.25" customHeight="1">
      <c r="A644" s="467"/>
      <c r="B644" s="454"/>
      <c r="C644" s="454"/>
      <c r="I644" s="454"/>
      <c r="J644" s="454"/>
      <c r="K644" s="454"/>
      <c r="L644" s="454"/>
      <c r="M644" s="454"/>
      <c r="N644" s="34"/>
      <c r="O644" s="459"/>
      <c r="P644" s="454"/>
      <c r="T644" s="454"/>
    </row>
    <row r="645" spans="1:20" ht="14.25" customHeight="1">
      <c r="A645" s="467"/>
      <c r="B645" s="454"/>
      <c r="C645" s="454"/>
      <c r="I645" s="454"/>
      <c r="J645" s="454"/>
      <c r="K645" s="454"/>
      <c r="L645" s="454"/>
      <c r="M645" s="454"/>
      <c r="N645" s="34"/>
      <c r="O645" s="459"/>
      <c r="P645" s="454"/>
      <c r="T645" s="454"/>
    </row>
    <row r="646" spans="1:20" ht="14.25" customHeight="1">
      <c r="A646" s="467"/>
      <c r="B646" s="454"/>
      <c r="C646" s="454"/>
      <c r="I646" s="454"/>
      <c r="J646" s="454"/>
      <c r="K646" s="454"/>
      <c r="L646" s="454"/>
      <c r="M646" s="454"/>
      <c r="N646" s="34"/>
      <c r="O646" s="459"/>
      <c r="P646" s="454"/>
      <c r="T646" s="454"/>
    </row>
    <row r="647" spans="1:20" ht="14.25" customHeight="1">
      <c r="A647" s="467"/>
      <c r="B647" s="454"/>
      <c r="C647" s="454"/>
      <c r="I647" s="454"/>
      <c r="J647" s="454"/>
      <c r="K647" s="454"/>
      <c r="L647" s="454"/>
      <c r="M647" s="454"/>
      <c r="N647" s="34"/>
      <c r="O647" s="459"/>
      <c r="P647" s="454"/>
      <c r="T647" s="454"/>
    </row>
    <row r="648" spans="1:20" ht="14.25" customHeight="1">
      <c r="A648" s="467"/>
      <c r="B648" s="454"/>
      <c r="C648" s="454"/>
      <c r="I648" s="454"/>
      <c r="J648" s="454"/>
      <c r="K648" s="454"/>
      <c r="L648" s="454"/>
      <c r="M648" s="454"/>
      <c r="N648" s="34"/>
      <c r="O648" s="459"/>
      <c r="P648" s="454"/>
      <c r="T648" s="454"/>
    </row>
    <row r="649" spans="1:20" ht="14.25" customHeight="1">
      <c r="A649" s="467"/>
      <c r="B649" s="454"/>
      <c r="C649" s="454"/>
      <c r="I649" s="454"/>
      <c r="J649" s="454"/>
      <c r="K649" s="454"/>
      <c r="L649" s="454"/>
      <c r="M649" s="454"/>
      <c r="N649" s="34"/>
      <c r="O649" s="459"/>
      <c r="P649" s="454"/>
      <c r="T649" s="454"/>
    </row>
    <row r="650" spans="1:20" ht="14.25" customHeight="1">
      <c r="A650" s="467"/>
      <c r="B650" s="454"/>
      <c r="C650" s="454"/>
      <c r="I650" s="454"/>
      <c r="J650" s="454"/>
      <c r="K650" s="454"/>
      <c r="L650" s="454"/>
      <c r="M650" s="454"/>
      <c r="N650" s="34"/>
      <c r="O650" s="459"/>
      <c r="P650" s="454"/>
      <c r="T650" s="454"/>
    </row>
    <row r="651" spans="1:20" ht="14.25" customHeight="1">
      <c r="A651" s="467"/>
      <c r="B651" s="454"/>
      <c r="C651" s="454"/>
      <c r="I651" s="454"/>
      <c r="J651" s="454"/>
      <c r="K651" s="454"/>
      <c r="L651" s="454"/>
      <c r="M651" s="454"/>
      <c r="N651" s="34"/>
      <c r="O651" s="459"/>
      <c r="P651" s="454"/>
      <c r="T651" s="454"/>
    </row>
    <row r="652" spans="1:20" ht="14.25" customHeight="1">
      <c r="A652" s="467"/>
      <c r="B652" s="454"/>
      <c r="C652" s="454"/>
      <c r="I652" s="454"/>
      <c r="J652" s="454"/>
      <c r="K652" s="454"/>
      <c r="L652" s="454"/>
      <c r="M652" s="454"/>
      <c r="N652" s="34"/>
      <c r="O652" s="459"/>
      <c r="P652" s="454"/>
      <c r="T652" s="454"/>
    </row>
    <row r="653" spans="1:20" ht="14.25" customHeight="1">
      <c r="A653" s="467"/>
      <c r="B653" s="454"/>
      <c r="C653" s="454"/>
      <c r="I653" s="454"/>
      <c r="J653" s="454"/>
      <c r="K653" s="454"/>
      <c r="L653" s="454"/>
      <c r="M653" s="454"/>
      <c r="N653" s="34"/>
      <c r="O653" s="459"/>
      <c r="P653" s="454"/>
      <c r="T653" s="454"/>
    </row>
    <row r="654" spans="1:20" ht="14.25" customHeight="1">
      <c r="A654" s="467"/>
      <c r="B654" s="454"/>
      <c r="C654" s="454"/>
      <c r="I654" s="454"/>
      <c r="J654" s="454"/>
      <c r="K654" s="454"/>
      <c r="L654" s="454"/>
      <c r="M654" s="454"/>
      <c r="N654" s="34"/>
      <c r="O654" s="459"/>
      <c r="P654" s="454"/>
      <c r="T654" s="454"/>
    </row>
    <row r="655" spans="1:20" ht="14.25" customHeight="1">
      <c r="A655" s="467"/>
      <c r="B655" s="454"/>
      <c r="C655" s="454"/>
      <c r="I655" s="454"/>
      <c r="J655" s="454"/>
      <c r="K655" s="454"/>
      <c r="L655" s="454"/>
      <c r="M655" s="454"/>
      <c r="N655" s="34"/>
      <c r="O655" s="459"/>
      <c r="P655" s="454"/>
      <c r="T655" s="454"/>
    </row>
    <row r="656" spans="1:20" ht="14.25" customHeight="1">
      <c r="A656" s="467"/>
      <c r="B656" s="454"/>
      <c r="C656" s="454"/>
      <c r="I656" s="454"/>
      <c r="J656" s="454"/>
      <c r="K656" s="454"/>
      <c r="L656" s="454"/>
      <c r="M656" s="454"/>
      <c r="N656" s="34"/>
      <c r="O656" s="459"/>
      <c r="P656" s="454"/>
      <c r="T656" s="454"/>
    </row>
    <row r="657" spans="1:20" ht="14.25" customHeight="1">
      <c r="A657" s="467"/>
      <c r="B657" s="454"/>
      <c r="C657" s="454"/>
      <c r="I657" s="454"/>
      <c r="J657" s="454"/>
      <c r="K657" s="454"/>
      <c r="L657" s="454"/>
      <c r="M657" s="454"/>
      <c r="N657" s="34"/>
      <c r="O657" s="459"/>
      <c r="P657" s="454"/>
      <c r="T657" s="454"/>
    </row>
    <row r="658" spans="1:20" ht="14.25" customHeight="1">
      <c r="A658" s="467"/>
      <c r="B658" s="454"/>
      <c r="C658" s="454"/>
      <c r="I658" s="454"/>
      <c r="J658" s="454"/>
      <c r="K658" s="454"/>
      <c r="L658" s="454"/>
      <c r="M658" s="454"/>
      <c r="N658" s="34"/>
      <c r="O658" s="459"/>
      <c r="P658" s="454"/>
      <c r="T658" s="454"/>
    </row>
    <row r="659" spans="1:20" ht="14.25" customHeight="1">
      <c r="A659" s="467"/>
      <c r="B659" s="454"/>
      <c r="C659" s="454"/>
      <c r="I659" s="454"/>
      <c r="J659" s="454"/>
      <c r="K659" s="454"/>
      <c r="L659" s="454"/>
      <c r="M659" s="454"/>
      <c r="N659" s="34"/>
      <c r="O659" s="459"/>
      <c r="P659" s="454"/>
      <c r="T659" s="454"/>
    </row>
    <row r="660" spans="1:20" ht="14.25" customHeight="1">
      <c r="A660" s="467"/>
      <c r="B660" s="454"/>
      <c r="C660" s="454"/>
      <c r="I660" s="454"/>
      <c r="J660" s="454"/>
      <c r="K660" s="454"/>
      <c r="L660" s="454"/>
      <c r="M660" s="454"/>
      <c r="N660" s="34"/>
      <c r="O660" s="459"/>
      <c r="P660" s="454"/>
      <c r="T660" s="454"/>
    </row>
    <row r="661" spans="1:20" ht="14.25" customHeight="1">
      <c r="A661" s="467"/>
      <c r="B661" s="454"/>
      <c r="C661" s="454"/>
      <c r="I661" s="454"/>
      <c r="J661" s="454"/>
      <c r="K661" s="454"/>
      <c r="L661" s="454"/>
      <c r="M661" s="454"/>
      <c r="N661" s="34"/>
      <c r="O661" s="459"/>
      <c r="P661" s="454"/>
      <c r="T661" s="454"/>
    </row>
    <row r="662" spans="1:20" ht="14.25" customHeight="1">
      <c r="A662" s="467"/>
      <c r="B662" s="454"/>
      <c r="C662" s="454"/>
      <c r="I662" s="454"/>
      <c r="J662" s="454"/>
      <c r="K662" s="454"/>
      <c r="L662" s="454"/>
      <c r="M662" s="454"/>
      <c r="N662" s="34"/>
      <c r="O662" s="459"/>
      <c r="P662" s="454"/>
      <c r="T662" s="454"/>
    </row>
    <row r="663" spans="1:20" ht="14.25" customHeight="1">
      <c r="A663" s="467"/>
      <c r="B663" s="454"/>
      <c r="C663" s="454"/>
      <c r="I663" s="454"/>
      <c r="J663" s="454"/>
      <c r="K663" s="454"/>
      <c r="L663" s="454"/>
      <c r="M663" s="454"/>
      <c r="N663" s="34"/>
      <c r="O663" s="459"/>
      <c r="P663" s="454"/>
      <c r="T663" s="454"/>
    </row>
    <row r="664" spans="1:20" ht="14.25" customHeight="1">
      <c r="A664" s="467"/>
      <c r="B664" s="454"/>
      <c r="C664" s="454"/>
      <c r="I664" s="454"/>
      <c r="J664" s="454"/>
      <c r="K664" s="454"/>
      <c r="L664" s="454"/>
      <c r="M664" s="454"/>
      <c r="N664" s="34"/>
      <c r="O664" s="459"/>
      <c r="P664" s="454"/>
      <c r="T664" s="454"/>
    </row>
    <row r="665" spans="1:20" ht="14.25" customHeight="1">
      <c r="A665" s="467"/>
      <c r="B665" s="454"/>
      <c r="C665" s="454"/>
      <c r="I665" s="454"/>
      <c r="J665" s="454"/>
      <c r="K665" s="454"/>
      <c r="L665" s="454"/>
      <c r="M665" s="454"/>
      <c r="N665" s="34"/>
      <c r="O665" s="459"/>
      <c r="P665" s="454"/>
      <c r="T665" s="454"/>
    </row>
    <row r="666" spans="1:20" ht="14.25" customHeight="1">
      <c r="A666" s="467"/>
      <c r="B666" s="454"/>
      <c r="C666" s="454"/>
      <c r="I666" s="454"/>
      <c r="J666" s="454"/>
      <c r="K666" s="454"/>
      <c r="L666" s="454"/>
      <c r="M666" s="454"/>
      <c r="N666" s="34"/>
      <c r="O666" s="459"/>
      <c r="P666" s="454"/>
      <c r="T666" s="454"/>
    </row>
    <row r="667" spans="1:20" ht="14.25" customHeight="1">
      <c r="A667" s="467"/>
      <c r="B667" s="454"/>
      <c r="C667" s="454"/>
      <c r="I667" s="454"/>
      <c r="J667" s="454"/>
      <c r="K667" s="454"/>
      <c r="L667" s="454"/>
      <c r="M667" s="454"/>
      <c r="N667" s="34"/>
      <c r="O667" s="459"/>
      <c r="P667" s="454"/>
      <c r="T667" s="454"/>
    </row>
    <row r="668" spans="1:20" ht="14.25" customHeight="1">
      <c r="A668" s="467"/>
      <c r="B668" s="454"/>
      <c r="C668" s="454"/>
      <c r="I668" s="454"/>
      <c r="J668" s="454"/>
      <c r="K668" s="454"/>
      <c r="L668" s="454"/>
      <c r="M668" s="454"/>
      <c r="N668" s="34"/>
      <c r="O668" s="459"/>
      <c r="P668" s="454"/>
      <c r="T668" s="454"/>
    </row>
    <row r="669" spans="1:20" ht="14.25" customHeight="1">
      <c r="A669" s="467"/>
      <c r="B669" s="454"/>
      <c r="C669" s="454"/>
      <c r="I669" s="454"/>
      <c r="J669" s="454"/>
      <c r="K669" s="454"/>
      <c r="L669" s="454"/>
      <c r="M669" s="454"/>
      <c r="N669" s="34"/>
      <c r="O669" s="459"/>
      <c r="P669" s="454"/>
      <c r="T669" s="454"/>
    </row>
    <row r="670" spans="1:20" ht="14.25" customHeight="1">
      <c r="A670" s="467"/>
      <c r="B670" s="454"/>
      <c r="C670" s="454"/>
      <c r="I670" s="454"/>
      <c r="J670" s="454"/>
      <c r="K670" s="454"/>
      <c r="L670" s="454"/>
      <c r="M670" s="454"/>
      <c r="N670" s="34"/>
      <c r="O670" s="459"/>
      <c r="P670" s="454"/>
      <c r="T670" s="454"/>
    </row>
    <row r="671" spans="1:20" ht="14.25" customHeight="1">
      <c r="A671" s="467"/>
      <c r="B671" s="454"/>
      <c r="C671" s="454"/>
      <c r="I671" s="454"/>
      <c r="J671" s="454"/>
      <c r="K671" s="454"/>
      <c r="L671" s="454"/>
      <c r="M671" s="454"/>
      <c r="N671" s="34"/>
      <c r="O671" s="459"/>
      <c r="P671" s="454"/>
      <c r="T671" s="454"/>
    </row>
    <row r="672" spans="1:20" ht="14.25" customHeight="1">
      <c r="A672" s="467"/>
      <c r="B672" s="454"/>
      <c r="C672" s="454"/>
      <c r="I672" s="454"/>
      <c r="J672" s="454"/>
      <c r="K672" s="454"/>
      <c r="L672" s="454"/>
      <c r="M672" s="454"/>
      <c r="N672" s="34"/>
      <c r="O672" s="459"/>
      <c r="P672" s="454"/>
      <c r="T672" s="454"/>
    </row>
    <row r="673" spans="1:20" ht="14.25" customHeight="1">
      <c r="A673" s="467"/>
      <c r="B673" s="454"/>
      <c r="C673" s="454"/>
      <c r="I673" s="454"/>
      <c r="J673" s="454"/>
      <c r="K673" s="454"/>
      <c r="L673" s="454"/>
      <c r="M673" s="454"/>
      <c r="N673" s="34"/>
      <c r="O673" s="459"/>
      <c r="P673" s="454"/>
      <c r="T673" s="454"/>
    </row>
    <row r="674" spans="1:20" ht="14.25" customHeight="1">
      <c r="A674" s="467"/>
      <c r="B674" s="454"/>
      <c r="C674" s="454"/>
      <c r="I674" s="454"/>
      <c r="J674" s="454"/>
      <c r="K674" s="454"/>
      <c r="L674" s="454"/>
      <c r="M674" s="454"/>
      <c r="N674" s="34"/>
      <c r="O674" s="459"/>
      <c r="P674" s="454"/>
      <c r="T674" s="454"/>
    </row>
    <row r="675" spans="1:20" ht="14.25" customHeight="1">
      <c r="A675" s="467"/>
      <c r="B675" s="454"/>
      <c r="C675" s="454"/>
      <c r="I675" s="454"/>
      <c r="J675" s="454"/>
      <c r="K675" s="454"/>
      <c r="L675" s="454"/>
      <c r="M675" s="454"/>
      <c r="N675" s="34"/>
      <c r="O675" s="459"/>
      <c r="P675" s="454"/>
      <c r="T675" s="454"/>
    </row>
    <row r="676" spans="1:20" ht="14.25" customHeight="1">
      <c r="A676" s="467"/>
      <c r="B676" s="454"/>
      <c r="C676" s="454"/>
      <c r="I676" s="454"/>
      <c r="J676" s="454"/>
      <c r="K676" s="454"/>
      <c r="L676" s="454"/>
      <c r="M676" s="454"/>
      <c r="N676" s="34"/>
      <c r="O676" s="459"/>
      <c r="P676" s="454"/>
      <c r="T676" s="454"/>
    </row>
    <row r="677" spans="1:20" ht="14.25" customHeight="1">
      <c r="A677" s="467"/>
      <c r="B677" s="454"/>
      <c r="C677" s="454"/>
      <c r="I677" s="454"/>
      <c r="J677" s="454"/>
      <c r="K677" s="454"/>
      <c r="L677" s="454"/>
      <c r="M677" s="454"/>
      <c r="N677" s="34"/>
      <c r="O677" s="459"/>
      <c r="P677" s="454"/>
      <c r="T677" s="454"/>
    </row>
    <row r="678" spans="1:20" ht="14.25" customHeight="1">
      <c r="A678" s="467"/>
      <c r="B678" s="454"/>
      <c r="C678" s="454"/>
      <c r="I678" s="454"/>
      <c r="J678" s="454"/>
      <c r="K678" s="454"/>
      <c r="L678" s="454"/>
      <c r="M678" s="454"/>
      <c r="N678" s="34"/>
      <c r="O678" s="459"/>
      <c r="P678" s="454"/>
      <c r="T678" s="454"/>
    </row>
    <row r="679" spans="1:20" ht="14.25" customHeight="1">
      <c r="A679" s="467"/>
      <c r="B679" s="454"/>
      <c r="C679" s="454"/>
      <c r="I679" s="454"/>
      <c r="J679" s="454"/>
      <c r="K679" s="454"/>
      <c r="L679" s="454"/>
      <c r="M679" s="454"/>
      <c r="N679" s="34"/>
      <c r="O679" s="459"/>
      <c r="P679" s="454"/>
      <c r="T679" s="454"/>
    </row>
    <row r="680" spans="1:20" ht="14.25" customHeight="1">
      <c r="A680" s="467"/>
      <c r="B680" s="454"/>
      <c r="C680" s="454"/>
      <c r="I680" s="454"/>
      <c r="J680" s="454"/>
      <c r="K680" s="454"/>
      <c r="L680" s="454"/>
      <c r="M680" s="454"/>
      <c r="N680" s="34"/>
      <c r="O680" s="459"/>
      <c r="P680" s="454"/>
      <c r="T680" s="454"/>
    </row>
    <row r="681" spans="1:20" ht="14.25" customHeight="1">
      <c r="A681" s="467"/>
      <c r="B681" s="454"/>
      <c r="C681" s="454"/>
      <c r="I681" s="454"/>
      <c r="J681" s="454"/>
      <c r="K681" s="454"/>
      <c r="L681" s="454"/>
      <c r="M681" s="454"/>
      <c r="N681" s="34"/>
      <c r="O681" s="459"/>
      <c r="P681" s="454"/>
      <c r="T681" s="454"/>
    </row>
    <row r="682" spans="1:20" ht="14.25" customHeight="1">
      <c r="A682" s="467"/>
      <c r="B682" s="454"/>
      <c r="C682" s="454"/>
      <c r="I682" s="454"/>
      <c r="J682" s="454"/>
      <c r="K682" s="454"/>
      <c r="L682" s="454"/>
      <c r="M682" s="454"/>
      <c r="N682" s="34"/>
      <c r="O682" s="459"/>
      <c r="P682" s="454"/>
      <c r="T682" s="454"/>
    </row>
    <row r="683" spans="1:20" ht="14.25" customHeight="1">
      <c r="A683" s="467"/>
      <c r="B683" s="454"/>
      <c r="C683" s="454"/>
      <c r="I683" s="454"/>
      <c r="J683" s="454"/>
      <c r="K683" s="454"/>
      <c r="L683" s="454"/>
      <c r="M683" s="454"/>
      <c r="N683" s="34"/>
      <c r="O683" s="459"/>
      <c r="P683" s="454"/>
      <c r="T683" s="454"/>
    </row>
    <row r="684" spans="1:20" ht="14.25" customHeight="1">
      <c r="A684" s="467"/>
      <c r="B684" s="454"/>
      <c r="C684" s="454"/>
      <c r="I684" s="454"/>
      <c r="J684" s="454"/>
      <c r="K684" s="454"/>
      <c r="L684" s="454"/>
      <c r="M684" s="454"/>
      <c r="N684" s="34"/>
      <c r="O684" s="459"/>
      <c r="P684" s="454"/>
      <c r="T684" s="454"/>
    </row>
    <row r="685" spans="1:20" ht="14.25" customHeight="1">
      <c r="A685" s="467"/>
      <c r="B685" s="454"/>
      <c r="C685" s="454"/>
      <c r="I685" s="454"/>
      <c r="J685" s="454"/>
      <c r="K685" s="454"/>
      <c r="L685" s="454"/>
      <c r="M685" s="454"/>
      <c r="N685" s="34"/>
      <c r="O685" s="459"/>
      <c r="P685" s="454"/>
      <c r="T685" s="454"/>
    </row>
    <row r="686" spans="1:20" ht="14.25" customHeight="1">
      <c r="A686" s="467"/>
      <c r="B686" s="454"/>
      <c r="C686" s="454"/>
      <c r="I686" s="454"/>
      <c r="J686" s="454"/>
      <c r="K686" s="454"/>
      <c r="L686" s="454"/>
      <c r="M686" s="454"/>
      <c r="N686" s="34"/>
      <c r="O686" s="459"/>
      <c r="P686" s="454"/>
      <c r="T686" s="454"/>
    </row>
    <row r="687" spans="1:20" ht="14.25" customHeight="1">
      <c r="A687" s="467"/>
      <c r="B687" s="454"/>
      <c r="C687" s="454"/>
      <c r="I687" s="454"/>
      <c r="J687" s="454"/>
      <c r="K687" s="454"/>
      <c r="L687" s="454"/>
      <c r="M687" s="454"/>
      <c r="N687" s="34"/>
      <c r="O687" s="459"/>
      <c r="P687" s="454"/>
      <c r="T687" s="454"/>
    </row>
    <row r="688" spans="1:20" ht="14.25" customHeight="1">
      <c r="A688" s="467"/>
      <c r="B688" s="454"/>
      <c r="C688" s="454"/>
      <c r="I688" s="454"/>
      <c r="J688" s="454"/>
      <c r="K688" s="454"/>
      <c r="L688" s="454"/>
      <c r="M688" s="454"/>
      <c r="N688" s="34"/>
      <c r="O688" s="459"/>
      <c r="P688" s="454"/>
      <c r="T688" s="454"/>
    </row>
    <row r="689" spans="1:20" ht="14.25" customHeight="1">
      <c r="A689" s="467"/>
      <c r="B689" s="454"/>
      <c r="C689" s="454"/>
      <c r="I689" s="454"/>
      <c r="J689" s="454"/>
      <c r="K689" s="454"/>
      <c r="L689" s="454"/>
      <c r="M689" s="454"/>
      <c r="N689" s="34"/>
      <c r="O689" s="459"/>
      <c r="P689" s="454"/>
      <c r="T689" s="454"/>
    </row>
    <row r="690" spans="1:20" ht="14.25" customHeight="1">
      <c r="A690" s="467"/>
      <c r="B690" s="454"/>
      <c r="C690" s="454"/>
      <c r="I690" s="454"/>
      <c r="J690" s="454"/>
      <c r="K690" s="454"/>
      <c r="L690" s="454"/>
      <c r="M690" s="454"/>
      <c r="N690" s="34"/>
      <c r="O690" s="459"/>
      <c r="P690" s="454"/>
      <c r="T690" s="454"/>
    </row>
    <row r="691" spans="1:20" ht="14.25" customHeight="1">
      <c r="A691" s="467"/>
      <c r="B691" s="454"/>
      <c r="C691" s="454"/>
      <c r="I691" s="454"/>
      <c r="J691" s="454"/>
      <c r="K691" s="454"/>
      <c r="L691" s="454"/>
      <c r="M691" s="454"/>
      <c r="N691" s="34"/>
      <c r="O691" s="459"/>
      <c r="P691" s="454"/>
      <c r="T691" s="454"/>
    </row>
    <row r="692" spans="1:20" ht="14.25" customHeight="1">
      <c r="A692" s="467"/>
      <c r="B692" s="454"/>
      <c r="C692" s="454"/>
      <c r="I692" s="454"/>
      <c r="J692" s="454"/>
      <c r="K692" s="454"/>
      <c r="L692" s="454"/>
      <c r="M692" s="454"/>
      <c r="N692" s="34"/>
      <c r="O692" s="459"/>
      <c r="P692" s="454"/>
      <c r="T692" s="454"/>
    </row>
    <row r="693" spans="1:20" ht="14.25" customHeight="1">
      <c r="A693" s="467"/>
      <c r="B693" s="454"/>
      <c r="C693" s="454"/>
      <c r="I693" s="454"/>
      <c r="J693" s="454"/>
      <c r="K693" s="454"/>
      <c r="L693" s="454"/>
      <c r="M693" s="454"/>
      <c r="N693" s="34"/>
      <c r="O693" s="459"/>
      <c r="P693" s="454"/>
      <c r="T693" s="454"/>
    </row>
    <row r="694" spans="1:20" ht="14.25" customHeight="1">
      <c r="A694" s="467"/>
      <c r="B694" s="454"/>
      <c r="C694" s="454"/>
      <c r="I694" s="454"/>
      <c r="J694" s="454"/>
      <c r="K694" s="454"/>
      <c r="L694" s="454"/>
      <c r="M694" s="454"/>
      <c r="N694" s="34"/>
      <c r="O694" s="459"/>
      <c r="P694" s="454"/>
      <c r="T694" s="454"/>
    </row>
    <row r="695" spans="1:20" ht="14.25" customHeight="1">
      <c r="A695" s="467"/>
      <c r="B695" s="454"/>
      <c r="C695" s="454"/>
      <c r="I695" s="454"/>
      <c r="J695" s="454"/>
      <c r="K695" s="454"/>
      <c r="L695" s="454"/>
      <c r="M695" s="454"/>
      <c r="N695" s="34"/>
      <c r="O695" s="459"/>
      <c r="P695" s="454"/>
      <c r="T695" s="454"/>
    </row>
    <row r="696" spans="1:20" ht="14.25" customHeight="1">
      <c r="A696" s="467"/>
      <c r="B696" s="454"/>
      <c r="C696" s="454"/>
      <c r="I696" s="454"/>
      <c r="J696" s="454"/>
      <c r="K696" s="454"/>
      <c r="L696" s="454"/>
      <c r="M696" s="454"/>
      <c r="N696" s="34"/>
      <c r="O696" s="459"/>
      <c r="P696" s="454"/>
      <c r="T696" s="454"/>
    </row>
    <row r="697" spans="1:20" ht="14.25" customHeight="1">
      <c r="A697" s="467"/>
      <c r="B697" s="454"/>
      <c r="C697" s="454"/>
      <c r="I697" s="454"/>
      <c r="J697" s="454"/>
      <c r="K697" s="454"/>
      <c r="L697" s="454"/>
      <c r="M697" s="454"/>
      <c r="N697" s="34"/>
      <c r="O697" s="459"/>
      <c r="P697" s="454"/>
      <c r="T697" s="454"/>
    </row>
    <row r="698" spans="1:20" ht="14.25" customHeight="1">
      <c r="A698" s="467"/>
      <c r="B698" s="454"/>
      <c r="C698" s="454"/>
      <c r="I698" s="454"/>
      <c r="J698" s="454"/>
      <c r="K698" s="454"/>
      <c r="L698" s="454"/>
      <c r="M698" s="454"/>
      <c r="N698" s="34"/>
      <c r="O698" s="459"/>
      <c r="P698" s="454"/>
      <c r="T698" s="454"/>
    </row>
    <row r="699" spans="1:20" ht="14.25" customHeight="1">
      <c r="A699" s="467"/>
      <c r="B699" s="454"/>
      <c r="C699" s="454"/>
      <c r="I699" s="454"/>
      <c r="J699" s="454"/>
      <c r="K699" s="454"/>
      <c r="L699" s="454"/>
      <c r="M699" s="454"/>
      <c r="N699" s="34"/>
      <c r="O699" s="459"/>
      <c r="P699" s="454"/>
      <c r="T699" s="454"/>
    </row>
    <row r="700" spans="1:20" ht="14.25" customHeight="1">
      <c r="A700" s="467"/>
      <c r="B700" s="454"/>
      <c r="C700" s="454"/>
      <c r="I700" s="454"/>
      <c r="J700" s="454"/>
      <c r="K700" s="454"/>
      <c r="L700" s="454"/>
      <c r="M700" s="454"/>
      <c r="N700" s="34"/>
      <c r="O700" s="459"/>
      <c r="P700" s="454"/>
      <c r="T700" s="454"/>
    </row>
    <row r="701" spans="1:20" ht="14.25" customHeight="1">
      <c r="A701" s="467"/>
      <c r="B701" s="454"/>
      <c r="C701" s="454"/>
      <c r="I701" s="454"/>
      <c r="J701" s="454"/>
      <c r="K701" s="454"/>
      <c r="L701" s="454"/>
      <c r="M701" s="454"/>
      <c r="N701" s="34"/>
      <c r="O701" s="459"/>
      <c r="P701" s="454"/>
      <c r="T701" s="454"/>
    </row>
    <row r="702" spans="1:20" ht="14.25" customHeight="1">
      <c r="A702" s="467"/>
      <c r="B702" s="454"/>
      <c r="C702" s="454"/>
      <c r="I702" s="454"/>
      <c r="J702" s="454"/>
      <c r="K702" s="454"/>
      <c r="L702" s="454"/>
      <c r="M702" s="454"/>
      <c r="N702" s="34"/>
      <c r="O702" s="459"/>
      <c r="P702" s="454"/>
      <c r="T702" s="454"/>
    </row>
    <row r="703" spans="1:20" ht="14.25" customHeight="1">
      <c r="A703" s="467"/>
      <c r="B703" s="454"/>
      <c r="C703" s="454"/>
      <c r="I703" s="454"/>
      <c r="J703" s="454"/>
      <c r="K703" s="454"/>
      <c r="L703" s="454"/>
      <c r="M703" s="454"/>
      <c r="N703" s="34"/>
      <c r="O703" s="459"/>
      <c r="P703" s="454"/>
      <c r="T703" s="454"/>
    </row>
    <row r="704" spans="1:20" ht="14.25" customHeight="1">
      <c r="A704" s="467"/>
      <c r="B704" s="454"/>
      <c r="C704" s="454"/>
      <c r="I704" s="454"/>
      <c r="J704" s="454"/>
      <c r="K704" s="454"/>
      <c r="L704" s="454"/>
      <c r="M704" s="454"/>
      <c r="N704" s="34"/>
      <c r="O704" s="459"/>
      <c r="P704" s="454"/>
      <c r="T704" s="454"/>
    </row>
    <row r="705" spans="1:20" ht="14.25" customHeight="1">
      <c r="A705" s="467"/>
      <c r="B705" s="454"/>
      <c r="C705" s="454"/>
      <c r="I705" s="454"/>
      <c r="J705" s="454"/>
      <c r="K705" s="454"/>
      <c r="L705" s="454"/>
      <c r="M705" s="454"/>
      <c r="N705" s="34"/>
      <c r="O705" s="459"/>
      <c r="P705" s="454"/>
      <c r="T705" s="454"/>
    </row>
    <row r="706" spans="1:20" ht="14.25" customHeight="1">
      <c r="A706" s="467"/>
      <c r="B706" s="454"/>
      <c r="C706" s="454"/>
      <c r="I706" s="454"/>
      <c r="J706" s="454"/>
      <c r="K706" s="454"/>
      <c r="L706" s="454"/>
      <c r="M706" s="454"/>
      <c r="N706" s="34"/>
      <c r="O706" s="459"/>
      <c r="P706" s="454"/>
      <c r="T706" s="454"/>
    </row>
    <row r="707" spans="1:20" ht="14.25" customHeight="1">
      <c r="A707" s="467"/>
      <c r="B707" s="454"/>
      <c r="C707" s="454"/>
      <c r="I707" s="454"/>
      <c r="J707" s="454"/>
      <c r="K707" s="454"/>
      <c r="L707" s="454"/>
      <c r="M707" s="454"/>
      <c r="N707" s="34"/>
      <c r="O707" s="459"/>
      <c r="P707" s="454"/>
      <c r="T707" s="454"/>
    </row>
    <row r="708" spans="1:20" ht="14.25" customHeight="1">
      <c r="A708" s="467"/>
      <c r="B708" s="454"/>
      <c r="C708" s="454"/>
      <c r="I708" s="454"/>
      <c r="J708" s="454"/>
      <c r="K708" s="454"/>
      <c r="L708" s="454"/>
      <c r="M708" s="454"/>
      <c r="N708" s="34"/>
      <c r="O708" s="459"/>
      <c r="P708" s="454"/>
      <c r="T708" s="454"/>
    </row>
    <row r="709" spans="1:20" ht="14.25" customHeight="1">
      <c r="A709" s="467"/>
      <c r="B709" s="454"/>
      <c r="C709" s="454"/>
      <c r="I709" s="454"/>
      <c r="J709" s="454"/>
      <c r="K709" s="454"/>
      <c r="L709" s="454"/>
      <c r="M709" s="454"/>
      <c r="N709" s="34"/>
      <c r="O709" s="459"/>
      <c r="P709" s="454"/>
      <c r="T709" s="454"/>
    </row>
    <row r="710" spans="1:20" ht="14.25" customHeight="1">
      <c r="A710" s="467"/>
      <c r="B710" s="454"/>
      <c r="C710" s="454"/>
      <c r="I710" s="454"/>
      <c r="J710" s="454"/>
      <c r="K710" s="454"/>
      <c r="L710" s="454"/>
      <c r="M710" s="454"/>
      <c r="N710" s="34"/>
      <c r="O710" s="459"/>
      <c r="P710" s="454"/>
      <c r="T710" s="454"/>
    </row>
    <row r="711" spans="1:20" ht="14.25" customHeight="1">
      <c r="A711" s="467"/>
      <c r="B711" s="454"/>
      <c r="C711" s="454"/>
      <c r="I711" s="454"/>
      <c r="J711" s="454"/>
      <c r="K711" s="454"/>
      <c r="L711" s="454"/>
      <c r="M711" s="454"/>
      <c r="N711" s="34"/>
      <c r="O711" s="459"/>
      <c r="P711" s="454"/>
      <c r="T711" s="454"/>
    </row>
    <row r="712" spans="1:20" ht="14.25" customHeight="1">
      <c r="A712" s="467"/>
      <c r="B712" s="454"/>
      <c r="C712" s="454"/>
      <c r="I712" s="454"/>
      <c r="J712" s="454"/>
      <c r="K712" s="454"/>
      <c r="L712" s="454"/>
      <c r="M712" s="454"/>
      <c r="N712" s="34"/>
      <c r="O712" s="459"/>
      <c r="P712" s="454"/>
      <c r="T712" s="454"/>
    </row>
    <row r="713" spans="1:20" ht="14.25" customHeight="1">
      <c r="A713" s="467"/>
      <c r="B713" s="454"/>
      <c r="C713" s="454"/>
      <c r="I713" s="454"/>
      <c r="J713" s="454"/>
      <c r="K713" s="454"/>
      <c r="L713" s="454"/>
      <c r="M713" s="454"/>
      <c r="N713" s="34"/>
      <c r="O713" s="459"/>
      <c r="P713" s="454"/>
      <c r="T713" s="454"/>
    </row>
    <row r="714" spans="1:20" ht="14.25" customHeight="1">
      <c r="A714" s="467"/>
      <c r="B714" s="454"/>
      <c r="C714" s="454"/>
      <c r="I714" s="454"/>
      <c r="J714" s="454"/>
      <c r="K714" s="454"/>
      <c r="L714" s="454"/>
      <c r="M714" s="454"/>
      <c r="N714" s="34"/>
      <c r="O714" s="459"/>
      <c r="P714" s="454"/>
      <c r="T714" s="454"/>
    </row>
    <row r="715" spans="1:20" ht="14.25" customHeight="1">
      <c r="A715" s="467"/>
      <c r="B715" s="454"/>
      <c r="C715" s="454"/>
      <c r="I715" s="454"/>
      <c r="J715" s="454"/>
      <c r="K715" s="454"/>
      <c r="L715" s="454"/>
      <c r="M715" s="454"/>
      <c r="N715" s="34"/>
      <c r="O715" s="459"/>
      <c r="P715" s="454"/>
      <c r="T715" s="454"/>
    </row>
    <row r="716" spans="1:20" ht="14.25" customHeight="1">
      <c r="A716" s="467"/>
      <c r="B716" s="454"/>
      <c r="C716" s="454"/>
      <c r="I716" s="454"/>
      <c r="J716" s="454"/>
      <c r="K716" s="454"/>
      <c r="L716" s="454"/>
      <c r="M716" s="454"/>
      <c r="N716" s="34"/>
      <c r="O716" s="459"/>
      <c r="P716" s="454"/>
      <c r="T716" s="454"/>
    </row>
    <row r="717" spans="1:20" ht="14.25" customHeight="1">
      <c r="A717" s="467"/>
      <c r="B717" s="454"/>
      <c r="C717" s="454"/>
      <c r="I717" s="454"/>
      <c r="J717" s="454"/>
      <c r="K717" s="454"/>
      <c r="L717" s="454"/>
      <c r="M717" s="454"/>
      <c r="N717" s="34"/>
      <c r="O717" s="459"/>
      <c r="P717" s="454"/>
      <c r="T717" s="454"/>
    </row>
    <row r="718" spans="1:20" ht="14.25" customHeight="1">
      <c r="A718" s="467"/>
      <c r="B718" s="454"/>
      <c r="C718" s="454"/>
      <c r="I718" s="454"/>
      <c r="J718" s="454"/>
      <c r="K718" s="454"/>
      <c r="L718" s="454"/>
      <c r="M718" s="454"/>
      <c r="N718" s="34"/>
      <c r="O718" s="459"/>
      <c r="P718" s="454"/>
      <c r="T718" s="454"/>
    </row>
    <row r="719" spans="1:20" ht="14.25" customHeight="1">
      <c r="A719" s="467"/>
      <c r="B719" s="454"/>
      <c r="C719" s="454"/>
      <c r="I719" s="454"/>
      <c r="J719" s="454"/>
      <c r="K719" s="454"/>
      <c r="L719" s="454"/>
      <c r="M719" s="454"/>
      <c r="N719" s="34"/>
      <c r="O719" s="459"/>
      <c r="P719" s="454"/>
      <c r="T719" s="454"/>
    </row>
    <row r="720" spans="1:20" ht="14.25" customHeight="1">
      <c r="A720" s="467"/>
      <c r="B720" s="454"/>
      <c r="C720" s="454"/>
      <c r="I720" s="454"/>
      <c r="J720" s="454"/>
      <c r="K720" s="454"/>
      <c r="L720" s="454"/>
      <c r="M720" s="454"/>
      <c r="N720" s="34"/>
      <c r="O720" s="459"/>
      <c r="P720" s="454"/>
      <c r="T720" s="454"/>
    </row>
    <row r="721" spans="1:20" ht="14.25" customHeight="1">
      <c r="A721" s="467"/>
      <c r="B721" s="454"/>
      <c r="C721" s="454"/>
      <c r="I721" s="454"/>
      <c r="J721" s="454"/>
      <c r="K721" s="454"/>
      <c r="L721" s="454"/>
      <c r="M721" s="454"/>
      <c r="N721" s="34"/>
      <c r="O721" s="459"/>
      <c r="P721" s="454"/>
      <c r="T721" s="454"/>
    </row>
    <row r="722" spans="1:20" ht="14.25" customHeight="1">
      <c r="A722" s="467"/>
      <c r="B722" s="454"/>
      <c r="C722" s="454"/>
      <c r="I722" s="454"/>
      <c r="J722" s="454"/>
      <c r="K722" s="454"/>
      <c r="L722" s="454"/>
      <c r="M722" s="454"/>
      <c r="N722" s="34"/>
      <c r="O722" s="459"/>
      <c r="P722" s="454"/>
      <c r="T722" s="454"/>
    </row>
    <row r="723" spans="1:20" ht="14.25" customHeight="1">
      <c r="A723" s="467"/>
      <c r="B723" s="454"/>
      <c r="C723" s="454"/>
      <c r="I723" s="454"/>
      <c r="J723" s="454"/>
      <c r="K723" s="454"/>
      <c r="L723" s="454"/>
      <c r="M723" s="454"/>
      <c r="N723" s="34"/>
      <c r="O723" s="459"/>
      <c r="P723" s="454"/>
      <c r="T723" s="454"/>
    </row>
    <row r="724" spans="1:20" ht="14.25" customHeight="1">
      <c r="A724" s="467"/>
      <c r="B724" s="454"/>
      <c r="C724" s="454"/>
      <c r="I724" s="454"/>
      <c r="J724" s="454"/>
      <c r="K724" s="454"/>
      <c r="L724" s="454"/>
      <c r="M724" s="454"/>
      <c r="N724" s="34"/>
      <c r="O724" s="459"/>
      <c r="P724" s="454"/>
      <c r="T724" s="454"/>
    </row>
    <row r="725" spans="1:20" ht="14.25" customHeight="1">
      <c r="A725" s="467"/>
      <c r="B725" s="454"/>
      <c r="C725" s="454"/>
      <c r="I725" s="454"/>
      <c r="J725" s="454"/>
      <c r="K725" s="454"/>
      <c r="L725" s="454"/>
      <c r="M725" s="454"/>
      <c r="N725" s="34"/>
      <c r="O725" s="459"/>
      <c r="P725" s="454"/>
      <c r="T725" s="454"/>
    </row>
    <row r="726" spans="1:20" ht="14.25" customHeight="1">
      <c r="A726" s="467"/>
      <c r="B726" s="454"/>
      <c r="C726" s="454"/>
      <c r="I726" s="454"/>
      <c r="J726" s="454"/>
      <c r="K726" s="454"/>
      <c r="L726" s="454"/>
      <c r="M726" s="454"/>
      <c r="N726" s="34"/>
      <c r="O726" s="459"/>
      <c r="P726" s="454"/>
      <c r="T726" s="454"/>
    </row>
    <row r="727" spans="1:20" ht="14.25" customHeight="1">
      <c r="A727" s="467"/>
      <c r="B727" s="454"/>
      <c r="C727" s="454"/>
      <c r="I727" s="454"/>
      <c r="J727" s="454"/>
      <c r="K727" s="454"/>
      <c r="L727" s="454"/>
      <c r="M727" s="454"/>
      <c r="N727" s="34"/>
      <c r="O727" s="459"/>
      <c r="P727" s="454"/>
      <c r="T727" s="454"/>
    </row>
    <row r="728" spans="1:20" ht="14.25" customHeight="1">
      <c r="A728" s="467"/>
      <c r="B728" s="454"/>
      <c r="C728" s="454"/>
      <c r="I728" s="454"/>
      <c r="J728" s="454"/>
      <c r="K728" s="454"/>
      <c r="L728" s="454"/>
      <c r="M728" s="454"/>
      <c r="N728" s="34"/>
      <c r="O728" s="459"/>
      <c r="P728" s="454"/>
      <c r="T728" s="454"/>
    </row>
    <row r="729" spans="1:20" ht="14.25" customHeight="1">
      <c r="A729" s="467"/>
      <c r="B729" s="454"/>
      <c r="C729" s="454"/>
      <c r="I729" s="454"/>
      <c r="J729" s="454"/>
      <c r="K729" s="454"/>
      <c r="L729" s="454"/>
      <c r="M729" s="454"/>
      <c r="N729" s="34"/>
      <c r="O729" s="459"/>
      <c r="P729" s="454"/>
      <c r="T729" s="454"/>
    </row>
    <row r="730" spans="1:20" ht="14.25" customHeight="1">
      <c r="A730" s="467"/>
      <c r="B730" s="454"/>
      <c r="C730" s="454"/>
      <c r="I730" s="454"/>
      <c r="J730" s="454"/>
      <c r="K730" s="454"/>
      <c r="L730" s="454"/>
      <c r="M730" s="454"/>
      <c r="N730" s="34"/>
      <c r="O730" s="459"/>
      <c r="P730" s="454"/>
      <c r="T730" s="454"/>
    </row>
    <row r="731" spans="1:20" ht="14.25" customHeight="1">
      <c r="A731" s="467"/>
      <c r="B731" s="454"/>
      <c r="C731" s="454"/>
      <c r="I731" s="454"/>
      <c r="J731" s="454"/>
      <c r="K731" s="454"/>
      <c r="L731" s="454"/>
      <c r="M731" s="454"/>
      <c r="N731" s="34"/>
      <c r="O731" s="459"/>
      <c r="P731" s="454"/>
      <c r="T731" s="454"/>
    </row>
    <row r="732" spans="1:20" ht="14.25" customHeight="1">
      <c r="A732" s="467"/>
      <c r="B732" s="454"/>
      <c r="C732" s="454"/>
      <c r="I732" s="454"/>
      <c r="J732" s="454"/>
      <c r="K732" s="454"/>
      <c r="L732" s="454"/>
      <c r="M732" s="454"/>
      <c r="N732" s="34"/>
      <c r="O732" s="459"/>
      <c r="P732" s="454"/>
      <c r="T732" s="454"/>
    </row>
    <row r="733" spans="1:20" ht="14.25" customHeight="1">
      <c r="A733" s="467"/>
      <c r="B733" s="454"/>
      <c r="C733" s="454"/>
      <c r="I733" s="454"/>
      <c r="J733" s="454"/>
      <c r="K733" s="454"/>
      <c r="L733" s="454"/>
      <c r="M733" s="454"/>
      <c r="N733" s="34"/>
      <c r="O733" s="459"/>
      <c r="P733" s="454"/>
      <c r="T733" s="454"/>
    </row>
    <row r="734" spans="1:20" ht="14.25" customHeight="1">
      <c r="A734" s="467"/>
      <c r="B734" s="454"/>
      <c r="C734" s="454"/>
      <c r="I734" s="454"/>
      <c r="J734" s="454"/>
      <c r="K734" s="454"/>
      <c r="L734" s="454"/>
      <c r="M734" s="454"/>
      <c r="N734" s="34"/>
      <c r="O734" s="459"/>
      <c r="P734" s="454"/>
      <c r="T734" s="454"/>
    </row>
    <row r="735" spans="1:20" ht="14.25" customHeight="1">
      <c r="A735" s="467"/>
      <c r="B735" s="454"/>
      <c r="C735" s="454"/>
      <c r="I735" s="454"/>
      <c r="J735" s="454"/>
      <c r="K735" s="454"/>
      <c r="L735" s="454"/>
      <c r="M735" s="454"/>
      <c r="N735" s="34"/>
      <c r="O735" s="459"/>
      <c r="P735" s="454"/>
      <c r="T735" s="454"/>
    </row>
    <row r="736" spans="1:20" ht="14.25" customHeight="1">
      <c r="A736" s="467"/>
      <c r="B736" s="454"/>
      <c r="C736" s="454"/>
      <c r="I736" s="454"/>
      <c r="J736" s="454"/>
      <c r="K736" s="454"/>
      <c r="L736" s="454"/>
      <c r="M736" s="454"/>
      <c r="N736" s="34"/>
      <c r="O736" s="459"/>
      <c r="P736" s="454"/>
      <c r="T736" s="454"/>
    </row>
    <row r="737" spans="1:20" ht="14.25" customHeight="1">
      <c r="A737" s="467"/>
      <c r="B737" s="454"/>
      <c r="C737" s="454"/>
      <c r="I737" s="454"/>
      <c r="J737" s="454"/>
      <c r="K737" s="454"/>
      <c r="L737" s="454"/>
      <c r="M737" s="454"/>
      <c r="N737" s="34"/>
      <c r="O737" s="459"/>
      <c r="P737" s="454"/>
      <c r="T737" s="454"/>
    </row>
    <row r="738" spans="1:20" ht="14.25" customHeight="1">
      <c r="A738" s="467"/>
      <c r="B738" s="454"/>
      <c r="C738" s="454"/>
      <c r="I738" s="454"/>
      <c r="J738" s="454"/>
      <c r="K738" s="454"/>
      <c r="L738" s="454"/>
      <c r="M738" s="454"/>
      <c r="N738" s="34"/>
      <c r="O738" s="459"/>
      <c r="P738" s="454"/>
      <c r="T738" s="454"/>
    </row>
    <row r="739" spans="1:20" ht="14.25" customHeight="1">
      <c r="A739" s="467"/>
      <c r="B739" s="454"/>
      <c r="C739" s="454"/>
      <c r="I739" s="454"/>
      <c r="J739" s="454"/>
      <c r="K739" s="454"/>
      <c r="L739" s="454"/>
      <c r="M739" s="454"/>
      <c r="N739" s="34"/>
      <c r="O739" s="459"/>
      <c r="P739" s="454"/>
      <c r="T739" s="454"/>
    </row>
    <row r="740" spans="1:20" ht="14.25" customHeight="1">
      <c r="A740" s="467"/>
      <c r="B740" s="454"/>
      <c r="C740" s="454"/>
      <c r="I740" s="454"/>
      <c r="J740" s="454"/>
      <c r="K740" s="454"/>
      <c r="L740" s="454"/>
      <c r="M740" s="454"/>
      <c r="N740" s="34"/>
      <c r="O740" s="459"/>
      <c r="P740" s="454"/>
      <c r="T740" s="454"/>
    </row>
    <row r="741" spans="1:20" ht="14.25" customHeight="1">
      <c r="A741" s="467"/>
      <c r="B741" s="454"/>
      <c r="C741" s="454"/>
      <c r="I741" s="454"/>
      <c r="J741" s="454"/>
      <c r="K741" s="454"/>
      <c r="L741" s="454"/>
      <c r="M741" s="454"/>
      <c r="N741" s="34"/>
      <c r="O741" s="459"/>
      <c r="P741" s="454"/>
      <c r="T741" s="454"/>
    </row>
    <row r="742" spans="1:20" ht="14.25" customHeight="1">
      <c r="A742" s="467"/>
      <c r="B742" s="454"/>
      <c r="C742" s="454"/>
      <c r="I742" s="454"/>
      <c r="J742" s="454"/>
      <c r="K742" s="454"/>
      <c r="L742" s="454"/>
      <c r="M742" s="454"/>
      <c r="N742" s="34"/>
      <c r="O742" s="459"/>
      <c r="P742" s="454"/>
      <c r="T742" s="454"/>
    </row>
    <row r="743" spans="1:20" ht="14.25" customHeight="1">
      <c r="A743" s="467"/>
      <c r="B743" s="454"/>
      <c r="C743" s="454"/>
      <c r="I743" s="454"/>
      <c r="J743" s="454"/>
      <c r="K743" s="454"/>
      <c r="L743" s="454"/>
      <c r="M743" s="454"/>
      <c r="N743" s="34"/>
      <c r="O743" s="459"/>
      <c r="P743" s="454"/>
      <c r="T743" s="454"/>
    </row>
    <row r="744" spans="1:20" ht="14.25" customHeight="1">
      <c r="A744" s="467"/>
      <c r="B744" s="454"/>
      <c r="C744" s="454"/>
      <c r="I744" s="454"/>
      <c r="J744" s="454"/>
      <c r="K744" s="454"/>
      <c r="L744" s="454"/>
      <c r="M744" s="454"/>
      <c r="N744" s="34"/>
      <c r="O744" s="459"/>
      <c r="P744" s="454"/>
      <c r="T744" s="454"/>
    </row>
    <row r="745" spans="1:20" ht="14.25" customHeight="1">
      <c r="A745" s="467"/>
      <c r="B745" s="454"/>
      <c r="C745" s="454"/>
      <c r="I745" s="454"/>
      <c r="J745" s="454"/>
      <c r="K745" s="454"/>
      <c r="L745" s="454"/>
      <c r="M745" s="454"/>
      <c r="N745" s="34"/>
      <c r="O745" s="459"/>
      <c r="P745" s="454"/>
      <c r="T745" s="454"/>
    </row>
    <row r="746" spans="1:20" ht="14.25" customHeight="1">
      <c r="A746" s="467"/>
      <c r="B746" s="454"/>
      <c r="C746" s="454"/>
      <c r="I746" s="454"/>
      <c r="J746" s="454"/>
      <c r="K746" s="454"/>
      <c r="L746" s="454"/>
      <c r="M746" s="454"/>
      <c r="N746" s="34"/>
      <c r="O746" s="459"/>
      <c r="P746" s="454"/>
      <c r="T746" s="454"/>
    </row>
    <row r="747" spans="1:20" ht="14.25" customHeight="1">
      <c r="A747" s="467"/>
      <c r="B747" s="454"/>
      <c r="C747" s="454"/>
      <c r="I747" s="454"/>
      <c r="J747" s="454"/>
      <c r="K747" s="454"/>
      <c r="L747" s="454"/>
      <c r="M747" s="454"/>
      <c r="N747" s="34"/>
      <c r="O747" s="459"/>
      <c r="P747" s="454"/>
      <c r="T747" s="454"/>
    </row>
    <row r="748" spans="1:20" ht="14.25" customHeight="1">
      <c r="A748" s="467"/>
      <c r="B748" s="454"/>
      <c r="C748" s="454"/>
      <c r="I748" s="454"/>
      <c r="J748" s="454"/>
      <c r="K748" s="454"/>
      <c r="L748" s="454"/>
      <c r="M748" s="454"/>
      <c r="N748" s="34"/>
      <c r="O748" s="459"/>
      <c r="P748" s="454"/>
      <c r="T748" s="454"/>
    </row>
    <row r="749" spans="1:20" ht="14.25" customHeight="1">
      <c r="A749" s="467"/>
      <c r="B749" s="454"/>
      <c r="C749" s="454"/>
      <c r="I749" s="454"/>
      <c r="J749" s="454"/>
      <c r="K749" s="454"/>
      <c r="L749" s="454"/>
      <c r="M749" s="454"/>
      <c r="N749" s="34"/>
      <c r="O749" s="459"/>
      <c r="P749" s="454"/>
      <c r="T749" s="454"/>
    </row>
    <row r="750" spans="1:20" ht="14.25" customHeight="1">
      <c r="A750" s="467"/>
      <c r="B750" s="454"/>
      <c r="C750" s="454"/>
      <c r="I750" s="454"/>
      <c r="J750" s="454"/>
      <c r="K750" s="454"/>
      <c r="L750" s="454"/>
      <c r="M750" s="454"/>
      <c r="N750" s="34"/>
      <c r="O750" s="459"/>
      <c r="P750" s="454"/>
      <c r="T750" s="454"/>
    </row>
    <row r="751" spans="1:20" ht="14.25" customHeight="1">
      <c r="A751" s="467"/>
      <c r="B751" s="454"/>
      <c r="C751" s="454"/>
      <c r="I751" s="454"/>
      <c r="J751" s="454"/>
      <c r="K751" s="454"/>
      <c r="L751" s="454"/>
      <c r="M751" s="454"/>
      <c r="N751" s="34"/>
      <c r="O751" s="459"/>
      <c r="P751" s="454"/>
      <c r="T751" s="454"/>
    </row>
    <row r="752" spans="1:20" ht="14.25" customHeight="1">
      <c r="A752" s="467"/>
      <c r="B752" s="454"/>
      <c r="C752" s="454"/>
      <c r="I752" s="454"/>
      <c r="J752" s="454"/>
      <c r="K752" s="454"/>
      <c r="L752" s="454"/>
      <c r="M752" s="454"/>
      <c r="N752" s="34"/>
      <c r="O752" s="459"/>
      <c r="P752" s="454"/>
      <c r="T752" s="454"/>
    </row>
    <row r="753" spans="1:20" ht="14.25" customHeight="1">
      <c r="A753" s="467"/>
      <c r="B753" s="454"/>
      <c r="C753" s="454"/>
      <c r="I753" s="454"/>
      <c r="J753" s="454"/>
      <c r="K753" s="454"/>
      <c r="L753" s="454"/>
      <c r="M753" s="454"/>
      <c r="N753" s="34"/>
      <c r="O753" s="459"/>
      <c r="P753" s="454"/>
      <c r="T753" s="454"/>
    </row>
    <row r="754" spans="1:20" ht="14.25" customHeight="1">
      <c r="A754" s="467"/>
      <c r="B754" s="454"/>
      <c r="C754" s="454"/>
      <c r="I754" s="454"/>
      <c r="J754" s="454"/>
      <c r="K754" s="454"/>
      <c r="L754" s="454"/>
      <c r="M754" s="454"/>
      <c r="N754" s="34"/>
      <c r="O754" s="459"/>
      <c r="P754" s="454"/>
      <c r="T754" s="454"/>
    </row>
    <row r="755" spans="1:20" ht="14.25" customHeight="1">
      <c r="A755" s="467"/>
      <c r="B755" s="454"/>
      <c r="C755" s="454"/>
      <c r="I755" s="454"/>
      <c r="J755" s="454"/>
      <c r="K755" s="454"/>
      <c r="L755" s="454"/>
      <c r="M755" s="454"/>
      <c r="N755" s="34"/>
      <c r="O755" s="459"/>
      <c r="P755" s="454"/>
      <c r="T755" s="454"/>
    </row>
    <row r="756" spans="1:20" ht="14.25" customHeight="1">
      <c r="A756" s="467"/>
      <c r="B756" s="454"/>
      <c r="C756" s="454"/>
      <c r="I756" s="454"/>
      <c r="J756" s="454"/>
      <c r="K756" s="454"/>
      <c r="L756" s="454"/>
      <c r="M756" s="454"/>
      <c r="N756" s="34"/>
      <c r="O756" s="459"/>
      <c r="P756" s="454"/>
      <c r="T756" s="454"/>
    </row>
    <row r="757" spans="1:20" ht="14.25" customHeight="1">
      <c r="A757" s="467"/>
      <c r="B757" s="454"/>
      <c r="C757" s="454"/>
      <c r="I757" s="454"/>
      <c r="J757" s="454"/>
      <c r="K757" s="454"/>
      <c r="L757" s="454"/>
      <c r="M757" s="454"/>
      <c r="N757" s="34"/>
      <c r="O757" s="459"/>
      <c r="P757" s="454"/>
      <c r="T757" s="454"/>
    </row>
    <row r="758" spans="1:20" ht="14.25" customHeight="1">
      <c r="A758" s="467"/>
      <c r="B758" s="454"/>
      <c r="C758" s="454"/>
      <c r="I758" s="454"/>
      <c r="J758" s="454"/>
      <c r="K758" s="454"/>
      <c r="L758" s="454"/>
      <c r="M758" s="454"/>
      <c r="N758" s="34"/>
      <c r="O758" s="459"/>
      <c r="P758" s="454"/>
      <c r="T758" s="454"/>
    </row>
    <row r="759" spans="1:20" ht="14.25" customHeight="1">
      <c r="A759" s="467"/>
      <c r="B759" s="454"/>
      <c r="C759" s="454"/>
      <c r="I759" s="454"/>
      <c r="J759" s="454"/>
      <c r="K759" s="454"/>
      <c r="L759" s="454"/>
      <c r="M759" s="454"/>
      <c r="N759" s="34"/>
      <c r="O759" s="459"/>
      <c r="P759" s="454"/>
      <c r="T759" s="454"/>
    </row>
    <row r="760" spans="1:20" ht="14.25" customHeight="1">
      <c r="A760" s="467"/>
      <c r="B760" s="454"/>
      <c r="C760" s="454"/>
      <c r="I760" s="454"/>
      <c r="J760" s="454"/>
      <c r="K760" s="454"/>
      <c r="L760" s="454"/>
      <c r="M760" s="454"/>
      <c r="N760" s="34"/>
      <c r="O760" s="459"/>
      <c r="P760" s="454"/>
      <c r="T760" s="454"/>
    </row>
    <row r="761" spans="1:20" ht="14.25" customHeight="1">
      <c r="A761" s="467"/>
      <c r="B761" s="454"/>
      <c r="C761" s="454"/>
      <c r="I761" s="454"/>
      <c r="J761" s="454"/>
      <c r="K761" s="454"/>
      <c r="L761" s="454"/>
      <c r="M761" s="454"/>
      <c r="N761" s="34"/>
      <c r="O761" s="459"/>
      <c r="P761" s="454"/>
      <c r="T761" s="454"/>
    </row>
    <row r="762" spans="1:20" ht="14.25" customHeight="1">
      <c r="A762" s="467"/>
      <c r="B762" s="454"/>
      <c r="C762" s="454"/>
      <c r="I762" s="454"/>
      <c r="J762" s="454"/>
      <c r="K762" s="454"/>
      <c r="L762" s="454"/>
      <c r="M762" s="454"/>
      <c r="N762" s="34"/>
      <c r="O762" s="459"/>
      <c r="P762" s="454"/>
      <c r="T762" s="454"/>
    </row>
    <row r="763" spans="1:20" ht="14.25" customHeight="1">
      <c r="A763" s="467"/>
      <c r="B763" s="454"/>
      <c r="C763" s="454"/>
      <c r="I763" s="454"/>
      <c r="J763" s="454"/>
      <c r="K763" s="454"/>
      <c r="L763" s="454"/>
      <c r="M763" s="454"/>
      <c r="N763" s="34"/>
      <c r="O763" s="459"/>
      <c r="P763" s="454"/>
      <c r="T763" s="454"/>
    </row>
    <row r="764" spans="1:20" ht="14.25" customHeight="1">
      <c r="A764" s="467"/>
      <c r="B764" s="454"/>
      <c r="C764" s="454"/>
      <c r="I764" s="454"/>
      <c r="J764" s="454"/>
      <c r="K764" s="454"/>
      <c r="L764" s="454"/>
      <c r="M764" s="454"/>
      <c r="N764" s="34"/>
      <c r="O764" s="459"/>
      <c r="P764" s="454"/>
      <c r="T764" s="454"/>
    </row>
    <row r="765" spans="1:20" ht="14.25" customHeight="1">
      <c r="A765" s="467"/>
      <c r="B765" s="454"/>
      <c r="C765" s="454"/>
      <c r="I765" s="454"/>
      <c r="J765" s="454"/>
      <c r="K765" s="454"/>
      <c r="L765" s="454"/>
      <c r="M765" s="454"/>
      <c r="N765" s="34"/>
      <c r="O765" s="459"/>
      <c r="P765" s="454"/>
      <c r="T765" s="454"/>
    </row>
    <row r="766" spans="1:20" ht="14.25" customHeight="1">
      <c r="A766" s="467"/>
      <c r="B766" s="454"/>
      <c r="C766" s="454"/>
      <c r="I766" s="454"/>
      <c r="J766" s="454"/>
      <c r="K766" s="454"/>
      <c r="L766" s="454"/>
      <c r="M766" s="454"/>
      <c r="N766" s="34"/>
      <c r="O766" s="459"/>
      <c r="P766" s="454"/>
      <c r="T766" s="454"/>
    </row>
    <row r="767" spans="1:20" ht="14.25" customHeight="1">
      <c r="A767" s="467"/>
      <c r="B767" s="454"/>
      <c r="C767" s="454"/>
      <c r="I767" s="454"/>
      <c r="J767" s="454"/>
      <c r="K767" s="454"/>
      <c r="L767" s="454"/>
      <c r="M767" s="454"/>
      <c r="N767" s="34"/>
      <c r="O767" s="459"/>
      <c r="P767" s="454"/>
      <c r="T767" s="454"/>
    </row>
    <row r="768" spans="1:20" ht="14.25" customHeight="1">
      <c r="A768" s="467"/>
      <c r="B768" s="454"/>
      <c r="C768" s="454"/>
      <c r="I768" s="454"/>
      <c r="J768" s="454"/>
      <c r="K768" s="454"/>
      <c r="L768" s="454"/>
      <c r="M768" s="454"/>
      <c r="N768" s="34"/>
      <c r="O768" s="459"/>
      <c r="P768" s="454"/>
      <c r="T768" s="454"/>
    </row>
    <row r="769" spans="1:20" ht="14.25" customHeight="1">
      <c r="A769" s="467"/>
      <c r="B769" s="454"/>
      <c r="C769" s="454"/>
      <c r="I769" s="454"/>
      <c r="J769" s="454"/>
      <c r="K769" s="454"/>
      <c r="L769" s="454"/>
      <c r="M769" s="454"/>
      <c r="N769" s="34"/>
      <c r="O769" s="459"/>
      <c r="P769" s="454"/>
      <c r="T769" s="454"/>
    </row>
    <row r="770" spans="1:20" ht="14.25" customHeight="1">
      <c r="A770" s="467"/>
      <c r="B770" s="454"/>
      <c r="C770" s="454"/>
      <c r="I770" s="454"/>
      <c r="J770" s="454"/>
      <c r="K770" s="454"/>
      <c r="L770" s="454"/>
      <c r="M770" s="454"/>
      <c r="N770" s="34"/>
      <c r="O770" s="459"/>
      <c r="P770" s="454"/>
      <c r="T770" s="454"/>
    </row>
    <row r="771" spans="1:20" ht="14.25" customHeight="1">
      <c r="A771" s="467"/>
      <c r="B771" s="454"/>
      <c r="C771" s="454"/>
      <c r="I771" s="454"/>
      <c r="J771" s="454"/>
      <c r="K771" s="454"/>
      <c r="L771" s="454"/>
      <c r="M771" s="454"/>
      <c r="N771" s="34"/>
      <c r="O771" s="459"/>
      <c r="P771" s="454"/>
      <c r="T771" s="454"/>
    </row>
    <row r="772" spans="1:20" ht="14.25" customHeight="1">
      <c r="A772" s="467"/>
      <c r="B772" s="454"/>
      <c r="C772" s="454"/>
      <c r="I772" s="454"/>
      <c r="J772" s="454"/>
      <c r="K772" s="454"/>
      <c r="L772" s="454"/>
      <c r="M772" s="454"/>
      <c r="N772" s="34"/>
      <c r="O772" s="459"/>
      <c r="P772" s="454"/>
      <c r="T772" s="454"/>
    </row>
    <row r="773" spans="1:20" ht="14.25" customHeight="1">
      <c r="A773" s="467"/>
      <c r="B773" s="454"/>
      <c r="C773" s="454"/>
      <c r="I773" s="454"/>
      <c r="J773" s="454"/>
      <c r="K773" s="454"/>
      <c r="L773" s="454"/>
      <c r="M773" s="454"/>
      <c r="N773" s="34"/>
      <c r="O773" s="459"/>
      <c r="P773" s="454"/>
      <c r="T773" s="454"/>
    </row>
    <row r="774" spans="1:20" ht="14.25" customHeight="1">
      <c r="A774" s="467"/>
      <c r="B774" s="454"/>
      <c r="C774" s="454"/>
      <c r="I774" s="454"/>
      <c r="J774" s="454"/>
      <c r="K774" s="454"/>
      <c r="L774" s="454"/>
      <c r="M774" s="454"/>
      <c r="N774" s="34"/>
      <c r="O774" s="459"/>
      <c r="P774" s="454"/>
      <c r="T774" s="454"/>
    </row>
    <row r="775" spans="1:20" ht="14.25" customHeight="1">
      <c r="A775" s="467"/>
      <c r="B775" s="454"/>
      <c r="C775" s="454"/>
      <c r="I775" s="454"/>
      <c r="J775" s="454"/>
      <c r="K775" s="454"/>
      <c r="L775" s="454"/>
      <c r="M775" s="454"/>
      <c r="N775" s="34"/>
      <c r="O775" s="459"/>
      <c r="P775" s="454"/>
      <c r="T775" s="454"/>
    </row>
    <row r="776" spans="1:20" ht="14.25" customHeight="1">
      <c r="A776" s="467"/>
      <c r="B776" s="454"/>
      <c r="C776" s="454"/>
      <c r="I776" s="454"/>
      <c r="J776" s="454"/>
      <c r="K776" s="454"/>
      <c r="L776" s="454"/>
      <c r="M776" s="454"/>
      <c r="N776" s="34"/>
      <c r="O776" s="459"/>
      <c r="P776" s="454"/>
      <c r="T776" s="454"/>
    </row>
    <row r="777" spans="1:20" ht="14.25" customHeight="1">
      <c r="A777" s="467"/>
      <c r="B777" s="454"/>
      <c r="C777" s="454"/>
      <c r="I777" s="454"/>
      <c r="J777" s="454"/>
      <c r="K777" s="454"/>
      <c r="L777" s="454"/>
      <c r="M777" s="454"/>
      <c r="N777" s="34"/>
      <c r="O777" s="459"/>
      <c r="P777" s="454"/>
      <c r="T777" s="454"/>
    </row>
    <row r="778" spans="1:20" ht="14.25" customHeight="1">
      <c r="A778" s="467"/>
      <c r="B778" s="454"/>
      <c r="C778" s="454"/>
      <c r="I778" s="454"/>
      <c r="J778" s="454"/>
      <c r="K778" s="454"/>
      <c r="L778" s="454"/>
      <c r="M778" s="454"/>
      <c r="N778" s="34"/>
      <c r="O778" s="459"/>
      <c r="P778" s="454"/>
      <c r="T778" s="454"/>
    </row>
    <row r="779" spans="1:20" ht="14.25" customHeight="1">
      <c r="A779" s="467"/>
      <c r="B779" s="454"/>
      <c r="C779" s="454"/>
      <c r="I779" s="454"/>
      <c r="J779" s="454"/>
      <c r="K779" s="454"/>
      <c r="L779" s="454"/>
      <c r="M779" s="454"/>
      <c r="N779" s="34"/>
      <c r="O779" s="459"/>
      <c r="P779" s="454"/>
      <c r="T779" s="454"/>
    </row>
    <row r="780" spans="1:20" ht="14.25" customHeight="1">
      <c r="A780" s="467"/>
      <c r="B780" s="454"/>
      <c r="C780" s="454"/>
      <c r="I780" s="454"/>
      <c r="J780" s="454"/>
      <c r="K780" s="454"/>
      <c r="L780" s="454"/>
      <c r="M780" s="454"/>
      <c r="N780" s="34"/>
      <c r="O780" s="459"/>
      <c r="P780" s="454"/>
      <c r="T780" s="454"/>
    </row>
    <row r="781" spans="1:20" ht="14.25" customHeight="1">
      <c r="A781" s="467"/>
      <c r="B781" s="454"/>
      <c r="C781" s="454"/>
      <c r="I781" s="454"/>
      <c r="J781" s="454"/>
      <c r="K781" s="454"/>
      <c r="L781" s="454"/>
      <c r="M781" s="454"/>
      <c r="N781" s="34"/>
      <c r="O781" s="459"/>
      <c r="P781" s="454"/>
      <c r="T781" s="454"/>
    </row>
    <row r="782" spans="1:20" ht="14.25" customHeight="1">
      <c r="A782" s="467"/>
      <c r="B782" s="454"/>
      <c r="C782" s="454"/>
      <c r="I782" s="454"/>
      <c r="J782" s="454"/>
      <c r="K782" s="454"/>
      <c r="L782" s="454"/>
      <c r="M782" s="454"/>
      <c r="N782" s="34"/>
      <c r="O782" s="459"/>
      <c r="P782" s="454"/>
      <c r="T782" s="454"/>
    </row>
    <row r="783" spans="1:20" ht="14.25" customHeight="1">
      <c r="A783" s="467"/>
      <c r="B783" s="454"/>
      <c r="C783" s="454"/>
      <c r="I783" s="454"/>
      <c r="J783" s="454"/>
      <c r="K783" s="454"/>
      <c r="L783" s="454"/>
      <c r="M783" s="454"/>
      <c r="N783" s="34"/>
      <c r="O783" s="459"/>
      <c r="P783" s="454"/>
      <c r="T783" s="454"/>
    </row>
    <row r="784" spans="1:20" ht="14.25" customHeight="1">
      <c r="A784" s="467"/>
      <c r="B784" s="454"/>
      <c r="C784" s="454"/>
      <c r="I784" s="454"/>
      <c r="J784" s="454"/>
      <c r="K784" s="454"/>
      <c r="L784" s="454"/>
      <c r="M784" s="454"/>
      <c r="N784" s="34"/>
      <c r="O784" s="459"/>
      <c r="P784" s="454"/>
      <c r="T784" s="454"/>
    </row>
    <row r="785" spans="1:20" ht="14.25" customHeight="1">
      <c r="A785" s="467"/>
      <c r="B785" s="454"/>
      <c r="C785" s="454"/>
      <c r="I785" s="454"/>
      <c r="J785" s="454"/>
      <c r="K785" s="454"/>
      <c r="L785" s="454"/>
      <c r="M785" s="454"/>
      <c r="N785" s="34"/>
      <c r="O785" s="459"/>
      <c r="P785" s="454"/>
      <c r="T785" s="454"/>
    </row>
    <row r="786" spans="1:20" ht="14.25" customHeight="1">
      <c r="A786" s="467"/>
      <c r="B786" s="454"/>
      <c r="C786" s="454"/>
      <c r="I786" s="454"/>
      <c r="J786" s="454"/>
      <c r="K786" s="454"/>
      <c r="L786" s="454"/>
      <c r="M786" s="454"/>
      <c r="N786" s="34"/>
      <c r="O786" s="459"/>
      <c r="P786" s="454"/>
      <c r="T786" s="454"/>
    </row>
    <row r="787" spans="1:20" ht="14.25" customHeight="1">
      <c r="A787" s="467"/>
      <c r="B787" s="454"/>
      <c r="C787" s="454"/>
      <c r="I787" s="454"/>
      <c r="J787" s="454"/>
      <c r="K787" s="454"/>
      <c r="L787" s="454"/>
      <c r="M787" s="454"/>
      <c r="N787" s="34"/>
      <c r="O787" s="459"/>
      <c r="P787" s="454"/>
      <c r="T787" s="454"/>
    </row>
    <row r="788" spans="1:20" ht="14.25" customHeight="1">
      <c r="A788" s="467"/>
      <c r="B788" s="454"/>
      <c r="C788" s="454"/>
      <c r="I788" s="454"/>
      <c r="J788" s="454"/>
      <c r="K788" s="454"/>
      <c r="L788" s="454"/>
      <c r="M788" s="454"/>
      <c r="N788" s="34"/>
      <c r="O788" s="459"/>
      <c r="P788" s="454"/>
      <c r="T788" s="454"/>
    </row>
    <row r="789" spans="1:20" ht="14.25" customHeight="1">
      <c r="A789" s="467"/>
      <c r="B789" s="454"/>
      <c r="C789" s="454"/>
      <c r="I789" s="454"/>
      <c r="J789" s="454"/>
      <c r="K789" s="454"/>
      <c r="L789" s="454"/>
      <c r="M789" s="454"/>
      <c r="N789" s="34"/>
      <c r="O789" s="459"/>
      <c r="P789" s="454"/>
      <c r="T789" s="454"/>
    </row>
    <row r="790" spans="1:20" ht="14.25" customHeight="1">
      <c r="A790" s="467"/>
      <c r="B790" s="454"/>
      <c r="C790" s="454"/>
      <c r="I790" s="454"/>
      <c r="J790" s="454"/>
      <c r="K790" s="454"/>
      <c r="L790" s="454"/>
      <c r="M790" s="454"/>
      <c r="N790" s="34"/>
      <c r="O790" s="459"/>
      <c r="P790" s="454"/>
      <c r="T790" s="454"/>
    </row>
    <row r="791" spans="1:20" ht="14.25" customHeight="1">
      <c r="A791" s="467"/>
      <c r="B791" s="454"/>
      <c r="C791" s="454"/>
      <c r="I791" s="454"/>
      <c r="J791" s="454"/>
      <c r="K791" s="454"/>
      <c r="L791" s="454"/>
      <c r="M791" s="454"/>
      <c r="N791" s="34"/>
      <c r="O791" s="459"/>
      <c r="P791" s="454"/>
      <c r="T791" s="454"/>
    </row>
    <row r="792" spans="1:20" ht="14.25" customHeight="1">
      <c r="A792" s="467"/>
      <c r="B792" s="454"/>
      <c r="C792" s="454"/>
      <c r="I792" s="454"/>
      <c r="J792" s="454"/>
      <c r="K792" s="454"/>
      <c r="L792" s="454"/>
      <c r="M792" s="454"/>
      <c r="N792" s="34"/>
      <c r="O792" s="459"/>
      <c r="P792" s="454"/>
      <c r="T792" s="454"/>
    </row>
    <row r="793" spans="1:20" ht="14.25" customHeight="1">
      <c r="A793" s="467"/>
      <c r="B793" s="454"/>
      <c r="C793" s="454"/>
      <c r="I793" s="454"/>
      <c r="J793" s="454"/>
      <c r="K793" s="454"/>
      <c r="L793" s="454"/>
      <c r="M793" s="454"/>
      <c r="N793" s="34"/>
      <c r="O793" s="459"/>
      <c r="P793" s="454"/>
      <c r="T793" s="454"/>
    </row>
    <row r="794" spans="1:20" ht="14.25" customHeight="1">
      <c r="A794" s="467"/>
      <c r="B794" s="454"/>
      <c r="C794" s="454"/>
      <c r="I794" s="454"/>
      <c r="J794" s="454"/>
      <c r="K794" s="454"/>
      <c r="L794" s="454"/>
      <c r="M794" s="454"/>
      <c r="N794" s="34"/>
      <c r="O794" s="459"/>
      <c r="P794" s="454"/>
      <c r="T794" s="454"/>
    </row>
    <row r="795" spans="1:20" ht="14.25" customHeight="1">
      <c r="A795" s="467"/>
      <c r="B795" s="454"/>
      <c r="C795" s="454"/>
      <c r="I795" s="454"/>
      <c r="J795" s="454"/>
      <c r="K795" s="454"/>
      <c r="L795" s="454"/>
      <c r="M795" s="454"/>
      <c r="N795" s="34"/>
      <c r="O795" s="459"/>
      <c r="P795" s="454"/>
      <c r="T795" s="454"/>
    </row>
    <row r="796" spans="1:20" ht="14.25" customHeight="1">
      <c r="A796" s="467"/>
      <c r="B796" s="454"/>
      <c r="C796" s="454"/>
      <c r="I796" s="454"/>
      <c r="J796" s="454"/>
      <c r="K796" s="454"/>
      <c r="L796" s="454"/>
      <c r="M796" s="454"/>
      <c r="N796" s="34"/>
      <c r="O796" s="459"/>
      <c r="P796" s="454"/>
      <c r="T796" s="454"/>
    </row>
    <row r="797" spans="1:20" ht="14.25" customHeight="1">
      <c r="A797" s="467"/>
      <c r="B797" s="454"/>
      <c r="C797" s="454"/>
      <c r="I797" s="454"/>
      <c r="J797" s="454"/>
      <c r="K797" s="454"/>
      <c r="L797" s="454"/>
      <c r="M797" s="454"/>
      <c r="N797" s="34"/>
      <c r="O797" s="459"/>
      <c r="P797" s="454"/>
      <c r="T797" s="454"/>
    </row>
    <row r="798" spans="1:20" ht="14.25" customHeight="1">
      <c r="A798" s="467"/>
      <c r="B798" s="454"/>
      <c r="C798" s="454"/>
      <c r="I798" s="454"/>
      <c r="J798" s="454"/>
      <c r="K798" s="454"/>
      <c r="L798" s="454"/>
      <c r="M798" s="454"/>
      <c r="N798" s="34"/>
      <c r="O798" s="459"/>
      <c r="P798" s="454"/>
      <c r="T798" s="454"/>
    </row>
    <row r="799" spans="1:20" ht="14.25" customHeight="1">
      <c r="A799" s="467"/>
      <c r="B799" s="454"/>
      <c r="C799" s="454"/>
      <c r="I799" s="454"/>
      <c r="J799" s="454"/>
      <c r="K799" s="454"/>
      <c r="L799" s="454"/>
      <c r="M799" s="454"/>
      <c r="N799" s="34"/>
      <c r="O799" s="459"/>
      <c r="P799" s="454"/>
      <c r="T799" s="454"/>
    </row>
    <row r="800" spans="1:20" ht="14.25" customHeight="1">
      <c r="A800" s="467"/>
      <c r="B800" s="454"/>
      <c r="C800" s="454"/>
      <c r="I800" s="454"/>
      <c r="J800" s="454"/>
      <c r="K800" s="454"/>
      <c r="L800" s="454"/>
      <c r="M800" s="454"/>
      <c r="N800" s="34"/>
      <c r="O800" s="459"/>
      <c r="P800" s="454"/>
      <c r="T800" s="454"/>
    </row>
    <row r="801" spans="1:20" ht="14.25" customHeight="1">
      <c r="A801" s="467"/>
      <c r="B801" s="454"/>
      <c r="C801" s="454"/>
      <c r="I801" s="454"/>
      <c r="J801" s="454"/>
      <c r="K801" s="454"/>
      <c r="L801" s="454"/>
      <c r="M801" s="454"/>
      <c r="N801" s="34"/>
      <c r="O801" s="459"/>
      <c r="P801" s="454"/>
      <c r="T801" s="454"/>
    </row>
    <row r="802" spans="1:20" ht="14.25" customHeight="1">
      <c r="A802" s="467"/>
      <c r="B802" s="454"/>
      <c r="C802" s="454"/>
      <c r="I802" s="454"/>
      <c r="J802" s="454"/>
      <c r="K802" s="454"/>
      <c r="L802" s="454"/>
      <c r="M802" s="454"/>
      <c r="N802" s="34"/>
      <c r="O802" s="459"/>
      <c r="P802" s="454"/>
      <c r="T802" s="454"/>
    </row>
    <row r="803" spans="1:20" ht="14.25" customHeight="1">
      <c r="A803" s="467"/>
      <c r="B803" s="454"/>
      <c r="C803" s="454"/>
      <c r="I803" s="454"/>
      <c r="J803" s="454"/>
      <c r="K803" s="454"/>
      <c r="L803" s="454"/>
      <c r="M803" s="454"/>
      <c r="N803" s="34"/>
      <c r="O803" s="459"/>
      <c r="P803" s="454"/>
      <c r="T803" s="454"/>
    </row>
    <row r="804" spans="1:20" ht="14.25" customHeight="1">
      <c r="A804" s="467"/>
      <c r="B804" s="454"/>
      <c r="C804" s="454"/>
      <c r="I804" s="454"/>
      <c r="J804" s="454"/>
      <c r="K804" s="454"/>
      <c r="L804" s="454"/>
      <c r="M804" s="454"/>
      <c r="N804" s="34"/>
      <c r="O804" s="459"/>
      <c r="P804" s="454"/>
      <c r="T804" s="454"/>
    </row>
    <row r="805" spans="1:20" ht="14.25" customHeight="1">
      <c r="A805" s="467"/>
      <c r="B805" s="454"/>
      <c r="C805" s="454"/>
      <c r="I805" s="454"/>
      <c r="J805" s="454"/>
      <c r="K805" s="454"/>
      <c r="L805" s="454"/>
      <c r="M805" s="454"/>
      <c r="N805" s="34"/>
      <c r="O805" s="459"/>
      <c r="P805" s="454"/>
      <c r="T805" s="454"/>
    </row>
    <row r="806" spans="1:20" ht="14.25" customHeight="1">
      <c r="A806" s="467"/>
      <c r="B806" s="454"/>
      <c r="C806" s="454"/>
      <c r="I806" s="454"/>
      <c r="J806" s="454"/>
      <c r="K806" s="454"/>
      <c r="L806" s="454"/>
      <c r="M806" s="454"/>
      <c r="N806" s="34"/>
      <c r="O806" s="459"/>
      <c r="P806" s="454"/>
      <c r="T806" s="454"/>
    </row>
    <row r="807" spans="1:20" ht="14.25" customHeight="1">
      <c r="A807" s="467"/>
      <c r="B807" s="454"/>
      <c r="C807" s="454"/>
      <c r="I807" s="454"/>
      <c r="J807" s="454"/>
      <c r="K807" s="454"/>
      <c r="L807" s="454"/>
      <c r="M807" s="454"/>
      <c r="N807" s="34"/>
      <c r="O807" s="459"/>
      <c r="P807" s="454"/>
      <c r="T807" s="454"/>
    </row>
    <row r="808" spans="1:20" ht="14.25" customHeight="1">
      <c r="A808" s="467"/>
      <c r="B808" s="454"/>
      <c r="C808" s="454"/>
      <c r="I808" s="454"/>
      <c r="J808" s="454"/>
      <c r="K808" s="454"/>
      <c r="L808" s="454"/>
      <c r="M808" s="454"/>
      <c r="N808" s="34"/>
      <c r="O808" s="459"/>
      <c r="P808" s="454"/>
      <c r="T808" s="454"/>
    </row>
    <row r="809" spans="1:20" ht="14.25" customHeight="1">
      <c r="A809" s="467"/>
      <c r="B809" s="454"/>
      <c r="C809" s="454"/>
      <c r="I809" s="454"/>
      <c r="J809" s="454"/>
      <c r="K809" s="454"/>
      <c r="L809" s="454"/>
      <c r="M809" s="454"/>
      <c r="N809" s="34"/>
      <c r="O809" s="459"/>
      <c r="P809" s="454"/>
      <c r="T809" s="454"/>
    </row>
    <row r="810" spans="1:20" ht="14.25" customHeight="1">
      <c r="A810" s="467"/>
      <c r="B810" s="454"/>
      <c r="C810" s="454"/>
      <c r="I810" s="454"/>
      <c r="J810" s="454"/>
      <c r="K810" s="454"/>
      <c r="L810" s="454"/>
      <c r="M810" s="454"/>
      <c r="N810" s="34"/>
      <c r="O810" s="459"/>
      <c r="P810" s="454"/>
      <c r="T810" s="454"/>
    </row>
    <row r="811" spans="1:20" ht="14.25" customHeight="1">
      <c r="A811" s="467"/>
      <c r="B811" s="454"/>
      <c r="C811" s="454"/>
      <c r="I811" s="454"/>
      <c r="J811" s="454"/>
      <c r="K811" s="454"/>
      <c r="L811" s="454"/>
      <c r="M811" s="454"/>
      <c r="N811" s="34"/>
      <c r="O811" s="459"/>
      <c r="P811" s="454"/>
      <c r="T811" s="454"/>
    </row>
    <row r="812" spans="1:20" ht="14.25" customHeight="1">
      <c r="A812" s="467"/>
      <c r="B812" s="454"/>
      <c r="C812" s="454"/>
      <c r="I812" s="454"/>
      <c r="J812" s="454"/>
      <c r="K812" s="454"/>
      <c r="L812" s="454"/>
      <c r="M812" s="454"/>
      <c r="N812" s="34"/>
      <c r="O812" s="459"/>
      <c r="P812" s="454"/>
      <c r="T812" s="454"/>
    </row>
    <row r="813" spans="1:20" ht="14.25" customHeight="1">
      <c r="A813" s="467"/>
      <c r="B813" s="454"/>
      <c r="C813" s="454"/>
      <c r="I813" s="454"/>
      <c r="J813" s="454"/>
      <c r="K813" s="454"/>
      <c r="L813" s="454"/>
      <c r="M813" s="454"/>
      <c r="N813" s="34"/>
      <c r="O813" s="459"/>
      <c r="P813" s="454"/>
      <c r="T813" s="454"/>
    </row>
    <row r="814" spans="1:20" ht="14.25" customHeight="1">
      <c r="A814" s="467"/>
      <c r="B814" s="454"/>
      <c r="C814" s="454"/>
      <c r="I814" s="454"/>
      <c r="J814" s="454"/>
      <c r="K814" s="454"/>
      <c r="L814" s="454"/>
      <c r="M814" s="454"/>
      <c r="N814" s="34"/>
      <c r="O814" s="459"/>
      <c r="P814" s="454"/>
      <c r="T814" s="454"/>
    </row>
    <row r="815" spans="1:20" ht="14.25" customHeight="1">
      <c r="A815" s="467"/>
      <c r="B815" s="454"/>
      <c r="C815" s="454"/>
      <c r="I815" s="454"/>
      <c r="J815" s="454"/>
      <c r="K815" s="454"/>
      <c r="L815" s="454"/>
      <c r="M815" s="454"/>
      <c r="N815" s="34"/>
      <c r="O815" s="459"/>
      <c r="P815" s="454"/>
      <c r="T815" s="454"/>
    </row>
    <row r="816" spans="1:20" ht="14.25" customHeight="1">
      <c r="A816" s="467"/>
      <c r="B816" s="454"/>
      <c r="C816" s="454"/>
      <c r="I816" s="454"/>
      <c r="J816" s="454"/>
      <c r="K816" s="454"/>
      <c r="L816" s="454"/>
      <c r="M816" s="454"/>
      <c r="N816" s="34"/>
      <c r="O816" s="459"/>
      <c r="P816" s="454"/>
      <c r="T816" s="454"/>
    </row>
    <row r="817" spans="1:20" ht="14.25" customHeight="1">
      <c r="A817" s="467"/>
      <c r="B817" s="454"/>
      <c r="C817" s="454"/>
      <c r="I817" s="454"/>
      <c r="J817" s="454"/>
      <c r="K817" s="454"/>
      <c r="L817" s="454"/>
      <c r="M817" s="454"/>
      <c r="N817" s="34"/>
      <c r="O817" s="459"/>
      <c r="P817" s="454"/>
      <c r="T817" s="454"/>
    </row>
    <row r="818" spans="1:20" ht="14.25" customHeight="1">
      <c r="A818" s="467"/>
      <c r="B818" s="454"/>
      <c r="C818" s="454"/>
      <c r="I818" s="454"/>
      <c r="J818" s="454"/>
      <c r="K818" s="454"/>
      <c r="L818" s="454"/>
      <c r="M818" s="454"/>
      <c r="N818" s="34"/>
      <c r="O818" s="459"/>
      <c r="P818" s="454"/>
      <c r="T818" s="454"/>
    </row>
    <row r="819" spans="1:20" ht="14.25" customHeight="1">
      <c r="A819" s="467"/>
      <c r="B819" s="454"/>
      <c r="C819" s="454"/>
      <c r="I819" s="454"/>
      <c r="J819" s="454"/>
      <c r="K819" s="454"/>
      <c r="L819" s="454"/>
      <c r="M819" s="454"/>
      <c r="N819" s="34"/>
      <c r="O819" s="459"/>
      <c r="P819" s="454"/>
      <c r="T819" s="454"/>
    </row>
    <row r="820" spans="1:20" ht="14.25" customHeight="1">
      <c r="A820" s="467"/>
      <c r="B820" s="454"/>
      <c r="C820" s="454"/>
      <c r="I820" s="454"/>
      <c r="J820" s="454"/>
      <c r="K820" s="454"/>
      <c r="L820" s="454"/>
      <c r="M820" s="454"/>
      <c r="N820" s="34"/>
      <c r="O820" s="459"/>
      <c r="P820" s="454"/>
      <c r="T820" s="454"/>
    </row>
    <row r="821" spans="1:20" ht="14.25" customHeight="1">
      <c r="A821" s="467"/>
      <c r="B821" s="454"/>
      <c r="C821" s="454"/>
      <c r="I821" s="454"/>
      <c r="J821" s="454"/>
      <c r="K821" s="454"/>
      <c r="L821" s="454"/>
      <c r="M821" s="454"/>
      <c r="N821" s="34"/>
      <c r="O821" s="459"/>
      <c r="P821" s="454"/>
      <c r="T821" s="454"/>
    </row>
    <row r="822" spans="1:20" ht="14.25" customHeight="1">
      <c r="A822" s="467"/>
      <c r="B822" s="454"/>
      <c r="C822" s="454"/>
      <c r="I822" s="454"/>
      <c r="J822" s="454"/>
      <c r="K822" s="454"/>
      <c r="L822" s="454"/>
      <c r="M822" s="454"/>
      <c r="N822" s="34"/>
      <c r="O822" s="459"/>
      <c r="P822" s="454"/>
      <c r="T822" s="454"/>
    </row>
    <row r="823" spans="1:20" ht="14.25" customHeight="1">
      <c r="A823" s="467"/>
      <c r="B823" s="454"/>
      <c r="C823" s="454"/>
      <c r="I823" s="454"/>
      <c r="J823" s="454"/>
      <c r="K823" s="454"/>
      <c r="L823" s="454"/>
      <c r="M823" s="454"/>
      <c r="N823" s="34"/>
      <c r="O823" s="459"/>
      <c r="P823" s="454"/>
      <c r="T823" s="454"/>
    </row>
    <row r="824" spans="1:20" ht="14.25" customHeight="1">
      <c r="A824" s="467"/>
      <c r="B824" s="454"/>
      <c r="C824" s="454"/>
      <c r="I824" s="454"/>
      <c r="J824" s="454"/>
      <c r="K824" s="454"/>
      <c r="L824" s="454"/>
      <c r="M824" s="454"/>
      <c r="N824" s="34"/>
      <c r="O824" s="459"/>
      <c r="P824" s="454"/>
      <c r="T824" s="454"/>
    </row>
    <row r="825" spans="1:20" ht="14.25" customHeight="1">
      <c r="A825" s="467"/>
      <c r="B825" s="454"/>
      <c r="C825" s="454"/>
      <c r="I825" s="454"/>
      <c r="J825" s="454"/>
      <c r="K825" s="454"/>
      <c r="L825" s="454"/>
      <c r="M825" s="454"/>
      <c r="N825" s="34"/>
      <c r="O825" s="459"/>
      <c r="P825" s="454"/>
      <c r="T825" s="454"/>
    </row>
    <row r="826" spans="1:20" ht="14.25" customHeight="1">
      <c r="A826" s="467"/>
      <c r="B826" s="454"/>
      <c r="C826" s="454"/>
      <c r="I826" s="454"/>
      <c r="J826" s="454"/>
      <c r="K826" s="454"/>
      <c r="L826" s="454"/>
      <c r="M826" s="454"/>
      <c r="N826" s="34"/>
      <c r="O826" s="459"/>
      <c r="P826" s="454"/>
      <c r="T826" s="454"/>
    </row>
    <row r="827" spans="1:20" ht="14.25" customHeight="1">
      <c r="A827" s="467"/>
      <c r="B827" s="454"/>
      <c r="C827" s="454"/>
      <c r="I827" s="454"/>
      <c r="J827" s="454"/>
      <c r="K827" s="454"/>
      <c r="L827" s="454"/>
      <c r="M827" s="454"/>
      <c r="N827" s="34"/>
      <c r="O827" s="459"/>
      <c r="P827" s="454"/>
      <c r="T827" s="454"/>
    </row>
    <row r="828" spans="1:20" ht="14.25" customHeight="1">
      <c r="A828" s="467"/>
      <c r="B828" s="454"/>
      <c r="C828" s="454"/>
      <c r="I828" s="454"/>
      <c r="J828" s="454"/>
      <c r="K828" s="454"/>
      <c r="L828" s="454"/>
      <c r="M828" s="454"/>
      <c r="N828" s="34"/>
      <c r="O828" s="459"/>
      <c r="P828" s="454"/>
      <c r="T828" s="454"/>
    </row>
    <row r="829" spans="1:20" ht="14.25" customHeight="1">
      <c r="A829" s="467"/>
      <c r="B829" s="454"/>
      <c r="C829" s="454"/>
      <c r="I829" s="454"/>
      <c r="J829" s="454"/>
      <c r="K829" s="454"/>
      <c r="L829" s="454"/>
      <c r="M829" s="454"/>
      <c r="N829" s="34"/>
      <c r="O829" s="459"/>
      <c r="P829" s="454"/>
      <c r="T829" s="454"/>
    </row>
    <row r="830" spans="1:20" ht="14.25" customHeight="1">
      <c r="A830" s="467"/>
      <c r="B830" s="454"/>
      <c r="C830" s="454"/>
      <c r="I830" s="454"/>
      <c r="J830" s="454"/>
      <c r="K830" s="454"/>
      <c r="L830" s="454"/>
      <c r="M830" s="454"/>
      <c r="N830" s="34"/>
      <c r="O830" s="459"/>
      <c r="P830" s="454"/>
      <c r="T830" s="454"/>
    </row>
    <row r="831" spans="1:20" ht="14.25" customHeight="1">
      <c r="A831" s="467"/>
      <c r="B831" s="454"/>
      <c r="C831" s="454"/>
      <c r="I831" s="454"/>
      <c r="J831" s="454"/>
      <c r="K831" s="454"/>
      <c r="L831" s="454"/>
      <c r="M831" s="454"/>
      <c r="N831" s="34"/>
      <c r="O831" s="459"/>
      <c r="P831" s="454"/>
      <c r="T831" s="454"/>
    </row>
    <row r="832" spans="1:20" ht="14.25" customHeight="1">
      <c r="A832" s="467"/>
      <c r="B832" s="454"/>
      <c r="C832" s="454"/>
      <c r="I832" s="454"/>
      <c r="J832" s="454"/>
      <c r="K832" s="454"/>
      <c r="L832" s="454"/>
      <c r="M832" s="454"/>
      <c r="N832" s="34"/>
      <c r="O832" s="459"/>
      <c r="P832" s="454"/>
      <c r="T832" s="454"/>
    </row>
    <row r="833" spans="1:20" ht="14.25" customHeight="1">
      <c r="A833" s="467"/>
      <c r="B833" s="454"/>
      <c r="C833" s="454"/>
      <c r="I833" s="454"/>
      <c r="J833" s="454"/>
      <c r="K833" s="454"/>
      <c r="L833" s="454"/>
      <c r="M833" s="454"/>
      <c r="N833" s="34"/>
      <c r="O833" s="459"/>
      <c r="P833" s="454"/>
      <c r="T833" s="454"/>
    </row>
    <row r="834" spans="1:20" ht="14.25" customHeight="1">
      <c r="A834" s="467"/>
      <c r="B834" s="454"/>
      <c r="C834" s="454"/>
      <c r="I834" s="454"/>
      <c r="J834" s="454"/>
      <c r="K834" s="454"/>
      <c r="L834" s="454"/>
      <c r="M834" s="454"/>
      <c r="N834" s="34"/>
      <c r="O834" s="459"/>
      <c r="P834" s="454"/>
      <c r="T834" s="454"/>
    </row>
    <row r="835" spans="1:20" ht="14.25" customHeight="1">
      <c r="A835" s="467"/>
      <c r="B835" s="454"/>
      <c r="C835" s="454"/>
      <c r="I835" s="454"/>
      <c r="J835" s="454"/>
      <c r="K835" s="454"/>
      <c r="L835" s="454"/>
      <c r="M835" s="454"/>
      <c r="N835" s="34"/>
      <c r="O835" s="459"/>
      <c r="P835" s="454"/>
      <c r="T835" s="454"/>
    </row>
    <row r="836" spans="1:20" ht="14.25" customHeight="1">
      <c r="A836" s="467"/>
      <c r="B836" s="454"/>
      <c r="C836" s="454"/>
      <c r="I836" s="454"/>
      <c r="J836" s="454"/>
      <c r="K836" s="454"/>
      <c r="L836" s="454"/>
      <c r="M836" s="454"/>
      <c r="N836" s="34"/>
      <c r="O836" s="459"/>
      <c r="P836" s="454"/>
      <c r="T836" s="454"/>
    </row>
    <row r="837" spans="1:20" ht="14.25" customHeight="1">
      <c r="A837" s="467"/>
      <c r="B837" s="454"/>
      <c r="C837" s="454"/>
      <c r="I837" s="454"/>
      <c r="J837" s="454"/>
      <c r="K837" s="454"/>
      <c r="L837" s="454"/>
      <c r="M837" s="454"/>
      <c r="N837" s="34"/>
      <c r="O837" s="459"/>
      <c r="P837" s="454"/>
      <c r="T837" s="454"/>
    </row>
    <row r="838" spans="1:20" ht="14.25" customHeight="1">
      <c r="A838" s="467"/>
      <c r="B838" s="454"/>
      <c r="C838" s="454"/>
      <c r="I838" s="454"/>
      <c r="J838" s="454"/>
      <c r="K838" s="454"/>
      <c r="L838" s="454"/>
      <c r="M838" s="454"/>
      <c r="N838" s="34"/>
      <c r="O838" s="459"/>
      <c r="P838" s="454"/>
      <c r="T838" s="454"/>
    </row>
    <row r="839" spans="1:20" ht="14.25" customHeight="1">
      <c r="A839" s="467"/>
      <c r="B839" s="454"/>
      <c r="C839" s="454"/>
      <c r="I839" s="454"/>
      <c r="J839" s="454"/>
      <c r="K839" s="454"/>
      <c r="L839" s="454"/>
      <c r="M839" s="454"/>
      <c r="N839" s="34"/>
      <c r="O839" s="459"/>
      <c r="P839" s="454"/>
      <c r="T839" s="454"/>
    </row>
    <row r="840" spans="1:20" ht="14.25" customHeight="1">
      <c r="A840" s="467"/>
      <c r="B840" s="454"/>
      <c r="C840" s="454"/>
      <c r="I840" s="454"/>
      <c r="J840" s="454"/>
      <c r="K840" s="454"/>
      <c r="L840" s="454"/>
      <c r="M840" s="454"/>
      <c r="N840" s="34"/>
      <c r="O840" s="459"/>
      <c r="P840" s="454"/>
      <c r="T840" s="454"/>
    </row>
    <row r="841" spans="1:20" ht="14.25" customHeight="1">
      <c r="A841" s="467"/>
      <c r="B841" s="454"/>
      <c r="C841" s="454"/>
      <c r="I841" s="454"/>
      <c r="J841" s="454"/>
      <c r="K841" s="454"/>
      <c r="L841" s="454"/>
      <c r="M841" s="454"/>
      <c r="N841" s="34"/>
      <c r="O841" s="459"/>
      <c r="P841" s="454"/>
      <c r="T841" s="454"/>
    </row>
    <row r="842" spans="1:20" ht="14.25" customHeight="1">
      <c r="A842" s="467"/>
      <c r="B842" s="454"/>
      <c r="C842" s="454"/>
      <c r="I842" s="454"/>
      <c r="J842" s="454"/>
      <c r="K842" s="454"/>
      <c r="L842" s="454"/>
      <c r="M842" s="454"/>
      <c r="N842" s="34"/>
      <c r="O842" s="459"/>
      <c r="P842" s="454"/>
      <c r="T842" s="454"/>
    </row>
    <row r="843" spans="1:20" ht="14.25" customHeight="1">
      <c r="A843" s="467"/>
      <c r="B843" s="454"/>
      <c r="C843" s="454"/>
      <c r="I843" s="454"/>
      <c r="J843" s="454"/>
      <c r="K843" s="454"/>
      <c r="L843" s="454"/>
      <c r="M843" s="454"/>
      <c r="N843" s="34"/>
      <c r="O843" s="459"/>
      <c r="P843" s="454"/>
      <c r="T843" s="454"/>
    </row>
    <row r="844" spans="1:20" ht="14.25" customHeight="1">
      <c r="A844" s="467"/>
      <c r="B844" s="454"/>
      <c r="C844" s="454"/>
      <c r="I844" s="454"/>
      <c r="J844" s="454"/>
      <c r="K844" s="454"/>
      <c r="L844" s="454"/>
      <c r="M844" s="454"/>
      <c r="N844" s="34"/>
      <c r="O844" s="459"/>
      <c r="P844" s="454"/>
      <c r="T844" s="454"/>
    </row>
    <row r="845" spans="1:20" ht="14.25" customHeight="1">
      <c r="A845" s="467"/>
      <c r="B845" s="454"/>
      <c r="C845" s="454"/>
      <c r="I845" s="454"/>
      <c r="J845" s="454"/>
      <c r="K845" s="454"/>
      <c r="L845" s="454"/>
      <c r="M845" s="454"/>
      <c r="N845" s="34"/>
      <c r="O845" s="459"/>
      <c r="P845" s="454"/>
      <c r="T845" s="454"/>
    </row>
    <row r="846" spans="1:20" ht="14.25" customHeight="1">
      <c r="A846" s="467"/>
      <c r="B846" s="454"/>
      <c r="C846" s="454"/>
      <c r="I846" s="454"/>
      <c r="J846" s="454"/>
      <c r="K846" s="454"/>
      <c r="L846" s="454"/>
      <c r="M846" s="454"/>
      <c r="N846" s="34"/>
      <c r="O846" s="459"/>
      <c r="P846" s="454"/>
      <c r="T846" s="454"/>
    </row>
    <row r="847" spans="1:20" ht="14.25" customHeight="1">
      <c r="A847" s="467"/>
      <c r="B847" s="454"/>
      <c r="C847" s="454"/>
      <c r="I847" s="454"/>
      <c r="J847" s="454"/>
      <c r="K847" s="454"/>
      <c r="L847" s="454"/>
      <c r="M847" s="454"/>
      <c r="N847" s="34"/>
      <c r="O847" s="459"/>
      <c r="P847" s="454"/>
      <c r="T847" s="454"/>
    </row>
    <row r="848" spans="1:20" ht="14.25" customHeight="1">
      <c r="A848" s="467"/>
      <c r="B848" s="454"/>
      <c r="C848" s="454"/>
      <c r="I848" s="454"/>
      <c r="J848" s="454"/>
      <c r="K848" s="454"/>
      <c r="L848" s="454"/>
      <c r="M848" s="454"/>
      <c r="N848" s="34"/>
      <c r="O848" s="459"/>
      <c r="P848" s="454"/>
      <c r="T848" s="454"/>
    </row>
    <row r="849" spans="1:20" ht="14.25" customHeight="1">
      <c r="A849" s="467"/>
      <c r="B849" s="454"/>
      <c r="C849" s="454"/>
      <c r="I849" s="454"/>
      <c r="J849" s="454"/>
      <c r="K849" s="454"/>
      <c r="L849" s="454"/>
      <c r="M849" s="454"/>
      <c r="N849" s="34"/>
      <c r="O849" s="459"/>
      <c r="P849" s="454"/>
      <c r="T849" s="454"/>
    </row>
    <row r="850" spans="1:20" ht="14.25" customHeight="1">
      <c r="A850" s="467"/>
      <c r="B850" s="454"/>
      <c r="C850" s="454"/>
      <c r="I850" s="454"/>
      <c r="J850" s="454"/>
      <c r="K850" s="454"/>
      <c r="L850" s="454"/>
      <c r="M850" s="454"/>
      <c r="N850" s="34"/>
      <c r="O850" s="459"/>
      <c r="P850" s="454"/>
      <c r="T850" s="454"/>
    </row>
    <row r="851" spans="1:20" ht="14.25" customHeight="1">
      <c r="A851" s="467"/>
      <c r="B851" s="454"/>
      <c r="C851" s="454"/>
      <c r="I851" s="454"/>
      <c r="J851" s="454"/>
      <c r="K851" s="454"/>
      <c r="L851" s="454"/>
      <c r="M851" s="454"/>
      <c r="N851" s="34"/>
      <c r="O851" s="459"/>
      <c r="P851" s="454"/>
      <c r="T851" s="454"/>
    </row>
    <row r="852" spans="1:20" ht="14.25" customHeight="1">
      <c r="A852" s="467"/>
      <c r="B852" s="454"/>
      <c r="C852" s="454"/>
      <c r="I852" s="454"/>
      <c r="J852" s="454"/>
      <c r="K852" s="454"/>
      <c r="L852" s="454"/>
      <c r="M852" s="454"/>
      <c r="N852" s="34"/>
      <c r="O852" s="459"/>
      <c r="P852" s="454"/>
      <c r="T852" s="454"/>
    </row>
    <row r="853" spans="1:20" ht="14.25" customHeight="1">
      <c r="A853" s="467"/>
      <c r="B853" s="454"/>
      <c r="C853" s="454"/>
      <c r="I853" s="454"/>
      <c r="J853" s="454"/>
      <c r="K853" s="454"/>
      <c r="L853" s="454"/>
      <c r="M853" s="454"/>
      <c r="N853" s="34"/>
      <c r="O853" s="459"/>
      <c r="P853" s="454"/>
      <c r="T853" s="454"/>
    </row>
    <row r="854" spans="1:20" ht="14.25" customHeight="1">
      <c r="A854" s="467"/>
      <c r="B854" s="454"/>
      <c r="C854" s="454"/>
      <c r="I854" s="454"/>
      <c r="J854" s="454"/>
      <c r="K854" s="454"/>
      <c r="L854" s="454"/>
      <c r="M854" s="454"/>
      <c r="N854" s="34"/>
      <c r="O854" s="459"/>
      <c r="P854" s="454"/>
      <c r="T854" s="454"/>
    </row>
    <row r="855" spans="1:20" ht="14.25" customHeight="1">
      <c r="A855" s="467"/>
      <c r="B855" s="454"/>
      <c r="C855" s="454"/>
      <c r="I855" s="454"/>
      <c r="J855" s="454"/>
      <c r="K855" s="454"/>
      <c r="L855" s="454"/>
      <c r="M855" s="454"/>
      <c r="N855" s="34"/>
      <c r="O855" s="459"/>
      <c r="P855" s="454"/>
      <c r="T855" s="454"/>
    </row>
    <row r="856" spans="1:20" ht="14.25" customHeight="1">
      <c r="A856" s="467"/>
      <c r="B856" s="454"/>
      <c r="C856" s="454"/>
      <c r="I856" s="454"/>
      <c r="J856" s="454"/>
      <c r="K856" s="454"/>
      <c r="L856" s="454"/>
      <c r="M856" s="454"/>
      <c r="N856" s="34"/>
      <c r="O856" s="459"/>
      <c r="P856" s="454"/>
      <c r="T856" s="454"/>
    </row>
    <row r="857" spans="1:20" ht="14.25" customHeight="1">
      <c r="A857" s="467"/>
      <c r="B857" s="454"/>
      <c r="C857" s="454"/>
      <c r="I857" s="454"/>
      <c r="J857" s="454"/>
      <c r="K857" s="454"/>
      <c r="L857" s="454"/>
      <c r="M857" s="454"/>
      <c r="N857" s="34"/>
      <c r="O857" s="459"/>
      <c r="P857" s="454"/>
      <c r="T857" s="454"/>
    </row>
    <row r="858" spans="1:20" ht="14.25" customHeight="1">
      <c r="A858" s="467"/>
      <c r="B858" s="454"/>
      <c r="C858" s="454"/>
      <c r="I858" s="454"/>
      <c r="J858" s="454"/>
      <c r="K858" s="454"/>
      <c r="L858" s="454"/>
      <c r="M858" s="454"/>
      <c r="N858" s="34"/>
      <c r="O858" s="459"/>
      <c r="P858" s="454"/>
      <c r="T858" s="454"/>
    </row>
    <row r="859" spans="1:20" ht="14.25" customHeight="1">
      <c r="A859" s="467"/>
      <c r="B859" s="454"/>
      <c r="C859" s="454"/>
      <c r="I859" s="454"/>
      <c r="J859" s="454"/>
      <c r="K859" s="454"/>
      <c r="L859" s="454"/>
      <c r="M859" s="454"/>
      <c r="N859" s="34"/>
      <c r="O859" s="459"/>
      <c r="P859" s="454"/>
      <c r="T859" s="454"/>
    </row>
    <row r="860" spans="1:20" ht="14.25" customHeight="1">
      <c r="A860" s="467"/>
      <c r="B860" s="454"/>
      <c r="C860" s="454"/>
      <c r="I860" s="454"/>
      <c r="J860" s="454"/>
      <c r="K860" s="454"/>
      <c r="L860" s="454"/>
      <c r="M860" s="454"/>
      <c r="N860" s="34"/>
      <c r="O860" s="459"/>
      <c r="P860" s="454"/>
      <c r="T860" s="454"/>
    </row>
    <row r="861" spans="1:20" ht="14.25" customHeight="1">
      <c r="A861" s="467"/>
      <c r="B861" s="454"/>
      <c r="C861" s="454"/>
      <c r="I861" s="454"/>
      <c r="J861" s="454"/>
      <c r="K861" s="454"/>
      <c r="L861" s="454"/>
      <c r="M861" s="454"/>
      <c r="N861" s="34"/>
      <c r="O861" s="459"/>
      <c r="P861" s="454"/>
      <c r="T861" s="454"/>
    </row>
    <row r="862" spans="1:20" ht="14.25" customHeight="1">
      <c r="A862" s="467"/>
      <c r="B862" s="454"/>
      <c r="C862" s="454"/>
      <c r="I862" s="454"/>
      <c r="J862" s="454"/>
      <c r="K862" s="454"/>
      <c r="L862" s="454"/>
      <c r="M862" s="454"/>
      <c r="N862" s="34"/>
      <c r="O862" s="459"/>
      <c r="P862" s="454"/>
      <c r="T862" s="454"/>
    </row>
    <row r="863" spans="1:20" ht="14.25" customHeight="1">
      <c r="A863" s="467"/>
      <c r="B863" s="454"/>
      <c r="C863" s="454"/>
      <c r="I863" s="454"/>
      <c r="J863" s="454"/>
      <c r="K863" s="454"/>
      <c r="L863" s="454"/>
      <c r="M863" s="454"/>
      <c r="N863" s="34"/>
      <c r="O863" s="459"/>
      <c r="P863" s="454"/>
      <c r="T863" s="454"/>
    </row>
    <row r="864" spans="1:20" ht="14.25" customHeight="1">
      <c r="A864" s="467"/>
      <c r="B864" s="454"/>
      <c r="C864" s="454"/>
      <c r="I864" s="454"/>
      <c r="J864" s="454"/>
      <c r="K864" s="454"/>
      <c r="L864" s="454"/>
      <c r="M864" s="454"/>
      <c r="N864" s="34"/>
      <c r="O864" s="459"/>
      <c r="P864" s="454"/>
      <c r="T864" s="454"/>
    </row>
    <row r="865" spans="1:20" ht="14.25" customHeight="1">
      <c r="A865" s="467"/>
      <c r="B865" s="454"/>
      <c r="C865" s="454"/>
      <c r="I865" s="454"/>
      <c r="J865" s="454"/>
      <c r="K865" s="454"/>
      <c r="L865" s="454"/>
      <c r="M865" s="454"/>
      <c r="N865" s="34"/>
      <c r="O865" s="459"/>
      <c r="P865" s="454"/>
      <c r="T865" s="454"/>
    </row>
    <row r="866" spans="1:20" ht="14.25" customHeight="1">
      <c r="A866" s="467"/>
      <c r="B866" s="454"/>
      <c r="C866" s="454"/>
      <c r="I866" s="454"/>
      <c r="J866" s="454"/>
      <c r="K866" s="454"/>
      <c r="L866" s="454"/>
      <c r="M866" s="454"/>
      <c r="N866" s="34"/>
      <c r="O866" s="459"/>
      <c r="P866" s="454"/>
      <c r="T866" s="454"/>
    </row>
    <row r="867" spans="1:20" ht="14.25" customHeight="1">
      <c r="A867" s="467"/>
      <c r="B867" s="454"/>
      <c r="C867" s="454"/>
      <c r="I867" s="454"/>
      <c r="J867" s="454"/>
      <c r="K867" s="454"/>
      <c r="L867" s="454"/>
      <c r="M867" s="454"/>
      <c r="N867" s="34"/>
      <c r="O867" s="459"/>
      <c r="P867" s="454"/>
      <c r="T867" s="454"/>
    </row>
    <row r="868" spans="1:20" ht="14.25" customHeight="1">
      <c r="A868" s="467"/>
      <c r="B868" s="454"/>
      <c r="C868" s="454"/>
      <c r="I868" s="454"/>
      <c r="J868" s="454"/>
      <c r="K868" s="454"/>
      <c r="L868" s="454"/>
      <c r="M868" s="454"/>
      <c r="N868" s="34"/>
      <c r="O868" s="459"/>
      <c r="P868" s="454"/>
      <c r="T868" s="454"/>
    </row>
    <row r="869" spans="1:20" ht="14.25" customHeight="1">
      <c r="A869" s="467"/>
      <c r="B869" s="454"/>
      <c r="C869" s="454"/>
      <c r="I869" s="454"/>
      <c r="J869" s="454"/>
      <c r="K869" s="454"/>
      <c r="L869" s="454"/>
      <c r="M869" s="454"/>
      <c r="N869" s="34"/>
      <c r="O869" s="459"/>
      <c r="P869" s="454"/>
      <c r="T869" s="454"/>
    </row>
    <row r="870" spans="1:20" ht="14.25" customHeight="1">
      <c r="A870" s="467"/>
      <c r="B870" s="454"/>
      <c r="C870" s="454"/>
      <c r="I870" s="454"/>
      <c r="J870" s="454"/>
      <c r="K870" s="454"/>
      <c r="L870" s="454"/>
      <c r="M870" s="454"/>
      <c r="N870" s="34"/>
      <c r="O870" s="459"/>
      <c r="P870" s="454"/>
      <c r="T870" s="454"/>
    </row>
    <row r="871" spans="1:20" ht="14.25" customHeight="1">
      <c r="A871" s="467"/>
      <c r="B871" s="454"/>
      <c r="C871" s="454"/>
      <c r="I871" s="454"/>
      <c r="J871" s="454"/>
      <c r="K871" s="454"/>
      <c r="L871" s="454"/>
      <c r="M871" s="454"/>
      <c r="N871" s="34"/>
      <c r="O871" s="459"/>
      <c r="P871" s="454"/>
      <c r="T871" s="454"/>
    </row>
    <row r="872" spans="1:20" ht="14.25" customHeight="1">
      <c r="A872" s="467"/>
      <c r="B872" s="454"/>
      <c r="C872" s="454"/>
      <c r="I872" s="454"/>
      <c r="J872" s="454"/>
      <c r="K872" s="454"/>
      <c r="L872" s="454"/>
      <c r="M872" s="454"/>
      <c r="N872" s="34"/>
      <c r="O872" s="459"/>
      <c r="P872" s="454"/>
      <c r="T872" s="454"/>
    </row>
    <row r="873" spans="1:20" ht="14.25" customHeight="1">
      <c r="A873" s="467"/>
      <c r="B873" s="454"/>
      <c r="C873" s="454"/>
      <c r="I873" s="454"/>
      <c r="J873" s="454"/>
      <c r="K873" s="454"/>
      <c r="L873" s="454"/>
      <c r="M873" s="454"/>
      <c r="N873" s="34"/>
      <c r="O873" s="459"/>
      <c r="P873" s="454"/>
      <c r="T873" s="454"/>
    </row>
    <row r="874" spans="1:20" ht="14.25" customHeight="1">
      <c r="A874" s="467"/>
      <c r="B874" s="454"/>
      <c r="C874" s="454"/>
      <c r="I874" s="454"/>
      <c r="J874" s="454"/>
      <c r="K874" s="454"/>
      <c r="L874" s="454"/>
      <c r="M874" s="454"/>
      <c r="N874" s="34"/>
      <c r="O874" s="459"/>
      <c r="P874" s="454"/>
      <c r="T874" s="454"/>
    </row>
    <row r="875" spans="1:20" ht="14.25" customHeight="1">
      <c r="A875" s="467"/>
      <c r="B875" s="454"/>
      <c r="C875" s="454"/>
      <c r="I875" s="454"/>
      <c r="J875" s="454"/>
      <c r="K875" s="454"/>
      <c r="L875" s="454"/>
      <c r="M875" s="454"/>
      <c r="N875" s="34"/>
      <c r="O875" s="459"/>
      <c r="P875" s="454"/>
      <c r="T875" s="454"/>
    </row>
    <row r="876" spans="1:20" ht="14.25" customHeight="1">
      <c r="A876" s="467"/>
      <c r="B876" s="454"/>
      <c r="C876" s="454"/>
      <c r="I876" s="454"/>
      <c r="J876" s="454"/>
      <c r="K876" s="454"/>
      <c r="L876" s="454"/>
      <c r="M876" s="454"/>
      <c r="N876" s="34"/>
      <c r="O876" s="459"/>
      <c r="P876" s="454"/>
      <c r="T876" s="454"/>
    </row>
    <row r="877" spans="1:20" ht="14.25" customHeight="1">
      <c r="A877" s="467"/>
      <c r="B877" s="454"/>
      <c r="C877" s="454"/>
      <c r="I877" s="454"/>
      <c r="J877" s="454"/>
      <c r="K877" s="454"/>
      <c r="L877" s="454"/>
      <c r="M877" s="454"/>
      <c r="N877" s="34"/>
      <c r="O877" s="459"/>
      <c r="P877" s="454"/>
      <c r="T877" s="454"/>
    </row>
    <row r="878" spans="1:20" ht="14.25" customHeight="1">
      <c r="A878" s="467"/>
      <c r="B878" s="454"/>
      <c r="C878" s="454"/>
      <c r="I878" s="454"/>
      <c r="J878" s="454"/>
      <c r="K878" s="454"/>
      <c r="L878" s="454"/>
      <c r="M878" s="454"/>
      <c r="N878" s="34"/>
      <c r="O878" s="459"/>
      <c r="P878" s="454"/>
      <c r="T878" s="454"/>
    </row>
    <row r="879" spans="1:20" ht="14.25" customHeight="1">
      <c r="A879" s="467"/>
      <c r="B879" s="454"/>
      <c r="C879" s="454"/>
      <c r="I879" s="454"/>
      <c r="J879" s="454"/>
      <c r="K879" s="454"/>
      <c r="L879" s="454"/>
      <c r="M879" s="454"/>
      <c r="N879" s="34"/>
      <c r="O879" s="459"/>
      <c r="P879" s="454"/>
      <c r="T879" s="454"/>
    </row>
    <row r="880" spans="1:20" ht="14.25" customHeight="1">
      <c r="A880" s="467"/>
      <c r="B880" s="454"/>
      <c r="C880" s="454"/>
      <c r="I880" s="454"/>
      <c r="J880" s="454"/>
      <c r="K880" s="454"/>
      <c r="L880" s="454"/>
      <c r="M880" s="454"/>
      <c r="N880" s="34"/>
      <c r="O880" s="459"/>
      <c r="P880" s="454"/>
      <c r="T880" s="454"/>
    </row>
    <row r="881" spans="1:20" ht="14.25" customHeight="1">
      <c r="A881" s="467"/>
      <c r="B881" s="454"/>
      <c r="C881" s="454"/>
      <c r="I881" s="454"/>
      <c r="J881" s="454"/>
      <c r="K881" s="454"/>
      <c r="L881" s="454"/>
      <c r="M881" s="454"/>
      <c r="N881" s="34"/>
      <c r="O881" s="459"/>
      <c r="P881" s="454"/>
      <c r="T881" s="454"/>
    </row>
    <row r="882" spans="1:20" ht="14.25" customHeight="1">
      <c r="A882" s="467"/>
      <c r="B882" s="454"/>
      <c r="C882" s="454"/>
      <c r="I882" s="454"/>
      <c r="J882" s="454"/>
      <c r="K882" s="454"/>
      <c r="L882" s="454"/>
      <c r="M882" s="454"/>
      <c r="N882" s="34"/>
      <c r="O882" s="459"/>
      <c r="P882" s="454"/>
      <c r="T882" s="454"/>
    </row>
    <row r="883" spans="1:20" ht="14.25" customHeight="1">
      <c r="A883" s="467"/>
      <c r="B883" s="454"/>
      <c r="C883" s="454"/>
      <c r="I883" s="454"/>
      <c r="J883" s="454"/>
      <c r="K883" s="454"/>
      <c r="L883" s="454"/>
      <c r="M883" s="454"/>
      <c r="N883" s="34"/>
      <c r="O883" s="459"/>
      <c r="P883" s="454"/>
      <c r="T883" s="454"/>
    </row>
    <row r="884" spans="1:20" ht="14.25" customHeight="1">
      <c r="A884" s="467"/>
      <c r="B884" s="454"/>
      <c r="C884" s="454"/>
      <c r="I884" s="454"/>
      <c r="J884" s="454"/>
      <c r="K884" s="454"/>
      <c r="L884" s="454"/>
      <c r="M884" s="454"/>
      <c r="N884" s="34"/>
      <c r="O884" s="459"/>
      <c r="P884" s="454"/>
      <c r="T884" s="454"/>
    </row>
    <row r="885" spans="1:20" ht="14.25" customHeight="1">
      <c r="A885" s="467"/>
      <c r="B885" s="454"/>
      <c r="C885" s="454"/>
      <c r="I885" s="454"/>
      <c r="J885" s="454"/>
      <c r="K885" s="454"/>
      <c r="L885" s="454"/>
      <c r="M885" s="454"/>
      <c r="N885" s="34"/>
      <c r="O885" s="459"/>
      <c r="P885" s="454"/>
      <c r="T885" s="454"/>
    </row>
    <row r="886" spans="1:20" ht="14.25" customHeight="1">
      <c r="A886" s="467"/>
      <c r="B886" s="454"/>
      <c r="C886" s="454"/>
      <c r="I886" s="454"/>
      <c r="J886" s="454"/>
      <c r="K886" s="454"/>
      <c r="L886" s="454"/>
      <c r="M886" s="454"/>
      <c r="N886" s="34"/>
      <c r="O886" s="459"/>
      <c r="P886" s="454"/>
      <c r="T886" s="454"/>
    </row>
    <row r="887" spans="1:20" ht="14.25" customHeight="1">
      <c r="A887" s="467"/>
      <c r="B887" s="454"/>
      <c r="C887" s="454"/>
      <c r="I887" s="454"/>
      <c r="J887" s="454"/>
      <c r="K887" s="454"/>
      <c r="L887" s="454"/>
      <c r="M887" s="454"/>
      <c r="N887" s="34"/>
      <c r="O887" s="459"/>
      <c r="P887" s="454"/>
      <c r="T887" s="454"/>
    </row>
    <row r="888" spans="1:20" ht="14.25" customHeight="1">
      <c r="A888" s="467"/>
      <c r="B888" s="454"/>
      <c r="C888" s="454"/>
      <c r="I888" s="454"/>
      <c r="J888" s="454"/>
      <c r="K888" s="454"/>
      <c r="L888" s="454"/>
      <c r="M888" s="454"/>
      <c r="N888" s="34"/>
      <c r="O888" s="459"/>
      <c r="P888" s="454"/>
      <c r="T888" s="454"/>
    </row>
    <row r="889" spans="1:20" ht="14.25" customHeight="1">
      <c r="A889" s="467"/>
      <c r="B889" s="454"/>
      <c r="C889" s="454"/>
      <c r="I889" s="454"/>
      <c r="J889" s="454"/>
      <c r="K889" s="454"/>
      <c r="L889" s="454"/>
      <c r="M889" s="454"/>
      <c r="N889" s="34"/>
      <c r="O889" s="459"/>
      <c r="P889" s="454"/>
      <c r="T889" s="454"/>
    </row>
    <row r="890" spans="1:20" ht="14.25" customHeight="1">
      <c r="A890" s="467"/>
      <c r="B890" s="454"/>
      <c r="C890" s="454"/>
      <c r="I890" s="454"/>
      <c r="J890" s="454"/>
      <c r="K890" s="454"/>
      <c r="L890" s="454"/>
      <c r="M890" s="454"/>
      <c r="N890" s="34"/>
      <c r="O890" s="459"/>
      <c r="P890" s="454"/>
      <c r="T890" s="454"/>
    </row>
    <row r="891" spans="1:20" ht="14.25" customHeight="1">
      <c r="A891" s="467"/>
      <c r="B891" s="454"/>
      <c r="C891" s="454"/>
      <c r="I891" s="454"/>
      <c r="J891" s="454"/>
      <c r="K891" s="454"/>
      <c r="L891" s="454"/>
      <c r="M891" s="454"/>
      <c r="N891" s="34"/>
      <c r="O891" s="459"/>
      <c r="P891" s="454"/>
      <c r="T891" s="454"/>
    </row>
    <row r="892" spans="1:20" ht="14.25" customHeight="1">
      <c r="A892" s="467"/>
      <c r="B892" s="454"/>
      <c r="C892" s="454"/>
      <c r="I892" s="454"/>
      <c r="J892" s="454"/>
      <c r="K892" s="454"/>
      <c r="L892" s="454"/>
      <c r="M892" s="454"/>
      <c r="N892" s="34"/>
      <c r="O892" s="459"/>
      <c r="P892" s="454"/>
      <c r="T892" s="454"/>
    </row>
    <row r="893" spans="1:20" ht="14.25" customHeight="1">
      <c r="A893" s="467"/>
      <c r="B893" s="454"/>
      <c r="C893" s="454"/>
      <c r="I893" s="454"/>
      <c r="J893" s="454"/>
      <c r="K893" s="454"/>
      <c r="L893" s="454"/>
      <c r="M893" s="454"/>
      <c r="N893" s="34"/>
      <c r="O893" s="459"/>
      <c r="P893" s="454"/>
      <c r="T893" s="454"/>
    </row>
    <row r="894" spans="1:20" ht="14.25" customHeight="1">
      <c r="A894" s="467"/>
      <c r="B894" s="454"/>
      <c r="C894" s="454"/>
      <c r="I894" s="454"/>
      <c r="J894" s="454"/>
      <c r="K894" s="454"/>
      <c r="L894" s="454"/>
      <c r="M894" s="454"/>
      <c r="N894" s="34"/>
      <c r="O894" s="459"/>
      <c r="P894" s="454"/>
      <c r="T894" s="454"/>
    </row>
    <row r="895" spans="1:20" ht="14.25" customHeight="1">
      <c r="A895" s="467"/>
      <c r="B895" s="454"/>
      <c r="C895" s="454"/>
      <c r="I895" s="454"/>
      <c r="J895" s="454"/>
      <c r="K895" s="454"/>
      <c r="L895" s="454"/>
      <c r="M895" s="454"/>
      <c r="N895" s="34"/>
      <c r="O895" s="459"/>
      <c r="P895" s="454"/>
      <c r="T895" s="454"/>
    </row>
    <row r="896" spans="1:20" ht="14.25" customHeight="1">
      <c r="A896" s="467"/>
      <c r="B896" s="454"/>
      <c r="C896" s="454"/>
      <c r="I896" s="454"/>
      <c r="J896" s="454"/>
      <c r="K896" s="454"/>
      <c r="L896" s="454"/>
      <c r="M896" s="454"/>
      <c r="N896" s="34"/>
      <c r="O896" s="459"/>
      <c r="P896" s="454"/>
      <c r="T896" s="454"/>
    </row>
    <row r="897" spans="1:20" ht="14.25" customHeight="1">
      <c r="A897" s="467"/>
      <c r="B897" s="454"/>
      <c r="C897" s="454"/>
      <c r="I897" s="454"/>
      <c r="J897" s="454"/>
      <c r="K897" s="454"/>
      <c r="L897" s="454"/>
      <c r="M897" s="454"/>
      <c r="N897" s="34"/>
      <c r="O897" s="459"/>
      <c r="P897" s="454"/>
      <c r="T897" s="454"/>
    </row>
    <row r="898" spans="1:20" ht="14.25" customHeight="1">
      <c r="A898" s="467"/>
      <c r="B898" s="454"/>
      <c r="C898" s="454"/>
      <c r="I898" s="454"/>
      <c r="J898" s="454"/>
      <c r="K898" s="454"/>
      <c r="L898" s="454"/>
      <c r="M898" s="454"/>
      <c r="N898" s="34"/>
      <c r="O898" s="459"/>
      <c r="P898" s="454"/>
      <c r="T898" s="454"/>
    </row>
    <row r="899" spans="1:20" ht="14.25" customHeight="1">
      <c r="A899" s="467"/>
      <c r="B899" s="454"/>
      <c r="C899" s="454"/>
      <c r="I899" s="454"/>
      <c r="J899" s="454"/>
      <c r="K899" s="454"/>
      <c r="L899" s="454"/>
      <c r="M899" s="454"/>
      <c r="N899" s="34"/>
      <c r="O899" s="459"/>
      <c r="P899" s="454"/>
      <c r="T899" s="454"/>
    </row>
    <row r="900" spans="1:20" ht="14.25" customHeight="1">
      <c r="A900" s="467"/>
      <c r="B900" s="454"/>
      <c r="C900" s="454"/>
      <c r="I900" s="454"/>
      <c r="J900" s="454"/>
      <c r="K900" s="454"/>
      <c r="L900" s="454"/>
      <c r="M900" s="454"/>
      <c r="N900" s="34"/>
      <c r="O900" s="459"/>
      <c r="P900" s="454"/>
      <c r="T900" s="454"/>
    </row>
    <row r="901" spans="1:20" ht="14.25" customHeight="1">
      <c r="A901" s="467"/>
      <c r="B901" s="454"/>
      <c r="C901" s="454"/>
      <c r="I901" s="454"/>
      <c r="J901" s="454"/>
      <c r="K901" s="454"/>
      <c r="L901" s="454"/>
      <c r="M901" s="454"/>
      <c r="N901" s="34"/>
      <c r="O901" s="459"/>
      <c r="P901" s="454"/>
      <c r="T901" s="454"/>
    </row>
    <row r="902" spans="1:20" ht="14.25" customHeight="1">
      <c r="A902" s="467"/>
      <c r="B902" s="454"/>
      <c r="C902" s="454"/>
      <c r="I902" s="454"/>
      <c r="J902" s="454"/>
      <c r="K902" s="454"/>
      <c r="L902" s="454"/>
      <c r="M902" s="454"/>
      <c r="N902" s="34"/>
      <c r="O902" s="459"/>
      <c r="P902" s="454"/>
      <c r="T902" s="454"/>
    </row>
    <row r="903" spans="1:20" ht="14.25" customHeight="1">
      <c r="A903" s="467"/>
      <c r="B903" s="454"/>
      <c r="C903" s="454"/>
      <c r="I903" s="454"/>
      <c r="J903" s="454"/>
      <c r="K903" s="454"/>
      <c r="L903" s="454"/>
      <c r="M903" s="454"/>
      <c r="N903" s="34"/>
      <c r="O903" s="459"/>
      <c r="P903" s="454"/>
      <c r="T903" s="454"/>
    </row>
    <row r="904" spans="1:20" ht="14.25" customHeight="1">
      <c r="A904" s="467"/>
      <c r="B904" s="454"/>
      <c r="C904" s="454"/>
      <c r="I904" s="454"/>
      <c r="J904" s="454"/>
      <c r="K904" s="454"/>
      <c r="L904" s="454"/>
      <c r="M904" s="454"/>
      <c r="N904" s="34"/>
      <c r="O904" s="459"/>
      <c r="P904" s="454"/>
      <c r="T904" s="454"/>
    </row>
    <row r="905" spans="1:20" ht="14.25" customHeight="1">
      <c r="A905" s="467"/>
      <c r="B905" s="454"/>
      <c r="C905" s="454"/>
      <c r="I905" s="454"/>
      <c r="J905" s="454"/>
      <c r="K905" s="454"/>
      <c r="L905" s="454"/>
      <c r="M905" s="454"/>
      <c r="N905" s="34"/>
      <c r="O905" s="459"/>
      <c r="P905" s="454"/>
      <c r="T905" s="454"/>
    </row>
    <row r="906" spans="1:20" ht="14.25" customHeight="1">
      <c r="A906" s="467"/>
      <c r="B906" s="454"/>
      <c r="C906" s="454"/>
      <c r="I906" s="454"/>
      <c r="J906" s="454"/>
      <c r="K906" s="454"/>
      <c r="L906" s="454"/>
      <c r="M906" s="454"/>
      <c r="N906" s="34"/>
      <c r="O906" s="459"/>
      <c r="P906" s="454"/>
      <c r="T906" s="454"/>
    </row>
    <row r="907" spans="1:20" ht="14.25" customHeight="1">
      <c r="A907" s="467"/>
      <c r="B907" s="454"/>
      <c r="C907" s="454"/>
      <c r="I907" s="454"/>
      <c r="J907" s="454"/>
      <c r="K907" s="454"/>
      <c r="L907" s="454"/>
      <c r="M907" s="454"/>
      <c r="N907" s="34"/>
      <c r="O907" s="459"/>
      <c r="P907" s="454"/>
      <c r="T907" s="454"/>
    </row>
    <row r="908" spans="1:20" ht="14.25" customHeight="1">
      <c r="A908" s="467"/>
      <c r="B908" s="454"/>
      <c r="C908" s="454"/>
      <c r="I908" s="454"/>
      <c r="J908" s="454"/>
      <c r="K908" s="454"/>
      <c r="L908" s="454"/>
      <c r="M908" s="454"/>
      <c r="N908" s="34"/>
      <c r="O908" s="459"/>
      <c r="P908" s="454"/>
      <c r="T908" s="454"/>
    </row>
    <row r="909" spans="1:20" ht="14.25" customHeight="1">
      <c r="A909" s="467"/>
      <c r="B909" s="454"/>
      <c r="C909" s="454"/>
      <c r="I909" s="454"/>
      <c r="J909" s="454"/>
      <c r="K909" s="454"/>
      <c r="L909" s="454"/>
      <c r="M909" s="454"/>
      <c r="N909" s="34"/>
      <c r="O909" s="459"/>
      <c r="P909" s="454"/>
      <c r="T909" s="454"/>
    </row>
    <row r="910" spans="1:20" ht="14.25" customHeight="1">
      <c r="A910" s="467"/>
      <c r="B910" s="454"/>
      <c r="C910" s="454"/>
      <c r="I910" s="454"/>
      <c r="J910" s="454"/>
      <c r="K910" s="454"/>
      <c r="L910" s="454"/>
      <c r="M910" s="454"/>
      <c r="N910" s="34"/>
      <c r="O910" s="459"/>
      <c r="P910" s="454"/>
      <c r="T910" s="454"/>
    </row>
    <row r="911" spans="1:20" ht="14.25" customHeight="1">
      <c r="A911" s="467"/>
      <c r="B911" s="454"/>
      <c r="C911" s="454"/>
      <c r="I911" s="454"/>
      <c r="J911" s="454"/>
      <c r="K911" s="454"/>
      <c r="L911" s="454"/>
      <c r="M911" s="454"/>
      <c r="N911" s="34"/>
      <c r="O911" s="459"/>
      <c r="P911" s="454"/>
      <c r="T911" s="454"/>
    </row>
    <row r="912" spans="1:20" ht="14.25" customHeight="1">
      <c r="A912" s="467"/>
      <c r="B912" s="454"/>
      <c r="C912" s="454"/>
      <c r="I912" s="454"/>
      <c r="J912" s="454"/>
      <c r="K912" s="454"/>
      <c r="L912" s="454"/>
      <c r="M912" s="454"/>
      <c r="N912" s="34"/>
      <c r="O912" s="459"/>
      <c r="P912" s="454"/>
      <c r="T912" s="454"/>
    </row>
    <row r="913" spans="1:20" ht="14.25" customHeight="1">
      <c r="A913" s="467"/>
      <c r="B913" s="454"/>
      <c r="C913" s="454"/>
      <c r="I913" s="454"/>
      <c r="J913" s="454"/>
      <c r="K913" s="454"/>
      <c r="L913" s="454"/>
      <c r="M913" s="454"/>
      <c r="N913" s="34"/>
      <c r="O913" s="459"/>
      <c r="P913" s="454"/>
      <c r="T913" s="454"/>
    </row>
    <row r="914" spans="1:20" ht="14.25" customHeight="1">
      <c r="A914" s="467"/>
      <c r="B914" s="454"/>
      <c r="C914" s="454"/>
      <c r="I914" s="454"/>
      <c r="J914" s="454"/>
      <c r="K914" s="454"/>
      <c r="L914" s="454"/>
      <c r="M914" s="454"/>
      <c r="N914" s="34"/>
      <c r="O914" s="459"/>
      <c r="P914" s="454"/>
      <c r="T914" s="454"/>
    </row>
    <row r="915" spans="1:20" ht="14.25" customHeight="1">
      <c r="A915" s="467"/>
      <c r="B915" s="454"/>
      <c r="C915" s="454"/>
      <c r="I915" s="454"/>
      <c r="J915" s="454"/>
      <c r="K915" s="454"/>
      <c r="L915" s="454"/>
      <c r="M915" s="454"/>
      <c r="N915" s="34"/>
      <c r="O915" s="459"/>
      <c r="P915" s="454"/>
      <c r="T915" s="454"/>
    </row>
    <row r="916" spans="1:20" ht="14.25" customHeight="1">
      <c r="A916" s="467"/>
      <c r="B916" s="454"/>
      <c r="C916" s="454"/>
      <c r="I916" s="454"/>
      <c r="J916" s="454"/>
      <c r="K916" s="454"/>
      <c r="L916" s="454"/>
      <c r="M916" s="454"/>
      <c r="N916" s="34"/>
      <c r="O916" s="459"/>
      <c r="P916" s="454"/>
      <c r="T916" s="454"/>
    </row>
    <row r="917" spans="1:20" ht="14.25" customHeight="1">
      <c r="A917" s="467"/>
      <c r="B917" s="454"/>
      <c r="C917" s="454"/>
      <c r="I917" s="454"/>
      <c r="J917" s="454"/>
      <c r="K917" s="454"/>
      <c r="L917" s="454"/>
      <c r="M917" s="454"/>
      <c r="N917" s="34"/>
      <c r="O917" s="459"/>
      <c r="P917" s="454"/>
      <c r="T917" s="454"/>
    </row>
    <row r="918" spans="1:20" ht="14.25" customHeight="1">
      <c r="A918" s="467"/>
      <c r="B918" s="454"/>
      <c r="C918" s="454"/>
      <c r="I918" s="454"/>
      <c r="J918" s="454"/>
      <c r="K918" s="454"/>
      <c r="L918" s="454"/>
      <c r="M918" s="454"/>
      <c r="N918" s="34"/>
      <c r="O918" s="459"/>
      <c r="P918" s="454"/>
      <c r="T918" s="454"/>
    </row>
    <row r="919" spans="1:20" ht="14.25" customHeight="1">
      <c r="A919" s="467"/>
      <c r="B919" s="454"/>
      <c r="C919" s="454"/>
      <c r="I919" s="454"/>
      <c r="J919" s="454"/>
      <c r="K919" s="454"/>
      <c r="L919" s="454"/>
      <c r="M919" s="454"/>
      <c r="N919" s="34"/>
      <c r="O919" s="459"/>
      <c r="P919" s="454"/>
      <c r="T919" s="454"/>
    </row>
    <row r="920" spans="1:20" ht="14.25" customHeight="1">
      <c r="A920" s="467"/>
      <c r="B920" s="454"/>
      <c r="C920" s="454"/>
      <c r="I920" s="454"/>
      <c r="J920" s="454"/>
      <c r="K920" s="454"/>
      <c r="L920" s="454"/>
      <c r="M920" s="454"/>
      <c r="N920" s="34"/>
      <c r="O920" s="459"/>
      <c r="P920" s="454"/>
      <c r="T920" s="454"/>
    </row>
    <row r="921" spans="1:20" ht="14.25" customHeight="1">
      <c r="A921" s="467"/>
      <c r="B921" s="454"/>
      <c r="C921" s="454"/>
      <c r="I921" s="454"/>
      <c r="J921" s="454"/>
      <c r="K921" s="454"/>
      <c r="L921" s="454"/>
      <c r="M921" s="454"/>
      <c r="N921" s="34"/>
      <c r="O921" s="459"/>
      <c r="P921" s="454"/>
      <c r="T921" s="454"/>
    </row>
    <row r="922" spans="1:20" ht="14.25" customHeight="1">
      <c r="A922" s="467"/>
      <c r="B922" s="454"/>
      <c r="C922" s="454"/>
      <c r="I922" s="454"/>
      <c r="J922" s="454"/>
      <c r="K922" s="454"/>
      <c r="L922" s="454"/>
      <c r="M922" s="454"/>
      <c r="N922" s="34"/>
      <c r="O922" s="459"/>
      <c r="P922" s="454"/>
      <c r="T922" s="454"/>
    </row>
    <row r="923" spans="1:20" ht="14.25" customHeight="1">
      <c r="A923" s="467"/>
      <c r="B923" s="454"/>
      <c r="C923" s="454"/>
      <c r="I923" s="454"/>
      <c r="J923" s="454"/>
      <c r="K923" s="454"/>
      <c r="L923" s="454"/>
      <c r="M923" s="454"/>
      <c r="N923" s="34"/>
      <c r="O923" s="459"/>
      <c r="P923" s="454"/>
      <c r="T923" s="454"/>
    </row>
    <row r="924" spans="1:20" ht="14.25" customHeight="1">
      <c r="A924" s="467"/>
      <c r="B924" s="454"/>
      <c r="C924" s="454"/>
      <c r="I924" s="454"/>
      <c r="J924" s="454"/>
      <c r="K924" s="454"/>
      <c r="L924" s="454"/>
      <c r="M924" s="454"/>
      <c r="N924" s="34"/>
      <c r="O924" s="459"/>
      <c r="P924" s="454"/>
      <c r="T924" s="454"/>
    </row>
    <row r="925" spans="1:20" ht="14.25" customHeight="1">
      <c r="A925" s="467"/>
      <c r="B925" s="454"/>
      <c r="C925" s="454"/>
      <c r="I925" s="454"/>
      <c r="J925" s="454"/>
      <c r="K925" s="454"/>
      <c r="L925" s="454"/>
      <c r="M925" s="454"/>
      <c r="N925" s="34"/>
      <c r="O925" s="459"/>
      <c r="P925" s="454"/>
      <c r="T925" s="454"/>
    </row>
    <row r="926" spans="1:20" ht="14.25" customHeight="1">
      <c r="A926" s="467"/>
      <c r="B926" s="454"/>
      <c r="C926" s="454"/>
      <c r="I926" s="454"/>
      <c r="J926" s="454"/>
      <c r="K926" s="454"/>
      <c r="L926" s="454"/>
      <c r="M926" s="454"/>
      <c r="N926" s="34"/>
      <c r="O926" s="459"/>
      <c r="P926" s="454"/>
      <c r="T926" s="454"/>
    </row>
    <row r="927" spans="1:20" ht="14.25" customHeight="1">
      <c r="A927" s="467"/>
      <c r="B927" s="454"/>
      <c r="C927" s="454"/>
      <c r="I927" s="454"/>
      <c r="J927" s="454"/>
      <c r="K927" s="454"/>
      <c r="L927" s="454"/>
      <c r="M927" s="454"/>
      <c r="N927" s="34"/>
      <c r="O927" s="459"/>
      <c r="P927" s="454"/>
      <c r="T927" s="454"/>
    </row>
    <row r="928" spans="1:20" ht="14.25" customHeight="1">
      <c r="A928" s="467"/>
      <c r="B928" s="454"/>
      <c r="C928" s="454"/>
      <c r="I928" s="454"/>
      <c r="J928" s="454"/>
      <c r="K928" s="454"/>
      <c r="L928" s="454"/>
      <c r="M928" s="454"/>
      <c r="N928" s="34"/>
      <c r="O928" s="459"/>
      <c r="P928" s="454"/>
      <c r="T928" s="454"/>
    </row>
    <row r="929" spans="1:20" ht="14.25" customHeight="1">
      <c r="A929" s="467"/>
      <c r="B929" s="454"/>
      <c r="C929" s="454"/>
      <c r="I929" s="454"/>
      <c r="J929" s="454"/>
      <c r="K929" s="454"/>
      <c r="L929" s="454"/>
      <c r="M929" s="454"/>
      <c r="N929" s="34"/>
      <c r="O929" s="459"/>
      <c r="P929" s="454"/>
      <c r="T929" s="454"/>
    </row>
    <row r="930" spans="1:20" ht="14.25" customHeight="1">
      <c r="A930" s="467"/>
      <c r="B930" s="454"/>
      <c r="C930" s="454"/>
      <c r="I930" s="454"/>
      <c r="J930" s="454"/>
      <c r="K930" s="454"/>
      <c r="L930" s="454"/>
      <c r="M930" s="454"/>
      <c r="N930" s="34"/>
      <c r="O930" s="459"/>
      <c r="P930" s="454"/>
      <c r="T930" s="454"/>
    </row>
    <row r="931" spans="1:20" ht="14.25" customHeight="1">
      <c r="A931" s="467"/>
      <c r="B931" s="454"/>
      <c r="C931" s="454"/>
      <c r="I931" s="454"/>
      <c r="J931" s="454"/>
      <c r="K931" s="454"/>
      <c r="L931" s="454"/>
      <c r="M931" s="454"/>
      <c r="N931" s="34"/>
      <c r="O931" s="459"/>
      <c r="P931" s="454"/>
      <c r="T931" s="454"/>
    </row>
    <row r="932" spans="1:20" ht="14.25" customHeight="1">
      <c r="A932" s="467"/>
      <c r="B932" s="454"/>
      <c r="C932" s="454"/>
      <c r="I932" s="454"/>
      <c r="J932" s="454"/>
      <c r="K932" s="454"/>
      <c r="L932" s="454"/>
      <c r="M932" s="454"/>
      <c r="N932" s="34"/>
      <c r="O932" s="459"/>
      <c r="P932" s="454"/>
      <c r="T932" s="454"/>
    </row>
    <row r="933" spans="1:20" ht="14.25" customHeight="1">
      <c r="A933" s="467"/>
      <c r="B933" s="454"/>
      <c r="C933" s="454"/>
      <c r="I933" s="454"/>
      <c r="J933" s="454"/>
      <c r="K933" s="454"/>
      <c r="L933" s="454"/>
      <c r="M933" s="454"/>
      <c r="N933" s="34"/>
      <c r="O933" s="459"/>
      <c r="P933" s="454"/>
      <c r="T933" s="454"/>
    </row>
    <row r="934" spans="1:20" ht="14.25" customHeight="1">
      <c r="A934" s="467"/>
      <c r="B934" s="454"/>
      <c r="C934" s="454"/>
      <c r="I934" s="454"/>
      <c r="J934" s="454"/>
      <c r="K934" s="454"/>
      <c r="L934" s="454"/>
      <c r="M934" s="454"/>
      <c r="N934" s="34"/>
      <c r="O934" s="459"/>
      <c r="P934" s="454"/>
      <c r="T934" s="454"/>
    </row>
    <row r="935" spans="1:20" ht="14.25" customHeight="1">
      <c r="A935" s="467"/>
      <c r="B935" s="454"/>
      <c r="C935" s="454"/>
      <c r="I935" s="454"/>
      <c r="J935" s="454"/>
      <c r="K935" s="454"/>
      <c r="L935" s="454"/>
      <c r="M935" s="454"/>
      <c r="N935" s="34"/>
      <c r="O935" s="459"/>
      <c r="P935" s="454"/>
      <c r="T935" s="454"/>
    </row>
    <row r="936" spans="1:20" ht="14.25" customHeight="1">
      <c r="A936" s="467"/>
      <c r="B936" s="454"/>
      <c r="C936" s="454"/>
      <c r="I936" s="454"/>
      <c r="J936" s="454"/>
      <c r="K936" s="454"/>
      <c r="L936" s="454"/>
      <c r="M936" s="454"/>
      <c r="N936" s="34"/>
      <c r="O936" s="459"/>
      <c r="P936" s="454"/>
      <c r="T936" s="454"/>
    </row>
    <row r="937" spans="1:20" ht="14.25" customHeight="1">
      <c r="A937" s="467"/>
      <c r="B937" s="454"/>
      <c r="C937" s="454"/>
      <c r="I937" s="454"/>
      <c r="J937" s="454"/>
      <c r="K937" s="454"/>
      <c r="L937" s="454"/>
      <c r="M937" s="454"/>
      <c r="N937" s="34"/>
      <c r="O937" s="459"/>
      <c r="P937" s="454"/>
      <c r="T937" s="454"/>
    </row>
    <row r="938" spans="1:20" ht="14.25" customHeight="1">
      <c r="A938" s="467"/>
      <c r="B938" s="454"/>
      <c r="C938" s="454"/>
      <c r="I938" s="454"/>
      <c r="J938" s="454"/>
      <c r="K938" s="454"/>
      <c r="L938" s="454"/>
      <c r="M938" s="454"/>
      <c r="N938" s="34"/>
      <c r="O938" s="459"/>
      <c r="P938" s="454"/>
      <c r="T938" s="454"/>
    </row>
    <row r="939" spans="1:20" ht="14.25" customHeight="1">
      <c r="A939" s="467"/>
      <c r="B939" s="454"/>
      <c r="C939" s="454"/>
      <c r="I939" s="454"/>
      <c r="J939" s="454"/>
      <c r="K939" s="454"/>
      <c r="L939" s="454"/>
      <c r="M939" s="454"/>
      <c r="N939" s="34"/>
      <c r="O939" s="459"/>
      <c r="P939" s="454"/>
      <c r="T939" s="454"/>
    </row>
    <row r="940" spans="1:20" ht="14.25" customHeight="1">
      <c r="A940" s="467"/>
      <c r="B940" s="454"/>
      <c r="C940" s="454"/>
      <c r="I940" s="454"/>
      <c r="J940" s="454"/>
      <c r="K940" s="454"/>
      <c r="L940" s="454"/>
      <c r="M940" s="454"/>
      <c r="N940" s="34"/>
      <c r="O940" s="459"/>
      <c r="P940" s="454"/>
      <c r="T940" s="454"/>
    </row>
    <row r="941" spans="1:20" ht="14.25" customHeight="1">
      <c r="A941" s="467"/>
      <c r="B941" s="454"/>
      <c r="C941" s="454"/>
      <c r="I941" s="454"/>
      <c r="J941" s="454"/>
      <c r="K941" s="454"/>
      <c r="L941" s="454"/>
      <c r="M941" s="454"/>
      <c r="N941" s="34"/>
      <c r="O941" s="459"/>
      <c r="P941" s="454"/>
      <c r="T941" s="454"/>
    </row>
    <row r="942" spans="1:20" ht="14.25" customHeight="1">
      <c r="A942" s="467"/>
      <c r="B942" s="454"/>
      <c r="C942" s="454"/>
      <c r="I942" s="454"/>
      <c r="J942" s="454"/>
      <c r="K942" s="454"/>
      <c r="L942" s="454"/>
      <c r="M942" s="454"/>
      <c r="N942" s="34"/>
      <c r="O942" s="459"/>
      <c r="P942" s="454"/>
      <c r="T942" s="454"/>
    </row>
    <row r="943" spans="1:20" ht="14.25" customHeight="1">
      <c r="A943" s="467"/>
      <c r="B943" s="454"/>
      <c r="C943" s="454"/>
      <c r="I943" s="454"/>
      <c r="J943" s="454"/>
      <c r="K943" s="454"/>
      <c r="L943" s="454"/>
      <c r="M943" s="454"/>
      <c r="N943" s="34"/>
      <c r="O943" s="459"/>
      <c r="P943" s="454"/>
      <c r="T943" s="454"/>
    </row>
    <row r="944" spans="1:20" ht="14.25" customHeight="1">
      <c r="A944" s="467"/>
      <c r="B944" s="454"/>
      <c r="C944" s="454"/>
      <c r="I944" s="454"/>
      <c r="J944" s="454"/>
      <c r="K944" s="454"/>
      <c r="L944" s="454"/>
      <c r="M944" s="454"/>
      <c r="N944" s="34"/>
      <c r="O944" s="459"/>
      <c r="P944" s="454"/>
      <c r="T944" s="454"/>
    </row>
    <row r="945" spans="1:20" ht="14.25" customHeight="1">
      <c r="A945" s="467"/>
      <c r="B945" s="454"/>
      <c r="C945" s="454"/>
      <c r="I945" s="454"/>
      <c r="J945" s="454"/>
      <c r="K945" s="454"/>
      <c r="L945" s="454"/>
      <c r="M945" s="454"/>
      <c r="N945" s="34"/>
      <c r="O945" s="459"/>
      <c r="P945" s="454"/>
      <c r="T945" s="454"/>
    </row>
    <row r="946" spans="1:20" ht="14.25" customHeight="1">
      <c r="A946" s="467"/>
      <c r="B946" s="454"/>
      <c r="C946" s="454"/>
      <c r="I946" s="454"/>
      <c r="J946" s="454"/>
      <c r="K946" s="454"/>
      <c r="L946" s="454"/>
      <c r="M946" s="454"/>
      <c r="N946" s="34"/>
      <c r="O946" s="459"/>
      <c r="P946" s="454"/>
      <c r="T946" s="454"/>
    </row>
    <row r="947" spans="1:20" ht="14.25" customHeight="1">
      <c r="A947" s="467"/>
      <c r="B947" s="454"/>
      <c r="C947" s="454"/>
      <c r="I947" s="454"/>
      <c r="J947" s="454"/>
      <c r="K947" s="454"/>
      <c r="L947" s="454"/>
      <c r="M947" s="454"/>
      <c r="N947" s="34"/>
      <c r="O947" s="459"/>
      <c r="P947" s="454"/>
      <c r="T947" s="454"/>
    </row>
    <row r="948" spans="1:20" ht="14.25" customHeight="1">
      <c r="A948" s="467"/>
      <c r="B948" s="454"/>
      <c r="C948" s="454"/>
      <c r="I948" s="454"/>
      <c r="J948" s="454"/>
      <c r="K948" s="454"/>
      <c r="L948" s="454"/>
      <c r="M948" s="454"/>
      <c r="N948" s="34"/>
      <c r="O948" s="459"/>
      <c r="P948" s="454"/>
      <c r="T948" s="454"/>
    </row>
    <row r="949" spans="1:20" ht="14.25" customHeight="1">
      <c r="A949" s="467"/>
      <c r="B949" s="454"/>
      <c r="C949" s="454"/>
      <c r="I949" s="454"/>
      <c r="J949" s="454"/>
      <c r="K949" s="454"/>
      <c r="L949" s="454"/>
      <c r="M949" s="454"/>
      <c r="N949" s="34"/>
      <c r="O949" s="459"/>
      <c r="P949" s="454"/>
      <c r="T949" s="454"/>
    </row>
    <row r="950" spans="1:20" ht="14.25" customHeight="1">
      <c r="A950" s="467"/>
      <c r="B950" s="454"/>
      <c r="C950" s="454"/>
      <c r="I950" s="454"/>
      <c r="J950" s="454"/>
      <c r="K950" s="454"/>
      <c r="L950" s="454"/>
      <c r="M950" s="454"/>
      <c r="N950" s="34"/>
      <c r="O950" s="459"/>
      <c r="P950" s="454"/>
      <c r="T950" s="454"/>
    </row>
    <row r="951" spans="1:20" ht="14.25" customHeight="1">
      <c r="A951" s="467"/>
      <c r="B951" s="454"/>
      <c r="C951" s="454"/>
      <c r="I951" s="454"/>
      <c r="J951" s="454"/>
      <c r="K951" s="454"/>
      <c r="L951" s="454"/>
      <c r="M951" s="454"/>
      <c r="N951" s="34"/>
      <c r="O951" s="459"/>
      <c r="P951" s="454"/>
      <c r="T951" s="454"/>
    </row>
    <row r="952" spans="1:20" ht="14.25" customHeight="1">
      <c r="A952" s="467"/>
      <c r="B952" s="454"/>
      <c r="C952" s="454"/>
      <c r="I952" s="454"/>
      <c r="J952" s="454"/>
      <c r="K952" s="454"/>
      <c r="L952" s="454"/>
      <c r="M952" s="454"/>
      <c r="N952" s="34"/>
      <c r="O952" s="459"/>
      <c r="P952" s="454"/>
      <c r="T952" s="454"/>
    </row>
    <row r="953" spans="1:20" ht="14.25" customHeight="1">
      <c r="A953" s="467"/>
      <c r="B953" s="454"/>
      <c r="C953" s="454"/>
      <c r="I953" s="454"/>
      <c r="J953" s="454"/>
      <c r="K953" s="454"/>
      <c r="L953" s="454"/>
      <c r="M953" s="454"/>
      <c r="N953" s="34"/>
      <c r="O953" s="459"/>
      <c r="P953" s="454"/>
      <c r="T953" s="454"/>
    </row>
    <row r="954" spans="1:20" ht="14.25" customHeight="1">
      <c r="A954" s="467"/>
      <c r="B954" s="454"/>
      <c r="C954" s="454"/>
      <c r="I954" s="454"/>
      <c r="J954" s="454"/>
      <c r="K954" s="454"/>
      <c r="L954" s="454"/>
      <c r="M954" s="454"/>
      <c r="N954" s="34"/>
      <c r="O954" s="459"/>
      <c r="P954" s="454"/>
      <c r="T954" s="454"/>
    </row>
    <row r="955" spans="1:20" ht="14.25" customHeight="1">
      <c r="A955" s="467"/>
      <c r="B955" s="454"/>
      <c r="C955" s="454"/>
      <c r="I955" s="454"/>
      <c r="J955" s="454"/>
      <c r="K955" s="454"/>
      <c r="L955" s="454"/>
      <c r="M955" s="454"/>
      <c r="N955" s="34"/>
      <c r="O955" s="459"/>
      <c r="P955" s="454"/>
      <c r="T955" s="454"/>
    </row>
    <row r="956" spans="1:20" ht="14.25" customHeight="1">
      <c r="A956" s="467"/>
      <c r="B956" s="454"/>
      <c r="C956" s="454"/>
      <c r="I956" s="454"/>
      <c r="J956" s="454"/>
      <c r="K956" s="454"/>
      <c r="L956" s="454"/>
      <c r="M956" s="454"/>
      <c r="N956" s="34"/>
      <c r="O956" s="459"/>
      <c r="P956" s="454"/>
      <c r="T956" s="454"/>
    </row>
    <row r="957" spans="1:20" ht="14.25" customHeight="1">
      <c r="A957" s="467"/>
      <c r="B957" s="454"/>
      <c r="C957" s="454"/>
      <c r="I957" s="454"/>
      <c r="J957" s="454"/>
      <c r="K957" s="454"/>
      <c r="L957" s="454"/>
      <c r="M957" s="454"/>
      <c r="N957" s="34"/>
      <c r="O957" s="459"/>
      <c r="P957" s="454"/>
      <c r="T957" s="454"/>
    </row>
    <row r="958" spans="1:20" ht="14.25" customHeight="1">
      <c r="A958" s="467"/>
      <c r="B958" s="454"/>
      <c r="C958" s="454"/>
      <c r="I958" s="454"/>
      <c r="J958" s="454"/>
      <c r="K958" s="454"/>
      <c r="L958" s="454"/>
      <c r="M958" s="454"/>
      <c r="N958" s="34"/>
      <c r="O958" s="459"/>
      <c r="P958" s="454"/>
      <c r="T958" s="454"/>
    </row>
    <row r="959" spans="1:20" ht="14.25" customHeight="1">
      <c r="A959" s="467"/>
      <c r="B959" s="454"/>
      <c r="C959" s="454"/>
      <c r="I959" s="454"/>
      <c r="J959" s="454"/>
      <c r="K959" s="454"/>
      <c r="L959" s="454"/>
      <c r="M959" s="454"/>
      <c r="N959" s="34"/>
      <c r="O959" s="459"/>
      <c r="P959" s="454"/>
      <c r="T959" s="454"/>
    </row>
    <row r="960" spans="1:20" ht="14.25" customHeight="1">
      <c r="A960" s="467"/>
      <c r="B960" s="454"/>
      <c r="C960" s="454"/>
      <c r="I960" s="454"/>
      <c r="J960" s="454"/>
      <c r="K960" s="454"/>
      <c r="L960" s="454"/>
      <c r="M960" s="454"/>
      <c r="N960" s="34"/>
      <c r="O960" s="459"/>
      <c r="P960" s="454"/>
      <c r="T960" s="454"/>
    </row>
    <row r="961" spans="1:20" ht="14.25" customHeight="1">
      <c r="A961" s="467"/>
      <c r="B961" s="454"/>
      <c r="C961" s="454"/>
      <c r="I961" s="454"/>
      <c r="J961" s="454"/>
      <c r="K961" s="454"/>
      <c r="L961" s="454"/>
      <c r="M961" s="454"/>
      <c r="N961" s="34"/>
      <c r="O961" s="459"/>
      <c r="P961" s="454"/>
      <c r="T961" s="454"/>
    </row>
    <row r="962" spans="1:20" ht="14.25" customHeight="1">
      <c r="A962" s="467"/>
      <c r="B962" s="454"/>
      <c r="C962" s="454"/>
      <c r="I962" s="454"/>
      <c r="J962" s="454"/>
      <c r="K962" s="454"/>
      <c r="L962" s="454"/>
      <c r="M962" s="454"/>
      <c r="N962" s="34"/>
      <c r="O962" s="459"/>
      <c r="P962" s="454"/>
      <c r="T962" s="454"/>
    </row>
    <row r="963" spans="1:20" ht="14.25" customHeight="1">
      <c r="A963" s="467"/>
      <c r="B963" s="454"/>
      <c r="C963" s="454"/>
      <c r="I963" s="454"/>
      <c r="J963" s="454"/>
      <c r="K963" s="454"/>
      <c r="L963" s="454"/>
      <c r="M963" s="454"/>
      <c r="N963" s="34"/>
      <c r="O963" s="459"/>
      <c r="P963" s="454"/>
      <c r="T963" s="454"/>
    </row>
    <row r="964" spans="1:20" ht="14.25" customHeight="1">
      <c r="A964" s="467"/>
      <c r="B964" s="454"/>
      <c r="C964" s="454"/>
      <c r="I964" s="454"/>
      <c r="J964" s="454"/>
      <c r="K964" s="454"/>
      <c r="L964" s="454"/>
      <c r="M964" s="454"/>
      <c r="N964" s="34"/>
      <c r="O964" s="459"/>
      <c r="P964" s="454"/>
      <c r="T964" s="454"/>
    </row>
    <row r="965" spans="1:20" ht="14.25" customHeight="1">
      <c r="A965" s="467"/>
      <c r="B965" s="454"/>
      <c r="C965" s="454"/>
      <c r="I965" s="454"/>
      <c r="J965" s="454"/>
      <c r="K965" s="454"/>
      <c r="L965" s="454"/>
      <c r="M965" s="454"/>
      <c r="N965" s="34"/>
      <c r="O965" s="459"/>
      <c r="P965" s="454"/>
      <c r="T965" s="454"/>
    </row>
    <row r="966" spans="1:20" ht="14.25" customHeight="1">
      <c r="A966" s="467"/>
      <c r="B966" s="454"/>
      <c r="C966" s="454"/>
      <c r="I966" s="454"/>
      <c r="J966" s="454"/>
      <c r="K966" s="454"/>
      <c r="L966" s="454"/>
      <c r="M966" s="454"/>
      <c r="N966" s="34"/>
      <c r="O966" s="459"/>
      <c r="P966" s="454"/>
      <c r="T966" s="454"/>
    </row>
    <row r="967" spans="1:20" ht="14.25" customHeight="1">
      <c r="A967" s="467"/>
      <c r="B967" s="454"/>
      <c r="C967" s="454"/>
      <c r="I967" s="454"/>
      <c r="J967" s="454"/>
      <c r="K967" s="454"/>
      <c r="L967" s="454"/>
      <c r="M967" s="454"/>
      <c r="N967" s="34"/>
      <c r="O967" s="459"/>
      <c r="P967" s="454"/>
      <c r="T967" s="454"/>
    </row>
    <row r="968" spans="1:20" ht="14.25" customHeight="1">
      <c r="A968" s="467"/>
      <c r="B968" s="454"/>
      <c r="C968" s="454"/>
      <c r="I968" s="454"/>
      <c r="J968" s="454"/>
      <c r="K968" s="454"/>
      <c r="L968" s="454"/>
      <c r="M968" s="454"/>
      <c r="N968" s="34"/>
      <c r="O968" s="459"/>
      <c r="P968" s="454"/>
      <c r="T968" s="454"/>
    </row>
    <row r="969" spans="1:20" ht="14.25" customHeight="1">
      <c r="A969" s="467"/>
      <c r="B969" s="454"/>
      <c r="C969" s="454"/>
      <c r="I969" s="454"/>
      <c r="J969" s="454"/>
      <c r="K969" s="454"/>
      <c r="L969" s="454"/>
      <c r="M969" s="454"/>
      <c r="N969" s="34"/>
      <c r="O969" s="459"/>
      <c r="P969" s="454"/>
      <c r="T969" s="454"/>
    </row>
    <row r="970" spans="1:20" ht="14.25" customHeight="1">
      <c r="A970" s="467"/>
      <c r="B970" s="454"/>
      <c r="C970" s="454"/>
      <c r="I970" s="454"/>
      <c r="J970" s="454"/>
      <c r="K970" s="454"/>
      <c r="L970" s="454"/>
      <c r="M970" s="454"/>
      <c r="N970" s="34"/>
      <c r="O970" s="459"/>
      <c r="P970" s="454"/>
      <c r="T970" s="454"/>
    </row>
    <row r="971" spans="1:20" ht="14.25" customHeight="1">
      <c r="A971" s="467"/>
      <c r="B971" s="454"/>
      <c r="C971" s="454"/>
      <c r="I971" s="454"/>
      <c r="J971" s="454"/>
      <c r="K971" s="454"/>
      <c r="L971" s="454"/>
      <c r="M971" s="454"/>
      <c r="N971" s="34"/>
      <c r="O971" s="459"/>
      <c r="P971" s="454"/>
      <c r="T971" s="454"/>
    </row>
    <row r="972" spans="1:20" ht="14.25" customHeight="1">
      <c r="A972" s="467"/>
      <c r="B972" s="454"/>
      <c r="C972" s="454"/>
      <c r="I972" s="454"/>
      <c r="J972" s="454"/>
      <c r="K972" s="454"/>
      <c r="L972" s="454"/>
      <c r="M972" s="454"/>
      <c r="N972" s="34"/>
      <c r="O972" s="459"/>
      <c r="P972" s="454"/>
      <c r="T972" s="454"/>
    </row>
    <row r="973" spans="1:20" ht="14.25" customHeight="1">
      <c r="A973" s="467"/>
      <c r="B973" s="454"/>
      <c r="C973" s="454"/>
      <c r="I973" s="454"/>
      <c r="J973" s="454"/>
      <c r="K973" s="454"/>
      <c r="L973" s="454"/>
      <c r="M973" s="454"/>
      <c r="N973" s="34"/>
      <c r="O973" s="459"/>
      <c r="P973" s="454"/>
      <c r="T973" s="454"/>
    </row>
    <row r="974" spans="1:20" ht="14.25" customHeight="1">
      <c r="A974" s="467"/>
      <c r="B974" s="454"/>
      <c r="C974" s="454"/>
      <c r="I974" s="454"/>
      <c r="J974" s="454"/>
      <c r="K974" s="454"/>
      <c r="L974" s="454"/>
      <c r="M974" s="454"/>
      <c r="N974" s="34"/>
      <c r="O974" s="459"/>
      <c r="P974" s="454"/>
      <c r="T974" s="454"/>
    </row>
    <row r="975" spans="1:20" ht="14.25" customHeight="1">
      <c r="A975" s="467"/>
      <c r="B975" s="454"/>
      <c r="C975" s="454"/>
      <c r="I975" s="454"/>
      <c r="J975" s="454"/>
      <c r="K975" s="454"/>
      <c r="L975" s="454"/>
      <c r="M975" s="454"/>
      <c r="N975" s="34"/>
      <c r="O975" s="459"/>
      <c r="P975" s="454"/>
      <c r="T975" s="454"/>
    </row>
    <row r="976" spans="1:20" ht="14.25" customHeight="1">
      <c r="A976" s="467"/>
      <c r="B976" s="454"/>
      <c r="C976" s="454"/>
      <c r="I976" s="454"/>
      <c r="J976" s="454"/>
      <c r="K976" s="454"/>
      <c r="L976" s="454"/>
      <c r="M976" s="454"/>
      <c r="N976" s="34"/>
      <c r="O976" s="459"/>
      <c r="P976" s="454"/>
      <c r="T976" s="454"/>
    </row>
    <row r="977" spans="1:20" ht="14.25" customHeight="1">
      <c r="A977" s="467"/>
      <c r="B977" s="454"/>
      <c r="C977" s="454"/>
      <c r="I977" s="454"/>
      <c r="J977" s="454"/>
      <c r="K977" s="454"/>
      <c r="L977" s="454"/>
      <c r="M977" s="454"/>
      <c r="N977" s="34"/>
      <c r="O977" s="459"/>
      <c r="P977" s="454"/>
      <c r="T977" s="454"/>
    </row>
    <row r="978" spans="1:20" ht="14.25" customHeight="1">
      <c r="A978" s="467"/>
      <c r="B978" s="454"/>
      <c r="C978" s="454"/>
      <c r="I978" s="454"/>
      <c r="J978" s="454"/>
      <c r="K978" s="454"/>
      <c r="L978" s="454"/>
      <c r="M978" s="454"/>
      <c r="N978" s="34"/>
      <c r="O978" s="459"/>
      <c r="P978" s="454"/>
      <c r="T978" s="454"/>
    </row>
    <row r="979" spans="1:20" ht="14.25" customHeight="1">
      <c r="A979" s="467"/>
      <c r="B979" s="454"/>
      <c r="C979" s="454"/>
      <c r="I979" s="454"/>
      <c r="J979" s="454"/>
      <c r="K979" s="454"/>
      <c r="L979" s="454"/>
      <c r="M979" s="454"/>
      <c r="N979" s="34"/>
      <c r="O979" s="459"/>
      <c r="P979" s="454"/>
      <c r="T979" s="454"/>
    </row>
    <row r="980" spans="1:20" ht="14.25" customHeight="1">
      <c r="A980" s="467"/>
      <c r="B980" s="454"/>
      <c r="C980" s="454"/>
      <c r="I980" s="454"/>
      <c r="J980" s="454"/>
      <c r="K980" s="454"/>
      <c r="L980" s="454"/>
      <c r="M980" s="454"/>
      <c r="N980" s="34"/>
      <c r="O980" s="459"/>
      <c r="P980" s="454"/>
      <c r="T980" s="454"/>
    </row>
    <row r="981" spans="1:20" ht="14.25" customHeight="1">
      <c r="A981" s="467"/>
      <c r="B981" s="454"/>
      <c r="C981" s="454"/>
      <c r="I981" s="454"/>
      <c r="J981" s="454"/>
      <c r="K981" s="454"/>
      <c r="L981" s="454"/>
      <c r="M981" s="454"/>
      <c r="N981" s="34"/>
      <c r="O981" s="459"/>
      <c r="P981" s="454"/>
      <c r="T981" s="454"/>
    </row>
    <row r="982" spans="1:20" ht="14.25" customHeight="1">
      <c r="A982" s="467"/>
      <c r="B982" s="454"/>
      <c r="C982" s="454"/>
      <c r="I982" s="454"/>
      <c r="J982" s="454"/>
      <c r="K982" s="454"/>
      <c r="L982" s="454"/>
      <c r="M982" s="454"/>
      <c r="N982" s="34"/>
      <c r="O982" s="459"/>
      <c r="P982" s="454"/>
      <c r="T982" s="454"/>
    </row>
    <row r="983" spans="1:20" ht="14.25" customHeight="1">
      <c r="A983" s="467"/>
      <c r="B983" s="454"/>
      <c r="C983" s="454"/>
      <c r="I983" s="454"/>
      <c r="J983" s="454"/>
      <c r="K983" s="454"/>
      <c r="L983" s="454"/>
      <c r="M983" s="454"/>
      <c r="N983" s="34"/>
      <c r="O983" s="459"/>
      <c r="P983" s="454"/>
      <c r="T983" s="454"/>
    </row>
    <row r="984" spans="1:20" ht="14.25" customHeight="1">
      <c r="A984" s="467"/>
      <c r="B984" s="454"/>
      <c r="C984" s="454"/>
      <c r="I984" s="454"/>
      <c r="J984" s="454"/>
      <c r="K984" s="454"/>
      <c r="L984" s="454"/>
      <c r="M984" s="454"/>
      <c r="N984" s="34"/>
      <c r="O984" s="459"/>
      <c r="P984" s="454"/>
      <c r="T984" s="454"/>
    </row>
    <row r="985" spans="1:20" ht="14.25" customHeight="1">
      <c r="A985" s="467"/>
      <c r="B985" s="454"/>
      <c r="C985" s="454"/>
      <c r="I985" s="454"/>
      <c r="J985" s="454"/>
      <c r="K985" s="454"/>
      <c r="L985" s="454"/>
      <c r="M985" s="454"/>
      <c r="N985" s="34"/>
      <c r="O985" s="459"/>
      <c r="P985" s="454"/>
      <c r="T985" s="454"/>
    </row>
    <row r="986" spans="1:20" ht="14.25" customHeight="1">
      <c r="A986" s="467"/>
      <c r="B986" s="454"/>
      <c r="C986" s="454"/>
      <c r="I986" s="454"/>
      <c r="J986" s="454"/>
      <c r="K986" s="454"/>
      <c r="L986" s="454"/>
      <c r="M986" s="454"/>
      <c r="N986" s="34"/>
      <c r="O986" s="459"/>
      <c r="P986" s="454"/>
      <c r="T986" s="454"/>
    </row>
    <row r="987" spans="1:20" ht="14.25" customHeight="1">
      <c r="A987" s="467"/>
      <c r="B987" s="454"/>
      <c r="C987" s="454"/>
      <c r="I987" s="454"/>
      <c r="J987" s="454"/>
      <c r="K987" s="454"/>
      <c r="L987" s="454"/>
      <c r="M987" s="454"/>
      <c r="N987" s="34"/>
      <c r="O987" s="459"/>
      <c r="P987" s="454"/>
      <c r="T987" s="454"/>
    </row>
    <row r="988" spans="1:20" ht="14.25" customHeight="1">
      <c r="A988" s="467"/>
      <c r="B988" s="454"/>
      <c r="C988" s="454"/>
      <c r="I988" s="454"/>
      <c r="J988" s="454"/>
      <c r="K988" s="454"/>
      <c r="L988" s="454"/>
      <c r="M988" s="454"/>
      <c r="N988" s="34"/>
      <c r="O988" s="459"/>
      <c r="P988" s="454"/>
      <c r="T988" s="454"/>
    </row>
    <row r="989" spans="1:20" ht="14.25" customHeight="1">
      <c r="A989" s="467"/>
      <c r="B989" s="454"/>
      <c r="C989" s="454"/>
      <c r="I989" s="454"/>
      <c r="J989" s="454"/>
      <c r="K989" s="454"/>
      <c r="L989" s="454"/>
      <c r="M989" s="454"/>
      <c r="N989" s="34"/>
      <c r="O989" s="459"/>
      <c r="P989" s="454"/>
      <c r="T989" s="454"/>
    </row>
    <row r="990" spans="1:20" ht="14.25" customHeight="1">
      <c r="A990" s="467"/>
      <c r="B990" s="454"/>
      <c r="C990" s="454"/>
      <c r="I990" s="454"/>
      <c r="J990" s="454"/>
      <c r="K990" s="454"/>
      <c r="L990" s="454"/>
      <c r="M990" s="454"/>
      <c r="N990" s="34"/>
      <c r="O990" s="459"/>
      <c r="P990" s="454"/>
      <c r="T990" s="454"/>
    </row>
    <row r="991" spans="1:20" ht="14.25" customHeight="1">
      <c r="A991" s="467"/>
      <c r="B991" s="454"/>
      <c r="C991" s="454"/>
      <c r="I991" s="454"/>
      <c r="J991" s="454"/>
      <c r="K991" s="454"/>
      <c r="L991" s="454"/>
      <c r="M991" s="454"/>
      <c r="N991" s="34"/>
      <c r="O991" s="459"/>
      <c r="P991" s="454"/>
      <c r="T991" s="454"/>
    </row>
    <row r="992" spans="1:20" ht="14.25" customHeight="1">
      <c r="A992" s="467"/>
      <c r="B992" s="454"/>
      <c r="C992" s="454"/>
      <c r="I992" s="454"/>
      <c r="J992" s="454"/>
      <c r="K992" s="454"/>
      <c r="L992" s="454"/>
      <c r="M992" s="454"/>
      <c r="N992" s="34"/>
      <c r="O992" s="459"/>
      <c r="P992" s="454"/>
      <c r="T992" s="454"/>
    </row>
    <row r="993" spans="1:20" ht="14.25" customHeight="1">
      <c r="A993" s="467"/>
      <c r="B993" s="454"/>
      <c r="C993" s="454"/>
      <c r="I993" s="454"/>
      <c r="J993" s="454"/>
      <c r="K993" s="454"/>
      <c r="L993" s="454"/>
      <c r="M993" s="454"/>
      <c r="N993" s="34"/>
      <c r="O993" s="459"/>
      <c r="P993" s="454"/>
      <c r="T993" s="454"/>
    </row>
    <row r="994" spans="1:20" ht="14.25" customHeight="1">
      <c r="A994" s="467"/>
      <c r="B994" s="454"/>
      <c r="C994" s="454"/>
      <c r="I994" s="454"/>
      <c r="J994" s="454"/>
      <c r="K994" s="454"/>
      <c r="L994" s="454"/>
      <c r="M994" s="454"/>
      <c r="N994" s="34"/>
      <c r="O994" s="459"/>
      <c r="P994" s="454"/>
      <c r="T994" s="454"/>
    </row>
    <row r="995" spans="1:20" ht="14.25" customHeight="1">
      <c r="A995" s="467"/>
      <c r="B995" s="454"/>
      <c r="C995" s="454"/>
      <c r="I995" s="454"/>
      <c r="J995" s="454"/>
      <c r="K995" s="454"/>
      <c r="L995" s="454"/>
      <c r="M995" s="454"/>
      <c r="N995" s="34"/>
      <c r="O995" s="459"/>
      <c r="P995" s="454"/>
      <c r="T995" s="454"/>
    </row>
    <row r="996" spans="1:20" ht="14.25" customHeight="1">
      <c r="A996" s="467"/>
      <c r="B996" s="454"/>
      <c r="C996" s="454"/>
      <c r="I996" s="454"/>
      <c r="J996" s="454"/>
      <c r="K996" s="454"/>
      <c r="L996" s="454"/>
      <c r="M996" s="454"/>
      <c r="N996" s="34"/>
      <c r="O996" s="459"/>
      <c r="P996" s="454"/>
      <c r="T996" s="454"/>
    </row>
    <row r="997" spans="1:20" ht="14.25" customHeight="1">
      <c r="A997" s="467"/>
      <c r="B997" s="454"/>
      <c r="C997" s="454"/>
      <c r="I997" s="454"/>
      <c r="J997" s="454"/>
      <c r="K997" s="454"/>
      <c r="L997" s="454"/>
      <c r="M997" s="454"/>
      <c r="N997" s="34"/>
      <c r="O997" s="459"/>
      <c r="P997" s="454"/>
      <c r="T997" s="454"/>
    </row>
    <row r="998" spans="1:20" ht="14.25" customHeight="1">
      <c r="A998" s="467"/>
      <c r="B998" s="454"/>
      <c r="C998" s="454"/>
      <c r="I998" s="454"/>
      <c r="J998" s="454"/>
      <c r="K998" s="454"/>
      <c r="L998" s="454"/>
      <c r="M998" s="454"/>
      <c r="N998" s="34"/>
      <c r="O998" s="459"/>
      <c r="P998" s="454"/>
      <c r="T998" s="454"/>
    </row>
    <row r="999" spans="1:20" ht="14.25" customHeight="1">
      <c r="A999" s="467"/>
      <c r="B999" s="454"/>
      <c r="C999" s="454"/>
      <c r="I999" s="454"/>
      <c r="J999" s="454"/>
      <c r="K999" s="454"/>
      <c r="L999" s="454"/>
      <c r="M999" s="454"/>
      <c r="N999" s="34"/>
      <c r="O999" s="459"/>
      <c r="P999" s="454"/>
      <c r="T999" s="454"/>
    </row>
    <row r="1000" spans="1:20" ht="14.25" customHeight="1">
      <c r="A1000" s="467"/>
      <c r="B1000" s="454"/>
      <c r="C1000" s="454"/>
      <c r="I1000" s="454"/>
      <c r="J1000" s="454"/>
      <c r="K1000" s="454"/>
      <c r="L1000" s="454"/>
      <c r="M1000" s="454"/>
      <c r="N1000" s="34"/>
      <c r="O1000" s="459"/>
      <c r="P1000" s="454"/>
      <c r="T1000" s="454"/>
    </row>
  </sheetData>
  <sheetProtection algorithmName="SHA-512" hashValue="jp5mFRaF8StJXl43+wQBI9Te5RerOtEOY7Z2nb/oIPJPejU6CyMdgHiA8MX+wC0HipsAj5Tf0/X+NTjnhv8bWg==" saltValue="xxsYZ2SUZ1NQoiq0yudslw==" spinCount="100000" sheet="1" formatCells="0" formatColumns="0" formatRows="0" insertColumns="0" insertRows="0" insertHyperlinks="0" deleteColumns="0" deleteRows="0" sort="0" autoFilter="0" pivotTables="0"/>
  <mergeCells count="1">
    <mergeCell ref="B1:C2"/>
  </mergeCells>
  <dataValidations count="6">
    <dataValidation type="decimal" allowBlank="1" showErrorMessage="1" sqref="B3:B6" xr:uid="{00000000-0002-0000-1100-000001000000}">
      <formula1>0</formula1>
      <formula2>999999999999</formula2>
    </dataValidation>
    <dataValidation type="date" allowBlank="1" showErrorMessage="1" sqref="B9:C210" xr:uid="{00000000-0002-0000-1100-000003000000}">
      <formula1>43831</formula1>
      <formula2>73415</formula2>
    </dataValidation>
    <dataValidation type="decimal" allowBlank="1" showErrorMessage="1" sqref="I1:I1000" xr:uid="{00000000-0002-0000-1100-000004000000}">
      <formula1>0</formula1>
      <formula2>300000</formula2>
    </dataValidation>
    <dataValidation type="decimal" allowBlank="1" showErrorMessage="1" sqref="M7:M1000" xr:uid="{00000000-0002-0000-1100-000006000000}">
      <formula1>0</formula1>
      <formula2>12</formula2>
    </dataValidation>
    <dataValidation type="decimal" allowBlank="1" showErrorMessage="1" sqref="K1:K1000" xr:uid="{00000000-0002-0000-1100-000007000000}">
      <formula1>0</formula1>
      <formula2>42</formula2>
    </dataValidation>
    <dataValidation type="decimal" allowBlank="1" showErrorMessage="1" sqref="D9:G210" xr:uid="{00000000-0002-0000-1100-000008000000}">
      <formula1>0</formula1>
      <formula2>150000</formula2>
    </dataValidation>
  </dataValidations>
  <hyperlinks>
    <hyperlink ref="J8" location="Google_Sheet_Link_1699107818" display="Ver código" xr:uid="{00000000-0004-0000-1100-000000000000}"/>
    <hyperlink ref="O8" r:id="rId1" xr:uid="{00000000-0004-0000-1100-000001000000}"/>
    <hyperlink ref="T8" r:id="rId2" xr:uid="{00000000-0004-0000-1100-000002000000}"/>
  </hyperlinks>
  <pageMargins left="0.7" right="0.7" top="0.75" bottom="0.75" header="0" footer="0"/>
  <pageSetup orientation="landscape"/>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1100-000000000000}">
          <x14:formula1>
            <xm:f>A!$A$25:$A$33</xm:f>
          </x14:formula1>
          <xm:sqref>P1:P1000</xm:sqref>
        </x14:dataValidation>
        <x14:dataValidation type="list" allowBlank="1" showErrorMessage="1" xr:uid="{00000000-0002-0000-1100-000002000000}">
          <x14:formula1>
            <xm:f>A!$A$17:$A$21</xm:f>
          </x14:formula1>
          <xm:sqref>L6:L7 L9:L1000</xm:sqref>
        </x14:dataValidation>
        <x14:dataValidation type="list" allowBlank="1" showErrorMessage="1" xr:uid="{00000000-0002-0000-1100-000005000000}">
          <x14:formula1>
            <xm:f>A!$A$47:$A$49</xm:f>
          </x14:formula1>
          <xm:sqref>J6:J1000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000"/>
  <sheetViews>
    <sheetView workbookViewId="0"/>
  </sheetViews>
  <sheetFormatPr baseColWidth="10" defaultColWidth="12.625" defaultRowHeight="15" customHeight="1"/>
  <cols>
    <col min="1" max="1" width="11.875" customWidth="1"/>
    <col min="2" max="2" width="46.375" customWidth="1"/>
    <col min="3" max="26" width="10.625" customWidth="1"/>
  </cols>
  <sheetData>
    <row r="1" spans="1:3" ht="14.25" customHeight="1">
      <c r="A1" s="340" t="s">
        <v>285</v>
      </c>
      <c r="B1" s="341" t="s">
        <v>286</v>
      </c>
      <c r="C1" s="342" t="s">
        <v>287</v>
      </c>
    </row>
    <row r="2" spans="1:3" ht="14.25" customHeight="1">
      <c r="A2" s="343" t="s">
        <v>288</v>
      </c>
      <c r="B2" s="344" t="s">
        <v>289</v>
      </c>
      <c r="C2" s="342" t="s">
        <v>290</v>
      </c>
    </row>
    <row r="3" spans="1:3" ht="14.25" customHeight="1">
      <c r="A3" s="343" t="s">
        <v>291</v>
      </c>
      <c r="B3" s="344" t="s">
        <v>292</v>
      </c>
      <c r="C3" s="342" t="s">
        <v>290</v>
      </c>
    </row>
    <row r="4" spans="1:3" ht="14.25" customHeight="1">
      <c r="A4" s="343" t="s">
        <v>293</v>
      </c>
      <c r="B4" s="344" t="s">
        <v>294</v>
      </c>
      <c r="C4" s="345" t="s">
        <v>295</v>
      </c>
    </row>
    <row r="5" spans="1:3" ht="14.25" customHeight="1">
      <c r="A5" s="343" t="s">
        <v>296</v>
      </c>
      <c r="B5" s="344" t="s">
        <v>297</v>
      </c>
      <c r="C5" s="342" t="s">
        <v>290</v>
      </c>
    </row>
    <row r="6" spans="1:3" ht="14.25" customHeight="1">
      <c r="A6" s="343" t="s">
        <v>298</v>
      </c>
      <c r="B6" s="344" t="s">
        <v>299</v>
      </c>
      <c r="C6" s="342" t="s">
        <v>290</v>
      </c>
    </row>
    <row r="7" spans="1:3" ht="14.25" customHeight="1">
      <c r="A7" s="343" t="s">
        <v>300</v>
      </c>
      <c r="B7" s="344" t="s">
        <v>301</v>
      </c>
      <c r="C7" s="345" t="s">
        <v>295</v>
      </c>
    </row>
    <row r="8" spans="1:3" ht="14.25" customHeight="1">
      <c r="A8" s="343" t="s">
        <v>302</v>
      </c>
      <c r="B8" s="344" t="s">
        <v>303</v>
      </c>
      <c r="C8" s="342" t="s">
        <v>295</v>
      </c>
    </row>
    <row r="9" spans="1:3" ht="14.25" customHeight="1">
      <c r="A9" s="343" t="s">
        <v>304</v>
      </c>
      <c r="B9" s="344" t="s">
        <v>305</v>
      </c>
      <c r="C9" s="342" t="s">
        <v>295</v>
      </c>
    </row>
    <row r="10" spans="1:3" ht="14.25" customHeight="1">
      <c r="A10" s="343" t="s">
        <v>306</v>
      </c>
      <c r="B10" s="344" t="s">
        <v>307</v>
      </c>
      <c r="C10" s="342" t="s">
        <v>295</v>
      </c>
    </row>
    <row r="11" spans="1:3" ht="14.25" customHeight="1">
      <c r="A11" s="343" t="s">
        <v>308</v>
      </c>
      <c r="B11" s="344" t="s">
        <v>309</v>
      </c>
      <c r="C11" s="342" t="s">
        <v>290</v>
      </c>
    </row>
    <row r="12" spans="1:3" ht="14.25" customHeight="1">
      <c r="A12" s="343" t="s">
        <v>310</v>
      </c>
      <c r="B12" s="344" t="s">
        <v>311</v>
      </c>
      <c r="C12" s="342" t="s">
        <v>290</v>
      </c>
    </row>
    <row r="13" spans="1:3" ht="14.25" customHeight="1">
      <c r="A13" s="343" t="s">
        <v>312</v>
      </c>
      <c r="B13" s="344" t="s">
        <v>313</v>
      </c>
      <c r="C13" s="342" t="s">
        <v>295</v>
      </c>
    </row>
    <row r="14" spans="1:3" ht="14.25" customHeight="1">
      <c r="A14" s="343" t="s">
        <v>314</v>
      </c>
      <c r="B14" s="344" t="s">
        <v>315</v>
      </c>
      <c r="C14" s="342" t="s">
        <v>295</v>
      </c>
    </row>
    <row r="15" spans="1:3" ht="14.25" customHeight="1">
      <c r="A15" s="343" t="s">
        <v>316</v>
      </c>
      <c r="B15" s="344" t="s">
        <v>317</v>
      </c>
      <c r="C15" s="342" t="s">
        <v>295</v>
      </c>
    </row>
    <row r="16" spans="1:3" ht="14.25" customHeight="1">
      <c r="A16" s="343" t="s">
        <v>318</v>
      </c>
      <c r="B16" s="344" t="s">
        <v>319</v>
      </c>
      <c r="C16" s="342" t="s">
        <v>290</v>
      </c>
    </row>
    <row r="17" spans="1:3" ht="14.25" customHeight="1">
      <c r="A17" s="343" t="s">
        <v>320</v>
      </c>
      <c r="B17" s="344" t="s">
        <v>321</v>
      </c>
      <c r="C17" s="342" t="s">
        <v>295</v>
      </c>
    </row>
    <row r="18" spans="1:3" ht="14.25" customHeight="1">
      <c r="A18" s="343" t="s">
        <v>322</v>
      </c>
      <c r="B18" s="344" t="s">
        <v>323</v>
      </c>
      <c r="C18" s="342" t="s">
        <v>295</v>
      </c>
    </row>
    <row r="19" spans="1:3" ht="14.25" customHeight="1">
      <c r="A19" s="343" t="s">
        <v>324</v>
      </c>
      <c r="B19" s="344" t="s">
        <v>325</v>
      </c>
      <c r="C19" s="342" t="s">
        <v>295</v>
      </c>
    </row>
    <row r="20" spans="1:3" ht="14.25" customHeight="1">
      <c r="A20" s="343" t="s">
        <v>326</v>
      </c>
      <c r="B20" s="344" t="s">
        <v>327</v>
      </c>
      <c r="C20" s="342" t="s">
        <v>295</v>
      </c>
    </row>
    <row r="21" spans="1:3" ht="14.25" customHeight="1">
      <c r="A21" s="343" t="s">
        <v>328</v>
      </c>
      <c r="B21" s="344" t="s">
        <v>329</v>
      </c>
      <c r="C21" s="342" t="s">
        <v>290</v>
      </c>
    </row>
    <row r="22" spans="1:3" ht="14.25" customHeight="1">
      <c r="A22" s="343" t="s">
        <v>330</v>
      </c>
      <c r="B22" s="344" t="s">
        <v>331</v>
      </c>
      <c r="C22" s="342" t="s">
        <v>290</v>
      </c>
    </row>
    <row r="23" spans="1:3" ht="14.25" customHeight="1"/>
    <row r="24" spans="1:3" ht="14.25" customHeight="1"/>
    <row r="25" spans="1:3" ht="14.25" customHeight="1"/>
    <row r="26" spans="1:3" ht="14.25" customHeight="1"/>
    <row r="27" spans="1:3" ht="14.25" customHeight="1"/>
    <row r="28" spans="1:3" ht="14.25" customHeight="1"/>
    <row r="29" spans="1:3" ht="14.25" customHeight="1"/>
    <row r="30" spans="1:3" ht="14.25" customHeight="1"/>
    <row r="31" spans="1:3" ht="14.25" customHeight="1"/>
    <row r="32" spans="1: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00"/>
  <sheetViews>
    <sheetView workbookViewId="0"/>
  </sheetViews>
  <sheetFormatPr baseColWidth="10" defaultColWidth="12.625" defaultRowHeight="15" customHeight="1"/>
  <cols>
    <col min="1" max="1" width="13.125" customWidth="1"/>
    <col min="2" max="2" width="31.375" customWidth="1"/>
    <col min="3" max="4" width="16.375" customWidth="1"/>
    <col min="5" max="26" width="10.625" customWidth="1"/>
  </cols>
  <sheetData>
    <row r="1" spans="1:4" ht="14.25" customHeight="1">
      <c r="A1" s="340" t="s">
        <v>285</v>
      </c>
      <c r="B1" s="341" t="s">
        <v>286</v>
      </c>
      <c r="C1" s="346" t="s">
        <v>287</v>
      </c>
      <c r="D1" s="345" t="s">
        <v>332</v>
      </c>
    </row>
    <row r="2" spans="1:4" ht="14.25" customHeight="1">
      <c r="A2" s="343" t="s">
        <v>288</v>
      </c>
      <c r="B2" s="344" t="s">
        <v>289</v>
      </c>
      <c r="C2" s="346" t="s">
        <v>290</v>
      </c>
      <c r="D2" s="345">
        <v>70</v>
      </c>
    </row>
    <row r="3" spans="1:4" ht="14.25" customHeight="1">
      <c r="A3" s="343" t="s">
        <v>291</v>
      </c>
      <c r="B3" s="344" t="s">
        <v>292</v>
      </c>
      <c r="C3" s="346" t="s">
        <v>290</v>
      </c>
      <c r="D3" s="345">
        <v>70</v>
      </c>
    </row>
    <row r="4" spans="1:4" ht="14.25" customHeight="1">
      <c r="A4" s="343" t="s">
        <v>293</v>
      </c>
      <c r="B4" s="344" t="s">
        <v>294</v>
      </c>
      <c r="C4" s="347" t="s">
        <v>295</v>
      </c>
      <c r="D4" s="345">
        <v>65</v>
      </c>
    </row>
    <row r="5" spans="1:4" ht="14.25" customHeight="1">
      <c r="A5" s="343" t="s">
        <v>296</v>
      </c>
      <c r="B5" s="344" t="s">
        <v>297</v>
      </c>
      <c r="C5" s="346" t="s">
        <v>290</v>
      </c>
      <c r="D5" s="345">
        <v>70</v>
      </c>
    </row>
    <row r="6" spans="1:4" ht="14.25" customHeight="1">
      <c r="A6" s="343" t="s">
        <v>298</v>
      </c>
      <c r="B6" s="344" t="s">
        <v>299</v>
      </c>
      <c r="C6" s="346" t="s">
        <v>290</v>
      </c>
      <c r="D6" s="345">
        <v>70</v>
      </c>
    </row>
    <row r="7" spans="1:4" ht="14.25" customHeight="1">
      <c r="A7" s="343" t="s">
        <v>300</v>
      </c>
      <c r="B7" s="344" t="s">
        <v>301</v>
      </c>
      <c r="C7" s="347" t="s">
        <v>295</v>
      </c>
      <c r="D7" s="345">
        <v>65</v>
      </c>
    </row>
    <row r="8" spans="1:4" ht="14.25" customHeight="1">
      <c r="A8" s="343" t="s">
        <v>302</v>
      </c>
      <c r="B8" s="344" t="s">
        <v>303</v>
      </c>
      <c r="C8" s="346" t="s">
        <v>295</v>
      </c>
      <c r="D8" s="345">
        <v>65</v>
      </c>
    </row>
    <row r="9" spans="1:4" ht="14.25" customHeight="1">
      <c r="A9" s="343" t="s">
        <v>304</v>
      </c>
      <c r="B9" s="344" t="s">
        <v>305</v>
      </c>
      <c r="C9" s="346" t="s">
        <v>295</v>
      </c>
      <c r="D9" s="345">
        <v>65</v>
      </c>
    </row>
    <row r="10" spans="1:4" ht="14.25" customHeight="1">
      <c r="A10" s="343" t="s">
        <v>306</v>
      </c>
      <c r="B10" s="344" t="s">
        <v>307</v>
      </c>
      <c r="C10" s="346" t="s">
        <v>295</v>
      </c>
      <c r="D10" s="345">
        <v>65</v>
      </c>
    </row>
    <row r="11" spans="1:4" ht="14.25" customHeight="1">
      <c r="A11" s="343" t="s">
        <v>308</v>
      </c>
      <c r="B11" s="344" t="s">
        <v>309</v>
      </c>
      <c r="C11" s="346" t="s">
        <v>290</v>
      </c>
      <c r="D11" s="345">
        <v>70</v>
      </c>
    </row>
    <row r="12" spans="1:4" ht="14.25" customHeight="1">
      <c r="A12" s="343" t="s">
        <v>310</v>
      </c>
      <c r="B12" s="344" t="s">
        <v>311</v>
      </c>
      <c r="C12" s="346" t="s">
        <v>290</v>
      </c>
      <c r="D12" s="345">
        <v>70</v>
      </c>
    </row>
    <row r="13" spans="1:4" ht="14.25" customHeight="1">
      <c r="A13" s="343" t="s">
        <v>312</v>
      </c>
      <c r="B13" s="344" t="s">
        <v>313</v>
      </c>
      <c r="C13" s="346" t="s">
        <v>295</v>
      </c>
      <c r="D13" s="345">
        <v>65</v>
      </c>
    </row>
    <row r="14" spans="1:4" ht="14.25" customHeight="1">
      <c r="A14" s="343" t="s">
        <v>314</v>
      </c>
      <c r="B14" s="344" t="s">
        <v>315</v>
      </c>
      <c r="C14" s="346" t="s">
        <v>295</v>
      </c>
      <c r="D14" s="345">
        <v>65</v>
      </c>
    </row>
    <row r="15" spans="1:4" ht="14.25" customHeight="1">
      <c r="A15" s="343" t="s">
        <v>316</v>
      </c>
      <c r="B15" s="344" t="s">
        <v>317</v>
      </c>
      <c r="C15" s="346" t="s">
        <v>295</v>
      </c>
      <c r="D15" s="345">
        <v>65</v>
      </c>
    </row>
    <row r="16" spans="1:4" ht="14.25" customHeight="1">
      <c r="A16" s="343" t="s">
        <v>318</v>
      </c>
      <c r="B16" s="344" t="s">
        <v>319</v>
      </c>
      <c r="C16" s="346" t="s">
        <v>290</v>
      </c>
      <c r="D16" s="345">
        <v>70</v>
      </c>
    </row>
    <row r="17" spans="1:4" ht="14.25" customHeight="1">
      <c r="A17" s="343" t="s">
        <v>320</v>
      </c>
      <c r="B17" s="344" t="s">
        <v>321</v>
      </c>
      <c r="C17" s="346" t="s">
        <v>295</v>
      </c>
      <c r="D17" s="345">
        <v>65</v>
      </c>
    </row>
    <row r="18" spans="1:4" ht="14.25" customHeight="1">
      <c r="A18" s="343" t="s">
        <v>322</v>
      </c>
      <c r="B18" s="344" t="s">
        <v>323</v>
      </c>
      <c r="C18" s="346" t="s">
        <v>295</v>
      </c>
      <c r="D18" s="345">
        <v>65</v>
      </c>
    </row>
    <row r="19" spans="1:4" ht="14.25" customHeight="1">
      <c r="A19" s="343" t="s">
        <v>324</v>
      </c>
      <c r="B19" s="344" t="s">
        <v>325</v>
      </c>
      <c r="C19" s="346" t="s">
        <v>295</v>
      </c>
      <c r="D19" s="345">
        <v>65</v>
      </c>
    </row>
    <row r="20" spans="1:4" ht="14.25" customHeight="1">
      <c r="A20" s="343" t="s">
        <v>326</v>
      </c>
      <c r="B20" s="344" t="s">
        <v>327</v>
      </c>
      <c r="C20" s="346" t="s">
        <v>295</v>
      </c>
      <c r="D20" s="345">
        <v>65</v>
      </c>
    </row>
    <row r="21" spans="1:4" ht="14.25" customHeight="1">
      <c r="A21" s="343" t="s">
        <v>328</v>
      </c>
      <c r="B21" s="344" t="s">
        <v>329</v>
      </c>
      <c r="C21" s="346" t="s">
        <v>290</v>
      </c>
      <c r="D21" s="345">
        <v>70</v>
      </c>
    </row>
    <row r="22" spans="1:4" ht="14.25" customHeight="1">
      <c r="A22" s="343" t="s">
        <v>330</v>
      </c>
      <c r="B22" s="344" t="s">
        <v>331</v>
      </c>
      <c r="C22" s="346" t="s">
        <v>290</v>
      </c>
      <c r="D22" s="345">
        <v>70</v>
      </c>
    </row>
    <row r="23" spans="1:4" ht="14.25" customHeight="1"/>
    <row r="24" spans="1:4" ht="14.25" customHeight="1"/>
    <row r="25" spans="1:4" ht="14.25" customHeight="1"/>
    <row r="26" spans="1:4" ht="14.25" customHeight="1"/>
    <row r="27" spans="1:4" ht="14.25" customHeight="1"/>
    <row r="28" spans="1:4" ht="14.25" customHeight="1"/>
    <row r="29" spans="1:4" ht="14.25" customHeight="1"/>
    <row r="30" spans="1:4" ht="14.25" customHeight="1"/>
    <row r="31" spans="1:4" ht="14.25" customHeight="1"/>
    <row r="32" spans="1:4"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baseColWidth="10" defaultColWidth="12.625" defaultRowHeight="15" customHeight="1"/>
  <cols>
    <col min="1" max="1" width="7.875" customWidth="1"/>
    <col min="2" max="2" width="9.625" customWidth="1"/>
    <col min="3" max="3" width="16.125" customWidth="1"/>
    <col min="4" max="4" width="23.125" customWidth="1"/>
    <col min="5" max="5" width="19.625" customWidth="1"/>
    <col min="6" max="6" width="11.125" hidden="1" customWidth="1"/>
    <col min="7" max="7" width="11.125" customWidth="1"/>
    <col min="8" max="8" width="9.625" hidden="1" customWidth="1"/>
    <col min="9" max="9" width="8.875" hidden="1" customWidth="1"/>
    <col min="10" max="10" width="13.875" hidden="1" customWidth="1"/>
    <col min="11" max="11" width="14.625" hidden="1" customWidth="1"/>
    <col min="12" max="12" width="14.375" hidden="1" customWidth="1"/>
    <col min="13" max="13" width="7.625" hidden="1" customWidth="1"/>
    <col min="14" max="14" width="10" hidden="1" customWidth="1"/>
    <col min="15" max="15" width="9.625" hidden="1" customWidth="1"/>
    <col min="16" max="16" width="12.625" hidden="1"/>
    <col min="17" max="18" width="10.125" hidden="1" customWidth="1"/>
    <col min="19" max="19" width="10" hidden="1" customWidth="1"/>
    <col min="20" max="20" width="11.375" customWidth="1"/>
    <col min="21" max="23" width="10" customWidth="1"/>
    <col min="24" max="24" width="10" hidden="1" customWidth="1"/>
    <col min="25" max="26" width="10" customWidth="1"/>
  </cols>
  <sheetData>
    <row r="1" spans="1:26" ht="9.75" customHeight="1">
      <c r="A1" s="348"/>
      <c r="B1" s="348"/>
      <c r="C1" s="348"/>
      <c r="D1" s="348"/>
      <c r="E1" s="349"/>
      <c r="F1" s="348"/>
      <c r="G1" s="348"/>
      <c r="H1" s="348"/>
      <c r="I1" s="348"/>
      <c r="J1" s="348"/>
      <c r="K1" s="348"/>
      <c r="L1" s="348"/>
      <c r="M1" s="348"/>
      <c r="N1" s="350"/>
      <c r="O1" s="350"/>
      <c r="P1" s="350"/>
      <c r="Q1" s="350"/>
      <c r="R1" s="350"/>
      <c r="S1" s="348"/>
      <c r="T1" s="348"/>
      <c r="U1" s="348"/>
      <c r="V1" s="348"/>
      <c r="W1" s="348"/>
      <c r="X1" s="348"/>
      <c r="Y1" s="348"/>
      <c r="Z1" s="348"/>
    </row>
    <row r="2" spans="1:26" ht="9.75" customHeight="1">
      <c r="A2" s="348"/>
      <c r="B2" s="348"/>
      <c r="C2" s="348"/>
      <c r="D2" s="348"/>
      <c r="E2" s="349"/>
      <c r="F2" s="348"/>
      <c r="G2" s="348"/>
      <c r="H2" s="348"/>
      <c r="I2" s="348"/>
      <c r="J2" s="348"/>
      <c r="K2" s="348"/>
      <c r="L2" s="348"/>
      <c r="M2" s="348"/>
      <c r="N2" s="350"/>
      <c r="O2" s="350"/>
      <c r="P2" s="350"/>
      <c r="Q2" s="350"/>
      <c r="R2" s="350"/>
      <c r="S2" s="348"/>
      <c r="T2" s="348"/>
      <c r="U2" s="348"/>
      <c r="V2" s="348"/>
      <c r="W2" s="348"/>
      <c r="X2" s="348"/>
      <c r="Y2" s="348"/>
      <c r="Z2" s="348"/>
    </row>
    <row r="3" spans="1:26" ht="9.75" customHeight="1">
      <c r="A3" s="348"/>
      <c r="B3" s="348"/>
      <c r="C3" s="348"/>
      <c r="D3" s="348"/>
      <c r="E3" s="349"/>
      <c r="F3" s="348"/>
      <c r="G3" s="348"/>
      <c r="H3" s="348"/>
      <c r="I3" s="348"/>
      <c r="J3" s="348"/>
      <c r="K3" s="348"/>
      <c r="L3" s="348"/>
      <c r="M3" s="348"/>
      <c r="N3" s="350"/>
      <c r="O3" s="350"/>
      <c r="P3" s="350"/>
      <c r="Q3" s="350"/>
      <c r="R3" s="350"/>
      <c r="S3" s="348"/>
      <c r="T3" s="348"/>
      <c r="U3" s="348"/>
      <c r="V3" s="348"/>
      <c r="W3" s="348"/>
      <c r="X3" s="348"/>
      <c r="Y3" s="348"/>
      <c r="Z3" s="348"/>
    </row>
    <row r="4" spans="1:26" ht="9.75" customHeight="1">
      <c r="A4" s="348"/>
      <c r="B4" s="348"/>
      <c r="C4" s="348"/>
      <c r="D4" s="348"/>
      <c r="E4" s="349"/>
      <c r="F4" s="348"/>
      <c r="G4" s="348"/>
      <c r="H4" s="348"/>
      <c r="I4" s="348"/>
      <c r="J4" s="348"/>
      <c r="K4" s="348"/>
      <c r="L4" s="348"/>
      <c r="M4" s="348"/>
      <c r="N4" s="350"/>
      <c r="O4" s="350"/>
      <c r="P4" s="350"/>
      <c r="Q4" s="350"/>
      <c r="R4" s="350"/>
      <c r="S4" s="348"/>
      <c r="T4" s="348"/>
      <c r="U4" s="348"/>
      <c r="V4" s="348"/>
      <c r="W4" s="348"/>
      <c r="X4" s="351">
        <v>7.4999999999999997E-2</v>
      </c>
      <c r="Y4" s="348"/>
      <c r="Z4" s="348"/>
    </row>
    <row r="5" spans="1:26" ht="9.75" customHeight="1">
      <c r="A5" s="348"/>
      <c r="B5" s="348"/>
      <c r="C5" s="348"/>
      <c r="D5" s="348"/>
      <c r="E5" s="349"/>
      <c r="F5" s="348"/>
      <c r="G5" s="348"/>
      <c r="H5" s="348"/>
      <c r="I5" s="348"/>
      <c r="J5" s="348"/>
      <c r="K5" s="348"/>
      <c r="L5" s="348"/>
      <c r="M5" s="348"/>
      <c r="N5" s="350"/>
      <c r="O5" s="350"/>
      <c r="P5" s="350"/>
      <c r="Q5" s="350"/>
      <c r="R5" s="350"/>
      <c r="S5" s="348"/>
      <c r="T5" s="348"/>
      <c r="U5" s="348"/>
      <c r="V5" s="348"/>
      <c r="W5" s="348"/>
      <c r="X5" s="351">
        <v>0.23</v>
      </c>
      <c r="Y5" s="348"/>
      <c r="Z5" s="348"/>
    </row>
    <row r="6" spans="1:26" ht="9.75" customHeight="1">
      <c r="A6" s="348"/>
      <c r="B6" s="348"/>
      <c r="C6" s="348"/>
      <c r="D6" s="348"/>
      <c r="E6" s="349"/>
      <c r="F6" s="348"/>
      <c r="G6" s="348"/>
      <c r="H6" s="348"/>
      <c r="I6" s="348"/>
      <c r="J6" s="348"/>
      <c r="K6" s="348"/>
      <c r="L6" s="348"/>
      <c r="M6" s="348"/>
      <c r="N6" s="350"/>
      <c r="O6" s="350"/>
      <c r="P6" s="350"/>
      <c r="Q6" s="350"/>
      <c r="R6" s="350"/>
      <c r="S6" s="348"/>
      <c r="T6" s="348"/>
      <c r="U6" s="348"/>
      <c r="V6" s="348"/>
      <c r="W6" s="348"/>
      <c r="X6" s="348"/>
      <c r="Y6" s="348"/>
      <c r="Z6" s="348"/>
    </row>
    <row r="7" spans="1:26" ht="22.5" customHeight="1">
      <c r="A7" s="519" t="s">
        <v>333</v>
      </c>
      <c r="B7" s="520"/>
      <c r="C7" s="520"/>
      <c r="D7" s="520"/>
      <c r="E7" s="520"/>
      <c r="F7" s="520"/>
      <c r="G7" s="497"/>
      <c r="H7" s="352"/>
      <c r="I7" s="348"/>
      <c r="J7" s="348"/>
      <c r="K7" s="348"/>
      <c r="L7" s="348"/>
      <c r="M7" s="348"/>
      <c r="N7" s="350"/>
      <c r="O7" s="350"/>
      <c r="P7" s="350"/>
      <c r="Q7" s="350"/>
      <c r="R7" s="350"/>
      <c r="S7" s="348"/>
      <c r="T7" s="348"/>
      <c r="U7" s="348"/>
      <c r="V7" s="348"/>
      <c r="W7" s="348"/>
      <c r="X7" s="348"/>
      <c r="Y7" s="348"/>
      <c r="Z7" s="348"/>
    </row>
    <row r="8" spans="1:26" ht="21" customHeight="1">
      <c r="A8" s="521" t="s">
        <v>334</v>
      </c>
      <c r="B8" s="522"/>
      <c r="C8" s="522"/>
      <c r="D8" s="522"/>
      <c r="E8" s="522"/>
      <c r="F8" s="348"/>
      <c r="G8" s="348"/>
      <c r="H8" s="348"/>
      <c r="I8" s="348"/>
      <c r="J8" s="348"/>
      <c r="K8" s="348"/>
      <c r="L8" s="348"/>
      <c r="M8" s="348"/>
      <c r="N8" s="350"/>
      <c r="O8" s="353" t="s">
        <v>170</v>
      </c>
      <c r="P8" s="353" t="s">
        <v>335</v>
      </c>
      <c r="Q8" s="353" t="s">
        <v>336</v>
      </c>
      <c r="R8" s="353" t="s">
        <v>337</v>
      </c>
      <c r="S8" s="348"/>
      <c r="T8" s="348"/>
      <c r="U8" s="348"/>
      <c r="V8" s="348"/>
      <c r="W8" s="348"/>
      <c r="X8" s="348"/>
      <c r="Y8" s="348"/>
      <c r="Z8" s="348"/>
    </row>
    <row r="9" spans="1:26" ht="12.75" customHeight="1">
      <c r="A9" s="348"/>
      <c r="B9" s="348"/>
      <c r="C9" s="348"/>
      <c r="D9" s="348"/>
      <c r="E9" s="349"/>
      <c r="F9" s="348"/>
      <c r="G9" s="348"/>
      <c r="H9" s="348"/>
      <c r="I9" s="348"/>
      <c r="J9" s="354"/>
      <c r="K9" s="348" t="s">
        <v>338</v>
      </c>
      <c r="L9" s="348"/>
      <c r="M9" s="348"/>
      <c r="N9" s="350"/>
      <c r="O9" s="342">
        <v>12</v>
      </c>
      <c r="P9" s="342">
        <v>4</v>
      </c>
      <c r="Q9" s="342">
        <v>2</v>
      </c>
      <c r="R9" s="342">
        <v>1</v>
      </c>
      <c r="S9" s="348"/>
      <c r="T9" s="348"/>
      <c r="U9" s="348"/>
      <c r="V9" s="348"/>
      <c r="W9" s="348"/>
      <c r="X9" s="348"/>
      <c r="Y9" s="348"/>
      <c r="Z9" s="348"/>
    </row>
    <row r="10" spans="1:26" ht="18">
      <c r="A10" s="355"/>
      <c r="B10" s="355"/>
      <c r="C10" s="355"/>
      <c r="D10" s="356" t="s">
        <v>339</v>
      </c>
      <c r="E10" s="357"/>
      <c r="F10" s="348"/>
      <c r="G10" s="348"/>
      <c r="H10" s="348"/>
      <c r="I10" s="358" t="s">
        <v>340</v>
      </c>
      <c r="J10" s="358" t="s">
        <v>112</v>
      </c>
      <c r="K10" s="358" t="s">
        <v>341</v>
      </c>
      <c r="L10" s="358" t="s">
        <v>114</v>
      </c>
      <c r="M10" s="348"/>
      <c r="N10" s="350"/>
      <c r="O10" s="342">
        <v>1</v>
      </c>
      <c r="P10" s="342">
        <v>3</v>
      </c>
      <c r="Q10" s="342">
        <v>6</v>
      </c>
      <c r="R10" s="342">
        <v>12</v>
      </c>
      <c r="S10" s="348"/>
      <c r="T10" s="348"/>
      <c r="U10" s="348"/>
      <c r="V10" s="348"/>
      <c r="W10" s="348"/>
      <c r="X10" s="348"/>
      <c r="Y10" s="348"/>
      <c r="Z10" s="348"/>
    </row>
    <row r="11" spans="1:26" ht="19.5">
      <c r="A11" s="359"/>
      <c r="B11" s="348"/>
      <c r="C11" s="348"/>
      <c r="D11" s="360" t="s">
        <v>342</v>
      </c>
      <c r="E11" s="361"/>
      <c r="F11" s="348"/>
      <c r="G11" s="348"/>
      <c r="H11" s="348"/>
      <c r="I11" s="362">
        <f>+E12</f>
        <v>0</v>
      </c>
      <c r="J11" s="363" t="e">
        <f>(1+I11)^(IF(E16="mensual",O10,IF(E16="trimestral",P10,IF(E16="semestral",Q10,IF(E16="Anual",R10,"error"))))/12)-1</f>
        <v>#VALUE!</v>
      </c>
      <c r="K11" s="364" t="e">
        <f>(1-(1/((1+J11)^(E14))))/J11</f>
        <v>#VALUE!</v>
      </c>
      <c r="L11" s="365" t="e">
        <f>E10/K11</f>
        <v>#VALUE!</v>
      </c>
      <c r="M11" s="348"/>
      <c r="N11" s="350"/>
      <c r="O11" s="350"/>
      <c r="P11" s="350"/>
      <c r="Q11" s="350"/>
      <c r="R11" s="350"/>
      <c r="S11" s="348"/>
      <c r="T11" s="348"/>
      <c r="U11" s="348"/>
      <c r="V11" s="348"/>
      <c r="W11" s="348"/>
      <c r="X11" s="348"/>
      <c r="Y11" s="348"/>
      <c r="Z11" s="348"/>
    </row>
    <row r="12" spans="1:26" ht="18">
      <c r="A12" s="355"/>
      <c r="B12" s="355"/>
      <c r="C12" s="348"/>
      <c r="D12" s="360" t="s">
        <v>343</v>
      </c>
      <c r="E12" s="366"/>
      <c r="F12" s="348"/>
      <c r="G12" s="348"/>
      <c r="H12" s="348"/>
      <c r="I12" s="367"/>
      <c r="J12" s="355"/>
      <c r="K12" s="368"/>
      <c r="L12" s="369"/>
      <c r="M12" s="348"/>
      <c r="N12" s="350"/>
      <c r="O12" s="350"/>
      <c r="P12" s="350"/>
      <c r="Q12" s="350"/>
      <c r="R12" s="350"/>
      <c r="S12" s="348"/>
      <c r="T12" s="348"/>
      <c r="U12" s="348"/>
      <c r="V12" s="348"/>
      <c r="W12" s="348"/>
      <c r="X12" s="348"/>
      <c r="Y12" s="348"/>
      <c r="Z12" s="348"/>
    </row>
    <row r="13" spans="1:26" ht="18">
      <c r="A13" s="348"/>
      <c r="B13" s="348"/>
      <c r="C13" s="348"/>
      <c r="D13" s="360" t="s">
        <v>344</v>
      </c>
      <c r="E13" s="370"/>
      <c r="F13" s="348"/>
      <c r="G13" s="348"/>
      <c r="H13" s="348"/>
      <c r="I13" s="348"/>
      <c r="J13" s="371"/>
      <c r="K13" s="348"/>
      <c r="L13" s="348"/>
      <c r="M13" s="348"/>
      <c r="N13" s="350"/>
      <c r="O13" s="350"/>
      <c r="P13" s="350"/>
      <c r="Q13" s="350"/>
      <c r="R13" s="350"/>
      <c r="S13" s="348"/>
      <c r="T13" s="348"/>
      <c r="U13" s="348"/>
      <c r="V13" s="348"/>
      <c r="W13" s="348"/>
      <c r="X13" s="348"/>
      <c r="Y13" s="348"/>
      <c r="Z13" s="348"/>
    </row>
    <row r="14" spans="1:26" ht="18">
      <c r="A14" s="348"/>
      <c r="B14" s="355"/>
      <c r="C14" s="355"/>
      <c r="D14" s="360" t="s">
        <v>345</v>
      </c>
      <c r="E14" s="370"/>
      <c r="F14" s="348"/>
      <c r="G14" s="348"/>
      <c r="H14" s="348"/>
      <c r="I14" s="348"/>
      <c r="J14" s="371"/>
      <c r="K14" s="348"/>
      <c r="L14" s="348"/>
      <c r="M14" s="348"/>
      <c r="N14" s="350"/>
      <c r="O14" s="350"/>
      <c r="P14" s="350"/>
      <c r="Q14" s="350"/>
      <c r="R14" s="350"/>
      <c r="S14" s="348"/>
      <c r="T14" s="348"/>
      <c r="U14" s="348"/>
      <c r="V14" s="348"/>
      <c r="W14" s="348"/>
      <c r="X14" s="348"/>
      <c r="Y14" s="348"/>
      <c r="Z14" s="348"/>
    </row>
    <row r="15" spans="1:26" ht="13.5" customHeight="1">
      <c r="A15" s="348"/>
      <c r="B15" s="372"/>
      <c r="C15" s="373"/>
      <c r="D15" s="374" t="s">
        <v>346</v>
      </c>
      <c r="E15" s="375"/>
      <c r="F15" s="348"/>
      <c r="G15" s="348"/>
      <c r="H15" s="348"/>
      <c r="I15" s="376"/>
      <c r="J15" s="371"/>
      <c r="K15" s="348"/>
      <c r="L15" s="348"/>
      <c r="M15" s="348"/>
      <c r="N15" s="350"/>
      <c r="O15" s="377" t="s">
        <v>170</v>
      </c>
      <c r="P15" s="350"/>
      <c r="Q15" s="350"/>
      <c r="R15" s="350"/>
      <c r="S15" s="348"/>
      <c r="T15" s="348"/>
      <c r="U15" s="348"/>
      <c r="V15" s="348"/>
      <c r="W15" s="348"/>
      <c r="X15" s="348"/>
      <c r="Y15" s="348"/>
      <c r="Z15" s="348"/>
    </row>
    <row r="16" spans="1:26" ht="9.75" customHeight="1">
      <c r="A16" s="348"/>
      <c r="B16" s="372"/>
      <c r="C16" s="373"/>
      <c r="D16" s="378" t="s">
        <v>103</v>
      </c>
      <c r="E16" s="379"/>
      <c r="F16" s="376"/>
      <c r="G16" s="348"/>
      <c r="I16" s="380"/>
      <c r="J16" s="380"/>
      <c r="K16" s="380"/>
      <c r="L16" s="380"/>
      <c r="O16" s="305" t="s">
        <v>266</v>
      </c>
      <c r="S16" s="381"/>
      <c r="T16" s="382"/>
      <c r="U16" s="348"/>
      <c r="V16" s="348"/>
      <c r="W16" s="348"/>
      <c r="X16" s="348"/>
      <c r="Y16" s="348"/>
      <c r="Z16" s="348"/>
    </row>
    <row r="17" spans="1:26" ht="9.75" customHeight="1">
      <c r="A17" s="348"/>
      <c r="B17" s="348"/>
      <c r="C17" s="348"/>
      <c r="D17" s="348"/>
      <c r="E17" s="349"/>
      <c r="F17" s="376"/>
      <c r="G17" s="348"/>
      <c r="I17" s="380"/>
      <c r="J17" s="380"/>
      <c r="K17" s="380"/>
      <c r="L17" s="380"/>
      <c r="O17" s="305" t="s">
        <v>267</v>
      </c>
      <c r="S17" s="381"/>
      <c r="T17" s="382"/>
      <c r="U17" s="348"/>
      <c r="V17" s="348"/>
      <c r="W17" s="348"/>
      <c r="X17" s="348"/>
      <c r="Y17" s="348"/>
      <c r="Z17" s="348"/>
    </row>
    <row r="18" spans="1:26" ht="9.75" customHeight="1">
      <c r="A18" s="348"/>
      <c r="B18" s="348"/>
      <c r="C18" s="348"/>
      <c r="D18" s="348"/>
      <c r="E18" s="349"/>
      <c r="F18" s="376"/>
      <c r="G18" s="348"/>
      <c r="I18" s="380"/>
      <c r="J18" s="380"/>
      <c r="K18" s="380"/>
      <c r="L18" s="380"/>
      <c r="O18" s="377" t="s">
        <v>268</v>
      </c>
      <c r="S18" s="381"/>
      <c r="T18" s="382"/>
      <c r="U18" s="348"/>
      <c r="V18" s="348"/>
      <c r="W18" s="348"/>
      <c r="X18" s="348"/>
      <c r="Y18" s="348"/>
      <c r="Z18" s="348"/>
    </row>
    <row r="19" spans="1:26" ht="13.5" customHeight="1">
      <c r="A19" s="348"/>
      <c r="B19" s="348"/>
      <c r="C19" s="348"/>
      <c r="D19" s="383" t="s">
        <v>347</v>
      </c>
      <c r="E19" s="384">
        <f>E11</f>
        <v>0</v>
      </c>
      <c r="F19" s="376"/>
      <c r="G19" s="348"/>
      <c r="I19" s="380"/>
      <c r="J19" s="380"/>
      <c r="K19" s="380"/>
      <c r="L19" s="380"/>
      <c r="O19" s="305"/>
      <c r="S19" s="381"/>
      <c r="T19" s="385"/>
      <c r="U19" s="386"/>
      <c r="V19" s="348"/>
      <c r="W19" s="348"/>
      <c r="X19" s="348"/>
      <c r="Y19" s="348"/>
      <c r="Z19" s="348"/>
    </row>
    <row r="20" spans="1:26" ht="17.25" customHeight="1">
      <c r="A20" s="348"/>
      <c r="B20" s="348"/>
      <c r="C20" s="348"/>
      <c r="D20" s="387" t="s">
        <v>348</v>
      </c>
      <c r="E20" s="388">
        <f>+SUM(E24:E113)</f>
        <v>0</v>
      </c>
      <c r="F20" s="376"/>
      <c r="G20" s="348"/>
      <c r="I20" s="380"/>
      <c r="J20" s="380"/>
      <c r="K20" s="380"/>
      <c r="L20" s="380"/>
      <c r="O20" s="305"/>
      <c r="S20" s="381"/>
      <c r="T20" s="385"/>
      <c r="U20" s="389"/>
      <c r="V20" s="348"/>
      <c r="W20" s="348"/>
      <c r="X20" s="348"/>
      <c r="Y20" s="348"/>
      <c r="Z20" s="348"/>
    </row>
    <row r="21" spans="1:26" ht="9.75" customHeight="1">
      <c r="A21" s="348"/>
      <c r="B21" s="348"/>
      <c r="C21" s="348"/>
      <c r="D21" s="348"/>
      <c r="E21" s="349"/>
      <c r="F21" s="376"/>
      <c r="G21" s="348"/>
      <c r="I21" s="380"/>
      <c r="J21" s="380"/>
      <c r="K21" s="380"/>
      <c r="L21" s="380"/>
      <c r="O21" s="305"/>
      <c r="S21" s="381"/>
      <c r="T21" s="382"/>
      <c r="U21" s="348"/>
      <c r="V21" s="348"/>
      <c r="W21" s="348"/>
      <c r="X21" s="348"/>
      <c r="Y21" s="348"/>
      <c r="Z21" s="348"/>
    </row>
    <row r="22" spans="1:26" ht="28.5" customHeight="1">
      <c r="A22" s="348"/>
      <c r="B22" s="348"/>
      <c r="C22" s="348"/>
      <c r="D22" s="348"/>
      <c r="E22" s="349"/>
      <c r="F22" s="390" t="s">
        <v>349</v>
      </c>
      <c r="G22" s="391"/>
      <c r="I22" s="348"/>
      <c r="J22" s="348"/>
      <c r="O22" s="350"/>
      <c r="S22" s="381"/>
      <c r="T22" s="381"/>
      <c r="U22" s="348"/>
      <c r="V22" s="348"/>
      <c r="W22" s="348"/>
      <c r="X22" s="348"/>
      <c r="Y22" s="348"/>
      <c r="Z22" s="348"/>
    </row>
    <row r="23" spans="1:26" ht="15.75" customHeight="1">
      <c r="A23" s="392" t="s">
        <v>350</v>
      </c>
      <c r="B23" s="393" t="s">
        <v>351</v>
      </c>
      <c r="C23" s="393" t="s">
        <v>352</v>
      </c>
      <c r="D23" s="393" t="s">
        <v>353</v>
      </c>
      <c r="E23" s="394" t="s">
        <v>354</v>
      </c>
      <c r="F23" s="395" t="str">
        <f t="shared" ref="F23:F112" si="0">IF(F22="","",IF(C24&lt;=0.1,"",IF(A24="gracia",E24,$L$11)))</f>
        <v/>
      </c>
      <c r="G23" s="396"/>
      <c r="H23" s="348"/>
      <c r="I23" s="397"/>
      <c r="J23" s="397"/>
      <c r="N23" s="398"/>
      <c r="O23" s="350"/>
      <c r="S23" s="348"/>
      <c r="T23" s="348"/>
      <c r="U23" s="348"/>
      <c r="V23" s="348"/>
      <c r="W23" s="348"/>
      <c r="X23" s="348"/>
      <c r="Y23" s="348"/>
      <c r="Z23" s="348"/>
    </row>
    <row r="24" spans="1:26" ht="15.75" customHeight="1">
      <c r="A24" s="399">
        <f>IF(ROWS($A$24:A24)&gt;$E$13,IF(A17="Gracia",1,A17+1),"Gracia")</f>
        <v>1</v>
      </c>
      <c r="B24" s="400">
        <f>+$E$15+30</f>
        <v>30</v>
      </c>
      <c r="C24" s="401">
        <f>+E10</f>
        <v>0</v>
      </c>
      <c r="D24" s="402" t="str">
        <f t="shared" ref="D24:D113" si="1">IFERROR(IF(A24="gracia",0,F23-E24),"")</f>
        <v/>
      </c>
      <c r="E24" s="403" t="str">
        <f t="shared" ref="E24:E113" si="2">IFERROR(C24*((1+$I$11)^((365/((IF($E$16="Mensual",$O$9,IF($E$16="trimestral",$P$9,IF($E$16="semestral",$Q$9,IF($E$16="anual",$R$9,"error")))))))/365)-1),"")</f>
        <v/>
      </c>
      <c r="F24" s="395" t="str">
        <f t="shared" si="0"/>
        <v/>
      </c>
      <c r="G24" s="396"/>
      <c r="H24" s="348"/>
      <c r="I24" s="348"/>
      <c r="J24" s="348"/>
      <c r="N24" s="398"/>
      <c r="S24" s="348"/>
      <c r="T24" s="348"/>
      <c r="U24" s="348"/>
      <c r="V24" s="348"/>
      <c r="W24" s="348"/>
      <c r="X24" s="348"/>
      <c r="Y24" s="348"/>
      <c r="Z24" s="348"/>
    </row>
    <row r="25" spans="1:26" ht="15.75" customHeight="1">
      <c r="A25" s="404">
        <f t="shared" ref="A25:A77" si="3">IF(ROWS($A$24:A25)&gt;$E$13,IF(A24="Gracia",1,A24+1),"Gracia")</f>
        <v>2</v>
      </c>
      <c r="B25" s="405" t="e">
        <f t="shared" ref="B25:B113" si="4">DATE(YEAR(B24),(MONTH(B24)+(IF($E$16="Mensual",$O$10,IF($E$16="trimestral",$P$10,IF($E$16="semestral",$Q$10,IF($E$16="anual",$R$10,"error")))))),DAY(B24))</f>
        <v>#VALUE!</v>
      </c>
      <c r="C25" s="406" t="str">
        <f t="shared" ref="C25:C113" si="5">IFERROR(IF(C24&lt;=0.1,"",$E$10-SUM($D$24:D24)),"")</f>
        <v/>
      </c>
      <c r="D25" s="402" t="str">
        <f t="shared" si="1"/>
        <v/>
      </c>
      <c r="E25" s="403" t="str">
        <f t="shared" si="2"/>
        <v/>
      </c>
      <c r="F25" s="395" t="str">
        <f t="shared" si="0"/>
        <v/>
      </c>
      <c r="G25" s="396"/>
      <c r="H25" s="348"/>
      <c r="I25" s="397"/>
      <c r="N25" s="398"/>
      <c r="S25" s="386"/>
      <c r="T25" s="386"/>
      <c r="U25" s="348"/>
      <c r="V25" s="348"/>
      <c r="W25" s="348"/>
      <c r="X25" s="348"/>
      <c r="Y25" s="348"/>
      <c r="Z25" s="348"/>
    </row>
    <row r="26" spans="1:26" ht="15.75" customHeight="1">
      <c r="A26" s="404">
        <f t="shared" si="3"/>
        <v>3</v>
      </c>
      <c r="B26" s="405" t="e">
        <f t="shared" si="4"/>
        <v>#VALUE!</v>
      </c>
      <c r="C26" s="406">
        <f t="shared" si="5"/>
        <v>0</v>
      </c>
      <c r="D26" s="402" t="str">
        <f t="shared" si="1"/>
        <v/>
      </c>
      <c r="E26" s="403" t="str">
        <f t="shared" si="2"/>
        <v/>
      </c>
      <c r="F26" s="395" t="str">
        <f t="shared" si="0"/>
        <v/>
      </c>
      <c r="G26" s="396"/>
      <c r="H26" s="348"/>
      <c r="I26" s="397"/>
      <c r="J26" s="380"/>
      <c r="N26" s="398"/>
      <c r="S26" s="386"/>
      <c r="T26" s="386"/>
      <c r="U26" s="348"/>
      <c r="V26" s="348"/>
      <c r="W26" s="348"/>
      <c r="X26" s="348"/>
      <c r="Y26" s="348"/>
      <c r="Z26" s="348"/>
    </row>
    <row r="27" spans="1:26" ht="15.75" customHeight="1">
      <c r="A27" s="404">
        <f t="shared" si="3"/>
        <v>4</v>
      </c>
      <c r="B27" s="405" t="e">
        <f t="shared" si="4"/>
        <v>#VALUE!</v>
      </c>
      <c r="C27" s="406" t="str">
        <f t="shared" si="5"/>
        <v/>
      </c>
      <c r="D27" s="402" t="str">
        <f t="shared" si="1"/>
        <v/>
      </c>
      <c r="E27" s="403" t="str">
        <f t="shared" si="2"/>
        <v/>
      </c>
      <c r="F27" s="395" t="str">
        <f t="shared" si="0"/>
        <v/>
      </c>
      <c r="G27" s="396"/>
      <c r="H27" s="348"/>
      <c r="I27" s="397"/>
      <c r="N27" s="398"/>
      <c r="S27" s="386"/>
      <c r="T27" s="386"/>
      <c r="U27" s="348"/>
      <c r="V27" s="348"/>
      <c r="W27" s="348"/>
      <c r="X27" s="348"/>
      <c r="Y27" s="348"/>
      <c r="Z27" s="348"/>
    </row>
    <row r="28" spans="1:26" ht="15.75" customHeight="1">
      <c r="A28" s="404">
        <f t="shared" si="3"/>
        <v>5</v>
      </c>
      <c r="B28" s="405" t="e">
        <f t="shared" si="4"/>
        <v>#VALUE!</v>
      </c>
      <c r="C28" s="406">
        <f t="shared" si="5"/>
        <v>0</v>
      </c>
      <c r="D28" s="402" t="str">
        <f t="shared" si="1"/>
        <v/>
      </c>
      <c r="E28" s="403" t="str">
        <f t="shared" si="2"/>
        <v/>
      </c>
      <c r="F28" s="395" t="str">
        <f t="shared" si="0"/>
        <v/>
      </c>
      <c r="G28" s="396"/>
      <c r="H28" s="348"/>
      <c r="I28" s="397"/>
      <c r="M28" s="407"/>
      <c r="N28" s="398"/>
      <c r="O28" s="398"/>
      <c r="P28" s="407"/>
      <c r="S28" s="386"/>
      <c r="T28" s="386"/>
      <c r="U28" s="348"/>
      <c r="V28" s="348"/>
      <c r="W28" s="348"/>
      <c r="X28" s="348"/>
      <c r="Y28" s="348"/>
      <c r="Z28" s="348"/>
    </row>
    <row r="29" spans="1:26" ht="15.75" customHeight="1">
      <c r="A29" s="404">
        <f t="shared" si="3"/>
        <v>6</v>
      </c>
      <c r="B29" s="405" t="e">
        <f t="shared" si="4"/>
        <v>#VALUE!</v>
      </c>
      <c r="C29" s="406" t="str">
        <f t="shared" si="5"/>
        <v/>
      </c>
      <c r="D29" s="402" t="str">
        <f t="shared" si="1"/>
        <v/>
      </c>
      <c r="E29" s="403" t="str">
        <f t="shared" si="2"/>
        <v/>
      </c>
      <c r="F29" s="395" t="str">
        <f t="shared" si="0"/>
        <v/>
      </c>
      <c r="G29" s="396"/>
      <c r="H29" s="348"/>
      <c r="I29" s="397"/>
      <c r="N29" s="398"/>
      <c r="S29" s="386"/>
      <c r="T29" s="386"/>
      <c r="U29" s="348"/>
      <c r="V29" s="348"/>
      <c r="W29" s="348"/>
      <c r="X29" s="348"/>
      <c r="Y29" s="348"/>
      <c r="Z29" s="348"/>
    </row>
    <row r="30" spans="1:26" ht="15.75" customHeight="1">
      <c r="A30" s="404">
        <f t="shared" si="3"/>
        <v>7</v>
      </c>
      <c r="B30" s="405" t="e">
        <f t="shared" si="4"/>
        <v>#VALUE!</v>
      </c>
      <c r="C30" s="406">
        <f t="shared" si="5"/>
        <v>0</v>
      </c>
      <c r="D30" s="402" t="str">
        <f t="shared" si="1"/>
        <v/>
      </c>
      <c r="E30" s="403" t="str">
        <f t="shared" si="2"/>
        <v/>
      </c>
      <c r="F30" s="395" t="str">
        <f t="shared" si="0"/>
        <v/>
      </c>
      <c r="G30" s="396"/>
      <c r="H30" s="348"/>
      <c r="I30" s="397"/>
      <c r="N30" s="398"/>
      <c r="S30" s="386"/>
      <c r="T30" s="386"/>
      <c r="U30" s="348"/>
      <c r="V30" s="348"/>
      <c r="W30" s="348"/>
      <c r="X30" s="348"/>
      <c r="Y30" s="348"/>
      <c r="Z30" s="348"/>
    </row>
    <row r="31" spans="1:26" ht="15.75" customHeight="1">
      <c r="A31" s="404">
        <f t="shared" si="3"/>
        <v>8</v>
      </c>
      <c r="B31" s="405" t="e">
        <f t="shared" si="4"/>
        <v>#VALUE!</v>
      </c>
      <c r="C31" s="406" t="str">
        <f t="shared" si="5"/>
        <v/>
      </c>
      <c r="D31" s="402" t="str">
        <f t="shared" si="1"/>
        <v/>
      </c>
      <c r="E31" s="403" t="str">
        <f t="shared" si="2"/>
        <v/>
      </c>
      <c r="F31" s="395" t="str">
        <f t="shared" si="0"/>
        <v/>
      </c>
      <c r="G31" s="396"/>
      <c r="H31" s="348"/>
      <c r="I31" s="397"/>
      <c r="N31" s="398"/>
      <c r="S31" s="386"/>
      <c r="T31" s="386"/>
      <c r="U31" s="348"/>
      <c r="V31" s="348"/>
      <c r="W31" s="348"/>
      <c r="X31" s="348"/>
      <c r="Y31" s="348"/>
      <c r="Z31" s="348"/>
    </row>
    <row r="32" spans="1:26" ht="15.75" customHeight="1">
      <c r="A32" s="404">
        <f t="shared" si="3"/>
        <v>9</v>
      </c>
      <c r="B32" s="405" t="e">
        <f t="shared" si="4"/>
        <v>#VALUE!</v>
      </c>
      <c r="C32" s="406">
        <f t="shared" si="5"/>
        <v>0</v>
      </c>
      <c r="D32" s="402" t="str">
        <f t="shared" si="1"/>
        <v/>
      </c>
      <c r="E32" s="403" t="str">
        <f t="shared" si="2"/>
        <v/>
      </c>
      <c r="F32" s="395" t="str">
        <f t="shared" si="0"/>
        <v/>
      </c>
      <c r="G32" s="396"/>
      <c r="H32" s="348"/>
      <c r="I32" s="397"/>
      <c r="N32" s="398"/>
      <c r="S32" s="386"/>
      <c r="T32" s="386"/>
      <c r="U32" s="348"/>
      <c r="V32" s="348"/>
      <c r="W32" s="348"/>
      <c r="X32" s="348"/>
      <c r="Y32" s="348"/>
      <c r="Z32" s="348"/>
    </row>
    <row r="33" spans="1:26" ht="15.75" customHeight="1">
      <c r="A33" s="404">
        <f t="shared" si="3"/>
        <v>10</v>
      </c>
      <c r="B33" s="405" t="e">
        <f t="shared" si="4"/>
        <v>#VALUE!</v>
      </c>
      <c r="C33" s="406" t="str">
        <f t="shared" si="5"/>
        <v/>
      </c>
      <c r="D33" s="402" t="str">
        <f t="shared" si="1"/>
        <v/>
      </c>
      <c r="E33" s="403" t="str">
        <f t="shared" si="2"/>
        <v/>
      </c>
      <c r="F33" s="395" t="str">
        <f t="shared" si="0"/>
        <v/>
      </c>
      <c r="G33" s="109"/>
      <c r="H33" s="348"/>
      <c r="I33" s="397"/>
      <c r="N33" s="398"/>
      <c r="S33" s="386"/>
      <c r="T33" s="386"/>
      <c r="U33" s="348"/>
      <c r="V33" s="348"/>
      <c r="W33" s="348"/>
      <c r="X33" s="348"/>
      <c r="Y33" s="348"/>
      <c r="Z33" s="348"/>
    </row>
    <row r="34" spans="1:26" ht="15.75" customHeight="1">
      <c r="A34" s="404">
        <f t="shared" si="3"/>
        <v>11</v>
      </c>
      <c r="B34" s="405" t="e">
        <f t="shared" si="4"/>
        <v>#VALUE!</v>
      </c>
      <c r="C34" s="406">
        <f t="shared" si="5"/>
        <v>0</v>
      </c>
      <c r="D34" s="402" t="str">
        <f t="shared" si="1"/>
        <v/>
      </c>
      <c r="E34" s="403" t="str">
        <f t="shared" si="2"/>
        <v/>
      </c>
      <c r="F34" s="395" t="str">
        <f t="shared" si="0"/>
        <v/>
      </c>
      <c r="G34" s="109"/>
      <c r="H34" s="348"/>
      <c r="I34" s="397"/>
      <c r="N34" s="398"/>
      <c r="S34" s="386"/>
      <c r="T34" s="386"/>
      <c r="U34" s="348"/>
      <c r="V34" s="348"/>
      <c r="W34" s="348"/>
      <c r="X34" s="348"/>
      <c r="Y34" s="348"/>
      <c r="Z34" s="348"/>
    </row>
    <row r="35" spans="1:26" ht="15.75" customHeight="1">
      <c r="A35" s="404">
        <f t="shared" si="3"/>
        <v>12</v>
      </c>
      <c r="B35" s="405" t="e">
        <f t="shared" si="4"/>
        <v>#VALUE!</v>
      </c>
      <c r="C35" s="406" t="str">
        <f t="shared" si="5"/>
        <v/>
      </c>
      <c r="D35" s="402" t="str">
        <f t="shared" si="1"/>
        <v/>
      </c>
      <c r="E35" s="403" t="str">
        <f t="shared" si="2"/>
        <v/>
      </c>
      <c r="F35" s="395" t="str">
        <f t="shared" si="0"/>
        <v/>
      </c>
      <c r="G35" s="109"/>
      <c r="H35" s="348"/>
      <c r="I35" s="398"/>
      <c r="N35" s="398"/>
      <c r="S35" s="386"/>
      <c r="T35" s="386"/>
      <c r="U35" s="348"/>
      <c r="V35" s="348"/>
      <c r="W35" s="348"/>
      <c r="X35" s="348"/>
      <c r="Y35" s="348"/>
      <c r="Z35" s="348"/>
    </row>
    <row r="36" spans="1:26" ht="15.75" customHeight="1">
      <c r="A36" s="404">
        <f t="shared" si="3"/>
        <v>13</v>
      </c>
      <c r="B36" s="405" t="e">
        <f t="shared" si="4"/>
        <v>#VALUE!</v>
      </c>
      <c r="C36" s="406">
        <f t="shared" si="5"/>
        <v>0</v>
      </c>
      <c r="D36" s="402" t="str">
        <f t="shared" si="1"/>
        <v/>
      </c>
      <c r="E36" s="403" t="str">
        <f t="shared" si="2"/>
        <v/>
      </c>
      <c r="F36" s="395" t="str">
        <f t="shared" si="0"/>
        <v/>
      </c>
      <c r="G36" s="109"/>
      <c r="H36" s="348"/>
      <c r="L36" s="408"/>
      <c r="M36" s="382"/>
      <c r="N36" s="398"/>
      <c r="O36" s="409"/>
      <c r="P36" s="385"/>
      <c r="Q36" s="410"/>
      <c r="R36" s="410"/>
      <c r="S36" s="386"/>
      <c r="T36" s="386"/>
      <c r="U36" s="348"/>
      <c r="V36" s="348"/>
      <c r="W36" s="348"/>
      <c r="X36" s="348"/>
      <c r="Y36" s="348"/>
      <c r="Z36" s="348"/>
    </row>
    <row r="37" spans="1:26" ht="15.75" customHeight="1">
      <c r="A37" s="404">
        <f t="shared" si="3"/>
        <v>14</v>
      </c>
      <c r="B37" s="405" t="e">
        <f t="shared" si="4"/>
        <v>#VALUE!</v>
      </c>
      <c r="C37" s="406" t="str">
        <f t="shared" si="5"/>
        <v/>
      </c>
      <c r="D37" s="402" t="str">
        <f t="shared" si="1"/>
        <v/>
      </c>
      <c r="E37" s="403" t="str">
        <f t="shared" si="2"/>
        <v/>
      </c>
      <c r="F37" s="395" t="str">
        <f t="shared" si="0"/>
        <v/>
      </c>
      <c r="G37" s="109"/>
      <c r="H37" s="348"/>
      <c r="L37" s="348"/>
      <c r="M37" s="386"/>
      <c r="N37" s="398"/>
      <c r="O37" s="410"/>
      <c r="P37" s="410"/>
      <c r="Q37" s="410"/>
      <c r="R37" s="410"/>
      <c r="S37" s="386"/>
      <c r="T37" s="386"/>
      <c r="U37" s="348"/>
      <c r="V37" s="348"/>
      <c r="W37" s="348"/>
      <c r="X37" s="348"/>
      <c r="Y37" s="348"/>
      <c r="Z37" s="348"/>
    </row>
    <row r="38" spans="1:26" ht="15.75" customHeight="1">
      <c r="A38" s="404">
        <f t="shared" si="3"/>
        <v>15</v>
      </c>
      <c r="B38" s="405" t="e">
        <f t="shared" si="4"/>
        <v>#VALUE!</v>
      </c>
      <c r="C38" s="406">
        <f t="shared" si="5"/>
        <v>0</v>
      </c>
      <c r="D38" s="402" t="str">
        <f t="shared" si="1"/>
        <v/>
      </c>
      <c r="E38" s="403" t="str">
        <f t="shared" si="2"/>
        <v/>
      </c>
      <c r="F38" s="395" t="str">
        <f t="shared" si="0"/>
        <v/>
      </c>
      <c r="G38" s="109"/>
      <c r="H38" s="348"/>
      <c r="L38" s="408"/>
      <c r="M38" s="382"/>
      <c r="N38" s="398"/>
      <c r="O38" s="409"/>
      <c r="P38" s="385"/>
      <c r="Q38" s="410"/>
      <c r="R38" s="410"/>
      <c r="S38" s="410"/>
      <c r="T38" s="386"/>
      <c r="U38" s="348"/>
      <c r="V38" s="348"/>
      <c r="W38" s="348"/>
      <c r="X38" s="348"/>
      <c r="Y38" s="348"/>
      <c r="Z38" s="348"/>
    </row>
    <row r="39" spans="1:26" ht="15.75" customHeight="1">
      <c r="A39" s="404">
        <f t="shared" si="3"/>
        <v>16</v>
      </c>
      <c r="B39" s="405" t="e">
        <f t="shared" si="4"/>
        <v>#VALUE!</v>
      </c>
      <c r="C39" s="406" t="str">
        <f t="shared" si="5"/>
        <v/>
      </c>
      <c r="D39" s="402" t="str">
        <f t="shared" si="1"/>
        <v/>
      </c>
      <c r="E39" s="403" t="str">
        <f t="shared" si="2"/>
        <v/>
      </c>
      <c r="F39" s="395" t="str">
        <f t="shared" si="0"/>
        <v/>
      </c>
      <c r="G39" s="109"/>
      <c r="H39" s="348"/>
      <c r="L39" s="408"/>
      <c r="M39" s="382"/>
      <c r="N39" s="398"/>
      <c r="O39" s="409"/>
      <c r="P39" s="385"/>
      <c r="Q39" s="410"/>
      <c r="R39" s="410"/>
      <c r="S39" s="386"/>
      <c r="T39" s="386"/>
      <c r="U39" s="348"/>
      <c r="V39" s="348"/>
      <c r="W39" s="348"/>
      <c r="X39" s="348"/>
      <c r="Y39" s="348"/>
      <c r="Z39" s="348"/>
    </row>
    <row r="40" spans="1:26" ht="15.75" customHeight="1">
      <c r="A40" s="404">
        <f t="shared" si="3"/>
        <v>17</v>
      </c>
      <c r="B40" s="405" t="e">
        <f t="shared" si="4"/>
        <v>#VALUE!</v>
      </c>
      <c r="C40" s="406">
        <f t="shared" si="5"/>
        <v>0</v>
      </c>
      <c r="D40" s="402" t="str">
        <f t="shared" si="1"/>
        <v/>
      </c>
      <c r="E40" s="403" t="str">
        <f t="shared" si="2"/>
        <v/>
      </c>
      <c r="F40" s="395" t="str">
        <f t="shared" si="0"/>
        <v/>
      </c>
      <c r="G40" s="109"/>
      <c r="H40" s="348"/>
      <c r="L40" s="348"/>
      <c r="M40" s="386"/>
      <c r="N40" s="398"/>
      <c r="O40" s="348"/>
      <c r="P40" s="411"/>
      <c r="Q40" s="410"/>
      <c r="R40" s="410"/>
      <c r="S40" s="386"/>
      <c r="T40" s="386"/>
      <c r="U40" s="348"/>
      <c r="V40" s="348"/>
      <c r="W40" s="348"/>
      <c r="X40" s="348"/>
      <c r="Y40" s="348"/>
      <c r="Z40" s="348"/>
    </row>
    <row r="41" spans="1:26" ht="15.75" customHeight="1">
      <c r="A41" s="404">
        <f t="shared" si="3"/>
        <v>18</v>
      </c>
      <c r="B41" s="405" t="e">
        <f t="shared" si="4"/>
        <v>#VALUE!</v>
      </c>
      <c r="C41" s="406" t="str">
        <f t="shared" si="5"/>
        <v/>
      </c>
      <c r="D41" s="402" t="str">
        <f t="shared" si="1"/>
        <v/>
      </c>
      <c r="E41" s="403" t="str">
        <f t="shared" si="2"/>
        <v/>
      </c>
      <c r="F41" s="395" t="str">
        <f t="shared" si="0"/>
        <v/>
      </c>
      <c r="G41" s="109"/>
      <c r="H41" s="348"/>
      <c r="L41" s="348"/>
      <c r="M41" s="386"/>
      <c r="N41" s="398"/>
      <c r="O41" s="410"/>
      <c r="P41" s="410"/>
      <c r="Q41" s="410"/>
      <c r="R41" s="410"/>
      <c r="S41" s="386"/>
      <c r="T41" s="386"/>
      <c r="U41" s="348"/>
      <c r="V41" s="348"/>
      <c r="W41" s="348"/>
      <c r="X41" s="348"/>
      <c r="Y41" s="348"/>
      <c r="Z41" s="348"/>
    </row>
    <row r="42" spans="1:26" ht="15.75" customHeight="1">
      <c r="A42" s="404">
        <f t="shared" si="3"/>
        <v>19</v>
      </c>
      <c r="B42" s="405" t="e">
        <f t="shared" si="4"/>
        <v>#VALUE!</v>
      </c>
      <c r="C42" s="406">
        <f t="shared" si="5"/>
        <v>0</v>
      </c>
      <c r="D42" s="402" t="str">
        <f t="shared" si="1"/>
        <v/>
      </c>
      <c r="E42" s="403" t="str">
        <f t="shared" si="2"/>
        <v/>
      </c>
      <c r="F42" s="395" t="str">
        <f t="shared" si="0"/>
        <v/>
      </c>
      <c r="G42" s="109"/>
      <c r="H42" s="348"/>
      <c r="L42" s="348"/>
      <c r="M42" s="350"/>
      <c r="N42" s="398"/>
      <c r="O42" s="412"/>
      <c r="P42" s="350"/>
      <c r="Q42" s="410"/>
      <c r="R42" s="410"/>
      <c r="S42" s="386"/>
      <c r="T42" s="386"/>
      <c r="U42" s="348"/>
      <c r="V42" s="348"/>
      <c r="W42" s="348"/>
      <c r="X42" s="348"/>
      <c r="Y42" s="348"/>
      <c r="Z42" s="348"/>
    </row>
    <row r="43" spans="1:26" ht="15.75" customHeight="1">
      <c r="A43" s="404">
        <f t="shared" si="3"/>
        <v>20</v>
      </c>
      <c r="B43" s="405" t="e">
        <f t="shared" si="4"/>
        <v>#VALUE!</v>
      </c>
      <c r="C43" s="406" t="str">
        <f t="shared" si="5"/>
        <v/>
      </c>
      <c r="D43" s="402" t="str">
        <f t="shared" si="1"/>
        <v/>
      </c>
      <c r="E43" s="403" t="str">
        <f t="shared" si="2"/>
        <v/>
      </c>
      <c r="F43" s="395" t="str">
        <f t="shared" si="0"/>
        <v/>
      </c>
      <c r="G43" s="109"/>
      <c r="H43" s="348"/>
      <c r="L43" s="348"/>
      <c r="M43" s="386"/>
      <c r="N43" s="398"/>
      <c r="O43" s="350"/>
      <c r="P43" s="410"/>
      <c r="Q43" s="410"/>
      <c r="R43" s="410"/>
      <c r="S43" s="386"/>
      <c r="T43" s="386"/>
      <c r="U43" s="348"/>
      <c r="V43" s="348"/>
      <c r="W43" s="348"/>
      <c r="X43" s="348"/>
      <c r="Y43" s="348"/>
      <c r="Z43" s="348"/>
    </row>
    <row r="44" spans="1:26" ht="15.75" customHeight="1">
      <c r="A44" s="404">
        <f t="shared" si="3"/>
        <v>21</v>
      </c>
      <c r="B44" s="405" t="e">
        <f t="shared" si="4"/>
        <v>#VALUE!</v>
      </c>
      <c r="C44" s="406">
        <f t="shared" si="5"/>
        <v>0</v>
      </c>
      <c r="D44" s="402" t="str">
        <f t="shared" si="1"/>
        <v/>
      </c>
      <c r="E44" s="403" t="str">
        <f t="shared" si="2"/>
        <v/>
      </c>
      <c r="F44" s="395" t="str">
        <f t="shared" si="0"/>
        <v/>
      </c>
      <c r="G44" s="109"/>
      <c r="H44" s="348"/>
      <c r="L44" s="348"/>
      <c r="M44" s="350"/>
      <c r="N44" s="398"/>
      <c r="O44" s="412"/>
      <c r="P44" s="350"/>
      <c r="Q44" s="410"/>
      <c r="R44" s="410"/>
      <c r="S44" s="386"/>
      <c r="T44" s="386"/>
      <c r="U44" s="348"/>
      <c r="V44" s="348"/>
      <c r="W44" s="348"/>
      <c r="X44" s="348"/>
      <c r="Y44" s="348"/>
      <c r="Z44" s="348"/>
    </row>
    <row r="45" spans="1:26" ht="15.75" customHeight="1">
      <c r="A45" s="404">
        <f t="shared" si="3"/>
        <v>22</v>
      </c>
      <c r="B45" s="405" t="e">
        <f t="shared" si="4"/>
        <v>#VALUE!</v>
      </c>
      <c r="C45" s="406" t="str">
        <f t="shared" si="5"/>
        <v/>
      </c>
      <c r="D45" s="402" t="str">
        <f t="shared" si="1"/>
        <v/>
      </c>
      <c r="E45" s="403" t="str">
        <f t="shared" si="2"/>
        <v/>
      </c>
      <c r="F45" s="395" t="str">
        <f t="shared" si="0"/>
        <v/>
      </c>
      <c r="G45" s="109"/>
      <c r="H45" s="348"/>
      <c r="L45" s="348"/>
      <c r="M45" s="386"/>
      <c r="N45" s="398"/>
      <c r="O45" s="350"/>
      <c r="P45" s="410"/>
      <c r="Q45" s="410"/>
      <c r="R45" s="410"/>
      <c r="S45" s="348"/>
      <c r="T45" s="348"/>
      <c r="U45" s="348"/>
      <c r="V45" s="348"/>
      <c r="W45" s="348"/>
      <c r="X45" s="348"/>
      <c r="Y45" s="348"/>
      <c r="Z45" s="348"/>
    </row>
    <row r="46" spans="1:26" ht="15.75" customHeight="1">
      <c r="A46" s="404">
        <f t="shared" si="3"/>
        <v>23</v>
      </c>
      <c r="B46" s="405" t="e">
        <f t="shared" si="4"/>
        <v>#VALUE!</v>
      </c>
      <c r="C46" s="406">
        <f t="shared" si="5"/>
        <v>0</v>
      </c>
      <c r="D46" s="402" t="str">
        <f t="shared" si="1"/>
        <v/>
      </c>
      <c r="E46" s="403" t="str">
        <f t="shared" si="2"/>
        <v/>
      </c>
      <c r="F46" s="395" t="str">
        <f t="shared" si="0"/>
        <v/>
      </c>
      <c r="G46" s="109"/>
      <c r="H46" s="348"/>
      <c r="L46" s="348"/>
      <c r="M46" s="386"/>
      <c r="N46" s="398"/>
      <c r="O46" s="350"/>
      <c r="P46" s="410"/>
      <c r="Q46" s="410"/>
      <c r="R46" s="410"/>
      <c r="S46" s="348"/>
      <c r="T46" s="348"/>
      <c r="U46" s="348"/>
      <c r="V46" s="348"/>
      <c r="W46" s="348"/>
      <c r="X46" s="348"/>
      <c r="Y46" s="348"/>
      <c r="Z46" s="348"/>
    </row>
    <row r="47" spans="1:26" ht="15.75" customHeight="1">
      <c r="A47" s="404">
        <f t="shared" si="3"/>
        <v>24</v>
      </c>
      <c r="B47" s="405" t="e">
        <f t="shared" si="4"/>
        <v>#VALUE!</v>
      </c>
      <c r="C47" s="406" t="str">
        <f t="shared" si="5"/>
        <v/>
      </c>
      <c r="D47" s="402" t="str">
        <f t="shared" si="1"/>
        <v/>
      </c>
      <c r="E47" s="403" t="str">
        <f t="shared" si="2"/>
        <v/>
      </c>
      <c r="F47" s="395" t="str">
        <f t="shared" si="0"/>
        <v/>
      </c>
      <c r="G47" s="109"/>
      <c r="H47" s="348"/>
      <c r="L47" s="348"/>
      <c r="M47" s="350"/>
      <c r="N47" s="398"/>
      <c r="O47" s="412"/>
      <c r="P47" s="350"/>
      <c r="Q47" s="410"/>
      <c r="R47" s="410"/>
      <c r="S47" s="348"/>
      <c r="T47" s="348"/>
      <c r="U47" s="348"/>
      <c r="V47" s="348"/>
      <c r="W47" s="348"/>
      <c r="X47" s="348"/>
      <c r="Y47" s="348"/>
      <c r="Z47" s="348"/>
    </row>
    <row r="48" spans="1:26" ht="15.75" customHeight="1">
      <c r="A48" s="404">
        <f t="shared" si="3"/>
        <v>25</v>
      </c>
      <c r="B48" s="405" t="e">
        <f t="shared" si="4"/>
        <v>#VALUE!</v>
      </c>
      <c r="C48" s="406">
        <f t="shared" si="5"/>
        <v>0</v>
      </c>
      <c r="D48" s="402" t="str">
        <f t="shared" si="1"/>
        <v/>
      </c>
      <c r="E48" s="403" t="str">
        <f t="shared" si="2"/>
        <v/>
      </c>
      <c r="F48" s="395" t="str">
        <f t="shared" si="0"/>
        <v/>
      </c>
      <c r="G48" s="109"/>
      <c r="H48" s="348"/>
      <c r="L48" s="348"/>
      <c r="M48" s="386"/>
      <c r="N48" s="398"/>
      <c r="O48" s="350"/>
      <c r="P48" s="410"/>
      <c r="Q48" s="410"/>
      <c r="R48" s="410"/>
      <c r="S48" s="348"/>
      <c r="T48" s="348"/>
      <c r="U48" s="348"/>
      <c r="V48" s="348"/>
      <c r="W48" s="348"/>
      <c r="X48" s="348"/>
      <c r="Y48" s="348"/>
      <c r="Z48" s="348"/>
    </row>
    <row r="49" spans="1:26" ht="15.75" customHeight="1">
      <c r="A49" s="404">
        <f t="shared" si="3"/>
        <v>26</v>
      </c>
      <c r="B49" s="405" t="e">
        <f t="shared" si="4"/>
        <v>#VALUE!</v>
      </c>
      <c r="C49" s="406" t="str">
        <f t="shared" si="5"/>
        <v/>
      </c>
      <c r="D49" s="402" t="str">
        <f t="shared" si="1"/>
        <v/>
      </c>
      <c r="E49" s="403" t="str">
        <f t="shared" si="2"/>
        <v/>
      </c>
      <c r="F49" s="395" t="str">
        <f t="shared" si="0"/>
        <v/>
      </c>
      <c r="G49" s="109"/>
      <c r="H49" s="348"/>
      <c r="L49" s="348"/>
      <c r="M49" s="350"/>
      <c r="N49" s="398"/>
      <c r="O49" s="412"/>
      <c r="P49" s="350"/>
      <c r="Q49" s="410"/>
      <c r="R49" s="410"/>
      <c r="S49" s="348"/>
      <c r="T49" s="348"/>
      <c r="U49" s="348"/>
      <c r="V49" s="348"/>
      <c r="W49" s="348"/>
      <c r="X49" s="348"/>
      <c r="Y49" s="348"/>
      <c r="Z49" s="348"/>
    </row>
    <row r="50" spans="1:26" ht="15.75" customHeight="1">
      <c r="A50" s="404">
        <f t="shared" si="3"/>
        <v>27</v>
      </c>
      <c r="B50" s="405" t="e">
        <f t="shared" si="4"/>
        <v>#VALUE!</v>
      </c>
      <c r="C50" s="406">
        <f t="shared" si="5"/>
        <v>0</v>
      </c>
      <c r="D50" s="402" t="str">
        <f t="shared" si="1"/>
        <v/>
      </c>
      <c r="E50" s="403" t="str">
        <f t="shared" si="2"/>
        <v/>
      </c>
      <c r="F50" s="395" t="str">
        <f t="shared" si="0"/>
        <v/>
      </c>
      <c r="G50" s="109"/>
      <c r="H50" s="348"/>
      <c r="L50" s="348"/>
      <c r="M50" s="386"/>
      <c r="N50" s="398"/>
      <c r="O50" s="350"/>
      <c r="P50" s="410"/>
      <c r="Q50" s="410"/>
      <c r="R50" s="410"/>
      <c r="S50" s="348"/>
      <c r="T50" s="348"/>
      <c r="U50" s="348"/>
      <c r="V50" s="348"/>
      <c r="W50" s="348"/>
      <c r="X50" s="348"/>
      <c r="Y50" s="348"/>
      <c r="Z50" s="348"/>
    </row>
    <row r="51" spans="1:26" ht="15.75" customHeight="1">
      <c r="A51" s="404">
        <f t="shared" si="3"/>
        <v>28</v>
      </c>
      <c r="B51" s="405" t="e">
        <f t="shared" si="4"/>
        <v>#VALUE!</v>
      </c>
      <c r="C51" s="406" t="str">
        <f t="shared" si="5"/>
        <v/>
      </c>
      <c r="D51" s="402" t="str">
        <f t="shared" si="1"/>
        <v/>
      </c>
      <c r="E51" s="403" t="str">
        <f t="shared" si="2"/>
        <v/>
      </c>
      <c r="F51" s="395" t="str">
        <f t="shared" si="0"/>
        <v/>
      </c>
      <c r="G51" s="109"/>
      <c r="H51" s="348"/>
      <c r="L51" s="348"/>
      <c r="M51" s="413"/>
      <c r="N51" s="398"/>
      <c r="O51" s="410"/>
      <c r="P51" s="410"/>
      <c r="Q51" s="410"/>
      <c r="R51" s="410"/>
      <c r="S51" s="348"/>
      <c r="T51" s="348"/>
      <c r="U51" s="348"/>
      <c r="V51" s="348"/>
      <c r="W51" s="348"/>
      <c r="X51" s="348"/>
      <c r="Y51" s="348"/>
      <c r="Z51" s="348"/>
    </row>
    <row r="52" spans="1:26" ht="15.75" customHeight="1">
      <c r="A52" s="404">
        <f t="shared" si="3"/>
        <v>29</v>
      </c>
      <c r="B52" s="405" t="e">
        <f t="shared" si="4"/>
        <v>#VALUE!</v>
      </c>
      <c r="C52" s="406">
        <f t="shared" si="5"/>
        <v>0</v>
      </c>
      <c r="D52" s="402" t="str">
        <f t="shared" si="1"/>
        <v/>
      </c>
      <c r="E52" s="403" t="str">
        <f t="shared" si="2"/>
        <v/>
      </c>
      <c r="F52" s="395" t="str">
        <f t="shared" si="0"/>
        <v/>
      </c>
      <c r="G52" s="109"/>
      <c r="H52" s="348"/>
      <c r="L52" s="348"/>
      <c r="M52" s="413"/>
      <c r="N52" s="398"/>
      <c r="O52" s="410"/>
      <c r="P52" s="410"/>
      <c r="Q52" s="410"/>
      <c r="R52" s="410"/>
      <c r="S52" s="348"/>
      <c r="T52" s="348"/>
      <c r="U52" s="348"/>
      <c r="V52" s="348"/>
      <c r="W52" s="348"/>
      <c r="X52" s="348"/>
      <c r="Y52" s="348"/>
      <c r="Z52" s="348"/>
    </row>
    <row r="53" spans="1:26" ht="15.75" customHeight="1">
      <c r="A53" s="404">
        <f t="shared" si="3"/>
        <v>30</v>
      </c>
      <c r="B53" s="405" t="e">
        <f t="shared" si="4"/>
        <v>#VALUE!</v>
      </c>
      <c r="C53" s="406" t="str">
        <f t="shared" si="5"/>
        <v/>
      </c>
      <c r="D53" s="402" t="str">
        <f t="shared" si="1"/>
        <v/>
      </c>
      <c r="E53" s="403" t="str">
        <f t="shared" si="2"/>
        <v/>
      </c>
      <c r="F53" s="395" t="str">
        <f t="shared" si="0"/>
        <v/>
      </c>
      <c r="G53" s="348"/>
      <c r="H53" s="348"/>
      <c r="L53" s="348"/>
      <c r="M53" s="348"/>
      <c r="N53" s="398"/>
      <c r="O53" s="410"/>
      <c r="P53" s="350"/>
      <c r="Q53" s="350"/>
      <c r="R53" s="350"/>
      <c r="S53" s="348"/>
      <c r="T53" s="348"/>
      <c r="U53" s="348"/>
      <c r="V53" s="348"/>
      <c r="W53" s="348"/>
      <c r="X53" s="348"/>
      <c r="Y53" s="348"/>
      <c r="Z53" s="348"/>
    </row>
    <row r="54" spans="1:26" ht="15.75" customHeight="1">
      <c r="A54" s="404">
        <f t="shared" si="3"/>
        <v>31</v>
      </c>
      <c r="B54" s="405" t="e">
        <f t="shared" si="4"/>
        <v>#VALUE!</v>
      </c>
      <c r="C54" s="406">
        <f t="shared" si="5"/>
        <v>0</v>
      </c>
      <c r="D54" s="402" t="str">
        <f t="shared" si="1"/>
        <v/>
      </c>
      <c r="E54" s="403" t="str">
        <f t="shared" si="2"/>
        <v/>
      </c>
      <c r="F54" s="395" t="str">
        <f t="shared" si="0"/>
        <v/>
      </c>
      <c r="G54" s="348"/>
      <c r="H54" s="348"/>
      <c r="L54" s="348"/>
      <c r="M54" s="348"/>
      <c r="N54" s="398"/>
      <c r="O54" s="350"/>
      <c r="P54" s="350"/>
      <c r="Q54" s="350"/>
      <c r="R54" s="350"/>
      <c r="S54" s="348"/>
      <c r="T54" s="348"/>
      <c r="U54" s="348"/>
      <c r="V54" s="348"/>
      <c r="W54" s="348"/>
      <c r="X54" s="348"/>
      <c r="Y54" s="348"/>
      <c r="Z54" s="348"/>
    </row>
    <row r="55" spans="1:26" ht="15.75" customHeight="1">
      <c r="A55" s="404">
        <f t="shared" si="3"/>
        <v>32</v>
      </c>
      <c r="B55" s="405" t="e">
        <f t="shared" si="4"/>
        <v>#VALUE!</v>
      </c>
      <c r="C55" s="406" t="str">
        <f t="shared" si="5"/>
        <v/>
      </c>
      <c r="D55" s="402" t="str">
        <f t="shared" si="1"/>
        <v/>
      </c>
      <c r="E55" s="403" t="str">
        <f t="shared" si="2"/>
        <v/>
      </c>
      <c r="F55" s="395" t="str">
        <f t="shared" si="0"/>
        <v/>
      </c>
      <c r="G55" s="348"/>
      <c r="H55" s="348"/>
      <c r="L55" s="348"/>
      <c r="M55" s="386"/>
      <c r="N55" s="398"/>
      <c r="O55" s="350"/>
      <c r="P55" s="350"/>
      <c r="Q55" s="350"/>
      <c r="R55" s="350"/>
      <c r="S55" s="348"/>
      <c r="T55" s="348"/>
      <c r="U55" s="348"/>
      <c r="V55" s="348"/>
      <c r="W55" s="348"/>
      <c r="X55" s="348"/>
      <c r="Y55" s="348"/>
      <c r="Z55" s="348"/>
    </row>
    <row r="56" spans="1:26" ht="15.75" customHeight="1">
      <c r="A56" s="404">
        <f t="shared" si="3"/>
        <v>33</v>
      </c>
      <c r="B56" s="405" t="e">
        <f t="shared" si="4"/>
        <v>#VALUE!</v>
      </c>
      <c r="C56" s="406">
        <f t="shared" si="5"/>
        <v>0</v>
      </c>
      <c r="D56" s="402" t="str">
        <f t="shared" si="1"/>
        <v/>
      </c>
      <c r="E56" s="403" t="str">
        <f t="shared" si="2"/>
        <v/>
      </c>
      <c r="F56" s="395" t="str">
        <f t="shared" si="0"/>
        <v/>
      </c>
      <c r="G56" s="348"/>
      <c r="H56" s="348"/>
      <c r="L56" s="348"/>
      <c r="M56" s="348"/>
      <c r="N56" s="398"/>
      <c r="O56" s="350"/>
      <c r="P56" s="350"/>
      <c r="Q56" s="350"/>
      <c r="R56" s="350"/>
      <c r="S56" s="348"/>
      <c r="T56" s="348"/>
      <c r="U56" s="348"/>
      <c r="V56" s="348"/>
      <c r="W56" s="348"/>
      <c r="X56" s="348"/>
      <c r="Y56" s="348"/>
      <c r="Z56" s="348"/>
    </row>
    <row r="57" spans="1:26" ht="15.75" customHeight="1">
      <c r="A57" s="404">
        <f t="shared" si="3"/>
        <v>34</v>
      </c>
      <c r="B57" s="405" t="e">
        <f t="shared" si="4"/>
        <v>#VALUE!</v>
      </c>
      <c r="C57" s="406" t="str">
        <f t="shared" si="5"/>
        <v/>
      </c>
      <c r="D57" s="402" t="str">
        <f t="shared" si="1"/>
        <v/>
      </c>
      <c r="E57" s="403" t="str">
        <f t="shared" si="2"/>
        <v/>
      </c>
      <c r="F57" s="395" t="str">
        <f t="shared" si="0"/>
        <v/>
      </c>
      <c r="G57" s="348"/>
      <c r="H57" s="348"/>
      <c r="L57" s="348"/>
      <c r="M57" s="348"/>
      <c r="N57" s="398"/>
      <c r="O57" s="350"/>
      <c r="P57" s="350"/>
      <c r="Q57" s="350"/>
      <c r="R57" s="350"/>
      <c r="S57" s="410"/>
      <c r="T57" s="348"/>
      <c r="U57" s="348"/>
      <c r="V57" s="348"/>
      <c r="W57" s="348"/>
      <c r="X57" s="348"/>
      <c r="Y57" s="348"/>
      <c r="Z57" s="348"/>
    </row>
    <row r="58" spans="1:26" ht="15.75" customHeight="1">
      <c r="A58" s="404">
        <f t="shared" si="3"/>
        <v>35</v>
      </c>
      <c r="B58" s="405" t="e">
        <f t="shared" si="4"/>
        <v>#VALUE!</v>
      </c>
      <c r="C58" s="406">
        <f t="shared" si="5"/>
        <v>0</v>
      </c>
      <c r="D58" s="402" t="str">
        <f t="shared" si="1"/>
        <v/>
      </c>
      <c r="E58" s="403" t="str">
        <f t="shared" si="2"/>
        <v/>
      </c>
      <c r="F58" s="395" t="str">
        <f t="shared" si="0"/>
        <v/>
      </c>
      <c r="G58" s="348"/>
      <c r="H58" s="348"/>
      <c r="L58" s="348"/>
      <c r="M58" s="348"/>
      <c r="N58" s="398"/>
      <c r="O58" s="350"/>
      <c r="P58" s="350"/>
      <c r="Q58" s="350"/>
      <c r="R58" s="350"/>
      <c r="S58" s="348"/>
      <c r="T58" s="348"/>
      <c r="U58" s="348"/>
      <c r="V58" s="348"/>
      <c r="W58" s="348"/>
      <c r="X58" s="348"/>
      <c r="Y58" s="348"/>
      <c r="Z58" s="348"/>
    </row>
    <row r="59" spans="1:26" ht="15.75" customHeight="1">
      <c r="A59" s="404">
        <f t="shared" si="3"/>
        <v>36</v>
      </c>
      <c r="B59" s="405" t="e">
        <f t="shared" si="4"/>
        <v>#VALUE!</v>
      </c>
      <c r="C59" s="406" t="str">
        <f t="shared" si="5"/>
        <v/>
      </c>
      <c r="D59" s="402" t="str">
        <f t="shared" si="1"/>
        <v/>
      </c>
      <c r="E59" s="403" t="str">
        <f t="shared" si="2"/>
        <v/>
      </c>
      <c r="F59" s="395" t="str">
        <f t="shared" si="0"/>
        <v/>
      </c>
      <c r="G59" s="348"/>
      <c r="H59" s="348"/>
      <c r="L59" s="348"/>
      <c r="M59" s="348"/>
      <c r="N59" s="398"/>
      <c r="O59" s="350"/>
      <c r="P59" s="350"/>
      <c r="Q59" s="350"/>
      <c r="R59" s="350"/>
      <c r="S59" s="348"/>
      <c r="T59" s="348"/>
      <c r="U59" s="348"/>
      <c r="V59" s="348"/>
      <c r="W59" s="348"/>
      <c r="X59" s="348"/>
      <c r="Y59" s="348"/>
      <c r="Z59" s="348"/>
    </row>
    <row r="60" spans="1:26" ht="15.75" customHeight="1">
      <c r="A60" s="404">
        <f t="shared" si="3"/>
        <v>37</v>
      </c>
      <c r="B60" s="405" t="e">
        <f t="shared" si="4"/>
        <v>#VALUE!</v>
      </c>
      <c r="C60" s="406">
        <f t="shared" si="5"/>
        <v>0</v>
      </c>
      <c r="D60" s="402" t="str">
        <f t="shared" si="1"/>
        <v/>
      </c>
      <c r="E60" s="403" t="str">
        <f t="shared" si="2"/>
        <v/>
      </c>
      <c r="F60" s="395" t="str">
        <f t="shared" si="0"/>
        <v/>
      </c>
      <c r="G60" s="348"/>
      <c r="H60" s="348"/>
      <c r="L60" s="348"/>
      <c r="M60" s="348"/>
      <c r="N60" s="398"/>
      <c r="O60" s="350"/>
      <c r="P60" s="350"/>
      <c r="Q60" s="350"/>
      <c r="R60" s="350"/>
      <c r="S60" s="348"/>
      <c r="T60" s="348"/>
      <c r="U60" s="348"/>
      <c r="V60" s="348"/>
      <c r="W60" s="348"/>
      <c r="X60" s="348"/>
      <c r="Y60" s="348"/>
      <c r="Z60" s="348"/>
    </row>
    <row r="61" spans="1:26" ht="15.75" customHeight="1">
      <c r="A61" s="404">
        <f t="shared" si="3"/>
        <v>38</v>
      </c>
      <c r="B61" s="405" t="e">
        <f t="shared" si="4"/>
        <v>#VALUE!</v>
      </c>
      <c r="C61" s="406" t="str">
        <f t="shared" si="5"/>
        <v/>
      </c>
      <c r="D61" s="402" t="str">
        <f t="shared" si="1"/>
        <v/>
      </c>
      <c r="E61" s="403" t="str">
        <f t="shared" si="2"/>
        <v/>
      </c>
      <c r="F61" s="395" t="str">
        <f t="shared" si="0"/>
        <v/>
      </c>
      <c r="G61" s="348"/>
      <c r="H61" s="348"/>
      <c r="L61" s="348"/>
      <c r="M61" s="348"/>
      <c r="N61" s="398"/>
      <c r="O61" s="410"/>
      <c r="P61" s="414"/>
      <c r="Q61" s="350"/>
      <c r="R61" s="350"/>
      <c r="S61" s="348"/>
      <c r="T61" s="348"/>
      <c r="U61" s="348"/>
      <c r="V61" s="348"/>
      <c r="W61" s="348"/>
      <c r="X61" s="348"/>
      <c r="Y61" s="348"/>
      <c r="Z61" s="348"/>
    </row>
    <row r="62" spans="1:26" ht="15.75" customHeight="1">
      <c r="A62" s="404">
        <f t="shared" si="3"/>
        <v>39</v>
      </c>
      <c r="B62" s="405" t="e">
        <f t="shared" si="4"/>
        <v>#VALUE!</v>
      </c>
      <c r="C62" s="406">
        <f t="shared" si="5"/>
        <v>0</v>
      </c>
      <c r="D62" s="402" t="str">
        <f t="shared" si="1"/>
        <v/>
      </c>
      <c r="E62" s="403" t="str">
        <f t="shared" si="2"/>
        <v/>
      </c>
      <c r="F62" s="395" t="str">
        <f t="shared" si="0"/>
        <v/>
      </c>
      <c r="G62" s="348"/>
      <c r="H62" s="348"/>
      <c r="L62" s="348"/>
      <c r="M62" s="348"/>
      <c r="N62" s="398"/>
      <c r="O62" s="350"/>
      <c r="P62" s="414"/>
      <c r="Q62" s="350"/>
      <c r="R62" s="350"/>
      <c r="S62" s="348"/>
      <c r="T62" s="348"/>
      <c r="U62" s="348"/>
      <c r="V62" s="348"/>
      <c r="W62" s="348"/>
      <c r="X62" s="348"/>
      <c r="Y62" s="348"/>
      <c r="Z62" s="348"/>
    </row>
    <row r="63" spans="1:26" ht="15.75" customHeight="1">
      <c r="A63" s="404">
        <f t="shared" si="3"/>
        <v>40</v>
      </c>
      <c r="B63" s="405" t="e">
        <f t="shared" si="4"/>
        <v>#VALUE!</v>
      </c>
      <c r="C63" s="406" t="str">
        <f t="shared" si="5"/>
        <v/>
      </c>
      <c r="D63" s="402" t="str">
        <f t="shared" si="1"/>
        <v/>
      </c>
      <c r="E63" s="403" t="str">
        <f t="shared" si="2"/>
        <v/>
      </c>
      <c r="F63" s="395" t="str">
        <f t="shared" si="0"/>
        <v/>
      </c>
      <c r="G63" s="348"/>
      <c r="H63" s="348"/>
      <c r="L63" s="348"/>
      <c r="M63" s="386"/>
      <c r="N63" s="398"/>
      <c r="O63" s="350"/>
      <c r="P63" s="350"/>
      <c r="Q63" s="350"/>
      <c r="R63" s="350"/>
      <c r="S63" s="348"/>
      <c r="T63" s="386"/>
      <c r="U63" s="348"/>
      <c r="V63" s="348"/>
      <c r="W63" s="348"/>
      <c r="X63" s="348"/>
      <c r="Y63" s="348"/>
      <c r="Z63" s="348"/>
    </row>
    <row r="64" spans="1:26" ht="15.75" customHeight="1">
      <c r="A64" s="404">
        <f t="shared" si="3"/>
        <v>41</v>
      </c>
      <c r="B64" s="405" t="e">
        <f t="shared" si="4"/>
        <v>#VALUE!</v>
      </c>
      <c r="C64" s="406">
        <f t="shared" si="5"/>
        <v>0</v>
      </c>
      <c r="D64" s="402" t="str">
        <f t="shared" si="1"/>
        <v/>
      </c>
      <c r="E64" s="403" t="str">
        <f t="shared" si="2"/>
        <v/>
      </c>
      <c r="F64" s="395" t="str">
        <f t="shared" si="0"/>
        <v/>
      </c>
      <c r="G64" s="348"/>
      <c r="H64" s="348"/>
      <c r="L64" s="348"/>
      <c r="M64" s="348"/>
      <c r="N64" s="398"/>
      <c r="O64" s="350"/>
      <c r="P64" s="350"/>
      <c r="Q64" s="350"/>
      <c r="R64" s="350"/>
      <c r="S64" s="348"/>
      <c r="T64" s="348"/>
      <c r="U64" s="348"/>
      <c r="V64" s="348"/>
      <c r="W64" s="348"/>
      <c r="X64" s="348"/>
      <c r="Y64" s="348"/>
      <c r="Z64" s="348"/>
    </row>
    <row r="65" spans="1:26" ht="15.75" customHeight="1">
      <c r="A65" s="404">
        <f t="shared" si="3"/>
        <v>42</v>
      </c>
      <c r="B65" s="405" t="e">
        <f t="shared" si="4"/>
        <v>#VALUE!</v>
      </c>
      <c r="C65" s="406" t="str">
        <f t="shared" si="5"/>
        <v/>
      </c>
      <c r="D65" s="402" t="str">
        <f t="shared" si="1"/>
        <v/>
      </c>
      <c r="E65" s="403" t="str">
        <f t="shared" si="2"/>
        <v/>
      </c>
      <c r="F65" s="395" t="str">
        <f t="shared" si="0"/>
        <v/>
      </c>
      <c r="G65" s="348"/>
      <c r="H65" s="348"/>
      <c r="L65" s="348"/>
      <c r="M65" s="348"/>
      <c r="N65" s="398"/>
      <c r="O65" s="350"/>
      <c r="P65" s="350"/>
      <c r="Q65" s="350"/>
      <c r="R65" s="350"/>
      <c r="S65" s="348"/>
      <c r="T65" s="348"/>
      <c r="U65" s="348"/>
      <c r="V65" s="348"/>
      <c r="W65" s="348"/>
      <c r="X65" s="348"/>
      <c r="Y65" s="348"/>
      <c r="Z65" s="348"/>
    </row>
    <row r="66" spans="1:26" ht="15.75" customHeight="1">
      <c r="A66" s="404">
        <f t="shared" si="3"/>
        <v>43</v>
      </c>
      <c r="B66" s="405" t="e">
        <f t="shared" si="4"/>
        <v>#VALUE!</v>
      </c>
      <c r="C66" s="406">
        <f t="shared" si="5"/>
        <v>0</v>
      </c>
      <c r="D66" s="402" t="str">
        <f t="shared" si="1"/>
        <v/>
      </c>
      <c r="E66" s="403" t="str">
        <f t="shared" si="2"/>
        <v/>
      </c>
      <c r="F66" s="395" t="str">
        <f t="shared" si="0"/>
        <v/>
      </c>
      <c r="G66" s="348"/>
      <c r="H66" s="348"/>
      <c r="L66" s="348"/>
      <c r="M66" s="348"/>
      <c r="N66" s="398"/>
      <c r="O66" s="350"/>
      <c r="P66" s="350"/>
      <c r="Q66" s="350"/>
      <c r="R66" s="350"/>
      <c r="S66" s="348"/>
      <c r="T66" s="348"/>
      <c r="U66" s="348"/>
      <c r="V66" s="348"/>
      <c r="W66" s="348"/>
      <c r="X66" s="348"/>
      <c r="Y66" s="348"/>
      <c r="Z66" s="348"/>
    </row>
    <row r="67" spans="1:26" ht="15.75" customHeight="1">
      <c r="A67" s="404">
        <f t="shared" si="3"/>
        <v>44</v>
      </c>
      <c r="B67" s="405" t="e">
        <f t="shared" si="4"/>
        <v>#VALUE!</v>
      </c>
      <c r="C67" s="406" t="str">
        <f t="shared" si="5"/>
        <v/>
      </c>
      <c r="D67" s="402" t="str">
        <f t="shared" si="1"/>
        <v/>
      </c>
      <c r="E67" s="403" t="str">
        <f t="shared" si="2"/>
        <v/>
      </c>
      <c r="F67" s="395" t="str">
        <f t="shared" si="0"/>
        <v/>
      </c>
      <c r="G67" s="348"/>
      <c r="H67" s="348"/>
      <c r="L67" s="348"/>
      <c r="M67" s="348"/>
      <c r="N67" s="398"/>
      <c r="O67" s="350"/>
      <c r="P67" s="350"/>
      <c r="Q67" s="350"/>
      <c r="R67" s="350"/>
      <c r="S67" s="348"/>
      <c r="T67" s="348"/>
      <c r="U67" s="348"/>
      <c r="V67" s="348"/>
      <c r="W67" s="348"/>
      <c r="X67" s="348"/>
      <c r="Y67" s="348"/>
      <c r="Z67" s="348"/>
    </row>
    <row r="68" spans="1:26" ht="15.75" customHeight="1">
      <c r="A68" s="404">
        <f t="shared" si="3"/>
        <v>45</v>
      </c>
      <c r="B68" s="405" t="e">
        <f t="shared" si="4"/>
        <v>#VALUE!</v>
      </c>
      <c r="C68" s="406">
        <f t="shared" si="5"/>
        <v>0</v>
      </c>
      <c r="D68" s="402" t="str">
        <f t="shared" si="1"/>
        <v/>
      </c>
      <c r="E68" s="403" t="str">
        <f t="shared" si="2"/>
        <v/>
      </c>
      <c r="F68" s="395" t="str">
        <f t="shared" si="0"/>
        <v/>
      </c>
      <c r="G68" s="348"/>
      <c r="H68" s="348"/>
      <c r="L68" s="348"/>
      <c r="M68" s="348"/>
      <c r="N68" s="398"/>
      <c r="O68" s="350"/>
      <c r="P68" s="350"/>
      <c r="Q68" s="350"/>
      <c r="R68" s="350"/>
      <c r="S68" s="348"/>
      <c r="T68" s="348"/>
      <c r="U68" s="348"/>
      <c r="V68" s="348"/>
      <c r="W68" s="348"/>
      <c r="X68" s="348"/>
      <c r="Y68" s="348"/>
      <c r="Z68" s="348"/>
    </row>
    <row r="69" spans="1:26" ht="15.75" customHeight="1">
      <c r="A69" s="404">
        <f t="shared" si="3"/>
        <v>46</v>
      </c>
      <c r="B69" s="405" t="e">
        <f t="shared" si="4"/>
        <v>#VALUE!</v>
      </c>
      <c r="C69" s="406" t="str">
        <f t="shared" si="5"/>
        <v/>
      </c>
      <c r="D69" s="402" t="str">
        <f t="shared" si="1"/>
        <v/>
      </c>
      <c r="E69" s="403" t="str">
        <f t="shared" si="2"/>
        <v/>
      </c>
      <c r="F69" s="395" t="str">
        <f t="shared" si="0"/>
        <v/>
      </c>
      <c r="G69" s="348"/>
      <c r="H69" s="348"/>
      <c r="L69" s="348"/>
      <c r="M69" s="348"/>
      <c r="N69" s="398"/>
      <c r="O69" s="350"/>
      <c r="P69" s="350"/>
      <c r="Q69" s="350"/>
      <c r="R69" s="350"/>
      <c r="S69" s="348"/>
      <c r="T69" s="348"/>
      <c r="U69" s="348"/>
      <c r="V69" s="348"/>
      <c r="W69" s="348"/>
      <c r="X69" s="348"/>
      <c r="Y69" s="348"/>
      <c r="Z69" s="348"/>
    </row>
    <row r="70" spans="1:26" ht="15.75" customHeight="1">
      <c r="A70" s="404">
        <f t="shared" si="3"/>
        <v>47</v>
      </c>
      <c r="B70" s="405" t="e">
        <f t="shared" si="4"/>
        <v>#VALUE!</v>
      </c>
      <c r="C70" s="406">
        <f t="shared" si="5"/>
        <v>0</v>
      </c>
      <c r="D70" s="402" t="str">
        <f t="shared" si="1"/>
        <v/>
      </c>
      <c r="E70" s="403" t="str">
        <f t="shared" si="2"/>
        <v/>
      </c>
      <c r="F70" s="395" t="str">
        <f t="shared" si="0"/>
        <v/>
      </c>
      <c r="G70" s="348"/>
      <c r="H70" s="348"/>
      <c r="L70" s="348"/>
      <c r="M70" s="348"/>
      <c r="N70" s="398"/>
      <c r="O70" s="350"/>
      <c r="P70" s="350"/>
      <c r="Q70" s="350"/>
      <c r="R70" s="350"/>
      <c r="S70" s="348"/>
      <c r="T70" s="348"/>
      <c r="U70" s="348"/>
      <c r="V70" s="348"/>
      <c r="W70" s="348"/>
      <c r="X70" s="348"/>
      <c r="Y70" s="348"/>
      <c r="Z70" s="348"/>
    </row>
    <row r="71" spans="1:26" ht="15.75" customHeight="1">
      <c r="A71" s="404">
        <f t="shared" si="3"/>
        <v>48</v>
      </c>
      <c r="B71" s="405" t="e">
        <f t="shared" si="4"/>
        <v>#VALUE!</v>
      </c>
      <c r="C71" s="406" t="str">
        <f t="shared" si="5"/>
        <v/>
      </c>
      <c r="D71" s="402" t="str">
        <f t="shared" si="1"/>
        <v/>
      </c>
      <c r="E71" s="403" t="str">
        <f t="shared" si="2"/>
        <v/>
      </c>
      <c r="F71" s="395" t="str">
        <f t="shared" si="0"/>
        <v/>
      </c>
      <c r="G71" s="348"/>
      <c r="H71" s="348"/>
      <c r="L71" s="348"/>
      <c r="M71" s="348"/>
      <c r="N71" s="398"/>
      <c r="O71" s="350"/>
      <c r="P71" s="350"/>
      <c r="Q71" s="350"/>
      <c r="R71" s="350"/>
      <c r="S71" s="348"/>
      <c r="T71" s="348"/>
      <c r="U71" s="348"/>
      <c r="V71" s="348"/>
      <c r="W71" s="348"/>
      <c r="X71" s="348"/>
      <c r="Y71" s="348"/>
      <c r="Z71" s="348"/>
    </row>
    <row r="72" spans="1:26" ht="15.75" customHeight="1">
      <c r="A72" s="404">
        <f t="shared" si="3"/>
        <v>49</v>
      </c>
      <c r="B72" s="405" t="e">
        <f t="shared" si="4"/>
        <v>#VALUE!</v>
      </c>
      <c r="C72" s="406">
        <f t="shared" si="5"/>
        <v>0</v>
      </c>
      <c r="D72" s="402" t="str">
        <f t="shared" si="1"/>
        <v/>
      </c>
      <c r="E72" s="403" t="str">
        <f t="shared" si="2"/>
        <v/>
      </c>
      <c r="F72" s="395" t="str">
        <f t="shared" si="0"/>
        <v/>
      </c>
      <c r="G72" s="348"/>
      <c r="H72" s="348"/>
      <c r="L72" s="348"/>
      <c r="M72" s="348"/>
      <c r="N72" s="398"/>
      <c r="O72" s="350"/>
      <c r="P72" s="350"/>
      <c r="Q72" s="350"/>
      <c r="R72" s="350"/>
      <c r="S72" s="348"/>
      <c r="T72" s="348"/>
      <c r="U72" s="348"/>
      <c r="V72" s="348"/>
      <c r="W72" s="348"/>
      <c r="X72" s="348"/>
      <c r="Y72" s="348"/>
      <c r="Z72" s="348"/>
    </row>
    <row r="73" spans="1:26" ht="15.75" customHeight="1">
      <c r="A73" s="404">
        <f t="shared" si="3"/>
        <v>50</v>
      </c>
      <c r="B73" s="405" t="e">
        <f t="shared" si="4"/>
        <v>#VALUE!</v>
      </c>
      <c r="C73" s="406" t="str">
        <f t="shared" si="5"/>
        <v/>
      </c>
      <c r="D73" s="402" t="str">
        <f t="shared" si="1"/>
        <v/>
      </c>
      <c r="E73" s="403" t="str">
        <f t="shared" si="2"/>
        <v/>
      </c>
      <c r="F73" s="395" t="str">
        <f t="shared" si="0"/>
        <v/>
      </c>
      <c r="G73" s="348"/>
      <c r="H73" s="348"/>
      <c r="L73" s="348"/>
      <c r="M73" s="348"/>
      <c r="N73" s="398"/>
      <c r="O73" s="350"/>
      <c r="P73" s="350"/>
      <c r="Q73" s="350"/>
      <c r="R73" s="350"/>
      <c r="S73" s="348"/>
      <c r="T73" s="348"/>
      <c r="U73" s="348"/>
      <c r="V73" s="348"/>
      <c r="W73" s="348"/>
      <c r="X73" s="348"/>
      <c r="Y73" s="348"/>
      <c r="Z73" s="348"/>
    </row>
    <row r="74" spans="1:26" ht="15.75" customHeight="1">
      <c r="A74" s="404">
        <f t="shared" si="3"/>
        <v>51</v>
      </c>
      <c r="B74" s="405" t="e">
        <f t="shared" si="4"/>
        <v>#VALUE!</v>
      </c>
      <c r="C74" s="406">
        <f t="shared" si="5"/>
        <v>0</v>
      </c>
      <c r="D74" s="402" t="str">
        <f t="shared" si="1"/>
        <v/>
      </c>
      <c r="E74" s="403" t="str">
        <f t="shared" si="2"/>
        <v/>
      </c>
      <c r="F74" s="395" t="str">
        <f t="shared" si="0"/>
        <v/>
      </c>
      <c r="G74" s="348"/>
      <c r="H74" s="348"/>
      <c r="L74" s="348"/>
      <c r="M74" s="348"/>
      <c r="N74" s="398"/>
      <c r="O74" s="350"/>
      <c r="P74" s="350"/>
      <c r="Q74" s="350"/>
      <c r="R74" s="350"/>
      <c r="S74" s="348"/>
      <c r="T74" s="348"/>
      <c r="U74" s="348"/>
      <c r="V74" s="348"/>
      <c r="W74" s="348"/>
      <c r="X74" s="348"/>
      <c r="Y74" s="348"/>
      <c r="Z74" s="348"/>
    </row>
    <row r="75" spans="1:26" ht="15.75" customHeight="1">
      <c r="A75" s="404">
        <f t="shared" si="3"/>
        <v>52</v>
      </c>
      <c r="B75" s="405" t="e">
        <f t="shared" si="4"/>
        <v>#VALUE!</v>
      </c>
      <c r="C75" s="406" t="str">
        <f t="shared" si="5"/>
        <v/>
      </c>
      <c r="D75" s="402" t="str">
        <f t="shared" si="1"/>
        <v/>
      </c>
      <c r="E75" s="403" t="str">
        <f t="shared" si="2"/>
        <v/>
      </c>
      <c r="F75" s="395" t="str">
        <f t="shared" si="0"/>
        <v/>
      </c>
      <c r="G75" s="348"/>
      <c r="H75" s="348"/>
      <c r="L75" s="348"/>
      <c r="M75" s="348"/>
      <c r="N75" s="398"/>
      <c r="O75" s="350"/>
      <c r="P75" s="350"/>
      <c r="Q75" s="350"/>
      <c r="R75" s="350"/>
      <c r="S75" s="348"/>
      <c r="T75" s="348"/>
      <c r="U75" s="348"/>
      <c r="V75" s="348"/>
      <c r="W75" s="348"/>
      <c r="X75" s="348"/>
      <c r="Y75" s="348"/>
      <c r="Z75" s="348"/>
    </row>
    <row r="76" spans="1:26" ht="15.75" customHeight="1">
      <c r="A76" s="404">
        <f t="shared" si="3"/>
        <v>53</v>
      </c>
      <c r="B76" s="405" t="e">
        <f t="shared" si="4"/>
        <v>#VALUE!</v>
      </c>
      <c r="C76" s="406">
        <f t="shared" si="5"/>
        <v>0</v>
      </c>
      <c r="D76" s="402" t="str">
        <f t="shared" si="1"/>
        <v/>
      </c>
      <c r="E76" s="403" t="str">
        <f t="shared" si="2"/>
        <v/>
      </c>
      <c r="F76" s="395" t="str">
        <f t="shared" si="0"/>
        <v/>
      </c>
      <c r="G76" s="348"/>
      <c r="H76" s="348"/>
      <c r="L76" s="348"/>
      <c r="M76" s="348"/>
      <c r="N76" s="398"/>
      <c r="O76" s="350"/>
      <c r="P76" s="350"/>
      <c r="Q76" s="350"/>
      <c r="R76" s="350"/>
      <c r="S76" s="348"/>
      <c r="T76" s="348"/>
      <c r="U76" s="348"/>
      <c r="V76" s="348"/>
      <c r="W76" s="348"/>
      <c r="X76" s="348"/>
      <c r="Y76" s="348"/>
      <c r="Z76" s="348"/>
    </row>
    <row r="77" spans="1:26" ht="15.75" customHeight="1">
      <c r="A77" s="404">
        <f t="shared" si="3"/>
        <v>54</v>
      </c>
      <c r="B77" s="405" t="e">
        <f t="shared" si="4"/>
        <v>#VALUE!</v>
      </c>
      <c r="C77" s="406" t="str">
        <f t="shared" si="5"/>
        <v/>
      </c>
      <c r="D77" s="402" t="str">
        <f t="shared" si="1"/>
        <v/>
      </c>
      <c r="E77" s="403" t="str">
        <f t="shared" si="2"/>
        <v/>
      </c>
      <c r="F77" s="395" t="str">
        <f t="shared" si="0"/>
        <v/>
      </c>
      <c r="G77" s="348"/>
      <c r="H77" s="348"/>
      <c r="L77" s="348"/>
      <c r="M77" s="348"/>
      <c r="N77" s="398"/>
      <c r="O77" s="350"/>
      <c r="P77" s="350"/>
      <c r="Q77" s="350"/>
      <c r="R77" s="350"/>
      <c r="S77" s="348"/>
      <c r="T77" s="348"/>
      <c r="U77" s="348"/>
      <c r="V77" s="348"/>
      <c r="W77" s="348"/>
      <c r="X77" s="348"/>
      <c r="Y77" s="348"/>
      <c r="Z77" s="348"/>
    </row>
    <row r="78" spans="1:26" ht="9.75" customHeight="1">
      <c r="A78" s="404"/>
      <c r="B78" s="405" t="e">
        <f t="shared" si="4"/>
        <v>#VALUE!</v>
      </c>
      <c r="C78" s="406">
        <f t="shared" si="5"/>
        <v>0</v>
      </c>
      <c r="D78" s="402" t="str">
        <f t="shared" si="1"/>
        <v/>
      </c>
      <c r="E78" s="403" t="str">
        <f t="shared" si="2"/>
        <v/>
      </c>
      <c r="F78" s="395" t="str">
        <f t="shared" si="0"/>
        <v/>
      </c>
      <c r="G78" s="348"/>
      <c r="H78" s="348"/>
      <c r="L78" s="348"/>
      <c r="M78" s="348"/>
      <c r="N78" s="398"/>
      <c r="O78" s="350"/>
      <c r="P78" s="350"/>
      <c r="Q78" s="350"/>
      <c r="R78" s="350"/>
      <c r="S78" s="348"/>
      <c r="T78" s="348"/>
      <c r="U78" s="348"/>
      <c r="V78" s="348"/>
      <c r="W78" s="348"/>
      <c r="X78" s="348"/>
      <c r="Y78" s="348"/>
      <c r="Z78" s="348"/>
    </row>
    <row r="79" spans="1:26" ht="9.75" customHeight="1">
      <c r="A79" s="404"/>
      <c r="B79" s="405" t="e">
        <f t="shared" si="4"/>
        <v>#VALUE!</v>
      </c>
      <c r="C79" s="406" t="str">
        <f t="shared" si="5"/>
        <v/>
      </c>
      <c r="D79" s="402" t="str">
        <f t="shared" si="1"/>
        <v/>
      </c>
      <c r="E79" s="403" t="str">
        <f t="shared" si="2"/>
        <v/>
      </c>
      <c r="F79" s="395" t="str">
        <f t="shared" si="0"/>
        <v/>
      </c>
      <c r="G79" s="348"/>
      <c r="H79" s="348"/>
      <c r="L79" s="348"/>
      <c r="M79" s="348"/>
      <c r="N79" s="398"/>
      <c r="O79" s="350"/>
      <c r="P79" s="350"/>
      <c r="Q79" s="350"/>
      <c r="R79" s="350"/>
      <c r="S79" s="348"/>
      <c r="T79" s="348"/>
      <c r="U79" s="348"/>
      <c r="V79" s="348"/>
      <c r="W79" s="348"/>
      <c r="X79" s="348"/>
      <c r="Y79" s="348"/>
      <c r="Z79" s="348"/>
    </row>
    <row r="80" spans="1:26" ht="9.75" customHeight="1">
      <c r="A80" s="404"/>
      <c r="B80" s="405" t="e">
        <f t="shared" si="4"/>
        <v>#VALUE!</v>
      </c>
      <c r="C80" s="406">
        <f t="shared" si="5"/>
        <v>0</v>
      </c>
      <c r="D80" s="402" t="str">
        <f t="shared" si="1"/>
        <v/>
      </c>
      <c r="E80" s="403" t="str">
        <f t="shared" si="2"/>
        <v/>
      </c>
      <c r="F80" s="395" t="str">
        <f t="shared" si="0"/>
        <v/>
      </c>
      <c r="G80" s="348"/>
      <c r="H80" s="348"/>
      <c r="L80" s="348"/>
      <c r="M80" s="348"/>
      <c r="N80" s="398"/>
      <c r="O80" s="350"/>
      <c r="P80" s="350"/>
      <c r="Q80" s="350"/>
      <c r="R80" s="350"/>
      <c r="S80" s="348"/>
      <c r="T80" s="348"/>
      <c r="U80" s="348"/>
      <c r="V80" s="348"/>
      <c r="W80" s="348"/>
      <c r="X80" s="348"/>
      <c r="Y80" s="348"/>
      <c r="Z80" s="348"/>
    </row>
    <row r="81" spans="1:26" ht="9.75" customHeight="1">
      <c r="A81" s="404"/>
      <c r="B81" s="405" t="e">
        <f t="shared" si="4"/>
        <v>#VALUE!</v>
      </c>
      <c r="C81" s="406" t="str">
        <f t="shared" si="5"/>
        <v/>
      </c>
      <c r="D81" s="402" t="str">
        <f t="shared" si="1"/>
        <v/>
      </c>
      <c r="E81" s="403" t="str">
        <f t="shared" si="2"/>
        <v/>
      </c>
      <c r="F81" s="395" t="str">
        <f t="shared" si="0"/>
        <v/>
      </c>
      <c r="G81" s="348"/>
      <c r="H81" s="348"/>
      <c r="L81" s="348"/>
      <c r="M81" s="348"/>
      <c r="N81" s="398"/>
      <c r="O81" s="350"/>
      <c r="P81" s="350"/>
      <c r="Q81" s="350"/>
      <c r="R81" s="350"/>
      <c r="S81" s="348"/>
      <c r="T81" s="348"/>
      <c r="U81" s="348"/>
      <c r="V81" s="348"/>
      <c r="W81" s="348"/>
      <c r="X81" s="348"/>
      <c r="Y81" s="348"/>
      <c r="Z81" s="348"/>
    </row>
    <row r="82" spans="1:26" ht="9.75" customHeight="1">
      <c r="A82" s="404"/>
      <c r="B82" s="405" t="e">
        <f t="shared" si="4"/>
        <v>#VALUE!</v>
      </c>
      <c r="C82" s="406">
        <f t="shared" si="5"/>
        <v>0</v>
      </c>
      <c r="D82" s="402" t="str">
        <f t="shared" si="1"/>
        <v/>
      </c>
      <c r="E82" s="403" t="str">
        <f t="shared" si="2"/>
        <v/>
      </c>
      <c r="F82" s="395" t="str">
        <f t="shared" si="0"/>
        <v/>
      </c>
      <c r="G82" s="348"/>
      <c r="H82" s="348"/>
      <c r="L82" s="348"/>
      <c r="M82" s="348"/>
      <c r="N82" s="398"/>
      <c r="O82" s="350"/>
      <c r="P82" s="350"/>
      <c r="Q82" s="350"/>
      <c r="R82" s="350"/>
      <c r="S82" s="348"/>
      <c r="T82" s="348"/>
      <c r="U82" s="348"/>
      <c r="V82" s="348"/>
      <c r="W82" s="348"/>
      <c r="X82" s="348"/>
      <c r="Y82" s="348"/>
      <c r="Z82" s="348"/>
    </row>
    <row r="83" spans="1:26" ht="9.75" customHeight="1">
      <c r="A83" s="404"/>
      <c r="B83" s="405" t="e">
        <f t="shared" si="4"/>
        <v>#VALUE!</v>
      </c>
      <c r="C83" s="406" t="str">
        <f t="shared" si="5"/>
        <v/>
      </c>
      <c r="D83" s="402" t="str">
        <f t="shared" si="1"/>
        <v/>
      </c>
      <c r="E83" s="403" t="str">
        <f t="shared" si="2"/>
        <v/>
      </c>
      <c r="F83" s="395" t="str">
        <f t="shared" si="0"/>
        <v/>
      </c>
      <c r="G83" s="348"/>
      <c r="H83" s="348"/>
      <c r="L83" s="348"/>
      <c r="M83" s="348"/>
      <c r="N83" s="398"/>
      <c r="O83" s="350"/>
      <c r="P83" s="350"/>
      <c r="Q83" s="350"/>
      <c r="R83" s="350"/>
      <c r="S83" s="348"/>
      <c r="T83" s="348"/>
      <c r="U83" s="348"/>
      <c r="V83" s="348"/>
      <c r="W83" s="348"/>
      <c r="X83" s="348"/>
      <c r="Y83" s="348"/>
      <c r="Z83" s="348"/>
    </row>
    <row r="84" spans="1:26" ht="9.75" customHeight="1">
      <c r="A84" s="404"/>
      <c r="B84" s="405" t="e">
        <f t="shared" si="4"/>
        <v>#VALUE!</v>
      </c>
      <c r="C84" s="406">
        <f t="shared" si="5"/>
        <v>0</v>
      </c>
      <c r="D84" s="402" t="str">
        <f t="shared" si="1"/>
        <v/>
      </c>
      <c r="E84" s="403" t="str">
        <f t="shared" si="2"/>
        <v/>
      </c>
      <c r="F84" s="395" t="str">
        <f t="shared" si="0"/>
        <v/>
      </c>
      <c r="G84" s="348"/>
      <c r="H84" s="348"/>
      <c r="L84" s="348"/>
      <c r="M84" s="348"/>
      <c r="N84" s="398"/>
      <c r="O84" s="350"/>
      <c r="P84" s="350"/>
      <c r="Q84" s="350"/>
      <c r="R84" s="350"/>
      <c r="S84" s="348"/>
      <c r="T84" s="348"/>
      <c r="U84" s="348"/>
      <c r="V84" s="348"/>
      <c r="W84" s="348"/>
      <c r="X84" s="348"/>
      <c r="Y84" s="348"/>
      <c r="Z84" s="348"/>
    </row>
    <row r="85" spans="1:26" ht="9.75" customHeight="1">
      <c r="A85" s="404"/>
      <c r="B85" s="405" t="e">
        <f t="shared" si="4"/>
        <v>#VALUE!</v>
      </c>
      <c r="C85" s="406" t="str">
        <f t="shared" si="5"/>
        <v/>
      </c>
      <c r="D85" s="402" t="str">
        <f t="shared" si="1"/>
        <v/>
      </c>
      <c r="E85" s="403" t="str">
        <f t="shared" si="2"/>
        <v/>
      </c>
      <c r="F85" s="395" t="str">
        <f t="shared" si="0"/>
        <v/>
      </c>
      <c r="G85" s="348"/>
      <c r="H85" s="348"/>
      <c r="L85" s="348"/>
      <c r="M85" s="348"/>
      <c r="N85" s="398"/>
      <c r="O85" s="350"/>
      <c r="P85" s="350"/>
      <c r="Q85" s="350"/>
      <c r="R85" s="350"/>
      <c r="S85" s="348"/>
      <c r="T85" s="348"/>
      <c r="U85" s="348"/>
      <c r="V85" s="348"/>
      <c r="W85" s="348"/>
      <c r="X85" s="348"/>
      <c r="Y85" s="348"/>
      <c r="Z85" s="348"/>
    </row>
    <row r="86" spans="1:26" ht="9.75" customHeight="1">
      <c r="A86" s="404"/>
      <c r="B86" s="405" t="e">
        <f t="shared" si="4"/>
        <v>#VALUE!</v>
      </c>
      <c r="C86" s="406">
        <f t="shared" si="5"/>
        <v>0</v>
      </c>
      <c r="D86" s="402" t="str">
        <f t="shared" si="1"/>
        <v/>
      </c>
      <c r="E86" s="403" t="str">
        <f t="shared" si="2"/>
        <v/>
      </c>
      <c r="F86" s="395" t="str">
        <f t="shared" si="0"/>
        <v/>
      </c>
      <c r="G86" s="348"/>
      <c r="H86" s="348"/>
      <c r="L86" s="348"/>
      <c r="M86" s="348"/>
      <c r="N86" s="398"/>
      <c r="O86" s="350"/>
      <c r="P86" s="350"/>
      <c r="Q86" s="350"/>
      <c r="R86" s="350"/>
      <c r="S86" s="348"/>
      <c r="T86" s="348"/>
      <c r="U86" s="348"/>
      <c r="V86" s="348"/>
      <c r="W86" s="348"/>
      <c r="X86" s="348"/>
      <c r="Y86" s="348"/>
      <c r="Z86" s="348"/>
    </row>
    <row r="87" spans="1:26" ht="9.75" customHeight="1">
      <c r="A87" s="404"/>
      <c r="B87" s="405" t="e">
        <f t="shared" si="4"/>
        <v>#VALUE!</v>
      </c>
      <c r="C87" s="406" t="str">
        <f t="shared" si="5"/>
        <v/>
      </c>
      <c r="D87" s="402" t="str">
        <f t="shared" si="1"/>
        <v/>
      </c>
      <c r="E87" s="403" t="str">
        <f t="shared" si="2"/>
        <v/>
      </c>
      <c r="F87" s="395" t="str">
        <f t="shared" si="0"/>
        <v/>
      </c>
      <c r="G87" s="348"/>
      <c r="H87" s="348"/>
      <c r="L87" s="348"/>
      <c r="M87" s="348"/>
      <c r="N87" s="398"/>
      <c r="O87" s="350"/>
      <c r="P87" s="350"/>
      <c r="Q87" s="350"/>
      <c r="R87" s="350"/>
      <c r="S87" s="348"/>
      <c r="T87" s="348"/>
      <c r="U87" s="348"/>
      <c r="V87" s="348"/>
      <c r="W87" s="348"/>
      <c r="X87" s="348"/>
      <c r="Y87" s="348"/>
      <c r="Z87" s="348"/>
    </row>
    <row r="88" spans="1:26" ht="9.75" customHeight="1">
      <c r="A88" s="404"/>
      <c r="B88" s="405" t="e">
        <f t="shared" si="4"/>
        <v>#VALUE!</v>
      </c>
      <c r="C88" s="406">
        <f t="shared" si="5"/>
        <v>0</v>
      </c>
      <c r="D88" s="402" t="str">
        <f t="shared" si="1"/>
        <v/>
      </c>
      <c r="E88" s="403" t="str">
        <f t="shared" si="2"/>
        <v/>
      </c>
      <c r="F88" s="395" t="str">
        <f t="shared" si="0"/>
        <v/>
      </c>
      <c r="G88" s="348"/>
      <c r="H88" s="348"/>
      <c r="L88" s="348"/>
      <c r="M88" s="348"/>
      <c r="N88" s="398"/>
      <c r="O88" s="350"/>
      <c r="P88" s="350"/>
      <c r="Q88" s="350"/>
      <c r="R88" s="350"/>
      <c r="S88" s="348"/>
      <c r="T88" s="348"/>
      <c r="U88" s="348"/>
      <c r="V88" s="348"/>
      <c r="W88" s="348"/>
      <c r="X88" s="348"/>
      <c r="Y88" s="348"/>
      <c r="Z88" s="348"/>
    </row>
    <row r="89" spans="1:26" ht="9.75" customHeight="1">
      <c r="A89" s="404"/>
      <c r="B89" s="405" t="e">
        <f t="shared" si="4"/>
        <v>#VALUE!</v>
      </c>
      <c r="C89" s="406" t="str">
        <f t="shared" si="5"/>
        <v/>
      </c>
      <c r="D89" s="402" t="str">
        <f t="shared" si="1"/>
        <v/>
      </c>
      <c r="E89" s="403" t="str">
        <f t="shared" si="2"/>
        <v/>
      </c>
      <c r="F89" s="395" t="str">
        <f t="shared" si="0"/>
        <v/>
      </c>
      <c r="G89" s="348"/>
      <c r="H89" s="348"/>
      <c r="L89" s="348"/>
      <c r="M89" s="348"/>
      <c r="N89" s="398"/>
      <c r="O89" s="350"/>
      <c r="P89" s="350"/>
      <c r="Q89" s="350"/>
      <c r="R89" s="350"/>
      <c r="S89" s="348"/>
      <c r="T89" s="348"/>
      <c r="U89" s="348"/>
      <c r="V89" s="348"/>
      <c r="W89" s="348"/>
      <c r="X89" s="348"/>
      <c r="Y89" s="348"/>
      <c r="Z89" s="348"/>
    </row>
    <row r="90" spans="1:26" ht="9.75" customHeight="1">
      <c r="A90" s="404"/>
      <c r="B90" s="405" t="e">
        <f t="shared" si="4"/>
        <v>#VALUE!</v>
      </c>
      <c r="C90" s="406">
        <f t="shared" si="5"/>
        <v>0</v>
      </c>
      <c r="D90" s="402" t="str">
        <f t="shared" si="1"/>
        <v/>
      </c>
      <c r="E90" s="403" t="str">
        <f t="shared" si="2"/>
        <v/>
      </c>
      <c r="F90" s="395" t="str">
        <f t="shared" si="0"/>
        <v/>
      </c>
      <c r="G90" s="348"/>
      <c r="H90" s="348"/>
      <c r="L90" s="348"/>
      <c r="M90" s="348"/>
      <c r="N90" s="398"/>
      <c r="O90" s="350"/>
      <c r="P90" s="350"/>
      <c r="Q90" s="350"/>
      <c r="R90" s="350"/>
      <c r="S90" s="348"/>
      <c r="T90" s="348"/>
      <c r="U90" s="348"/>
      <c r="V90" s="348"/>
      <c r="W90" s="348"/>
      <c r="X90" s="348"/>
      <c r="Y90" s="348"/>
      <c r="Z90" s="348"/>
    </row>
    <row r="91" spans="1:26" ht="9.75" customHeight="1">
      <c r="A91" s="404"/>
      <c r="B91" s="405" t="e">
        <f t="shared" si="4"/>
        <v>#VALUE!</v>
      </c>
      <c r="C91" s="406" t="str">
        <f t="shared" si="5"/>
        <v/>
      </c>
      <c r="D91" s="402" t="str">
        <f t="shared" si="1"/>
        <v/>
      </c>
      <c r="E91" s="403" t="str">
        <f t="shared" si="2"/>
        <v/>
      </c>
      <c r="F91" s="395" t="str">
        <f t="shared" si="0"/>
        <v/>
      </c>
      <c r="G91" s="348"/>
      <c r="H91" s="348"/>
      <c r="L91" s="348"/>
      <c r="M91" s="348"/>
      <c r="N91" s="398"/>
      <c r="O91" s="350"/>
      <c r="P91" s="350"/>
      <c r="Q91" s="350"/>
      <c r="R91" s="350"/>
      <c r="S91" s="348"/>
      <c r="T91" s="348"/>
      <c r="U91" s="348"/>
      <c r="V91" s="348"/>
      <c r="W91" s="348"/>
      <c r="X91" s="348"/>
      <c r="Y91" s="348"/>
      <c r="Z91" s="348"/>
    </row>
    <row r="92" spans="1:26" ht="9.75" customHeight="1">
      <c r="A92" s="404"/>
      <c r="B92" s="405" t="e">
        <f t="shared" si="4"/>
        <v>#VALUE!</v>
      </c>
      <c r="C92" s="406">
        <f t="shared" si="5"/>
        <v>0</v>
      </c>
      <c r="D92" s="402" t="str">
        <f t="shared" si="1"/>
        <v/>
      </c>
      <c r="E92" s="403" t="str">
        <f t="shared" si="2"/>
        <v/>
      </c>
      <c r="F92" s="395" t="str">
        <f t="shared" si="0"/>
        <v/>
      </c>
      <c r="G92" s="348"/>
      <c r="H92" s="348"/>
      <c r="L92" s="348"/>
      <c r="M92" s="348"/>
      <c r="N92" s="398"/>
      <c r="O92" s="350"/>
      <c r="P92" s="350"/>
      <c r="Q92" s="350"/>
      <c r="R92" s="350"/>
      <c r="S92" s="348"/>
      <c r="T92" s="348"/>
      <c r="U92" s="348"/>
      <c r="V92" s="348"/>
      <c r="W92" s="348"/>
      <c r="X92" s="348"/>
      <c r="Y92" s="348"/>
      <c r="Z92" s="348"/>
    </row>
    <row r="93" spans="1:26" ht="9.75" customHeight="1">
      <c r="A93" s="404"/>
      <c r="B93" s="405" t="e">
        <f t="shared" si="4"/>
        <v>#VALUE!</v>
      </c>
      <c r="C93" s="406" t="str">
        <f t="shared" si="5"/>
        <v/>
      </c>
      <c r="D93" s="402" t="str">
        <f t="shared" si="1"/>
        <v/>
      </c>
      <c r="E93" s="403" t="str">
        <f t="shared" si="2"/>
        <v/>
      </c>
      <c r="F93" s="395" t="str">
        <f t="shared" si="0"/>
        <v/>
      </c>
      <c r="G93" s="348"/>
      <c r="H93" s="348"/>
      <c r="L93" s="348"/>
      <c r="M93" s="348"/>
      <c r="N93" s="398"/>
      <c r="O93" s="350"/>
      <c r="P93" s="350"/>
      <c r="Q93" s="350"/>
      <c r="R93" s="350"/>
      <c r="S93" s="348"/>
      <c r="T93" s="348"/>
      <c r="U93" s="348"/>
      <c r="V93" s="348"/>
      <c r="W93" s="348"/>
      <c r="X93" s="348"/>
      <c r="Y93" s="348"/>
      <c r="Z93" s="348"/>
    </row>
    <row r="94" spans="1:26" ht="9.75" customHeight="1">
      <c r="A94" s="404"/>
      <c r="B94" s="405" t="e">
        <f t="shared" si="4"/>
        <v>#VALUE!</v>
      </c>
      <c r="C94" s="406">
        <f t="shared" si="5"/>
        <v>0</v>
      </c>
      <c r="D94" s="402" t="str">
        <f t="shared" si="1"/>
        <v/>
      </c>
      <c r="E94" s="403" t="str">
        <f t="shared" si="2"/>
        <v/>
      </c>
      <c r="F94" s="395" t="str">
        <f t="shared" si="0"/>
        <v/>
      </c>
      <c r="G94" s="348"/>
      <c r="H94" s="348"/>
      <c r="L94" s="348"/>
      <c r="M94" s="348"/>
      <c r="N94" s="398"/>
      <c r="O94" s="350"/>
      <c r="P94" s="350"/>
      <c r="Q94" s="350"/>
      <c r="R94" s="350"/>
      <c r="S94" s="348"/>
      <c r="T94" s="348"/>
      <c r="U94" s="348"/>
      <c r="V94" s="348"/>
      <c r="W94" s="348"/>
      <c r="X94" s="348"/>
      <c r="Y94" s="348"/>
      <c r="Z94" s="348"/>
    </row>
    <row r="95" spans="1:26" ht="9.75" customHeight="1">
      <c r="A95" s="404"/>
      <c r="B95" s="405" t="e">
        <f t="shared" si="4"/>
        <v>#VALUE!</v>
      </c>
      <c r="C95" s="406" t="str">
        <f t="shared" si="5"/>
        <v/>
      </c>
      <c r="D95" s="402" t="str">
        <f t="shared" si="1"/>
        <v/>
      </c>
      <c r="E95" s="403" t="str">
        <f t="shared" si="2"/>
        <v/>
      </c>
      <c r="F95" s="395" t="str">
        <f t="shared" si="0"/>
        <v/>
      </c>
      <c r="G95" s="348"/>
      <c r="H95" s="348"/>
      <c r="L95" s="348"/>
      <c r="M95" s="348"/>
      <c r="N95" s="398"/>
      <c r="O95" s="350"/>
      <c r="P95" s="350"/>
      <c r="Q95" s="350"/>
      <c r="R95" s="350"/>
      <c r="S95" s="348"/>
      <c r="T95" s="348"/>
      <c r="U95" s="348"/>
      <c r="V95" s="348"/>
      <c r="W95" s="348"/>
      <c r="X95" s="348"/>
      <c r="Y95" s="348"/>
      <c r="Z95" s="348"/>
    </row>
    <row r="96" spans="1:26" ht="9.75" customHeight="1">
      <c r="A96" s="404"/>
      <c r="B96" s="405" t="e">
        <f t="shared" si="4"/>
        <v>#VALUE!</v>
      </c>
      <c r="C96" s="406">
        <f t="shared" si="5"/>
        <v>0</v>
      </c>
      <c r="D96" s="402" t="str">
        <f t="shared" si="1"/>
        <v/>
      </c>
      <c r="E96" s="403" t="str">
        <f t="shared" si="2"/>
        <v/>
      </c>
      <c r="F96" s="395" t="str">
        <f t="shared" si="0"/>
        <v/>
      </c>
      <c r="G96" s="348"/>
      <c r="H96" s="348"/>
      <c r="L96" s="348"/>
      <c r="M96" s="348"/>
      <c r="N96" s="398"/>
      <c r="O96" s="350"/>
      <c r="P96" s="350"/>
      <c r="Q96" s="350"/>
      <c r="R96" s="350"/>
      <c r="S96" s="348"/>
      <c r="T96" s="348"/>
      <c r="U96" s="348"/>
      <c r="V96" s="348"/>
      <c r="W96" s="348"/>
      <c r="X96" s="348"/>
      <c r="Y96" s="348"/>
      <c r="Z96" s="348"/>
    </row>
    <row r="97" spans="1:26" ht="9.75" customHeight="1">
      <c r="A97" s="404"/>
      <c r="B97" s="405" t="e">
        <f t="shared" si="4"/>
        <v>#VALUE!</v>
      </c>
      <c r="C97" s="406" t="str">
        <f t="shared" si="5"/>
        <v/>
      </c>
      <c r="D97" s="402" t="str">
        <f t="shared" si="1"/>
        <v/>
      </c>
      <c r="E97" s="403" t="str">
        <f t="shared" si="2"/>
        <v/>
      </c>
      <c r="F97" s="395" t="str">
        <f t="shared" si="0"/>
        <v/>
      </c>
      <c r="G97" s="348"/>
      <c r="H97" s="348"/>
      <c r="L97" s="348"/>
      <c r="M97" s="348"/>
      <c r="N97" s="398"/>
      <c r="O97" s="350"/>
      <c r="P97" s="350"/>
      <c r="Q97" s="350"/>
      <c r="R97" s="350"/>
      <c r="S97" s="348"/>
      <c r="T97" s="348"/>
      <c r="U97" s="348"/>
      <c r="V97" s="348"/>
      <c r="W97" s="348"/>
      <c r="X97" s="348"/>
      <c r="Y97" s="348"/>
      <c r="Z97" s="348"/>
    </row>
    <row r="98" spans="1:26" ht="9.75" customHeight="1">
      <c r="A98" s="404"/>
      <c r="B98" s="405" t="e">
        <f t="shared" si="4"/>
        <v>#VALUE!</v>
      </c>
      <c r="C98" s="406">
        <f t="shared" si="5"/>
        <v>0</v>
      </c>
      <c r="D98" s="402" t="str">
        <f t="shared" si="1"/>
        <v/>
      </c>
      <c r="E98" s="403" t="str">
        <f t="shared" si="2"/>
        <v/>
      </c>
      <c r="F98" s="395" t="str">
        <f t="shared" si="0"/>
        <v/>
      </c>
      <c r="G98" s="348"/>
      <c r="H98" s="348"/>
      <c r="L98" s="348"/>
      <c r="M98" s="348"/>
      <c r="N98" s="398"/>
      <c r="O98" s="350"/>
      <c r="P98" s="350"/>
      <c r="Q98" s="350"/>
      <c r="R98" s="350"/>
      <c r="S98" s="348"/>
      <c r="T98" s="348"/>
      <c r="U98" s="348"/>
      <c r="V98" s="348"/>
      <c r="W98" s="348"/>
      <c r="X98" s="348"/>
      <c r="Y98" s="348"/>
      <c r="Z98" s="348"/>
    </row>
    <row r="99" spans="1:26" ht="9.75" customHeight="1">
      <c r="A99" s="404"/>
      <c r="B99" s="405" t="e">
        <f t="shared" si="4"/>
        <v>#VALUE!</v>
      </c>
      <c r="C99" s="406" t="str">
        <f t="shared" si="5"/>
        <v/>
      </c>
      <c r="D99" s="402" t="str">
        <f t="shared" si="1"/>
        <v/>
      </c>
      <c r="E99" s="403" t="str">
        <f t="shared" si="2"/>
        <v/>
      </c>
      <c r="F99" s="395" t="str">
        <f t="shared" si="0"/>
        <v/>
      </c>
      <c r="G99" s="348"/>
      <c r="H99" s="348"/>
      <c r="L99" s="348"/>
      <c r="M99" s="348"/>
      <c r="N99" s="398"/>
      <c r="O99" s="350"/>
      <c r="P99" s="350"/>
      <c r="Q99" s="350"/>
      <c r="R99" s="350"/>
      <c r="S99" s="348"/>
      <c r="T99" s="348"/>
      <c r="U99" s="348"/>
      <c r="V99" s="348"/>
      <c r="W99" s="348"/>
      <c r="X99" s="348"/>
      <c r="Y99" s="348"/>
      <c r="Z99" s="348"/>
    </row>
    <row r="100" spans="1:26" ht="9.75" customHeight="1">
      <c r="A100" s="404"/>
      <c r="B100" s="405" t="e">
        <f t="shared" si="4"/>
        <v>#VALUE!</v>
      </c>
      <c r="C100" s="406">
        <f t="shared" si="5"/>
        <v>0</v>
      </c>
      <c r="D100" s="402" t="str">
        <f t="shared" si="1"/>
        <v/>
      </c>
      <c r="E100" s="403" t="str">
        <f t="shared" si="2"/>
        <v/>
      </c>
      <c r="F100" s="395" t="str">
        <f t="shared" si="0"/>
        <v/>
      </c>
      <c r="G100" s="348"/>
      <c r="H100" s="348"/>
      <c r="L100" s="348"/>
      <c r="M100" s="348"/>
      <c r="N100" s="398"/>
      <c r="O100" s="350"/>
      <c r="P100" s="350"/>
      <c r="Q100" s="350"/>
      <c r="R100" s="350"/>
      <c r="S100" s="348"/>
      <c r="T100" s="348"/>
      <c r="U100" s="348"/>
      <c r="V100" s="348"/>
      <c r="W100" s="348"/>
      <c r="X100" s="348"/>
      <c r="Y100" s="348"/>
      <c r="Z100" s="348"/>
    </row>
    <row r="101" spans="1:26" ht="9.75" customHeight="1">
      <c r="A101" s="404"/>
      <c r="B101" s="405" t="e">
        <f t="shared" si="4"/>
        <v>#VALUE!</v>
      </c>
      <c r="C101" s="406" t="str">
        <f t="shared" si="5"/>
        <v/>
      </c>
      <c r="D101" s="402" t="str">
        <f t="shared" si="1"/>
        <v/>
      </c>
      <c r="E101" s="403" t="str">
        <f t="shared" si="2"/>
        <v/>
      </c>
      <c r="F101" s="395" t="str">
        <f t="shared" si="0"/>
        <v/>
      </c>
      <c r="G101" s="348"/>
      <c r="H101" s="348"/>
      <c r="L101" s="348"/>
      <c r="M101" s="348"/>
      <c r="N101" s="398"/>
      <c r="O101" s="350"/>
      <c r="P101" s="350"/>
      <c r="Q101" s="350"/>
      <c r="R101" s="350"/>
      <c r="S101" s="348"/>
      <c r="T101" s="348"/>
      <c r="U101" s="348"/>
      <c r="V101" s="348"/>
      <c r="W101" s="348"/>
      <c r="X101" s="348"/>
      <c r="Y101" s="348"/>
      <c r="Z101" s="348"/>
    </row>
    <row r="102" spans="1:26" ht="9.75" customHeight="1">
      <c r="A102" s="404"/>
      <c r="B102" s="405" t="e">
        <f t="shared" si="4"/>
        <v>#VALUE!</v>
      </c>
      <c r="C102" s="406">
        <f t="shared" si="5"/>
        <v>0</v>
      </c>
      <c r="D102" s="402" t="str">
        <f t="shared" si="1"/>
        <v/>
      </c>
      <c r="E102" s="403" t="str">
        <f t="shared" si="2"/>
        <v/>
      </c>
      <c r="F102" s="395" t="str">
        <f t="shared" si="0"/>
        <v/>
      </c>
      <c r="G102" s="348"/>
      <c r="H102" s="348"/>
      <c r="L102" s="348"/>
      <c r="M102" s="348"/>
      <c r="N102" s="398"/>
      <c r="O102" s="350"/>
      <c r="P102" s="350"/>
      <c r="Q102" s="350"/>
      <c r="R102" s="350"/>
      <c r="S102" s="348"/>
      <c r="T102" s="348"/>
      <c r="U102" s="348"/>
      <c r="V102" s="348"/>
      <c r="W102" s="348"/>
      <c r="X102" s="348"/>
      <c r="Y102" s="348"/>
      <c r="Z102" s="348"/>
    </row>
    <row r="103" spans="1:26" ht="9.75" customHeight="1">
      <c r="A103" s="404"/>
      <c r="B103" s="405" t="e">
        <f t="shared" si="4"/>
        <v>#VALUE!</v>
      </c>
      <c r="C103" s="406" t="str">
        <f t="shared" si="5"/>
        <v/>
      </c>
      <c r="D103" s="402" t="str">
        <f t="shared" si="1"/>
        <v/>
      </c>
      <c r="E103" s="403" t="str">
        <f t="shared" si="2"/>
        <v/>
      </c>
      <c r="F103" s="395" t="str">
        <f t="shared" si="0"/>
        <v/>
      </c>
      <c r="G103" s="348"/>
      <c r="H103" s="348"/>
      <c r="L103" s="348"/>
      <c r="M103" s="348"/>
      <c r="N103" s="398"/>
      <c r="O103" s="350"/>
      <c r="P103" s="350"/>
      <c r="Q103" s="350"/>
      <c r="R103" s="350"/>
      <c r="S103" s="348"/>
      <c r="T103" s="348"/>
      <c r="U103" s="348"/>
      <c r="V103" s="348"/>
      <c r="W103" s="348"/>
      <c r="X103" s="348"/>
      <c r="Y103" s="348"/>
      <c r="Z103" s="348"/>
    </row>
    <row r="104" spans="1:26" ht="9.75" customHeight="1">
      <c r="A104" s="404"/>
      <c r="B104" s="405" t="e">
        <f t="shared" si="4"/>
        <v>#VALUE!</v>
      </c>
      <c r="C104" s="406">
        <f t="shared" si="5"/>
        <v>0</v>
      </c>
      <c r="D104" s="402" t="str">
        <f t="shared" si="1"/>
        <v/>
      </c>
      <c r="E104" s="403" t="str">
        <f t="shared" si="2"/>
        <v/>
      </c>
      <c r="F104" s="395" t="str">
        <f t="shared" si="0"/>
        <v/>
      </c>
      <c r="G104" s="348"/>
      <c r="H104" s="348"/>
      <c r="L104" s="348"/>
      <c r="M104" s="348"/>
      <c r="N104" s="398"/>
      <c r="O104" s="350"/>
      <c r="P104" s="350"/>
      <c r="Q104" s="350"/>
      <c r="R104" s="350"/>
      <c r="S104" s="348"/>
      <c r="T104" s="348"/>
      <c r="U104" s="348"/>
      <c r="V104" s="348"/>
      <c r="W104" s="348"/>
      <c r="X104" s="348"/>
      <c r="Y104" s="348"/>
      <c r="Z104" s="348"/>
    </row>
    <row r="105" spans="1:26" ht="9.75" customHeight="1">
      <c r="A105" s="404"/>
      <c r="B105" s="405" t="e">
        <f t="shared" si="4"/>
        <v>#VALUE!</v>
      </c>
      <c r="C105" s="406" t="str">
        <f t="shared" si="5"/>
        <v/>
      </c>
      <c r="D105" s="402" t="str">
        <f t="shared" si="1"/>
        <v/>
      </c>
      <c r="E105" s="403" t="str">
        <f t="shared" si="2"/>
        <v/>
      </c>
      <c r="F105" s="395" t="str">
        <f t="shared" si="0"/>
        <v/>
      </c>
      <c r="G105" s="348"/>
      <c r="H105" s="348"/>
      <c r="L105" s="348"/>
      <c r="M105" s="348"/>
      <c r="N105" s="398"/>
      <c r="O105" s="350"/>
      <c r="P105" s="350"/>
      <c r="Q105" s="350"/>
      <c r="R105" s="350"/>
      <c r="S105" s="348"/>
      <c r="T105" s="348"/>
      <c r="U105" s="348"/>
      <c r="V105" s="348"/>
      <c r="W105" s="348"/>
      <c r="X105" s="348"/>
      <c r="Y105" s="348"/>
      <c r="Z105" s="348"/>
    </row>
    <row r="106" spans="1:26" ht="9.75" customHeight="1">
      <c r="A106" s="404"/>
      <c r="B106" s="405" t="e">
        <f t="shared" si="4"/>
        <v>#VALUE!</v>
      </c>
      <c r="C106" s="406">
        <f t="shared" si="5"/>
        <v>0</v>
      </c>
      <c r="D106" s="402" t="str">
        <f t="shared" si="1"/>
        <v/>
      </c>
      <c r="E106" s="403" t="str">
        <f t="shared" si="2"/>
        <v/>
      </c>
      <c r="F106" s="395" t="str">
        <f t="shared" si="0"/>
        <v/>
      </c>
      <c r="G106" s="348"/>
      <c r="H106" s="348"/>
      <c r="L106" s="348"/>
      <c r="M106" s="348"/>
      <c r="N106" s="398"/>
      <c r="O106" s="350"/>
      <c r="P106" s="350"/>
      <c r="Q106" s="350"/>
      <c r="R106" s="350"/>
      <c r="S106" s="348"/>
      <c r="T106" s="348"/>
      <c r="U106" s="348"/>
      <c r="V106" s="348"/>
      <c r="W106" s="348"/>
      <c r="X106" s="348"/>
      <c r="Y106" s="348"/>
      <c r="Z106" s="348"/>
    </row>
    <row r="107" spans="1:26" ht="9.75" customHeight="1">
      <c r="A107" s="404"/>
      <c r="B107" s="405" t="e">
        <f t="shared" si="4"/>
        <v>#VALUE!</v>
      </c>
      <c r="C107" s="406" t="str">
        <f t="shared" si="5"/>
        <v/>
      </c>
      <c r="D107" s="402" t="str">
        <f t="shared" si="1"/>
        <v/>
      </c>
      <c r="E107" s="403" t="str">
        <f t="shared" si="2"/>
        <v/>
      </c>
      <c r="F107" s="395" t="str">
        <f t="shared" si="0"/>
        <v/>
      </c>
      <c r="G107" s="348"/>
      <c r="H107" s="348"/>
      <c r="L107" s="348"/>
      <c r="M107" s="348"/>
      <c r="N107" s="398"/>
      <c r="O107" s="350"/>
      <c r="P107" s="350"/>
      <c r="Q107" s="350"/>
      <c r="R107" s="350"/>
      <c r="S107" s="348"/>
      <c r="T107" s="348"/>
      <c r="U107" s="348"/>
      <c r="V107" s="348"/>
      <c r="W107" s="348"/>
      <c r="X107" s="348"/>
      <c r="Y107" s="348"/>
      <c r="Z107" s="348"/>
    </row>
    <row r="108" spans="1:26" ht="9.75" customHeight="1">
      <c r="A108" s="404"/>
      <c r="B108" s="405" t="e">
        <f t="shared" si="4"/>
        <v>#VALUE!</v>
      </c>
      <c r="C108" s="406">
        <f t="shared" si="5"/>
        <v>0</v>
      </c>
      <c r="D108" s="402" t="str">
        <f t="shared" si="1"/>
        <v/>
      </c>
      <c r="E108" s="403" t="str">
        <f t="shared" si="2"/>
        <v/>
      </c>
      <c r="F108" s="395" t="str">
        <f t="shared" si="0"/>
        <v/>
      </c>
      <c r="G108" s="348"/>
      <c r="H108" s="348"/>
      <c r="L108" s="348"/>
      <c r="M108" s="348"/>
      <c r="N108" s="398"/>
      <c r="O108" s="350"/>
      <c r="P108" s="350"/>
      <c r="Q108" s="350"/>
      <c r="R108" s="350"/>
      <c r="S108" s="348"/>
      <c r="T108" s="348"/>
      <c r="U108" s="348"/>
      <c r="V108" s="348"/>
      <c r="W108" s="348"/>
      <c r="X108" s="348"/>
      <c r="Y108" s="348"/>
      <c r="Z108" s="348"/>
    </row>
    <row r="109" spans="1:26" ht="9.75" customHeight="1">
      <c r="A109" s="404"/>
      <c r="B109" s="405" t="e">
        <f t="shared" si="4"/>
        <v>#VALUE!</v>
      </c>
      <c r="C109" s="406" t="str">
        <f t="shared" si="5"/>
        <v/>
      </c>
      <c r="D109" s="402" t="str">
        <f t="shared" si="1"/>
        <v/>
      </c>
      <c r="E109" s="403" t="str">
        <f t="shared" si="2"/>
        <v/>
      </c>
      <c r="F109" s="395" t="str">
        <f t="shared" si="0"/>
        <v/>
      </c>
      <c r="G109" s="348"/>
      <c r="H109" s="348"/>
      <c r="L109" s="348"/>
      <c r="M109" s="348"/>
      <c r="N109" s="398"/>
      <c r="O109" s="350"/>
      <c r="P109" s="350"/>
      <c r="Q109" s="350"/>
      <c r="R109" s="350"/>
      <c r="S109" s="348"/>
      <c r="T109" s="348"/>
      <c r="U109" s="348"/>
      <c r="V109" s="348"/>
      <c r="W109" s="348"/>
      <c r="X109" s="348"/>
      <c r="Y109" s="348"/>
      <c r="Z109" s="348"/>
    </row>
    <row r="110" spans="1:26" ht="9.75" customHeight="1">
      <c r="A110" s="404"/>
      <c r="B110" s="405" t="e">
        <f t="shared" si="4"/>
        <v>#VALUE!</v>
      </c>
      <c r="C110" s="406">
        <f t="shared" si="5"/>
        <v>0</v>
      </c>
      <c r="D110" s="402" t="str">
        <f t="shared" si="1"/>
        <v/>
      </c>
      <c r="E110" s="403" t="str">
        <f t="shared" si="2"/>
        <v/>
      </c>
      <c r="F110" s="395" t="str">
        <f t="shared" si="0"/>
        <v/>
      </c>
      <c r="G110" s="348"/>
      <c r="H110" s="348"/>
      <c r="L110" s="348"/>
      <c r="M110" s="348"/>
      <c r="N110" s="398"/>
      <c r="O110" s="350"/>
      <c r="P110" s="350"/>
      <c r="Q110" s="350"/>
      <c r="R110" s="350"/>
      <c r="S110" s="348"/>
      <c r="T110" s="348"/>
      <c r="U110" s="348"/>
      <c r="V110" s="348"/>
      <c r="W110" s="348"/>
      <c r="X110" s="348"/>
      <c r="Y110" s="348"/>
      <c r="Z110" s="348"/>
    </row>
    <row r="111" spans="1:26" ht="9.75" customHeight="1">
      <c r="A111" s="404"/>
      <c r="B111" s="405" t="e">
        <f t="shared" si="4"/>
        <v>#VALUE!</v>
      </c>
      <c r="C111" s="406" t="str">
        <f t="shared" si="5"/>
        <v/>
      </c>
      <c r="D111" s="402" t="str">
        <f t="shared" si="1"/>
        <v/>
      </c>
      <c r="E111" s="403" t="str">
        <f t="shared" si="2"/>
        <v/>
      </c>
      <c r="F111" s="395" t="str">
        <f t="shared" si="0"/>
        <v/>
      </c>
      <c r="G111" s="348"/>
      <c r="H111" s="348"/>
      <c r="L111" s="348"/>
      <c r="M111" s="348"/>
      <c r="N111" s="398"/>
      <c r="O111" s="350"/>
      <c r="P111" s="350"/>
      <c r="Q111" s="350"/>
      <c r="R111" s="350"/>
      <c r="S111" s="348"/>
      <c r="T111" s="348"/>
      <c r="U111" s="348"/>
      <c r="V111" s="348"/>
      <c r="W111" s="348"/>
      <c r="X111" s="348"/>
      <c r="Y111" s="348"/>
      <c r="Z111" s="348"/>
    </row>
    <row r="112" spans="1:26" ht="9.75" customHeight="1">
      <c r="A112" s="404"/>
      <c r="B112" s="405" t="e">
        <f t="shared" si="4"/>
        <v>#VALUE!</v>
      </c>
      <c r="C112" s="406">
        <f t="shared" si="5"/>
        <v>0</v>
      </c>
      <c r="D112" s="402" t="str">
        <f t="shared" si="1"/>
        <v/>
      </c>
      <c r="E112" s="403" t="str">
        <f t="shared" si="2"/>
        <v/>
      </c>
      <c r="F112" s="395" t="str">
        <f t="shared" si="0"/>
        <v/>
      </c>
      <c r="G112" s="348"/>
      <c r="H112" s="348"/>
      <c r="L112" s="348"/>
      <c r="M112" s="348"/>
      <c r="N112" s="398"/>
      <c r="O112" s="350"/>
      <c r="P112" s="350"/>
      <c r="Q112" s="350"/>
      <c r="R112" s="350"/>
      <c r="S112" s="348"/>
      <c r="T112" s="348"/>
      <c r="U112" s="348"/>
      <c r="V112" s="348"/>
      <c r="W112" s="348"/>
      <c r="X112" s="348"/>
      <c r="Y112" s="348"/>
      <c r="Z112" s="348"/>
    </row>
    <row r="113" spans="1:26" ht="9.75" customHeight="1">
      <c r="A113" s="404"/>
      <c r="B113" s="405" t="e">
        <f t="shared" si="4"/>
        <v>#VALUE!</v>
      </c>
      <c r="C113" s="406" t="str">
        <f t="shared" si="5"/>
        <v/>
      </c>
      <c r="D113" s="402" t="str">
        <f t="shared" si="1"/>
        <v/>
      </c>
      <c r="E113" s="403" t="str">
        <f t="shared" si="2"/>
        <v/>
      </c>
      <c r="F113" s="415"/>
      <c r="G113" s="348"/>
      <c r="H113" s="348"/>
      <c r="L113" s="348"/>
      <c r="M113" s="348"/>
      <c r="N113" s="398"/>
      <c r="O113" s="350"/>
      <c r="P113" s="350"/>
      <c r="Q113" s="350"/>
      <c r="R113" s="350"/>
      <c r="S113" s="348"/>
      <c r="T113" s="348"/>
      <c r="U113" s="348"/>
      <c r="V113" s="348"/>
      <c r="W113" s="348"/>
      <c r="X113" s="348"/>
      <c r="Y113" s="348"/>
      <c r="Z113" s="348"/>
    </row>
    <row r="114" spans="1:26" ht="9.75" customHeight="1">
      <c r="A114" s="404"/>
      <c r="B114" s="405"/>
      <c r="C114" s="406"/>
      <c r="D114" s="402"/>
      <c r="E114" s="403"/>
      <c r="F114" s="415"/>
      <c r="G114" s="348"/>
      <c r="H114" s="348"/>
      <c r="L114" s="348"/>
      <c r="M114" s="348"/>
      <c r="N114" s="398"/>
      <c r="O114" s="350"/>
      <c r="P114" s="350"/>
      <c r="Q114" s="350"/>
      <c r="R114" s="350"/>
      <c r="S114" s="348"/>
      <c r="T114" s="348"/>
      <c r="U114" s="348"/>
      <c r="V114" s="348"/>
      <c r="W114" s="348"/>
      <c r="X114" s="348"/>
      <c r="Y114" s="348"/>
      <c r="Z114" s="348"/>
    </row>
    <row r="115" spans="1:26" ht="9.75" customHeight="1">
      <c r="A115" s="404"/>
      <c r="B115" s="405"/>
      <c r="C115" s="406"/>
      <c r="D115" s="402"/>
      <c r="E115" s="403"/>
      <c r="F115" s="415"/>
      <c r="G115" s="348"/>
      <c r="H115" s="348"/>
      <c r="L115" s="348"/>
      <c r="M115" s="348"/>
      <c r="N115" s="398"/>
      <c r="O115" s="350"/>
      <c r="P115" s="350"/>
      <c r="Q115" s="350"/>
      <c r="R115" s="350"/>
      <c r="S115" s="348"/>
      <c r="T115" s="348"/>
      <c r="U115" s="348"/>
      <c r="V115" s="348"/>
      <c r="W115" s="348"/>
      <c r="X115" s="348"/>
      <c r="Y115" s="348"/>
      <c r="Z115" s="348"/>
    </row>
    <row r="116" spans="1:26" ht="9.75" customHeight="1">
      <c r="A116" s="404"/>
      <c r="B116" s="405"/>
      <c r="C116" s="406"/>
      <c r="D116" s="402"/>
      <c r="E116" s="403"/>
      <c r="F116" s="415"/>
      <c r="G116" s="348"/>
      <c r="H116" s="348"/>
      <c r="L116" s="348"/>
      <c r="M116" s="348"/>
      <c r="N116" s="398"/>
      <c r="O116" s="350"/>
      <c r="P116" s="350"/>
      <c r="Q116" s="350"/>
      <c r="R116" s="350"/>
      <c r="S116" s="348"/>
      <c r="T116" s="348"/>
      <c r="U116" s="348"/>
      <c r="V116" s="348"/>
      <c r="W116" s="348"/>
      <c r="X116" s="348"/>
      <c r="Y116" s="348"/>
      <c r="Z116" s="348"/>
    </row>
    <row r="117" spans="1:26" ht="9.75" customHeight="1">
      <c r="A117" s="404"/>
      <c r="B117" s="405"/>
      <c r="C117" s="406"/>
      <c r="D117" s="402"/>
      <c r="E117" s="403"/>
      <c r="F117" s="415"/>
      <c r="G117" s="348"/>
      <c r="H117" s="348"/>
      <c r="L117" s="348"/>
      <c r="M117" s="348"/>
      <c r="N117" s="398"/>
      <c r="O117" s="350"/>
      <c r="P117" s="350"/>
      <c r="Q117" s="350"/>
      <c r="R117" s="350"/>
      <c r="S117" s="348"/>
      <c r="T117" s="348"/>
      <c r="U117" s="348"/>
      <c r="V117" s="348"/>
      <c r="W117" s="348"/>
      <c r="X117" s="348"/>
      <c r="Y117" s="348"/>
      <c r="Z117" s="348"/>
    </row>
    <row r="118" spans="1:26" ht="9.75" customHeight="1">
      <c r="A118" s="404"/>
      <c r="B118" s="405"/>
      <c r="C118" s="406"/>
      <c r="D118" s="402"/>
      <c r="E118" s="403"/>
      <c r="F118" s="415"/>
      <c r="G118" s="348"/>
      <c r="H118" s="348"/>
      <c r="L118" s="348"/>
      <c r="M118" s="348"/>
      <c r="N118" s="398"/>
      <c r="O118" s="350"/>
      <c r="P118" s="350"/>
      <c r="Q118" s="350"/>
      <c r="R118" s="350"/>
      <c r="S118" s="348"/>
      <c r="T118" s="348"/>
      <c r="U118" s="348"/>
      <c r="V118" s="348"/>
      <c r="W118" s="348"/>
      <c r="X118" s="348"/>
      <c r="Y118" s="348"/>
      <c r="Z118" s="348"/>
    </row>
    <row r="119" spans="1:26" ht="9.75" customHeight="1">
      <c r="A119" s="404"/>
      <c r="B119" s="405"/>
      <c r="C119" s="406"/>
      <c r="D119" s="402"/>
      <c r="E119" s="403"/>
      <c r="F119" s="415"/>
      <c r="G119" s="348"/>
      <c r="H119" s="348"/>
      <c r="L119" s="348"/>
      <c r="M119" s="348"/>
      <c r="N119" s="398"/>
      <c r="O119" s="350"/>
      <c r="P119" s="350"/>
      <c r="Q119" s="350"/>
      <c r="R119" s="350"/>
      <c r="S119" s="348"/>
      <c r="T119" s="348"/>
      <c r="U119" s="348"/>
      <c r="V119" s="348"/>
      <c r="W119" s="348"/>
      <c r="X119" s="348"/>
      <c r="Y119" s="348"/>
      <c r="Z119" s="348"/>
    </row>
    <row r="120" spans="1:26" ht="9.75" customHeight="1">
      <c r="A120" s="404"/>
      <c r="B120" s="405"/>
      <c r="C120" s="406"/>
      <c r="D120" s="402"/>
      <c r="E120" s="403"/>
      <c r="F120" s="416"/>
      <c r="G120" s="348"/>
      <c r="H120" s="348"/>
      <c r="L120" s="348"/>
      <c r="M120" s="348"/>
      <c r="N120" s="398"/>
      <c r="O120" s="350"/>
      <c r="P120" s="350"/>
      <c r="Q120" s="350"/>
      <c r="R120" s="350"/>
      <c r="S120" s="410"/>
      <c r="T120" s="348"/>
      <c r="U120" s="348"/>
      <c r="V120" s="348"/>
      <c r="W120" s="348"/>
      <c r="X120" s="348"/>
      <c r="Y120" s="348"/>
      <c r="Z120" s="348"/>
    </row>
    <row r="121" spans="1:26" ht="9.75" customHeight="1">
      <c r="A121" s="523"/>
      <c r="B121" s="520"/>
      <c r="C121" s="524"/>
      <c r="D121" s="417"/>
      <c r="E121" s="418"/>
      <c r="F121" s="348"/>
      <c r="G121" s="348"/>
      <c r="H121" s="348"/>
      <c r="L121" s="348"/>
      <c r="M121" s="348"/>
      <c r="N121" s="398"/>
      <c r="O121" s="350"/>
      <c r="P121" s="350"/>
      <c r="Q121" s="350"/>
      <c r="R121" s="350"/>
      <c r="S121" s="348"/>
      <c r="T121" s="348"/>
      <c r="U121" s="348"/>
      <c r="V121" s="348"/>
      <c r="W121" s="348"/>
      <c r="X121" s="348"/>
      <c r="Y121" s="348"/>
      <c r="Z121" s="348"/>
    </row>
    <row r="122" spans="1:26" ht="9.75" customHeight="1">
      <c r="A122" s="348"/>
      <c r="B122" s="348"/>
      <c r="C122" s="348"/>
      <c r="D122" s="348"/>
      <c r="E122" s="349"/>
      <c r="F122" s="348"/>
      <c r="G122" s="348"/>
      <c r="H122" s="348"/>
      <c r="L122" s="348"/>
      <c r="M122" s="348"/>
      <c r="N122" s="398"/>
      <c r="O122" s="350"/>
      <c r="P122" s="350"/>
      <c r="Q122" s="350"/>
      <c r="R122" s="350"/>
      <c r="S122" s="348"/>
      <c r="T122" s="350"/>
      <c r="U122" s="348"/>
      <c r="V122" s="348"/>
      <c r="W122" s="348"/>
      <c r="X122" s="348"/>
      <c r="Y122" s="348"/>
      <c r="Z122" s="348"/>
    </row>
    <row r="123" spans="1:26" ht="9.75" customHeight="1">
      <c r="A123" s="348"/>
      <c r="B123" s="348"/>
      <c r="C123" s="348"/>
      <c r="D123" s="348"/>
      <c r="E123" s="349"/>
      <c r="F123" s="348"/>
      <c r="G123" s="348"/>
      <c r="H123" s="348"/>
      <c r="L123" s="348"/>
      <c r="M123" s="348"/>
      <c r="N123" s="398"/>
      <c r="O123" s="350"/>
      <c r="P123" s="350"/>
      <c r="Q123" s="350"/>
      <c r="R123" s="350"/>
      <c r="S123" s="348"/>
      <c r="T123" s="348"/>
      <c r="U123" s="348"/>
      <c r="V123" s="348"/>
      <c r="W123" s="348"/>
      <c r="X123" s="348"/>
      <c r="Y123" s="348"/>
      <c r="Z123" s="348"/>
    </row>
    <row r="124" spans="1:26" ht="9.75" customHeight="1">
      <c r="A124" s="348"/>
      <c r="B124" s="348"/>
      <c r="C124" s="348"/>
      <c r="D124" s="348"/>
      <c r="E124" s="349"/>
      <c r="F124" s="348"/>
      <c r="G124" s="348"/>
      <c r="H124" s="348"/>
      <c r="L124" s="348"/>
      <c r="M124" s="348"/>
      <c r="N124" s="398"/>
      <c r="O124" s="410"/>
      <c r="P124" s="350"/>
      <c r="Q124" s="350"/>
      <c r="R124" s="350"/>
      <c r="S124" s="348"/>
      <c r="T124" s="348"/>
      <c r="U124" s="348"/>
      <c r="V124" s="348"/>
      <c r="W124" s="348"/>
      <c r="X124" s="348"/>
      <c r="Y124" s="348"/>
      <c r="Z124" s="348"/>
    </row>
    <row r="125" spans="1:26" ht="9.75" customHeight="1">
      <c r="A125" s="348"/>
      <c r="B125" s="348"/>
      <c r="C125" s="348"/>
      <c r="D125" s="348"/>
      <c r="E125" s="349"/>
      <c r="F125" s="348"/>
      <c r="G125" s="348"/>
      <c r="H125" s="348"/>
      <c r="L125" s="348"/>
      <c r="M125" s="348"/>
      <c r="N125" s="398"/>
      <c r="O125" s="350"/>
      <c r="P125" s="414"/>
      <c r="Q125" s="350"/>
      <c r="R125" s="350"/>
      <c r="S125" s="348"/>
      <c r="T125" s="348"/>
      <c r="U125" s="348"/>
      <c r="V125" s="348"/>
      <c r="W125" s="348"/>
      <c r="X125" s="348"/>
      <c r="Y125" s="348"/>
      <c r="Z125" s="348"/>
    </row>
    <row r="126" spans="1:26" ht="9.75" customHeight="1">
      <c r="A126" s="348"/>
      <c r="B126" s="348"/>
      <c r="C126" s="348"/>
      <c r="D126" s="348"/>
      <c r="E126" s="349"/>
      <c r="F126" s="348"/>
      <c r="G126" s="348"/>
      <c r="H126" s="348"/>
      <c r="L126" s="348"/>
      <c r="M126" s="348"/>
      <c r="N126" s="398"/>
      <c r="O126" s="350"/>
      <c r="P126" s="350"/>
      <c r="Q126" s="350"/>
      <c r="R126" s="350"/>
      <c r="S126" s="348"/>
      <c r="T126" s="348"/>
      <c r="U126" s="348"/>
      <c r="V126" s="348"/>
      <c r="W126" s="348"/>
      <c r="X126" s="348"/>
      <c r="Y126" s="348"/>
      <c r="Z126" s="348"/>
    </row>
    <row r="127" spans="1:26" ht="9.75" customHeight="1">
      <c r="A127" s="348"/>
      <c r="B127" s="348"/>
      <c r="C127" s="348"/>
      <c r="D127" s="348"/>
      <c r="E127" s="349"/>
      <c r="F127" s="348"/>
      <c r="G127" s="348"/>
      <c r="H127" s="348"/>
      <c r="L127" s="348"/>
      <c r="M127" s="386"/>
      <c r="N127" s="398"/>
      <c r="O127" s="350"/>
      <c r="P127" s="350"/>
      <c r="Q127" s="350"/>
      <c r="R127" s="350"/>
      <c r="S127" s="348"/>
      <c r="T127" s="348"/>
      <c r="U127" s="348"/>
      <c r="V127" s="348"/>
      <c r="W127" s="348"/>
      <c r="X127" s="348"/>
      <c r="Y127" s="348"/>
      <c r="Z127" s="348"/>
    </row>
    <row r="128" spans="1:26" ht="9.75" customHeight="1">
      <c r="A128" s="348"/>
      <c r="B128" s="348"/>
      <c r="C128" s="348"/>
      <c r="D128" s="348"/>
      <c r="E128" s="349"/>
      <c r="F128" s="348"/>
      <c r="G128" s="348"/>
      <c r="H128" s="348"/>
      <c r="L128" s="348"/>
      <c r="M128" s="348"/>
      <c r="N128" s="398"/>
      <c r="O128" s="350"/>
      <c r="P128" s="350"/>
      <c r="Q128" s="350"/>
      <c r="R128" s="350"/>
      <c r="S128" s="348"/>
      <c r="T128" s="348"/>
      <c r="U128" s="348"/>
      <c r="V128" s="348"/>
      <c r="W128" s="348"/>
      <c r="X128" s="348"/>
      <c r="Y128" s="348"/>
      <c r="Z128" s="348"/>
    </row>
    <row r="129" spans="1:26" ht="9.75" customHeight="1">
      <c r="A129" s="348"/>
      <c r="B129" s="348"/>
      <c r="C129" s="348"/>
      <c r="D129" s="348"/>
      <c r="E129" s="349"/>
      <c r="F129" s="348"/>
      <c r="G129" s="348"/>
      <c r="H129" s="348"/>
      <c r="L129" s="348"/>
      <c r="M129" s="348"/>
      <c r="N129" s="398"/>
      <c r="O129" s="350"/>
      <c r="P129" s="350"/>
      <c r="Q129" s="350"/>
      <c r="R129" s="350"/>
      <c r="S129" s="410"/>
      <c r="T129" s="348"/>
      <c r="U129" s="348"/>
      <c r="V129" s="348"/>
      <c r="W129" s="348"/>
      <c r="X129" s="348"/>
      <c r="Y129" s="348"/>
      <c r="Z129" s="348"/>
    </row>
    <row r="130" spans="1:26" ht="9.75" customHeight="1">
      <c r="A130" s="348"/>
      <c r="B130" s="348"/>
      <c r="C130" s="348"/>
      <c r="D130" s="348"/>
      <c r="E130" s="349"/>
      <c r="F130" s="348"/>
      <c r="G130" s="348"/>
      <c r="H130" s="348"/>
      <c r="L130" s="348"/>
      <c r="M130" s="348"/>
      <c r="N130" s="398"/>
      <c r="O130" s="350"/>
      <c r="P130" s="350"/>
      <c r="Q130" s="350"/>
      <c r="R130" s="350"/>
      <c r="S130" s="348"/>
      <c r="T130" s="348"/>
      <c r="U130" s="348"/>
      <c r="V130" s="348"/>
      <c r="W130" s="348"/>
      <c r="X130" s="348"/>
      <c r="Y130" s="348"/>
      <c r="Z130" s="348"/>
    </row>
    <row r="131" spans="1:26" ht="9.75" customHeight="1">
      <c r="A131" s="348"/>
      <c r="B131" s="348"/>
      <c r="C131" s="348"/>
      <c r="D131" s="348"/>
      <c r="E131" s="349"/>
      <c r="F131" s="348"/>
      <c r="G131" s="348"/>
      <c r="H131" s="348"/>
      <c r="L131" s="348"/>
      <c r="M131" s="348"/>
      <c r="N131" s="398"/>
      <c r="O131" s="350"/>
      <c r="P131" s="350"/>
      <c r="Q131" s="350"/>
      <c r="R131" s="350"/>
      <c r="S131" s="348"/>
      <c r="T131" s="348"/>
      <c r="U131" s="348"/>
      <c r="V131" s="348"/>
      <c r="W131" s="348"/>
      <c r="X131" s="348"/>
      <c r="Y131" s="348"/>
      <c r="Z131" s="348"/>
    </row>
    <row r="132" spans="1:26" ht="9.75" customHeight="1">
      <c r="A132" s="348"/>
      <c r="B132" s="348"/>
      <c r="C132" s="348"/>
      <c r="D132" s="348"/>
      <c r="E132" s="349"/>
      <c r="F132" s="348"/>
      <c r="G132" s="348"/>
      <c r="H132" s="348"/>
      <c r="L132" s="348"/>
      <c r="M132" s="348"/>
      <c r="N132" s="398"/>
      <c r="O132" s="350"/>
      <c r="P132" s="350"/>
      <c r="Q132" s="350"/>
      <c r="R132" s="350"/>
      <c r="S132" s="348"/>
      <c r="T132" s="348"/>
      <c r="U132" s="348"/>
      <c r="V132" s="348"/>
      <c r="W132" s="348"/>
      <c r="X132" s="348"/>
      <c r="Y132" s="348"/>
      <c r="Z132" s="348"/>
    </row>
    <row r="133" spans="1:26" ht="9.75" customHeight="1">
      <c r="A133" s="348"/>
      <c r="B133" s="348"/>
      <c r="C133" s="348"/>
      <c r="D133" s="348"/>
      <c r="E133" s="349"/>
      <c r="F133" s="348"/>
      <c r="G133" s="348"/>
      <c r="H133" s="348"/>
      <c r="L133" s="348"/>
      <c r="M133" s="348"/>
      <c r="N133" s="398"/>
      <c r="O133" s="410"/>
      <c r="P133" s="350"/>
      <c r="Q133" s="350"/>
      <c r="R133" s="350"/>
      <c r="S133" s="348"/>
      <c r="T133" s="348"/>
      <c r="U133" s="348"/>
      <c r="V133" s="348"/>
      <c r="W133" s="348"/>
      <c r="X133" s="348"/>
      <c r="Y133" s="348"/>
      <c r="Z133" s="348"/>
    </row>
    <row r="134" spans="1:26" ht="9.75" customHeight="1">
      <c r="A134" s="348"/>
      <c r="B134" s="348"/>
      <c r="C134" s="348"/>
      <c r="D134" s="348"/>
      <c r="E134" s="349"/>
      <c r="F134" s="348"/>
      <c r="G134" s="348"/>
      <c r="H134" s="348"/>
      <c r="L134" s="348"/>
      <c r="M134" s="348"/>
      <c r="N134" s="398"/>
      <c r="O134" s="350"/>
      <c r="P134" s="350"/>
      <c r="Q134" s="350"/>
      <c r="R134" s="350"/>
      <c r="S134" s="348"/>
      <c r="T134" s="348"/>
      <c r="U134" s="348"/>
      <c r="V134" s="348"/>
      <c r="W134" s="348"/>
      <c r="X134" s="348"/>
      <c r="Y134" s="348"/>
      <c r="Z134" s="348"/>
    </row>
    <row r="135" spans="1:26" ht="9.75" customHeight="1">
      <c r="A135" s="348"/>
      <c r="B135" s="348"/>
      <c r="C135" s="348"/>
      <c r="D135" s="348"/>
      <c r="E135" s="349"/>
      <c r="F135" s="348"/>
      <c r="G135" s="348"/>
      <c r="H135" s="348"/>
      <c r="L135" s="348"/>
      <c r="M135" s="348"/>
      <c r="N135" s="398"/>
      <c r="O135" s="350"/>
      <c r="P135" s="350"/>
      <c r="Q135" s="350"/>
      <c r="R135" s="350"/>
      <c r="S135" s="348"/>
      <c r="T135" s="348"/>
      <c r="U135" s="348"/>
      <c r="V135" s="348"/>
      <c r="W135" s="348"/>
      <c r="X135" s="348"/>
      <c r="Y135" s="348"/>
      <c r="Z135" s="348"/>
    </row>
    <row r="136" spans="1:26" ht="9.75" customHeight="1">
      <c r="A136" s="348"/>
      <c r="B136" s="348"/>
      <c r="C136" s="348"/>
      <c r="D136" s="348"/>
      <c r="E136" s="349"/>
      <c r="F136" s="348"/>
      <c r="G136" s="348"/>
      <c r="H136" s="348"/>
      <c r="L136" s="348"/>
      <c r="M136" s="386"/>
      <c r="N136" s="398"/>
      <c r="O136" s="350"/>
      <c r="P136" s="350"/>
      <c r="Q136" s="350"/>
      <c r="R136" s="350"/>
      <c r="S136" s="348"/>
      <c r="T136" s="348"/>
      <c r="U136" s="348"/>
      <c r="V136" s="348"/>
      <c r="W136" s="348"/>
      <c r="X136" s="348"/>
      <c r="Y136" s="348"/>
      <c r="Z136" s="348"/>
    </row>
    <row r="137" spans="1:26" ht="9.75" customHeight="1">
      <c r="A137" s="348"/>
      <c r="B137" s="348"/>
      <c r="C137" s="348"/>
      <c r="D137" s="348"/>
      <c r="E137" s="349"/>
      <c r="F137" s="348"/>
      <c r="G137" s="348"/>
      <c r="H137" s="348"/>
      <c r="L137" s="348"/>
      <c r="M137" s="348"/>
      <c r="N137" s="398"/>
      <c r="O137" s="350"/>
      <c r="P137" s="350"/>
      <c r="Q137" s="350"/>
      <c r="R137" s="350"/>
      <c r="S137" s="348"/>
      <c r="T137" s="348"/>
      <c r="U137" s="348"/>
      <c r="V137" s="348"/>
      <c r="W137" s="348"/>
      <c r="X137" s="348"/>
      <c r="Y137" s="348"/>
      <c r="Z137" s="348"/>
    </row>
    <row r="138" spans="1:26" ht="9.75" customHeight="1">
      <c r="A138" s="348"/>
      <c r="B138" s="348"/>
      <c r="C138" s="348"/>
      <c r="D138" s="348"/>
      <c r="E138" s="349"/>
      <c r="F138" s="348"/>
      <c r="G138" s="348"/>
      <c r="H138" s="348"/>
      <c r="I138" s="419"/>
      <c r="J138" s="419"/>
      <c r="K138" s="419"/>
      <c r="L138" s="348"/>
      <c r="M138" s="348"/>
      <c r="N138" s="398"/>
      <c r="O138" s="350"/>
      <c r="P138" s="350"/>
      <c r="Q138" s="350"/>
      <c r="R138" s="350"/>
      <c r="S138" s="348"/>
      <c r="T138" s="348"/>
      <c r="U138" s="348"/>
      <c r="V138" s="348"/>
      <c r="W138" s="348"/>
      <c r="X138" s="348"/>
      <c r="Y138" s="348"/>
      <c r="Z138" s="348"/>
    </row>
    <row r="139" spans="1:26" ht="9.75" customHeight="1">
      <c r="A139" s="348"/>
      <c r="B139" s="348"/>
      <c r="C139" s="348"/>
      <c r="D139" s="348"/>
      <c r="E139" s="349"/>
      <c r="F139" s="348"/>
      <c r="G139" s="348"/>
      <c r="H139" s="348"/>
      <c r="I139" s="419"/>
      <c r="J139" s="419"/>
      <c r="K139" s="419"/>
      <c r="L139" s="348"/>
      <c r="M139" s="348"/>
      <c r="N139" s="398"/>
      <c r="O139" s="350"/>
      <c r="P139" s="350"/>
      <c r="Q139" s="350"/>
      <c r="R139" s="350"/>
      <c r="S139" s="410"/>
      <c r="T139" s="348"/>
      <c r="U139" s="348"/>
      <c r="V139" s="348"/>
      <c r="W139" s="348"/>
      <c r="X139" s="348"/>
      <c r="Y139" s="348"/>
      <c r="Z139" s="348"/>
    </row>
    <row r="140" spans="1:26" ht="9.75" customHeight="1">
      <c r="A140" s="348"/>
      <c r="B140" s="348"/>
      <c r="C140" s="348"/>
      <c r="D140" s="348"/>
      <c r="E140" s="349"/>
      <c r="F140" s="348"/>
      <c r="G140" s="348"/>
      <c r="H140" s="348"/>
      <c r="I140" s="419"/>
      <c r="J140" s="419"/>
      <c r="K140" s="419"/>
      <c r="L140" s="348"/>
      <c r="M140" s="348"/>
      <c r="N140" s="398"/>
      <c r="O140" s="350"/>
      <c r="P140" s="350"/>
      <c r="Q140" s="350"/>
      <c r="R140" s="350"/>
      <c r="S140" s="348"/>
      <c r="T140" s="348"/>
      <c r="U140" s="348"/>
      <c r="V140" s="348"/>
      <c r="W140" s="348"/>
      <c r="X140" s="348"/>
      <c r="Y140" s="348"/>
      <c r="Z140" s="348"/>
    </row>
    <row r="141" spans="1:26" ht="9.75" customHeight="1">
      <c r="A141" s="348"/>
      <c r="B141" s="348"/>
      <c r="C141" s="348"/>
      <c r="D141" s="348"/>
      <c r="E141" s="349"/>
      <c r="F141" s="348"/>
      <c r="G141" s="348"/>
      <c r="H141" s="348"/>
      <c r="I141" s="419"/>
      <c r="J141" s="419"/>
      <c r="K141" s="419"/>
      <c r="L141" s="348"/>
      <c r="M141" s="348"/>
      <c r="N141" s="398"/>
      <c r="O141" s="350"/>
      <c r="P141" s="350"/>
      <c r="Q141" s="350"/>
      <c r="R141" s="350"/>
      <c r="S141" s="348"/>
      <c r="T141" s="348"/>
      <c r="U141" s="348"/>
      <c r="V141" s="348"/>
      <c r="W141" s="348"/>
      <c r="X141" s="348"/>
      <c r="Y141" s="348"/>
      <c r="Z141" s="348"/>
    </row>
    <row r="142" spans="1:26" ht="9.75" customHeight="1">
      <c r="A142" s="348"/>
      <c r="B142" s="348"/>
      <c r="C142" s="348"/>
      <c r="D142" s="348"/>
      <c r="E142" s="349"/>
      <c r="F142" s="348"/>
      <c r="G142" s="348"/>
      <c r="H142" s="348"/>
      <c r="I142" s="419"/>
      <c r="J142" s="419"/>
      <c r="K142" s="419"/>
      <c r="L142" s="348"/>
      <c r="M142" s="348"/>
      <c r="N142" s="398"/>
      <c r="O142" s="350"/>
      <c r="P142" s="350"/>
      <c r="Q142" s="350"/>
      <c r="R142" s="350"/>
      <c r="S142" s="348"/>
      <c r="T142" s="348"/>
      <c r="U142" s="348"/>
      <c r="V142" s="348"/>
      <c r="W142" s="348"/>
      <c r="X142" s="348"/>
      <c r="Y142" s="348"/>
      <c r="Z142" s="348"/>
    </row>
    <row r="143" spans="1:26" ht="9.75" customHeight="1">
      <c r="A143" s="348"/>
      <c r="B143" s="348"/>
      <c r="C143" s="348"/>
      <c r="D143" s="348"/>
      <c r="E143" s="349"/>
      <c r="F143" s="348"/>
      <c r="G143" s="348"/>
      <c r="H143" s="348"/>
      <c r="I143" s="419"/>
      <c r="J143" s="419"/>
      <c r="K143" s="419"/>
      <c r="L143" s="348"/>
      <c r="M143" s="348"/>
      <c r="N143" s="398"/>
      <c r="O143" s="410"/>
      <c r="P143" s="350"/>
      <c r="Q143" s="350"/>
      <c r="R143" s="350"/>
      <c r="S143" s="348"/>
      <c r="T143" s="348"/>
      <c r="U143" s="348"/>
      <c r="V143" s="348"/>
      <c r="W143" s="348"/>
      <c r="X143" s="348"/>
      <c r="Y143" s="348"/>
      <c r="Z143" s="348"/>
    </row>
    <row r="144" spans="1:26" ht="9.75" customHeight="1">
      <c r="A144" s="348"/>
      <c r="B144" s="348"/>
      <c r="C144" s="348"/>
      <c r="D144" s="348"/>
      <c r="E144" s="349"/>
      <c r="F144" s="348"/>
      <c r="G144" s="348"/>
      <c r="H144" s="348"/>
      <c r="I144" s="419"/>
      <c r="J144" s="419"/>
      <c r="K144" s="419"/>
      <c r="L144" s="348"/>
      <c r="M144" s="348"/>
      <c r="N144" s="398"/>
      <c r="O144" s="350"/>
      <c r="P144" s="350"/>
      <c r="Q144" s="350"/>
      <c r="R144" s="350"/>
      <c r="S144" s="348"/>
      <c r="T144" s="348"/>
      <c r="U144" s="348"/>
      <c r="V144" s="348"/>
      <c r="W144" s="348"/>
      <c r="X144" s="348"/>
      <c r="Y144" s="348"/>
      <c r="Z144" s="348"/>
    </row>
    <row r="145" spans="1:26" ht="9.75" customHeight="1">
      <c r="A145" s="348"/>
      <c r="B145" s="348"/>
      <c r="C145" s="348"/>
      <c r="D145" s="348"/>
      <c r="E145" s="349"/>
      <c r="F145" s="348"/>
      <c r="G145" s="348"/>
      <c r="H145" s="348"/>
      <c r="I145" s="419"/>
      <c r="J145" s="419"/>
      <c r="K145" s="419"/>
      <c r="L145" s="348"/>
      <c r="M145" s="348"/>
      <c r="N145" s="398"/>
      <c r="O145" s="350"/>
      <c r="P145" s="350"/>
      <c r="Q145" s="350"/>
      <c r="R145" s="350"/>
      <c r="S145" s="348"/>
      <c r="T145" s="348"/>
      <c r="U145" s="348"/>
      <c r="V145" s="348"/>
      <c r="W145" s="348"/>
      <c r="X145" s="348"/>
      <c r="Y145" s="348"/>
      <c r="Z145" s="348"/>
    </row>
    <row r="146" spans="1:26" ht="9.75" customHeight="1">
      <c r="A146" s="348"/>
      <c r="B146" s="348"/>
      <c r="C146" s="348"/>
      <c r="D146" s="348"/>
      <c r="E146" s="349"/>
      <c r="F146" s="348"/>
      <c r="G146" s="348"/>
      <c r="H146" s="348"/>
      <c r="I146" s="419"/>
      <c r="J146" s="419"/>
      <c r="K146" s="419"/>
      <c r="L146" s="348"/>
      <c r="M146" s="386"/>
      <c r="N146" s="398"/>
      <c r="O146" s="350"/>
      <c r="P146" s="350"/>
      <c r="Q146" s="350"/>
      <c r="R146" s="350"/>
      <c r="S146" s="348"/>
      <c r="T146" s="348"/>
      <c r="U146" s="348"/>
      <c r="V146" s="348"/>
      <c r="W146" s="348"/>
      <c r="X146" s="348"/>
      <c r="Y146" s="348"/>
      <c r="Z146" s="348"/>
    </row>
    <row r="147" spans="1:26" ht="9.75" customHeight="1">
      <c r="A147" s="348"/>
      <c r="B147" s="348"/>
      <c r="C147" s="348"/>
      <c r="D147" s="348"/>
      <c r="E147" s="349"/>
      <c r="F147" s="348"/>
      <c r="G147" s="348"/>
      <c r="H147" s="348"/>
      <c r="I147" s="419"/>
      <c r="J147" s="419"/>
      <c r="K147" s="419"/>
      <c r="L147" s="348"/>
      <c r="M147" s="348"/>
      <c r="N147" s="398"/>
      <c r="O147" s="350"/>
      <c r="P147" s="350"/>
      <c r="Q147" s="350"/>
      <c r="R147" s="350"/>
      <c r="S147" s="348"/>
      <c r="T147" s="348"/>
      <c r="U147" s="348"/>
      <c r="V147" s="348"/>
      <c r="W147" s="348"/>
      <c r="X147" s="348"/>
      <c r="Y147" s="348"/>
      <c r="Z147" s="348"/>
    </row>
    <row r="148" spans="1:26" ht="9.75" customHeight="1">
      <c r="A148" s="348"/>
      <c r="B148" s="348"/>
      <c r="C148" s="348"/>
      <c r="D148" s="348"/>
      <c r="E148" s="349"/>
      <c r="F148" s="348"/>
      <c r="G148" s="348"/>
      <c r="H148" s="348"/>
      <c r="I148" s="419"/>
      <c r="J148" s="419"/>
      <c r="K148" s="419"/>
      <c r="L148" s="348"/>
      <c r="M148" s="348"/>
      <c r="N148" s="398"/>
      <c r="O148" s="350"/>
      <c r="P148" s="350"/>
      <c r="Q148" s="350"/>
      <c r="R148" s="350"/>
      <c r="S148" s="348"/>
      <c r="T148" s="348"/>
      <c r="U148" s="348"/>
      <c r="V148" s="348"/>
      <c r="W148" s="348"/>
      <c r="X148" s="348"/>
      <c r="Y148" s="348"/>
      <c r="Z148" s="348"/>
    </row>
    <row r="149" spans="1:26" ht="9.75" customHeight="1">
      <c r="A149" s="348"/>
      <c r="B149" s="348"/>
      <c r="C149" s="348"/>
      <c r="D149" s="348"/>
      <c r="E149" s="349"/>
      <c r="F149" s="348"/>
      <c r="G149" s="348"/>
      <c r="H149" s="348"/>
      <c r="I149" s="419"/>
      <c r="J149" s="419"/>
      <c r="K149" s="419"/>
      <c r="L149" s="348"/>
      <c r="M149" s="348"/>
      <c r="N149" s="398"/>
      <c r="O149" s="350"/>
      <c r="P149" s="350"/>
      <c r="Q149" s="350"/>
      <c r="R149" s="350"/>
      <c r="S149" s="410"/>
      <c r="T149" s="348"/>
      <c r="U149" s="348"/>
      <c r="V149" s="348"/>
      <c r="W149" s="348"/>
      <c r="X149" s="348"/>
      <c r="Y149" s="348"/>
      <c r="Z149" s="348"/>
    </row>
    <row r="150" spans="1:26" ht="9.75" customHeight="1">
      <c r="A150" s="348"/>
      <c r="B150" s="348"/>
      <c r="C150" s="348"/>
      <c r="D150" s="348"/>
      <c r="E150" s="349"/>
      <c r="F150" s="348"/>
      <c r="G150" s="348"/>
      <c r="H150" s="348"/>
      <c r="I150" s="419"/>
      <c r="J150" s="419"/>
      <c r="K150" s="419"/>
      <c r="L150" s="348"/>
      <c r="M150" s="348"/>
      <c r="N150" s="398"/>
      <c r="O150" s="350"/>
      <c r="P150" s="350"/>
      <c r="Q150" s="350"/>
      <c r="R150" s="350"/>
      <c r="S150" s="348"/>
      <c r="T150" s="348"/>
      <c r="U150" s="348"/>
      <c r="V150" s="348"/>
      <c r="W150" s="348"/>
      <c r="X150" s="348"/>
      <c r="Y150" s="348"/>
      <c r="Z150" s="348"/>
    </row>
    <row r="151" spans="1:26" ht="9.75" customHeight="1">
      <c r="A151" s="348"/>
      <c r="B151" s="348"/>
      <c r="C151" s="348"/>
      <c r="D151" s="348"/>
      <c r="E151" s="349"/>
      <c r="F151" s="348"/>
      <c r="G151" s="348"/>
      <c r="H151" s="348"/>
      <c r="I151" s="419"/>
      <c r="J151" s="419"/>
      <c r="K151" s="419"/>
      <c r="L151" s="348"/>
      <c r="M151" s="348"/>
      <c r="N151" s="398"/>
      <c r="O151" s="350"/>
      <c r="P151" s="350"/>
      <c r="Q151" s="350"/>
      <c r="R151" s="350"/>
      <c r="S151" s="348"/>
      <c r="T151" s="348"/>
      <c r="U151" s="348"/>
      <c r="V151" s="348"/>
      <c r="W151" s="348"/>
      <c r="X151" s="348"/>
      <c r="Y151" s="348"/>
      <c r="Z151" s="348"/>
    </row>
    <row r="152" spans="1:26" ht="9.75" customHeight="1">
      <c r="A152" s="348"/>
      <c r="B152" s="348"/>
      <c r="C152" s="348"/>
      <c r="D152" s="348"/>
      <c r="E152" s="349"/>
      <c r="F152" s="348"/>
      <c r="G152" s="348"/>
      <c r="H152" s="348"/>
      <c r="I152" s="419"/>
      <c r="J152" s="419"/>
      <c r="K152" s="419"/>
      <c r="L152" s="348"/>
      <c r="M152" s="348"/>
      <c r="N152" s="398"/>
      <c r="O152" s="350"/>
      <c r="P152" s="350"/>
      <c r="Q152" s="350"/>
      <c r="R152" s="350"/>
      <c r="S152" s="348"/>
      <c r="T152" s="348"/>
      <c r="U152" s="348"/>
      <c r="V152" s="348"/>
      <c r="W152" s="348"/>
      <c r="X152" s="348"/>
      <c r="Y152" s="348"/>
      <c r="Z152" s="348"/>
    </row>
    <row r="153" spans="1:26" ht="9.75" customHeight="1">
      <c r="A153" s="348"/>
      <c r="B153" s="348"/>
      <c r="C153" s="348"/>
      <c r="D153" s="348"/>
      <c r="E153" s="349"/>
      <c r="F153" s="348"/>
      <c r="G153" s="348"/>
      <c r="H153" s="348"/>
      <c r="I153" s="419"/>
      <c r="J153" s="419"/>
      <c r="K153" s="419"/>
      <c r="L153" s="348"/>
      <c r="M153" s="348"/>
      <c r="N153" s="398"/>
      <c r="O153" s="410"/>
      <c r="P153" s="350"/>
      <c r="Q153" s="350"/>
      <c r="R153" s="350"/>
      <c r="S153" s="348"/>
      <c r="T153" s="348"/>
      <c r="U153" s="348"/>
      <c r="V153" s="348"/>
      <c r="W153" s="348"/>
      <c r="X153" s="348"/>
      <c r="Y153" s="348"/>
      <c r="Z153" s="348"/>
    </row>
    <row r="154" spans="1:26" ht="9.75" customHeight="1">
      <c r="A154" s="348"/>
      <c r="B154" s="348"/>
      <c r="C154" s="348"/>
      <c r="D154" s="348"/>
      <c r="E154" s="349"/>
      <c r="F154" s="348"/>
      <c r="G154" s="348"/>
      <c r="H154" s="348"/>
      <c r="I154" s="419"/>
      <c r="J154" s="419"/>
      <c r="K154" s="419"/>
      <c r="L154" s="348"/>
      <c r="M154" s="348"/>
      <c r="N154" s="398"/>
      <c r="O154" s="350"/>
      <c r="P154" s="350"/>
      <c r="Q154" s="350"/>
      <c r="R154" s="350"/>
      <c r="S154" s="348"/>
      <c r="T154" s="348"/>
      <c r="U154" s="348"/>
      <c r="V154" s="348"/>
      <c r="W154" s="348"/>
      <c r="X154" s="348"/>
      <c r="Y154" s="348"/>
      <c r="Z154" s="348"/>
    </row>
    <row r="155" spans="1:26" ht="9.75" customHeight="1">
      <c r="A155" s="348"/>
      <c r="B155" s="348"/>
      <c r="C155" s="348"/>
      <c r="D155" s="348"/>
      <c r="E155" s="349"/>
      <c r="F155" s="348"/>
      <c r="G155" s="348"/>
      <c r="H155" s="348"/>
      <c r="I155" s="419"/>
      <c r="J155" s="419"/>
      <c r="K155" s="419"/>
      <c r="L155" s="348"/>
      <c r="M155" s="348"/>
      <c r="N155" s="398"/>
      <c r="O155" s="350"/>
      <c r="P155" s="350"/>
      <c r="Q155" s="350"/>
      <c r="R155" s="350"/>
      <c r="S155" s="348"/>
      <c r="T155" s="348"/>
      <c r="U155" s="348"/>
      <c r="V155" s="348"/>
      <c r="W155" s="348"/>
      <c r="X155" s="348"/>
      <c r="Y155" s="348"/>
      <c r="Z155" s="348"/>
    </row>
    <row r="156" spans="1:26" ht="9.75" customHeight="1">
      <c r="A156" s="348"/>
      <c r="B156" s="348"/>
      <c r="C156" s="348"/>
      <c r="D156" s="348"/>
      <c r="E156" s="349"/>
      <c r="F156" s="348"/>
      <c r="G156" s="348"/>
      <c r="H156" s="348"/>
      <c r="I156" s="419"/>
      <c r="J156" s="419"/>
      <c r="K156" s="419"/>
      <c r="L156" s="348"/>
      <c r="M156" s="348"/>
      <c r="N156" s="398"/>
      <c r="O156" s="350"/>
      <c r="P156" s="350"/>
      <c r="Q156" s="350"/>
      <c r="R156" s="350"/>
      <c r="S156" s="348"/>
      <c r="T156" s="348"/>
      <c r="U156" s="348"/>
      <c r="V156" s="348"/>
      <c r="W156" s="348"/>
      <c r="X156" s="348"/>
      <c r="Y156" s="348"/>
      <c r="Z156" s="348"/>
    </row>
    <row r="157" spans="1:26" ht="9.75" customHeight="1">
      <c r="A157" s="348"/>
      <c r="B157" s="348"/>
      <c r="C157" s="348"/>
      <c r="D157" s="348"/>
      <c r="E157" s="349"/>
      <c r="F157" s="348"/>
      <c r="G157" s="348"/>
      <c r="H157" s="348"/>
      <c r="I157" s="419"/>
      <c r="J157" s="419"/>
      <c r="K157" s="419"/>
      <c r="L157" s="348"/>
      <c r="M157" s="348"/>
      <c r="N157" s="398"/>
      <c r="O157" s="350"/>
      <c r="P157" s="350"/>
      <c r="Q157" s="350"/>
      <c r="R157" s="350"/>
      <c r="S157" s="348"/>
      <c r="T157" s="348"/>
      <c r="U157" s="348"/>
      <c r="V157" s="348"/>
      <c r="W157" s="348"/>
      <c r="X157" s="348"/>
      <c r="Y157" s="348"/>
      <c r="Z157" s="348"/>
    </row>
    <row r="158" spans="1:26" ht="9.75" customHeight="1">
      <c r="A158" s="348"/>
      <c r="B158" s="348"/>
      <c r="C158" s="348"/>
      <c r="D158" s="348"/>
      <c r="E158" s="349"/>
      <c r="F158" s="348"/>
      <c r="G158" s="348"/>
      <c r="H158" s="348"/>
      <c r="I158" s="419"/>
      <c r="J158" s="419"/>
      <c r="K158" s="419"/>
      <c r="L158" s="348"/>
      <c r="M158" s="348"/>
      <c r="N158" s="398"/>
      <c r="O158" s="350"/>
      <c r="P158" s="350"/>
      <c r="Q158" s="350"/>
      <c r="R158" s="350"/>
      <c r="S158" s="348"/>
      <c r="T158" s="348"/>
      <c r="U158" s="348"/>
      <c r="V158" s="348"/>
      <c r="W158" s="348"/>
      <c r="X158" s="348"/>
      <c r="Y158" s="348"/>
      <c r="Z158" s="348"/>
    </row>
    <row r="159" spans="1:26" ht="9.75" customHeight="1">
      <c r="A159" s="348"/>
      <c r="B159" s="348"/>
      <c r="C159" s="348"/>
      <c r="D159" s="348"/>
      <c r="E159" s="349"/>
      <c r="F159" s="348"/>
      <c r="G159" s="348"/>
      <c r="H159" s="348"/>
      <c r="I159" s="419"/>
      <c r="J159" s="419"/>
      <c r="K159" s="419"/>
      <c r="L159" s="348"/>
      <c r="M159" s="348"/>
      <c r="N159" s="398"/>
      <c r="O159" s="350"/>
      <c r="P159" s="350"/>
      <c r="Q159" s="350"/>
      <c r="R159" s="350"/>
      <c r="S159" s="348"/>
      <c r="T159" s="348"/>
      <c r="U159" s="348"/>
      <c r="V159" s="348"/>
      <c r="W159" s="348"/>
      <c r="X159" s="348"/>
      <c r="Y159" s="348"/>
      <c r="Z159" s="348"/>
    </row>
    <row r="160" spans="1:26" ht="9.75" customHeight="1">
      <c r="A160" s="348"/>
      <c r="B160" s="348"/>
      <c r="C160" s="348"/>
      <c r="D160" s="348"/>
      <c r="E160" s="349"/>
      <c r="F160" s="348"/>
      <c r="G160" s="348"/>
      <c r="H160" s="348"/>
      <c r="I160" s="419"/>
      <c r="J160" s="419"/>
      <c r="K160" s="419"/>
      <c r="L160" s="348"/>
      <c r="M160" s="348"/>
      <c r="N160" s="398"/>
      <c r="O160" s="350"/>
      <c r="P160" s="350"/>
      <c r="Q160" s="350"/>
      <c r="R160" s="350"/>
      <c r="S160" s="348"/>
      <c r="T160" s="348"/>
      <c r="U160" s="348"/>
      <c r="V160" s="348"/>
      <c r="W160" s="348"/>
      <c r="X160" s="348"/>
      <c r="Y160" s="348"/>
      <c r="Z160" s="348"/>
    </row>
    <row r="161" spans="1:26" ht="9.75" customHeight="1">
      <c r="A161" s="348"/>
      <c r="B161" s="348"/>
      <c r="C161" s="348"/>
      <c r="D161" s="348"/>
      <c r="E161" s="349"/>
      <c r="F161" s="348"/>
      <c r="G161" s="348"/>
      <c r="H161" s="348"/>
      <c r="I161" s="419"/>
      <c r="J161" s="419"/>
      <c r="K161" s="419"/>
      <c r="L161" s="348"/>
      <c r="M161" s="348"/>
      <c r="N161" s="398"/>
      <c r="O161" s="350"/>
      <c r="P161" s="350"/>
      <c r="Q161" s="350"/>
      <c r="R161" s="350"/>
      <c r="S161" s="348"/>
      <c r="T161" s="348"/>
      <c r="U161" s="348"/>
      <c r="V161" s="348"/>
      <c r="W161" s="348"/>
      <c r="X161" s="348"/>
      <c r="Y161" s="348"/>
      <c r="Z161" s="348"/>
    </row>
    <row r="162" spans="1:26" ht="9.75" customHeight="1">
      <c r="A162" s="348"/>
      <c r="B162" s="348"/>
      <c r="C162" s="348"/>
      <c r="D162" s="348"/>
      <c r="E162" s="349"/>
      <c r="F162" s="348"/>
      <c r="G162" s="348"/>
      <c r="H162" s="348"/>
      <c r="I162" s="419"/>
      <c r="J162" s="419"/>
      <c r="K162" s="419"/>
      <c r="L162" s="348"/>
      <c r="M162" s="348"/>
      <c r="N162" s="398"/>
      <c r="O162" s="350"/>
      <c r="P162" s="350"/>
      <c r="Q162" s="350"/>
      <c r="R162" s="350"/>
      <c r="S162" s="348"/>
      <c r="T162" s="348"/>
      <c r="U162" s="348"/>
      <c r="V162" s="348"/>
      <c r="W162" s="348"/>
      <c r="X162" s="348"/>
      <c r="Y162" s="348"/>
      <c r="Z162" s="348"/>
    </row>
    <row r="163" spans="1:26" ht="9.75" customHeight="1">
      <c r="A163" s="348"/>
      <c r="B163" s="348"/>
      <c r="C163" s="348"/>
      <c r="D163" s="348"/>
      <c r="E163" s="349"/>
      <c r="F163" s="348"/>
      <c r="G163" s="348"/>
      <c r="H163" s="348"/>
      <c r="I163" s="348"/>
      <c r="J163" s="348"/>
      <c r="K163" s="348"/>
      <c r="L163" s="348"/>
      <c r="M163" s="348"/>
      <c r="N163" s="398"/>
      <c r="O163" s="350"/>
      <c r="P163" s="350"/>
      <c r="Q163" s="350"/>
      <c r="R163" s="350"/>
      <c r="S163" s="348"/>
      <c r="T163" s="348"/>
      <c r="U163" s="348"/>
      <c r="V163" s="348"/>
      <c r="W163" s="348"/>
      <c r="X163" s="348"/>
      <c r="Y163" s="348"/>
      <c r="Z163" s="348"/>
    </row>
    <row r="164" spans="1:26" ht="9.75" customHeight="1">
      <c r="A164" s="348"/>
      <c r="B164" s="348"/>
      <c r="C164" s="348"/>
      <c r="D164" s="348"/>
      <c r="E164" s="349"/>
      <c r="F164" s="348"/>
      <c r="G164" s="348"/>
      <c r="H164" s="348"/>
      <c r="I164" s="348"/>
      <c r="J164" s="348"/>
      <c r="K164" s="348"/>
      <c r="L164" s="348"/>
      <c r="M164" s="348"/>
      <c r="N164" s="398"/>
      <c r="O164" s="350"/>
      <c r="P164" s="350"/>
      <c r="Q164" s="350"/>
      <c r="R164" s="350"/>
      <c r="S164" s="348"/>
      <c r="T164" s="348"/>
      <c r="U164" s="348"/>
      <c r="V164" s="348"/>
      <c r="W164" s="348"/>
      <c r="X164" s="348"/>
      <c r="Y164" s="348"/>
      <c r="Z164" s="348"/>
    </row>
    <row r="165" spans="1:26" ht="9.75" customHeight="1">
      <c r="A165" s="348"/>
      <c r="B165" s="348"/>
      <c r="C165" s="348"/>
      <c r="D165" s="348"/>
      <c r="E165" s="349"/>
      <c r="F165" s="348"/>
      <c r="G165" s="348"/>
      <c r="H165" s="348"/>
      <c r="I165" s="348"/>
      <c r="J165" s="348"/>
      <c r="K165" s="348"/>
      <c r="L165" s="348"/>
      <c r="M165" s="348"/>
      <c r="N165" s="398"/>
      <c r="O165" s="350"/>
      <c r="P165" s="350"/>
      <c r="Q165" s="350"/>
      <c r="R165" s="350"/>
      <c r="S165" s="348"/>
      <c r="T165" s="348"/>
      <c r="U165" s="348"/>
      <c r="V165" s="348"/>
      <c r="W165" s="348"/>
      <c r="X165" s="348"/>
      <c r="Y165" s="348"/>
      <c r="Z165" s="348"/>
    </row>
    <row r="166" spans="1:26" ht="9.75" customHeight="1">
      <c r="A166" s="348"/>
      <c r="B166" s="348"/>
      <c r="C166" s="348"/>
      <c r="D166" s="348"/>
      <c r="E166" s="349"/>
      <c r="F166" s="348"/>
      <c r="G166" s="348"/>
      <c r="H166" s="348"/>
      <c r="I166" s="348"/>
      <c r="J166" s="348"/>
      <c r="K166" s="348"/>
      <c r="L166" s="348"/>
      <c r="M166" s="348"/>
      <c r="N166" s="398"/>
      <c r="O166" s="350"/>
      <c r="P166" s="350"/>
      <c r="Q166" s="350"/>
      <c r="R166" s="350"/>
      <c r="S166" s="348"/>
      <c r="T166" s="348"/>
      <c r="U166" s="348"/>
      <c r="V166" s="348"/>
      <c r="W166" s="348"/>
      <c r="X166" s="348"/>
      <c r="Y166" s="348"/>
      <c r="Z166" s="348"/>
    </row>
    <row r="167" spans="1:26" ht="9.75" customHeight="1">
      <c r="A167" s="348"/>
      <c r="B167" s="348"/>
      <c r="C167" s="348"/>
      <c r="D167" s="348"/>
      <c r="E167" s="349"/>
      <c r="F167" s="348"/>
      <c r="G167" s="348"/>
      <c r="H167" s="348"/>
      <c r="I167" s="348"/>
      <c r="J167" s="348"/>
      <c r="K167" s="348"/>
      <c r="L167" s="348"/>
      <c r="M167" s="348"/>
      <c r="N167" s="398"/>
      <c r="O167" s="350"/>
      <c r="P167" s="350"/>
      <c r="Q167" s="350"/>
      <c r="R167" s="350"/>
      <c r="S167" s="348"/>
      <c r="T167" s="348"/>
      <c r="U167" s="348"/>
      <c r="V167" s="348"/>
      <c r="W167" s="348"/>
      <c r="X167" s="348"/>
      <c r="Y167" s="348"/>
      <c r="Z167" s="348"/>
    </row>
    <row r="168" spans="1:26" ht="9.75" customHeight="1">
      <c r="A168" s="348"/>
      <c r="B168" s="348"/>
      <c r="C168" s="348"/>
      <c r="D168" s="348"/>
      <c r="E168" s="349"/>
      <c r="F168" s="348"/>
      <c r="G168" s="348"/>
      <c r="H168" s="348"/>
      <c r="I168" s="348"/>
      <c r="J168" s="348"/>
      <c r="K168" s="348"/>
      <c r="L168" s="348"/>
      <c r="M168" s="348"/>
      <c r="N168" s="398"/>
      <c r="O168" s="350"/>
      <c r="P168" s="350"/>
      <c r="Q168" s="350"/>
      <c r="R168" s="350"/>
      <c r="S168" s="348"/>
      <c r="T168" s="348"/>
      <c r="U168" s="348"/>
      <c r="V168" s="348"/>
      <c r="W168" s="348"/>
      <c r="X168" s="348"/>
      <c r="Y168" s="348"/>
      <c r="Z168" s="348"/>
    </row>
    <row r="169" spans="1:26" ht="9.75" customHeight="1">
      <c r="A169" s="348"/>
      <c r="B169" s="348"/>
      <c r="C169" s="348"/>
      <c r="D169" s="348"/>
      <c r="E169" s="349"/>
      <c r="F169" s="348"/>
      <c r="G169" s="348"/>
      <c r="H169" s="348"/>
      <c r="I169" s="348"/>
      <c r="J169" s="348"/>
      <c r="K169" s="348"/>
      <c r="L169" s="348"/>
      <c r="M169" s="348"/>
      <c r="N169" s="398"/>
      <c r="O169" s="350"/>
      <c r="P169" s="350"/>
      <c r="Q169" s="350"/>
      <c r="R169" s="350"/>
      <c r="S169" s="348"/>
      <c r="T169" s="348"/>
      <c r="U169" s="348"/>
      <c r="V169" s="348"/>
      <c r="W169" s="348"/>
      <c r="X169" s="348"/>
      <c r="Y169" s="348"/>
      <c r="Z169" s="348"/>
    </row>
    <row r="170" spans="1:26" ht="9.75" customHeight="1">
      <c r="A170" s="348"/>
      <c r="B170" s="348"/>
      <c r="C170" s="348"/>
      <c r="D170" s="348"/>
      <c r="E170" s="349"/>
      <c r="F170" s="348"/>
      <c r="G170" s="348"/>
      <c r="H170" s="348"/>
      <c r="I170" s="348"/>
      <c r="J170" s="348"/>
      <c r="K170" s="348"/>
      <c r="L170" s="348"/>
      <c r="M170" s="348"/>
      <c r="N170" s="398"/>
      <c r="O170" s="350"/>
      <c r="P170" s="350"/>
      <c r="Q170" s="350"/>
      <c r="R170" s="350"/>
      <c r="S170" s="348"/>
      <c r="T170" s="348"/>
      <c r="U170" s="348"/>
      <c r="V170" s="348"/>
      <c r="W170" s="348"/>
      <c r="X170" s="348"/>
      <c r="Y170" s="348"/>
      <c r="Z170" s="348"/>
    </row>
    <row r="171" spans="1:26" ht="9.75" customHeight="1">
      <c r="A171" s="348"/>
      <c r="B171" s="348"/>
      <c r="C171" s="348"/>
      <c r="D171" s="348"/>
      <c r="E171" s="349"/>
      <c r="F171" s="348"/>
      <c r="G171" s="348"/>
      <c r="H171" s="348"/>
      <c r="I171" s="348"/>
      <c r="J171" s="348"/>
      <c r="K171" s="348"/>
      <c r="L171" s="348"/>
      <c r="M171" s="348"/>
      <c r="N171" s="398"/>
      <c r="O171" s="350"/>
      <c r="P171" s="350"/>
      <c r="Q171" s="350"/>
      <c r="R171" s="350"/>
      <c r="S171" s="348"/>
      <c r="T171" s="348"/>
      <c r="U171" s="348"/>
      <c r="V171" s="348"/>
      <c r="W171" s="348"/>
      <c r="X171" s="348"/>
      <c r="Y171" s="348"/>
      <c r="Z171" s="348"/>
    </row>
    <row r="172" spans="1:26" ht="9.75" customHeight="1">
      <c r="A172" s="348"/>
      <c r="B172" s="348"/>
      <c r="C172" s="348"/>
      <c r="D172" s="348"/>
      <c r="E172" s="349"/>
      <c r="F172" s="348"/>
      <c r="G172" s="348"/>
      <c r="H172" s="348"/>
      <c r="I172" s="348"/>
      <c r="J172" s="348"/>
      <c r="K172" s="348"/>
      <c r="L172" s="348"/>
      <c r="M172" s="348"/>
      <c r="N172" s="398"/>
      <c r="O172" s="350"/>
      <c r="P172" s="350"/>
      <c r="Q172" s="350"/>
      <c r="R172" s="350"/>
      <c r="S172" s="348"/>
      <c r="T172" s="348"/>
      <c r="U172" s="348"/>
      <c r="V172" s="348"/>
      <c r="W172" s="348"/>
      <c r="X172" s="348"/>
      <c r="Y172" s="348"/>
      <c r="Z172" s="348"/>
    </row>
    <row r="173" spans="1:26" ht="9.75" customHeight="1">
      <c r="A173" s="348"/>
      <c r="B173" s="348"/>
      <c r="C173" s="348"/>
      <c r="D173" s="348"/>
      <c r="E173" s="349"/>
      <c r="F173" s="348"/>
      <c r="G173" s="348"/>
      <c r="H173" s="348"/>
      <c r="I173" s="348"/>
      <c r="J173" s="348"/>
      <c r="K173" s="348"/>
      <c r="L173" s="348"/>
      <c r="M173" s="348"/>
      <c r="N173" s="398"/>
      <c r="O173" s="350"/>
      <c r="P173" s="350"/>
      <c r="Q173" s="350"/>
      <c r="R173" s="350"/>
      <c r="S173" s="348"/>
      <c r="T173" s="348"/>
      <c r="U173" s="348"/>
      <c r="V173" s="348"/>
      <c r="W173" s="348"/>
      <c r="X173" s="348"/>
      <c r="Y173" s="348"/>
      <c r="Z173" s="348"/>
    </row>
    <row r="174" spans="1:26" ht="9.75" customHeight="1">
      <c r="A174" s="348"/>
      <c r="B174" s="348"/>
      <c r="C174" s="348"/>
      <c r="D174" s="348"/>
      <c r="E174" s="349"/>
      <c r="F174" s="348"/>
      <c r="G174" s="348"/>
      <c r="H174" s="348"/>
      <c r="I174" s="348"/>
      <c r="J174" s="348"/>
      <c r="K174" s="348"/>
      <c r="L174" s="348"/>
      <c r="M174" s="348"/>
      <c r="N174" s="398"/>
      <c r="O174" s="350"/>
      <c r="P174" s="350"/>
      <c r="Q174" s="350"/>
      <c r="R174" s="350"/>
      <c r="S174" s="348"/>
      <c r="T174" s="348"/>
      <c r="U174" s="348"/>
      <c r="V174" s="348"/>
      <c r="W174" s="348"/>
      <c r="X174" s="348"/>
      <c r="Y174" s="348"/>
      <c r="Z174" s="348"/>
    </row>
    <row r="175" spans="1:26" ht="9.75" customHeight="1">
      <c r="A175" s="348"/>
      <c r="B175" s="348"/>
      <c r="C175" s="348"/>
      <c r="D175" s="348"/>
      <c r="E175" s="349"/>
      <c r="F175" s="348"/>
      <c r="G175" s="348"/>
      <c r="H175" s="348"/>
      <c r="I175" s="348"/>
      <c r="J175" s="348"/>
      <c r="K175" s="348"/>
      <c r="L175" s="348"/>
      <c r="M175" s="348"/>
      <c r="N175" s="398"/>
      <c r="O175" s="350"/>
      <c r="P175" s="350"/>
      <c r="Q175" s="350"/>
      <c r="R175" s="350"/>
      <c r="S175" s="348"/>
      <c r="T175" s="348"/>
      <c r="U175" s="348"/>
      <c r="V175" s="348"/>
      <c r="W175" s="348"/>
      <c r="X175" s="348"/>
      <c r="Y175" s="348"/>
      <c r="Z175" s="348"/>
    </row>
    <row r="176" spans="1:26" ht="9.75" customHeight="1">
      <c r="A176" s="348"/>
      <c r="B176" s="348"/>
      <c r="C176" s="348"/>
      <c r="D176" s="348"/>
      <c r="E176" s="349"/>
      <c r="F176" s="348"/>
      <c r="G176" s="348"/>
      <c r="H176" s="348"/>
      <c r="I176" s="348"/>
      <c r="J176" s="348"/>
      <c r="K176" s="348"/>
      <c r="L176" s="348"/>
      <c r="M176" s="348"/>
      <c r="N176" s="398"/>
      <c r="O176" s="350"/>
      <c r="P176" s="350"/>
      <c r="Q176" s="350"/>
      <c r="R176" s="350"/>
      <c r="S176" s="348"/>
      <c r="T176" s="348"/>
      <c r="U176" s="348"/>
      <c r="V176" s="348"/>
      <c r="W176" s="348"/>
      <c r="X176" s="348"/>
      <c r="Y176" s="348"/>
      <c r="Z176" s="348"/>
    </row>
    <row r="177" spans="1:26" ht="9.75" customHeight="1">
      <c r="A177" s="348"/>
      <c r="B177" s="348"/>
      <c r="C177" s="348"/>
      <c r="D177" s="348"/>
      <c r="E177" s="349"/>
      <c r="F177" s="348"/>
      <c r="G177" s="348"/>
      <c r="H177" s="348"/>
      <c r="I177" s="348"/>
      <c r="J177" s="348"/>
      <c r="K177" s="348"/>
      <c r="L177" s="348"/>
      <c r="M177" s="348"/>
      <c r="N177" s="398"/>
      <c r="O177" s="350"/>
      <c r="P177" s="350"/>
      <c r="Q177" s="350"/>
      <c r="R177" s="350"/>
      <c r="S177" s="348"/>
      <c r="T177" s="348"/>
      <c r="U177" s="348"/>
      <c r="V177" s="348"/>
      <c r="W177" s="348"/>
      <c r="X177" s="348"/>
      <c r="Y177" s="348"/>
      <c r="Z177" s="348"/>
    </row>
    <row r="178" spans="1:26" ht="9.75" customHeight="1">
      <c r="A178" s="348"/>
      <c r="B178" s="348"/>
      <c r="C178" s="348"/>
      <c r="D178" s="348"/>
      <c r="E178" s="349"/>
      <c r="F178" s="348"/>
      <c r="G178" s="348"/>
      <c r="H178" s="348"/>
      <c r="I178" s="348"/>
      <c r="J178" s="348"/>
      <c r="K178" s="348"/>
      <c r="L178" s="348"/>
      <c r="M178" s="348"/>
      <c r="N178" s="398"/>
      <c r="O178" s="350"/>
      <c r="P178" s="350"/>
      <c r="Q178" s="350"/>
      <c r="R178" s="350"/>
      <c r="S178" s="348"/>
      <c r="T178" s="348"/>
      <c r="U178" s="348"/>
      <c r="V178" s="348"/>
      <c r="W178" s="348"/>
      <c r="X178" s="348"/>
      <c r="Y178" s="348"/>
      <c r="Z178" s="348"/>
    </row>
    <row r="179" spans="1:26" ht="9.75" customHeight="1">
      <c r="A179" s="348"/>
      <c r="B179" s="348"/>
      <c r="C179" s="348"/>
      <c r="D179" s="348"/>
      <c r="E179" s="349"/>
      <c r="F179" s="348"/>
      <c r="G179" s="348"/>
      <c r="H179" s="348"/>
      <c r="I179" s="348"/>
      <c r="J179" s="348"/>
      <c r="K179" s="348"/>
      <c r="L179" s="348"/>
      <c r="M179" s="348"/>
      <c r="N179" s="398"/>
      <c r="O179" s="350"/>
      <c r="P179" s="350"/>
      <c r="Q179" s="350"/>
      <c r="R179" s="350"/>
      <c r="S179" s="348"/>
      <c r="T179" s="348"/>
      <c r="U179" s="348"/>
      <c r="V179" s="348"/>
      <c r="W179" s="348"/>
      <c r="X179" s="348"/>
      <c r="Y179" s="348"/>
      <c r="Z179" s="348"/>
    </row>
    <row r="180" spans="1:26" ht="9.75" customHeight="1">
      <c r="A180" s="348"/>
      <c r="B180" s="348"/>
      <c r="C180" s="348"/>
      <c r="D180" s="348"/>
      <c r="E180" s="349"/>
      <c r="F180" s="348"/>
      <c r="G180" s="348"/>
      <c r="H180" s="348"/>
      <c r="I180" s="348"/>
      <c r="J180" s="348"/>
      <c r="K180" s="348"/>
      <c r="L180" s="348"/>
      <c r="M180" s="348"/>
      <c r="N180" s="398"/>
      <c r="O180" s="350"/>
      <c r="P180" s="350"/>
      <c r="Q180" s="350"/>
      <c r="R180" s="350"/>
      <c r="S180" s="348"/>
      <c r="T180" s="348"/>
      <c r="U180" s="348"/>
      <c r="V180" s="348"/>
      <c r="W180" s="348"/>
      <c r="X180" s="348"/>
      <c r="Y180" s="348"/>
      <c r="Z180" s="348"/>
    </row>
    <row r="181" spans="1:26" ht="9.75" customHeight="1">
      <c r="A181" s="348"/>
      <c r="B181" s="348"/>
      <c r="C181" s="348"/>
      <c r="D181" s="348"/>
      <c r="E181" s="349"/>
      <c r="F181" s="348"/>
      <c r="G181" s="348"/>
      <c r="H181" s="348"/>
      <c r="I181" s="348"/>
      <c r="J181" s="348"/>
      <c r="K181" s="348"/>
      <c r="L181" s="348"/>
      <c r="M181" s="348"/>
      <c r="N181" s="398"/>
      <c r="O181" s="350"/>
      <c r="P181" s="350"/>
      <c r="Q181" s="350"/>
      <c r="R181" s="350"/>
      <c r="S181" s="348"/>
      <c r="T181" s="348"/>
      <c r="U181" s="348"/>
      <c r="V181" s="348"/>
      <c r="W181" s="348"/>
      <c r="X181" s="348"/>
      <c r="Y181" s="348"/>
      <c r="Z181" s="348"/>
    </row>
    <row r="182" spans="1:26" ht="9.75" customHeight="1">
      <c r="A182" s="348"/>
      <c r="B182" s="348"/>
      <c r="C182" s="348"/>
      <c r="D182" s="348"/>
      <c r="E182" s="349"/>
      <c r="F182" s="348"/>
      <c r="G182" s="348"/>
      <c r="H182" s="348"/>
      <c r="I182" s="348"/>
      <c r="J182" s="348"/>
      <c r="K182" s="348"/>
      <c r="L182" s="348"/>
      <c r="M182" s="348"/>
      <c r="N182" s="398"/>
      <c r="O182" s="350"/>
      <c r="P182" s="350"/>
      <c r="Q182" s="350"/>
      <c r="R182" s="350"/>
      <c r="S182" s="348"/>
      <c r="T182" s="348"/>
      <c r="U182" s="348"/>
      <c r="V182" s="348"/>
      <c r="W182" s="348"/>
      <c r="X182" s="348"/>
      <c r="Y182" s="348"/>
      <c r="Z182" s="348"/>
    </row>
    <row r="183" spans="1:26" ht="9.75" customHeight="1">
      <c r="A183" s="348"/>
      <c r="B183" s="348"/>
      <c r="C183" s="348"/>
      <c r="D183" s="348"/>
      <c r="E183" s="349"/>
      <c r="F183" s="348"/>
      <c r="G183" s="348"/>
      <c r="H183" s="348"/>
      <c r="I183" s="348"/>
      <c r="J183" s="348"/>
      <c r="K183" s="348"/>
      <c r="L183" s="348"/>
      <c r="M183" s="348"/>
      <c r="N183" s="398"/>
      <c r="O183" s="350"/>
      <c r="P183" s="350"/>
      <c r="Q183" s="350"/>
      <c r="R183" s="350"/>
      <c r="S183" s="348"/>
      <c r="T183" s="348"/>
      <c r="U183" s="348"/>
      <c r="V183" s="348"/>
      <c r="W183" s="348"/>
      <c r="X183" s="348"/>
      <c r="Y183" s="348"/>
      <c r="Z183" s="348"/>
    </row>
    <row r="184" spans="1:26" ht="9.75" customHeight="1">
      <c r="A184" s="348"/>
      <c r="B184" s="348"/>
      <c r="C184" s="348"/>
      <c r="D184" s="348"/>
      <c r="E184" s="349"/>
      <c r="F184" s="348"/>
      <c r="G184" s="348"/>
      <c r="H184" s="348"/>
      <c r="I184" s="348"/>
      <c r="J184" s="348"/>
      <c r="K184" s="348"/>
      <c r="L184" s="348"/>
      <c r="M184" s="348"/>
      <c r="N184" s="398"/>
      <c r="O184" s="350"/>
      <c r="P184" s="350"/>
      <c r="Q184" s="350"/>
      <c r="R184" s="350"/>
      <c r="S184" s="348"/>
      <c r="T184" s="348"/>
      <c r="U184" s="348"/>
      <c r="V184" s="348"/>
      <c r="W184" s="348"/>
      <c r="X184" s="348"/>
      <c r="Y184" s="348"/>
      <c r="Z184" s="348"/>
    </row>
    <row r="185" spans="1:26" ht="9.75" customHeight="1">
      <c r="A185" s="348"/>
      <c r="B185" s="348"/>
      <c r="C185" s="348"/>
      <c r="D185" s="348"/>
      <c r="E185" s="349"/>
      <c r="F185" s="348"/>
      <c r="G185" s="348"/>
      <c r="H185" s="348"/>
      <c r="I185" s="348"/>
      <c r="J185" s="348"/>
      <c r="K185" s="348"/>
      <c r="L185" s="348"/>
      <c r="M185" s="348"/>
      <c r="N185" s="398"/>
      <c r="O185" s="350"/>
      <c r="P185" s="350"/>
      <c r="Q185" s="350"/>
      <c r="R185" s="350"/>
      <c r="S185" s="348"/>
      <c r="T185" s="348"/>
      <c r="U185" s="348"/>
      <c r="V185" s="348"/>
      <c r="W185" s="348"/>
      <c r="X185" s="348"/>
      <c r="Y185" s="348"/>
      <c r="Z185" s="348"/>
    </row>
    <row r="186" spans="1:26" ht="9.75" customHeight="1">
      <c r="A186" s="348"/>
      <c r="B186" s="348"/>
      <c r="C186" s="348"/>
      <c r="D186" s="348"/>
      <c r="E186" s="349"/>
      <c r="F186" s="348"/>
      <c r="G186" s="348"/>
      <c r="H186" s="348"/>
      <c r="I186" s="348"/>
      <c r="J186" s="348"/>
      <c r="K186" s="348"/>
      <c r="L186" s="348"/>
      <c r="M186" s="348"/>
      <c r="N186" s="398"/>
      <c r="O186" s="350"/>
      <c r="P186" s="350"/>
      <c r="Q186" s="350"/>
      <c r="R186" s="350"/>
      <c r="S186" s="348"/>
      <c r="T186" s="348"/>
      <c r="U186" s="348"/>
      <c r="V186" s="348"/>
      <c r="W186" s="348"/>
      <c r="X186" s="348"/>
      <c r="Y186" s="348"/>
      <c r="Z186" s="348"/>
    </row>
    <row r="187" spans="1:26" ht="9.75" customHeight="1">
      <c r="A187" s="348"/>
      <c r="B187" s="348"/>
      <c r="C187" s="348"/>
      <c r="D187" s="348"/>
      <c r="E187" s="349"/>
      <c r="F187" s="348"/>
      <c r="G187" s="348"/>
      <c r="H187" s="348"/>
      <c r="I187" s="348"/>
      <c r="J187" s="348"/>
      <c r="K187" s="348"/>
      <c r="L187" s="348"/>
      <c r="M187" s="348"/>
      <c r="N187" s="398"/>
      <c r="O187" s="350"/>
      <c r="P187" s="350"/>
      <c r="Q187" s="350"/>
      <c r="R187" s="350"/>
      <c r="S187" s="348"/>
      <c r="T187" s="348"/>
      <c r="U187" s="348"/>
      <c r="V187" s="348"/>
      <c r="W187" s="348"/>
      <c r="X187" s="348"/>
      <c r="Y187" s="348"/>
      <c r="Z187" s="348"/>
    </row>
    <row r="188" spans="1:26" ht="9.75" customHeight="1">
      <c r="A188" s="348"/>
      <c r="B188" s="348"/>
      <c r="C188" s="348"/>
      <c r="D188" s="348"/>
      <c r="E188" s="349"/>
      <c r="F188" s="348"/>
      <c r="G188" s="348"/>
      <c r="H188" s="348"/>
      <c r="I188" s="348"/>
      <c r="J188" s="348"/>
      <c r="K188" s="348"/>
      <c r="L188" s="348"/>
      <c r="M188" s="348"/>
      <c r="N188" s="398"/>
      <c r="O188" s="350"/>
      <c r="P188" s="350"/>
      <c r="Q188" s="350"/>
      <c r="R188" s="350"/>
      <c r="S188" s="348"/>
      <c r="T188" s="348"/>
      <c r="U188" s="348"/>
      <c r="V188" s="348"/>
      <c r="W188" s="348"/>
      <c r="X188" s="348"/>
      <c r="Y188" s="348"/>
      <c r="Z188" s="348"/>
    </row>
    <row r="189" spans="1:26" ht="9.75" customHeight="1">
      <c r="A189" s="348"/>
      <c r="B189" s="348"/>
      <c r="C189" s="348"/>
      <c r="D189" s="348"/>
      <c r="E189" s="349"/>
      <c r="F189" s="348"/>
      <c r="G189" s="348"/>
      <c r="H189" s="348"/>
      <c r="I189" s="348"/>
      <c r="J189" s="348"/>
      <c r="K189" s="348"/>
      <c r="L189" s="348"/>
      <c r="M189" s="348"/>
      <c r="N189" s="398"/>
      <c r="O189" s="350"/>
      <c r="P189" s="350"/>
      <c r="Q189" s="350"/>
      <c r="R189" s="350"/>
      <c r="S189" s="348"/>
      <c r="T189" s="348"/>
      <c r="U189" s="348"/>
      <c r="V189" s="348"/>
      <c r="W189" s="348"/>
      <c r="X189" s="348"/>
      <c r="Y189" s="348"/>
      <c r="Z189" s="348"/>
    </row>
    <row r="190" spans="1:26" ht="9.75" customHeight="1">
      <c r="A190" s="348"/>
      <c r="B190" s="348"/>
      <c r="C190" s="348"/>
      <c r="D190" s="348"/>
      <c r="E190" s="349"/>
      <c r="F190" s="348"/>
      <c r="G190" s="348"/>
      <c r="H190" s="348"/>
      <c r="I190" s="348"/>
      <c r="J190" s="348"/>
      <c r="K190" s="348"/>
      <c r="L190" s="348"/>
      <c r="M190" s="348"/>
      <c r="N190" s="398"/>
      <c r="O190" s="350"/>
      <c r="P190" s="350"/>
      <c r="Q190" s="350"/>
      <c r="R190" s="350"/>
      <c r="S190" s="348"/>
      <c r="T190" s="348"/>
      <c r="U190" s="348"/>
      <c r="V190" s="348"/>
      <c r="W190" s="348"/>
      <c r="X190" s="348"/>
      <c r="Y190" s="348"/>
      <c r="Z190" s="348"/>
    </row>
    <row r="191" spans="1:26" ht="9.75" customHeight="1">
      <c r="A191" s="348"/>
      <c r="B191" s="348"/>
      <c r="C191" s="348"/>
      <c r="D191" s="348"/>
      <c r="E191" s="349"/>
      <c r="F191" s="348"/>
      <c r="G191" s="348"/>
      <c r="H191" s="348"/>
      <c r="I191" s="348"/>
      <c r="J191" s="348"/>
      <c r="K191" s="348"/>
      <c r="L191" s="348"/>
      <c r="M191" s="348"/>
      <c r="N191" s="398"/>
      <c r="O191" s="350"/>
      <c r="P191" s="350"/>
      <c r="Q191" s="350"/>
      <c r="R191" s="350"/>
      <c r="S191" s="348"/>
      <c r="T191" s="348"/>
      <c r="U191" s="348"/>
      <c r="V191" s="348"/>
      <c r="W191" s="348"/>
      <c r="X191" s="348"/>
      <c r="Y191" s="348"/>
      <c r="Z191" s="348"/>
    </row>
    <row r="192" spans="1:26" ht="9.75" customHeight="1">
      <c r="A192" s="348"/>
      <c r="B192" s="348"/>
      <c r="C192" s="348"/>
      <c r="D192" s="348"/>
      <c r="E192" s="349"/>
      <c r="F192" s="348"/>
      <c r="G192" s="348"/>
      <c r="H192" s="348"/>
      <c r="I192" s="348"/>
      <c r="J192" s="348"/>
      <c r="K192" s="348"/>
      <c r="L192" s="348"/>
      <c r="M192" s="348"/>
      <c r="N192" s="398"/>
      <c r="O192" s="350"/>
      <c r="P192" s="350"/>
      <c r="Q192" s="350"/>
      <c r="R192" s="350"/>
      <c r="S192" s="348"/>
      <c r="T192" s="348"/>
      <c r="U192" s="348"/>
      <c r="V192" s="348"/>
      <c r="W192" s="348"/>
      <c r="X192" s="348"/>
      <c r="Y192" s="348"/>
      <c r="Z192" s="348"/>
    </row>
    <row r="193" spans="1:26" ht="9.75" customHeight="1">
      <c r="A193" s="348"/>
      <c r="B193" s="348"/>
      <c r="C193" s="348"/>
      <c r="D193" s="348"/>
      <c r="E193" s="349"/>
      <c r="F193" s="348"/>
      <c r="G193" s="348"/>
      <c r="H193" s="348"/>
      <c r="I193" s="348"/>
      <c r="J193" s="348"/>
      <c r="K193" s="348"/>
      <c r="L193" s="348"/>
      <c r="M193" s="348"/>
      <c r="N193" s="398"/>
      <c r="O193" s="350"/>
      <c r="P193" s="350"/>
      <c r="Q193" s="350"/>
      <c r="R193" s="350"/>
      <c r="S193" s="348"/>
      <c r="T193" s="348"/>
      <c r="U193" s="348"/>
      <c r="V193" s="348"/>
      <c r="W193" s="348"/>
      <c r="X193" s="348"/>
      <c r="Y193" s="348"/>
      <c r="Z193" s="348"/>
    </row>
    <row r="194" spans="1:26" ht="9.75" customHeight="1">
      <c r="A194" s="348"/>
      <c r="B194" s="348"/>
      <c r="C194" s="348"/>
      <c r="D194" s="348"/>
      <c r="E194" s="349"/>
      <c r="F194" s="348"/>
      <c r="G194" s="348"/>
      <c r="H194" s="348"/>
      <c r="I194" s="348"/>
      <c r="J194" s="348"/>
      <c r="K194" s="348"/>
      <c r="L194" s="348"/>
      <c r="M194" s="348"/>
      <c r="N194" s="398"/>
      <c r="O194" s="350"/>
      <c r="P194" s="350"/>
      <c r="Q194" s="350"/>
      <c r="R194" s="350"/>
      <c r="S194" s="348"/>
      <c r="T194" s="348"/>
      <c r="U194" s="348"/>
      <c r="V194" s="348"/>
      <c r="W194" s="348"/>
      <c r="X194" s="348"/>
      <c r="Y194" s="348"/>
      <c r="Z194" s="348"/>
    </row>
    <row r="195" spans="1:26" ht="9.75" customHeight="1">
      <c r="A195" s="348"/>
      <c r="B195" s="348"/>
      <c r="C195" s="348"/>
      <c r="D195" s="348"/>
      <c r="E195" s="349"/>
      <c r="F195" s="348"/>
      <c r="G195" s="348"/>
      <c r="H195" s="348"/>
      <c r="I195" s="348"/>
      <c r="J195" s="348"/>
      <c r="K195" s="348"/>
      <c r="L195" s="348"/>
      <c r="M195" s="348"/>
      <c r="N195" s="398"/>
      <c r="O195" s="350"/>
      <c r="P195" s="350"/>
      <c r="Q195" s="350"/>
      <c r="R195" s="350"/>
      <c r="S195" s="348"/>
      <c r="T195" s="348"/>
      <c r="U195" s="348"/>
      <c r="V195" s="348"/>
      <c r="W195" s="348"/>
      <c r="X195" s="348"/>
      <c r="Y195" s="348"/>
      <c r="Z195" s="348"/>
    </row>
    <row r="196" spans="1:26" ht="9.75" customHeight="1">
      <c r="A196" s="348"/>
      <c r="B196" s="348"/>
      <c r="C196" s="348"/>
      <c r="D196" s="348"/>
      <c r="E196" s="349"/>
      <c r="F196" s="348"/>
      <c r="G196" s="348"/>
      <c r="H196" s="348"/>
      <c r="I196" s="348"/>
      <c r="J196" s="348"/>
      <c r="K196" s="348"/>
      <c r="L196" s="348"/>
      <c r="M196" s="348"/>
      <c r="N196" s="398"/>
      <c r="O196" s="350"/>
      <c r="P196" s="350"/>
      <c r="Q196" s="350"/>
      <c r="R196" s="350"/>
      <c r="S196" s="348"/>
      <c r="T196" s="348"/>
      <c r="U196" s="348"/>
      <c r="V196" s="348"/>
      <c r="W196" s="348"/>
      <c r="X196" s="348"/>
      <c r="Y196" s="348"/>
      <c r="Z196" s="348"/>
    </row>
    <row r="197" spans="1:26" ht="9.75" customHeight="1">
      <c r="A197" s="348"/>
      <c r="B197" s="348"/>
      <c r="C197" s="348"/>
      <c r="D197" s="348"/>
      <c r="E197" s="349"/>
      <c r="F197" s="348"/>
      <c r="G197" s="348"/>
      <c r="H197" s="348"/>
      <c r="I197" s="348"/>
      <c r="J197" s="348"/>
      <c r="K197" s="348"/>
      <c r="L197" s="348"/>
      <c r="M197" s="348"/>
      <c r="N197" s="398"/>
      <c r="O197" s="350"/>
      <c r="P197" s="350"/>
      <c r="Q197" s="350"/>
      <c r="R197" s="350"/>
      <c r="S197" s="348"/>
      <c r="T197" s="348"/>
      <c r="U197" s="348"/>
      <c r="V197" s="348"/>
      <c r="W197" s="348"/>
      <c r="X197" s="348"/>
      <c r="Y197" s="348"/>
      <c r="Z197" s="348"/>
    </row>
    <row r="198" spans="1:26" ht="9.75" customHeight="1">
      <c r="A198" s="348"/>
      <c r="B198" s="348"/>
      <c r="C198" s="348"/>
      <c r="D198" s="348"/>
      <c r="E198" s="349"/>
      <c r="F198" s="348"/>
      <c r="G198" s="348"/>
      <c r="H198" s="348"/>
      <c r="I198" s="348"/>
      <c r="J198" s="348"/>
      <c r="K198" s="348"/>
      <c r="L198" s="348"/>
      <c r="M198" s="348"/>
      <c r="N198" s="398"/>
      <c r="O198" s="350"/>
      <c r="P198" s="350"/>
      <c r="Q198" s="350"/>
      <c r="R198" s="350"/>
      <c r="S198" s="348"/>
      <c r="T198" s="348"/>
      <c r="U198" s="348"/>
      <c r="V198" s="348"/>
      <c r="W198" s="348"/>
      <c r="X198" s="348"/>
      <c r="Y198" s="348"/>
      <c r="Z198" s="348"/>
    </row>
    <row r="199" spans="1:26" ht="9.75" customHeight="1">
      <c r="A199" s="348"/>
      <c r="B199" s="348"/>
      <c r="C199" s="348"/>
      <c r="D199" s="348"/>
      <c r="E199" s="349"/>
      <c r="F199" s="348"/>
      <c r="G199" s="348"/>
      <c r="H199" s="348"/>
      <c r="I199" s="348"/>
      <c r="J199" s="348"/>
      <c r="K199" s="348"/>
      <c r="L199" s="348"/>
      <c r="M199" s="348"/>
      <c r="N199" s="398"/>
      <c r="O199" s="350"/>
      <c r="P199" s="350"/>
      <c r="Q199" s="350"/>
      <c r="R199" s="350"/>
      <c r="S199" s="348"/>
      <c r="T199" s="348"/>
      <c r="U199" s="348"/>
      <c r="V199" s="348"/>
      <c r="W199" s="348"/>
      <c r="X199" s="348"/>
      <c r="Y199" s="348"/>
      <c r="Z199" s="348"/>
    </row>
    <row r="200" spans="1:26" ht="9.75" customHeight="1">
      <c r="A200" s="348"/>
      <c r="B200" s="348"/>
      <c r="C200" s="348"/>
      <c r="D200" s="348"/>
      <c r="E200" s="349"/>
      <c r="F200" s="348"/>
      <c r="G200" s="348"/>
      <c r="H200" s="348"/>
      <c r="I200" s="348"/>
      <c r="J200" s="348"/>
      <c r="K200" s="348"/>
      <c r="L200" s="348"/>
      <c r="M200" s="348"/>
      <c r="N200" s="398"/>
      <c r="O200" s="350"/>
      <c r="P200" s="350"/>
      <c r="Q200" s="350"/>
      <c r="R200" s="350"/>
      <c r="S200" s="348"/>
      <c r="T200" s="348"/>
      <c r="U200" s="348"/>
      <c r="V200" s="348"/>
      <c r="W200" s="348"/>
      <c r="X200" s="348"/>
      <c r="Y200" s="348"/>
      <c r="Z200" s="348"/>
    </row>
    <row r="201" spans="1:26" ht="9.75" customHeight="1">
      <c r="A201" s="348"/>
      <c r="B201" s="348"/>
      <c r="C201" s="348"/>
      <c r="D201" s="348"/>
      <c r="E201" s="349"/>
      <c r="F201" s="348"/>
      <c r="G201" s="348"/>
      <c r="H201" s="348"/>
      <c r="I201" s="348"/>
      <c r="J201" s="348"/>
      <c r="K201" s="348"/>
      <c r="L201" s="348"/>
      <c r="M201" s="348"/>
      <c r="N201" s="398"/>
      <c r="O201" s="350"/>
      <c r="P201" s="350"/>
      <c r="Q201" s="350"/>
      <c r="R201" s="350"/>
      <c r="S201" s="348"/>
      <c r="T201" s="348"/>
      <c r="U201" s="348"/>
      <c r="V201" s="348"/>
      <c r="W201" s="348"/>
      <c r="X201" s="348"/>
      <c r="Y201" s="348"/>
      <c r="Z201" s="348"/>
    </row>
    <row r="202" spans="1:26" ht="9.75" customHeight="1">
      <c r="A202" s="348"/>
      <c r="B202" s="348"/>
      <c r="C202" s="348"/>
      <c r="D202" s="348"/>
      <c r="E202" s="349"/>
      <c r="F202" s="348"/>
      <c r="G202" s="348"/>
      <c r="H202" s="348"/>
      <c r="I202" s="348"/>
      <c r="J202" s="348"/>
      <c r="K202" s="348"/>
      <c r="L202" s="348"/>
      <c r="M202" s="348"/>
      <c r="N202" s="398"/>
      <c r="O202" s="350"/>
      <c r="P202" s="350"/>
      <c r="Q202" s="350"/>
      <c r="R202" s="350"/>
      <c r="S202" s="348"/>
      <c r="T202" s="348"/>
      <c r="U202" s="348"/>
      <c r="V202" s="348"/>
      <c r="W202" s="348"/>
      <c r="X202" s="348"/>
      <c r="Y202" s="348"/>
      <c r="Z202" s="348"/>
    </row>
    <row r="203" spans="1:26" ht="9.75" customHeight="1">
      <c r="A203" s="348"/>
      <c r="B203" s="348"/>
      <c r="C203" s="348"/>
      <c r="D203" s="348"/>
      <c r="E203" s="349"/>
      <c r="F203" s="348"/>
      <c r="G203" s="348"/>
      <c r="H203" s="348"/>
      <c r="I203" s="348"/>
      <c r="J203" s="348"/>
      <c r="K203" s="348"/>
      <c r="L203" s="348"/>
      <c r="M203" s="348"/>
      <c r="N203" s="398"/>
      <c r="O203" s="350"/>
      <c r="P203" s="350"/>
      <c r="Q203" s="350"/>
      <c r="R203" s="350"/>
      <c r="S203" s="348"/>
      <c r="T203" s="348"/>
      <c r="U203" s="348"/>
      <c r="V203" s="348"/>
      <c r="W203" s="348"/>
      <c r="X203" s="348"/>
      <c r="Y203" s="348"/>
      <c r="Z203" s="348"/>
    </row>
    <row r="204" spans="1:26" ht="9.75" customHeight="1">
      <c r="A204" s="348"/>
      <c r="B204" s="348"/>
      <c r="C204" s="348"/>
      <c r="D204" s="348"/>
      <c r="E204" s="349"/>
      <c r="F204" s="348"/>
      <c r="G204" s="348"/>
      <c r="H204" s="348"/>
      <c r="I204" s="348"/>
      <c r="J204" s="348"/>
      <c r="K204" s="348"/>
      <c r="L204" s="348"/>
      <c r="M204" s="348"/>
      <c r="N204" s="398"/>
      <c r="O204" s="350"/>
      <c r="P204" s="350"/>
      <c r="Q204" s="350"/>
      <c r="R204" s="350"/>
      <c r="S204" s="348"/>
      <c r="T204" s="348"/>
      <c r="U204" s="348"/>
      <c r="V204" s="348"/>
      <c r="W204" s="348"/>
      <c r="X204" s="348"/>
      <c r="Y204" s="348"/>
      <c r="Z204" s="348"/>
    </row>
    <row r="205" spans="1:26" ht="9.75" customHeight="1">
      <c r="A205" s="348"/>
      <c r="B205" s="348"/>
      <c r="C205" s="348"/>
      <c r="D205" s="348"/>
      <c r="E205" s="349"/>
      <c r="F205" s="348"/>
      <c r="G205" s="348"/>
      <c r="H205" s="348"/>
      <c r="I205" s="348"/>
      <c r="J205" s="348"/>
      <c r="K205" s="348"/>
      <c r="L205" s="348"/>
      <c r="M205" s="348"/>
      <c r="N205" s="398"/>
      <c r="O205" s="350"/>
      <c r="P205" s="350"/>
      <c r="Q205" s="350"/>
      <c r="R205" s="350"/>
      <c r="S205" s="348"/>
      <c r="T205" s="348"/>
      <c r="U205" s="348"/>
      <c r="V205" s="348"/>
      <c r="W205" s="348"/>
      <c r="X205" s="348"/>
      <c r="Y205" s="348"/>
      <c r="Z205" s="348"/>
    </row>
    <row r="206" spans="1:26" ht="9.75" customHeight="1">
      <c r="A206" s="348"/>
      <c r="B206" s="348"/>
      <c r="C206" s="348"/>
      <c r="D206" s="348"/>
      <c r="E206" s="349"/>
      <c r="F206" s="348"/>
      <c r="G206" s="348"/>
      <c r="H206" s="348"/>
      <c r="I206" s="348"/>
      <c r="J206" s="348"/>
      <c r="K206" s="348"/>
      <c r="L206" s="348"/>
      <c r="M206" s="348"/>
      <c r="N206" s="398"/>
      <c r="O206" s="350"/>
      <c r="P206" s="350"/>
      <c r="Q206" s="350"/>
      <c r="R206" s="350"/>
      <c r="S206" s="348"/>
      <c r="T206" s="348"/>
      <c r="U206" s="348"/>
      <c r="V206" s="348"/>
      <c r="W206" s="348"/>
      <c r="X206" s="348"/>
      <c r="Y206" s="348"/>
      <c r="Z206" s="348"/>
    </row>
    <row r="207" spans="1:26" ht="9.75" customHeight="1">
      <c r="A207" s="348"/>
      <c r="B207" s="348"/>
      <c r="C207" s="348"/>
      <c r="D207" s="348"/>
      <c r="E207" s="349"/>
      <c r="F207" s="348"/>
      <c r="G207" s="348"/>
      <c r="H207" s="348"/>
      <c r="I207" s="348"/>
      <c r="J207" s="348"/>
      <c r="K207" s="348"/>
      <c r="L207" s="348"/>
      <c r="M207" s="348"/>
      <c r="N207" s="398"/>
      <c r="O207" s="350"/>
      <c r="P207" s="350"/>
      <c r="Q207" s="350"/>
      <c r="R207" s="350"/>
      <c r="S207" s="348"/>
      <c r="T207" s="348"/>
      <c r="U207" s="348"/>
      <c r="V207" s="348"/>
      <c r="W207" s="348"/>
      <c r="X207" s="348"/>
      <c r="Y207" s="348"/>
      <c r="Z207" s="348"/>
    </row>
    <row r="208" spans="1:26" ht="9.75" customHeight="1">
      <c r="A208" s="348"/>
      <c r="B208" s="348"/>
      <c r="C208" s="348"/>
      <c r="D208" s="348"/>
      <c r="E208" s="349"/>
      <c r="F208" s="348"/>
      <c r="G208" s="348"/>
      <c r="H208" s="348"/>
      <c r="I208" s="348"/>
      <c r="J208" s="348"/>
      <c r="K208" s="348"/>
      <c r="L208" s="348"/>
      <c r="M208" s="348"/>
      <c r="N208" s="398"/>
      <c r="O208" s="350"/>
      <c r="P208" s="350"/>
      <c r="Q208" s="350"/>
      <c r="R208" s="350"/>
      <c r="S208" s="348"/>
      <c r="T208" s="348"/>
      <c r="U208" s="348"/>
      <c r="V208" s="348"/>
      <c r="W208" s="348"/>
      <c r="X208" s="348"/>
      <c r="Y208" s="348"/>
      <c r="Z208" s="348"/>
    </row>
    <row r="209" spans="1:26" ht="9.75" customHeight="1">
      <c r="A209" s="348"/>
      <c r="B209" s="348"/>
      <c r="C209" s="348"/>
      <c r="D209" s="348"/>
      <c r="E209" s="349"/>
      <c r="F209" s="348"/>
      <c r="G209" s="348"/>
      <c r="H209" s="348"/>
      <c r="I209" s="348"/>
      <c r="J209" s="348"/>
      <c r="K209" s="348"/>
      <c r="L209" s="348"/>
      <c r="M209" s="348"/>
      <c r="N209" s="398"/>
      <c r="O209" s="350"/>
      <c r="P209" s="350"/>
      <c r="Q209" s="350"/>
      <c r="R209" s="350"/>
      <c r="S209" s="348"/>
      <c r="T209" s="348"/>
      <c r="U209" s="348"/>
      <c r="V209" s="348"/>
      <c r="W209" s="348"/>
      <c r="X209" s="348"/>
      <c r="Y209" s="348"/>
      <c r="Z209" s="348"/>
    </row>
    <row r="210" spans="1:26" ht="9.75" customHeight="1">
      <c r="A210" s="348"/>
      <c r="B210" s="348"/>
      <c r="C210" s="348"/>
      <c r="D210" s="348"/>
      <c r="E210" s="349"/>
      <c r="F210" s="348"/>
      <c r="G210" s="348"/>
      <c r="H210" s="348"/>
      <c r="I210" s="348"/>
      <c r="J210" s="348"/>
      <c r="K210" s="348"/>
      <c r="L210" s="348"/>
      <c r="M210" s="348"/>
      <c r="N210" s="398"/>
      <c r="O210" s="350"/>
      <c r="P210" s="350"/>
      <c r="Q210" s="350"/>
      <c r="R210" s="350"/>
      <c r="S210" s="348"/>
      <c r="T210" s="348"/>
      <c r="U210" s="348"/>
      <c r="V210" s="348"/>
      <c r="W210" s="348"/>
      <c r="X210" s="348"/>
      <c r="Y210" s="348"/>
      <c r="Z210" s="348"/>
    </row>
    <row r="211" spans="1:26" ht="9.75" customHeight="1">
      <c r="A211" s="348"/>
      <c r="B211" s="348"/>
      <c r="C211" s="348"/>
      <c r="D211" s="348"/>
      <c r="E211" s="349"/>
      <c r="F211" s="348"/>
      <c r="G211" s="348"/>
      <c r="H211" s="348"/>
      <c r="I211" s="348"/>
      <c r="J211" s="348"/>
      <c r="K211" s="348"/>
      <c r="L211" s="348"/>
      <c r="M211" s="348"/>
      <c r="N211" s="398"/>
      <c r="O211" s="350"/>
      <c r="P211" s="350"/>
      <c r="Q211" s="350"/>
      <c r="R211" s="350"/>
      <c r="S211" s="348"/>
      <c r="T211" s="348"/>
      <c r="U211" s="348"/>
      <c r="V211" s="348"/>
      <c r="W211" s="348"/>
      <c r="X211" s="348"/>
      <c r="Y211" s="348"/>
      <c r="Z211" s="348"/>
    </row>
    <row r="212" spans="1:26" ht="9.75" customHeight="1">
      <c r="A212" s="348"/>
      <c r="B212" s="348"/>
      <c r="C212" s="348"/>
      <c r="D212" s="348"/>
      <c r="E212" s="349"/>
      <c r="F212" s="348"/>
      <c r="G212" s="348"/>
      <c r="H212" s="348"/>
      <c r="I212" s="348"/>
      <c r="J212" s="348"/>
      <c r="K212" s="348"/>
      <c r="L212" s="348"/>
      <c r="M212" s="348"/>
      <c r="N212" s="398"/>
      <c r="O212" s="350"/>
      <c r="P212" s="350"/>
      <c r="Q212" s="350"/>
      <c r="R212" s="350"/>
      <c r="S212" s="348"/>
      <c r="T212" s="348"/>
      <c r="U212" s="348"/>
      <c r="V212" s="348"/>
      <c r="W212" s="348"/>
      <c r="X212" s="348"/>
      <c r="Y212" s="348"/>
      <c r="Z212" s="348"/>
    </row>
    <row r="213" spans="1:26" ht="9.75" customHeight="1">
      <c r="A213" s="348"/>
      <c r="B213" s="348"/>
      <c r="C213" s="348"/>
      <c r="D213" s="348"/>
      <c r="E213" s="349"/>
      <c r="F213" s="348"/>
      <c r="G213" s="348"/>
      <c r="H213" s="348"/>
      <c r="I213" s="348"/>
      <c r="J213" s="348"/>
      <c r="K213" s="348"/>
      <c r="L213" s="348"/>
      <c r="M213" s="348"/>
      <c r="N213" s="398"/>
      <c r="O213" s="350"/>
      <c r="P213" s="350"/>
      <c r="Q213" s="350"/>
      <c r="R213" s="350"/>
      <c r="S213" s="348"/>
      <c r="T213" s="348"/>
      <c r="U213" s="348"/>
      <c r="V213" s="348"/>
      <c r="W213" s="348"/>
      <c r="X213" s="348"/>
      <c r="Y213" s="348"/>
      <c r="Z213" s="348"/>
    </row>
    <row r="214" spans="1:26" ht="9.75" customHeight="1">
      <c r="A214" s="348"/>
      <c r="B214" s="348"/>
      <c r="C214" s="348"/>
      <c r="D214" s="348"/>
      <c r="E214" s="349"/>
      <c r="F214" s="348"/>
      <c r="G214" s="348"/>
      <c r="H214" s="348"/>
      <c r="I214" s="348"/>
      <c r="J214" s="348"/>
      <c r="K214" s="348"/>
      <c r="L214" s="348"/>
      <c r="M214" s="348"/>
      <c r="N214" s="398"/>
      <c r="O214" s="350"/>
      <c r="P214" s="350"/>
      <c r="Q214" s="350"/>
      <c r="R214" s="350"/>
      <c r="S214" s="348"/>
      <c r="T214" s="348"/>
      <c r="U214" s="348"/>
      <c r="V214" s="348"/>
      <c r="W214" s="348"/>
      <c r="X214" s="348"/>
      <c r="Y214" s="348"/>
      <c r="Z214" s="348"/>
    </row>
    <row r="215" spans="1:26" ht="9.75" customHeight="1">
      <c r="A215" s="348"/>
      <c r="B215" s="348"/>
      <c r="C215" s="348"/>
      <c r="D215" s="348"/>
      <c r="E215" s="349"/>
      <c r="F215" s="348"/>
      <c r="G215" s="348"/>
      <c r="H215" s="348"/>
      <c r="I215" s="348"/>
      <c r="J215" s="348"/>
      <c r="K215" s="348"/>
      <c r="L215" s="348"/>
      <c r="M215" s="348"/>
      <c r="N215" s="398"/>
      <c r="O215" s="350"/>
      <c r="P215" s="350"/>
      <c r="Q215" s="350"/>
      <c r="R215" s="350"/>
      <c r="S215" s="348"/>
      <c r="T215" s="348"/>
      <c r="U215" s="348"/>
      <c r="V215" s="348"/>
      <c r="W215" s="348"/>
      <c r="X215" s="348"/>
      <c r="Y215" s="348"/>
      <c r="Z215" s="348"/>
    </row>
    <row r="216" spans="1:26" ht="9.75" customHeight="1">
      <c r="A216" s="348"/>
      <c r="B216" s="348"/>
      <c r="C216" s="348"/>
      <c r="D216" s="348"/>
      <c r="E216" s="349"/>
      <c r="F216" s="348"/>
      <c r="G216" s="348"/>
      <c r="H216" s="348"/>
      <c r="I216" s="348"/>
      <c r="J216" s="348"/>
      <c r="K216" s="348"/>
      <c r="L216" s="348"/>
      <c r="M216" s="348"/>
      <c r="N216" s="398"/>
      <c r="O216" s="350"/>
      <c r="P216" s="350"/>
      <c r="Q216" s="350"/>
      <c r="R216" s="350"/>
      <c r="S216" s="348"/>
      <c r="T216" s="348"/>
      <c r="U216" s="348"/>
      <c r="V216" s="348"/>
      <c r="W216" s="348"/>
      <c r="X216" s="348"/>
      <c r="Y216" s="348"/>
      <c r="Z216" s="348"/>
    </row>
    <row r="217" spans="1:26" ht="9.75" customHeight="1">
      <c r="A217" s="348"/>
      <c r="B217" s="348"/>
      <c r="C217" s="348"/>
      <c r="D217" s="348"/>
      <c r="E217" s="349"/>
      <c r="F217" s="348"/>
      <c r="G217" s="348"/>
      <c r="H217" s="348"/>
      <c r="I217" s="348"/>
      <c r="J217" s="348"/>
      <c r="K217" s="348"/>
      <c r="L217" s="348"/>
      <c r="M217" s="348"/>
      <c r="N217" s="398"/>
      <c r="O217" s="350"/>
      <c r="P217" s="350"/>
      <c r="Q217" s="350"/>
      <c r="R217" s="350"/>
      <c r="S217" s="348"/>
      <c r="T217" s="348"/>
      <c r="U217" s="348"/>
      <c r="V217" s="348"/>
      <c r="W217" s="348"/>
      <c r="X217" s="348"/>
      <c r="Y217" s="348"/>
      <c r="Z217" s="348"/>
    </row>
    <row r="218" spans="1:26" ht="9.75" customHeight="1">
      <c r="A218" s="348"/>
      <c r="B218" s="348"/>
      <c r="C218" s="348"/>
      <c r="D218" s="348"/>
      <c r="E218" s="349"/>
      <c r="F218" s="348"/>
      <c r="G218" s="348"/>
      <c r="H218" s="348"/>
      <c r="I218" s="348"/>
      <c r="J218" s="348"/>
      <c r="K218" s="348"/>
      <c r="L218" s="348"/>
      <c r="M218" s="348"/>
      <c r="N218" s="398"/>
      <c r="O218" s="350"/>
      <c r="P218" s="350"/>
      <c r="Q218" s="350"/>
      <c r="R218" s="350"/>
      <c r="S218" s="348"/>
      <c r="T218" s="348"/>
      <c r="U218" s="348"/>
      <c r="V218" s="348"/>
      <c r="W218" s="348"/>
      <c r="X218" s="348"/>
      <c r="Y218" s="348"/>
      <c r="Z218" s="348"/>
    </row>
    <row r="219" spans="1:26" ht="9.75" customHeight="1">
      <c r="A219" s="348"/>
      <c r="B219" s="348"/>
      <c r="C219" s="348"/>
      <c r="D219" s="348"/>
      <c r="E219" s="349"/>
      <c r="F219" s="348"/>
      <c r="G219" s="348"/>
      <c r="H219" s="348"/>
      <c r="I219" s="348"/>
      <c r="J219" s="348"/>
      <c r="K219" s="348"/>
      <c r="L219" s="348"/>
      <c r="M219" s="348"/>
      <c r="N219" s="398"/>
      <c r="O219" s="350"/>
      <c r="P219" s="350"/>
      <c r="Q219" s="350"/>
      <c r="R219" s="350"/>
      <c r="S219" s="348"/>
      <c r="T219" s="348"/>
      <c r="U219" s="348"/>
      <c r="V219" s="348"/>
      <c r="W219" s="348"/>
      <c r="X219" s="348"/>
      <c r="Y219" s="348"/>
      <c r="Z219" s="348"/>
    </row>
    <row r="220" spans="1:26" ht="9.75" customHeight="1">
      <c r="A220" s="348"/>
      <c r="B220" s="348"/>
      <c r="C220" s="348"/>
      <c r="D220" s="348"/>
      <c r="E220" s="349"/>
      <c r="F220" s="348"/>
      <c r="G220" s="348"/>
      <c r="H220" s="348"/>
      <c r="I220" s="348"/>
      <c r="J220" s="348"/>
      <c r="K220" s="348"/>
      <c r="L220" s="348"/>
      <c r="M220" s="348"/>
      <c r="N220" s="398"/>
      <c r="O220" s="350"/>
      <c r="P220" s="350"/>
      <c r="Q220" s="350"/>
      <c r="R220" s="350"/>
      <c r="S220" s="348"/>
      <c r="T220" s="348"/>
      <c r="U220" s="348"/>
      <c r="V220" s="348"/>
      <c r="W220" s="348"/>
      <c r="X220" s="348"/>
      <c r="Y220" s="348"/>
      <c r="Z220" s="348"/>
    </row>
    <row r="221" spans="1:26" ht="9.75" customHeight="1">
      <c r="A221" s="348"/>
      <c r="B221" s="348"/>
      <c r="C221" s="348"/>
      <c r="D221" s="348"/>
      <c r="E221" s="349"/>
      <c r="F221" s="348"/>
      <c r="G221" s="348"/>
      <c r="H221" s="348"/>
      <c r="I221" s="348"/>
      <c r="J221" s="348"/>
      <c r="K221" s="348"/>
      <c r="L221" s="348"/>
      <c r="M221" s="348"/>
      <c r="N221" s="398"/>
      <c r="O221" s="350"/>
      <c r="P221" s="350"/>
      <c r="Q221" s="350"/>
      <c r="R221" s="350"/>
      <c r="S221" s="348"/>
      <c r="T221" s="348"/>
      <c r="U221" s="348"/>
      <c r="V221" s="348"/>
      <c r="W221" s="348"/>
      <c r="X221" s="348"/>
      <c r="Y221" s="348"/>
      <c r="Z221" s="348"/>
    </row>
    <row r="222" spans="1:26" ht="9.75" customHeight="1">
      <c r="A222" s="348"/>
      <c r="B222" s="348"/>
      <c r="C222" s="348"/>
      <c r="D222" s="348"/>
      <c r="E222" s="349"/>
      <c r="F222" s="348"/>
      <c r="G222" s="348"/>
      <c r="H222" s="348"/>
      <c r="I222" s="348"/>
      <c r="J222" s="348"/>
      <c r="K222" s="348"/>
      <c r="L222" s="348"/>
      <c r="M222" s="348"/>
      <c r="N222" s="398"/>
      <c r="O222" s="350"/>
      <c r="P222" s="350"/>
      <c r="Q222" s="350"/>
      <c r="R222" s="350"/>
      <c r="S222" s="348"/>
      <c r="T222" s="348"/>
      <c r="U222" s="348"/>
      <c r="V222" s="348"/>
      <c r="W222" s="348"/>
      <c r="X222" s="348"/>
      <c r="Y222" s="348"/>
      <c r="Z222" s="348"/>
    </row>
    <row r="223" spans="1:26" ht="9.75" customHeight="1">
      <c r="A223" s="348"/>
      <c r="B223" s="348"/>
      <c r="C223" s="348"/>
      <c r="D223" s="348"/>
      <c r="E223" s="349"/>
      <c r="F223" s="348"/>
      <c r="G223" s="348"/>
      <c r="H223" s="348"/>
      <c r="I223" s="348"/>
      <c r="J223" s="348"/>
      <c r="K223" s="348"/>
      <c r="L223" s="348"/>
      <c r="M223" s="348"/>
      <c r="N223" s="398"/>
      <c r="O223" s="350"/>
      <c r="P223" s="350"/>
      <c r="Q223" s="350"/>
      <c r="R223" s="350"/>
      <c r="S223" s="348"/>
      <c r="T223" s="348"/>
      <c r="U223" s="348"/>
      <c r="V223" s="348"/>
      <c r="W223" s="348"/>
      <c r="X223" s="348"/>
      <c r="Y223" s="348"/>
      <c r="Z223" s="348"/>
    </row>
    <row r="224" spans="1:26" ht="9.75" customHeight="1">
      <c r="A224" s="348"/>
      <c r="B224" s="348"/>
      <c r="C224" s="348"/>
      <c r="D224" s="348"/>
      <c r="E224" s="349"/>
      <c r="F224" s="348"/>
      <c r="G224" s="348"/>
      <c r="H224" s="348"/>
      <c r="I224" s="348"/>
      <c r="J224" s="348"/>
      <c r="K224" s="348"/>
      <c r="L224" s="348"/>
      <c r="M224" s="348"/>
      <c r="N224" s="398"/>
      <c r="O224" s="350"/>
      <c r="P224" s="350"/>
      <c r="Q224" s="350"/>
      <c r="R224" s="350"/>
      <c r="S224" s="348"/>
      <c r="T224" s="348"/>
      <c r="U224" s="348"/>
      <c r="V224" s="348"/>
      <c r="W224" s="348"/>
      <c r="X224" s="348"/>
      <c r="Y224" s="348"/>
      <c r="Z224" s="348"/>
    </row>
    <row r="225" spans="1:26" ht="9.75" customHeight="1">
      <c r="A225" s="348"/>
      <c r="B225" s="348"/>
      <c r="C225" s="348"/>
      <c r="D225" s="348"/>
      <c r="E225" s="349"/>
      <c r="F225" s="348"/>
      <c r="G225" s="348"/>
      <c r="H225" s="348"/>
      <c r="I225" s="348"/>
      <c r="J225" s="348"/>
      <c r="K225" s="348"/>
      <c r="L225" s="348"/>
      <c r="M225" s="348"/>
      <c r="N225" s="398"/>
      <c r="O225" s="350"/>
      <c r="P225" s="350"/>
      <c r="Q225" s="350"/>
      <c r="R225" s="350"/>
      <c r="S225" s="348"/>
      <c r="T225" s="348"/>
      <c r="U225" s="348"/>
      <c r="V225" s="348"/>
      <c r="W225" s="348"/>
      <c r="X225" s="348"/>
      <c r="Y225" s="348"/>
      <c r="Z225" s="348"/>
    </row>
    <row r="226" spans="1:26" ht="9.75" customHeight="1">
      <c r="A226" s="348"/>
      <c r="B226" s="348"/>
      <c r="C226" s="348"/>
      <c r="D226" s="348"/>
      <c r="E226" s="349"/>
      <c r="F226" s="348"/>
      <c r="G226" s="348"/>
      <c r="H226" s="348"/>
      <c r="I226" s="348"/>
      <c r="J226" s="348"/>
      <c r="K226" s="348"/>
      <c r="L226" s="348"/>
      <c r="M226" s="348"/>
      <c r="N226" s="398"/>
      <c r="O226" s="350"/>
      <c r="P226" s="350"/>
      <c r="Q226" s="350"/>
      <c r="R226" s="350"/>
      <c r="S226" s="348"/>
      <c r="T226" s="348"/>
      <c r="U226" s="348"/>
      <c r="V226" s="348"/>
      <c r="W226" s="348"/>
      <c r="X226" s="348"/>
      <c r="Y226" s="348"/>
      <c r="Z226" s="348"/>
    </row>
    <row r="227" spans="1:26" ht="9.75" customHeight="1">
      <c r="A227" s="348"/>
      <c r="B227" s="348"/>
      <c r="C227" s="348"/>
      <c r="D227" s="348"/>
      <c r="E227" s="349"/>
      <c r="F227" s="348"/>
      <c r="G227" s="348"/>
      <c r="H227" s="348"/>
      <c r="I227" s="348"/>
      <c r="J227" s="348"/>
      <c r="K227" s="348"/>
      <c r="L227" s="348"/>
      <c r="M227" s="348"/>
      <c r="N227" s="398"/>
      <c r="O227" s="350"/>
      <c r="P227" s="350"/>
      <c r="Q227" s="350"/>
      <c r="R227" s="350"/>
      <c r="S227" s="348"/>
      <c r="T227" s="348"/>
      <c r="U227" s="348"/>
      <c r="V227" s="348"/>
      <c r="W227" s="348"/>
      <c r="X227" s="348"/>
      <c r="Y227" s="348"/>
      <c r="Z227" s="348"/>
    </row>
    <row r="228" spans="1:26" ht="9.75" customHeight="1">
      <c r="A228" s="348"/>
      <c r="B228" s="348"/>
      <c r="C228" s="348"/>
      <c r="D228" s="348"/>
      <c r="E228" s="349"/>
      <c r="F228" s="348"/>
      <c r="G228" s="348"/>
      <c r="H228" s="348"/>
      <c r="I228" s="348"/>
      <c r="J228" s="348"/>
      <c r="K228" s="348"/>
      <c r="L228" s="348"/>
      <c r="M228" s="348"/>
      <c r="N228" s="398"/>
      <c r="O228" s="350"/>
      <c r="P228" s="350"/>
      <c r="Q228" s="350"/>
      <c r="R228" s="350"/>
      <c r="S228" s="348"/>
      <c r="T228" s="348"/>
      <c r="U228" s="348"/>
      <c r="V228" s="348"/>
      <c r="W228" s="348"/>
      <c r="X228" s="348"/>
      <c r="Y228" s="348"/>
      <c r="Z228" s="348"/>
    </row>
    <row r="229" spans="1:26" ht="9.75" customHeight="1">
      <c r="A229" s="348"/>
      <c r="B229" s="348"/>
      <c r="C229" s="348"/>
      <c r="D229" s="348"/>
      <c r="E229" s="349"/>
      <c r="F229" s="348"/>
      <c r="G229" s="348"/>
      <c r="H229" s="348"/>
      <c r="I229" s="348"/>
      <c r="J229" s="348"/>
      <c r="K229" s="348"/>
      <c r="L229" s="348"/>
      <c r="M229" s="348"/>
      <c r="N229" s="398"/>
      <c r="O229" s="350"/>
      <c r="P229" s="350"/>
      <c r="Q229" s="350"/>
      <c r="R229" s="350"/>
      <c r="S229" s="348"/>
      <c r="T229" s="348"/>
      <c r="U229" s="348"/>
      <c r="V229" s="348"/>
      <c r="W229" s="348"/>
      <c r="X229" s="348"/>
      <c r="Y229" s="348"/>
      <c r="Z229" s="348"/>
    </row>
    <row r="230" spans="1:26" ht="9.75" customHeight="1">
      <c r="A230" s="348"/>
      <c r="B230" s="348"/>
      <c r="C230" s="348"/>
      <c r="D230" s="348"/>
      <c r="E230" s="349"/>
      <c r="F230" s="348"/>
      <c r="G230" s="348"/>
      <c r="H230" s="348"/>
      <c r="I230" s="348"/>
      <c r="J230" s="348"/>
      <c r="K230" s="348"/>
      <c r="L230" s="348"/>
      <c r="M230" s="348"/>
      <c r="N230" s="398"/>
      <c r="O230" s="350"/>
      <c r="P230" s="350"/>
      <c r="Q230" s="350"/>
      <c r="R230" s="350"/>
      <c r="S230" s="348"/>
      <c r="T230" s="348"/>
      <c r="U230" s="348"/>
      <c r="V230" s="348"/>
      <c r="W230" s="348"/>
      <c r="X230" s="348"/>
      <c r="Y230" s="348"/>
      <c r="Z230" s="348"/>
    </row>
    <row r="231" spans="1:26" ht="9.75" customHeight="1">
      <c r="A231" s="348"/>
      <c r="B231" s="348"/>
      <c r="C231" s="348"/>
      <c r="D231" s="348"/>
      <c r="E231" s="349"/>
      <c r="F231" s="348"/>
      <c r="G231" s="348"/>
      <c r="H231" s="348"/>
      <c r="I231" s="348"/>
      <c r="J231" s="348"/>
      <c r="K231" s="348"/>
      <c r="L231" s="348"/>
      <c r="M231" s="348"/>
      <c r="N231" s="398"/>
      <c r="O231" s="350"/>
      <c r="P231" s="350"/>
      <c r="Q231" s="350"/>
      <c r="R231" s="350"/>
      <c r="S231" s="348"/>
      <c r="T231" s="348"/>
      <c r="U231" s="348"/>
      <c r="V231" s="348"/>
      <c r="W231" s="348"/>
      <c r="X231" s="348"/>
      <c r="Y231" s="348"/>
      <c r="Z231" s="348"/>
    </row>
    <row r="232" spans="1:26" ht="9.75" customHeight="1">
      <c r="A232" s="348"/>
      <c r="B232" s="348"/>
      <c r="C232" s="348"/>
      <c r="D232" s="348"/>
      <c r="E232" s="349"/>
      <c r="F232" s="348"/>
      <c r="G232" s="348"/>
      <c r="H232" s="348"/>
      <c r="I232" s="348"/>
      <c r="J232" s="348"/>
      <c r="K232" s="348"/>
      <c r="L232" s="348"/>
      <c r="M232" s="348"/>
      <c r="N232" s="398"/>
      <c r="O232" s="350"/>
      <c r="P232" s="350"/>
      <c r="Q232" s="350"/>
      <c r="R232" s="350"/>
      <c r="S232" s="348"/>
      <c r="T232" s="348"/>
      <c r="U232" s="348"/>
      <c r="V232" s="348"/>
      <c r="W232" s="348"/>
      <c r="X232" s="348"/>
      <c r="Y232" s="348"/>
      <c r="Z232" s="348"/>
    </row>
    <row r="233" spans="1:26" ht="9.75" customHeight="1">
      <c r="A233" s="348"/>
      <c r="B233" s="348"/>
      <c r="C233" s="348"/>
      <c r="D233" s="348"/>
      <c r="E233" s="349"/>
      <c r="F233" s="348"/>
      <c r="G233" s="348"/>
      <c r="H233" s="348"/>
      <c r="I233" s="348"/>
      <c r="J233" s="348"/>
      <c r="K233" s="348"/>
      <c r="L233" s="348"/>
      <c r="M233" s="348"/>
      <c r="N233" s="398"/>
      <c r="O233" s="350"/>
      <c r="P233" s="350"/>
      <c r="Q233" s="350"/>
      <c r="R233" s="350"/>
      <c r="S233" s="348"/>
      <c r="T233" s="348"/>
      <c r="U233" s="348"/>
      <c r="V233" s="348"/>
      <c r="W233" s="348"/>
      <c r="X233" s="348"/>
      <c r="Y233" s="348"/>
      <c r="Z233" s="348"/>
    </row>
    <row r="234" spans="1:26" ht="9.75" customHeight="1">
      <c r="A234" s="348"/>
      <c r="B234" s="348"/>
      <c r="C234" s="348"/>
      <c r="D234" s="348"/>
      <c r="E234" s="349"/>
      <c r="F234" s="348"/>
      <c r="G234" s="348"/>
      <c r="H234" s="348"/>
      <c r="I234" s="348"/>
      <c r="J234" s="348"/>
      <c r="K234" s="348"/>
      <c r="L234" s="348"/>
      <c r="M234" s="348"/>
      <c r="N234" s="398"/>
      <c r="O234" s="350"/>
      <c r="P234" s="350"/>
      <c r="Q234" s="350"/>
      <c r="R234" s="350"/>
      <c r="S234" s="348"/>
      <c r="T234" s="348"/>
      <c r="U234" s="348"/>
      <c r="V234" s="348"/>
      <c r="W234" s="348"/>
      <c r="X234" s="348"/>
      <c r="Y234" s="348"/>
      <c r="Z234" s="348"/>
    </row>
    <row r="235" spans="1:26" ht="9.75" customHeight="1">
      <c r="A235" s="348"/>
      <c r="B235" s="348"/>
      <c r="C235" s="348"/>
      <c r="D235" s="348"/>
      <c r="E235" s="349"/>
      <c r="F235" s="348"/>
      <c r="G235" s="348"/>
      <c r="H235" s="348"/>
      <c r="I235" s="348"/>
      <c r="J235" s="348"/>
      <c r="K235" s="348"/>
      <c r="L235" s="348"/>
      <c r="M235" s="348"/>
      <c r="N235" s="398"/>
      <c r="O235" s="350"/>
      <c r="P235" s="350"/>
      <c r="Q235" s="350"/>
      <c r="R235" s="350"/>
      <c r="S235" s="348"/>
      <c r="T235" s="348"/>
      <c r="U235" s="348"/>
      <c r="V235" s="348"/>
      <c r="W235" s="348"/>
      <c r="X235" s="348"/>
      <c r="Y235" s="348"/>
      <c r="Z235" s="348"/>
    </row>
    <row r="236" spans="1:26" ht="9.75" customHeight="1">
      <c r="A236" s="348"/>
      <c r="B236" s="348"/>
      <c r="C236" s="348"/>
      <c r="D236" s="348"/>
      <c r="E236" s="349"/>
      <c r="F236" s="348"/>
      <c r="G236" s="348"/>
      <c r="H236" s="348"/>
      <c r="I236" s="348"/>
      <c r="J236" s="348"/>
      <c r="K236" s="348"/>
      <c r="L236" s="348"/>
      <c r="M236" s="348"/>
      <c r="N236" s="350"/>
      <c r="O236" s="350"/>
      <c r="P236" s="350"/>
      <c r="Q236" s="350"/>
      <c r="R236" s="350"/>
      <c r="S236" s="348"/>
      <c r="T236" s="348"/>
      <c r="U236" s="348"/>
      <c r="V236" s="348"/>
      <c r="W236" s="348"/>
      <c r="X236" s="348"/>
      <c r="Y236" s="348"/>
      <c r="Z236" s="348"/>
    </row>
    <row r="237" spans="1:26" ht="9.75" customHeight="1">
      <c r="A237" s="348"/>
      <c r="B237" s="348"/>
      <c r="C237" s="348"/>
      <c r="D237" s="348"/>
      <c r="E237" s="349"/>
      <c r="F237" s="348"/>
      <c r="G237" s="348"/>
      <c r="H237" s="348"/>
      <c r="I237" s="348"/>
      <c r="J237" s="348"/>
      <c r="K237" s="348"/>
      <c r="L237" s="348"/>
      <c r="M237" s="348"/>
      <c r="N237" s="350"/>
      <c r="O237" s="350"/>
      <c r="P237" s="350"/>
      <c r="Q237" s="350"/>
      <c r="R237" s="350"/>
      <c r="S237" s="348"/>
      <c r="T237" s="348"/>
      <c r="U237" s="348"/>
      <c r="V237" s="348"/>
      <c r="W237" s="348"/>
      <c r="X237" s="348"/>
      <c r="Y237" s="348"/>
      <c r="Z237" s="348"/>
    </row>
    <row r="238" spans="1:26" ht="9.75" customHeight="1">
      <c r="A238" s="348"/>
      <c r="B238" s="348"/>
      <c r="C238" s="348"/>
      <c r="D238" s="348"/>
      <c r="E238" s="349"/>
      <c r="F238" s="348"/>
      <c r="G238" s="348"/>
      <c r="H238" s="348"/>
      <c r="I238" s="348"/>
      <c r="J238" s="348"/>
      <c r="K238" s="348"/>
      <c r="L238" s="348"/>
      <c r="M238" s="348"/>
      <c r="N238" s="350"/>
      <c r="O238" s="350"/>
      <c r="P238" s="350"/>
      <c r="Q238" s="350"/>
      <c r="R238" s="350"/>
      <c r="S238" s="348"/>
      <c r="T238" s="348"/>
      <c r="U238" s="348"/>
      <c r="V238" s="348"/>
      <c r="W238" s="348"/>
      <c r="X238" s="348"/>
      <c r="Y238" s="348"/>
      <c r="Z238" s="348"/>
    </row>
    <row r="239" spans="1:26" ht="9.75" customHeight="1">
      <c r="A239" s="348"/>
      <c r="B239" s="348"/>
      <c r="C239" s="348"/>
      <c r="D239" s="348"/>
      <c r="E239" s="349"/>
      <c r="F239" s="348"/>
      <c r="G239" s="348"/>
      <c r="H239" s="348"/>
      <c r="I239" s="348"/>
      <c r="J239" s="348"/>
      <c r="K239" s="348"/>
      <c r="L239" s="348"/>
      <c r="M239" s="348"/>
      <c r="N239" s="350"/>
      <c r="O239" s="350"/>
      <c r="P239" s="350"/>
      <c r="Q239" s="350"/>
      <c r="R239" s="350"/>
      <c r="S239" s="348"/>
      <c r="T239" s="348"/>
      <c r="U239" s="348"/>
      <c r="V239" s="348"/>
      <c r="W239" s="348"/>
      <c r="X239" s="348"/>
      <c r="Y239" s="348"/>
      <c r="Z239" s="348"/>
    </row>
    <row r="240" spans="1:26" ht="9.75" customHeight="1">
      <c r="A240" s="348"/>
      <c r="B240" s="348"/>
      <c r="C240" s="348"/>
      <c r="D240" s="348"/>
      <c r="E240" s="349"/>
      <c r="F240" s="348"/>
      <c r="G240" s="348"/>
      <c r="H240" s="348"/>
      <c r="I240" s="348"/>
      <c r="J240" s="348"/>
      <c r="K240" s="348"/>
      <c r="L240" s="348"/>
      <c r="M240" s="348"/>
      <c r="N240" s="350"/>
      <c r="O240" s="350"/>
      <c r="P240" s="350"/>
      <c r="Q240" s="350"/>
      <c r="R240" s="350"/>
      <c r="S240" s="348"/>
      <c r="T240" s="348"/>
      <c r="U240" s="348"/>
      <c r="V240" s="348"/>
      <c r="W240" s="348"/>
      <c r="X240" s="348"/>
      <c r="Y240" s="348"/>
      <c r="Z240" s="348"/>
    </row>
    <row r="241" spans="1:26" ht="9.75" customHeight="1">
      <c r="A241" s="348"/>
      <c r="B241" s="348"/>
      <c r="C241" s="348"/>
      <c r="D241" s="348"/>
      <c r="E241" s="349"/>
      <c r="F241" s="348"/>
      <c r="G241" s="348"/>
      <c r="H241" s="348"/>
      <c r="I241" s="348"/>
      <c r="J241" s="348"/>
      <c r="K241" s="348"/>
      <c r="L241" s="348"/>
      <c r="M241" s="348"/>
      <c r="N241" s="350"/>
      <c r="O241" s="350"/>
      <c r="P241" s="350"/>
      <c r="Q241" s="350"/>
      <c r="R241" s="350"/>
      <c r="S241" s="348"/>
      <c r="T241" s="348"/>
      <c r="U241" s="348"/>
      <c r="V241" s="348"/>
      <c r="W241" s="348"/>
      <c r="X241" s="348"/>
      <c r="Y241" s="348"/>
      <c r="Z241" s="348"/>
    </row>
    <row r="242" spans="1:26" ht="9.75" customHeight="1">
      <c r="A242" s="348"/>
      <c r="B242" s="348"/>
      <c r="C242" s="348"/>
      <c r="D242" s="348"/>
      <c r="E242" s="349"/>
      <c r="F242" s="348"/>
      <c r="G242" s="348"/>
      <c r="H242" s="348"/>
      <c r="I242" s="348"/>
      <c r="J242" s="348"/>
      <c r="K242" s="348"/>
      <c r="L242" s="348"/>
      <c r="M242" s="348"/>
      <c r="N242" s="350"/>
      <c r="O242" s="350"/>
      <c r="P242" s="350"/>
      <c r="Q242" s="350"/>
      <c r="R242" s="350"/>
      <c r="S242" s="348"/>
      <c r="T242" s="348"/>
      <c r="U242" s="348"/>
      <c r="V242" s="348"/>
      <c r="W242" s="348"/>
      <c r="X242" s="348"/>
      <c r="Y242" s="348"/>
      <c r="Z242" s="348"/>
    </row>
    <row r="243" spans="1:26" ht="9.75" customHeight="1">
      <c r="A243" s="348"/>
      <c r="B243" s="348"/>
      <c r="C243" s="348"/>
      <c r="D243" s="348"/>
      <c r="E243" s="349"/>
      <c r="F243" s="348"/>
      <c r="G243" s="348"/>
      <c r="H243" s="348"/>
      <c r="I243" s="348"/>
      <c r="J243" s="348"/>
      <c r="K243" s="348"/>
      <c r="L243" s="348"/>
      <c r="M243" s="348"/>
      <c r="N243" s="350"/>
      <c r="O243" s="350"/>
      <c r="P243" s="350"/>
      <c r="Q243" s="350"/>
      <c r="R243" s="350"/>
      <c r="S243" s="348"/>
      <c r="T243" s="348"/>
      <c r="U243" s="348"/>
      <c r="V243" s="348"/>
      <c r="W243" s="348"/>
      <c r="X243" s="348"/>
      <c r="Y243" s="348"/>
      <c r="Z243" s="348"/>
    </row>
    <row r="244" spans="1:26" ht="9.75" customHeight="1">
      <c r="A244" s="348"/>
      <c r="B244" s="348"/>
      <c r="C244" s="348"/>
      <c r="D244" s="348"/>
      <c r="E244" s="349"/>
      <c r="F244" s="348"/>
      <c r="G244" s="348"/>
      <c r="H244" s="348"/>
      <c r="I244" s="348"/>
      <c r="J244" s="348"/>
      <c r="K244" s="348"/>
      <c r="L244" s="348"/>
      <c r="M244" s="348"/>
      <c r="N244" s="350"/>
      <c r="O244" s="350"/>
      <c r="P244" s="350"/>
      <c r="Q244" s="350"/>
      <c r="R244" s="350"/>
      <c r="S244" s="348"/>
      <c r="T244" s="348"/>
      <c r="U244" s="348"/>
      <c r="V244" s="348"/>
      <c r="W244" s="348"/>
      <c r="X244" s="348"/>
      <c r="Y244" s="348"/>
      <c r="Z244" s="348"/>
    </row>
    <row r="245" spans="1:26" ht="9.75" customHeight="1">
      <c r="A245" s="348"/>
      <c r="B245" s="348"/>
      <c r="C245" s="348"/>
      <c r="D245" s="348"/>
      <c r="E245" s="349"/>
      <c r="F245" s="348"/>
      <c r="G245" s="348"/>
      <c r="H245" s="348"/>
      <c r="I245" s="348"/>
      <c r="J245" s="348"/>
      <c r="K245" s="348"/>
      <c r="L245" s="348"/>
      <c r="M245" s="348"/>
      <c r="N245" s="350"/>
      <c r="O245" s="350"/>
      <c r="P245" s="350"/>
      <c r="Q245" s="350"/>
      <c r="R245" s="350"/>
      <c r="S245" s="348"/>
      <c r="T245" s="348"/>
      <c r="U245" s="348"/>
      <c r="V245" s="348"/>
      <c r="W245" s="348"/>
      <c r="X245" s="348"/>
      <c r="Y245" s="348"/>
      <c r="Z245" s="348"/>
    </row>
    <row r="246" spans="1:26" ht="9.75" customHeight="1">
      <c r="A246" s="348"/>
      <c r="B246" s="348"/>
      <c r="C246" s="348"/>
      <c r="D246" s="348"/>
      <c r="E246" s="349"/>
      <c r="F246" s="348"/>
      <c r="G246" s="348"/>
      <c r="H246" s="348"/>
      <c r="I246" s="348"/>
      <c r="J246" s="348"/>
      <c r="K246" s="348"/>
      <c r="L246" s="348"/>
      <c r="M246" s="348"/>
      <c r="N246" s="350"/>
      <c r="O246" s="350"/>
      <c r="P246" s="350"/>
      <c r="Q246" s="350"/>
      <c r="R246" s="350"/>
      <c r="S246" s="348"/>
      <c r="T246" s="348"/>
      <c r="U246" s="348"/>
      <c r="V246" s="348"/>
      <c r="W246" s="348"/>
      <c r="X246" s="348"/>
      <c r="Y246" s="348"/>
      <c r="Z246" s="348"/>
    </row>
    <row r="247" spans="1:26" ht="9.75" customHeight="1">
      <c r="A247" s="348"/>
      <c r="B247" s="348"/>
      <c r="C247" s="348"/>
      <c r="D247" s="348"/>
      <c r="E247" s="349"/>
      <c r="F247" s="348"/>
      <c r="G247" s="348"/>
      <c r="H247" s="348"/>
      <c r="I247" s="348"/>
      <c r="J247" s="348"/>
      <c r="K247" s="348"/>
      <c r="L247" s="348"/>
      <c r="M247" s="348"/>
      <c r="N247" s="350"/>
      <c r="O247" s="350"/>
      <c r="P247" s="350"/>
      <c r="Q247" s="350"/>
      <c r="R247" s="350"/>
      <c r="S247" s="348"/>
      <c r="T247" s="348"/>
      <c r="U247" s="348"/>
      <c r="V247" s="348"/>
      <c r="W247" s="348"/>
      <c r="X247" s="348"/>
      <c r="Y247" s="348"/>
      <c r="Z247" s="348"/>
    </row>
    <row r="248" spans="1:26" ht="9.75" customHeight="1">
      <c r="A248" s="348"/>
      <c r="B248" s="348"/>
      <c r="C248" s="348"/>
      <c r="D248" s="348"/>
      <c r="E248" s="349"/>
      <c r="F248" s="348"/>
      <c r="G248" s="348"/>
      <c r="H248" s="348"/>
      <c r="I248" s="348"/>
      <c r="J248" s="348"/>
      <c r="K248" s="348"/>
      <c r="L248" s="348"/>
      <c r="M248" s="348"/>
      <c r="N248" s="350"/>
      <c r="O248" s="350"/>
      <c r="P248" s="350"/>
      <c r="Q248" s="350"/>
      <c r="R248" s="350"/>
      <c r="S248" s="348"/>
      <c r="T248" s="348"/>
      <c r="U248" s="348"/>
      <c r="V248" s="348"/>
      <c r="W248" s="348"/>
      <c r="X248" s="348"/>
      <c r="Y248" s="348"/>
      <c r="Z248" s="348"/>
    </row>
    <row r="249" spans="1:26" ht="9.75" customHeight="1">
      <c r="A249" s="348"/>
      <c r="B249" s="348"/>
      <c r="C249" s="348"/>
      <c r="D249" s="348"/>
      <c r="E249" s="349"/>
      <c r="F249" s="348"/>
      <c r="G249" s="348"/>
      <c r="H249" s="348"/>
      <c r="I249" s="348"/>
      <c r="J249" s="348"/>
      <c r="K249" s="348"/>
      <c r="L249" s="348"/>
      <c r="M249" s="348"/>
      <c r="N249" s="350"/>
      <c r="O249" s="350"/>
      <c r="P249" s="350"/>
      <c r="Q249" s="350"/>
      <c r="R249" s="350"/>
      <c r="S249" s="348"/>
      <c r="T249" s="348"/>
      <c r="U249" s="348"/>
      <c r="V249" s="348"/>
      <c r="W249" s="348"/>
      <c r="X249" s="348"/>
      <c r="Y249" s="348"/>
      <c r="Z249" s="348"/>
    </row>
    <row r="250" spans="1:26" ht="9.75" customHeight="1">
      <c r="A250" s="348"/>
      <c r="B250" s="348"/>
      <c r="C250" s="348"/>
      <c r="D250" s="348"/>
      <c r="E250" s="349"/>
      <c r="F250" s="348"/>
      <c r="G250" s="348"/>
      <c r="H250" s="348"/>
      <c r="I250" s="348"/>
      <c r="J250" s="348"/>
      <c r="K250" s="348"/>
      <c r="L250" s="348"/>
      <c r="M250" s="348"/>
      <c r="N250" s="350"/>
      <c r="O250" s="350"/>
      <c r="P250" s="350"/>
      <c r="Q250" s="350"/>
      <c r="R250" s="350"/>
      <c r="S250" s="348"/>
      <c r="T250" s="348"/>
      <c r="U250" s="348"/>
      <c r="V250" s="348"/>
      <c r="W250" s="348"/>
      <c r="X250" s="348"/>
      <c r="Y250" s="348"/>
      <c r="Z250" s="348"/>
    </row>
    <row r="251" spans="1:26" ht="9.75" customHeight="1">
      <c r="A251" s="348"/>
      <c r="B251" s="348"/>
      <c r="C251" s="348"/>
      <c r="D251" s="348"/>
      <c r="E251" s="349"/>
      <c r="F251" s="348"/>
      <c r="G251" s="348"/>
      <c r="H251" s="348"/>
      <c r="I251" s="348"/>
      <c r="J251" s="348"/>
      <c r="K251" s="348"/>
      <c r="L251" s="348"/>
      <c r="M251" s="348"/>
      <c r="N251" s="350"/>
      <c r="O251" s="350"/>
      <c r="P251" s="350"/>
      <c r="Q251" s="350"/>
      <c r="R251" s="350"/>
      <c r="S251" s="348"/>
      <c r="T251" s="348"/>
      <c r="U251" s="348"/>
      <c r="V251" s="348"/>
      <c r="W251" s="348"/>
      <c r="X251" s="348"/>
      <c r="Y251" s="348"/>
      <c r="Z251" s="348"/>
    </row>
    <row r="252" spans="1:26" ht="9.75" customHeight="1">
      <c r="A252" s="348"/>
      <c r="B252" s="348"/>
      <c r="C252" s="348"/>
      <c r="D252" s="348"/>
      <c r="E252" s="349"/>
      <c r="F252" s="348"/>
      <c r="G252" s="348"/>
      <c r="H252" s="348"/>
      <c r="I252" s="348"/>
      <c r="J252" s="348"/>
      <c r="K252" s="348"/>
      <c r="L252" s="348"/>
      <c r="M252" s="348"/>
      <c r="N252" s="350"/>
      <c r="O252" s="350"/>
      <c r="P252" s="350"/>
      <c r="Q252" s="350"/>
      <c r="R252" s="350"/>
      <c r="S252" s="348"/>
      <c r="T252" s="348"/>
      <c r="U252" s="348"/>
      <c r="V252" s="348"/>
      <c r="W252" s="348"/>
      <c r="X252" s="348"/>
      <c r="Y252" s="348"/>
      <c r="Z252" s="348"/>
    </row>
    <row r="253" spans="1:26" ht="9.75" customHeight="1">
      <c r="A253" s="348"/>
      <c r="B253" s="348"/>
      <c r="C253" s="348"/>
      <c r="D253" s="348"/>
      <c r="E253" s="349"/>
      <c r="F253" s="348"/>
      <c r="G253" s="348"/>
      <c r="H253" s="348"/>
      <c r="I253" s="348"/>
      <c r="J253" s="348"/>
      <c r="K253" s="348"/>
      <c r="L253" s="348"/>
      <c r="M253" s="348"/>
      <c r="N253" s="350"/>
      <c r="O253" s="350"/>
      <c r="P253" s="350"/>
      <c r="Q253" s="350"/>
      <c r="R253" s="350"/>
      <c r="S253" s="348"/>
      <c r="T253" s="348"/>
      <c r="U253" s="348"/>
      <c r="V253" s="348"/>
      <c r="W253" s="348"/>
      <c r="X253" s="348"/>
      <c r="Y253" s="348"/>
      <c r="Z253" s="348"/>
    </row>
    <row r="254" spans="1:26" ht="9.75" customHeight="1">
      <c r="A254" s="348"/>
      <c r="B254" s="348"/>
      <c r="C254" s="348"/>
      <c r="D254" s="348"/>
      <c r="E254" s="349"/>
      <c r="F254" s="348"/>
      <c r="G254" s="348"/>
      <c r="H254" s="348"/>
      <c r="I254" s="348"/>
      <c r="J254" s="348"/>
      <c r="K254" s="348"/>
      <c r="L254" s="348"/>
      <c r="M254" s="348"/>
      <c r="N254" s="350"/>
      <c r="O254" s="350"/>
      <c r="P254" s="350"/>
      <c r="Q254" s="350"/>
      <c r="R254" s="350"/>
      <c r="S254" s="348"/>
      <c r="T254" s="348"/>
      <c r="U254" s="348"/>
      <c r="V254" s="348"/>
      <c r="W254" s="348"/>
      <c r="X254" s="348"/>
      <c r="Y254" s="348"/>
      <c r="Z254" s="348"/>
    </row>
    <row r="255" spans="1:26" ht="9.75" customHeight="1">
      <c r="A255" s="348"/>
      <c r="B255" s="348"/>
      <c r="C255" s="348"/>
      <c r="D255" s="348"/>
      <c r="E255" s="349"/>
      <c r="F255" s="348"/>
      <c r="G255" s="348"/>
      <c r="H255" s="348"/>
      <c r="I255" s="348"/>
      <c r="J255" s="348"/>
      <c r="K255" s="348"/>
      <c r="L255" s="348"/>
      <c r="M255" s="348"/>
      <c r="N255" s="350"/>
      <c r="O255" s="350"/>
      <c r="P255" s="350"/>
      <c r="Q255" s="350"/>
      <c r="R255" s="350"/>
      <c r="S255" s="348"/>
      <c r="T255" s="348"/>
      <c r="U255" s="348"/>
      <c r="V255" s="348"/>
      <c r="W255" s="348"/>
      <c r="X255" s="348"/>
      <c r="Y255" s="348"/>
      <c r="Z255" s="348"/>
    </row>
    <row r="256" spans="1:26" ht="9.75" customHeight="1">
      <c r="A256" s="348"/>
      <c r="B256" s="348"/>
      <c r="C256" s="348"/>
      <c r="D256" s="348"/>
      <c r="E256" s="349"/>
      <c r="F256" s="348"/>
      <c r="G256" s="348"/>
      <c r="H256" s="348"/>
      <c r="I256" s="348"/>
      <c r="J256" s="348"/>
      <c r="K256" s="348"/>
      <c r="L256" s="348"/>
      <c r="M256" s="348"/>
      <c r="N256" s="350"/>
      <c r="O256" s="350"/>
      <c r="P256" s="350"/>
      <c r="Q256" s="350"/>
      <c r="R256" s="350"/>
      <c r="S256" s="348"/>
      <c r="T256" s="348"/>
      <c r="U256" s="348"/>
      <c r="V256" s="348"/>
      <c r="W256" s="348"/>
      <c r="X256" s="348"/>
      <c r="Y256" s="348"/>
      <c r="Z256" s="348"/>
    </row>
    <row r="257" spans="1:26" ht="9.75" customHeight="1">
      <c r="A257" s="348"/>
      <c r="B257" s="348"/>
      <c r="C257" s="348"/>
      <c r="D257" s="348"/>
      <c r="E257" s="349"/>
      <c r="F257" s="348"/>
      <c r="G257" s="348"/>
      <c r="H257" s="348"/>
      <c r="I257" s="348"/>
      <c r="J257" s="348"/>
      <c r="K257" s="348"/>
      <c r="L257" s="348"/>
      <c r="M257" s="348"/>
      <c r="N257" s="350"/>
      <c r="O257" s="350"/>
      <c r="P257" s="350"/>
      <c r="Q257" s="350"/>
      <c r="R257" s="350"/>
      <c r="S257" s="348"/>
      <c r="T257" s="348"/>
      <c r="U257" s="348"/>
      <c r="V257" s="348"/>
      <c r="W257" s="348"/>
      <c r="X257" s="348"/>
      <c r="Y257" s="348"/>
      <c r="Z257" s="348"/>
    </row>
    <row r="258" spans="1:26" ht="9.75" customHeight="1">
      <c r="A258" s="348"/>
      <c r="B258" s="348"/>
      <c r="C258" s="348"/>
      <c r="D258" s="348"/>
      <c r="E258" s="349"/>
      <c r="F258" s="348"/>
      <c r="G258" s="348"/>
      <c r="H258" s="348"/>
      <c r="I258" s="348"/>
      <c r="J258" s="348"/>
      <c r="K258" s="348"/>
      <c r="L258" s="348"/>
      <c r="M258" s="348"/>
      <c r="N258" s="350"/>
      <c r="O258" s="350"/>
      <c r="P258" s="350"/>
      <c r="Q258" s="350"/>
      <c r="R258" s="350"/>
      <c r="S258" s="348"/>
      <c r="T258" s="348"/>
      <c r="U258" s="348"/>
      <c r="V258" s="348"/>
      <c r="W258" s="348"/>
      <c r="X258" s="348"/>
      <c r="Y258" s="348"/>
      <c r="Z258" s="348"/>
    </row>
    <row r="259" spans="1:26" ht="9.75" customHeight="1">
      <c r="A259" s="348"/>
      <c r="B259" s="348"/>
      <c r="C259" s="348"/>
      <c r="D259" s="348"/>
      <c r="E259" s="349"/>
      <c r="F259" s="348"/>
      <c r="G259" s="348"/>
      <c r="H259" s="348"/>
      <c r="I259" s="348"/>
      <c r="J259" s="348"/>
      <c r="K259" s="348"/>
      <c r="L259" s="348"/>
      <c r="M259" s="348"/>
      <c r="N259" s="350"/>
      <c r="O259" s="350"/>
      <c r="P259" s="350"/>
      <c r="Q259" s="350"/>
      <c r="R259" s="350"/>
      <c r="S259" s="348"/>
      <c r="T259" s="348"/>
      <c r="U259" s="348"/>
      <c r="V259" s="348"/>
      <c r="W259" s="348"/>
      <c r="X259" s="348"/>
      <c r="Y259" s="348"/>
      <c r="Z259" s="348"/>
    </row>
    <row r="260" spans="1:26" ht="9.75" customHeight="1">
      <c r="A260" s="348"/>
      <c r="B260" s="348"/>
      <c r="C260" s="348"/>
      <c r="D260" s="348"/>
      <c r="E260" s="349"/>
      <c r="F260" s="348"/>
      <c r="G260" s="348"/>
      <c r="H260" s="348"/>
      <c r="I260" s="348"/>
      <c r="J260" s="348"/>
      <c r="K260" s="348"/>
      <c r="L260" s="348"/>
      <c r="M260" s="348"/>
      <c r="N260" s="350"/>
      <c r="O260" s="350"/>
      <c r="P260" s="350"/>
      <c r="Q260" s="350"/>
      <c r="R260" s="350"/>
      <c r="S260" s="348"/>
      <c r="T260" s="348"/>
      <c r="U260" s="348"/>
      <c r="V260" s="348"/>
      <c r="W260" s="348"/>
      <c r="X260" s="348"/>
      <c r="Y260" s="348"/>
      <c r="Z260" s="348"/>
    </row>
    <row r="261" spans="1:26" ht="9.75" customHeight="1">
      <c r="A261" s="348"/>
      <c r="B261" s="348"/>
      <c r="C261" s="348"/>
      <c r="D261" s="348"/>
      <c r="E261" s="349"/>
      <c r="F261" s="348"/>
      <c r="G261" s="348"/>
      <c r="H261" s="348"/>
      <c r="I261" s="348"/>
      <c r="J261" s="348"/>
      <c r="K261" s="348"/>
      <c r="L261" s="348"/>
      <c r="M261" s="348"/>
      <c r="N261" s="350"/>
      <c r="O261" s="350"/>
      <c r="P261" s="350"/>
      <c r="Q261" s="350"/>
      <c r="R261" s="350"/>
      <c r="S261" s="348"/>
      <c r="T261" s="348"/>
      <c r="U261" s="348"/>
      <c r="V261" s="348"/>
      <c r="W261" s="348"/>
      <c r="X261" s="348"/>
      <c r="Y261" s="348"/>
      <c r="Z261" s="348"/>
    </row>
    <row r="262" spans="1:26" ht="9.75" customHeight="1">
      <c r="A262" s="348"/>
      <c r="B262" s="348"/>
      <c r="C262" s="348"/>
      <c r="D262" s="348"/>
      <c r="E262" s="349"/>
      <c r="F262" s="348"/>
      <c r="G262" s="348"/>
      <c r="H262" s="348"/>
      <c r="I262" s="348"/>
      <c r="J262" s="348"/>
      <c r="K262" s="348"/>
      <c r="L262" s="348"/>
      <c r="M262" s="348"/>
      <c r="N262" s="350"/>
      <c r="O262" s="350"/>
      <c r="P262" s="350"/>
      <c r="Q262" s="350"/>
      <c r="R262" s="350"/>
      <c r="S262" s="348"/>
      <c r="T262" s="348"/>
      <c r="U262" s="348"/>
      <c r="V262" s="348"/>
      <c r="W262" s="348"/>
      <c r="X262" s="348"/>
      <c r="Y262" s="348"/>
      <c r="Z262" s="348"/>
    </row>
    <row r="263" spans="1:26" ht="9.75" customHeight="1">
      <c r="A263" s="348"/>
      <c r="B263" s="348"/>
      <c r="C263" s="348"/>
      <c r="D263" s="348"/>
      <c r="E263" s="349"/>
      <c r="F263" s="348"/>
      <c r="G263" s="348"/>
      <c r="H263" s="348"/>
      <c r="I263" s="348"/>
      <c r="J263" s="348"/>
      <c r="K263" s="348"/>
      <c r="L263" s="348"/>
      <c r="M263" s="348"/>
      <c r="N263" s="350"/>
      <c r="O263" s="350"/>
      <c r="P263" s="350"/>
      <c r="Q263" s="350"/>
      <c r="R263" s="350"/>
      <c r="S263" s="348"/>
      <c r="T263" s="348"/>
      <c r="U263" s="348"/>
      <c r="V263" s="348"/>
      <c r="W263" s="348"/>
      <c r="X263" s="348"/>
      <c r="Y263" s="348"/>
      <c r="Z263" s="348"/>
    </row>
    <row r="264" spans="1:26" ht="9.75" customHeight="1">
      <c r="A264" s="348"/>
      <c r="B264" s="348"/>
      <c r="C264" s="348"/>
      <c r="D264" s="348"/>
      <c r="E264" s="349"/>
      <c r="F264" s="348"/>
      <c r="G264" s="348"/>
      <c r="H264" s="348"/>
      <c r="I264" s="348"/>
      <c r="J264" s="348"/>
      <c r="K264" s="348"/>
      <c r="L264" s="348"/>
      <c r="M264" s="348"/>
      <c r="N264" s="350"/>
      <c r="O264" s="350"/>
      <c r="P264" s="350"/>
      <c r="Q264" s="350"/>
      <c r="R264" s="350"/>
      <c r="S264" s="348"/>
      <c r="T264" s="348"/>
      <c r="U264" s="348"/>
      <c r="V264" s="348"/>
      <c r="W264" s="348"/>
      <c r="X264" s="348"/>
      <c r="Y264" s="348"/>
      <c r="Z264" s="348"/>
    </row>
    <row r="265" spans="1:26" ht="9.75" customHeight="1">
      <c r="A265" s="348"/>
      <c r="B265" s="348"/>
      <c r="C265" s="348"/>
      <c r="D265" s="348"/>
      <c r="E265" s="349"/>
      <c r="F265" s="348"/>
      <c r="G265" s="348"/>
      <c r="H265" s="348"/>
      <c r="I265" s="348"/>
      <c r="J265" s="348"/>
      <c r="K265" s="348"/>
      <c r="L265" s="348"/>
      <c r="M265" s="348"/>
      <c r="N265" s="350"/>
      <c r="O265" s="350"/>
      <c r="P265" s="350"/>
      <c r="Q265" s="350"/>
      <c r="R265" s="350"/>
      <c r="S265" s="348"/>
      <c r="T265" s="348"/>
      <c r="U265" s="348"/>
      <c r="V265" s="348"/>
      <c r="W265" s="348"/>
      <c r="X265" s="348"/>
      <c r="Y265" s="348"/>
      <c r="Z265" s="348"/>
    </row>
    <row r="266" spans="1:26" ht="9.75" customHeight="1">
      <c r="A266" s="348"/>
      <c r="B266" s="348"/>
      <c r="C266" s="348"/>
      <c r="D266" s="348"/>
      <c r="E266" s="349"/>
      <c r="F266" s="348"/>
      <c r="G266" s="348"/>
      <c r="H266" s="348"/>
      <c r="I266" s="348"/>
      <c r="J266" s="348"/>
      <c r="K266" s="348"/>
      <c r="L266" s="348"/>
      <c r="M266" s="348"/>
      <c r="N266" s="350"/>
      <c r="O266" s="350"/>
      <c r="P266" s="350"/>
      <c r="Q266" s="350"/>
      <c r="R266" s="350"/>
      <c r="S266" s="348"/>
      <c r="T266" s="348"/>
      <c r="U266" s="348"/>
      <c r="V266" s="348"/>
      <c r="W266" s="348"/>
      <c r="X266" s="348"/>
      <c r="Y266" s="348"/>
      <c r="Z266" s="348"/>
    </row>
    <row r="267" spans="1:26" ht="9.75" customHeight="1">
      <c r="A267" s="348"/>
      <c r="B267" s="348"/>
      <c r="C267" s="348"/>
      <c r="D267" s="348"/>
      <c r="E267" s="349"/>
      <c r="F267" s="348"/>
      <c r="G267" s="348"/>
      <c r="H267" s="348"/>
      <c r="I267" s="348"/>
      <c r="J267" s="348"/>
      <c r="K267" s="348"/>
      <c r="L267" s="348"/>
      <c r="M267" s="348"/>
      <c r="N267" s="350"/>
      <c r="O267" s="350"/>
      <c r="P267" s="350"/>
      <c r="Q267" s="350"/>
      <c r="R267" s="350"/>
      <c r="S267" s="348"/>
      <c r="T267" s="348"/>
      <c r="U267" s="348"/>
      <c r="V267" s="348"/>
      <c r="W267" s="348"/>
      <c r="X267" s="348"/>
      <c r="Y267" s="348"/>
      <c r="Z267" s="348"/>
    </row>
    <row r="268" spans="1:26" ht="9.75" customHeight="1">
      <c r="A268" s="348"/>
      <c r="B268" s="348"/>
      <c r="C268" s="348"/>
      <c r="D268" s="348"/>
      <c r="E268" s="349"/>
      <c r="F268" s="348"/>
      <c r="G268" s="348"/>
      <c r="H268" s="348"/>
      <c r="I268" s="348"/>
      <c r="J268" s="348"/>
      <c r="K268" s="348"/>
      <c r="L268" s="348"/>
      <c r="M268" s="348"/>
      <c r="N268" s="350"/>
      <c r="O268" s="350"/>
      <c r="P268" s="350"/>
      <c r="Q268" s="350"/>
      <c r="R268" s="350"/>
      <c r="S268" s="348"/>
      <c r="T268" s="348"/>
      <c r="U268" s="348"/>
      <c r="V268" s="348"/>
      <c r="W268" s="348"/>
      <c r="X268" s="348"/>
      <c r="Y268" s="348"/>
      <c r="Z268" s="348"/>
    </row>
    <row r="269" spans="1:26" ht="9.75" customHeight="1">
      <c r="A269" s="348"/>
      <c r="B269" s="348"/>
      <c r="C269" s="348"/>
      <c r="D269" s="348"/>
      <c r="E269" s="349"/>
      <c r="F269" s="348"/>
      <c r="G269" s="348"/>
      <c r="H269" s="348"/>
      <c r="I269" s="348"/>
      <c r="J269" s="348"/>
      <c r="K269" s="348"/>
      <c r="L269" s="348"/>
      <c r="M269" s="348"/>
      <c r="N269" s="350"/>
      <c r="O269" s="350"/>
      <c r="P269" s="350"/>
      <c r="Q269" s="350"/>
      <c r="R269" s="350"/>
      <c r="S269" s="348"/>
      <c r="T269" s="348"/>
      <c r="U269" s="348"/>
      <c r="V269" s="348"/>
      <c r="W269" s="348"/>
      <c r="X269" s="348"/>
      <c r="Y269" s="348"/>
      <c r="Z269" s="348"/>
    </row>
    <row r="270" spans="1:26" ht="9.75" customHeight="1">
      <c r="A270" s="348"/>
      <c r="B270" s="348"/>
      <c r="C270" s="348"/>
      <c r="D270" s="348"/>
      <c r="E270" s="349"/>
      <c r="F270" s="348"/>
      <c r="G270" s="348"/>
      <c r="H270" s="348"/>
      <c r="I270" s="348"/>
      <c r="J270" s="348"/>
      <c r="K270" s="348"/>
      <c r="L270" s="348"/>
      <c r="M270" s="348"/>
      <c r="N270" s="350"/>
      <c r="O270" s="350"/>
      <c r="P270" s="350"/>
      <c r="Q270" s="350"/>
      <c r="R270" s="350"/>
      <c r="S270" s="348"/>
      <c r="T270" s="348"/>
      <c r="U270" s="348"/>
      <c r="V270" s="348"/>
      <c r="W270" s="348"/>
      <c r="X270" s="348"/>
      <c r="Y270" s="348"/>
      <c r="Z270" s="348"/>
    </row>
    <row r="271" spans="1:26" ht="9.75" customHeight="1">
      <c r="A271" s="348"/>
      <c r="B271" s="348"/>
      <c r="C271" s="348"/>
      <c r="D271" s="348"/>
      <c r="E271" s="349"/>
      <c r="F271" s="348"/>
      <c r="G271" s="348"/>
      <c r="H271" s="348"/>
      <c r="I271" s="348"/>
      <c r="J271" s="348"/>
      <c r="K271" s="348"/>
      <c r="L271" s="348"/>
      <c r="M271" s="348"/>
      <c r="N271" s="350"/>
      <c r="O271" s="350"/>
      <c r="P271" s="350"/>
      <c r="Q271" s="350"/>
      <c r="R271" s="350"/>
      <c r="S271" s="348"/>
      <c r="T271" s="348"/>
      <c r="U271" s="348"/>
      <c r="V271" s="348"/>
      <c r="W271" s="348"/>
      <c r="X271" s="348"/>
      <c r="Y271" s="348"/>
      <c r="Z271" s="348"/>
    </row>
    <row r="272" spans="1:26" ht="9.75" customHeight="1">
      <c r="A272" s="348"/>
      <c r="B272" s="348"/>
      <c r="C272" s="348"/>
      <c r="D272" s="348"/>
      <c r="E272" s="349"/>
      <c r="F272" s="348"/>
      <c r="G272" s="348"/>
      <c r="H272" s="348"/>
      <c r="I272" s="348"/>
      <c r="J272" s="348"/>
      <c r="K272" s="348"/>
      <c r="L272" s="348"/>
      <c r="M272" s="348"/>
      <c r="N272" s="350"/>
      <c r="O272" s="350"/>
      <c r="P272" s="350"/>
      <c r="Q272" s="350"/>
      <c r="R272" s="350"/>
      <c r="S272" s="348"/>
      <c r="T272" s="348"/>
      <c r="U272" s="348"/>
      <c r="V272" s="348"/>
      <c r="W272" s="348"/>
      <c r="X272" s="348"/>
      <c r="Y272" s="348"/>
      <c r="Z272" s="348"/>
    </row>
    <row r="273" spans="1:26" ht="9.75" customHeight="1">
      <c r="A273" s="348"/>
      <c r="B273" s="348"/>
      <c r="C273" s="348"/>
      <c r="D273" s="348"/>
      <c r="E273" s="349"/>
      <c r="F273" s="348"/>
      <c r="G273" s="348"/>
      <c r="H273" s="348"/>
      <c r="I273" s="348"/>
      <c r="J273" s="348"/>
      <c r="K273" s="348"/>
      <c r="L273" s="348"/>
      <c r="M273" s="348"/>
      <c r="N273" s="350"/>
      <c r="O273" s="350"/>
      <c r="P273" s="350"/>
      <c r="Q273" s="350"/>
      <c r="R273" s="350"/>
      <c r="S273" s="348"/>
      <c r="T273" s="348"/>
      <c r="U273" s="348"/>
      <c r="V273" s="348"/>
      <c r="W273" s="348"/>
      <c r="X273" s="348"/>
      <c r="Y273" s="348"/>
      <c r="Z273" s="348"/>
    </row>
    <row r="274" spans="1:26" ht="9.75" customHeight="1">
      <c r="A274" s="348"/>
      <c r="B274" s="348"/>
      <c r="C274" s="348"/>
      <c r="D274" s="348"/>
      <c r="E274" s="349"/>
      <c r="F274" s="348"/>
      <c r="G274" s="348"/>
      <c r="H274" s="348"/>
      <c r="I274" s="348"/>
      <c r="J274" s="348"/>
      <c r="K274" s="348"/>
      <c r="L274" s="348"/>
      <c r="M274" s="348"/>
      <c r="N274" s="350"/>
      <c r="O274" s="350"/>
      <c r="P274" s="350"/>
      <c r="Q274" s="350"/>
      <c r="R274" s="350"/>
      <c r="S274" s="348"/>
      <c r="T274" s="348"/>
      <c r="U274" s="348"/>
      <c r="V274" s="348"/>
      <c r="W274" s="348"/>
      <c r="X274" s="348"/>
      <c r="Y274" s="348"/>
      <c r="Z274" s="348"/>
    </row>
    <row r="275" spans="1:26" ht="9.75" customHeight="1">
      <c r="A275" s="348"/>
      <c r="B275" s="348"/>
      <c r="C275" s="348"/>
      <c r="D275" s="348"/>
      <c r="E275" s="349"/>
      <c r="F275" s="348"/>
      <c r="G275" s="348"/>
      <c r="H275" s="348"/>
      <c r="I275" s="348"/>
      <c r="J275" s="348"/>
      <c r="K275" s="348"/>
      <c r="L275" s="348"/>
      <c r="M275" s="348"/>
      <c r="N275" s="350"/>
      <c r="O275" s="350"/>
      <c r="P275" s="350"/>
      <c r="Q275" s="350"/>
      <c r="R275" s="350"/>
      <c r="S275" s="348"/>
      <c r="T275" s="348"/>
      <c r="U275" s="348"/>
      <c r="V275" s="348"/>
      <c r="W275" s="348"/>
      <c r="X275" s="348"/>
      <c r="Y275" s="348"/>
      <c r="Z275" s="348"/>
    </row>
    <row r="276" spans="1:26" ht="9.75" customHeight="1">
      <c r="A276" s="348"/>
      <c r="B276" s="348"/>
      <c r="C276" s="348"/>
      <c r="D276" s="348"/>
      <c r="E276" s="349"/>
      <c r="F276" s="348"/>
      <c r="G276" s="348"/>
      <c r="H276" s="348"/>
      <c r="I276" s="348"/>
      <c r="J276" s="348"/>
      <c r="K276" s="348"/>
      <c r="L276" s="348"/>
      <c r="M276" s="348"/>
      <c r="N276" s="350"/>
      <c r="O276" s="350"/>
      <c r="P276" s="350"/>
      <c r="Q276" s="350"/>
      <c r="R276" s="350"/>
      <c r="S276" s="348"/>
      <c r="T276" s="348"/>
      <c r="U276" s="348"/>
      <c r="V276" s="348"/>
      <c r="W276" s="348"/>
      <c r="X276" s="348"/>
      <c r="Y276" s="348"/>
      <c r="Z276" s="348"/>
    </row>
    <row r="277" spans="1:26" ht="9.75" customHeight="1">
      <c r="A277" s="348"/>
      <c r="B277" s="348"/>
      <c r="C277" s="348"/>
      <c r="D277" s="348"/>
      <c r="E277" s="349"/>
      <c r="F277" s="348"/>
      <c r="G277" s="348"/>
      <c r="H277" s="348"/>
      <c r="I277" s="348"/>
      <c r="J277" s="348"/>
      <c r="K277" s="348"/>
      <c r="L277" s="348"/>
      <c r="M277" s="348"/>
      <c r="N277" s="350"/>
      <c r="O277" s="350"/>
      <c r="P277" s="350"/>
      <c r="Q277" s="350"/>
      <c r="R277" s="350"/>
      <c r="S277" s="348"/>
      <c r="T277" s="348"/>
      <c r="U277" s="348"/>
      <c r="V277" s="348"/>
      <c r="W277" s="348"/>
      <c r="X277" s="348"/>
      <c r="Y277" s="348"/>
      <c r="Z277" s="348"/>
    </row>
    <row r="278" spans="1:26" ht="9.75" customHeight="1">
      <c r="A278" s="348"/>
      <c r="B278" s="348"/>
      <c r="C278" s="348"/>
      <c r="D278" s="348"/>
      <c r="E278" s="349"/>
      <c r="F278" s="348"/>
      <c r="G278" s="348"/>
      <c r="H278" s="348"/>
      <c r="I278" s="348"/>
      <c r="J278" s="348"/>
      <c r="K278" s="348"/>
      <c r="L278" s="348"/>
      <c r="M278" s="348"/>
      <c r="N278" s="350"/>
      <c r="O278" s="350"/>
      <c r="P278" s="350"/>
      <c r="Q278" s="350"/>
      <c r="R278" s="350"/>
      <c r="S278" s="348"/>
      <c r="T278" s="348"/>
      <c r="U278" s="348"/>
      <c r="V278" s="348"/>
      <c r="W278" s="348"/>
      <c r="X278" s="348"/>
      <c r="Y278" s="348"/>
      <c r="Z278" s="348"/>
    </row>
    <row r="279" spans="1:26" ht="9.75" customHeight="1">
      <c r="A279" s="348"/>
      <c r="B279" s="348"/>
      <c r="C279" s="348"/>
      <c r="D279" s="348"/>
      <c r="E279" s="349"/>
      <c r="F279" s="348"/>
      <c r="G279" s="348"/>
      <c r="H279" s="348"/>
      <c r="I279" s="348"/>
      <c r="J279" s="348"/>
      <c r="K279" s="348"/>
      <c r="L279" s="348"/>
      <c r="M279" s="348"/>
      <c r="N279" s="350"/>
      <c r="O279" s="350"/>
      <c r="P279" s="350"/>
      <c r="Q279" s="350"/>
      <c r="R279" s="350"/>
      <c r="S279" s="348"/>
      <c r="T279" s="348"/>
      <c r="U279" s="348"/>
      <c r="V279" s="348"/>
      <c r="W279" s="348"/>
      <c r="X279" s="348"/>
      <c r="Y279" s="348"/>
      <c r="Z279" s="348"/>
    </row>
    <row r="280" spans="1:26" ht="9.75" customHeight="1">
      <c r="A280" s="348"/>
      <c r="B280" s="348"/>
      <c r="C280" s="348"/>
      <c r="D280" s="348"/>
      <c r="E280" s="349"/>
      <c r="F280" s="348"/>
      <c r="G280" s="348"/>
      <c r="H280" s="348"/>
      <c r="I280" s="348"/>
      <c r="J280" s="348"/>
      <c r="K280" s="348"/>
      <c r="L280" s="348"/>
      <c r="M280" s="348"/>
      <c r="N280" s="350"/>
      <c r="O280" s="350"/>
      <c r="P280" s="350"/>
      <c r="Q280" s="350"/>
      <c r="R280" s="350"/>
      <c r="S280" s="348"/>
      <c r="T280" s="348"/>
      <c r="U280" s="348"/>
      <c r="V280" s="348"/>
      <c r="W280" s="348"/>
      <c r="X280" s="348"/>
      <c r="Y280" s="348"/>
      <c r="Z280" s="348"/>
    </row>
    <row r="281" spans="1:26" ht="9.75" customHeight="1">
      <c r="A281" s="348"/>
      <c r="B281" s="348"/>
      <c r="C281" s="348"/>
      <c r="D281" s="348"/>
      <c r="E281" s="349"/>
      <c r="F281" s="348"/>
      <c r="G281" s="348"/>
      <c r="H281" s="348"/>
      <c r="I281" s="348"/>
      <c r="J281" s="348"/>
      <c r="K281" s="348"/>
      <c r="L281" s="348"/>
      <c r="M281" s="348"/>
      <c r="N281" s="350"/>
      <c r="O281" s="350"/>
      <c r="P281" s="350"/>
      <c r="Q281" s="350"/>
      <c r="R281" s="350"/>
      <c r="S281" s="348"/>
      <c r="T281" s="348"/>
      <c r="U281" s="348"/>
      <c r="V281" s="348"/>
      <c r="W281" s="348"/>
      <c r="X281" s="348"/>
      <c r="Y281" s="348"/>
      <c r="Z281" s="348"/>
    </row>
    <row r="282" spans="1:26" ht="9.75" customHeight="1">
      <c r="A282" s="348"/>
      <c r="B282" s="348"/>
      <c r="C282" s="348"/>
      <c r="D282" s="348"/>
      <c r="E282" s="349"/>
      <c r="F282" s="348"/>
      <c r="G282" s="348"/>
      <c r="H282" s="348"/>
      <c r="I282" s="348"/>
      <c r="J282" s="348"/>
      <c r="K282" s="348"/>
      <c r="L282" s="348"/>
      <c r="M282" s="348"/>
      <c r="N282" s="350"/>
      <c r="O282" s="350"/>
      <c r="P282" s="350"/>
      <c r="Q282" s="350"/>
      <c r="R282" s="350"/>
      <c r="S282" s="348"/>
      <c r="T282" s="348"/>
      <c r="U282" s="348"/>
      <c r="V282" s="348"/>
      <c r="W282" s="348"/>
      <c r="X282" s="348"/>
      <c r="Y282" s="348"/>
      <c r="Z282" s="348"/>
    </row>
    <row r="283" spans="1:26" ht="9.75" customHeight="1">
      <c r="A283" s="348"/>
      <c r="B283" s="348"/>
      <c r="C283" s="348"/>
      <c r="D283" s="348"/>
      <c r="E283" s="349"/>
      <c r="F283" s="348"/>
      <c r="G283" s="348"/>
      <c r="H283" s="348"/>
      <c r="I283" s="348"/>
      <c r="J283" s="348"/>
      <c r="K283" s="348"/>
      <c r="L283" s="348"/>
      <c r="M283" s="348"/>
      <c r="N283" s="350"/>
      <c r="O283" s="350"/>
      <c r="P283" s="350"/>
      <c r="Q283" s="350"/>
      <c r="R283" s="350"/>
      <c r="S283" s="348"/>
      <c r="T283" s="348"/>
      <c r="U283" s="348"/>
      <c r="V283" s="348"/>
      <c r="W283" s="348"/>
      <c r="X283" s="348"/>
      <c r="Y283" s="348"/>
      <c r="Z283" s="348"/>
    </row>
    <row r="284" spans="1:26" ht="9.75" customHeight="1">
      <c r="A284" s="348"/>
      <c r="B284" s="348"/>
      <c r="C284" s="348"/>
      <c r="D284" s="348"/>
      <c r="E284" s="349"/>
      <c r="F284" s="348"/>
      <c r="G284" s="348"/>
      <c r="H284" s="348"/>
      <c r="I284" s="348"/>
      <c r="J284" s="348"/>
      <c r="K284" s="348"/>
      <c r="L284" s="348"/>
      <c r="M284" s="348"/>
      <c r="N284" s="350"/>
      <c r="O284" s="350"/>
      <c r="P284" s="350"/>
      <c r="Q284" s="350"/>
      <c r="R284" s="350"/>
      <c r="S284" s="348"/>
      <c r="T284" s="348"/>
      <c r="U284" s="348"/>
      <c r="V284" s="348"/>
      <c r="W284" s="348"/>
      <c r="X284" s="348"/>
      <c r="Y284" s="348"/>
      <c r="Z284" s="348"/>
    </row>
    <row r="285" spans="1:26" ht="9.75" customHeight="1">
      <c r="A285" s="348"/>
      <c r="B285" s="348"/>
      <c r="C285" s="348"/>
      <c r="D285" s="348"/>
      <c r="E285" s="349"/>
      <c r="F285" s="348"/>
      <c r="G285" s="348"/>
      <c r="H285" s="348"/>
      <c r="I285" s="348"/>
      <c r="J285" s="348"/>
      <c r="K285" s="348"/>
      <c r="L285" s="348"/>
      <c r="M285" s="348"/>
      <c r="N285" s="350"/>
      <c r="O285" s="350"/>
      <c r="P285" s="350"/>
      <c r="Q285" s="350"/>
      <c r="R285" s="350"/>
      <c r="S285" s="348"/>
      <c r="T285" s="348"/>
      <c r="U285" s="348"/>
      <c r="V285" s="348"/>
      <c r="W285" s="348"/>
      <c r="X285" s="348"/>
      <c r="Y285" s="348"/>
      <c r="Z285" s="348"/>
    </row>
    <row r="286" spans="1:26" ht="9.75" customHeight="1">
      <c r="A286" s="348"/>
      <c r="B286" s="348"/>
      <c r="C286" s="348"/>
      <c r="D286" s="348"/>
      <c r="E286" s="349"/>
      <c r="F286" s="348"/>
      <c r="G286" s="348"/>
      <c r="H286" s="348"/>
      <c r="I286" s="348"/>
      <c r="J286" s="348"/>
      <c r="K286" s="348"/>
      <c r="L286" s="348"/>
      <c r="M286" s="348"/>
      <c r="N286" s="350"/>
      <c r="O286" s="350"/>
      <c r="P286" s="350"/>
      <c r="Q286" s="350"/>
      <c r="R286" s="350"/>
      <c r="S286" s="348"/>
      <c r="T286" s="348"/>
      <c r="U286" s="348"/>
      <c r="V286" s="348"/>
      <c r="W286" s="348"/>
      <c r="X286" s="348"/>
      <c r="Y286" s="348"/>
      <c r="Z286" s="348"/>
    </row>
    <row r="287" spans="1:26" ht="9.75" customHeight="1">
      <c r="A287" s="348"/>
      <c r="B287" s="348"/>
      <c r="C287" s="348"/>
      <c r="D287" s="348"/>
      <c r="E287" s="349"/>
      <c r="F287" s="348"/>
      <c r="G287" s="348"/>
      <c r="H287" s="348"/>
      <c r="I287" s="348"/>
      <c r="J287" s="348"/>
      <c r="K287" s="348"/>
      <c r="L287" s="348"/>
      <c r="M287" s="348"/>
      <c r="N287" s="350"/>
      <c r="O287" s="350"/>
      <c r="P287" s="350"/>
      <c r="Q287" s="350"/>
      <c r="R287" s="350"/>
      <c r="S287" s="348"/>
      <c r="T287" s="348"/>
      <c r="U287" s="348"/>
      <c r="V287" s="348"/>
      <c r="W287" s="348"/>
      <c r="X287" s="348"/>
      <c r="Y287" s="348"/>
      <c r="Z287" s="348"/>
    </row>
    <row r="288" spans="1:26" ht="9.75" customHeight="1">
      <c r="A288" s="348"/>
      <c r="B288" s="348"/>
      <c r="C288" s="348"/>
      <c r="D288" s="348"/>
      <c r="E288" s="349"/>
      <c r="F288" s="348"/>
      <c r="G288" s="348"/>
      <c r="H288" s="348"/>
      <c r="I288" s="348"/>
      <c r="J288" s="348"/>
      <c r="K288" s="348"/>
      <c r="L288" s="348"/>
      <c r="M288" s="348"/>
      <c r="N288" s="350"/>
      <c r="O288" s="350"/>
      <c r="P288" s="350"/>
      <c r="Q288" s="350"/>
      <c r="R288" s="350"/>
      <c r="S288" s="348"/>
      <c r="T288" s="348"/>
      <c r="U288" s="348"/>
      <c r="V288" s="348"/>
      <c r="W288" s="348"/>
      <c r="X288" s="348"/>
      <c r="Y288" s="348"/>
      <c r="Z288" s="348"/>
    </row>
    <row r="289" spans="1:26" ht="9.75" customHeight="1">
      <c r="A289" s="348"/>
      <c r="B289" s="348"/>
      <c r="C289" s="348"/>
      <c r="D289" s="348"/>
      <c r="E289" s="349"/>
      <c r="F289" s="348"/>
      <c r="G289" s="348"/>
      <c r="H289" s="348"/>
      <c r="I289" s="348"/>
      <c r="J289" s="348"/>
      <c r="K289" s="348"/>
      <c r="L289" s="348"/>
      <c r="M289" s="348"/>
      <c r="N289" s="350"/>
      <c r="O289" s="350"/>
      <c r="P289" s="350"/>
      <c r="Q289" s="350"/>
      <c r="R289" s="350"/>
      <c r="S289" s="348"/>
      <c r="T289" s="348"/>
      <c r="U289" s="348"/>
      <c r="V289" s="348"/>
      <c r="W289" s="348"/>
      <c r="X289" s="348"/>
      <c r="Y289" s="348"/>
      <c r="Z289" s="348"/>
    </row>
    <row r="290" spans="1:26" ht="9.75" customHeight="1">
      <c r="A290" s="348"/>
      <c r="B290" s="348"/>
      <c r="C290" s="348"/>
      <c r="D290" s="348"/>
      <c r="E290" s="349"/>
      <c r="F290" s="348"/>
      <c r="G290" s="348"/>
      <c r="H290" s="348"/>
      <c r="I290" s="348"/>
      <c r="J290" s="348"/>
      <c r="K290" s="348"/>
      <c r="L290" s="348"/>
      <c r="M290" s="348"/>
      <c r="N290" s="350"/>
      <c r="O290" s="350"/>
      <c r="P290" s="350"/>
      <c r="Q290" s="350"/>
      <c r="R290" s="350"/>
      <c r="S290" s="348"/>
      <c r="T290" s="348"/>
      <c r="U290" s="348"/>
      <c r="V290" s="348"/>
      <c r="W290" s="348"/>
      <c r="X290" s="348"/>
      <c r="Y290" s="348"/>
      <c r="Z290" s="348"/>
    </row>
    <row r="291" spans="1:26" ht="9.75" customHeight="1">
      <c r="A291" s="348"/>
      <c r="B291" s="348"/>
      <c r="C291" s="348"/>
      <c r="D291" s="348"/>
      <c r="E291" s="349"/>
      <c r="F291" s="348"/>
      <c r="G291" s="348"/>
      <c r="H291" s="348"/>
      <c r="I291" s="348"/>
      <c r="J291" s="348"/>
      <c r="K291" s="348"/>
      <c r="L291" s="348"/>
      <c r="M291" s="348"/>
      <c r="N291" s="350"/>
      <c r="O291" s="350"/>
      <c r="P291" s="350"/>
      <c r="Q291" s="350"/>
      <c r="R291" s="350"/>
      <c r="S291" s="348"/>
      <c r="T291" s="348"/>
      <c r="U291" s="348"/>
      <c r="V291" s="348"/>
      <c r="W291" s="348"/>
      <c r="X291" s="348"/>
      <c r="Y291" s="348"/>
      <c r="Z291" s="348"/>
    </row>
    <row r="292" spans="1:26" ht="9.75" customHeight="1">
      <c r="A292" s="348"/>
      <c r="B292" s="348"/>
      <c r="C292" s="348"/>
      <c r="D292" s="348"/>
      <c r="E292" s="349"/>
      <c r="F292" s="348"/>
      <c r="G292" s="348"/>
      <c r="H292" s="348"/>
      <c r="I292" s="348"/>
      <c r="J292" s="348"/>
      <c r="K292" s="348"/>
      <c r="L292" s="348"/>
      <c r="M292" s="348"/>
      <c r="N292" s="350"/>
      <c r="O292" s="350"/>
      <c r="P292" s="350"/>
      <c r="Q292" s="350"/>
      <c r="R292" s="350"/>
      <c r="S292" s="348"/>
      <c r="T292" s="348"/>
      <c r="U292" s="348"/>
      <c r="V292" s="348"/>
      <c r="W292" s="348"/>
      <c r="X292" s="348"/>
      <c r="Y292" s="348"/>
      <c r="Z292" s="348"/>
    </row>
    <row r="293" spans="1:26" ht="9.75" customHeight="1">
      <c r="A293" s="348"/>
      <c r="B293" s="348"/>
      <c r="C293" s="348"/>
      <c r="D293" s="348"/>
      <c r="E293" s="349"/>
      <c r="F293" s="348"/>
      <c r="G293" s="348"/>
      <c r="H293" s="348"/>
      <c r="I293" s="348"/>
      <c r="J293" s="348"/>
      <c r="K293" s="348"/>
      <c r="L293" s="348"/>
      <c r="M293" s="348"/>
      <c r="N293" s="350"/>
      <c r="O293" s="350"/>
      <c r="P293" s="350"/>
      <c r="Q293" s="350"/>
      <c r="R293" s="350"/>
      <c r="S293" s="348"/>
      <c r="T293" s="348"/>
      <c r="U293" s="348"/>
      <c r="V293" s="348"/>
      <c r="W293" s="348"/>
      <c r="X293" s="348"/>
      <c r="Y293" s="348"/>
      <c r="Z293" s="348"/>
    </row>
    <row r="294" spans="1:26" ht="9.75" customHeight="1">
      <c r="A294" s="348"/>
      <c r="B294" s="348"/>
      <c r="C294" s="348"/>
      <c r="D294" s="348"/>
      <c r="E294" s="349"/>
      <c r="F294" s="348"/>
      <c r="G294" s="348"/>
      <c r="H294" s="348"/>
      <c r="I294" s="348"/>
      <c r="J294" s="348"/>
      <c r="K294" s="348"/>
      <c r="L294" s="348"/>
      <c r="M294" s="348"/>
      <c r="N294" s="350"/>
      <c r="O294" s="350"/>
      <c r="P294" s="350"/>
      <c r="Q294" s="350"/>
      <c r="R294" s="350"/>
      <c r="S294" s="348"/>
      <c r="T294" s="348"/>
      <c r="U294" s="348"/>
      <c r="V294" s="348"/>
      <c r="W294" s="348"/>
      <c r="X294" s="348"/>
      <c r="Y294" s="348"/>
      <c r="Z294" s="348"/>
    </row>
    <row r="295" spans="1:26" ht="9.75" customHeight="1">
      <c r="A295" s="348"/>
      <c r="B295" s="348"/>
      <c r="C295" s="348"/>
      <c r="D295" s="348"/>
      <c r="E295" s="349"/>
      <c r="F295" s="348"/>
      <c r="G295" s="348"/>
      <c r="H295" s="348"/>
      <c r="I295" s="348"/>
      <c r="J295" s="348"/>
      <c r="K295" s="348"/>
      <c r="L295" s="348"/>
      <c r="M295" s="348"/>
      <c r="N295" s="350"/>
      <c r="O295" s="350"/>
      <c r="P295" s="350"/>
      <c r="Q295" s="350"/>
      <c r="R295" s="350"/>
      <c r="S295" s="348"/>
      <c r="T295" s="348"/>
      <c r="U295" s="348"/>
      <c r="V295" s="348"/>
      <c r="W295" s="348"/>
      <c r="X295" s="348"/>
      <c r="Y295" s="348"/>
      <c r="Z295" s="348"/>
    </row>
    <row r="296" spans="1:26" ht="9.75" customHeight="1">
      <c r="A296" s="348"/>
      <c r="B296" s="348"/>
      <c r="C296" s="348"/>
      <c r="D296" s="348"/>
      <c r="E296" s="349"/>
      <c r="F296" s="348"/>
      <c r="G296" s="348"/>
      <c r="H296" s="348"/>
      <c r="I296" s="348"/>
      <c r="J296" s="348"/>
      <c r="K296" s="348"/>
      <c r="L296" s="348"/>
      <c r="M296" s="348"/>
      <c r="N296" s="350"/>
      <c r="O296" s="350"/>
      <c r="P296" s="350"/>
      <c r="Q296" s="350"/>
      <c r="R296" s="350"/>
      <c r="S296" s="348"/>
      <c r="T296" s="348"/>
      <c r="U296" s="348"/>
      <c r="V296" s="348"/>
      <c r="W296" s="348"/>
      <c r="X296" s="348"/>
      <c r="Y296" s="348"/>
      <c r="Z296" s="348"/>
    </row>
    <row r="297" spans="1:26" ht="9.75" customHeight="1">
      <c r="A297" s="348"/>
      <c r="B297" s="348"/>
      <c r="C297" s="348"/>
      <c r="D297" s="348"/>
      <c r="E297" s="349"/>
      <c r="F297" s="348"/>
      <c r="G297" s="348"/>
      <c r="H297" s="348"/>
      <c r="I297" s="348"/>
      <c r="J297" s="348"/>
      <c r="K297" s="348"/>
      <c r="L297" s="348"/>
      <c r="M297" s="348"/>
      <c r="N297" s="350"/>
      <c r="O297" s="350"/>
      <c r="P297" s="350"/>
      <c r="Q297" s="350"/>
      <c r="R297" s="350"/>
      <c r="S297" s="348"/>
      <c r="T297" s="348"/>
      <c r="U297" s="348"/>
      <c r="V297" s="348"/>
      <c r="W297" s="348"/>
      <c r="X297" s="348"/>
      <c r="Y297" s="348"/>
      <c r="Z297" s="348"/>
    </row>
    <row r="298" spans="1:26" ht="9.75" customHeight="1">
      <c r="A298" s="348"/>
      <c r="B298" s="348"/>
      <c r="C298" s="348"/>
      <c r="D298" s="348"/>
      <c r="E298" s="349"/>
      <c r="F298" s="348"/>
      <c r="G298" s="348"/>
      <c r="H298" s="348"/>
      <c r="I298" s="348"/>
      <c r="J298" s="348"/>
      <c r="K298" s="348"/>
      <c r="L298" s="348"/>
      <c r="M298" s="348"/>
      <c r="N298" s="350"/>
      <c r="O298" s="350"/>
      <c r="P298" s="350"/>
      <c r="Q298" s="350"/>
      <c r="R298" s="350"/>
      <c r="S298" s="348"/>
      <c r="T298" s="348"/>
      <c r="U298" s="348"/>
      <c r="V298" s="348"/>
      <c r="W298" s="348"/>
      <c r="X298" s="348"/>
      <c r="Y298" s="348"/>
      <c r="Z298" s="348"/>
    </row>
    <row r="299" spans="1:26" ht="9.75" customHeight="1">
      <c r="A299" s="348"/>
      <c r="B299" s="348"/>
      <c r="C299" s="348"/>
      <c r="D299" s="348"/>
      <c r="E299" s="349"/>
      <c r="F299" s="348"/>
      <c r="G299" s="348"/>
      <c r="H299" s="348"/>
      <c r="I299" s="348"/>
      <c r="J299" s="348"/>
      <c r="K299" s="348"/>
      <c r="L299" s="348"/>
      <c r="M299" s="348"/>
      <c r="N299" s="350"/>
      <c r="O299" s="350"/>
      <c r="P299" s="350"/>
      <c r="Q299" s="350"/>
      <c r="R299" s="350"/>
      <c r="S299" s="348"/>
      <c r="T299" s="348"/>
      <c r="U299" s="348"/>
      <c r="V299" s="348"/>
      <c r="W299" s="348"/>
      <c r="X299" s="348"/>
      <c r="Y299" s="348"/>
      <c r="Z299" s="348"/>
    </row>
    <row r="300" spans="1:26" ht="9.75" customHeight="1">
      <c r="A300" s="348"/>
      <c r="B300" s="348"/>
      <c r="C300" s="348"/>
      <c r="D300" s="348"/>
      <c r="E300" s="349"/>
      <c r="F300" s="348"/>
      <c r="G300" s="348"/>
      <c r="H300" s="348"/>
      <c r="I300" s="348"/>
      <c r="J300" s="348"/>
      <c r="K300" s="348"/>
      <c r="L300" s="348"/>
      <c r="M300" s="348"/>
      <c r="N300" s="350"/>
      <c r="O300" s="350"/>
      <c r="P300" s="350"/>
      <c r="Q300" s="350"/>
      <c r="R300" s="350"/>
      <c r="S300" s="348"/>
      <c r="T300" s="348"/>
      <c r="U300" s="348"/>
      <c r="V300" s="348"/>
      <c r="W300" s="348"/>
      <c r="X300" s="348"/>
      <c r="Y300" s="348"/>
      <c r="Z300" s="348"/>
    </row>
    <row r="301" spans="1:26" ht="9.75" customHeight="1">
      <c r="A301" s="348"/>
      <c r="B301" s="348"/>
      <c r="C301" s="348"/>
      <c r="D301" s="348"/>
      <c r="E301" s="349"/>
      <c r="F301" s="348"/>
      <c r="G301" s="348"/>
      <c r="H301" s="348"/>
      <c r="I301" s="348"/>
      <c r="J301" s="348"/>
      <c r="K301" s="348"/>
      <c r="L301" s="348"/>
      <c r="M301" s="348"/>
      <c r="N301" s="350"/>
      <c r="O301" s="350"/>
      <c r="P301" s="350"/>
      <c r="Q301" s="350"/>
      <c r="R301" s="350"/>
      <c r="S301" s="348"/>
      <c r="T301" s="348"/>
      <c r="U301" s="348"/>
      <c r="V301" s="348"/>
      <c r="W301" s="348"/>
      <c r="X301" s="348"/>
      <c r="Y301" s="348"/>
      <c r="Z301" s="348"/>
    </row>
    <row r="302" spans="1:26" ht="9.75" customHeight="1">
      <c r="A302" s="348"/>
      <c r="B302" s="348"/>
      <c r="C302" s="348"/>
      <c r="D302" s="348"/>
      <c r="E302" s="349"/>
      <c r="F302" s="348"/>
      <c r="G302" s="348"/>
      <c r="H302" s="348"/>
      <c r="I302" s="348"/>
      <c r="J302" s="348"/>
      <c r="K302" s="348"/>
      <c r="L302" s="348"/>
      <c r="M302" s="348"/>
      <c r="N302" s="350"/>
      <c r="O302" s="350"/>
      <c r="P302" s="350"/>
      <c r="Q302" s="350"/>
      <c r="R302" s="350"/>
      <c r="S302" s="348"/>
      <c r="T302" s="348"/>
      <c r="U302" s="348"/>
      <c r="V302" s="348"/>
      <c r="W302" s="348"/>
      <c r="X302" s="348"/>
      <c r="Y302" s="348"/>
      <c r="Z302" s="348"/>
    </row>
    <row r="303" spans="1:26" ht="9.75" customHeight="1">
      <c r="A303" s="348"/>
      <c r="B303" s="348"/>
      <c r="C303" s="348"/>
      <c r="D303" s="348"/>
      <c r="E303" s="349"/>
      <c r="F303" s="348"/>
      <c r="G303" s="348"/>
      <c r="H303" s="348"/>
      <c r="I303" s="348"/>
      <c r="J303" s="348"/>
      <c r="K303" s="348"/>
      <c r="L303" s="348"/>
      <c r="M303" s="348"/>
      <c r="N303" s="350"/>
      <c r="O303" s="350"/>
      <c r="P303" s="350"/>
      <c r="Q303" s="350"/>
      <c r="R303" s="350"/>
      <c r="S303" s="348"/>
      <c r="T303" s="348"/>
      <c r="U303" s="348"/>
      <c r="V303" s="348"/>
      <c r="W303" s="348"/>
      <c r="X303" s="348"/>
      <c r="Y303" s="348"/>
      <c r="Z303" s="348"/>
    </row>
    <row r="304" spans="1:26" ht="9.75" customHeight="1">
      <c r="A304" s="348"/>
      <c r="B304" s="348"/>
      <c r="C304" s="348"/>
      <c r="D304" s="348"/>
      <c r="E304" s="349"/>
      <c r="F304" s="348"/>
      <c r="G304" s="348"/>
      <c r="H304" s="348"/>
      <c r="I304" s="348"/>
      <c r="J304" s="348"/>
      <c r="K304" s="348"/>
      <c r="L304" s="348"/>
      <c r="M304" s="348"/>
      <c r="N304" s="350"/>
      <c r="O304" s="350"/>
      <c r="P304" s="350"/>
      <c r="Q304" s="350"/>
      <c r="R304" s="350"/>
      <c r="S304" s="348"/>
      <c r="T304" s="348"/>
      <c r="U304" s="348"/>
      <c r="V304" s="348"/>
      <c r="W304" s="348"/>
      <c r="X304" s="348"/>
      <c r="Y304" s="348"/>
      <c r="Z304" s="348"/>
    </row>
    <row r="305" spans="1:26" ht="9.75" customHeight="1">
      <c r="A305" s="348"/>
      <c r="B305" s="348"/>
      <c r="C305" s="348"/>
      <c r="D305" s="348"/>
      <c r="E305" s="349"/>
      <c r="F305" s="348"/>
      <c r="G305" s="348"/>
      <c r="H305" s="348"/>
      <c r="I305" s="348"/>
      <c r="J305" s="348"/>
      <c r="K305" s="348"/>
      <c r="L305" s="348"/>
      <c r="M305" s="348"/>
      <c r="N305" s="350"/>
      <c r="O305" s="350"/>
      <c r="P305" s="350"/>
      <c r="Q305" s="350"/>
      <c r="R305" s="350"/>
      <c r="S305" s="348"/>
      <c r="T305" s="348"/>
      <c r="U305" s="348"/>
      <c r="V305" s="348"/>
      <c r="W305" s="348"/>
      <c r="X305" s="348"/>
      <c r="Y305" s="348"/>
      <c r="Z305" s="348"/>
    </row>
    <row r="306" spans="1:26" ht="9.75" customHeight="1">
      <c r="A306" s="348"/>
      <c r="B306" s="348"/>
      <c r="C306" s="348"/>
      <c r="D306" s="348"/>
      <c r="E306" s="349"/>
      <c r="F306" s="348"/>
      <c r="G306" s="348"/>
      <c r="H306" s="348"/>
      <c r="I306" s="348"/>
      <c r="J306" s="348"/>
      <c r="K306" s="348"/>
      <c r="L306" s="348"/>
      <c r="M306" s="348"/>
      <c r="N306" s="350"/>
      <c r="O306" s="350"/>
      <c r="P306" s="350"/>
      <c r="Q306" s="350"/>
      <c r="R306" s="350"/>
      <c r="S306" s="348"/>
      <c r="T306" s="348"/>
      <c r="U306" s="348"/>
      <c r="V306" s="348"/>
      <c r="W306" s="348"/>
      <c r="X306" s="348"/>
      <c r="Y306" s="348"/>
      <c r="Z306" s="348"/>
    </row>
    <row r="307" spans="1:26" ht="9.75" customHeight="1">
      <c r="A307" s="348"/>
      <c r="B307" s="348"/>
      <c r="C307" s="348"/>
      <c r="D307" s="348"/>
      <c r="E307" s="349"/>
      <c r="F307" s="348"/>
      <c r="G307" s="348"/>
      <c r="H307" s="348"/>
      <c r="I307" s="348"/>
      <c r="J307" s="348"/>
      <c r="K307" s="348"/>
      <c r="L307" s="348"/>
      <c r="M307" s="348"/>
      <c r="N307" s="350"/>
      <c r="O307" s="350"/>
      <c r="P307" s="350"/>
      <c r="Q307" s="350"/>
      <c r="R307" s="350"/>
      <c r="S307" s="348"/>
      <c r="T307" s="348"/>
      <c r="U307" s="348"/>
      <c r="V307" s="348"/>
      <c r="W307" s="348"/>
      <c r="X307" s="348"/>
      <c r="Y307" s="348"/>
      <c r="Z307" s="348"/>
    </row>
    <row r="308" spans="1:26" ht="9.75" customHeight="1">
      <c r="A308" s="348"/>
      <c r="B308" s="348"/>
      <c r="C308" s="348"/>
      <c r="D308" s="348"/>
      <c r="E308" s="349"/>
      <c r="F308" s="348"/>
      <c r="G308" s="348"/>
      <c r="H308" s="348"/>
      <c r="I308" s="348"/>
      <c r="J308" s="348"/>
      <c r="K308" s="348"/>
      <c r="L308" s="348"/>
      <c r="M308" s="348"/>
      <c r="N308" s="350"/>
      <c r="O308" s="350"/>
      <c r="P308" s="350"/>
      <c r="Q308" s="350"/>
      <c r="R308" s="350"/>
      <c r="S308" s="348"/>
      <c r="T308" s="348"/>
      <c r="U308" s="348"/>
      <c r="V308" s="348"/>
      <c r="W308" s="348"/>
      <c r="X308" s="348"/>
      <c r="Y308" s="348"/>
      <c r="Z308" s="348"/>
    </row>
    <row r="309" spans="1:26" ht="9.75" customHeight="1">
      <c r="A309" s="348"/>
      <c r="B309" s="348"/>
      <c r="C309" s="348"/>
      <c r="D309" s="348"/>
      <c r="E309" s="349"/>
      <c r="F309" s="348"/>
      <c r="G309" s="348"/>
      <c r="H309" s="348"/>
      <c r="I309" s="348"/>
      <c r="J309" s="348"/>
      <c r="K309" s="348"/>
      <c r="L309" s="348"/>
      <c r="M309" s="348"/>
      <c r="N309" s="350"/>
      <c r="O309" s="350"/>
      <c r="P309" s="350"/>
      <c r="Q309" s="350"/>
      <c r="R309" s="350"/>
      <c r="S309" s="348"/>
      <c r="T309" s="348"/>
      <c r="U309" s="348"/>
      <c r="V309" s="348"/>
      <c r="W309" s="348"/>
      <c r="X309" s="348"/>
      <c r="Y309" s="348"/>
      <c r="Z309" s="348"/>
    </row>
    <row r="310" spans="1:26" ht="9.75" customHeight="1">
      <c r="A310" s="348"/>
      <c r="B310" s="348"/>
      <c r="C310" s="348"/>
      <c r="D310" s="348"/>
      <c r="E310" s="349"/>
      <c r="F310" s="348"/>
      <c r="G310" s="348"/>
      <c r="H310" s="348"/>
      <c r="I310" s="348"/>
      <c r="J310" s="348"/>
      <c r="K310" s="348"/>
      <c r="L310" s="348"/>
      <c r="M310" s="348"/>
      <c r="N310" s="350"/>
      <c r="O310" s="350"/>
      <c r="P310" s="350"/>
      <c r="Q310" s="350"/>
      <c r="R310" s="350"/>
      <c r="S310" s="348"/>
      <c r="T310" s="348"/>
      <c r="U310" s="348"/>
      <c r="V310" s="348"/>
      <c r="W310" s="348"/>
      <c r="X310" s="348"/>
      <c r="Y310" s="348"/>
      <c r="Z310" s="348"/>
    </row>
    <row r="311" spans="1:26" ht="9.75" customHeight="1">
      <c r="A311" s="348"/>
      <c r="B311" s="348"/>
      <c r="C311" s="348"/>
      <c r="D311" s="348"/>
      <c r="E311" s="349"/>
      <c r="F311" s="348"/>
      <c r="G311" s="348"/>
      <c r="H311" s="348"/>
      <c r="I311" s="348"/>
      <c r="J311" s="348"/>
      <c r="K311" s="348"/>
      <c r="L311" s="348"/>
      <c r="M311" s="348"/>
      <c r="N311" s="350"/>
      <c r="O311" s="350"/>
      <c r="P311" s="350"/>
      <c r="Q311" s="350"/>
      <c r="R311" s="350"/>
      <c r="S311" s="348"/>
      <c r="T311" s="348"/>
      <c r="U311" s="348"/>
      <c r="V311" s="348"/>
      <c r="W311" s="348"/>
      <c r="X311" s="348"/>
      <c r="Y311" s="348"/>
      <c r="Z311" s="348"/>
    </row>
    <row r="312" spans="1:26" ht="9.75" customHeight="1">
      <c r="A312" s="348"/>
      <c r="B312" s="348"/>
      <c r="C312" s="348"/>
      <c r="D312" s="348"/>
      <c r="E312" s="349"/>
      <c r="F312" s="348"/>
      <c r="G312" s="348"/>
      <c r="H312" s="348"/>
      <c r="I312" s="348"/>
      <c r="J312" s="348"/>
      <c r="K312" s="348"/>
      <c r="L312" s="348"/>
      <c r="M312" s="348"/>
      <c r="N312" s="350"/>
      <c r="O312" s="350"/>
      <c r="P312" s="350"/>
      <c r="Q312" s="350"/>
      <c r="R312" s="350"/>
      <c r="S312" s="348"/>
      <c r="T312" s="348"/>
      <c r="U312" s="348"/>
      <c r="V312" s="348"/>
      <c r="W312" s="348"/>
      <c r="X312" s="348"/>
      <c r="Y312" s="348"/>
      <c r="Z312" s="348"/>
    </row>
    <row r="313" spans="1:26" ht="9.75" customHeight="1">
      <c r="A313" s="348"/>
      <c r="B313" s="348"/>
      <c r="C313" s="348"/>
      <c r="D313" s="348"/>
      <c r="E313" s="349"/>
      <c r="F313" s="348"/>
      <c r="G313" s="348"/>
      <c r="H313" s="348"/>
      <c r="I313" s="348"/>
      <c r="J313" s="348"/>
      <c r="K313" s="348"/>
      <c r="L313" s="348"/>
      <c r="M313" s="348"/>
      <c r="N313" s="350"/>
      <c r="O313" s="350"/>
      <c r="P313" s="350"/>
      <c r="Q313" s="350"/>
      <c r="R313" s="350"/>
      <c r="S313" s="348"/>
      <c r="T313" s="348"/>
      <c r="U313" s="348"/>
      <c r="V313" s="348"/>
      <c r="W313" s="348"/>
      <c r="X313" s="348"/>
      <c r="Y313" s="348"/>
      <c r="Z313" s="348"/>
    </row>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7:G7"/>
    <mergeCell ref="A8:E8"/>
    <mergeCell ref="A121:C121"/>
  </mergeCells>
  <dataValidations count="1">
    <dataValidation type="list" allowBlank="1" showErrorMessage="1" sqref="E16" xr:uid="{00000000-0002-0000-1400-000000000000}">
      <formula1>$O$15:$O$18</formula1>
    </dataValidation>
  </dataValidation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400-000001000000}">
          <x14:formula1>
            <xm:f>Códigos!$A$20:$A$21</xm:f>
          </x14:formula1>
          <xm:sqref>E11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1000"/>
  <sheetViews>
    <sheetView workbookViewId="0"/>
  </sheetViews>
  <sheetFormatPr baseColWidth="10" defaultColWidth="12.625" defaultRowHeight="15" customHeight="1"/>
  <cols>
    <col min="1" max="6" width="9.37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1000"/>
  <sheetViews>
    <sheetView workbookViewId="0"/>
  </sheetViews>
  <sheetFormatPr baseColWidth="10" defaultColWidth="12.625" defaultRowHeight="15" customHeight="1"/>
  <cols>
    <col min="1" max="1" width="19.5" customWidth="1"/>
    <col min="2" max="6" width="9.375" customWidth="1"/>
  </cols>
  <sheetData>
    <row r="1" spans="1:1" ht="14.25" customHeight="1">
      <c r="A1" s="420" t="s">
        <v>94</v>
      </c>
    </row>
    <row r="2" spans="1:1" ht="14.25" customHeight="1">
      <c r="A2" s="421">
        <v>212763590017</v>
      </c>
    </row>
    <row r="3" spans="1:1" ht="14.25" customHeight="1">
      <c r="A3" s="421">
        <v>40440350017</v>
      </c>
    </row>
    <row r="4" spans="1:1" ht="14.25" customHeight="1">
      <c r="A4" s="421">
        <v>214174520010</v>
      </c>
    </row>
    <row r="5" spans="1:1" ht="14.25" customHeight="1">
      <c r="A5" s="421">
        <v>100199040016</v>
      </c>
    </row>
    <row r="6" spans="1:1" ht="14.25" customHeight="1">
      <c r="A6" s="421">
        <v>110251170016</v>
      </c>
    </row>
    <row r="7" spans="1:1" ht="14.25" customHeight="1">
      <c r="A7" s="421">
        <v>217241490011</v>
      </c>
    </row>
    <row r="8" spans="1:1" ht="14.25" customHeight="1">
      <c r="A8" s="421">
        <v>217039000017</v>
      </c>
    </row>
    <row r="9" spans="1:1" ht="14.25" customHeight="1">
      <c r="A9" s="421">
        <v>223326700018</v>
      </c>
    </row>
    <row r="10" spans="1:1" ht="14.25" customHeight="1">
      <c r="A10" s="421">
        <v>214062020016</v>
      </c>
    </row>
    <row r="11" spans="1:1" ht="14.25" customHeight="1">
      <c r="A11" s="421">
        <v>40198650018</v>
      </c>
    </row>
    <row r="12" spans="1:1" ht="14.25" customHeight="1">
      <c r="A12" s="421">
        <v>217516570019</v>
      </c>
    </row>
    <row r="13" spans="1:1" ht="14.25" customHeight="1">
      <c r="A13" s="421">
        <v>216823640018</v>
      </c>
    </row>
    <row r="14" spans="1:1" ht="14.25" customHeight="1">
      <c r="A14" s="421">
        <v>110391170019</v>
      </c>
    </row>
    <row r="15" spans="1:1" ht="14.25" customHeight="1">
      <c r="A15" s="421">
        <v>217210330012</v>
      </c>
    </row>
    <row r="16" spans="1:1" ht="14.25" customHeight="1">
      <c r="A16" s="421">
        <v>217915950011</v>
      </c>
    </row>
    <row r="17" spans="1:1" ht="14.25" customHeight="1">
      <c r="A17" s="421">
        <v>213811250010</v>
      </c>
    </row>
    <row r="18" spans="1:1" ht="14.25" customHeight="1">
      <c r="A18" s="421">
        <v>150400070017</v>
      </c>
    </row>
    <row r="19" spans="1:1" ht="14.25" customHeight="1">
      <c r="A19" s="421">
        <v>170246010018</v>
      </c>
    </row>
    <row r="20" spans="1:1" ht="14.25" customHeight="1">
      <c r="A20" s="421">
        <v>217142010011</v>
      </c>
    </row>
    <row r="21" spans="1:1" ht="14.25" customHeight="1">
      <c r="A21" s="421">
        <v>217675580010</v>
      </c>
    </row>
    <row r="22" spans="1:1" ht="14.25" customHeight="1">
      <c r="A22" s="421">
        <v>40345120018</v>
      </c>
    </row>
    <row r="23" spans="1:1" ht="14.25" customHeight="1">
      <c r="A23" s="421">
        <v>217077250017</v>
      </c>
    </row>
    <row r="24" spans="1:1" ht="14.25" customHeight="1">
      <c r="A24" s="421">
        <v>217221930016</v>
      </c>
    </row>
    <row r="25" spans="1:1" ht="14.25" customHeight="1">
      <c r="A25" s="421">
        <v>211159270012</v>
      </c>
    </row>
    <row r="26" spans="1:1" ht="14.25" customHeight="1">
      <c r="A26" s="421">
        <v>217379270010</v>
      </c>
    </row>
    <row r="27" spans="1:1" ht="14.25" customHeight="1">
      <c r="A27" s="421">
        <v>214239600013</v>
      </c>
    </row>
    <row r="28" spans="1:1" ht="14.25" customHeight="1">
      <c r="A28" s="421">
        <v>215910640018</v>
      </c>
    </row>
    <row r="29" spans="1:1" ht="14.25" customHeight="1">
      <c r="A29" s="421">
        <v>211822790015</v>
      </c>
    </row>
    <row r="30" spans="1:1" ht="14.25" customHeight="1">
      <c r="A30" s="421">
        <v>100542640011</v>
      </c>
    </row>
    <row r="31" spans="1:1" ht="14.25" customHeight="1">
      <c r="A31" s="421">
        <v>217971350016</v>
      </c>
    </row>
    <row r="32" spans="1:1" ht="14.25" customHeight="1">
      <c r="A32" s="421">
        <v>216743200011</v>
      </c>
    </row>
    <row r="33" spans="1:1" ht="14.25" customHeight="1">
      <c r="A33" s="421">
        <v>215143180011</v>
      </c>
    </row>
    <row r="34" spans="1:1" ht="14.25" customHeight="1">
      <c r="A34" s="421">
        <v>217452130015</v>
      </c>
    </row>
    <row r="35" spans="1:1" ht="14.25" customHeight="1">
      <c r="A35" s="421">
        <v>215148890017</v>
      </c>
    </row>
    <row r="36" spans="1:1" ht="14.25" customHeight="1">
      <c r="A36" s="421">
        <v>170121250013</v>
      </c>
    </row>
    <row r="37" spans="1:1" ht="14.25" customHeight="1">
      <c r="A37" s="421">
        <v>213877650017</v>
      </c>
    </row>
    <row r="38" spans="1:1" ht="14.25" customHeight="1">
      <c r="A38" s="421">
        <v>212741080016</v>
      </c>
    </row>
    <row r="39" spans="1:1" ht="14.25" customHeight="1">
      <c r="A39" s="421">
        <v>100240140016</v>
      </c>
    </row>
    <row r="40" spans="1:1" ht="14.25" customHeight="1">
      <c r="A40" s="421">
        <v>216078670011</v>
      </c>
    </row>
    <row r="41" spans="1:1" ht="14.25" customHeight="1">
      <c r="A41" s="421">
        <v>216732100010</v>
      </c>
    </row>
    <row r="42" spans="1:1" ht="14.25" customHeight="1">
      <c r="A42" s="421">
        <v>217402100015</v>
      </c>
    </row>
    <row r="43" spans="1:1" ht="14.25" customHeight="1">
      <c r="A43" s="421">
        <v>210734020015</v>
      </c>
    </row>
    <row r="44" spans="1:1" ht="14.25" customHeight="1">
      <c r="A44" s="421">
        <v>215301950017</v>
      </c>
    </row>
    <row r="45" spans="1:1" ht="14.25" customHeight="1">
      <c r="A45" s="421">
        <v>217737670018</v>
      </c>
    </row>
    <row r="46" spans="1:1" ht="14.25" customHeight="1">
      <c r="A46" s="421">
        <v>214419740018</v>
      </c>
    </row>
    <row r="47" spans="1:1" ht="14.25" customHeight="1">
      <c r="A47" s="421">
        <v>216629030013</v>
      </c>
    </row>
    <row r="48" spans="1:1" ht="14.25" customHeight="1">
      <c r="A48" s="421">
        <v>311623570015</v>
      </c>
    </row>
    <row r="49" spans="1:1" ht="14.25" customHeight="1">
      <c r="A49" s="421">
        <v>100548360010</v>
      </c>
    </row>
    <row r="50" spans="1:1" ht="14.25" customHeight="1">
      <c r="A50" s="421">
        <v>216918940019</v>
      </c>
    </row>
    <row r="51" spans="1:1" ht="14.25" customHeight="1">
      <c r="A51" s="421">
        <v>150150730015</v>
      </c>
    </row>
    <row r="52" spans="1:1" ht="14.25" customHeight="1">
      <c r="A52" s="421">
        <v>212785080011</v>
      </c>
    </row>
    <row r="53" spans="1:1" ht="14.25" customHeight="1">
      <c r="A53" s="421">
        <v>216424770015</v>
      </c>
    </row>
    <row r="54" spans="1:1" ht="14.25" customHeight="1">
      <c r="A54" s="421">
        <v>70117430014</v>
      </c>
    </row>
    <row r="55" spans="1:1" ht="14.25" customHeight="1">
      <c r="A55" s="421">
        <v>212096240012</v>
      </c>
    </row>
    <row r="56" spans="1:1" ht="14.25" customHeight="1">
      <c r="A56" s="421">
        <v>215282980017</v>
      </c>
    </row>
    <row r="57" spans="1:1" ht="14.25" customHeight="1">
      <c r="A57" s="421">
        <v>20285350018</v>
      </c>
    </row>
    <row r="58" spans="1:1" ht="14.25" customHeight="1">
      <c r="A58" s="421">
        <v>211987660010</v>
      </c>
    </row>
    <row r="59" spans="1:1" ht="14.25" customHeight="1">
      <c r="A59" s="421">
        <v>216270690017</v>
      </c>
    </row>
    <row r="60" spans="1:1" ht="14.25" customHeight="1">
      <c r="A60" s="421">
        <v>60072300012</v>
      </c>
    </row>
    <row r="61" spans="1:1" ht="14.25" customHeight="1">
      <c r="A61" s="421">
        <v>100545900014</v>
      </c>
    </row>
    <row r="62" spans="1:1" ht="14.25" customHeight="1">
      <c r="A62" s="421">
        <v>216077200011</v>
      </c>
    </row>
    <row r="63" spans="1:1" ht="14.25" customHeight="1">
      <c r="A63" s="421">
        <v>216435440011</v>
      </c>
    </row>
    <row r="64" spans="1:1" ht="14.25" customHeight="1">
      <c r="A64" s="421">
        <v>215363760017</v>
      </c>
    </row>
    <row r="65" spans="1:1" ht="14.25" customHeight="1">
      <c r="A65" s="421">
        <v>20548060015</v>
      </c>
    </row>
    <row r="66" spans="1:1" ht="14.25" customHeight="1">
      <c r="A66" s="421">
        <v>29115290014</v>
      </c>
    </row>
    <row r="67" spans="1:1" ht="14.25" customHeight="1">
      <c r="A67" s="421">
        <v>180262010016</v>
      </c>
    </row>
    <row r="68" spans="1:1" ht="14.25" customHeight="1">
      <c r="A68" s="421">
        <v>214174520010</v>
      </c>
    </row>
    <row r="69" spans="1:1" ht="14.25" customHeight="1">
      <c r="A69" s="421">
        <v>100366280011</v>
      </c>
    </row>
    <row r="70" spans="1:1" ht="14.25" customHeight="1">
      <c r="A70" s="421">
        <v>211959140016</v>
      </c>
    </row>
    <row r="71" spans="1:1" ht="14.25" customHeight="1">
      <c r="A71" s="421">
        <v>215349850012</v>
      </c>
    </row>
    <row r="72" spans="1:1" ht="14.25" customHeight="1">
      <c r="A72" s="421">
        <v>216111670011</v>
      </c>
    </row>
    <row r="73" spans="1:1" ht="14.25" customHeight="1">
      <c r="A73" s="421">
        <v>20293350013</v>
      </c>
    </row>
    <row r="74" spans="1:1" ht="14.25" customHeight="1">
      <c r="A74" s="421">
        <v>2029337014</v>
      </c>
    </row>
    <row r="75" spans="1:1" ht="14.25" customHeight="1">
      <c r="A75" s="421">
        <v>212359880017</v>
      </c>
    </row>
    <row r="76" spans="1:1" ht="14.25" customHeight="1">
      <c r="A76" s="421">
        <v>214726590013</v>
      </c>
    </row>
    <row r="77" spans="1:1" ht="14.25" customHeight="1">
      <c r="A77" s="421">
        <v>217673690013</v>
      </c>
    </row>
    <row r="78" spans="1:1" ht="14.25" customHeight="1">
      <c r="A78" s="421">
        <v>213578630014</v>
      </c>
    </row>
    <row r="79" spans="1:1" ht="14.25" customHeight="1">
      <c r="A79" s="421">
        <v>160261190016</v>
      </c>
    </row>
    <row r="80" spans="1:1" ht="14.25" customHeight="1">
      <c r="A80" s="421">
        <v>20127440016</v>
      </c>
    </row>
    <row r="81" spans="1:1" ht="14.25" customHeight="1">
      <c r="A81" s="421">
        <v>215433660016</v>
      </c>
    </row>
    <row r="82" spans="1:1" ht="14.25" customHeight="1">
      <c r="A82" s="421">
        <v>212888250017</v>
      </c>
    </row>
    <row r="83" spans="1:1" ht="14.25" customHeight="1">
      <c r="A83" s="421">
        <v>140233230012</v>
      </c>
    </row>
    <row r="84" spans="1:1" ht="14.25" customHeight="1">
      <c r="A84" s="421">
        <v>217302750018</v>
      </c>
    </row>
    <row r="85" spans="1:1" ht="14.25" customHeight="1">
      <c r="A85" s="421">
        <v>215404640016</v>
      </c>
    </row>
    <row r="86" spans="1:1" ht="14.25" customHeight="1">
      <c r="A86" s="421">
        <v>216006680010</v>
      </c>
    </row>
    <row r="87" spans="1:1" ht="14.25" customHeight="1">
      <c r="A87" s="421">
        <v>213394740011</v>
      </c>
    </row>
    <row r="88" spans="1:1" ht="14.25" customHeight="1">
      <c r="A88" s="421">
        <v>217198770011</v>
      </c>
    </row>
    <row r="89" spans="1:1" ht="14.25" customHeight="1">
      <c r="A89" s="421">
        <v>215572890010</v>
      </c>
    </row>
    <row r="90" spans="1:1" ht="14.25" customHeight="1">
      <c r="A90" s="421">
        <v>214211080015</v>
      </c>
    </row>
    <row r="91" spans="1:1" ht="14.25" customHeight="1">
      <c r="A91" s="421">
        <v>40261460012</v>
      </c>
    </row>
    <row r="92" spans="1:1" ht="14.25" customHeight="1">
      <c r="A92" s="421">
        <v>100763020016</v>
      </c>
    </row>
    <row r="93" spans="1:1" ht="14.25" customHeight="1">
      <c r="A93" s="421">
        <v>212258220011</v>
      </c>
    </row>
    <row r="94" spans="1:1" ht="14.25" customHeight="1">
      <c r="A94" s="421">
        <v>100190060014</v>
      </c>
    </row>
    <row r="95" spans="1:1" ht="14.25" customHeight="1">
      <c r="A95" s="421">
        <v>214357450011</v>
      </c>
    </row>
    <row r="96" spans="1:1" ht="14.25" customHeight="1">
      <c r="A96" s="421">
        <v>70187480010</v>
      </c>
    </row>
    <row r="97" spans="1:1" ht="14.25" customHeight="1">
      <c r="A97" s="421">
        <v>212594750012</v>
      </c>
    </row>
    <row r="98" spans="1:1" ht="14.25" customHeight="1">
      <c r="A98" s="421">
        <v>213585480014</v>
      </c>
    </row>
    <row r="99" spans="1:1" ht="14.25" customHeight="1">
      <c r="A99" s="421">
        <v>210764420011</v>
      </c>
    </row>
    <row r="100" spans="1:1" ht="14.25" customHeight="1">
      <c r="A100" s="421">
        <v>214983050018</v>
      </c>
    </row>
    <row r="101" spans="1:1" ht="14.25" customHeight="1">
      <c r="A101" s="421">
        <v>217559030018</v>
      </c>
    </row>
    <row r="102" spans="1:1" ht="14.25" customHeight="1">
      <c r="A102" s="421">
        <v>217757580014</v>
      </c>
    </row>
    <row r="103" spans="1:1" ht="14.25" customHeight="1">
      <c r="A103" s="421">
        <v>216534610012</v>
      </c>
    </row>
    <row r="104" spans="1:1" ht="14.25" customHeight="1">
      <c r="A104" s="421">
        <v>110179380013</v>
      </c>
    </row>
    <row r="105" spans="1:1" ht="14.25" customHeight="1">
      <c r="A105" s="421">
        <v>215070690015</v>
      </c>
    </row>
    <row r="106" spans="1:1" ht="14.25" customHeight="1">
      <c r="A106" s="421">
        <v>215221980017</v>
      </c>
    </row>
    <row r="107" spans="1:1" ht="14.25" customHeight="1">
      <c r="A107" s="421">
        <v>170127760013</v>
      </c>
    </row>
    <row r="108" spans="1:1" ht="14.25" customHeight="1">
      <c r="A108" s="421">
        <v>212723640013</v>
      </c>
    </row>
    <row r="109" spans="1:1" ht="14.25" customHeight="1">
      <c r="A109" s="421">
        <v>212586890013</v>
      </c>
    </row>
    <row r="110" spans="1:1" ht="14.25" customHeight="1">
      <c r="A110" s="421">
        <v>100790690019</v>
      </c>
    </row>
    <row r="111" spans="1:1" ht="14.25" customHeight="1">
      <c r="A111" s="421">
        <v>20503240014</v>
      </c>
    </row>
    <row r="112" spans="1:1" ht="14.25" customHeight="1">
      <c r="A112" s="421">
        <v>100145270013</v>
      </c>
    </row>
    <row r="113" spans="1:1" ht="14.25" customHeight="1">
      <c r="A113" s="421">
        <v>214598970013</v>
      </c>
    </row>
    <row r="114" spans="1:1" ht="14.25" customHeight="1">
      <c r="A114" s="421">
        <v>218266240017</v>
      </c>
    </row>
    <row r="115" spans="1:1" ht="14.25" customHeight="1">
      <c r="A115" s="421">
        <v>217578570014</v>
      </c>
    </row>
    <row r="116" spans="1:1" ht="14.25" customHeight="1">
      <c r="A116" s="421">
        <v>217794180016</v>
      </c>
    </row>
    <row r="117" spans="1:1" ht="14.25" customHeight="1">
      <c r="A117" s="421">
        <v>215149850019</v>
      </c>
    </row>
    <row r="118" spans="1:1" ht="14.25" customHeight="1">
      <c r="A118" s="421">
        <v>100160810015</v>
      </c>
    </row>
    <row r="119" spans="1:1" ht="14.25" customHeight="1">
      <c r="A119" s="421">
        <v>217695670015</v>
      </c>
    </row>
    <row r="120" spans="1:1" ht="14.25" customHeight="1">
      <c r="A120" s="421">
        <v>214874210014</v>
      </c>
    </row>
    <row r="121" spans="1:1" ht="14.25" customHeight="1">
      <c r="A121" s="421">
        <v>213372350016</v>
      </c>
    </row>
    <row r="122" spans="1:1" ht="14.25" customHeight="1">
      <c r="A122" s="421">
        <v>216248550011</v>
      </c>
    </row>
    <row r="123" spans="1:1" ht="14.25" customHeight="1">
      <c r="A123" s="421">
        <v>100519360016</v>
      </c>
    </row>
    <row r="124" spans="1:1" ht="14.25" customHeight="1">
      <c r="A124" s="421">
        <v>212078630017</v>
      </c>
    </row>
    <row r="125" spans="1:1" ht="14.25" customHeight="1">
      <c r="A125" s="421">
        <v>214421330018</v>
      </c>
    </row>
    <row r="126" spans="1:1" ht="14.25" customHeight="1">
      <c r="A126" s="421">
        <v>110137230013</v>
      </c>
    </row>
    <row r="127" spans="1:1" ht="14.25" customHeight="1">
      <c r="A127" s="421">
        <v>20332850018</v>
      </c>
    </row>
    <row r="128" spans="1:1" ht="14.25" customHeight="1">
      <c r="A128" s="421">
        <v>100252780015</v>
      </c>
    </row>
    <row r="129" spans="1:1" ht="14.25" customHeight="1">
      <c r="A129" s="421">
        <v>214059830010</v>
      </c>
    </row>
    <row r="130" spans="1:1" ht="14.25" customHeight="1">
      <c r="A130" s="421">
        <v>218313680014</v>
      </c>
    </row>
    <row r="131" spans="1:1" ht="14.25" customHeight="1">
      <c r="A131" s="421">
        <v>213448780016</v>
      </c>
    </row>
    <row r="132" spans="1:1" ht="14.25" customHeight="1">
      <c r="A132" s="421">
        <v>213741480012</v>
      </c>
    </row>
    <row r="133" spans="1:1" ht="14.25" customHeight="1">
      <c r="A133" s="421">
        <v>215158120018</v>
      </c>
    </row>
    <row r="134" spans="1:1" ht="14.25" customHeight="1">
      <c r="A134" s="421">
        <v>20277720014</v>
      </c>
    </row>
    <row r="135" spans="1:1" ht="14.25" customHeight="1">
      <c r="A135" s="421">
        <v>40147090015</v>
      </c>
    </row>
    <row r="136" spans="1:1" ht="14.25" customHeight="1">
      <c r="A136" s="421">
        <v>170273580016</v>
      </c>
    </row>
    <row r="137" spans="1:1" ht="14.25" customHeight="1">
      <c r="A137" s="421">
        <v>80279320017</v>
      </c>
    </row>
    <row r="138" spans="1:1" ht="14.25" customHeight="1">
      <c r="A138" s="421">
        <v>50172210018</v>
      </c>
    </row>
    <row r="139" spans="1:1" ht="14.25" customHeight="1">
      <c r="A139" s="421">
        <v>216586700012</v>
      </c>
    </row>
    <row r="140" spans="1:1" ht="14.25" customHeight="1">
      <c r="A140" s="421">
        <v>217538860011</v>
      </c>
    </row>
    <row r="141" spans="1:1" ht="14.25" customHeight="1">
      <c r="A141" s="421">
        <v>217460570010</v>
      </c>
    </row>
    <row r="142" spans="1:1" ht="14.25" customHeight="1">
      <c r="A142" s="421">
        <v>217868130017</v>
      </c>
    </row>
    <row r="143" spans="1:1" ht="14.25" customHeight="1">
      <c r="A143" s="421">
        <v>80270060012</v>
      </c>
    </row>
    <row r="144" spans="1:1" ht="14.25" customHeight="1">
      <c r="A144" s="421">
        <v>212054970012</v>
      </c>
    </row>
    <row r="145" spans="1:1" ht="14.25" customHeight="1">
      <c r="A145" s="421">
        <v>212228060016</v>
      </c>
    </row>
    <row r="146" spans="1:1" ht="14.25" customHeight="1">
      <c r="A146" s="421">
        <v>214930290014</v>
      </c>
    </row>
    <row r="147" spans="1:1" ht="14.25" customHeight="1">
      <c r="A147" s="421">
        <v>217539770016</v>
      </c>
    </row>
    <row r="148" spans="1:1" ht="14.25" customHeight="1">
      <c r="A148" s="421">
        <v>216130860015</v>
      </c>
    </row>
    <row r="149" spans="1:1" ht="14.25" customHeight="1">
      <c r="A149" s="421">
        <v>214614730018</v>
      </c>
    </row>
    <row r="150" spans="1:1" ht="14.25" customHeight="1">
      <c r="A150" s="421">
        <v>40442110013</v>
      </c>
    </row>
    <row r="151" spans="1:1" ht="14.25" customHeight="1">
      <c r="A151" s="421">
        <v>90093360016</v>
      </c>
    </row>
    <row r="152" spans="1:1" ht="14.25" customHeight="1">
      <c r="A152" s="421">
        <v>170206640010</v>
      </c>
    </row>
    <row r="153" spans="1:1" ht="14.25" customHeight="1">
      <c r="A153" s="421">
        <v>217339880012</v>
      </c>
    </row>
    <row r="154" spans="1:1" ht="14.25" customHeight="1">
      <c r="A154" s="421">
        <v>170267280014</v>
      </c>
    </row>
    <row r="155" spans="1:1" ht="14.25" customHeight="1">
      <c r="A155" s="421">
        <v>110312900019</v>
      </c>
    </row>
    <row r="156" spans="1:1" ht="14.25" customHeight="1">
      <c r="A156" s="421">
        <v>216797440010</v>
      </c>
    </row>
    <row r="157" spans="1:1" ht="14.25" customHeight="1">
      <c r="A157" s="421">
        <v>100227460010</v>
      </c>
    </row>
    <row r="158" spans="1:1" ht="14.25" customHeight="1">
      <c r="A158" s="421">
        <v>217481430013</v>
      </c>
    </row>
    <row r="159" spans="1:1" ht="14.25" customHeight="1">
      <c r="A159" s="421">
        <v>217163340010</v>
      </c>
    </row>
    <row r="160" spans="1:1" ht="14.25" customHeight="1">
      <c r="A160" s="421">
        <v>215290300011</v>
      </c>
    </row>
    <row r="161" spans="1:1" ht="14.25" customHeight="1">
      <c r="A161" s="421">
        <v>216739080015</v>
      </c>
    </row>
    <row r="162" spans="1:1" ht="14.25" customHeight="1">
      <c r="A162" s="421">
        <v>216357720015</v>
      </c>
    </row>
    <row r="163" spans="1:1" ht="14.25" customHeight="1">
      <c r="A163" s="421">
        <v>211387640019</v>
      </c>
    </row>
    <row r="164" spans="1:1" ht="14.25" customHeight="1">
      <c r="A164" s="421">
        <v>216624220019</v>
      </c>
    </row>
    <row r="165" spans="1:1" ht="14.25" customHeight="1">
      <c r="A165" s="421">
        <v>216587710011</v>
      </c>
    </row>
    <row r="166" spans="1:1" ht="14.25" customHeight="1">
      <c r="A166" s="421">
        <v>211509340014</v>
      </c>
    </row>
    <row r="167" spans="1:1" ht="14.25" customHeight="1">
      <c r="A167" s="421">
        <v>216026270012</v>
      </c>
    </row>
    <row r="168" spans="1:1" ht="14.25" customHeight="1">
      <c r="A168" s="421">
        <v>212234910018</v>
      </c>
    </row>
    <row r="169" spans="1:1" ht="14.25" customHeight="1">
      <c r="A169" s="421">
        <v>215569160015</v>
      </c>
    </row>
    <row r="170" spans="1:1" ht="14.25" customHeight="1">
      <c r="A170" s="421">
        <v>215097010015</v>
      </c>
    </row>
    <row r="171" spans="1:1" ht="14.25" customHeight="1">
      <c r="A171" s="421">
        <v>214580120018</v>
      </c>
    </row>
    <row r="172" spans="1:1" ht="14.25" customHeight="1">
      <c r="A172" s="421">
        <v>100512200013</v>
      </c>
    </row>
    <row r="173" spans="1:1" ht="14.25" customHeight="1">
      <c r="A173" s="421">
        <v>150246930015</v>
      </c>
    </row>
    <row r="174" spans="1:1" ht="14.25" customHeight="1">
      <c r="A174" s="421">
        <v>110072600016</v>
      </c>
    </row>
    <row r="175" spans="1:1" ht="14.25" customHeight="1">
      <c r="A175" s="421">
        <v>216982190017</v>
      </c>
    </row>
    <row r="176" spans="1:1" ht="14.25" customHeight="1">
      <c r="A176" s="421">
        <v>110391170019</v>
      </c>
    </row>
    <row r="177" spans="1:1" ht="14.25" customHeight="1">
      <c r="A177" s="421">
        <v>214469070016</v>
      </c>
    </row>
    <row r="178" spans="1:1" ht="14.25" customHeight="1">
      <c r="A178" s="422" t="s">
        <v>355</v>
      </c>
    </row>
    <row r="179" spans="1:1" ht="14.25" customHeight="1">
      <c r="A179" s="422" t="s">
        <v>356</v>
      </c>
    </row>
    <row r="180" spans="1:1" ht="14.25" customHeight="1">
      <c r="A180" s="421">
        <v>217348110011</v>
      </c>
    </row>
    <row r="181" spans="1:1" ht="14.25" customHeight="1">
      <c r="A181" s="421">
        <v>216598080014</v>
      </c>
    </row>
    <row r="182" spans="1:1" ht="14.25" customHeight="1">
      <c r="A182" s="421">
        <v>215467380016</v>
      </c>
    </row>
    <row r="183" spans="1:1" ht="14.25" customHeight="1">
      <c r="A183" s="421">
        <v>100215790010</v>
      </c>
    </row>
    <row r="184" spans="1:1" ht="14.25" customHeight="1">
      <c r="A184" s="421">
        <v>216321250019</v>
      </c>
    </row>
    <row r="185" spans="1:1" ht="14.25" customHeight="1">
      <c r="A185" s="421">
        <v>216446530017</v>
      </c>
    </row>
    <row r="186" spans="1:1" ht="14.25" customHeight="1">
      <c r="A186" s="421">
        <v>216873340018</v>
      </c>
    </row>
    <row r="187" spans="1:1" ht="14.25" customHeight="1">
      <c r="A187" s="421">
        <v>212224970018</v>
      </c>
    </row>
    <row r="188" spans="1:1" ht="14.25" customHeight="1">
      <c r="A188" s="421">
        <v>140158080012</v>
      </c>
    </row>
    <row r="189" spans="1:1" ht="14.25" customHeight="1">
      <c r="A189" s="421">
        <v>216197420019</v>
      </c>
    </row>
    <row r="190" spans="1:1" ht="14.25" customHeight="1">
      <c r="A190" s="421">
        <v>100506030012</v>
      </c>
    </row>
    <row r="191" spans="1:1" ht="14.25" customHeight="1">
      <c r="A191" s="421">
        <v>210695350013</v>
      </c>
    </row>
    <row r="192" spans="1:1" ht="14.25" customHeight="1">
      <c r="A192" s="421">
        <v>215205870016</v>
      </c>
    </row>
    <row r="193" spans="1:1" ht="14.25" customHeight="1">
      <c r="A193" s="421">
        <v>216451830015</v>
      </c>
    </row>
    <row r="194" spans="1:1" ht="14.25" customHeight="1">
      <c r="A194" s="421">
        <v>215768820015</v>
      </c>
    </row>
    <row r="195" spans="1:1" ht="14.25" customHeight="1">
      <c r="A195" s="421">
        <v>120185610014</v>
      </c>
    </row>
    <row r="196" spans="1:1" ht="14.25" customHeight="1">
      <c r="A196" s="421">
        <v>100795810012</v>
      </c>
    </row>
    <row r="197" spans="1:1" ht="14.25" customHeight="1">
      <c r="A197" s="421">
        <v>217532550010</v>
      </c>
    </row>
    <row r="198" spans="1:1" ht="14.25" customHeight="1">
      <c r="A198" s="421">
        <v>218109810010</v>
      </c>
    </row>
    <row r="199" spans="1:1" ht="14.25" customHeight="1">
      <c r="A199" s="421">
        <v>90216260014</v>
      </c>
    </row>
    <row r="200" spans="1:1" ht="14.25" customHeight="1">
      <c r="A200" s="421">
        <v>80070120011</v>
      </c>
    </row>
    <row r="201" spans="1:1" ht="14.25" customHeight="1">
      <c r="A201" s="421">
        <v>213867460010</v>
      </c>
    </row>
    <row r="202" spans="1:1" ht="14.25" customHeight="1">
      <c r="A202" s="421">
        <v>218323120011</v>
      </c>
    </row>
    <row r="203" spans="1:1" ht="14.25" customHeight="1">
      <c r="A203" s="421">
        <v>217695320014</v>
      </c>
    </row>
    <row r="204" spans="1:1" ht="14.25" customHeight="1">
      <c r="A204" s="421">
        <v>100739330019</v>
      </c>
    </row>
    <row r="205" spans="1:1" ht="14.25" customHeight="1">
      <c r="A205" s="421">
        <v>213813900012</v>
      </c>
    </row>
    <row r="206" spans="1:1" ht="14.25" customHeight="1">
      <c r="A206" s="421">
        <v>215276550014</v>
      </c>
    </row>
    <row r="207" spans="1:1" ht="14.25" customHeight="1">
      <c r="A207" s="421">
        <v>215925590011</v>
      </c>
    </row>
    <row r="208" spans="1:1" ht="14.25" customHeight="1">
      <c r="A208" s="421">
        <v>212553630012</v>
      </c>
    </row>
    <row r="209" spans="1:1" ht="14.25" customHeight="1">
      <c r="A209" s="421">
        <v>213569940014</v>
      </c>
    </row>
    <row r="210" spans="1:1" ht="14.25" customHeight="1">
      <c r="A210" s="421">
        <v>218656610013</v>
      </c>
    </row>
    <row r="211" spans="1:1" ht="14.25" customHeight="1">
      <c r="A211" s="421">
        <v>218109810010</v>
      </c>
    </row>
    <row r="212" spans="1:1" ht="14.25" customHeight="1">
      <c r="A212" s="421">
        <v>212223280018</v>
      </c>
    </row>
    <row r="213" spans="1:1" ht="14.25" customHeight="1">
      <c r="A213" s="421">
        <v>214445100012</v>
      </c>
    </row>
    <row r="214" spans="1:1" ht="14.25" customHeight="1">
      <c r="A214" s="421">
        <v>213720460012</v>
      </c>
    </row>
    <row r="215" spans="1:1" ht="14.25" customHeight="1">
      <c r="A215" s="421">
        <v>218307940018</v>
      </c>
    </row>
    <row r="216" spans="1:1" ht="14.25" customHeight="1">
      <c r="A216" s="421">
        <v>213799560019</v>
      </c>
    </row>
    <row r="217" spans="1:1" ht="14.25" customHeight="1">
      <c r="A217" s="421">
        <v>217244600012</v>
      </c>
    </row>
    <row r="218" spans="1:1" ht="14.25" customHeight="1">
      <c r="A218" s="421">
        <v>215510170014</v>
      </c>
    </row>
    <row r="219" spans="1:1" ht="14.25" customHeight="1">
      <c r="A219" s="421">
        <v>212789500015</v>
      </c>
    </row>
    <row r="220" spans="1:1" ht="14.25" customHeight="1">
      <c r="A220" s="421">
        <v>20149650013</v>
      </c>
    </row>
    <row r="221" spans="1:1" ht="14.25" customHeight="1">
      <c r="A221" s="421">
        <v>216994890019</v>
      </c>
    </row>
    <row r="222" spans="1:1" ht="14.25" customHeight="1">
      <c r="A222" s="421">
        <v>218234330010</v>
      </c>
    </row>
    <row r="223" spans="1:1" ht="14.25" customHeight="1">
      <c r="A223" s="421">
        <v>212354170011</v>
      </c>
    </row>
    <row r="224" spans="1:1" ht="14.25" customHeight="1">
      <c r="A224" s="421">
        <v>130080140015</v>
      </c>
    </row>
    <row r="225" spans="1:1" ht="14.25" customHeight="1">
      <c r="A225" s="421">
        <v>217141970014</v>
      </c>
    </row>
    <row r="226" spans="1:1" ht="14.25" customHeight="1">
      <c r="A226" s="421">
        <v>170264010016</v>
      </c>
    </row>
    <row r="227" spans="1:1" ht="14.25" customHeight="1">
      <c r="A227" s="421">
        <v>40474230014</v>
      </c>
    </row>
    <row r="228" spans="1:1" ht="14.25" customHeight="1">
      <c r="A228" s="421">
        <v>80089820019</v>
      </c>
    </row>
    <row r="229" spans="1:1" ht="14.25" customHeight="1">
      <c r="A229" s="421">
        <v>40527830010</v>
      </c>
    </row>
    <row r="230" spans="1:1" ht="14.25" customHeight="1">
      <c r="A230" s="421">
        <v>218504640017</v>
      </c>
    </row>
    <row r="231" spans="1:1" ht="14.25" customHeight="1">
      <c r="A231" s="421">
        <v>40508060019</v>
      </c>
    </row>
    <row r="232" spans="1:1" ht="14.25" customHeight="1">
      <c r="A232" s="421">
        <v>213444330016</v>
      </c>
    </row>
    <row r="233" spans="1:1" ht="14.25" customHeight="1">
      <c r="A233" s="421">
        <v>217087590015</v>
      </c>
    </row>
    <row r="234" spans="1:1" ht="14.25" customHeight="1">
      <c r="A234" s="421">
        <v>170242580014</v>
      </c>
    </row>
    <row r="235" spans="1:1" ht="14.25" customHeight="1">
      <c r="A235" s="421">
        <v>217957050019</v>
      </c>
    </row>
    <row r="236" spans="1:1" ht="14.25" customHeight="1">
      <c r="A236" s="421">
        <v>180169710011</v>
      </c>
    </row>
    <row r="237" spans="1:1" ht="14.25" customHeight="1">
      <c r="A237" s="421">
        <v>215149850019</v>
      </c>
    </row>
    <row r="238" spans="1:1" ht="14.25" customHeight="1">
      <c r="A238" s="421">
        <v>160089770013</v>
      </c>
    </row>
    <row r="239" spans="1:1" ht="14.25" customHeight="1">
      <c r="A239" s="421">
        <v>60036770012</v>
      </c>
    </row>
    <row r="240" spans="1:1" ht="14.25" customHeight="1">
      <c r="A240" s="421">
        <v>170175420014</v>
      </c>
    </row>
    <row r="241" spans="1:1" ht="14.25" customHeight="1">
      <c r="A241" s="421">
        <v>217424390016</v>
      </c>
    </row>
    <row r="242" spans="1:1" ht="14.25" customHeight="1">
      <c r="A242" s="421">
        <v>214538980012</v>
      </c>
    </row>
    <row r="243" spans="1:1" ht="14.25" customHeight="1">
      <c r="A243" s="421">
        <v>213368570015</v>
      </c>
    </row>
    <row r="244" spans="1:1" ht="14.25" customHeight="1">
      <c r="A244" s="421">
        <v>50103960011</v>
      </c>
    </row>
    <row r="245" spans="1:1" ht="14.25" customHeight="1">
      <c r="A245" s="421">
        <v>212977200015</v>
      </c>
    </row>
    <row r="246" spans="1:1" ht="14.25" customHeight="1">
      <c r="A246" s="421">
        <v>150105220011</v>
      </c>
    </row>
    <row r="247" spans="1:1" ht="14.25" customHeight="1">
      <c r="A247" s="421">
        <v>217578390016</v>
      </c>
    </row>
    <row r="248" spans="1:1" ht="14.25" customHeight="1">
      <c r="A248" s="421">
        <v>211644340019</v>
      </c>
    </row>
    <row r="249" spans="1:1" ht="14.25" customHeight="1">
      <c r="A249" s="421">
        <v>50156230018</v>
      </c>
    </row>
    <row r="250" spans="1:1" ht="14.25" customHeight="1">
      <c r="A250" s="421">
        <v>216102290015</v>
      </c>
    </row>
    <row r="251" spans="1:1" ht="14.25" customHeight="1">
      <c r="A251" s="421">
        <v>218280620018</v>
      </c>
    </row>
    <row r="252" spans="1:1" ht="14.25" customHeight="1">
      <c r="A252" s="421">
        <v>215973000016</v>
      </c>
    </row>
    <row r="253" spans="1:1" ht="14.25" customHeight="1">
      <c r="A253" s="421">
        <v>214419740018</v>
      </c>
    </row>
    <row r="254" spans="1:1" ht="14.25" customHeight="1">
      <c r="A254" s="421">
        <v>210928400018</v>
      </c>
    </row>
    <row r="255" spans="1:1" ht="14.25" customHeight="1">
      <c r="A255" s="421">
        <v>40147090015</v>
      </c>
    </row>
    <row r="256" spans="1:1" ht="14.25" customHeight="1">
      <c r="A256" s="421">
        <v>218130700016</v>
      </c>
    </row>
    <row r="257" spans="1:1" ht="14.25" customHeight="1">
      <c r="A257" s="421">
        <v>216444630014</v>
      </c>
    </row>
    <row r="258" spans="1:1" ht="14.25" customHeight="1">
      <c r="A258" s="421">
        <v>216671580018</v>
      </c>
    </row>
    <row r="259" spans="1:1" ht="14.25" customHeight="1">
      <c r="A259" s="421">
        <v>215991500017</v>
      </c>
    </row>
    <row r="260" spans="1:1" ht="14.25" customHeight="1">
      <c r="A260" s="421">
        <v>216541880011</v>
      </c>
    </row>
    <row r="261" spans="1:1" ht="14.25" customHeight="1">
      <c r="A261" s="423">
        <v>170264010016</v>
      </c>
    </row>
    <row r="262" spans="1:1" ht="14.25" customHeight="1">
      <c r="A262" s="423">
        <v>100243250017</v>
      </c>
    </row>
    <row r="263" spans="1:1" ht="14.25" customHeight="1">
      <c r="A263" s="423">
        <v>216736520014</v>
      </c>
    </row>
    <row r="264" spans="1:1" ht="14.25" customHeight="1">
      <c r="A264" s="423">
        <v>217298220013</v>
      </c>
    </row>
    <row r="265" spans="1:1" ht="14.25" customHeight="1">
      <c r="A265" s="421">
        <v>213137390011</v>
      </c>
    </row>
    <row r="266" spans="1:1" ht="14.25" customHeight="1">
      <c r="A266" s="421">
        <v>218273960011</v>
      </c>
    </row>
    <row r="267" spans="1:1" ht="14.25" customHeight="1">
      <c r="A267" s="421">
        <v>217832140012</v>
      </c>
    </row>
    <row r="268" spans="1:1" ht="14.25" customHeight="1">
      <c r="A268" s="421">
        <v>20259020014</v>
      </c>
    </row>
    <row r="269" spans="1:1" ht="14.25" customHeight="1">
      <c r="A269" s="423">
        <v>100243250017</v>
      </c>
    </row>
    <row r="270" spans="1:1" ht="14.25" customHeight="1">
      <c r="A270" s="423">
        <v>216736520014</v>
      </c>
    </row>
    <row r="271" spans="1:1" ht="14.25" customHeight="1">
      <c r="A271" s="423">
        <v>217298220013</v>
      </c>
    </row>
    <row r="272" spans="1:1" ht="14.25" customHeight="1">
      <c r="A272" s="423">
        <v>215164200011</v>
      </c>
    </row>
    <row r="273" spans="1:1" ht="14.25" customHeight="1">
      <c r="A273" s="423">
        <v>218067490013</v>
      </c>
    </row>
    <row r="274" spans="1:1" ht="14.25" customHeight="1">
      <c r="A274" s="423">
        <v>217399480010</v>
      </c>
    </row>
    <row r="275" spans="1:1" ht="14.25" customHeight="1">
      <c r="A275" s="423">
        <v>217244600012</v>
      </c>
    </row>
    <row r="276" spans="1:1" ht="14.25" customHeight="1">
      <c r="A276" s="423">
        <v>216743200011</v>
      </c>
    </row>
    <row r="277" spans="1:1" ht="14.25" customHeight="1">
      <c r="A277" s="423">
        <v>215404540016</v>
      </c>
    </row>
    <row r="278" spans="1:1" ht="14.25" customHeight="1">
      <c r="A278" s="423">
        <v>80217950017</v>
      </c>
    </row>
    <row r="279" spans="1:1" ht="14.25" customHeight="1">
      <c r="A279" s="423">
        <v>150150730015</v>
      </c>
    </row>
    <row r="280" spans="1:1" ht="14.25" customHeight="1">
      <c r="A280" s="423">
        <v>215181470013</v>
      </c>
    </row>
    <row r="281" spans="1:1" ht="14.25" customHeight="1">
      <c r="A281" s="423">
        <v>218072010016</v>
      </c>
    </row>
    <row r="282" spans="1:1" ht="14.25" customHeight="1">
      <c r="A282" s="423">
        <v>211105550017</v>
      </c>
    </row>
    <row r="283" spans="1:1" ht="14.25" customHeight="1">
      <c r="A283" s="423">
        <v>217221930016</v>
      </c>
    </row>
    <row r="284" spans="1:1" ht="14.25" customHeight="1">
      <c r="A284" s="423">
        <v>212586890013</v>
      </c>
    </row>
    <row r="285" spans="1:1" ht="14.25" customHeight="1">
      <c r="A285" s="423">
        <v>212586890013</v>
      </c>
    </row>
    <row r="286" spans="1:1" ht="14.25" customHeight="1">
      <c r="A286" s="423">
        <v>212586890013</v>
      </c>
    </row>
    <row r="287" spans="1:1" ht="14.25" customHeight="1">
      <c r="A287" s="423">
        <v>150400070017</v>
      </c>
    </row>
    <row r="288" spans="1:1" ht="14.25" customHeight="1">
      <c r="A288" s="423">
        <v>213741480012</v>
      </c>
    </row>
    <row r="289" spans="1:1" ht="14.25" customHeight="1">
      <c r="A289" s="423">
        <v>217915950011</v>
      </c>
    </row>
    <row r="290" spans="1:1" ht="14.25" customHeight="1">
      <c r="A290" s="423">
        <v>40508060019</v>
      </c>
    </row>
    <row r="291" spans="1:1" ht="14.25" customHeight="1">
      <c r="A291" s="423">
        <v>212594750012</v>
      </c>
    </row>
    <row r="292" spans="1:1" ht="14.25" customHeight="1">
      <c r="A292" s="423">
        <v>140158080012</v>
      </c>
    </row>
    <row r="293" spans="1:1" ht="14.25" customHeight="1">
      <c r="A293" s="423">
        <v>216197420019</v>
      </c>
    </row>
    <row r="294" spans="1:1" ht="14.25" customHeight="1">
      <c r="A294" s="423">
        <v>20358270019</v>
      </c>
    </row>
    <row r="295" spans="1:1" ht="14.25" customHeight="1">
      <c r="A295" s="423">
        <v>216255150015</v>
      </c>
    </row>
    <row r="296" spans="1:1" ht="14.25" customHeight="1">
      <c r="A296" s="423">
        <v>212749130012</v>
      </c>
    </row>
    <row r="297" spans="1:1" ht="14.25" customHeight="1">
      <c r="A297" s="423">
        <v>212228060016</v>
      </c>
    </row>
    <row r="298" spans="1:1" ht="14.25" customHeight="1">
      <c r="A298" s="423">
        <v>214775230017</v>
      </c>
    </row>
    <row r="299" spans="1:1" ht="14.25" customHeight="1">
      <c r="A299" s="423">
        <v>217131920011</v>
      </c>
    </row>
    <row r="300" spans="1:1" ht="14.25" customHeight="1">
      <c r="A300" s="423">
        <v>216873340018</v>
      </c>
    </row>
    <row r="301" spans="1:1" ht="14.25" customHeight="1">
      <c r="A301" s="423">
        <v>216526900015</v>
      </c>
    </row>
    <row r="302" spans="1:1" ht="14.25" customHeight="1">
      <c r="A302" s="423">
        <v>215093420014</v>
      </c>
    </row>
    <row r="303" spans="1:1" ht="14.25" customHeight="1">
      <c r="A303" s="423">
        <v>100656000011</v>
      </c>
    </row>
    <row r="304" spans="1:1" ht="14.25" customHeight="1">
      <c r="A304" s="423">
        <v>80203390014</v>
      </c>
    </row>
    <row r="305" spans="1:1" ht="14.25" customHeight="1">
      <c r="A305" s="423">
        <v>20503240014</v>
      </c>
    </row>
    <row r="306" spans="1:1" ht="14.25" customHeight="1">
      <c r="A306" s="423">
        <v>20285350018</v>
      </c>
    </row>
    <row r="307" spans="1:1" ht="14.25" customHeight="1">
      <c r="A307" s="423">
        <v>80160150017</v>
      </c>
    </row>
    <row r="308" spans="1:1" ht="14.25" customHeight="1">
      <c r="A308" s="423">
        <v>216541880012</v>
      </c>
    </row>
    <row r="309" spans="1:1" ht="14.25" customHeight="1">
      <c r="A309" s="423">
        <v>212539810017</v>
      </c>
    </row>
    <row r="310" spans="1:1" ht="14.25" customHeight="1">
      <c r="A310" s="423">
        <v>216398870011</v>
      </c>
    </row>
    <row r="311" spans="1:1" ht="14.25" customHeight="1">
      <c r="A311" s="423">
        <v>217087880013</v>
      </c>
    </row>
    <row r="312" spans="1:1" ht="14.25" customHeight="1">
      <c r="A312" s="423">
        <v>216120940018</v>
      </c>
    </row>
    <row r="313" spans="1:1" ht="14.25" customHeight="1">
      <c r="A313" s="423">
        <v>214337080014</v>
      </c>
    </row>
    <row r="314" spans="1:1" ht="14.25" customHeight="1">
      <c r="A314" s="423">
        <v>110184590012</v>
      </c>
    </row>
    <row r="315" spans="1:1" ht="14.25" customHeight="1">
      <c r="A315" s="423">
        <v>200083470010</v>
      </c>
    </row>
    <row r="316" spans="1:1" ht="14.25" customHeight="1">
      <c r="A316" s="423">
        <v>90213240012</v>
      </c>
    </row>
    <row r="317" spans="1:1" ht="14.25" customHeight="1">
      <c r="A317" s="421">
        <v>216637280015</v>
      </c>
    </row>
    <row r="318" spans="1:1" ht="14.25" customHeight="1">
      <c r="A318" s="421">
        <v>218061160011</v>
      </c>
    </row>
    <row r="319" spans="1:1" ht="14.25" customHeight="1">
      <c r="A319" s="421">
        <v>50181800019</v>
      </c>
    </row>
    <row r="320" spans="1:1" ht="14.25" customHeight="1">
      <c r="A320" s="424">
        <v>10204140010</v>
      </c>
    </row>
    <row r="321" spans="1:1" ht="14.25" customHeight="1">
      <c r="A321" s="424">
        <v>216761280013</v>
      </c>
    </row>
    <row r="322" spans="1:1" ht="14.25" customHeight="1">
      <c r="A322" s="424">
        <v>70118110013</v>
      </c>
    </row>
    <row r="323" spans="1:1" ht="14.25" customHeight="1">
      <c r="A323" s="424">
        <v>217754130018</v>
      </c>
    </row>
    <row r="324" spans="1:1" ht="14.25" customHeight="1">
      <c r="A324" s="424"/>
    </row>
    <row r="325" spans="1:1" ht="14.25" customHeight="1">
      <c r="A325" s="424"/>
    </row>
    <row r="326" spans="1:1" ht="14.25" customHeight="1">
      <c r="A326" s="424"/>
    </row>
    <row r="327" spans="1:1" ht="14.25" customHeight="1">
      <c r="A327" s="424"/>
    </row>
    <row r="328" spans="1:1" ht="14.25" customHeight="1">
      <c r="A328" s="424"/>
    </row>
    <row r="329" spans="1:1" ht="14.25" customHeight="1">
      <c r="A329" s="424"/>
    </row>
    <row r="330" spans="1:1" ht="14.25" customHeight="1">
      <c r="A330" s="424"/>
    </row>
    <row r="331" spans="1:1" ht="14.25" customHeight="1">
      <c r="A331" s="424"/>
    </row>
    <row r="332" spans="1:1" ht="14.25" customHeight="1">
      <c r="A332" s="424"/>
    </row>
    <row r="333" spans="1:1" ht="14.25" customHeight="1">
      <c r="A333" s="424"/>
    </row>
    <row r="334" spans="1:1" ht="14.25" customHeight="1">
      <c r="A334" s="424"/>
    </row>
    <row r="335" spans="1:1" ht="14.25" customHeight="1">
      <c r="A335" s="424"/>
    </row>
    <row r="336" spans="1:1" ht="14.25" customHeight="1">
      <c r="A336" s="424"/>
    </row>
    <row r="337" spans="1:1" ht="14.25" customHeight="1">
      <c r="A337" s="424"/>
    </row>
    <row r="338" spans="1:1" ht="14.25" customHeight="1">
      <c r="A338" s="424"/>
    </row>
    <row r="339" spans="1:1" ht="14.25" customHeight="1">
      <c r="A339" s="424"/>
    </row>
    <row r="340" spans="1:1" ht="14.25" customHeight="1">
      <c r="A340" s="424"/>
    </row>
    <row r="341" spans="1:1" ht="14.25" customHeight="1">
      <c r="A341" s="424"/>
    </row>
    <row r="342" spans="1:1" ht="14.25" customHeight="1">
      <c r="A342" s="424"/>
    </row>
    <row r="343" spans="1:1" ht="14.25" customHeight="1">
      <c r="A343" s="424"/>
    </row>
    <row r="344" spans="1:1" ht="14.25" customHeight="1">
      <c r="A344" s="424"/>
    </row>
    <row r="345" spans="1:1" ht="14.25" customHeight="1">
      <c r="A345" s="424"/>
    </row>
    <row r="346" spans="1:1" ht="14.25" customHeight="1">
      <c r="A346" s="424"/>
    </row>
    <row r="347" spans="1:1" ht="14.25" customHeight="1">
      <c r="A347" s="424"/>
    </row>
    <row r="348" spans="1:1" ht="14.25" customHeight="1">
      <c r="A348" s="424"/>
    </row>
    <row r="349" spans="1:1" ht="14.25" customHeight="1">
      <c r="A349" s="424"/>
    </row>
    <row r="350" spans="1:1" ht="14.25" customHeight="1">
      <c r="A350" s="424"/>
    </row>
    <row r="351" spans="1:1" ht="14.25" customHeight="1">
      <c r="A351" s="424"/>
    </row>
    <row r="352" spans="1:1" ht="14.25" customHeight="1">
      <c r="A352" s="424"/>
    </row>
    <row r="353" spans="1:1" ht="14.25" customHeight="1">
      <c r="A353" s="424"/>
    </row>
    <row r="354" spans="1:1" ht="14.25" customHeight="1">
      <c r="A354" s="424"/>
    </row>
    <row r="355" spans="1:1" ht="14.25" customHeight="1">
      <c r="A355" s="424"/>
    </row>
    <row r="356" spans="1:1" ht="14.25" customHeight="1">
      <c r="A356" s="424"/>
    </row>
    <row r="357" spans="1:1" ht="14.25" customHeight="1">
      <c r="A357" s="424"/>
    </row>
    <row r="358" spans="1:1" ht="14.25" customHeight="1">
      <c r="A358" s="424"/>
    </row>
    <row r="359" spans="1:1" ht="14.25" customHeight="1">
      <c r="A359" s="424"/>
    </row>
    <row r="360" spans="1:1" ht="14.25" customHeight="1">
      <c r="A360" s="424"/>
    </row>
    <row r="361" spans="1:1" ht="14.25" customHeight="1">
      <c r="A361" s="424"/>
    </row>
    <row r="362" spans="1:1" ht="14.25" customHeight="1">
      <c r="A362" s="424"/>
    </row>
    <row r="363" spans="1:1" ht="14.25" customHeight="1">
      <c r="A363" s="424"/>
    </row>
    <row r="364" spans="1:1" ht="14.25" customHeight="1">
      <c r="A364" s="424"/>
    </row>
    <row r="365" spans="1:1" ht="14.25" customHeight="1">
      <c r="A365" s="424"/>
    </row>
    <row r="366" spans="1:1" ht="14.25" customHeight="1">
      <c r="A366" s="424"/>
    </row>
    <row r="367" spans="1:1" ht="14.25" customHeight="1">
      <c r="A367" s="424"/>
    </row>
    <row r="368" spans="1:1" ht="14.25" customHeight="1">
      <c r="A368" s="424"/>
    </row>
    <row r="369" spans="1:1" ht="14.25" customHeight="1">
      <c r="A369" s="424"/>
    </row>
    <row r="370" spans="1:1" ht="14.25" customHeight="1">
      <c r="A370" s="424"/>
    </row>
    <row r="371" spans="1:1" ht="14.25" customHeight="1">
      <c r="A371" s="424"/>
    </row>
    <row r="372" spans="1:1" ht="14.25" customHeight="1">
      <c r="A372" s="424"/>
    </row>
    <row r="373" spans="1:1" ht="14.25" customHeight="1">
      <c r="A373" s="424"/>
    </row>
    <row r="374" spans="1:1" ht="14.25" customHeight="1">
      <c r="A374" s="424"/>
    </row>
    <row r="375" spans="1:1" ht="14.25" customHeight="1">
      <c r="A375" s="424"/>
    </row>
    <row r="376" spans="1:1" ht="14.25" customHeight="1">
      <c r="A376" s="424"/>
    </row>
    <row r="377" spans="1:1" ht="14.25" customHeight="1">
      <c r="A377" s="424"/>
    </row>
    <row r="378" spans="1:1" ht="14.25" customHeight="1">
      <c r="A378" s="424"/>
    </row>
    <row r="379" spans="1:1" ht="14.25" customHeight="1">
      <c r="A379" s="424"/>
    </row>
    <row r="380" spans="1:1" ht="14.25" customHeight="1">
      <c r="A380" s="424"/>
    </row>
    <row r="381" spans="1:1" ht="14.25" customHeight="1">
      <c r="A381" s="424"/>
    </row>
    <row r="382" spans="1:1" ht="14.25" customHeight="1">
      <c r="A382" s="424"/>
    </row>
    <row r="383" spans="1:1" ht="14.25" customHeight="1">
      <c r="A383" s="424"/>
    </row>
    <row r="384" spans="1:1" ht="14.25" customHeight="1">
      <c r="A384" s="424"/>
    </row>
    <row r="385" spans="1:1" ht="14.25" customHeight="1">
      <c r="A385" s="424"/>
    </row>
    <row r="386" spans="1:1" ht="14.25" customHeight="1">
      <c r="A386" s="424"/>
    </row>
    <row r="387" spans="1:1" ht="14.25" customHeight="1">
      <c r="A387" s="424"/>
    </row>
    <row r="388" spans="1:1" ht="14.25" customHeight="1">
      <c r="A388" s="424"/>
    </row>
    <row r="389" spans="1:1" ht="14.25" customHeight="1">
      <c r="A389" s="424"/>
    </row>
    <row r="390" spans="1:1" ht="14.25" customHeight="1">
      <c r="A390" s="424"/>
    </row>
    <row r="391" spans="1:1" ht="14.25" customHeight="1">
      <c r="A391" s="424"/>
    </row>
    <row r="392" spans="1:1" ht="14.25" customHeight="1">
      <c r="A392" s="424"/>
    </row>
    <row r="393" spans="1:1" ht="14.25" customHeight="1">
      <c r="A393" s="424"/>
    </row>
    <row r="394" spans="1:1" ht="14.25" customHeight="1">
      <c r="A394" s="424"/>
    </row>
    <row r="395" spans="1:1" ht="14.25" customHeight="1">
      <c r="A395" s="424"/>
    </row>
    <row r="396" spans="1:1" ht="14.25" customHeight="1">
      <c r="A396" s="424"/>
    </row>
    <row r="397" spans="1:1" ht="14.25" customHeight="1">
      <c r="A397" s="424"/>
    </row>
    <row r="398" spans="1:1" ht="14.25" customHeight="1">
      <c r="A398" s="424"/>
    </row>
    <row r="399" spans="1:1" ht="14.25" customHeight="1">
      <c r="A399" s="424"/>
    </row>
    <row r="400" spans="1:1" ht="14.25" customHeight="1">
      <c r="A400" s="424"/>
    </row>
    <row r="401" spans="1:1" ht="14.25" customHeight="1">
      <c r="A401" s="424"/>
    </row>
    <row r="402" spans="1:1" ht="14.25" customHeight="1">
      <c r="A402" s="424"/>
    </row>
    <row r="403" spans="1:1" ht="14.25" customHeight="1">
      <c r="A403" s="424"/>
    </row>
    <row r="404" spans="1:1" ht="14.25" customHeight="1">
      <c r="A404" s="424"/>
    </row>
    <row r="405" spans="1:1" ht="14.25" customHeight="1">
      <c r="A405" s="424"/>
    </row>
    <row r="406" spans="1:1" ht="14.25" customHeight="1">
      <c r="A406" s="424"/>
    </row>
    <row r="407" spans="1:1" ht="14.25" customHeight="1">
      <c r="A407" s="424"/>
    </row>
    <row r="408" spans="1:1" ht="14.25" customHeight="1">
      <c r="A408" s="424"/>
    </row>
    <row r="409" spans="1:1" ht="14.25" customHeight="1">
      <c r="A409" s="424"/>
    </row>
    <row r="410" spans="1:1" ht="14.25" customHeight="1">
      <c r="A410" s="424"/>
    </row>
    <row r="411" spans="1:1" ht="14.25" customHeight="1">
      <c r="A411" s="424"/>
    </row>
    <row r="412" spans="1:1" ht="14.25" customHeight="1">
      <c r="A412" s="424"/>
    </row>
    <row r="413" spans="1:1" ht="14.25" customHeight="1">
      <c r="A413" s="424"/>
    </row>
    <row r="414" spans="1:1" ht="14.25" customHeight="1">
      <c r="A414" s="424"/>
    </row>
    <row r="415" spans="1:1" ht="14.25" customHeight="1">
      <c r="A415" s="424"/>
    </row>
    <row r="416" spans="1:1" ht="14.25" customHeight="1">
      <c r="A416" s="424"/>
    </row>
    <row r="417" spans="1:1" ht="14.25" customHeight="1">
      <c r="A417" s="424"/>
    </row>
    <row r="418" spans="1:1" ht="14.25" customHeight="1">
      <c r="A418" s="424"/>
    </row>
    <row r="419" spans="1:1" ht="14.25" customHeight="1">
      <c r="A419" s="424"/>
    </row>
    <row r="420" spans="1:1" ht="14.25" customHeight="1">
      <c r="A420" s="424"/>
    </row>
    <row r="421" spans="1:1" ht="14.25" customHeight="1">
      <c r="A421" s="424"/>
    </row>
    <row r="422" spans="1:1" ht="14.25" customHeight="1">
      <c r="A422" s="424"/>
    </row>
    <row r="423" spans="1:1" ht="14.25" customHeight="1">
      <c r="A423" s="424"/>
    </row>
    <row r="424" spans="1:1" ht="14.25" customHeight="1">
      <c r="A424" s="424"/>
    </row>
    <row r="425" spans="1:1" ht="14.25" customHeight="1">
      <c r="A425" s="424"/>
    </row>
    <row r="426" spans="1:1" ht="14.25" customHeight="1">
      <c r="A426" s="424"/>
    </row>
    <row r="427" spans="1:1" ht="14.25" customHeight="1">
      <c r="A427" s="424"/>
    </row>
    <row r="428" spans="1:1" ht="14.25" customHeight="1">
      <c r="A428" s="424"/>
    </row>
    <row r="429" spans="1:1" ht="14.25" customHeight="1">
      <c r="A429" s="424"/>
    </row>
    <row r="430" spans="1:1" ht="14.25" customHeight="1">
      <c r="A430" s="424"/>
    </row>
    <row r="431" spans="1:1" ht="14.25" customHeight="1">
      <c r="A431" s="424"/>
    </row>
    <row r="432" spans="1:1" ht="14.25" customHeight="1">
      <c r="A432" s="424"/>
    </row>
    <row r="433" spans="1:1" ht="14.25" customHeight="1">
      <c r="A433" s="424"/>
    </row>
    <row r="434" spans="1:1" ht="14.25" customHeight="1">
      <c r="A434" s="424"/>
    </row>
    <row r="435" spans="1:1" ht="14.25" customHeight="1">
      <c r="A435" s="424"/>
    </row>
    <row r="436" spans="1:1" ht="14.25" customHeight="1">
      <c r="A436" s="424"/>
    </row>
    <row r="437" spans="1:1" ht="14.25" customHeight="1">
      <c r="A437" s="424"/>
    </row>
    <row r="438" spans="1:1" ht="14.25" customHeight="1">
      <c r="A438" s="424"/>
    </row>
    <row r="439" spans="1:1" ht="14.25" customHeight="1">
      <c r="A439" s="424"/>
    </row>
    <row r="440" spans="1:1" ht="14.25" customHeight="1">
      <c r="A440" s="424"/>
    </row>
    <row r="441" spans="1:1" ht="14.25" customHeight="1">
      <c r="A441" s="424"/>
    </row>
    <row r="442" spans="1:1" ht="14.25" customHeight="1">
      <c r="A442" s="424"/>
    </row>
    <row r="443" spans="1:1" ht="14.25" customHeight="1">
      <c r="A443" s="424"/>
    </row>
    <row r="444" spans="1:1" ht="14.25" customHeight="1">
      <c r="A444" s="424"/>
    </row>
    <row r="445" spans="1:1" ht="14.25" customHeight="1">
      <c r="A445" s="424"/>
    </row>
    <row r="446" spans="1:1" ht="14.25" customHeight="1">
      <c r="A446" s="424"/>
    </row>
    <row r="447" spans="1:1" ht="14.25" customHeight="1">
      <c r="A447" s="424"/>
    </row>
    <row r="448" spans="1:1" ht="14.25" customHeight="1">
      <c r="A448" s="424"/>
    </row>
    <row r="449" spans="1:1" ht="14.25" customHeight="1">
      <c r="A449" s="424"/>
    </row>
    <row r="450" spans="1:1" ht="14.25" customHeight="1">
      <c r="A450" s="424"/>
    </row>
    <row r="451" spans="1:1" ht="14.25" customHeight="1">
      <c r="A451" s="424"/>
    </row>
    <row r="452" spans="1:1" ht="14.25" customHeight="1">
      <c r="A452" s="424"/>
    </row>
    <row r="453" spans="1:1" ht="14.25" customHeight="1">
      <c r="A453" s="424"/>
    </row>
    <row r="454" spans="1:1" ht="14.25" customHeight="1">
      <c r="A454" s="424"/>
    </row>
    <row r="455" spans="1:1" ht="14.25" customHeight="1">
      <c r="A455" s="424"/>
    </row>
    <row r="456" spans="1:1" ht="14.25" customHeight="1">
      <c r="A456" s="424"/>
    </row>
    <row r="457" spans="1:1" ht="14.25" customHeight="1">
      <c r="A457" s="424"/>
    </row>
    <row r="458" spans="1:1" ht="14.25" customHeight="1">
      <c r="A458" s="424"/>
    </row>
    <row r="459" spans="1:1" ht="14.25" customHeight="1">
      <c r="A459" s="424"/>
    </row>
    <row r="460" spans="1:1" ht="14.25" customHeight="1">
      <c r="A460" s="424"/>
    </row>
    <row r="461" spans="1:1" ht="14.25" customHeight="1">
      <c r="A461" s="424"/>
    </row>
    <row r="462" spans="1:1" ht="14.25" customHeight="1">
      <c r="A462" s="424"/>
    </row>
    <row r="463" spans="1:1" ht="14.25" customHeight="1">
      <c r="A463" s="424"/>
    </row>
    <row r="464" spans="1:1" ht="14.25" customHeight="1">
      <c r="A464" s="424"/>
    </row>
    <row r="465" spans="1:1" ht="14.25" customHeight="1">
      <c r="A465" s="424"/>
    </row>
    <row r="466" spans="1:1" ht="14.25" customHeight="1">
      <c r="A466" s="424"/>
    </row>
    <row r="467" spans="1:1" ht="14.25" customHeight="1">
      <c r="A467" s="424"/>
    </row>
    <row r="468" spans="1:1" ht="14.25" customHeight="1">
      <c r="A468" s="424"/>
    </row>
    <row r="469" spans="1:1" ht="14.25" customHeight="1">
      <c r="A469" s="424"/>
    </row>
    <row r="470" spans="1:1" ht="14.25" customHeight="1">
      <c r="A470" s="424"/>
    </row>
    <row r="471" spans="1:1" ht="14.25" customHeight="1">
      <c r="A471" s="424"/>
    </row>
    <row r="472" spans="1:1" ht="14.25" customHeight="1">
      <c r="A472" s="424"/>
    </row>
    <row r="473" spans="1:1" ht="14.25" customHeight="1">
      <c r="A473" s="424"/>
    </row>
    <row r="474" spans="1:1" ht="14.25" customHeight="1">
      <c r="A474" s="424"/>
    </row>
    <row r="475" spans="1:1" ht="14.25" customHeight="1">
      <c r="A475" s="424"/>
    </row>
    <row r="476" spans="1:1" ht="14.25" customHeight="1">
      <c r="A476" s="424"/>
    </row>
    <row r="477" spans="1:1" ht="14.25" customHeight="1">
      <c r="A477" s="424"/>
    </row>
    <row r="478" spans="1:1" ht="14.25" customHeight="1">
      <c r="A478" s="424"/>
    </row>
    <row r="479" spans="1:1" ht="14.25" customHeight="1">
      <c r="A479" s="424"/>
    </row>
    <row r="480" spans="1:1" ht="14.25" customHeight="1">
      <c r="A480" s="424"/>
    </row>
    <row r="481" spans="1:1" ht="14.25" customHeight="1">
      <c r="A481" s="424"/>
    </row>
    <row r="482" spans="1:1" ht="14.25" customHeight="1">
      <c r="A482" s="424"/>
    </row>
    <row r="483" spans="1:1" ht="14.25" customHeight="1">
      <c r="A483" s="424"/>
    </row>
    <row r="484" spans="1:1" ht="14.25" customHeight="1">
      <c r="A484" s="424"/>
    </row>
    <row r="485" spans="1:1" ht="14.25" customHeight="1">
      <c r="A485" s="424"/>
    </row>
    <row r="486" spans="1:1" ht="14.25" customHeight="1">
      <c r="A486" s="424"/>
    </row>
    <row r="487" spans="1:1" ht="14.25" customHeight="1">
      <c r="A487" s="424"/>
    </row>
    <row r="488" spans="1:1" ht="14.25" customHeight="1">
      <c r="A488" s="424"/>
    </row>
    <row r="489" spans="1:1" ht="14.25" customHeight="1">
      <c r="A489" s="424"/>
    </row>
    <row r="490" spans="1:1" ht="14.25" customHeight="1">
      <c r="A490" s="424"/>
    </row>
    <row r="491" spans="1:1" ht="14.25" customHeight="1">
      <c r="A491" s="424"/>
    </row>
    <row r="492" spans="1:1" ht="14.25" customHeight="1">
      <c r="A492" s="424"/>
    </row>
    <row r="493" spans="1:1" ht="14.25" customHeight="1">
      <c r="A493" s="424"/>
    </row>
    <row r="494" spans="1:1" ht="14.25" customHeight="1">
      <c r="A494" s="424"/>
    </row>
    <row r="495" spans="1:1" ht="14.25" customHeight="1">
      <c r="A495" s="424"/>
    </row>
    <row r="496" spans="1:1" ht="14.25" customHeight="1">
      <c r="A496" s="424"/>
    </row>
    <row r="497" spans="1:1" ht="14.25" customHeight="1">
      <c r="A497" s="424"/>
    </row>
    <row r="498" spans="1:1" ht="14.25" customHeight="1">
      <c r="A498" s="424"/>
    </row>
    <row r="499" spans="1:1" ht="14.25" customHeight="1">
      <c r="A499" s="424"/>
    </row>
    <row r="500" spans="1:1" ht="14.25" customHeight="1">
      <c r="A500" s="424"/>
    </row>
    <row r="501" spans="1:1" ht="14.25" customHeight="1">
      <c r="A501" s="424"/>
    </row>
    <row r="502" spans="1:1" ht="14.25" customHeight="1">
      <c r="A502" s="424"/>
    </row>
    <row r="503" spans="1:1" ht="14.25" customHeight="1">
      <c r="A503" s="424"/>
    </row>
    <row r="504" spans="1:1" ht="14.25" customHeight="1">
      <c r="A504" s="424"/>
    </row>
    <row r="505" spans="1:1" ht="14.25" customHeight="1">
      <c r="A505" s="424"/>
    </row>
    <row r="506" spans="1:1" ht="14.25" customHeight="1">
      <c r="A506" s="424"/>
    </row>
    <row r="507" spans="1:1" ht="14.25" customHeight="1">
      <c r="A507" s="424"/>
    </row>
    <row r="508" spans="1:1" ht="14.25" customHeight="1">
      <c r="A508" s="424"/>
    </row>
    <row r="509" spans="1:1" ht="14.25" customHeight="1">
      <c r="A509" s="424"/>
    </row>
    <row r="510" spans="1:1" ht="14.25" customHeight="1">
      <c r="A510" s="424"/>
    </row>
    <row r="511" spans="1:1" ht="14.25" customHeight="1">
      <c r="A511" s="424"/>
    </row>
    <row r="512" spans="1:1" ht="14.25" customHeight="1">
      <c r="A512" s="424"/>
    </row>
    <row r="513" spans="1:1" ht="14.25" customHeight="1">
      <c r="A513" s="424"/>
    </row>
    <row r="514" spans="1:1" ht="14.25" customHeight="1">
      <c r="A514" s="424"/>
    </row>
    <row r="515" spans="1:1" ht="14.25" customHeight="1">
      <c r="A515" s="424"/>
    </row>
    <row r="516" spans="1:1" ht="14.25" customHeight="1">
      <c r="A516" s="424"/>
    </row>
    <row r="517" spans="1:1" ht="14.25" customHeight="1">
      <c r="A517" s="424"/>
    </row>
    <row r="518" spans="1:1" ht="14.25" customHeight="1">
      <c r="A518" s="424"/>
    </row>
    <row r="519" spans="1:1" ht="14.25" customHeight="1">
      <c r="A519" s="424"/>
    </row>
    <row r="520" spans="1:1" ht="14.25" customHeight="1">
      <c r="A520" s="424"/>
    </row>
    <row r="521" spans="1:1" ht="14.25" customHeight="1">
      <c r="A521" s="424"/>
    </row>
    <row r="522" spans="1:1" ht="14.25" customHeight="1">
      <c r="A522" s="424"/>
    </row>
    <row r="523" spans="1:1" ht="14.25" customHeight="1">
      <c r="A523" s="424"/>
    </row>
    <row r="524" spans="1:1" ht="15.75" customHeight="1"/>
    <row r="525" spans="1:1" ht="15.75" customHeight="1"/>
    <row r="526" spans="1:1" ht="15.75" customHeight="1"/>
    <row r="527" spans="1:1" ht="15.75" customHeight="1"/>
    <row r="528" spans="1:1"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8D08D"/>
  </sheetPr>
  <dimension ref="A1:Z1000"/>
  <sheetViews>
    <sheetView workbookViewId="0"/>
  </sheetViews>
  <sheetFormatPr baseColWidth="10" defaultColWidth="12.625" defaultRowHeight="15" customHeight="1"/>
  <cols>
    <col min="1" max="24" width="10" customWidth="1"/>
  </cols>
  <sheetData>
    <row r="1" spans="1:26" ht="14.25" customHeight="1">
      <c r="A1" s="165"/>
      <c r="B1" s="165"/>
      <c r="C1" s="165"/>
      <c r="D1" s="165"/>
      <c r="E1" s="4"/>
      <c r="F1" s="4"/>
      <c r="G1" s="4"/>
      <c r="H1" s="4"/>
      <c r="I1" s="4"/>
      <c r="J1" s="4"/>
      <c r="K1" s="4"/>
      <c r="L1" s="4"/>
      <c r="M1" s="4"/>
      <c r="N1" s="4"/>
      <c r="O1" s="4"/>
      <c r="P1" s="4"/>
      <c r="Q1" s="4"/>
      <c r="R1" s="4"/>
      <c r="S1" s="4"/>
      <c r="T1" s="4"/>
      <c r="U1" s="4"/>
      <c r="V1" s="4"/>
      <c r="W1" s="4"/>
      <c r="X1" s="4"/>
      <c r="Y1" s="4"/>
      <c r="Z1" s="4"/>
    </row>
    <row r="2" spans="1:26" ht="14.25" customHeight="1">
      <c r="A2" s="165"/>
      <c r="B2" s="165"/>
      <c r="C2" s="165"/>
      <c r="D2" s="165"/>
      <c r="E2" s="4"/>
      <c r="F2" s="4"/>
      <c r="G2" s="4"/>
      <c r="H2" s="4"/>
      <c r="I2" s="4"/>
      <c r="J2" s="4"/>
      <c r="K2" s="4"/>
      <c r="L2" s="4"/>
      <c r="M2" s="4"/>
      <c r="N2" s="4"/>
      <c r="O2" s="4"/>
      <c r="P2" s="4"/>
      <c r="Q2" s="4"/>
      <c r="R2" s="4"/>
      <c r="S2" s="4"/>
      <c r="T2" s="4"/>
      <c r="U2" s="4"/>
      <c r="V2" s="4"/>
      <c r="W2" s="4"/>
      <c r="X2" s="4"/>
      <c r="Y2" s="4"/>
      <c r="Z2" s="4"/>
    </row>
    <row r="3" spans="1:26" ht="14.25" customHeight="1">
      <c r="A3" s="327" t="s">
        <v>170</v>
      </c>
      <c r="B3" s="328" t="s">
        <v>266</v>
      </c>
      <c r="C3" s="328" t="s">
        <v>267</v>
      </c>
      <c r="D3" s="329" t="s">
        <v>268</v>
      </c>
      <c r="E3" s="4"/>
      <c r="F3" s="4"/>
      <c r="G3" s="4"/>
      <c r="H3" s="4"/>
      <c r="I3" s="4"/>
      <c r="J3" s="4"/>
      <c r="K3" s="4"/>
      <c r="L3" s="4"/>
      <c r="M3" s="4"/>
      <c r="N3" s="4"/>
      <c r="O3" s="4"/>
      <c r="P3" s="4"/>
      <c r="Q3" s="4"/>
      <c r="R3" s="4"/>
      <c r="S3" s="4"/>
      <c r="T3" s="4"/>
      <c r="U3" s="4"/>
      <c r="V3" s="4"/>
      <c r="W3" s="4"/>
      <c r="X3" s="4"/>
      <c r="Y3" s="4"/>
      <c r="Z3" s="4"/>
    </row>
    <row r="4" spans="1:26" ht="14.25" customHeight="1">
      <c r="A4" s="330"/>
      <c r="B4" s="165"/>
      <c r="C4" s="165"/>
      <c r="D4" s="331"/>
      <c r="E4" s="4"/>
      <c r="F4" s="4"/>
      <c r="G4" s="4"/>
      <c r="H4" s="4"/>
      <c r="I4" s="4"/>
      <c r="J4" s="4"/>
      <c r="K4" s="4"/>
      <c r="L4" s="4"/>
      <c r="M4" s="4"/>
      <c r="N4" s="4"/>
      <c r="O4" s="4"/>
      <c r="P4" s="4"/>
      <c r="Q4" s="4"/>
      <c r="R4" s="4"/>
      <c r="S4" s="4"/>
      <c r="T4" s="4"/>
      <c r="U4" s="4"/>
      <c r="V4" s="4"/>
      <c r="W4" s="4"/>
      <c r="X4" s="4"/>
      <c r="Y4" s="4"/>
      <c r="Z4" s="4"/>
    </row>
    <row r="5" spans="1:26" ht="14.25" customHeight="1">
      <c r="A5" s="332">
        <v>1</v>
      </c>
      <c r="B5" s="333">
        <v>3</v>
      </c>
      <c r="C5" s="333">
        <v>6</v>
      </c>
      <c r="D5" s="334">
        <v>12</v>
      </c>
      <c r="E5" s="4"/>
      <c r="F5" s="4"/>
      <c r="G5" s="4"/>
      <c r="H5" s="4"/>
      <c r="I5" s="4"/>
      <c r="J5" s="4"/>
      <c r="K5" s="4"/>
      <c r="L5" s="4"/>
      <c r="M5" s="4"/>
      <c r="N5" s="4"/>
      <c r="O5" s="4"/>
      <c r="P5" s="4"/>
      <c r="Q5" s="4"/>
      <c r="R5" s="4"/>
      <c r="S5" s="4"/>
      <c r="T5" s="4"/>
      <c r="U5" s="4"/>
      <c r="V5" s="4"/>
      <c r="W5" s="4"/>
      <c r="X5" s="4"/>
      <c r="Y5" s="4"/>
      <c r="Z5" s="4"/>
    </row>
    <row r="6" spans="1:26" ht="14.25" customHeight="1">
      <c r="A6" s="165"/>
      <c r="B6" s="165"/>
      <c r="C6" s="165"/>
      <c r="D6" s="165"/>
      <c r="E6" s="4"/>
      <c r="F6" s="4"/>
      <c r="G6" s="4"/>
      <c r="H6" s="4"/>
      <c r="I6" s="4"/>
      <c r="J6" s="4"/>
      <c r="K6" s="4"/>
      <c r="L6" s="4"/>
      <c r="M6" s="4"/>
      <c r="N6" s="4"/>
      <c r="O6" s="4"/>
      <c r="P6" s="4"/>
      <c r="Q6" s="4"/>
      <c r="R6" s="4"/>
      <c r="S6" s="4"/>
      <c r="T6" s="4"/>
      <c r="U6" s="4"/>
      <c r="V6" s="4"/>
      <c r="W6" s="4"/>
      <c r="X6" s="4"/>
      <c r="Y6" s="4"/>
      <c r="Z6" s="4"/>
    </row>
    <row r="7" spans="1:26" ht="14.25" customHeight="1">
      <c r="A7" s="165"/>
      <c r="B7" s="165"/>
      <c r="C7" s="165"/>
      <c r="D7" s="165"/>
      <c r="E7" s="4"/>
      <c r="F7" s="4"/>
      <c r="G7" s="4"/>
      <c r="H7" s="4"/>
      <c r="I7" s="4"/>
      <c r="J7" s="4"/>
      <c r="K7" s="4"/>
      <c r="L7" s="4"/>
      <c r="M7" s="4"/>
      <c r="N7" s="4"/>
      <c r="O7" s="4"/>
      <c r="P7" s="4"/>
      <c r="Q7" s="4"/>
      <c r="R7" s="4"/>
      <c r="S7" s="4"/>
      <c r="T7" s="4"/>
      <c r="U7" s="4"/>
      <c r="V7" s="4"/>
      <c r="W7" s="4"/>
      <c r="X7" s="4"/>
      <c r="Y7" s="4"/>
      <c r="Z7" s="4"/>
    </row>
    <row r="8" spans="1:26" ht="14.25" customHeight="1">
      <c r="A8" s="165"/>
      <c r="B8" s="165"/>
      <c r="C8" s="165"/>
      <c r="D8" s="165"/>
      <c r="E8" s="4"/>
      <c r="F8" s="4"/>
      <c r="G8" s="4"/>
      <c r="H8" s="4"/>
      <c r="I8" s="4"/>
      <c r="J8" s="4"/>
      <c r="K8" s="4"/>
      <c r="L8" s="4"/>
      <c r="M8" s="4"/>
      <c r="N8" s="4"/>
      <c r="O8" s="4"/>
      <c r="P8" s="4"/>
      <c r="Q8" s="4"/>
      <c r="R8" s="4"/>
      <c r="S8" s="4"/>
      <c r="T8" s="4"/>
      <c r="U8" s="4"/>
      <c r="V8" s="4"/>
      <c r="W8" s="4"/>
      <c r="X8" s="4"/>
      <c r="Y8" s="4"/>
      <c r="Z8" s="4"/>
    </row>
    <row r="9" spans="1:26" ht="14.25" customHeight="1">
      <c r="A9" s="327" t="s">
        <v>170</v>
      </c>
      <c r="B9" s="328" t="s">
        <v>266</v>
      </c>
      <c r="C9" s="328" t="s">
        <v>267</v>
      </c>
      <c r="D9" s="329" t="s">
        <v>268</v>
      </c>
      <c r="E9" s="4"/>
      <c r="F9" s="4"/>
      <c r="G9" s="4"/>
      <c r="H9" s="4"/>
      <c r="I9" s="4"/>
      <c r="J9" s="4"/>
      <c r="K9" s="4"/>
      <c r="L9" s="4"/>
      <c r="M9" s="4"/>
      <c r="N9" s="4"/>
      <c r="O9" s="4"/>
      <c r="P9" s="4"/>
      <c r="Q9" s="4"/>
      <c r="R9" s="4"/>
      <c r="S9" s="4"/>
      <c r="T9" s="4"/>
      <c r="U9" s="4"/>
      <c r="V9" s="4"/>
      <c r="W9" s="4"/>
      <c r="X9" s="4"/>
      <c r="Y9" s="4"/>
      <c r="Z9" s="4"/>
    </row>
    <row r="10" spans="1:26" ht="14.25" customHeight="1">
      <c r="A10" s="330"/>
      <c r="B10" s="165"/>
      <c r="C10" s="165"/>
      <c r="D10" s="331"/>
      <c r="E10" s="4"/>
      <c r="F10" s="4"/>
      <c r="G10" s="4"/>
      <c r="H10" s="4"/>
      <c r="I10" s="4"/>
      <c r="J10" s="4"/>
      <c r="K10" s="4"/>
      <c r="L10" s="4"/>
      <c r="M10" s="4"/>
      <c r="N10" s="4"/>
      <c r="O10" s="4"/>
      <c r="P10" s="4"/>
      <c r="Q10" s="4"/>
      <c r="R10" s="4"/>
      <c r="S10" s="4"/>
      <c r="T10" s="4"/>
      <c r="U10" s="4"/>
      <c r="V10" s="4"/>
      <c r="W10" s="4"/>
      <c r="X10" s="4"/>
      <c r="Y10" s="4"/>
      <c r="Z10" s="4"/>
    </row>
    <row r="11" spans="1:26" ht="14.25" customHeight="1">
      <c r="A11" s="332">
        <v>12</v>
      </c>
      <c r="B11" s="333">
        <v>4</v>
      </c>
      <c r="C11" s="333">
        <v>2</v>
      </c>
      <c r="D11" s="334">
        <v>1</v>
      </c>
      <c r="E11" s="4"/>
      <c r="F11" s="4"/>
      <c r="G11" s="4"/>
      <c r="H11" s="4"/>
      <c r="I11" s="4"/>
      <c r="J11" s="4"/>
      <c r="K11" s="4"/>
      <c r="L11" s="4"/>
      <c r="M11" s="4"/>
      <c r="N11" s="4"/>
      <c r="O11" s="4"/>
      <c r="P11" s="4"/>
      <c r="Q11" s="4"/>
      <c r="R11" s="4"/>
      <c r="S11" s="4"/>
      <c r="T11" s="4"/>
      <c r="U11" s="4"/>
      <c r="V11" s="4"/>
      <c r="W11" s="4"/>
      <c r="X11" s="4"/>
      <c r="Y11" s="4"/>
      <c r="Z11" s="4"/>
    </row>
    <row r="12" spans="1:26" ht="14.25" customHeight="1">
      <c r="A12" s="165"/>
      <c r="B12" s="165"/>
      <c r="C12" s="165"/>
      <c r="D12" s="165"/>
      <c r="E12" s="4"/>
      <c r="F12" s="4"/>
      <c r="G12" s="4"/>
      <c r="H12" s="4"/>
      <c r="I12" s="4"/>
      <c r="J12" s="4"/>
      <c r="K12" s="4"/>
      <c r="L12" s="4"/>
      <c r="M12" s="4"/>
      <c r="N12" s="4"/>
      <c r="O12" s="4"/>
      <c r="P12" s="4"/>
      <c r="Q12" s="4"/>
      <c r="R12" s="4"/>
      <c r="S12" s="4"/>
      <c r="T12" s="4"/>
      <c r="U12" s="4"/>
      <c r="V12" s="4"/>
      <c r="W12" s="4"/>
      <c r="X12" s="4"/>
      <c r="Y12" s="4"/>
      <c r="Z12" s="4"/>
    </row>
    <row r="13" spans="1:26" ht="14.25" customHeight="1">
      <c r="A13" s="165"/>
      <c r="B13" s="165"/>
      <c r="C13" s="165"/>
      <c r="D13" s="165"/>
      <c r="E13" s="4"/>
      <c r="F13" s="4"/>
      <c r="G13" s="4"/>
      <c r="H13" s="4"/>
      <c r="I13" s="4"/>
      <c r="J13" s="4"/>
      <c r="K13" s="4"/>
      <c r="L13" s="4"/>
      <c r="M13" s="4"/>
      <c r="N13" s="4"/>
      <c r="O13" s="4"/>
      <c r="P13" s="4"/>
      <c r="Q13" s="4"/>
      <c r="R13" s="4"/>
      <c r="S13" s="4"/>
      <c r="T13" s="4"/>
      <c r="U13" s="4"/>
      <c r="V13" s="4"/>
      <c r="W13" s="4"/>
      <c r="X13" s="4"/>
      <c r="Y13" s="4"/>
      <c r="Z13" s="4"/>
    </row>
    <row r="14" spans="1:26" ht="14.25" customHeight="1">
      <c r="A14" s="165"/>
      <c r="B14" s="165"/>
      <c r="C14" s="165"/>
      <c r="D14" s="165"/>
      <c r="E14" s="4"/>
      <c r="F14" s="4"/>
      <c r="G14" s="4"/>
      <c r="H14" s="4"/>
      <c r="I14" s="4"/>
      <c r="J14" s="4"/>
      <c r="K14" s="4"/>
      <c r="L14" s="4"/>
      <c r="M14" s="4"/>
      <c r="N14" s="4"/>
      <c r="O14" s="4"/>
      <c r="P14" s="4"/>
      <c r="Q14" s="4"/>
      <c r="R14" s="4"/>
      <c r="S14" s="4"/>
      <c r="T14" s="4"/>
      <c r="U14" s="4"/>
      <c r="V14" s="4"/>
      <c r="W14" s="4"/>
      <c r="X14" s="4"/>
      <c r="Y14" s="4"/>
      <c r="Z14" s="4"/>
    </row>
    <row r="15" spans="1:26" ht="14.25" customHeight="1">
      <c r="A15" s="165"/>
      <c r="B15" s="165"/>
      <c r="C15" s="165"/>
      <c r="D15" s="165"/>
      <c r="E15" s="4"/>
      <c r="F15" s="4"/>
      <c r="G15" s="4"/>
      <c r="H15" s="4"/>
      <c r="I15" s="4"/>
      <c r="J15" s="4"/>
      <c r="K15" s="4"/>
      <c r="L15" s="4"/>
      <c r="M15" s="4"/>
      <c r="N15" s="4"/>
      <c r="O15" s="4"/>
      <c r="P15" s="4"/>
      <c r="Q15" s="4"/>
      <c r="R15" s="4"/>
      <c r="S15" s="4"/>
      <c r="T15" s="4"/>
      <c r="U15" s="4"/>
      <c r="V15" s="4"/>
      <c r="W15" s="4"/>
      <c r="X15" s="4"/>
      <c r="Y15" s="4"/>
      <c r="Z15" s="4"/>
    </row>
    <row r="16" spans="1:26" ht="14.25" customHeight="1">
      <c r="A16" s="166" t="s">
        <v>269</v>
      </c>
      <c r="B16" s="165"/>
      <c r="C16" s="165"/>
      <c r="D16" s="165"/>
      <c r="E16" s="4"/>
      <c r="F16" s="4"/>
      <c r="G16" s="4"/>
      <c r="H16" s="4"/>
      <c r="I16" s="4"/>
      <c r="J16" s="4"/>
      <c r="K16" s="4"/>
      <c r="L16" s="4"/>
      <c r="M16" s="4"/>
      <c r="N16" s="4"/>
      <c r="O16" s="4"/>
      <c r="P16" s="4"/>
      <c r="Q16" s="4"/>
      <c r="R16" s="4"/>
      <c r="S16" s="4"/>
      <c r="T16" s="4"/>
      <c r="U16" s="4"/>
      <c r="V16" s="4"/>
      <c r="W16" s="4"/>
      <c r="X16" s="4"/>
      <c r="Y16" s="4"/>
      <c r="Z16" s="4"/>
    </row>
    <row r="17" spans="1:26" ht="14.25" customHeight="1">
      <c r="A17" s="165" t="s">
        <v>170</v>
      </c>
      <c r="B17" s="165"/>
      <c r="C17" s="165"/>
      <c r="D17" s="165"/>
      <c r="E17" s="4"/>
      <c r="F17" s="4"/>
      <c r="G17" s="4"/>
      <c r="H17" s="4"/>
      <c r="I17" s="4"/>
      <c r="J17" s="4"/>
      <c r="K17" s="4"/>
      <c r="L17" s="4"/>
      <c r="M17" s="4"/>
      <c r="N17" s="4"/>
      <c r="O17" s="4"/>
      <c r="P17" s="4"/>
      <c r="Q17" s="4"/>
      <c r="R17" s="4"/>
      <c r="S17" s="4"/>
      <c r="T17" s="4"/>
      <c r="U17" s="4"/>
      <c r="V17" s="4"/>
      <c r="W17" s="4"/>
      <c r="X17" s="4"/>
      <c r="Y17" s="4"/>
      <c r="Z17" s="4"/>
    </row>
    <row r="18" spans="1:26" ht="14.25" customHeight="1">
      <c r="A18" s="165" t="s">
        <v>266</v>
      </c>
      <c r="B18" s="165"/>
      <c r="C18" s="165"/>
      <c r="D18" s="165"/>
      <c r="E18" s="4"/>
      <c r="F18" s="4"/>
      <c r="G18" s="4"/>
      <c r="H18" s="4"/>
      <c r="I18" s="4"/>
      <c r="J18" s="4"/>
      <c r="K18" s="4"/>
      <c r="L18" s="4"/>
      <c r="M18" s="4"/>
      <c r="N18" s="4"/>
      <c r="O18" s="4"/>
      <c r="P18" s="4"/>
      <c r="Q18" s="4"/>
      <c r="R18" s="4"/>
      <c r="S18" s="4"/>
      <c r="T18" s="4"/>
      <c r="U18" s="4"/>
      <c r="V18" s="4"/>
      <c r="W18" s="4"/>
      <c r="X18" s="4"/>
      <c r="Y18" s="4"/>
      <c r="Z18" s="4"/>
    </row>
    <row r="19" spans="1:26" ht="14.25" customHeight="1">
      <c r="A19" s="165" t="s">
        <v>267</v>
      </c>
      <c r="B19" s="165"/>
      <c r="C19" s="165"/>
      <c r="D19" s="165"/>
      <c r="E19" s="4"/>
      <c r="F19" s="4"/>
      <c r="G19" s="4"/>
      <c r="H19" s="4"/>
      <c r="I19" s="4"/>
      <c r="J19" s="4"/>
      <c r="K19" s="4"/>
      <c r="L19" s="4"/>
      <c r="M19" s="4"/>
      <c r="N19" s="4"/>
      <c r="O19" s="4"/>
      <c r="P19" s="4"/>
      <c r="Q19" s="4"/>
      <c r="R19" s="4"/>
      <c r="S19" s="4"/>
      <c r="T19" s="4"/>
      <c r="U19" s="4"/>
      <c r="V19" s="4"/>
      <c r="W19" s="4"/>
      <c r="X19" s="4"/>
      <c r="Y19" s="4"/>
      <c r="Z19" s="4"/>
    </row>
    <row r="20" spans="1:26" ht="14.25" customHeight="1">
      <c r="A20" s="165" t="s">
        <v>268</v>
      </c>
      <c r="B20" s="165"/>
      <c r="C20" s="165"/>
      <c r="D20" s="165"/>
      <c r="E20" s="4"/>
      <c r="F20" s="4"/>
      <c r="G20" s="4"/>
      <c r="H20" s="4"/>
      <c r="I20" s="4"/>
      <c r="J20" s="4"/>
      <c r="K20" s="4"/>
      <c r="L20" s="4"/>
      <c r="M20" s="4"/>
      <c r="N20" s="4"/>
      <c r="O20" s="4"/>
      <c r="P20" s="4"/>
      <c r="Q20" s="4"/>
      <c r="R20" s="4"/>
      <c r="S20" s="4"/>
      <c r="T20" s="4"/>
      <c r="U20" s="4"/>
      <c r="V20" s="4"/>
      <c r="W20" s="4"/>
      <c r="X20" s="4"/>
      <c r="Y20" s="4"/>
      <c r="Z20" s="4"/>
    </row>
    <row r="21" spans="1:26" ht="14.25" customHeight="1">
      <c r="A21" s="165"/>
      <c r="B21" s="165"/>
      <c r="C21" s="165"/>
      <c r="D21" s="165"/>
      <c r="E21" s="4"/>
      <c r="F21" s="4"/>
      <c r="G21" s="4"/>
      <c r="H21" s="4"/>
      <c r="I21" s="4"/>
      <c r="J21" s="4"/>
      <c r="K21" s="4"/>
      <c r="L21" s="4"/>
      <c r="M21" s="4"/>
      <c r="N21" s="4"/>
      <c r="O21" s="4"/>
      <c r="P21" s="4"/>
      <c r="Q21" s="4"/>
      <c r="R21" s="4"/>
      <c r="S21" s="4"/>
      <c r="T21" s="4"/>
      <c r="U21" s="4"/>
      <c r="V21" s="4"/>
      <c r="W21" s="4"/>
      <c r="X21" s="4"/>
      <c r="Y21" s="4"/>
      <c r="Z21" s="4"/>
    </row>
    <row r="22" spans="1:26" ht="14.25" customHeight="1">
      <c r="A22" s="165"/>
      <c r="B22" s="165"/>
      <c r="C22" s="165"/>
      <c r="D22" s="165"/>
      <c r="E22" s="4"/>
      <c r="F22" s="4"/>
      <c r="G22" s="4"/>
      <c r="H22" s="4"/>
      <c r="I22" s="4"/>
      <c r="J22" s="4"/>
      <c r="K22" s="4"/>
      <c r="L22" s="4"/>
      <c r="M22" s="4"/>
      <c r="N22" s="4"/>
      <c r="O22" s="4"/>
      <c r="P22" s="4"/>
      <c r="Q22" s="4"/>
      <c r="R22" s="4"/>
      <c r="S22" s="4"/>
      <c r="T22" s="4"/>
      <c r="U22" s="4"/>
      <c r="V22" s="4"/>
      <c r="W22" s="4"/>
      <c r="X22" s="4"/>
      <c r="Y22" s="4"/>
      <c r="Z22" s="4"/>
    </row>
    <row r="23" spans="1:26" ht="14.25" customHeight="1">
      <c r="A23" s="165"/>
      <c r="B23" s="165"/>
      <c r="C23" s="165"/>
      <c r="D23" s="165"/>
      <c r="E23" s="4"/>
      <c r="F23" s="4"/>
      <c r="G23" s="4"/>
      <c r="H23" s="4"/>
      <c r="I23" s="4"/>
      <c r="J23" s="4"/>
      <c r="K23" s="4"/>
      <c r="L23" s="4"/>
      <c r="M23" s="4"/>
      <c r="N23" s="4"/>
      <c r="O23" s="4"/>
      <c r="P23" s="4"/>
      <c r="Q23" s="4"/>
      <c r="R23" s="4"/>
      <c r="S23" s="4"/>
      <c r="T23" s="4"/>
      <c r="U23" s="4"/>
      <c r="V23" s="4"/>
      <c r="W23" s="4"/>
      <c r="X23" s="4"/>
      <c r="Y23" s="4"/>
      <c r="Z23" s="4"/>
    </row>
    <row r="24" spans="1:26" ht="14.25" customHeight="1">
      <c r="A24" s="165"/>
      <c r="B24" s="165"/>
      <c r="C24" s="165"/>
      <c r="D24" s="165"/>
      <c r="E24" s="4"/>
      <c r="F24" s="4"/>
      <c r="G24" s="4"/>
      <c r="H24" s="4"/>
      <c r="I24" s="4"/>
      <c r="J24" s="4"/>
      <c r="K24" s="4"/>
      <c r="L24" s="4"/>
      <c r="M24" s="4"/>
      <c r="N24" s="4"/>
      <c r="O24" s="4"/>
      <c r="P24" s="4"/>
      <c r="Q24" s="4"/>
      <c r="R24" s="4"/>
      <c r="S24" s="4"/>
      <c r="T24" s="4"/>
      <c r="U24" s="4"/>
      <c r="V24" s="4"/>
      <c r="W24" s="4"/>
      <c r="X24" s="4"/>
      <c r="Y24" s="4"/>
      <c r="Z24" s="4"/>
    </row>
    <row r="25" spans="1:26" ht="14.25" customHeight="1">
      <c r="A25" s="165"/>
      <c r="B25" s="165"/>
      <c r="C25" s="165"/>
      <c r="D25" s="165"/>
      <c r="E25" s="4"/>
      <c r="F25" s="4"/>
      <c r="G25" s="4"/>
      <c r="H25" s="4"/>
      <c r="I25" s="4"/>
      <c r="J25" s="4"/>
      <c r="K25" s="4"/>
      <c r="L25" s="4"/>
      <c r="M25" s="4"/>
      <c r="N25" s="4"/>
      <c r="O25" s="4"/>
      <c r="P25" s="4"/>
      <c r="Q25" s="4"/>
      <c r="R25" s="4"/>
      <c r="S25" s="4"/>
      <c r="T25" s="4"/>
      <c r="U25" s="4"/>
      <c r="V25" s="4"/>
      <c r="W25" s="4"/>
      <c r="X25" s="4"/>
      <c r="Y25" s="4"/>
      <c r="Z25" s="4"/>
    </row>
    <row r="26" spans="1:26" ht="14.25" customHeight="1">
      <c r="A26" s="165"/>
      <c r="B26" s="165"/>
      <c r="C26" s="165"/>
      <c r="D26" s="165"/>
      <c r="E26" s="4"/>
      <c r="F26" s="4"/>
      <c r="G26" s="4"/>
      <c r="H26" s="4"/>
      <c r="I26" s="4"/>
      <c r="J26" s="4"/>
      <c r="K26" s="4"/>
      <c r="L26" s="4"/>
      <c r="M26" s="4"/>
      <c r="N26" s="4"/>
      <c r="O26" s="4"/>
      <c r="P26" s="4"/>
      <c r="Q26" s="4"/>
      <c r="R26" s="4"/>
      <c r="S26" s="4"/>
      <c r="T26" s="4"/>
      <c r="U26" s="4"/>
      <c r="V26" s="4"/>
      <c r="W26" s="4"/>
      <c r="X26" s="4"/>
      <c r="Y26" s="4"/>
      <c r="Z26" s="4"/>
    </row>
    <row r="27" spans="1:26" ht="14.25" customHeight="1">
      <c r="A27" s="165"/>
      <c r="B27" s="165"/>
      <c r="C27" s="165"/>
      <c r="D27" s="165"/>
      <c r="E27" s="4"/>
      <c r="F27" s="4"/>
      <c r="G27" s="4"/>
      <c r="H27" s="4"/>
      <c r="I27" s="4"/>
      <c r="J27" s="4"/>
      <c r="K27" s="4"/>
      <c r="L27" s="4"/>
      <c r="M27" s="4"/>
      <c r="N27" s="4"/>
      <c r="O27" s="4"/>
      <c r="P27" s="4"/>
      <c r="Q27" s="4"/>
      <c r="R27" s="4"/>
      <c r="S27" s="4"/>
      <c r="T27" s="4"/>
      <c r="U27" s="4"/>
      <c r="V27" s="4"/>
      <c r="W27" s="4"/>
      <c r="X27" s="4"/>
      <c r="Y27" s="4"/>
      <c r="Z27" s="4"/>
    </row>
    <row r="28" spans="1:26" ht="14.25" customHeight="1">
      <c r="A28" s="165"/>
      <c r="B28" s="165"/>
      <c r="C28" s="165"/>
      <c r="D28" s="165"/>
      <c r="E28" s="4"/>
      <c r="F28" s="4"/>
      <c r="G28" s="4"/>
      <c r="H28" s="4"/>
      <c r="I28" s="4"/>
      <c r="J28" s="4"/>
      <c r="K28" s="4"/>
      <c r="L28" s="4"/>
      <c r="M28" s="4"/>
      <c r="N28" s="4"/>
      <c r="O28" s="4"/>
      <c r="P28" s="4"/>
      <c r="Q28" s="4"/>
      <c r="R28" s="4"/>
      <c r="S28" s="4"/>
      <c r="T28" s="4"/>
      <c r="U28" s="4"/>
      <c r="V28" s="4"/>
      <c r="W28" s="4"/>
      <c r="X28" s="4"/>
      <c r="Y28" s="4"/>
      <c r="Z28" s="4"/>
    </row>
    <row r="29" spans="1:26" ht="14.25" customHeight="1">
      <c r="A29" s="165"/>
      <c r="B29" s="165"/>
      <c r="C29" s="165"/>
      <c r="D29" s="165"/>
      <c r="E29" s="4"/>
      <c r="F29" s="4"/>
      <c r="G29" s="4"/>
      <c r="H29" s="4"/>
      <c r="I29" s="4"/>
      <c r="J29" s="4"/>
      <c r="K29" s="4"/>
      <c r="L29" s="4"/>
      <c r="M29" s="4"/>
      <c r="N29" s="4"/>
      <c r="O29" s="4"/>
      <c r="P29" s="4"/>
      <c r="Q29" s="4"/>
      <c r="R29" s="4"/>
      <c r="S29" s="4"/>
      <c r="T29" s="4"/>
      <c r="U29" s="4"/>
      <c r="V29" s="4"/>
      <c r="W29" s="4"/>
      <c r="X29" s="4"/>
      <c r="Y29" s="4"/>
      <c r="Z29" s="4"/>
    </row>
    <row r="30" spans="1:26" ht="14.25" customHeight="1">
      <c r="A30" s="165"/>
      <c r="B30" s="165"/>
      <c r="C30" s="165"/>
      <c r="D30" s="165"/>
      <c r="E30" s="4"/>
      <c r="F30" s="4"/>
      <c r="G30" s="4"/>
      <c r="H30" s="4"/>
      <c r="I30" s="4"/>
      <c r="J30" s="4"/>
      <c r="K30" s="4"/>
      <c r="L30" s="4"/>
      <c r="M30" s="4"/>
      <c r="N30" s="4"/>
      <c r="O30" s="4"/>
      <c r="P30" s="4"/>
      <c r="Q30" s="4"/>
      <c r="R30" s="4"/>
      <c r="S30" s="4"/>
      <c r="T30" s="4"/>
      <c r="U30" s="4"/>
      <c r="V30" s="4"/>
      <c r="W30" s="4"/>
      <c r="X30" s="4"/>
      <c r="Y30" s="4"/>
      <c r="Z30" s="4"/>
    </row>
    <row r="31" spans="1:26" ht="14.25" customHeight="1">
      <c r="A31" s="165"/>
      <c r="B31" s="165"/>
      <c r="C31" s="165"/>
      <c r="D31" s="165"/>
      <c r="E31" s="4"/>
      <c r="F31" s="4"/>
      <c r="G31" s="4"/>
      <c r="H31" s="4"/>
      <c r="I31" s="4"/>
      <c r="J31" s="4"/>
      <c r="K31" s="4"/>
      <c r="L31" s="4"/>
      <c r="M31" s="4"/>
      <c r="N31" s="4"/>
      <c r="O31" s="4"/>
      <c r="P31" s="4"/>
      <c r="Q31" s="4"/>
      <c r="R31" s="4"/>
      <c r="S31" s="4"/>
      <c r="T31" s="4"/>
      <c r="U31" s="4"/>
      <c r="V31" s="4"/>
      <c r="W31" s="4"/>
      <c r="X31" s="4"/>
      <c r="Y31" s="4"/>
      <c r="Z31" s="4"/>
    </row>
    <row r="32" spans="1:26" ht="14.25" customHeight="1">
      <c r="A32" s="165"/>
      <c r="B32" s="165"/>
      <c r="C32" s="165"/>
      <c r="D32" s="165"/>
      <c r="E32" s="4"/>
      <c r="F32" s="4"/>
      <c r="G32" s="4"/>
      <c r="H32" s="4"/>
      <c r="I32" s="4"/>
      <c r="J32" s="4"/>
      <c r="K32" s="4"/>
      <c r="L32" s="4"/>
      <c r="M32" s="4"/>
      <c r="N32" s="4"/>
      <c r="O32" s="4"/>
      <c r="P32" s="4"/>
      <c r="Q32" s="4"/>
      <c r="R32" s="4"/>
      <c r="S32" s="4"/>
      <c r="T32" s="4"/>
      <c r="U32" s="4"/>
      <c r="V32" s="4"/>
      <c r="W32" s="4"/>
      <c r="X32" s="4"/>
      <c r="Y32" s="4"/>
      <c r="Z32" s="4"/>
    </row>
    <row r="33" spans="1:26" ht="14.25" customHeight="1">
      <c r="A33" s="165"/>
      <c r="B33" s="165"/>
      <c r="C33" s="165"/>
      <c r="D33" s="165"/>
      <c r="E33" s="4"/>
      <c r="F33" s="4"/>
      <c r="G33" s="4"/>
      <c r="H33" s="4"/>
      <c r="I33" s="4"/>
      <c r="J33" s="4"/>
      <c r="K33" s="4"/>
      <c r="L33" s="4"/>
      <c r="M33" s="4"/>
      <c r="N33" s="4"/>
      <c r="O33" s="4"/>
      <c r="P33" s="4"/>
      <c r="Q33" s="4"/>
      <c r="R33" s="4"/>
      <c r="S33" s="4"/>
      <c r="T33" s="4"/>
      <c r="U33" s="4"/>
      <c r="V33" s="4"/>
      <c r="W33" s="4"/>
      <c r="X33" s="4"/>
      <c r="Y33" s="4"/>
      <c r="Z33" s="4"/>
    </row>
    <row r="34" spans="1:26" ht="14.25" customHeight="1">
      <c r="A34" s="165"/>
      <c r="B34" s="165"/>
      <c r="C34" s="165"/>
      <c r="D34" s="165"/>
      <c r="E34" s="4"/>
      <c r="F34" s="4"/>
      <c r="G34" s="4"/>
      <c r="H34" s="4"/>
      <c r="I34" s="4"/>
      <c r="J34" s="4"/>
      <c r="K34" s="4"/>
      <c r="L34" s="4"/>
      <c r="M34" s="4"/>
      <c r="N34" s="4"/>
      <c r="O34" s="4"/>
      <c r="P34" s="4"/>
      <c r="Q34" s="4"/>
      <c r="R34" s="4"/>
      <c r="S34" s="4"/>
      <c r="T34" s="4"/>
      <c r="U34" s="4"/>
      <c r="V34" s="4"/>
      <c r="W34" s="4"/>
      <c r="X34" s="4"/>
      <c r="Y34" s="4"/>
      <c r="Z34" s="4"/>
    </row>
    <row r="35" spans="1:26" ht="14.25" customHeight="1">
      <c r="A35" s="165"/>
      <c r="B35" s="165"/>
      <c r="C35" s="165"/>
      <c r="D35" s="165"/>
      <c r="E35" s="4"/>
      <c r="F35" s="4"/>
      <c r="G35" s="4"/>
      <c r="H35" s="4"/>
      <c r="I35" s="4"/>
      <c r="J35" s="4"/>
      <c r="K35" s="4"/>
      <c r="L35" s="4"/>
      <c r="M35" s="4"/>
      <c r="N35" s="4"/>
      <c r="O35" s="4"/>
      <c r="P35" s="4"/>
      <c r="Q35" s="4"/>
      <c r="R35" s="4"/>
      <c r="S35" s="4"/>
      <c r="T35" s="4"/>
      <c r="U35" s="4"/>
      <c r="V35" s="4"/>
      <c r="W35" s="4"/>
      <c r="X35" s="4"/>
      <c r="Y35" s="4"/>
      <c r="Z35" s="4"/>
    </row>
    <row r="36" spans="1:26" ht="14.25" customHeight="1">
      <c r="A36" s="165"/>
      <c r="B36" s="165"/>
      <c r="C36" s="165"/>
      <c r="D36" s="165"/>
      <c r="E36" s="4"/>
      <c r="F36" s="4"/>
      <c r="G36" s="4"/>
      <c r="H36" s="4"/>
      <c r="I36" s="4"/>
      <c r="J36" s="4"/>
      <c r="K36" s="4"/>
      <c r="L36" s="4"/>
      <c r="M36" s="4"/>
      <c r="N36" s="4"/>
      <c r="O36" s="4"/>
      <c r="P36" s="4"/>
      <c r="Q36" s="4"/>
      <c r="R36" s="4"/>
      <c r="S36" s="4"/>
      <c r="T36" s="4"/>
      <c r="U36" s="4"/>
      <c r="V36" s="4"/>
      <c r="W36" s="4"/>
      <c r="X36" s="4"/>
      <c r="Y36" s="4"/>
      <c r="Z36" s="4"/>
    </row>
    <row r="37" spans="1:26" ht="14.25" customHeight="1">
      <c r="A37" s="165"/>
      <c r="B37" s="165"/>
      <c r="C37" s="165"/>
      <c r="D37" s="165"/>
      <c r="E37" s="4"/>
      <c r="F37" s="4"/>
      <c r="G37" s="4"/>
      <c r="H37" s="4"/>
      <c r="I37" s="4"/>
      <c r="J37" s="4"/>
      <c r="K37" s="4"/>
      <c r="L37" s="4"/>
      <c r="M37" s="4"/>
      <c r="N37" s="4"/>
      <c r="O37" s="4"/>
      <c r="P37" s="4"/>
      <c r="Q37" s="4"/>
      <c r="R37" s="4"/>
      <c r="S37" s="4"/>
      <c r="T37" s="4"/>
      <c r="U37" s="4"/>
      <c r="V37" s="4"/>
      <c r="W37" s="4"/>
      <c r="X37" s="4"/>
      <c r="Y37" s="4"/>
      <c r="Z37" s="4"/>
    </row>
    <row r="38" spans="1:26" ht="14.25" customHeight="1">
      <c r="A38" s="165"/>
      <c r="B38" s="165"/>
      <c r="C38" s="165"/>
      <c r="D38" s="165"/>
      <c r="E38" s="4"/>
      <c r="F38" s="4"/>
      <c r="G38" s="4"/>
      <c r="H38" s="4"/>
      <c r="I38" s="4"/>
      <c r="J38" s="4"/>
      <c r="K38" s="4"/>
      <c r="L38" s="4"/>
      <c r="M38" s="4"/>
      <c r="N38" s="4"/>
      <c r="O38" s="4"/>
      <c r="P38" s="4"/>
      <c r="Q38" s="4"/>
      <c r="R38" s="4"/>
      <c r="S38" s="4"/>
      <c r="T38" s="4"/>
      <c r="U38" s="4"/>
      <c r="V38" s="4"/>
      <c r="W38" s="4"/>
      <c r="X38" s="4"/>
      <c r="Y38" s="4"/>
      <c r="Z38" s="4"/>
    </row>
    <row r="39" spans="1:26" ht="14.25" customHeight="1">
      <c r="A39" s="165"/>
      <c r="B39" s="165"/>
      <c r="C39" s="165"/>
      <c r="D39" s="165"/>
      <c r="E39" s="4"/>
      <c r="F39" s="4"/>
      <c r="G39" s="4"/>
      <c r="H39" s="4"/>
      <c r="I39" s="4"/>
      <c r="J39" s="4"/>
      <c r="K39" s="4"/>
      <c r="L39" s="4"/>
      <c r="M39" s="4"/>
      <c r="N39" s="4"/>
      <c r="O39" s="4"/>
      <c r="P39" s="4"/>
      <c r="Q39" s="4"/>
      <c r="R39" s="4"/>
      <c r="S39" s="4"/>
      <c r="T39" s="4"/>
      <c r="U39" s="4"/>
      <c r="V39" s="4"/>
      <c r="W39" s="4"/>
      <c r="X39" s="4"/>
      <c r="Y39" s="4"/>
      <c r="Z39" s="4"/>
    </row>
    <row r="40" spans="1:26" ht="14.25" customHeight="1">
      <c r="A40" s="165"/>
      <c r="B40" s="165"/>
      <c r="C40" s="165"/>
      <c r="D40" s="165"/>
      <c r="E40" s="4"/>
      <c r="F40" s="4"/>
      <c r="G40" s="4"/>
      <c r="H40" s="4"/>
      <c r="I40" s="4"/>
      <c r="J40" s="4"/>
      <c r="K40" s="4"/>
      <c r="L40" s="4"/>
      <c r="M40" s="4"/>
      <c r="N40" s="4"/>
      <c r="O40" s="4"/>
      <c r="P40" s="4"/>
      <c r="Q40" s="4"/>
      <c r="R40" s="4"/>
      <c r="S40" s="4"/>
      <c r="T40" s="4"/>
      <c r="U40" s="4"/>
      <c r="V40" s="4"/>
      <c r="W40" s="4"/>
      <c r="X40" s="4"/>
      <c r="Y40" s="4"/>
      <c r="Z40" s="4"/>
    </row>
    <row r="41" spans="1:26" ht="14.25" customHeight="1">
      <c r="A41" s="165"/>
      <c r="B41" s="165"/>
      <c r="C41" s="165"/>
      <c r="D41" s="165"/>
      <c r="E41" s="4"/>
      <c r="F41" s="4"/>
      <c r="G41" s="4"/>
      <c r="H41" s="4"/>
      <c r="I41" s="4"/>
      <c r="J41" s="4"/>
      <c r="K41" s="4"/>
      <c r="L41" s="4"/>
      <c r="M41" s="4"/>
      <c r="N41" s="4"/>
      <c r="O41" s="4"/>
      <c r="P41" s="4"/>
      <c r="Q41" s="4"/>
      <c r="R41" s="4"/>
      <c r="S41" s="4"/>
      <c r="T41" s="4"/>
      <c r="U41" s="4"/>
      <c r="V41" s="4"/>
      <c r="W41" s="4"/>
      <c r="X41" s="4"/>
      <c r="Y41" s="4"/>
      <c r="Z41" s="4"/>
    </row>
    <row r="42" spans="1:26" ht="14.25" customHeight="1">
      <c r="A42" s="165"/>
      <c r="B42" s="165"/>
      <c r="C42" s="165"/>
      <c r="D42" s="165"/>
      <c r="E42" s="4"/>
      <c r="F42" s="4"/>
      <c r="G42" s="4"/>
      <c r="H42" s="4"/>
      <c r="I42" s="4"/>
      <c r="J42" s="4"/>
      <c r="K42" s="4"/>
      <c r="L42" s="4"/>
      <c r="M42" s="4"/>
      <c r="N42" s="4"/>
      <c r="O42" s="4"/>
      <c r="P42" s="4"/>
      <c r="Q42" s="4"/>
      <c r="R42" s="4"/>
      <c r="S42" s="4"/>
      <c r="T42" s="4"/>
      <c r="U42" s="4"/>
      <c r="V42" s="4"/>
      <c r="W42" s="4"/>
      <c r="X42" s="4"/>
      <c r="Y42" s="4"/>
      <c r="Z42" s="4"/>
    </row>
    <row r="43" spans="1:26" ht="14.25" customHeight="1">
      <c r="A43" s="165"/>
      <c r="B43" s="165"/>
      <c r="C43" s="165"/>
      <c r="D43" s="165"/>
      <c r="E43" s="4"/>
      <c r="F43" s="4"/>
      <c r="G43" s="4"/>
      <c r="H43" s="4"/>
      <c r="I43" s="4"/>
      <c r="J43" s="4"/>
      <c r="K43" s="4"/>
      <c r="L43" s="4"/>
      <c r="M43" s="4"/>
      <c r="N43" s="4"/>
      <c r="O43" s="4"/>
      <c r="P43" s="4"/>
      <c r="Q43" s="4"/>
      <c r="R43" s="4"/>
      <c r="S43" s="4"/>
      <c r="T43" s="4"/>
      <c r="U43" s="4"/>
      <c r="V43" s="4"/>
      <c r="W43" s="4"/>
      <c r="X43" s="4"/>
      <c r="Y43" s="4"/>
      <c r="Z43" s="4"/>
    </row>
    <row r="44" spans="1:26" ht="14.25" customHeight="1">
      <c r="A44" s="165"/>
      <c r="B44" s="165"/>
      <c r="C44" s="165"/>
      <c r="D44" s="165"/>
      <c r="E44" s="4"/>
      <c r="F44" s="4"/>
      <c r="G44" s="4"/>
      <c r="H44" s="4"/>
      <c r="I44" s="4"/>
      <c r="J44" s="4"/>
      <c r="K44" s="4"/>
      <c r="L44" s="4"/>
      <c r="M44" s="4"/>
      <c r="N44" s="4"/>
      <c r="O44" s="4"/>
      <c r="P44" s="4"/>
      <c r="Q44" s="4"/>
      <c r="R44" s="4"/>
      <c r="S44" s="4"/>
      <c r="T44" s="4"/>
      <c r="U44" s="4"/>
      <c r="V44" s="4"/>
      <c r="W44" s="4"/>
      <c r="X44" s="4"/>
      <c r="Y44" s="4"/>
      <c r="Z44" s="4"/>
    </row>
    <row r="45" spans="1:26" ht="14.25" customHeight="1">
      <c r="A45" s="165"/>
      <c r="B45" s="165"/>
      <c r="C45" s="165"/>
      <c r="D45" s="165"/>
      <c r="E45" s="4"/>
      <c r="F45" s="4"/>
      <c r="G45" s="4"/>
      <c r="H45" s="4"/>
      <c r="I45" s="4"/>
      <c r="J45" s="4"/>
      <c r="K45" s="4"/>
      <c r="L45" s="4"/>
      <c r="M45" s="4"/>
      <c r="N45" s="4"/>
      <c r="O45" s="4"/>
      <c r="P45" s="4"/>
      <c r="Q45" s="4"/>
      <c r="R45" s="4"/>
      <c r="S45" s="4"/>
      <c r="T45" s="4"/>
      <c r="U45" s="4"/>
      <c r="V45" s="4"/>
      <c r="W45" s="4"/>
      <c r="X45" s="4"/>
      <c r="Y45" s="4"/>
      <c r="Z45" s="4"/>
    </row>
    <row r="46" spans="1:26" ht="14.25" customHeight="1">
      <c r="A46" s="165"/>
      <c r="B46" s="165"/>
      <c r="C46" s="165"/>
      <c r="D46" s="165"/>
      <c r="E46" s="4"/>
      <c r="F46" s="4"/>
      <c r="G46" s="4"/>
      <c r="H46" s="4"/>
      <c r="I46" s="4"/>
      <c r="J46" s="4"/>
      <c r="K46" s="4"/>
      <c r="L46" s="4"/>
      <c r="M46" s="4"/>
      <c r="N46" s="4"/>
      <c r="O46" s="4"/>
      <c r="P46" s="4"/>
      <c r="Q46" s="4"/>
      <c r="R46" s="4"/>
      <c r="S46" s="4"/>
      <c r="T46" s="4"/>
      <c r="U46" s="4"/>
      <c r="V46" s="4"/>
      <c r="W46" s="4"/>
      <c r="X46" s="4"/>
      <c r="Y46" s="4"/>
      <c r="Z46" s="4"/>
    </row>
    <row r="47" spans="1:26" ht="14.25" customHeight="1">
      <c r="A47" s="165"/>
      <c r="B47" s="165"/>
      <c r="C47" s="165"/>
      <c r="D47" s="165"/>
      <c r="E47" s="4"/>
      <c r="F47" s="4"/>
      <c r="G47" s="4"/>
      <c r="H47" s="4"/>
      <c r="I47" s="4"/>
      <c r="J47" s="4"/>
      <c r="K47" s="4"/>
      <c r="L47" s="4"/>
      <c r="M47" s="4"/>
      <c r="N47" s="4"/>
      <c r="O47" s="4"/>
      <c r="P47" s="4"/>
      <c r="Q47" s="4"/>
      <c r="R47" s="4"/>
      <c r="S47" s="4"/>
      <c r="T47" s="4"/>
      <c r="U47" s="4"/>
      <c r="V47" s="4"/>
      <c r="W47" s="4"/>
      <c r="X47" s="4"/>
      <c r="Y47" s="4"/>
      <c r="Z47" s="4"/>
    </row>
    <row r="48" spans="1:26" ht="14.25" customHeight="1">
      <c r="A48" s="165"/>
      <c r="B48" s="165"/>
      <c r="C48" s="165"/>
      <c r="D48" s="165"/>
      <c r="E48" s="4"/>
      <c r="F48" s="4"/>
      <c r="G48" s="4"/>
      <c r="H48" s="4"/>
      <c r="I48" s="4"/>
      <c r="J48" s="4"/>
      <c r="K48" s="4"/>
      <c r="L48" s="4"/>
      <c r="M48" s="4"/>
      <c r="N48" s="4"/>
      <c r="O48" s="4"/>
      <c r="P48" s="4"/>
      <c r="Q48" s="4"/>
      <c r="R48" s="4"/>
      <c r="S48" s="4"/>
      <c r="T48" s="4"/>
      <c r="U48" s="4"/>
      <c r="V48" s="4"/>
      <c r="W48" s="4"/>
      <c r="X48" s="4"/>
      <c r="Y48" s="4"/>
      <c r="Z48" s="4"/>
    </row>
    <row r="49" spans="1:26" ht="14.25" customHeight="1">
      <c r="A49" s="165"/>
      <c r="B49" s="165"/>
      <c r="C49" s="165"/>
      <c r="D49" s="165"/>
      <c r="E49" s="4"/>
      <c r="F49" s="4"/>
      <c r="G49" s="4"/>
      <c r="H49" s="4"/>
      <c r="I49" s="4"/>
      <c r="J49" s="4"/>
      <c r="K49" s="4"/>
      <c r="L49" s="4"/>
      <c r="M49" s="4"/>
      <c r="N49" s="4"/>
      <c r="O49" s="4"/>
      <c r="P49" s="4"/>
      <c r="Q49" s="4"/>
      <c r="R49" s="4"/>
      <c r="S49" s="4"/>
      <c r="T49" s="4"/>
      <c r="U49" s="4"/>
      <c r="V49" s="4"/>
      <c r="W49" s="4"/>
      <c r="X49" s="4"/>
      <c r="Y49" s="4"/>
      <c r="Z49" s="4"/>
    </row>
    <row r="50" spans="1:26" ht="14.25" customHeight="1">
      <c r="A50" s="165"/>
      <c r="B50" s="165"/>
      <c r="C50" s="165"/>
      <c r="D50" s="165"/>
      <c r="E50" s="4"/>
      <c r="F50" s="4"/>
      <c r="G50" s="4"/>
      <c r="H50" s="4"/>
      <c r="I50" s="4"/>
      <c r="J50" s="4"/>
      <c r="K50" s="4"/>
      <c r="L50" s="4"/>
      <c r="M50" s="4"/>
      <c r="N50" s="4"/>
      <c r="O50" s="4"/>
      <c r="P50" s="4"/>
      <c r="Q50" s="4"/>
      <c r="R50" s="4"/>
      <c r="S50" s="4"/>
      <c r="T50" s="4"/>
      <c r="U50" s="4"/>
      <c r="V50" s="4"/>
      <c r="W50" s="4"/>
      <c r="X50" s="4"/>
      <c r="Y50" s="4"/>
      <c r="Z50" s="4"/>
    </row>
    <row r="51" spans="1:26" ht="14.25" customHeight="1">
      <c r="A51" s="165"/>
      <c r="B51" s="165"/>
      <c r="C51" s="165"/>
      <c r="D51" s="165"/>
      <c r="E51" s="4"/>
      <c r="F51" s="4"/>
      <c r="G51" s="4"/>
      <c r="H51" s="4"/>
      <c r="I51" s="4"/>
      <c r="J51" s="4"/>
      <c r="K51" s="4"/>
      <c r="L51" s="4"/>
      <c r="M51" s="4"/>
      <c r="N51" s="4"/>
      <c r="O51" s="4"/>
      <c r="P51" s="4"/>
      <c r="Q51" s="4"/>
      <c r="R51" s="4"/>
      <c r="S51" s="4"/>
      <c r="T51" s="4"/>
      <c r="U51" s="4"/>
      <c r="V51" s="4"/>
      <c r="W51" s="4"/>
      <c r="X51" s="4"/>
      <c r="Y51" s="4"/>
      <c r="Z51" s="4"/>
    </row>
    <row r="52" spans="1:26" ht="14.25" customHeight="1">
      <c r="A52" s="165"/>
      <c r="B52" s="165"/>
      <c r="C52" s="165"/>
      <c r="D52" s="165"/>
      <c r="E52" s="4"/>
      <c r="F52" s="4"/>
      <c r="G52" s="4"/>
      <c r="H52" s="4"/>
      <c r="I52" s="4"/>
      <c r="J52" s="4"/>
      <c r="K52" s="4"/>
      <c r="L52" s="4"/>
      <c r="M52" s="4"/>
      <c r="N52" s="4"/>
      <c r="O52" s="4"/>
      <c r="P52" s="4"/>
      <c r="Q52" s="4"/>
      <c r="R52" s="4"/>
      <c r="S52" s="4"/>
      <c r="T52" s="4"/>
      <c r="U52" s="4"/>
      <c r="V52" s="4"/>
      <c r="W52" s="4"/>
      <c r="X52" s="4"/>
      <c r="Y52" s="4"/>
      <c r="Z52" s="4"/>
    </row>
    <row r="53" spans="1:26" ht="14.25" customHeight="1">
      <c r="A53" s="165"/>
      <c r="B53" s="165"/>
      <c r="C53" s="165"/>
      <c r="D53" s="165"/>
      <c r="E53" s="4"/>
      <c r="F53" s="4"/>
      <c r="G53" s="4"/>
      <c r="H53" s="4"/>
      <c r="I53" s="4"/>
      <c r="J53" s="4"/>
      <c r="K53" s="4"/>
      <c r="L53" s="4"/>
      <c r="M53" s="4"/>
      <c r="N53" s="4"/>
      <c r="O53" s="4"/>
      <c r="P53" s="4"/>
      <c r="Q53" s="4"/>
      <c r="R53" s="4"/>
      <c r="S53" s="4"/>
      <c r="T53" s="4"/>
      <c r="U53" s="4"/>
      <c r="V53" s="4"/>
      <c r="W53" s="4"/>
      <c r="X53" s="4"/>
      <c r="Y53" s="4"/>
      <c r="Z53" s="4"/>
    </row>
    <row r="54" spans="1:26" ht="14.25" customHeight="1">
      <c r="A54" s="165"/>
      <c r="B54" s="165"/>
      <c r="C54" s="165"/>
      <c r="D54" s="165"/>
      <c r="E54" s="4"/>
      <c r="F54" s="4"/>
      <c r="G54" s="4"/>
      <c r="H54" s="4"/>
      <c r="I54" s="4"/>
      <c r="J54" s="4"/>
      <c r="K54" s="4"/>
      <c r="L54" s="4"/>
      <c r="M54" s="4"/>
      <c r="N54" s="4"/>
      <c r="O54" s="4"/>
      <c r="P54" s="4"/>
      <c r="Q54" s="4"/>
      <c r="R54" s="4"/>
      <c r="S54" s="4"/>
      <c r="T54" s="4"/>
      <c r="U54" s="4"/>
      <c r="V54" s="4"/>
      <c r="W54" s="4"/>
      <c r="X54" s="4"/>
      <c r="Y54" s="4"/>
      <c r="Z54" s="4"/>
    </row>
    <row r="55" spans="1:26" ht="14.25" customHeight="1">
      <c r="A55" s="165"/>
      <c r="B55" s="165"/>
      <c r="C55" s="165"/>
      <c r="D55" s="165"/>
      <c r="E55" s="4"/>
      <c r="F55" s="4"/>
      <c r="G55" s="4"/>
      <c r="H55" s="4"/>
      <c r="I55" s="4"/>
      <c r="J55" s="4"/>
      <c r="K55" s="4"/>
      <c r="L55" s="4"/>
      <c r="M55" s="4"/>
      <c r="N55" s="4"/>
      <c r="O55" s="4"/>
      <c r="P55" s="4"/>
      <c r="Q55" s="4"/>
      <c r="R55" s="4"/>
      <c r="S55" s="4"/>
      <c r="T55" s="4"/>
      <c r="U55" s="4"/>
      <c r="V55" s="4"/>
      <c r="W55" s="4"/>
      <c r="X55" s="4"/>
      <c r="Y55" s="4"/>
      <c r="Z55" s="4"/>
    </row>
    <row r="56" spans="1:26" ht="14.25" customHeight="1">
      <c r="A56" s="165"/>
      <c r="B56" s="165"/>
      <c r="C56" s="165"/>
      <c r="D56" s="165"/>
      <c r="E56" s="4"/>
      <c r="F56" s="4"/>
      <c r="G56" s="4"/>
      <c r="H56" s="4"/>
      <c r="I56" s="4"/>
      <c r="J56" s="4"/>
      <c r="K56" s="4"/>
      <c r="L56" s="4"/>
      <c r="M56" s="4"/>
      <c r="N56" s="4"/>
      <c r="O56" s="4"/>
      <c r="P56" s="4"/>
      <c r="Q56" s="4"/>
      <c r="R56" s="4"/>
      <c r="S56" s="4"/>
      <c r="T56" s="4"/>
      <c r="U56" s="4"/>
      <c r="V56" s="4"/>
      <c r="W56" s="4"/>
      <c r="X56" s="4"/>
      <c r="Y56" s="4"/>
      <c r="Z56" s="4"/>
    </row>
    <row r="57" spans="1:26" ht="14.25" customHeight="1">
      <c r="A57" s="165"/>
      <c r="B57" s="165"/>
      <c r="C57" s="165"/>
      <c r="D57" s="165"/>
      <c r="E57" s="4"/>
      <c r="F57" s="4"/>
      <c r="G57" s="4"/>
      <c r="H57" s="4"/>
      <c r="I57" s="4"/>
      <c r="J57" s="4"/>
      <c r="K57" s="4"/>
      <c r="L57" s="4"/>
      <c r="M57" s="4"/>
      <c r="N57" s="4"/>
      <c r="O57" s="4"/>
      <c r="P57" s="4"/>
      <c r="Q57" s="4"/>
      <c r="R57" s="4"/>
      <c r="S57" s="4"/>
      <c r="T57" s="4"/>
      <c r="U57" s="4"/>
      <c r="V57" s="4"/>
      <c r="W57" s="4"/>
      <c r="X57" s="4"/>
      <c r="Y57" s="4"/>
      <c r="Z57" s="4"/>
    </row>
    <row r="58" spans="1:26" ht="14.25" customHeight="1">
      <c r="A58" s="165"/>
      <c r="B58" s="165"/>
      <c r="C58" s="165"/>
      <c r="D58" s="165"/>
      <c r="E58" s="4"/>
      <c r="F58" s="4"/>
      <c r="G58" s="4"/>
      <c r="H58" s="4"/>
      <c r="I58" s="4"/>
      <c r="J58" s="4"/>
      <c r="K58" s="4"/>
      <c r="L58" s="4"/>
      <c r="M58" s="4"/>
      <c r="N58" s="4"/>
      <c r="O58" s="4"/>
      <c r="P58" s="4"/>
      <c r="Q58" s="4"/>
      <c r="R58" s="4"/>
      <c r="S58" s="4"/>
      <c r="T58" s="4"/>
      <c r="U58" s="4"/>
      <c r="V58" s="4"/>
      <c r="W58" s="4"/>
      <c r="X58" s="4"/>
      <c r="Y58" s="4"/>
      <c r="Z58" s="4"/>
    </row>
    <row r="59" spans="1:26" ht="14.25" customHeight="1">
      <c r="A59" s="165"/>
      <c r="B59" s="165"/>
      <c r="C59" s="165"/>
      <c r="D59" s="165"/>
      <c r="E59" s="4"/>
      <c r="F59" s="4"/>
      <c r="G59" s="4"/>
      <c r="H59" s="4"/>
      <c r="I59" s="4"/>
      <c r="J59" s="4"/>
      <c r="K59" s="4"/>
      <c r="L59" s="4"/>
      <c r="M59" s="4"/>
      <c r="N59" s="4"/>
      <c r="O59" s="4"/>
      <c r="P59" s="4"/>
      <c r="Q59" s="4"/>
      <c r="R59" s="4"/>
      <c r="S59" s="4"/>
      <c r="T59" s="4"/>
      <c r="U59" s="4"/>
      <c r="V59" s="4"/>
      <c r="W59" s="4"/>
      <c r="X59" s="4"/>
      <c r="Y59" s="4"/>
      <c r="Z59" s="4"/>
    </row>
    <row r="60" spans="1:26" ht="14.25" customHeight="1">
      <c r="A60" s="165"/>
      <c r="B60" s="165"/>
      <c r="C60" s="165"/>
      <c r="D60" s="165"/>
      <c r="E60" s="4"/>
      <c r="F60" s="4"/>
      <c r="G60" s="4"/>
      <c r="H60" s="4"/>
      <c r="I60" s="4"/>
      <c r="J60" s="4"/>
      <c r="K60" s="4"/>
      <c r="L60" s="4"/>
      <c r="M60" s="4"/>
      <c r="N60" s="4"/>
      <c r="O60" s="4"/>
      <c r="P60" s="4"/>
      <c r="Q60" s="4"/>
      <c r="R60" s="4"/>
      <c r="S60" s="4"/>
      <c r="T60" s="4"/>
      <c r="U60" s="4"/>
      <c r="V60" s="4"/>
      <c r="W60" s="4"/>
      <c r="X60" s="4"/>
      <c r="Y60" s="4"/>
      <c r="Z60" s="4"/>
    </row>
    <row r="61" spans="1:26" ht="14.25" customHeight="1">
      <c r="A61" s="165"/>
      <c r="B61" s="165"/>
      <c r="C61" s="165"/>
      <c r="D61" s="165"/>
      <c r="E61" s="4"/>
      <c r="F61" s="4"/>
      <c r="G61" s="4"/>
      <c r="H61" s="4"/>
      <c r="I61" s="4"/>
      <c r="J61" s="4"/>
      <c r="K61" s="4"/>
      <c r="L61" s="4"/>
      <c r="M61" s="4"/>
      <c r="N61" s="4"/>
      <c r="O61" s="4"/>
      <c r="P61" s="4"/>
      <c r="Q61" s="4"/>
      <c r="R61" s="4"/>
      <c r="S61" s="4"/>
      <c r="T61" s="4"/>
      <c r="U61" s="4"/>
      <c r="V61" s="4"/>
      <c r="W61" s="4"/>
      <c r="X61" s="4"/>
      <c r="Y61" s="4"/>
      <c r="Z61" s="4"/>
    </row>
    <row r="62" spans="1:26" ht="14.25" customHeight="1">
      <c r="A62" s="165"/>
      <c r="B62" s="165"/>
      <c r="C62" s="165"/>
      <c r="D62" s="165"/>
      <c r="E62" s="4"/>
      <c r="F62" s="4"/>
      <c r="G62" s="4"/>
      <c r="H62" s="4"/>
      <c r="I62" s="4"/>
      <c r="J62" s="4"/>
      <c r="K62" s="4"/>
      <c r="L62" s="4"/>
      <c r="M62" s="4"/>
      <c r="N62" s="4"/>
      <c r="O62" s="4"/>
      <c r="P62" s="4"/>
      <c r="Q62" s="4"/>
      <c r="R62" s="4"/>
      <c r="S62" s="4"/>
      <c r="T62" s="4"/>
      <c r="U62" s="4"/>
      <c r="V62" s="4"/>
      <c r="W62" s="4"/>
      <c r="X62" s="4"/>
      <c r="Y62" s="4"/>
      <c r="Z62" s="4"/>
    </row>
    <row r="63" spans="1:26" ht="14.25" customHeight="1">
      <c r="A63" s="165"/>
      <c r="B63" s="165"/>
      <c r="C63" s="165"/>
      <c r="D63" s="165"/>
      <c r="E63" s="4"/>
      <c r="F63" s="4"/>
      <c r="G63" s="4"/>
      <c r="H63" s="4"/>
      <c r="I63" s="4"/>
      <c r="J63" s="4"/>
      <c r="K63" s="4"/>
      <c r="L63" s="4"/>
      <c r="M63" s="4"/>
      <c r="N63" s="4"/>
      <c r="O63" s="4"/>
      <c r="P63" s="4"/>
      <c r="Q63" s="4"/>
      <c r="R63" s="4"/>
      <c r="S63" s="4"/>
      <c r="T63" s="4"/>
      <c r="U63" s="4"/>
      <c r="V63" s="4"/>
      <c r="W63" s="4"/>
      <c r="X63" s="4"/>
      <c r="Y63" s="4"/>
      <c r="Z63" s="4"/>
    </row>
    <row r="64" spans="1:26" ht="14.25" customHeight="1">
      <c r="A64" s="165"/>
      <c r="B64" s="165"/>
      <c r="C64" s="165"/>
      <c r="D64" s="165"/>
      <c r="E64" s="4"/>
      <c r="F64" s="4"/>
      <c r="G64" s="4"/>
      <c r="H64" s="4"/>
      <c r="I64" s="4"/>
      <c r="J64" s="4"/>
      <c r="K64" s="4"/>
      <c r="L64" s="4"/>
      <c r="M64" s="4"/>
      <c r="N64" s="4"/>
      <c r="O64" s="4"/>
      <c r="P64" s="4"/>
      <c r="Q64" s="4"/>
      <c r="R64" s="4"/>
      <c r="S64" s="4"/>
      <c r="T64" s="4"/>
      <c r="U64" s="4"/>
      <c r="V64" s="4"/>
      <c r="W64" s="4"/>
      <c r="X64" s="4"/>
      <c r="Y64" s="4"/>
      <c r="Z64" s="4"/>
    </row>
    <row r="65" spans="1:26" ht="14.25" customHeight="1">
      <c r="A65" s="165"/>
      <c r="B65" s="165"/>
      <c r="C65" s="165"/>
      <c r="D65" s="165"/>
      <c r="E65" s="4"/>
      <c r="F65" s="4"/>
      <c r="G65" s="4"/>
      <c r="H65" s="4"/>
      <c r="I65" s="4"/>
      <c r="J65" s="4"/>
      <c r="K65" s="4"/>
      <c r="L65" s="4"/>
      <c r="M65" s="4"/>
      <c r="N65" s="4"/>
      <c r="O65" s="4"/>
      <c r="P65" s="4"/>
      <c r="Q65" s="4"/>
      <c r="R65" s="4"/>
      <c r="S65" s="4"/>
      <c r="T65" s="4"/>
      <c r="U65" s="4"/>
      <c r="V65" s="4"/>
      <c r="W65" s="4"/>
      <c r="X65" s="4"/>
      <c r="Y65" s="4"/>
      <c r="Z65" s="4"/>
    </row>
    <row r="66" spans="1:26" ht="14.25" customHeight="1">
      <c r="A66" s="165"/>
      <c r="B66" s="165"/>
      <c r="C66" s="165"/>
      <c r="D66" s="165"/>
      <c r="E66" s="4"/>
      <c r="F66" s="4"/>
      <c r="G66" s="4"/>
      <c r="H66" s="4"/>
      <c r="I66" s="4"/>
      <c r="J66" s="4"/>
      <c r="K66" s="4"/>
      <c r="L66" s="4"/>
      <c r="M66" s="4"/>
      <c r="N66" s="4"/>
      <c r="O66" s="4"/>
      <c r="P66" s="4"/>
      <c r="Q66" s="4"/>
      <c r="R66" s="4"/>
      <c r="S66" s="4"/>
      <c r="T66" s="4"/>
      <c r="U66" s="4"/>
      <c r="V66" s="4"/>
      <c r="W66" s="4"/>
      <c r="X66" s="4"/>
      <c r="Y66" s="4"/>
      <c r="Z66" s="4"/>
    </row>
    <row r="67" spans="1:26" ht="14.25" customHeight="1">
      <c r="A67" s="165"/>
      <c r="B67" s="165"/>
      <c r="C67" s="165"/>
      <c r="D67" s="165"/>
      <c r="E67" s="4"/>
      <c r="F67" s="4"/>
      <c r="G67" s="4"/>
      <c r="H67" s="4"/>
      <c r="I67" s="4"/>
      <c r="J67" s="4"/>
      <c r="K67" s="4"/>
      <c r="L67" s="4"/>
      <c r="M67" s="4"/>
      <c r="N67" s="4"/>
      <c r="O67" s="4"/>
      <c r="P67" s="4"/>
      <c r="Q67" s="4"/>
      <c r="R67" s="4"/>
      <c r="S67" s="4"/>
      <c r="T67" s="4"/>
      <c r="U67" s="4"/>
      <c r="V67" s="4"/>
      <c r="W67" s="4"/>
      <c r="X67" s="4"/>
      <c r="Y67" s="4"/>
      <c r="Z67" s="4"/>
    </row>
    <row r="68" spans="1:26" ht="14.25" customHeight="1">
      <c r="A68" s="165"/>
      <c r="B68" s="165"/>
      <c r="C68" s="165"/>
      <c r="D68" s="165"/>
      <c r="E68" s="4"/>
      <c r="F68" s="4"/>
      <c r="G68" s="4"/>
      <c r="H68" s="4"/>
      <c r="I68" s="4"/>
      <c r="J68" s="4"/>
      <c r="K68" s="4"/>
      <c r="L68" s="4"/>
      <c r="M68" s="4"/>
      <c r="N68" s="4"/>
      <c r="O68" s="4"/>
      <c r="P68" s="4"/>
      <c r="Q68" s="4"/>
      <c r="R68" s="4"/>
      <c r="S68" s="4"/>
      <c r="T68" s="4"/>
      <c r="U68" s="4"/>
      <c r="V68" s="4"/>
      <c r="W68" s="4"/>
      <c r="X68" s="4"/>
      <c r="Y68" s="4"/>
      <c r="Z68" s="4"/>
    </row>
    <row r="69" spans="1:26" ht="14.25" customHeight="1">
      <c r="A69" s="165"/>
      <c r="B69" s="165"/>
      <c r="C69" s="165"/>
      <c r="D69" s="165"/>
      <c r="E69" s="4"/>
      <c r="F69" s="4"/>
      <c r="G69" s="4"/>
      <c r="H69" s="4"/>
      <c r="I69" s="4"/>
      <c r="J69" s="4"/>
      <c r="K69" s="4"/>
      <c r="L69" s="4"/>
      <c r="M69" s="4"/>
      <c r="N69" s="4"/>
      <c r="O69" s="4"/>
      <c r="P69" s="4"/>
      <c r="Q69" s="4"/>
      <c r="R69" s="4"/>
      <c r="S69" s="4"/>
      <c r="T69" s="4"/>
      <c r="U69" s="4"/>
      <c r="V69" s="4"/>
      <c r="W69" s="4"/>
      <c r="X69" s="4"/>
      <c r="Y69" s="4"/>
      <c r="Z69" s="4"/>
    </row>
    <row r="70" spans="1:26" ht="14.25" customHeight="1">
      <c r="A70" s="165"/>
      <c r="B70" s="165"/>
      <c r="C70" s="165"/>
      <c r="D70" s="165"/>
      <c r="E70" s="4"/>
      <c r="F70" s="4"/>
      <c r="G70" s="4"/>
      <c r="H70" s="4"/>
      <c r="I70" s="4"/>
      <c r="J70" s="4"/>
      <c r="K70" s="4"/>
      <c r="L70" s="4"/>
      <c r="M70" s="4"/>
      <c r="N70" s="4"/>
      <c r="O70" s="4"/>
      <c r="P70" s="4"/>
      <c r="Q70" s="4"/>
      <c r="R70" s="4"/>
      <c r="S70" s="4"/>
      <c r="T70" s="4"/>
      <c r="U70" s="4"/>
      <c r="V70" s="4"/>
      <c r="W70" s="4"/>
      <c r="X70" s="4"/>
      <c r="Y70" s="4"/>
      <c r="Z70" s="4"/>
    </row>
    <row r="71" spans="1:26" ht="14.25" customHeight="1">
      <c r="A71" s="165"/>
      <c r="B71" s="165"/>
      <c r="C71" s="165"/>
      <c r="D71" s="165"/>
      <c r="E71" s="4"/>
      <c r="F71" s="4"/>
      <c r="G71" s="4"/>
      <c r="H71" s="4"/>
      <c r="I71" s="4"/>
      <c r="J71" s="4"/>
      <c r="K71" s="4"/>
      <c r="L71" s="4"/>
      <c r="M71" s="4"/>
      <c r="N71" s="4"/>
      <c r="O71" s="4"/>
      <c r="P71" s="4"/>
      <c r="Q71" s="4"/>
      <c r="R71" s="4"/>
      <c r="S71" s="4"/>
      <c r="T71" s="4"/>
      <c r="U71" s="4"/>
      <c r="V71" s="4"/>
      <c r="W71" s="4"/>
      <c r="X71" s="4"/>
      <c r="Y71" s="4"/>
      <c r="Z71" s="4"/>
    </row>
    <row r="72" spans="1:26" ht="14.25" customHeight="1">
      <c r="A72" s="165"/>
      <c r="B72" s="165"/>
      <c r="C72" s="165"/>
      <c r="D72" s="165"/>
      <c r="E72" s="4"/>
      <c r="F72" s="4"/>
      <c r="G72" s="4"/>
      <c r="H72" s="4"/>
      <c r="I72" s="4"/>
      <c r="J72" s="4"/>
      <c r="K72" s="4"/>
      <c r="L72" s="4"/>
      <c r="M72" s="4"/>
      <c r="N72" s="4"/>
      <c r="O72" s="4"/>
      <c r="P72" s="4"/>
      <c r="Q72" s="4"/>
      <c r="R72" s="4"/>
      <c r="S72" s="4"/>
      <c r="T72" s="4"/>
      <c r="U72" s="4"/>
      <c r="V72" s="4"/>
      <c r="W72" s="4"/>
      <c r="X72" s="4"/>
      <c r="Y72" s="4"/>
      <c r="Z72" s="4"/>
    </row>
    <row r="73" spans="1:26" ht="14.25" customHeight="1">
      <c r="A73" s="165"/>
      <c r="B73" s="165"/>
      <c r="C73" s="165"/>
      <c r="D73" s="165"/>
      <c r="E73" s="4"/>
      <c r="F73" s="4"/>
      <c r="G73" s="4"/>
      <c r="H73" s="4"/>
      <c r="I73" s="4"/>
      <c r="J73" s="4"/>
      <c r="K73" s="4"/>
      <c r="L73" s="4"/>
      <c r="M73" s="4"/>
      <c r="N73" s="4"/>
      <c r="O73" s="4"/>
      <c r="P73" s="4"/>
      <c r="Q73" s="4"/>
      <c r="R73" s="4"/>
      <c r="S73" s="4"/>
      <c r="T73" s="4"/>
      <c r="U73" s="4"/>
      <c r="V73" s="4"/>
      <c r="W73" s="4"/>
      <c r="X73" s="4"/>
      <c r="Y73" s="4"/>
      <c r="Z73" s="4"/>
    </row>
    <row r="74" spans="1:26" ht="14.25" customHeight="1">
      <c r="A74" s="165"/>
      <c r="B74" s="165"/>
      <c r="C74" s="165"/>
      <c r="D74" s="165"/>
      <c r="E74" s="4"/>
      <c r="F74" s="4"/>
      <c r="G74" s="4"/>
      <c r="H74" s="4"/>
      <c r="I74" s="4"/>
      <c r="J74" s="4"/>
      <c r="K74" s="4"/>
      <c r="L74" s="4"/>
      <c r="M74" s="4"/>
      <c r="N74" s="4"/>
      <c r="O74" s="4"/>
      <c r="P74" s="4"/>
      <c r="Q74" s="4"/>
      <c r="R74" s="4"/>
      <c r="S74" s="4"/>
      <c r="T74" s="4"/>
      <c r="U74" s="4"/>
      <c r="V74" s="4"/>
      <c r="W74" s="4"/>
      <c r="X74" s="4"/>
      <c r="Y74" s="4"/>
      <c r="Z74" s="4"/>
    </row>
    <row r="75" spans="1:26" ht="14.25" customHeight="1">
      <c r="A75" s="165"/>
      <c r="B75" s="165"/>
      <c r="C75" s="165"/>
      <c r="D75" s="165"/>
      <c r="E75" s="4"/>
      <c r="F75" s="4"/>
      <c r="G75" s="4"/>
      <c r="H75" s="4"/>
      <c r="I75" s="4"/>
      <c r="J75" s="4"/>
      <c r="K75" s="4"/>
      <c r="L75" s="4"/>
      <c r="M75" s="4"/>
      <c r="N75" s="4"/>
      <c r="O75" s="4"/>
      <c r="P75" s="4"/>
      <c r="Q75" s="4"/>
      <c r="R75" s="4"/>
      <c r="S75" s="4"/>
      <c r="T75" s="4"/>
      <c r="U75" s="4"/>
      <c r="V75" s="4"/>
      <c r="W75" s="4"/>
      <c r="X75" s="4"/>
      <c r="Y75" s="4"/>
      <c r="Z75" s="4"/>
    </row>
    <row r="76" spans="1:26" ht="14.25" customHeight="1">
      <c r="A76" s="165"/>
      <c r="B76" s="165"/>
      <c r="C76" s="165"/>
      <c r="D76" s="165"/>
      <c r="E76" s="4"/>
      <c r="F76" s="4"/>
      <c r="G76" s="4"/>
      <c r="H76" s="4"/>
      <c r="I76" s="4"/>
      <c r="J76" s="4"/>
      <c r="K76" s="4"/>
      <c r="L76" s="4"/>
      <c r="M76" s="4"/>
      <c r="N76" s="4"/>
      <c r="O76" s="4"/>
      <c r="P76" s="4"/>
      <c r="Q76" s="4"/>
      <c r="R76" s="4"/>
      <c r="S76" s="4"/>
      <c r="T76" s="4"/>
      <c r="U76" s="4"/>
      <c r="V76" s="4"/>
      <c r="W76" s="4"/>
      <c r="X76" s="4"/>
      <c r="Y76" s="4"/>
      <c r="Z76" s="4"/>
    </row>
    <row r="77" spans="1:26" ht="14.25" customHeight="1">
      <c r="A77" s="165"/>
      <c r="B77" s="165"/>
      <c r="C77" s="165"/>
      <c r="D77" s="165"/>
      <c r="E77" s="4"/>
      <c r="F77" s="4"/>
      <c r="G77" s="4"/>
      <c r="H77" s="4"/>
      <c r="I77" s="4"/>
      <c r="J77" s="4"/>
      <c r="K77" s="4"/>
      <c r="L77" s="4"/>
      <c r="M77" s="4"/>
      <c r="N77" s="4"/>
      <c r="O77" s="4"/>
      <c r="P77" s="4"/>
      <c r="Q77" s="4"/>
      <c r="R77" s="4"/>
      <c r="S77" s="4"/>
      <c r="T77" s="4"/>
      <c r="U77" s="4"/>
      <c r="V77" s="4"/>
      <c r="W77" s="4"/>
      <c r="X77" s="4"/>
      <c r="Y77" s="4"/>
      <c r="Z77" s="4"/>
    </row>
    <row r="78" spans="1:26" ht="14.25" customHeight="1">
      <c r="A78" s="165"/>
      <c r="B78" s="165"/>
      <c r="C78" s="165"/>
      <c r="D78" s="165"/>
      <c r="E78" s="4"/>
      <c r="F78" s="4"/>
      <c r="G78" s="4"/>
      <c r="H78" s="4"/>
      <c r="I78" s="4"/>
      <c r="J78" s="4"/>
      <c r="K78" s="4"/>
      <c r="L78" s="4"/>
      <c r="M78" s="4"/>
      <c r="N78" s="4"/>
      <c r="O78" s="4"/>
      <c r="P78" s="4"/>
      <c r="Q78" s="4"/>
      <c r="R78" s="4"/>
      <c r="S78" s="4"/>
      <c r="T78" s="4"/>
      <c r="U78" s="4"/>
      <c r="V78" s="4"/>
      <c r="W78" s="4"/>
      <c r="X78" s="4"/>
      <c r="Y78" s="4"/>
      <c r="Z78" s="4"/>
    </row>
    <row r="79" spans="1:26" ht="14.25" customHeight="1">
      <c r="A79" s="165"/>
      <c r="B79" s="165"/>
      <c r="C79" s="165"/>
      <c r="D79" s="165"/>
      <c r="E79" s="4"/>
      <c r="F79" s="4"/>
      <c r="G79" s="4"/>
      <c r="H79" s="4"/>
      <c r="I79" s="4"/>
      <c r="J79" s="4"/>
      <c r="K79" s="4"/>
      <c r="L79" s="4"/>
      <c r="M79" s="4"/>
      <c r="N79" s="4"/>
      <c r="O79" s="4"/>
      <c r="P79" s="4"/>
      <c r="Q79" s="4"/>
      <c r="R79" s="4"/>
      <c r="S79" s="4"/>
      <c r="T79" s="4"/>
      <c r="U79" s="4"/>
      <c r="V79" s="4"/>
      <c r="W79" s="4"/>
      <c r="X79" s="4"/>
      <c r="Y79" s="4"/>
      <c r="Z79" s="4"/>
    </row>
    <row r="80" spans="1:26" ht="14.25" customHeight="1">
      <c r="A80" s="165"/>
      <c r="B80" s="165"/>
      <c r="C80" s="165"/>
      <c r="D80" s="165"/>
      <c r="E80" s="4"/>
      <c r="F80" s="4"/>
      <c r="G80" s="4"/>
      <c r="H80" s="4"/>
      <c r="I80" s="4"/>
      <c r="J80" s="4"/>
      <c r="K80" s="4"/>
      <c r="L80" s="4"/>
      <c r="M80" s="4"/>
      <c r="N80" s="4"/>
      <c r="O80" s="4"/>
      <c r="P80" s="4"/>
      <c r="Q80" s="4"/>
      <c r="R80" s="4"/>
      <c r="S80" s="4"/>
      <c r="T80" s="4"/>
      <c r="U80" s="4"/>
      <c r="V80" s="4"/>
      <c r="W80" s="4"/>
      <c r="X80" s="4"/>
      <c r="Y80" s="4"/>
      <c r="Z80" s="4"/>
    </row>
    <row r="81" spans="1:26" ht="14.25" customHeight="1">
      <c r="A81" s="165"/>
      <c r="B81" s="165"/>
      <c r="C81" s="165"/>
      <c r="D81" s="165"/>
      <c r="E81" s="4"/>
      <c r="F81" s="4"/>
      <c r="G81" s="4"/>
      <c r="H81" s="4"/>
      <c r="I81" s="4"/>
      <c r="J81" s="4"/>
      <c r="K81" s="4"/>
      <c r="L81" s="4"/>
      <c r="M81" s="4"/>
      <c r="N81" s="4"/>
      <c r="O81" s="4"/>
      <c r="P81" s="4"/>
      <c r="Q81" s="4"/>
      <c r="R81" s="4"/>
      <c r="S81" s="4"/>
      <c r="T81" s="4"/>
      <c r="U81" s="4"/>
      <c r="V81" s="4"/>
      <c r="W81" s="4"/>
      <c r="X81" s="4"/>
      <c r="Y81" s="4"/>
      <c r="Z81" s="4"/>
    </row>
    <row r="82" spans="1:26" ht="14.25" customHeight="1">
      <c r="A82" s="165"/>
      <c r="B82" s="165"/>
      <c r="C82" s="165"/>
      <c r="D82" s="165"/>
      <c r="E82" s="4"/>
      <c r="F82" s="4"/>
      <c r="G82" s="4"/>
      <c r="H82" s="4"/>
      <c r="I82" s="4"/>
      <c r="J82" s="4"/>
      <c r="K82" s="4"/>
      <c r="L82" s="4"/>
      <c r="M82" s="4"/>
      <c r="N82" s="4"/>
      <c r="O82" s="4"/>
      <c r="P82" s="4"/>
      <c r="Q82" s="4"/>
      <c r="R82" s="4"/>
      <c r="S82" s="4"/>
      <c r="T82" s="4"/>
      <c r="U82" s="4"/>
      <c r="V82" s="4"/>
      <c r="W82" s="4"/>
      <c r="X82" s="4"/>
      <c r="Y82" s="4"/>
      <c r="Z82" s="4"/>
    </row>
    <row r="83" spans="1:26" ht="14.25" customHeight="1">
      <c r="A83" s="165"/>
      <c r="B83" s="165"/>
      <c r="C83" s="165"/>
      <c r="D83" s="165"/>
      <c r="E83" s="4"/>
      <c r="F83" s="4"/>
      <c r="G83" s="4"/>
      <c r="H83" s="4"/>
      <c r="I83" s="4"/>
      <c r="J83" s="4"/>
      <c r="K83" s="4"/>
      <c r="L83" s="4"/>
      <c r="M83" s="4"/>
      <c r="N83" s="4"/>
      <c r="O83" s="4"/>
      <c r="P83" s="4"/>
      <c r="Q83" s="4"/>
      <c r="R83" s="4"/>
      <c r="S83" s="4"/>
      <c r="T83" s="4"/>
      <c r="U83" s="4"/>
      <c r="V83" s="4"/>
      <c r="W83" s="4"/>
      <c r="X83" s="4"/>
      <c r="Y83" s="4"/>
      <c r="Z83" s="4"/>
    </row>
    <row r="84" spans="1:26" ht="14.25" customHeight="1">
      <c r="A84" s="165"/>
      <c r="B84" s="165"/>
      <c r="C84" s="165"/>
      <c r="D84" s="165"/>
      <c r="E84" s="4"/>
      <c r="F84" s="4"/>
      <c r="G84" s="4"/>
      <c r="H84" s="4"/>
      <c r="I84" s="4"/>
      <c r="J84" s="4"/>
      <c r="K84" s="4"/>
      <c r="L84" s="4"/>
      <c r="M84" s="4"/>
      <c r="N84" s="4"/>
      <c r="O84" s="4"/>
      <c r="P84" s="4"/>
      <c r="Q84" s="4"/>
      <c r="R84" s="4"/>
      <c r="S84" s="4"/>
      <c r="T84" s="4"/>
      <c r="U84" s="4"/>
      <c r="V84" s="4"/>
      <c r="W84" s="4"/>
      <c r="X84" s="4"/>
      <c r="Y84" s="4"/>
      <c r="Z84" s="4"/>
    </row>
    <row r="85" spans="1:26" ht="14.25" customHeight="1">
      <c r="A85" s="165"/>
      <c r="B85" s="165"/>
      <c r="C85" s="165"/>
      <c r="D85" s="165"/>
      <c r="E85" s="4"/>
      <c r="F85" s="4"/>
      <c r="G85" s="4"/>
      <c r="H85" s="4"/>
      <c r="I85" s="4"/>
      <c r="J85" s="4"/>
      <c r="K85" s="4"/>
      <c r="L85" s="4"/>
      <c r="M85" s="4"/>
      <c r="N85" s="4"/>
      <c r="O85" s="4"/>
      <c r="P85" s="4"/>
      <c r="Q85" s="4"/>
      <c r="R85" s="4"/>
      <c r="S85" s="4"/>
      <c r="T85" s="4"/>
      <c r="U85" s="4"/>
      <c r="V85" s="4"/>
      <c r="W85" s="4"/>
      <c r="X85" s="4"/>
      <c r="Y85" s="4"/>
      <c r="Z85" s="4"/>
    </row>
    <row r="86" spans="1:26" ht="14.25" customHeight="1">
      <c r="A86" s="165"/>
      <c r="B86" s="165"/>
      <c r="C86" s="165"/>
      <c r="D86" s="165"/>
      <c r="E86" s="4"/>
      <c r="F86" s="4"/>
      <c r="G86" s="4"/>
      <c r="H86" s="4"/>
      <c r="I86" s="4"/>
      <c r="J86" s="4"/>
      <c r="K86" s="4"/>
      <c r="L86" s="4"/>
      <c r="M86" s="4"/>
      <c r="N86" s="4"/>
      <c r="O86" s="4"/>
      <c r="P86" s="4"/>
      <c r="Q86" s="4"/>
      <c r="R86" s="4"/>
      <c r="S86" s="4"/>
      <c r="T86" s="4"/>
      <c r="U86" s="4"/>
      <c r="V86" s="4"/>
      <c r="W86" s="4"/>
      <c r="X86" s="4"/>
      <c r="Y86" s="4"/>
      <c r="Z86" s="4"/>
    </row>
    <row r="87" spans="1:26" ht="14.25" customHeight="1">
      <c r="A87" s="165"/>
      <c r="B87" s="165"/>
      <c r="C87" s="165"/>
      <c r="D87" s="165"/>
      <c r="E87" s="4"/>
      <c r="F87" s="4"/>
      <c r="G87" s="4"/>
      <c r="H87" s="4"/>
      <c r="I87" s="4"/>
      <c r="J87" s="4"/>
      <c r="K87" s="4"/>
      <c r="L87" s="4"/>
      <c r="M87" s="4"/>
      <c r="N87" s="4"/>
      <c r="O87" s="4"/>
      <c r="P87" s="4"/>
      <c r="Q87" s="4"/>
      <c r="R87" s="4"/>
      <c r="S87" s="4"/>
      <c r="T87" s="4"/>
      <c r="U87" s="4"/>
      <c r="V87" s="4"/>
      <c r="W87" s="4"/>
      <c r="X87" s="4"/>
      <c r="Y87" s="4"/>
      <c r="Z87" s="4"/>
    </row>
    <row r="88" spans="1:26" ht="14.25" customHeight="1">
      <c r="A88" s="165"/>
      <c r="B88" s="165"/>
      <c r="C88" s="165"/>
      <c r="D88" s="165"/>
      <c r="E88" s="4"/>
      <c r="F88" s="4"/>
      <c r="G88" s="4"/>
      <c r="H88" s="4"/>
      <c r="I88" s="4"/>
      <c r="J88" s="4"/>
      <c r="K88" s="4"/>
      <c r="L88" s="4"/>
      <c r="M88" s="4"/>
      <c r="N88" s="4"/>
      <c r="O88" s="4"/>
      <c r="P88" s="4"/>
      <c r="Q88" s="4"/>
      <c r="R88" s="4"/>
      <c r="S88" s="4"/>
      <c r="T88" s="4"/>
      <c r="U88" s="4"/>
      <c r="V88" s="4"/>
      <c r="W88" s="4"/>
      <c r="X88" s="4"/>
      <c r="Y88" s="4"/>
      <c r="Z88" s="4"/>
    </row>
    <row r="89" spans="1:26" ht="14.25" customHeight="1">
      <c r="A89" s="165"/>
      <c r="B89" s="165"/>
      <c r="C89" s="165"/>
      <c r="D89" s="165"/>
      <c r="E89" s="4"/>
      <c r="F89" s="4"/>
      <c r="G89" s="4"/>
      <c r="H89" s="4"/>
      <c r="I89" s="4"/>
      <c r="J89" s="4"/>
      <c r="K89" s="4"/>
      <c r="L89" s="4"/>
      <c r="M89" s="4"/>
      <c r="N89" s="4"/>
      <c r="O89" s="4"/>
      <c r="P89" s="4"/>
      <c r="Q89" s="4"/>
      <c r="R89" s="4"/>
      <c r="S89" s="4"/>
      <c r="T89" s="4"/>
      <c r="U89" s="4"/>
      <c r="V89" s="4"/>
      <c r="W89" s="4"/>
      <c r="X89" s="4"/>
      <c r="Y89" s="4"/>
      <c r="Z89" s="4"/>
    </row>
    <row r="90" spans="1:26" ht="14.25" customHeight="1">
      <c r="A90" s="165"/>
      <c r="B90" s="165"/>
      <c r="C90" s="165"/>
      <c r="D90" s="165"/>
      <c r="E90" s="4"/>
      <c r="F90" s="4"/>
      <c r="G90" s="4"/>
      <c r="H90" s="4"/>
      <c r="I90" s="4"/>
      <c r="J90" s="4"/>
      <c r="K90" s="4"/>
      <c r="L90" s="4"/>
      <c r="M90" s="4"/>
      <c r="N90" s="4"/>
      <c r="O90" s="4"/>
      <c r="P90" s="4"/>
      <c r="Q90" s="4"/>
      <c r="R90" s="4"/>
      <c r="S90" s="4"/>
      <c r="T90" s="4"/>
      <c r="U90" s="4"/>
      <c r="V90" s="4"/>
      <c r="W90" s="4"/>
      <c r="X90" s="4"/>
      <c r="Y90" s="4"/>
      <c r="Z90" s="4"/>
    </row>
    <row r="91" spans="1:26" ht="14.25" customHeight="1">
      <c r="A91" s="165"/>
      <c r="B91" s="165"/>
      <c r="C91" s="165"/>
      <c r="D91" s="165"/>
      <c r="E91" s="4"/>
      <c r="F91" s="4"/>
      <c r="G91" s="4"/>
      <c r="H91" s="4"/>
      <c r="I91" s="4"/>
      <c r="J91" s="4"/>
      <c r="K91" s="4"/>
      <c r="L91" s="4"/>
      <c r="M91" s="4"/>
      <c r="N91" s="4"/>
      <c r="O91" s="4"/>
      <c r="P91" s="4"/>
      <c r="Q91" s="4"/>
      <c r="R91" s="4"/>
      <c r="S91" s="4"/>
      <c r="T91" s="4"/>
      <c r="U91" s="4"/>
      <c r="V91" s="4"/>
      <c r="W91" s="4"/>
      <c r="X91" s="4"/>
      <c r="Y91" s="4"/>
      <c r="Z91" s="4"/>
    </row>
    <row r="92" spans="1:26" ht="14.25" customHeight="1">
      <c r="A92" s="165"/>
      <c r="B92" s="165"/>
      <c r="C92" s="165"/>
      <c r="D92" s="165"/>
      <c r="E92" s="4"/>
      <c r="F92" s="4"/>
      <c r="G92" s="4"/>
      <c r="H92" s="4"/>
      <c r="I92" s="4"/>
      <c r="J92" s="4"/>
      <c r="K92" s="4"/>
      <c r="L92" s="4"/>
      <c r="M92" s="4"/>
      <c r="N92" s="4"/>
      <c r="O92" s="4"/>
      <c r="P92" s="4"/>
      <c r="Q92" s="4"/>
      <c r="R92" s="4"/>
      <c r="S92" s="4"/>
      <c r="T92" s="4"/>
      <c r="U92" s="4"/>
      <c r="V92" s="4"/>
      <c r="W92" s="4"/>
      <c r="X92" s="4"/>
      <c r="Y92" s="4"/>
      <c r="Z92" s="4"/>
    </row>
    <row r="93" spans="1:26" ht="14.25" customHeight="1">
      <c r="A93" s="165"/>
      <c r="B93" s="165"/>
      <c r="C93" s="165"/>
      <c r="D93" s="165"/>
      <c r="E93" s="4"/>
      <c r="F93" s="4"/>
      <c r="G93" s="4"/>
      <c r="H93" s="4"/>
      <c r="I93" s="4"/>
      <c r="J93" s="4"/>
      <c r="K93" s="4"/>
      <c r="L93" s="4"/>
      <c r="M93" s="4"/>
      <c r="N93" s="4"/>
      <c r="O93" s="4"/>
      <c r="P93" s="4"/>
      <c r="Q93" s="4"/>
      <c r="R93" s="4"/>
      <c r="S93" s="4"/>
      <c r="T93" s="4"/>
      <c r="U93" s="4"/>
      <c r="V93" s="4"/>
      <c r="W93" s="4"/>
      <c r="X93" s="4"/>
      <c r="Y93" s="4"/>
      <c r="Z93" s="4"/>
    </row>
    <row r="94" spans="1:26" ht="14.25" customHeight="1">
      <c r="A94" s="165"/>
      <c r="B94" s="165"/>
      <c r="C94" s="165"/>
      <c r="D94" s="165"/>
      <c r="E94" s="4"/>
      <c r="F94" s="4"/>
      <c r="G94" s="4"/>
      <c r="H94" s="4"/>
      <c r="I94" s="4"/>
      <c r="J94" s="4"/>
      <c r="K94" s="4"/>
      <c r="L94" s="4"/>
      <c r="M94" s="4"/>
      <c r="N94" s="4"/>
      <c r="O94" s="4"/>
      <c r="P94" s="4"/>
      <c r="Q94" s="4"/>
      <c r="R94" s="4"/>
      <c r="S94" s="4"/>
      <c r="T94" s="4"/>
      <c r="U94" s="4"/>
      <c r="V94" s="4"/>
      <c r="W94" s="4"/>
      <c r="X94" s="4"/>
      <c r="Y94" s="4"/>
      <c r="Z94" s="4"/>
    </row>
    <row r="95" spans="1:26" ht="14.25" customHeight="1">
      <c r="A95" s="165"/>
      <c r="B95" s="165"/>
      <c r="C95" s="165"/>
      <c r="D95" s="165"/>
      <c r="E95" s="4"/>
      <c r="F95" s="4"/>
      <c r="G95" s="4"/>
      <c r="H95" s="4"/>
      <c r="I95" s="4"/>
      <c r="J95" s="4"/>
      <c r="K95" s="4"/>
      <c r="L95" s="4"/>
      <c r="M95" s="4"/>
      <c r="N95" s="4"/>
      <c r="O95" s="4"/>
      <c r="P95" s="4"/>
      <c r="Q95" s="4"/>
      <c r="R95" s="4"/>
      <c r="S95" s="4"/>
      <c r="T95" s="4"/>
      <c r="U95" s="4"/>
      <c r="V95" s="4"/>
      <c r="W95" s="4"/>
      <c r="X95" s="4"/>
      <c r="Y95" s="4"/>
      <c r="Z95" s="4"/>
    </row>
    <row r="96" spans="1:26" ht="14.25" customHeight="1">
      <c r="A96" s="165"/>
      <c r="B96" s="165"/>
      <c r="C96" s="165"/>
      <c r="D96" s="165"/>
      <c r="E96" s="4"/>
      <c r="F96" s="4"/>
      <c r="G96" s="4"/>
      <c r="H96" s="4"/>
      <c r="I96" s="4"/>
      <c r="J96" s="4"/>
      <c r="K96" s="4"/>
      <c r="L96" s="4"/>
      <c r="M96" s="4"/>
      <c r="N96" s="4"/>
      <c r="O96" s="4"/>
      <c r="P96" s="4"/>
      <c r="Q96" s="4"/>
      <c r="R96" s="4"/>
      <c r="S96" s="4"/>
      <c r="T96" s="4"/>
      <c r="U96" s="4"/>
      <c r="V96" s="4"/>
      <c r="W96" s="4"/>
      <c r="X96" s="4"/>
      <c r="Y96" s="4"/>
      <c r="Z96" s="4"/>
    </row>
    <row r="97" spans="1:26" ht="14.25" customHeight="1">
      <c r="A97" s="165"/>
      <c r="B97" s="165"/>
      <c r="C97" s="165"/>
      <c r="D97" s="165"/>
      <c r="E97" s="4"/>
      <c r="F97" s="4"/>
      <c r="G97" s="4"/>
      <c r="H97" s="4"/>
      <c r="I97" s="4"/>
      <c r="J97" s="4"/>
      <c r="K97" s="4"/>
      <c r="L97" s="4"/>
      <c r="M97" s="4"/>
      <c r="N97" s="4"/>
      <c r="O97" s="4"/>
      <c r="P97" s="4"/>
      <c r="Q97" s="4"/>
      <c r="R97" s="4"/>
      <c r="S97" s="4"/>
      <c r="T97" s="4"/>
      <c r="U97" s="4"/>
      <c r="V97" s="4"/>
      <c r="W97" s="4"/>
      <c r="X97" s="4"/>
      <c r="Y97" s="4"/>
      <c r="Z97" s="4"/>
    </row>
    <row r="98" spans="1:26" ht="14.25" customHeight="1">
      <c r="A98" s="165"/>
      <c r="B98" s="165"/>
      <c r="C98" s="165"/>
      <c r="D98" s="165"/>
      <c r="E98" s="4"/>
      <c r="F98" s="4"/>
      <c r="G98" s="4"/>
      <c r="H98" s="4"/>
      <c r="I98" s="4"/>
      <c r="J98" s="4"/>
      <c r="K98" s="4"/>
      <c r="L98" s="4"/>
      <c r="M98" s="4"/>
      <c r="N98" s="4"/>
      <c r="O98" s="4"/>
      <c r="P98" s="4"/>
      <c r="Q98" s="4"/>
      <c r="R98" s="4"/>
      <c r="S98" s="4"/>
      <c r="T98" s="4"/>
      <c r="U98" s="4"/>
      <c r="V98" s="4"/>
      <c r="W98" s="4"/>
      <c r="X98" s="4"/>
      <c r="Y98" s="4"/>
      <c r="Z98" s="4"/>
    </row>
    <row r="99" spans="1:26" ht="14.25" customHeight="1">
      <c r="A99" s="165"/>
      <c r="B99" s="165"/>
      <c r="C99" s="165"/>
      <c r="D99" s="165"/>
      <c r="E99" s="4"/>
      <c r="F99" s="4"/>
      <c r="G99" s="4"/>
      <c r="H99" s="4"/>
      <c r="I99" s="4"/>
      <c r="J99" s="4"/>
      <c r="K99" s="4"/>
      <c r="L99" s="4"/>
      <c r="M99" s="4"/>
      <c r="N99" s="4"/>
      <c r="O99" s="4"/>
      <c r="P99" s="4"/>
      <c r="Q99" s="4"/>
      <c r="R99" s="4"/>
      <c r="S99" s="4"/>
      <c r="T99" s="4"/>
      <c r="U99" s="4"/>
      <c r="V99" s="4"/>
      <c r="W99" s="4"/>
      <c r="X99" s="4"/>
      <c r="Y99" s="4"/>
      <c r="Z99" s="4"/>
    </row>
    <row r="100" spans="1:26" ht="14.25" customHeight="1">
      <c r="A100" s="165"/>
      <c r="B100" s="165"/>
      <c r="C100" s="165"/>
      <c r="D100" s="165"/>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165"/>
      <c r="B101" s="165"/>
      <c r="C101" s="165"/>
      <c r="D101" s="165"/>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165"/>
      <c r="B102" s="165"/>
      <c r="C102" s="165"/>
      <c r="D102" s="165"/>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165"/>
      <c r="B103" s="165"/>
      <c r="C103" s="165"/>
      <c r="D103" s="165"/>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165"/>
      <c r="B104" s="165"/>
      <c r="C104" s="165"/>
      <c r="D104" s="165"/>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165"/>
      <c r="B105" s="165"/>
      <c r="C105" s="165"/>
      <c r="D105" s="165"/>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165"/>
      <c r="B106" s="165"/>
      <c r="C106" s="165"/>
      <c r="D106" s="165"/>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165"/>
      <c r="B107" s="165"/>
      <c r="C107" s="165"/>
      <c r="D107" s="165"/>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165"/>
      <c r="B108" s="165"/>
      <c r="C108" s="165"/>
      <c r="D108" s="165"/>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165"/>
      <c r="B109" s="165"/>
      <c r="C109" s="165"/>
      <c r="D109" s="165"/>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165"/>
      <c r="B110" s="165"/>
      <c r="C110" s="165"/>
      <c r="D110" s="165"/>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165"/>
      <c r="B111" s="165"/>
      <c r="C111" s="165"/>
      <c r="D111" s="165"/>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165"/>
      <c r="B112" s="165"/>
      <c r="C112" s="165"/>
      <c r="D112" s="165"/>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165"/>
      <c r="B113" s="165"/>
      <c r="C113" s="165"/>
      <c r="D113" s="165"/>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165"/>
      <c r="B114" s="165"/>
      <c r="C114" s="165"/>
      <c r="D114" s="165"/>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165"/>
      <c r="B115" s="165"/>
      <c r="C115" s="165"/>
      <c r="D115" s="165"/>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165"/>
      <c r="B116" s="165"/>
      <c r="C116" s="165"/>
      <c r="D116" s="165"/>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165"/>
      <c r="B117" s="165"/>
      <c r="C117" s="165"/>
      <c r="D117" s="165"/>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165"/>
      <c r="B118" s="165"/>
      <c r="C118" s="165"/>
      <c r="D118" s="165"/>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165"/>
      <c r="B119" s="165"/>
      <c r="C119" s="165"/>
      <c r="D119" s="165"/>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165"/>
      <c r="B120" s="165"/>
      <c r="C120" s="165"/>
      <c r="D120" s="165"/>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165"/>
      <c r="B121" s="165"/>
      <c r="C121" s="165"/>
      <c r="D121" s="165"/>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165"/>
      <c r="B122" s="165"/>
      <c r="C122" s="165"/>
      <c r="D122" s="165"/>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165"/>
      <c r="B123" s="165"/>
      <c r="C123" s="165"/>
      <c r="D123" s="165"/>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165"/>
      <c r="B124" s="165"/>
      <c r="C124" s="165"/>
      <c r="D124" s="165"/>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165"/>
      <c r="B125" s="165"/>
      <c r="C125" s="165"/>
      <c r="D125" s="165"/>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165"/>
      <c r="B126" s="165"/>
      <c r="C126" s="165"/>
      <c r="D126" s="165"/>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165"/>
      <c r="B127" s="165"/>
      <c r="C127" s="165"/>
      <c r="D127" s="165"/>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165"/>
      <c r="B128" s="165"/>
      <c r="C128" s="165"/>
      <c r="D128" s="165"/>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165"/>
      <c r="B129" s="165"/>
      <c r="C129" s="165"/>
      <c r="D129" s="165"/>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165"/>
      <c r="B130" s="165"/>
      <c r="C130" s="165"/>
      <c r="D130" s="165"/>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165"/>
      <c r="B131" s="165"/>
      <c r="C131" s="165"/>
      <c r="D131" s="165"/>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165"/>
      <c r="B132" s="165"/>
      <c r="C132" s="165"/>
      <c r="D132" s="165"/>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165"/>
      <c r="B133" s="165"/>
      <c r="C133" s="165"/>
      <c r="D133" s="165"/>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165"/>
      <c r="B134" s="165"/>
      <c r="C134" s="165"/>
      <c r="D134" s="165"/>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165"/>
      <c r="B135" s="165"/>
      <c r="C135" s="165"/>
      <c r="D135" s="165"/>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165"/>
      <c r="B136" s="165"/>
      <c r="C136" s="165"/>
      <c r="D136" s="165"/>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165"/>
      <c r="B137" s="165"/>
      <c r="C137" s="165"/>
      <c r="D137" s="165"/>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165"/>
      <c r="B138" s="165"/>
      <c r="C138" s="165"/>
      <c r="D138" s="165"/>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165"/>
      <c r="B139" s="165"/>
      <c r="C139" s="165"/>
      <c r="D139" s="165"/>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165"/>
      <c r="B140" s="165"/>
      <c r="C140" s="165"/>
      <c r="D140" s="165"/>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165"/>
      <c r="B141" s="165"/>
      <c r="C141" s="165"/>
      <c r="D141" s="165"/>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165"/>
      <c r="B142" s="165"/>
      <c r="C142" s="165"/>
      <c r="D142" s="165"/>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165"/>
      <c r="B143" s="165"/>
      <c r="C143" s="165"/>
      <c r="D143" s="165"/>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165"/>
      <c r="B144" s="165"/>
      <c r="C144" s="165"/>
      <c r="D144" s="165"/>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165"/>
      <c r="B145" s="165"/>
      <c r="C145" s="165"/>
      <c r="D145" s="165"/>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165"/>
      <c r="B146" s="165"/>
      <c r="C146" s="165"/>
      <c r="D146" s="165"/>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165"/>
      <c r="B147" s="165"/>
      <c r="C147" s="165"/>
      <c r="D147" s="165"/>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165"/>
      <c r="B148" s="165"/>
      <c r="C148" s="165"/>
      <c r="D148" s="165"/>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165"/>
      <c r="B149" s="165"/>
      <c r="C149" s="165"/>
      <c r="D149" s="165"/>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165"/>
      <c r="B150" s="165"/>
      <c r="C150" s="165"/>
      <c r="D150" s="165"/>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165"/>
      <c r="B151" s="165"/>
      <c r="C151" s="165"/>
      <c r="D151" s="165"/>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165"/>
      <c r="B152" s="165"/>
      <c r="C152" s="165"/>
      <c r="D152" s="165"/>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165"/>
      <c r="B153" s="165"/>
      <c r="C153" s="165"/>
      <c r="D153" s="165"/>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165"/>
      <c r="B154" s="165"/>
      <c r="C154" s="165"/>
      <c r="D154" s="165"/>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165"/>
      <c r="B155" s="165"/>
      <c r="C155" s="165"/>
      <c r="D155" s="165"/>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165"/>
      <c r="B156" s="165"/>
      <c r="C156" s="165"/>
      <c r="D156" s="165"/>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165"/>
      <c r="B157" s="165"/>
      <c r="C157" s="165"/>
      <c r="D157" s="165"/>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165"/>
      <c r="B158" s="165"/>
      <c r="C158" s="165"/>
      <c r="D158" s="165"/>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165"/>
      <c r="B159" s="165"/>
      <c r="C159" s="165"/>
      <c r="D159" s="165"/>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165"/>
      <c r="B160" s="165"/>
      <c r="C160" s="165"/>
      <c r="D160" s="165"/>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165"/>
      <c r="B161" s="165"/>
      <c r="C161" s="165"/>
      <c r="D161" s="165"/>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165"/>
      <c r="B162" s="165"/>
      <c r="C162" s="165"/>
      <c r="D162" s="165"/>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165"/>
      <c r="B163" s="165"/>
      <c r="C163" s="165"/>
      <c r="D163" s="165"/>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165"/>
      <c r="B164" s="165"/>
      <c r="C164" s="165"/>
      <c r="D164" s="165"/>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165"/>
      <c r="B165" s="165"/>
      <c r="C165" s="165"/>
      <c r="D165" s="165"/>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165"/>
      <c r="B166" s="165"/>
      <c r="C166" s="165"/>
      <c r="D166" s="165"/>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165"/>
      <c r="B167" s="165"/>
      <c r="C167" s="165"/>
      <c r="D167" s="165"/>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165"/>
      <c r="B168" s="165"/>
      <c r="C168" s="165"/>
      <c r="D168" s="165"/>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165"/>
      <c r="B169" s="165"/>
      <c r="C169" s="165"/>
      <c r="D169" s="165"/>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165"/>
      <c r="B170" s="165"/>
      <c r="C170" s="165"/>
      <c r="D170" s="165"/>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165"/>
      <c r="B171" s="165"/>
      <c r="C171" s="165"/>
      <c r="D171" s="165"/>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165"/>
      <c r="B172" s="165"/>
      <c r="C172" s="165"/>
      <c r="D172" s="165"/>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165"/>
      <c r="B173" s="165"/>
      <c r="C173" s="165"/>
      <c r="D173" s="165"/>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165"/>
      <c r="B174" s="165"/>
      <c r="C174" s="165"/>
      <c r="D174" s="165"/>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165"/>
      <c r="B175" s="165"/>
      <c r="C175" s="165"/>
      <c r="D175" s="165"/>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165"/>
      <c r="B176" s="165"/>
      <c r="C176" s="165"/>
      <c r="D176" s="165"/>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165"/>
      <c r="B177" s="165"/>
      <c r="C177" s="165"/>
      <c r="D177" s="165"/>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165"/>
      <c r="B178" s="165"/>
      <c r="C178" s="165"/>
      <c r="D178" s="165"/>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165"/>
      <c r="B179" s="165"/>
      <c r="C179" s="165"/>
      <c r="D179" s="165"/>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165"/>
      <c r="B180" s="165"/>
      <c r="C180" s="165"/>
      <c r="D180" s="165"/>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165"/>
      <c r="B181" s="165"/>
      <c r="C181" s="165"/>
      <c r="D181" s="165"/>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165"/>
      <c r="B182" s="165"/>
      <c r="C182" s="165"/>
      <c r="D182" s="165"/>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165"/>
      <c r="B183" s="165"/>
      <c r="C183" s="165"/>
      <c r="D183" s="165"/>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165"/>
      <c r="B184" s="165"/>
      <c r="C184" s="165"/>
      <c r="D184" s="165"/>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165"/>
      <c r="B185" s="165"/>
      <c r="C185" s="165"/>
      <c r="D185" s="165"/>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165"/>
      <c r="B186" s="165"/>
      <c r="C186" s="165"/>
      <c r="D186" s="165"/>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165"/>
      <c r="B187" s="165"/>
      <c r="C187" s="165"/>
      <c r="D187" s="165"/>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165"/>
      <c r="B188" s="165"/>
      <c r="C188" s="165"/>
      <c r="D188" s="165"/>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165"/>
      <c r="B189" s="165"/>
      <c r="C189" s="165"/>
      <c r="D189" s="165"/>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165"/>
      <c r="B190" s="165"/>
      <c r="C190" s="165"/>
      <c r="D190" s="165"/>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165"/>
      <c r="B191" s="165"/>
      <c r="C191" s="165"/>
      <c r="D191" s="165"/>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165"/>
      <c r="B192" s="165"/>
      <c r="C192" s="165"/>
      <c r="D192" s="165"/>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165"/>
      <c r="B193" s="165"/>
      <c r="C193" s="165"/>
      <c r="D193" s="165"/>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165"/>
      <c r="B194" s="165"/>
      <c r="C194" s="165"/>
      <c r="D194" s="165"/>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165"/>
      <c r="B195" s="165"/>
      <c r="C195" s="165"/>
      <c r="D195" s="165"/>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165"/>
      <c r="B196" s="165"/>
      <c r="C196" s="165"/>
      <c r="D196" s="165"/>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165"/>
      <c r="B197" s="165"/>
      <c r="C197" s="165"/>
      <c r="D197" s="165"/>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165"/>
      <c r="B198" s="165"/>
      <c r="C198" s="165"/>
      <c r="D198" s="165"/>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165"/>
      <c r="B199" s="165"/>
      <c r="C199" s="165"/>
      <c r="D199" s="165"/>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165"/>
      <c r="B200" s="165"/>
      <c r="C200" s="165"/>
      <c r="D200" s="165"/>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165"/>
      <c r="B201" s="165"/>
      <c r="C201" s="165"/>
      <c r="D201" s="165"/>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165"/>
      <c r="B202" s="165"/>
      <c r="C202" s="165"/>
      <c r="D202" s="165"/>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165"/>
      <c r="B203" s="165"/>
      <c r="C203" s="165"/>
      <c r="D203" s="165"/>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165"/>
      <c r="B204" s="165"/>
      <c r="C204" s="165"/>
      <c r="D204" s="165"/>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165"/>
      <c r="B205" s="165"/>
      <c r="C205" s="165"/>
      <c r="D205" s="165"/>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165"/>
      <c r="B206" s="165"/>
      <c r="C206" s="165"/>
      <c r="D206" s="165"/>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165"/>
      <c r="B207" s="165"/>
      <c r="C207" s="165"/>
      <c r="D207" s="165"/>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165"/>
      <c r="B208" s="165"/>
      <c r="C208" s="165"/>
      <c r="D208" s="165"/>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165"/>
      <c r="B209" s="165"/>
      <c r="C209" s="165"/>
      <c r="D209" s="165"/>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165"/>
      <c r="B210" s="165"/>
      <c r="C210" s="165"/>
      <c r="D210" s="165"/>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165"/>
      <c r="B211" s="165"/>
      <c r="C211" s="165"/>
      <c r="D211" s="165"/>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165"/>
      <c r="B212" s="165"/>
      <c r="C212" s="165"/>
      <c r="D212" s="165"/>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165"/>
      <c r="B213" s="165"/>
      <c r="C213" s="165"/>
      <c r="D213" s="165"/>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165"/>
      <c r="B214" s="165"/>
      <c r="C214" s="165"/>
      <c r="D214" s="165"/>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165"/>
      <c r="B215" s="165"/>
      <c r="C215" s="165"/>
      <c r="D215" s="165"/>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165"/>
      <c r="B216" s="165"/>
      <c r="C216" s="165"/>
      <c r="D216" s="165"/>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165"/>
      <c r="B217" s="165"/>
      <c r="C217" s="165"/>
      <c r="D217" s="165"/>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165"/>
      <c r="B218" s="165"/>
      <c r="C218" s="165"/>
      <c r="D218" s="165"/>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165"/>
      <c r="B219" s="165"/>
      <c r="C219" s="165"/>
      <c r="D219" s="165"/>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165"/>
      <c r="B220" s="165"/>
      <c r="C220" s="165"/>
      <c r="D220" s="165"/>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000"/>
  <sheetViews>
    <sheetView workbookViewId="0"/>
  </sheetViews>
  <sheetFormatPr baseColWidth="10" defaultColWidth="12.625" defaultRowHeight="15" customHeight="1"/>
  <cols>
    <col min="1" max="1" width="20.125" customWidth="1"/>
    <col min="2" max="2" width="18.125" customWidth="1"/>
    <col min="3" max="3" width="9.375" customWidth="1"/>
    <col min="4" max="4" width="11.875" customWidth="1"/>
    <col min="5" max="5" width="117.125" customWidth="1"/>
    <col min="6" max="6" width="9.375" customWidth="1"/>
    <col min="7" max="7" width="22.375" customWidth="1"/>
    <col min="8" max="8" width="8.375" customWidth="1"/>
    <col min="9" max="9" width="129.375" customWidth="1"/>
  </cols>
  <sheetData>
    <row r="1" spans="1:9" ht="14.25" customHeight="1">
      <c r="A1" s="425" t="s">
        <v>357</v>
      </c>
      <c r="B1" s="426" t="s">
        <v>358</v>
      </c>
      <c r="D1" s="427" t="s">
        <v>285</v>
      </c>
      <c r="E1" s="428" t="s">
        <v>286</v>
      </c>
      <c r="G1" s="425" t="s">
        <v>359</v>
      </c>
      <c r="H1" s="429" t="s">
        <v>360</v>
      </c>
      <c r="I1" s="426" t="s">
        <v>361</v>
      </c>
    </row>
    <row r="2" spans="1:9" ht="14.25" customHeight="1">
      <c r="A2" s="430">
        <v>1</v>
      </c>
      <c r="B2" s="431" t="s">
        <v>362</v>
      </c>
      <c r="D2" s="430" t="s">
        <v>288</v>
      </c>
      <c r="E2" s="432" t="s">
        <v>289</v>
      </c>
      <c r="G2" s="433">
        <v>111</v>
      </c>
      <c r="H2" s="434" t="s">
        <v>288</v>
      </c>
      <c r="I2" s="431" t="s">
        <v>363</v>
      </c>
    </row>
    <row r="3" spans="1:9" ht="14.25" customHeight="1">
      <c r="A3" s="430">
        <v>2</v>
      </c>
      <c r="B3" s="431" t="s">
        <v>364</v>
      </c>
      <c r="D3" s="430" t="s">
        <v>291</v>
      </c>
      <c r="E3" s="432" t="s">
        <v>292</v>
      </c>
      <c r="G3" s="433">
        <v>112</v>
      </c>
      <c r="H3" s="434" t="s">
        <v>288</v>
      </c>
      <c r="I3" s="431" t="s">
        <v>365</v>
      </c>
    </row>
    <row r="4" spans="1:9" ht="14.25" customHeight="1">
      <c r="A4" s="435">
        <v>3</v>
      </c>
      <c r="B4" s="436" t="s">
        <v>366</v>
      </c>
      <c r="D4" s="430" t="s">
        <v>293</v>
      </c>
      <c r="E4" s="432" t="s">
        <v>294</v>
      </c>
      <c r="G4" s="433">
        <v>113</v>
      </c>
      <c r="H4" s="434" t="s">
        <v>288</v>
      </c>
      <c r="I4" s="431" t="s">
        <v>367</v>
      </c>
    </row>
    <row r="5" spans="1:9" ht="14.25" customHeight="1">
      <c r="D5" s="430" t="s">
        <v>296</v>
      </c>
      <c r="E5" s="432" t="s">
        <v>297</v>
      </c>
      <c r="G5" s="433">
        <v>114</v>
      </c>
      <c r="H5" s="434" t="s">
        <v>288</v>
      </c>
      <c r="I5" s="431" t="s">
        <v>368</v>
      </c>
    </row>
    <row r="6" spans="1:9" ht="14.25" customHeight="1">
      <c r="D6" s="430" t="s">
        <v>298</v>
      </c>
      <c r="E6" s="432" t="s">
        <v>299</v>
      </c>
      <c r="G6" s="433">
        <v>115</v>
      </c>
      <c r="H6" s="434" t="s">
        <v>288</v>
      </c>
      <c r="I6" s="431" t="s">
        <v>369</v>
      </c>
    </row>
    <row r="7" spans="1:9" ht="14.25" customHeight="1">
      <c r="A7" s="427" t="s">
        <v>370</v>
      </c>
      <c r="B7" s="428" t="s">
        <v>371</v>
      </c>
      <c r="D7" s="430" t="s">
        <v>300</v>
      </c>
      <c r="E7" s="432" t="s">
        <v>301</v>
      </c>
      <c r="G7" s="433">
        <v>116</v>
      </c>
      <c r="H7" s="434" t="s">
        <v>288</v>
      </c>
      <c r="I7" s="431" t="s">
        <v>372</v>
      </c>
    </row>
    <row r="8" spans="1:9" ht="14.25" customHeight="1">
      <c r="A8" s="437">
        <v>1</v>
      </c>
      <c r="B8" s="438" t="s">
        <v>373</v>
      </c>
      <c r="D8" s="430" t="s">
        <v>302</v>
      </c>
      <c r="E8" s="432" t="s">
        <v>303</v>
      </c>
      <c r="G8" s="433">
        <v>119</v>
      </c>
      <c r="H8" s="434" t="s">
        <v>288</v>
      </c>
      <c r="I8" s="431" t="s">
        <v>374</v>
      </c>
    </row>
    <row r="9" spans="1:9" ht="14.25" customHeight="1">
      <c r="A9" s="437">
        <v>2</v>
      </c>
      <c r="B9" s="438" t="s">
        <v>375</v>
      </c>
      <c r="D9" s="430" t="s">
        <v>304</v>
      </c>
      <c r="E9" s="432" t="s">
        <v>305</v>
      </c>
      <c r="G9" s="433">
        <v>121</v>
      </c>
      <c r="H9" s="434" t="s">
        <v>288</v>
      </c>
      <c r="I9" s="431" t="s">
        <v>376</v>
      </c>
    </row>
    <row r="10" spans="1:9" ht="14.25" customHeight="1">
      <c r="A10" s="437">
        <v>3</v>
      </c>
      <c r="B10" s="438" t="s">
        <v>377</v>
      </c>
      <c r="D10" s="430" t="s">
        <v>306</v>
      </c>
      <c r="E10" s="432" t="s">
        <v>307</v>
      </c>
      <c r="G10" s="433">
        <v>122</v>
      </c>
      <c r="H10" s="434" t="s">
        <v>288</v>
      </c>
      <c r="I10" s="431" t="s">
        <v>378</v>
      </c>
    </row>
    <row r="11" spans="1:9" ht="14.25" customHeight="1">
      <c r="A11" s="439">
        <v>4</v>
      </c>
      <c r="B11" s="440" t="s">
        <v>379</v>
      </c>
      <c r="D11" s="430" t="s">
        <v>308</v>
      </c>
      <c r="E11" s="432" t="s">
        <v>309</v>
      </c>
      <c r="G11" s="433">
        <v>123</v>
      </c>
      <c r="H11" s="434" t="s">
        <v>288</v>
      </c>
      <c r="I11" s="431" t="s">
        <v>380</v>
      </c>
    </row>
    <row r="12" spans="1:9" ht="14.25" customHeight="1">
      <c r="B12" s="438" t="s">
        <v>381</v>
      </c>
      <c r="D12" s="430" t="s">
        <v>310</v>
      </c>
      <c r="E12" s="432" t="s">
        <v>311</v>
      </c>
      <c r="G12" s="433">
        <v>124</v>
      </c>
      <c r="H12" s="434" t="s">
        <v>288</v>
      </c>
      <c r="I12" s="431" t="s">
        <v>382</v>
      </c>
    </row>
    <row r="13" spans="1:9" ht="14.25" customHeight="1">
      <c r="D13" s="430" t="s">
        <v>312</v>
      </c>
      <c r="E13" s="432" t="s">
        <v>313</v>
      </c>
      <c r="G13" s="433">
        <v>125</v>
      </c>
      <c r="H13" s="434" t="s">
        <v>288</v>
      </c>
      <c r="I13" s="431" t="s">
        <v>383</v>
      </c>
    </row>
    <row r="14" spans="1:9" ht="14.25" customHeight="1">
      <c r="A14" s="427" t="s">
        <v>384</v>
      </c>
      <c r="B14" s="428" t="s">
        <v>385</v>
      </c>
      <c r="D14" s="430" t="s">
        <v>314</v>
      </c>
      <c r="E14" s="432" t="s">
        <v>315</v>
      </c>
      <c r="G14" s="433">
        <v>126</v>
      </c>
      <c r="H14" s="434" t="s">
        <v>288</v>
      </c>
      <c r="I14" s="431" t="s">
        <v>386</v>
      </c>
    </row>
    <row r="15" spans="1:9" ht="14.25" customHeight="1">
      <c r="A15" s="437" t="s">
        <v>300</v>
      </c>
      <c r="B15" s="438" t="s">
        <v>387</v>
      </c>
      <c r="D15" s="430" t="s">
        <v>316</v>
      </c>
      <c r="E15" s="432" t="s">
        <v>317</v>
      </c>
      <c r="G15" s="433">
        <v>127</v>
      </c>
      <c r="H15" s="434" t="s">
        <v>288</v>
      </c>
      <c r="I15" s="431" t="s">
        <v>388</v>
      </c>
    </row>
    <row r="16" spans="1:9" ht="14.25" customHeight="1">
      <c r="A16" s="439" t="s">
        <v>314</v>
      </c>
      <c r="B16" s="440" t="s">
        <v>389</v>
      </c>
      <c r="D16" s="430" t="s">
        <v>318</v>
      </c>
      <c r="E16" s="432" t="s">
        <v>319</v>
      </c>
      <c r="G16" s="433">
        <v>128</v>
      </c>
      <c r="H16" s="434" t="s">
        <v>288</v>
      </c>
      <c r="I16" s="431" t="s">
        <v>390</v>
      </c>
    </row>
    <row r="17" spans="1:9" ht="14.25" customHeight="1">
      <c r="D17" s="430" t="s">
        <v>320</v>
      </c>
      <c r="E17" s="432" t="s">
        <v>321</v>
      </c>
      <c r="G17" s="433">
        <v>129</v>
      </c>
      <c r="H17" s="434" t="s">
        <v>288</v>
      </c>
      <c r="I17" s="431" t="s">
        <v>391</v>
      </c>
    </row>
    <row r="18" spans="1:9" ht="14.25" customHeight="1">
      <c r="D18" s="430" t="s">
        <v>322</v>
      </c>
      <c r="E18" s="432" t="s">
        <v>323</v>
      </c>
      <c r="G18" s="433">
        <v>130</v>
      </c>
      <c r="H18" s="434" t="s">
        <v>288</v>
      </c>
      <c r="I18" s="431" t="s">
        <v>392</v>
      </c>
    </row>
    <row r="19" spans="1:9" ht="14.25" customHeight="1">
      <c r="A19" s="427" t="s">
        <v>393</v>
      </c>
      <c r="B19" s="428" t="s">
        <v>253</v>
      </c>
      <c r="D19" s="430" t="s">
        <v>324</v>
      </c>
      <c r="E19" s="432" t="s">
        <v>325</v>
      </c>
      <c r="G19" s="433">
        <v>141</v>
      </c>
      <c r="H19" s="434" t="s">
        <v>288</v>
      </c>
      <c r="I19" s="431" t="s">
        <v>394</v>
      </c>
    </row>
    <row r="20" spans="1:9" ht="14.25" customHeight="1">
      <c r="A20" s="437" t="s">
        <v>169</v>
      </c>
      <c r="B20" s="438" t="s">
        <v>395</v>
      </c>
      <c r="D20" s="430" t="s">
        <v>326</v>
      </c>
      <c r="E20" s="432" t="s">
        <v>327</v>
      </c>
      <c r="G20" s="433">
        <v>142</v>
      </c>
      <c r="H20" s="434" t="s">
        <v>288</v>
      </c>
      <c r="I20" s="431" t="s">
        <v>396</v>
      </c>
    </row>
    <row r="21" spans="1:9" ht="14.25" customHeight="1">
      <c r="A21" s="437" t="s">
        <v>172</v>
      </c>
      <c r="B21" s="438" t="s">
        <v>397</v>
      </c>
      <c r="D21" s="430" t="s">
        <v>328</v>
      </c>
      <c r="E21" s="432" t="s">
        <v>329</v>
      </c>
      <c r="G21" s="433">
        <v>143</v>
      </c>
      <c r="H21" s="434" t="s">
        <v>288</v>
      </c>
      <c r="I21" s="431" t="s">
        <v>398</v>
      </c>
    </row>
    <row r="22" spans="1:9" ht="14.25" customHeight="1">
      <c r="A22" s="439" t="s">
        <v>173</v>
      </c>
      <c r="B22" s="440" t="s">
        <v>399</v>
      </c>
      <c r="D22" s="435" t="s">
        <v>330</v>
      </c>
      <c r="E22" s="441" t="s">
        <v>331</v>
      </c>
      <c r="G22" s="433">
        <v>144</v>
      </c>
      <c r="H22" s="434" t="s">
        <v>288</v>
      </c>
      <c r="I22" s="431" t="s">
        <v>400</v>
      </c>
    </row>
    <row r="23" spans="1:9" ht="14.25" customHeight="1">
      <c r="A23" s="83"/>
      <c r="G23" s="433">
        <v>145</v>
      </c>
      <c r="H23" s="434" t="s">
        <v>288</v>
      </c>
      <c r="I23" s="431" t="s">
        <v>401</v>
      </c>
    </row>
    <row r="24" spans="1:9" ht="14.25" customHeight="1">
      <c r="G24" s="433">
        <v>146</v>
      </c>
      <c r="H24" s="434" t="s">
        <v>288</v>
      </c>
      <c r="I24" s="431" t="s">
        <v>402</v>
      </c>
    </row>
    <row r="25" spans="1:9" ht="14.25" customHeight="1">
      <c r="G25" s="433">
        <v>149</v>
      </c>
      <c r="H25" s="434" t="s">
        <v>288</v>
      </c>
      <c r="I25" s="431" t="s">
        <v>403</v>
      </c>
    </row>
    <row r="26" spans="1:9" ht="14.25" customHeight="1">
      <c r="A26" s="425" t="s">
        <v>404</v>
      </c>
      <c r="B26" s="426" t="s">
        <v>405</v>
      </c>
      <c r="G26" s="433">
        <v>150</v>
      </c>
      <c r="H26" s="434" t="s">
        <v>288</v>
      </c>
      <c r="I26" s="431" t="s">
        <v>406</v>
      </c>
    </row>
    <row r="27" spans="1:9" ht="14.25" customHeight="1">
      <c r="A27" s="430" t="s">
        <v>407</v>
      </c>
      <c r="B27" s="431" t="s">
        <v>408</v>
      </c>
      <c r="G27" s="433">
        <v>161</v>
      </c>
      <c r="H27" s="434" t="s">
        <v>288</v>
      </c>
      <c r="I27" s="431" t="s">
        <v>409</v>
      </c>
    </row>
    <row r="28" spans="1:9" ht="14.25" customHeight="1">
      <c r="A28" s="435" t="s">
        <v>410</v>
      </c>
      <c r="B28" s="436" t="s">
        <v>411</v>
      </c>
      <c r="G28" s="433">
        <v>162</v>
      </c>
      <c r="H28" s="434" t="s">
        <v>288</v>
      </c>
      <c r="I28" s="431" t="s">
        <v>412</v>
      </c>
    </row>
    <row r="29" spans="1:9" ht="14.25" customHeight="1">
      <c r="A29" s="83"/>
      <c r="B29" s="83"/>
      <c r="G29" s="433">
        <v>163</v>
      </c>
      <c r="H29" s="434" t="s">
        <v>288</v>
      </c>
      <c r="I29" s="431" t="s">
        <v>413</v>
      </c>
    </row>
    <row r="30" spans="1:9" ht="14.25" customHeight="1">
      <c r="G30" s="433">
        <v>164</v>
      </c>
      <c r="H30" s="434" t="s">
        <v>288</v>
      </c>
      <c r="I30" s="431" t="s">
        <v>414</v>
      </c>
    </row>
    <row r="31" spans="1:9" ht="14.25" customHeight="1">
      <c r="A31" s="425" t="s">
        <v>415</v>
      </c>
      <c r="B31" s="426" t="s">
        <v>416</v>
      </c>
      <c r="G31" s="433">
        <v>170</v>
      </c>
      <c r="H31" s="434" t="s">
        <v>288</v>
      </c>
      <c r="I31" s="431" t="s">
        <v>417</v>
      </c>
    </row>
    <row r="32" spans="1:9" ht="14.25" customHeight="1">
      <c r="A32" s="430" t="s">
        <v>407</v>
      </c>
      <c r="B32" s="431" t="s">
        <v>408</v>
      </c>
      <c r="G32" s="433">
        <v>210</v>
      </c>
      <c r="H32" s="434" t="s">
        <v>288</v>
      </c>
      <c r="I32" s="431" t="s">
        <v>418</v>
      </c>
    </row>
    <row r="33" spans="1:9" ht="14.25" customHeight="1">
      <c r="A33" s="435" t="s">
        <v>410</v>
      </c>
      <c r="B33" s="436" t="s">
        <v>411</v>
      </c>
      <c r="G33" s="433">
        <v>220</v>
      </c>
      <c r="H33" s="434" t="s">
        <v>288</v>
      </c>
      <c r="I33" s="431" t="s">
        <v>419</v>
      </c>
    </row>
    <row r="34" spans="1:9" ht="14.25" customHeight="1">
      <c r="A34" s="83"/>
      <c r="B34" s="83"/>
      <c r="G34" s="433">
        <v>230</v>
      </c>
      <c r="H34" s="434" t="s">
        <v>288</v>
      </c>
      <c r="I34" s="431" t="s">
        <v>420</v>
      </c>
    </row>
    <row r="35" spans="1:9" ht="14.25" customHeight="1">
      <c r="G35" s="433">
        <v>240</v>
      </c>
      <c r="H35" s="434" t="s">
        <v>288</v>
      </c>
      <c r="I35" s="431" t="s">
        <v>421</v>
      </c>
    </row>
    <row r="36" spans="1:9" ht="14.25" customHeight="1">
      <c r="A36" s="425" t="s">
        <v>422</v>
      </c>
      <c r="B36" s="426" t="s">
        <v>423</v>
      </c>
      <c r="G36" s="433">
        <v>311</v>
      </c>
      <c r="H36" s="434" t="s">
        <v>288</v>
      </c>
      <c r="I36" s="431" t="s">
        <v>424</v>
      </c>
    </row>
    <row r="37" spans="1:9" ht="14.25" customHeight="1">
      <c r="A37" s="430" t="s">
        <v>425</v>
      </c>
      <c r="B37" s="431" t="s">
        <v>426</v>
      </c>
      <c r="G37" s="433">
        <v>312</v>
      </c>
      <c r="H37" s="434" t="s">
        <v>288</v>
      </c>
      <c r="I37" s="431" t="s">
        <v>427</v>
      </c>
    </row>
    <row r="38" spans="1:9" ht="14.25" customHeight="1">
      <c r="A38" s="435" t="s">
        <v>428</v>
      </c>
      <c r="B38" s="436" t="s">
        <v>429</v>
      </c>
      <c r="G38" s="433">
        <v>321</v>
      </c>
      <c r="H38" s="434" t="s">
        <v>288</v>
      </c>
      <c r="I38" s="431" t="s">
        <v>430</v>
      </c>
    </row>
    <row r="39" spans="1:9" ht="14.25" customHeight="1">
      <c r="G39" s="433">
        <v>322</v>
      </c>
      <c r="H39" s="434" t="s">
        <v>288</v>
      </c>
      <c r="I39" s="431" t="s">
        <v>431</v>
      </c>
    </row>
    <row r="40" spans="1:9" ht="14.25" customHeight="1">
      <c r="G40" s="433">
        <v>510</v>
      </c>
      <c r="H40" s="434" t="s">
        <v>291</v>
      </c>
      <c r="I40" s="431" t="s">
        <v>432</v>
      </c>
    </row>
    <row r="41" spans="1:9" ht="14.25" customHeight="1">
      <c r="B41" s="109" t="s">
        <v>295</v>
      </c>
      <c r="G41" s="433">
        <v>520</v>
      </c>
      <c r="H41" s="434" t="s">
        <v>291</v>
      </c>
      <c r="I41" s="431" t="s">
        <v>433</v>
      </c>
    </row>
    <row r="42" spans="1:9" ht="14.25" customHeight="1">
      <c r="B42" s="109" t="s">
        <v>290</v>
      </c>
      <c r="G42" s="433">
        <v>610</v>
      </c>
      <c r="H42" s="434" t="s">
        <v>291</v>
      </c>
      <c r="I42" s="431" t="s">
        <v>434</v>
      </c>
    </row>
    <row r="43" spans="1:9" ht="14.25" customHeight="1">
      <c r="G43" s="433">
        <v>620</v>
      </c>
      <c r="H43" s="434" t="s">
        <v>291</v>
      </c>
      <c r="I43" s="431" t="s">
        <v>435</v>
      </c>
    </row>
    <row r="44" spans="1:9" ht="14.25" customHeight="1">
      <c r="G44" s="433">
        <v>710</v>
      </c>
      <c r="H44" s="434" t="s">
        <v>291</v>
      </c>
      <c r="I44" s="431" t="s">
        <v>436</v>
      </c>
    </row>
    <row r="45" spans="1:9" ht="14.25" customHeight="1">
      <c r="G45" s="433">
        <v>721</v>
      </c>
      <c r="H45" s="434" t="s">
        <v>291</v>
      </c>
      <c r="I45" s="431" t="s">
        <v>437</v>
      </c>
    </row>
    <row r="46" spans="1:9" ht="14.25" customHeight="1">
      <c r="G46" s="433">
        <v>729</v>
      </c>
      <c r="H46" s="434" t="s">
        <v>291</v>
      </c>
      <c r="I46" s="431" t="s">
        <v>438</v>
      </c>
    </row>
    <row r="47" spans="1:9" ht="14.25" customHeight="1">
      <c r="G47" s="433">
        <v>810</v>
      </c>
      <c r="H47" s="434" t="s">
        <v>291</v>
      </c>
      <c r="I47" s="431" t="s">
        <v>439</v>
      </c>
    </row>
    <row r="48" spans="1:9" ht="14.25" customHeight="1">
      <c r="A48" s="442" t="s">
        <v>170</v>
      </c>
      <c r="B48" s="443" t="s">
        <v>335</v>
      </c>
      <c r="C48" s="443" t="s">
        <v>336</v>
      </c>
      <c r="D48" s="444" t="s">
        <v>268</v>
      </c>
      <c r="G48" s="433">
        <v>891</v>
      </c>
      <c r="H48" s="434" t="s">
        <v>291</v>
      </c>
      <c r="I48" s="431" t="s">
        <v>440</v>
      </c>
    </row>
    <row r="49" spans="1:9" ht="14.25" customHeight="1">
      <c r="A49" s="439">
        <v>12</v>
      </c>
      <c r="B49" s="445">
        <v>4</v>
      </c>
      <c r="C49" s="445">
        <v>2</v>
      </c>
      <c r="D49" s="446">
        <v>1</v>
      </c>
      <c r="G49" s="433">
        <v>892</v>
      </c>
      <c r="H49" s="434" t="s">
        <v>291</v>
      </c>
      <c r="I49" s="431" t="s">
        <v>441</v>
      </c>
    </row>
    <row r="50" spans="1:9" ht="14.25" customHeight="1">
      <c r="G50" s="433">
        <v>893</v>
      </c>
      <c r="H50" s="434" t="s">
        <v>291</v>
      </c>
      <c r="I50" s="431" t="s">
        <v>442</v>
      </c>
    </row>
    <row r="51" spans="1:9" ht="14.25" customHeight="1">
      <c r="G51" s="433">
        <v>899</v>
      </c>
      <c r="H51" s="434" t="s">
        <v>291</v>
      </c>
      <c r="I51" s="431" t="s">
        <v>443</v>
      </c>
    </row>
    <row r="52" spans="1:9" ht="14.25" customHeight="1">
      <c r="G52" s="433">
        <v>910</v>
      </c>
      <c r="H52" s="434" t="s">
        <v>291</v>
      </c>
      <c r="I52" s="431" t="s">
        <v>444</v>
      </c>
    </row>
    <row r="53" spans="1:9" ht="14.25" customHeight="1">
      <c r="G53" s="433">
        <v>990</v>
      </c>
      <c r="H53" s="434" t="s">
        <v>291</v>
      </c>
      <c r="I53" s="431" t="s">
        <v>445</v>
      </c>
    </row>
    <row r="54" spans="1:9" ht="14.25" customHeight="1">
      <c r="G54" s="433">
        <v>1010</v>
      </c>
      <c r="H54" s="434" t="s">
        <v>293</v>
      </c>
      <c r="I54" s="431" t="s">
        <v>446</v>
      </c>
    </row>
    <row r="55" spans="1:9" ht="14.25" customHeight="1">
      <c r="G55" s="433">
        <v>1020</v>
      </c>
      <c r="H55" s="434" t="s">
        <v>293</v>
      </c>
      <c r="I55" s="431" t="s">
        <v>447</v>
      </c>
    </row>
    <row r="56" spans="1:9" ht="14.25" customHeight="1">
      <c r="G56" s="433">
        <v>1030</v>
      </c>
      <c r="H56" s="434" t="s">
        <v>293</v>
      </c>
      <c r="I56" s="431" t="s">
        <v>448</v>
      </c>
    </row>
    <row r="57" spans="1:9" ht="14.25" customHeight="1">
      <c r="G57" s="433">
        <v>1040</v>
      </c>
      <c r="H57" s="434" t="s">
        <v>293</v>
      </c>
      <c r="I57" s="431" t="s">
        <v>449</v>
      </c>
    </row>
    <row r="58" spans="1:9" ht="14.25" customHeight="1">
      <c r="A58" s="34" t="s">
        <v>450</v>
      </c>
      <c r="G58" s="433">
        <v>1050</v>
      </c>
      <c r="H58" s="434" t="s">
        <v>293</v>
      </c>
      <c r="I58" s="431" t="s">
        <v>451</v>
      </c>
    </row>
    <row r="59" spans="1:9" ht="14.25" customHeight="1">
      <c r="A59" s="35">
        <v>212763590017</v>
      </c>
      <c r="G59" s="433">
        <v>1061</v>
      </c>
      <c r="H59" s="434" t="s">
        <v>293</v>
      </c>
      <c r="I59" s="431" t="s">
        <v>452</v>
      </c>
    </row>
    <row r="60" spans="1:9" ht="14.25" customHeight="1">
      <c r="A60" s="35">
        <v>40440350017</v>
      </c>
      <c r="G60" s="433">
        <v>1062</v>
      </c>
      <c r="H60" s="434" t="s">
        <v>293</v>
      </c>
      <c r="I60" s="431" t="s">
        <v>453</v>
      </c>
    </row>
    <row r="61" spans="1:9" ht="14.25" customHeight="1">
      <c r="A61" s="35">
        <v>214174520010</v>
      </c>
      <c r="G61" s="433">
        <v>1071</v>
      </c>
      <c r="H61" s="434" t="s">
        <v>293</v>
      </c>
      <c r="I61" s="431" t="s">
        <v>454</v>
      </c>
    </row>
    <row r="62" spans="1:9" ht="14.25" customHeight="1">
      <c r="A62" s="35">
        <v>100199040016</v>
      </c>
      <c r="G62" s="433">
        <v>1072</v>
      </c>
      <c r="H62" s="434" t="s">
        <v>293</v>
      </c>
      <c r="I62" s="431" t="s">
        <v>455</v>
      </c>
    </row>
    <row r="63" spans="1:9" ht="14.25" customHeight="1">
      <c r="A63" s="35">
        <v>110251170016</v>
      </c>
      <c r="G63" s="433">
        <v>1073</v>
      </c>
      <c r="H63" s="434" t="s">
        <v>293</v>
      </c>
      <c r="I63" s="431" t="s">
        <v>456</v>
      </c>
    </row>
    <row r="64" spans="1:9" ht="14.25" customHeight="1">
      <c r="A64" s="35">
        <v>217241490011</v>
      </c>
      <c r="G64" s="433">
        <v>1074</v>
      </c>
      <c r="H64" s="434" t="s">
        <v>293</v>
      </c>
      <c r="I64" s="431" t="s">
        <v>457</v>
      </c>
    </row>
    <row r="65" spans="1:9" ht="14.25" customHeight="1">
      <c r="A65" s="35">
        <v>217039000017</v>
      </c>
      <c r="G65" s="433">
        <v>1075</v>
      </c>
      <c r="H65" s="434" t="s">
        <v>293</v>
      </c>
      <c r="I65" s="431" t="s">
        <v>458</v>
      </c>
    </row>
    <row r="66" spans="1:9" ht="14.25" customHeight="1">
      <c r="A66" s="35">
        <v>223326700018</v>
      </c>
      <c r="G66" s="433">
        <v>1079</v>
      </c>
      <c r="H66" s="434" t="s">
        <v>293</v>
      </c>
      <c r="I66" s="431" t="s">
        <v>459</v>
      </c>
    </row>
    <row r="67" spans="1:9" ht="14.25" customHeight="1">
      <c r="A67" s="35">
        <v>214062020016</v>
      </c>
      <c r="G67" s="433">
        <v>1080</v>
      </c>
      <c r="H67" s="434" t="s">
        <v>293</v>
      </c>
      <c r="I67" s="431" t="s">
        <v>460</v>
      </c>
    </row>
    <row r="68" spans="1:9" ht="14.25" customHeight="1">
      <c r="A68" s="35">
        <v>40198650018</v>
      </c>
      <c r="G68" s="433">
        <v>1101</v>
      </c>
      <c r="H68" s="434" t="s">
        <v>293</v>
      </c>
      <c r="I68" s="431" t="s">
        <v>461</v>
      </c>
    </row>
    <row r="69" spans="1:9" ht="14.25" customHeight="1">
      <c r="A69" s="35">
        <v>217516570019</v>
      </c>
      <c r="G69" s="433">
        <v>1102</v>
      </c>
      <c r="H69" s="434" t="s">
        <v>293</v>
      </c>
      <c r="I69" s="431" t="s">
        <v>462</v>
      </c>
    </row>
    <row r="70" spans="1:9" ht="14.25" customHeight="1">
      <c r="A70" s="35">
        <v>216823640018</v>
      </c>
      <c r="G70" s="433">
        <v>1103</v>
      </c>
      <c r="H70" s="434" t="s">
        <v>293</v>
      </c>
      <c r="I70" s="431" t="s">
        <v>463</v>
      </c>
    </row>
    <row r="71" spans="1:9" ht="14.25" customHeight="1">
      <c r="A71" s="35">
        <v>110391170019</v>
      </c>
      <c r="G71" s="433">
        <v>1104</v>
      </c>
      <c r="H71" s="434" t="s">
        <v>293</v>
      </c>
      <c r="I71" s="431" t="s">
        <v>464</v>
      </c>
    </row>
    <row r="72" spans="1:9" ht="14.25" customHeight="1">
      <c r="A72" s="35">
        <v>217210330012</v>
      </c>
      <c r="G72" s="433">
        <v>1200</v>
      </c>
      <c r="H72" s="434" t="s">
        <v>293</v>
      </c>
      <c r="I72" s="431" t="s">
        <v>465</v>
      </c>
    </row>
    <row r="73" spans="1:9" ht="14.25" customHeight="1">
      <c r="A73" s="35">
        <v>217915950011</v>
      </c>
      <c r="G73" s="433">
        <v>1311</v>
      </c>
      <c r="H73" s="434" t="s">
        <v>293</v>
      </c>
      <c r="I73" s="431" t="s">
        <v>466</v>
      </c>
    </row>
    <row r="74" spans="1:9" ht="14.25" customHeight="1">
      <c r="A74" s="35">
        <v>213811250010</v>
      </c>
      <c r="G74" s="433">
        <v>1312</v>
      </c>
      <c r="H74" s="434" t="s">
        <v>293</v>
      </c>
      <c r="I74" s="431" t="s">
        <v>467</v>
      </c>
    </row>
    <row r="75" spans="1:9" ht="14.25" customHeight="1">
      <c r="A75" s="35">
        <v>150400070017</v>
      </c>
      <c r="G75" s="433">
        <v>1313</v>
      </c>
      <c r="H75" s="434" t="s">
        <v>293</v>
      </c>
      <c r="I75" s="431" t="s">
        <v>468</v>
      </c>
    </row>
    <row r="76" spans="1:9" ht="14.25" customHeight="1">
      <c r="A76" s="35">
        <v>170246010018</v>
      </c>
      <c r="G76" s="433">
        <v>1391</v>
      </c>
      <c r="H76" s="434" t="s">
        <v>293</v>
      </c>
      <c r="I76" s="431" t="s">
        <v>469</v>
      </c>
    </row>
    <row r="77" spans="1:9" ht="14.25" customHeight="1">
      <c r="A77" s="35">
        <v>217142010011</v>
      </c>
      <c r="G77" s="433">
        <v>1392</v>
      </c>
      <c r="H77" s="434" t="s">
        <v>293</v>
      </c>
      <c r="I77" s="431" t="s">
        <v>470</v>
      </c>
    </row>
    <row r="78" spans="1:9" ht="14.25" customHeight="1">
      <c r="A78" s="35">
        <v>217675580010</v>
      </c>
      <c r="G78" s="433">
        <v>1393</v>
      </c>
      <c r="H78" s="434" t="s">
        <v>293</v>
      </c>
      <c r="I78" s="431" t="s">
        <v>471</v>
      </c>
    </row>
    <row r="79" spans="1:9" ht="14.25" customHeight="1">
      <c r="A79" s="35">
        <v>40345120018</v>
      </c>
      <c r="G79" s="433">
        <v>1394</v>
      </c>
      <c r="H79" s="434" t="s">
        <v>293</v>
      </c>
      <c r="I79" s="431" t="s">
        <v>472</v>
      </c>
    </row>
    <row r="80" spans="1:9" ht="14.25" customHeight="1">
      <c r="A80" s="35">
        <v>217077250017</v>
      </c>
      <c r="G80" s="433">
        <v>1399</v>
      </c>
      <c r="H80" s="434" t="s">
        <v>293</v>
      </c>
      <c r="I80" s="431" t="s">
        <v>473</v>
      </c>
    </row>
    <row r="81" spans="1:9" ht="14.25" customHeight="1">
      <c r="A81" s="35">
        <v>217221930016</v>
      </c>
      <c r="G81" s="433">
        <v>1410</v>
      </c>
      <c r="H81" s="434" t="s">
        <v>293</v>
      </c>
      <c r="I81" s="431" t="s">
        <v>474</v>
      </c>
    </row>
    <row r="82" spans="1:9" ht="14.25" customHeight="1">
      <c r="A82" s="35">
        <v>211159270012</v>
      </c>
      <c r="G82" s="433">
        <v>1420</v>
      </c>
      <c r="H82" s="434" t="s">
        <v>293</v>
      </c>
      <c r="I82" s="431" t="s">
        <v>475</v>
      </c>
    </row>
    <row r="83" spans="1:9" ht="14.25" customHeight="1">
      <c r="A83" s="35">
        <v>217379270010</v>
      </c>
      <c r="G83" s="433">
        <v>1430</v>
      </c>
      <c r="H83" s="434" t="s">
        <v>293</v>
      </c>
      <c r="I83" s="431" t="s">
        <v>476</v>
      </c>
    </row>
    <row r="84" spans="1:9" ht="14.25" customHeight="1">
      <c r="A84" s="35">
        <v>214239600013</v>
      </c>
      <c r="G84" s="433">
        <v>1511</v>
      </c>
      <c r="H84" s="434" t="s">
        <v>293</v>
      </c>
      <c r="I84" s="431" t="s">
        <v>477</v>
      </c>
    </row>
    <row r="85" spans="1:9" ht="14.25" customHeight="1">
      <c r="A85" s="35">
        <v>215910640018</v>
      </c>
      <c r="G85" s="433">
        <v>1512</v>
      </c>
      <c r="H85" s="434" t="s">
        <v>293</v>
      </c>
      <c r="I85" s="431" t="s">
        <v>478</v>
      </c>
    </row>
    <row r="86" spans="1:9" ht="14.25" customHeight="1">
      <c r="A86" s="35">
        <v>211822790015</v>
      </c>
      <c r="G86" s="433">
        <v>1520</v>
      </c>
      <c r="H86" s="434" t="s">
        <v>293</v>
      </c>
      <c r="I86" s="431" t="s">
        <v>479</v>
      </c>
    </row>
    <row r="87" spans="1:9" ht="14.25" customHeight="1">
      <c r="A87" s="35">
        <v>100542640011</v>
      </c>
      <c r="G87" s="433">
        <v>1610</v>
      </c>
      <c r="H87" s="434" t="s">
        <v>293</v>
      </c>
      <c r="I87" s="431" t="s">
        <v>480</v>
      </c>
    </row>
    <row r="88" spans="1:9" ht="14.25" customHeight="1">
      <c r="A88" s="35">
        <v>217971350016</v>
      </c>
      <c r="G88" s="433">
        <v>1621</v>
      </c>
      <c r="H88" s="434" t="s">
        <v>293</v>
      </c>
      <c r="I88" s="431" t="s">
        <v>481</v>
      </c>
    </row>
    <row r="89" spans="1:9" ht="14.25" customHeight="1">
      <c r="A89" s="35">
        <v>216743200011</v>
      </c>
      <c r="G89" s="433">
        <v>1622</v>
      </c>
      <c r="H89" s="434" t="s">
        <v>293</v>
      </c>
      <c r="I89" s="431" t="s">
        <v>482</v>
      </c>
    </row>
    <row r="90" spans="1:9" ht="14.25" customHeight="1">
      <c r="A90" s="35">
        <v>215143180011</v>
      </c>
      <c r="G90" s="433">
        <v>1623</v>
      </c>
      <c r="H90" s="434" t="s">
        <v>293</v>
      </c>
      <c r="I90" s="431" t="s">
        <v>483</v>
      </c>
    </row>
    <row r="91" spans="1:9" ht="14.25" customHeight="1">
      <c r="A91" s="35">
        <v>217452130015</v>
      </c>
      <c r="G91" s="433">
        <v>1629</v>
      </c>
      <c r="H91" s="434" t="s">
        <v>293</v>
      </c>
      <c r="I91" s="431" t="s">
        <v>484</v>
      </c>
    </row>
    <row r="92" spans="1:9" ht="14.25" customHeight="1">
      <c r="A92" s="35">
        <v>215148890017</v>
      </c>
      <c r="G92" s="433">
        <v>1701</v>
      </c>
      <c r="H92" s="434" t="s">
        <v>293</v>
      </c>
      <c r="I92" s="431" t="s">
        <v>485</v>
      </c>
    </row>
    <row r="93" spans="1:9" ht="14.25" customHeight="1">
      <c r="A93" s="35">
        <v>170121250013</v>
      </c>
      <c r="G93" s="433">
        <v>1702</v>
      </c>
      <c r="H93" s="434" t="s">
        <v>293</v>
      </c>
      <c r="I93" s="431" t="s">
        <v>486</v>
      </c>
    </row>
    <row r="94" spans="1:9" ht="14.25" customHeight="1">
      <c r="A94" s="35">
        <v>213877650017</v>
      </c>
      <c r="G94" s="433">
        <v>1709</v>
      </c>
      <c r="H94" s="434" t="s">
        <v>293</v>
      </c>
      <c r="I94" s="431" t="s">
        <v>487</v>
      </c>
    </row>
    <row r="95" spans="1:9" ht="14.25" customHeight="1">
      <c r="A95" s="35">
        <v>212741080016</v>
      </c>
      <c r="G95" s="433">
        <v>1811</v>
      </c>
      <c r="H95" s="434" t="s">
        <v>293</v>
      </c>
      <c r="I95" s="431" t="s">
        <v>488</v>
      </c>
    </row>
    <row r="96" spans="1:9" ht="14.25" customHeight="1">
      <c r="A96" s="35">
        <v>100240140016</v>
      </c>
      <c r="G96" s="433">
        <v>1812</v>
      </c>
      <c r="H96" s="434" t="s">
        <v>293</v>
      </c>
      <c r="I96" s="431" t="s">
        <v>489</v>
      </c>
    </row>
    <row r="97" spans="1:9" ht="14.25" customHeight="1">
      <c r="A97" s="35">
        <v>216078670011</v>
      </c>
      <c r="G97" s="433">
        <v>1820</v>
      </c>
      <c r="H97" s="434" t="s">
        <v>293</v>
      </c>
      <c r="I97" s="431" t="s">
        <v>490</v>
      </c>
    </row>
    <row r="98" spans="1:9" ht="14.25" customHeight="1">
      <c r="A98" s="35">
        <v>216732100010</v>
      </c>
      <c r="G98" s="433">
        <v>1910</v>
      </c>
      <c r="H98" s="434" t="s">
        <v>293</v>
      </c>
      <c r="I98" s="431" t="s">
        <v>491</v>
      </c>
    </row>
    <row r="99" spans="1:9" ht="14.25" customHeight="1">
      <c r="A99" s="35">
        <v>217402100015</v>
      </c>
      <c r="G99" s="433">
        <v>1920</v>
      </c>
      <c r="H99" s="434" t="s">
        <v>293</v>
      </c>
      <c r="I99" s="431" t="s">
        <v>492</v>
      </c>
    </row>
    <row r="100" spans="1:9" ht="14.25" customHeight="1">
      <c r="A100" s="35">
        <v>210734020015</v>
      </c>
      <c r="G100" s="433">
        <v>2011</v>
      </c>
      <c r="H100" s="434" t="s">
        <v>293</v>
      </c>
      <c r="I100" s="431" t="s">
        <v>493</v>
      </c>
    </row>
    <row r="101" spans="1:9" ht="14.25" customHeight="1">
      <c r="A101" s="35">
        <v>215301950017</v>
      </c>
      <c r="G101" s="433">
        <v>2012</v>
      </c>
      <c r="H101" s="434" t="s">
        <v>293</v>
      </c>
      <c r="I101" s="431" t="s">
        <v>494</v>
      </c>
    </row>
    <row r="102" spans="1:9" ht="14.25" customHeight="1">
      <c r="A102" s="35">
        <v>217737670018</v>
      </c>
      <c r="G102" s="433">
        <v>2013</v>
      </c>
      <c r="H102" s="434" t="s">
        <v>293</v>
      </c>
      <c r="I102" s="431" t="s">
        <v>495</v>
      </c>
    </row>
    <row r="103" spans="1:9" ht="14.25" customHeight="1">
      <c r="A103" s="35">
        <v>214419740018</v>
      </c>
      <c r="G103" s="433">
        <v>2021</v>
      </c>
      <c r="H103" s="434" t="s">
        <v>293</v>
      </c>
      <c r="I103" s="431" t="s">
        <v>496</v>
      </c>
    </row>
    <row r="104" spans="1:9" ht="14.25" customHeight="1">
      <c r="A104" s="35">
        <v>216629030013</v>
      </c>
      <c r="G104" s="433">
        <v>2022</v>
      </c>
      <c r="H104" s="434" t="s">
        <v>293</v>
      </c>
      <c r="I104" s="431" t="s">
        <v>497</v>
      </c>
    </row>
    <row r="105" spans="1:9" ht="14.25" customHeight="1">
      <c r="A105" s="35">
        <v>311623570015</v>
      </c>
      <c r="G105" s="433">
        <v>2023</v>
      </c>
      <c r="H105" s="434" t="s">
        <v>293</v>
      </c>
      <c r="I105" s="431" t="s">
        <v>498</v>
      </c>
    </row>
    <row r="106" spans="1:9" ht="14.25" customHeight="1">
      <c r="A106" s="35">
        <v>100548360010</v>
      </c>
      <c r="G106" s="433">
        <v>2029</v>
      </c>
      <c r="H106" s="434" t="s">
        <v>293</v>
      </c>
      <c r="I106" s="431" t="s">
        <v>499</v>
      </c>
    </row>
    <row r="107" spans="1:9" ht="14.25" customHeight="1">
      <c r="A107" s="35">
        <v>216918940019</v>
      </c>
      <c r="G107" s="433">
        <v>2030</v>
      </c>
      <c r="H107" s="434" t="s">
        <v>293</v>
      </c>
      <c r="I107" s="431" t="s">
        <v>500</v>
      </c>
    </row>
    <row r="108" spans="1:9" ht="14.25" customHeight="1">
      <c r="A108" s="35">
        <v>150150730015</v>
      </c>
      <c r="G108" s="433">
        <v>2100</v>
      </c>
      <c r="H108" s="434" t="s">
        <v>293</v>
      </c>
      <c r="I108" s="431" t="s">
        <v>501</v>
      </c>
    </row>
    <row r="109" spans="1:9" ht="14.25" customHeight="1">
      <c r="A109" s="35">
        <v>212785080011</v>
      </c>
      <c r="G109" s="433">
        <v>2211</v>
      </c>
      <c r="H109" s="434" t="s">
        <v>293</v>
      </c>
      <c r="I109" s="431" t="s">
        <v>502</v>
      </c>
    </row>
    <row r="110" spans="1:9" ht="14.25" customHeight="1">
      <c r="A110" s="35">
        <v>216424770015</v>
      </c>
      <c r="G110" s="433">
        <v>2219</v>
      </c>
      <c r="H110" s="434" t="s">
        <v>293</v>
      </c>
      <c r="I110" s="431" t="s">
        <v>503</v>
      </c>
    </row>
    <row r="111" spans="1:9" ht="14.25" customHeight="1">
      <c r="A111" s="35">
        <v>70117430014</v>
      </c>
      <c r="G111" s="433">
        <v>2220</v>
      </c>
      <c r="H111" s="434" t="s">
        <v>293</v>
      </c>
      <c r="I111" s="431" t="s">
        <v>504</v>
      </c>
    </row>
    <row r="112" spans="1:9" ht="14.25" customHeight="1">
      <c r="A112" s="35">
        <v>212096240012</v>
      </c>
      <c r="G112" s="433">
        <v>2310</v>
      </c>
      <c r="H112" s="434" t="s">
        <v>293</v>
      </c>
      <c r="I112" s="431" t="s">
        <v>505</v>
      </c>
    </row>
    <row r="113" spans="1:9" ht="14.25" customHeight="1">
      <c r="A113" s="35">
        <v>215282980017</v>
      </c>
      <c r="G113" s="433">
        <v>2391</v>
      </c>
      <c r="H113" s="434" t="s">
        <v>293</v>
      </c>
      <c r="I113" s="431" t="s">
        <v>506</v>
      </c>
    </row>
    <row r="114" spans="1:9" ht="14.25" customHeight="1">
      <c r="A114" s="35">
        <v>20285350018</v>
      </c>
      <c r="G114" s="433">
        <v>2392</v>
      </c>
      <c r="H114" s="434" t="s">
        <v>293</v>
      </c>
      <c r="I114" s="431" t="s">
        <v>507</v>
      </c>
    </row>
    <row r="115" spans="1:9" ht="14.25" customHeight="1">
      <c r="A115" s="35">
        <v>211987660010</v>
      </c>
      <c r="G115" s="433">
        <v>2393</v>
      </c>
      <c r="H115" s="434" t="s">
        <v>293</v>
      </c>
      <c r="I115" s="431" t="s">
        <v>508</v>
      </c>
    </row>
    <row r="116" spans="1:9" ht="14.25" customHeight="1">
      <c r="A116" s="35">
        <v>216270690017</v>
      </c>
      <c r="G116" s="433">
        <v>2394</v>
      </c>
      <c r="H116" s="434" t="s">
        <v>293</v>
      </c>
      <c r="I116" s="431" t="s">
        <v>509</v>
      </c>
    </row>
    <row r="117" spans="1:9" ht="14.25" customHeight="1">
      <c r="A117" s="35">
        <v>60072300012</v>
      </c>
      <c r="G117" s="433">
        <v>2395</v>
      </c>
      <c r="H117" s="434" t="s">
        <v>293</v>
      </c>
      <c r="I117" s="431" t="s">
        <v>510</v>
      </c>
    </row>
    <row r="118" spans="1:9" ht="14.25" customHeight="1">
      <c r="A118" s="35">
        <v>100545900014</v>
      </c>
      <c r="G118" s="433">
        <v>2396</v>
      </c>
      <c r="H118" s="434" t="s">
        <v>293</v>
      </c>
      <c r="I118" s="431" t="s">
        <v>511</v>
      </c>
    </row>
    <row r="119" spans="1:9" ht="14.25" customHeight="1">
      <c r="A119" s="35">
        <v>216077200011</v>
      </c>
      <c r="G119" s="433">
        <v>2399</v>
      </c>
      <c r="H119" s="434" t="s">
        <v>293</v>
      </c>
      <c r="I119" s="431" t="s">
        <v>512</v>
      </c>
    </row>
    <row r="120" spans="1:9" ht="14.25" customHeight="1">
      <c r="A120" s="35">
        <v>216435440011</v>
      </c>
      <c r="G120" s="433">
        <v>2410</v>
      </c>
      <c r="H120" s="434" t="s">
        <v>293</v>
      </c>
      <c r="I120" s="431" t="s">
        <v>513</v>
      </c>
    </row>
    <row r="121" spans="1:9" ht="14.25" customHeight="1">
      <c r="A121" s="35">
        <v>215363760017</v>
      </c>
      <c r="G121" s="433">
        <v>2420</v>
      </c>
      <c r="H121" s="434" t="s">
        <v>293</v>
      </c>
      <c r="I121" s="431" t="s">
        <v>514</v>
      </c>
    </row>
    <row r="122" spans="1:9" ht="14.25" customHeight="1">
      <c r="A122" s="35">
        <v>20548060015</v>
      </c>
      <c r="G122" s="433">
        <v>2431</v>
      </c>
      <c r="H122" s="434" t="s">
        <v>293</v>
      </c>
      <c r="I122" s="431" t="s">
        <v>515</v>
      </c>
    </row>
    <row r="123" spans="1:9" ht="14.25" customHeight="1">
      <c r="A123" s="35">
        <v>29115290014</v>
      </c>
      <c r="G123" s="433">
        <v>2432</v>
      </c>
      <c r="H123" s="434" t="s">
        <v>293</v>
      </c>
      <c r="I123" s="431" t="s">
        <v>516</v>
      </c>
    </row>
    <row r="124" spans="1:9" ht="14.25" customHeight="1">
      <c r="A124" s="35">
        <v>180262010016</v>
      </c>
      <c r="G124" s="433">
        <v>2511</v>
      </c>
      <c r="H124" s="434" t="s">
        <v>293</v>
      </c>
      <c r="I124" s="431" t="s">
        <v>517</v>
      </c>
    </row>
    <row r="125" spans="1:9" ht="14.25" customHeight="1">
      <c r="A125" s="35">
        <v>214174520010</v>
      </c>
      <c r="G125" s="433">
        <v>2512</v>
      </c>
      <c r="H125" s="434" t="s">
        <v>293</v>
      </c>
      <c r="I125" s="431" t="s">
        <v>518</v>
      </c>
    </row>
    <row r="126" spans="1:9" ht="14.25" customHeight="1">
      <c r="A126" s="35">
        <v>100366280011</v>
      </c>
      <c r="G126" s="433">
        <v>2513</v>
      </c>
      <c r="H126" s="434" t="s">
        <v>293</v>
      </c>
      <c r="I126" s="431" t="s">
        <v>519</v>
      </c>
    </row>
    <row r="127" spans="1:9" ht="14.25" customHeight="1">
      <c r="A127" s="35">
        <v>211959140016</v>
      </c>
      <c r="G127" s="433">
        <v>2520</v>
      </c>
      <c r="H127" s="434" t="s">
        <v>293</v>
      </c>
      <c r="I127" s="431" t="s">
        <v>520</v>
      </c>
    </row>
    <row r="128" spans="1:9" ht="14.25" customHeight="1">
      <c r="A128" s="35">
        <v>215349850012</v>
      </c>
      <c r="G128" s="433">
        <v>2591</v>
      </c>
      <c r="H128" s="434" t="s">
        <v>293</v>
      </c>
      <c r="I128" s="431" t="s">
        <v>521</v>
      </c>
    </row>
    <row r="129" spans="1:9" ht="14.25" customHeight="1">
      <c r="A129" s="35">
        <v>216111670011</v>
      </c>
      <c r="G129" s="433">
        <v>2592</v>
      </c>
      <c r="H129" s="434" t="s">
        <v>293</v>
      </c>
      <c r="I129" s="431" t="s">
        <v>522</v>
      </c>
    </row>
    <row r="130" spans="1:9" ht="14.25" customHeight="1">
      <c r="A130" s="35">
        <v>20293350013</v>
      </c>
      <c r="G130" s="433">
        <v>2593</v>
      </c>
      <c r="H130" s="434" t="s">
        <v>293</v>
      </c>
      <c r="I130" s="431" t="s">
        <v>523</v>
      </c>
    </row>
    <row r="131" spans="1:9" ht="14.25" customHeight="1">
      <c r="A131" s="35">
        <v>2029337014</v>
      </c>
      <c r="G131" s="433">
        <v>2599</v>
      </c>
      <c r="H131" s="434" t="s">
        <v>293</v>
      </c>
      <c r="I131" s="431" t="s">
        <v>524</v>
      </c>
    </row>
    <row r="132" spans="1:9" ht="14.25" customHeight="1">
      <c r="A132" s="35">
        <v>212359880017</v>
      </c>
      <c r="G132" s="433">
        <v>2610</v>
      </c>
      <c r="H132" s="434" t="s">
        <v>293</v>
      </c>
      <c r="I132" s="431" t="s">
        <v>525</v>
      </c>
    </row>
    <row r="133" spans="1:9" ht="14.25" customHeight="1">
      <c r="A133" s="35">
        <v>214726590013</v>
      </c>
      <c r="G133" s="433">
        <v>2620</v>
      </c>
      <c r="H133" s="434" t="s">
        <v>293</v>
      </c>
      <c r="I133" s="431" t="s">
        <v>526</v>
      </c>
    </row>
    <row r="134" spans="1:9" ht="14.25" customHeight="1">
      <c r="A134" s="35">
        <v>217673690013</v>
      </c>
      <c r="G134" s="433">
        <v>2630</v>
      </c>
      <c r="H134" s="434" t="s">
        <v>293</v>
      </c>
      <c r="I134" s="431" t="s">
        <v>527</v>
      </c>
    </row>
    <row r="135" spans="1:9" ht="14.25" customHeight="1">
      <c r="A135" s="35">
        <v>213578630014</v>
      </c>
      <c r="G135" s="433">
        <v>2640</v>
      </c>
      <c r="H135" s="434" t="s">
        <v>293</v>
      </c>
      <c r="I135" s="431" t="s">
        <v>528</v>
      </c>
    </row>
    <row r="136" spans="1:9" ht="14.25" customHeight="1">
      <c r="A136" s="35">
        <v>160261190016</v>
      </c>
      <c r="G136" s="433">
        <v>2651</v>
      </c>
      <c r="H136" s="434" t="s">
        <v>293</v>
      </c>
      <c r="I136" s="431" t="s">
        <v>529</v>
      </c>
    </row>
    <row r="137" spans="1:9" ht="14.25" customHeight="1">
      <c r="A137" s="35">
        <v>20127440016</v>
      </c>
      <c r="G137" s="433">
        <v>2652</v>
      </c>
      <c r="H137" s="434" t="s">
        <v>293</v>
      </c>
      <c r="I137" s="431" t="s">
        <v>530</v>
      </c>
    </row>
    <row r="138" spans="1:9" ht="14.25" customHeight="1">
      <c r="A138" s="35">
        <v>215433660016</v>
      </c>
      <c r="G138" s="433">
        <v>2660</v>
      </c>
      <c r="H138" s="434" t="s">
        <v>293</v>
      </c>
      <c r="I138" s="431" t="s">
        <v>531</v>
      </c>
    </row>
    <row r="139" spans="1:9" ht="14.25" customHeight="1">
      <c r="A139" s="35">
        <v>212888250017</v>
      </c>
      <c r="G139" s="433">
        <v>2670</v>
      </c>
      <c r="H139" s="434" t="s">
        <v>293</v>
      </c>
      <c r="I139" s="431" t="s">
        <v>532</v>
      </c>
    </row>
    <row r="140" spans="1:9" ht="14.25" customHeight="1">
      <c r="A140" s="35">
        <v>140233230012</v>
      </c>
      <c r="G140" s="433">
        <v>2680</v>
      </c>
      <c r="H140" s="434" t="s">
        <v>293</v>
      </c>
      <c r="I140" s="431" t="s">
        <v>533</v>
      </c>
    </row>
    <row r="141" spans="1:9" ht="14.25" customHeight="1">
      <c r="A141" s="35">
        <v>217302750018</v>
      </c>
      <c r="G141" s="433">
        <v>2710</v>
      </c>
      <c r="H141" s="434" t="s">
        <v>293</v>
      </c>
      <c r="I141" s="431" t="s">
        <v>534</v>
      </c>
    </row>
    <row r="142" spans="1:9" ht="14.25" customHeight="1">
      <c r="A142" s="35">
        <v>215404640016</v>
      </c>
      <c r="G142" s="433">
        <v>2720</v>
      </c>
      <c r="H142" s="434" t="s">
        <v>293</v>
      </c>
      <c r="I142" s="431" t="s">
        <v>535</v>
      </c>
    </row>
    <row r="143" spans="1:9" ht="14.25" customHeight="1">
      <c r="A143" s="35">
        <v>216006680010</v>
      </c>
      <c r="G143" s="433">
        <v>2731</v>
      </c>
      <c r="H143" s="434" t="s">
        <v>293</v>
      </c>
      <c r="I143" s="431" t="s">
        <v>536</v>
      </c>
    </row>
    <row r="144" spans="1:9" ht="14.25" customHeight="1">
      <c r="A144" s="35">
        <v>213394740011</v>
      </c>
      <c r="G144" s="433">
        <v>2732</v>
      </c>
      <c r="H144" s="434" t="s">
        <v>293</v>
      </c>
      <c r="I144" s="431" t="s">
        <v>537</v>
      </c>
    </row>
    <row r="145" spans="1:9" ht="14.25" customHeight="1">
      <c r="A145" s="35">
        <v>217198770011</v>
      </c>
      <c r="G145" s="433">
        <v>2733</v>
      </c>
      <c r="H145" s="434" t="s">
        <v>293</v>
      </c>
      <c r="I145" s="431" t="s">
        <v>538</v>
      </c>
    </row>
    <row r="146" spans="1:9" ht="14.25" customHeight="1">
      <c r="A146" s="35">
        <v>215572890010</v>
      </c>
      <c r="G146" s="433">
        <v>2740</v>
      </c>
      <c r="H146" s="434" t="s">
        <v>293</v>
      </c>
      <c r="I146" s="431" t="s">
        <v>539</v>
      </c>
    </row>
    <row r="147" spans="1:9" ht="14.25" customHeight="1">
      <c r="A147" s="35">
        <v>214211080015</v>
      </c>
      <c r="G147" s="433">
        <v>2750</v>
      </c>
      <c r="H147" s="434" t="s">
        <v>293</v>
      </c>
      <c r="I147" s="431" t="s">
        <v>540</v>
      </c>
    </row>
    <row r="148" spans="1:9" ht="14.25" customHeight="1">
      <c r="A148" s="35">
        <v>40261460012</v>
      </c>
      <c r="G148" s="433">
        <v>2790</v>
      </c>
      <c r="H148" s="434" t="s">
        <v>293</v>
      </c>
      <c r="I148" s="431" t="s">
        <v>541</v>
      </c>
    </row>
    <row r="149" spans="1:9" ht="14.25" customHeight="1">
      <c r="A149" s="35">
        <v>100763020016</v>
      </c>
      <c r="G149" s="433">
        <v>2811</v>
      </c>
      <c r="H149" s="434" t="s">
        <v>293</v>
      </c>
      <c r="I149" s="431" t="s">
        <v>542</v>
      </c>
    </row>
    <row r="150" spans="1:9" ht="14.25" customHeight="1">
      <c r="A150" s="35">
        <v>212258220011</v>
      </c>
      <c r="G150" s="433">
        <v>2812</v>
      </c>
      <c r="H150" s="434" t="s">
        <v>293</v>
      </c>
      <c r="I150" s="431" t="s">
        <v>543</v>
      </c>
    </row>
    <row r="151" spans="1:9" ht="14.25" customHeight="1">
      <c r="A151" s="35">
        <v>100190060014</v>
      </c>
      <c r="G151" s="433">
        <v>2813</v>
      </c>
      <c r="H151" s="434" t="s">
        <v>293</v>
      </c>
      <c r="I151" s="431" t="s">
        <v>544</v>
      </c>
    </row>
    <row r="152" spans="1:9" ht="14.25" customHeight="1">
      <c r="A152" s="35">
        <v>214357450011</v>
      </c>
      <c r="G152" s="433">
        <v>2814</v>
      </c>
      <c r="H152" s="434" t="s">
        <v>293</v>
      </c>
      <c r="I152" s="431" t="s">
        <v>545</v>
      </c>
    </row>
    <row r="153" spans="1:9" ht="14.25" customHeight="1">
      <c r="A153" s="35">
        <v>70187480010</v>
      </c>
      <c r="G153" s="433">
        <v>2815</v>
      </c>
      <c r="H153" s="434" t="s">
        <v>293</v>
      </c>
      <c r="I153" s="431" t="s">
        <v>546</v>
      </c>
    </row>
    <row r="154" spans="1:9" ht="14.25" customHeight="1">
      <c r="A154" s="35">
        <v>212594750012</v>
      </c>
      <c r="G154" s="433">
        <v>2816</v>
      </c>
      <c r="H154" s="434" t="s">
        <v>293</v>
      </c>
      <c r="I154" s="431" t="s">
        <v>547</v>
      </c>
    </row>
    <row r="155" spans="1:9" ht="14.25" customHeight="1">
      <c r="A155" s="35">
        <v>213585480014</v>
      </c>
      <c r="G155" s="433">
        <v>2817</v>
      </c>
      <c r="H155" s="434" t="s">
        <v>293</v>
      </c>
      <c r="I155" s="431" t="s">
        <v>548</v>
      </c>
    </row>
    <row r="156" spans="1:9" ht="14.25" customHeight="1">
      <c r="A156" s="35">
        <v>210764420011</v>
      </c>
      <c r="G156" s="433">
        <v>2818</v>
      </c>
      <c r="H156" s="434" t="s">
        <v>293</v>
      </c>
      <c r="I156" s="431" t="s">
        <v>549</v>
      </c>
    </row>
    <row r="157" spans="1:9" ht="14.25" customHeight="1">
      <c r="A157" s="35">
        <v>214983050018</v>
      </c>
      <c r="G157" s="433">
        <v>2819</v>
      </c>
      <c r="H157" s="434" t="s">
        <v>293</v>
      </c>
      <c r="I157" s="431" t="s">
        <v>550</v>
      </c>
    </row>
    <row r="158" spans="1:9" ht="14.25" customHeight="1">
      <c r="A158" s="35">
        <v>217559030018</v>
      </c>
      <c r="G158" s="433">
        <v>2821</v>
      </c>
      <c r="H158" s="434" t="s">
        <v>293</v>
      </c>
      <c r="I158" s="431" t="s">
        <v>551</v>
      </c>
    </row>
    <row r="159" spans="1:9" ht="14.25" customHeight="1">
      <c r="A159" s="35">
        <v>217757580014</v>
      </c>
      <c r="G159" s="433">
        <v>2822</v>
      </c>
      <c r="H159" s="434" t="s">
        <v>293</v>
      </c>
      <c r="I159" s="431" t="s">
        <v>552</v>
      </c>
    </row>
    <row r="160" spans="1:9" ht="14.25" customHeight="1">
      <c r="A160" s="35">
        <v>216534610012</v>
      </c>
      <c r="G160" s="433">
        <v>2823</v>
      </c>
      <c r="H160" s="434" t="s">
        <v>293</v>
      </c>
      <c r="I160" s="431" t="s">
        <v>553</v>
      </c>
    </row>
    <row r="161" spans="1:9" ht="14.25" customHeight="1">
      <c r="A161" s="35">
        <v>110179380013</v>
      </c>
      <c r="G161" s="433">
        <v>2824</v>
      </c>
      <c r="H161" s="434" t="s">
        <v>293</v>
      </c>
      <c r="I161" s="431" t="s">
        <v>554</v>
      </c>
    </row>
    <row r="162" spans="1:9" ht="14.25" customHeight="1">
      <c r="A162" s="35">
        <v>215070690015</v>
      </c>
      <c r="G162" s="433">
        <v>2825</v>
      </c>
      <c r="H162" s="434" t="s">
        <v>293</v>
      </c>
      <c r="I162" s="431" t="s">
        <v>555</v>
      </c>
    </row>
    <row r="163" spans="1:9" ht="14.25" customHeight="1">
      <c r="A163" s="35">
        <v>215221980017</v>
      </c>
      <c r="G163" s="433">
        <v>2826</v>
      </c>
      <c r="H163" s="434" t="s">
        <v>293</v>
      </c>
      <c r="I163" s="431" t="s">
        <v>556</v>
      </c>
    </row>
    <row r="164" spans="1:9" ht="14.25" customHeight="1">
      <c r="A164" s="35">
        <v>170127760013</v>
      </c>
      <c r="G164" s="433">
        <v>2829</v>
      </c>
      <c r="H164" s="434" t="s">
        <v>293</v>
      </c>
      <c r="I164" s="431" t="s">
        <v>557</v>
      </c>
    </row>
    <row r="165" spans="1:9" ht="14.25" customHeight="1">
      <c r="A165" s="35">
        <v>212723640013</v>
      </c>
      <c r="G165" s="433">
        <v>2910</v>
      </c>
      <c r="H165" s="434" t="s">
        <v>293</v>
      </c>
      <c r="I165" s="431" t="s">
        <v>558</v>
      </c>
    </row>
    <row r="166" spans="1:9" ht="14.25" customHeight="1">
      <c r="A166" s="35">
        <v>212586890013</v>
      </c>
      <c r="G166" s="433">
        <v>2920</v>
      </c>
      <c r="H166" s="434" t="s">
        <v>293</v>
      </c>
      <c r="I166" s="431" t="s">
        <v>559</v>
      </c>
    </row>
    <row r="167" spans="1:9" ht="14.25" customHeight="1">
      <c r="A167" s="35">
        <v>100790690019</v>
      </c>
      <c r="G167" s="433">
        <v>2930</v>
      </c>
      <c r="H167" s="434" t="s">
        <v>293</v>
      </c>
      <c r="I167" s="431" t="s">
        <v>560</v>
      </c>
    </row>
    <row r="168" spans="1:9" ht="14.25" customHeight="1">
      <c r="A168" s="35">
        <v>20503240014</v>
      </c>
      <c r="G168" s="433">
        <v>3011</v>
      </c>
      <c r="H168" s="434" t="s">
        <v>293</v>
      </c>
      <c r="I168" s="431" t="s">
        <v>561</v>
      </c>
    </row>
    <row r="169" spans="1:9" ht="14.25" customHeight="1">
      <c r="A169" s="35">
        <v>100145270013</v>
      </c>
      <c r="G169" s="433">
        <v>3012</v>
      </c>
      <c r="H169" s="434" t="s">
        <v>293</v>
      </c>
      <c r="I169" s="431" t="s">
        <v>562</v>
      </c>
    </row>
    <row r="170" spans="1:9" ht="14.25" customHeight="1">
      <c r="A170" s="35">
        <v>214598970013</v>
      </c>
      <c r="G170" s="433">
        <v>3020</v>
      </c>
      <c r="H170" s="434" t="s">
        <v>293</v>
      </c>
      <c r="I170" s="431" t="s">
        <v>563</v>
      </c>
    </row>
    <row r="171" spans="1:9" ht="14.25" customHeight="1">
      <c r="A171" s="35">
        <v>218266240017</v>
      </c>
      <c r="G171" s="433">
        <v>3030</v>
      </c>
      <c r="H171" s="434" t="s">
        <v>293</v>
      </c>
      <c r="I171" s="431" t="s">
        <v>564</v>
      </c>
    </row>
    <row r="172" spans="1:9" ht="14.25" customHeight="1">
      <c r="A172" s="35">
        <v>217578570014</v>
      </c>
      <c r="G172" s="433">
        <v>3040</v>
      </c>
      <c r="H172" s="434" t="s">
        <v>293</v>
      </c>
      <c r="I172" s="431" t="s">
        <v>565</v>
      </c>
    </row>
    <row r="173" spans="1:9" ht="14.25" customHeight="1">
      <c r="A173" s="35">
        <v>217794180016</v>
      </c>
      <c r="G173" s="433">
        <v>3091</v>
      </c>
      <c r="H173" s="434" t="s">
        <v>293</v>
      </c>
      <c r="I173" s="431" t="s">
        <v>566</v>
      </c>
    </row>
    <row r="174" spans="1:9" ht="14.25" customHeight="1">
      <c r="A174" s="35">
        <v>215149850019</v>
      </c>
      <c r="G174" s="433">
        <v>3092</v>
      </c>
      <c r="H174" s="434" t="s">
        <v>293</v>
      </c>
      <c r="I174" s="431" t="s">
        <v>567</v>
      </c>
    </row>
    <row r="175" spans="1:9" ht="14.25" customHeight="1">
      <c r="A175" s="35">
        <v>100160810015</v>
      </c>
      <c r="G175" s="433">
        <v>3099</v>
      </c>
      <c r="H175" s="434" t="s">
        <v>293</v>
      </c>
      <c r="I175" s="431" t="s">
        <v>568</v>
      </c>
    </row>
    <row r="176" spans="1:9" ht="14.25" customHeight="1">
      <c r="A176" s="35">
        <v>217695670015</v>
      </c>
      <c r="G176" s="433">
        <v>3100</v>
      </c>
      <c r="H176" s="434" t="s">
        <v>293</v>
      </c>
      <c r="I176" s="431" t="s">
        <v>569</v>
      </c>
    </row>
    <row r="177" spans="1:9" ht="14.25" customHeight="1">
      <c r="A177" s="35">
        <v>214874210014</v>
      </c>
      <c r="G177" s="433">
        <v>3211</v>
      </c>
      <c r="H177" s="434" t="s">
        <v>293</v>
      </c>
      <c r="I177" s="431" t="s">
        <v>570</v>
      </c>
    </row>
    <row r="178" spans="1:9" ht="14.25" customHeight="1">
      <c r="A178" s="35">
        <v>213372350016</v>
      </c>
      <c r="G178" s="433">
        <v>3212</v>
      </c>
      <c r="H178" s="434" t="s">
        <v>293</v>
      </c>
      <c r="I178" s="431" t="s">
        <v>571</v>
      </c>
    </row>
    <row r="179" spans="1:9" ht="14.25" customHeight="1">
      <c r="A179" s="35">
        <v>216248550011</v>
      </c>
      <c r="G179" s="433">
        <v>3220</v>
      </c>
      <c r="H179" s="434" t="s">
        <v>293</v>
      </c>
      <c r="I179" s="431" t="s">
        <v>572</v>
      </c>
    </row>
    <row r="180" spans="1:9" ht="14.25" customHeight="1">
      <c r="A180" s="35">
        <v>100519360016</v>
      </c>
      <c r="G180" s="433">
        <v>3230</v>
      </c>
      <c r="H180" s="434" t="s">
        <v>293</v>
      </c>
      <c r="I180" s="431" t="s">
        <v>573</v>
      </c>
    </row>
    <row r="181" spans="1:9" ht="14.25" customHeight="1">
      <c r="A181" s="35">
        <v>212078630017</v>
      </c>
      <c r="G181" s="433">
        <v>3240</v>
      </c>
      <c r="H181" s="434" t="s">
        <v>293</v>
      </c>
      <c r="I181" s="431" t="s">
        <v>574</v>
      </c>
    </row>
    <row r="182" spans="1:9" ht="14.25" customHeight="1">
      <c r="A182" s="35">
        <v>214421330018</v>
      </c>
      <c r="G182" s="433">
        <v>3250</v>
      </c>
      <c r="H182" s="434" t="s">
        <v>293</v>
      </c>
      <c r="I182" s="431" t="s">
        <v>575</v>
      </c>
    </row>
    <row r="183" spans="1:9" ht="14.25" customHeight="1">
      <c r="A183" s="35">
        <v>110137230013</v>
      </c>
      <c r="G183" s="433">
        <v>3290</v>
      </c>
      <c r="H183" s="434" t="s">
        <v>293</v>
      </c>
      <c r="I183" s="431" t="s">
        <v>576</v>
      </c>
    </row>
    <row r="184" spans="1:9" ht="14.25" customHeight="1">
      <c r="A184" s="35">
        <v>20332850018</v>
      </c>
      <c r="G184" s="433">
        <v>3311</v>
      </c>
      <c r="H184" s="434" t="s">
        <v>293</v>
      </c>
      <c r="I184" s="431" t="s">
        <v>577</v>
      </c>
    </row>
    <row r="185" spans="1:9" ht="14.25" customHeight="1">
      <c r="A185" s="35">
        <v>100252780015</v>
      </c>
      <c r="G185" s="433">
        <v>3312</v>
      </c>
      <c r="H185" s="434" t="s">
        <v>293</v>
      </c>
      <c r="I185" s="431" t="s">
        <v>578</v>
      </c>
    </row>
    <row r="186" spans="1:9" ht="14.25" customHeight="1">
      <c r="A186" s="35">
        <v>214059830010</v>
      </c>
      <c r="G186" s="433">
        <v>3313</v>
      </c>
      <c r="H186" s="434" t="s">
        <v>293</v>
      </c>
      <c r="I186" s="431" t="s">
        <v>579</v>
      </c>
    </row>
    <row r="187" spans="1:9" ht="14.25" customHeight="1">
      <c r="A187" s="35">
        <v>218313680014</v>
      </c>
      <c r="G187" s="433">
        <v>3314</v>
      </c>
      <c r="H187" s="434" t="s">
        <v>293</v>
      </c>
      <c r="I187" s="431" t="s">
        <v>580</v>
      </c>
    </row>
    <row r="188" spans="1:9" ht="14.25" customHeight="1">
      <c r="A188" s="35">
        <v>213448780016</v>
      </c>
      <c r="G188" s="433">
        <v>3315</v>
      </c>
      <c r="H188" s="434" t="s">
        <v>293</v>
      </c>
      <c r="I188" s="431" t="s">
        <v>581</v>
      </c>
    </row>
    <row r="189" spans="1:9" ht="14.25" customHeight="1">
      <c r="A189" s="35">
        <v>213741480012</v>
      </c>
      <c r="G189" s="433">
        <v>3319</v>
      </c>
      <c r="H189" s="434" t="s">
        <v>293</v>
      </c>
      <c r="I189" s="431" t="s">
        <v>582</v>
      </c>
    </row>
    <row r="190" spans="1:9" ht="14.25" customHeight="1">
      <c r="A190" s="35">
        <v>215158120018</v>
      </c>
      <c r="G190" s="433">
        <v>3320</v>
      </c>
      <c r="H190" s="434" t="s">
        <v>293</v>
      </c>
      <c r="I190" s="431" t="s">
        <v>583</v>
      </c>
    </row>
    <row r="191" spans="1:9" ht="14.25" customHeight="1">
      <c r="A191" s="35">
        <v>20277720014</v>
      </c>
      <c r="G191" s="433">
        <v>3510</v>
      </c>
      <c r="H191" s="434" t="s">
        <v>296</v>
      </c>
      <c r="I191" s="431" t="s">
        <v>584</v>
      </c>
    </row>
    <row r="192" spans="1:9" ht="14.25" customHeight="1">
      <c r="A192" s="35">
        <v>40147090015</v>
      </c>
      <c r="G192" s="433">
        <v>3520</v>
      </c>
      <c r="H192" s="434" t="s">
        <v>296</v>
      </c>
      <c r="I192" s="431" t="s">
        <v>585</v>
      </c>
    </row>
    <row r="193" spans="1:9" ht="14.25" customHeight="1">
      <c r="A193" s="35">
        <v>170273580016</v>
      </c>
      <c r="G193" s="433">
        <v>3530</v>
      </c>
      <c r="H193" s="434" t="s">
        <v>296</v>
      </c>
      <c r="I193" s="431" t="s">
        <v>586</v>
      </c>
    </row>
    <row r="194" spans="1:9" ht="14.25" customHeight="1">
      <c r="A194" s="35">
        <v>80279320017</v>
      </c>
      <c r="G194" s="433">
        <v>3600</v>
      </c>
      <c r="H194" s="434" t="s">
        <v>298</v>
      </c>
      <c r="I194" s="431" t="s">
        <v>587</v>
      </c>
    </row>
    <row r="195" spans="1:9" ht="14.25" customHeight="1">
      <c r="A195" s="35">
        <v>50172210018</v>
      </c>
      <c r="G195" s="433">
        <v>3700</v>
      </c>
      <c r="H195" s="434" t="s">
        <v>298</v>
      </c>
      <c r="I195" s="431" t="s">
        <v>588</v>
      </c>
    </row>
    <row r="196" spans="1:9" ht="14.25" customHeight="1">
      <c r="A196" s="35">
        <v>216586700012</v>
      </c>
      <c r="G196" s="433">
        <v>3811</v>
      </c>
      <c r="H196" s="434" t="s">
        <v>298</v>
      </c>
      <c r="I196" s="431" t="s">
        <v>589</v>
      </c>
    </row>
    <row r="197" spans="1:9" ht="14.25" customHeight="1">
      <c r="A197" s="35">
        <v>217538860011</v>
      </c>
      <c r="G197" s="433">
        <v>3812</v>
      </c>
      <c r="H197" s="434" t="s">
        <v>298</v>
      </c>
      <c r="I197" s="431" t="s">
        <v>590</v>
      </c>
    </row>
    <row r="198" spans="1:9" ht="14.25" customHeight="1">
      <c r="A198" s="35">
        <v>217460570010</v>
      </c>
      <c r="G198" s="433">
        <v>3821</v>
      </c>
      <c r="H198" s="434" t="s">
        <v>298</v>
      </c>
      <c r="I198" s="431" t="s">
        <v>591</v>
      </c>
    </row>
    <row r="199" spans="1:9" ht="14.25" customHeight="1">
      <c r="A199" s="35">
        <v>217868130017</v>
      </c>
      <c r="G199" s="433">
        <v>3822</v>
      </c>
      <c r="H199" s="434" t="s">
        <v>298</v>
      </c>
      <c r="I199" s="431" t="s">
        <v>592</v>
      </c>
    </row>
    <row r="200" spans="1:9" ht="14.25" customHeight="1">
      <c r="A200" s="35">
        <v>80270060012</v>
      </c>
      <c r="G200" s="433">
        <v>3830</v>
      </c>
      <c r="H200" s="434" t="s">
        <v>298</v>
      </c>
      <c r="I200" s="431" t="s">
        <v>593</v>
      </c>
    </row>
    <row r="201" spans="1:9" ht="14.25" customHeight="1">
      <c r="A201" s="35">
        <v>212054970012</v>
      </c>
      <c r="G201" s="433">
        <v>3900</v>
      </c>
      <c r="H201" s="434" t="s">
        <v>298</v>
      </c>
      <c r="I201" s="431" t="s">
        <v>594</v>
      </c>
    </row>
    <row r="202" spans="1:9" ht="14.25" customHeight="1">
      <c r="A202" s="35">
        <v>212228060016</v>
      </c>
      <c r="G202" s="433">
        <v>4100</v>
      </c>
      <c r="H202" s="434" t="s">
        <v>300</v>
      </c>
      <c r="I202" s="431" t="s">
        <v>595</v>
      </c>
    </row>
    <row r="203" spans="1:9" ht="14.25" customHeight="1">
      <c r="A203" s="35">
        <v>214930290014</v>
      </c>
      <c r="G203" s="433">
        <v>4210</v>
      </c>
      <c r="H203" s="434" t="s">
        <v>300</v>
      </c>
      <c r="I203" s="431" t="s">
        <v>596</v>
      </c>
    </row>
    <row r="204" spans="1:9" ht="14.25" customHeight="1">
      <c r="A204" s="35">
        <v>217539770016</v>
      </c>
      <c r="G204" s="433">
        <v>4220</v>
      </c>
      <c r="H204" s="434" t="s">
        <v>300</v>
      </c>
      <c r="I204" s="431" t="s">
        <v>597</v>
      </c>
    </row>
    <row r="205" spans="1:9" ht="14.25" customHeight="1">
      <c r="A205" s="35">
        <v>216130860015</v>
      </c>
      <c r="G205" s="433">
        <v>4290</v>
      </c>
      <c r="H205" s="434" t="s">
        <v>300</v>
      </c>
      <c r="I205" s="431" t="s">
        <v>598</v>
      </c>
    </row>
    <row r="206" spans="1:9" ht="14.25" customHeight="1">
      <c r="A206" s="35">
        <v>214614730018</v>
      </c>
      <c r="G206" s="433">
        <v>4311</v>
      </c>
      <c r="H206" s="434" t="s">
        <v>300</v>
      </c>
      <c r="I206" s="431" t="s">
        <v>599</v>
      </c>
    </row>
    <row r="207" spans="1:9" ht="14.25" customHeight="1">
      <c r="A207" s="35">
        <v>40442110013</v>
      </c>
      <c r="G207" s="433">
        <v>4312</v>
      </c>
      <c r="H207" s="434" t="s">
        <v>300</v>
      </c>
      <c r="I207" s="431" t="s">
        <v>600</v>
      </c>
    </row>
    <row r="208" spans="1:9" ht="14.25" customHeight="1">
      <c r="A208" s="35">
        <v>90093360016</v>
      </c>
      <c r="G208" s="433">
        <v>4321</v>
      </c>
      <c r="H208" s="434" t="s">
        <v>300</v>
      </c>
      <c r="I208" s="431" t="s">
        <v>601</v>
      </c>
    </row>
    <row r="209" spans="1:9" ht="14.25" customHeight="1">
      <c r="A209" s="35">
        <v>170206640010</v>
      </c>
      <c r="G209" s="433">
        <v>4322</v>
      </c>
      <c r="H209" s="434" t="s">
        <v>300</v>
      </c>
      <c r="I209" s="431" t="s">
        <v>602</v>
      </c>
    </row>
    <row r="210" spans="1:9" ht="14.25" customHeight="1">
      <c r="A210" s="35">
        <v>217339880012</v>
      </c>
      <c r="G210" s="433">
        <v>4329</v>
      </c>
      <c r="H210" s="434" t="s">
        <v>300</v>
      </c>
      <c r="I210" s="431" t="s">
        <v>603</v>
      </c>
    </row>
    <row r="211" spans="1:9" ht="14.25" customHeight="1">
      <c r="A211" s="35">
        <v>170267280014</v>
      </c>
      <c r="G211" s="433">
        <v>4330</v>
      </c>
      <c r="H211" s="434" t="s">
        <v>300</v>
      </c>
      <c r="I211" s="431" t="s">
        <v>604</v>
      </c>
    </row>
    <row r="212" spans="1:9" ht="14.25" customHeight="1">
      <c r="A212" s="35">
        <v>110312900019</v>
      </c>
      <c r="G212" s="433">
        <v>4390</v>
      </c>
      <c r="H212" s="434" t="s">
        <v>300</v>
      </c>
      <c r="I212" s="431" t="s">
        <v>605</v>
      </c>
    </row>
    <row r="213" spans="1:9" ht="14.25" customHeight="1">
      <c r="A213" s="35">
        <v>216797440010</v>
      </c>
      <c r="G213" s="433">
        <v>4510</v>
      </c>
      <c r="H213" s="434" t="s">
        <v>302</v>
      </c>
      <c r="I213" s="431" t="s">
        <v>606</v>
      </c>
    </row>
    <row r="214" spans="1:9" ht="14.25" customHeight="1">
      <c r="A214" s="35">
        <v>100227460010</v>
      </c>
      <c r="G214" s="433">
        <v>4520</v>
      </c>
      <c r="H214" s="434" t="s">
        <v>302</v>
      </c>
      <c r="I214" s="431" t="s">
        <v>607</v>
      </c>
    </row>
    <row r="215" spans="1:9" ht="14.25" customHeight="1">
      <c r="A215" s="35">
        <v>217481430013</v>
      </c>
      <c r="G215" s="433">
        <v>4530</v>
      </c>
      <c r="H215" s="434" t="s">
        <v>302</v>
      </c>
      <c r="I215" s="431" t="s">
        <v>608</v>
      </c>
    </row>
    <row r="216" spans="1:9" ht="14.25" customHeight="1">
      <c r="A216" s="35">
        <v>217163340010</v>
      </c>
      <c r="G216" s="433">
        <v>4540</v>
      </c>
      <c r="H216" s="434" t="s">
        <v>302</v>
      </c>
      <c r="I216" s="431" t="s">
        <v>609</v>
      </c>
    </row>
    <row r="217" spans="1:9" ht="14.25" customHeight="1">
      <c r="A217" s="35">
        <v>215290300011</v>
      </c>
      <c r="G217" s="433">
        <v>4610</v>
      </c>
      <c r="H217" s="434" t="s">
        <v>302</v>
      </c>
      <c r="I217" s="431" t="s">
        <v>610</v>
      </c>
    </row>
    <row r="218" spans="1:9" ht="14.25" customHeight="1">
      <c r="A218" s="35">
        <v>216739080015</v>
      </c>
      <c r="G218" s="433">
        <v>4620</v>
      </c>
      <c r="H218" s="434" t="s">
        <v>302</v>
      </c>
      <c r="I218" s="431" t="s">
        <v>611</v>
      </c>
    </row>
    <row r="219" spans="1:9" ht="14.25" customHeight="1">
      <c r="A219" s="35">
        <v>216357720015</v>
      </c>
      <c r="G219" s="433">
        <v>4630</v>
      </c>
      <c r="H219" s="434" t="s">
        <v>302</v>
      </c>
      <c r="I219" s="431" t="s">
        <v>612</v>
      </c>
    </row>
    <row r="220" spans="1:9" ht="14.25" customHeight="1">
      <c r="A220" s="35">
        <v>211387640019</v>
      </c>
      <c r="G220" s="433">
        <v>4631</v>
      </c>
      <c r="H220" s="434" t="s">
        <v>302</v>
      </c>
      <c r="I220" s="431" t="s">
        <v>613</v>
      </c>
    </row>
    <row r="221" spans="1:9" ht="14.25" customHeight="1">
      <c r="A221" s="35">
        <v>216624220019</v>
      </c>
      <c r="G221" s="433">
        <v>4641</v>
      </c>
      <c r="H221" s="434" t="s">
        <v>302</v>
      </c>
      <c r="I221" s="431" t="s">
        <v>614</v>
      </c>
    </row>
    <row r="222" spans="1:9" ht="14.25" customHeight="1">
      <c r="A222" s="35">
        <v>216587710011</v>
      </c>
      <c r="G222" s="433">
        <v>4649</v>
      </c>
      <c r="H222" s="434" t="s">
        <v>302</v>
      </c>
      <c r="I222" s="431" t="s">
        <v>615</v>
      </c>
    </row>
    <row r="223" spans="1:9" ht="14.25" customHeight="1">
      <c r="A223" s="35">
        <v>211509340014</v>
      </c>
      <c r="G223" s="433">
        <v>4651</v>
      </c>
      <c r="H223" s="434" t="s">
        <v>302</v>
      </c>
      <c r="I223" s="431" t="s">
        <v>616</v>
      </c>
    </row>
    <row r="224" spans="1:9" ht="14.25" customHeight="1">
      <c r="A224" s="35">
        <v>216026270012</v>
      </c>
      <c r="G224" s="433">
        <v>4652</v>
      </c>
      <c r="H224" s="434" t="s">
        <v>302</v>
      </c>
      <c r="I224" s="431" t="s">
        <v>617</v>
      </c>
    </row>
    <row r="225" spans="1:9" ht="14.25" customHeight="1">
      <c r="A225" s="35">
        <v>212234910018</v>
      </c>
      <c r="G225" s="433">
        <v>4653</v>
      </c>
      <c r="H225" s="434" t="s">
        <v>302</v>
      </c>
      <c r="I225" s="431" t="s">
        <v>618</v>
      </c>
    </row>
    <row r="226" spans="1:9" ht="14.25" customHeight="1">
      <c r="A226" s="35">
        <v>215569160015</v>
      </c>
      <c r="G226" s="433">
        <v>4659</v>
      </c>
      <c r="H226" s="434" t="s">
        <v>302</v>
      </c>
      <c r="I226" s="431" t="s">
        <v>619</v>
      </c>
    </row>
    <row r="227" spans="1:9" ht="14.25" customHeight="1">
      <c r="A227" s="35">
        <v>215097010015</v>
      </c>
      <c r="G227" s="433">
        <v>4661</v>
      </c>
      <c r="H227" s="434" t="s">
        <v>302</v>
      </c>
      <c r="I227" s="431" t="s">
        <v>620</v>
      </c>
    </row>
    <row r="228" spans="1:9" ht="14.25" customHeight="1">
      <c r="A228" s="35">
        <v>214580120018</v>
      </c>
      <c r="G228" s="433">
        <v>4662</v>
      </c>
      <c r="H228" s="434" t="s">
        <v>302</v>
      </c>
      <c r="I228" s="431" t="s">
        <v>621</v>
      </c>
    </row>
    <row r="229" spans="1:9" ht="14.25" customHeight="1">
      <c r="A229" s="35">
        <v>100512200013</v>
      </c>
      <c r="G229" s="433">
        <v>4663</v>
      </c>
      <c r="H229" s="434" t="s">
        <v>302</v>
      </c>
      <c r="I229" s="431" t="s">
        <v>622</v>
      </c>
    </row>
    <row r="230" spans="1:9" ht="14.25" customHeight="1">
      <c r="A230" s="35">
        <v>150246930015</v>
      </c>
      <c r="G230" s="433">
        <v>4669</v>
      </c>
      <c r="H230" s="434" t="s">
        <v>302</v>
      </c>
      <c r="I230" s="431" t="s">
        <v>623</v>
      </c>
    </row>
    <row r="231" spans="1:9" ht="14.25" customHeight="1">
      <c r="A231" s="35">
        <v>110072600016</v>
      </c>
      <c r="G231" s="433">
        <v>4690</v>
      </c>
      <c r="H231" s="434" t="s">
        <v>302</v>
      </c>
      <c r="I231" s="431" t="s">
        <v>624</v>
      </c>
    </row>
    <row r="232" spans="1:9" ht="14.25" customHeight="1">
      <c r="A232" s="35">
        <v>216982190017</v>
      </c>
      <c r="G232" s="433">
        <v>4711</v>
      </c>
      <c r="H232" s="434" t="s">
        <v>302</v>
      </c>
      <c r="I232" s="431" t="s">
        <v>625</v>
      </c>
    </row>
    <row r="233" spans="1:9" ht="14.25" customHeight="1">
      <c r="A233" s="35">
        <v>110391170019</v>
      </c>
      <c r="G233" s="433">
        <v>4719</v>
      </c>
      <c r="H233" s="434" t="s">
        <v>302</v>
      </c>
      <c r="I233" s="431" t="s">
        <v>626</v>
      </c>
    </row>
    <row r="234" spans="1:9" ht="14.25" customHeight="1">
      <c r="A234" s="35" t="s">
        <v>627</v>
      </c>
      <c r="G234" s="433">
        <v>4721</v>
      </c>
      <c r="H234" s="434" t="s">
        <v>302</v>
      </c>
      <c r="I234" s="431" t="s">
        <v>628</v>
      </c>
    </row>
    <row r="235" spans="1:9" ht="14.25" customHeight="1">
      <c r="A235" s="35">
        <v>6805323</v>
      </c>
      <c r="G235" s="433">
        <v>4722</v>
      </c>
      <c r="H235" s="434" t="s">
        <v>302</v>
      </c>
      <c r="I235" s="431" t="s">
        <v>629</v>
      </c>
    </row>
    <row r="236" spans="1:9" ht="14.25" customHeight="1">
      <c r="A236" s="35">
        <v>20229360011</v>
      </c>
      <c r="G236" s="433">
        <v>4723</v>
      </c>
      <c r="H236" s="434" t="s">
        <v>302</v>
      </c>
      <c r="I236" s="431" t="s">
        <v>630</v>
      </c>
    </row>
    <row r="237" spans="1:9" ht="14.25" customHeight="1">
      <c r="A237" s="35">
        <v>217348110011</v>
      </c>
      <c r="G237" s="433">
        <v>4730</v>
      </c>
      <c r="H237" s="434" t="s">
        <v>302</v>
      </c>
      <c r="I237" s="431" t="s">
        <v>631</v>
      </c>
    </row>
    <row r="238" spans="1:9" ht="14.25" customHeight="1">
      <c r="A238" s="35" t="s">
        <v>632</v>
      </c>
      <c r="G238" s="433">
        <v>4741</v>
      </c>
      <c r="H238" s="434" t="s">
        <v>302</v>
      </c>
      <c r="I238" s="431" t="s">
        <v>633</v>
      </c>
    </row>
    <row r="239" spans="1:9" ht="14.25" customHeight="1">
      <c r="A239" s="35">
        <v>215467380016</v>
      </c>
      <c r="G239" s="433">
        <v>4742</v>
      </c>
      <c r="H239" s="434" t="s">
        <v>302</v>
      </c>
      <c r="I239" s="431" t="s">
        <v>634</v>
      </c>
    </row>
    <row r="240" spans="1:9" ht="14.25" customHeight="1">
      <c r="A240" s="35">
        <v>100215790010</v>
      </c>
      <c r="G240" s="433">
        <v>4751</v>
      </c>
      <c r="H240" s="434" t="s">
        <v>302</v>
      </c>
      <c r="I240" s="431" t="s">
        <v>635</v>
      </c>
    </row>
    <row r="241" spans="1:9" ht="14.25" customHeight="1">
      <c r="A241" s="35">
        <v>216321250019</v>
      </c>
      <c r="G241" s="433">
        <v>4752</v>
      </c>
      <c r="H241" s="434" t="s">
        <v>302</v>
      </c>
      <c r="I241" s="431" t="s">
        <v>636</v>
      </c>
    </row>
    <row r="242" spans="1:9" ht="14.25" customHeight="1">
      <c r="A242" s="35">
        <v>216446530017</v>
      </c>
      <c r="G242" s="433">
        <v>4753</v>
      </c>
      <c r="H242" s="434" t="s">
        <v>302</v>
      </c>
      <c r="I242" s="431" t="s">
        <v>637</v>
      </c>
    </row>
    <row r="243" spans="1:9" ht="14.25" customHeight="1">
      <c r="A243" s="35">
        <v>216873340018</v>
      </c>
      <c r="G243" s="433">
        <v>4759</v>
      </c>
      <c r="H243" s="434" t="s">
        <v>302</v>
      </c>
      <c r="I243" s="431" t="s">
        <v>638</v>
      </c>
    </row>
    <row r="244" spans="1:9" ht="14.25" customHeight="1">
      <c r="A244" s="35">
        <v>212224970018</v>
      </c>
      <c r="G244" s="433">
        <v>4761</v>
      </c>
      <c r="H244" s="434" t="s">
        <v>302</v>
      </c>
      <c r="I244" s="431" t="s">
        <v>639</v>
      </c>
    </row>
    <row r="245" spans="1:9" ht="14.25" customHeight="1">
      <c r="A245" s="35">
        <v>140158080012</v>
      </c>
      <c r="G245" s="433">
        <v>4762</v>
      </c>
      <c r="H245" s="434" t="s">
        <v>302</v>
      </c>
      <c r="I245" s="431" t="s">
        <v>640</v>
      </c>
    </row>
    <row r="246" spans="1:9" ht="14.25" customHeight="1">
      <c r="A246" s="35">
        <v>216197420019</v>
      </c>
      <c r="G246" s="433">
        <v>4763</v>
      </c>
      <c r="H246" s="434" t="s">
        <v>302</v>
      </c>
      <c r="I246" s="431" t="s">
        <v>641</v>
      </c>
    </row>
    <row r="247" spans="1:9" ht="14.25" customHeight="1">
      <c r="A247" s="35">
        <v>100506030012</v>
      </c>
      <c r="G247" s="433">
        <v>4764</v>
      </c>
      <c r="H247" s="434" t="s">
        <v>302</v>
      </c>
      <c r="I247" s="431" t="s">
        <v>642</v>
      </c>
    </row>
    <row r="248" spans="1:9" ht="14.25" customHeight="1">
      <c r="A248" s="35">
        <v>210695350013</v>
      </c>
      <c r="G248" s="433">
        <v>4771</v>
      </c>
      <c r="H248" s="434" t="s">
        <v>302</v>
      </c>
      <c r="I248" s="431" t="s">
        <v>643</v>
      </c>
    </row>
    <row r="249" spans="1:9" ht="14.25" customHeight="1">
      <c r="A249" s="35">
        <v>215205870016</v>
      </c>
      <c r="G249" s="433">
        <v>4772</v>
      </c>
      <c r="H249" s="434" t="s">
        <v>302</v>
      </c>
      <c r="I249" s="431" t="s">
        <v>644</v>
      </c>
    </row>
    <row r="250" spans="1:9" ht="14.25" customHeight="1">
      <c r="A250" s="35">
        <v>216451830015</v>
      </c>
      <c r="G250" s="433">
        <v>4773</v>
      </c>
      <c r="H250" s="434" t="s">
        <v>302</v>
      </c>
      <c r="I250" s="431" t="s">
        <v>645</v>
      </c>
    </row>
    <row r="251" spans="1:9" ht="14.25" customHeight="1">
      <c r="A251" s="35">
        <v>215768820015</v>
      </c>
      <c r="G251" s="433">
        <v>4774</v>
      </c>
      <c r="H251" s="434" t="s">
        <v>302</v>
      </c>
      <c r="I251" s="431" t="s">
        <v>646</v>
      </c>
    </row>
    <row r="252" spans="1:9" ht="14.25" customHeight="1">
      <c r="A252" s="35">
        <v>120185610014</v>
      </c>
      <c r="G252" s="433">
        <v>4781</v>
      </c>
      <c r="H252" s="434" t="s">
        <v>302</v>
      </c>
      <c r="I252" s="431" t="s">
        <v>647</v>
      </c>
    </row>
    <row r="253" spans="1:9" ht="14.25" customHeight="1">
      <c r="A253" s="35">
        <v>100795810012</v>
      </c>
      <c r="G253" s="433">
        <v>4782</v>
      </c>
      <c r="H253" s="434" t="s">
        <v>302</v>
      </c>
      <c r="I253" s="431" t="s">
        <v>648</v>
      </c>
    </row>
    <row r="254" spans="1:9" ht="14.25" customHeight="1">
      <c r="A254" s="35">
        <v>217532550010</v>
      </c>
      <c r="G254" s="433">
        <v>4789</v>
      </c>
      <c r="H254" s="434" t="s">
        <v>302</v>
      </c>
      <c r="I254" s="431" t="s">
        <v>649</v>
      </c>
    </row>
    <row r="255" spans="1:9" ht="14.25" customHeight="1">
      <c r="A255" s="35">
        <v>218109810010</v>
      </c>
      <c r="G255" s="433">
        <v>4791</v>
      </c>
      <c r="H255" s="434" t="s">
        <v>302</v>
      </c>
      <c r="I255" s="431" t="s">
        <v>650</v>
      </c>
    </row>
    <row r="256" spans="1:9" ht="14.25" customHeight="1">
      <c r="A256" s="35">
        <v>90216260014</v>
      </c>
      <c r="G256" s="433">
        <v>4799</v>
      </c>
      <c r="H256" s="434" t="s">
        <v>302</v>
      </c>
      <c r="I256" s="431" t="s">
        <v>651</v>
      </c>
    </row>
    <row r="257" spans="1:9" ht="14.25" customHeight="1">
      <c r="A257" s="35">
        <v>80070120011</v>
      </c>
      <c r="G257" s="433">
        <v>4911</v>
      </c>
      <c r="H257" s="434" t="s">
        <v>304</v>
      </c>
      <c r="I257" s="431" t="s">
        <v>652</v>
      </c>
    </row>
    <row r="258" spans="1:9" ht="14.25" customHeight="1">
      <c r="A258" s="35">
        <v>213867460010</v>
      </c>
      <c r="G258" s="433">
        <v>4912</v>
      </c>
      <c r="H258" s="434" t="s">
        <v>304</v>
      </c>
      <c r="I258" s="431" t="s">
        <v>653</v>
      </c>
    </row>
    <row r="259" spans="1:9" ht="14.25" customHeight="1">
      <c r="A259" s="35">
        <v>218323120011</v>
      </c>
      <c r="G259" s="433">
        <v>4921</v>
      </c>
      <c r="H259" s="434" t="s">
        <v>304</v>
      </c>
      <c r="I259" s="431" t="s">
        <v>654</v>
      </c>
    </row>
    <row r="260" spans="1:9" ht="14.25" customHeight="1">
      <c r="A260" s="35">
        <v>217695320014</v>
      </c>
      <c r="G260" s="433">
        <v>4922</v>
      </c>
      <c r="H260" s="434" t="s">
        <v>304</v>
      </c>
      <c r="I260" s="431" t="s">
        <v>655</v>
      </c>
    </row>
    <row r="261" spans="1:9" ht="14.25" customHeight="1">
      <c r="A261" s="35">
        <v>100739330019</v>
      </c>
      <c r="G261" s="433">
        <v>4923</v>
      </c>
      <c r="H261" s="434" t="s">
        <v>304</v>
      </c>
      <c r="I261" s="431" t="s">
        <v>656</v>
      </c>
    </row>
    <row r="262" spans="1:9" ht="14.25" customHeight="1">
      <c r="A262" s="35">
        <v>213813900012</v>
      </c>
      <c r="G262" s="433">
        <v>4930</v>
      </c>
      <c r="H262" s="434" t="s">
        <v>304</v>
      </c>
      <c r="I262" s="431" t="s">
        <v>657</v>
      </c>
    </row>
    <row r="263" spans="1:9" ht="14.25" customHeight="1">
      <c r="A263" s="35">
        <v>215276550014</v>
      </c>
      <c r="G263" s="433">
        <v>5011</v>
      </c>
      <c r="H263" s="434" t="s">
        <v>304</v>
      </c>
      <c r="I263" s="431" t="s">
        <v>658</v>
      </c>
    </row>
    <row r="264" spans="1:9" ht="14.25" customHeight="1">
      <c r="A264" s="35">
        <v>215925590011</v>
      </c>
      <c r="G264" s="433">
        <v>5012</v>
      </c>
      <c r="H264" s="434" t="s">
        <v>304</v>
      </c>
      <c r="I264" s="431" t="s">
        <v>659</v>
      </c>
    </row>
    <row r="265" spans="1:9" ht="14.25" customHeight="1">
      <c r="A265" s="35">
        <v>212553630012</v>
      </c>
      <c r="G265" s="433">
        <v>5021</v>
      </c>
      <c r="H265" s="434" t="s">
        <v>304</v>
      </c>
      <c r="I265" s="431" t="s">
        <v>660</v>
      </c>
    </row>
    <row r="266" spans="1:9" ht="14.25" customHeight="1">
      <c r="A266" s="35">
        <v>213569940014</v>
      </c>
      <c r="G266" s="433">
        <v>5022</v>
      </c>
      <c r="H266" s="434" t="s">
        <v>304</v>
      </c>
      <c r="I266" s="431" t="s">
        <v>661</v>
      </c>
    </row>
    <row r="267" spans="1:9" ht="14.25" customHeight="1">
      <c r="A267" s="35">
        <v>218656610013</v>
      </c>
      <c r="G267" s="433">
        <v>5110</v>
      </c>
      <c r="H267" s="434" t="s">
        <v>304</v>
      </c>
      <c r="I267" s="431" t="s">
        <v>662</v>
      </c>
    </row>
    <row r="268" spans="1:9" ht="14.25" customHeight="1">
      <c r="A268" s="35">
        <v>218109810010</v>
      </c>
      <c r="G268" s="433">
        <v>5120</v>
      </c>
      <c r="H268" s="434" t="s">
        <v>304</v>
      </c>
      <c r="I268" s="431" t="s">
        <v>663</v>
      </c>
    </row>
    <row r="269" spans="1:9" ht="14.25" customHeight="1">
      <c r="A269" s="35">
        <v>212223280018</v>
      </c>
      <c r="G269" s="433">
        <v>5210</v>
      </c>
      <c r="H269" s="434" t="s">
        <v>304</v>
      </c>
      <c r="I269" s="431" t="s">
        <v>664</v>
      </c>
    </row>
    <row r="270" spans="1:9" ht="14.25" customHeight="1">
      <c r="A270" s="35">
        <v>214445100012</v>
      </c>
      <c r="G270" s="433">
        <v>5221</v>
      </c>
      <c r="H270" s="434" t="s">
        <v>304</v>
      </c>
      <c r="I270" s="431" t="s">
        <v>665</v>
      </c>
    </row>
    <row r="271" spans="1:9" ht="14.25" customHeight="1">
      <c r="A271" s="35">
        <v>213720460012</v>
      </c>
      <c r="G271" s="433">
        <v>5222</v>
      </c>
      <c r="H271" s="434" t="s">
        <v>304</v>
      </c>
      <c r="I271" s="431" t="s">
        <v>666</v>
      </c>
    </row>
    <row r="272" spans="1:9" ht="14.25" customHeight="1">
      <c r="A272" s="35">
        <v>218307940018</v>
      </c>
      <c r="G272" s="433">
        <v>5223</v>
      </c>
      <c r="H272" s="434" t="s">
        <v>304</v>
      </c>
      <c r="I272" s="431" t="s">
        <v>667</v>
      </c>
    </row>
    <row r="273" spans="1:9" ht="14.25" customHeight="1">
      <c r="A273" s="35">
        <v>213799560019</v>
      </c>
      <c r="G273" s="433">
        <v>5224</v>
      </c>
      <c r="H273" s="434" t="s">
        <v>304</v>
      </c>
      <c r="I273" s="431" t="s">
        <v>668</v>
      </c>
    </row>
    <row r="274" spans="1:9" ht="14.25" customHeight="1">
      <c r="A274" s="35">
        <v>217244600012</v>
      </c>
      <c r="G274" s="433">
        <v>5229</v>
      </c>
      <c r="H274" s="434" t="s">
        <v>304</v>
      </c>
      <c r="I274" s="431" t="s">
        <v>669</v>
      </c>
    </row>
    <row r="275" spans="1:9" ht="14.25" customHeight="1">
      <c r="A275" s="35">
        <v>215510170014</v>
      </c>
      <c r="G275" s="433">
        <v>5310</v>
      </c>
      <c r="H275" s="434" t="s">
        <v>304</v>
      </c>
      <c r="I275" s="431" t="s">
        <v>670</v>
      </c>
    </row>
    <row r="276" spans="1:9" ht="14.25" customHeight="1">
      <c r="A276" s="35">
        <v>212789500015</v>
      </c>
      <c r="G276" s="433">
        <v>5320</v>
      </c>
      <c r="H276" s="434" t="s">
        <v>304</v>
      </c>
      <c r="I276" s="431" t="s">
        <v>671</v>
      </c>
    </row>
    <row r="277" spans="1:9" ht="14.25" customHeight="1">
      <c r="A277" s="35">
        <v>20149650013</v>
      </c>
      <c r="G277" s="433">
        <v>5510</v>
      </c>
      <c r="H277" s="434" t="s">
        <v>306</v>
      </c>
      <c r="I277" s="431" t="s">
        <v>672</v>
      </c>
    </row>
    <row r="278" spans="1:9" ht="14.25" customHeight="1">
      <c r="A278" s="35">
        <v>216994890019</v>
      </c>
      <c r="G278" s="433">
        <v>5520</v>
      </c>
      <c r="H278" s="434" t="s">
        <v>306</v>
      </c>
      <c r="I278" s="431" t="s">
        <v>673</v>
      </c>
    </row>
    <row r="279" spans="1:9" ht="14.25" customHeight="1">
      <c r="A279" s="35">
        <v>218234330010</v>
      </c>
      <c r="G279" s="433">
        <v>5590</v>
      </c>
      <c r="H279" s="434" t="s">
        <v>306</v>
      </c>
      <c r="I279" s="431" t="s">
        <v>674</v>
      </c>
    </row>
    <row r="280" spans="1:9" ht="14.25" customHeight="1">
      <c r="A280" s="35">
        <v>212354170011</v>
      </c>
      <c r="G280" s="433">
        <v>5610</v>
      </c>
      <c r="H280" s="434" t="s">
        <v>306</v>
      </c>
      <c r="I280" s="431" t="s">
        <v>675</v>
      </c>
    </row>
    <row r="281" spans="1:9" ht="14.25" customHeight="1">
      <c r="A281" s="35">
        <v>130080140015</v>
      </c>
      <c r="G281" s="433">
        <v>5621</v>
      </c>
      <c r="H281" s="434" t="s">
        <v>306</v>
      </c>
      <c r="I281" s="431" t="s">
        <v>676</v>
      </c>
    </row>
    <row r="282" spans="1:9" ht="14.25" customHeight="1">
      <c r="A282" s="35">
        <v>217141970014</v>
      </c>
      <c r="G282" s="433">
        <v>5629</v>
      </c>
      <c r="H282" s="434" t="s">
        <v>306</v>
      </c>
      <c r="I282" s="431" t="s">
        <v>677</v>
      </c>
    </row>
    <row r="283" spans="1:9" ht="14.25" customHeight="1">
      <c r="A283" s="35">
        <v>170264010016</v>
      </c>
      <c r="G283" s="433">
        <v>5630</v>
      </c>
      <c r="H283" s="434" t="s">
        <v>306</v>
      </c>
      <c r="I283" s="431" t="s">
        <v>678</v>
      </c>
    </row>
    <row r="284" spans="1:9" ht="14.25" customHeight="1">
      <c r="A284" s="35">
        <v>40474230014</v>
      </c>
      <c r="G284" s="433">
        <v>5811</v>
      </c>
      <c r="H284" s="434" t="s">
        <v>308</v>
      </c>
      <c r="I284" s="431" t="s">
        <v>679</v>
      </c>
    </row>
    <row r="285" spans="1:9" ht="14.25" customHeight="1">
      <c r="A285" s="35">
        <v>80089820019</v>
      </c>
      <c r="G285" s="433">
        <v>5812</v>
      </c>
      <c r="H285" s="434" t="s">
        <v>308</v>
      </c>
      <c r="I285" s="431" t="s">
        <v>680</v>
      </c>
    </row>
    <row r="286" spans="1:9" ht="14.25" customHeight="1">
      <c r="A286" s="35" t="s">
        <v>681</v>
      </c>
      <c r="G286" s="433">
        <v>5813</v>
      </c>
      <c r="H286" s="434" t="s">
        <v>308</v>
      </c>
      <c r="I286" s="431" t="s">
        <v>682</v>
      </c>
    </row>
    <row r="287" spans="1:9" ht="14.25" customHeight="1">
      <c r="A287" s="35">
        <v>218504640017</v>
      </c>
      <c r="G287" s="433">
        <v>5819</v>
      </c>
      <c r="H287" s="434" t="s">
        <v>308</v>
      </c>
      <c r="I287" s="431" t="s">
        <v>683</v>
      </c>
    </row>
    <row r="288" spans="1:9" ht="14.25" customHeight="1">
      <c r="A288" s="35">
        <v>40508060019</v>
      </c>
      <c r="G288" s="433">
        <v>5820</v>
      </c>
      <c r="H288" s="434" t="s">
        <v>308</v>
      </c>
      <c r="I288" s="431" t="s">
        <v>684</v>
      </c>
    </row>
    <row r="289" spans="1:9" ht="14.25" customHeight="1">
      <c r="A289" s="35">
        <v>213444330016</v>
      </c>
      <c r="G289" s="433">
        <v>5911</v>
      </c>
      <c r="H289" s="434" t="s">
        <v>308</v>
      </c>
      <c r="I289" s="431" t="s">
        <v>685</v>
      </c>
    </row>
    <row r="290" spans="1:9" ht="14.25" customHeight="1">
      <c r="A290" s="35">
        <v>217087590015</v>
      </c>
      <c r="G290" s="433">
        <v>5912</v>
      </c>
      <c r="H290" s="434" t="s">
        <v>308</v>
      </c>
      <c r="I290" s="431" t="s">
        <v>686</v>
      </c>
    </row>
    <row r="291" spans="1:9" ht="14.25" customHeight="1">
      <c r="A291" s="35">
        <v>170242580014</v>
      </c>
      <c r="G291" s="433">
        <v>5913</v>
      </c>
      <c r="H291" s="434" t="s">
        <v>308</v>
      </c>
      <c r="I291" s="431" t="s">
        <v>687</v>
      </c>
    </row>
    <row r="292" spans="1:9" ht="14.25" customHeight="1">
      <c r="A292" s="35">
        <v>217957050019</v>
      </c>
      <c r="G292" s="433">
        <v>5914</v>
      </c>
      <c r="H292" s="434" t="s">
        <v>308</v>
      </c>
      <c r="I292" s="431" t="s">
        <v>688</v>
      </c>
    </row>
    <row r="293" spans="1:9" ht="14.25" customHeight="1">
      <c r="A293" s="35">
        <v>180169710011</v>
      </c>
      <c r="G293" s="433">
        <v>5920</v>
      </c>
      <c r="H293" s="434" t="s">
        <v>308</v>
      </c>
      <c r="I293" s="431" t="s">
        <v>689</v>
      </c>
    </row>
    <row r="294" spans="1:9" ht="14.25" customHeight="1">
      <c r="A294" s="35">
        <v>215149850019</v>
      </c>
      <c r="G294" s="433">
        <v>6010</v>
      </c>
      <c r="H294" s="434" t="s">
        <v>308</v>
      </c>
      <c r="I294" s="431" t="s">
        <v>690</v>
      </c>
    </row>
    <row r="295" spans="1:9" ht="14.25" customHeight="1">
      <c r="A295" s="35">
        <v>160089770013</v>
      </c>
      <c r="G295" s="433">
        <v>6020</v>
      </c>
      <c r="H295" s="434" t="s">
        <v>308</v>
      </c>
      <c r="I295" s="431" t="s">
        <v>691</v>
      </c>
    </row>
    <row r="296" spans="1:9" ht="14.25" customHeight="1">
      <c r="A296" s="35">
        <v>60036770012</v>
      </c>
      <c r="G296" s="433">
        <v>6100</v>
      </c>
      <c r="H296" s="434" t="s">
        <v>308</v>
      </c>
      <c r="I296" s="431" t="s">
        <v>692</v>
      </c>
    </row>
    <row r="297" spans="1:9" ht="14.25" customHeight="1">
      <c r="A297" s="35">
        <v>170175420014</v>
      </c>
      <c r="G297" s="433">
        <v>6201</v>
      </c>
      <c r="H297" s="434" t="s">
        <v>308</v>
      </c>
      <c r="I297" s="431" t="s">
        <v>693</v>
      </c>
    </row>
    <row r="298" spans="1:9" ht="14.25" customHeight="1">
      <c r="A298" s="35">
        <v>217424390016</v>
      </c>
      <c r="G298" s="433">
        <v>6202</v>
      </c>
      <c r="H298" s="434" t="s">
        <v>308</v>
      </c>
      <c r="I298" s="431" t="s">
        <v>694</v>
      </c>
    </row>
    <row r="299" spans="1:9" ht="14.25" customHeight="1">
      <c r="A299" s="35">
        <v>214538980012</v>
      </c>
      <c r="G299" s="433">
        <v>6209</v>
      </c>
      <c r="H299" s="434" t="s">
        <v>308</v>
      </c>
      <c r="I299" s="431" t="s">
        <v>695</v>
      </c>
    </row>
    <row r="300" spans="1:9" ht="14.25" customHeight="1">
      <c r="A300" s="35">
        <v>213368570015</v>
      </c>
      <c r="G300" s="433">
        <v>6311</v>
      </c>
      <c r="H300" s="434" t="s">
        <v>308</v>
      </c>
      <c r="I300" s="431" t="s">
        <v>696</v>
      </c>
    </row>
    <row r="301" spans="1:9" ht="14.25" customHeight="1">
      <c r="A301" s="35">
        <v>50103960011</v>
      </c>
      <c r="G301" s="433">
        <v>6312</v>
      </c>
      <c r="H301" s="434" t="s">
        <v>308</v>
      </c>
      <c r="I301" s="431" t="s">
        <v>697</v>
      </c>
    </row>
    <row r="302" spans="1:9" ht="14.25" customHeight="1">
      <c r="A302" s="35">
        <v>212977200015</v>
      </c>
      <c r="G302" s="433">
        <v>6391</v>
      </c>
      <c r="H302" s="434" t="s">
        <v>308</v>
      </c>
      <c r="I302" s="431" t="s">
        <v>698</v>
      </c>
    </row>
    <row r="303" spans="1:9" ht="14.25" customHeight="1">
      <c r="A303" s="35">
        <v>150105220011</v>
      </c>
      <c r="G303" s="433">
        <v>6399</v>
      </c>
      <c r="H303" s="434" t="s">
        <v>308</v>
      </c>
      <c r="I303" s="431" t="s">
        <v>699</v>
      </c>
    </row>
    <row r="304" spans="1:9" ht="14.25" customHeight="1">
      <c r="A304" s="35">
        <v>217578390016</v>
      </c>
      <c r="G304" s="433">
        <v>6411</v>
      </c>
      <c r="H304" s="434" t="s">
        <v>310</v>
      </c>
      <c r="I304" s="431" t="s">
        <v>700</v>
      </c>
    </row>
    <row r="305" spans="1:9" ht="14.25" customHeight="1">
      <c r="A305" s="35">
        <v>211644340019</v>
      </c>
      <c r="G305" s="433">
        <v>6419</v>
      </c>
      <c r="H305" s="434" t="s">
        <v>310</v>
      </c>
      <c r="I305" s="431" t="s">
        <v>701</v>
      </c>
    </row>
    <row r="306" spans="1:9" ht="14.25" customHeight="1">
      <c r="A306" s="35">
        <v>50156230018</v>
      </c>
      <c r="G306" s="433">
        <v>6420</v>
      </c>
      <c r="H306" s="434" t="s">
        <v>310</v>
      </c>
      <c r="I306" s="431" t="s">
        <v>702</v>
      </c>
    </row>
    <row r="307" spans="1:9" ht="14.25" customHeight="1">
      <c r="A307" s="35">
        <v>216102290015</v>
      </c>
      <c r="G307" s="433">
        <v>6430</v>
      </c>
      <c r="H307" s="434" t="s">
        <v>310</v>
      </c>
      <c r="I307" s="431" t="s">
        <v>703</v>
      </c>
    </row>
    <row r="308" spans="1:9" ht="14.25" customHeight="1">
      <c r="A308" s="35">
        <v>218280620018</v>
      </c>
      <c r="G308" s="433">
        <v>6491</v>
      </c>
      <c r="H308" s="434" t="s">
        <v>310</v>
      </c>
      <c r="I308" s="431" t="s">
        <v>704</v>
      </c>
    </row>
    <row r="309" spans="1:9" ht="14.25" customHeight="1">
      <c r="A309" s="35">
        <v>215973000016</v>
      </c>
      <c r="G309" s="433">
        <v>6492</v>
      </c>
      <c r="H309" s="434" t="s">
        <v>310</v>
      </c>
      <c r="I309" s="431" t="s">
        <v>705</v>
      </c>
    </row>
    <row r="310" spans="1:9" ht="14.25" customHeight="1">
      <c r="A310" s="35">
        <v>214419740018</v>
      </c>
      <c r="G310" s="433">
        <v>6499</v>
      </c>
      <c r="H310" s="434" t="s">
        <v>310</v>
      </c>
      <c r="I310" s="431" t="s">
        <v>706</v>
      </c>
    </row>
    <row r="311" spans="1:9" ht="14.25" customHeight="1">
      <c r="A311" s="35">
        <v>210928400018</v>
      </c>
      <c r="G311" s="433">
        <v>6511</v>
      </c>
      <c r="H311" s="434" t="s">
        <v>310</v>
      </c>
      <c r="I311" s="431" t="s">
        <v>707</v>
      </c>
    </row>
    <row r="312" spans="1:9" ht="14.25" customHeight="1">
      <c r="A312" s="35">
        <v>40147090015</v>
      </c>
      <c r="G312" s="433">
        <v>6512</v>
      </c>
      <c r="H312" s="434" t="s">
        <v>310</v>
      </c>
      <c r="I312" s="431" t="s">
        <v>708</v>
      </c>
    </row>
    <row r="313" spans="1:9" ht="14.25" customHeight="1">
      <c r="A313" s="35">
        <v>218130700016</v>
      </c>
      <c r="G313" s="433">
        <v>6520</v>
      </c>
      <c r="H313" s="434" t="s">
        <v>310</v>
      </c>
      <c r="I313" s="431" t="s">
        <v>709</v>
      </c>
    </row>
    <row r="314" spans="1:9" ht="14.25" customHeight="1">
      <c r="A314" s="35">
        <v>216444630014</v>
      </c>
      <c r="G314" s="433">
        <v>6530</v>
      </c>
      <c r="H314" s="434" t="s">
        <v>310</v>
      </c>
      <c r="I314" s="431" t="s">
        <v>710</v>
      </c>
    </row>
    <row r="315" spans="1:9" ht="14.25" customHeight="1">
      <c r="A315" s="35">
        <v>216671580018</v>
      </c>
      <c r="G315" s="433">
        <v>6611</v>
      </c>
      <c r="H315" s="434" t="s">
        <v>310</v>
      </c>
      <c r="I315" s="431" t="s">
        <v>711</v>
      </c>
    </row>
    <row r="316" spans="1:9" ht="14.25" customHeight="1">
      <c r="A316" s="35">
        <v>215991500017</v>
      </c>
      <c r="G316" s="433">
        <v>6612</v>
      </c>
      <c r="H316" s="434" t="s">
        <v>310</v>
      </c>
      <c r="I316" s="431" t="s">
        <v>712</v>
      </c>
    </row>
    <row r="317" spans="1:9" ht="14.25" customHeight="1">
      <c r="A317" s="35">
        <v>216541880011</v>
      </c>
      <c r="G317" s="433">
        <v>6619</v>
      </c>
      <c r="H317" s="434" t="s">
        <v>310</v>
      </c>
      <c r="I317" s="431" t="s">
        <v>713</v>
      </c>
    </row>
    <row r="318" spans="1:9" ht="14.25" customHeight="1">
      <c r="A318" s="35">
        <v>170264010016</v>
      </c>
      <c r="G318" s="433">
        <v>6621</v>
      </c>
      <c r="H318" s="434" t="s">
        <v>310</v>
      </c>
      <c r="I318" s="431" t="s">
        <v>714</v>
      </c>
    </row>
    <row r="319" spans="1:9" ht="14.25" customHeight="1">
      <c r="A319" s="35">
        <v>100243250017</v>
      </c>
      <c r="G319" s="433">
        <v>6622</v>
      </c>
      <c r="H319" s="434" t="s">
        <v>310</v>
      </c>
      <c r="I319" s="431" t="s">
        <v>715</v>
      </c>
    </row>
    <row r="320" spans="1:9" ht="14.25" customHeight="1">
      <c r="A320" s="35">
        <v>216736520014</v>
      </c>
      <c r="G320" s="433">
        <v>6629</v>
      </c>
      <c r="H320" s="434" t="s">
        <v>310</v>
      </c>
      <c r="I320" s="431" t="s">
        <v>716</v>
      </c>
    </row>
    <row r="321" spans="1:9" ht="14.25" customHeight="1">
      <c r="A321" s="35">
        <v>217298220013</v>
      </c>
      <c r="G321" s="433">
        <v>6630</v>
      </c>
      <c r="H321" s="434" t="s">
        <v>310</v>
      </c>
      <c r="I321" s="431" t="s">
        <v>717</v>
      </c>
    </row>
    <row r="322" spans="1:9" ht="14.25" customHeight="1">
      <c r="A322" s="35">
        <v>213137390011</v>
      </c>
      <c r="G322" s="433">
        <v>6810</v>
      </c>
      <c r="H322" s="434" t="s">
        <v>312</v>
      </c>
      <c r="I322" s="431" t="s">
        <v>718</v>
      </c>
    </row>
    <row r="323" spans="1:9" ht="14.25" customHeight="1">
      <c r="A323" s="35">
        <v>218273960011</v>
      </c>
      <c r="G323" s="433">
        <v>6820</v>
      </c>
      <c r="H323" s="434" t="s">
        <v>312</v>
      </c>
      <c r="I323" s="431" t="s">
        <v>719</v>
      </c>
    </row>
    <row r="324" spans="1:9" ht="14.25" customHeight="1">
      <c r="A324" s="35">
        <v>217832140012</v>
      </c>
      <c r="G324" s="433">
        <v>6910</v>
      </c>
      <c r="H324" s="434" t="s">
        <v>314</v>
      </c>
      <c r="I324" s="431" t="s">
        <v>720</v>
      </c>
    </row>
    <row r="325" spans="1:9" ht="14.25" customHeight="1">
      <c r="A325" s="35">
        <v>20259020014</v>
      </c>
      <c r="G325" s="433">
        <v>6920</v>
      </c>
      <c r="H325" s="434" t="s">
        <v>314</v>
      </c>
      <c r="I325" s="431" t="s">
        <v>721</v>
      </c>
    </row>
    <row r="326" spans="1:9" ht="14.25" customHeight="1">
      <c r="A326" s="35">
        <v>100243250017</v>
      </c>
      <c r="G326" s="433">
        <v>7010</v>
      </c>
      <c r="H326" s="434" t="s">
        <v>314</v>
      </c>
      <c r="I326" s="431" t="s">
        <v>722</v>
      </c>
    </row>
    <row r="327" spans="1:9" ht="14.25" customHeight="1">
      <c r="A327" s="35">
        <v>216736520014</v>
      </c>
      <c r="G327" s="433">
        <v>7020</v>
      </c>
      <c r="H327" s="434" t="s">
        <v>314</v>
      </c>
      <c r="I327" s="431" t="s">
        <v>723</v>
      </c>
    </row>
    <row r="328" spans="1:9" ht="14.25" customHeight="1">
      <c r="A328" s="35">
        <v>217298220013</v>
      </c>
      <c r="G328" s="433">
        <v>7110</v>
      </c>
      <c r="H328" s="434" t="s">
        <v>314</v>
      </c>
      <c r="I328" s="431" t="s">
        <v>724</v>
      </c>
    </row>
    <row r="329" spans="1:9" ht="14.25" customHeight="1">
      <c r="A329" s="35">
        <v>215164200011</v>
      </c>
      <c r="G329" s="433">
        <v>7120</v>
      </c>
      <c r="H329" s="434" t="s">
        <v>314</v>
      </c>
      <c r="I329" s="431" t="s">
        <v>725</v>
      </c>
    </row>
    <row r="330" spans="1:9" ht="14.25" customHeight="1">
      <c r="A330" s="35">
        <v>218067490013</v>
      </c>
      <c r="G330" s="433">
        <v>7210</v>
      </c>
      <c r="H330" s="434" t="s">
        <v>314</v>
      </c>
      <c r="I330" s="431" t="s">
        <v>726</v>
      </c>
    </row>
    <row r="331" spans="1:9" ht="14.25" customHeight="1">
      <c r="A331" s="35">
        <v>217399480010</v>
      </c>
      <c r="G331" s="433">
        <v>7220</v>
      </c>
      <c r="H331" s="434" t="s">
        <v>314</v>
      </c>
      <c r="I331" s="431" t="s">
        <v>727</v>
      </c>
    </row>
    <row r="332" spans="1:9" ht="14.25" customHeight="1">
      <c r="A332" s="35">
        <v>217244600012</v>
      </c>
      <c r="G332" s="433">
        <v>7310</v>
      </c>
      <c r="H332" s="434" t="s">
        <v>314</v>
      </c>
      <c r="I332" s="431" t="s">
        <v>728</v>
      </c>
    </row>
    <row r="333" spans="1:9" ht="14.25" customHeight="1">
      <c r="A333" s="35">
        <v>216743200011</v>
      </c>
      <c r="G333" s="433">
        <v>7320</v>
      </c>
      <c r="H333" s="434" t="s">
        <v>314</v>
      </c>
      <c r="I333" s="431" t="s">
        <v>729</v>
      </c>
    </row>
    <row r="334" spans="1:9" ht="14.25" customHeight="1">
      <c r="A334" s="35">
        <v>215404540016</v>
      </c>
      <c r="G334" s="433">
        <v>7410</v>
      </c>
      <c r="H334" s="434" t="s">
        <v>314</v>
      </c>
      <c r="I334" s="431" t="s">
        <v>730</v>
      </c>
    </row>
    <row r="335" spans="1:9" ht="14.25" customHeight="1">
      <c r="A335" s="35">
        <v>80217950017</v>
      </c>
      <c r="G335" s="433">
        <v>7420</v>
      </c>
      <c r="H335" s="434" t="s">
        <v>314</v>
      </c>
      <c r="I335" s="431" t="s">
        <v>731</v>
      </c>
    </row>
    <row r="336" spans="1:9" ht="14.25" customHeight="1">
      <c r="A336" s="35">
        <v>150150730015</v>
      </c>
      <c r="G336" s="433">
        <v>7490</v>
      </c>
      <c r="H336" s="434" t="s">
        <v>314</v>
      </c>
      <c r="I336" s="431" t="s">
        <v>732</v>
      </c>
    </row>
    <row r="337" spans="1:9" ht="14.25" customHeight="1">
      <c r="A337" s="35">
        <v>215181470013</v>
      </c>
      <c r="G337" s="433">
        <v>7500</v>
      </c>
      <c r="H337" s="434" t="s">
        <v>314</v>
      </c>
      <c r="I337" s="431" t="s">
        <v>733</v>
      </c>
    </row>
    <row r="338" spans="1:9" ht="14.25" customHeight="1">
      <c r="A338" s="35">
        <v>218072010016</v>
      </c>
      <c r="G338" s="433">
        <v>7710</v>
      </c>
      <c r="H338" s="434" t="s">
        <v>316</v>
      </c>
      <c r="I338" s="431" t="s">
        <v>734</v>
      </c>
    </row>
    <row r="339" spans="1:9" ht="14.25" customHeight="1">
      <c r="A339" s="35">
        <v>211105550017</v>
      </c>
      <c r="G339" s="433">
        <v>7721</v>
      </c>
      <c r="H339" s="434" t="s">
        <v>316</v>
      </c>
      <c r="I339" s="431" t="s">
        <v>735</v>
      </c>
    </row>
    <row r="340" spans="1:9" ht="14.25" customHeight="1">
      <c r="A340" s="35">
        <v>217221930016</v>
      </c>
      <c r="G340" s="433">
        <v>7722</v>
      </c>
      <c r="H340" s="434" t="s">
        <v>316</v>
      </c>
      <c r="I340" s="431" t="s">
        <v>736</v>
      </c>
    </row>
    <row r="341" spans="1:9" ht="14.25" customHeight="1">
      <c r="A341" s="35">
        <v>212586890013</v>
      </c>
      <c r="G341" s="433">
        <v>7729</v>
      </c>
      <c r="H341" s="434" t="s">
        <v>316</v>
      </c>
      <c r="I341" s="431" t="s">
        <v>737</v>
      </c>
    </row>
    <row r="342" spans="1:9" ht="14.25" customHeight="1">
      <c r="A342" s="35">
        <v>212586890013</v>
      </c>
      <c r="G342" s="433">
        <v>7730</v>
      </c>
      <c r="H342" s="434" t="s">
        <v>316</v>
      </c>
      <c r="I342" s="431" t="s">
        <v>738</v>
      </c>
    </row>
    <row r="343" spans="1:9" ht="14.25" customHeight="1">
      <c r="A343" s="35">
        <v>212586890013</v>
      </c>
      <c r="G343" s="433">
        <v>7740</v>
      </c>
      <c r="H343" s="434" t="s">
        <v>316</v>
      </c>
      <c r="I343" s="431" t="s">
        <v>739</v>
      </c>
    </row>
    <row r="344" spans="1:9" ht="14.25" customHeight="1">
      <c r="A344" s="35">
        <v>150400070017</v>
      </c>
      <c r="G344" s="433">
        <v>7810</v>
      </c>
      <c r="H344" s="434" t="s">
        <v>316</v>
      </c>
      <c r="I344" s="431" t="s">
        <v>740</v>
      </c>
    </row>
    <row r="345" spans="1:9" ht="14.25" customHeight="1">
      <c r="A345" s="35">
        <v>213741480012</v>
      </c>
      <c r="G345" s="433">
        <v>7820</v>
      </c>
      <c r="H345" s="434" t="s">
        <v>316</v>
      </c>
      <c r="I345" s="431" t="s">
        <v>741</v>
      </c>
    </row>
    <row r="346" spans="1:9" ht="14.25" customHeight="1">
      <c r="A346" s="35">
        <v>217915950011</v>
      </c>
      <c r="G346" s="433">
        <v>7830</v>
      </c>
      <c r="H346" s="434" t="s">
        <v>316</v>
      </c>
      <c r="I346" s="431" t="s">
        <v>742</v>
      </c>
    </row>
    <row r="347" spans="1:9" ht="14.25" customHeight="1">
      <c r="A347" s="35">
        <v>40508060019</v>
      </c>
      <c r="G347" s="433">
        <v>7911</v>
      </c>
      <c r="H347" s="434" t="s">
        <v>316</v>
      </c>
      <c r="I347" s="431" t="s">
        <v>743</v>
      </c>
    </row>
    <row r="348" spans="1:9" ht="14.25" customHeight="1">
      <c r="A348" s="35">
        <v>212594750012</v>
      </c>
      <c r="G348" s="433">
        <v>7912</v>
      </c>
      <c r="H348" s="434" t="s">
        <v>316</v>
      </c>
      <c r="I348" s="431" t="s">
        <v>744</v>
      </c>
    </row>
    <row r="349" spans="1:9" ht="14.25" customHeight="1">
      <c r="A349" s="35">
        <v>140158080012</v>
      </c>
      <c r="G349" s="433">
        <v>7990</v>
      </c>
      <c r="H349" s="434" t="s">
        <v>316</v>
      </c>
      <c r="I349" s="431" t="s">
        <v>745</v>
      </c>
    </row>
    <row r="350" spans="1:9" ht="14.25" customHeight="1">
      <c r="A350" s="35">
        <v>216197420019</v>
      </c>
      <c r="G350" s="433">
        <v>8010</v>
      </c>
      <c r="H350" s="434" t="s">
        <v>316</v>
      </c>
      <c r="I350" s="431" t="s">
        <v>746</v>
      </c>
    </row>
    <row r="351" spans="1:9" ht="14.25" customHeight="1">
      <c r="A351" s="35">
        <v>20358270019</v>
      </c>
      <c r="G351" s="433">
        <v>8020</v>
      </c>
      <c r="H351" s="434" t="s">
        <v>316</v>
      </c>
      <c r="I351" s="431" t="s">
        <v>747</v>
      </c>
    </row>
    <row r="352" spans="1:9" ht="14.25" customHeight="1">
      <c r="A352" s="35">
        <v>216255150015</v>
      </c>
      <c r="G352" s="433">
        <v>8030</v>
      </c>
      <c r="H352" s="434" t="s">
        <v>316</v>
      </c>
      <c r="I352" s="431" t="s">
        <v>748</v>
      </c>
    </row>
    <row r="353" spans="1:9" ht="14.25" customHeight="1">
      <c r="A353" s="35">
        <v>212749130012</v>
      </c>
      <c r="G353" s="433">
        <v>8110</v>
      </c>
      <c r="H353" s="434" t="s">
        <v>316</v>
      </c>
      <c r="I353" s="431" t="s">
        <v>749</v>
      </c>
    </row>
    <row r="354" spans="1:9" ht="14.25" customHeight="1">
      <c r="A354" s="35">
        <v>212228060016</v>
      </c>
      <c r="G354" s="433">
        <v>8121</v>
      </c>
      <c r="H354" s="434" t="s">
        <v>316</v>
      </c>
      <c r="I354" s="431" t="s">
        <v>750</v>
      </c>
    </row>
    <row r="355" spans="1:9" ht="14.25" customHeight="1">
      <c r="A355" s="35">
        <v>214775230017</v>
      </c>
      <c r="G355" s="433">
        <v>8129</v>
      </c>
      <c r="H355" s="434" t="s">
        <v>316</v>
      </c>
      <c r="I355" s="431" t="s">
        <v>751</v>
      </c>
    </row>
    <row r="356" spans="1:9" ht="14.25" customHeight="1">
      <c r="A356" s="35">
        <v>217131920011</v>
      </c>
      <c r="G356" s="433">
        <v>8130</v>
      </c>
      <c r="H356" s="434" t="s">
        <v>316</v>
      </c>
      <c r="I356" s="431" t="s">
        <v>752</v>
      </c>
    </row>
    <row r="357" spans="1:9" ht="14.25" customHeight="1">
      <c r="A357" s="35">
        <v>216873340018</v>
      </c>
      <c r="G357" s="433">
        <v>8211</v>
      </c>
      <c r="H357" s="434" t="s">
        <v>316</v>
      </c>
      <c r="I357" s="431" t="s">
        <v>753</v>
      </c>
    </row>
    <row r="358" spans="1:9" ht="14.25" customHeight="1">
      <c r="A358" s="35">
        <v>216526900015</v>
      </c>
      <c r="G358" s="433">
        <v>8219</v>
      </c>
      <c r="H358" s="434" t="s">
        <v>316</v>
      </c>
      <c r="I358" s="431" t="s">
        <v>754</v>
      </c>
    </row>
    <row r="359" spans="1:9" ht="14.25" customHeight="1">
      <c r="A359" s="35">
        <v>215093420014</v>
      </c>
      <c r="G359" s="433">
        <v>8220</v>
      </c>
      <c r="H359" s="434" t="s">
        <v>316</v>
      </c>
      <c r="I359" s="431" t="s">
        <v>755</v>
      </c>
    </row>
    <row r="360" spans="1:9" ht="14.25" customHeight="1">
      <c r="A360" s="35">
        <v>100656000011</v>
      </c>
      <c r="G360" s="433">
        <v>8230</v>
      </c>
      <c r="H360" s="434" t="s">
        <v>316</v>
      </c>
      <c r="I360" s="431" t="s">
        <v>756</v>
      </c>
    </row>
    <row r="361" spans="1:9" ht="14.25" customHeight="1">
      <c r="A361" s="35">
        <v>80203390014</v>
      </c>
      <c r="G361" s="433">
        <v>8291</v>
      </c>
      <c r="H361" s="434" t="s">
        <v>316</v>
      </c>
      <c r="I361" s="431" t="s">
        <v>757</v>
      </c>
    </row>
    <row r="362" spans="1:9" ht="14.25" customHeight="1">
      <c r="A362" s="35">
        <v>20503240014</v>
      </c>
      <c r="G362" s="433">
        <v>8292</v>
      </c>
      <c r="H362" s="434" t="s">
        <v>316</v>
      </c>
      <c r="I362" s="431" t="s">
        <v>758</v>
      </c>
    </row>
    <row r="363" spans="1:9" ht="14.25" customHeight="1">
      <c r="A363" s="35">
        <v>20285350018</v>
      </c>
      <c r="G363" s="433">
        <v>8299</v>
      </c>
      <c r="H363" s="434" t="s">
        <v>316</v>
      </c>
      <c r="I363" s="431" t="s">
        <v>759</v>
      </c>
    </row>
    <row r="364" spans="1:9" ht="14.25" customHeight="1">
      <c r="A364" s="35">
        <v>80160150017</v>
      </c>
      <c r="G364" s="433">
        <v>8411</v>
      </c>
      <c r="H364" s="434" t="s">
        <v>318</v>
      </c>
      <c r="I364" s="431" t="s">
        <v>760</v>
      </c>
    </row>
    <row r="365" spans="1:9" ht="14.25" customHeight="1">
      <c r="A365" s="35">
        <v>216541880012</v>
      </c>
      <c r="G365" s="433">
        <v>8412</v>
      </c>
      <c r="H365" s="434" t="s">
        <v>318</v>
      </c>
      <c r="I365" s="431" t="s">
        <v>761</v>
      </c>
    </row>
    <row r="366" spans="1:9" ht="14.25" customHeight="1">
      <c r="A366" s="35">
        <v>212539810017</v>
      </c>
      <c r="G366" s="433">
        <v>8413</v>
      </c>
      <c r="H366" s="434" t="s">
        <v>318</v>
      </c>
      <c r="I366" s="431" t="s">
        <v>762</v>
      </c>
    </row>
    <row r="367" spans="1:9" ht="14.25" customHeight="1">
      <c r="A367" s="35">
        <v>216398870011</v>
      </c>
      <c r="G367" s="433">
        <v>8421</v>
      </c>
      <c r="H367" s="434" t="s">
        <v>318</v>
      </c>
      <c r="I367" s="431" t="s">
        <v>763</v>
      </c>
    </row>
    <row r="368" spans="1:9" ht="14.25" customHeight="1">
      <c r="A368" s="35">
        <v>217087880013</v>
      </c>
      <c r="G368" s="433">
        <v>8422</v>
      </c>
      <c r="H368" s="434" t="s">
        <v>318</v>
      </c>
      <c r="I368" s="431" t="s">
        <v>764</v>
      </c>
    </row>
    <row r="369" spans="1:9" ht="14.25" customHeight="1">
      <c r="A369" s="35">
        <v>216120940018</v>
      </c>
      <c r="G369" s="433">
        <v>8423</v>
      </c>
      <c r="H369" s="434" t="s">
        <v>318</v>
      </c>
      <c r="I369" s="431" t="s">
        <v>765</v>
      </c>
    </row>
    <row r="370" spans="1:9" ht="14.25" customHeight="1">
      <c r="A370" s="35">
        <v>214337080014</v>
      </c>
      <c r="G370" s="433">
        <v>8430</v>
      </c>
      <c r="H370" s="434" t="s">
        <v>318</v>
      </c>
      <c r="I370" s="431" t="s">
        <v>766</v>
      </c>
    </row>
    <row r="371" spans="1:9" ht="14.25" customHeight="1">
      <c r="A371" s="35">
        <v>110184590012</v>
      </c>
      <c r="G371" s="433">
        <v>8510</v>
      </c>
      <c r="H371" s="434" t="s">
        <v>320</v>
      </c>
      <c r="I371" s="431" t="s">
        <v>767</v>
      </c>
    </row>
    <row r="372" spans="1:9" ht="14.25" customHeight="1">
      <c r="A372" s="35">
        <v>200083470010</v>
      </c>
      <c r="G372" s="433">
        <v>8521</v>
      </c>
      <c r="H372" s="434" t="s">
        <v>320</v>
      </c>
      <c r="I372" s="431" t="s">
        <v>768</v>
      </c>
    </row>
    <row r="373" spans="1:9" ht="14.25" customHeight="1">
      <c r="A373" s="35">
        <v>90213240012</v>
      </c>
      <c r="G373" s="433">
        <v>8522</v>
      </c>
      <c r="H373" s="434" t="s">
        <v>320</v>
      </c>
      <c r="I373" s="431" t="s">
        <v>769</v>
      </c>
    </row>
    <row r="374" spans="1:9" ht="14.25" customHeight="1">
      <c r="A374" s="35">
        <v>216637280015</v>
      </c>
      <c r="G374" s="433">
        <v>8530</v>
      </c>
      <c r="H374" s="434" t="s">
        <v>320</v>
      </c>
      <c r="I374" s="431" t="s">
        <v>770</v>
      </c>
    </row>
    <row r="375" spans="1:9" ht="14.25" customHeight="1">
      <c r="A375" s="35">
        <v>218061160011</v>
      </c>
      <c r="G375" s="433">
        <v>8541</v>
      </c>
      <c r="H375" s="434" t="s">
        <v>320</v>
      </c>
      <c r="I375" s="431" t="s">
        <v>771</v>
      </c>
    </row>
    <row r="376" spans="1:9" ht="14.25" customHeight="1">
      <c r="A376" s="35">
        <v>50181800019</v>
      </c>
      <c r="G376" s="433">
        <v>8542</v>
      </c>
      <c r="H376" s="434" t="s">
        <v>320</v>
      </c>
      <c r="I376" s="431" t="s">
        <v>772</v>
      </c>
    </row>
    <row r="377" spans="1:9" ht="14.25" customHeight="1">
      <c r="A377" s="35">
        <v>10204140010</v>
      </c>
      <c r="G377" s="433">
        <v>8549</v>
      </c>
      <c r="H377" s="434" t="s">
        <v>320</v>
      </c>
      <c r="I377" s="431" t="s">
        <v>773</v>
      </c>
    </row>
    <row r="378" spans="1:9" ht="14.25" customHeight="1">
      <c r="A378" s="35">
        <v>216761280013</v>
      </c>
      <c r="G378" s="433">
        <v>8550</v>
      </c>
      <c r="H378" s="434" t="s">
        <v>320</v>
      </c>
      <c r="I378" s="431" t="s">
        <v>774</v>
      </c>
    </row>
    <row r="379" spans="1:9" ht="14.25" customHeight="1">
      <c r="A379" s="35">
        <v>70118110013</v>
      </c>
      <c r="G379" s="433">
        <v>8610</v>
      </c>
      <c r="H379" s="434" t="s">
        <v>322</v>
      </c>
      <c r="I379" s="431" t="s">
        <v>775</v>
      </c>
    </row>
    <row r="380" spans="1:9" ht="14.25" customHeight="1">
      <c r="A380" s="35">
        <v>217754130018</v>
      </c>
      <c r="G380" s="433">
        <v>8620</v>
      </c>
      <c r="H380" s="434" t="s">
        <v>322</v>
      </c>
      <c r="I380" s="431" t="s">
        <v>776</v>
      </c>
    </row>
    <row r="381" spans="1:9" ht="14.25" customHeight="1">
      <c r="A381" s="35">
        <v>213891470012</v>
      </c>
      <c r="G381" s="433">
        <v>8690</v>
      </c>
      <c r="H381" s="434" t="s">
        <v>322</v>
      </c>
      <c r="I381" s="431" t="s">
        <v>777</v>
      </c>
    </row>
    <row r="382" spans="1:9" ht="14.25" customHeight="1">
      <c r="A382" s="35">
        <v>216497460016</v>
      </c>
      <c r="G382" s="433">
        <v>8710</v>
      </c>
      <c r="H382" s="434" t="s">
        <v>322</v>
      </c>
      <c r="I382" s="431" t="s">
        <v>778</v>
      </c>
    </row>
    <row r="383" spans="1:9" ht="14.25" customHeight="1">
      <c r="A383" s="35">
        <v>190132500010</v>
      </c>
      <c r="G383" s="433">
        <v>8720</v>
      </c>
      <c r="H383" s="434" t="s">
        <v>322</v>
      </c>
      <c r="I383" s="431" t="s">
        <v>779</v>
      </c>
    </row>
    <row r="384" spans="1:9" ht="14.25" customHeight="1">
      <c r="A384" s="35">
        <v>216971950015</v>
      </c>
      <c r="G384" s="433">
        <v>8730</v>
      </c>
      <c r="H384" s="434" t="s">
        <v>322</v>
      </c>
      <c r="I384" s="431" t="s">
        <v>780</v>
      </c>
    </row>
    <row r="385" spans="1:9" ht="14.25" customHeight="1">
      <c r="A385" s="35">
        <v>217445530011</v>
      </c>
      <c r="G385" s="433">
        <v>8790</v>
      </c>
      <c r="H385" s="434" t="s">
        <v>322</v>
      </c>
      <c r="I385" s="431" t="s">
        <v>781</v>
      </c>
    </row>
    <row r="386" spans="1:9" ht="14.25" customHeight="1">
      <c r="A386" s="35">
        <v>216410240019</v>
      </c>
      <c r="G386" s="433">
        <v>8810</v>
      </c>
      <c r="H386" s="434" t="s">
        <v>322</v>
      </c>
      <c r="I386" s="431" t="s">
        <v>782</v>
      </c>
    </row>
    <row r="387" spans="1:9" ht="14.25" customHeight="1">
      <c r="A387" s="35">
        <v>100307980010</v>
      </c>
      <c r="G387" s="433">
        <v>8890</v>
      </c>
      <c r="H387" s="434" t="s">
        <v>322</v>
      </c>
      <c r="I387" s="431" t="s">
        <v>783</v>
      </c>
    </row>
    <row r="388" spans="1:9" ht="14.25" customHeight="1">
      <c r="A388" s="35">
        <v>215761290010</v>
      </c>
      <c r="G388" s="433">
        <v>9000</v>
      </c>
      <c r="H388" s="434" t="s">
        <v>324</v>
      </c>
      <c r="I388" s="431" t="s">
        <v>784</v>
      </c>
    </row>
    <row r="389" spans="1:9" ht="14.25" customHeight="1">
      <c r="A389" s="35">
        <v>212544010015</v>
      </c>
      <c r="G389" s="433">
        <v>9101</v>
      </c>
      <c r="H389" s="434" t="s">
        <v>324</v>
      </c>
      <c r="I389" s="431" t="s">
        <v>785</v>
      </c>
    </row>
    <row r="390" spans="1:9" ht="14.25" customHeight="1">
      <c r="A390" s="35">
        <v>190283530016</v>
      </c>
      <c r="G390" s="433">
        <v>9102</v>
      </c>
      <c r="H390" s="434" t="s">
        <v>324</v>
      </c>
      <c r="I390" s="431" t="s">
        <v>786</v>
      </c>
    </row>
    <row r="391" spans="1:9" ht="14.25" customHeight="1">
      <c r="A391" s="35">
        <v>20027420013</v>
      </c>
      <c r="G391" s="433">
        <v>9103</v>
      </c>
      <c r="H391" s="434" t="s">
        <v>324</v>
      </c>
      <c r="I391" s="431" t="s">
        <v>787</v>
      </c>
    </row>
    <row r="392" spans="1:9" ht="14.25" customHeight="1">
      <c r="A392" s="35">
        <v>213576870018</v>
      </c>
      <c r="G392" s="433">
        <v>9200</v>
      </c>
      <c r="H392" s="434" t="s">
        <v>324</v>
      </c>
      <c r="I392" s="431" t="s">
        <v>788</v>
      </c>
    </row>
    <row r="393" spans="1:9" ht="14.25" customHeight="1">
      <c r="A393" s="35">
        <v>130000960010</v>
      </c>
      <c r="G393" s="433">
        <v>9311</v>
      </c>
      <c r="H393" s="434" t="s">
        <v>324</v>
      </c>
      <c r="I393" s="431" t="s">
        <v>789</v>
      </c>
    </row>
    <row r="394" spans="1:9" ht="14.25" customHeight="1">
      <c r="A394" s="35" t="s">
        <v>790</v>
      </c>
      <c r="G394" s="433">
        <v>9312</v>
      </c>
      <c r="H394" s="434" t="s">
        <v>324</v>
      </c>
      <c r="I394" s="431" t="s">
        <v>791</v>
      </c>
    </row>
    <row r="395" spans="1:9" ht="14.25" customHeight="1">
      <c r="A395" s="35">
        <v>150143160012</v>
      </c>
      <c r="G395" s="433">
        <v>9319</v>
      </c>
      <c r="H395" s="434" t="s">
        <v>324</v>
      </c>
      <c r="I395" s="431" t="s">
        <v>792</v>
      </c>
    </row>
    <row r="396" spans="1:9" ht="14.25" customHeight="1">
      <c r="A396" s="35">
        <v>21293400010</v>
      </c>
      <c r="G396" s="433">
        <v>9321</v>
      </c>
      <c r="H396" s="434" t="s">
        <v>324</v>
      </c>
      <c r="I396" s="431" t="s">
        <v>793</v>
      </c>
    </row>
    <row r="397" spans="1:9" ht="14.25" customHeight="1">
      <c r="A397" s="35">
        <v>20331440010</v>
      </c>
      <c r="G397" s="433">
        <v>9329</v>
      </c>
      <c r="H397" s="434" t="s">
        <v>324</v>
      </c>
      <c r="I397" s="431" t="s">
        <v>794</v>
      </c>
    </row>
    <row r="398" spans="1:9" ht="14.25" customHeight="1">
      <c r="A398" s="35">
        <v>212204450019</v>
      </c>
      <c r="G398" s="433">
        <v>9411</v>
      </c>
      <c r="H398" s="434" t="s">
        <v>326</v>
      </c>
      <c r="I398" s="431" t="s">
        <v>795</v>
      </c>
    </row>
    <row r="399" spans="1:9" ht="14.25" customHeight="1">
      <c r="A399" s="35">
        <v>217916700019</v>
      </c>
      <c r="G399" s="433">
        <v>9412</v>
      </c>
      <c r="H399" s="434" t="s">
        <v>326</v>
      </c>
      <c r="I399" s="431" t="s">
        <v>796</v>
      </c>
    </row>
    <row r="400" spans="1:9" ht="14.25" customHeight="1">
      <c r="A400" s="35">
        <v>212193400010</v>
      </c>
      <c r="G400" s="433">
        <v>9420</v>
      </c>
      <c r="H400" s="434" t="s">
        <v>326</v>
      </c>
      <c r="I400" s="431" t="s">
        <v>797</v>
      </c>
    </row>
    <row r="401" spans="1:9" ht="14.25" customHeight="1">
      <c r="A401" s="35">
        <v>20115290014</v>
      </c>
      <c r="G401" s="433">
        <v>9491</v>
      </c>
      <c r="H401" s="434" t="s">
        <v>326</v>
      </c>
      <c r="I401" s="431" t="s">
        <v>798</v>
      </c>
    </row>
    <row r="402" spans="1:9" ht="14.25" customHeight="1">
      <c r="A402" s="35">
        <v>214445100012</v>
      </c>
      <c r="G402" s="433">
        <v>9492</v>
      </c>
      <c r="H402" s="434" t="s">
        <v>326</v>
      </c>
      <c r="I402" s="431" t="s">
        <v>799</v>
      </c>
    </row>
    <row r="403" spans="1:9" ht="14.25" customHeight="1">
      <c r="A403" s="35">
        <v>80235250013</v>
      </c>
      <c r="G403" s="433">
        <v>9499</v>
      </c>
      <c r="H403" s="434" t="s">
        <v>326</v>
      </c>
      <c r="I403" s="431" t="s">
        <v>800</v>
      </c>
    </row>
    <row r="404" spans="1:9" ht="14.25" customHeight="1">
      <c r="A404" s="35">
        <v>216478720016</v>
      </c>
      <c r="G404" s="433">
        <v>9511</v>
      </c>
      <c r="H404" s="434" t="s">
        <v>326</v>
      </c>
      <c r="I404" s="431" t="s">
        <v>801</v>
      </c>
    </row>
    <row r="405" spans="1:9" ht="14.25" customHeight="1">
      <c r="A405" s="35">
        <v>216847740012</v>
      </c>
      <c r="G405" s="433">
        <v>9512</v>
      </c>
      <c r="H405" s="434" t="s">
        <v>326</v>
      </c>
      <c r="I405" s="431" t="s">
        <v>802</v>
      </c>
    </row>
    <row r="406" spans="1:9" ht="14.25" customHeight="1">
      <c r="A406" s="35">
        <v>218517080015</v>
      </c>
      <c r="G406" s="433">
        <v>9521</v>
      </c>
      <c r="H406" s="434" t="s">
        <v>326</v>
      </c>
      <c r="I406" s="431" t="s">
        <v>803</v>
      </c>
    </row>
    <row r="407" spans="1:9" ht="14.25" customHeight="1">
      <c r="A407" s="35">
        <v>213575750019</v>
      </c>
      <c r="G407" s="433">
        <v>9522</v>
      </c>
      <c r="H407" s="434" t="s">
        <v>326</v>
      </c>
      <c r="I407" s="431" t="s">
        <v>804</v>
      </c>
    </row>
    <row r="408" spans="1:9" ht="14.25" customHeight="1">
      <c r="A408" s="35">
        <v>216131720014</v>
      </c>
      <c r="G408" s="433">
        <v>9523</v>
      </c>
      <c r="H408" s="434" t="s">
        <v>326</v>
      </c>
      <c r="I408" s="431" t="s">
        <v>805</v>
      </c>
    </row>
    <row r="409" spans="1:9" ht="14.25" customHeight="1">
      <c r="A409" s="35">
        <v>30034300017</v>
      </c>
      <c r="G409" s="433">
        <v>9524</v>
      </c>
      <c r="H409" s="434" t="s">
        <v>326</v>
      </c>
      <c r="I409" s="431" t="s">
        <v>806</v>
      </c>
    </row>
    <row r="410" spans="1:9" ht="14.25" customHeight="1">
      <c r="A410" s="35">
        <v>217757580014</v>
      </c>
      <c r="G410" s="433">
        <v>9529</v>
      </c>
      <c r="H410" s="434" t="s">
        <v>326</v>
      </c>
      <c r="I410" s="431" t="s">
        <v>807</v>
      </c>
    </row>
    <row r="411" spans="1:9" ht="14.25" customHeight="1">
      <c r="A411" s="35">
        <v>100256050011</v>
      </c>
      <c r="G411" s="433">
        <v>9601</v>
      </c>
      <c r="H411" s="434" t="s">
        <v>326</v>
      </c>
      <c r="I411" s="431" t="s">
        <v>808</v>
      </c>
    </row>
    <row r="412" spans="1:9" ht="14.25" customHeight="1">
      <c r="A412" s="35" t="s">
        <v>809</v>
      </c>
      <c r="G412" s="433">
        <v>9602</v>
      </c>
      <c r="H412" s="434" t="s">
        <v>326</v>
      </c>
      <c r="I412" s="431" t="s">
        <v>810</v>
      </c>
    </row>
    <row r="413" spans="1:9" ht="14.25" customHeight="1">
      <c r="A413" s="35">
        <v>217734960015</v>
      </c>
      <c r="G413" s="433">
        <v>9603</v>
      </c>
      <c r="H413" s="434" t="s">
        <v>326</v>
      </c>
      <c r="I413" s="431" t="s">
        <v>811</v>
      </c>
    </row>
    <row r="414" spans="1:9" ht="14.25" customHeight="1">
      <c r="A414" s="35">
        <v>215490320016</v>
      </c>
      <c r="G414" s="433">
        <v>9609</v>
      </c>
      <c r="H414" s="434" t="s">
        <v>326</v>
      </c>
      <c r="I414" s="431" t="s">
        <v>812</v>
      </c>
    </row>
    <row r="415" spans="1:9" ht="14.25" customHeight="1">
      <c r="A415" s="35">
        <v>216445510012</v>
      </c>
      <c r="G415" s="433">
        <v>9700</v>
      </c>
      <c r="H415" s="434" t="s">
        <v>328</v>
      </c>
      <c r="I415" s="431" t="s">
        <v>813</v>
      </c>
    </row>
    <row r="416" spans="1:9" ht="14.25" customHeight="1">
      <c r="A416" s="35">
        <v>216993190013</v>
      </c>
      <c r="G416" s="433">
        <v>9810</v>
      </c>
      <c r="H416" s="434" t="s">
        <v>328</v>
      </c>
      <c r="I416" s="431" t="s">
        <v>814</v>
      </c>
    </row>
    <row r="417" spans="1:9" ht="14.25" customHeight="1">
      <c r="A417" s="35">
        <v>214919310012</v>
      </c>
      <c r="G417" s="433">
        <v>9820</v>
      </c>
      <c r="H417" s="434" t="s">
        <v>328</v>
      </c>
      <c r="I417" s="431" t="s">
        <v>815</v>
      </c>
    </row>
    <row r="418" spans="1:9" ht="14.25" customHeight="1">
      <c r="A418" s="35">
        <v>216982630017</v>
      </c>
      <c r="G418" s="447">
        <v>9900</v>
      </c>
      <c r="H418" s="448" t="s">
        <v>330</v>
      </c>
      <c r="I418" s="436" t="s">
        <v>331</v>
      </c>
    </row>
    <row r="419" spans="1:9" ht="14.25" customHeight="1">
      <c r="A419" s="35">
        <v>150393440012</v>
      </c>
    </row>
    <row r="420" spans="1:9" ht="14.25" customHeight="1">
      <c r="A420" s="35">
        <v>218579610018</v>
      </c>
    </row>
    <row r="421" spans="1:9" ht="14.25" customHeight="1">
      <c r="A421" s="35">
        <v>212123210018</v>
      </c>
    </row>
    <row r="422" spans="1:9" ht="14.25" customHeight="1">
      <c r="A422" s="35">
        <v>217034930016</v>
      </c>
    </row>
    <row r="423" spans="1:9" ht="14.25" customHeight="1">
      <c r="A423" s="35">
        <v>215448670011</v>
      </c>
    </row>
    <row r="424" spans="1:9" ht="14.25" customHeight="1">
      <c r="A424" s="35">
        <v>216705670014</v>
      </c>
    </row>
    <row r="425" spans="1:9" ht="14.25" customHeight="1">
      <c r="A425" s="35">
        <v>218431200012</v>
      </c>
    </row>
    <row r="426" spans="1:9" ht="14.25" customHeight="1">
      <c r="A426" s="35">
        <v>216010540015</v>
      </c>
    </row>
    <row r="427" spans="1:9" ht="14.25" customHeight="1">
      <c r="A427" s="35">
        <v>217066870019</v>
      </c>
    </row>
    <row r="428" spans="1:9" ht="14.25" customHeight="1">
      <c r="A428" s="35">
        <v>140140800013</v>
      </c>
    </row>
    <row r="429" spans="1:9" ht="14.25" customHeight="1">
      <c r="A429" s="35">
        <v>215552490017</v>
      </c>
    </row>
    <row r="430" spans="1:9" ht="14.25" customHeight="1">
      <c r="A430" s="35">
        <v>100367840010</v>
      </c>
    </row>
    <row r="431" spans="1:9" ht="14.25" customHeight="1">
      <c r="A431" s="35">
        <v>140252850012</v>
      </c>
    </row>
    <row r="432" spans="1:9" ht="14.25" customHeight="1">
      <c r="A432" s="35">
        <v>214853410014</v>
      </c>
    </row>
    <row r="433" spans="1:1" ht="14.25" customHeight="1">
      <c r="A433" s="35">
        <v>40237940018</v>
      </c>
    </row>
    <row r="434" spans="1:1" ht="14.25" customHeight="1">
      <c r="A434" s="35">
        <v>218217840014</v>
      </c>
    </row>
    <row r="435" spans="1:1" ht="14.25" customHeight="1">
      <c r="A435" s="35">
        <v>217734960015</v>
      </c>
    </row>
    <row r="436" spans="1:1" ht="14.25" customHeight="1">
      <c r="A436" s="35">
        <v>100587940014</v>
      </c>
    </row>
    <row r="437" spans="1:1" ht="14.25" customHeight="1">
      <c r="A437" s="35">
        <v>216194320013</v>
      </c>
    </row>
    <row r="438" spans="1:1" ht="14.25" customHeight="1">
      <c r="A438" s="35">
        <v>217210150014</v>
      </c>
    </row>
    <row r="439" spans="1:1" ht="14.25" customHeight="1">
      <c r="A439" s="35">
        <v>150378200014</v>
      </c>
    </row>
    <row r="440" spans="1:1" ht="14.25" customHeight="1">
      <c r="A440" s="35">
        <v>20536750011</v>
      </c>
    </row>
    <row r="441" spans="1:1" ht="14.25" customHeight="1">
      <c r="A441" s="35">
        <v>217460970019</v>
      </c>
    </row>
    <row r="442" spans="1:1" ht="14.25" customHeight="1">
      <c r="A442" s="35">
        <v>216196160013</v>
      </c>
    </row>
    <row r="443" spans="1:1" ht="14.25" customHeight="1">
      <c r="A443" s="35">
        <v>120242830014</v>
      </c>
    </row>
    <row r="444" spans="1:1" ht="14.25" customHeight="1">
      <c r="A444" s="35">
        <v>140248189016</v>
      </c>
    </row>
    <row r="445" spans="1:1" ht="14.25" customHeight="1">
      <c r="A445" s="35">
        <v>216791330019</v>
      </c>
    </row>
    <row r="446" spans="1:1" ht="14.25" customHeight="1">
      <c r="A446" s="35">
        <v>213814340010</v>
      </c>
    </row>
    <row r="447" spans="1:1" ht="14.25" customHeight="1">
      <c r="A447" s="35">
        <v>212593010015</v>
      </c>
    </row>
    <row r="448" spans="1:1" ht="14.25" customHeight="1">
      <c r="A448" s="35">
        <v>215964930014</v>
      </c>
    </row>
    <row r="449" spans="1:1" ht="14.25" customHeight="1">
      <c r="A449" s="35">
        <v>90089200018</v>
      </c>
    </row>
    <row r="450" spans="1:1" ht="14.25" customHeight="1">
      <c r="A450" s="35">
        <v>215136350012</v>
      </c>
    </row>
    <row r="451" spans="1:1" ht="14.25" customHeight="1">
      <c r="A451" s="35">
        <v>215255740019</v>
      </c>
    </row>
    <row r="452" spans="1:1" ht="14.25" customHeight="1">
      <c r="A452" s="35">
        <v>150461810010</v>
      </c>
    </row>
    <row r="453" spans="1:1" ht="14.25" customHeight="1">
      <c r="A453" s="35">
        <v>40481290019</v>
      </c>
    </row>
    <row r="454" spans="1:1" ht="14.25" customHeight="1">
      <c r="A454" s="35">
        <v>218294790018</v>
      </c>
    </row>
    <row r="455" spans="1:1" ht="14.25" customHeight="1">
      <c r="A455" s="35">
        <v>216562680011</v>
      </c>
    </row>
    <row r="456" spans="1:1" ht="14.25" customHeight="1"/>
    <row r="457" spans="1:1" ht="14.25" customHeight="1"/>
    <row r="458" spans="1:1" ht="14.25" customHeight="1"/>
    <row r="459" spans="1:1" ht="14.25" customHeight="1"/>
    <row r="460" spans="1:1" ht="14.25" customHeight="1"/>
    <row r="461" spans="1:1" ht="14.25" customHeight="1"/>
    <row r="462" spans="1:1" ht="14.25" customHeight="1"/>
    <row r="463" spans="1:1" ht="14.25" customHeight="1"/>
    <row r="464" spans="1:1"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000"/>
  <sheetViews>
    <sheetView workbookViewId="0">
      <pane ySplit="1" topLeftCell="A2" activePane="bottomLeft" state="frozen"/>
      <selection pane="bottomLeft" activeCell="B3" sqref="B3"/>
    </sheetView>
  </sheetViews>
  <sheetFormatPr baseColWidth="10" defaultColWidth="12.625" defaultRowHeight="15" customHeight="1"/>
  <cols>
    <col min="1" max="1" width="11.875" customWidth="1"/>
    <col min="2" max="2" width="17.625" customWidth="1"/>
    <col min="3" max="3" width="33.125" customWidth="1"/>
    <col min="4" max="4" width="5.125" customWidth="1"/>
    <col min="5" max="5" width="16.125" customWidth="1"/>
    <col min="6" max="6" width="28.625" customWidth="1"/>
    <col min="7" max="7" width="21" customWidth="1"/>
    <col min="8" max="9" width="9.375" customWidth="1"/>
  </cols>
  <sheetData>
    <row r="1" spans="1:9" ht="14.25" customHeight="1">
      <c r="A1" s="293" t="s">
        <v>839</v>
      </c>
      <c r="B1" s="293" t="s">
        <v>840</v>
      </c>
      <c r="C1" s="293" t="s">
        <v>840</v>
      </c>
      <c r="E1" s="451" t="s">
        <v>841</v>
      </c>
      <c r="F1" s="451" t="s">
        <v>842</v>
      </c>
      <c r="G1" s="451" t="s">
        <v>843</v>
      </c>
      <c r="I1" s="452" t="s">
        <v>844</v>
      </c>
    </row>
    <row r="2" spans="1:9" ht="14.25" customHeight="1">
      <c r="A2" s="453" t="s">
        <v>845</v>
      </c>
      <c r="B2" s="83" t="s">
        <v>846</v>
      </c>
      <c r="C2" s="83" t="s">
        <v>846</v>
      </c>
      <c r="E2" s="83" t="s">
        <v>847</v>
      </c>
      <c r="F2" s="242" t="s">
        <v>847</v>
      </c>
      <c r="G2" s="250">
        <v>1</v>
      </c>
      <c r="I2" s="109">
        <v>1</v>
      </c>
    </row>
    <row r="3" spans="1:9" ht="14.25" customHeight="1">
      <c r="A3" s="453" t="s">
        <v>848</v>
      </c>
      <c r="B3" s="83" t="s">
        <v>849</v>
      </c>
      <c r="C3" s="83" t="s">
        <v>849</v>
      </c>
      <c r="E3" s="83" t="s">
        <v>846</v>
      </c>
      <c r="F3" s="242" t="s">
        <v>850</v>
      </c>
      <c r="G3" s="250">
        <v>1</v>
      </c>
      <c r="I3" s="109">
        <v>2</v>
      </c>
    </row>
    <row r="4" spans="1:9" ht="14.25" customHeight="1">
      <c r="A4" s="453" t="s">
        <v>851</v>
      </c>
      <c r="B4" s="83" t="s">
        <v>852</v>
      </c>
      <c r="C4" s="83" t="s">
        <v>853</v>
      </c>
      <c r="E4" s="83" t="s">
        <v>846</v>
      </c>
      <c r="F4" s="242" t="s">
        <v>854</v>
      </c>
      <c r="G4" s="250">
        <v>2</v>
      </c>
    </row>
    <row r="5" spans="1:9" ht="14.25" customHeight="1">
      <c r="A5" s="453" t="s">
        <v>855</v>
      </c>
      <c r="B5" s="83" t="s">
        <v>856</v>
      </c>
      <c r="C5" s="83" t="s">
        <v>856</v>
      </c>
      <c r="E5" s="83" t="s">
        <v>846</v>
      </c>
      <c r="F5" s="242" t="s">
        <v>857</v>
      </c>
      <c r="G5" s="250">
        <v>1.75</v>
      </c>
    </row>
    <row r="6" spans="1:9" ht="14.25" customHeight="1">
      <c r="A6" s="453" t="s">
        <v>858</v>
      </c>
      <c r="B6" s="83" t="s">
        <v>859</v>
      </c>
      <c r="C6" s="83" t="s">
        <v>859</v>
      </c>
      <c r="E6" s="83" t="s">
        <v>846</v>
      </c>
      <c r="F6" s="242" t="s">
        <v>860</v>
      </c>
      <c r="G6" s="250">
        <v>2</v>
      </c>
    </row>
    <row r="7" spans="1:9" ht="14.25" customHeight="1">
      <c r="A7" s="453" t="s">
        <v>861</v>
      </c>
      <c r="B7" s="83" t="s">
        <v>862</v>
      </c>
      <c r="C7" s="83" t="s">
        <v>862</v>
      </c>
      <c r="E7" s="83" t="s">
        <v>846</v>
      </c>
      <c r="F7" s="242" t="s">
        <v>863</v>
      </c>
      <c r="G7" s="250">
        <v>2</v>
      </c>
    </row>
    <row r="8" spans="1:9" ht="14.25" customHeight="1">
      <c r="A8" s="453" t="s">
        <v>864</v>
      </c>
      <c r="B8" s="83" t="s">
        <v>865</v>
      </c>
      <c r="C8" s="83" t="s">
        <v>865</v>
      </c>
      <c r="E8" s="83" t="s">
        <v>846</v>
      </c>
      <c r="F8" s="242" t="s">
        <v>866</v>
      </c>
      <c r="G8" s="250">
        <v>2</v>
      </c>
    </row>
    <row r="9" spans="1:9" ht="14.25" customHeight="1">
      <c r="A9" s="453" t="s">
        <v>867</v>
      </c>
      <c r="B9" s="83" t="s">
        <v>868</v>
      </c>
      <c r="C9" s="83" t="s">
        <v>868</v>
      </c>
      <c r="E9" s="83" t="s">
        <v>846</v>
      </c>
      <c r="F9" s="242" t="s">
        <v>869</v>
      </c>
      <c r="G9" s="250">
        <v>2</v>
      </c>
    </row>
    <row r="10" spans="1:9" ht="14.25" customHeight="1">
      <c r="A10" s="453" t="s">
        <v>870</v>
      </c>
      <c r="B10" s="83" t="s">
        <v>871</v>
      </c>
      <c r="C10" s="83" t="s">
        <v>871</v>
      </c>
      <c r="E10" s="83" t="s">
        <v>846</v>
      </c>
      <c r="F10" s="242" t="s">
        <v>872</v>
      </c>
      <c r="G10" s="250">
        <v>2</v>
      </c>
    </row>
    <row r="11" spans="1:9" ht="14.25" customHeight="1">
      <c r="A11" s="453" t="s">
        <v>873</v>
      </c>
      <c r="B11" s="83" t="s">
        <v>847</v>
      </c>
      <c r="C11" s="83" t="s">
        <v>847</v>
      </c>
      <c r="E11" s="83" t="s">
        <v>846</v>
      </c>
      <c r="F11" s="242" t="s">
        <v>874</v>
      </c>
      <c r="G11" s="250">
        <v>2</v>
      </c>
    </row>
    <row r="12" spans="1:9" ht="14.25" customHeight="1">
      <c r="B12" s="83" t="s">
        <v>875</v>
      </c>
      <c r="C12" s="83" t="s">
        <v>875</v>
      </c>
      <c r="E12" s="83" t="s">
        <v>846</v>
      </c>
      <c r="F12" s="242" t="s">
        <v>876</v>
      </c>
      <c r="G12" s="250">
        <v>2</v>
      </c>
    </row>
    <row r="13" spans="1:9" ht="14.25" customHeight="1">
      <c r="B13" s="83" t="s">
        <v>877</v>
      </c>
      <c r="C13" s="83" t="s">
        <v>878</v>
      </c>
      <c r="E13" s="83" t="s">
        <v>846</v>
      </c>
      <c r="F13" s="242" t="s">
        <v>879</v>
      </c>
      <c r="G13" s="250">
        <v>2</v>
      </c>
    </row>
    <row r="14" spans="1:9" ht="14.25" customHeight="1">
      <c r="B14" s="83" t="s">
        <v>880</v>
      </c>
      <c r="C14" s="83" t="s">
        <v>880</v>
      </c>
      <c r="E14" s="83" t="s">
        <v>846</v>
      </c>
      <c r="F14" s="242" t="s">
        <v>881</v>
      </c>
      <c r="G14" s="250">
        <v>2</v>
      </c>
    </row>
    <row r="15" spans="1:9" ht="14.25" customHeight="1">
      <c r="B15" s="83" t="s">
        <v>882</v>
      </c>
      <c r="C15" s="83" t="s">
        <v>882</v>
      </c>
      <c r="E15" s="83" t="s">
        <v>846</v>
      </c>
      <c r="F15" s="242" t="s">
        <v>883</v>
      </c>
      <c r="G15" s="250">
        <v>2</v>
      </c>
    </row>
    <row r="16" spans="1:9" ht="14.25" customHeight="1">
      <c r="B16" s="83" t="s">
        <v>884</v>
      </c>
      <c r="C16" s="83" t="s">
        <v>884</v>
      </c>
      <c r="E16" s="83" t="s">
        <v>846</v>
      </c>
      <c r="F16" s="242" t="s">
        <v>885</v>
      </c>
      <c r="G16" s="250">
        <v>2</v>
      </c>
    </row>
    <row r="17" spans="2:7" ht="14.25" customHeight="1">
      <c r="B17" s="83" t="s">
        <v>886</v>
      </c>
      <c r="C17" s="83" t="s">
        <v>887</v>
      </c>
      <c r="E17" s="83" t="s">
        <v>846</v>
      </c>
      <c r="F17" s="242" t="s">
        <v>888</v>
      </c>
      <c r="G17" s="250">
        <v>2</v>
      </c>
    </row>
    <row r="18" spans="2:7" ht="14.25" customHeight="1">
      <c r="B18" s="83" t="s">
        <v>889</v>
      </c>
      <c r="C18" s="83" t="s">
        <v>889</v>
      </c>
      <c r="E18" s="83" t="s">
        <v>846</v>
      </c>
      <c r="F18" s="242" t="s">
        <v>890</v>
      </c>
      <c r="G18" s="250">
        <v>2</v>
      </c>
    </row>
    <row r="19" spans="2:7" ht="14.25" customHeight="1">
      <c r="B19" s="83" t="s">
        <v>891</v>
      </c>
      <c r="C19" s="83" t="s">
        <v>891</v>
      </c>
      <c r="E19" s="83" t="s">
        <v>846</v>
      </c>
      <c r="F19" s="242" t="s">
        <v>892</v>
      </c>
      <c r="G19" s="250">
        <v>2</v>
      </c>
    </row>
    <row r="20" spans="2:7" ht="14.25" customHeight="1">
      <c r="B20" s="83" t="s">
        <v>893</v>
      </c>
      <c r="C20" s="83" t="s">
        <v>894</v>
      </c>
      <c r="E20" s="83" t="s">
        <v>846</v>
      </c>
      <c r="F20" s="242" t="s">
        <v>895</v>
      </c>
      <c r="G20" s="250">
        <v>2</v>
      </c>
    </row>
    <row r="21" spans="2:7" ht="14.25" customHeight="1">
      <c r="C21" s="83"/>
      <c r="E21" s="83" t="s">
        <v>846</v>
      </c>
      <c r="F21" s="242" t="s">
        <v>896</v>
      </c>
      <c r="G21" s="250">
        <v>2</v>
      </c>
    </row>
    <row r="22" spans="2:7" ht="14.25" customHeight="1">
      <c r="C22" s="83"/>
      <c r="E22" s="83" t="s">
        <v>846</v>
      </c>
      <c r="F22" s="242" t="s">
        <v>897</v>
      </c>
      <c r="G22" s="250">
        <v>2</v>
      </c>
    </row>
    <row r="23" spans="2:7" ht="14.25" customHeight="1">
      <c r="C23" s="83"/>
      <c r="E23" s="83" t="s">
        <v>846</v>
      </c>
      <c r="F23" s="242" t="s">
        <v>898</v>
      </c>
      <c r="G23" s="250">
        <v>2</v>
      </c>
    </row>
    <row r="24" spans="2:7" ht="14.25" customHeight="1">
      <c r="C24" s="83"/>
      <c r="E24" s="83" t="s">
        <v>846</v>
      </c>
      <c r="F24" s="242" t="s">
        <v>899</v>
      </c>
      <c r="G24" s="250">
        <v>2</v>
      </c>
    </row>
    <row r="25" spans="2:7" ht="14.25" customHeight="1">
      <c r="C25" s="83"/>
      <c r="E25" s="83" t="s">
        <v>846</v>
      </c>
      <c r="F25" s="242" t="s">
        <v>900</v>
      </c>
      <c r="G25" s="250">
        <v>2</v>
      </c>
    </row>
    <row r="26" spans="2:7" ht="14.25" customHeight="1">
      <c r="C26" s="83"/>
      <c r="E26" s="83" t="s">
        <v>846</v>
      </c>
      <c r="F26" s="242" t="s">
        <v>901</v>
      </c>
      <c r="G26" s="250">
        <v>2</v>
      </c>
    </row>
    <row r="27" spans="2:7" ht="14.25" customHeight="1">
      <c r="C27" s="83"/>
      <c r="E27" s="83" t="s">
        <v>846</v>
      </c>
      <c r="F27" s="242" t="s">
        <v>902</v>
      </c>
      <c r="G27" s="250">
        <v>2</v>
      </c>
    </row>
    <row r="28" spans="2:7" ht="14.25" customHeight="1">
      <c r="C28" s="83"/>
      <c r="E28" s="83" t="s">
        <v>846</v>
      </c>
      <c r="F28" s="242" t="s">
        <v>903</v>
      </c>
      <c r="G28" s="250">
        <v>2</v>
      </c>
    </row>
    <row r="29" spans="2:7" ht="14.25" customHeight="1">
      <c r="C29" s="83"/>
      <c r="E29" s="83" t="s">
        <v>846</v>
      </c>
      <c r="F29" s="242" t="s">
        <v>904</v>
      </c>
      <c r="G29" s="250">
        <v>2</v>
      </c>
    </row>
    <row r="30" spans="2:7" ht="14.25" customHeight="1">
      <c r="C30" s="83"/>
      <c r="E30" s="83" t="s">
        <v>849</v>
      </c>
      <c r="F30" s="242" t="s">
        <v>905</v>
      </c>
      <c r="G30" s="250">
        <v>1</v>
      </c>
    </row>
    <row r="31" spans="2:7" ht="14.25" customHeight="1">
      <c r="C31" s="83"/>
      <c r="E31" s="83" t="s">
        <v>849</v>
      </c>
      <c r="F31" s="242" t="s">
        <v>906</v>
      </c>
      <c r="G31" s="250">
        <v>1</v>
      </c>
    </row>
    <row r="32" spans="2:7" ht="14.25" customHeight="1">
      <c r="C32" s="83"/>
      <c r="E32" s="83" t="s">
        <v>849</v>
      </c>
      <c r="F32" s="242" t="s">
        <v>907</v>
      </c>
      <c r="G32" s="250">
        <v>1.5</v>
      </c>
    </row>
    <row r="33" spans="3:7" ht="14.25" customHeight="1">
      <c r="C33" s="83"/>
      <c r="E33" s="83" t="s">
        <v>849</v>
      </c>
      <c r="F33" s="242" t="s">
        <v>908</v>
      </c>
      <c r="G33" s="250">
        <v>1</v>
      </c>
    </row>
    <row r="34" spans="3:7" ht="14.25" customHeight="1">
      <c r="C34" s="83"/>
      <c r="E34" s="83" t="s">
        <v>849</v>
      </c>
      <c r="F34" s="242" t="s">
        <v>909</v>
      </c>
      <c r="G34" s="250">
        <v>1</v>
      </c>
    </row>
    <row r="35" spans="3:7" ht="14.25" customHeight="1">
      <c r="C35" s="83"/>
      <c r="E35" s="83" t="s">
        <v>849</v>
      </c>
      <c r="F35" s="242" t="s">
        <v>910</v>
      </c>
      <c r="G35" s="250">
        <v>2</v>
      </c>
    </row>
    <row r="36" spans="3:7" ht="14.25" customHeight="1">
      <c r="C36" s="83"/>
      <c r="E36" s="83" t="s">
        <v>849</v>
      </c>
      <c r="F36" s="242" t="s">
        <v>911</v>
      </c>
      <c r="G36" s="250">
        <v>1.5</v>
      </c>
    </row>
    <row r="37" spans="3:7" ht="14.25" customHeight="1">
      <c r="C37" s="83"/>
      <c r="E37" s="83" t="s">
        <v>849</v>
      </c>
      <c r="F37" s="242" t="s">
        <v>912</v>
      </c>
      <c r="G37" s="250">
        <v>1</v>
      </c>
    </row>
    <row r="38" spans="3:7" ht="14.25" customHeight="1">
      <c r="C38" s="83"/>
      <c r="E38" s="83" t="s">
        <v>849</v>
      </c>
      <c r="F38" s="242" t="s">
        <v>913</v>
      </c>
      <c r="G38" s="250">
        <v>1</v>
      </c>
    </row>
    <row r="39" spans="3:7" ht="14.25" customHeight="1">
      <c r="C39" s="83"/>
      <c r="E39" s="83" t="s">
        <v>849</v>
      </c>
      <c r="F39" s="242" t="s">
        <v>914</v>
      </c>
      <c r="G39" s="250">
        <v>1.75</v>
      </c>
    </row>
    <row r="40" spans="3:7" ht="14.25" customHeight="1">
      <c r="C40" s="83"/>
      <c r="E40" s="83" t="s">
        <v>849</v>
      </c>
      <c r="F40" s="242" t="s">
        <v>915</v>
      </c>
      <c r="G40" s="250">
        <v>1</v>
      </c>
    </row>
    <row r="41" spans="3:7" ht="14.25" customHeight="1">
      <c r="C41" s="83"/>
      <c r="E41" s="83" t="s">
        <v>849</v>
      </c>
      <c r="F41" s="242" t="s">
        <v>916</v>
      </c>
      <c r="G41" s="250">
        <v>1</v>
      </c>
    </row>
    <row r="42" spans="3:7" ht="14.25" customHeight="1">
      <c r="C42" s="83"/>
      <c r="E42" s="83" t="s">
        <v>849</v>
      </c>
      <c r="F42" s="242" t="s">
        <v>917</v>
      </c>
      <c r="G42" s="250">
        <v>1</v>
      </c>
    </row>
    <row r="43" spans="3:7" ht="14.25" customHeight="1">
      <c r="C43" s="83"/>
      <c r="E43" s="83" t="s">
        <v>849</v>
      </c>
      <c r="F43" s="242" t="s">
        <v>918</v>
      </c>
      <c r="G43" s="250">
        <v>1</v>
      </c>
    </row>
    <row r="44" spans="3:7" ht="14.25" customHeight="1">
      <c r="C44" s="83"/>
      <c r="E44" s="83" t="s">
        <v>849</v>
      </c>
      <c r="F44" s="242" t="s">
        <v>919</v>
      </c>
      <c r="G44" s="250">
        <v>1.5</v>
      </c>
    </row>
    <row r="45" spans="3:7" ht="14.25" customHeight="1">
      <c r="C45" s="83"/>
      <c r="E45" s="83" t="s">
        <v>849</v>
      </c>
      <c r="F45" s="242" t="s">
        <v>920</v>
      </c>
      <c r="G45" s="250">
        <v>1</v>
      </c>
    </row>
    <row r="46" spans="3:7" ht="14.25" customHeight="1">
      <c r="C46" s="83"/>
      <c r="E46" s="83" t="s">
        <v>849</v>
      </c>
      <c r="F46" s="242" t="s">
        <v>921</v>
      </c>
      <c r="G46" s="250">
        <v>1</v>
      </c>
    </row>
    <row r="47" spans="3:7" ht="14.25" customHeight="1">
      <c r="C47" s="83"/>
      <c r="E47" s="83" t="s">
        <v>849</v>
      </c>
      <c r="F47" s="242" t="s">
        <v>922</v>
      </c>
      <c r="G47" s="250">
        <v>1</v>
      </c>
    </row>
    <row r="48" spans="3:7" ht="14.25" customHeight="1">
      <c r="C48" s="83"/>
      <c r="E48" s="83" t="s">
        <v>849</v>
      </c>
      <c r="F48" s="242" t="s">
        <v>923</v>
      </c>
      <c r="G48" s="250">
        <v>1.75</v>
      </c>
    </row>
    <row r="49" spans="3:7" ht="14.25" customHeight="1">
      <c r="C49" s="83"/>
      <c r="E49" s="83" t="s">
        <v>849</v>
      </c>
      <c r="F49" s="242" t="s">
        <v>924</v>
      </c>
      <c r="G49" s="250">
        <v>1</v>
      </c>
    </row>
    <row r="50" spans="3:7" ht="14.25" customHeight="1">
      <c r="C50" s="83"/>
      <c r="E50" s="83" t="s">
        <v>849</v>
      </c>
      <c r="F50" s="242" t="s">
        <v>925</v>
      </c>
      <c r="G50" s="250">
        <v>1.5</v>
      </c>
    </row>
    <row r="51" spans="3:7" ht="14.25" customHeight="1">
      <c r="C51" s="83"/>
      <c r="E51" s="83" t="s">
        <v>849</v>
      </c>
      <c r="F51" s="242" t="s">
        <v>926</v>
      </c>
      <c r="G51" s="250">
        <v>1.5</v>
      </c>
    </row>
    <row r="52" spans="3:7" ht="14.25" customHeight="1">
      <c r="C52" s="83"/>
      <c r="E52" s="83" t="s">
        <v>849</v>
      </c>
      <c r="F52" s="242" t="s">
        <v>927</v>
      </c>
      <c r="G52" s="250">
        <v>2</v>
      </c>
    </row>
    <row r="53" spans="3:7" ht="14.25" customHeight="1">
      <c r="C53" s="83"/>
      <c r="E53" s="83" t="s">
        <v>849</v>
      </c>
      <c r="F53" s="242" t="s">
        <v>928</v>
      </c>
      <c r="G53" s="250">
        <v>1</v>
      </c>
    </row>
    <row r="54" spans="3:7" ht="14.25" customHeight="1">
      <c r="C54" s="83"/>
      <c r="E54" s="83" t="s">
        <v>849</v>
      </c>
      <c r="F54" s="242" t="s">
        <v>929</v>
      </c>
      <c r="G54" s="250">
        <v>1</v>
      </c>
    </row>
    <row r="55" spans="3:7" ht="14.25" customHeight="1">
      <c r="C55" s="83"/>
      <c r="E55" s="83" t="s">
        <v>849</v>
      </c>
      <c r="F55" s="242" t="s">
        <v>930</v>
      </c>
      <c r="G55" s="250">
        <v>1</v>
      </c>
    </row>
    <row r="56" spans="3:7" ht="14.25" customHeight="1">
      <c r="C56" s="83"/>
      <c r="E56" s="83" t="s">
        <v>849</v>
      </c>
      <c r="F56" s="242" t="s">
        <v>931</v>
      </c>
      <c r="G56" s="250">
        <v>1</v>
      </c>
    </row>
    <row r="57" spans="3:7" ht="14.25" customHeight="1">
      <c r="C57" s="83"/>
      <c r="E57" s="83" t="s">
        <v>849</v>
      </c>
      <c r="F57" s="242" t="s">
        <v>932</v>
      </c>
      <c r="G57" s="250">
        <v>1.5</v>
      </c>
    </row>
    <row r="58" spans="3:7" ht="14.25" customHeight="1">
      <c r="C58" s="83"/>
      <c r="E58" s="83" t="s">
        <v>849</v>
      </c>
      <c r="F58" s="242" t="s">
        <v>933</v>
      </c>
      <c r="G58" s="250">
        <v>1</v>
      </c>
    </row>
    <row r="59" spans="3:7" ht="14.25" customHeight="1">
      <c r="C59" s="83"/>
      <c r="E59" s="83" t="s">
        <v>849</v>
      </c>
      <c r="F59" s="242" t="s">
        <v>934</v>
      </c>
      <c r="G59" s="250">
        <v>1.5</v>
      </c>
    </row>
    <row r="60" spans="3:7" ht="14.25" customHeight="1">
      <c r="C60" s="83"/>
      <c r="E60" s="83" t="s">
        <v>849</v>
      </c>
      <c r="F60" s="242" t="s">
        <v>935</v>
      </c>
      <c r="G60" s="250">
        <v>1</v>
      </c>
    </row>
    <row r="61" spans="3:7" ht="14.25" customHeight="1">
      <c r="C61" s="83"/>
      <c r="E61" s="83" t="s">
        <v>849</v>
      </c>
      <c r="F61" s="242" t="s">
        <v>936</v>
      </c>
      <c r="G61" s="250">
        <v>1.5</v>
      </c>
    </row>
    <row r="62" spans="3:7" ht="14.25" customHeight="1">
      <c r="C62" s="83"/>
      <c r="E62" s="83" t="s">
        <v>849</v>
      </c>
      <c r="F62" s="242" t="s">
        <v>937</v>
      </c>
      <c r="G62" s="250">
        <v>1</v>
      </c>
    </row>
    <row r="63" spans="3:7" ht="14.25" customHeight="1">
      <c r="C63" s="83"/>
      <c r="E63" s="83" t="s">
        <v>849</v>
      </c>
      <c r="F63" s="242" t="s">
        <v>938</v>
      </c>
      <c r="G63" s="250">
        <v>2</v>
      </c>
    </row>
    <row r="64" spans="3:7" ht="14.25" customHeight="1">
      <c r="C64" s="83"/>
      <c r="E64" s="83" t="s">
        <v>849</v>
      </c>
      <c r="F64" s="242" t="s">
        <v>939</v>
      </c>
      <c r="G64" s="250">
        <v>1</v>
      </c>
    </row>
    <row r="65" spans="3:7" ht="14.25" customHeight="1">
      <c r="C65" s="83"/>
      <c r="E65" s="83" t="s">
        <v>849</v>
      </c>
      <c r="F65" s="242" t="s">
        <v>940</v>
      </c>
      <c r="G65" s="250">
        <v>1</v>
      </c>
    </row>
    <row r="66" spans="3:7" ht="14.25" customHeight="1">
      <c r="C66" s="83"/>
      <c r="E66" s="83" t="s">
        <v>849</v>
      </c>
      <c r="F66" s="242" t="s">
        <v>941</v>
      </c>
      <c r="G66" s="250">
        <v>1</v>
      </c>
    </row>
    <row r="67" spans="3:7" ht="14.25" customHeight="1">
      <c r="C67" s="83"/>
      <c r="E67" s="83" t="s">
        <v>849</v>
      </c>
      <c r="F67" s="242" t="s">
        <v>942</v>
      </c>
      <c r="G67" s="250">
        <v>1</v>
      </c>
    </row>
    <row r="68" spans="3:7" ht="14.25" customHeight="1">
      <c r="C68" s="83"/>
      <c r="E68" s="83" t="s">
        <v>849</v>
      </c>
      <c r="F68" s="242" t="s">
        <v>943</v>
      </c>
      <c r="G68" s="250">
        <v>1</v>
      </c>
    </row>
    <row r="69" spans="3:7" ht="14.25" customHeight="1">
      <c r="C69" s="83"/>
      <c r="E69" s="83" t="s">
        <v>849</v>
      </c>
      <c r="F69" s="242" t="s">
        <v>944</v>
      </c>
      <c r="G69" s="250">
        <v>1</v>
      </c>
    </row>
    <row r="70" spans="3:7" ht="14.25" customHeight="1">
      <c r="C70" s="83"/>
      <c r="E70" s="83" t="s">
        <v>849</v>
      </c>
      <c r="F70" s="242" t="s">
        <v>945</v>
      </c>
      <c r="G70" s="250">
        <v>1</v>
      </c>
    </row>
    <row r="71" spans="3:7" ht="14.25" customHeight="1">
      <c r="C71" s="83"/>
      <c r="E71" s="83" t="s">
        <v>849</v>
      </c>
      <c r="F71" s="242" t="s">
        <v>946</v>
      </c>
      <c r="G71" s="250">
        <v>1</v>
      </c>
    </row>
    <row r="72" spans="3:7" ht="14.25" customHeight="1">
      <c r="C72" s="83"/>
      <c r="E72" s="83" t="s">
        <v>849</v>
      </c>
      <c r="F72" s="242" t="s">
        <v>947</v>
      </c>
      <c r="G72" s="250">
        <v>1</v>
      </c>
    </row>
    <row r="73" spans="3:7" ht="14.25" customHeight="1">
      <c r="C73" s="83"/>
      <c r="E73" s="83" t="s">
        <v>849</v>
      </c>
      <c r="F73" s="242" t="s">
        <v>948</v>
      </c>
      <c r="G73" s="250">
        <v>1</v>
      </c>
    </row>
    <row r="74" spans="3:7" ht="14.25" customHeight="1">
      <c r="C74" s="83"/>
      <c r="E74" s="83" t="s">
        <v>849</v>
      </c>
      <c r="F74" s="242" t="s">
        <v>949</v>
      </c>
      <c r="G74" s="250">
        <v>1</v>
      </c>
    </row>
    <row r="75" spans="3:7" ht="14.25" customHeight="1">
      <c r="C75" s="83"/>
      <c r="E75" s="83" t="s">
        <v>849</v>
      </c>
      <c r="F75" s="242" t="s">
        <v>950</v>
      </c>
      <c r="G75" s="250">
        <v>1.5</v>
      </c>
    </row>
    <row r="76" spans="3:7" ht="14.25" customHeight="1">
      <c r="C76" s="83"/>
      <c r="E76" s="83" t="s">
        <v>849</v>
      </c>
      <c r="F76" s="242" t="s">
        <v>951</v>
      </c>
      <c r="G76" s="250">
        <v>1</v>
      </c>
    </row>
    <row r="77" spans="3:7" ht="14.25" customHeight="1">
      <c r="C77" s="83"/>
      <c r="E77" s="83" t="s">
        <v>849</v>
      </c>
      <c r="F77" s="242" t="s">
        <v>952</v>
      </c>
      <c r="G77" s="250">
        <v>1</v>
      </c>
    </row>
    <row r="78" spans="3:7" ht="14.25" customHeight="1">
      <c r="C78" s="83"/>
      <c r="E78" s="83" t="s">
        <v>849</v>
      </c>
      <c r="F78" s="242" t="s">
        <v>953</v>
      </c>
      <c r="G78" s="250">
        <v>1</v>
      </c>
    </row>
    <row r="79" spans="3:7" ht="14.25" customHeight="1">
      <c r="C79" s="83"/>
      <c r="E79" s="83" t="s">
        <v>849</v>
      </c>
      <c r="F79" s="242" t="s">
        <v>954</v>
      </c>
      <c r="G79" s="250">
        <v>2</v>
      </c>
    </row>
    <row r="80" spans="3:7" ht="14.25" customHeight="1">
      <c r="C80" s="83"/>
      <c r="E80" s="83" t="s">
        <v>849</v>
      </c>
      <c r="F80" s="242" t="s">
        <v>955</v>
      </c>
      <c r="G80" s="250">
        <v>1</v>
      </c>
    </row>
    <row r="81" spans="3:7" ht="14.25" customHeight="1">
      <c r="C81" s="83"/>
      <c r="E81" s="83" t="s">
        <v>849</v>
      </c>
      <c r="F81" s="242" t="s">
        <v>956</v>
      </c>
      <c r="G81" s="250">
        <v>1</v>
      </c>
    </row>
    <row r="82" spans="3:7" ht="14.25" customHeight="1">
      <c r="C82" s="83"/>
      <c r="E82" s="83" t="s">
        <v>849</v>
      </c>
      <c r="F82" s="242" t="s">
        <v>957</v>
      </c>
      <c r="G82" s="250">
        <v>2</v>
      </c>
    </row>
    <row r="83" spans="3:7" ht="14.25" customHeight="1">
      <c r="C83" s="83"/>
      <c r="E83" s="83" t="s">
        <v>849</v>
      </c>
      <c r="F83" s="242" t="s">
        <v>958</v>
      </c>
      <c r="G83" s="250">
        <v>1</v>
      </c>
    </row>
    <row r="84" spans="3:7" ht="14.25" customHeight="1">
      <c r="C84" s="83"/>
      <c r="E84" s="83" t="s">
        <v>849</v>
      </c>
      <c r="F84" s="242" t="s">
        <v>959</v>
      </c>
      <c r="G84" s="250">
        <v>1</v>
      </c>
    </row>
    <row r="85" spans="3:7" ht="14.25" customHeight="1">
      <c r="C85" s="83"/>
      <c r="E85" s="83" t="s">
        <v>849</v>
      </c>
      <c r="F85" s="242" t="s">
        <v>960</v>
      </c>
      <c r="G85" s="250">
        <v>2</v>
      </c>
    </row>
    <row r="86" spans="3:7" ht="14.25" customHeight="1">
      <c r="C86" s="83"/>
      <c r="E86" s="83" t="s">
        <v>849</v>
      </c>
      <c r="F86" s="242" t="s">
        <v>961</v>
      </c>
      <c r="G86" s="250">
        <v>1</v>
      </c>
    </row>
    <row r="87" spans="3:7" ht="14.25" customHeight="1">
      <c r="C87" s="83"/>
      <c r="E87" s="83" t="s">
        <v>849</v>
      </c>
      <c r="F87" s="242" t="s">
        <v>962</v>
      </c>
      <c r="G87" s="250">
        <v>1.5</v>
      </c>
    </row>
    <row r="88" spans="3:7" ht="14.25" customHeight="1">
      <c r="C88" s="83"/>
      <c r="E88" s="83" t="s">
        <v>849</v>
      </c>
      <c r="F88" s="242" t="s">
        <v>963</v>
      </c>
      <c r="G88" s="250">
        <v>1</v>
      </c>
    </row>
    <row r="89" spans="3:7" ht="14.25" customHeight="1">
      <c r="C89" s="83"/>
      <c r="E89" s="83" t="s">
        <v>849</v>
      </c>
      <c r="F89" s="242" t="s">
        <v>964</v>
      </c>
      <c r="G89" s="250">
        <v>1.5</v>
      </c>
    </row>
    <row r="90" spans="3:7" ht="14.25" customHeight="1">
      <c r="C90" s="83"/>
      <c r="E90" s="83" t="s">
        <v>849</v>
      </c>
      <c r="F90" s="242" t="s">
        <v>965</v>
      </c>
      <c r="G90" s="250">
        <v>2</v>
      </c>
    </row>
    <row r="91" spans="3:7" ht="14.25" customHeight="1">
      <c r="C91" s="83"/>
      <c r="E91" s="83" t="s">
        <v>849</v>
      </c>
      <c r="F91" s="242" t="s">
        <v>966</v>
      </c>
      <c r="G91" s="250">
        <v>1.5</v>
      </c>
    </row>
    <row r="92" spans="3:7" ht="14.25" customHeight="1">
      <c r="C92" s="83"/>
      <c r="E92" s="83" t="s">
        <v>849</v>
      </c>
      <c r="F92" s="242" t="s">
        <v>967</v>
      </c>
      <c r="G92" s="250">
        <v>1.5</v>
      </c>
    </row>
    <row r="93" spans="3:7" ht="14.25" customHeight="1">
      <c r="C93" s="83"/>
      <c r="E93" s="83" t="s">
        <v>849</v>
      </c>
      <c r="F93" s="242" t="s">
        <v>968</v>
      </c>
      <c r="G93" s="250">
        <v>1</v>
      </c>
    </row>
    <row r="94" spans="3:7" ht="14.25" customHeight="1">
      <c r="C94" s="83"/>
      <c r="E94" s="83" t="s">
        <v>849</v>
      </c>
      <c r="F94" s="242" t="s">
        <v>969</v>
      </c>
      <c r="G94" s="250">
        <v>2</v>
      </c>
    </row>
    <row r="95" spans="3:7" ht="14.25" customHeight="1">
      <c r="C95" s="83"/>
      <c r="E95" s="83" t="s">
        <v>849</v>
      </c>
      <c r="F95" s="242" t="s">
        <v>970</v>
      </c>
      <c r="G95" s="250">
        <v>1.75</v>
      </c>
    </row>
    <row r="96" spans="3:7" ht="14.25" customHeight="1">
      <c r="C96" s="83"/>
      <c r="E96" s="83" t="s">
        <v>849</v>
      </c>
      <c r="F96" s="242" t="s">
        <v>971</v>
      </c>
      <c r="G96" s="250">
        <v>1</v>
      </c>
    </row>
    <row r="97" spans="3:7" ht="14.25" customHeight="1">
      <c r="C97" s="83"/>
      <c r="E97" s="83" t="s">
        <v>849</v>
      </c>
      <c r="F97" s="242" t="s">
        <v>972</v>
      </c>
      <c r="G97" s="250">
        <v>2</v>
      </c>
    </row>
    <row r="98" spans="3:7" ht="14.25" customHeight="1">
      <c r="C98" s="83"/>
      <c r="E98" s="83" t="s">
        <v>849</v>
      </c>
      <c r="F98" s="242" t="s">
        <v>973</v>
      </c>
      <c r="G98" s="250">
        <v>1</v>
      </c>
    </row>
    <row r="99" spans="3:7" ht="14.25" customHeight="1">
      <c r="C99" s="83"/>
      <c r="E99" s="83" t="s">
        <v>849</v>
      </c>
      <c r="F99" s="242" t="s">
        <v>974</v>
      </c>
      <c r="G99" s="250">
        <v>1.75</v>
      </c>
    </row>
    <row r="100" spans="3:7" ht="14.25" customHeight="1">
      <c r="C100" s="83"/>
      <c r="E100" s="83" t="s">
        <v>849</v>
      </c>
      <c r="F100" s="242" t="s">
        <v>975</v>
      </c>
      <c r="G100" s="250">
        <v>1</v>
      </c>
    </row>
    <row r="101" spans="3:7" ht="14.25" customHeight="1">
      <c r="C101" s="83"/>
      <c r="E101" s="83" t="s">
        <v>849</v>
      </c>
      <c r="F101" s="242" t="s">
        <v>976</v>
      </c>
      <c r="G101" s="250">
        <v>1.5</v>
      </c>
    </row>
    <row r="102" spans="3:7" ht="14.25" customHeight="1">
      <c r="C102" s="83"/>
      <c r="E102" s="83" t="s">
        <v>849</v>
      </c>
      <c r="F102" s="242" t="s">
        <v>977</v>
      </c>
      <c r="G102" s="250">
        <v>2</v>
      </c>
    </row>
    <row r="103" spans="3:7" ht="14.25" customHeight="1">
      <c r="C103" s="83"/>
      <c r="E103" s="83" t="s">
        <v>849</v>
      </c>
      <c r="F103" s="242" t="s">
        <v>978</v>
      </c>
      <c r="G103" s="250">
        <v>1.5</v>
      </c>
    </row>
    <row r="104" spans="3:7" ht="14.25" customHeight="1">
      <c r="C104" s="83"/>
      <c r="E104" s="83" t="s">
        <v>849</v>
      </c>
      <c r="F104" s="242" t="s">
        <v>979</v>
      </c>
      <c r="G104" s="250">
        <v>1</v>
      </c>
    </row>
    <row r="105" spans="3:7" ht="14.25" customHeight="1">
      <c r="C105" s="83"/>
      <c r="E105" s="83" t="s">
        <v>849</v>
      </c>
      <c r="F105" s="242" t="s">
        <v>980</v>
      </c>
      <c r="G105" s="250">
        <v>1</v>
      </c>
    </row>
    <row r="106" spans="3:7" ht="14.25" customHeight="1">
      <c r="C106" s="83"/>
      <c r="E106" s="83" t="s">
        <v>849</v>
      </c>
      <c r="F106" s="242" t="s">
        <v>981</v>
      </c>
      <c r="G106" s="250">
        <v>1</v>
      </c>
    </row>
    <row r="107" spans="3:7" ht="14.25" customHeight="1">
      <c r="C107" s="83"/>
      <c r="E107" s="83" t="s">
        <v>849</v>
      </c>
      <c r="F107" s="242" t="s">
        <v>982</v>
      </c>
      <c r="G107" s="250">
        <v>1</v>
      </c>
    </row>
    <row r="108" spans="3:7" ht="14.25" customHeight="1">
      <c r="C108" s="83"/>
      <c r="E108" s="83" t="s">
        <v>849</v>
      </c>
      <c r="F108" s="242" t="s">
        <v>983</v>
      </c>
      <c r="G108" s="250">
        <v>1</v>
      </c>
    </row>
    <row r="109" spans="3:7" ht="14.25" customHeight="1">
      <c r="C109" s="83"/>
      <c r="E109" s="83" t="s">
        <v>849</v>
      </c>
      <c r="F109" s="242" t="s">
        <v>984</v>
      </c>
      <c r="G109" s="250">
        <v>1</v>
      </c>
    </row>
    <row r="110" spans="3:7" ht="14.25" customHeight="1">
      <c r="C110" s="83"/>
      <c r="E110" s="83" t="s">
        <v>849</v>
      </c>
      <c r="F110" s="242" t="s">
        <v>985</v>
      </c>
      <c r="G110" s="250">
        <v>2</v>
      </c>
    </row>
    <row r="111" spans="3:7" ht="14.25" customHeight="1">
      <c r="C111" s="83"/>
      <c r="E111" s="83" t="s">
        <v>849</v>
      </c>
      <c r="F111" s="242" t="s">
        <v>986</v>
      </c>
      <c r="G111" s="250">
        <v>2</v>
      </c>
    </row>
    <row r="112" spans="3:7" ht="14.25" customHeight="1">
      <c r="C112" s="83"/>
      <c r="E112" s="83" t="s">
        <v>849</v>
      </c>
      <c r="F112" s="242" t="s">
        <v>987</v>
      </c>
      <c r="G112" s="250">
        <v>1.5</v>
      </c>
    </row>
    <row r="113" spans="3:7" ht="14.25" customHeight="1">
      <c r="C113" s="83"/>
      <c r="E113" s="83" t="s">
        <v>849</v>
      </c>
      <c r="F113" s="242" t="s">
        <v>988</v>
      </c>
      <c r="G113" s="250">
        <v>1</v>
      </c>
    </row>
    <row r="114" spans="3:7" ht="14.25" customHeight="1">
      <c r="C114" s="83"/>
      <c r="E114" s="83" t="s">
        <v>849</v>
      </c>
      <c r="F114" s="242" t="s">
        <v>989</v>
      </c>
      <c r="G114" s="250">
        <v>2</v>
      </c>
    </row>
    <row r="115" spans="3:7" ht="14.25" customHeight="1">
      <c r="C115" s="83"/>
      <c r="E115" s="83" t="s">
        <v>849</v>
      </c>
      <c r="F115" s="242" t="s">
        <v>990</v>
      </c>
      <c r="G115" s="250">
        <v>1</v>
      </c>
    </row>
    <row r="116" spans="3:7" ht="14.25" customHeight="1">
      <c r="C116" s="83"/>
      <c r="E116" s="83" t="s">
        <v>849</v>
      </c>
      <c r="F116" s="242" t="s">
        <v>991</v>
      </c>
      <c r="G116" s="250">
        <v>1</v>
      </c>
    </row>
    <row r="117" spans="3:7" ht="14.25" customHeight="1">
      <c r="C117" s="83"/>
      <c r="E117" s="83" t="s">
        <v>849</v>
      </c>
      <c r="F117" s="242" t="s">
        <v>992</v>
      </c>
      <c r="G117" s="250">
        <v>1.75</v>
      </c>
    </row>
    <row r="118" spans="3:7" ht="14.25" customHeight="1">
      <c r="C118" s="83"/>
      <c r="E118" s="83" t="s">
        <v>849</v>
      </c>
      <c r="F118" s="242" t="s">
        <v>993</v>
      </c>
      <c r="G118" s="250">
        <v>1.5</v>
      </c>
    </row>
    <row r="119" spans="3:7" ht="14.25" customHeight="1">
      <c r="C119" s="83"/>
      <c r="E119" s="83" t="s">
        <v>849</v>
      </c>
      <c r="F119" s="242" t="s">
        <v>994</v>
      </c>
      <c r="G119" s="250">
        <v>1</v>
      </c>
    </row>
    <row r="120" spans="3:7" ht="14.25" customHeight="1">
      <c r="C120" s="83"/>
      <c r="E120" s="83" t="s">
        <v>849</v>
      </c>
      <c r="F120" s="242" t="s">
        <v>995</v>
      </c>
      <c r="G120" s="250">
        <v>2</v>
      </c>
    </row>
    <row r="121" spans="3:7" ht="14.25" customHeight="1">
      <c r="C121" s="83"/>
      <c r="E121" s="83" t="s">
        <v>849</v>
      </c>
      <c r="F121" s="242" t="s">
        <v>996</v>
      </c>
      <c r="G121" s="250">
        <v>1</v>
      </c>
    </row>
    <row r="122" spans="3:7" ht="14.25" customHeight="1">
      <c r="C122" s="83"/>
      <c r="E122" s="83" t="s">
        <v>849</v>
      </c>
      <c r="F122" s="242" t="s">
        <v>997</v>
      </c>
      <c r="G122" s="250">
        <v>2</v>
      </c>
    </row>
    <row r="123" spans="3:7" ht="14.25" customHeight="1">
      <c r="C123" s="83"/>
      <c r="E123" s="83" t="s">
        <v>849</v>
      </c>
      <c r="F123" s="242" t="s">
        <v>998</v>
      </c>
      <c r="G123" s="250">
        <v>1</v>
      </c>
    </row>
    <row r="124" spans="3:7" ht="14.25" customHeight="1">
      <c r="C124" s="83"/>
      <c r="E124" s="83" t="s">
        <v>849</v>
      </c>
      <c r="F124" s="242" t="s">
        <v>999</v>
      </c>
      <c r="G124" s="250">
        <v>1.75</v>
      </c>
    </row>
    <row r="125" spans="3:7" ht="14.25" customHeight="1">
      <c r="C125" s="83"/>
      <c r="E125" s="83" t="s">
        <v>849</v>
      </c>
      <c r="F125" s="242" t="s">
        <v>1000</v>
      </c>
      <c r="G125" s="250">
        <v>2</v>
      </c>
    </row>
    <row r="126" spans="3:7" ht="14.25" customHeight="1">
      <c r="C126" s="83"/>
      <c r="E126" s="83" t="s">
        <v>849</v>
      </c>
      <c r="F126" s="242" t="s">
        <v>1001</v>
      </c>
      <c r="G126" s="250">
        <v>1</v>
      </c>
    </row>
    <row r="127" spans="3:7" ht="14.25" customHeight="1">
      <c r="C127" s="83"/>
      <c r="E127" s="83" t="s">
        <v>849</v>
      </c>
      <c r="F127" s="242" t="s">
        <v>1002</v>
      </c>
      <c r="G127" s="250">
        <v>1.5</v>
      </c>
    </row>
    <row r="128" spans="3:7" ht="14.25" customHeight="1">
      <c r="C128" s="83"/>
      <c r="E128" s="83" t="s">
        <v>849</v>
      </c>
      <c r="F128" s="242" t="s">
        <v>1003</v>
      </c>
      <c r="G128" s="250">
        <v>1.5</v>
      </c>
    </row>
    <row r="129" spans="3:7" ht="14.25" customHeight="1">
      <c r="C129" s="83"/>
      <c r="E129" s="83" t="s">
        <v>849</v>
      </c>
      <c r="F129" s="242" t="s">
        <v>1004</v>
      </c>
      <c r="G129" s="250">
        <v>1.5</v>
      </c>
    </row>
    <row r="130" spans="3:7" ht="14.25" customHeight="1">
      <c r="C130" s="83"/>
      <c r="E130" s="83" t="s">
        <v>849</v>
      </c>
      <c r="F130" s="242" t="s">
        <v>1005</v>
      </c>
      <c r="G130" s="250">
        <v>2</v>
      </c>
    </row>
    <row r="131" spans="3:7" ht="14.25" customHeight="1">
      <c r="C131" s="83"/>
      <c r="E131" s="83" t="s">
        <v>849</v>
      </c>
      <c r="F131" s="242" t="s">
        <v>1006</v>
      </c>
      <c r="G131" s="250">
        <v>1.5</v>
      </c>
    </row>
    <row r="132" spans="3:7" ht="14.25" customHeight="1">
      <c r="C132" s="83"/>
      <c r="E132" s="83" t="s">
        <v>849</v>
      </c>
      <c r="F132" s="242" t="s">
        <v>1007</v>
      </c>
      <c r="G132" s="250">
        <v>1</v>
      </c>
    </row>
    <row r="133" spans="3:7" ht="14.25" customHeight="1">
      <c r="C133" s="83"/>
      <c r="E133" s="83" t="s">
        <v>849</v>
      </c>
      <c r="F133" s="242" t="s">
        <v>1008</v>
      </c>
      <c r="G133" s="250">
        <v>1</v>
      </c>
    </row>
    <row r="134" spans="3:7" ht="14.25" customHeight="1">
      <c r="C134" s="83"/>
      <c r="E134" s="83" t="s">
        <v>849</v>
      </c>
      <c r="F134" s="242" t="s">
        <v>1009</v>
      </c>
      <c r="G134" s="250">
        <v>2</v>
      </c>
    </row>
    <row r="135" spans="3:7" ht="14.25" customHeight="1">
      <c r="C135" s="83"/>
      <c r="E135" s="83" t="s">
        <v>849</v>
      </c>
      <c r="F135" s="242" t="s">
        <v>1010</v>
      </c>
      <c r="G135" s="250">
        <v>1</v>
      </c>
    </row>
    <row r="136" spans="3:7" ht="14.25" customHeight="1">
      <c r="C136" s="83"/>
      <c r="E136" s="83" t="s">
        <v>849</v>
      </c>
      <c r="F136" s="242" t="s">
        <v>1011</v>
      </c>
      <c r="G136" s="250">
        <v>1</v>
      </c>
    </row>
    <row r="137" spans="3:7" ht="14.25" customHeight="1">
      <c r="C137" s="83"/>
      <c r="E137" s="83" t="s">
        <v>849</v>
      </c>
      <c r="F137" s="242" t="s">
        <v>1012</v>
      </c>
      <c r="G137" s="250">
        <v>2</v>
      </c>
    </row>
    <row r="138" spans="3:7" ht="14.25" customHeight="1">
      <c r="C138" s="83"/>
      <c r="E138" s="83" t="s">
        <v>849</v>
      </c>
      <c r="F138" s="242" t="s">
        <v>1013</v>
      </c>
      <c r="G138" s="250">
        <v>1.5</v>
      </c>
    </row>
    <row r="139" spans="3:7" ht="14.25" customHeight="1">
      <c r="C139" s="83"/>
      <c r="E139" s="83" t="s">
        <v>849</v>
      </c>
      <c r="F139" s="242" t="s">
        <v>1014</v>
      </c>
      <c r="G139" s="250">
        <v>1</v>
      </c>
    </row>
    <row r="140" spans="3:7" ht="14.25" customHeight="1">
      <c r="C140" s="83"/>
      <c r="E140" s="83" t="s">
        <v>849</v>
      </c>
      <c r="F140" s="242" t="s">
        <v>1015</v>
      </c>
      <c r="G140" s="250">
        <v>1.5</v>
      </c>
    </row>
    <row r="141" spans="3:7" ht="14.25" customHeight="1">
      <c r="C141" s="83"/>
      <c r="E141" s="83" t="s">
        <v>849</v>
      </c>
      <c r="F141" s="242" t="s">
        <v>1016</v>
      </c>
      <c r="G141" s="250">
        <v>1.5</v>
      </c>
    </row>
    <row r="142" spans="3:7" ht="14.25" customHeight="1">
      <c r="C142" s="83"/>
      <c r="E142" s="83" t="s">
        <v>849</v>
      </c>
      <c r="F142" s="242" t="s">
        <v>1017</v>
      </c>
      <c r="G142" s="250">
        <v>1.5</v>
      </c>
    </row>
    <row r="143" spans="3:7" ht="14.25" customHeight="1">
      <c r="C143" s="83"/>
      <c r="E143" s="83" t="s">
        <v>849</v>
      </c>
      <c r="F143" s="242" t="s">
        <v>1018</v>
      </c>
      <c r="G143" s="250">
        <v>1</v>
      </c>
    </row>
    <row r="144" spans="3:7" ht="14.25" customHeight="1">
      <c r="C144" s="83"/>
      <c r="E144" s="83" t="s">
        <v>849</v>
      </c>
      <c r="F144" s="242" t="s">
        <v>1019</v>
      </c>
      <c r="G144" s="250">
        <v>1</v>
      </c>
    </row>
    <row r="145" spans="3:7" ht="14.25" customHeight="1">
      <c r="C145" s="83"/>
      <c r="E145" s="83" t="s">
        <v>849</v>
      </c>
      <c r="F145" s="242" t="s">
        <v>1020</v>
      </c>
      <c r="G145" s="250">
        <v>1.5</v>
      </c>
    </row>
    <row r="146" spans="3:7" ht="14.25" customHeight="1">
      <c r="C146" s="83"/>
      <c r="E146" s="83" t="s">
        <v>849</v>
      </c>
      <c r="F146" s="242" t="s">
        <v>1021</v>
      </c>
      <c r="G146" s="250">
        <v>1.5</v>
      </c>
    </row>
    <row r="147" spans="3:7" ht="14.25" customHeight="1">
      <c r="C147" s="83"/>
      <c r="E147" s="83" t="s">
        <v>853</v>
      </c>
      <c r="F147" s="242" t="s">
        <v>1022</v>
      </c>
      <c r="G147" s="250">
        <v>2</v>
      </c>
    </row>
    <row r="148" spans="3:7" ht="14.25" customHeight="1">
      <c r="C148" s="83"/>
      <c r="E148" s="83" t="s">
        <v>853</v>
      </c>
      <c r="F148" s="242" t="s">
        <v>1023</v>
      </c>
      <c r="G148" s="250">
        <v>2</v>
      </c>
    </row>
    <row r="149" spans="3:7" ht="14.25" customHeight="1">
      <c r="C149" s="83"/>
      <c r="E149" s="83" t="s">
        <v>853</v>
      </c>
      <c r="F149" s="242" t="s">
        <v>1024</v>
      </c>
      <c r="G149" s="250">
        <v>2</v>
      </c>
    </row>
    <row r="150" spans="3:7" ht="14.25" customHeight="1">
      <c r="C150" s="83"/>
      <c r="E150" s="83" t="s">
        <v>853</v>
      </c>
      <c r="F150" s="242" t="s">
        <v>1025</v>
      </c>
      <c r="G150" s="250">
        <v>2</v>
      </c>
    </row>
    <row r="151" spans="3:7" ht="14.25" customHeight="1">
      <c r="C151" s="83"/>
      <c r="E151" s="83" t="s">
        <v>853</v>
      </c>
      <c r="F151" s="242" t="s">
        <v>1026</v>
      </c>
      <c r="G151" s="250">
        <v>2</v>
      </c>
    </row>
    <row r="152" spans="3:7" ht="14.25" customHeight="1">
      <c r="C152" s="83"/>
      <c r="E152" s="83" t="s">
        <v>853</v>
      </c>
      <c r="F152" s="242" t="s">
        <v>1027</v>
      </c>
      <c r="G152" s="250">
        <v>2</v>
      </c>
    </row>
    <row r="153" spans="3:7" ht="14.25" customHeight="1">
      <c r="C153" s="83"/>
      <c r="E153" s="83" t="s">
        <v>853</v>
      </c>
      <c r="F153" s="242" t="s">
        <v>1028</v>
      </c>
      <c r="G153" s="250">
        <v>2</v>
      </c>
    </row>
    <row r="154" spans="3:7" ht="14.25" customHeight="1">
      <c r="C154" s="83"/>
      <c r="E154" s="83" t="s">
        <v>853</v>
      </c>
      <c r="F154" s="242" t="s">
        <v>1029</v>
      </c>
      <c r="G154" s="250">
        <v>2</v>
      </c>
    </row>
    <row r="155" spans="3:7" ht="14.25" customHeight="1">
      <c r="C155" s="83"/>
      <c r="E155" s="83" t="s">
        <v>853</v>
      </c>
      <c r="F155" s="242" t="s">
        <v>1030</v>
      </c>
      <c r="G155" s="250">
        <v>2</v>
      </c>
    </row>
    <row r="156" spans="3:7" ht="14.25" customHeight="1">
      <c r="C156" s="83"/>
      <c r="E156" s="83" t="s">
        <v>853</v>
      </c>
      <c r="F156" s="242" t="s">
        <v>1031</v>
      </c>
      <c r="G156" s="250">
        <v>2</v>
      </c>
    </row>
    <row r="157" spans="3:7" ht="14.25" customHeight="1">
      <c r="C157" s="83"/>
      <c r="E157" s="83" t="s">
        <v>853</v>
      </c>
      <c r="F157" s="242" t="s">
        <v>1032</v>
      </c>
      <c r="G157" s="250">
        <v>2</v>
      </c>
    </row>
    <row r="158" spans="3:7" ht="14.25" customHeight="1">
      <c r="C158" s="83"/>
      <c r="E158" s="83" t="s">
        <v>853</v>
      </c>
      <c r="F158" s="242" t="s">
        <v>1033</v>
      </c>
      <c r="G158" s="250">
        <v>2</v>
      </c>
    </row>
    <row r="159" spans="3:7" ht="14.25" customHeight="1">
      <c r="C159" s="83"/>
      <c r="E159" s="83" t="s">
        <v>853</v>
      </c>
      <c r="F159" s="242" t="s">
        <v>1034</v>
      </c>
      <c r="G159" s="250">
        <v>2</v>
      </c>
    </row>
    <row r="160" spans="3:7" ht="14.25" customHeight="1">
      <c r="C160" s="83"/>
      <c r="E160" s="83" t="s">
        <v>853</v>
      </c>
      <c r="F160" s="242" t="s">
        <v>1035</v>
      </c>
      <c r="G160" s="250">
        <v>2</v>
      </c>
    </row>
    <row r="161" spans="3:7" ht="14.25" customHeight="1">
      <c r="C161" s="83"/>
      <c r="E161" s="83" t="s">
        <v>853</v>
      </c>
      <c r="F161" s="242" t="s">
        <v>1036</v>
      </c>
      <c r="G161" s="250">
        <v>2</v>
      </c>
    </row>
    <row r="162" spans="3:7" ht="14.25" customHeight="1">
      <c r="C162" s="83"/>
      <c r="E162" s="83" t="s">
        <v>853</v>
      </c>
      <c r="F162" s="242" t="s">
        <v>1037</v>
      </c>
      <c r="G162" s="250">
        <v>2</v>
      </c>
    </row>
    <row r="163" spans="3:7" ht="14.25" customHeight="1">
      <c r="C163" s="83"/>
      <c r="E163" s="83" t="s">
        <v>853</v>
      </c>
      <c r="F163" s="242" t="s">
        <v>1038</v>
      </c>
      <c r="G163" s="250">
        <v>2</v>
      </c>
    </row>
    <row r="164" spans="3:7" ht="14.25" customHeight="1">
      <c r="C164" s="83"/>
      <c r="E164" s="83" t="s">
        <v>853</v>
      </c>
      <c r="F164" s="242" t="s">
        <v>1039</v>
      </c>
      <c r="G164" s="250">
        <v>2</v>
      </c>
    </row>
    <row r="165" spans="3:7" ht="14.25" customHeight="1">
      <c r="C165" s="83"/>
      <c r="E165" s="83" t="s">
        <v>853</v>
      </c>
      <c r="F165" s="242" t="s">
        <v>1040</v>
      </c>
      <c r="G165" s="250">
        <v>2</v>
      </c>
    </row>
    <row r="166" spans="3:7" ht="14.25" customHeight="1">
      <c r="C166" s="83"/>
      <c r="E166" s="83" t="s">
        <v>853</v>
      </c>
      <c r="F166" s="242" t="s">
        <v>1041</v>
      </c>
      <c r="G166" s="250">
        <v>1</v>
      </c>
    </row>
    <row r="167" spans="3:7" ht="14.25" customHeight="1">
      <c r="C167" s="83"/>
      <c r="E167" s="83" t="s">
        <v>853</v>
      </c>
      <c r="F167" s="242" t="s">
        <v>1042</v>
      </c>
      <c r="G167" s="250">
        <v>2</v>
      </c>
    </row>
    <row r="168" spans="3:7" ht="14.25" customHeight="1">
      <c r="C168" s="83"/>
      <c r="E168" s="83" t="s">
        <v>853</v>
      </c>
      <c r="F168" s="242" t="s">
        <v>1043</v>
      </c>
      <c r="G168" s="250">
        <v>2</v>
      </c>
    </row>
    <row r="169" spans="3:7" ht="14.25" customHeight="1">
      <c r="C169" s="83"/>
      <c r="E169" s="83" t="s">
        <v>853</v>
      </c>
      <c r="F169" s="242" t="s">
        <v>1044</v>
      </c>
      <c r="G169" s="250">
        <v>2</v>
      </c>
    </row>
    <row r="170" spans="3:7" ht="14.25" customHeight="1">
      <c r="C170" s="83"/>
      <c r="E170" s="83" t="s">
        <v>853</v>
      </c>
      <c r="F170" s="242" t="s">
        <v>1045</v>
      </c>
      <c r="G170" s="250">
        <v>2</v>
      </c>
    </row>
    <row r="171" spans="3:7" ht="14.25" customHeight="1">
      <c r="C171" s="83"/>
      <c r="E171" s="83" t="s">
        <v>853</v>
      </c>
      <c r="F171" s="242" t="s">
        <v>1046</v>
      </c>
      <c r="G171" s="250">
        <v>2</v>
      </c>
    </row>
    <row r="172" spans="3:7" ht="14.25" customHeight="1">
      <c r="C172" s="83"/>
      <c r="E172" s="83" t="s">
        <v>853</v>
      </c>
      <c r="F172" s="242" t="s">
        <v>1047</v>
      </c>
      <c r="G172" s="250">
        <v>1.75</v>
      </c>
    </row>
    <row r="173" spans="3:7" ht="14.25" customHeight="1">
      <c r="C173" s="83"/>
      <c r="E173" s="83" t="s">
        <v>853</v>
      </c>
      <c r="F173" s="242" t="s">
        <v>1048</v>
      </c>
      <c r="G173" s="250">
        <v>2</v>
      </c>
    </row>
    <row r="174" spans="3:7" ht="14.25" customHeight="1">
      <c r="C174" s="83"/>
      <c r="E174" s="83" t="s">
        <v>853</v>
      </c>
      <c r="F174" s="242" t="s">
        <v>1049</v>
      </c>
      <c r="G174" s="250">
        <v>2</v>
      </c>
    </row>
    <row r="175" spans="3:7" ht="14.25" customHeight="1">
      <c r="C175" s="83"/>
      <c r="E175" s="83" t="s">
        <v>853</v>
      </c>
      <c r="F175" s="242" t="s">
        <v>1050</v>
      </c>
      <c r="G175" s="250">
        <v>2</v>
      </c>
    </row>
    <row r="176" spans="3:7" ht="14.25" customHeight="1">
      <c r="C176" s="83"/>
      <c r="E176" s="83" t="s">
        <v>853</v>
      </c>
      <c r="F176" s="242" t="s">
        <v>1051</v>
      </c>
      <c r="G176" s="250">
        <v>2</v>
      </c>
    </row>
    <row r="177" spans="3:7" ht="14.25" customHeight="1">
      <c r="C177" s="83"/>
      <c r="E177" s="83" t="s">
        <v>856</v>
      </c>
      <c r="F177" s="242" t="s">
        <v>1052</v>
      </c>
      <c r="G177" s="250">
        <v>1</v>
      </c>
    </row>
    <row r="178" spans="3:7" ht="14.25" customHeight="1">
      <c r="C178" s="83"/>
      <c r="E178" s="83" t="s">
        <v>856</v>
      </c>
      <c r="F178" s="242" t="s">
        <v>1053</v>
      </c>
      <c r="G178" s="250">
        <v>1</v>
      </c>
    </row>
    <row r="179" spans="3:7" ht="14.25" customHeight="1">
      <c r="C179" s="83"/>
      <c r="E179" s="83" t="s">
        <v>856</v>
      </c>
      <c r="F179" s="242" t="s">
        <v>1054</v>
      </c>
      <c r="G179" s="250">
        <v>1</v>
      </c>
    </row>
    <row r="180" spans="3:7" ht="14.25" customHeight="1">
      <c r="C180" s="83"/>
      <c r="E180" s="83" t="s">
        <v>856</v>
      </c>
      <c r="F180" s="242" t="s">
        <v>1055</v>
      </c>
      <c r="G180" s="250">
        <v>1</v>
      </c>
    </row>
    <row r="181" spans="3:7" ht="14.25" customHeight="1">
      <c r="C181" s="83"/>
      <c r="E181" s="83" t="s">
        <v>856</v>
      </c>
      <c r="F181" s="242" t="s">
        <v>1056</v>
      </c>
      <c r="G181" s="250">
        <v>1</v>
      </c>
    </row>
    <row r="182" spans="3:7" ht="14.25" customHeight="1">
      <c r="C182" s="83"/>
      <c r="E182" s="83" t="s">
        <v>856</v>
      </c>
      <c r="F182" s="242" t="s">
        <v>1057</v>
      </c>
      <c r="G182" s="250">
        <v>1</v>
      </c>
    </row>
    <row r="183" spans="3:7" ht="14.25" customHeight="1">
      <c r="C183" s="83"/>
      <c r="E183" s="83" t="s">
        <v>856</v>
      </c>
      <c r="F183" s="242" t="s">
        <v>1058</v>
      </c>
      <c r="G183" s="250">
        <v>1</v>
      </c>
    </row>
    <row r="184" spans="3:7" ht="14.25" customHeight="1">
      <c r="C184" s="83"/>
      <c r="E184" s="83" t="s">
        <v>856</v>
      </c>
      <c r="F184" s="242" t="s">
        <v>1059</v>
      </c>
      <c r="G184" s="250">
        <v>1</v>
      </c>
    </row>
    <row r="185" spans="3:7" ht="14.25" customHeight="1">
      <c r="C185" s="83"/>
      <c r="E185" s="83" t="s">
        <v>856</v>
      </c>
      <c r="F185" s="242" t="s">
        <v>1060</v>
      </c>
      <c r="G185" s="250">
        <v>1</v>
      </c>
    </row>
    <row r="186" spans="3:7" ht="14.25" customHeight="1">
      <c r="C186" s="83"/>
      <c r="E186" s="83" t="s">
        <v>856</v>
      </c>
      <c r="F186" s="242" t="s">
        <v>1061</v>
      </c>
      <c r="G186" s="250">
        <v>1</v>
      </c>
    </row>
    <row r="187" spans="3:7" ht="14.25" customHeight="1">
      <c r="C187" s="83"/>
      <c r="E187" s="83" t="s">
        <v>856</v>
      </c>
      <c r="F187" s="242" t="s">
        <v>1062</v>
      </c>
      <c r="G187" s="250">
        <v>1</v>
      </c>
    </row>
    <row r="188" spans="3:7" ht="14.25" customHeight="1">
      <c r="C188" s="83"/>
      <c r="E188" s="83" t="s">
        <v>856</v>
      </c>
      <c r="F188" s="242" t="s">
        <v>1063</v>
      </c>
      <c r="G188" s="250">
        <v>1</v>
      </c>
    </row>
    <row r="189" spans="3:7" ht="14.25" customHeight="1">
      <c r="C189" s="83"/>
      <c r="E189" s="83" t="s">
        <v>856</v>
      </c>
      <c r="F189" s="242" t="s">
        <v>1064</v>
      </c>
      <c r="G189" s="250">
        <v>1</v>
      </c>
    </row>
    <row r="190" spans="3:7" ht="14.25" customHeight="1">
      <c r="C190" s="83"/>
      <c r="E190" s="83" t="s">
        <v>856</v>
      </c>
      <c r="F190" s="242" t="s">
        <v>1065</v>
      </c>
      <c r="G190" s="250">
        <v>1</v>
      </c>
    </row>
    <row r="191" spans="3:7" ht="14.25" customHeight="1">
      <c r="C191" s="83"/>
      <c r="E191" s="83" t="s">
        <v>856</v>
      </c>
      <c r="F191" s="242" t="s">
        <v>1066</v>
      </c>
      <c r="G191" s="250">
        <v>1</v>
      </c>
    </row>
    <row r="192" spans="3:7" ht="14.25" customHeight="1">
      <c r="C192" s="83"/>
      <c r="E192" s="83" t="s">
        <v>856</v>
      </c>
      <c r="F192" s="242" t="s">
        <v>1067</v>
      </c>
      <c r="G192" s="250">
        <v>1.5</v>
      </c>
    </row>
    <row r="193" spans="3:7" ht="14.25" customHeight="1">
      <c r="C193" s="83"/>
      <c r="E193" s="83" t="s">
        <v>856</v>
      </c>
      <c r="F193" s="242" t="s">
        <v>1068</v>
      </c>
      <c r="G193" s="250">
        <v>1</v>
      </c>
    </row>
    <row r="194" spans="3:7" ht="14.25" customHeight="1">
      <c r="C194" s="83"/>
      <c r="E194" s="83" t="s">
        <v>856</v>
      </c>
      <c r="F194" s="242" t="s">
        <v>1069</v>
      </c>
      <c r="G194" s="250">
        <v>1</v>
      </c>
    </row>
    <row r="195" spans="3:7" ht="14.25" customHeight="1">
      <c r="C195" s="83"/>
      <c r="E195" s="83" t="s">
        <v>856</v>
      </c>
      <c r="F195" s="242" t="s">
        <v>1070</v>
      </c>
      <c r="G195" s="250">
        <v>1</v>
      </c>
    </row>
    <row r="196" spans="3:7" ht="14.25" customHeight="1">
      <c r="C196" s="83"/>
      <c r="E196" s="83" t="s">
        <v>856</v>
      </c>
      <c r="F196" s="242" t="s">
        <v>1071</v>
      </c>
      <c r="G196" s="250">
        <v>1</v>
      </c>
    </row>
    <row r="197" spans="3:7" ht="14.25" customHeight="1">
      <c r="C197" s="83"/>
      <c r="E197" s="83" t="s">
        <v>856</v>
      </c>
      <c r="F197" s="242" t="s">
        <v>1072</v>
      </c>
      <c r="G197" s="250">
        <v>1</v>
      </c>
    </row>
    <row r="198" spans="3:7" ht="14.25" customHeight="1">
      <c r="C198" s="83"/>
      <c r="E198" s="83" t="s">
        <v>856</v>
      </c>
      <c r="F198" s="242" t="s">
        <v>1073</v>
      </c>
      <c r="G198" s="250">
        <v>1</v>
      </c>
    </row>
    <row r="199" spans="3:7" ht="14.25" customHeight="1">
      <c r="C199" s="83"/>
      <c r="E199" s="83" t="s">
        <v>856</v>
      </c>
      <c r="F199" s="242" t="s">
        <v>1074</v>
      </c>
      <c r="G199" s="250">
        <v>1</v>
      </c>
    </row>
    <row r="200" spans="3:7" ht="14.25" customHeight="1">
      <c r="C200" s="83"/>
      <c r="E200" s="83" t="s">
        <v>856</v>
      </c>
      <c r="F200" s="242" t="s">
        <v>1075</v>
      </c>
      <c r="G200" s="250">
        <v>1.75</v>
      </c>
    </row>
    <row r="201" spans="3:7" ht="14.25" customHeight="1">
      <c r="C201" s="83"/>
      <c r="E201" s="83" t="s">
        <v>856</v>
      </c>
      <c r="F201" s="242" t="s">
        <v>1076</v>
      </c>
      <c r="G201" s="250">
        <v>1</v>
      </c>
    </row>
    <row r="202" spans="3:7" ht="14.25" customHeight="1">
      <c r="C202" s="83"/>
      <c r="E202" s="83" t="s">
        <v>856</v>
      </c>
      <c r="F202" s="242" t="s">
        <v>1077</v>
      </c>
      <c r="G202" s="250">
        <v>1</v>
      </c>
    </row>
    <row r="203" spans="3:7" ht="14.25" customHeight="1">
      <c r="C203" s="83"/>
      <c r="E203" s="83" t="s">
        <v>856</v>
      </c>
      <c r="F203" s="242" t="s">
        <v>1078</v>
      </c>
      <c r="G203" s="250">
        <v>1.5</v>
      </c>
    </row>
    <row r="204" spans="3:7" ht="14.25" customHeight="1">
      <c r="C204" s="83"/>
      <c r="E204" s="83" t="s">
        <v>856</v>
      </c>
      <c r="F204" s="242" t="s">
        <v>1079</v>
      </c>
      <c r="G204" s="250">
        <v>1</v>
      </c>
    </row>
    <row r="205" spans="3:7" ht="14.25" customHeight="1">
      <c r="C205" s="83"/>
      <c r="E205" s="83" t="s">
        <v>856</v>
      </c>
      <c r="F205" s="242" t="s">
        <v>1080</v>
      </c>
      <c r="G205" s="250">
        <v>1</v>
      </c>
    </row>
    <row r="206" spans="3:7" ht="14.25" customHeight="1">
      <c r="C206" s="83"/>
      <c r="E206" s="83" t="s">
        <v>856</v>
      </c>
      <c r="F206" s="242" t="s">
        <v>1081</v>
      </c>
      <c r="G206" s="250">
        <v>1</v>
      </c>
    </row>
    <row r="207" spans="3:7" ht="14.25" customHeight="1">
      <c r="C207" s="83"/>
      <c r="E207" s="83" t="s">
        <v>856</v>
      </c>
      <c r="F207" s="242" t="s">
        <v>1082</v>
      </c>
      <c r="G207" s="250">
        <v>1</v>
      </c>
    </row>
    <row r="208" spans="3:7" ht="14.25" customHeight="1">
      <c r="C208" s="83"/>
      <c r="E208" s="83" t="s">
        <v>856</v>
      </c>
      <c r="F208" s="242" t="s">
        <v>1083</v>
      </c>
      <c r="G208" s="250">
        <v>1</v>
      </c>
    </row>
    <row r="209" spans="3:7" ht="14.25" customHeight="1">
      <c r="C209" s="83"/>
      <c r="E209" s="83" t="s">
        <v>856</v>
      </c>
      <c r="F209" s="242" t="s">
        <v>1084</v>
      </c>
      <c r="G209" s="250">
        <v>1.5</v>
      </c>
    </row>
    <row r="210" spans="3:7" ht="14.25" customHeight="1">
      <c r="C210" s="83"/>
      <c r="E210" s="83" t="s">
        <v>856</v>
      </c>
      <c r="F210" s="242" t="s">
        <v>1085</v>
      </c>
      <c r="G210" s="250">
        <v>1.5</v>
      </c>
    </row>
    <row r="211" spans="3:7" ht="14.25" customHeight="1">
      <c r="C211" s="83"/>
      <c r="E211" s="83" t="s">
        <v>856</v>
      </c>
      <c r="F211" s="242" t="s">
        <v>1086</v>
      </c>
      <c r="G211" s="250">
        <v>1.5</v>
      </c>
    </row>
    <row r="212" spans="3:7" ht="14.25" customHeight="1">
      <c r="C212" s="83"/>
      <c r="E212" s="83" t="s">
        <v>856</v>
      </c>
      <c r="F212" s="242" t="s">
        <v>1087</v>
      </c>
      <c r="G212" s="250">
        <v>1</v>
      </c>
    </row>
    <row r="213" spans="3:7" ht="14.25" customHeight="1">
      <c r="C213" s="83"/>
      <c r="E213" s="83" t="s">
        <v>856</v>
      </c>
      <c r="F213" s="242" t="s">
        <v>1088</v>
      </c>
      <c r="G213" s="250">
        <v>1</v>
      </c>
    </row>
    <row r="214" spans="3:7" ht="14.25" customHeight="1">
      <c r="C214" s="83"/>
      <c r="E214" s="83" t="s">
        <v>856</v>
      </c>
      <c r="F214" s="242" t="s">
        <v>1089</v>
      </c>
      <c r="G214" s="250">
        <v>1</v>
      </c>
    </row>
    <row r="215" spans="3:7" ht="14.25" customHeight="1">
      <c r="C215" s="83"/>
      <c r="E215" s="83" t="s">
        <v>856</v>
      </c>
      <c r="F215" s="242" t="s">
        <v>1090</v>
      </c>
      <c r="G215" s="250">
        <v>1</v>
      </c>
    </row>
    <row r="216" spans="3:7" ht="14.25" customHeight="1">
      <c r="C216" s="83"/>
      <c r="E216" s="83" t="s">
        <v>856</v>
      </c>
      <c r="F216" s="242" t="s">
        <v>1091</v>
      </c>
      <c r="G216" s="250">
        <v>1</v>
      </c>
    </row>
    <row r="217" spans="3:7" ht="14.25" customHeight="1">
      <c r="C217" s="83"/>
      <c r="E217" s="83" t="s">
        <v>856</v>
      </c>
      <c r="F217" s="242" t="s">
        <v>1092</v>
      </c>
      <c r="G217" s="250">
        <v>1</v>
      </c>
    </row>
    <row r="218" spans="3:7" ht="14.25" customHeight="1">
      <c r="C218" s="83"/>
      <c r="E218" s="83" t="s">
        <v>856</v>
      </c>
      <c r="F218" s="242" t="s">
        <v>1093</v>
      </c>
      <c r="G218" s="250">
        <v>1</v>
      </c>
    </row>
    <row r="219" spans="3:7" ht="14.25" customHeight="1">
      <c r="C219" s="83"/>
      <c r="E219" s="83" t="s">
        <v>856</v>
      </c>
      <c r="F219" s="242" t="s">
        <v>1094</v>
      </c>
      <c r="G219" s="250">
        <v>1</v>
      </c>
    </row>
    <row r="220" spans="3:7" ht="14.25" customHeight="1">
      <c r="C220" s="83"/>
      <c r="E220" s="83" t="s">
        <v>856</v>
      </c>
      <c r="F220" s="242" t="s">
        <v>1095</v>
      </c>
      <c r="G220" s="250">
        <v>1</v>
      </c>
    </row>
    <row r="221" spans="3:7" ht="14.25" customHeight="1">
      <c r="C221" s="83"/>
      <c r="E221" s="83" t="s">
        <v>856</v>
      </c>
      <c r="F221" s="242" t="s">
        <v>1096</v>
      </c>
      <c r="G221" s="250">
        <v>1</v>
      </c>
    </row>
    <row r="222" spans="3:7" ht="14.25" customHeight="1">
      <c r="C222" s="83"/>
      <c r="E222" s="83" t="s">
        <v>856</v>
      </c>
      <c r="F222" s="242" t="s">
        <v>1097</v>
      </c>
      <c r="G222" s="250">
        <v>1.5</v>
      </c>
    </row>
    <row r="223" spans="3:7" ht="14.25" customHeight="1">
      <c r="C223" s="83"/>
      <c r="E223" s="83" t="s">
        <v>856</v>
      </c>
      <c r="F223" s="242" t="s">
        <v>1098</v>
      </c>
      <c r="G223" s="250">
        <v>1</v>
      </c>
    </row>
    <row r="224" spans="3:7" ht="14.25" customHeight="1">
      <c r="C224" s="83"/>
      <c r="E224" s="83" t="s">
        <v>856</v>
      </c>
      <c r="F224" s="242" t="s">
        <v>996</v>
      </c>
      <c r="G224" s="250">
        <v>1</v>
      </c>
    </row>
    <row r="225" spans="3:7" ht="14.25" customHeight="1">
      <c r="C225" s="83"/>
      <c r="E225" s="83" t="s">
        <v>856</v>
      </c>
      <c r="F225" s="242" t="s">
        <v>1099</v>
      </c>
      <c r="G225" s="250">
        <v>1</v>
      </c>
    </row>
    <row r="226" spans="3:7" ht="14.25" customHeight="1">
      <c r="C226" s="83"/>
      <c r="E226" s="83" t="s">
        <v>856</v>
      </c>
      <c r="F226" s="242" t="s">
        <v>1100</v>
      </c>
      <c r="G226" s="250">
        <v>1.5</v>
      </c>
    </row>
    <row r="227" spans="3:7" ht="14.25" customHeight="1">
      <c r="C227" s="83"/>
      <c r="E227" s="83" t="s">
        <v>856</v>
      </c>
      <c r="F227" s="242" t="s">
        <v>1101</v>
      </c>
      <c r="G227" s="250">
        <v>1</v>
      </c>
    </row>
    <row r="228" spans="3:7" ht="14.25" customHeight="1">
      <c r="C228" s="83"/>
      <c r="E228" s="83" t="s">
        <v>859</v>
      </c>
      <c r="F228" s="242" t="s">
        <v>1102</v>
      </c>
      <c r="G228" s="250">
        <v>1.75</v>
      </c>
    </row>
    <row r="229" spans="3:7" ht="14.25" customHeight="1">
      <c r="C229" s="83"/>
      <c r="E229" s="83" t="s">
        <v>859</v>
      </c>
      <c r="F229" s="242" t="s">
        <v>1103</v>
      </c>
      <c r="G229" s="250">
        <v>1.75</v>
      </c>
    </row>
    <row r="230" spans="3:7" ht="14.25" customHeight="1">
      <c r="C230" s="83"/>
      <c r="E230" s="83" t="s">
        <v>859</v>
      </c>
      <c r="F230" s="242" t="s">
        <v>1104</v>
      </c>
      <c r="G230" s="250">
        <v>1.75</v>
      </c>
    </row>
    <row r="231" spans="3:7" ht="14.25" customHeight="1">
      <c r="C231" s="83"/>
      <c r="E231" s="83" t="s">
        <v>859</v>
      </c>
      <c r="F231" s="242" t="s">
        <v>1105</v>
      </c>
      <c r="G231" s="250">
        <v>1.75</v>
      </c>
    </row>
    <row r="232" spans="3:7" ht="14.25" customHeight="1">
      <c r="C232" s="83"/>
      <c r="E232" s="83" t="s">
        <v>859</v>
      </c>
      <c r="F232" s="242" t="s">
        <v>1106</v>
      </c>
      <c r="G232" s="250">
        <v>2</v>
      </c>
    </row>
    <row r="233" spans="3:7" ht="14.25" customHeight="1">
      <c r="C233" s="83"/>
      <c r="E233" s="83" t="s">
        <v>859</v>
      </c>
      <c r="F233" s="242" t="s">
        <v>1107</v>
      </c>
      <c r="G233" s="250">
        <v>1.75</v>
      </c>
    </row>
    <row r="234" spans="3:7" ht="14.25" customHeight="1">
      <c r="C234" s="83"/>
      <c r="E234" s="83" t="s">
        <v>859</v>
      </c>
      <c r="F234" s="242" t="s">
        <v>1108</v>
      </c>
      <c r="G234" s="250">
        <v>1.75</v>
      </c>
    </row>
    <row r="235" spans="3:7" ht="14.25" customHeight="1">
      <c r="C235" s="83"/>
      <c r="E235" s="83" t="s">
        <v>859</v>
      </c>
      <c r="F235" s="242" t="s">
        <v>1109</v>
      </c>
      <c r="G235" s="250">
        <v>1</v>
      </c>
    </row>
    <row r="236" spans="3:7" ht="14.25" customHeight="1">
      <c r="C236" s="83"/>
      <c r="E236" s="83" t="s">
        <v>859</v>
      </c>
      <c r="F236" s="242" t="s">
        <v>1110</v>
      </c>
      <c r="G236" s="250">
        <v>1.75</v>
      </c>
    </row>
    <row r="237" spans="3:7" ht="14.25" customHeight="1">
      <c r="C237" s="83"/>
      <c r="E237" s="83" t="s">
        <v>859</v>
      </c>
      <c r="F237" s="242" t="s">
        <v>1111</v>
      </c>
      <c r="G237" s="250">
        <v>1.75</v>
      </c>
    </row>
    <row r="238" spans="3:7" ht="14.25" customHeight="1">
      <c r="C238" s="83"/>
      <c r="E238" s="83" t="s">
        <v>859</v>
      </c>
      <c r="F238" s="242" t="s">
        <v>1112</v>
      </c>
      <c r="G238" s="250">
        <v>1.75</v>
      </c>
    </row>
    <row r="239" spans="3:7" ht="14.25" customHeight="1">
      <c r="C239" s="83"/>
      <c r="E239" s="83" t="s">
        <v>859</v>
      </c>
      <c r="F239" s="242" t="s">
        <v>1113</v>
      </c>
      <c r="G239" s="250">
        <v>1.75</v>
      </c>
    </row>
    <row r="240" spans="3:7" ht="14.25" customHeight="1">
      <c r="C240" s="83"/>
      <c r="E240" s="83" t="s">
        <v>859</v>
      </c>
      <c r="F240" s="242" t="s">
        <v>1114</v>
      </c>
      <c r="G240" s="250">
        <v>1.75</v>
      </c>
    </row>
    <row r="241" spans="3:7" ht="14.25" customHeight="1">
      <c r="C241" s="83"/>
      <c r="E241" s="83" t="s">
        <v>859</v>
      </c>
      <c r="F241" s="242" t="s">
        <v>1115</v>
      </c>
      <c r="G241" s="250">
        <v>1.75</v>
      </c>
    </row>
    <row r="242" spans="3:7" ht="14.25" customHeight="1">
      <c r="C242" s="83"/>
      <c r="E242" s="83" t="s">
        <v>859</v>
      </c>
      <c r="F242" s="242" t="s">
        <v>1116</v>
      </c>
      <c r="G242" s="250">
        <v>1.75</v>
      </c>
    </row>
    <row r="243" spans="3:7" ht="14.25" customHeight="1">
      <c r="C243" s="83"/>
      <c r="E243" s="83" t="s">
        <v>859</v>
      </c>
      <c r="F243" s="242" t="s">
        <v>1117</v>
      </c>
      <c r="G243" s="250">
        <v>1.75</v>
      </c>
    </row>
    <row r="244" spans="3:7" ht="14.25" customHeight="1">
      <c r="C244" s="83"/>
      <c r="E244" s="83" t="s">
        <v>859</v>
      </c>
      <c r="F244" s="242" t="s">
        <v>1118</v>
      </c>
      <c r="G244" s="250">
        <v>1.75</v>
      </c>
    </row>
    <row r="245" spans="3:7" ht="14.25" customHeight="1">
      <c r="C245" s="83"/>
      <c r="E245" s="83" t="s">
        <v>862</v>
      </c>
      <c r="F245" s="242" t="s">
        <v>1119</v>
      </c>
      <c r="G245" s="250">
        <v>2</v>
      </c>
    </row>
    <row r="246" spans="3:7" ht="14.25" customHeight="1">
      <c r="C246" s="83"/>
      <c r="E246" s="83" t="s">
        <v>862</v>
      </c>
      <c r="F246" s="242" t="s">
        <v>1120</v>
      </c>
      <c r="G246" s="250">
        <v>2</v>
      </c>
    </row>
    <row r="247" spans="3:7" ht="14.25" customHeight="1">
      <c r="C247" s="83"/>
      <c r="E247" s="83" t="s">
        <v>862</v>
      </c>
      <c r="F247" s="242" t="s">
        <v>1121</v>
      </c>
      <c r="G247" s="250">
        <v>2</v>
      </c>
    </row>
    <row r="248" spans="3:7" ht="14.25" customHeight="1">
      <c r="C248" s="83"/>
      <c r="E248" s="83" t="s">
        <v>862</v>
      </c>
      <c r="F248" s="242" t="s">
        <v>1122</v>
      </c>
      <c r="G248" s="250">
        <v>2</v>
      </c>
    </row>
    <row r="249" spans="3:7" ht="14.25" customHeight="1">
      <c r="C249" s="83"/>
      <c r="E249" s="83" t="s">
        <v>862</v>
      </c>
      <c r="F249" s="242" t="s">
        <v>1123</v>
      </c>
      <c r="G249" s="250">
        <v>2</v>
      </c>
    </row>
    <row r="250" spans="3:7" ht="14.25" customHeight="1">
      <c r="C250" s="83"/>
      <c r="E250" s="83" t="s">
        <v>862</v>
      </c>
      <c r="F250" s="242" t="s">
        <v>1124</v>
      </c>
      <c r="G250" s="250">
        <v>1</v>
      </c>
    </row>
    <row r="251" spans="3:7" ht="14.25" customHeight="1">
      <c r="C251" s="83"/>
      <c r="E251" s="83" t="s">
        <v>865</v>
      </c>
      <c r="F251" s="242" t="s">
        <v>1125</v>
      </c>
      <c r="G251" s="250">
        <v>1.5</v>
      </c>
    </row>
    <row r="252" spans="3:7" ht="14.25" customHeight="1">
      <c r="C252" s="83"/>
      <c r="E252" s="83" t="s">
        <v>865</v>
      </c>
      <c r="F252" s="242" t="s">
        <v>1126</v>
      </c>
      <c r="G252" s="250">
        <v>1.5</v>
      </c>
    </row>
    <row r="253" spans="3:7" ht="14.25" customHeight="1">
      <c r="C253" s="83"/>
      <c r="E253" s="83" t="s">
        <v>865</v>
      </c>
      <c r="F253" s="242" t="s">
        <v>1127</v>
      </c>
      <c r="G253" s="250">
        <v>1.5</v>
      </c>
    </row>
    <row r="254" spans="3:7" ht="14.25" customHeight="1">
      <c r="C254" s="83"/>
      <c r="E254" s="83" t="s">
        <v>865</v>
      </c>
      <c r="F254" s="242" t="s">
        <v>1128</v>
      </c>
      <c r="G254" s="250">
        <v>1.5</v>
      </c>
    </row>
    <row r="255" spans="3:7" ht="14.25" customHeight="1">
      <c r="C255" s="83"/>
      <c r="E255" s="83" t="s">
        <v>865</v>
      </c>
      <c r="F255" s="242" t="s">
        <v>1129</v>
      </c>
      <c r="G255" s="250">
        <v>1.5</v>
      </c>
    </row>
    <row r="256" spans="3:7" ht="14.25" customHeight="1">
      <c r="C256" s="83"/>
      <c r="E256" s="83" t="s">
        <v>865</v>
      </c>
      <c r="F256" s="242" t="s">
        <v>1130</v>
      </c>
      <c r="G256" s="250">
        <v>1.5</v>
      </c>
    </row>
    <row r="257" spans="3:7" ht="14.25" customHeight="1">
      <c r="C257" s="83"/>
      <c r="E257" s="83" t="s">
        <v>865</v>
      </c>
      <c r="F257" s="242" t="s">
        <v>1131</v>
      </c>
      <c r="G257" s="250">
        <v>1.5</v>
      </c>
    </row>
    <row r="258" spans="3:7" ht="14.25" customHeight="1">
      <c r="C258" s="83"/>
      <c r="E258" s="83" t="s">
        <v>865</v>
      </c>
      <c r="F258" s="242" t="s">
        <v>1132</v>
      </c>
      <c r="G258" s="250">
        <v>1.5</v>
      </c>
    </row>
    <row r="259" spans="3:7" ht="14.25" customHeight="1">
      <c r="C259" s="83"/>
      <c r="E259" s="83" t="s">
        <v>865</v>
      </c>
      <c r="F259" s="242" t="s">
        <v>1108</v>
      </c>
      <c r="G259" s="250">
        <v>1.5</v>
      </c>
    </row>
    <row r="260" spans="3:7" ht="14.25" customHeight="1">
      <c r="C260" s="83"/>
      <c r="E260" s="83" t="s">
        <v>865</v>
      </c>
      <c r="F260" s="242" t="s">
        <v>1133</v>
      </c>
      <c r="G260" s="250">
        <v>1.5</v>
      </c>
    </row>
    <row r="261" spans="3:7" ht="14.25" customHeight="1">
      <c r="C261" s="83"/>
      <c r="E261" s="83" t="s">
        <v>865</v>
      </c>
      <c r="F261" s="242" t="s">
        <v>1134</v>
      </c>
      <c r="G261" s="250">
        <v>1.5</v>
      </c>
    </row>
    <row r="262" spans="3:7" ht="14.25" customHeight="1">
      <c r="C262" s="83"/>
      <c r="E262" s="83" t="s">
        <v>865</v>
      </c>
      <c r="F262" s="242" t="s">
        <v>1135</v>
      </c>
      <c r="G262" s="250">
        <v>1</v>
      </c>
    </row>
    <row r="263" spans="3:7" ht="14.25" customHeight="1">
      <c r="C263" s="83"/>
      <c r="E263" s="83" t="s">
        <v>865</v>
      </c>
      <c r="F263" s="242" t="s">
        <v>1136</v>
      </c>
      <c r="G263" s="250">
        <v>1.5</v>
      </c>
    </row>
    <row r="264" spans="3:7" ht="14.25" customHeight="1">
      <c r="C264" s="83"/>
      <c r="E264" s="83" t="s">
        <v>865</v>
      </c>
      <c r="F264" s="242" t="s">
        <v>1137</v>
      </c>
      <c r="G264" s="250">
        <v>1.5</v>
      </c>
    </row>
    <row r="265" spans="3:7" ht="14.25" customHeight="1">
      <c r="C265" s="83"/>
      <c r="E265" s="83" t="s">
        <v>865</v>
      </c>
      <c r="F265" s="242" t="s">
        <v>1138</v>
      </c>
      <c r="G265" s="250">
        <v>1.5</v>
      </c>
    </row>
    <row r="266" spans="3:7" ht="14.25" customHeight="1">
      <c r="C266" s="83"/>
      <c r="E266" s="83" t="s">
        <v>865</v>
      </c>
      <c r="F266" s="242" t="s">
        <v>1139</v>
      </c>
      <c r="G266" s="250">
        <v>1.5</v>
      </c>
    </row>
    <row r="267" spans="3:7" ht="14.25" customHeight="1">
      <c r="C267" s="83"/>
      <c r="E267" s="83" t="s">
        <v>865</v>
      </c>
      <c r="F267" s="242" t="s">
        <v>1140</v>
      </c>
      <c r="G267" s="250">
        <v>1.5</v>
      </c>
    </row>
    <row r="268" spans="3:7" ht="14.25" customHeight="1">
      <c r="C268" s="83"/>
      <c r="E268" s="83" t="s">
        <v>865</v>
      </c>
      <c r="F268" s="242" t="s">
        <v>1141</v>
      </c>
      <c r="G268" s="250">
        <v>1.5</v>
      </c>
    </row>
    <row r="269" spans="3:7" ht="14.25" customHeight="1">
      <c r="C269" s="83"/>
      <c r="E269" s="83" t="s">
        <v>865</v>
      </c>
      <c r="F269" s="242" t="s">
        <v>1142</v>
      </c>
      <c r="G269" s="250">
        <v>1.5</v>
      </c>
    </row>
    <row r="270" spans="3:7" ht="14.25" customHeight="1">
      <c r="C270" s="83"/>
      <c r="E270" s="83" t="s">
        <v>865</v>
      </c>
      <c r="F270" s="242" t="s">
        <v>1143</v>
      </c>
      <c r="G270" s="250">
        <v>1.5</v>
      </c>
    </row>
    <row r="271" spans="3:7" ht="14.25" customHeight="1">
      <c r="C271" s="83"/>
      <c r="E271" s="83" t="s">
        <v>865</v>
      </c>
      <c r="F271" s="242" t="s">
        <v>1144</v>
      </c>
      <c r="G271" s="250">
        <v>1.5</v>
      </c>
    </row>
    <row r="272" spans="3:7" ht="14.25" customHeight="1">
      <c r="C272" s="83"/>
      <c r="E272" s="83" t="s">
        <v>865</v>
      </c>
      <c r="F272" s="242" t="s">
        <v>1145</v>
      </c>
      <c r="G272" s="250">
        <v>1.5</v>
      </c>
    </row>
    <row r="273" spans="3:7" ht="14.25" customHeight="1">
      <c r="C273" s="83"/>
      <c r="E273" s="83" t="s">
        <v>865</v>
      </c>
      <c r="F273" s="242" t="s">
        <v>1146</v>
      </c>
      <c r="G273" s="250">
        <v>1.5</v>
      </c>
    </row>
    <row r="274" spans="3:7" ht="14.25" customHeight="1">
      <c r="C274" s="83"/>
      <c r="E274" s="83" t="s">
        <v>865</v>
      </c>
      <c r="F274" s="242" t="s">
        <v>1147</v>
      </c>
      <c r="G274" s="250">
        <v>1.5</v>
      </c>
    </row>
    <row r="275" spans="3:7" ht="14.25" customHeight="1">
      <c r="C275" s="83"/>
      <c r="E275" s="83" t="s">
        <v>865</v>
      </c>
      <c r="F275" s="242" t="s">
        <v>1148</v>
      </c>
      <c r="G275" s="250">
        <v>1.5</v>
      </c>
    </row>
    <row r="276" spans="3:7" ht="14.25" customHeight="1">
      <c r="C276" s="83"/>
      <c r="E276" s="83" t="s">
        <v>865</v>
      </c>
      <c r="F276" s="242" t="s">
        <v>1149</v>
      </c>
      <c r="G276" s="250">
        <v>1.5</v>
      </c>
    </row>
    <row r="277" spans="3:7" ht="14.25" customHeight="1">
      <c r="C277" s="83"/>
      <c r="E277" s="83" t="s">
        <v>865</v>
      </c>
      <c r="F277" s="242" t="s">
        <v>1150</v>
      </c>
      <c r="G277" s="250">
        <v>1.5</v>
      </c>
    </row>
    <row r="278" spans="3:7" ht="14.25" customHeight="1">
      <c r="C278" s="83"/>
      <c r="E278" s="83" t="s">
        <v>865</v>
      </c>
      <c r="F278" s="242" t="s">
        <v>1151</v>
      </c>
      <c r="G278" s="250">
        <v>1.5</v>
      </c>
    </row>
    <row r="279" spans="3:7" ht="14.25" customHeight="1">
      <c r="C279" s="83"/>
      <c r="E279" s="83" t="s">
        <v>865</v>
      </c>
      <c r="F279" s="242" t="s">
        <v>1152</v>
      </c>
      <c r="G279" s="250">
        <v>1.5</v>
      </c>
    </row>
    <row r="280" spans="3:7" ht="14.25" customHeight="1">
      <c r="C280" s="83"/>
      <c r="E280" s="83" t="s">
        <v>865</v>
      </c>
      <c r="F280" s="242" t="s">
        <v>1153</v>
      </c>
      <c r="G280" s="250">
        <v>1.5</v>
      </c>
    </row>
    <row r="281" spans="3:7" ht="14.25" customHeight="1">
      <c r="C281" s="83"/>
      <c r="E281" s="83" t="s">
        <v>868</v>
      </c>
      <c r="F281" s="242" t="s">
        <v>1154</v>
      </c>
      <c r="G281" s="250">
        <v>2</v>
      </c>
    </row>
    <row r="282" spans="3:7" ht="14.25" customHeight="1">
      <c r="C282" s="83"/>
      <c r="E282" s="83" t="s">
        <v>868</v>
      </c>
      <c r="F282" s="242" t="s">
        <v>1155</v>
      </c>
      <c r="G282" s="250">
        <v>2</v>
      </c>
    </row>
    <row r="283" spans="3:7" ht="14.25" customHeight="1">
      <c r="C283" s="83"/>
      <c r="E283" s="83" t="s">
        <v>868</v>
      </c>
      <c r="F283" s="242" t="s">
        <v>1156</v>
      </c>
      <c r="G283" s="250">
        <v>2</v>
      </c>
    </row>
    <row r="284" spans="3:7" ht="14.25" customHeight="1">
      <c r="C284" s="83"/>
      <c r="E284" s="83" t="s">
        <v>868</v>
      </c>
      <c r="F284" s="242" t="s">
        <v>1157</v>
      </c>
      <c r="G284" s="250">
        <v>2</v>
      </c>
    </row>
    <row r="285" spans="3:7" ht="14.25" customHeight="1">
      <c r="C285" s="83"/>
      <c r="E285" s="83" t="s">
        <v>868</v>
      </c>
      <c r="F285" s="242" t="s">
        <v>1158</v>
      </c>
      <c r="G285" s="250">
        <v>2</v>
      </c>
    </row>
    <row r="286" spans="3:7" ht="14.25" customHeight="1">
      <c r="C286" s="83"/>
      <c r="E286" s="83" t="s">
        <v>868</v>
      </c>
      <c r="F286" s="242" t="s">
        <v>1159</v>
      </c>
      <c r="G286" s="250">
        <v>2</v>
      </c>
    </row>
    <row r="287" spans="3:7" ht="14.25" customHeight="1">
      <c r="C287" s="83"/>
      <c r="E287" s="83" t="s">
        <v>868</v>
      </c>
      <c r="F287" s="242" t="s">
        <v>1160</v>
      </c>
      <c r="G287" s="250">
        <v>2</v>
      </c>
    </row>
    <row r="288" spans="3:7" ht="14.25" customHeight="1">
      <c r="C288" s="83"/>
      <c r="E288" s="83" t="s">
        <v>868</v>
      </c>
      <c r="F288" s="242" t="s">
        <v>1138</v>
      </c>
      <c r="G288" s="250">
        <v>2</v>
      </c>
    </row>
    <row r="289" spans="3:7" ht="14.25" customHeight="1">
      <c r="C289" s="83"/>
      <c r="E289" s="83" t="s">
        <v>868</v>
      </c>
      <c r="F289" s="242" t="s">
        <v>1161</v>
      </c>
      <c r="G289" s="250">
        <v>2</v>
      </c>
    </row>
    <row r="290" spans="3:7" ht="14.25" customHeight="1">
      <c r="C290" s="83"/>
      <c r="E290" s="83" t="s">
        <v>868</v>
      </c>
      <c r="F290" s="242" t="s">
        <v>1162</v>
      </c>
      <c r="G290" s="250">
        <v>2</v>
      </c>
    </row>
    <row r="291" spans="3:7" ht="14.25" customHeight="1">
      <c r="C291" s="83"/>
      <c r="E291" s="83" t="s">
        <v>868</v>
      </c>
      <c r="F291" s="242" t="s">
        <v>1163</v>
      </c>
      <c r="G291" s="250">
        <v>2</v>
      </c>
    </row>
    <row r="292" spans="3:7" ht="14.25" customHeight="1">
      <c r="C292" s="83"/>
      <c r="E292" s="83" t="s">
        <v>868</v>
      </c>
      <c r="F292" s="242" t="s">
        <v>1164</v>
      </c>
      <c r="G292" s="250">
        <v>1</v>
      </c>
    </row>
    <row r="293" spans="3:7" ht="14.25" customHeight="1">
      <c r="C293" s="83"/>
      <c r="E293" s="83" t="s">
        <v>868</v>
      </c>
      <c r="F293" s="242" t="s">
        <v>1165</v>
      </c>
      <c r="G293" s="250">
        <v>2</v>
      </c>
    </row>
    <row r="294" spans="3:7" ht="14.25" customHeight="1">
      <c r="C294" s="83"/>
      <c r="E294" s="83" t="s">
        <v>868</v>
      </c>
      <c r="F294" s="242" t="s">
        <v>1166</v>
      </c>
      <c r="G294" s="250">
        <v>2</v>
      </c>
    </row>
    <row r="295" spans="3:7" ht="14.25" customHeight="1">
      <c r="C295" s="83"/>
      <c r="E295" s="83" t="s">
        <v>868</v>
      </c>
      <c r="F295" s="242" t="s">
        <v>1167</v>
      </c>
      <c r="G295" s="250">
        <v>2</v>
      </c>
    </row>
    <row r="296" spans="3:7" ht="14.25" customHeight="1">
      <c r="C296" s="83"/>
      <c r="E296" s="83" t="s">
        <v>868</v>
      </c>
      <c r="F296" s="242" t="s">
        <v>1168</v>
      </c>
      <c r="G296" s="250">
        <v>2</v>
      </c>
    </row>
    <row r="297" spans="3:7" ht="14.25" customHeight="1">
      <c r="C297" s="83"/>
      <c r="E297" s="83" t="s">
        <v>868</v>
      </c>
      <c r="F297" s="242" t="s">
        <v>1169</v>
      </c>
      <c r="G297" s="250">
        <v>2</v>
      </c>
    </row>
    <row r="298" spans="3:7" ht="14.25" customHeight="1">
      <c r="C298" s="83"/>
      <c r="E298" s="83" t="s">
        <v>868</v>
      </c>
      <c r="F298" s="242" t="s">
        <v>1170</v>
      </c>
      <c r="G298" s="250">
        <v>2</v>
      </c>
    </row>
    <row r="299" spans="3:7" ht="14.25" customHeight="1">
      <c r="C299" s="83"/>
      <c r="E299" s="83" t="s">
        <v>868</v>
      </c>
      <c r="F299" s="242" t="s">
        <v>1171</v>
      </c>
      <c r="G299" s="250">
        <v>2</v>
      </c>
    </row>
    <row r="300" spans="3:7" ht="14.25" customHeight="1">
      <c r="C300" s="83"/>
      <c r="E300" s="83" t="s">
        <v>871</v>
      </c>
      <c r="F300" s="242" t="s">
        <v>1172</v>
      </c>
      <c r="G300" s="250">
        <v>1</v>
      </c>
    </row>
    <row r="301" spans="3:7" ht="14.25" customHeight="1">
      <c r="C301" s="83"/>
      <c r="E301" s="83" t="s">
        <v>871</v>
      </c>
      <c r="F301" s="242" t="s">
        <v>1173</v>
      </c>
      <c r="G301" s="250">
        <v>1</v>
      </c>
    </row>
    <row r="302" spans="3:7" ht="14.25" customHeight="1">
      <c r="C302" s="83"/>
      <c r="E302" s="83" t="s">
        <v>871</v>
      </c>
      <c r="F302" s="242" t="s">
        <v>1174</v>
      </c>
      <c r="G302" s="250">
        <v>1</v>
      </c>
    </row>
    <row r="303" spans="3:7" ht="14.25" customHeight="1">
      <c r="C303" s="83"/>
      <c r="E303" s="83" t="s">
        <v>871</v>
      </c>
      <c r="F303" s="242" t="s">
        <v>1175</v>
      </c>
      <c r="G303" s="250">
        <v>1</v>
      </c>
    </row>
    <row r="304" spans="3:7" ht="14.25" customHeight="1">
      <c r="C304" s="83"/>
      <c r="E304" s="83" t="s">
        <v>871</v>
      </c>
      <c r="F304" s="242" t="s">
        <v>1176</v>
      </c>
      <c r="G304" s="250">
        <v>1</v>
      </c>
    </row>
    <row r="305" spans="3:7" ht="14.25" customHeight="1">
      <c r="C305" s="83"/>
      <c r="E305" s="83" t="s">
        <v>871</v>
      </c>
      <c r="F305" s="242" t="s">
        <v>1177</v>
      </c>
      <c r="G305" s="250">
        <v>1</v>
      </c>
    </row>
    <row r="306" spans="3:7" ht="14.25" customHeight="1">
      <c r="C306" s="83"/>
      <c r="E306" s="83" t="s">
        <v>871</v>
      </c>
      <c r="F306" s="242" t="s">
        <v>1178</v>
      </c>
      <c r="G306" s="250">
        <v>1</v>
      </c>
    </row>
    <row r="307" spans="3:7" ht="14.25" customHeight="1">
      <c r="C307" s="83"/>
      <c r="E307" s="83" t="s">
        <v>871</v>
      </c>
      <c r="F307" s="242" t="s">
        <v>1179</v>
      </c>
      <c r="G307" s="250">
        <v>1</v>
      </c>
    </row>
    <row r="308" spans="3:7" ht="14.25" customHeight="1">
      <c r="C308" s="83"/>
      <c r="E308" s="83" t="s">
        <v>871</v>
      </c>
      <c r="F308" s="242" t="s">
        <v>1180</v>
      </c>
      <c r="G308" s="250">
        <v>1</v>
      </c>
    </row>
    <row r="309" spans="3:7" ht="14.25" customHeight="1">
      <c r="C309" s="83"/>
      <c r="E309" s="83" t="s">
        <v>871</v>
      </c>
      <c r="F309" s="242" t="s">
        <v>1181</v>
      </c>
      <c r="G309" s="250">
        <v>1</v>
      </c>
    </row>
    <row r="310" spans="3:7" ht="14.25" customHeight="1">
      <c r="C310" s="83"/>
      <c r="E310" s="83" t="s">
        <v>871</v>
      </c>
      <c r="F310" s="242" t="s">
        <v>1182</v>
      </c>
      <c r="G310" s="250">
        <v>1</v>
      </c>
    </row>
    <row r="311" spans="3:7" ht="14.25" customHeight="1">
      <c r="C311" s="83"/>
      <c r="E311" s="83" t="s">
        <v>871</v>
      </c>
      <c r="F311" s="242" t="s">
        <v>1183</v>
      </c>
      <c r="G311" s="250">
        <v>1</v>
      </c>
    </row>
    <row r="312" spans="3:7" ht="14.25" customHeight="1">
      <c r="C312" s="83"/>
      <c r="E312" s="83" t="s">
        <v>871</v>
      </c>
      <c r="F312" s="242" t="s">
        <v>1184</v>
      </c>
      <c r="G312" s="250">
        <v>1</v>
      </c>
    </row>
    <row r="313" spans="3:7" ht="14.25" customHeight="1">
      <c r="C313" s="83"/>
      <c r="E313" s="83" t="s">
        <v>871</v>
      </c>
      <c r="F313" s="242" t="s">
        <v>1185</v>
      </c>
      <c r="G313" s="250">
        <v>1</v>
      </c>
    </row>
    <row r="314" spans="3:7" ht="14.25" customHeight="1">
      <c r="C314" s="83"/>
      <c r="E314" s="83" t="s">
        <v>871</v>
      </c>
      <c r="F314" s="242" t="s">
        <v>1186</v>
      </c>
      <c r="G314" s="250">
        <v>1</v>
      </c>
    </row>
    <row r="315" spans="3:7" ht="14.25" customHeight="1">
      <c r="C315" s="83"/>
      <c r="E315" s="83" t="s">
        <v>871</v>
      </c>
      <c r="F315" s="242" t="s">
        <v>1187</v>
      </c>
      <c r="G315" s="250">
        <v>1</v>
      </c>
    </row>
    <row r="316" spans="3:7" ht="14.25" customHeight="1">
      <c r="C316" s="83"/>
      <c r="E316" s="83" t="s">
        <v>871</v>
      </c>
      <c r="F316" s="242" t="s">
        <v>1188</v>
      </c>
      <c r="G316" s="250">
        <v>1</v>
      </c>
    </row>
    <row r="317" spans="3:7" ht="14.25" customHeight="1">
      <c r="C317" s="83"/>
      <c r="E317" s="83" t="s">
        <v>871</v>
      </c>
      <c r="F317" s="242" t="s">
        <v>1189</v>
      </c>
      <c r="G317" s="250">
        <v>1</v>
      </c>
    </row>
    <row r="318" spans="3:7" ht="14.25" customHeight="1">
      <c r="C318" s="83"/>
      <c r="E318" s="83" t="s">
        <v>871</v>
      </c>
      <c r="F318" s="242" t="s">
        <v>1190</v>
      </c>
      <c r="G318" s="250">
        <v>1</v>
      </c>
    </row>
    <row r="319" spans="3:7" ht="14.25" customHeight="1">
      <c r="C319" s="83"/>
      <c r="E319" s="83" t="s">
        <v>871</v>
      </c>
      <c r="F319" s="242" t="s">
        <v>1191</v>
      </c>
      <c r="G319" s="250">
        <v>1</v>
      </c>
    </row>
    <row r="320" spans="3:7" ht="14.25" customHeight="1">
      <c r="C320" s="83"/>
      <c r="E320" s="83" t="s">
        <v>871</v>
      </c>
      <c r="F320" s="242" t="s">
        <v>1192</v>
      </c>
      <c r="G320" s="250">
        <v>1</v>
      </c>
    </row>
    <row r="321" spans="3:7" ht="14.25" customHeight="1">
      <c r="C321" s="83"/>
      <c r="E321" s="83" t="s">
        <v>871</v>
      </c>
      <c r="F321" s="242" t="s">
        <v>1193</v>
      </c>
      <c r="G321" s="250">
        <v>1</v>
      </c>
    </row>
    <row r="322" spans="3:7" ht="14.25" customHeight="1">
      <c r="C322" s="83"/>
      <c r="E322" s="83" t="s">
        <v>871</v>
      </c>
      <c r="F322" s="242" t="s">
        <v>1194</v>
      </c>
      <c r="G322" s="250">
        <v>1</v>
      </c>
    </row>
    <row r="323" spans="3:7" ht="14.25" customHeight="1">
      <c r="C323" s="83"/>
      <c r="E323" s="83" t="s">
        <v>871</v>
      </c>
      <c r="F323" s="242" t="s">
        <v>1195</v>
      </c>
      <c r="G323" s="250">
        <v>1</v>
      </c>
    </row>
    <row r="324" spans="3:7" ht="14.25" customHeight="1">
      <c r="C324" s="83"/>
      <c r="E324" s="83" t="s">
        <v>871</v>
      </c>
      <c r="F324" s="242" t="s">
        <v>1196</v>
      </c>
      <c r="G324" s="250">
        <v>1</v>
      </c>
    </row>
    <row r="325" spans="3:7" ht="14.25" customHeight="1">
      <c r="C325" s="83"/>
      <c r="E325" s="83" t="s">
        <v>871</v>
      </c>
      <c r="F325" s="242" t="s">
        <v>1197</v>
      </c>
      <c r="G325" s="250">
        <v>1</v>
      </c>
    </row>
    <row r="326" spans="3:7" ht="14.25" customHeight="1">
      <c r="C326" s="83"/>
      <c r="E326" s="83" t="s">
        <v>871</v>
      </c>
      <c r="F326" s="242" t="s">
        <v>1198</v>
      </c>
      <c r="G326" s="250">
        <v>1</v>
      </c>
    </row>
    <row r="327" spans="3:7" ht="14.25" customHeight="1">
      <c r="C327" s="83"/>
      <c r="E327" s="83" t="s">
        <v>871</v>
      </c>
      <c r="F327" s="242" t="s">
        <v>1199</v>
      </c>
      <c r="G327" s="250">
        <v>1</v>
      </c>
    </row>
    <row r="328" spans="3:7" ht="14.25" customHeight="1">
      <c r="C328" s="83"/>
      <c r="E328" s="83" t="s">
        <v>871</v>
      </c>
      <c r="F328" s="242" t="s">
        <v>1200</v>
      </c>
      <c r="G328" s="250">
        <v>1</v>
      </c>
    </row>
    <row r="329" spans="3:7" ht="14.25" customHeight="1">
      <c r="C329" s="83"/>
      <c r="E329" s="83" t="s">
        <v>871</v>
      </c>
      <c r="F329" s="242" t="s">
        <v>1201</v>
      </c>
      <c r="G329" s="250">
        <v>1</v>
      </c>
    </row>
    <row r="330" spans="3:7" ht="14.25" customHeight="1">
      <c r="C330" s="83"/>
      <c r="E330" s="83" t="s">
        <v>871</v>
      </c>
      <c r="F330" s="242" t="s">
        <v>1202</v>
      </c>
      <c r="G330" s="250">
        <v>1</v>
      </c>
    </row>
    <row r="331" spans="3:7" ht="14.25" customHeight="1">
      <c r="C331" s="83"/>
      <c r="E331" s="83" t="s">
        <v>871</v>
      </c>
      <c r="F331" s="242" t="s">
        <v>1203</v>
      </c>
      <c r="G331" s="250">
        <v>1</v>
      </c>
    </row>
    <row r="332" spans="3:7" ht="14.25" customHeight="1">
      <c r="C332" s="83"/>
      <c r="E332" s="83" t="s">
        <v>871</v>
      </c>
      <c r="F332" s="242" t="s">
        <v>1204</v>
      </c>
      <c r="G332" s="250">
        <v>1.75</v>
      </c>
    </row>
    <row r="333" spans="3:7" ht="14.25" customHeight="1">
      <c r="C333" s="83"/>
      <c r="E333" s="83" t="s">
        <v>871</v>
      </c>
      <c r="F333" s="242" t="s">
        <v>1205</v>
      </c>
      <c r="G333" s="250">
        <v>1</v>
      </c>
    </row>
    <row r="334" spans="3:7" ht="14.25" customHeight="1">
      <c r="C334" s="83"/>
      <c r="E334" s="83" t="s">
        <v>871</v>
      </c>
      <c r="F334" s="242" t="s">
        <v>1206</v>
      </c>
      <c r="G334" s="250">
        <v>1</v>
      </c>
    </row>
    <row r="335" spans="3:7" ht="14.25" customHeight="1">
      <c r="C335" s="83"/>
      <c r="E335" s="83" t="s">
        <v>871</v>
      </c>
      <c r="F335" s="242" t="s">
        <v>1207</v>
      </c>
      <c r="G335" s="250">
        <v>1.5</v>
      </c>
    </row>
    <row r="336" spans="3:7" ht="14.25" customHeight="1">
      <c r="C336" s="83"/>
      <c r="E336" s="83" t="s">
        <v>871</v>
      </c>
      <c r="F336" s="242" t="s">
        <v>1208</v>
      </c>
      <c r="G336" s="250">
        <v>1</v>
      </c>
    </row>
    <row r="337" spans="3:7" ht="14.25" customHeight="1">
      <c r="C337" s="83"/>
      <c r="E337" s="83" t="s">
        <v>871</v>
      </c>
      <c r="F337" s="242" t="s">
        <v>1209</v>
      </c>
      <c r="G337" s="250">
        <v>1</v>
      </c>
    </row>
    <row r="338" spans="3:7" ht="14.25" customHeight="1">
      <c r="C338" s="83"/>
      <c r="E338" s="83" t="s">
        <v>871</v>
      </c>
      <c r="F338" s="242" t="s">
        <v>1210</v>
      </c>
      <c r="G338" s="250">
        <v>1</v>
      </c>
    </row>
    <row r="339" spans="3:7" ht="14.25" customHeight="1">
      <c r="C339" s="83"/>
      <c r="E339" s="83" t="s">
        <v>871</v>
      </c>
      <c r="F339" s="242" t="s">
        <v>1211</v>
      </c>
      <c r="G339" s="250">
        <v>1</v>
      </c>
    </row>
    <row r="340" spans="3:7" ht="14.25" customHeight="1">
      <c r="C340" s="83"/>
      <c r="E340" s="83" t="s">
        <v>871</v>
      </c>
      <c r="F340" s="242" t="s">
        <v>1212</v>
      </c>
      <c r="G340" s="250">
        <v>1</v>
      </c>
    </row>
    <row r="341" spans="3:7" ht="14.25" customHeight="1">
      <c r="C341" s="83"/>
      <c r="E341" s="83" t="s">
        <v>871</v>
      </c>
      <c r="F341" s="242" t="s">
        <v>1213</v>
      </c>
      <c r="G341" s="250">
        <v>1</v>
      </c>
    </row>
    <row r="342" spans="3:7" ht="14.25" customHeight="1">
      <c r="C342" s="83"/>
      <c r="E342" s="83" t="s">
        <v>871</v>
      </c>
      <c r="F342" s="242" t="s">
        <v>1214</v>
      </c>
      <c r="G342" s="250">
        <v>1</v>
      </c>
    </row>
    <row r="343" spans="3:7" ht="14.25" customHeight="1">
      <c r="C343" s="83"/>
      <c r="E343" s="83" t="s">
        <v>871</v>
      </c>
      <c r="F343" s="242" t="s">
        <v>1215</v>
      </c>
      <c r="G343" s="250">
        <v>1</v>
      </c>
    </row>
    <row r="344" spans="3:7" ht="14.25" customHeight="1">
      <c r="C344" s="83"/>
      <c r="E344" s="83" t="s">
        <v>871</v>
      </c>
      <c r="F344" s="242" t="s">
        <v>1216</v>
      </c>
      <c r="G344" s="250">
        <v>1</v>
      </c>
    </row>
    <row r="345" spans="3:7" ht="14.25" customHeight="1">
      <c r="C345" s="83"/>
      <c r="E345" s="83" t="s">
        <v>871</v>
      </c>
      <c r="F345" s="242" t="s">
        <v>1217</v>
      </c>
      <c r="G345" s="250">
        <v>1.5</v>
      </c>
    </row>
    <row r="346" spans="3:7" ht="14.25" customHeight="1">
      <c r="C346" s="83"/>
      <c r="E346" s="83" t="s">
        <v>871</v>
      </c>
      <c r="F346" s="242" t="s">
        <v>1218</v>
      </c>
      <c r="G346" s="250">
        <v>1</v>
      </c>
    </row>
    <row r="347" spans="3:7" ht="14.25" customHeight="1">
      <c r="C347" s="83"/>
      <c r="E347" s="83" t="s">
        <v>871</v>
      </c>
      <c r="F347" s="242" t="s">
        <v>1219</v>
      </c>
      <c r="G347" s="250">
        <v>1</v>
      </c>
    </row>
    <row r="348" spans="3:7" ht="14.25" customHeight="1">
      <c r="C348" s="83"/>
      <c r="E348" s="83" t="s">
        <v>871</v>
      </c>
      <c r="F348" s="242" t="s">
        <v>1220</v>
      </c>
      <c r="G348" s="250">
        <v>1</v>
      </c>
    </row>
    <row r="349" spans="3:7" ht="14.25" customHeight="1">
      <c r="C349" s="83"/>
      <c r="E349" s="83" t="s">
        <v>871</v>
      </c>
      <c r="F349" s="242" t="s">
        <v>1221</v>
      </c>
      <c r="G349" s="250">
        <v>1</v>
      </c>
    </row>
    <row r="350" spans="3:7" ht="14.25" customHeight="1">
      <c r="C350" s="83"/>
      <c r="E350" s="83" t="s">
        <v>871</v>
      </c>
      <c r="F350" s="242" t="s">
        <v>1222</v>
      </c>
      <c r="G350" s="250">
        <v>1</v>
      </c>
    </row>
    <row r="351" spans="3:7" ht="14.25" customHeight="1">
      <c r="C351" s="83"/>
      <c r="E351" s="83" t="s">
        <v>871</v>
      </c>
      <c r="F351" s="242" t="s">
        <v>1223</v>
      </c>
      <c r="G351" s="250">
        <v>1</v>
      </c>
    </row>
    <row r="352" spans="3:7" ht="14.25" customHeight="1">
      <c r="C352" s="83"/>
      <c r="E352" s="83" t="s">
        <v>875</v>
      </c>
      <c r="F352" s="242" t="s">
        <v>1224</v>
      </c>
      <c r="G352" s="250">
        <v>1.5</v>
      </c>
    </row>
    <row r="353" spans="3:7" ht="14.25" customHeight="1">
      <c r="C353" s="83"/>
      <c r="E353" s="83" t="s">
        <v>875</v>
      </c>
      <c r="F353" s="242" t="s">
        <v>1024</v>
      </c>
      <c r="G353" s="250">
        <v>1.5</v>
      </c>
    </row>
    <row r="354" spans="3:7" ht="14.25" customHeight="1">
      <c r="C354" s="83"/>
      <c r="E354" s="83" t="s">
        <v>875</v>
      </c>
      <c r="F354" s="242" t="s">
        <v>1225</v>
      </c>
      <c r="G354" s="250">
        <v>1.5</v>
      </c>
    </row>
    <row r="355" spans="3:7" ht="14.25" customHeight="1">
      <c r="C355" s="83"/>
      <c r="E355" s="83" t="s">
        <v>875</v>
      </c>
      <c r="F355" s="242" t="s">
        <v>1176</v>
      </c>
      <c r="G355" s="250">
        <v>1.5</v>
      </c>
    </row>
    <row r="356" spans="3:7" ht="14.25" customHeight="1">
      <c r="C356" s="83"/>
      <c r="E356" s="83" t="s">
        <v>875</v>
      </c>
      <c r="F356" s="242" t="s">
        <v>1226</v>
      </c>
      <c r="G356" s="250">
        <v>1.5</v>
      </c>
    </row>
    <row r="357" spans="3:7" ht="14.25" customHeight="1">
      <c r="C357" s="83"/>
      <c r="E357" s="83" t="s">
        <v>875</v>
      </c>
      <c r="F357" s="242" t="s">
        <v>1227</v>
      </c>
      <c r="G357" s="250">
        <v>1.5</v>
      </c>
    </row>
    <row r="358" spans="3:7" ht="14.25" customHeight="1">
      <c r="C358" s="83"/>
      <c r="E358" s="83" t="s">
        <v>875</v>
      </c>
      <c r="F358" s="242" t="s">
        <v>1108</v>
      </c>
      <c r="G358" s="250">
        <v>1.5</v>
      </c>
    </row>
    <row r="359" spans="3:7" ht="14.25" customHeight="1">
      <c r="C359" s="83"/>
      <c r="E359" s="83" t="s">
        <v>875</v>
      </c>
      <c r="F359" s="242" t="s">
        <v>1228</v>
      </c>
      <c r="G359" s="250">
        <v>1.5</v>
      </c>
    </row>
    <row r="360" spans="3:7" ht="14.25" customHeight="1">
      <c r="C360" s="83"/>
      <c r="E360" s="83" t="s">
        <v>875</v>
      </c>
      <c r="F360" s="242" t="s">
        <v>1229</v>
      </c>
      <c r="G360" s="250">
        <v>1.5</v>
      </c>
    </row>
    <row r="361" spans="3:7" ht="14.25" customHeight="1">
      <c r="C361" s="83"/>
      <c r="E361" s="83" t="s">
        <v>875</v>
      </c>
      <c r="F361" s="242" t="s">
        <v>1230</v>
      </c>
      <c r="G361" s="250">
        <v>1.5</v>
      </c>
    </row>
    <row r="362" spans="3:7" ht="14.25" customHeight="1">
      <c r="C362" s="83"/>
      <c r="E362" s="83" t="s">
        <v>875</v>
      </c>
      <c r="F362" s="242" t="s">
        <v>1231</v>
      </c>
      <c r="G362" s="250">
        <v>1.5</v>
      </c>
    </row>
    <row r="363" spans="3:7" ht="14.25" customHeight="1">
      <c r="C363" s="83"/>
      <c r="E363" s="83" t="s">
        <v>875</v>
      </c>
      <c r="F363" s="242" t="s">
        <v>1232</v>
      </c>
      <c r="G363" s="250">
        <v>1.5</v>
      </c>
    </row>
    <row r="364" spans="3:7" ht="14.25" customHeight="1">
      <c r="C364" s="83"/>
      <c r="E364" s="83" t="s">
        <v>875</v>
      </c>
      <c r="F364" s="242" t="s">
        <v>1233</v>
      </c>
      <c r="G364" s="250">
        <v>1.5</v>
      </c>
    </row>
    <row r="365" spans="3:7" ht="14.25" customHeight="1">
      <c r="C365" s="83"/>
      <c r="E365" s="83" t="s">
        <v>875</v>
      </c>
      <c r="F365" s="242" t="s">
        <v>1033</v>
      </c>
      <c r="G365" s="250">
        <v>1.5</v>
      </c>
    </row>
    <row r="366" spans="3:7" ht="14.25" customHeight="1">
      <c r="C366" s="83"/>
      <c r="E366" s="83" t="s">
        <v>875</v>
      </c>
      <c r="F366" s="242" t="s">
        <v>1234</v>
      </c>
      <c r="G366" s="250">
        <v>1.5</v>
      </c>
    </row>
    <row r="367" spans="3:7" ht="14.25" customHeight="1">
      <c r="C367" s="83"/>
      <c r="E367" s="83" t="s">
        <v>875</v>
      </c>
      <c r="F367" s="242" t="s">
        <v>1235</v>
      </c>
      <c r="G367" s="250">
        <v>1.5</v>
      </c>
    </row>
    <row r="368" spans="3:7" ht="14.25" customHeight="1">
      <c r="C368" s="83"/>
      <c r="E368" s="83" t="s">
        <v>875</v>
      </c>
      <c r="F368" s="242" t="s">
        <v>1236</v>
      </c>
      <c r="G368" s="250">
        <v>1.75</v>
      </c>
    </row>
    <row r="369" spans="3:7" ht="14.25" customHeight="1">
      <c r="C369" s="83"/>
      <c r="E369" s="83" t="s">
        <v>875</v>
      </c>
      <c r="F369" s="242" t="s">
        <v>1237</v>
      </c>
      <c r="G369" s="250">
        <v>1.5</v>
      </c>
    </row>
    <row r="370" spans="3:7" ht="14.25" customHeight="1">
      <c r="C370" s="83"/>
      <c r="E370" s="83" t="s">
        <v>875</v>
      </c>
      <c r="F370" s="242" t="s">
        <v>1238</v>
      </c>
      <c r="G370" s="250">
        <v>1.5</v>
      </c>
    </row>
    <row r="371" spans="3:7" ht="14.25" customHeight="1">
      <c r="C371" s="83"/>
      <c r="E371" s="83" t="s">
        <v>875</v>
      </c>
      <c r="F371" s="242" t="s">
        <v>1239</v>
      </c>
      <c r="G371" s="250">
        <v>1.5</v>
      </c>
    </row>
    <row r="372" spans="3:7" ht="14.25" customHeight="1">
      <c r="C372" s="83"/>
      <c r="E372" s="83" t="s">
        <v>875</v>
      </c>
      <c r="F372" s="242" t="s">
        <v>1240</v>
      </c>
      <c r="G372" s="250">
        <v>1.5</v>
      </c>
    </row>
    <row r="373" spans="3:7" ht="14.25" customHeight="1">
      <c r="C373" s="83"/>
      <c r="E373" s="83" t="s">
        <v>875</v>
      </c>
      <c r="F373" s="242" t="s">
        <v>1241</v>
      </c>
      <c r="G373" s="250">
        <v>1.5</v>
      </c>
    </row>
    <row r="374" spans="3:7" ht="14.25" customHeight="1">
      <c r="C374" s="83"/>
      <c r="E374" s="83" t="s">
        <v>875</v>
      </c>
      <c r="F374" s="242" t="s">
        <v>1242</v>
      </c>
      <c r="G374" s="250">
        <v>1.5</v>
      </c>
    </row>
    <row r="375" spans="3:7" ht="14.25" customHeight="1">
      <c r="C375" s="83"/>
      <c r="E375" s="83" t="s">
        <v>875</v>
      </c>
      <c r="F375" s="242" t="s">
        <v>1243</v>
      </c>
      <c r="G375" s="250">
        <v>1</v>
      </c>
    </row>
    <row r="376" spans="3:7" ht="14.25" customHeight="1">
      <c r="C376" s="83"/>
      <c r="E376" s="83" t="s">
        <v>875</v>
      </c>
      <c r="F376" s="242" t="s">
        <v>1244</v>
      </c>
      <c r="G376" s="250">
        <v>1.5</v>
      </c>
    </row>
    <row r="377" spans="3:7" ht="14.25" customHeight="1">
      <c r="C377" s="83"/>
      <c r="E377" s="83" t="s">
        <v>875</v>
      </c>
      <c r="F377" s="242" t="s">
        <v>1245</v>
      </c>
      <c r="G377" s="250">
        <v>1.5</v>
      </c>
    </row>
    <row r="378" spans="3:7" ht="14.25" customHeight="1">
      <c r="C378" s="83"/>
      <c r="E378" s="83" t="s">
        <v>875</v>
      </c>
      <c r="F378" s="242" t="s">
        <v>1246</v>
      </c>
      <c r="G378" s="250">
        <v>1.5</v>
      </c>
    </row>
    <row r="379" spans="3:7" ht="14.25" customHeight="1">
      <c r="C379" s="83"/>
      <c r="E379" s="83" t="s">
        <v>875</v>
      </c>
      <c r="F379" s="242" t="s">
        <v>1247</v>
      </c>
      <c r="G379" s="250">
        <v>1.5</v>
      </c>
    </row>
    <row r="380" spans="3:7" ht="14.25" customHeight="1">
      <c r="C380" s="83"/>
      <c r="E380" s="83" t="s">
        <v>875</v>
      </c>
      <c r="F380" s="242" t="s">
        <v>1248</v>
      </c>
      <c r="G380" s="250">
        <v>1.5</v>
      </c>
    </row>
    <row r="381" spans="3:7" ht="14.25" customHeight="1">
      <c r="C381" s="83"/>
      <c r="E381" s="83" t="s">
        <v>875</v>
      </c>
      <c r="F381" s="242" t="s">
        <v>1249</v>
      </c>
      <c r="G381" s="250">
        <v>1.5</v>
      </c>
    </row>
    <row r="382" spans="3:7" ht="14.25" customHeight="1">
      <c r="C382" s="83"/>
      <c r="E382" s="83" t="s">
        <v>875</v>
      </c>
      <c r="F382" s="242" t="s">
        <v>1250</v>
      </c>
      <c r="G382" s="250">
        <v>1.5</v>
      </c>
    </row>
    <row r="383" spans="3:7" ht="14.25" customHeight="1">
      <c r="C383" s="83"/>
      <c r="E383" s="83" t="s">
        <v>875</v>
      </c>
      <c r="F383" s="242" t="s">
        <v>1251</v>
      </c>
      <c r="G383" s="250">
        <v>1.75</v>
      </c>
    </row>
    <row r="384" spans="3:7" ht="14.25" customHeight="1">
      <c r="C384" s="83"/>
      <c r="E384" s="83" t="s">
        <v>875</v>
      </c>
      <c r="F384" s="242" t="s">
        <v>1252</v>
      </c>
      <c r="G384" s="250">
        <v>1.5</v>
      </c>
    </row>
    <row r="385" spans="3:7" ht="14.25" customHeight="1">
      <c r="C385" s="83"/>
      <c r="E385" s="83" t="s">
        <v>875</v>
      </c>
      <c r="F385" s="242" t="s">
        <v>1253</v>
      </c>
      <c r="G385" s="250">
        <v>1.5</v>
      </c>
    </row>
    <row r="386" spans="3:7" ht="14.25" customHeight="1">
      <c r="C386" s="83"/>
      <c r="E386" s="83" t="s">
        <v>875</v>
      </c>
      <c r="F386" s="242" t="s">
        <v>1254</v>
      </c>
      <c r="G386" s="250">
        <v>1.5</v>
      </c>
    </row>
    <row r="387" spans="3:7" ht="14.25" customHeight="1">
      <c r="C387" s="83"/>
      <c r="E387" s="83" t="s">
        <v>875</v>
      </c>
      <c r="F387" s="242" t="s">
        <v>1255</v>
      </c>
      <c r="G387" s="250">
        <v>1.5</v>
      </c>
    </row>
    <row r="388" spans="3:7" ht="14.25" customHeight="1">
      <c r="C388" s="83"/>
      <c r="E388" s="83" t="s">
        <v>875</v>
      </c>
      <c r="F388" s="242" t="s">
        <v>1256</v>
      </c>
      <c r="G388" s="250">
        <v>1.5</v>
      </c>
    </row>
    <row r="389" spans="3:7" ht="14.25" customHeight="1">
      <c r="C389" s="83"/>
      <c r="E389" s="83" t="s">
        <v>875</v>
      </c>
      <c r="F389" s="242" t="s">
        <v>1257</v>
      </c>
      <c r="G389" s="250">
        <v>1.5</v>
      </c>
    </row>
    <row r="390" spans="3:7" ht="14.25" customHeight="1">
      <c r="C390" s="83"/>
      <c r="E390" s="83" t="s">
        <v>875</v>
      </c>
      <c r="F390" s="242" t="s">
        <v>1258</v>
      </c>
      <c r="G390" s="250">
        <v>1.5</v>
      </c>
    </row>
    <row r="391" spans="3:7" ht="14.25" customHeight="1">
      <c r="C391" s="83"/>
      <c r="E391" s="83" t="s">
        <v>875</v>
      </c>
      <c r="F391" s="242" t="s">
        <v>1259</v>
      </c>
      <c r="G391" s="250">
        <v>1.5</v>
      </c>
    </row>
    <row r="392" spans="3:7" ht="14.25" customHeight="1">
      <c r="C392" s="83"/>
      <c r="E392" s="83" t="s">
        <v>878</v>
      </c>
      <c r="F392" s="242" t="s">
        <v>1260</v>
      </c>
      <c r="G392" s="250">
        <v>2</v>
      </c>
    </row>
    <row r="393" spans="3:7" ht="14.25" customHeight="1">
      <c r="C393" s="83"/>
      <c r="E393" s="83" t="s">
        <v>878</v>
      </c>
      <c r="F393" s="242" t="s">
        <v>1261</v>
      </c>
      <c r="G393" s="250">
        <v>2</v>
      </c>
    </row>
    <row r="394" spans="3:7" ht="14.25" customHeight="1">
      <c r="C394" s="83"/>
      <c r="E394" s="83" t="s">
        <v>878</v>
      </c>
      <c r="F394" s="242" t="s">
        <v>1262</v>
      </c>
      <c r="G394" s="250">
        <v>2</v>
      </c>
    </row>
    <row r="395" spans="3:7" ht="14.25" customHeight="1">
      <c r="C395" s="83"/>
      <c r="E395" s="83" t="s">
        <v>878</v>
      </c>
      <c r="F395" s="242" t="s">
        <v>1263</v>
      </c>
      <c r="G395" s="250">
        <v>2</v>
      </c>
    </row>
    <row r="396" spans="3:7" ht="14.25" customHeight="1">
      <c r="C396" s="83"/>
      <c r="E396" s="83" t="s">
        <v>878</v>
      </c>
      <c r="F396" s="242" t="s">
        <v>1264</v>
      </c>
      <c r="G396" s="250">
        <v>1</v>
      </c>
    </row>
    <row r="397" spans="3:7" ht="14.25" customHeight="1">
      <c r="C397" s="83"/>
      <c r="E397" s="83" t="s">
        <v>878</v>
      </c>
      <c r="F397" s="242" t="s">
        <v>1265</v>
      </c>
      <c r="G397" s="250">
        <v>2</v>
      </c>
    </row>
    <row r="398" spans="3:7" ht="14.25" customHeight="1">
      <c r="C398" s="83"/>
      <c r="E398" s="83" t="s">
        <v>878</v>
      </c>
      <c r="F398" s="242" t="s">
        <v>1266</v>
      </c>
      <c r="G398" s="250">
        <v>2</v>
      </c>
    </row>
    <row r="399" spans="3:7" ht="14.25" customHeight="1">
      <c r="C399" s="83"/>
      <c r="E399" s="83" t="s">
        <v>878</v>
      </c>
      <c r="F399" s="242" t="s">
        <v>1267</v>
      </c>
      <c r="G399" s="250">
        <v>2</v>
      </c>
    </row>
    <row r="400" spans="3:7" ht="14.25" customHeight="1">
      <c r="C400" s="83"/>
      <c r="E400" s="83" t="s">
        <v>878</v>
      </c>
      <c r="F400" s="242" t="s">
        <v>1268</v>
      </c>
      <c r="G400" s="250">
        <v>2</v>
      </c>
    </row>
    <row r="401" spans="3:7" ht="14.25" customHeight="1">
      <c r="C401" s="83"/>
      <c r="E401" s="83" t="s">
        <v>878</v>
      </c>
      <c r="F401" s="242" t="s">
        <v>1239</v>
      </c>
      <c r="G401" s="250">
        <v>2</v>
      </c>
    </row>
    <row r="402" spans="3:7" ht="14.25" customHeight="1">
      <c r="C402" s="83"/>
      <c r="E402" s="83" t="s">
        <v>878</v>
      </c>
      <c r="F402" s="242" t="s">
        <v>1269</v>
      </c>
      <c r="G402" s="250">
        <v>2</v>
      </c>
    </row>
    <row r="403" spans="3:7" ht="14.25" customHeight="1">
      <c r="C403" s="83"/>
      <c r="E403" s="83" t="s">
        <v>878</v>
      </c>
      <c r="F403" s="242" t="s">
        <v>1270</v>
      </c>
      <c r="G403" s="250">
        <v>2</v>
      </c>
    </row>
    <row r="404" spans="3:7" ht="14.25" customHeight="1">
      <c r="C404" s="83"/>
      <c r="E404" s="83" t="s">
        <v>878</v>
      </c>
      <c r="F404" s="242" t="s">
        <v>1271</v>
      </c>
      <c r="G404" s="250">
        <v>2</v>
      </c>
    </row>
    <row r="405" spans="3:7" ht="14.25" customHeight="1">
      <c r="C405" s="83"/>
      <c r="E405" s="83" t="s">
        <v>878</v>
      </c>
      <c r="F405" s="242" t="s">
        <v>1272</v>
      </c>
      <c r="G405" s="250">
        <v>2</v>
      </c>
    </row>
    <row r="406" spans="3:7" ht="14.25" customHeight="1">
      <c r="C406" s="83"/>
      <c r="E406" s="83" t="s">
        <v>878</v>
      </c>
      <c r="F406" s="242" t="s">
        <v>1273</v>
      </c>
      <c r="G406" s="250">
        <v>2</v>
      </c>
    </row>
    <row r="407" spans="3:7" ht="14.25" customHeight="1">
      <c r="C407" s="83"/>
      <c r="E407" s="83" t="s">
        <v>878</v>
      </c>
      <c r="F407" s="242" t="s">
        <v>1274</v>
      </c>
      <c r="G407" s="250">
        <v>2</v>
      </c>
    </row>
    <row r="408" spans="3:7" ht="14.25" customHeight="1">
      <c r="C408" s="83"/>
      <c r="E408" s="83" t="s">
        <v>878</v>
      </c>
      <c r="F408" s="242" t="s">
        <v>1275</v>
      </c>
      <c r="G408" s="250">
        <v>2</v>
      </c>
    </row>
    <row r="409" spans="3:7" ht="14.25" customHeight="1">
      <c r="C409" s="83"/>
      <c r="E409" s="83" t="s">
        <v>878</v>
      </c>
      <c r="F409" s="242" t="s">
        <v>1276</v>
      </c>
      <c r="G409" s="250">
        <v>1.5</v>
      </c>
    </row>
    <row r="410" spans="3:7" ht="14.25" customHeight="1">
      <c r="C410" s="83"/>
      <c r="E410" s="83" t="s">
        <v>880</v>
      </c>
      <c r="F410" s="242" t="s">
        <v>1277</v>
      </c>
      <c r="G410" s="250">
        <v>1.75</v>
      </c>
    </row>
    <row r="411" spans="3:7" ht="14.25" customHeight="1">
      <c r="C411" s="83"/>
      <c r="E411" s="83" t="s">
        <v>880</v>
      </c>
      <c r="F411" s="242" t="s">
        <v>1278</v>
      </c>
      <c r="G411" s="250">
        <v>1.75</v>
      </c>
    </row>
    <row r="412" spans="3:7" ht="14.25" customHeight="1">
      <c r="C412" s="83"/>
      <c r="E412" s="83" t="s">
        <v>880</v>
      </c>
      <c r="F412" s="242" t="s">
        <v>1279</v>
      </c>
      <c r="G412" s="250">
        <v>1.75</v>
      </c>
    </row>
    <row r="413" spans="3:7" ht="14.25" customHeight="1">
      <c r="C413" s="83"/>
      <c r="E413" s="83" t="s">
        <v>880</v>
      </c>
      <c r="F413" s="242" t="s">
        <v>1178</v>
      </c>
      <c r="G413" s="250">
        <v>1.75</v>
      </c>
    </row>
    <row r="414" spans="3:7" ht="14.25" customHeight="1">
      <c r="C414" s="83"/>
      <c r="E414" s="83" t="s">
        <v>880</v>
      </c>
      <c r="F414" s="242" t="s">
        <v>1280</v>
      </c>
      <c r="G414" s="250">
        <v>1.75</v>
      </c>
    </row>
    <row r="415" spans="3:7" ht="14.25" customHeight="1">
      <c r="C415" s="83"/>
      <c r="E415" s="83" t="s">
        <v>880</v>
      </c>
      <c r="F415" s="242" t="s">
        <v>1038</v>
      </c>
      <c r="G415" s="250">
        <v>1.75</v>
      </c>
    </row>
    <row r="416" spans="3:7" ht="14.25" customHeight="1">
      <c r="C416" s="83"/>
      <c r="E416" s="83" t="s">
        <v>880</v>
      </c>
      <c r="F416" s="242" t="s">
        <v>1281</v>
      </c>
      <c r="G416" s="250">
        <v>1.75</v>
      </c>
    </row>
    <row r="417" spans="3:7" ht="14.25" customHeight="1">
      <c r="C417" s="83"/>
      <c r="E417" s="83" t="s">
        <v>880</v>
      </c>
      <c r="F417" s="242" t="s">
        <v>1282</v>
      </c>
      <c r="G417" s="250">
        <v>1.75</v>
      </c>
    </row>
    <row r="418" spans="3:7" ht="14.25" customHeight="1">
      <c r="C418" s="83"/>
      <c r="E418" s="83" t="s">
        <v>880</v>
      </c>
      <c r="F418" s="242" t="s">
        <v>1283</v>
      </c>
      <c r="G418" s="250">
        <v>1.75</v>
      </c>
    </row>
    <row r="419" spans="3:7" ht="14.25" customHeight="1">
      <c r="C419" s="83"/>
      <c r="E419" s="83" t="s">
        <v>880</v>
      </c>
      <c r="F419" s="242" t="s">
        <v>1195</v>
      </c>
      <c r="G419" s="250">
        <v>1.75</v>
      </c>
    </row>
    <row r="420" spans="3:7" ht="14.25" customHeight="1">
      <c r="C420" s="83"/>
      <c r="E420" s="83" t="s">
        <v>880</v>
      </c>
      <c r="F420" s="242" t="s">
        <v>1284</v>
      </c>
      <c r="G420" s="250">
        <v>1.75</v>
      </c>
    </row>
    <row r="421" spans="3:7" ht="14.25" customHeight="1">
      <c r="C421" s="83"/>
      <c r="E421" s="83" t="s">
        <v>880</v>
      </c>
      <c r="F421" s="242" t="s">
        <v>1285</v>
      </c>
      <c r="G421" s="250">
        <v>1.75</v>
      </c>
    </row>
    <row r="422" spans="3:7" ht="14.25" customHeight="1">
      <c r="C422" s="83"/>
      <c r="E422" s="83" t="s">
        <v>880</v>
      </c>
      <c r="F422" s="242" t="s">
        <v>1286</v>
      </c>
      <c r="G422" s="250">
        <v>1.75</v>
      </c>
    </row>
    <row r="423" spans="3:7" ht="14.25" customHeight="1">
      <c r="C423" s="83"/>
      <c r="E423" s="83" t="s">
        <v>880</v>
      </c>
      <c r="F423" s="242" t="s">
        <v>1287</v>
      </c>
      <c r="G423" s="250">
        <v>1.75</v>
      </c>
    </row>
    <row r="424" spans="3:7" ht="14.25" customHeight="1">
      <c r="C424" s="83"/>
      <c r="E424" s="83" t="s">
        <v>880</v>
      </c>
      <c r="F424" s="242" t="s">
        <v>1288</v>
      </c>
      <c r="G424" s="250">
        <v>1.75</v>
      </c>
    </row>
    <row r="425" spans="3:7" ht="14.25" customHeight="1">
      <c r="C425" s="83"/>
      <c r="E425" s="83" t="s">
        <v>880</v>
      </c>
      <c r="F425" s="242" t="s">
        <v>1289</v>
      </c>
      <c r="G425" s="250">
        <v>1.75</v>
      </c>
    </row>
    <row r="426" spans="3:7" ht="14.25" customHeight="1">
      <c r="C426" s="83"/>
      <c r="E426" s="83" t="s">
        <v>880</v>
      </c>
      <c r="F426" s="242" t="s">
        <v>1290</v>
      </c>
      <c r="G426" s="250">
        <v>1</v>
      </c>
    </row>
    <row r="427" spans="3:7" ht="14.25" customHeight="1">
      <c r="C427" s="83"/>
      <c r="E427" s="83" t="s">
        <v>880</v>
      </c>
      <c r="F427" s="242" t="s">
        <v>1291</v>
      </c>
      <c r="G427" s="250">
        <v>1.75</v>
      </c>
    </row>
    <row r="428" spans="3:7" ht="14.25" customHeight="1">
      <c r="C428" s="83"/>
      <c r="E428" s="83" t="s">
        <v>880</v>
      </c>
      <c r="F428" s="242" t="s">
        <v>1292</v>
      </c>
      <c r="G428" s="250">
        <v>2</v>
      </c>
    </row>
    <row r="429" spans="3:7" ht="14.25" customHeight="1">
      <c r="C429" s="83"/>
      <c r="E429" s="83" t="s">
        <v>880</v>
      </c>
      <c r="F429" s="242" t="s">
        <v>1293</v>
      </c>
      <c r="G429" s="250">
        <v>2</v>
      </c>
    </row>
    <row r="430" spans="3:7" ht="14.25" customHeight="1">
      <c r="C430" s="83"/>
      <c r="E430" s="83" t="s">
        <v>882</v>
      </c>
      <c r="F430" s="242" t="s">
        <v>1294</v>
      </c>
      <c r="G430" s="250">
        <v>1.5</v>
      </c>
    </row>
    <row r="431" spans="3:7" ht="14.25" customHeight="1">
      <c r="C431" s="83"/>
      <c r="E431" s="83" t="s">
        <v>882</v>
      </c>
      <c r="F431" s="242" t="s">
        <v>1295</v>
      </c>
      <c r="G431" s="250">
        <v>1.5</v>
      </c>
    </row>
    <row r="432" spans="3:7" ht="14.25" customHeight="1">
      <c r="C432" s="83"/>
      <c r="E432" s="83" t="s">
        <v>882</v>
      </c>
      <c r="F432" s="242" t="s">
        <v>1296</v>
      </c>
      <c r="G432" s="250">
        <v>1.5</v>
      </c>
    </row>
    <row r="433" spans="3:7" ht="14.25" customHeight="1">
      <c r="C433" s="83"/>
      <c r="E433" s="83" t="s">
        <v>882</v>
      </c>
      <c r="F433" s="242" t="s">
        <v>1023</v>
      </c>
      <c r="G433" s="250">
        <v>1.5</v>
      </c>
    </row>
    <row r="434" spans="3:7" ht="14.25" customHeight="1">
      <c r="C434" s="83"/>
      <c r="E434" s="83" t="s">
        <v>882</v>
      </c>
      <c r="F434" s="242" t="s">
        <v>1297</v>
      </c>
      <c r="G434" s="250">
        <v>1.5</v>
      </c>
    </row>
    <row r="435" spans="3:7" ht="14.25" customHeight="1">
      <c r="C435" s="83"/>
      <c r="E435" s="83" t="s">
        <v>882</v>
      </c>
      <c r="F435" s="242" t="s">
        <v>1298</v>
      </c>
      <c r="G435" s="250">
        <v>1.5</v>
      </c>
    </row>
    <row r="436" spans="3:7" ht="14.25" customHeight="1">
      <c r="C436" s="83"/>
      <c r="E436" s="83" t="s">
        <v>882</v>
      </c>
      <c r="F436" s="242" t="s">
        <v>1299</v>
      </c>
      <c r="G436" s="250">
        <v>1.5</v>
      </c>
    </row>
    <row r="437" spans="3:7" ht="14.25" customHeight="1">
      <c r="C437" s="83"/>
      <c r="E437" s="83" t="s">
        <v>882</v>
      </c>
      <c r="F437" s="242" t="s">
        <v>1300</v>
      </c>
      <c r="G437" s="250">
        <v>1.5</v>
      </c>
    </row>
    <row r="438" spans="3:7" ht="14.25" customHeight="1">
      <c r="C438" s="83"/>
      <c r="E438" s="83" t="s">
        <v>882</v>
      </c>
      <c r="F438" s="242" t="s">
        <v>1301</v>
      </c>
      <c r="G438" s="250">
        <v>1.5</v>
      </c>
    </row>
    <row r="439" spans="3:7" ht="14.25" customHeight="1">
      <c r="C439" s="83"/>
      <c r="E439" s="83" t="s">
        <v>882</v>
      </c>
      <c r="F439" s="242" t="s">
        <v>1302</v>
      </c>
      <c r="G439" s="250">
        <v>1.5</v>
      </c>
    </row>
    <row r="440" spans="3:7" ht="14.25" customHeight="1">
      <c r="C440" s="83"/>
      <c r="E440" s="83" t="s">
        <v>882</v>
      </c>
      <c r="F440" s="242" t="s">
        <v>1303</v>
      </c>
      <c r="G440" s="250">
        <v>1.75</v>
      </c>
    </row>
    <row r="441" spans="3:7" ht="14.25" customHeight="1">
      <c r="C441" s="83"/>
      <c r="E441" s="83" t="s">
        <v>882</v>
      </c>
      <c r="F441" s="242" t="s">
        <v>1304</v>
      </c>
      <c r="G441" s="250">
        <v>1.5</v>
      </c>
    </row>
    <row r="442" spans="3:7" ht="14.25" customHeight="1">
      <c r="C442" s="83"/>
      <c r="E442" s="83" t="s">
        <v>882</v>
      </c>
      <c r="F442" s="242" t="s">
        <v>1305</v>
      </c>
      <c r="G442" s="250">
        <v>1.75</v>
      </c>
    </row>
    <row r="443" spans="3:7" ht="14.25" customHeight="1">
      <c r="C443" s="83"/>
      <c r="E443" s="83" t="s">
        <v>882</v>
      </c>
      <c r="F443" s="242" t="s">
        <v>1306</v>
      </c>
      <c r="G443" s="250">
        <v>1.5</v>
      </c>
    </row>
    <row r="444" spans="3:7" ht="14.25" customHeight="1">
      <c r="C444" s="83"/>
      <c r="E444" s="83" t="s">
        <v>882</v>
      </c>
      <c r="F444" s="242" t="s">
        <v>1307</v>
      </c>
      <c r="G444" s="250">
        <v>1.5</v>
      </c>
    </row>
    <row r="445" spans="3:7" ht="14.25" customHeight="1">
      <c r="C445" s="83"/>
      <c r="E445" s="83" t="s">
        <v>882</v>
      </c>
      <c r="F445" s="242" t="s">
        <v>1308</v>
      </c>
      <c r="G445" s="250">
        <v>1.5</v>
      </c>
    </row>
    <row r="446" spans="3:7" ht="14.25" customHeight="1">
      <c r="C446" s="83"/>
      <c r="E446" s="83" t="s">
        <v>882</v>
      </c>
      <c r="F446" s="242" t="s">
        <v>1309</v>
      </c>
      <c r="G446" s="250">
        <v>1.5</v>
      </c>
    </row>
    <row r="447" spans="3:7" ht="14.25" customHeight="1">
      <c r="C447" s="83"/>
      <c r="E447" s="83" t="s">
        <v>882</v>
      </c>
      <c r="F447" s="242" t="s">
        <v>1038</v>
      </c>
      <c r="G447" s="250">
        <v>1.5</v>
      </c>
    </row>
    <row r="448" spans="3:7" ht="14.25" customHeight="1">
      <c r="C448" s="83"/>
      <c r="E448" s="83" t="s">
        <v>882</v>
      </c>
      <c r="F448" s="242" t="s">
        <v>1310</v>
      </c>
      <c r="G448" s="250">
        <v>1.5</v>
      </c>
    </row>
    <row r="449" spans="3:7" ht="14.25" customHeight="1">
      <c r="C449" s="83"/>
      <c r="E449" s="83" t="s">
        <v>882</v>
      </c>
      <c r="F449" s="242" t="s">
        <v>1311</v>
      </c>
      <c r="G449" s="250">
        <v>1.75</v>
      </c>
    </row>
    <row r="450" spans="3:7" ht="14.25" customHeight="1">
      <c r="C450" s="83"/>
      <c r="E450" s="83" t="s">
        <v>882</v>
      </c>
      <c r="F450" s="242" t="s">
        <v>1312</v>
      </c>
      <c r="G450" s="250">
        <v>1.5</v>
      </c>
    </row>
    <row r="451" spans="3:7" ht="14.25" customHeight="1">
      <c r="C451" s="83"/>
      <c r="E451" s="83" t="s">
        <v>882</v>
      </c>
      <c r="F451" s="242" t="s">
        <v>1313</v>
      </c>
      <c r="G451" s="250">
        <v>1.5</v>
      </c>
    </row>
    <row r="452" spans="3:7" ht="14.25" customHeight="1">
      <c r="C452" s="83"/>
      <c r="E452" s="83" t="s">
        <v>882</v>
      </c>
      <c r="F452" s="242" t="s">
        <v>1314</v>
      </c>
      <c r="G452" s="250">
        <v>1.5</v>
      </c>
    </row>
    <row r="453" spans="3:7" ht="14.25" customHeight="1">
      <c r="C453" s="83"/>
      <c r="E453" s="83" t="s">
        <v>882</v>
      </c>
      <c r="F453" s="242" t="s">
        <v>1315</v>
      </c>
      <c r="G453" s="250">
        <v>1.5</v>
      </c>
    </row>
    <row r="454" spans="3:7" ht="14.25" customHeight="1">
      <c r="C454" s="83"/>
      <c r="E454" s="83" t="s">
        <v>882</v>
      </c>
      <c r="F454" s="242" t="s">
        <v>1316</v>
      </c>
      <c r="G454" s="250">
        <v>1.5</v>
      </c>
    </row>
    <row r="455" spans="3:7" ht="14.25" customHeight="1">
      <c r="C455" s="83"/>
      <c r="E455" s="83" t="s">
        <v>882</v>
      </c>
      <c r="F455" s="242" t="s">
        <v>1317</v>
      </c>
      <c r="G455" s="250">
        <v>1.5</v>
      </c>
    </row>
    <row r="456" spans="3:7" ht="14.25" customHeight="1">
      <c r="C456" s="83"/>
      <c r="E456" s="83" t="s">
        <v>882</v>
      </c>
      <c r="F456" s="242" t="s">
        <v>1318</v>
      </c>
      <c r="G456" s="250">
        <v>1.5</v>
      </c>
    </row>
    <row r="457" spans="3:7" ht="14.25" customHeight="1">
      <c r="C457" s="83"/>
      <c r="E457" s="83" t="s">
        <v>882</v>
      </c>
      <c r="F457" s="242" t="s">
        <v>1319</v>
      </c>
      <c r="G457" s="250">
        <v>1.5</v>
      </c>
    </row>
    <row r="458" spans="3:7" ht="14.25" customHeight="1">
      <c r="C458" s="83"/>
      <c r="E458" s="83" t="s">
        <v>882</v>
      </c>
      <c r="F458" s="242" t="s">
        <v>1320</v>
      </c>
      <c r="G458" s="250">
        <v>1.5</v>
      </c>
    </row>
    <row r="459" spans="3:7" ht="14.25" customHeight="1">
      <c r="C459" s="83"/>
      <c r="E459" s="83" t="s">
        <v>882</v>
      </c>
      <c r="F459" s="242" t="s">
        <v>1321</v>
      </c>
      <c r="G459" s="250">
        <v>1</v>
      </c>
    </row>
    <row r="460" spans="3:7" ht="14.25" customHeight="1">
      <c r="C460" s="83"/>
      <c r="E460" s="83" t="s">
        <v>882</v>
      </c>
      <c r="F460" s="242" t="s">
        <v>990</v>
      </c>
      <c r="G460" s="250">
        <v>1.5</v>
      </c>
    </row>
    <row r="461" spans="3:7" ht="14.25" customHeight="1">
      <c r="C461" s="83"/>
      <c r="E461" s="83" t="s">
        <v>882</v>
      </c>
      <c r="F461" s="242" t="s">
        <v>1322</v>
      </c>
      <c r="G461" s="250">
        <v>1.5</v>
      </c>
    </row>
    <row r="462" spans="3:7" ht="14.25" customHeight="1">
      <c r="C462" s="83"/>
      <c r="E462" s="83" t="s">
        <v>882</v>
      </c>
      <c r="F462" s="242" t="s">
        <v>1323</v>
      </c>
      <c r="G462" s="250">
        <v>1.5</v>
      </c>
    </row>
    <row r="463" spans="3:7" ht="14.25" customHeight="1">
      <c r="C463" s="83"/>
      <c r="E463" s="83" t="s">
        <v>882</v>
      </c>
      <c r="F463" s="242" t="s">
        <v>1324</v>
      </c>
      <c r="G463" s="250">
        <v>1.5</v>
      </c>
    </row>
    <row r="464" spans="3:7" ht="14.25" customHeight="1">
      <c r="C464" s="83"/>
      <c r="E464" s="83" t="s">
        <v>884</v>
      </c>
      <c r="F464" s="242" t="s">
        <v>1325</v>
      </c>
      <c r="G464" s="250">
        <v>1.5</v>
      </c>
    </row>
    <row r="465" spans="3:7" ht="14.25" customHeight="1">
      <c r="C465" s="83"/>
      <c r="E465" s="83" t="s">
        <v>884</v>
      </c>
      <c r="F465" s="242" t="s">
        <v>1326</v>
      </c>
      <c r="G465" s="250">
        <v>1.5</v>
      </c>
    </row>
    <row r="466" spans="3:7" ht="14.25" customHeight="1">
      <c r="C466" s="83"/>
      <c r="E466" s="83" t="s">
        <v>884</v>
      </c>
      <c r="F466" s="242" t="s">
        <v>1327</v>
      </c>
      <c r="G466" s="250">
        <v>1.5</v>
      </c>
    </row>
    <row r="467" spans="3:7" ht="14.25" customHeight="1">
      <c r="C467" s="83"/>
      <c r="E467" s="83" t="s">
        <v>884</v>
      </c>
      <c r="F467" s="242" t="s">
        <v>1328</v>
      </c>
      <c r="G467" s="250">
        <v>1.5</v>
      </c>
    </row>
    <row r="468" spans="3:7" ht="14.25" customHeight="1">
      <c r="C468" s="83"/>
      <c r="E468" s="83" t="s">
        <v>884</v>
      </c>
      <c r="F468" s="242" t="s">
        <v>1329</v>
      </c>
      <c r="G468" s="250">
        <v>1.5</v>
      </c>
    </row>
    <row r="469" spans="3:7" ht="14.25" customHeight="1">
      <c r="C469" s="83"/>
      <c r="E469" s="83" t="s">
        <v>884</v>
      </c>
      <c r="F469" s="242" t="s">
        <v>1330</v>
      </c>
      <c r="G469" s="250">
        <v>1.5</v>
      </c>
    </row>
    <row r="470" spans="3:7" ht="14.25" customHeight="1">
      <c r="C470" s="83"/>
      <c r="E470" s="83" t="s">
        <v>884</v>
      </c>
      <c r="F470" s="242" t="s">
        <v>1331</v>
      </c>
      <c r="G470" s="250">
        <v>1.5</v>
      </c>
    </row>
    <row r="471" spans="3:7" ht="14.25" customHeight="1">
      <c r="C471" s="83"/>
      <c r="E471" s="83" t="s">
        <v>884</v>
      </c>
      <c r="F471" s="242" t="s">
        <v>1332</v>
      </c>
      <c r="G471" s="250">
        <v>1.5</v>
      </c>
    </row>
    <row r="472" spans="3:7" ht="14.25" customHeight="1">
      <c r="C472" s="83"/>
      <c r="E472" s="83" t="s">
        <v>884</v>
      </c>
      <c r="F472" s="242" t="s">
        <v>1333</v>
      </c>
      <c r="G472" s="250">
        <v>1.5</v>
      </c>
    </row>
    <row r="473" spans="3:7" ht="14.25" customHeight="1">
      <c r="C473" s="83"/>
      <c r="E473" s="83" t="s">
        <v>884</v>
      </c>
      <c r="F473" s="242" t="s">
        <v>1334</v>
      </c>
      <c r="G473" s="250">
        <v>1.5</v>
      </c>
    </row>
    <row r="474" spans="3:7" ht="14.25" customHeight="1">
      <c r="C474" s="83"/>
      <c r="E474" s="83" t="s">
        <v>884</v>
      </c>
      <c r="F474" s="242" t="s">
        <v>1335</v>
      </c>
      <c r="G474" s="250">
        <v>1.5</v>
      </c>
    </row>
    <row r="475" spans="3:7" ht="14.25" customHeight="1">
      <c r="C475" s="83"/>
      <c r="E475" s="83" t="s">
        <v>884</v>
      </c>
      <c r="F475" s="242" t="s">
        <v>1336</v>
      </c>
      <c r="G475" s="250">
        <v>2</v>
      </c>
    </row>
    <row r="476" spans="3:7" ht="14.25" customHeight="1">
      <c r="C476" s="83"/>
      <c r="E476" s="83" t="s">
        <v>884</v>
      </c>
      <c r="F476" s="242" t="s">
        <v>1337</v>
      </c>
      <c r="G476" s="250">
        <v>1.5</v>
      </c>
    </row>
    <row r="477" spans="3:7" ht="14.25" customHeight="1">
      <c r="C477" s="83"/>
      <c r="E477" s="83" t="s">
        <v>884</v>
      </c>
      <c r="F477" s="242" t="s">
        <v>1338</v>
      </c>
      <c r="G477" s="250">
        <v>1.5</v>
      </c>
    </row>
    <row r="478" spans="3:7" ht="14.25" customHeight="1">
      <c r="C478" s="83"/>
      <c r="E478" s="83" t="s">
        <v>884</v>
      </c>
      <c r="F478" s="242" t="s">
        <v>1339</v>
      </c>
      <c r="G478" s="250">
        <v>1.5</v>
      </c>
    </row>
    <row r="479" spans="3:7" ht="14.25" customHeight="1">
      <c r="C479" s="83"/>
      <c r="E479" s="83" t="s">
        <v>884</v>
      </c>
      <c r="F479" s="242" t="s">
        <v>1340</v>
      </c>
      <c r="G479" s="250">
        <v>1.5</v>
      </c>
    </row>
    <row r="480" spans="3:7" ht="14.25" customHeight="1">
      <c r="C480" s="83"/>
      <c r="E480" s="83" t="s">
        <v>884</v>
      </c>
      <c r="F480" s="242" t="s">
        <v>1195</v>
      </c>
      <c r="G480" s="250">
        <v>1.5</v>
      </c>
    </row>
    <row r="481" spans="3:7" ht="14.25" customHeight="1">
      <c r="C481" s="83"/>
      <c r="E481" s="83" t="s">
        <v>884</v>
      </c>
      <c r="F481" s="242" t="s">
        <v>1341</v>
      </c>
      <c r="G481" s="250">
        <v>1.5</v>
      </c>
    </row>
    <row r="482" spans="3:7" ht="14.25" customHeight="1">
      <c r="C482" s="83"/>
      <c r="E482" s="83" t="s">
        <v>884</v>
      </c>
      <c r="F482" s="242" t="s">
        <v>1342</v>
      </c>
      <c r="G482" s="250">
        <v>1.5</v>
      </c>
    </row>
    <row r="483" spans="3:7" ht="14.25" customHeight="1">
      <c r="C483" s="83"/>
      <c r="E483" s="83" t="s">
        <v>884</v>
      </c>
      <c r="F483" s="242" t="s">
        <v>1343</v>
      </c>
      <c r="G483" s="250">
        <v>1.5</v>
      </c>
    </row>
    <row r="484" spans="3:7" ht="14.25" customHeight="1">
      <c r="C484" s="83"/>
      <c r="E484" s="83" t="s">
        <v>884</v>
      </c>
      <c r="F484" s="242" t="s">
        <v>1344</v>
      </c>
      <c r="G484" s="250">
        <v>1.5</v>
      </c>
    </row>
    <row r="485" spans="3:7" ht="14.25" customHeight="1">
      <c r="C485" s="83"/>
      <c r="E485" s="83" t="s">
        <v>884</v>
      </c>
      <c r="F485" s="242" t="s">
        <v>1345</v>
      </c>
      <c r="G485" s="250">
        <v>1.5</v>
      </c>
    </row>
    <row r="486" spans="3:7" ht="14.25" customHeight="1">
      <c r="C486" s="83"/>
      <c r="E486" s="83" t="s">
        <v>884</v>
      </c>
      <c r="F486" s="242" t="s">
        <v>1346</v>
      </c>
      <c r="G486" s="250">
        <v>1.5</v>
      </c>
    </row>
    <row r="487" spans="3:7" ht="14.25" customHeight="1">
      <c r="C487" s="83"/>
      <c r="E487" s="83" t="s">
        <v>884</v>
      </c>
      <c r="F487" s="242" t="s">
        <v>1347</v>
      </c>
      <c r="G487" s="250">
        <v>1.5</v>
      </c>
    </row>
    <row r="488" spans="3:7" ht="14.25" customHeight="1">
      <c r="C488" s="83"/>
      <c r="E488" s="83" t="s">
        <v>884</v>
      </c>
      <c r="F488" s="242" t="s">
        <v>1348</v>
      </c>
      <c r="G488" s="250">
        <v>1.5</v>
      </c>
    </row>
    <row r="489" spans="3:7" ht="14.25" customHeight="1">
      <c r="C489" s="83"/>
      <c r="E489" s="83" t="s">
        <v>884</v>
      </c>
      <c r="F489" s="242" t="s">
        <v>1349</v>
      </c>
      <c r="G489" s="250">
        <v>1.5</v>
      </c>
    </row>
    <row r="490" spans="3:7" ht="14.25" customHeight="1">
      <c r="C490" s="83"/>
      <c r="E490" s="83" t="s">
        <v>884</v>
      </c>
      <c r="F490" s="242" t="s">
        <v>1350</v>
      </c>
      <c r="G490" s="250">
        <v>1.5</v>
      </c>
    </row>
    <row r="491" spans="3:7" ht="14.25" customHeight="1">
      <c r="C491" s="83"/>
      <c r="E491" s="83" t="s">
        <v>884</v>
      </c>
      <c r="F491" s="242" t="s">
        <v>1351</v>
      </c>
      <c r="G491" s="250">
        <v>1.5</v>
      </c>
    </row>
    <row r="492" spans="3:7" ht="14.25" customHeight="1">
      <c r="C492" s="83"/>
      <c r="E492" s="83" t="s">
        <v>884</v>
      </c>
      <c r="F492" s="242" t="s">
        <v>1352</v>
      </c>
      <c r="G492" s="250">
        <v>1.5</v>
      </c>
    </row>
    <row r="493" spans="3:7" ht="14.25" customHeight="1">
      <c r="C493" s="83"/>
      <c r="E493" s="83" t="s">
        <v>884</v>
      </c>
      <c r="F493" s="242" t="s">
        <v>1353</v>
      </c>
      <c r="G493" s="250">
        <v>1.5</v>
      </c>
    </row>
    <row r="494" spans="3:7" ht="14.25" customHeight="1">
      <c r="C494" s="83"/>
      <c r="E494" s="83" t="s">
        <v>884</v>
      </c>
      <c r="F494" s="242" t="s">
        <v>1354</v>
      </c>
      <c r="G494" s="250">
        <v>1.5</v>
      </c>
    </row>
    <row r="495" spans="3:7" ht="14.25" customHeight="1">
      <c r="C495" s="83"/>
      <c r="E495" s="83" t="s">
        <v>884</v>
      </c>
      <c r="F495" s="242" t="s">
        <v>1355</v>
      </c>
      <c r="G495" s="250">
        <v>1</v>
      </c>
    </row>
    <row r="496" spans="3:7" ht="14.25" customHeight="1">
      <c r="C496" s="83"/>
      <c r="E496" s="83" t="s">
        <v>884</v>
      </c>
      <c r="F496" s="242" t="s">
        <v>990</v>
      </c>
      <c r="G496" s="250">
        <v>1.5</v>
      </c>
    </row>
    <row r="497" spans="3:7" ht="14.25" customHeight="1">
      <c r="C497" s="83"/>
      <c r="E497" s="83" t="s">
        <v>884</v>
      </c>
      <c r="F497" s="242" t="s">
        <v>1356</v>
      </c>
      <c r="G497" s="250">
        <v>1.5</v>
      </c>
    </row>
    <row r="498" spans="3:7" ht="14.25" customHeight="1">
      <c r="C498" s="83"/>
      <c r="E498" s="83" t="s">
        <v>884</v>
      </c>
      <c r="F498" s="242" t="s">
        <v>1357</v>
      </c>
      <c r="G498" s="250">
        <v>1.5</v>
      </c>
    </row>
    <row r="499" spans="3:7" ht="14.25" customHeight="1">
      <c r="C499" s="83"/>
      <c r="E499" s="83" t="s">
        <v>884</v>
      </c>
      <c r="F499" s="242" t="s">
        <v>1358</v>
      </c>
      <c r="G499" s="250">
        <v>1.5</v>
      </c>
    </row>
    <row r="500" spans="3:7" ht="14.25" customHeight="1">
      <c r="C500" s="83"/>
      <c r="E500" s="83" t="s">
        <v>884</v>
      </c>
      <c r="F500" s="242" t="s">
        <v>1359</v>
      </c>
      <c r="G500" s="250">
        <v>1.5</v>
      </c>
    </row>
    <row r="501" spans="3:7" ht="14.25" customHeight="1">
      <c r="C501" s="83"/>
      <c r="E501" s="83" t="s">
        <v>887</v>
      </c>
      <c r="F501" s="242" t="s">
        <v>1360</v>
      </c>
      <c r="G501" s="250">
        <v>1</v>
      </c>
    </row>
    <row r="502" spans="3:7" ht="14.25" customHeight="1">
      <c r="C502" s="83"/>
      <c r="E502" s="83" t="s">
        <v>887</v>
      </c>
      <c r="F502" s="242" t="s">
        <v>1361</v>
      </c>
      <c r="G502" s="250">
        <v>1</v>
      </c>
    </row>
    <row r="503" spans="3:7" ht="14.25" customHeight="1">
      <c r="C503" s="83"/>
      <c r="E503" s="83" t="s">
        <v>887</v>
      </c>
      <c r="F503" s="242" t="s">
        <v>1362</v>
      </c>
      <c r="G503" s="250">
        <v>1</v>
      </c>
    </row>
    <row r="504" spans="3:7" ht="14.25" customHeight="1">
      <c r="C504" s="83"/>
      <c r="E504" s="83" t="s">
        <v>887</v>
      </c>
      <c r="F504" s="242" t="s">
        <v>1363</v>
      </c>
      <c r="G504" s="250">
        <v>1</v>
      </c>
    </row>
    <row r="505" spans="3:7" ht="14.25" customHeight="1">
      <c r="C505" s="83"/>
      <c r="E505" s="83" t="s">
        <v>887</v>
      </c>
      <c r="F505" s="242" t="s">
        <v>1364</v>
      </c>
      <c r="G505" s="250">
        <v>1</v>
      </c>
    </row>
    <row r="506" spans="3:7" ht="14.25" customHeight="1">
      <c r="C506" s="83"/>
      <c r="E506" s="83" t="s">
        <v>887</v>
      </c>
      <c r="F506" s="242" t="s">
        <v>1365</v>
      </c>
      <c r="G506" s="250">
        <v>1</v>
      </c>
    </row>
    <row r="507" spans="3:7" ht="14.25" customHeight="1">
      <c r="C507" s="83"/>
      <c r="E507" s="83" t="s">
        <v>887</v>
      </c>
      <c r="F507" s="242" t="s">
        <v>1366</v>
      </c>
      <c r="G507" s="250">
        <v>1</v>
      </c>
    </row>
    <row r="508" spans="3:7" ht="14.25" customHeight="1">
      <c r="C508" s="83"/>
      <c r="E508" s="83" t="s">
        <v>887</v>
      </c>
      <c r="F508" s="242" t="s">
        <v>1367</v>
      </c>
      <c r="G508" s="250">
        <v>1</v>
      </c>
    </row>
    <row r="509" spans="3:7" ht="14.25" customHeight="1">
      <c r="C509" s="83"/>
      <c r="E509" s="83" t="s">
        <v>887</v>
      </c>
      <c r="F509" s="242" t="s">
        <v>1368</v>
      </c>
      <c r="G509" s="250">
        <v>1</v>
      </c>
    </row>
    <row r="510" spans="3:7" ht="14.25" customHeight="1">
      <c r="C510" s="83"/>
      <c r="E510" s="83" t="s">
        <v>887</v>
      </c>
      <c r="F510" s="242" t="s">
        <v>1369</v>
      </c>
      <c r="G510" s="250">
        <v>1.75</v>
      </c>
    </row>
    <row r="511" spans="3:7" ht="14.25" customHeight="1">
      <c r="C511" s="83"/>
      <c r="E511" s="83" t="s">
        <v>887</v>
      </c>
      <c r="F511" s="242" t="s">
        <v>1370</v>
      </c>
      <c r="G511" s="250">
        <v>1.75</v>
      </c>
    </row>
    <row r="512" spans="3:7" ht="14.25" customHeight="1">
      <c r="C512" s="83"/>
      <c r="E512" s="83" t="s">
        <v>887</v>
      </c>
      <c r="F512" s="242" t="s">
        <v>1371</v>
      </c>
      <c r="G512" s="250">
        <v>1</v>
      </c>
    </row>
    <row r="513" spans="3:7" ht="14.25" customHeight="1">
      <c r="C513" s="83"/>
      <c r="E513" s="83" t="s">
        <v>887</v>
      </c>
      <c r="F513" s="242" t="s">
        <v>1372</v>
      </c>
      <c r="G513" s="250">
        <v>1</v>
      </c>
    </row>
    <row r="514" spans="3:7" ht="14.25" customHeight="1">
      <c r="C514" s="83"/>
      <c r="E514" s="83" t="s">
        <v>887</v>
      </c>
      <c r="F514" s="242" t="s">
        <v>1373</v>
      </c>
      <c r="G514" s="250">
        <v>1</v>
      </c>
    </row>
    <row r="515" spans="3:7" ht="14.25" customHeight="1">
      <c r="C515" s="83"/>
      <c r="E515" s="83" t="s">
        <v>887</v>
      </c>
      <c r="F515" s="242" t="s">
        <v>1374</v>
      </c>
      <c r="G515" s="250">
        <v>1</v>
      </c>
    </row>
    <row r="516" spans="3:7" ht="14.25" customHeight="1">
      <c r="C516" s="83"/>
      <c r="E516" s="83" t="s">
        <v>887</v>
      </c>
      <c r="F516" s="242" t="s">
        <v>1375</v>
      </c>
      <c r="G516" s="250">
        <v>1</v>
      </c>
    </row>
    <row r="517" spans="3:7" ht="14.25" customHeight="1">
      <c r="C517" s="83"/>
      <c r="E517" s="83" t="s">
        <v>887</v>
      </c>
      <c r="F517" s="242" t="s">
        <v>1376</v>
      </c>
      <c r="G517" s="250">
        <v>1.5</v>
      </c>
    </row>
    <row r="518" spans="3:7" ht="14.25" customHeight="1">
      <c r="C518" s="83"/>
      <c r="E518" s="83" t="s">
        <v>887</v>
      </c>
      <c r="F518" s="242" t="s">
        <v>1377</v>
      </c>
      <c r="G518" s="250">
        <v>1</v>
      </c>
    </row>
    <row r="519" spans="3:7" ht="14.25" customHeight="1">
      <c r="C519" s="83"/>
      <c r="E519" s="83" t="s">
        <v>887</v>
      </c>
      <c r="F519" s="242" t="s">
        <v>1040</v>
      </c>
      <c r="G519" s="250">
        <v>1</v>
      </c>
    </row>
    <row r="520" spans="3:7" ht="14.25" customHeight="1">
      <c r="C520" s="83"/>
      <c r="E520" s="83" t="s">
        <v>887</v>
      </c>
      <c r="F520" s="242" t="s">
        <v>1378</v>
      </c>
      <c r="G520" s="250">
        <v>1</v>
      </c>
    </row>
    <row r="521" spans="3:7" ht="14.25" customHeight="1">
      <c r="C521" s="83"/>
      <c r="E521" s="83" t="s">
        <v>887</v>
      </c>
      <c r="F521" s="242" t="s">
        <v>1379</v>
      </c>
      <c r="G521" s="250">
        <v>1.75</v>
      </c>
    </row>
    <row r="522" spans="3:7" ht="14.25" customHeight="1">
      <c r="C522" s="83"/>
      <c r="E522" s="83" t="s">
        <v>887</v>
      </c>
      <c r="F522" s="242" t="s">
        <v>1380</v>
      </c>
      <c r="G522" s="250">
        <v>1</v>
      </c>
    </row>
    <row r="523" spans="3:7" ht="14.25" customHeight="1">
      <c r="C523" s="83"/>
      <c r="E523" s="83" t="s">
        <v>887</v>
      </c>
      <c r="F523" s="242" t="s">
        <v>1381</v>
      </c>
      <c r="G523" s="250">
        <v>1</v>
      </c>
    </row>
    <row r="524" spans="3:7" ht="14.25" customHeight="1">
      <c r="C524" s="83"/>
      <c r="E524" s="83" t="s">
        <v>887</v>
      </c>
      <c r="F524" s="242" t="s">
        <v>1382</v>
      </c>
      <c r="G524" s="250">
        <v>1</v>
      </c>
    </row>
    <row r="525" spans="3:7" ht="14.25" customHeight="1">
      <c r="C525" s="83"/>
      <c r="E525" s="83" t="s">
        <v>887</v>
      </c>
      <c r="F525" s="242" t="s">
        <v>1383</v>
      </c>
      <c r="G525" s="250">
        <v>1</v>
      </c>
    </row>
    <row r="526" spans="3:7" ht="14.25" customHeight="1">
      <c r="C526" s="83"/>
      <c r="E526" s="83" t="s">
        <v>887</v>
      </c>
      <c r="F526" s="242" t="s">
        <v>1384</v>
      </c>
      <c r="G526" s="250">
        <v>1</v>
      </c>
    </row>
    <row r="527" spans="3:7" ht="14.25" customHeight="1">
      <c r="C527" s="83"/>
      <c r="E527" s="83" t="s">
        <v>887</v>
      </c>
      <c r="F527" s="242" t="s">
        <v>1385</v>
      </c>
      <c r="G527" s="250">
        <v>1.75</v>
      </c>
    </row>
    <row r="528" spans="3:7" ht="14.25" customHeight="1">
      <c r="C528" s="83"/>
      <c r="E528" s="83" t="s">
        <v>887</v>
      </c>
      <c r="F528" s="242" t="s">
        <v>1386</v>
      </c>
      <c r="G528" s="250">
        <v>1</v>
      </c>
    </row>
    <row r="529" spans="3:7" ht="14.25" customHeight="1">
      <c r="C529" s="83"/>
      <c r="E529" s="83" t="s">
        <v>887</v>
      </c>
      <c r="F529" s="242" t="s">
        <v>1387</v>
      </c>
      <c r="G529" s="250">
        <v>1</v>
      </c>
    </row>
    <row r="530" spans="3:7" ht="14.25" customHeight="1">
      <c r="C530" s="83"/>
      <c r="E530" s="83" t="s">
        <v>887</v>
      </c>
      <c r="F530" s="242" t="s">
        <v>1388</v>
      </c>
      <c r="G530" s="250">
        <v>1</v>
      </c>
    </row>
    <row r="531" spans="3:7" ht="14.25" customHeight="1">
      <c r="C531" s="83"/>
      <c r="E531" s="83" t="s">
        <v>887</v>
      </c>
      <c r="F531" s="242" t="s">
        <v>1389</v>
      </c>
      <c r="G531" s="250">
        <v>1.75</v>
      </c>
    </row>
    <row r="532" spans="3:7" ht="14.25" customHeight="1">
      <c r="C532" s="83"/>
      <c r="E532" s="83" t="s">
        <v>887</v>
      </c>
      <c r="F532" s="242" t="s">
        <v>1390</v>
      </c>
      <c r="G532" s="250">
        <v>1</v>
      </c>
    </row>
    <row r="533" spans="3:7" ht="14.25" customHeight="1">
      <c r="C533" s="83"/>
      <c r="E533" s="83" t="s">
        <v>887</v>
      </c>
      <c r="F533" s="242" t="s">
        <v>1275</v>
      </c>
      <c r="G533" s="250">
        <v>1</v>
      </c>
    </row>
    <row r="534" spans="3:7" ht="14.25" customHeight="1">
      <c r="C534" s="83"/>
      <c r="E534" s="83" t="s">
        <v>889</v>
      </c>
      <c r="F534" s="242" t="s">
        <v>1052</v>
      </c>
      <c r="G534" s="250">
        <v>1.75</v>
      </c>
    </row>
    <row r="535" spans="3:7" ht="14.25" customHeight="1">
      <c r="C535" s="83"/>
      <c r="E535" s="83" t="s">
        <v>889</v>
      </c>
      <c r="F535" s="242" t="s">
        <v>1391</v>
      </c>
      <c r="G535" s="250">
        <v>1.75</v>
      </c>
    </row>
    <row r="536" spans="3:7" ht="14.25" customHeight="1">
      <c r="C536" s="83"/>
      <c r="E536" s="83" t="s">
        <v>889</v>
      </c>
      <c r="F536" s="242" t="s">
        <v>1392</v>
      </c>
      <c r="G536" s="250">
        <v>1.5</v>
      </c>
    </row>
    <row r="537" spans="3:7" ht="14.25" customHeight="1">
      <c r="C537" s="83"/>
      <c r="E537" s="83" t="s">
        <v>889</v>
      </c>
      <c r="F537" s="242" t="s">
        <v>1393</v>
      </c>
      <c r="G537" s="250">
        <v>1.75</v>
      </c>
    </row>
    <row r="538" spans="3:7" ht="14.25" customHeight="1">
      <c r="C538" s="83"/>
      <c r="E538" s="83" t="s">
        <v>889</v>
      </c>
      <c r="F538" s="242" t="s">
        <v>1394</v>
      </c>
      <c r="G538" s="250">
        <v>1.75</v>
      </c>
    </row>
    <row r="539" spans="3:7" ht="14.25" customHeight="1">
      <c r="C539" s="83"/>
      <c r="E539" s="83" t="s">
        <v>889</v>
      </c>
      <c r="F539" s="242" t="s">
        <v>1395</v>
      </c>
      <c r="G539" s="250">
        <v>1.75</v>
      </c>
    </row>
    <row r="540" spans="3:7" ht="14.25" customHeight="1">
      <c r="C540" s="83"/>
      <c r="E540" s="83" t="s">
        <v>889</v>
      </c>
      <c r="F540" s="242" t="s">
        <v>1396</v>
      </c>
      <c r="G540" s="250">
        <v>1.75</v>
      </c>
    </row>
    <row r="541" spans="3:7" ht="14.25" customHeight="1">
      <c r="C541" s="83"/>
      <c r="E541" s="83" t="s">
        <v>889</v>
      </c>
      <c r="F541" s="242" t="s">
        <v>1397</v>
      </c>
      <c r="G541" s="250">
        <v>1.5</v>
      </c>
    </row>
    <row r="542" spans="3:7" ht="14.25" customHeight="1">
      <c r="C542" s="83"/>
      <c r="E542" s="83" t="s">
        <v>889</v>
      </c>
      <c r="F542" s="242" t="s">
        <v>1398</v>
      </c>
      <c r="G542" s="250">
        <v>1.75</v>
      </c>
    </row>
    <row r="543" spans="3:7" ht="14.25" customHeight="1">
      <c r="C543" s="83"/>
      <c r="E543" s="83" t="s">
        <v>889</v>
      </c>
      <c r="F543" s="242" t="s">
        <v>1399</v>
      </c>
      <c r="G543" s="250">
        <v>1.75</v>
      </c>
    </row>
    <row r="544" spans="3:7" ht="14.25" customHeight="1">
      <c r="C544" s="83"/>
      <c r="E544" s="83" t="s">
        <v>889</v>
      </c>
      <c r="F544" s="242" t="s">
        <v>1400</v>
      </c>
      <c r="G544" s="250">
        <v>1.75</v>
      </c>
    </row>
    <row r="545" spans="3:7" ht="14.25" customHeight="1">
      <c r="C545" s="83"/>
      <c r="E545" s="83" t="s">
        <v>889</v>
      </c>
      <c r="F545" s="242" t="s">
        <v>1401</v>
      </c>
      <c r="G545" s="250">
        <v>1.75</v>
      </c>
    </row>
    <row r="546" spans="3:7" ht="14.25" customHeight="1">
      <c r="C546" s="83"/>
      <c r="E546" s="83" t="s">
        <v>889</v>
      </c>
      <c r="F546" s="242" t="s">
        <v>1402</v>
      </c>
      <c r="G546" s="250">
        <v>1.75</v>
      </c>
    </row>
    <row r="547" spans="3:7" ht="14.25" customHeight="1">
      <c r="C547" s="83"/>
      <c r="E547" s="83" t="s">
        <v>889</v>
      </c>
      <c r="F547" s="242" t="s">
        <v>1403</v>
      </c>
      <c r="G547" s="250">
        <v>1.75</v>
      </c>
    </row>
    <row r="548" spans="3:7" ht="14.25" customHeight="1">
      <c r="C548" s="83"/>
      <c r="E548" s="83" t="s">
        <v>889</v>
      </c>
      <c r="F548" s="242" t="s">
        <v>1404</v>
      </c>
      <c r="G548" s="250">
        <v>1</v>
      </c>
    </row>
    <row r="549" spans="3:7" ht="14.25" customHeight="1">
      <c r="C549" s="83"/>
      <c r="E549" s="83" t="s">
        <v>889</v>
      </c>
      <c r="F549" s="242" t="s">
        <v>1405</v>
      </c>
      <c r="G549" s="250">
        <v>1.75</v>
      </c>
    </row>
    <row r="550" spans="3:7" ht="14.25" customHeight="1">
      <c r="C550" s="83"/>
      <c r="E550" s="83" t="s">
        <v>889</v>
      </c>
      <c r="F550" s="242" t="s">
        <v>1406</v>
      </c>
      <c r="G550" s="250">
        <v>1.75</v>
      </c>
    </row>
    <row r="551" spans="3:7" ht="14.25" customHeight="1">
      <c r="C551" s="83"/>
      <c r="E551" s="83" t="s">
        <v>889</v>
      </c>
      <c r="F551" s="242" t="s">
        <v>1407</v>
      </c>
      <c r="G551" s="250">
        <v>1.75</v>
      </c>
    </row>
    <row r="552" spans="3:7" ht="14.25" customHeight="1">
      <c r="C552" s="83"/>
      <c r="E552" s="83" t="s">
        <v>889</v>
      </c>
      <c r="F552" s="242" t="s">
        <v>1408</v>
      </c>
      <c r="G552" s="250">
        <v>1.75</v>
      </c>
    </row>
    <row r="553" spans="3:7" ht="14.25" customHeight="1">
      <c r="C553" s="83"/>
      <c r="E553" s="83" t="s">
        <v>889</v>
      </c>
      <c r="F553" s="242" t="s">
        <v>1409</v>
      </c>
      <c r="G553" s="250">
        <v>1.75</v>
      </c>
    </row>
    <row r="554" spans="3:7" ht="14.25" customHeight="1">
      <c r="C554" s="83"/>
      <c r="E554" s="83" t="s">
        <v>889</v>
      </c>
      <c r="F554" s="242" t="s">
        <v>1410</v>
      </c>
      <c r="G554" s="250">
        <v>1.75</v>
      </c>
    </row>
    <row r="555" spans="3:7" ht="14.25" customHeight="1">
      <c r="C555" s="83"/>
      <c r="E555" s="83" t="s">
        <v>889</v>
      </c>
      <c r="F555" s="242" t="s">
        <v>1411</v>
      </c>
      <c r="G555" s="250">
        <v>1.75</v>
      </c>
    </row>
    <row r="556" spans="3:7" ht="14.25" customHeight="1">
      <c r="C556" s="83"/>
      <c r="E556" s="83" t="s">
        <v>889</v>
      </c>
      <c r="F556" s="242" t="s">
        <v>1412</v>
      </c>
      <c r="G556" s="250">
        <v>1.75</v>
      </c>
    </row>
    <row r="557" spans="3:7" ht="14.25" customHeight="1">
      <c r="C557" s="83"/>
      <c r="E557" s="83" t="s">
        <v>891</v>
      </c>
      <c r="F557" s="242" t="s">
        <v>1413</v>
      </c>
      <c r="G557" s="250">
        <v>1.5</v>
      </c>
    </row>
    <row r="558" spans="3:7" ht="14.25" customHeight="1">
      <c r="C558" s="83"/>
      <c r="E558" s="83" t="s">
        <v>891</v>
      </c>
      <c r="F558" s="242" t="s">
        <v>1414</v>
      </c>
      <c r="G558" s="250">
        <v>2</v>
      </c>
    </row>
    <row r="559" spans="3:7" ht="14.25" customHeight="1">
      <c r="C559" s="83"/>
      <c r="E559" s="83" t="s">
        <v>891</v>
      </c>
      <c r="F559" s="242" t="s">
        <v>1415</v>
      </c>
      <c r="G559" s="250">
        <v>1.5</v>
      </c>
    </row>
    <row r="560" spans="3:7" ht="14.25" customHeight="1">
      <c r="C560" s="83"/>
      <c r="E560" s="83" t="s">
        <v>891</v>
      </c>
      <c r="F560" s="242" t="s">
        <v>1416</v>
      </c>
      <c r="G560" s="250">
        <v>1.5</v>
      </c>
    </row>
    <row r="561" spans="3:7" ht="14.25" customHeight="1">
      <c r="C561" s="83"/>
      <c r="E561" s="83" t="s">
        <v>891</v>
      </c>
      <c r="F561" s="242" t="s">
        <v>1417</v>
      </c>
      <c r="G561" s="250">
        <v>1.5</v>
      </c>
    </row>
    <row r="562" spans="3:7" ht="14.25" customHeight="1">
      <c r="C562" s="83"/>
      <c r="E562" s="83" t="s">
        <v>891</v>
      </c>
      <c r="F562" s="242" t="s">
        <v>1418</v>
      </c>
      <c r="G562" s="250">
        <v>1.5</v>
      </c>
    </row>
    <row r="563" spans="3:7" ht="14.25" customHeight="1">
      <c r="C563" s="83"/>
      <c r="E563" s="83" t="s">
        <v>891</v>
      </c>
      <c r="F563" s="242" t="s">
        <v>1419</v>
      </c>
      <c r="G563" s="250">
        <v>1.5</v>
      </c>
    </row>
    <row r="564" spans="3:7" ht="14.25" customHeight="1">
      <c r="C564" s="83"/>
      <c r="E564" s="83" t="s">
        <v>891</v>
      </c>
      <c r="F564" s="242" t="s">
        <v>930</v>
      </c>
      <c r="G564" s="250">
        <v>1.5</v>
      </c>
    </row>
    <row r="565" spans="3:7" ht="14.25" customHeight="1">
      <c r="C565" s="83"/>
      <c r="E565" s="83" t="s">
        <v>891</v>
      </c>
      <c r="F565" s="242" t="s">
        <v>1420</v>
      </c>
      <c r="G565" s="250">
        <v>1.5</v>
      </c>
    </row>
    <row r="566" spans="3:7" ht="14.25" customHeight="1">
      <c r="C566" s="83"/>
      <c r="E566" s="83" t="s">
        <v>891</v>
      </c>
      <c r="F566" s="242" t="s">
        <v>1421</v>
      </c>
      <c r="G566" s="250">
        <v>1.5</v>
      </c>
    </row>
    <row r="567" spans="3:7" ht="14.25" customHeight="1">
      <c r="C567" s="83"/>
      <c r="E567" s="83" t="s">
        <v>891</v>
      </c>
      <c r="F567" s="242" t="s">
        <v>1422</v>
      </c>
      <c r="G567" s="250">
        <v>1.5</v>
      </c>
    </row>
    <row r="568" spans="3:7" ht="14.25" customHeight="1">
      <c r="C568" s="83"/>
      <c r="E568" s="83" t="s">
        <v>891</v>
      </c>
      <c r="F568" s="242" t="s">
        <v>1423</v>
      </c>
      <c r="G568" s="250">
        <v>1.5</v>
      </c>
    </row>
    <row r="569" spans="3:7" ht="14.25" customHeight="1">
      <c r="C569" s="83"/>
      <c r="E569" s="83" t="s">
        <v>891</v>
      </c>
      <c r="F569" s="242" t="s">
        <v>1038</v>
      </c>
      <c r="G569" s="250">
        <v>1.5</v>
      </c>
    </row>
    <row r="570" spans="3:7" ht="14.25" customHeight="1">
      <c r="C570" s="83"/>
      <c r="E570" s="83" t="s">
        <v>891</v>
      </c>
      <c r="F570" s="242" t="s">
        <v>1424</v>
      </c>
      <c r="G570" s="250">
        <v>1.5</v>
      </c>
    </row>
    <row r="571" spans="3:7" ht="14.25" customHeight="1">
      <c r="C571" s="83"/>
      <c r="E571" s="83" t="s">
        <v>891</v>
      </c>
      <c r="F571" s="242" t="s">
        <v>1341</v>
      </c>
      <c r="G571" s="250">
        <v>1.5</v>
      </c>
    </row>
    <row r="572" spans="3:7" ht="14.25" customHeight="1">
      <c r="C572" s="83"/>
      <c r="E572" s="83" t="s">
        <v>891</v>
      </c>
      <c r="F572" s="242" t="s">
        <v>1425</v>
      </c>
      <c r="G572" s="250">
        <v>1.5</v>
      </c>
    </row>
    <row r="573" spans="3:7" ht="14.25" customHeight="1">
      <c r="C573" s="83"/>
      <c r="E573" s="83" t="s">
        <v>891</v>
      </c>
      <c r="F573" s="242" t="s">
        <v>1426</v>
      </c>
      <c r="G573" s="250">
        <v>1.5</v>
      </c>
    </row>
    <row r="574" spans="3:7" ht="14.25" customHeight="1">
      <c r="C574" s="83"/>
      <c r="E574" s="83" t="s">
        <v>891</v>
      </c>
      <c r="F574" s="242" t="s">
        <v>1427</v>
      </c>
      <c r="G574" s="250">
        <v>1.5</v>
      </c>
    </row>
    <row r="575" spans="3:7" ht="14.25" customHeight="1">
      <c r="C575" s="83"/>
      <c r="E575" s="83" t="s">
        <v>891</v>
      </c>
      <c r="F575" s="242" t="s">
        <v>1428</v>
      </c>
      <c r="G575" s="250">
        <v>1.5</v>
      </c>
    </row>
    <row r="576" spans="3:7" ht="14.25" customHeight="1">
      <c r="C576" s="83"/>
      <c r="E576" s="83" t="s">
        <v>891</v>
      </c>
      <c r="F576" s="242" t="s">
        <v>1245</v>
      </c>
      <c r="G576" s="250">
        <v>1.5</v>
      </c>
    </row>
    <row r="577" spans="3:7" ht="14.25" customHeight="1">
      <c r="C577" s="83"/>
      <c r="E577" s="83" t="s">
        <v>891</v>
      </c>
      <c r="F577" s="242" t="s">
        <v>1429</v>
      </c>
      <c r="G577" s="250">
        <v>1.5</v>
      </c>
    </row>
    <row r="578" spans="3:7" ht="14.25" customHeight="1">
      <c r="C578" s="83"/>
      <c r="E578" s="83" t="s">
        <v>891</v>
      </c>
      <c r="F578" s="242" t="s">
        <v>1430</v>
      </c>
      <c r="G578" s="250">
        <v>1.5</v>
      </c>
    </row>
    <row r="579" spans="3:7" ht="14.25" customHeight="1">
      <c r="C579" s="83"/>
      <c r="E579" s="83" t="s">
        <v>891</v>
      </c>
      <c r="F579" s="242" t="s">
        <v>1431</v>
      </c>
      <c r="G579" s="250">
        <v>1.5</v>
      </c>
    </row>
    <row r="580" spans="3:7" ht="14.25" customHeight="1">
      <c r="C580" s="83"/>
      <c r="E580" s="83" t="s">
        <v>891</v>
      </c>
      <c r="F580" s="242" t="s">
        <v>1432</v>
      </c>
      <c r="G580" s="250">
        <v>1.5</v>
      </c>
    </row>
    <row r="581" spans="3:7" ht="14.25" customHeight="1">
      <c r="C581" s="83"/>
      <c r="E581" s="83" t="s">
        <v>891</v>
      </c>
      <c r="F581" s="242" t="s">
        <v>1433</v>
      </c>
      <c r="G581" s="250">
        <v>1.5</v>
      </c>
    </row>
    <row r="582" spans="3:7" ht="14.25" customHeight="1">
      <c r="C582" s="83"/>
      <c r="E582" s="83" t="s">
        <v>891</v>
      </c>
      <c r="F582" s="242" t="s">
        <v>1434</v>
      </c>
      <c r="G582" s="250">
        <v>1.5</v>
      </c>
    </row>
    <row r="583" spans="3:7" ht="14.25" customHeight="1">
      <c r="C583" s="83"/>
      <c r="E583" s="83" t="s">
        <v>891</v>
      </c>
      <c r="F583" s="242" t="s">
        <v>1435</v>
      </c>
      <c r="G583" s="250">
        <v>1.75</v>
      </c>
    </row>
    <row r="584" spans="3:7" ht="14.25" customHeight="1">
      <c r="C584" s="83"/>
      <c r="E584" s="83" t="s">
        <v>891</v>
      </c>
      <c r="F584" s="242" t="s">
        <v>1436</v>
      </c>
      <c r="G584" s="250">
        <v>1.5</v>
      </c>
    </row>
    <row r="585" spans="3:7" ht="14.25" customHeight="1">
      <c r="C585" s="83"/>
      <c r="E585" s="83" t="s">
        <v>891</v>
      </c>
      <c r="F585" s="242" t="s">
        <v>1437</v>
      </c>
      <c r="G585" s="250">
        <v>1</v>
      </c>
    </row>
    <row r="586" spans="3:7" ht="14.25" customHeight="1">
      <c r="C586" s="83"/>
      <c r="E586" s="83" t="s">
        <v>891</v>
      </c>
      <c r="F586" s="242" t="s">
        <v>1255</v>
      </c>
      <c r="G586" s="250">
        <v>1.5</v>
      </c>
    </row>
    <row r="587" spans="3:7" ht="14.25" customHeight="1">
      <c r="C587" s="83"/>
      <c r="E587" s="83" t="s">
        <v>894</v>
      </c>
      <c r="F587" s="242" t="s">
        <v>1438</v>
      </c>
      <c r="G587" s="250">
        <v>1.75</v>
      </c>
    </row>
    <row r="588" spans="3:7" ht="14.25" customHeight="1">
      <c r="C588" s="83"/>
      <c r="E588" s="83" t="s">
        <v>894</v>
      </c>
      <c r="F588" s="242" t="s">
        <v>1439</v>
      </c>
      <c r="G588" s="250">
        <v>1.75</v>
      </c>
    </row>
    <row r="589" spans="3:7" ht="14.25" customHeight="1">
      <c r="C589" s="83"/>
      <c r="E589" s="83" t="s">
        <v>894</v>
      </c>
      <c r="F589" s="242" t="s">
        <v>1440</v>
      </c>
      <c r="G589" s="250">
        <v>1.75</v>
      </c>
    </row>
    <row r="590" spans="3:7" ht="14.25" customHeight="1">
      <c r="C590" s="83"/>
      <c r="E590" s="83" t="s">
        <v>894</v>
      </c>
      <c r="F590" s="242" t="s">
        <v>1441</v>
      </c>
      <c r="G590" s="250">
        <v>1.75</v>
      </c>
    </row>
    <row r="591" spans="3:7" ht="14.25" customHeight="1">
      <c r="C591" s="83"/>
      <c r="E591" s="83" t="s">
        <v>894</v>
      </c>
      <c r="F591" s="242" t="s">
        <v>1442</v>
      </c>
      <c r="G591" s="250">
        <v>1.75</v>
      </c>
    </row>
    <row r="592" spans="3:7" ht="14.25" customHeight="1">
      <c r="C592" s="83"/>
      <c r="E592" s="83" t="s">
        <v>894</v>
      </c>
      <c r="F592" s="242" t="s">
        <v>1443</v>
      </c>
      <c r="G592" s="250">
        <v>1.75</v>
      </c>
    </row>
    <row r="593" spans="3:7" ht="14.25" customHeight="1">
      <c r="C593" s="83"/>
      <c r="E593" s="83" t="s">
        <v>894</v>
      </c>
      <c r="F593" s="242" t="s">
        <v>1444</v>
      </c>
      <c r="G593" s="250">
        <v>1.75</v>
      </c>
    </row>
    <row r="594" spans="3:7" ht="14.25" customHeight="1">
      <c r="C594" s="83"/>
      <c r="E594" s="83" t="s">
        <v>894</v>
      </c>
      <c r="F594" s="242" t="s">
        <v>1445</v>
      </c>
      <c r="G594" s="250">
        <v>1.75</v>
      </c>
    </row>
    <row r="595" spans="3:7" ht="14.25" customHeight="1">
      <c r="C595" s="83"/>
      <c r="E595" s="83" t="s">
        <v>894</v>
      </c>
      <c r="F595" s="242" t="s">
        <v>1446</v>
      </c>
      <c r="G595" s="250">
        <v>1.75</v>
      </c>
    </row>
    <row r="596" spans="3:7" ht="14.25" customHeight="1">
      <c r="C596" s="83"/>
      <c r="E596" s="83" t="s">
        <v>894</v>
      </c>
      <c r="F596" s="242" t="s">
        <v>1447</v>
      </c>
      <c r="G596" s="250">
        <v>1.75</v>
      </c>
    </row>
    <row r="597" spans="3:7" ht="14.25" customHeight="1">
      <c r="C597" s="83"/>
      <c r="E597" s="83" t="s">
        <v>894</v>
      </c>
      <c r="F597" s="242" t="s">
        <v>1448</v>
      </c>
      <c r="G597" s="250">
        <v>1.75</v>
      </c>
    </row>
    <row r="598" spans="3:7" ht="14.25" customHeight="1">
      <c r="C598" s="83"/>
      <c r="E598" s="83" t="s">
        <v>894</v>
      </c>
      <c r="F598" s="242" t="s">
        <v>1449</v>
      </c>
      <c r="G598" s="250">
        <v>1.75</v>
      </c>
    </row>
    <row r="599" spans="3:7" ht="14.25" customHeight="1">
      <c r="C599" s="83"/>
      <c r="E599" s="83" t="s">
        <v>894</v>
      </c>
      <c r="F599" s="242" t="s">
        <v>1450</v>
      </c>
      <c r="G599" s="250">
        <v>1.75</v>
      </c>
    </row>
    <row r="600" spans="3:7" ht="14.25" customHeight="1">
      <c r="C600" s="83"/>
      <c r="E600" s="83" t="s">
        <v>894</v>
      </c>
      <c r="F600" s="242" t="s">
        <v>1451</v>
      </c>
      <c r="G600" s="250">
        <v>1.75</v>
      </c>
    </row>
    <row r="601" spans="3:7" ht="14.25" customHeight="1">
      <c r="C601" s="83"/>
      <c r="E601" s="83" t="s">
        <v>894</v>
      </c>
      <c r="F601" s="242" t="s">
        <v>1108</v>
      </c>
      <c r="G601" s="250">
        <v>1.75</v>
      </c>
    </row>
    <row r="602" spans="3:7" ht="14.25" customHeight="1">
      <c r="C602" s="83"/>
      <c r="E602" s="83" t="s">
        <v>894</v>
      </c>
      <c r="F602" s="242" t="s">
        <v>1452</v>
      </c>
      <c r="G602" s="250">
        <v>1.75</v>
      </c>
    </row>
    <row r="603" spans="3:7" ht="14.25" customHeight="1">
      <c r="C603" s="83"/>
      <c r="E603" s="83" t="s">
        <v>894</v>
      </c>
      <c r="F603" s="242" t="s">
        <v>1453</v>
      </c>
      <c r="G603" s="250">
        <v>1.75</v>
      </c>
    </row>
    <row r="604" spans="3:7" ht="14.25" customHeight="1">
      <c r="C604" s="83"/>
      <c r="E604" s="83" t="s">
        <v>894</v>
      </c>
      <c r="F604" s="242" t="s">
        <v>1454</v>
      </c>
      <c r="G604" s="250">
        <v>1.75</v>
      </c>
    </row>
    <row r="605" spans="3:7" ht="14.25" customHeight="1">
      <c r="C605" s="83"/>
      <c r="E605" s="83" t="s">
        <v>894</v>
      </c>
      <c r="F605" s="242" t="s">
        <v>1455</v>
      </c>
      <c r="G605" s="250">
        <v>1.75</v>
      </c>
    </row>
    <row r="606" spans="3:7" ht="14.25" customHeight="1">
      <c r="C606" s="83"/>
      <c r="E606" s="83" t="s">
        <v>894</v>
      </c>
      <c r="F606" s="242" t="s">
        <v>1456</v>
      </c>
      <c r="G606" s="250">
        <v>1.75</v>
      </c>
    </row>
    <row r="607" spans="3:7" ht="14.25" customHeight="1">
      <c r="C607" s="83"/>
      <c r="E607" s="83" t="s">
        <v>894</v>
      </c>
      <c r="F607" s="242" t="s">
        <v>1457</v>
      </c>
      <c r="G607" s="250">
        <v>1.75</v>
      </c>
    </row>
    <row r="608" spans="3:7" ht="14.25" customHeight="1">
      <c r="C608" s="83"/>
      <c r="E608" s="83" t="s">
        <v>894</v>
      </c>
      <c r="F608" s="242" t="s">
        <v>1458</v>
      </c>
      <c r="G608" s="250">
        <v>1.75</v>
      </c>
    </row>
    <row r="609" spans="3:7" ht="14.25" customHeight="1">
      <c r="C609" s="83"/>
      <c r="E609" s="83" t="s">
        <v>894</v>
      </c>
      <c r="F609" s="242" t="s">
        <v>1459</v>
      </c>
      <c r="G609" s="250">
        <v>1.75</v>
      </c>
    </row>
    <row r="610" spans="3:7" ht="14.25" customHeight="1">
      <c r="C610" s="83"/>
      <c r="E610" s="83" t="s">
        <v>894</v>
      </c>
      <c r="F610" s="242" t="s">
        <v>1460</v>
      </c>
      <c r="G610" s="250">
        <v>1.75</v>
      </c>
    </row>
    <row r="611" spans="3:7" ht="14.25" customHeight="1">
      <c r="C611" s="83"/>
      <c r="E611" s="83" t="s">
        <v>894</v>
      </c>
      <c r="F611" s="242" t="s">
        <v>1461</v>
      </c>
      <c r="G611" s="250">
        <v>1.75</v>
      </c>
    </row>
    <row r="612" spans="3:7" ht="14.25" customHeight="1">
      <c r="C612" s="83"/>
      <c r="E612" s="83" t="s">
        <v>894</v>
      </c>
      <c r="F612" s="242" t="s">
        <v>1462</v>
      </c>
      <c r="G612" s="250">
        <v>1</v>
      </c>
    </row>
    <row r="613" spans="3:7" ht="14.25" customHeight="1">
      <c r="C613" s="83"/>
      <c r="E613" s="83" t="s">
        <v>894</v>
      </c>
      <c r="F613" s="242" t="s">
        <v>1153</v>
      </c>
      <c r="G613" s="250">
        <v>1.75</v>
      </c>
    </row>
    <row r="614" spans="3:7" ht="14.25" customHeight="1">
      <c r="C614" s="83"/>
      <c r="E614" s="83" t="s">
        <v>894</v>
      </c>
      <c r="F614" s="242" t="s">
        <v>1463</v>
      </c>
      <c r="G614" s="250">
        <v>2</v>
      </c>
    </row>
    <row r="615" spans="3:7" ht="14.25" customHeight="1">
      <c r="C615" s="83"/>
      <c r="E615" s="83" t="s">
        <v>894</v>
      </c>
      <c r="F615" s="242" t="s">
        <v>1464</v>
      </c>
      <c r="G615" s="250">
        <v>1.75</v>
      </c>
    </row>
    <row r="616" spans="3:7" ht="14.25" customHeight="1">
      <c r="C616" s="83"/>
      <c r="E616" s="83" t="s">
        <v>894</v>
      </c>
      <c r="F616" s="242" t="s">
        <v>1465</v>
      </c>
      <c r="G616" s="250">
        <v>1.75</v>
      </c>
    </row>
    <row r="617" spans="3:7" ht="14.25" customHeight="1">
      <c r="C617" s="83"/>
      <c r="E617" s="242"/>
      <c r="F617" s="242"/>
      <c r="G617" s="242"/>
    </row>
    <row r="618" spans="3:7" ht="14.25" customHeight="1">
      <c r="C618" s="83"/>
      <c r="E618" s="242"/>
      <c r="F618" s="242"/>
      <c r="G618" s="242"/>
    </row>
    <row r="619" spans="3:7" ht="14.25" customHeight="1">
      <c r="C619" s="83"/>
      <c r="E619" s="242"/>
      <c r="F619" s="242"/>
      <c r="G619" s="242"/>
    </row>
    <row r="620" spans="3:7" ht="14.25" customHeight="1">
      <c r="C620" s="83"/>
      <c r="E620" s="242"/>
      <c r="F620" s="242"/>
      <c r="G620" s="242"/>
    </row>
    <row r="621" spans="3:7" ht="14.25" customHeight="1">
      <c r="C621" s="83"/>
      <c r="E621" s="242"/>
      <c r="F621" s="242"/>
      <c r="G621" s="242"/>
    </row>
    <row r="622" spans="3:7" ht="14.25" customHeight="1">
      <c r="C622" s="83"/>
      <c r="E622" s="242"/>
      <c r="F622" s="242"/>
      <c r="G622" s="242"/>
    </row>
    <row r="623" spans="3:7" ht="14.25" customHeight="1">
      <c r="C623" s="83"/>
      <c r="E623" s="242"/>
      <c r="F623" s="242"/>
      <c r="G623" s="242"/>
    </row>
    <row r="624" spans="3:7" ht="14.25" customHeight="1">
      <c r="C624" s="83"/>
      <c r="E624" s="242"/>
      <c r="F624" s="242"/>
      <c r="G624" s="242"/>
    </row>
    <row r="625" spans="3:7" ht="14.25" customHeight="1">
      <c r="C625" s="83"/>
      <c r="E625" s="242"/>
      <c r="F625" s="242"/>
      <c r="G625" s="242"/>
    </row>
    <row r="626" spans="3:7" ht="14.25" customHeight="1">
      <c r="C626" s="83"/>
      <c r="E626" s="242"/>
      <c r="F626" s="242"/>
      <c r="G626" s="242"/>
    </row>
    <row r="627" spans="3:7" ht="14.25" customHeight="1">
      <c r="C627" s="83"/>
      <c r="E627" s="242"/>
      <c r="F627" s="242"/>
      <c r="G627" s="242"/>
    </row>
    <row r="628" spans="3:7" ht="14.25" customHeight="1">
      <c r="C628" s="83"/>
      <c r="E628" s="242"/>
      <c r="F628" s="242"/>
      <c r="G628" s="242"/>
    </row>
    <row r="629" spans="3:7" ht="14.25" customHeight="1">
      <c r="C629" s="83"/>
      <c r="E629" s="242"/>
      <c r="F629" s="242"/>
      <c r="G629" s="242"/>
    </row>
    <row r="630" spans="3:7" ht="14.25" customHeight="1">
      <c r="C630" s="83"/>
      <c r="E630" s="242"/>
      <c r="F630" s="242"/>
      <c r="G630" s="242"/>
    </row>
    <row r="631" spans="3:7" ht="14.25" customHeight="1">
      <c r="C631" s="83"/>
      <c r="E631" s="242"/>
      <c r="F631" s="242"/>
      <c r="G631" s="242"/>
    </row>
    <row r="632" spans="3:7" ht="14.25" customHeight="1">
      <c r="C632" s="83"/>
      <c r="E632" s="242"/>
      <c r="F632" s="242"/>
      <c r="G632" s="242"/>
    </row>
    <row r="633" spans="3:7" ht="14.25" customHeight="1">
      <c r="C633" s="83"/>
      <c r="E633" s="242"/>
      <c r="F633" s="242"/>
      <c r="G633" s="242"/>
    </row>
    <row r="634" spans="3:7" ht="14.25" customHeight="1">
      <c r="C634" s="83"/>
      <c r="E634" s="109"/>
      <c r="F634" s="109"/>
      <c r="G634" s="109"/>
    </row>
    <row r="635" spans="3:7" ht="14.25" customHeight="1">
      <c r="C635" s="83"/>
      <c r="E635" s="109"/>
      <c r="F635" s="109"/>
      <c r="G635" s="109"/>
    </row>
    <row r="636" spans="3:7" ht="14.25" customHeight="1">
      <c r="C636" s="83"/>
      <c r="E636" s="109"/>
      <c r="F636" s="109"/>
      <c r="G636" s="109"/>
    </row>
    <row r="637" spans="3:7" ht="14.25" customHeight="1">
      <c r="C637" s="83"/>
      <c r="E637" s="109"/>
      <c r="F637" s="109"/>
      <c r="G637" s="109"/>
    </row>
    <row r="638" spans="3:7" ht="14.25" customHeight="1">
      <c r="C638" s="83"/>
      <c r="E638" s="109"/>
      <c r="F638" s="109"/>
      <c r="G638" s="109"/>
    </row>
    <row r="639" spans="3:7" ht="14.25" customHeight="1">
      <c r="C639" s="83"/>
      <c r="E639" s="109"/>
      <c r="F639" s="109"/>
      <c r="G639" s="109"/>
    </row>
    <row r="640" spans="3:7" ht="14.25" customHeight="1">
      <c r="C640" s="83"/>
      <c r="E640" s="109"/>
      <c r="F640" s="109"/>
      <c r="G640" s="109"/>
    </row>
    <row r="641" spans="3:7" ht="14.25" customHeight="1">
      <c r="C641" s="83"/>
      <c r="E641" s="109"/>
      <c r="F641" s="109"/>
      <c r="G641" s="109"/>
    </row>
    <row r="642" spans="3:7" ht="14.25" customHeight="1">
      <c r="C642" s="83"/>
      <c r="E642" s="109"/>
      <c r="F642" s="109"/>
      <c r="G642" s="109"/>
    </row>
    <row r="643" spans="3:7" ht="14.25" customHeight="1">
      <c r="C643" s="83"/>
      <c r="E643" s="109"/>
      <c r="F643" s="109"/>
      <c r="G643" s="109"/>
    </row>
    <row r="644" spans="3:7" ht="14.25" customHeight="1">
      <c r="C644" s="83"/>
      <c r="E644" s="109"/>
      <c r="F644" s="109"/>
      <c r="G644" s="109"/>
    </row>
    <row r="645" spans="3:7" ht="14.25" customHeight="1">
      <c r="C645" s="83"/>
      <c r="E645" s="109"/>
      <c r="F645" s="109"/>
      <c r="G645" s="109"/>
    </row>
    <row r="646" spans="3:7" ht="14.25" customHeight="1">
      <c r="C646" s="83"/>
      <c r="E646" s="109"/>
      <c r="F646" s="109"/>
      <c r="G646" s="109"/>
    </row>
    <row r="647" spans="3:7" ht="14.25" customHeight="1">
      <c r="C647" s="83"/>
      <c r="E647" s="109"/>
      <c r="F647" s="109"/>
      <c r="G647" s="109"/>
    </row>
    <row r="648" spans="3:7" ht="14.25" customHeight="1">
      <c r="C648" s="83"/>
      <c r="E648" s="109"/>
      <c r="F648" s="109"/>
      <c r="G648" s="109"/>
    </row>
    <row r="649" spans="3:7" ht="14.25" customHeight="1">
      <c r="C649" s="83"/>
      <c r="E649" s="109"/>
      <c r="F649" s="109"/>
      <c r="G649" s="109"/>
    </row>
    <row r="650" spans="3:7" ht="14.25" customHeight="1">
      <c r="C650" s="83"/>
      <c r="E650" s="109"/>
      <c r="F650" s="109"/>
      <c r="G650" s="109"/>
    </row>
    <row r="651" spans="3:7" ht="14.25" customHeight="1">
      <c r="C651" s="83"/>
      <c r="E651" s="109"/>
      <c r="F651" s="109"/>
      <c r="G651" s="109"/>
    </row>
    <row r="652" spans="3:7" ht="14.25" customHeight="1">
      <c r="C652" s="83"/>
      <c r="E652" s="109"/>
      <c r="F652" s="109"/>
      <c r="G652" s="109"/>
    </row>
    <row r="653" spans="3:7" ht="14.25" customHeight="1">
      <c r="C653" s="83"/>
      <c r="E653" s="109"/>
      <c r="F653" s="109"/>
      <c r="G653" s="109"/>
    </row>
    <row r="654" spans="3:7" ht="14.25" customHeight="1">
      <c r="C654" s="83"/>
      <c r="E654" s="109"/>
      <c r="F654" s="109"/>
      <c r="G654" s="109"/>
    </row>
    <row r="655" spans="3:7" ht="14.25" customHeight="1">
      <c r="C655" s="83"/>
      <c r="E655" s="109"/>
      <c r="F655" s="109"/>
      <c r="G655" s="109"/>
    </row>
    <row r="656" spans="3:7" ht="14.25" customHeight="1">
      <c r="C656" s="83"/>
      <c r="E656" s="109"/>
      <c r="F656" s="109"/>
      <c r="G656" s="109"/>
    </row>
    <row r="657" spans="3:7" ht="14.25" customHeight="1">
      <c r="C657" s="83"/>
      <c r="E657" s="109"/>
      <c r="F657" s="109"/>
      <c r="G657" s="109"/>
    </row>
    <row r="658" spans="3:7" ht="14.25" customHeight="1">
      <c r="C658" s="83"/>
      <c r="E658" s="109"/>
      <c r="F658" s="109"/>
      <c r="G658" s="109"/>
    </row>
    <row r="659" spans="3:7" ht="14.25" customHeight="1">
      <c r="C659" s="83"/>
      <c r="E659" s="109"/>
      <c r="F659" s="109"/>
      <c r="G659" s="109"/>
    </row>
    <row r="660" spans="3:7" ht="14.25" customHeight="1">
      <c r="C660" s="83"/>
      <c r="E660" s="109"/>
      <c r="F660" s="109"/>
      <c r="G660" s="109"/>
    </row>
    <row r="661" spans="3:7" ht="14.25" customHeight="1">
      <c r="C661" s="83"/>
      <c r="E661" s="109"/>
      <c r="F661" s="109"/>
      <c r="G661" s="109"/>
    </row>
    <row r="662" spans="3:7" ht="14.25" customHeight="1">
      <c r="C662" s="83"/>
      <c r="E662" s="109"/>
      <c r="F662" s="109"/>
      <c r="G662" s="109"/>
    </row>
    <row r="663" spans="3:7" ht="14.25" customHeight="1">
      <c r="C663" s="83"/>
      <c r="E663" s="109"/>
      <c r="F663" s="109"/>
      <c r="G663" s="109"/>
    </row>
    <row r="664" spans="3:7" ht="14.25" customHeight="1">
      <c r="C664" s="83"/>
      <c r="E664" s="109"/>
      <c r="F664" s="109"/>
      <c r="G664" s="109"/>
    </row>
    <row r="665" spans="3:7" ht="14.25" customHeight="1">
      <c r="C665" s="83"/>
      <c r="E665" s="109"/>
      <c r="F665" s="109"/>
      <c r="G665" s="109"/>
    </row>
    <row r="666" spans="3:7" ht="14.25" customHeight="1">
      <c r="C666" s="83"/>
      <c r="E666" s="109"/>
      <c r="F666" s="109"/>
      <c r="G666" s="109"/>
    </row>
    <row r="667" spans="3:7" ht="14.25" customHeight="1">
      <c r="C667" s="83"/>
      <c r="E667" s="109"/>
      <c r="F667" s="109"/>
      <c r="G667" s="109"/>
    </row>
    <row r="668" spans="3:7" ht="14.25" customHeight="1">
      <c r="C668" s="83"/>
      <c r="E668" s="109"/>
      <c r="F668" s="109"/>
      <c r="G668" s="109"/>
    </row>
    <row r="669" spans="3:7" ht="14.25" customHeight="1">
      <c r="C669" s="83"/>
      <c r="E669" s="109"/>
      <c r="F669" s="109"/>
      <c r="G669" s="109"/>
    </row>
    <row r="670" spans="3:7" ht="14.25" customHeight="1">
      <c r="C670" s="83"/>
      <c r="E670" s="109"/>
      <c r="F670" s="109"/>
      <c r="G670" s="109"/>
    </row>
    <row r="671" spans="3:7" ht="14.25" customHeight="1">
      <c r="C671" s="83"/>
      <c r="E671" s="109"/>
      <c r="F671" s="109"/>
      <c r="G671" s="109"/>
    </row>
    <row r="672" spans="3:7" ht="14.25" customHeight="1">
      <c r="C672" s="83"/>
      <c r="E672" s="109"/>
      <c r="F672" s="109"/>
      <c r="G672" s="109"/>
    </row>
    <row r="673" spans="3:7" ht="14.25" customHeight="1">
      <c r="C673" s="83"/>
      <c r="E673" s="109"/>
      <c r="F673" s="109"/>
      <c r="G673" s="109"/>
    </row>
    <row r="674" spans="3:7" ht="14.25" customHeight="1">
      <c r="C674" s="83"/>
      <c r="E674" s="109"/>
      <c r="F674" s="109"/>
      <c r="G674" s="109"/>
    </row>
    <row r="675" spans="3:7" ht="14.25" customHeight="1">
      <c r="C675" s="83"/>
      <c r="E675" s="109"/>
      <c r="F675" s="109"/>
      <c r="G675" s="109"/>
    </row>
    <row r="676" spans="3:7" ht="14.25" customHeight="1">
      <c r="C676" s="83"/>
      <c r="E676" s="109"/>
      <c r="F676" s="109"/>
      <c r="G676" s="109"/>
    </row>
    <row r="677" spans="3:7" ht="14.25" customHeight="1">
      <c r="C677" s="83"/>
      <c r="E677" s="109"/>
      <c r="F677" s="109"/>
      <c r="G677" s="109"/>
    </row>
    <row r="678" spans="3:7" ht="14.25" customHeight="1">
      <c r="C678" s="83"/>
      <c r="E678" s="109"/>
      <c r="F678" s="109"/>
      <c r="G678" s="109"/>
    </row>
    <row r="679" spans="3:7" ht="14.25" customHeight="1">
      <c r="C679" s="83"/>
      <c r="E679" s="109"/>
      <c r="F679" s="109"/>
      <c r="G679" s="109"/>
    </row>
    <row r="680" spans="3:7" ht="14.25" customHeight="1">
      <c r="C680" s="83"/>
      <c r="E680" s="109"/>
      <c r="F680" s="109"/>
      <c r="G680" s="109"/>
    </row>
    <row r="681" spans="3:7" ht="14.25" customHeight="1">
      <c r="C681" s="83"/>
      <c r="E681" s="109"/>
      <c r="F681" s="109"/>
      <c r="G681" s="109"/>
    </row>
    <row r="682" spans="3:7" ht="14.25" customHeight="1">
      <c r="C682" s="83"/>
      <c r="E682" s="109"/>
      <c r="F682" s="109"/>
      <c r="G682" s="109"/>
    </row>
    <row r="683" spans="3:7" ht="14.25" customHeight="1">
      <c r="C683" s="83"/>
      <c r="E683" s="109"/>
      <c r="F683" s="109"/>
      <c r="G683" s="109"/>
    </row>
    <row r="684" spans="3:7" ht="14.25" customHeight="1">
      <c r="C684" s="83"/>
      <c r="E684" s="109"/>
      <c r="F684" s="109"/>
      <c r="G684" s="109"/>
    </row>
    <row r="685" spans="3:7" ht="14.25" customHeight="1">
      <c r="C685" s="83"/>
      <c r="E685" s="109"/>
      <c r="F685" s="109"/>
      <c r="G685" s="109"/>
    </row>
    <row r="686" spans="3:7" ht="14.25" customHeight="1">
      <c r="C686" s="83"/>
      <c r="E686" s="109"/>
      <c r="F686" s="109"/>
      <c r="G686" s="109"/>
    </row>
    <row r="687" spans="3:7" ht="14.25" customHeight="1">
      <c r="C687" s="83"/>
      <c r="E687" s="109"/>
      <c r="F687" s="109"/>
      <c r="G687" s="109"/>
    </row>
    <row r="688" spans="3:7" ht="14.25" customHeight="1">
      <c r="C688" s="83"/>
      <c r="E688" s="109"/>
      <c r="F688" s="109"/>
      <c r="G688" s="109"/>
    </row>
    <row r="689" spans="3:7" ht="14.25" customHeight="1">
      <c r="C689" s="83"/>
      <c r="E689" s="109"/>
      <c r="F689" s="109"/>
      <c r="G689" s="109"/>
    </row>
    <row r="690" spans="3:7" ht="14.25" customHeight="1">
      <c r="C690" s="83"/>
      <c r="E690" s="109"/>
      <c r="F690" s="109"/>
      <c r="G690" s="109"/>
    </row>
    <row r="691" spans="3:7" ht="14.25" customHeight="1">
      <c r="C691" s="83"/>
      <c r="E691" s="109"/>
      <c r="F691" s="109"/>
      <c r="G691" s="109"/>
    </row>
    <row r="692" spans="3:7" ht="14.25" customHeight="1">
      <c r="C692" s="83"/>
      <c r="E692" s="109"/>
      <c r="F692" s="109"/>
      <c r="G692" s="109"/>
    </row>
    <row r="693" spans="3:7" ht="14.25" customHeight="1">
      <c r="C693" s="83"/>
      <c r="E693" s="109"/>
      <c r="F693" s="109"/>
      <c r="G693" s="109"/>
    </row>
    <row r="694" spans="3:7" ht="14.25" customHeight="1">
      <c r="C694" s="83"/>
      <c r="E694" s="109"/>
      <c r="F694" s="109"/>
      <c r="G694" s="109"/>
    </row>
    <row r="695" spans="3:7" ht="14.25" customHeight="1">
      <c r="C695" s="83"/>
      <c r="E695" s="109"/>
      <c r="F695" s="109"/>
      <c r="G695" s="109"/>
    </row>
    <row r="696" spans="3:7" ht="14.25" customHeight="1">
      <c r="C696" s="83"/>
      <c r="E696" s="109"/>
      <c r="F696" s="109"/>
      <c r="G696" s="109"/>
    </row>
    <row r="697" spans="3:7" ht="14.25" customHeight="1">
      <c r="C697" s="83"/>
      <c r="E697" s="109"/>
      <c r="F697" s="109"/>
      <c r="G697" s="109"/>
    </row>
    <row r="698" spans="3:7" ht="14.25" customHeight="1">
      <c r="C698" s="83"/>
      <c r="E698" s="109"/>
      <c r="F698" s="109"/>
      <c r="G698" s="109"/>
    </row>
    <row r="699" spans="3:7" ht="14.25" customHeight="1">
      <c r="C699" s="83"/>
      <c r="E699" s="109"/>
      <c r="F699" s="109"/>
      <c r="G699" s="109"/>
    </row>
    <row r="700" spans="3:7" ht="14.25" customHeight="1">
      <c r="C700" s="83"/>
      <c r="E700" s="109"/>
      <c r="F700" s="109"/>
      <c r="G700" s="109"/>
    </row>
    <row r="701" spans="3:7" ht="14.25" customHeight="1">
      <c r="C701" s="83"/>
      <c r="E701" s="109"/>
      <c r="F701" s="109"/>
      <c r="G701" s="109"/>
    </row>
    <row r="702" spans="3:7" ht="14.25" customHeight="1">
      <c r="C702" s="83"/>
      <c r="E702" s="109"/>
      <c r="F702" s="109"/>
      <c r="G702" s="109"/>
    </row>
    <row r="703" spans="3:7" ht="14.25" customHeight="1">
      <c r="C703" s="83"/>
      <c r="E703" s="109"/>
      <c r="F703" s="109"/>
      <c r="G703" s="109"/>
    </row>
    <row r="704" spans="3:7" ht="14.25" customHeight="1">
      <c r="C704" s="83"/>
      <c r="E704" s="109"/>
      <c r="F704" s="109"/>
      <c r="G704" s="109"/>
    </row>
    <row r="705" spans="3:7" ht="14.25" customHeight="1">
      <c r="C705" s="83"/>
      <c r="E705" s="109"/>
      <c r="F705" s="109"/>
      <c r="G705" s="109"/>
    </row>
    <row r="706" spans="3:7" ht="14.25" customHeight="1">
      <c r="C706" s="83"/>
      <c r="E706" s="109"/>
      <c r="F706" s="109"/>
      <c r="G706" s="109"/>
    </row>
    <row r="707" spans="3:7" ht="14.25" customHeight="1">
      <c r="C707" s="83"/>
      <c r="E707" s="109"/>
      <c r="F707" s="109"/>
      <c r="G707" s="109"/>
    </row>
    <row r="708" spans="3:7" ht="14.25" customHeight="1">
      <c r="C708" s="83"/>
      <c r="E708" s="109"/>
      <c r="F708" s="109"/>
      <c r="G708" s="109"/>
    </row>
    <row r="709" spans="3:7" ht="14.25" customHeight="1">
      <c r="C709" s="83"/>
      <c r="E709" s="109"/>
      <c r="F709" s="109"/>
      <c r="G709" s="109"/>
    </row>
    <row r="710" spans="3:7" ht="14.25" customHeight="1">
      <c r="C710" s="83"/>
      <c r="E710" s="109"/>
      <c r="F710" s="109"/>
      <c r="G710" s="109"/>
    </row>
    <row r="711" spans="3:7" ht="14.25" customHeight="1">
      <c r="C711" s="83"/>
      <c r="E711" s="109"/>
      <c r="F711" s="109"/>
      <c r="G711" s="109"/>
    </row>
    <row r="712" spans="3:7" ht="14.25" customHeight="1">
      <c r="C712" s="83"/>
      <c r="E712" s="109"/>
      <c r="F712" s="109"/>
      <c r="G712" s="109"/>
    </row>
    <row r="713" spans="3:7" ht="14.25" customHeight="1">
      <c r="C713" s="83"/>
      <c r="E713" s="109"/>
      <c r="F713" s="109"/>
      <c r="G713" s="109"/>
    </row>
    <row r="714" spans="3:7" ht="14.25" customHeight="1">
      <c r="C714" s="83"/>
      <c r="E714" s="109"/>
      <c r="F714" s="109"/>
      <c r="G714" s="109"/>
    </row>
    <row r="715" spans="3:7" ht="14.25" customHeight="1">
      <c r="C715" s="83"/>
      <c r="E715" s="109"/>
      <c r="F715" s="109"/>
      <c r="G715" s="109"/>
    </row>
    <row r="716" spans="3:7" ht="14.25" customHeight="1">
      <c r="C716" s="83"/>
      <c r="E716" s="109"/>
      <c r="F716" s="109"/>
      <c r="G716" s="109"/>
    </row>
    <row r="717" spans="3:7" ht="14.25" customHeight="1">
      <c r="C717" s="83"/>
      <c r="E717" s="109"/>
      <c r="F717" s="109"/>
      <c r="G717" s="109"/>
    </row>
    <row r="718" spans="3:7" ht="14.25" customHeight="1">
      <c r="C718" s="83"/>
      <c r="E718" s="109"/>
      <c r="F718" s="109"/>
      <c r="G718" s="109"/>
    </row>
    <row r="719" spans="3:7" ht="14.25" customHeight="1">
      <c r="C719" s="83"/>
      <c r="E719" s="109"/>
      <c r="F719" s="109"/>
      <c r="G719" s="109"/>
    </row>
    <row r="720" spans="3:7" ht="14.25" customHeight="1">
      <c r="C720" s="83"/>
      <c r="E720" s="109"/>
      <c r="F720" s="109"/>
      <c r="G720" s="109"/>
    </row>
    <row r="721" spans="3:7" ht="14.25" customHeight="1">
      <c r="C721" s="83"/>
      <c r="E721" s="109"/>
      <c r="F721" s="109"/>
      <c r="G721" s="109"/>
    </row>
    <row r="722" spans="3:7" ht="14.25" customHeight="1">
      <c r="C722" s="83"/>
      <c r="E722" s="109"/>
      <c r="F722" s="109"/>
      <c r="G722" s="109"/>
    </row>
    <row r="723" spans="3:7" ht="14.25" customHeight="1">
      <c r="C723" s="83"/>
      <c r="E723" s="109"/>
      <c r="F723" s="109"/>
      <c r="G723" s="109"/>
    </row>
    <row r="724" spans="3:7" ht="14.25" customHeight="1">
      <c r="C724" s="83"/>
      <c r="E724" s="109"/>
      <c r="F724" s="109"/>
      <c r="G724" s="109"/>
    </row>
    <row r="725" spans="3:7" ht="14.25" customHeight="1">
      <c r="C725" s="83"/>
      <c r="E725" s="109"/>
      <c r="F725" s="109"/>
      <c r="G725" s="109"/>
    </row>
    <row r="726" spans="3:7" ht="14.25" customHeight="1">
      <c r="C726" s="83"/>
      <c r="E726" s="109"/>
      <c r="F726" s="109"/>
      <c r="G726" s="109"/>
    </row>
    <row r="727" spans="3:7" ht="14.25" customHeight="1">
      <c r="C727" s="83"/>
      <c r="E727" s="109"/>
      <c r="F727" s="109"/>
      <c r="G727" s="109"/>
    </row>
    <row r="728" spans="3:7" ht="14.25" customHeight="1">
      <c r="C728" s="83"/>
      <c r="E728" s="109"/>
      <c r="F728" s="109"/>
      <c r="G728" s="109"/>
    </row>
    <row r="729" spans="3:7" ht="14.25" customHeight="1">
      <c r="C729" s="83"/>
      <c r="E729" s="109"/>
      <c r="F729" s="109"/>
      <c r="G729" s="109"/>
    </row>
    <row r="730" spans="3:7" ht="14.25" customHeight="1">
      <c r="C730" s="83"/>
      <c r="E730" s="109"/>
      <c r="F730" s="109"/>
      <c r="G730" s="109"/>
    </row>
    <row r="731" spans="3:7" ht="14.25" customHeight="1">
      <c r="C731" s="83"/>
      <c r="E731" s="109"/>
      <c r="F731" s="109"/>
      <c r="G731" s="109"/>
    </row>
    <row r="732" spans="3:7" ht="14.25" customHeight="1">
      <c r="C732" s="83"/>
      <c r="E732" s="109"/>
      <c r="F732" s="109"/>
      <c r="G732" s="109"/>
    </row>
    <row r="733" spans="3:7" ht="14.25" customHeight="1">
      <c r="C733" s="83"/>
      <c r="E733" s="109"/>
      <c r="F733" s="109"/>
      <c r="G733" s="109"/>
    </row>
    <row r="734" spans="3:7" ht="14.25" customHeight="1">
      <c r="C734" s="83"/>
      <c r="E734" s="109"/>
      <c r="F734" s="109"/>
      <c r="G734" s="109"/>
    </row>
    <row r="735" spans="3:7" ht="14.25" customHeight="1">
      <c r="C735" s="83"/>
      <c r="E735" s="109"/>
      <c r="F735" s="109"/>
      <c r="G735" s="109"/>
    </row>
    <row r="736" spans="3:7" ht="14.25" customHeight="1">
      <c r="C736" s="83"/>
      <c r="E736" s="109"/>
      <c r="F736" s="109"/>
      <c r="G736" s="109"/>
    </row>
    <row r="737" spans="3:7" ht="14.25" customHeight="1">
      <c r="C737" s="83"/>
      <c r="E737" s="109"/>
      <c r="F737" s="109"/>
      <c r="G737" s="109"/>
    </row>
    <row r="738" spans="3:7" ht="14.25" customHeight="1">
      <c r="C738" s="83"/>
      <c r="E738" s="109"/>
      <c r="F738" s="109"/>
      <c r="G738" s="109"/>
    </row>
    <row r="739" spans="3:7" ht="14.25" customHeight="1">
      <c r="C739" s="83"/>
      <c r="E739" s="109"/>
      <c r="F739" s="109"/>
      <c r="G739" s="109"/>
    </row>
    <row r="740" spans="3:7" ht="14.25" customHeight="1">
      <c r="C740" s="83"/>
      <c r="E740" s="109"/>
      <c r="F740" s="109"/>
      <c r="G740" s="109"/>
    </row>
    <row r="741" spans="3:7" ht="14.25" customHeight="1">
      <c r="C741" s="83"/>
      <c r="E741" s="109"/>
      <c r="F741" s="109"/>
      <c r="G741" s="109"/>
    </row>
    <row r="742" spans="3:7" ht="14.25" customHeight="1">
      <c r="C742" s="83"/>
      <c r="E742" s="109"/>
      <c r="F742" s="109"/>
      <c r="G742" s="109"/>
    </row>
    <row r="743" spans="3:7" ht="14.25" customHeight="1">
      <c r="C743" s="83"/>
      <c r="E743" s="109"/>
      <c r="F743" s="109"/>
      <c r="G743" s="109"/>
    </row>
    <row r="744" spans="3:7" ht="14.25" customHeight="1">
      <c r="C744" s="83"/>
      <c r="E744" s="109"/>
      <c r="F744" s="109"/>
      <c r="G744" s="109"/>
    </row>
    <row r="745" spans="3:7" ht="14.25" customHeight="1">
      <c r="C745" s="83"/>
      <c r="E745" s="109"/>
      <c r="F745" s="109"/>
      <c r="G745" s="109"/>
    </row>
    <row r="746" spans="3:7" ht="14.25" customHeight="1">
      <c r="C746" s="83"/>
      <c r="E746" s="109"/>
      <c r="F746" s="109"/>
      <c r="G746" s="109"/>
    </row>
    <row r="747" spans="3:7" ht="14.25" customHeight="1">
      <c r="C747" s="83"/>
      <c r="E747" s="109"/>
      <c r="F747" s="109"/>
      <c r="G747" s="109"/>
    </row>
    <row r="748" spans="3:7" ht="14.25" customHeight="1">
      <c r="C748" s="83"/>
      <c r="E748" s="109"/>
      <c r="F748" s="109"/>
      <c r="G748" s="109"/>
    </row>
    <row r="749" spans="3:7" ht="14.25" customHeight="1">
      <c r="C749" s="83"/>
      <c r="E749" s="109"/>
      <c r="F749" s="109"/>
      <c r="G749" s="109"/>
    </row>
    <row r="750" spans="3:7" ht="14.25" customHeight="1">
      <c r="C750" s="83"/>
      <c r="E750" s="109"/>
      <c r="F750" s="109"/>
      <c r="G750" s="109"/>
    </row>
    <row r="751" spans="3:7" ht="14.25" customHeight="1">
      <c r="C751" s="83"/>
      <c r="E751" s="109"/>
      <c r="F751" s="109"/>
      <c r="G751" s="109"/>
    </row>
    <row r="752" spans="3:7" ht="14.25" customHeight="1">
      <c r="C752" s="83"/>
      <c r="E752" s="109"/>
      <c r="F752" s="109"/>
      <c r="G752" s="109"/>
    </row>
    <row r="753" spans="3:7" ht="14.25" customHeight="1">
      <c r="C753" s="83"/>
      <c r="E753" s="109"/>
      <c r="F753" s="109"/>
      <c r="G753" s="109"/>
    </row>
    <row r="754" spans="3:7" ht="14.25" customHeight="1">
      <c r="C754" s="83"/>
      <c r="E754" s="109"/>
      <c r="F754" s="109"/>
      <c r="G754" s="109"/>
    </row>
    <row r="755" spans="3:7" ht="14.25" customHeight="1">
      <c r="C755" s="83"/>
      <c r="E755" s="109"/>
      <c r="F755" s="109"/>
      <c r="G755" s="109"/>
    </row>
    <row r="756" spans="3:7" ht="14.25" customHeight="1">
      <c r="C756" s="83"/>
      <c r="E756" s="109"/>
      <c r="F756" s="109"/>
      <c r="G756" s="109"/>
    </row>
    <row r="757" spans="3:7" ht="14.25" customHeight="1">
      <c r="C757" s="83"/>
      <c r="E757" s="109"/>
      <c r="F757" s="109"/>
      <c r="G757" s="109"/>
    </row>
    <row r="758" spans="3:7" ht="14.25" customHeight="1">
      <c r="C758" s="83"/>
      <c r="E758" s="109"/>
      <c r="F758" s="109"/>
      <c r="G758" s="109"/>
    </row>
    <row r="759" spans="3:7" ht="14.25" customHeight="1">
      <c r="C759" s="83"/>
      <c r="E759" s="109"/>
      <c r="F759" s="109"/>
      <c r="G759" s="109"/>
    </row>
    <row r="760" spans="3:7" ht="14.25" customHeight="1">
      <c r="C760" s="83"/>
      <c r="E760" s="109"/>
      <c r="F760" s="109"/>
      <c r="G760" s="109"/>
    </row>
    <row r="761" spans="3:7" ht="14.25" customHeight="1">
      <c r="C761" s="83"/>
      <c r="E761" s="109"/>
      <c r="F761" s="109"/>
      <c r="G761" s="109"/>
    </row>
    <row r="762" spans="3:7" ht="14.25" customHeight="1">
      <c r="C762" s="83"/>
      <c r="E762" s="109"/>
      <c r="F762" s="109"/>
      <c r="G762" s="109"/>
    </row>
    <row r="763" spans="3:7" ht="14.25" customHeight="1">
      <c r="C763" s="83"/>
      <c r="E763" s="109"/>
      <c r="F763" s="109"/>
      <c r="G763" s="109"/>
    </row>
    <row r="764" spans="3:7" ht="14.25" customHeight="1">
      <c r="C764" s="83"/>
      <c r="E764" s="109"/>
      <c r="F764" s="109"/>
      <c r="G764" s="109"/>
    </row>
    <row r="765" spans="3:7" ht="14.25" customHeight="1">
      <c r="C765" s="83"/>
      <c r="E765" s="109"/>
      <c r="F765" s="109"/>
      <c r="G765" s="109"/>
    </row>
    <row r="766" spans="3:7" ht="14.25" customHeight="1">
      <c r="C766" s="83"/>
      <c r="E766" s="109"/>
      <c r="F766" s="109"/>
      <c r="G766" s="109"/>
    </row>
    <row r="767" spans="3:7" ht="14.25" customHeight="1">
      <c r="C767" s="83"/>
      <c r="E767" s="109"/>
      <c r="F767" s="109"/>
      <c r="G767" s="109"/>
    </row>
    <row r="768" spans="3:7" ht="14.25" customHeight="1">
      <c r="C768" s="83"/>
      <c r="E768" s="109"/>
      <c r="F768" s="109"/>
      <c r="G768" s="109"/>
    </row>
    <row r="769" spans="3:7" ht="14.25" customHeight="1">
      <c r="C769" s="83"/>
      <c r="E769" s="109"/>
      <c r="F769" s="109"/>
      <c r="G769" s="109"/>
    </row>
    <row r="770" spans="3:7" ht="14.25" customHeight="1">
      <c r="C770" s="83"/>
      <c r="E770" s="109"/>
      <c r="F770" s="109"/>
      <c r="G770" s="109"/>
    </row>
    <row r="771" spans="3:7" ht="14.25" customHeight="1">
      <c r="C771" s="83"/>
      <c r="E771" s="109"/>
      <c r="F771" s="109"/>
      <c r="G771" s="109"/>
    </row>
    <row r="772" spans="3:7" ht="14.25" customHeight="1">
      <c r="C772" s="83"/>
      <c r="E772" s="109"/>
      <c r="F772" s="109"/>
      <c r="G772" s="109"/>
    </row>
    <row r="773" spans="3:7" ht="14.25" customHeight="1">
      <c r="C773" s="83"/>
      <c r="E773" s="109"/>
      <c r="F773" s="109"/>
      <c r="G773" s="109"/>
    </row>
    <row r="774" spans="3:7" ht="14.25" customHeight="1">
      <c r="C774" s="83"/>
      <c r="E774" s="109"/>
      <c r="F774" s="109"/>
      <c r="G774" s="109"/>
    </row>
    <row r="775" spans="3:7" ht="14.25" customHeight="1">
      <c r="C775" s="83"/>
      <c r="E775" s="109"/>
      <c r="F775" s="109"/>
      <c r="G775" s="109"/>
    </row>
    <row r="776" spans="3:7" ht="14.25" customHeight="1">
      <c r="C776" s="83"/>
      <c r="E776" s="109"/>
      <c r="F776" s="109"/>
      <c r="G776" s="109"/>
    </row>
    <row r="777" spans="3:7" ht="14.25" customHeight="1">
      <c r="C777" s="83"/>
      <c r="E777" s="109"/>
      <c r="F777" s="109"/>
      <c r="G777" s="109"/>
    </row>
    <row r="778" spans="3:7" ht="14.25" customHeight="1">
      <c r="C778" s="83"/>
      <c r="E778" s="109"/>
      <c r="F778" s="109"/>
      <c r="G778" s="109"/>
    </row>
    <row r="779" spans="3:7" ht="14.25" customHeight="1">
      <c r="C779" s="83"/>
      <c r="E779" s="109"/>
      <c r="F779" s="109"/>
      <c r="G779" s="109"/>
    </row>
    <row r="780" spans="3:7" ht="14.25" customHeight="1">
      <c r="C780" s="83"/>
      <c r="E780" s="109"/>
      <c r="F780" s="109"/>
      <c r="G780" s="109"/>
    </row>
    <row r="781" spans="3:7" ht="14.25" customHeight="1">
      <c r="C781" s="83"/>
      <c r="E781" s="109"/>
      <c r="F781" s="109"/>
      <c r="G781" s="109"/>
    </row>
    <row r="782" spans="3:7" ht="14.25" customHeight="1">
      <c r="C782" s="83"/>
      <c r="E782" s="109"/>
      <c r="F782" s="109"/>
      <c r="G782" s="109"/>
    </row>
    <row r="783" spans="3:7" ht="14.25" customHeight="1">
      <c r="C783" s="83"/>
      <c r="E783" s="109"/>
      <c r="F783" s="109"/>
      <c r="G783" s="109"/>
    </row>
    <row r="784" spans="3:7" ht="14.25" customHeight="1">
      <c r="C784" s="83"/>
      <c r="E784" s="109"/>
      <c r="F784" s="109"/>
      <c r="G784" s="109"/>
    </row>
    <row r="785" spans="3:7" ht="14.25" customHeight="1">
      <c r="C785" s="83"/>
      <c r="E785" s="109"/>
      <c r="F785" s="109"/>
      <c r="G785" s="109"/>
    </row>
    <row r="786" spans="3:7" ht="14.25" customHeight="1">
      <c r="C786" s="83"/>
      <c r="E786" s="109"/>
      <c r="F786" s="109"/>
      <c r="G786" s="109"/>
    </row>
    <row r="787" spans="3:7" ht="14.25" customHeight="1">
      <c r="C787" s="83"/>
      <c r="E787" s="109"/>
      <c r="F787" s="109"/>
      <c r="G787" s="109"/>
    </row>
    <row r="788" spans="3:7" ht="14.25" customHeight="1">
      <c r="C788" s="83"/>
      <c r="E788" s="109"/>
      <c r="F788" s="109"/>
      <c r="G788" s="109"/>
    </row>
    <row r="789" spans="3:7" ht="14.25" customHeight="1">
      <c r="C789" s="83"/>
      <c r="E789" s="109"/>
      <c r="F789" s="109"/>
      <c r="G789" s="109"/>
    </row>
    <row r="790" spans="3:7" ht="14.25" customHeight="1">
      <c r="C790" s="83"/>
      <c r="E790" s="109"/>
      <c r="F790" s="109"/>
      <c r="G790" s="109"/>
    </row>
    <row r="791" spans="3:7" ht="14.25" customHeight="1">
      <c r="C791" s="83"/>
      <c r="E791" s="109"/>
      <c r="F791" s="109"/>
      <c r="G791" s="109"/>
    </row>
    <row r="792" spans="3:7" ht="14.25" customHeight="1">
      <c r="C792" s="83"/>
      <c r="E792" s="109"/>
      <c r="F792" s="109"/>
      <c r="G792" s="109"/>
    </row>
    <row r="793" spans="3:7" ht="14.25" customHeight="1">
      <c r="C793" s="83"/>
      <c r="E793" s="109"/>
      <c r="F793" s="109"/>
      <c r="G793" s="109"/>
    </row>
    <row r="794" spans="3:7" ht="14.25" customHeight="1">
      <c r="C794" s="83"/>
      <c r="E794" s="109"/>
      <c r="F794" s="109"/>
      <c r="G794" s="109"/>
    </row>
    <row r="795" spans="3:7" ht="14.25" customHeight="1">
      <c r="C795" s="83"/>
      <c r="E795" s="109"/>
      <c r="F795" s="109"/>
      <c r="G795" s="109"/>
    </row>
    <row r="796" spans="3:7" ht="14.25" customHeight="1">
      <c r="C796" s="83"/>
      <c r="E796" s="109"/>
      <c r="F796" s="109"/>
      <c r="G796" s="109"/>
    </row>
    <row r="797" spans="3:7" ht="14.25" customHeight="1">
      <c r="C797" s="83"/>
      <c r="E797" s="109"/>
      <c r="F797" s="109"/>
      <c r="G797" s="109"/>
    </row>
    <row r="798" spans="3:7" ht="14.25" customHeight="1">
      <c r="C798" s="83"/>
      <c r="E798" s="109"/>
      <c r="F798" s="109"/>
      <c r="G798" s="109"/>
    </row>
    <row r="799" spans="3:7" ht="14.25" customHeight="1">
      <c r="C799" s="83"/>
      <c r="E799" s="109"/>
      <c r="F799" s="109"/>
      <c r="G799" s="109"/>
    </row>
    <row r="800" spans="3:7" ht="14.25" customHeight="1">
      <c r="C800" s="83"/>
      <c r="E800" s="109"/>
      <c r="F800" s="109"/>
      <c r="G800" s="109"/>
    </row>
    <row r="801" spans="3:7" ht="14.25" customHeight="1">
      <c r="C801" s="83"/>
      <c r="E801" s="109"/>
      <c r="F801" s="109"/>
      <c r="G801" s="109"/>
    </row>
    <row r="802" spans="3:7" ht="14.25" customHeight="1">
      <c r="C802" s="83"/>
      <c r="E802" s="109"/>
      <c r="F802" s="109"/>
      <c r="G802" s="109"/>
    </row>
    <row r="803" spans="3:7" ht="14.25" customHeight="1">
      <c r="C803" s="83"/>
      <c r="E803" s="109"/>
      <c r="F803" s="109"/>
      <c r="G803" s="109"/>
    </row>
    <row r="804" spans="3:7" ht="14.25" customHeight="1">
      <c r="C804" s="83"/>
      <c r="E804" s="109"/>
      <c r="F804" s="109"/>
      <c r="G804" s="109"/>
    </row>
    <row r="805" spans="3:7" ht="14.25" customHeight="1">
      <c r="C805" s="83"/>
      <c r="E805" s="109"/>
      <c r="F805" s="109"/>
      <c r="G805" s="109"/>
    </row>
    <row r="806" spans="3:7" ht="14.25" customHeight="1">
      <c r="C806" s="83"/>
      <c r="E806" s="109"/>
      <c r="F806" s="109"/>
      <c r="G806" s="109"/>
    </row>
    <row r="807" spans="3:7" ht="14.25" customHeight="1">
      <c r="C807" s="83"/>
      <c r="E807" s="109"/>
      <c r="F807" s="109"/>
      <c r="G807" s="109"/>
    </row>
    <row r="808" spans="3:7" ht="14.25" customHeight="1">
      <c r="C808" s="83"/>
      <c r="E808" s="109"/>
      <c r="F808" s="109"/>
      <c r="G808" s="109"/>
    </row>
    <row r="809" spans="3:7" ht="14.25" customHeight="1">
      <c r="C809" s="83"/>
      <c r="E809" s="109"/>
      <c r="F809" s="109"/>
      <c r="G809" s="109"/>
    </row>
    <row r="810" spans="3:7" ht="14.25" customHeight="1">
      <c r="C810" s="83"/>
      <c r="E810" s="109"/>
      <c r="F810" s="109"/>
      <c r="G810" s="109"/>
    </row>
    <row r="811" spans="3:7" ht="14.25" customHeight="1">
      <c r="C811" s="83"/>
      <c r="E811" s="109"/>
      <c r="F811" s="109"/>
      <c r="G811" s="109"/>
    </row>
    <row r="812" spans="3:7" ht="14.25" customHeight="1">
      <c r="C812" s="83"/>
      <c r="E812" s="109"/>
      <c r="F812" s="109"/>
      <c r="G812" s="109"/>
    </row>
    <row r="813" spans="3:7" ht="14.25" customHeight="1">
      <c r="C813" s="83"/>
      <c r="E813" s="109"/>
      <c r="F813" s="109"/>
      <c r="G813" s="109"/>
    </row>
    <row r="814" spans="3:7" ht="14.25" customHeight="1">
      <c r="C814" s="83"/>
      <c r="E814" s="109"/>
      <c r="F814" s="109"/>
      <c r="G814" s="109"/>
    </row>
    <row r="815" spans="3:7" ht="14.25" customHeight="1">
      <c r="C815" s="83"/>
      <c r="E815" s="109"/>
      <c r="F815" s="109"/>
      <c r="G815" s="109"/>
    </row>
    <row r="816" spans="3:7" ht="14.25" customHeight="1">
      <c r="C816" s="83"/>
      <c r="E816" s="109"/>
      <c r="F816" s="109"/>
      <c r="G816" s="109"/>
    </row>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E1:G615" xr:uid="{00000000-0009-0000-0000-00001A000000}"/>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D1000"/>
  <sheetViews>
    <sheetView workbookViewId="0"/>
  </sheetViews>
  <sheetFormatPr baseColWidth="10" defaultColWidth="12.625" defaultRowHeight="15" customHeight="1"/>
  <cols>
    <col min="1" max="1" width="22.875" customWidth="1"/>
    <col min="2" max="2" width="21.875" customWidth="1"/>
    <col min="3" max="3" width="17.625" customWidth="1"/>
    <col min="4" max="4" width="21.875" customWidth="1"/>
    <col min="5" max="5" width="21.125" customWidth="1"/>
    <col min="6" max="6" width="20" customWidth="1"/>
    <col min="7" max="7" width="33.125" customWidth="1"/>
    <col min="8" max="8" width="23.125" customWidth="1"/>
    <col min="9" max="9" width="16.5" customWidth="1"/>
    <col min="10" max="10" width="16.625" hidden="1" customWidth="1"/>
    <col min="11" max="11" width="18.875" customWidth="1"/>
    <col min="12" max="12" width="19.125" customWidth="1"/>
    <col min="13" max="13" width="21.625" customWidth="1"/>
    <col min="14" max="14" width="20.875" customWidth="1"/>
    <col min="15" max="15" width="17" customWidth="1"/>
    <col min="16" max="16" width="17.875" customWidth="1"/>
    <col min="17" max="17" width="25.625" customWidth="1"/>
    <col min="18" max="18" width="29.625" customWidth="1"/>
    <col min="19" max="19" width="24.375" customWidth="1"/>
    <col min="20" max="20" width="22.625" customWidth="1"/>
    <col min="21" max="21" width="20" customWidth="1"/>
    <col min="22" max="22" width="28.875" customWidth="1"/>
    <col min="23" max="23" width="18.5" customWidth="1"/>
    <col min="24" max="24" width="23.125" customWidth="1"/>
    <col min="25" max="25" width="15.625" customWidth="1"/>
    <col min="26" max="27" width="16.125" customWidth="1"/>
    <col min="28" max="28" width="15" customWidth="1"/>
    <col min="29" max="30" width="13.125" customWidth="1"/>
    <col min="31" max="31" width="15.125" hidden="1" customWidth="1"/>
    <col min="32" max="34" width="13.125" hidden="1" customWidth="1"/>
    <col min="35" max="35" width="13.625" hidden="1" customWidth="1"/>
    <col min="36" max="36" width="23.625" customWidth="1"/>
    <col min="37" max="37" width="12.5" hidden="1" customWidth="1"/>
    <col min="38" max="56" width="10" customWidth="1"/>
  </cols>
  <sheetData>
    <row r="1" spans="1:56" ht="15" customHeight="1">
      <c r="A1" s="3"/>
      <c r="B1" s="3"/>
      <c r="C1" s="503" t="s">
        <v>131</v>
      </c>
      <c r="D1" s="500"/>
      <c r="E1" s="4"/>
      <c r="F1" s="4"/>
      <c r="G1" s="4"/>
      <c r="H1" s="103"/>
      <c r="I1" s="103"/>
      <c r="J1" s="103"/>
      <c r="K1" s="103"/>
      <c r="L1" s="3"/>
      <c r="M1" s="3"/>
      <c r="N1" s="3"/>
      <c r="O1" s="3"/>
      <c r="P1" s="3"/>
      <c r="Q1" s="3"/>
      <c r="R1" s="3"/>
      <c r="S1" s="3"/>
      <c r="T1" s="3"/>
      <c r="U1" s="3"/>
      <c r="V1" s="3"/>
      <c r="W1" s="104"/>
      <c r="X1" s="3"/>
      <c r="Y1" s="3"/>
      <c r="Z1" s="3"/>
      <c r="AA1" s="105"/>
      <c r="AB1" s="106"/>
      <c r="AC1" s="107"/>
      <c r="AD1" s="3"/>
      <c r="AE1" s="83"/>
      <c r="AF1" s="83"/>
      <c r="AG1" s="83"/>
      <c r="AH1" s="83"/>
      <c r="AI1" s="83"/>
      <c r="AJ1" s="108"/>
      <c r="AL1" s="109"/>
      <c r="AM1" s="109"/>
      <c r="AN1" s="109"/>
      <c r="AO1" s="109"/>
      <c r="AP1" s="109"/>
      <c r="AQ1" s="109"/>
      <c r="AR1" s="109"/>
      <c r="AS1" s="109"/>
      <c r="AT1" s="109"/>
      <c r="AU1" s="109"/>
      <c r="AV1" s="109"/>
      <c r="AW1" s="109"/>
      <c r="AX1" s="109"/>
      <c r="AY1" s="109"/>
      <c r="AZ1" s="109"/>
      <c r="BA1" s="109"/>
      <c r="BB1" s="109"/>
      <c r="BC1" s="109"/>
      <c r="BD1" s="109"/>
    </row>
    <row r="2" spans="1:56" ht="14.25" customHeight="1">
      <c r="A2" s="3"/>
      <c r="B2" s="3"/>
      <c r="C2" s="504"/>
      <c r="D2" s="505"/>
      <c r="E2" s="4"/>
      <c r="F2" s="4"/>
      <c r="G2" s="4"/>
      <c r="H2" s="103"/>
      <c r="I2" s="103"/>
      <c r="J2" s="103"/>
      <c r="K2" s="103"/>
      <c r="L2" s="3"/>
      <c r="M2" s="3"/>
      <c r="N2" s="3"/>
      <c r="O2" s="3"/>
      <c r="P2" s="3"/>
      <c r="Q2" s="3"/>
      <c r="R2" s="3"/>
      <c r="S2" s="3"/>
      <c r="T2" s="3"/>
      <c r="U2" s="3"/>
      <c r="V2" s="3"/>
      <c r="W2" s="3"/>
      <c r="X2" s="3"/>
      <c r="Y2" s="3"/>
      <c r="Z2" s="3"/>
      <c r="AA2" s="105"/>
      <c r="AB2" s="106"/>
      <c r="AC2" s="107"/>
      <c r="AD2" s="3"/>
      <c r="AE2" s="83"/>
      <c r="AF2" s="83"/>
      <c r="AG2" s="83"/>
      <c r="AH2" s="83"/>
      <c r="AI2" s="83"/>
      <c r="AJ2" s="108"/>
      <c r="AL2" s="109"/>
      <c r="AM2" s="109"/>
      <c r="AN2" s="109"/>
      <c r="AO2" s="109"/>
      <c r="AP2" s="109"/>
      <c r="AQ2" s="109"/>
      <c r="AR2" s="109"/>
      <c r="AS2" s="109"/>
      <c r="AT2" s="109"/>
      <c r="AU2" s="109"/>
      <c r="AV2" s="109"/>
      <c r="AW2" s="109"/>
      <c r="AX2" s="109"/>
      <c r="AY2" s="109"/>
      <c r="AZ2" s="109"/>
      <c r="BA2" s="109"/>
      <c r="BB2" s="109"/>
      <c r="BC2" s="109"/>
      <c r="BD2" s="109"/>
    </row>
    <row r="3" spans="1:56" ht="14.25" customHeight="1">
      <c r="A3" s="3"/>
      <c r="B3" s="3"/>
      <c r="C3" s="110" t="s">
        <v>33</v>
      </c>
      <c r="D3" s="92"/>
      <c r="E3" s="3"/>
      <c r="F3" s="4"/>
      <c r="G3" s="4"/>
      <c r="H3" s="3"/>
      <c r="I3" s="3"/>
      <c r="J3" s="3"/>
      <c r="K3" s="3"/>
      <c r="L3" s="3"/>
      <c r="M3" s="3"/>
      <c r="N3" s="3"/>
      <c r="O3" s="3"/>
      <c r="P3" s="3"/>
      <c r="Q3" s="3"/>
      <c r="R3" s="3"/>
      <c r="S3" s="3"/>
      <c r="T3" s="3"/>
      <c r="U3" s="3"/>
      <c r="V3" s="111"/>
      <c r="W3" s="111"/>
      <c r="X3" s="3"/>
      <c r="Y3" s="3"/>
      <c r="Z3" s="3"/>
      <c r="AA3" s="105"/>
      <c r="AB3" s="106"/>
      <c r="AC3" s="107"/>
      <c r="AD3" s="3"/>
      <c r="AE3" s="83"/>
      <c r="AF3" s="83"/>
      <c r="AG3" s="83"/>
      <c r="AH3" s="83"/>
      <c r="AI3" s="83"/>
      <c r="AJ3" s="108"/>
      <c r="AL3" s="109"/>
      <c r="AM3" s="109"/>
      <c r="AN3" s="109"/>
      <c r="AO3" s="109"/>
      <c r="AP3" s="109"/>
      <c r="AQ3" s="109"/>
      <c r="AR3" s="109"/>
      <c r="AS3" s="109"/>
      <c r="AT3" s="109"/>
      <c r="AU3" s="109"/>
      <c r="AV3" s="109"/>
      <c r="AW3" s="109"/>
      <c r="AX3" s="109"/>
      <c r="AY3" s="109"/>
      <c r="AZ3" s="109"/>
      <c r="BA3" s="109"/>
      <c r="BB3" s="109"/>
      <c r="BC3" s="109"/>
      <c r="BD3" s="109"/>
    </row>
    <row r="4" spans="1:56" ht="14.25" customHeight="1">
      <c r="A4" s="112" t="s">
        <v>132</v>
      </c>
      <c r="B4" s="3"/>
      <c r="C4" s="110" t="s">
        <v>35</v>
      </c>
      <c r="D4" s="92"/>
      <c r="E4" s="3"/>
      <c r="F4" s="4"/>
      <c r="G4" s="4"/>
      <c r="H4" s="3"/>
      <c r="I4" s="3"/>
      <c r="J4" s="3"/>
      <c r="K4" s="3"/>
      <c r="L4" s="3"/>
      <c r="M4" s="3"/>
      <c r="N4" s="3"/>
      <c r="O4" s="3"/>
      <c r="P4" s="3"/>
      <c r="Q4" s="3"/>
      <c r="R4" s="3"/>
      <c r="S4" s="3"/>
      <c r="T4" s="3"/>
      <c r="U4" s="3"/>
      <c r="V4" s="111"/>
      <c r="W4" s="111"/>
      <c r="X4" s="3"/>
      <c r="Y4" s="3"/>
      <c r="Z4" s="3"/>
      <c r="AA4" s="105"/>
      <c r="AB4" s="106"/>
      <c r="AC4" s="107"/>
      <c r="AD4" s="3"/>
      <c r="AE4" s="83"/>
      <c r="AF4" s="83"/>
      <c r="AG4" s="83"/>
      <c r="AH4" s="83"/>
      <c r="AI4" s="83"/>
      <c r="AJ4" s="108"/>
      <c r="AL4" s="109"/>
      <c r="AM4" s="109"/>
      <c r="AN4" s="109"/>
      <c r="AO4" s="109"/>
      <c r="AP4" s="109"/>
      <c r="AQ4" s="109"/>
      <c r="AR4" s="109"/>
      <c r="AS4" s="109"/>
      <c r="AT4" s="109"/>
      <c r="AU4" s="109"/>
      <c r="AV4" s="109"/>
      <c r="AW4" s="109"/>
      <c r="AX4" s="109"/>
      <c r="AY4" s="109"/>
      <c r="AZ4" s="109"/>
      <c r="BA4" s="109"/>
      <c r="BB4" s="109"/>
      <c r="BC4" s="109"/>
      <c r="BD4" s="109"/>
    </row>
    <row r="5" spans="1:56" ht="14.25" customHeight="1">
      <c r="A5" s="3"/>
      <c r="B5" s="3"/>
      <c r="C5" s="113" t="s">
        <v>37</v>
      </c>
      <c r="D5" s="92"/>
      <c r="E5" s="3"/>
      <c r="F5" s="4"/>
      <c r="G5" s="4"/>
      <c r="H5" s="3"/>
      <c r="I5" s="3"/>
      <c r="J5" s="3"/>
      <c r="K5" s="3"/>
      <c r="L5" s="3"/>
      <c r="M5" s="3"/>
      <c r="N5" s="3"/>
      <c r="O5" s="3"/>
      <c r="P5" s="3"/>
      <c r="Q5" s="3"/>
      <c r="R5" s="3"/>
      <c r="S5" s="3"/>
      <c r="T5" s="3"/>
      <c r="U5" s="3"/>
      <c r="V5" s="111"/>
      <c r="W5" s="111"/>
      <c r="X5" s="3"/>
      <c r="Y5" s="3"/>
      <c r="Z5" s="3"/>
      <c r="AA5" s="105"/>
      <c r="AB5" s="106"/>
      <c r="AC5" s="107"/>
      <c r="AD5" s="3"/>
      <c r="AE5" s="83"/>
      <c r="AF5" s="83"/>
      <c r="AG5" s="83"/>
      <c r="AH5" s="83"/>
      <c r="AI5" s="83"/>
      <c r="AJ5" s="108"/>
      <c r="AL5" s="109"/>
      <c r="AM5" s="109"/>
      <c r="AN5" s="109"/>
      <c r="AO5" s="109"/>
      <c r="AP5" s="109"/>
      <c r="AQ5" s="109"/>
      <c r="AR5" s="109"/>
      <c r="AS5" s="109"/>
      <c r="AT5" s="109"/>
      <c r="AU5" s="109"/>
      <c r="AV5" s="109"/>
      <c r="AW5" s="109"/>
      <c r="AX5" s="109"/>
      <c r="AY5" s="109"/>
      <c r="AZ5" s="109"/>
      <c r="BA5" s="109"/>
      <c r="BB5" s="109"/>
      <c r="BC5" s="109"/>
      <c r="BD5" s="109"/>
    </row>
    <row r="6" spans="1:56" ht="14.25" customHeight="1">
      <c r="A6" s="3"/>
      <c r="B6" s="3"/>
      <c r="C6" s="114" t="s">
        <v>39</v>
      </c>
      <c r="D6" s="115"/>
      <c r="E6" s="3"/>
      <c r="F6" s="4"/>
      <c r="G6" s="4"/>
      <c r="H6" s="3"/>
      <c r="I6" s="3"/>
      <c r="J6" s="3"/>
      <c r="K6" s="3"/>
      <c r="L6" s="3"/>
      <c r="M6" s="3"/>
      <c r="N6" s="3"/>
      <c r="O6" s="3"/>
      <c r="P6" s="3"/>
      <c r="Q6" s="3"/>
      <c r="R6" s="3"/>
      <c r="S6" s="3"/>
      <c r="T6" s="3"/>
      <c r="U6" s="3"/>
      <c r="V6" s="111"/>
      <c r="W6" s="3"/>
      <c r="X6" s="3"/>
      <c r="Y6" s="3"/>
      <c r="Z6" s="3"/>
      <c r="AA6" s="105"/>
      <c r="AB6" s="106"/>
      <c r="AC6" s="107"/>
      <c r="AD6" s="3"/>
      <c r="AE6" s="3"/>
      <c r="AF6" s="3"/>
      <c r="AG6" s="3"/>
      <c r="AH6" s="3"/>
      <c r="AI6" s="3"/>
      <c r="AJ6" s="108"/>
      <c r="AL6" s="4"/>
      <c r="AM6" s="4"/>
      <c r="AN6" s="4"/>
      <c r="AO6" s="4"/>
      <c r="AP6" s="4"/>
      <c r="AQ6" s="4"/>
      <c r="AR6" s="4"/>
      <c r="AS6" s="4"/>
      <c r="AT6" s="4"/>
      <c r="AU6" s="4"/>
      <c r="AV6" s="4"/>
      <c r="AW6" s="4"/>
      <c r="AX6" s="4"/>
      <c r="AY6" s="4"/>
      <c r="AZ6" s="4"/>
      <c r="BA6" s="4"/>
      <c r="BB6" s="4"/>
      <c r="BC6" s="4"/>
      <c r="BD6" s="4"/>
    </row>
    <row r="7" spans="1:56" ht="44.25" customHeight="1">
      <c r="A7" s="116" t="s">
        <v>133</v>
      </c>
      <c r="B7" s="116" t="s">
        <v>134</v>
      </c>
      <c r="C7" s="116" t="s">
        <v>89</v>
      </c>
      <c r="D7" s="116" t="s">
        <v>135</v>
      </c>
      <c r="E7" s="117" t="s">
        <v>93</v>
      </c>
      <c r="F7" s="118" t="s">
        <v>94</v>
      </c>
      <c r="G7" s="119" t="s">
        <v>136</v>
      </c>
      <c r="H7" s="116" t="s">
        <v>137</v>
      </c>
      <c r="I7" s="116" t="s">
        <v>138</v>
      </c>
      <c r="J7" s="116" t="s">
        <v>139</v>
      </c>
      <c r="K7" s="116" t="s">
        <v>140</v>
      </c>
      <c r="L7" s="116" t="s">
        <v>99</v>
      </c>
      <c r="M7" s="116" t="s">
        <v>141</v>
      </c>
      <c r="N7" s="116" t="s">
        <v>142</v>
      </c>
      <c r="O7" s="116" t="s">
        <v>143</v>
      </c>
      <c r="P7" s="116" t="s">
        <v>144</v>
      </c>
      <c r="Q7" s="116" t="s">
        <v>145</v>
      </c>
      <c r="R7" s="116" t="s">
        <v>146</v>
      </c>
      <c r="S7" s="116" t="s">
        <v>147</v>
      </c>
      <c r="T7" s="116" t="s">
        <v>148</v>
      </c>
      <c r="U7" s="116" t="s">
        <v>149</v>
      </c>
      <c r="V7" s="116" t="s">
        <v>150</v>
      </c>
      <c r="W7" s="116" t="s">
        <v>101</v>
      </c>
      <c r="X7" s="120" t="s">
        <v>102</v>
      </c>
      <c r="Y7" s="116" t="s">
        <v>103</v>
      </c>
      <c r="Z7" s="120" t="s">
        <v>151</v>
      </c>
      <c r="AA7" s="121" t="s">
        <v>105</v>
      </c>
      <c r="AB7" s="122" t="s">
        <v>106</v>
      </c>
      <c r="AC7" s="123" t="s">
        <v>111</v>
      </c>
      <c r="AD7" s="116" t="s">
        <v>152</v>
      </c>
      <c r="AE7" s="124" t="s">
        <v>112</v>
      </c>
      <c r="AF7" s="124" t="s">
        <v>113</v>
      </c>
      <c r="AG7" s="124" t="s">
        <v>114</v>
      </c>
      <c r="AH7" s="124" t="s">
        <v>115</v>
      </c>
      <c r="AI7" s="124" t="s">
        <v>116</v>
      </c>
      <c r="AJ7" s="125" t="s">
        <v>153</v>
      </c>
      <c r="AK7" s="71" t="s">
        <v>124</v>
      </c>
      <c r="AL7" s="109"/>
      <c r="AM7" s="109"/>
      <c r="AN7" s="109"/>
      <c r="AO7" s="109"/>
      <c r="AP7" s="109"/>
      <c r="AQ7" s="109"/>
      <c r="AR7" s="109"/>
      <c r="AS7" s="109"/>
      <c r="AT7" s="109"/>
      <c r="AU7" s="109"/>
      <c r="AV7" s="109"/>
      <c r="AW7" s="109"/>
      <c r="AX7" s="109"/>
      <c r="AY7" s="109"/>
      <c r="AZ7" s="109"/>
      <c r="BA7" s="109"/>
      <c r="BB7" s="109"/>
      <c r="BC7" s="109"/>
      <c r="BD7" s="109"/>
    </row>
    <row r="8" spans="1:56" ht="14.25" customHeight="1">
      <c r="A8" s="126" t="s">
        <v>125</v>
      </c>
      <c r="B8" s="126" t="s">
        <v>126</v>
      </c>
      <c r="C8" s="126" t="s">
        <v>125</v>
      </c>
      <c r="D8" s="126" t="s">
        <v>126</v>
      </c>
      <c r="E8" s="126" t="s">
        <v>125</v>
      </c>
      <c r="F8" s="73" t="s">
        <v>127</v>
      </c>
      <c r="G8" s="126" t="s">
        <v>129</v>
      </c>
      <c r="H8" s="126" t="s">
        <v>129</v>
      </c>
      <c r="I8" s="126" t="s">
        <v>154</v>
      </c>
      <c r="J8" s="126" t="s">
        <v>154</v>
      </c>
      <c r="K8" s="126" t="s">
        <v>154</v>
      </c>
      <c r="L8" s="127" t="s">
        <v>128</v>
      </c>
      <c r="M8" s="127" t="s">
        <v>128</v>
      </c>
      <c r="N8" s="126" t="s">
        <v>125</v>
      </c>
      <c r="O8" s="126" t="s">
        <v>125</v>
      </c>
      <c r="P8" s="126" t="s">
        <v>125</v>
      </c>
      <c r="Q8" s="126" t="s">
        <v>127</v>
      </c>
      <c r="R8" s="126" t="s">
        <v>129</v>
      </c>
      <c r="S8" s="126" t="s">
        <v>155</v>
      </c>
      <c r="T8" s="127" t="s">
        <v>128</v>
      </c>
      <c r="U8" s="127" t="s">
        <v>128</v>
      </c>
      <c r="V8" s="126" t="s">
        <v>125</v>
      </c>
      <c r="W8" s="127" t="s">
        <v>128</v>
      </c>
      <c r="X8" s="126" t="s">
        <v>125</v>
      </c>
      <c r="Y8" s="126"/>
      <c r="Z8" s="128" t="s">
        <v>125</v>
      </c>
      <c r="AA8" s="128" t="s">
        <v>125</v>
      </c>
      <c r="AB8" s="129" t="s">
        <v>156</v>
      </c>
      <c r="AC8" s="130" t="s">
        <v>156</v>
      </c>
      <c r="AD8" s="127" t="s">
        <v>128</v>
      </c>
      <c r="AE8" s="127"/>
      <c r="AF8" s="127"/>
      <c r="AG8" s="127"/>
      <c r="AH8" s="127"/>
      <c r="AI8" s="127"/>
      <c r="AJ8" s="131" t="s">
        <v>125</v>
      </c>
      <c r="AK8" s="78"/>
      <c r="AL8" s="109"/>
      <c r="AM8" s="109"/>
      <c r="AN8" s="109"/>
      <c r="AO8" s="109"/>
      <c r="AP8" s="109"/>
      <c r="AQ8" s="109"/>
      <c r="AR8" s="109"/>
      <c r="AS8" s="109"/>
      <c r="AT8" s="109"/>
      <c r="AU8" s="109"/>
      <c r="AV8" s="109"/>
      <c r="AW8" s="109"/>
      <c r="AX8" s="109"/>
      <c r="AY8" s="109"/>
      <c r="AZ8" s="109"/>
      <c r="BA8" s="109"/>
      <c r="BB8" s="109"/>
      <c r="BC8" s="109"/>
      <c r="BD8" s="109"/>
    </row>
    <row r="9" spans="1:56">
      <c r="A9" s="85"/>
      <c r="B9" s="80"/>
      <c r="C9" s="79"/>
      <c r="D9" s="80"/>
      <c r="E9" s="79"/>
      <c r="F9" s="81"/>
      <c r="G9" s="132"/>
      <c r="H9" s="132"/>
      <c r="I9" s="85"/>
      <c r="J9" s="85" t="str">
        <f>+IFERROR(VLOOKUP(I9,Listas!B:C,2,0),"")</f>
        <v/>
      </c>
      <c r="K9" s="85"/>
      <c r="L9" s="109"/>
      <c r="M9" s="85"/>
      <c r="N9" s="79"/>
      <c r="O9" s="79"/>
      <c r="P9" s="82"/>
      <c r="Q9" s="79"/>
      <c r="R9" s="132"/>
      <c r="S9" s="80"/>
      <c r="T9" s="85"/>
      <c r="U9" s="85"/>
      <c r="V9" s="84"/>
      <c r="W9" s="85"/>
      <c r="X9" s="79"/>
      <c r="Y9" s="85"/>
      <c r="Z9" s="133"/>
      <c r="AA9" s="134" t="str">
        <f t="shared" ref="AA9:AA210" si="0">IFERROR(IF(X9+Z9=0,"",X9+Z9),"")</f>
        <v/>
      </c>
      <c r="AB9" s="87"/>
      <c r="AC9" s="98" t="str">
        <f t="shared" ref="AC9:AC210" si="1">+IF(W9="UI",0.05,IF(W9="UYU",0.15,IF(W9="USD",0.05,"")))</f>
        <v/>
      </c>
      <c r="AD9" s="85"/>
      <c r="AE9" s="90" t="str">
        <f t="shared" ref="AE9:AE210" si="2">IFERROR(((1+AC9)^(IF(Y9="Mensual",1,IF(Y9="Bimestral",2,IF(Y9="trimestral",3,IF(Y9="semestral",6,IF(Y9="Anual",12,"error")))))/12)-1),"")</f>
        <v/>
      </c>
      <c r="AF9" s="91" t="str">
        <f t="shared" ref="AF9:AF210" si="3">IFERROR(((1-(1/((1+AE9)^(X9))))/AE9),"")</f>
        <v/>
      </c>
      <c r="AG9" s="92" t="str">
        <f t="shared" ref="AG9:AG210" si="4">+IFERROR((V9/AF9),"")</f>
        <v/>
      </c>
      <c r="AH9" s="93" t="str">
        <f t="shared" ref="AH9:AH210" si="5">+IFERROR((AG9*X9),"")</f>
        <v/>
      </c>
      <c r="AI9" s="93" t="str">
        <f t="shared" ref="AI9:AI210" si="6">IFERROR((V9*((1+AC9)^((365/((IF(Y9="Mensual",12,IF(Y9="Bimestral",6,IF(Y9="trimestral",4,IF(Y9="semestral",2,IF(Y9="anual",1,"error"))))))))/365)-1)*Z9),"")</f>
        <v/>
      </c>
      <c r="AJ9" s="135" t="str">
        <f t="shared" ref="AJ9:AJ210" si="7">+IFERROR(IF(Z9&gt;0,(AI9+(AH9-V9)),(AH9-V9)),"")</f>
        <v/>
      </c>
      <c r="AK9" s="99" t="str">
        <f>+IF(A9="","",IF(F9="",70,VLOOKUP(L9,Hoja2!A:D,4,0)))</f>
        <v/>
      </c>
      <c r="AL9" s="109"/>
      <c r="AM9" s="109"/>
      <c r="AN9" s="109"/>
      <c r="AO9" s="109"/>
      <c r="AP9" s="109"/>
      <c r="AQ9" s="109"/>
      <c r="AR9" s="109"/>
      <c r="AS9" s="109"/>
      <c r="AT9" s="109"/>
      <c r="AU9" s="109"/>
      <c r="AV9" s="109"/>
      <c r="AW9" s="109"/>
      <c r="AX9" s="109"/>
      <c r="AY9" s="109"/>
      <c r="AZ9" s="109"/>
      <c r="BA9" s="109"/>
      <c r="BB9" s="109"/>
      <c r="BC9" s="109"/>
      <c r="BD9" s="109"/>
    </row>
    <row r="10" spans="1:56">
      <c r="A10" s="85"/>
      <c r="B10" s="80"/>
      <c r="C10" s="79"/>
      <c r="D10" s="80"/>
      <c r="E10" s="79"/>
      <c r="F10" s="100"/>
      <c r="G10" s="132"/>
      <c r="H10" s="132"/>
      <c r="I10" s="85"/>
      <c r="J10" s="85" t="str">
        <f>+IFERROR(VLOOKUP(I10,Listas!B:C,2,0),"")</f>
        <v/>
      </c>
      <c r="K10" s="85"/>
      <c r="L10" s="85"/>
      <c r="M10" s="85"/>
      <c r="N10" s="79"/>
      <c r="O10" s="79"/>
      <c r="P10" s="82"/>
      <c r="Q10" s="79"/>
      <c r="R10" s="132"/>
      <c r="S10" s="80"/>
      <c r="T10" s="85"/>
      <c r="U10" s="85"/>
      <c r="V10" s="84"/>
      <c r="W10" s="85"/>
      <c r="X10" s="79"/>
      <c r="Y10" s="85"/>
      <c r="Z10" s="133"/>
      <c r="AA10" s="134" t="str">
        <f t="shared" si="0"/>
        <v/>
      </c>
      <c r="AB10" s="87"/>
      <c r="AC10" s="98" t="str">
        <f t="shared" si="1"/>
        <v/>
      </c>
      <c r="AD10" s="85"/>
      <c r="AE10" s="90" t="str">
        <f t="shared" si="2"/>
        <v/>
      </c>
      <c r="AF10" s="91" t="str">
        <f t="shared" si="3"/>
        <v/>
      </c>
      <c r="AG10" s="92" t="str">
        <f t="shared" si="4"/>
        <v/>
      </c>
      <c r="AH10" s="93" t="str">
        <f t="shared" si="5"/>
        <v/>
      </c>
      <c r="AI10" s="93" t="str">
        <f t="shared" si="6"/>
        <v/>
      </c>
      <c r="AJ10" s="135" t="str">
        <f t="shared" si="7"/>
        <v/>
      </c>
      <c r="AK10" s="99" t="str">
        <f>+IF(A10="","",IF(F10="",70,VLOOKUP(L10,Hoja2!A:D,4,0)))</f>
        <v/>
      </c>
      <c r="AL10" s="109"/>
      <c r="AM10" s="109"/>
      <c r="AN10" s="109"/>
      <c r="AO10" s="109"/>
      <c r="AP10" s="109"/>
      <c r="AQ10" s="109"/>
      <c r="AR10" s="109"/>
      <c r="AS10" s="109"/>
      <c r="AT10" s="109"/>
      <c r="AU10" s="109"/>
      <c r="AV10" s="109"/>
      <c r="AW10" s="109"/>
      <c r="AX10" s="109"/>
      <c r="AY10" s="109"/>
      <c r="AZ10" s="109"/>
      <c r="BA10" s="109"/>
      <c r="BB10" s="109"/>
      <c r="BC10" s="109"/>
      <c r="BD10" s="109"/>
    </row>
    <row r="11" spans="1:56">
      <c r="A11" s="85"/>
      <c r="B11" s="85"/>
      <c r="C11" s="79"/>
      <c r="D11" s="85"/>
      <c r="E11" s="79"/>
      <c r="F11" s="79"/>
      <c r="G11" s="132"/>
      <c r="H11" s="132"/>
      <c r="I11" s="85"/>
      <c r="J11" s="85" t="str">
        <f>+IFERROR(VLOOKUP(I11,Listas!B:C,2,0),"")</f>
        <v/>
      </c>
      <c r="K11" s="85"/>
      <c r="L11" s="85"/>
      <c r="M11" s="85"/>
      <c r="N11" s="79"/>
      <c r="O11" s="79"/>
      <c r="P11" s="82"/>
      <c r="Q11" s="79"/>
      <c r="R11" s="132"/>
      <c r="S11" s="80"/>
      <c r="T11" s="85"/>
      <c r="U11" s="85"/>
      <c r="V11" s="84"/>
      <c r="W11" s="85"/>
      <c r="X11" s="79"/>
      <c r="Y11" s="85"/>
      <c r="Z11" s="133"/>
      <c r="AA11" s="134" t="str">
        <f t="shared" si="0"/>
        <v/>
      </c>
      <c r="AB11" s="87"/>
      <c r="AC11" s="98" t="str">
        <f t="shared" si="1"/>
        <v/>
      </c>
      <c r="AD11" s="85"/>
      <c r="AE11" s="90" t="str">
        <f t="shared" si="2"/>
        <v/>
      </c>
      <c r="AF11" s="91" t="str">
        <f t="shared" si="3"/>
        <v/>
      </c>
      <c r="AG11" s="92" t="str">
        <f t="shared" si="4"/>
        <v/>
      </c>
      <c r="AH11" s="93" t="str">
        <f t="shared" si="5"/>
        <v/>
      </c>
      <c r="AI11" s="93" t="str">
        <f t="shared" si="6"/>
        <v/>
      </c>
      <c r="AJ11" s="135" t="str">
        <f t="shared" si="7"/>
        <v/>
      </c>
      <c r="AK11" s="99" t="str">
        <f>+IF(A11="","",IF(F11="",70,VLOOKUP(L11,Hoja2!A:D,4,0)))</f>
        <v/>
      </c>
      <c r="AL11" s="109"/>
      <c r="AM11" s="109"/>
      <c r="AN11" s="109"/>
      <c r="AO11" s="109"/>
      <c r="AP11" s="109"/>
      <c r="AQ11" s="109"/>
      <c r="AR11" s="109"/>
      <c r="AS11" s="109"/>
      <c r="AT11" s="109"/>
      <c r="AU11" s="109"/>
      <c r="AV11" s="109"/>
      <c r="AW11" s="109"/>
      <c r="AX11" s="109"/>
      <c r="AY11" s="109"/>
      <c r="AZ11" s="109"/>
      <c r="BA11" s="109"/>
      <c r="BB11" s="109"/>
      <c r="BC11" s="109"/>
      <c r="BD11" s="109"/>
    </row>
    <row r="12" spans="1:56">
      <c r="A12" s="85"/>
      <c r="B12" s="85"/>
      <c r="C12" s="79"/>
      <c r="D12" s="85"/>
      <c r="E12" s="79"/>
      <c r="F12" s="79"/>
      <c r="G12" s="132"/>
      <c r="H12" s="132"/>
      <c r="I12" s="85"/>
      <c r="J12" s="85" t="str">
        <f>+IFERROR(VLOOKUP(I12,Listas!B:C,2,0),"")</f>
        <v/>
      </c>
      <c r="K12" s="85"/>
      <c r="L12" s="85"/>
      <c r="M12" s="85"/>
      <c r="N12" s="79"/>
      <c r="O12" s="79"/>
      <c r="P12" s="82"/>
      <c r="Q12" s="79"/>
      <c r="R12" s="132"/>
      <c r="S12" s="80"/>
      <c r="T12" s="85"/>
      <c r="U12" s="85"/>
      <c r="V12" s="84"/>
      <c r="W12" s="85"/>
      <c r="X12" s="79"/>
      <c r="Y12" s="85"/>
      <c r="Z12" s="133"/>
      <c r="AA12" s="134" t="str">
        <f t="shared" si="0"/>
        <v/>
      </c>
      <c r="AB12" s="87"/>
      <c r="AC12" s="98" t="str">
        <f t="shared" si="1"/>
        <v/>
      </c>
      <c r="AD12" s="85"/>
      <c r="AE12" s="90" t="str">
        <f t="shared" si="2"/>
        <v/>
      </c>
      <c r="AF12" s="91" t="str">
        <f t="shared" si="3"/>
        <v/>
      </c>
      <c r="AG12" s="92" t="str">
        <f t="shared" si="4"/>
        <v/>
      </c>
      <c r="AH12" s="93" t="str">
        <f t="shared" si="5"/>
        <v/>
      </c>
      <c r="AI12" s="93" t="str">
        <f t="shared" si="6"/>
        <v/>
      </c>
      <c r="AJ12" s="135" t="str">
        <f t="shared" si="7"/>
        <v/>
      </c>
      <c r="AK12" s="99" t="str">
        <f>+IF(A12="","",IF(F12="",70,VLOOKUP(L12,Hoja2!A:D,4,0)))</f>
        <v/>
      </c>
      <c r="AL12" s="109"/>
      <c r="AM12" s="109"/>
      <c r="AN12" s="109"/>
      <c r="AO12" s="109"/>
      <c r="AP12" s="109"/>
      <c r="AQ12" s="109"/>
      <c r="AR12" s="109"/>
      <c r="AS12" s="109"/>
      <c r="AT12" s="109"/>
      <c r="AU12" s="109"/>
      <c r="AV12" s="109"/>
      <c r="AW12" s="109"/>
      <c r="AX12" s="109"/>
      <c r="AY12" s="109"/>
      <c r="AZ12" s="109"/>
      <c r="BA12" s="109"/>
      <c r="BB12" s="109"/>
      <c r="BC12" s="109"/>
      <c r="BD12" s="109"/>
    </row>
    <row r="13" spans="1:56">
      <c r="A13" s="85"/>
      <c r="B13" s="85"/>
      <c r="C13" s="79"/>
      <c r="D13" s="85"/>
      <c r="E13" s="79"/>
      <c r="F13" s="79"/>
      <c r="G13" s="132"/>
      <c r="H13" s="132"/>
      <c r="I13" s="85"/>
      <c r="J13" s="85" t="str">
        <f>+IFERROR(VLOOKUP(I13,Listas!B:C,2,0),"")</f>
        <v/>
      </c>
      <c r="K13" s="85"/>
      <c r="L13" s="85"/>
      <c r="M13" s="85"/>
      <c r="N13" s="79"/>
      <c r="O13" s="79"/>
      <c r="P13" s="82"/>
      <c r="Q13" s="79"/>
      <c r="R13" s="132"/>
      <c r="S13" s="80"/>
      <c r="T13" s="85"/>
      <c r="U13" s="85"/>
      <c r="V13" s="84"/>
      <c r="W13" s="85"/>
      <c r="X13" s="79"/>
      <c r="Y13" s="85"/>
      <c r="Z13" s="133"/>
      <c r="AA13" s="134" t="str">
        <f t="shared" si="0"/>
        <v/>
      </c>
      <c r="AB13" s="87"/>
      <c r="AC13" s="98" t="str">
        <f t="shared" si="1"/>
        <v/>
      </c>
      <c r="AD13" s="85"/>
      <c r="AE13" s="90" t="str">
        <f t="shared" si="2"/>
        <v/>
      </c>
      <c r="AF13" s="91" t="str">
        <f t="shared" si="3"/>
        <v/>
      </c>
      <c r="AG13" s="92" t="str">
        <f t="shared" si="4"/>
        <v/>
      </c>
      <c r="AH13" s="93" t="str">
        <f t="shared" si="5"/>
        <v/>
      </c>
      <c r="AI13" s="93" t="str">
        <f t="shared" si="6"/>
        <v/>
      </c>
      <c r="AJ13" s="135" t="str">
        <f t="shared" si="7"/>
        <v/>
      </c>
      <c r="AK13" s="99" t="str">
        <f>+IF(A13="","",IF(F13="",70,VLOOKUP(L13,Hoja2!A:D,4,0)))</f>
        <v/>
      </c>
      <c r="AL13" s="109"/>
      <c r="AM13" s="109"/>
      <c r="AN13" s="109"/>
      <c r="AO13" s="109"/>
      <c r="AP13" s="109"/>
      <c r="AQ13" s="109"/>
      <c r="AR13" s="109"/>
      <c r="AS13" s="109"/>
      <c r="AT13" s="109"/>
      <c r="AU13" s="109"/>
      <c r="AV13" s="109"/>
      <c r="AW13" s="109"/>
      <c r="AX13" s="109"/>
      <c r="AY13" s="109"/>
      <c r="AZ13" s="109"/>
      <c r="BA13" s="109"/>
      <c r="BB13" s="109"/>
      <c r="BC13" s="109"/>
      <c r="BD13" s="109"/>
    </row>
    <row r="14" spans="1:56">
      <c r="A14" s="85"/>
      <c r="B14" s="85"/>
      <c r="C14" s="79"/>
      <c r="D14" s="85"/>
      <c r="E14" s="79"/>
      <c r="F14" s="79"/>
      <c r="G14" s="132"/>
      <c r="H14" s="132"/>
      <c r="I14" s="85"/>
      <c r="J14" s="85" t="str">
        <f>+IFERROR(VLOOKUP(I14,Listas!B:C,2,0),"")</f>
        <v/>
      </c>
      <c r="K14" s="85"/>
      <c r="L14" s="85"/>
      <c r="M14" s="85"/>
      <c r="N14" s="79"/>
      <c r="O14" s="79"/>
      <c r="P14" s="82"/>
      <c r="Q14" s="79"/>
      <c r="R14" s="132"/>
      <c r="S14" s="80"/>
      <c r="T14" s="85"/>
      <c r="U14" s="85"/>
      <c r="V14" s="84"/>
      <c r="W14" s="85"/>
      <c r="X14" s="79"/>
      <c r="Y14" s="85"/>
      <c r="Z14" s="133"/>
      <c r="AA14" s="134" t="str">
        <f t="shared" si="0"/>
        <v/>
      </c>
      <c r="AB14" s="87"/>
      <c r="AC14" s="98" t="str">
        <f t="shared" si="1"/>
        <v/>
      </c>
      <c r="AD14" s="85"/>
      <c r="AE14" s="90" t="str">
        <f t="shared" si="2"/>
        <v/>
      </c>
      <c r="AF14" s="91" t="str">
        <f t="shared" si="3"/>
        <v/>
      </c>
      <c r="AG14" s="92" t="str">
        <f t="shared" si="4"/>
        <v/>
      </c>
      <c r="AH14" s="93" t="str">
        <f t="shared" si="5"/>
        <v/>
      </c>
      <c r="AI14" s="93" t="str">
        <f t="shared" si="6"/>
        <v/>
      </c>
      <c r="AJ14" s="135" t="str">
        <f t="shared" si="7"/>
        <v/>
      </c>
      <c r="AK14" s="99" t="str">
        <f>+IF(A14="","",IF(F14="",70,VLOOKUP(L14,Hoja2!A:D,4,0)))</f>
        <v/>
      </c>
      <c r="AL14" s="109"/>
      <c r="AM14" s="109"/>
      <c r="AN14" s="109"/>
      <c r="AO14" s="109"/>
      <c r="AP14" s="109"/>
      <c r="AQ14" s="109"/>
      <c r="AR14" s="109"/>
      <c r="AS14" s="109"/>
      <c r="AT14" s="109"/>
      <c r="AU14" s="109"/>
      <c r="AV14" s="109"/>
      <c r="AW14" s="109"/>
      <c r="AX14" s="109"/>
      <c r="AY14" s="109"/>
      <c r="AZ14" s="109"/>
      <c r="BA14" s="109"/>
      <c r="BB14" s="109"/>
      <c r="BC14" s="109"/>
      <c r="BD14" s="109"/>
    </row>
    <row r="15" spans="1:56">
      <c r="A15" s="85"/>
      <c r="B15" s="85"/>
      <c r="C15" s="79"/>
      <c r="D15" s="85"/>
      <c r="E15" s="79"/>
      <c r="F15" s="79"/>
      <c r="G15" s="132"/>
      <c r="H15" s="132"/>
      <c r="I15" s="85"/>
      <c r="J15" s="85" t="str">
        <f>+IFERROR(VLOOKUP(I15,Listas!B:C,2,0),"")</f>
        <v/>
      </c>
      <c r="K15" s="85"/>
      <c r="L15" s="85"/>
      <c r="M15" s="85"/>
      <c r="N15" s="79"/>
      <c r="O15" s="79"/>
      <c r="P15" s="82"/>
      <c r="Q15" s="79"/>
      <c r="R15" s="132"/>
      <c r="S15" s="80"/>
      <c r="T15" s="85"/>
      <c r="U15" s="85"/>
      <c r="V15" s="84"/>
      <c r="W15" s="85"/>
      <c r="X15" s="79"/>
      <c r="Y15" s="85"/>
      <c r="Z15" s="133"/>
      <c r="AA15" s="134" t="str">
        <f t="shared" si="0"/>
        <v/>
      </c>
      <c r="AB15" s="87"/>
      <c r="AC15" s="98" t="str">
        <f t="shared" si="1"/>
        <v/>
      </c>
      <c r="AD15" s="136"/>
      <c r="AE15" s="90" t="str">
        <f t="shared" si="2"/>
        <v/>
      </c>
      <c r="AF15" s="91" t="str">
        <f t="shared" si="3"/>
        <v/>
      </c>
      <c r="AG15" s="92" t="str">
        <f t="shared" si="4"/>
        <v/>
      </c>
      <c r="AH15" s="93" t="str">
        <f t="shared" si="5"/>
        <v/>
      </c>
      <c r="AI15" s="93" t="str">
        <f t="shared" si="6"/>
        <v/>
      </c>
      <c r="AJ15" s="135" t="str">
        <f t="shared" si="7"/>
        <v/>
      </c>
      <c r="AK15" s="99" t="str">
        <f>+IF(A15="","",IF(F15="",70,VLOOKUP(L15,Hoja2!A:D,4,0)))</f>
        <v/>
      </c>
      <c r="AL15" s="109"/>
      <c r="AM15" s="109"/>
      <c r="AN15" s="109"/>
      <c r="AO15" s="109"/>
      <c r="AP15" s="109"/>
      <c r="AQ15" s="109"/>
      <c r="AR15" s="109"/>
      <c r="AS15" s="109"/>
      <c r="AT15" s="109"/>
      <c r="AU15" s="109"/>
      <c r="AV15" s="109"/>
      <c r="AW15" s="109"/>
      <c r="AX15" s="109"/>
      <c r="AY15" s="109"/>
      <c r="AZ15" s="109"/>
      <c r="BA15" s="109"/>
      <c r="BB15" s="109"/>
      <c r="BC15" s="109"/>
      <c r="BD15" s="109"/>
    </row>
    <row r="16" spans="1:56">
      <c r="A16" s="85"/>
      <c r="B16" s="85"/>
      <c r="C16" s="79"/>
      <c r="D16" s="85"/>
      <c r="E16" s="79"/>
      <c r="F16" s="79"/>
      <c r="G16" s="132"/>
      <c r="H16" s="132"/>
      <c r="I16" s="85"/>
      <c r="J16" s="85" t="str">
        <f>+IFERROR(VLOOKUP(I16,Listas!B:C,2,0),"")</f>
        <v/>
      </c>
      <c r="K16" s="85"/>
      <c r="L16" s="85"/>
      <c r="M16" s="85"/>
      <c r="N16" s="79"/>
      <c r="O16" s="79"/>
      <c r="P16" s="82"/>
      <c r="Q16" s="79"/>
      <c r="R16" s="132"/>
      <c r="S16" s="80"/>
      <c r="T16" s="85"/>
      <c r="U16" s="85"/>
      <c r="V16" s="84"/>
      <c r="W16" s="85"/>
      <c r="X16" s="79"/>
      <c r="Y16" s="85"/>
      <c r="Z16" s="133"/>
      <c r="AA16" s="134" t="str">
        <f t="shared" si="0"/>
        <v/>
      </c>
      <c r="AB16" s="87"/>
      <c r="AC16" s="98" t="str">
        <f t="shared" si="1"/>
        <v/>
      </c>
      <c r="AD16" s="85"/>
      <c r="AE16" s="90" t="str">
        <f t="shared" si="2"/>
        <v/>
      </c>
      <c r="AF16" s="91" t="str">
        <f t="shared" si="3"/>
        <v/>
      </c>
      <c r="AG16" s="92" t="str">
        <f t="shared" si="4"/>
        <v/>
      </c>
      <c r="AH16" s="93" t="str">
        <f t="shared" si="5"/>
        <v/>
      </c>
      <c r="AI16" s="93" t="str">
        <f t="shared" si="6"/>
        <v/>
      </c>
      <c r="AJ16" s="135" t="str">
        <f t="shared" si="7"/>
        <v/>
      </c>
      <c r="AK16" s="99" t="str">
        <f>+IF(A16="","",IF(F16="",70,VLOOKUP(L16,Hoja2!A:D,4,0)))</f>
        <v/>
      </c>
      <c r="AL16" s="109"/>
      <c r="AM16" s="109"/>
      <c r="AN16" s="109"/>
      <c r="AO16" s="109"/>
      <c r="AP16" s="109"/>
      <c r="AQ16" s="109"/>
      <c r="AR16" s="109"/>
      <c r="AS16" s="109"/>
      <c r="AT16" s="109"/>
      <c r="AU16" s="109"/>
      <c r="AV16" s="109"/>
      <c r="AW16" s="109"/>
      <c r="AX16" s="109"/>
      <c r="AY16" s="109"/>
      <c r="AZ16" s="109"/>
      <c r="BA16" s="109"/>
      <c r="BB16" s="109"/>
      <c r="BC16" s="109"/>
      <c r="BD16" s="109"/>
    </row>
    <row r="17" spans="1:56">
      <c r="A17" s="85"/>
      <c r="B17" s="85"/>
      <c r="C17" s="79"/>
      <c r="D17" s="85"/>
      <c r="E17" s="79"/>
      <c r="F17" s="79"/>
      <c r="G17" s="132"/>
      <c r="H17" s="132"/>
      <c r="I17" s="85"/>
      <c r="J17" s="85" t="str">
        <f>+IFERROR(VLOOKUP(I17,Listas!B:C,2,0),"")</f>
        <v/>
      </c>
      <c r="K17" s="85"/>
      <c r="L17" s="85"/>
      <c r="M17" s="85"/>
      <c r="N17" s="79"/>
      <c r="O17" s="79"/>
      <c r="P17" s="82"/>
      <c r="Q17" s="79"/>
      <c r="R17" s="132"/>
      <c r="S17" s="80"/>
      <c r="T17" s="85"/>
      <c r="U17" s="85"/>
      <c r="V17" s="84"/>
      <c r="W17" s="85"/>
      <c r="X17" s="79"/>
      <c r="Y17" s="85"/>
      <c r="Z17" s="133"/>
      <c r="AA17" s="134" t="str">
        <f t="shared" si="0"/>
        <v/>
      </c>
      <c r="AB17" s="87"/>
      <c r="AC17" s="98" t="str">
        <f t="shared" si="1"/>
        <v/>
      </c>
      <c r="AD17" s="85"/>
      <c r="AE17" s="90" t="str">
        <f t="shared" si="2"/>
        <v/>
      </c>
      <c r="AF17" s="91" t="str">
        <f t="shared" si="3"/>
        <v/>
      </c>
      <c r="AG17" s="92" t="str">
        <f t="shared" si="4"/>
        <v/>
      </c>
      <c r="AH17" s="93" t="str">
        <f t="shared" si="5"/>
        <v/>
      </c>
      <c r="AI17" s="93" t="str">
        <f t="shared" si="6"/>
        <v/>
      </c>
      <c r="AJ17" s="135" t="str">
        <f t="shared" si="7"/>
        <v/>
      </c>
      <c r="AK17" s="99" t="str">
        <f>+IF(A17="","",IF(F17="",70,VLOOKUP(L17,Hoja2!A:D,4,0)))</f>
        <v/>
      </c>
      <c r="AL17" s="109"/>
      <c r="AM17" s="109"/>
      <c r="AN17" s="109"/>
      <c r="AO17" s="109"/>
      <c r="AP17" s="109"/>
      <c r="AQ17" s="109"/>
      <c r="AR17" s="109"/>
      <c r="AS17" s="109"/>
      <c r="AT17" s="109"/>
      <c r="AU17" s="109"/>
      <c r="AV17" s="109"/>
      <c r="AW17" s="109"/>
      <c r="AX17" s="109"/>
      <c r="AY17" s="109"/>
      <c r="AZ17" s="109"/>
      <c r="BA17" s="109"/>
      <c r="BB17" s="109"/>
      <c r="BC17" s="109"/>
      <c r="BD17" s="109"/>
    </row>
    <row r="18" spans="1:56">
      <c r="A18" s="85"/>
      <c r="B18" s="85"/>
      <c r="C18" s="79"/>
      <c r="D18" s="85"/>
      <c r="E18" s="79"/>
      <c r="F18" s="79"/>
      <c r="G18" s="132"/>
      <c r="H18" s="132"/>
      <c r="I18" s="85"/>
      <c r="J18" s="85" t="str">
        <f>+IFERROR(VLOOKUP(I18,Listas!B:C,2,0),"")</f>
        <v/>
      </c>
      <c r="K18" s="85"/>
      <c r="L18" s="85"/>
      <c r="M18" s="85"/>
      <c r="N18" s="79"/>
      <c r="O18" s="79"/>
      <c r="P18" s="82"/>
      <c r="Q18" s="79"/>
      <c r="R18" s="132"/>
      <c r="S18" s="80"/>
      <c r="T18" s="85"/>
      <c r="U18" s="85"/>
      <c r="V18" s="84"/>
      <c r="W18" s="85"/>
      <c r="X18" s="79"/>
      <c r="Y18" s="85"/>
      <c r="Z18" s="133"/>
      <c r="AA18" s="134" t="str">
        <f t="shared" si="0"/>
        <v/>
      </c>
      <c r="AB18" s="87"/>
      <c r="AC18" s="98" t="str">
        <f t="shared" si="1"/>
        <v/>
      </c>
      <c r="AD18" s="85"/>
      <c r="AE18" s="90" t="str">
        <f t="shared" si="2"/>
        <v/>
      </c>
      <c r="AF18" s="91" t="str">
        <f t="shared" si="3"/>
        <v/>
      </c>
      <c r="AG18" s="92" t="str">
        <f t="shared" si="4"/>
        <v/>
      </c>
      <c r="AH18" s="93" t="str">
        <f t="shared" si="5"/>
        <v/>
      </c>
      <c r="AI18" s="93" t="str">
        <f t="shared" si="6"/>
        <v/>
      </c>
      <c r="AJ18" s="135" t="str">
        <f t="shared" si="7"/>
        <v/>
      </c>
      <c r="AK18" s="99" t="str">
        <f>+IF(A18="","",IF(F18="",70,VLOOKUP(L18,Hoja2!A:D,4,0)))</f>
        <v/>
      </c>
      <c r="AL18" s="109"/>
      <c r="AM18" s="109"/>
      <c r="AN18" s="109"/>
      <c r="AO18" s="109"/>
      <c r="AP18" s="109"/>
      <c r="AQ18" s="109"/>
      <c r="AR18" s="109"/>
      <c r="AS18" s="109"/>
      <c r="AT18" s="109"/>
      <c r="AU18" s="109"/>
      <c r="AV18" s="109"/>
      <c r="AW18" s="109"/>
      <c r="AX18" s="109"/>
      <c r="AY18" s="109"/>
      <c r="AZ18" s="109"/>
      <c r="BA18" s="109"/>
      <c r="BB18" s="109"/>
      <c r="BC18" s="109"/>
      <c r="BD18" s="109"/>
    </row>
    <row r="19" spans="1:56">
      <c r="A19" s="85"/>
      <c r="B19" s="85"/>
      <c r="C19" s="79"/>
      <c r="D19" s="85"/>
      <c r="E19" s="79"/>
      <c r="F19" s="79"/>
      <c r="G19" s="132"/>
      <c r="H19" s="132"/>
      <c r="I19" s="85"/>
      <c r="J19" s="85" t="str">
        <f>+IFERROR(VLOOKUP(I19,Listas!B:C,2,0),"")</f>
        <v/>
      </c>
      <c r="K19" s="85"/>
      <c r="L19" s="85"/>
      <c r="M19" s="85"/>
      <c r="N19" s="79"/>
      <c r="O19" s="79"/>
      <c r="P19" s="82"/>
      <c r="Q19" s="79"/>
      <c r="R19" s="132"/>
      <c r="S19" s="80"/>
      <c r="T19" s="85"/>
      <c r="U19" s="85"/>
      <c r="V19" s="84"/>
      <c r="W19" s="85"/>
      <c r="X19" s="79"/>
      <c r="Y19" s="85"/>
      <c r="Z19" s="133"/>
      <c r="AA19" s="134" t="str">
        <f t="shared" si="0"/>
        <v/>
      </c>
      <c r="AB19" s="87"/>
      <c r="AC19" s="98" t="str">
        <f t="shared" si="1"/>
        <v/>
      </c>
      <c r="AD19" s="85"/>
      <c r="AE19" s="90" t="str">
        <f t="shared" si="2"/>
        <v/>
      </c>
      <c r="AF19" s="91" t="str">
        <f t="shared" si="3"/>
        <v/>
      </c>
      <c r="AG19" s="92" t="str">
        <f t="shared" si="4"/>
        <v/>
      </c>
      <c r="AH19" s="93" t="str">
        <f t="shared" si="5"/>
        <v/>
      </c>
      <c r="AI19" s="93" t="str">
        <f t="shared" si="6"/>
        <v/>
      </c>
      <c r="AJ19" s="135" t="str">
        <f t="shared" si="7"/>
        <v/>
      </c>
      <c r="AK19" s="99" t="str">
        <f>+IF(A19="","",IF(F19="",70,VLOOKUP(L19,Hoja2!A:D,4,0)))</f>
        <v/>
      </c>
      <c r="AL19" s="109"/>
      <c r="AM19" s="109"/>
      <c r="AN19" s="109"/>
      <c r="AO19" s="109"/>
      <c r="AP19" s="109"/>
      <c r="AQ19" s="109"/>
      <c r="AR19" s="109"/>
      <c r="AS19" s="109"/>
      <c r="AT19" s="109"/>
      <c r="AU19" s="109"/>
      <c r="AV19" s="109"/>
      <c r="AW19" s="109"/>
      <c r="AX19" s="109"/>
      <c r="AY19" s="109"/>
      <c r="AZ19" s="109"/>
      <c r="BA19" s="109"/>
      <c r="BB19" s="109"/>
      <c r="BC19" s="109"/>
      <c r="BD19" s="109"/>
    </row>
    <row r="20" spans="1:56">
      <c r="A20" s="85"/>
      <c r="B20" s="85"/>
      <c r="C20" s="79"/>
      <c r="D20" s="85"/>
      <c r="E20" s="79"/>
      <c r="F20" s="79"/>
      <c r="G20" s="132"/>
      <c r="H20" s="132"/>
      <c r="I20" s="85"/>
      <c r="J20" s="85" t="str">
        <f>+IFERROR(VLOOKUP(I20,Listas!B:C,2,0),"")</f>
        <v/>
      </c>
      <c r="K20" s="85"/>
      <c r="L20" s="85"/>
      <c r="M20" s="85"/>
      <c r="N20" s="79"/>
      <c r="O20" s="79"/>
      <c r="P20" s="82"/>
      <c r="Q20" s="79"/>
      <c r="R20" s="132"/>
      <c r="S20" s="80"/>
      <c r="T20" s="85"/>
      <c r="U20" s="85"/>
      <c r="V20" s="85"/>
      <c r="W20" s="85"/>
      <c r="X20" s="79"/>
      <c r="Y20" s="85"/>
      <c r="Z20" s="133"/>
      <c r="AA20" s="134" t="str">
        <f t="shared" si="0"/>
        <v/>
      </c>
      <c r="AB20" s="87"/>
      <c r="AC20" s="98" t="str">
        <f t="shared" si="1"/>
        <v/>
      </c>
      <c r="AD20" s="85"/>
      <c r="AE20" s="90" t="str">
        <f t="shared" si="2"/>
        <v/>
      </c>
      <c r="AF20" s="91" t="str">
        <f t="shared" si="3"/>
        <v/>
      </c>
      <c r="AG20" s="92" t="str">
        <f t="shared" si="4"/>
        <v/>
      </c>
      <c r="AH20" s="93" t="str">
        <f t="shared" si="5"/>
        <v/>
      </c>
      <c r="AI20" s="93" t="str">
        <f t="shared" si="6"/>
        <v/>
      </c>
      <c r="AJ20" s="135" t="str">
        <f t="shared" si="7"/>
        <v/>
      </c>
      <c r="AK20" s="99" t="str">
        <f>+IF(A20="","",IF(F20="",70,VLOOKUP(L20,Hoja2!A:D,4,0)))</f>
        <v/>
      </c>
      <c r="AL20" s="109"/>
      <c r="AM20" s="109"/>
      <c r="AN20" s="109"/>
      <c r="AO20" s="109"/>
      <c r="AP20" s="109"/>
      <c r="AQ20" s="109"/>
      <c r="AR20" s="109"/>
      <c r="AS20" s="109"/>
      <c r="AT20" s="109"/>
      <c r="AU20" s="109"/>
      <c r="AV20" s="109"/>
      <c r="AW20" s="109"/>
      <c r="AX20" s="109"/>
      <c r="AY20" s="109"/>
      <c r="AZ20" s="109"/>
      <c r="BA20" s="109"/>
      <c r="BB20" s="109"/>
      <c r="BC20" s="109"/>
      <c r="BD20" s="109"/>
    </row>
    <row r="21" spans="1:56" ht="15.75" customHeight="1">
      <c r="A21" s="85"/>
      <c r="B21" s="85"/>
      <c r="C21" s="79"/>
      <c r="D21" s="85"/>
      <c r="E21" s="79"/>
      <c r="F21" s="79"/>
      <c r="G21" s="132"/>
      <c r="H21" s="132"/>
      <c r="I21" s="85"/>
      <c r="J21" s="85" t="str">
        <f>+IFERROR(VLOOKUP(I21,Listas!B:C,2,0),"")</f>
        <v/>
      </c>
      <c r="K21" s="85"/>
      <c r="L21" s="85"/>
      <c r="M21" s="85"/>
      <c r="N21" s="79"/>
      <c r="O21" s="79"/>
      <c r="P21" s="82"/>
      <c r="Q21" s="79"/>
      <c r="R21" s="132"/>
      <c r="S21" s="80"/>
      <c r="T21" s="85"/>
      <c r="U21" s="85"/>
      <c r="V21" s="85"/>
      <c r="W21" s="85"/>
      <c r="X21" s="79"/>
      <c r="Y21" s="85"/>
      <c r="Z21" s="133"/>
      <c r="AA21" s="134" t="str">
        <f t="shared" si="0"/>
        <v/>
      </c>
      <c r="AB21" s="87"/>
      <c r="AC21" s="98" t="str">
        <f t="shared" si="1"/>
        <v/>
      </c>
      <c r="AD21" s="85"/>
      <c r="AE21" s="90" t="str">
        <f t="shared" si="2"/>
        <v/>
      </c>
      <c r="AF21" s="91" t="str">
        <f t="shared" si="3"/>
        <v/>
      </c>
      <c r="AG21" s="92" t="str">
        <f t="shared" si="4"/>
        <v/>
      </c>
      <c r="AH21" s="93" t="str">
        <f t="shared" si="5"/>
        <v/>
      </c>
      <c r="AI21" s="93" t="str">
        <f t="shared" si="6"/>
        <v/>
      </c>
      <c r="AJ21" s="135" t="str">
        <f t="shared" si="7"/>
        <v/>
      </c>
      <c r="AK21" s="99" t="str">
        <f>+IF(A21="","",IF(F21="",70,VLOOKUP(L21,Hoja2!A:D,4,0)))</f>
        <v/>
      </c>
      <c r="AL21" s="109"/>
      <c r="AM21" s="109"/>
      <c r="AN21" s="109"/>
      <c r="AO21" s="109"/>
      <c r="AP21" s="109"/>
      <c r="AQ21" s="109"/>
      <c r="AR21" s="109"/>
      <c r="AS21" s="109"/>
      <c r="AT21" s="109"/>
      <c r="AU21" s="109"/>
      <c r="AV21" s="109"/>
      <c r="AW21" s="109"/>
      <c r="AX21" s="109"/>
      <c r="AY21" s="109"/>
      <c r="AZ21" s="109"/>
      <c r="BA21" s="109"/>
      <c r="BB21" s="109"/>
      <c r="BC21" s="109"/>
      <c r="BD21" s="109"/>
    </row>
    <row r="22" spans="1:56" ht="15.75" customHeight="1">
      <c r="A22" s="85"/>
      <c r="B22" s="85"/>
      <c r="C22" s="79"/>
      <c r="D22" s="85"/>
      <c r="E22" s="79"/>
      <c r="F22" s="79"/>
      <c r="G22" s="132"/>
      <c r="H22" s="132"/>
      <c r="I22" s="85"/>
      <c r="J22" s="85" t="str">
        <f>+IFERROR(VLOOKUP(I22,Listas!B:C,2,0),"")</f>
        <v/>
      </c>
      <c r="K22" s="85"/>
      <c r="L22" s="85"/>
      <c r="M22" s="85"/>
      <c r="N22" s="79"/>
      <c r="O22" s="79"/>
      <c r="P22" s="82"/>
      <c r="Q22" s="79"/>
      <c r="R22" s="132"/>
      <c r="S22" s="80"/>
      <c r="T22" s="85"/>
      <c r="U22" s="85"/>
      <c r="V22" s="85"/>
      <c r="W22" s="85"/>
      <c r="X22" s="79"/>
      <c r="Y22" s="85"/>
      <c r="Z22" s="133"/>
      <c r="AA22" s="134" t="str">
        <f t="shared" si="0"/>
        <v/>
      </c>
      <c r="AB22" s="87"/>
      <c r="AC22" s="98" t="str">
        <f t="shared" si="1"/>
        <v/>
      </c>
      <c r="AD22" s="85"/>
      <c r="AE22" s="90" t="str">
        <f t="shared" si="2"/>
        <v/>
      </c>
      <c r="AF22" s="91" t="str">
        <f t="shared" si="3"/>
        <v/>
      </c>
      <c r="AG22" s="92" t="str">
        <f t="shared" si="4"/>
        <v/>
      </c>
      <c r="AH22" s="93" t="str">
        <f t="shared" si="5"/>
        <v/>
      </c>
      <c r="AI22" s="93" t="str">
        <f t="shared" si="6"/>
        <v/>
      </c>
      <c r="AJ22" s="135" t="str">
        <f t="shared" si="7"/>
        <v/>
      </c>
      <c r="AK22" s="99" t="str">
        <f>+IF(A22="","",IF(F22="",70,VLOOKUP(L22,Hoja2!A:D,4,0)))</f>
        <v/>
      </c>
      <c r="AL22" s="109"/>
      <c r="AM22" s="109"/>
      <c r="AN22" s="109"/>
      <c r="AO22" s="109"/>
      <c r="AP22" s="109"/>
      <c r="AQ22" s="109"/>
      <c r="AR22" s="109"/>
      <c r="AS22" s="109"/>
      <c r="AT22" s="109"/>
      <c r="AU22" s="109"/>
      <c r="AV22" s="109"/>
      <c r="AW22" s="109"/>
      <c r="AX22" s="109"/>
      <c r="AY22" s="109"/>
      <c r="AZ22" s="109"/>
      <c r="BA22" s="109"/>
      <c r="BB22" s="109"/>
      <c r="BC22" s="109"/>
      <c r="BD22" s="109"/>
    </row>
    <row r="23" spans="1:56" ht="15.75" customHeight="1">
      <c r="A23" s="85"/>
      <c r="B23" s="85"/>
      <c r="C23" s="79"/>
      <c r="D23" s="85"/>
      <c r="E23" s="79"/>
      <c r="F23" s="79"/>
      <c r="G23" s="132"/>
      <c r="H23" s="132"/>
      <c r="I23" s="85"/>
      <c r="J23" s="85" t="str">
        <f>+IFERROR(VLOOKUP(I23,Listas!B:C,2,0),"")</f>
        <v/>
      </c>
      <c r="K23" s="85"/>
      <c r="L23" s="85"/>
      <c r="M23" s="85"/>
      <c r="N23" s="79"/>
      <c r="O23" s="79"/>
      <c r="P23" s="82"/>
      <c r="Q23" s="79"/>
      <c r="R23" s="132"/>
      <c r="S23" s="80"/>
      <c r="T23" s="85"/>
      <c r="U23" s="85"/>
      <c r="V23" s="85"/>
      <c r="W23" s="85"/>
      <c r="X23" s="79"/>
      <c r="Y23" s="85"/>
      <c r="Z23" s="133"/>
      <c r="AA23" s="134" t="str">
        <f t="shared" si="0"/>
        <v/>
      </c>
      <c r="AB23" s="87"/>
      <c r="AC23" s="98" t="str">
        <f t="shared" si="1"/>
        <v/>
      </c>
      <c r="AD23" s="85"/>
      <c r="AE23" s="90" t="str">
        <f t="shared" si="2"/>
        <v/>
      </c>
      <c r="AF23" s="91" t="str">
        <f t="shared" si="3"/>
        <v/>
      </c>
      <c r="AG23" s="92" t="str">
        <f t="shared" si="4"/>
        <v/>
      </c>
      <c r="AH23" s="93" t="str">
        <f t="shared" si="5"/>
        <v/>
      </c>
      <c r="AI23" s="93" t="str">
        <f t="shared" si="6"/>
        <v/>
      </c>
      <c r="AJ23" s="135" t="str">
        <f t="shared" si="7"/>
        <v/>
      </c>
      <c r="AK23" s="99" t="str">
        <f>+IF(A23="","",IF(F23="",70,VLOOKUP(L23,Hoja2!A:D,4,0)))</f>
        <v/>
      </c>
      <c r="AL23" s="109"/>
      <c r="AM23" s="109"/>
      <c r="AN23" s="109"/>
      <c r="AO23" s="109"/>
      <c r="AP23" s="109"/>
      <c r="AQ23" s="109"/>
      <c r="AR23" s="109"/>
      <c r="AS23" s="109"/>
      <c r="AT23" s="109"/>
      <c r="AU23" s="109"/>
      <c r="AV23" s="109"/>
      <c r="AW23" s="109"/>
      <c r="AX23" s="109"/>
      <c r="AY23" s="109"/>
      <c r="AZ23" s="109"/>
      <c r="BA23" s="109"/>
      <c r="BB23" s="109"/>
      <c r="BC23" s="109"/>
      <c r="BD23" s="109"/>
    </row>
    <row r="24" spans="1:56" ht="15.75" customHeight="1">
      <c r="A24" s="85"/>
      <c r="B24" s="85"/>
      <c r="C24" s="79"/>
      <c r="D24" s="85"/>
      <c r="E24" s="79"/>
      <c r="F24" s="79"/>
      <c r="G24" s="132"/>
      <c r="H24" s="132"/>
      <c r="I24" s="85"/>
      <c r="J24" s="85" t="str">
        <f>+IFERROR(VLOOKUP(I24,Listas!B:C,2,0),"")</f>
        <v/>
      </c>
      <c r="K24" s="85"/>
      <c r="L24" s="85"/>
      <c r="M24" s="85"/>
      <c r="N24" s="79"/>
      <c r="O24" s="79"/>
      <c r="P24" s="82"/>
      <c r="Q24" s="79"/>
      <c r="R24" s="132"/>
      <c r="S24" s="80"/>
      <c r="T24" s="85"/>
      <c r="U24" s="85"/>
      <c r="V24" s="85"/>
      <c r="W24" s="85"/>
      <c r="X24" s="79"/>
      <c r="Y24" s="85"/>
      <c r="Z24" s="133"/>
      <c r="AA24" s="134" t="str">
        <f t="shared" si="0"/>
        <v/>
      </c>
      <c r="AB24" s="87"/>
      <c r="AC24" s="98" t="str">
        <f t="shared" si="1"/>
        <v/>
      </c>
      <c r="AD24" s="85"/>
      <c r="AE24" s="90" t="str">
        <f t="shared" si="2"/>
        <v/>
      </c>
      <c r="AF24" s="91" t="str">
        <f t="shared" si="3"/>
        <v/>
      </c>
      <c r="AG24" s="92" t="str">
        <f t="shared" si="4"/>
        <v/>
      </c>
      <c r="AH24" s="93" t="str">
        <f t="shared" si="5"/>
        <v/>
      </c>
      <c r="AI24" s="93" t="str">
        <f t="shared" si="6"/>
        <v/>
      </c>
      <c r="AJ24" s="135" t="str">
        <f t="shared" si="7"/>
        <v/>
      </c>
      <c r="AK24" s="99" t="str">
        <f>+IF(A24="","",IF(F24="",70,VLOOKUP(L24,Hoja2!A:D,4,0)))</f>
        <v/>
      </c>
      <c r="AL24" s="109"/>
      <c r="AM24" s="109"/>
      <c r="AN24" s="109"/>
      <c r="AO24" s="109"/>
      <c r="AP24" s="109"/>
      <c r="AQ24" s="109"/>
      <c r="AR24" s="109"/>
      <c r="AS24" s="109"/>
      <c r="AT24" s="109"/>
      <c r="AU24" s="109"/>
      <c r="AV24" s="109"/>
      <c r="AW24" s="109"/>
      <c r="AX24" s="109"/>
      <c r="AY24" s="109"/>
      <c r="AZ24" s="109"/>
      <c r="BA24" s="109"/>
      <c r="BB24" s="109"/>
      <c r="BC24" s="109"/>
      <c r="BD24" s="109"/>
    </row>
    <row r="25" spans="1:56" ht="15.75" customHeight="1">
      <c r="A25" s="85"/>
      <c r="B25" s="85"/>
      <c r="C25" s="79"/>
      <c r="D25" s="85"/>
      <c r="E25" s="79"/>
      <c r="F25" s="79"/>
      <c r="G25" s="132"/>
      <c r="H25" s="132"/>
      <c r="I25" s="85"/>
      <c r="J25" s="85" t="str">
        <f>+IFERROR(VLOOKUP(I25,Listas!B:C,2,0),"")</f>
        <v/>
      </c>
      <c r="K25" s="85"/>
      <c r="L25" s="85"/>
      <c r="M25" s="85"/>
      <c r="N25" s="79"/>
      <c r="O25" s="79"/>
      <c r="P25" s="82"/>
      <c r="Q25" s="79"/>
      <c r="R25" s="132"/>
      <c r="S25" s="80"/>
      <c r="T25" s="85"/>
      <c r="U25" s="85"/>
      <c r="V25" s="85"/>
      <c r="W25" s="85"/>
      <c r="X25" s="79"/>
      <c r="Y25" s="85"/>
      <c r="Z25" s="133"/>
      <c r="AA25" s="134" t="str">
        <f t="shared" si="0"/>
        <v/>
      </c>
      <c r="AB25" s="87"/>
      <c r="AC25" s="98" t="str">
        <f t="shared" si="1"/>
        <v/>
      </c>
      <c r="AD25" s="85"/>
      <c r="AE25" s="90" t="str">
        <f t="shared" si="2"/>
        <v/>
      </c>
      <c r="AF25" s="91" t="str">
        <f t="shared" si="3"/>
        <v/>
      </c>
      <c r="AG25" s="92" t="str">
        <f t="shared" si="4"/>
        <v/>
      </c>
      <c r="AH25" s="93" t="str">
        <f t="shared" si="5"/>
        <v/>
      </c>
      <c r="AI25" s="93" t="str">
        <f t="shared" si="6"/>
        <v/>
      </c>
      <c r="AJ25" s="135" t="str">
        <f t="shared" si="7"/>
        <v/>
      </c>
      <c r="AK25" s="99" t="str">
        <f>+IF(A25="","",IF(F25="",70,VLOOKUP(L25,Hoja2!A:D,4,0)))</f>
        <v/>
      </c>
      <c r="AL25" s="109"/>
      <c r="AM25" s="109"/>
      <c r="AN25" s="109"/>
      <c r="AO25" s="109"/>
      <c r="AP25" s="109"/>
      <c r="AQ25" s="109"/>
      <c r="AR25" s="109"/>
      <c r="AS25" s="109"/>
      <c r="AT25" s="109"/>
      <c r="AU25" s="109"/>
      <c r="AV25" s="109"/>
      <c r="AW25" s="109"/>
      <c r="AX25" s="109"/>
      <c r="AY25" s="109"/>
      <c r="AZ25" s="109"/>
      <c r="BA25" s="109"/>
      <c r="BB25" s="109"/>
      <c r="BC25" s="109"/>
      <c r="BD25" s="109"/>
    </row>
    <row r="26" spans="1:56" ht="15.75" customHeight="1">
      <c r="A26" s="85"/>
      <c r="B26" s="85"/>
      <c r="C26" s="79"/>
      <c r="D26" s="85"/>
      <c r="E26" s="79"/>
      <c r="F26" s="79"/>
      <c r="G26" s="132"/>
      <c r="H26" s="132"/>
      <c r="I26" s="85"/>
      <c r="J26" s="85" t="str">
        <f>+IFERROR(VLOOKUP(I26,Listas!B:C,2,0),"")</f>
        <v/>
      </c>
      <c r="K26" s="85"/>
      <c r="L26" s="85"/>
      <c r="M26" s="85"/>
      <c r="N26" s="79"/>
      <c r="O26" s="79"/>
      <c r="P26" s="82"/>
      <c r="Q26" s="79"/>
      <c r="R26" s="132"/>
      <c r="S26" s="80"/>
      <c r="T26" s="85"/>
      <c r="U26" s="85"/>
      <c r="V26" s="85"/>
      <c r="W26" s="85"/>
      <c r="X26" s="79"/>
      <c r="Y26" s="85"/>
      <c r="Z26" s="133"/>
      <c r="AA26" s="134" t="str">
        <f t="shared" si="0"/>
        <v/>
      </c>
      <c r="AB26" s="87"/>
      <c r="AC26" s="98" t="str">
        <f t="shared" si="1"/>
        <v/>
      </c>
      <c r="AD26" s="85"/>
      <c r="AE26" s="90" t="str">
        <f t="shared" si="2"/>
        <v/>
      </c>
      <c r="AF26" s="91" t="str">
        <f t="shared" si="3"/>
        <v/>
      </c>
      <c r="AG26" s="92" t="str">
        <f t="shared" si="4"/>
        <v/>
      </c>
      <c r="AH26" s="93" t="str">
        <f t="shared" si="5"/>
        <v/>
      </c>
      <c r="AI26" s="93" t="str">
        <f t="shared" si="6"/>
        <v/>
      </c>
      <c r="AJ26" s="135" t="str">
        <f t="shared" si="7"/>
        <v/>
      </c>
      <c r="AK26" s="99" t="str">
        <f>+IF(A26="","",IF(F26="",70,VLOOKUP(L26,Hoja2!A:D,4,0)))</f>
        <v/>
      </c>
      <c r="AL26" s="109"/>
      <c r="AM26" s="109"/>
      <c r="AN26" s="109"/>
      <c r="AO26" s="109"/>
      <c r="AP26" s="109"/>
      <c r="AQ26" s="109"/>
      <c r="AR26" s="109"/>
      <c r="AS26" s="109"/>
      <c r="AT26" s="109"/>
      <c r="AU26" s="109"/>
      <c r="AV26" s="109"/>
      <c r="AW26" s="109"/>
      <c r="AX26" s="109"/>
      <c r="AY26" s="109"/>
      <c r="AZ26" s="109"/>
      <c r="BA26" s="109"/>
      <c r="BB26" s="109"/>
      <c r="BC26" s="109"/>
      <c r="BD26" s="109"/>
    </row>
    <row r="27" spans="1:56" ht="15.75" customHeight="1">
      <c r="A27" s="85"/>
      <c r="B27" s="85"/>
      <c r="C27" s="79"/>
      <c r="D27" s="85"/>
      <c r="E27" s="79"/>
      <c r="F27" s="79"/>
      <c r="G27" s="132"/>
      <c r="H27" s="132"/>
      <c r="I27" s="85"/>
      <c r="J27" s="85" t="str">
        <f>+IFERROR(VLOOKUP(I27,Listas!B:C,2,0),"")</f>
        <v/>
      </c>
      <c r="K27" s="85"/>
      <c r="L27" s="85"/>
      <c r="M27" s="85"/>
      <c r="N27" s="79"/>
      <c r="O27" s="79"/>
      <c r="P27" s="82"/>
      <c r="Q27" s="79"/>
      <c r="R27" s="132"/>
      <c r="S27" s="80"/>
      <c r="T27" s="85"/>
      <c r="U27" s="85"/>
      <c r="V27" s="85"/>
      <c r="W27" s="85"/>
      <c r="X27" s="79"/>
      <c r="Y27" s="85"/>
      <c r="Z27" s="133"/>
      <c r="AA27" s="134" t="str">
        <f t="shared" si="0"/>
        <v/>
      </c>
      <c r="AB27" s="87"/>
      <c r="AC27" s="98" t="str">
        <f t="shared" si="1"/>
        <v/>
      </c>
      <c r="AD27" s="85"/>
      <c r="AE27" s="90" t="str">
        <f t="shared" si="2"/>
        <v/>
      </c>
      <c r="AF27" s="91" t="str">
        <f t="shared" si="3"/>
        <v/>
      </c>
      <c r="AG27" s="92" t="str">
        <f t="shared" si="4"/>
        <v/>
      </c>
      <c r="AH27" s="93" t="str">
        <f t="shared" si="5"/>
        <v/>
      </c>
      <c r="AI27" s="93" t="str">
        <f t="shared" si="6"/>
        <v/>
      </c>
      <c r="AJ27" s="135" t="str">
        <f t="shared" si="7"/>
        <v/>
      </c>
      <c r="AK27" s="99" t="str">
        <f>+IF(A27="","",IF(F27="",70,VLOOKUP(L27,Hoja2!A:D,4,0)))</f>
        <v/>
      </c>
      <c r="AL27" s="109"/>
      <c r="AM27" s="109"/>
      <c r="AN27" s="109"/>
      <c r="AO27" s="109"/>
      <c r="AP27" s="109"/>
      <c r="AQ27" s="109"/>
      <c r="AR27" s="109"/>
      <c r="AS27" s="109"/>
      <c r="AT27" s="109"/>
      <c r="AU27" s="109"/>
      <c r="AV27" s="109"/>
      <c r="AW27" s="109"/>
      <c r="AX27" s="109"/>
      <c r="AY27" s="109"/>
      <c r="AZ27" s="109"/>
      <c r="BA27" s="109"/>
      <c r="BB27" s="109"/>
      <c r="BC27" s="109"/>
      <c r="BD27" s="109"/>
    </row>
    <row r="28" spans="1:56" ht="15.75" customHeight="1">
      <c r="A28" s="85"/>
      <c r="B28" s="85"/>
      <c r="C28" s="79"/>
      <c r="D28" s="85"/>
      <c r="E28" s="79"/>
      <c r="F28" s="79"/>
      <c r="G28" s="132"/>
      <c r="H28" s="132"/>
      <c r="I28" s="85"/>
      <c r="J28" s="85" t="str">
        <f>+IFERROR(VLOOKUP(I28,Listas!B:C,2,0),"")</f>
        <v/>
      </c>
      <c r="K28" s="85"/>
      <c r="L28" s="85"/>
      <c r="M28" s="85"/>
      <c r="N28" s="79"/>
      <c r="O28" s="79"/>
      <c r="P28" s="82"/>
      <c r="Q28" s="79"/>
      <c r="R28" s="132"/>
      <c r="S28" s="80"/>
      <c r="T28" s="85"/>
      <c r="U28" s="85"/>
      <c r="V28" s="85"/>
      <c r="W28" s="85"/>
      <c r="X28" s="79"/>
      <c r="Y28" s="85"/>
      <c r="Z28" s="133"/>
      <c r="AA28" s="134" t="str">
        <f t="shared" si="0"/>
        <v/>
      </c>
      <c r="AB28" s="87"/>
      <c r="AC28" s="98" t="str">
        <f t="shared" si="1"/>
        <v/>
      </c>
      <c r="AD28" s="85"/>
      <c r="AE28" s="90" t="str">
        <f t="shared" si="2"/>
        <v/>
      </c>
      <c r="AF28" s="91" t="str">
        <f t="shared" si="3"/>
        <v/>
      </c>
      <c r="AG28" s="92" t="str">
        <f t="shared" si="4"/>
        <v/>
      </c>
      <c r="AH28" s="93" t="str">
        <f t="shared" si="5"/>
        <v/>
      </c>
      <c r="AI28" s="93" t="str">
        <f t="shared" si="6"/>
        <v/>
      </c>
      <c r="AJ28" s="135" t="str">
        <f t="shared" si="7"/>
        <v/>
      </c>
      <c r="AK28" s="99" t="str">
        <f>+IF(A28="","",IF(F28="",70,VLOOKUP(L28,Hoja2!A:D,4,0)))</f>
        <v/>
      </c>
      <c r="AL28" s="109"/>
      <c r="AM28" s="109"/>
      <c r="AN28" s="109"/>
      <c r="AO28" s="109"/>
      <c r="AP28" s="109"/>
      <c r="AQ28" s="109"/>
      <c r="AR28" s="109"/>
      <c r="AS28" s="109"/>
      <c r="AT28" s="109"/>
      <c r="AU28" s="109"/>
      <c r="AV28" s="109"/>
      <c r="AW28" s="109"/>
      <c r="AX28" s="109"/>
      <c r="AY28" s="109"/>
      <c r="AZ28" s="109"/>
      <c r="BA28" s="109"/>
      <c r="BB28" s="109"/>
      <c r="BC28" s="109"/>
      <c r="BD28" s="109"/>
    </row>
    <row r="29" spans="1:56" ht="15.75" customHeight="1">
      <c r="A29" s="85"/>
      <c r="B29" s="85"/>
      <c r="C29" s="79"/>
      <c r="D29" s="85"/>
      <c r="E29" s="79"/>
      <c r="F29" s="79"/>
      <c r="G29" s="132"/>
      <c r="H29" s="132"/>
      <c r="I29" s="85"/>
      <c r="J29" s="85" t="str">
        <f>+IFERROR(VLOOKUP(I29,Listas!B:C,2,0),"")</f>
        <v/>
      </c>
      <c r="K29" s="85"/>
      <c r="L29" s="85"/>
      <c r="M29" s="85"/>
      <c r="N29" s="79"/>
      <c r="O29" s="79"/>
      <c r="P29" s="82"/>
      <c r="Q29" s="79"/>
      <c r="R29" s="132"/>
      <c r="S29" s="80"/>
      <c r="T29" s="85"/>
      <c r="U29" s="85"/>
      <c r="V29" s="85"/>
      <c r="W29" s="85"/>
      <c r="X29" s="79"/>
      <c r="Y29" s="85"/>
      <c r="Z29" s="133"/>
      <c r="AA29" s="134" t="str">
        <f t="shared" si="0"/>
        <v/>
      </c>
      <c r="AB29" s="87"/>
      <c r="AC29" s="98" t="str">
        <f t="shared" si="1"/>
        <v/>
      </c>
      <c r="AD29" s="85"/>
      <c r="AE29" s="90" t="str">
        <f t="shared" si="2"/>
        <v/>
      </c>
      <c r="AF29" s="91" t="str">
        <f t="shared" si="3"/>
        <v/>
      </c>
      <c r="AG29" s="92" t="str">
        <f t="shared" si="4"/>
        <v/>
      </c>
      <c r="AH29" s="93" t="str">
        <f t="shared" si="5"/>
        <v/>
      </c>
      <c r="AI29" s="93" t="str">
        <f t="shared" si="6"/>
        <v/>
      </c>
      <c r="AJ29" s="135" t="str">
        <f t="shared" si="7"/>
        <v/>
      </c>
      <c r="AK29" s="99" t="str">
        <f>+IF(A29="","",IF(F29="",70,VLOOKUP(L29,Hoja2!A:D,4,0)))</f>
        <v/>
      </c>
      <c r="AL29" s="109"/>
      <c r="AM29" s="109"/>
      <c r="AN29" s="109"/>
      <c r="AO29" s="109"/>
      <c r="AP29" s="109"/>
      <c r="AQ29" s="109"/>
      <c r="AR29" s="109"/>
      <c r="AS29" s="109"/>
      <c r="AT29" s="109"/>
      <c r="AU29" s="109"/>
      <c r="AV29" s="109"/>
      <c r="AW29" s="109"/>
      <c r="AX29" s="109"/>
      <c r="AY29" s="109"/>
      <c r="AZ29" s="109"/>
      <c r="BA29" s="109"/>
      <c r="BB29" s="109"/>
      <c r="BC29" s="109"/>
      <c r="BD29" s="109"/>
    </row>
    <row r="30" spans="1:56" ht="15.75" customHeight="1">
      <c r="A30" s="85"/>
      <c r="B30" s="85"/>
      <c r="C30" s="79"/>
      <c r="D30" s="85"/>
      <c r="E30" s="79"/>
      <c r="F30" s="79"/>
      <c r="G30" s="132"/>
      <c r="H30" s="132"/>
      <c r="I30" s="85"/>
      <c r="J30" s="85" t="str">
        <f>+IFERROR(VLOOKUP(I30,Listas!B:C,2,0),"")</f>
        <v/>
      </c>
      <c r="K30" s="85"/>
      <c r="L30" s="85"/>
      <c r="M30" s="85"/>
      <c r="N30" s="79"/>
      <c r="O30" s="79"/>
      <c r="P30" s="82"/>
      <c r="Q30" s="79"/>
      <c r="R30" s="132"/>
      <c r="S30" s="80"/>
      <c r="T30" s="85"/>
      <c r="U30" s="85"/>
      <c r="V30" s="85"/>
      <c r="W30" s="85"/>
      <c r="X30" s="79"/>
      <c r="Y30" s="85"/>
      <c r="Z30" s="133"/>
      <c r="AA30" s="134" t="str">
        <f t="shared" si="0"/>
        <v/>
      </c>
      <c r="AB30" s="87"/>
      <c r="AC30" s="98" t="str">
        <f t="shared" si="1"/>
        <v/>
      </c>
      <c r="AD30" s="85"/>
      <c r="AE30" s="90" t="str">
        <f t="shared" si="2"/>
        <v/>
      </c>
      <c r="AF30" s="91" t="str">
        <f t="shared" si="3"/>
        <v/>
      </c>
      <c r="AG30" s="92" t="str">
        <f t="shared" si="4"/>
        <v/>
      </c>
      <c r="AH30" s="93" t="str">
        <f t="shared" si="5"/>
        <v/>
      </c>
      <c r="AI30" s="93" t="str">
        <f t="shared" si="6"/>
        <v/>
      </c>
      <c r="AJ30" s="135" t="str">
        <f t="shared" si="7"/>
        <v/>
      </c>
      <c r="AK30" s="99" t="str">
        <f>+IF(A30="","",IF(F30="",70,VLOOKUP(L30,Hoja2!A:D,4,0)))</f>
        <v/>
      </c>
      <c r="AL30" s="109"/>
      <c r="AM30" s="109"/>
      <c r="AN30" s="109"/>
      <c r="AO30" s="109"/>
      <c r="AP30" s="109"/>
      <c r="AQ30" s="109"/>
      <c r="AR30" s="109"/>
      <c r="AS30" s="109"/>
      <c r="AT30" s="109"/>
      <c r="AU30" s="109"/>
      <c r="AV30" s="109"/>
      <c r="AW30" s="109"/>
      <c r="AX30" s="109"/>
      <c r="AY30" s="109"/>
      <c r="AZ30" s="109"/>
      <c r="BA30" s="109"/>
      <c r="BB30" s="109"/>
      <c r="BC30" s="109"/>
      <c r="BD30" s="109"/>
    </row>
    <row r="31" spans="1:56" ht="15.75" customHeight="1">
      <c r="A31" s="85"/>
      <c r="B31" s="85"/>
      <c r="C31" s="79"/>
      <c r="D31" s="85"/>
      <c r="E31" s="79"/>
      <c r="F31" s="79"/>
      <c r="G31" s="132"/>
      <c r="H31" s="132"/>
      <c r="I31" s="85"/>
      <c r="J31" s="85" t="str">
        <f>+IFERROR(VLOOKUP(I31,Listas!B:C,2,0),"")</f>
        <v/>
      </c>
      <c r="K31" s="85"/>
      <c r="L31" s="85"/>
      <c r="M31" s="85"/>
      <c r="N31" s="79"/>
      <c r="O31" s="79"/>
      <c r="P31" s="82"/>
      <c r="Q31" s="79"/>
      <c r="R31" s="132"/>
      <c r="S31" s="80"/>
      <c r="T31" s="85"/>
      <c r="U31" s="85"/>
      <c r="V31" s="85"/>
      <c r="W31" s="85"/>
      <c r="X31" s="79"/>
      <c r="Y31" s="85"/>
      <c r="Z31" s="133"/>
      <c r="AA31" s="134" t="str">
        <f t="shared" si="0"/>
        <v/>
      </c>
      <c r="AB31" s="87"/>
      <c r="AC31" s="98" t="str">
        <f t="shared" si="1"/>
        <v/>
      </c>
      <c r="AD31" s="85"/>
      <c r="AE31" s="90" t="str">
        <f t="shared" si="2"/>
        <v/>
      </c>
      <c r="AF31" s="91" t="str">
        <f t="shared" si="3"/>
        <v/>
      </c>
      <c r="AG31" s="92" t="str">
        <f t="shared" si="4"/>
        <v/>
      </c>
      <c r="AH31" s="93" t="str">
        <f t="shared" si="5"/>
        <v/>
      </c>
      <c r="AI31" s="93" t="str">
        <f t="shared" si="6"/>
        <v/>
      </c>
      <c r="AJ31" s="135" t="str">
        <f t="shared" si="7"/>
        <v/>
      </c>
      <c r="AK31" s="99" t="str">
        <f>+IF(A31="","",IF(F31="",70,VLOOKUP(L31,Hoja2!A:D,4,0)))</f>
        <v/>
      </c>
      <c r="AL31" s="109"/>
      <c r="AM31" s="109"/>
      <c r="AN31" s="109"/>
      <c r="AO31" s="109"/>
      <c r="AP31" s="109"/>
      <c r="AQ31" s="109"/>
      <c r="AR31" s="109"/>
      <c r="AS31" s="109"/>
      <c r="AT31" s="109"/>
      <c r="AU31" s="109"/>
      <c r="AV31" s="109"/>
      <c r="AW31" s="109"/>
      <c r="AX31" s="109"/>
      <c r="AY31" s="109"/>
      <c r="AZ31" s="109"/>
      <c r="BA31" s="109"/>
      <c r="BB31" s="109"/>
      <c r="BC31" s="109"/>
      <c r="BD31" s="109"/>
    </row>
    <row r="32" spans="1:56" ht="15.75" customHeight="1">
      <c r="A32" s="85"/>
      <c r="B32" s="85"/>
      <c r="C32" s="79"/>
      <c r="D32" s="85"/>
      <c r="E32" s="79"/>
      <c r="F32" s="79"/>
      <c r="G32" s="132"/>
      <c r="H32" s="132"/>
      <c r="I32" s="85"/>
      <c r="J32" s="85" t="str">
        <f>+IFERROR(VLOOKUP(I32,Listas!B:C,2,0),"")</f>
        <v/>
      </c>
      <c r="K32" s="85"/>
      <c r="L32" s="85"/>
      <c r="M32" s="85"/>
      <c r="N32" s="79"/>
      <c r="O32" s="79"/>
      <c r="P32" s="82"/>
      <c r="Q32" s="79"/>
      <c r="R32" s="132"/>
      <c r="S32" s="80"/>
      <c r="T32" s="85"/>
      <c r="U32" s="85"/>
      <c r="V32" s="85"/>
      <c r="W32" s="85"/>
      <c r="X32" s="79"/>
      <c r="Y32" s="85"/>
      <c r="Z32" s="133"/>
      <c r="AA32" s="134" t="str">
        <f t="shared" si="0"/>
        <v/>
      </c>
      <c r="AB32" s="87"/>
      <c r="AC32" s="98" t="str">
        <f t="shared" si="1"/>
        <v/>
      </c>
      <c r="AD32" s="85"/>
      <c r="AE32" s="90" t="str">
        <f t="shared" si="2"/>
        <v/>
      </c>
      <c r="AF32" s="91" t="str">
        <f t="shared" si="3"/>
        <v/>
      </c>
      <c r="AG32" s="92" t="str">
        <f t="shared" si="4"/>
        <v/>
      </c>
      <c r="AH32" s="93" t="str">
        <f t="shared" si="5"/>
        <v/>
      </c>
      <c r="AI32" s="93" t="str">
        <f t="shared" si="6"/>
        <v/>
      </c>
      <c r="AJ32" s="135" t="str">
        <f t="shared" si="7"/>
        <v/>
      </c>
      <c r="AK32" s="99" t="str">
        <f>+IF(A32="","",IF(F32="",70,VLOOKUP(L32,Hoja2!A:D,4,0)))</f>
        <v/>
      </c>
      <c r="AL32" s="109"/>
      <c r="AM32" s="109"/>
      <c r="AN32" s="109"/>
      <c r="AO32" s="109"/>
      <c r="AP32" s="109"/>
      <c r="AQ32" s="109"/>
      <c r="AR32" s="109"/>
      <c r="AS32" s="109"/>
      <c r="AT32" s="109"/>
      <c r="AU32" s="109"/>
      <c r="AV32" s="109"/>
      <c r="AW32" s="109"/>
      <c r="AX32" s="109"/>
      <c r="AY32" s="109"/>
      <c r="AZ32" s="109"/>
      <c r="BA32" s="109"/>
      <c r="BB32" s="109"/>
      <c r="BC32" s="109"/>
      <c r="BD32" s="109"/>
    </row>
    <row r="33" spans="1:56" ht="15.75" customHeight="1">
      <c r="A33" s="85"/>
      <c r="B33" s="85"/>
      <c r="C33" s="79"/>
      <c r="D33" s="85"/>
      <c r="E33" s="79"/>
      <c r="F33" s="79"/>
      <c r="G33" s="132"/>
      <c r="H33" s="132"/>
      <c r="I33" s="85"/>
      <c r="J33" s="85" t="str">
        <f>+IFERROR(VLOOKUP(I33,Listas!B:C,2,0),"")</f>
        <v/>
      </c>
      <c r="K33" s="85"/>
      <c r="L33" s="85"/>
      <c r="M33" s="85"/>
      <c r="N33" s="79"/>
      <c r="O33" s="79"/>
      <c r="P33" s="82"/>
      <c r="Q33" s="79"/>
      <c r="R33" s="132"/>
      <c r="S33" s="80"/>
      <c r="T33" s="85"/>
      <c r="U33" s="85"/>
      <c r="V33" s="85"/>
      <c r="W33" s="85"/>
      <c r="X33" s="79"/>
      <c r="Y33" s="85"/>
      <c r="Z33" s="133"/>
      <c r="AA33" s="134" t="str">
        <f t="shared" si="0"/>
        <v/>
      </c>
      <c r="AB33" s="87"/>
      <c r="AC33" s="98" t="str">
        <f t="shared" si="1"/>
        <v/>
      </c>
      <c r="AD33" s="85"/>
      <c r="AE33" s="90" t="str">
        <f t="shared" si="2"/>
        <v/>
      </c>
      <c r="AF33" s="91" t="str">
        <f t="shared" si="3"/>
        <v/>
      </c>
      <c r="AG33" s="92" t="str">
        <f t="shared" si="4"/>
        <v/>
      </c>
      <c r="AH33" s="93" t="str">
        <f t="shared" si="5"/>
        <v/>
      </c>
      <c r="AI33" s="93" t="str">
        <f t="shared" si="6"/>
        <v/>
      </c>
      <c r="AJ33" s="135" t="str">
        <f t="shared" si="7"/>
        <v/>
      </c>
      <c r="AK33" s="99" t="str">
        <f>+IF(A33="","",IF(F33="",70,VLOOKUP(L33,Hoja2!A:D,4,0)))</f>
        <v/>
      </c>
      <c r="AL33" s="109"/>
      <c r="AM33" s="109"/>
      <c r="AN33" s="109"/>
      <c r="AO33" s="109"/>
      <c r="AP33" s="109"/>
      <c r="AQ33" s="109"/>
      <c r="AR33" s="109"/>
      <c r="AS33" s="109"/>
      <c r="AT33" s="109"/>
      <c r="AU33" s="109"/>
      <c r="AV33" s="109"/>
      <c r="AW33" s="109"/>
      <c r="AX33" s="109"/>
      <c r="AY33" s="109"/>
      <c r="AZ33" s="109"/>
      <c r="BA33" s="109"/>
      <c r="BB33" s="109"/>
      <c r="BC33" s="109"/>
      <c r="BD33" s="109"/>
    </row>
    <row r="34" spans="1:56" ht="15.75" customHeight="1">
      <c r="A34" s="85"/>
      <c r="B34" s="85"/>
      <c r="C34" s="79"/>
      <c r="D34" s="85"/>
      <c r="E34" s="79"/>
      <c r="F34" s="79"/>
      <c r="G34" s="132"/>
      <c r="H34" s="132"/>
      <c r="I34" s="85"/>
      <c r="J34" s="85" t="str">
        <f>+IFERROR(VLOOKUP(I34,Listas!B:C,2,0),"")</f>
        <v/>
      </c>
      <c r="K34" s="85"/>
      <c r="L34" s="85"/>
      <c r="M34" s="85"/>
      <c r="N34" s="79"/>
      <c r="O34" s="79"/>
      <c r="P34" s="82"/>
      <c r="Q34" s="79"/>
      <c r="R34" s="132"/>
      <c r="S34" s="80"/>
      <c r="T34" s="85"/>
      <c r="U34" s="85"/>
      <c r="V34" s="85"/>
      <c r="W34" s="85"/>
      <c r="X34" s="79"/>
      <c r="Y34" s="85"/>
      <c r="Z34" s="133"/>
      <c r="AA34" s="134" t="str">
        <f t="shared" si="0"/>
        <v/>
      </c>
      <c r="AB34" s="87"/>
      <c r="AC34" s="98" t="str">
        <f t="shared" si="1"/>
        <v/>
      </c>
      <c r="AD34" s="85"/>
      <c r="AE34" s="90" t="str">
        <f t="shared" si="2"/>
        <v/>
      </c>
      <c r="AF34" s="91" t="str">
        <f t="shared" si="3"/>
        <v/>
      </c>
      <c r="AG34" s="92" t="str">
        <f t="shared" si="4"/>
        <v/>
      </c>
      <c r="AH34" s="93" t="str">
        <f t="shared" si="5"/>
        <v/>
      </c>
      <c r="AI34" s="93" t="str">
        <f t="shared" si="6"/>
        <v/>
      </c>
      <c r="AJ34" s="135" t="str">
        <f t="shared" si="7"/>
        <v/>
      </c>
      <c r="AK34" s="99" t="str">
        <f>+IF(A34="","",IF(F34="",70,VLOOKUP(L34,Hoja2!A:D,4,0)))</f>
        <v/>
      </c>
      <c r="AL34" s="109"/>
      <c r="AM34" s="109"/>
      <c r="AN34" s="109"/>
      <c r="AO34" s="109"/>
      <c r="AP34" s="109"/>
      <c r="AQ34" s="109"/>
      <c r="AR34" s="109"/>
      <c r="AS34" s="109"/>
      <c r="AT34" s="109"/>
      <c r="AU34" s="109"/>
      <c r="AV34" s="109"/>
      <c r="AW34" s="109"/>
      <c r="AX34" s="109"/>
      <c r="AY34" s="109"/>
      <c r="AZ34" s="109"/>
      <c r="BA34" s="109"/>
      <c r="BB34" s="109"/>
      <c r="BC34" s="109"/>
      <c r="BD34" s="109"/>
    </row>
    <row r="35" spans="1:56" ht="15.75" customHeight="1">
      <c r="A35" s="85"/>
      <c r="B35" s="85"/>
      <c r="C35" s="79"/>
      <c r="D35" s="85"/>
      <c r="E35" s="79"/>
      <c r="F35" s="79"/>
      <c r="G35" s="132"/>
      <c r="H35" s="132"/>
      <c r="I35" s="85"/>
      <c r="J35" s="85" t="str">
        <f>+IFERROR(VLOOKUP(I35,Listas!B:C,2,0),"")</f>
        <v/>
      </c>
      <c r="K35" s="85"/>
      <c r="L35" s="85"/>
      <c r="M35" s="85"/>
      <c r="N35" s="79"/>
      <c r="O35" s="79"/>
      <c r="P35" s="82"/>
      <c r="Q35" s="79"/>
      <c r="R35" s="132"/>
      <c r="S35" s="80"/>
      <c r="T35" s="85"/>
      <c r="U35" s="85"/>
      <c r="V35" s="85"/>
      <c r="W35" s="85"/>
      <c r="X35" s="79"/>
      <c r="Y35" s="85"/>
      <c r="Z35" s="133"/>
      <c r="AA35" s="134" t="str">
        <f t="shared" si="0"/>
        <v/>
      </c>
      <c r="AB35" s="87"/>
      <c r="AC35" s="98" t="str">
        <f t="shared" si="1"/>
        <v/>
      </c>
      <c r="AD35" s="85"/>
      <c r="AE35" s="90" t="str">
        <f t="shared" si="2"/>
        <v/>
      </c>
      <c r="AF35" s="91" t="str">
        <f t="shared" si="3"/>
        <v/>
      </c>
      <c r="AG35" s="92" t="str">
        <f t="shared" si="4"/>
        <v/>
      </c>
      <c r="AH35" s="93" t="str">
        <f t="shared" si="5"/>
        <v/>
      </c>
      <c r="AI35" s="93" t="str">
        <f t="shared" si="6"/>
        <v/>
      </c>
      <c r="AJ35" s="135" t="str">
        <f t="shared" si="7"/>
        <v/>
      </c>
      <c r="AK35" s="99" t="str">
        <f>+IF(A35="","",IF(F35="",70,VLOOKUP(L35,Hoja2!A:D,4,0)))</f>
        <v/>
      </c>
      <c r="AL35" s="109"/>
      <c r="AM35" s="109"/>
      <c r="AN35" s="109"/>
      <c r="AO35" s="109"/>
      <c r="AP35" s="109"/>
      <c r="AQ35" s="109"/>
      <c r="AR35" s="109"/>
      <c r="AS35" s="109"/>
      <c r="AT35" s="109"/>
      <c r="AU35" s="109"/>
      <c r="AV35" s="109"/>
      <c r="AW35" s="109"/>
      <c r="AX35" s="109"/>
      <c r="AY35" s="109"/>
      <c r="AZ35" s="109"/>
      <c r="BA35" s="109"/>
      <c r="BB35" s="109"/>
      <c r="BC35" s="109"/>
      <c r="BD35" s="109"/>
    </row>
    <row r="36" spans="1:56" ht="15.75" customHeight="1">
      <c r="A36" s="85"/>
      <c r="B36" s="85"/>
      <c r="C36" s="79"/>
      <c r="D36" s="85"/>
      <c r="E36" s="79"/>
      <c r="F36" s="79"/>
      <c r="G36" s="132"/>
      <c r="H36" s="132"/>
      <c r="I36" s="85"/>
      <c r="J36" s="85" t="str">
        <f>+IFERROR(VLOOKUP(I36,Listas!B:C,2,0),"")</f>
        <v/>
      </c>
      <c r="K36" s="85"/>
      <c r="L36" s="85"/>
      <c r="M36" s="85"/>
      <c r="N36" s="79"/>
      <c r="O36" s="79"/>
      <c r="P36" s="82"/>
      <c r="Q36" s="79"/>
      <c r="R36" s="132"/>
      <c r="S36" s="80"/>
      <c r="T36" s="85"/>
      <c r="U36" s="85"/>
      <c r="V36" s="85"/>
      <c r="W36" s="85"/>
      <c r="X36" s="79"/>
      <c r="Y36" s="85"/>
      <c r="Z36" s="133"/>
      <c r="AA36" s="134" t="str">
        <f t="shared" si="0"/>
        <v/>
      </c>
      <c r="AB36" s="87"/>
      <c r="AC36" s="98" t="str">
        <f t="shared" si="1"/>
        <v/>
      </c>
      <c r="AD36" s="85"/>
      <c r="AE36" s="90" t="str">
        <f t="shared" si="2"/>
        <v/>
      </c>
      <c r="AF36" s="91" t="str">
        <f t="shared" si="3"/>
        <v/>
      </c>
      <c r="AG36" s="92" t="str">
        <f t="shared" si="4"/>
        <v/>
      </c>
      <c r="AH36" s="93" t="str">
        <f t="shared" si="5"/>
        <v/>
      </c>
      <c r="AI36" s="93" t="str">
        <f t="shared" si="6"/>
        <v/>
      </c>
      <c r="AJ36" s="135" t="str">
        <f t="shared" si="7"/>
        <v/>
      </c>
      <c r="AK36" s="99" t="str">
        <f>+IF(A36="","",IF(F36="",70,VLOOKUP(L36,Hoja2!A:D,4,0)))</f>
        <v/>
      </c>
      <c r="AL36" s="109"/>
      <c r="AM36" s="109"/>
      <c r="AN36" s="109"/>
      <c r="AO36" s="109"/>
      <c r="AP36" s="109"/>
      <c r="AQ36" s="109"/>
      <c r="AR36" s="109"/>
      <c r="AS36" s="109"/>
      <c r="AT36" s="109"/>
      <c r="AU36" s="109"/>
      <c r="AV36" s="109"/>
      <c r="AW36" s="109"/>
      <c r="AX36" s="109"/>
      <c r="AY36" s="109"/>
      <c r="AZ36" s="109"/>
      <c r="BA36" s="109"/>
      <c r="BB36" s="109"/>
      <c r="BC36" s="109"/>
      <c r="BD36" s="109"/>
    </row>
    <row r="37" spans="1:56" ht="15.75" customHeight="1">
      <c r="A37" s="85"/>
      <c r="B37" s="85"/>
      <c r="C37" s="79"/>
      <c r="D37" s="85"/>
      <c r="E37" s="79"/>
      <c r="F37" s="79"/>
      <c r="G37" s="132"/>
      <c r="H37" s="132"/>
      <c r="I37" s="85"/>
      <c r="J37" s="85" t="str">
        <f>+IFERROR(VLOOKUP(I37,Listas!B:C,2,0),"")</f>
        <v/>
      </c>
      <c r="K37" s="85"/>
      <c r="L37" s="85"/>
      <c r="M37" s="85"/>
      <c r="N37" s="79"/>
      <c r="O37" s="79"/>
      <c r="P37" s="82"/>
      <c r="Q37" s="79"/>
      <c r="R37" s="132"/>
      <c r="S37" s="80"/>
      <c r="T37" s="85"/>
      <c r="U37" s="85"/>
      <c r="V37" s="85"/>
      <c r="W37" s="85"/>
      <c r="X37" s="79"/>
      <c r="Y37" s="85"/>
      <c r="Z37" s="133"/>
      <c r="AA37" s="134" t="str">
        <f t="shared" si="0"/>
        <v/>
      </c>
      <c r="AB37" s="87"/>
      <c r="AC37" s="98" t="str">
        <f t="shared" si="1"/>
        <v/>
      </c>
      <c r="AD37" s="85"/>
      <c r="AE37" s="90" t="str">
        <f t="shared" si="2"/>
        <v/>
      </c>
      <c r="AF37" s="91" t="str">
        <f t="shared" si="3"/>
        <v/>
      </c>
      <c r="AG37" s="92" t="str">
        <f t="shared" si="4"/>
        <v/>
      </c>
      <c r="AH37" s="93" t="str">
        <f t="shared" si="5"/>
        <v/>
      </c>
      <c r="AI37" s="93" t="str">
        <f t="shared" si="6"/>
        <v/>
      </c>
      <c r="AJ37" s="135" t="str">
        <f t="shared" si="7"/>
        <v/>
      </c>
      <c r="AK37" s="99" t="str">
        <f>+IF(A37="","",IF(F37="",70,VLOOKUP(L37,Hoja2!A:D,4,0)))</f>
        <v/>
      </c>
      <c r="AL37" s="109"/>
      <c r="AM37" s="109"/>
      <c r="AN37" s="109"/>
      <c r="AO37" s="109"/>
      <c r="AP37" s="109"/>
      <c r="AQ37" s="109"/>
      <c r="AR37" s="109"/>
      <c r="AS37" s="109"/>
      <c r="AT37" s="109"/>
      <c r="AU37" s="109"/>
      <c r="AV37" s="109"/>
      <c r="AW37" s="109"/>
      <c r="AX37" s="109"/>
      <c r="AY37" s="109"/>
      <c r="AZ37" s="109"/>
      <c r="BA37" s="109"/>
      <c r="BB37" s="109"/>
      <c r="BC37" s="109"/>
      <c r="BD37" s="109"/>
    </row>
    <row r="38" spans="1:56" ht="15.75" customHeight="1">
      <c r="A38" s="85"/>
      <c r="B38" s="85"/>
      <c r="C38" s="79"/>
      <c r="D38" s="85"/>
      <c r="E38" s="79"/>
      <c r="F38" s="79"/>
      <c r="G38" s="132"/>
      <c r="H38" s="132"/>
      <c r="I38" s="85"/>
      <c r="J38" s="85" t="str">
        <f>+IFERROR(VLOOKUP(I38,Listas!B:C,2,0),"")</f>
        <v/>
      </c>
      <c r="K38" s="85"/>
      <c r="L38" s="85"/>
      <c r="M38" s="85"/>
      <c r="N38" s="79"/>
      <c r="O38" s="79"/>
      <c r="P38" s="82"/>
      <c r="Q38" s="79"/>
      <c r="R38" s="132"/>
      <c r="S38" s="80"/>
      <c r="T38" s="85"/>
      <c r="U38" s="85"/>
      <c r="V38" s="85"/>
      <c r="W38" s="85"/>
      <c r="X38" s="79"/>
      <c r="Y38" s="85"/>
      <c r="Z38" s="133"/>
      <c r="AA38" s="134" t="str">
        <f t="shared" si="0"/>
        <v/>
      </c>
      <c r="AB38" s="87"/>
      <c r="AC38" s="98" t="str">
        <f t="shared" si="1"/>
        <v/>
      </c>
      <c r="AD38" s="85"/>
      <c r="AE38" s="90" t="str">
        <f t="shared" si="2"/>
        <v/>
      </c>
      <c r="AF38" s="91" t="str">
        <f t="shared" si="3"/>
        <v/>
      </c>
      <c r="AG38" s="92" t="str">
        <f t="shared" si="4"/>
        <v/>
      </c>
      <c r="AH38" s="93" t="str">
        <f t="shared" si="5"/>
        <v/>
      </c>
      <c r="AI38" s="93" t="str">
        <f t="shared" si="6"/>
        <v/>
      </c>
      <c r="AJ38" s="135" t="str">
        <f t="shared" si="7"/>
        <v/>
      </c>
      <c r="AK38" s="99" t="str">
        <f>+IF(A38="","",IF(F38="",70,VLOOKUP(L38,Hoja2!A:D,4,0)))</f>
        <v/>
      </c>
      <c r="AL38" s="109"/>
      <c r="AM38" s="109"/>
      <c r="AN38" s="109"/>
      <c r="AO38" s="109"/>
      <c r="AP38" s="109"/>
      <c r="AQ38" s="109"/>
      <c r="AR38" s="109"/>
      <c r="AS38" s="109"/>
      <c r="AT38" s="109"/>
      <c r="AU38" s="109"/>
      <c r="AV38" s="109"/>
      <c r="AW38" s="109"/>
      <c r="AX38" s="109"/>
      <c r="AY38" s="109"/>
      <c r="AZ38" s="109"/>
      <c r="BA38" s="109"/>
      <c r="BB38" s="109"/>
      <c r="BC38" s="109"/>
      <c r="BD38" s="109"/>
    </row>
    <row r="39" spans="1:56" ht="15.75" customHeight="1">
      <c r="A39" s="85"/>
      <c r="B39" s="85"/>
      <c r="C39" s="79"/>
      <c r="D39" s="85"/>
      <c r="E39" s="79"/>
      <c r="F39" s="79"/>
      <c r="G39" s="132"/>
      <c r="H39" s="132"/>
      <c r="I39" s="85"/>
      <c r="J39" s="85" t="str">
        <f>+IFERROR(VLOOKUP(I39,Listas!B:C,2,0),"")</f>
        <v/>
      </c>
      <c r="K39" s="85"/>
      <c r="L39" s="85"/>
      <c r="M39" s="85"/>
      <c r="N39" s="79"/>
      <c r="O39" s="79"/>
      <c r="P39" s="82"/>
      <c r="Q39" s="79"/>
      <c r="R39" s="132"/>
      <c r="S39" s="80"/>
      <c r="T39" s="85"/>
      <c r="U39" s="85"/>
      <c r="V39" s="85"/>
      <c r="W39" s="85"/>
      <c r="X39" s="79"/>
      <c r="Y39" s="85"/>
      <c r="Z39" s="133"/>
      <c r="AA39" s="134" t="str">
        <f t="shared" si="0"/>
        <v/>
      </c>
      <c r="AB39" s="87"/>
      <c r="AC39" s="98" t="str">
        <f t="shared" si="1"/>
        <v/>
      </c>
      <c r="AD39" s="85"/>
      <c r="AE39" s="90" t="str">
        <f t="shared" si="2"/>
        <v/>
      </c>
      <c r="AF39" s="91" t="str">
        <f t="shared" si="3"/>
        <v/>
      </c>
      <c r="AG39" s="92" t="str">
        <f t="shared" si="4"/>
        <v/>
      </c>
      <c r="AH39" s="93" t="str">
        <f t="shared" si="5"/>
        <v/>
      </c>
      <c r="AI39" s="93" t="str">
        <f t="shared" si="6"/>
        <v/>
      </c>
      <c r="AJ39" s="135" t="str">
        <f t="shared" si="7"/>
        <v/>
      </c>
      <c r="AK39" s="99" t="str">
        <f>+IF(A39="","",IF(F39="",70,VLOOKUP(L39,Hoja2!A:D,4,0)))</f>
        <v/>
      </c>
      <c r="AL39" s="109"/>
      <c r="AM39" s="109"/>
      <c r="AN39" s="109"/>
      <c r="AO39" s="109"/>
      <c r="AP39" s="109"/>
      <c r="AQ39" s="109"/>
      <c r="AR39" s="109"/>
      <c r="AS39" s="109"/>
      <c r="AT39" s="109"/>
      <c r="AU39" s="109"/>
      <c r="AV39" s="109"/>
      <c r="AW39" s="109"/>
      <c r="AX39" s="109"/>
      <c r="AY39" s="109"/>
      <c r="AZ39" s="109"/>
      <c r="BA39" s="109"/>
      <c r="BB39" s="109"/>
      <c r="BC39" s="109"/>
      <c r="BD39" s="109"/>
    </row>
    <row r="40" spans="1:56" ht="15.75" customHeight="1">
      <c r="A40" s="85"/>
      <c r="B40" s="85"/>
      <c r="C40" s="79"/>
      <c r="D40" s="85"/>
      <c r="E40" s="79"/>
      <c r="F40" s="79"/>
      <c r="G40" s="132"/>
      <c r="H40" s="132"/>
      <c r="I40" s="85"/>
      <c r="J40" s="85" t="str">
        <f>+IFERROR(VLOOKUP(I40,Listas!B:C,2,0),"")</f>
        <v/>
      </c>
      <c r="K40" s="85"/>
      <c r="L40" s="85"/>
      <c r="M40" s="85"/>
      <c r="N40" s="79"/>
      <c r="O40" s="79"/>
      <c r="P40" s="82"/>
      <c r="Q40" s="79"/>
      <c r="R40" s="132"/>
      <c r="S40" s="80"/>
      <c r="T40" s="85"/>
      <c r="U40" s="85"/>
      <c r="V40" s="85"/>
      <c r="W40" s="85"/>
      <c r="X40" s="79"/>
      <c r="Y40" s="85"/>
      <c r="Z40" s="133"/>
      <c r="AA40" s="134" t="str">
        <f t="shared" si="0"/>
        <v/>
      </c>
      <c r="AB40" s="87"/>
      <c r="AC40" s="98" t="str">
        <f t="shared" si="1"/>
        <v/>
      </c>
      <c r="AD40" s="85"/>
      <c r="AE40" s="90" t="str">
        <f t="shared" si="2"/>
        <v/>
      </c>
      <c r="AF40" s="91" t="str">
        <f t="shared" si="3"/>
        <v/>
      </c>
      <c r="AG40" s="92" t="str">
        <f t="shared" si="4"/>
        <v/>
      </c>
      <c r="AH40" s="93" t="str">
        <f t="shared" si="5"/>
        <v/>
      </c>
      <c r="AI40" s="93" t="str">
        <f t="shared" si="6"/>
        <v/>
      </c>
      <c r="AJ40" s="135" t="str">
        <f t="shared" si="7"/>
        <v/>
      </c>
      <c r="AK40" s="99" t="str">
        <f>+IF(A40="","",IF(F40="",70,VLOOKUP(L40,Hoja2!A:D,4,0)))</f>
        <v/>
      </c>
      <c r="AL40" s="109"/>
      <c r="AM40" s="109"/>
      <c r="AN40" s="109"/>
      <c r="AO40" s="109"/>
      <c r="AP40" s="109"/>
      <c r="AQ40" s="109"/>
      <c r="AR40" s="109"/>
      <c r="AS40" s="109"/>
      <c r="AT40" s="109"/>
      <c r="AU40" s="109"/>
      <c r="AV40" s="109"/>
      <c r="AW40" s="109"/>
      <c r="AX40" s="109"/>
      <c r="AY40" s="109"/>
      <c r="AZ40" s="109"/>
      <c r="BA40" s="109"/>
      <c r="BB40" s="109"/>
      <c r="BC40" s="109"/>
      <c r="BD40" s="109"/>
    </row>
    <row r="41" spans="1:56" ht="15.75" customHeight="1">
      <c r="A41" s="85"/>
      <c r="B41" s="85"/>
      <c r="C41" s="79"/>
      <c r="D41" s="85"/>
      <c r="E41" s="79"/>
      <c r="F41" s="79"/>
      <c r="G41" s="132"/>
      <c r="H41" s="132"/>
      <c r="I41" s="85"/>
      <c r="J41" s="85" t="str">
        <f>+IFERROR(VLOOKUP(I41,Listas!B:C,2,0),"")</f>
        <v/>
      </c>
      <c r="K41" s="85"/>
      <c r="L41" s="85"/>
      <c r="M41" s="85"/>
      <c r="N41" s="79"/>
      <c r="O41" s="79"/>
      <c r="P41" s="82"/>
      <c r="Q41" s="79"/>
      <c r="R41" s="132"/>
      <c r="S41" s="80"/>
      <c r="T41" s="85"/>
      <c r="U41" s="85"/>
      <c r="V41" s="85"/>
      <c r="W41" s="85"/>
      <c r="X41" s="79"/>
      <c r="Y41" s="85"/>
      <c r="Z41" s="133"/>
      <c r="AA41" s="134" t="str">
        <f t="shared" si="0"/>
        <v/>
      </c>
      <c r="AB41" s="87"/>
      <c r="AC41" s="98" t="str">
        <f t="shared" si="1"/>
        <v/>
      </c>
      <c r="AD41" s="85"/>
      <c r="AE41" s="90" t="str">
        <f t="shared" si="2"/>
        <v/>
      </c>
      <c r="AF41" s="91" t="str">
        <f t="shared" si="3"/>
        <v/>
      </c>
      <c r="AG41" s="92" t="str">
        <f t="shared" si="4"/>
        <v/>
      </c>
      <c r="AH41" s="93" t="str">
        <f t="shared" si="5"/>
        <v/>
      </c>
      <c r="AI41" s="93" t="str">
        <f t="shared" si="6"/>
        <v/>
      </c>
      <c r="AJ41" s="135" t="str">
        <f t="shared" si="7"/>
        <v/>
      </c>
      <c r="AK41" s="99" t="str">
        <f>+IF(A41="","",IF(F41="",70,VLOOKUP(L41,Hoja2!A:D,4,0)))</f>
        <v/>
      </c>
      <c r="AL41" s="109"/>
      <c r="AM41" s="109"/>
      <c r="AN41" s="109"/>
      <c r="AO41" s="109"/>
      <c r="AP41" s="109"/>
      <c r="AQ41" s="109"/>
      <c r="AR41" s="109"/>
      <c r="AS41" s="109"/>
      <c r="AT41" s="109"/>
      <c r="AU41" s="109"/>
      <c r="AV41" s="109"/>
      <c r="AW41" s="109"/>
      <c r="AX41" s="109"/>
      <c r="AY41" s="109"/>
      <c r="AZ41" s="109"/>
      <c r="BA41" s="109"/>
      <c r="BB41" s="109"/>
      <c r="BC41" s="109"/>
      <c r="BD41" s="109"/>
    </row>
    <row r="42" spans="1:56" ht="15.75" customHeight="1">
      <c r="A42" s="85"/>
      <c r="B42" s="85"/>
      <c r="C42" s="79"/>
      <c r="D42" s="85"/>
      <c r="E42" s="79"/>
      <c r="F42" s="79"/>
      <c r="G42" s="132"/>
      <c r="H42" s="132"/>
      <c r="I42" s="85"/>
      <c r="J42" s="85" t="str">
        <f>+IFERROR(VLOOKUP(I42,Listas!B:C,2,0),"")</f>
        <v/>
      </c>
      <c r="K42" s="85"/>
      <c r="L42" s="85"/>
      <c r="M42" s="85"/>
      <c r="N42" s="79"/>
      <c r="O42" s="79"/>
      <c r="P42" s="82"/>
      <c r="Q42" s="79"/>
      <c r="R42" s="132"/>
      <c r="S42" s="80"/>
      <c r="T42" s="85"/>
      <c r="U42" s="85"/>
      <c r="V42" s="85"/>
      <c r="W42" s="85"/>
      <c r="X42" s="79"/>
      <c r="Y42" s="85"/>
      <c r="Z42" s="133"/>
      <c r="AA42" s="134" t="str">
        <f t="shared" si="0"/>
        <v/>
      </c>
      <c r="AB42" s="87"/>
      <c r="AC42" s="98" t="str">
        <f t="shared" si="1"/>
        <v/>
      </c>
      <c r="AD42" s="85"/>
      <c r="AE42" s="90" t="str">
        <f t="shared" si="2"/>
        <v/>
      </c>
      <c r="AF42" s="91" t="str">
        <f t="shared" si="3"/>
        <v/>
      </c>
      <c r="AG42" s="92" t="str">
        <f t="shared" si="4"/>
        <v/>
      </c>
      <c r="AH42" s="93" t="str">
        <f t="shared" si="5"/>
        <v/>
      </c>
      <c r="AI42" s="93" t="str">
        <f t="shared" si="6"/>
        <v/>
      </c>
      <c r="AJ42" s="135" t="str">
        <f t="shared" si="7"/>
        <v/>
      </c>
      <c r="AK42" s="99" t="str">
        <f>+IF(A42="","",IF(F42="",70,VLOOKUP(L42,Hoja2!A:D,4,0)))</f>
        <v/>
      </c>
      <c r="AL42" s="109"/>
      <c r="AM42" s="109"/>
      <c r="AN42" s="109"/>
      <c r="AO42" s="109"/>
      <c r="AP42" s="109"/>
      <c r="AQ42" s="109"/>
      <c r="AR42" s="109"/>
      <c r="AS42" s="109"/>
      <c r="AT42" s="109"/>
      <c r="AU42" s="109"/>
      <c r="AV42" s="109"/>
      <c r="AW42" s="109"/>
      <c r="AX42" s="109"/>
      <c r="AY42" s="109"/>
      <c r="AZ42" s="109"/>
      <c r="BA42" s="109"/>
      <c r="BB42" s="109"/>
      <c r="BC42" s="109"/>
      <c r="BD42" s="109"/>
    </row>
    <row r="43" spans="1:56" ht="15.75" customHeight="1">
      <c r="A43" s="85"/>
      <c r="B43" s="85"/>
      <c r="C43" s="79"/>
      <c r="D43" s="85"/>
      <c r="E43" s="79"/>
      <c r="F43" s="79"/>
      <c r="G43" s="132"/>
      <c r="H43" s="132"/>
      <c r="I43" s="85"/>
      <c r="J43" s="85" t="str">
        <f>+IFERROR(VLOOKUP(I43,Listas!B:C,2,0),"")</f>
        <v/>
      </c>
      <c r="K43" s="85"/>
      <c r="L43" s="85"/>
      <c r="M43" s="85"/>
      <c r="N43" s="79"/>
      <c r="O43" s="79"/>
      <c r="P43" s="82"/>
      <c r="Q43" s="79"/>
      <c r="R43" s="132"/>
      <c r="S43" s="80"/>
      <c r="T43" s="85"/>
      <c r="U43" s="85"/>
      <c r="V43" s="85"/>
      <c r="W43" s="85"/>
      <c r="X43" s="79"/>
      <c r="Y43" s="85"/>
      <c r="Z43" s="133"/>
      <c r="AA43" s="134" t="str">
        <f t="shared" si="0"/>
        <v/>
      </c>
      <c r="AB43" s="87"/>
      <c r="AC43" s="98" t="str">
        <f t="shared" si="1"/>
        <v/>
      </c>
      <c r="AD43" s="85"/>
      <c r="AE43" s="90" t="str">
        <f t="shared" si="2"/>
        <v/>
      </c>
      <c r="AF43" s="91" t="str">
        <f t="shared" si="3"/>
        <v/>
      </c>
      <c r="AG43" s="92" t="str">
        <f t="shared" si="4"/>
        <v/>
      </c>
      <c r="AH43" s="93" t="str">
        <f t="shared" si="5"/>
        <v/>
      </c>
      <c r="AI43" s="93" t="str">
        <f t="shared" si="6"/>
        <v/>
      </c>
      <c r="AJ43" s="135" t="str">
        <f t="shared" si="7"/>
        <v/>
      </c>
      <c r="AK43" s="99" t="str">
        <f>+IF(A43="","",IF(F43="",70,VLOOKUP(L43,Hoja2!A:D,4,0)))</f>
        <v/>
      </c>
      <c r="AL43" s="109"/>
      <c r="AM43" s="109"/>
      <c r="AN43" s="109"/>
      <c r="AO43" s="109"/>
      <c r="AP43" s="109"/>
      <c r="AQ43" s="109"/>
      <c r="AR43" s="109"/>
      <c r="AS43" s="109"/>
      <c r="AT43" s="109"/>
      <c r="AU43" s="109"/>
      <c r="AV43" s="109"/>
      <c r="AW43" s="109"/>
      <c r="AX43" s="109"/>
      <c r="AY43" s="109"/>
      <c r="AZ43" s="109"/>
      <c r="BA43" s="109"/>
      <c r="BB43" s="109"/>
      <c r="BC43" s="109"/>
      <c r="BD43" s="109"/>
    </row>
    <row r="44" spans="1:56" ht="15.75" customHeight="1">
      <c r="A44" s="85"/>
      <c r="B44" s="85"/>
      <c r="C44" s="79"/>
      <c r="D44" s="85"/>
      <c r="E44" s="79"/>
      <c r="F44" s="79"/>
      <c r="G44" s="132"/>
      <c r="H44" s="132"/>
      <c r="I44" s="85"/>
      <c r="J44" s="85" t="str">
        <f>+IFERROR(VLOOKUP(I44,Listas!B:C,2,0),"")</f>
        <v/>
      </c>
      <c r="K44" s="85"/>
      <c r="L44" s="85"/>
      <c r="M44" s="85"/>
      <c r="N44" s="79"/>
      <c r="O44" s="79"/>
      <c r="P44" s="82"/>
      <c r="Q44" s="79"/>
      <c r="R44" s="132"/>
      <c r="S44" s="80"/>
      <c r="T44" s="85"/>
      <c r="U44" s="85"/>
      <c r="V44" s="85"/>
      <c r="W44" s="85"/>
      <c r="X44" s="79"/>
      <c r="Y44" s="85"/>
      <c r="Z44" s="133"/>
      <c r="AA44" s="134" t="str">
        <f t="shared" si="0"/>
        <v/>
      </c>
      <c r="AB44" s="87"/>
      <c r="AC44" s="98" t="str">
        <f t="shared" si="1"/>
        <v/>
      </c>
      <c r="AD44" s="85"/>
      <c r="AE44" s="90" t="str">
        <f t="shared" si="2"/>
        <v/>
      </c>
      <c r="AF44" s="91" t="str">
        <f t="shared" si="3"/>
        <v/>
      </c>
      <c r="AG44" s="92" t="str">
        <f t="shared" si="4"/>
        <v/>
      </c>
      <c r="AH44" s="93" t="str">
        <f t="shared" si="5"/>
        <v/>
      </c>
      <c r="AI44" s="93" t="str">
        <f t="shared" si="6"/>
        <v/>
      </c>
      <c r="AJ44" s="135" t="str">
        <f t="shared" si="7"/>
        <v/>
      </c>
      <c r="AK44" s="99" t="str">
        <f>+IF(A44="","",IF(F44="",70,VLOOKUP(L44,Hoja2!A:D,4,0)))</f>
        <v/>
      </c>
      <c r="AL44" s="109"/>
      <c r="AM44" s="109"/>
      <c r="AN44" s="109"/>
      <c r="AO44" s="109"/>
      <c r="AP44" s="109"/>
      <c r="AQ44" s="109"/>
      <c r="AR44" s="109"/>
      <c r="AS44" s="109"/>
      <c r="AT44" s="109"/>
      <c r="AU44" s="109"/>
      <c r="AV44" s="109"/>
      <c r="AW44" s="109"/>
      <c r="AX44" s="109"/>
      <c r="AY44" s="109"/>
      <c r="AZ44" s="109"/>
      <c r="BA44" s="109"/>
      <c r="BB44" s="109"/>
      <c r="BC44" s="109"/>
      <c r="BD44" s="109"/>
    </row>
    <row r="45" spans="1:56" ht="15.75" customHeight="1">
      <c r="A45" s="85"/>
      <c r="B45" s="85"/>
      <c r="C45" s="79"/>
      <c r="D45" s="85"/>
      <c r="E45" s="79"/>
      <c r="F45" s="79"/>
      <c r="G45" s="132"/>
      <c r="H45" s="132"/>
      <c r="I45" s="85"/>
      <c r="J45" s="85" t="str">
        <f>+IFERROR(VLOOKUP(I45,Listas!B:C,2,0),"")</f>
        <v/>
      </c>
      <c r="K45" s="85"/>
      <c r="L45" s="85"/>
      <c r="M45" s="85"/>
      <c r="N45" s="79"/>
      <c r="O45" s="79"/>
      <c r="P45" s="82"/>
      <c r="Q45" s="79"/>
      <c r="R45" s="132"/>
      <c r="S45" s="80"/>
      <c r="T45" s="85"/>
      <c r="U45" s="85"/>
      <c r="V45" s="85"/>
      <c r="W45" s="85"/>
      <c r="X45" s="79"/>
      <c r="Y45" s="85"/>
      <c r="Z45" s="133"/>
      <c r="AA45" s="134" t="str">
        <f t="shared" si="0"/>
        <v/>
      </c>
      <c r="AB45" s="87"/>
      <c r="AC45" s="98" t="str">
        <f t="shared" si="1"/>
        <v/>
      </c>
      <c r="AD45" s="85"/>
      <c r="AE45" s="90" t="str">
        <f t="shared" si="2"/>
        <v/>
      </c>
      <c r="AF45" s="91" t="str">
        <f t="shared" si="3"/>
        <v/>
      </c>
      <c r="AG45" s="92" t="str">
        <f t="shared" si="4"/>
        <v/>
      </c>
      <c r="AH45" s="93" t="str">
        <f t="shared" si="5"/>
        <v/>
      </c>
      <c r="AI45" s="93" t="str">
        <f t="shared" si="6"/>
        <v/>
      </c>
      <c r="AJ45" s="135" t="str">
        <f t="shared" si="7"/>
        <v/>
      </c>
      <c r="AK45" s="99" t="str">
        <f>+IF(A45="","",IF(F45="",70,VLOOKUP(L45,Hoja2!A:D,4,0)))</f>
        <v/>
      </c>
      <c r="AL45" s="109"/>
      <c r="AM45" s="109"/>
      <c r="AN45" s="109"/>
      <c r="AO45" s="109"/>
      <c r="AP45" s="109"/>
      <c r="AQ45" s="109"/>
      <c r="AR45" s="109"/>
      <c r="AS45" s="109"/>
      <c r="AT45" s="109"/>
      <c r="AU45" s="109"/>
      <c r="AV45" s="109"/>
      <c r="AW45" s="109"/>
      <c r="AX45" s="109"/>
      <c r="AY45" s="109"/>
      <c r="AZ45" s="109"/>
      <c r="BA45" s="109"/>
      <c r="BB45" s="109"/>
      <c r="BC45" s="109"/>
      <c r="BD45" s="109"/>
    </row>
    <row r="46" spans="1:56" ht="15.75" customHeight="1">
      <c r="A46" s="85"/>
      <c r="B46" s="85"/>
      <c r="C46" s="79"/>
      <c r="D46" s="85"/>
      <c r="E46" s="79"/>
      <c r="F46" s="79"/>
      <c r="G46" s="132"/>
      <c r="H46" s="132"/>
      <c r="I46" s="85"/>
      <c r="J46" s="85" t="str">
        <f>+IFERROR(VLOOKUP(I46,Listas!B:C,2,0),"")</f>
        <v/>
      </c>
      <c r="K46" s="85"/>
      <c r="L46" s="85"/>
      <c r="M46" s="85"/>
      <c r="N46" s="79"/>
      <c r="O46" s="79"/>
      <c r="P46" s="82"/>
      <c r="Q46" s="79"/>
      <c r="R46" s="132"/>
      <c r="S46" s="80"/>
      <c r="T46" s="85"/>
      <c r="U46" s="85"/>
      <c r="V46" s="85"/>
      <c r="W46" s="85"/>
      <c r="X46" s="79"/>
      <c r="Y46" s="85"/>
      <c r="Z46" s="133"/>
      <c r="AA46" s="134" t="str">
        <f t="shared" si="0"/>
        <v/>
      </c>
      <c r="AB46" s="87"/>
      <c r="AC46" s="98" t="str">
        <f t="shared" si="1"/>
        <v/>
      </c>
      <c r="AD46" s="85"/>
      <c r="AE46" s="90" t="str">
        <f t="shared" si="2"/>
        <v/>
      </c>
      <c r="AF46" s="91" t="str">
        <f t="shared" si="3"/>
        <v/>
      </c>
      <c r="AG46" s="92" t="str">
        <f t="shared" si="4"/>
        <v/>
      </c>
      <c r="AH46" s="93" t="str">
        <f t="shared" si="5"/>
        <v/>
      </c>
      <c r="AI46" s="93" t="str">
        <f t="shared" si="6"/>
        <v/>
      </c>
      <c r="AJ46" s="135" t="str">
        <f t="shared" si="7"/>
        <v/>
      </c>
      <c r="AK46" s="99" t="str">
        <f>+IF(A46="","",IF(F46="",70,VLOOKUP(L46,Hoja2!A:D,4,0)))</f>
        <v/>
      </c>
      <c r="AL46" s="109"/>
      <c r="AM46" s="109"/>
      <c r="AN46" s="109"/>
      <c r="AO46" s="109"/>
      <c r="AP46" s="109"/>
      <c r="AQ46" s="109"/>
      <c r="AR46" s="109"/>
      <c r="AS46" s="109"/>
      <c r="AT46" s="109"/>
      <c r="AU46" s="109"/>
      <c r="AV46" s="109"/>
      <c r="AW46" s="109"/>
      <c r="AX46" s="109"/>
      <c r="AY46" s="109"/>
      <c r="AZ46" s="109"/>
      <c r="BA46" s="109"/>
      <c r="BB46" s="109"/>
      <c r="BC46" s="109"/>
      <c r="BD46" s="109"/>
    </row>
    <row r="47" spans="1:56" ht="15.75" customHeight="1">
      <c r="A47" s="85"/>
      <c r="B47" s="85"/>
      <c r="C47" s="79"/>
      <c r="D47" s="85"/>
      <c r="E47" s="79"/>
      <c r="F47" s="79"/>
      <c r="G47" s="132"/>
      <c r="H47" s="132"/>
      <c r="I47" s="85"/>
      <c r="J47" s="85" t="str">
        <f>+IFERROR(VLOOKUP(I47,Listas!B:C,2,0),"")</f>
        <v/>
      </c>
      <c r="K47" s="85"/>
      <c r="L47" s="85"/>
      <c r="M47" s="85"/>
      <c r="N47" s="79"/>
      <c r="O47" s="79"/>
      <c r="P47" s="82"/>
      <c r="Q47" s="79"/>
      <c r="R47" s="132"/>
      <c r="S47" s="80"/>
      <c r="T47" s="85"/>
      <c r="U47" s="85"/>
      <c r="V47" s="85"/>
      <c r="W47" s="85"/>
      <c r="X47" s="79"/>
      <c r="Y47" s="85"/>
      <c r="Z47" s="133"/>
      <c r="AA47" s="134" t="str">
        <f t="shared" si="0"/>
        <v/>
      </c>
      <c r="AB47" s="87"/>
      <c r="AC47" s="98" t="str">
        <f t="shared" si="1"/>
        <v/>
      </c>
      <c r="AD47" s="85"/>
      <c r="AE47" s="90" t="str">
        <f t="shared" si="2"/>
        <v/>
      </c>
      <c r="AF47" s="91" t="str">
        <f t="shared" si="3"/>
        <v/>
      </c>
      <c r="AG47" s="92" t="str">
        <f t="shared" si="4"/>
        <v/>
      </c>
      <c r="AH47" s="93" t="str">
        <f t="shared" si="5"/>
        <v/>
      </c>
      <c r="AI47" s="93" t="str">
        <f t="shared" si="6"/>
        <v/>
      </c>
      <c r="AJ47" s="135" t="str">
        <f t="shared" si="7"/>
        <v/>
      </c>
      <c r="AK47" s="99" t="str">
        <f>+IF(A47="","",IF(F47="",70,VLOOKUP(L47,Hoja2!A:D,4,0)))</f>
        <v/>
      </c>
      <c r="AL47" s="109"/>
      <c r="AM47" s="109"/>
      <c r="AN47" s="109"/>
      <c r="AO47" s="109"/>
      <c r="AP47" s="109"/>
      <c r="AQ47" s="109"/>
      <c r="AR47" s="109"/>
      <c r="AS47" s="109"/>
      <c r="AT47" s="109"/>
      <c r="AU47" s="109"/>
      <c r="AV47" s="109"/>
      <c r="AW47" s="109"/>
      <c r="AX47" s="109"/>
      <c r="AY47" s="109"/>
      <c r="AZ47" s="109"/>
      <c r="BA47" s="109"/>
      <c r="BB47" s="109"/>
      <c r="BC47" s="109"/>
      <c r="BD47" s="109"/>
    </row>
    <row r="48" spans="1:56" ht="15.75" customHeight="1">
      <c r="A48" s="85"/>
      <c r="B48" s="85"/>
      <c r="C48" s="79"/>
      <c r="D48" s="85"/>
      <c r="E48" s="79"/>
      <c r="F48" s="79"/>
      <c r="G48" s="132"/>
      <c r="H48" s="132"/>
      <c r="I48" s="85"/>
      <c r="J48" s="85" t="str">
        <f>+IFERROR(VLOOKUP(I48,Listas!B:C,2,0),"")</f>
        <v/>
      </c>
      <c r="K48" s="85"/>
      <c r="L48" s="85"/>
      <c r="M48" s="85"/>
      <c r="N48" s="79"/>
      <c r="O48" s="79"/>
      <c r="P48" s="82"/>
      <c r="Q48" s="79"/>
      <c r="R48" s="132"/>
      <c r="S48" s="80"/>
      <c r="T48" s="85"/>
      <c r="U48" s="85"/>
      <c r="V48" s="85"/>
      <c r="W48" s="85"/>
      <c r="X48" s="79"/>
      <c r="Y48" s="85"/>
      <c r="Z48" s="133"/>
      <c r="AA48" s="134" t="str">
        <f t="shared" si="0"/>
        <v/>
      </c>
      <c r="AB48" s="87"/>
      <c r="AC48" s="98" t="str">
        <f t="shared" si="1"/>
        <v/>
      </c>
      <c r="AD48" s="85"/>
      <c r="AE48" s="90" t="str">
        <f t="shared" si="2"/>
        <v/>
      </c>
      <c r="AF48" s="91" t="str">
        <f t="shared" si="3"/>
        <v/>
      </c>
      <c r="AG48" s="92" t="str">
        <f t="shared" si="4"/>
        <v/>
      </c>
      <c r="AH48" s="93" t="str">
        <f t="shared" si="5"/>
        <v/>
      </c>
      <c r="AI48" s="93" t="str">
        <f t="shared" si="6"/>
        <v/>
      </c>
      <c r="AJ48" s="135" t="str">
        <f t="shared" si="7"/>
        <v/>
      </c>
      <c r="AK48" s="99" t="str">
        <f>+IF(A48="","",IF(F48="",70,VLOOKUP(L48,Hoja2!A:D,4,0)))</f>
        <v/>
      </c>
      <c r="AL48" s="109"/>
      <c r="AM48" s="109"/>
      <c r="AN48" s="109"/>
      <c r="AO48" s="109"/>
      <c r="AP48" s="109"/>
      <c r="AQ48" s="109"/>
      <c r="AR48" s="109"/>
      <c r="AS48" s="109"/>
      <c r="AT48" s="109"/>
      <c r="AU48" s="109"/>
      <c r="AV48" s="109"/>
      <c r="AW48" s="109"/>
      <c r="AX48" s="109"/>
      <c r="AY48" s="109"/>
      <c r="AZ48" s="109"/>
      <c r="BA48" s="109"/>
      <c r="BB48" s="109"/>
      <c r="BC48" s="109"/>
      <c r="BD48" s="109"/>
    </row>
    <row r="49" spans="1:56" ht="15.75" customHeight="1">
      <c r="A49" s="85"/>
      <c r="B49" s="85"/>
      <c r="C49" s="79"/>
      <c r="D49" s="85"/>
      <c r="E49" s="79"/>
      <c r="F49" s="79"/>
      <c r="G49" s="132"/>
      <c r="H49" s="132"/>
      <c r="I49" s="85"/>
      <c r="J49" s="85" t="str">
        <f>+IFERROR(VLOOKUP(I49,Listas!B:C,2,0),"")</f>
        <v/>
      </c>
      <c r="K49" s="85"/>
      <c r="L49" s="85"/>
      <c r="M49" s="85"/>
      <c r="N49" s="79"/>
      <c r="O49" s="79"/>
      <c r="P49" s="82"/>
      <c r="Q49" s="79"/>
      <c r="R49" s="132"/>
      <c r="S49" s="80"/>
      <c r="T49" s="85"/>
      <c r="U49" s="85"/>
      <c r="V49" s="85"/>
      <c r="W49" s="85"/>
      <c r="X49" s="79"/>
      <c r="Y49" s="85"/>
      <c r="Z49" s="133"/>
      <c r="AA49" s="134" t="str">
        <f t="shared" si="0"/>
        <v/>
      </c>
      <c r="AB49" s="87"/>
      <c r="AC49" s="98" t="str">
        <f t="shared" si="1"/>
        <v/>
      </c>
      <c r="AD49" s="85"/>
      <c r="AE49" s="90" t="str">
        <f t="shared" si="2"/>
        <v/>
      </c>
      <c r="AF49" s="91" t="str">
        <f t="shared" si="3"/>
        <v/>
      </c>
      <c r="AG49" s="92" t="str">
        <f t="shared" si="4"/>
        <v/>
      </c>
      <c r="AH49" s="93" t="str">
        <f t="shared" si="5"/>
        <v/>
      </c>
      <c r="AI49" s="93" t="str">
        <f t="shared" si="6"/>
        <v/>
      </c>
      <c r="AJ49" s="135" t="str">
        <f t="shared" si="7"/>
        <v/>
      </c>
      <c r="AK49" s="99" t="str">
        <f>+IF(A49="","",IF(F49="",70,VLOOKUP(L49,Hoja2!A:D,4,0)))</f>
        <v/>
      </c>
      <c r="AL49" s="109"/>
      <c r="AM49" s="109"/>
      <c r="AN49" s="109"/>
      <c r="AO49" s="109"/>
      <c r="AP49" s="109"/>
      <c r="AQ49" s="109"/>
      <c r="AR49" s="109"/>
      <c r="AS49" s="109"/>
      <c r="AT49" s="109"/>
      <c r="AU49" s="109"/>
      <c r="AV49" s="109"/>
      <c r="AW49" s="109"/>
      <c r="AX49" s="109"/>
      <c r="AY49" s="109"/>
      <c r="AZ49" s="109"/>
      <c r="BA49" s="109"/>
      <c r="BB49" s="109"/>
      <c r="BC49" s="109"/>
      <c r="BD49" s="109"/>
    </row>
    <row r="50" spans="1:56" ht="15.75" customHeight="1">
      <c r="A50" s="85"/>
      <c r="B50" s="85"/>
      <c r="C50" s="79"/>
      <c r="D50" s="85"/>
      <c r="E50" s="79"/>
      <c r="F50" s="79"/>
      <c r="G50" s="132"/>
      <c r="H50" s="132"/>
      <c r="I50" s="85"/>
      <c r="J50" s="85" t="str">
        <f>+IFERROR(VLOOKUP(I50,Listas!B:C,2,0),"")</f>
        <v/>
      </c>
      <c r="K50" s="85"/>
      <c r="L50" s="85"/>
      <c r="M50" s="85"/>
      <c r="N50" s="79"/>
      <c r="O50" s="79"/>
      <c r="P50" s="82"/>
      <c r="Q50" s="79"/>
      <c r="R50" s="132"/>
      <c r="S50" s="80"/>
      <c r="T50" s="85"/>
      <c r="U50" s="85"/>
      <c r="V50" s="85"/>
      <c r="W50" s="85"/>
      <c r="X50" s="79"/>
      <c r="Y50" s="85"/>
      <c r="Z50" s="133"/>
      <c r="AA50" s="134" t="str">
        <f t="shared" si="0"/>
        <v/>
      </c>
      <c r="AB50" s="87"/>
      <c r="AC50" s="98" t="str">
        <f t="shared" si="1"/>
        <v/>
      </c>
      <c r="AD50" s="85"/>
      <c r="AE50" s="90" t="str">
        <f t="shared" si="2"/>
        <v/>
      </c>
      <c r="AF50" s="91" t="str">
        <f t="shared" si="3"/>
        <v/>
      </c>
      <c r="AG50" s="92" t="str">
        <f t="shared" si="4"/>
        <v/>
      </c>
      <c r="AH50" s="93" t="str">
        <f t="shared" si="5"/>
        <v/>
      </c>
      <c r="AI50" s="93" t="str">
        <f t="shared" si="6"/>
        <v/>
      </c>
      <c r="AJ50" s="135" t="str">
        <f t="shared" si="7"/>
        <v/>
      </c>
      <c r="AK50" s="99" t="str">
        <f>+IF(A50="","",IF(F50="",70,VLOOKUP(L50,Hoja2!A:D,4,0)))</f>
        <v/>
      </c>
      <c r="AL50" s="109"/>
      <c r="AM50" s="109"/>
      <c r="AN50" s="109"/>
      <c r="AO50" s="109"/>
      <c r="AP50" s="109"/>
      <c r="AQ50" s="109"/>
      <c r="AR50" s="109"/>
      <c r="AS50" s="109"/>
      <c r="AT50" s="109"/>
      <c r="AU50" s="109"/>
      <c r="AV50" s="109"/>
      <c r="AW50" s="109"/>
      <c r="AX50" s="109"/>
      <c r="AY50" s="109"/>
      <c r="AZ50" s="109"/>
      <c r="BA50" s="109"/>
      <c r="BB50" s="109"/>
      <c r="BC50" s="109"/>
      <c r="BD50" s="109"/>
    </row>
    <row r="51" spans="1:56" ht="15.75" customHeight="1">
      <c r="A51" s="85"/>
      <c r="B51" s="85"/>
      <c r="C51" s="79"/>
      <c r="D51" s="85"/>
      <c r="E51" s="79"/>
      <c r="F51" s="79"/>
      <c r="G51" s="132"/>
      <c r="H51" s="132"/>
      <c r="I51" s="85"/>
      <c r="J51" s="85" t="str">
        <f>+IFERROR(VLOOKUP(I51,Listas!B:C,2,0),"")</f>
        <v/>
      </c>
      <c r="K51" s="85"/>
      <c r="L51" s="85"/>
      <c r="M51" s="85"/>
      <c r="N51" s="79"/>
      <c r="O51" s="79"/>
      <c r="P51" s="82"/>
      <c r="Q51" s="79"/>
      <c r="R51" s="132"/>
      <c r="S51" s="80"/>
      <c r="T51" s="85"/>
      <c r="U51" s="85"/>
      <c r="V51" s="85"/>
      <c r="W51" s="85"/>
      <c r="X51" s="79"/>
      <c r="Y51" s="85"/>
      <c r="Z51" s="133"/>
      <c r="AA51" s="134" t="str">
        <f t="shared" si="0"/>
        <v/>
      </c>
      <c r="AB51" s="87"/>
      <c r="AC51" s="98" t="str">
        <f t="shared" si="1"/>
        <v/>
      </c>
      <c r="AD51" s="85"/>
      <c r="AE51" s="90" t="str">
        <f t="shared" si="2"/>
        <v/>
      </c>
      <c r="AF51" s="91" t="str">
        <f t="shared" si="3"/>
        <v/>
      </c>
      <c r="AG51" s="92" t="str">
        <f t="shared" si="4"/>
        <v/>
      </c>
      <c r="AH51" s="93" t="str">
        <f t="shared" si="5"/>
        <v/>
      </c>
      <c r="AI51" s="93" t="str">
        <f t="shared" si="6"/>
        <v/>
      </c>
      <c r="AJ51" s="135" t="str">
        <f t="shared" si="7"/>
        <v/>
      </c>
      <c r="AK51" s="99" t="str">
        <f>+IF(A51="","",IF(F51="",70,VLOOKUP(L51,Hoja2!A:D,4,0)))</f>
        <v/>
      </c>
      <c r="AL51" s="109"/>
      <c r="AM51" s="109"/>
      <c r="AN51" s="109"/>
      <c r="AO51" s="109"/>
      <c r="AP51" s="109"/>
      <c r="AQ51" s="109"/>
      <c r="AR51" s="109"/>
      <c r="AS51" s="109"/>
      <c r="AT51" s="109"/>
      <c r="AU51" s="109"/>
      <c r="AV51" s="109"/>
      <c r="AW51" s="109"/>
      <c r="AX51" s="109"/>
      <c r="AY51" s="109"/>
      <c r="AZ51" s="109"/>
      <c r="BA51" s="109"/>
      <c r="BB51" s="109"/>
      <c r="BC51" s="109"/>
      <c r="BD51" s="109"/>
    </row>
    <row r="52" spans="1:56" ht="15.75" customHeight="1">
      <c r="A52" s="85"/>
      <c r="B52" s="85"/>
      <c r="C52" s="79"/>
      <c r="D52" s="85"/>
      <c r="E52" s="79"/>
      <c r="F52" s="79"/>
      <c r="G52" s="132"/>
      <c r="H52" s="132"/>
      <c r="I52" s="85"/>
      <c r="J52" s="85" t="str">
        <f>+IFERROR(VLOOKUP(I52,Listas!B:C,2,0),"")</f>
        <v/>
      </c>
      <c r="K52" s="85"/>
      <c r="L52" s="85"/>
      <c r="M52" s="85"/>
      <c r="N52" s="79"/>
      <c r="O52" s="79"/>
      <c r="P52" s="82"/>
      <c r="Q52" s="79"/>
      <c r="R52" s="132"/>
      <c r="S52" s="80"/>
      <c r="T52" s="85"/>
      <c r="U52" s="85"/>
      <c r="V52" s="85"/>
      <c r="W52" s="85"/>
      <c r="X52" s="79"/>
      <c r="Y52" s="85"/>
      <c r="Z52" s="133"/>
      <c r="AA52" s="134" t="str">
        <f t="shared" si="0"/>
        <v/>
      </c>
      <c r="AB52" s="87"/>
      <c r="AC52" s="98" t="str">
        <f t="shared" si="1"/>
        <v/>
      </c>
      <c r="AD52" s="85"/>
      <c r="AE52" s="90" t="str">
        <f t="shared" si="2"/>
        <v/>
      </c>
      <c r="AF52" s="91" t="str">
        <f t="shared" si="3"/>
        <v/>
      </c>
      <c r="AG52" s="92" t="str">
        <f t="shared" si="4"/>
        <v/>
      </c>
      <c r="AH52" s="93" t="str">
        <f t="shared" si="5"/>
        <v/>
      </c>
      <c r="AI52" s="93" t="str">
        <f t="shared" si="6"/>
        <v/>
      </c>
      <c r="AJ52" s="135" t="str">
        <f t="shared" si="7"/>
        <v/>
      </c>
      <c r="AK52" s="99" t="str">
        <f>+IF(A52="","",IF(F52="",70,VLOOKUP(L52,Hoja2!A:D,4,0)))</f>
        <v/>
      </c>
      <c r="AL52" s="109"/>
      <c r="AM52" s="109"/>
      <c r="AN52" s="109"/>
      <c r="AO52" s="109"/>
      <c r="AP52" s="109"/>
      <c r="AQ52" s="109"/>
      <c r="AR52" s="109"/>
      <c r="AS52" s="109"/>
      <c r="AT52" s="109"/>
      <c r="AU52" s="109"/>
      <c r="AV52" s="109"/>
      <c r="AW52" s="109"/>
      <c r="AX52" s="109"/>
      <c r="AY52" s="109"/>
      <c r="AZ52" s="109"/>
      <c r="BA52" s="109"/>
      <c r="BB52" s="109"/>
      <c r="BC52" s="109"/>
      <c r="BD52" s="109"/>
    </row>
    <row r="53" spans="1:56" ht="15.75" customHeight="1">
      <c r="A53" s="85"/>
      <c r="B53" s="85"/>
      <c r="C53" s="79"/>
      <c r="D53" s="85"/>
      <c r="E53" s="79"/>
      <c r="F53" s="79"/>
      <c r="G53" s="132"/>
      <c r="H53" s="132"/>
      <c r="I53" s="85"/>
      <c r="J53" s="85" t="str">
        <f>+IFERROR(VLOOKUP(I53,Listas!B:C,2,0),"")</f>
        <v/>
      </c>
      <c r="K53" s="85"/>
      <c r="L53" s="85"/>
      <c r="M53" s="85"/>
      <c r="N53" s="79"/>
      <c r="O53" s="79"/>
      <c r="P53" s="82"/>
      <c r="Q53" s="79"/>
      <c r="R53" s="132"/>
      <c r="S53" s="80"/>
      <c r="T53" s="85"/>
      <c r="U53" s="85"/>
      <c r="V53" s="85"/>
      <c r="W53" s="85"/>
      <c r="X53" s="79"/>
      <c r="Y53" s="85"/>
      <c r="Z53" s="133"/>
      <c r="AA53" s="134" t="str">
        <f t="shared" si="0"/>
        <v/>
      </c>
      <c r="AB53" s="87"/>
      <c r="AC53" s="98" t="str">
        <f t="shared" si="1"/>
        <v/>
      </c>
      <c r="AD53" s="85"/>
      <c r="AE53" s="90" t="str">
        <f t="shared" si="2"/>
        <v/>
      </c>
      <c r="AF53" s="91" t="str">
        <f t="shared" si="3"/>
        <v/>
      </c>
      <c r="AG53" s="92" t="str">
        <f t="shared" si="4"/>
        <v/>
      </c>
      <c r="AH53" s="93" t="str">
        <f t="shared" si="5"/>
        <v/>
      </c>
      <c r="AI53" s="93" t="str">
        <f t="shared" si="6"/>
        <v/>
      </c>
      <c r="AJ53" s="135" t="str">
        <f t="shared" si="7"/>
        <v/>
      </c>
      <c r="AK53" s="99" t="str">
        <f>+IF(A53="","",IF(F53="",70,VLOOKUP(L53,Hoja2!A:D,4,0)))</f>
        <v/>
      </c>
      <c r="AL53" s="109"/>
      <c r="AM53" s="109"/>
      <c r="AN53" s="109"/>
      <c r="AO53" s="109"/>
      <c r="AP53" s="109"/>
      <c r="AQ53" s="109"/>
      <c r="AR53" s="109"/>
      <c r="AS53" s="109"/>
      <c r="AT53" s="109"/>
      <c r="AU53" s="109"/>
      <c r="AV53" s="109"/>
      <c r="AW53" s="109"/>
      <c r="AX53" s="109"/>
      <c r="AY53" s="109"/>
      <c r="AZ53" s="109"/>
      <c r="BA53" s="109"/>
      <c r="BB53" s="109"/>
      <c r="BC53" s="109"/>
      <c r="BD53" s="109"/>
    </row>
    <row r="54" spans="1:56" ht="15.75" customHeight="1">
      <c r="A54" s="85"/>
      <c r="B54" s="85"/>
      <c r="C54" s="79"/>
      <c r="D54" s="85"/>
      <c r="E54" s="79"/>
      <c r="F54" s="79"/>
      <c r="G54" s="132"/>
      <c r="H54" s="132"/>
      <c r="I54" s="85"/>
      <c r="J54" s="85" t="str">
        <f>+IFERROR(VLOOKUP(I54,Listas!B:C,2,0),"")</f>
        <v/>
      </c>
      <c r="K54" s="85"/>
      <c r="L54" s="85"/>
      <c r="M54" s="85"/>
      <c r="N54" s="79"/>
      <c r="O54" s="79"/>
      <c r="P54" s="82"/>
      <c r="Q54" s="79"/>
      <c r="R54" s="132"/>
      <c r="S54" s="80"/>
      <c r="T54" s="85"/>
      <c r="U54" s="85"/>
      <c r="V54" s="85"/>
      <c r="W54" s="85"/>
      <c r="X54" s="79"/>
      <c r="Y54" s="85"/>
      <c r="Z54" s="133"/>
      <c r="AA54" s="134" t="str">
        <f t="shared" si="0"/>
        <v/>
      </c>
      <c r="AB54" s="87"/>
      <c r="AC54" s="98" t="str">
        <f t="shared" si="1"/>
        <v/>
      </c>
      <c r="AD54" s="85"/>
      <c r="AE54" s="90" t="str">
        <f t="shared" si="2"/>
        <v/>
      </c>
      <c r="AF54" s="91" t="str">
        <f t="shared" si="3"/>
        <v/>
      </c>
      <c r="AG54" s="92" t="str">
        <f t="shared" si="4"/>
        <v/>
      </c>
      <c r="AH54" s="93" t="str">
        <f t="shared" si="5"/>
        <v/>
      </c>
      <c r="AI54" s="93" t="str">
        <f t="shared" si="6"/>
        <v/>
      </c>
      <c r="AJ54" s="135" t="str">
        <f t="shared" si="7"/>
        <v/>
      </c>
      <c r="AK54" s="99" t="str">
        <f>+IF(A54="","",IF(F54="",70,VLOOKUP(L54,Hoja2!A:D,4,0)))</f>
        <v/>
      </c>
      <c r="AL54" s="109"/>
      <c r="AM54" s="109"/>
      <c r="AN54" s="109"/>
      <c r="AO54" s="109"/>
      <c r="AP54" s="109"/>
      <c r="AQ54" s="109"/>
      <c r="AR54" s="109"/>
      <c r="AS54" s="109"/>
      <c r="AT54" s="109"/>
      <c r="AU54" s="109"/>
      <c r="AV54" s="109"/>
      <c r="AW54" s="109"/>
      <c r="AX54" s="109"/>
      <c r="AY54" s="109"/>
      <c r="AZ54" s="109"/>
      <c r="BA54" s="109"/>
      <c r="BB54" s="109"/>
      <c r="BC54" s="109"/>
      <c r="BD54" s="109"/>
    </row>
    <row r="55" spans="1:56" ht="15.75" customHeight="1">
      <c r="A55" s="85"/>
      <c r="B55" s="85"/>
      <c r="C55" s="79"/>
      <c r="D55" s="85"/>
      <c r="E55" s="79"/>
      <c r="F55" s="79"/>
      <c r="G55" s="132"/>
      <c r="H55" s="132"/>
      <c r="I55" s="85"/>
      <c r="J55" s="85" t="str">
        <f>+IFERROR(VLOOKUP(I55,Listas!B:C,2,0),"")</f>
        <v/>
      </c>
      <c r="K55" s="85"/>
      <c r="L55" s="85"/>
      <c r="M55" s="85"/>
      <c r="N55" s="79"/>
      <c r="O55" s="79"/>
      <c r="P55" s="82"/>
      <c r="Q55" s="79"/>
      <c r="R55" s="132"/>
      <c r="S55" s="80"/>
      <c r="T55" s="85"/>
      <c r="U55" s="85"/>
      <c r="V55" s="85"/>
      <c r="W55" s="85"/>
      <c r="X55" s="79"/>
      <c r="Y55" s="85"/>
      <c r="Z55" s="133"/>
      <c r="AA55" s="134" t="str">
        <f t="shared" si="0"/>
        <v/>
      </c>
      <c r="AB55" s="87"/>
      <c r="AC55" s="98" t="str">
        <f t="shared" si="1"/>
        <v/>
      </c>
      <c r="AD55" s="85"/>
      <c r="AE55" s="90" t="str">
        <f t="shared" si="2"/>
        <v/>
      </c>
      <c r="AF55" s="91" t="str">
        <f t="shared" si="3"/>
        <v/>
      </c>
      <c r="AG55" s="92" t="str">
        <f t="shared" si="4"/>
        <v/>
      </c>
      <c r="AH55" s="93" t="str">
        <f t="shared" si="5"/>
        <v/>
      </c>
      <c r="AI55" s="93" t="str">
        <f t="shared" si="6"/>
        <v/>
      </c>
      <c r="AJ55" s="135" t="str">
        <f t="shared" si="7"/>
        <v/>
      </c>
      <c r="AK55" s="99" t="str">
        <f>+IF(A55="","",IF(F55="",70,VLOOKUP(L55,Hoja2!A:D,4,0)))</f>
        <v/>
      </c>
      <c r="AL55" s="109"/>
      <c r="AM55" s="109"/>
      <c r="AN55" s="109"/>
      <c r="AO55" s="109"/>
      <c r="AP55" s="109"/>
      <c r="AQ55" s="109"/>
      <c r="AR55" s="109"/>
      <c r="AS55" s="109"/>
      <c r="AT55" s="109"/>
      <c r="AU55" s="109"/>
      <c r="AV55" s="109"/>
      <c r="AW55" s="109"/>
      <c r="AX55" s="109"/>
      <c r="AY55" s="109"/>
      <c r="AZ55" s="109"/>
      <c r="BA55" s="109"/>
      <c r="BB55" s="109"/>
      <c r="BC55" s="109"/>
      <c r="BD55" s="109"/>
    </row>
    <row r="56" spans="1:56" ht="15.75" customHeight="1">
      <c r="A56" s="85"/>
      <c r="B56" s="85"/>
      <c r="C56" s="79"/>
      <c r="D56" s="85"/>
      <c r="E56" s="79"/>
      <c r="F56" s="79"/>
      <c r="G56" s="132"/>
      <c r="H56" s="132"/>
      <c r="I56" s="85"/>
      <c r="J56" s="85" t="str">
        <f>+IFERROR(VLOOKUP(I56,Listas!B:C,2,0),"")</f>
        <v/>
      </c>
      <c r="K56" s="85"/>
      <c r="L56" s="85"/>
      <c r="M56" s="85"/>
      <c r="N56" s="79"/>
      <c r="O56" s="79"/>
      <c r="P56" s="82"/>
      <c r="Q56" s="79"/>
      <c r="R56" s="132"/>
      <c r="S56" s="80"/>
      <c r="T56" s="85"/>
      <c r="U56" s="85"/>
      <c r="V56" s="85"/>
      <c r="W56" s="85"/>
      <c r="X56" s="79"/>
      <c r="Y56" s="85"/>
      <c r="Z56" s="133"/>
      <c r="AA56" s="134" t="str">
        <f t="shared" si="0"/>
        <v/>
      </c>
      <c r="AB56" s="87"/>
      <c r="AC56" s="98" t="str">
        <f t="shared" si="1"/>
        <v/>
      </c>
      <c r="AD56" s="85"/>
      <c r="AE56" s="90" t="str">
        <f t="shared" si="2"/>
        <v/>
      </c>
      <c r="AF56" s="91" t="str">
        <f t="shared" si="3"/>
        <v/>
      </c>
      <c r="AG56" s="92" t="str">
        <f t="shared" si="4"/>
        <v/>
      </c>
      <c r="AH56" s="93" t="str">
        <f t="shared" si="5"/>
        <v/>
      </c>
      <c r="AI56" s="93" t="str">
        <f t="shared" si="6"/>
        <v/>
      </c>
      <c r="AJ56" s="135" t="str">
        <f t="shared" si="7"/>
        <v/>
      </c>
      <c r="AK56" s="99" t="str">
        <f>+IF(A56="","",IF(F56="",70,VLOOKUP(L56,Hoja2!A:D,4,0)))</f>
        <v/>
      </c>
      <c r="AL56" s="109"/>
      <c r="AM56" s="109"/>
      <c r="AN56" s="109"/>
      <c r="AO56" s="109"/>
      <c r="AP56" s="109"/>
      <c r="AQ56" s="109"/>
      <c r="AR56" s="109"/>
      <c r="AS56" s="109"/>
      <c r="AT56" s="109"/>
      <c r="AU56" s="109"/>
      <c r="AV56" s="109"/>
      <c r="AW56" s="109"/>
      <c r="AX56" s="109"/>
      <c r="AY56" s="109"/>
      <c r="AZ56" s="109"/>
      <c r="BA56" s="109"/>
      <c r="BB56" s="109"/>
      <c r="BC56" s="109"/>
      <c r="BD56" s="109"/>
    </row>
    <row r="57" spans="1:56" ht="15.75" customHeight="1">
      <c r="A57" s="85"/>
      <c r="B57" s="85"/>
      <c r="C57" s="79"/>
      <c r="D57" s="85"/>
      <c r="E57" s="79"/>
      <c r="F57" s="79"/>
      <c r="G57" s="132"/>
      <c r="H57" s="132"/>
      <c r="I57" s="85"/>
      <c r="J57" s="85" t="str">
        <f>+IFERROR(VLOOKUP(I57,Listas!B:C,2,0),"")</f>
        <v/>
      </c>
      <c r="K57" s="85"/>
      <c r="L57" s="85"/>
      <c r="M57" s="85"/>
      <c r="N57" s="79"/>
      <c r="O57" s="79"/>
      <c r="P57" s="82"/>
      <c r="Q57" s="79"/>
      <c r="R57" s="132"/>
      <c r="S57" s="80"/>
      <c r="T57" s="85"/>
      <c r="U57" s="85"/>
      <c r="V57" s="85"/>
      <c r="W57" s="85"/>
      <c r="X57" s="79"/>
      <c r="Y57" s="85"/>
      <c r="Z57" s="133"/>
      <c r="AA57" s="134" t="str">
        <f t="shared" si="0"/>
        <v/>
      </c>
      <c r="AB57" s="87"/>
      <c r="AC57" s="98" t="str">
        <f t="shared" si="1"/>
        <v/>
      </c>
      <c r="AD57" s="85"/>
      <c r="AE57" s="90" t="str">
        <f t="shared" si="2"/>
        <v/>
      </c>
      <c r="AF57" s="91" t="str">
        <f t="shared" si="3"/>
        <v/>
      </c>
      <c r="AG57" s="92" t="str">
        <f t="shared" si="4"/>
        <v/>
      </c>
      <c r="AH57" s="93" t="str">
        <f t="shared" si="5"/>
        <v/>
      </c>
      <c r="AI57" s="93" t="str">
        <f t="shared" si="6"/>
        <v/>
      </c>
      <c r="AJ57" s="135" t="str">
        <f t="shared" si="7"/>
        <v/>
      </c>
      <c r="AK57" s="99" t="str">
        <f>+IF(A57="","",IF(F57="",70,VLOOKUP(L57,Hoja2!A:D,4,0)))</f>
        <v/>
      </c>
      <c r="AL57" s="109"/>
      <c r="AM57" s="109"/>
      <c r="AN57" s="109"/>
      <c r="AO57" s="109"/>
      <c r="AP57" s="109"/>
      <c r="AQ57" s="109"/>
      <c r="AR57" s="109"/>
      <c r="AS57" s="109"/>
      <c r="AT57" s="109"/>
      <c r="AU57" s="109"/>
      <c r="AV57" s="109"/>
      <c r="AW57" s="109"/>
      <c r="AX57" s="109"/>
      <c r="AY57" s="109"/>
      <c r="AZ57" s="109"/>
      <c r="BA57" s="109"/>
      <c r="BB57" s="109"/>
      <c r="BC57" s="109"/>
      <c r="BD57" s="109"/>
    </row>
    <row r="58" spans="1:56" ht="15.75" customHeight="1">
      <c r="A58" s="85"/>
      <c r="B58" s="85"/>
      <c r="C58" s="79"/>
      <c r="D58" s="85"/>
      <c r="E58" s="79"/>
      <c r="F58" s="79"/>
      <c r="G58" s="132"/>
      <c r="H58" s="132"/>
      <c r="I58" s="85"/>
      <c r="J58" s="85" t="str">
        <f>+IFERROR(VLOOKUP(I58,Listas!B:C,2,0),"")</f>
        <v/>
      </c>
      <c r="K58" s="85"/>
      <c r="L58" s="85"/>
      <c r="M58" s="85"/>
      <c r="N58" s="79"/>
      <c r="O58" s="79"/>
      <c r="P58" s="82"/>
      <c r="Q58" s="79"/>
      <c r="R58" s="132"/>
      <c r="S58" s="80"/>
      <c r="T58" s="85"/>
      <c r="U58" s="85"/>
      <c r="V58" s="85"/>
      <c r="W58" s="85"/>
      <c r="X58" s="79"/>
      <c r="Y58" s="85"/>
      <c r="Z58" s="133"/>
      <c r="AA58" s="134" t="str">
        <f t="shared" si="0"/>
        <v/>
      </c>
      <c r="AB58" s="87"/>
      <c r="AC58" s="98" t="str">
        <f t="shared" si="1"/>
        <v/>
      </c>
      <c r="AD58" s="85"/>
      <c r="AE58" s="90" t="str">
        <f t="shared" si="2"/>
        <v/>
      </c>
      <c r="AF58" s="91" t="str">
        <f t="shared" si="3"/>
        <v/>
      </c>
      <c r="AG58" s="92" t="str">
        <f t="shared" si="4"/>
        <v/>
      </c>
      <c r="AH58" s="93" t="str">
        <f t="shared" si="5"/>
        <v/>
      </c>
      <c r="AI58" s="93" t="str">
        <f t="shared" si="6"/>
        <v/>
      </c>
      <c r="AJ58" s="135" t="str">
        <f t="shared" si="7"/>
        <v/>
      </c>
      <c r="AK58" s="99" t="str">
        <f>+IF(A58="","",IF(F58="",70,VLOOKUP(L58,Hoja2!A:D,4,0)))</f>
        <v/>
      </c>
      <c r="AL58" s="109"/>
      <c r="AM58" s="109"/>
      <c r="AN58" s="109"/>
      <c r="AO58" s="109"/>
      <c r="AP58" s="109"/>
      <c r="AQ58" s="109"/>
      <c r="AR58" s="109"/>
      <c r="AS58" s="109"/>
      <c r="AT58" s="109"/>
      <c r="AU58" s="109"/>
      <c r="AV58" s="109"/>
      <c r="AW58" s="109"/>
      <c r="AX58" s="109"/>
      <c r="AY58" s="109"/>
      <c r="AZ58" s="109"/>
      <c r="BA58" s="109"/>
      <c r="BB58" s="109"/>
      <c r="BC58" s="109"/>
      <c r="BD58" s="109"/>
    </row>
    <row r="59" spans="1:56" ht="15.75" customHeight="1">
      <c r="A59" s="85"/>
      <c r="B59" s="85"/>
      <c r="C59" s="79"/>
      <c r="D59" s="85"/>
      <c r="E59" s="79"/>
      <c r="F59" s="79"/>
      <c r="G59" s="132"/>
      <c r="H59" s="132"/>
      <c r="I59" s="85"/>
      <c r="J59" s="85" t="str">
        <f>+IFERROR(VLOOKUP(I59,Listas!B:C,2,0),"")</f>
        <v/>
      </c>
      <c r="K59" s="85"/>
      <c r="L59" s="85"/>
      <c r="M59" s="85"/>
      <c r="N59" s="79"/>
      <c r="O59" s="79"/>
      <c r="P59" s="82"/>
      <c r="Q59" s="79"/>
      <c r="R59" s="132"/>
      <c r="S59" s="80"/>
      <c r="T59" s="85"/>
      <c r="U59" s="85"/>
      <c r="V59" s="85"/>
      <c r="W59" s="85"/>
      <c r="X59" s="79"/>
      <c r="Y59" s="85"/>
      <c r="Z59" s="133"/>
      <c r="AA59" s="134" t="str">
        <f t="shared" si="0"/>
        <v/>
      </c>
      <c r="AB59" s="87"/>
      <c r="AC59" s="98" t="str">
        <f t="shared" si="1"/>
        <v/>
      </c>
      <c r="AD59" s="85"/>
      <c r="AE59" s="90" t="str">
        <f t="shared" si="2"/>
        <v/>
      </c>
      <c r="AF59" s="91" t="str">
        <f t="shared" si="3"/>
        <v/>
      </c>
      <c r="AG59" s="92" t="str">
        <f t="shared" si="4"/>
        <v/>
      </c>
      <c r="AH59" s="93" t="str">
        <f t="shared" si="5"/>
        <v/>
      </c>
      <c r="AI59" s="93" t="str">
        <f t="shared" si="6"/>
        <v/>
      </c>
      <c r="AJ59" s="135" t="str">
        <f t="shared" si="7"/>
        <v/>
      </c>
      <c r="AK59" s="99" t="str">
        <f>+IF(A59="","",IF(F59="",70,VLOOKUP(L59,Hoja2!A:D,4,0)))</f>
        <v/>
      </c>
      <c r="AL59" s="109"/>
      <c r="AM59" s="109"/>
      <c r="AN59" s="109"/>
      <c r="AO59" s="109"/>
      <c r="AP59" s="109"/>
      <c r="AQ59" s="109"/>
      <c r="AR59" s="109"/>
      <c r="AS59" s="109"/>
      <c r="AT59" s="109"/>
      <c r="AU59" s="109"/>
      <c r="AV59" s="109"/>
      <c r="AW59" s="109"/>
      <c r="AX59" s="109"/>
      <c r="AY59" s="109"/>
      <c r="AZ59" s="109"/>
      <c r="BA59" s="109"/>
      <c r="BB59" s="109"/>
      <c r="BC59" s="109"/>
      <c r="BD59" s="109"/>
    </row>
    <row r="60" spans="1:56" ht="15.75" customHeight="1">
      <c r="A60" s="85"/>
      <c r="B60" s="85"/>
      <c r="C60" s="79"/>
      <c r="D60" s="85"/>
      <c r="E60" s="79"/>
      <c r="F60" s="79"/>
      <c r="G60" s="132"/>
      <c r="H60" s="132"/>
      <c r="I60" s="85"/>
      <c r="J60" s="85" t="str">
        <f>+IFERROR(VLOOKUP(I60,Listas!B:C,2,0),"")</f>
        <v/>
      </c>
      <c r="K60" s="85"/>
      <c r="L60" s="85"/>
      <c r="M60" s="85"/>
      <c r="N60" s="79"/>
      <c r="O60" s="79"/>
      <c r="P60" s="82"/>
      <c r="Q60" s="79"/>
      <c r="R60" s="132"/>
      <c r="S60" s="80"/>
      <c r="T60" s="85"/>
      <c r="U60" s="85"/>
      <c r="V60" s="85"/>
      <c r="W60" s="85"/>
      <c r="X60" s="79"/>
      <c r="Y60" s="85"/>
      <c r="Z60" s="133"/>
      <c r="AA60" s="134" t="str">
        <f t="shared" si="0"/>
        <v/>
      </c>
      <c r="AB60" s="87"/>
      <c r="AC60" s="98" t="str">
        <f t="shared" si="1"/>
        <v/>
      </c>
      <c r="AD60" s="85"/>
      <c r="AE60" s="90" t="str">
        <f t="shared" si="2"/>
        <v/>
      </c>
      <c r="AF60" s="91" t="str">
        <f t="shared" si="3"/>
        <v/>
      </c>
      <c r="AG60" s="92" t="str">
        <f t="shared" si="4"/>
        <v/>
      </c>
      <c r="AH60" s="93" t="str">
        <f t="shared" si="5"/>
        <v/>
      </c>
      <c r="AI60" s="93" t="str">
        <f t="shared" si="6"/>
        <v/>
      </c>
      <c r="AJ60" s="135" t="str">
        <f t="shared" si="7"/>
        <v/>
      </c>
      <c r="AK60" s="99" t="str">
        <f>+IF(A60="","",IF(F60="",70,VLOOKUP(L60,Hoja2!A:D,4,0)))</f>
        <v/>
      </c>
      <c r="AL60" s="109"/>
      <c r="AM60" s="109"/>
      <c r="AN60" s="109"/>
      <c r="AO60" s="109"/>
      <c r="AP60" s="109"/>
      <c r="AQ60" s="109"/>
      <c r="AR60" s="109"/>
      <c r="AS60" s="109"/>
      <c r="AT60" s="109"/>
      <c r="AU60" s="109"/>
      <c r="AV60" s="109"/>
      <c r="AW60" s="109"/>
      <c r="AX60" s="109"/>
      <c r="AY60" s="109"/>
      <c r="AZ60" s="109"/>
      <c r="BA60" s="109"/>
      <c r="BB60" s="109"/>
      <c r="BC60" s="109"/>
      <c r="BD60" s="109"/>
    </row>
    <row r="61" spans="1:56" ht="15.75" customHeight="1">
      <c r="A61" s="85"/>
      <c r="B61" s="85"/>
      <c r="C61" s="79"/>
      <c r="D61" s="85"/>
      <c r="E61" s="79"/>
      <c r="F61" s="79"/>
      <c r="G61" s="132"/>
      <c r="H61" s="132"/>
      <c r="I61" s="85"/>
      <c r="J61" s="85" t="str">
        <f>+IFERROR(VLOOKUP(I61,Listas!B:C,2,0),"")</f>
        <v/>
      </c>
      <c r="K61" s="85"/>
      <c r="L61" s="85"/>
      <c r="M61" s="85"/>
      <c r="N61" s="79"/>
      <c r="O61" s="79"/>
      <c r="P61" s="82"/>
      <c r="Q61" s="79"/>
      <c r="R61" s="132"/>
      <c r="S61" s="80"/>
      <c r="T61" s="85"/>
      <c r="U61" s="85"/>
      <c r="V61" s="85"/>
      <c r="W61" s="85"/>
      <c r="X61" s="79"/>
      <c r="Y61" s="85"/>
      <c r="Z61" s="133"/>
      <c r="AA61" s="134" t="str">
        <f t="shared" si="0"/>
        <v/>
      </c>
      <c r="AB61" s="87"/>
      <c r="AC61" s="98" t="str">
        <f t="shared" si="1"/>
        <v/>
      </c>
      <c r="AD61" s="85"/>
      <c r="AE61" s="90" t="str">
        <f t="shared" si="2"/>
        <v/>
      </c>
      <c r="AF61" s="91" t="str">
        <f t="shared" si="3"/>
        <v/>
      </c>
      <c r="AG61" s="92" t="str">
        <f t="shared" si="4"/>
        <v/>
      </c>
      <c r="AH61" s="93" t="str">
        <f t="shared" si="5"/>
        <v/>
      </c>
      <c r="AI61" s="93" t="str">
        <f t="shared" si="6"/>
        <v/>
      </c>
      <c r="AJ61" s="135" t="str">
        <f t="shared" si="7"/>
        <v/>
      </c>
      <c r="AK61" s="99" t="str">
        <f>+IF(A61="","",IF(F61="",70,VLOOKUP(L61,Hoja2!A:D,4,0)))</f>
        <v/>
      </c>
      <c r="AL61" s="109"/>
      <c r="AM61" s="109"/>
      <c r="AN61" s="109"/>
      <c r="AO61" s="109"/>
      <c r="AP61" s="109"/>
      <c r="AQ61" s="109"/>
      <c r="AR61" s="109"/>
      <c r="AS61" s="109"/>
      <c r="AT61" s="109"/>
      <c r="AU61" s="109"/>
      <c r="AV61" s="109"/>
      <c r="AW61" s="109"/>
      <c r="AX61" s="109"/>
      <c r="AY61" s="109"/>
      <c r="AZ61" s="109"/>
      <c r="BA61" s="109"/>
      <c r="BB61" s="109"/>
      <c r="BC61" s="109"/>
      <c r="BD61" s="109"/>
    </row>
    <row r="62" spans="1:56" ht="15.75" customHeight="1">
      <c r="A62" s="85"/>
      <c r="B62" s="85"/>
      <c r="C62" s="79"/>
      <c r="D62" s="85"/>
      <c r="E62" s="79"/>
      <c r="F62" s="79"/>
      <c r="G62" s="132"/>
      <c r="H62" s="132"/>
      <c r="I62" s="85"/>
      <c r="J62" s="85" t="str">
        <f>+IFERROR(VLOOKUP(I62,Listas!B:C,2,0),"")</f>
        <v/>
      </c>
      <c r="K62" s="85"/>
      <c r="L62" s="85"/>
      <c r="M62" s="85"/>
      <c r="N62" s="79"/>
      <c r="O62" s="79"/>
      <c r="P62" s="82"/>
      <c r="Q62" s="79"/>
      <c r="R62" s="132"/>
      <c r="S62" s="80"/>
      <c r="T62" s="85"/>
      <c r="U62" s="85"/>
      <c r="V62" s="85"/>
      <c r="W62" s="85"/>
      <c r="X62" s="79"/>
      <c r="Y62" s="85"/>
      <c r="Z62" s="133"/>
      <c r="AA62" s="134" t="str">
        <f t="shared" si="0"/>
        <v/>
      </c>
      <c r="AB62" s="87"/>
      <c r="AC62" s="98" t="str">
        <f t="shared" si="1"/>
        <v/>
      </c>
      <c r="AD62" s="85"/>
      <c r="AE62" s="90" t="str">
        <f t="shared" si="2"/>
        <v/>
      </c>
      <c r="AF62" s="91" t="str">
        <f t="shared" si="3"/>
        <v/>
      </c>
      <c r="AG62" s="92" t="str">
        <f t="shared" si="4"/>
        <v/>
      </c>
      <c r="AH62" s="93" t="str">
        <f t="shared" si="5"/>
        <v/>
      </c>
      <c r="AI62" s="93" t="str">
        <f t="shared" si="6"/>
        <v/>
      </c>
      <c r="AJ62" s="135" t="str">
        <f t="shared" si="7"/>
        <v/>
      </c>
      <c r="AK62" s="99" t="str">
        <f>+IF(A62="","",IF(F62="",70,VLOOKUP(L62,Hoja2!A:D,4,0)))</f>
        <v/>
      </c>
      <c r="AL62" s="109"/>
      <c r="AM62" s="109"/>
      <c r="AN62" s="109"/>
      <c r="AO62" s="109"/>
      <c r="AP62" s="109"/>
      <c r="AQ62" s="109"/>
      <c r="AR62" s="109"/>
      <c r="AS62" s="109"/>
      <c r="AT62" s="109"/>
      <c r="AU62" s="109"/>
      <c r="AV62" s="109"/>
      <c r="AW62" s="109"/>
      <c r="AX62" s="109"/>
      <c r="AY62" s="109"/>
      <c r="AZ62" s="109"/>
      <c r="BA62" s="109"/>
      <c r="BB62" s="109"/>
      <c r="BC62" s="109"/>
      <c r="BD62" s="109"/>
    </row>
    <row r="63" spans="1:56" ht="15.75" customHeight="1">
      <c r="A63" s="85"/>
      <c r="B63" s="85"/>
      <c r="C63" s="79"/>
      <c r="D63" s="85"/>
      <c r="E63" s="79"/>
      <c r="F63" s="79"/>
      <c r="G63" s="132"/>
      <c r="H63" s="132"/>
      <c r="I63" s="85"/>
      <c r="J63" s="85" t="str">
        <f>+IFERROR(VLOOKUP(I63,Listas!B:C,2,0),"")</f>
        <v/>
      </c>
      <c r="K63" s="85"/>
      <c r="L63" s="85"/>
      <c r="M63" s="85"/>
      <c r="N63" s="79"/>
      <c r="O63" s="79"/>
      <c r="P63" s="82"/>
      <c r="Q63" s="79"/>
      <c r="R63" s="132"/>
      <c r="S63" s="80"/>
      <c r="T63" s="85"/>
      <c r="U63" s="85"/>
      <c r="V63" s="85"/>
      <c r="W63" s="85"/>
      <c r="X63" s="79"/>
      <c r="Y63" s="85"/>
      <c r="Z63" s="133"/>
      <c r="AA63" s="134" t="str">
        <f t="shared" si="0"/>
        <v/>
      </c>
      <c r="AB63" s="87"/>
      <c r="AC63" s="98" t="str">
        <f t="shared" si="1"/>
        <v/>
      </c>
      <c r="AD63" s="85"/>
      <c r="AE63" s="90" t="str">
        <f t="shared" si="2"/>
        <v/>
      </c>
      <c r="AF63" s="91" t="str">
        <f t="shared" si="3"/>
        <v/>
      </c>
      <c r="AG63" s="92" t="str">
        <f t="shared" si="4"/>
        <v/>
      </c>
      <c r="AH63" s="93" t="str">
        <f t="shared" si="5"/>
        <v/>
      </c>
      <c r="AI63" s="93" t="str">
        <f t="shared" si="6"/>
        <v/>
      </c>
      <c r="AJ63" s="135" t="str">
        <f t="shared" si="7"/>
        <v/>
      </c>
      <c r="AK63" s="99" t="str">
        <f>+IF(A63="","",IF(F63="",70,VLOOKUP(L63,Hoja2!A:D,4,0)))</f>
        <v/>
      </c>
      <c r="AL63" s="109"/>
      <c r="AM63" s="109"/>
      <c r="AN63" s="109"/>
      <c r="AO63" s="109"/>
      <c r="AP63" s="109"/>
      <c r="AQ63" s="109"/>
      <c r="AR63" s="109"/>
      <c r="AS63" s="109"/>
      <c r="AT63" s="109"/>
      <c r="AU63" s="109"/>
      <c r="AV63" s="109"/>
      <c r="AW63" s="109"/>
      <c r="AX63" s="109"/>
      <c r="AY63" s="109"/>
      <c r="AZ63" s="109"/>
      <c r="BA63" s="109"/>
      <c r="BB63" s="109"/>
      <c r="BC63" s="109"/>
      <c r="BD63" s="109"/>
    </row>
    <row r="64" spans="1:56" ht="15.75" customHeight="1">
      <c r="A64" s="85"/>
      <c r="B64" s="85"/>
      <c r="C64" s="79"/>
      <c r="D64" s="85"/>
      <c r="E64" s="79"/>
      <c r="F64" s="79"/>
      <c r="G64" s="132"/>
      <c r="H64" s="132"/>
      <c r="I64" s="85"/>
      <c r="J64" s="85" t="str">
        <f>+IFERROR(VLOOKUP(I64,Listas!B:C,2,0),"")</f>
        <v/>
      </c>
      <c r="K64" s="85"/>
      <c r="L64" s="85"/>
      <c r="M64" s="85"/>
      <c r="N64" s="79"/>
      <c r="O64" s="79"/>
      <c r="P64" s="82"/>
      <c r="Q64" s="79"/>
      <c r="R64" s="132"/>
      <c r="S64" s="80"/>
      <c r="T64" s="85"/>
      <c r="U64" s="85"/>
      <c r="V64" s="85"/>
      <c r="W64" s="85"/>
      <c r="X64" s="79"/>
      <c r="Y64" s="85"/>
      <c r="Z64" s="133"/>
      <c r="AA64" s="134" t="str">
        <f t="shared" si="0"/>
        <v/>
      </c>
      <c r="AB64" s="87"/>
      <c r="AC64" s="98" t="str">
        <f t="shared" si="1"/>
        <v/>
      </c>
      <c r="AD64" s="85"/>
      <c r="AE64" s="90" t="str">
        <f t="shared" si="2"/>
        <v/>
      </c>
      <c r="AF64" s="91" t="str">
        <f t="shared" si="3"/>
        <v/>
      </c>
      <c r="AG64" s="92" t="str">
        <f t="shared" si="4"/>
        <v/>
      </c>
      <c r="AH64" s="93" t="str">
        <f t="shared" si="5"/>
        <v/>
      </c>
      <c r="AI64" s="93" t="str">
        <f t="shared" si="6"/>
        <v/>
      </c>
      <c r="AJ64" s="135" t="str">
        <f t="shared" si="7"/>
        <v/>
      </c>
      <c r="AK64" s="99" t="str">
        <f>+IF(A64="","",IF(F64="",70,VLOOKUP(L64,Hoja2!A:D,4,0)))</f>
        <v/>
      </c>
      <c r="AL64" s="109"/>
      <c r="AM64" s="109"/>
      <c r="AN64" s="109"/>
      <c r="AO64" s="109"/>
      <c r="AP64" s="109"/>
      <c r="AQ64" s="109"/>
      <c r="AR64" s="109"/>
      <c r="AS64" s="109"/>
      <c r="AT64" s="109"/>
      <c r="AU64" s="109"/>
      <c r="AV64" s="109"/>
      <c r="AW64" s="109"/>
      <c r="AX64" s="109"/>
      <c r="AY64" s="109"/>
      <c r="AZ64" s="109"/>
      <c r="BA64" s="109"/>
      <c r="BB64" s="109"/>
      <c r="BC64" s="109"/>
      <c r="BD64" s="109"/>
    </row>
    <row r="65" spans="1:56" ht="15.75" customHeight="1">
      <c r="A65" s="85"/>
      <c r="B65" s="85"/>
      <c r="C65" s="79"/>
      <c r="D65" s="85"/>
      <c r="E65" s="79"/>
      <c r="F65" s="79"/>
      <c r="G65" s="132"/>
      <c r="H65" s="132"/>
      <c r="I65" s="85"/>
      <c r="J65" s="85" t="str">
        <f>+IFERROR(VLOOKUP(I65,Listas!B:C,2,0),"")</f>
        <v/>
      </c>
      <c r="K65" s="85"/>
      <c r="L65" s="85"/>
      <c r="M65" s="85"/>
      <c r="N65" s="79"/>
      <c r="O65" s="79"/>
      <c r="P65" s="82"/>
      <c r="Q65" s="79"/>
      <c r="R65" s="132"/>
      <c r="S65" s="80"/>
      <c r="T65" s="85"/>
      <c r="U65" s="85"/>
      <c r="V65" s="85"/>
      <c r="W65" s="85"/>
      <c r="X65" s="79"/>
      <c r="Y65" s="85"/>
      <c r="Z65" s="133"/>
      <c r="AA65" s="134" t="str">
        <f t="shared" si="0"/>
        <v/>
      </c>
      <c r="AB65" s="87"/>
      <c r="AC65" s="98" t="str">
        <f t="shared" si="1"/>
        <v/>
      </c>
      <c r="AD65" s="85"/>
      <c r="AE65" s="90" t="str">
        <f t="shared" si="2"/>
        <v/>
      </c>
      <c r="AF65" s="91" t="str">
        <f t="shared" si="3"/>
        <v/>
      </c>
      <c r="AG65" s="92" t="str">
        <f t="shared" si="4"/>
        <v/>
      </c>
      <c r="AH65" s="93" t="str">
        <f t="shared" si="5"/>
        <v/>
      </c>
      <c r="AI65" s="93" t="str">
        <f t="shared" si="6"/>
        <v/>
      </c>
      <c r="AJ65" s="135" t="str">
        <f t="shared" si="7"/>
        <v/>
      </c>
      <c r="AK65" s="99" t="str">
        <f>+IF(A65="","",IF(F65="",70,VLOOKUP(L65,Hoja2!A:D,4,0)))</f>
        <v/>
      </c>
      <c r="AL65" s="109"/>
      <c r="AM65" s="109"/>
      <c r="AN65" s="109"/>
      <c r="AO65" s="109"/>
      <c r="AP65" s="109"/>
      <c r="AQ65" s="109"/>
      <c r="AR65" s="109"/>
      <c r="AS65" s="109"/>
      <c r="AT65" s="109"/>
      <c r="AU65" s="109"/>
      <c r="AV65" s="109"/>
      <c r="AW65" s="109"/>
      <c r="AX65" s="109"/>
      <c r="AY65" s="109"/>
      <c r="AZ65" s="109"/>
      <c r="BA65" s="109"/>
      <c r="BB65" s="109"/>
      <c r="BC65" s="109"/>
      <c r="BD65" s="109"/>
    </row>
    <row r="66" spans="1:56" ht="15.75" customHeight="1">
      <c r="A66" s="85"/>
      <c r="B66" s="85"/>
      <c r="C66" s="79"/>
      <c r="D66" s="85"/>
      <c r="E66" s="79"/>
      <c r="F66" s="79"/>
      <c r="G66" s="132"/>
      <c r="H66" s="132"/>
      <c r="I66" s="85"/>
      <c r="J66" s="85" t="str">
        <f>+IFERROR(VLOOKUP(I66,Listas!B:C,2,0),"")</f>
        <v/>
      </c>
      <c r="K66" s="85"/>
      <c r="L66" s="85"/>
      <c r="M66" s="85"/>
      <c r="N66" s="79"/>
      <c r="O66" s="79"/>
      <c r="P66" s="82"/>
      <c r="Q66" s="79"/>
      <c r="R66" s="132"/>
      <c r="S66" s="80"/>
      <c r="T66" s="85"/>
      <c r="U66" s="85"/>
      <c r="V66" s="85"/>
      <c r="W66" s="85"/>
      <c r="X66" s="79"/>
      <c r="Y66" s="85"/>
      <c r="Z66" s="133"/>
      <c r="AA66" s="134" t="str">
        <f t="shared" si="0"/>
        <v/>
      </c>
      <c r="AB66" s="87"/>
      <c r="AC66" s="98" t="str">
        <f t="shared" si="1"/>
        <v/>
      </c>
      <c r="AD66" s="85"/>
      <c r="AE66" s="90" t="str">
        <f t="shared" si="2"/>
        <v/>
      </c>
      <c r="AF66" s="91" t="str">
        <f t="shared" si="3"/>
        <v/>
      </c>
      <c r="AG66" s="92" t="str">
        <f t="shared" si="4"/>
        <v/>
      </c>
      <c r="AH66" s="93" t="str">
        <f t="shared" si="5"/>
        <v/>
      </c>
      <c r="AI66" s="93" t="str">
        <f t="shared" si="6"/>
        <v/>
      </c>
      <c r="AJ66" s="135" t="str">
        <f t="shared" si="7"/>
        <v/>
      </c>
      <c r="AK66" s="99" t="str">
        <f>+IF(A66="","",IF(F66="",70,VLOOKUP(L66,Hoja2!A:D,4,0)))</f>
        <v/>
      </c>
      <c r="AL66" s="109"/>
      <c r="AM66" s="109"/>
      <c r="AN66" s="109"/>
      <c r="AO66" s="109"/>
      <c r="AP66" s="109"/>
      <c r="AQ66" s="109"/>
      <c r="AR66" s="109"/>
      <c r="AS66" s="109"/>
      <c r="AT66" s="109"/>
      <c r="AU66" s="109"/>
      <c r="AV66" s="109"/>
      <c r="AW66" s="109"/>
      <c r="AX66" s="109"/>
      <c r="AY66" s="109"/>
      <c r="AZ66" s="109"/>
      <c r="BA66" s="109"/>
      <c r="BB66" s="109"/>
      <c r="BC66" s="109"/>
      <c r="BD66" s="109"/>
    </row>
    <row r="67" spans="1:56" ht="15.75" customHeight="1">
      <c r="A67" s="85"/>
      <c r="B67" s="85"/>
      <c r="C67" s="79"/>
      <c r="D67" s="85"/>
      <c r="E67" s="79"/>
      <c r="F67" s="79"/>
      <c r="G67" s="132"/>
      <c r="H67" s="132"/>
      <c r="I67" s="85"/>
      <c r="J67" s="85" t="str">
        <f>+IFERROR(VLOOKUP(I67,Listas!B:C,2,0),"")</f>
        <v/>
      </c>
      <c r="K67" s="85"/>
      <c r="L67" s="85"/>
      <c r="M67" s="85"/>
      <c r="N67" s="79"/>
      <c r="O67" s="79"/>
      <c r="P67" s="82"/>
      <c r="Q67" s="79"/>
      <c r="R67" s="132"/>
      <c r="S67" s="80"/>
      <c r="T67" s="85"/>
      <c r="U67" s="85"/>
      <c r="V67" s="85"/>
      <c r="W67" s="85"/>
      <c r="X67" s="79"/>
      <c r="Y67" s="85"/>
      <c r="Z67" s="133"/>
      <c r="AA67" s="134" t="str">
        <f t="shared" si="0"/>
        <v/>
      </c>
      <c r="AB67" s="87"/>
      <c r="AC67" s="98" t="str">
        <f t="shared" si="1"/>
        <v/>
      </c>
      <c r="AD67" s="85"/>
      <c r="AE67" s="90" t="str">
        <f t="shared" si="2"/>
        <v/>
      </c>
      <c r="AF67" s="91" t="str">
        <f t="shared" si="3"/>
        <v/>
      </c>
      <c r="AG67" s="92" t="str">
        <f t="shared" si="4"/>
        <v/>
      </c>
      <c r="AH67" s="93" t="str">
        <f t="shared" si="5"/>
        <v/>
      </c>
      <c r="AI67" s="93" t="str">
        <f t="shared" si="6"/>
        <v/>
      </c>
      <c r="AJ67" s="135" t="str">
        <f t="shared" si="7"/>
        <v/>
      </c>
      <c r="AK67" s="99" t="str">
        <f>+IF(A67="","",IF(F67="",70,VLOOKUP(L67,Hoja2!A:D,4,0)))</f>
        <v/>
      </c>
      <c r="AL67" s="109"/>
      <c r="AM67" s="109"/>
      <c r="AN67" s="109"/>
      <c r="AO67" s="109"/>
      <c r="AP67" s="109"/>
      <c r="AQ67" s="109"/>
      <c r="AR67" s="109"/>
      <c r="AS67" s="109"/>
      <c r="AT67" s="109"/>
      <c r="AU67" s="109"/>
      <c r="AV67" s="109"/>
      <c r="AW67" s="109"/>
      <c r="AX67" s="109"/>
      <c r="AY67" s="109"/>
      <c r="AZ67" s="109"/>
      <c r="BA67" s="109"/>
      <c r="BB67" s="109"/>
      <c r="BC67" s="109"/>
      <c r="BD67" s="109"/>
    </row>
    <row r="68" spans="1:56" ht="15.75" customHeight="1">
      <c r="A68" s="85"/>
      <c r="B68" s="85"/>
      <c r="C68" s="79"/>
      <c r="D68" s="85"/>
      <c r="E68" s="79"/>
      <c r="F68" s="79"/>
      <c r="G68" s="132"/>
      <c r="H68" s="132"/>
      <c r="I68" s="85"/>
      <c r="J68" s="85" t="str">
        <f>+IFERROR(VLOOKUP(I68,Listas!B:C,2,0),"")</f>
        <v/>
      </c>
      <c r="K68" s="85"/>
      <c r="L68" s="85"/>
      <c r="M68" s="85"/>
      <c r="N68" s="79"/>
      <c r="O68" s="79"/>
      <c r="P68" s="82"/>
      <c r="Q68" s="79"/>
      <c r="R68" s="132"/>
      <c r="S68" s="80"/>
      <c r="T68" s="85"/>
      <c r="U68" s="85"/>
      <c r="V68" s="85"/>
      <c r="W68" s="85"/>
      <c r="X68" s="79"/>
      <c r="Y68" s="85"/>
      <c r="Z68" s="133"/>
      <c r="AA68" s="134" t="str">
        <f t="shared" si="0"/>
        <v/>
      </c>
      <c r="AB68" s="87"/>
      <c r="AC68" s="98" t="str">
        <f t="shared" si="1"/>
        <v/>
      </c>
      <c r="AD68" s="85"/>
      <c r="AE68" s="90" t="str">
        <f t="shared" si="2"/>
        <v/>
      </c>
      <c r="AF68" s="91" t="str">
        <f t="shared" si="3"/>
        <v/>
      </c>
      <c r="AG68" s="92" t="str">
        <f t="shared" si="4"/>
        <v/>
      </c>
      <c r="AH68" s="93" t="str">
        <f t="shared" si="5"/>
        <v/>
      </c>
      <c r="AI68" s="93" t="str">
        <f t="shared" si="6"/>
        <v/>
      </c>
      <c r="AJ68" s="135" t="str">
        <f t="shared" si="7"/>
        <v/>
      </c>
      <c r="AK68" s="99" t="str">
        <f>+IF(A68="","",IF(F68="",70,VLOOKUP(L68,Hoja2!A:D,4,0)))</f>
        <v/>
      </c>
      <c r="AL68" s="109"/>
      <c r="AM68" s="109"/>
      <c r="AN68" s="109"/>
      <c r="AO68" s="109"/>
      <c r="AP68" s="109"/>
      <c r="AQ68" s="109"/>
      <c r="AR68" s="109"/>
      <c r="AS68" s="109"/>
      <c r="AT68" s="109"/>
      <c r="AU68" s="109"/>
      <c r="AV68" s="109"/>
      <c r="AW68" s="109"/>
      <c r="AX68" s="109"/>
      <c r="AY68" s="109"/>
      <c r="AZ68" s="109"/>
      <c r="BA68" s="109"/>
      <c r="BB68" s="109"/>
      <c r="BC68" s="109"/>
      <c r="BD68" s="109"/>
    </row>
    <row r="69" spans="1:56" ht="15.75" customHeight="1">
      <c r="A69" s="85"/>
      <c r="B69" s="85"/>
      <c r="C69" s="79"/>
      <c r="D69" s="85"/>
      <c r="E69" s="79"/>
      <c r="F69" s="79"/>
      <c r="G69" s="132"/>
      <c r="H69" s="132"/>
      <c r="I69" s="85"/>
      <c r="J69" s="85" t="str">
        <f>+IFERROR(VLOOKUP(I69,Listas!B:C,2,0),"")</f>
        <v/>
      </c>
      <c r="K69" s="85"/>
      <c r="L69" s="85"/>
      <c r="M69" s="85"/>
      <c r="N69" s="79"/>
      <c r="O69" s="79"/>
      <c r="P69" s="82"/>
      <c r="Q69" s="79"/>
      <c r="R69" s="132"/>
      <c r="S69" s="80"/>
      <c r="T69" s="85"/>
      <c r="U69" s="85"/>
      <c r="V69" s="85"/>
      <c r="W69" s="85"/>
      <c r="X69" s="79"/>
      <c r="Y69" s="85"/>
      <c r="Z69" s="133"/>
      <c r="AA69" s="134" t="str">
        <f t="shared" si="0"/>
        <v/>
      </c>
      <c r="AB69" s="87"/>
      <c r="AC69" s="98" t="str">
        <f t="shared" si="1"/>
        <v/>
      </c>
      <c r="AD69" s="85"/>
      <c r="AE69" s="90" t="str">
        <f t="shared" si="2"/>
        <v/>
      </c>
      <c r="AF69" s="91" t="str">
        <f t="shared" si="3"/>
        <v/>
      </c>
      <c r="AG69" s="92" t="str">
        <f t="shared" si="4"/>
        <v/>
      </c>
      <c r="AH69" s="93" t="str">
        <f t="shared" si="5"/>
        <v/>
      </c>
      <c r="AI69" s="93" t="str">
        <f t="shared" si="6"/>
        <v/>
      </c>
      <c r="AJ69" s="135" t="str">
        <f t="shared" si="7"/>
        <v/>
      </c>
      <c r="AK69" s="99" t="str">
        <f>+IF(A69="","",IF(F69="",70,VLOOKUP(L69,Hoja2!A:D,4,0)))</f>
        <v/>
      </c>
      <c r="AL69" s="109"/>
      <c r="AM69" s="109"/>
      <c r="AN69" s="109"/>
      <c r="AO69" s="109"/>
      <c r="AP69" s="109"/>
      <c r="AQ69" s="109"/>
      <c r="AR69" s="109"/>
      <c r="AS69" s="109"/>
      <c r="AT69" s="109"/>
      <c r="AU69" s="109"/>
      <c r="AV69" s="109"/>
      <c r="AW69" s="109"/>
      <c r="AX69" s="109"/>
      <c r="AY69" s="109"/>
      <c r="AZ69" s="109"/>
      <c r="BA69" s="109"/>
      <c r="BB69" s="109"/>
      <c r="BC69" s="109"/>
      <c r="BD69" s="109"/>
    </row>
    <row r="70" spans="1:56" ht="15.75" customHeight="1">
      <c r="A70" s="85"/>
      <c r="B70" s="85"/>
      <c r="C70" s="79"/>
      <c r="D70" s="85"/>
      <c r="E70" s="79"/>
      <c r="F70" s="79"/>
      <c r="G70" s="132"/>
      <c r="H70" s="132"/>
      <c r="I70" s="85"/>
      <c r="J70" s="85" t="str">
        <f>+IFERROR(VLOOKUP(I70,Listas!B:C,2,0),"")</f>
        <v/>
      </c>
      <c r="K70" s="85"/>
      <c r="L70" s="85"/>
      <c r="M70" s="85"/>
      <c r="N70" s="79"/>
      <c r="O70" s="79"/>
      <c r="P70" s="82"/>
      <c r="Q70" s="79"/>
      <c r="R70" s="132"/>
      <c r="S70" s="80"/>
      <c r="T70" s="85"/>
      <c r="U70" s="85"/>
      <c r="V70" s="85"/>
      <c r="W70" s="85"/>
      <c r="X70" s="79"/>
      <c r="Y70" s="85"/>
      <c r="Z70" s="133"/>
      <c r="AA70" s="134" t="str">
        <f t="shared" si="0"/>
        <v/>
      </c>
      <c r="AB70" s="87"/>
      <c r="AC70" s="98" t="str">
        <f t="shared" si="1"/>
        <v/>
      </c>
      <c r="AD70" s="85"/>
      <c r="AE70" s="90" t="str">
        <f t="shared" si="2"/>
        <v/>
      </c>
      <c r="AF70" s="91" t="str">
        <f t="shared" si="3"/>
        <v/>
      </c>
      <c r="AG70" s="92" t="str">
        <f t="shared" si="4"/>
        <v/>
      </c>
      <c r="AH70" s="93" t="str">
        <f t="shared" si="5"/>
        <v/>
      </c>
      <c r="AI70" s="93" t="str">
        <f t="shared" si="6"/>
        <v/>
      </c>
      <c r="AJ70" s="135" t="str">
        <f t="shared" si="7"/>
        <v/>
      </c>
      <c r="AK70" s="99" t="str">
        <f>+IF(A70="","",IF(F70="",70,VLOOKUP(L70,Hoja2!A:D,4,0)))</f>
        <v/>
      </c>
      <c r="AL70" s="109"/>
      <c r="AM70" s="109"/>
      <c r="AN70" s="109"/>
      <c r="AO70" s="109"/>
      <c r="AP70" s="109"/>
      <c r="AQ70" s="109"/>
      <c r="AR70" s="109"/>
      <c r="AS70" s="109"/>
      <c r="AT70" s="109"/>
      <c r="AU70" s="109"/>
      <c r="AV70" s="109"/>
      <c r="AW70" s="109"/>
      <c r="AX70" s="109"/>
      <c r="AY70" s="109"/>
      <c r="AZ70" s="109"/>
      <c r="BA70" s="109"/>
      <c r="BB70" s="109"/>
      <c r="BC70" s="109"/>
      <c r="BD70" s="109"/>
    </row>
    <row r="71" spans="1:56" ht="15.75" customHeight="1">
      <c r="A71" s="85"/>
      <c r="B71" s="85"/>
      <c r="C71" s="79"/>
      <c r="D71" s="85"/>
      <c r="E71" s="79"/>
      <c r="F71" s="79"/>
      <c r="G71" s="132"/>
      <c r="H71" s="132"/>
      <c r="I71" s="85"/>
      <c r="J71" s="85" t="str">
        <f>+IFERROR(VLOOKUP(I71,Listas!B:C,2,0),"")</f>
        <v/>
      </c>
      <c r="K71" s="85"/>
      <c r="L71" s="85"/>
      <c r="M71" s="85"/>
      <c r="N71" s="79"/>
      <c r="O71" s="79"/>
      <c r="P71" s="82"/>
      <c r="Q71" s="79"/>
      <c r="R71" s="132"/>
      <c r="S71" s="80"/>
      <c r="T71" s="85"/>
      <c r="U71" s="85"/>
      <c r="V71" s="85"/>
      <c r="W71" s="85"/>
      <c r="X71" s="79"/>
      <c r="Y71" s="85"/>
      <c r="Z71" s="133"/>
      <c r="AA71" s="134" t="str">
        <f t="shared" si="0"/>
        <v/>
      </c>
      <c r="AB71" s="87"/>
      <c r="AC71" s="98" t="str">
        <f t="shared" si="1"/>
        <v/>
      </c>
      <c r="AD71" s="85"/>
      <c r="AE71" s="90" t="str">
        <f t="shared" si="2"/>
        <v/>
      </c>
      <c r="AF71" s="91" t="str">
        <f t="shared" si="3"/>
        <v/>
      </c>
      <c r="AG71" s="92" t="str">
        <f t="shared" si="4"/>
        <v/>
      </c>
      <c r="AH71" s="93" t="str">
        <f t="shared" si="5"/>
        <v/>
      </c>
      <c r="AI71" s="93" t="str">
        <f t="shared" si="6"/>
        <v/>
      </c>
      <c r="AJ71" s="135" t="str">
        <f t="shared" si="7"/>
        <v/>
      </c>
      <c r="AK71" s="99" t="str">
        <f>+IF(A71="","",IF(F71="",70,VLOOKUP(L71,Hoja2!A:D,4,0)))</f>
        <v/>
      </c>
      <c r="AL71" s="109"/>
      <c r="AM71" s="109"/>
      <c r="AN71" s="109"/>
      <c r="AO71" s="109"/>
      <c r="AP71" s="109"/>
      <c r="AQ71" s="109"/>
      <c r="AR71" s="109"/>
      <c r="AS71" s="109"/>
      <c r="AT71" s="109"/>
      <c r="AU71" s="109"/>
      <c r="AV71" s="109"/>
      <c r="AW71" s="109"/>
      <c r="AX71" s="109"/>
      <c r="AY71" s="109"/>
      <c r="AZ71" s="109"/>
      <c r="BA71" s="109"/>
      <c r="BB71" s="109"/>
      <c r="BC71" s="109"/>
      <c r="BD71" s="109"/>
    </row>
    <row r="72" spans="1:56" ht="15.75" customHeight="1">
      <c r="A72" s="85"/>
      <c r="B72" s="85"/>
      <c r="C72" s="79"/>
      <c r="D72" s="85"/>
      <c r="E72" s="79"/>
      <c r="F72" s="79"/>
      <c r="G72" s="132"/>
      <c r="H72" s="132"/>
      <c r="I72" s="85"/>
      <c r="J72" s="85" t="str">
        <f>+IFERROR(VLOOKUP(I72,Listas!B:C,2,0),"")</f>
        <v/>
      </c>
      <c r="K72" s="85"/>
      <c r="L72" s="85"/>
      <c r="M72" s="85"/>
      <c r="N72" s="79"/>
      <c r="O72" s="79"/>
      <c r="P72" s="82"/>
      <c r="Q72" s="79"/>
      <c r="R72" s="132"/>
      <c r="S72" s="80"/>
      <c r="T72" s="85"/>
      <c r="U72" s="85"/>
      <c r="V72" s="85"/>
      <c r="W72" s="85"/>
      <c r="X72" s="79"/>
      <c r="Y72" s="85"/>
      <c r="Z72" s="133"/>
      <c r="AA72" s="134" t="str">
        <f t="shared" si="0"/>
        <v/>
      </c>
      <c r="AB72" s="87"/>
      <c r="AC72" s="98" t="str">
        <f t="shared" si="1"/>
        <v/>
      </c>
      <c r="AD72" s="85"/>
      <c r="AE72" s="90" t="str">
        <f t="shared" si="2"/>
        <v/>
      </c>
      <c r="AF72" s="91" t="str">
        <f t="shared" si="3"/>
        <v/>
      </c>
      <c r="AG72" s="92" t="str">
        <f t="shared" si="4"/>
        <v/>
      </c>
      <c r="AH72" s="93" t="str">
        <f t="shared" si="5"/>
        <v/>
      </c>
      <c r="AI72" s="93" t="str">
        <f t="shared" si="6"/>
        <v/>
      </c>
      <c r="AJ72" s="135" t="str">
        <f t="shared" si="7"/>
        <v/>
      </c>
      <c r="AK72" s="99" t="str">
        <f>+IF(A72="","",IF(F72="",70,VLOOKUP(L72,Hoja2!A:D,4,0)))</f>
        <v/>
      </c>
      <c r="AL72" s="109"/>
      <c r="AM72" s="109"/>
      <c r="AN72" s="109"/>
      <c r="AO72" s="109"/>
      <c r="AP72" s="109"/>
      <c r="AQ72" s="109"/>
      <c r="AR72" s="109"/>
      <c r="AS72" s="109"/>
      <c r="AT72" s="109"/>
      <c r="AU72" s="109"/>
      <c r="AV72" s="109"/>
      <c r="AW72" s="109"/>
      <c r="AX72" s="109"/>
      <c r="AY72" s="109"/>
      <c r="AZ72" s="109"/>
      <c r="BA72" s="109"/>
      <c r="BB72" s="109"/>
      <c r="BC72" s="109"/>
      <c r="BD72" s="109"/>
    </row>
    <row r="73" spans="1:56" ht="15.75" customHeight="1">
      <c r="A73" s="85"/>
      <c r="B73" s="85"/>
      <c r="C73" s="79"/>
      <c r="D73" s="85"/>
      <c r="E73" s="79"/>
      <c r="F73" s="79"/>
      <c r="G73" s="132"/>
      <c r="H73" s="132"/>
      <c r="I73" s="85"/>
      <c r="J73" s="85" t="str">
        <f>+IFERROR(VLOOKUP(I73,Listas!B:C,2,0),"")</f>
        <v/>
      </c>
      <c r="K73" s="85"/>
      <c r="L73" s="85"/>
      <c r="M73" s="85"/>
      <c r="N73" s="79"/>
      <c r="O73" s="79"/>
      <c r="P73" s="82"/>
      <c r="Q73" s="79"/>
      <c r="R73" s="132"/>
      <c r="S73" s="80"/>
      <c r="T73" s="85"/>
      <c r="U73" s="85"/>
      <c r="V73" s="85"/>
      <c r="W73" s="85"/>
      <c r="X73" s="79"/>
      <c r="Y73" s="85"/>
      <c r="Z73" s="133"/>
      <c r="AA73" s="134" t="str">
        <f t="shared" si="0"/>
        <v/>
      </c>
      <c r="AB73" s="87"/>
      <c r="AC73" s="98" t="str">
        <f t="shared" si="1"/>
        <v/>
      </c>
      <c r="AD73" s="85"/>
      <c r="AE73" s="90" t="str">
        <f t="shared" si="2"/>
        <v/>
      </c>
      <c r="AF73" s="91" t="str">
        <f t="shared" si="3"/>
        <v/>
      </c>
      <c r="AG73" s="92" t="str">
        <f t="shared" si="4"/>
        <v/>
      </c>
      <c r="AH73" s="93" t="str">
        <f t="shared" si="5"/>
        <v/>
      </c>
      <c r="AI73" s="93" t="str">
        <f t="shared" si="6"/>
        <v/>
      </c>
      <c r="AJ73" s="135" t="str">
        <f t="shared" si="7"/>
        <v/>
      </c>
      <c r="AK73" s="99" t="str">
        <f>+IF(A73="","",IF(F73="",70,VLOOKUP(L73,Hoja2!A:D,4,0)))</f>
        <v/>
      </c>
      <c r="AL73" s="109"/>
      <c r="AM73" s="109"/>
      <c r="AN73" s="109"/>
      <c r="AO73" s="109"/>
      <c r="AP73" s="109"/>
      <c r="AQ73" s="109"/>
      <c r="AR73" s="109"/>
      <c r="AS73" s="109"/>
      <c r="AT73" s="109"/>
      <c r="AU73" s="109"/>
      <c r="AV73" s="109"/>
      <c r="AW73" s="109"/>
      <c r="AX73" s="109"/>
      <c r="AY73" s="109"/>
      <c r="AZ73" s="109"/>
      <c r="BA73" s="109"/>
      <c r="BB73" s="109"/>
      <c r="BC73" s="109"/>
      <c r="BD73" s="109"/>
    </row>
    <row r="74" spans="1:56" ht="15.75" customHeight="1">
      <c r="A74" s="85"/>
      <c r="B74" s="85"/>
      <c r="C74" s="79"/>
      <c r="D74" s="85"/>
      <c r="E74" s="79"/>
      <c r="F74" s="79"/>
      <c r="G74" s="132"/>
      <c r="H74" s="132"/>
      <c r="I74" s="85"/>
      <c r="J74" s="85" t="str">
        <f>+IFERROR(VLOOKUP(I74,Listas!B:C,2,0),"")</f>
        <v/>
      </c>
      <c r="K74" s="85"/>
      <c r="L74" s="85"/>
      <c r="M74" s="85"/>
      <c r="N74" s="79"/>
      <c r="O74" s="79"/>
      <c r="P74" s="82"/>
      <c r="Q74" s="79"/>
      <c r="R74" s="132"/>
      <c r="S74" s="80"/>
      <c r="T74" s="85"/>
      <c r="U74" s="85"/>
      <c r="V74" s="85"/>
      <c r="W74" s="85"/>
      <c r="X74" s="79"/>
      <c r="Y74" s="85"/>
      <c r="Z74" s="133"/>
      <c r="AA74" s="134" t="str">
        <f t="shared" si="0"/>
        <v/>
      </c>
      <c r="AB74" s="87"/>
      <c r="AC74" s="98" t="str">
        <f t="shared" si="1"/>
        <v/>
      </c>
      <c r="AD74" s="85"/>
      <c r="AE74" s="90" t="str">
        <f t="shared" si="2"/>
        <v/>
      </c>
      <c r="AF74" s="91" t="str">
        <f t="shared" si="3"/>
        <v/>
      </c>
      <c r="AG74" s="92" t="str">
        <f t="shared" si="4"/>
        <v/>
      </c>
      <c r="AH74" s="93" t="str">
        <f t="shared" si="5"/>
        <v/>
      </c>
      <c r="AI74" s="93" t="str">
        <f t="shared" si="6"/>
        <v/>
      </c>
      <c r="AJ74" s="135" t="str">
        <f t="shared" si="7"/>
        <v/>
      </c>
      <c r="AK74" s="99" t="str">
        <f>+IF(A74="","",IF(F74="",70,VLOOKUP(L74,Hoja2!A:D,4,0)))</f>
        <v/>
      </c>
      <c r="AL74" s="109"/>
      <c r="AM74" s="109"/>
      <c r="AN74" s="109"/>
      <c r="AO74" s="109"/>
      <c r="AP74" s="109"/>
      <c r="AQ74" s="109"/>
      <c r="AR74" s="109"/>
      <c r="AS74" s="109"/>
      <c r="AT74" s="109"/>
      <c r="AU74" s="109"/>
      <c r="AV74" s="109"/>
      <c r="AW74" s="109"/>
      <c r="AX74" s="109"/>
      <c r="AY74" s="109"/>
      <c r="AZ74" s="109"/>
      <c r="BA74" s="109"/>
      <c r="BB74" s="109"/>
      <c r="BC74" s="109"/>
      <c r="BD74" s="109"/>
    </row>
    <row r="75" spans="1:56" ht="14.25" customHeight="1">
      <c r="A75" s="85"/>
      <c r="B75" s="85"/>
      <c r="C75" s="79"/>
      <c r="D75" s="85"/>
      <c r="E75" s="79"/>
      <c r="F75" s="79"/>
      <c r="G75" s="132"/>
      <c r="H75" s="132"/>
      <c r="I75" s="85"/>
      <c r="J75" s="85" t="str">
        <f>+IFERROR(VLOOKUP(I75,Listas!B:C,2,0),"")</f>
        <v/>
      </c>
      <c r="K75" s="85"/>
      <c r="L75" s="85"/>
      <c r="M75" s="85"/>
      <c r="N75" s="79"/>
      <c r="O75" s="79"/>
      <c r="P75" s="82"/>
      <c r="Q75" s="79"/>
      <c r="R75" s="132"/>
      <c r="S75" s="80"/>
      <c r="T75" s="85"/>
      <c r="U75" s="85"/>
      <c r="V75" s="85"/>
      <c r="W75" s="85"/>
      <c r="X75" s="79"/>
      <c r="Y75" s="85"/>
      <c r="Z75" s="133"/>
      <c r="AA75" s="134" t="str">
        <f t="shared" si="0"/>
        <v/>
      </c>
      <c r="AB75" s="87"/>
      <c r="AC75" s="98" t="str">
        <f t="shared" si="1"/>
        <v/>
      </c>
      <c r="AD75" s="85"/>
      <c r="AE75" s="90" t="str">
        <f t="shared" si="2"/>
        <v/>
      </c>
      <c r="AF75" s="91" t="str">
        <f t="shared" si="3"/>
        <v/>
      </c>
      <c r="AG75" s="92" t="str">
        <f t="shared" si="4"/>
        <v/>
      </c>
      <c r="AH75" s="93" t="str">
        <f t="shared" si="5"/>
        <v/>
      </c>
      <c r="AI75" s="93" t="str">
        <f t="shared" si="6"/>
        <v/>
      </c>
      <c r="AJ75" s="135" t="str">
        <f t="shared" si="7"/>
        <v/>
      </c>
      <c r="AK75" s="99" t="str">
        <f>+IF(A75="","",IF(F75="",70,VLOOKUP(L75,Hoja2!A:D,4,0)))</f>
        <v/>
      </c>
      <c r="AL75" s="109"/>
      <c r="AM75" s="109"/>
      <c r="AN75" s="109"/>
      <c r="AO75" s="109"/>
      <c r="AP75" s="109"/>
      <c r="AQ75" s="109"/>
      <c r="AR75" s="109"/>
      <c r="AS75" s="109"/>
      <c r="AT75" s="109"/>
      <c r="AU75" s="109"/>
      <c r="AV75" s="109"/>
      <c r="AW75" s="109"/>
      <c r="AX75" s="109"/>
      <c r="AY75" s="109"/>
      <c r="AZ75" s="109"/>
      <c r="BA75" s="109"/>
      <c r="BB75" s="109"/>
      <c r="BC75" s="109"/>
      <c r="BD75" s="109"/>
    </row>
    <row r="76" spans="1:56" ht="14.25" customHeight="1">
      <c r="A76" s="85"/>
      <c r="B76" s="85"/>
      <c r="C76" s="79"/>
      <c r="D76" s="85"/>
      <c r="E76" s="79"/>
      <c r="F76" s="79"/>
      <c r="G76" s="132"/>
      <c r="H76" s="132"/>
      <c r="I76" s="85"/>
      <c r="J76" s="85" t="str">
        <f>+IFERROR(VLOOKUP(I76,Listas!B:C,2,0),"")</f>
        <v/>
      </c>
      <c r="K76" s="85"/>
      <c r="L76" s="85"/>
      <c r="M76" s="85"/>
      <c r="N76" s="79"/>
      <c r="O76" s="79"/>
      <c r="P76" s="82"/>
      <c r="Q76" s="79"/>
      <c r="R76" s="132"/>
      <c r="S76" s="80"/>
      <c r="T76" s="85"/>
      <c r="U76" s="85"/>
      <c r="V76" s="85"/>
      <c r="W76" s="85"/>
      <c r="X76" s="79"/>
      <c r="Y76" s="85"/>
      <c r="Z76" s="133"/>
      <c r="AA76" s="134" t="str">
        <f t="shared" si="0"/>
        <v/>
      </c>
      <c r="AB76" s="87"/>
      <c r="AC76" s="98" t="str">
        <f t="shared" si="1"/>
        <v/>
      </c>
      <c r="AD76" s="85"/>
      <c r="AE76" s="90" t="str">
        <f t="shared" si="2"/>
        <v/>
      </c>
      <c r="AF76" s="91" t="str">
        <f t="shared" si="3"/>
        <v/>
      </c>
      <c r="AG76" s="92" t="str">
        <f t="shared" si="4"/>
        <v/>
      </c>
      <c r="AH76" s="93" t="str">
        <f t="shared" si="5"/>
        <v/>
      </c>
      <c r="AI76" s="93" t="str">
        <f t="shared" si="6"/>
        <v/>
      </c>
      <c r="AJ76" s="135" t="str">
        <f t="shared" si="7"/>
        <v/>
      </c>
      <c r="AK76" s="99" t="str">
        <f>+IF(A76="","",IF(F76="",70,VLOOKUP(L76,Hoja2!A:D,4,0)))</f>
        <v/>
      </c>
      <c r="AL76" s="109"/>
      <c r="AM76" s="109"/>
      <c r="AN76" s="109"/>
      <c r="AO76" s="109"/>
      <c r="AP76" s="109"/>
      <c r="AQ76" s="109"/>
      <c r="AR76" s="109"/>
      <c r="AS76" s="109"/>
      <c r="AT76" s="109"/>
      <c r="AU76" s="109"/>
      <c r="AV76" s="109"/>
      <c r="AW76" s="109"/>
      <c r="AX76" s="109"/>
      <c r="AY76" s="109"/>
      <c r="AZ76" s="109"/>
      <c r="BA76" s="109"/>
      <c r="BB76" s="109"/>
      <c r="BC76" s="109"/>
      <c r="BD76" s="109"/>
    </row>
    <row r="77" spans="1:56" ht="14.25" customHeight="1">
      <c r="A77" s="85"/>
      <c r="B77" s="85"/>
      <c r="C77" s="79"/>
      <c r="D77" s="85"/>
      <c r="E77" s="79"/>
      <c r="F77" s="79"/>
      <c r="G77" s="132"/>
      <c r="H77" s="132"/>
      <c r="I77" s="85"/>
      <c r="J77" s="85" t="str">
        <f>+IFERROR(VLOOKUP(I77,Listas!B:C,2,0),"")</f>
        <v/>
      </c>
      <c r="K77" s="85"/>
      <c r="L77" s="85"/>
      <c r="M77" s="85"/>
      <c r="N77" s="79"/>
      <c r="O77" s="79"/>
      <c r="P77" s="82"/>
      <c r="Q77" s="79"/>
      <c r="R77" s="132"/>
      <c r="S77" s="80"/>
      <c r="T77" s="85"/>
      <c r="U77" s="85"/>
      <c r="V77" s="85"/>
      <c r="W77" s="85"/>
      <c r="X77" s="79"/>
      <c r="Y77" s="85"/>
      <c r="Z77" s="133"/>
      <c r="AA77" s="134" t="str">
        <f t="shared" si="0"/>
        <v/>
      </c>
      <c r="AB77" s="87"/>
      <c r="AC77" s="98" t="str">
        <f t="shared" si="1"/>
        <v/>
      </c>
      <c r="AD77" s="85"/>
      <c r="AE77" s="90" t="str">
        <f t="shared" si="2"/>
        <v/>
      </c>
      <c r="AF77" s="91" t="str">
        <f t="shared" si="3"/>
        <v/>
      </c>
      <c r="AG77" s="92" t="str">
        <f t="shared" si="4"/>
        <v/>
      </c>
      <c r="AH77" s="93" t="str">
        <f t="shared" si="5"/>
        <v/>
      </c>
      <c r="AI77" s="93" t="str">
        <f t="shared" si="6"/>
        <v/>
      </c>
      <c r="AJ77" s="135" t="str">
        <f t="shared" si="7"/>
        <v/>
      </c>
      <c r="AK77" s="99" t="str">
        <f>+IF(A77="","",IF(F77="",70,VLOOKUP(L77,Hoja2!A:D,4,0)))</f>
        <v/>
      </c>
      <c r="AL77" s="109"/>
      <c r="AM77" s="109"/>
      <c r="AN77" s="109"/>
      <c r="AO77" s="109"/>
      <c r="AP77" s="109"/>
      <c r="AQ77" s="109"/>
      <c r="AR77" s="109"/>
      <c r="AS77" s="109"/>
      <c r="AT77" s="109"/>
      <c r="AU77" s="109"/>
      <c r="AV77" s="109"/>
      <c r="AW77" s="109"/>
      <c r="AX77" s="109"/>
      <c r="AY77" s="109"/>
      <c r="AZ77" s="109"/>
      <c r="BA77" s="109"/>
      <c r="BB77" s="109"/>
      <c r="BC77" s="109"/>
      <c r="BD77" s="109"/>
    </row>
    <row r="78" spans="1:56" ht="14.25" customHeight="1">
      <c r="A78" s="85"/>
      <c r="B78" s="85"/>
      <c r="C78" s="79"/>
      <c r="D78" s="85"/>
      <c r="E78" s="79"/>
      <c r="F78" s="79"/>
      <c r="G78" s="132"/>
      <c r="H78" s="132"/>
      <c r="I78" s="85"/>
      <c r="J78" s="85" t="str">
        <f>+IFERROR(VLOOKUP(I78,Listas!B:C,2,0),"")</f>
        <v/>
      </c>
      <c r="K78" s="85"/>
      <c r="L78" s="85"/>
      <c r="M78" s="85"/>
      <c r="N78" s="79"/>
      <c r="O78" s="79"/>
      <c r="P78" s="82"/>
      <c r="Q78" s="79"/>
      <c r="R78" s="132"/>
      <c r="S78" s="80"/>
      <c r="T78" s="85"/>
      <c r="U78" s="85"/>
      <c r="V78" s="85"/>
      <c r="W78" s="85"/>
      <c r="X78" s="79"/>
      <c r="Y78" s="85"/>
      <c r="Z78" s="133"/>
      <c r="AA78" s="134" t="str">
        <f t="shared" si="0"/>
        <v/>
      </c>
      <c r="AB78" s="87"/>
      <c r="AC78" s="98" t="str">
        <f t="shared" si="1"/>
        <v/>
      </c>
      <c r="AD78" s="85"/>
      <c r="AE78" s="90" t="str">
        <f t="shared" si="2"/>
        <v/>
      </c>
      <c r="AF78" s="91" t="str">
        <f t="shared" si="3"/>
        <v/>
      </c>
      <c r="AG78" s="92" t="str">
        <f t="shared" si="4"/>
        <v/>
      </c>
      <c r="AH78" s="93" t="str">
        <f t="shared" si="5"/>
        <v/>
      </c>
      <c r="AI78" s="93" t="str">
        <f t="shared" si="6"/>
        <v/>
      </c>
      <c r="AJ78" s="135" t="str">
        <f t="shared" si="7"/>
        <v/>
      </c>
      <c r="AK78" s="99" t="str">
        <f>+IF(A78="","",IF(F78="",70,VLOOKUP(L78,Hoja2!A:D,4,0)))</f>
        <v/>
      </c>
      <c r="AL78" s="109"/>
      <c r="AM78" s="109"/>
      <c r="AN78" s="109"/>
      <c r="AO78" s="109"/>
      <c r="AP78" s="109"/>
      <c r="AQ78" s="109"/>
      <c r="AR78" s="109"/>
      <c r="AS78" s="109"/>
      <c r="AT78" s="109"/>
      <c r="AU78" s="109"/>
      <c r="AV78" s="109"/>
      <c r="AW78" s="109"/>
      <c r="AX78" s="109"/>
      <c r="AY78" s="109"/>
      <c r="AZ78" s="109"/>
      <c r="BA78" s="109"/>
      <c r="BB78" s="109"/>
      <c r="BC78" s="109"/>
      <c r="BD78" s="109"/>
    </row>
    <row r="79" spans="1:56" ht="14.25" customHeight="1">
      <c r="A79" s="85"/>
      <c r="B79" s="85"/>
      <c r="C79" s="79"/>
      <c r="D79" s="85"/>
      <c r="E79" s="79"/>
      <c r="F79" s="79"/>
      <c r="G79" s="132"/>
      <c r="H79" s="132"/>
      <c r="I79" s="85"/>
      <c r="J79" s="85" t="str">
        <f>+IFERROR(VLOOKUP(I79,Listas!B:C,2,0),"")</f>
        <v/>
      </c>
      <c r="K79" s="85"/>
      <c r="L79" s="85"/>
      <c r="M79" s="85"/>
      <c r="N79" s="79"/>
      <c r="O79" s="79"/>
      <c r="P79" s="82"/>
      <c r="Q79" s="79"/>
      <c r="R79" s="132"/>
      <c r="S79" s="80"/>
      <c r="T79" s="85"/>
      <c r="U79" s="85"/>
      <c r="V79" s="85"/>
      <c r="W79" s="85"/>
      <c r="X79" s="79"/>
      <c r="Y79" s="85"/>
      <c r="Z79" s="133"/>
      <c r="AA79" s="134" t="str">
        <f t="shared" si="0"/>
        <v/>
      </c>
      <c r="AB79" s="87"/>
      <c r="AC79" s="98" t="str">
        <f t="shared" si="1"/>
        <v/>
      </c>
      <c r="AD79" s="85"/>
      <c r="AE79" s="90" t="str">
        <f t="shared" si="2"/>
        <v/>
      </c>
      <c r="AF79" s="91" t="str">
        <f t="shared" si="3"/>
        <v/>
      </c>
      <c r="AG79" s="92" t="str">
        <f t="shared" si="4"/>
        <v/>
      </c>
      <c r="AH79" s="93" t="str">
        <f t="shared" si="5"/>
        <v/>
      </c>
      <c r="AI79" s="93" t="str">
        <f t="shared" si="6"/>
        <v/>
      </c>
      <c r="AJ79" s="135" t="str">
        <f t="shared" si="7"/>
        <v/>
      </c>
      <c r="AK79" s="99" t="str">
        <f>+IF(A79="","",IF(F79="",70,VLOOKUP(L79,Hoja2!A:D,4,0)))</f>
        <v/>
      </c>
      <c r="AL79" s="109"/>
      <c r="AM79" s="109"/>
      <c r="AN79" s="109"/>
      <c r="AO79" s="109"/>
      <c r="AP79" s="109"/>
      <c r="AQ79" s="109"/>
      <c r="AR79" s="109"/>
      <c r="AS79" s="109"/>
      <c r="AT79" s="109"/>
      <c r="AU79" s="109"/>
      <c r="AV79" s="109"/>
      <c r="AW79" s="109"/>
      <c r="AX79" s="109"/>
      <c r="AY79" s="109"/>
      <c r="AZ79" s="109"/>
      <c r="BA79" s="109"/>
      <c r="BB79" s="109"/>
      <c r="BC79" s="109"/>
      <c r="BD79" s="109"/>
    </row>
    <row r="80" spans="1:56" ht="14.25" customHeight="1">
      <c r="A80" s="85"/>
      <c r="B80" s="85"/>
      <c r="C80" s="79"/>
      <c r="D80" s="85"/>
      <c r="E80" s="79"/>
      <c r="F80" s="79"/>
      <c r="G80" s="132"/>
      <c r="H80" s="132"/>
      <c r="I80" s="85"/>
      <c r="J80" s="85" t="str">
        <f>+IFERROR(VLOOKUP(I80,Listas!B:C,2,0),"")</f>
        <v/>
      </c>
      <c r="K80" s="85"/>
      <c r="L80" s="85"/>
      <c r="M80" s="85"/>
      <c r="N80" s="79"/>
      <c r="O80" s="79"/>
      <c r="P80" s="82"/>
      <c r="Q80" s="79"/>
      <c r="R80" s="132"/>
      <c r="S80" s="80"/>
      <c r="T80" s="85"/>
      <c r="U80" s="85"/>
      <c r="V80" s="85"/>
      <c r="W80" s="85"/>
      <c r="X80" s="79"/>
      <c r="Y80" s="85"/>
      <c r="Z80" s="133"/>
      <c r="AA80" s="134" t="str">
        <f t="shared" si="0"/>
        <v/>
      </c>
      <c r="AB80" s="87"/>
      <c r="AC80" s="98" t="str">
        <f t="shared" si="1"/>
        <v/>
      </c>
      <c r="AD80" s="85"/>
      <c r="AE80" s="90" t="str">
        <f t="shared" si="2"/>
        <v/>
      </c>
      <c r="AF80" s="91" t="str">
        <f t="shared" si="3"/>
        <v/>
      </c>
      <c r="AG80" s="92" t="str">
        <f t="shared" si="4"/>
        <v/>
      </c>
      <c r="AH80" s="93" t="str">
        <f t="shared" si="5"/>
        <v/>
      </c>
      <c r="AI80" s="93" t="str">
        <f t="shared" si="6"/>
        <v/>
      </c>
      <c r="AJ80" s="135" t="str">
        <f t="shared" si="7"/>
        <v/>
      </c>
      <c r="AK80" s="99" t="str">
        <f>+IF(A80="","",IF(F80="",70,VLOOKUP(L80,Hoja2!A:D,4,0)))</f>
        <v/>
      </c>
      <c r="AL80" s="109"/>
      <c r="AM80" s="109"/>
      <c r="AN80" s="109"/>
      <c r="AO80" s="109"/>
      <c r="AP80" s="109"/>
      <c r="AQ80" s="109"/>
      <c r="AR80" s="109"/>
      <c r="AS80" s="109"/>
      <c r="AT80" s="109"/>
      <c r="AU80" s="109"/>
      <c r="AV80" s="109"/>
      <c r="AW80" s="109"/>
      <c r="AX80" s="109"/>
      <c r="AY80" s="109"/>
      <c r="AZ80" s="109"/>
      <c r="BA80" s="109"/>
      <c r="BB80" s="109"/>
      <c r="BC80" s="109"/>
      <c r="BD80" s="109"/>
    </row>
    <row r="81" spans="1:56" ht="14.25" customHeight="1">
      <c r="A81" s="85"/>
      <c r="B81" s="85"/>
      <c r="C81" s="79"/>
      <c r="D81" s="85"/>
      <c r="E81" s="79"/>
      <c r="F81" s="79"/>
      <c r="G81" s="132"/>
      <c r="H81" s="132"/>
      <c r="I81" s="85"/>
      <c r="J81" s="85" t="str">
        <f>+IFERROR(VLOOKUP(I81,Listas!B:C,2,0),"")</f>
        <v/>
      </c>
      <c r="K81" s="85"/>
      <c r="L81" s="85"/>
      <c r="M81" s="85"/>
      <c r="N81" s="79"/>
      <c r="O81" s="79"/>
      <c r="P81" s="82"/>
      <c r="Q81" s="79"/>
      <c r="R81" s="132"/>
      <c r="S81" s="80"/>
      <c r="T81" s="85"/>
      <c r="U81" s="85"/>
      <c r="V81" s="85"/>
      <c r="W81" s="85"/>
      <c r="X81" s="79"/>
      <c r="Y81" s="85"/>
      <c r="Z81" s="133"/>
      <c r="AA81" s="134" t="str">
        <f t="shared" si="0"/>
        <v/>
      </c>
      <c r="AB81" s="87"/>
      <c r="AC81" s="98" t="str">
        <f t="shared" si="1"/>
        <v/>
      </c>
      <c r="AD81" s="85"/>
      <c r="AE81" s="90" t="str">
        <f t="shared" si="2"/>
        <v/>
      </c>
      <c r="AF81" s="91" t="str">
        <f t="shared" si="3"/>
        <v/>
      </c>
      <c r="AG81" s="92" t="str">
        <f t="shared" si="4"/>
        <v/>
      </c>
      <c r="AH81" s="93" t="str">
        <f t="shared" si="5"/>
        <v/>
      </c>
      <c r="AI81" s="93" t="str">
        <f t="shared" si="6"/>
        <v/>
      </c>
      <c r="AJ81" s="135" t="str">
        <f t="shared" si="7"/>
        <v/>
      </c>
      <c r="AK81" s="99" t="str">
        <f>+IF(A81="","",IF(F81="",70,VLOOKUP(L81,Hoja2!A:D,4,0)))</f>
        <v/>
      </c>
      <c r="AL81" s="109"/>
      <c r="AM81" s="109"/>
      <c r="AN81" s="109"/>
      <c r="AO81" s="109"/>
      <c r="AP81" s="109"/>
      <c r="AQ81" s="109"/>
      <c r="AR81" s="109"/>
      <c r="AS81" s="109"/>
      <c r="AT81" s="109"/>
      <c r="AU81" s="109"/>
      <c r="AV81" s="109"/>
      <c r="AW81" s="109"/>
      <c r="AX81" s="109"/>
      <c r="AY81" s="109"/>
      <c r="AZ81" s="109"/>
      <c r="BA81" s="109"/>
      <c r="BB81" s="109"/>
      <c r="BC81" s="109"/>
      <c r="BD81" s="109"/>
    </row>
    <row r="82" spans="1:56" ht="14.25" customHeight="1">
      <c r="A82" s="85"/>
      <c r="B82" s="85"/>
      <c r="C82" s="79"/>
      <c r="D82" s="85"/>
      <c r="E82" s="79"/>
      <c r="F82" s="79"/>
      <c r="G82" s="132"/>
      <c r="H82" s="132"/>
      <c r="I82" s="85"/>
      <c r="J82" s="85" t="str">
        <f>+IFERROR(VLOOKUP(I82,Listas!B:C,2,0),"")</f>
        <v/>
      </c>
      <c r="K82" s="85"/>
      <c r="L82" s="85"/>
      <c r="M82" s="85"/>
      <c r="N82" s="79"/>
      <c r="O82" s="79"/>
      <c r="P82" s="82"/>
      <c r="Q82" s="79"/>
      <c r="R82" s="132"/>
      <c r="S82" s="80"/>
      <c r="T82" s="85"/>
      <c r="U82" s="85"/>
      <c r="V82" s="85"/>
      <c r="W82" s="85"/>
      <c r="X82" s="79"/>
      <c r="Y82" s="85"/>
      <c r="Z82" s="133"/>
      <c r="AA82" s="134" t="str">
        <f t="shared" si="0"/>
        <v/>
      </c>
      <c r="AB82" s="87"/>
      <c r="AC82" s="98" t="str">
        <f t="shared" si="1"/>
        <v/>
      </c>
      <c r="AD82" s="85"/>
      <c r="AE82" s="90" t="str">
        <f t="shared" si="2"/>
        <v/>
      </c>
      <c r="AF82" s="91" t="str">
        <f t="shared" si="3"/>
        <v/>
      </c>
      <c r="AG82" s="92" t="str">
        <f t="shared" si="4"/>
        <v/>
      </c>
      <c r="AH82" s="93" t="str">
        <f t="shared" si="5"/>
        <v/>
      </c>
      <c r="AI82" s="93" t="str">
        <f t="shared" si="6"/>
        <v/>
      </c>
      <c r="AJ82" s="135" t="str">
        <f t="shared" si="7"/>
        <v/>
      </c>
      <c r="AK82" s="99" t="str">
        <f>+IF(A82="","",IF(F82="",70,VLOOKUP(L82,Hoja2!A:D,4,0)))</f>
        <v/>
      </c>
      <c r="AL82" s="109"/>
      <c r="AM82" s="109"/>
      <c r="AN82" s="109"/>
      <c r="AO82" s="109"/>
      <c r="AP82" s="109"/>
      <c r="AQ82" s="109"/>
      <c r="AR82" s="109"/>
      <c r="AS82" s="109"/>
      <c r="AT82" s="109"/>
      <c r="AU82" s="109"/>
      <c r="AV82" s="109"/>
      <c r="AW82" s="109"/>
      <c r="AX82" s="109"/>
      <c r="AY82" s="109"/>
      <c r="AZ82" s="109"/>
      <c r="BA82" s="109"/>
      <c r="BB82" s="109"/>
      <c r="BC82" s="109"/>
      <c r="BD82" s="109"/>
    </row>
    <row r="83" spans="1:56" ht="14.25" customHeight="1">
      <c r="A83" s="85"/>
      <c r="B83" s="85"/>
      <c r="C83" s="79"/>
      <c r="D83" s="85"/>
      <c r="E83" s="79"/>
      <c r="F83" s="79"/>
      <c r="G83" s="132"/>
      <c r="H83" s="132"/>
      <c r="I83" s="85"/>
      <c r="J83" s="85" t="str">
        <f>+IFERROR(VLOOKUP(I83,Listas!B:C,2,0),"")</f>
        <v/>
      </c>
      <c r="K83" s="85"/>
      <c r="L83" s="85"/>
      <c r="M83" s="85"/>
      <c r="N83" s="79"/>
      <c r="O83" s="79"/>
      <c r="P83" s="82"/>
      <c r="Q83" s="79"/>
      <c r="R83" s="132"/>
      <c r="S83" s="80"/>
      <c r="T83" s="85"/>
      <c r="U83" s="85"/>
      <c r="V83" s="85"/>
      <c r="W83" s="85"/>
      <c r="X83" s="79"/>
      <c r="Y83" s="85"/>
      <c r="Z83" s="133"/>
      <c r="AA83" s="134" t="str">
        <f t="shared" si="0"/>
        <v/>
      </c>
      <c r="AB83" s="87"/>
      <c r="AC83" s="98" t="str">
        <f t="shared" si="1"/>
        <v/>
      </c>
      <c r="AD83" s="85"/>
      <c r="AE83" s="90" t="str">
        <f t="shared" si="2"/>
        <v/>
      </c>
      <c r="AF83" s="91" t="str">
        <f t="shared" si="3"/>
        <v/>
      </c>
      <c r="AG83" s="92" t="str">
        <f t="shared" si="4"/>
        <v/>
      </c>
      <c r="AH83" s="93" t="str">
        <f t="shared" si="5"/>
        <v/>
      </c>
      <c r="AI83" s="93" t="str">
        <f t="shared" si="6"/>
        <v/>
      </c>
      <c r="AJ83" s="135" t="str">
        <f t="shared" si="7"/>
        <v/>
      </c>
      <c r="AK83" s="99" t="str">
        <f>+IF(A83="","",IF(F83="",70,VLOOKUP(L83,Hoja2!A:D,4,0)))</f>
        <v/>
      </c>
      <c r="AL83" s="109"/>
      <c r="AM83" s="109"/>
      <c r="AN83" s="109"/>
      <c r="AO83" s="109"/>
      <c r="AP83" s="109"/>
      <c r="AQ83" s="109"/>
      <c r="AR83" s="109"/>
      <c r="AS83" s="109"/>
      <c r="AT83" s="109"/>
      <c r="AU83" s="109"/>
      <c r="AV83" s="109"/>
      <c r="AW83" s="109"/>
      <c r="AX83" s="109"/>
      <c r="AY83" s="109"/>
      <c r="AZ83" s="109"/>
      <c r="BA83" s="109"/>
      <c r="BB83" s="109"/>
      <c r="BC83" s="109"/>
      <c r="BD83" s="109"/>
    </row>
    <row r="84" spans="1:56" ht="14.25" customHeight="1">
      <c r="A84" s="85"/>
      <c r="B84" s="85"/>
      <c r="C84" s="79"/>
      <c r="D84" s="85"/>
      <c r="E84" s="79"/>
      <c r="F84" s="79"/>
      <c r="G84" s="132"/>
      <c r="H84" s="132"/>
      <c r="I84" s="85"/>
      <c r="J84" s="85" t="str">
        <f>+IFERROR(VLOOKUP(I84,Listas!B:C,2,0),"")</f>
        <v/>
      </c>
      <c r="K84" s="85"/>
      <c r="L84" s="85"/>
      <c r="M84" s="85"/>
      <c r="N84" s="79"/>
      <c r="O84" s="79"/>
      <c r="P84" s="82"/>
      <c r="Q84" s="79"/>
      <c r="R84" s="132"/>
      <c r="S84" s="80"/>
      <c r="T84" s="85"/>
      <c r="U84" s="85"/>
      <c r="V84" s="85"/>
      <c r="W84" s="85"/>
      <c r="X84" s="79"/>
      <c r="Y84" s="85"/>
      <c r="Z84" s="133"/>
      <c r="AA84" s="134" t="str">
        <f t="shared" si="0"/>
        <v/>
      </c>
      <c r="AB84" s="87"/>
      <c r="AC84" s="98" t="str">
        <f t="shared" si="1"/>
        <v/>
      </c>
      <c r="AD84" s="85"/>
      <c r="AE84" s="90" t="str">
        <f t="shared" si="2"/>
        <v/>
      </c>
      <c r="AF84" s="91" t="str">
        <f t="shared" si="3"/>
        <v/>
      </c>
      <c r="AG84" s="92" t="str">
        <f t="shared" si="4"/>
        <v/>
      </c>
      <c r="AH84" s="93" t="str">
        <f t="shared" si="5"/>
        <v/>
      </c>
      <c r="AI84" s="93" t="str">
        <f t="shared" si="6"/>
        <v/>
      </c>
      <c r="AJ84" s="135" t="str">
        <f t="shared" si="7"/>
        <v/>
      </c>
      <c r="AK84" s="99" t="str">
        <f>+IF(A84="","",IF(F84="",70,VLOOKUP(L84,Hoja2!A:D,4,0)))</f>
        <v/>
      </c>
      <c r="AL84" s="109"/>
      <c r="AM84" s="109"/>
      <c r="AN84" s="109"/>
      <c r="AO84" s="109"/>
      <c r="AP84" s="109"/>
      <c r="AQ84" s="109"/>
      <c r="AR84" s="109"/>
      <c r="AS84" s="109"/>
      <c r="AT84" s="109"/>
      <c r="AU84" s="109"/>
      <c r="AV84" s="109"/>
      <c r="AW84" s="109"/>
      <c r="AX84" s="109"/>
      <c r="AY84" s="109"/>
      <c r="AZ84" s="109"/>
      <c r="BA84" s="109"/>
      <c r="BB84" s="109"/>
      <c r="BC84" s="109"/>
      <c r="BD84" s="109"/>
    </row>
    <row r="85" spans="1:56" ht="14.25" customHeight="1">
      <c r="A85" s="85"/>
      <c r="B85" s="85"/>
      <c r="C85" s="79"/>
      <c r="D85" s="85"/>
      <c r="E85" s="79"/>
      <c r="F85" s="79"/>
      <c r="G85" s="132"/>
      <c r="H85" s="132"/>
      <c r="I85" s="85"/>
      <c r="J85" s="85" t="str">
        <f>+IFERROR(VLOOKUP(I85,Listas!B:C,2,0),"")</f>
        <v/>
      </c>
      <c r="K85" s="85"/>
      <c r="L85" s="85"/>
      <c r="M85" s="85"/>
      <c r="N85" s="79"/>
      <c r="O85" s="79"/>
      <c r="P85" s="82"/>
      <c r="Q85" s="79"/>
      <c r="R85" s="132"/>
      <c r="S85" s="80"/>
      <c r="T85" s="85"/>
      <c r="U85" s="85"/>
      <c r="V85" s="85"/>
      <c r="W85" s="85"/>
      <c r="X85" s="79"/>
      <c r="Y85" s="85"/>
      <c r="Z85" s="133"/>
      <c r="AA85" s="134" t="str">
        <f t="shared" si="0"/>
        <v/>
      </c>
      <c r="AB85" s="87"/>
      <c r="AC85" s="98" t="str">
        <f t="shared" si="1"/>
        <v/>
      </c>
      <c r="AD85" s="85"/>
      <c r="AE85" s="90" t="str">
        <f t="shared" si="2"/>
        <v/>
      </c>
      <c r="AF85" s="91" t="str">
        <f t="shared" si="3"/>
        <v/>
      </c>
      <c r="AG85" s="92" t="str">
        <f t="shared" si="4"/>
        <v/>
      </c>
      <c r="AH85" s="93" t="str">
        <f t="shared" si="5"/>
        <v/>
      </c>
      <c r="AI85" s="93" t="str">
        <f t="shared" si="6"/>
        <v/>
      </c>
      <c r="AJ85" s="135" t="str">
        <f t="shared" si="7"/>
        <v/>
      </c>
      <c r="AK85" s="99" t="str">
        <f>+IF(A85="","",IF(F85="",70,VLOOKUP(L85,Hoja2!A:D,4,0)))</f>
        <v/>
      </c>
      <c r="AL85" s="109"/>
      <c r="AM85" s="109"/>
      <c r="AN85" s="109"/>
      <c r="AO85" s="109"/>
      <c r="AP85" s="109"/>
      <c r="AQ85" s="109"/>
      <c r="AR85" s="109"/>
      <c r="AS85" s="109"/>
      <c r="AT85" s="109"/>
      <c r="AU85" s="109"/>
      <c r="AV85" s="109"/>
      <c r="AW85" s="109"/>
      <c r="AX85" s="109"/>
      <c r="AY85" s="109"/>
      <c r="AZ85" s="109"/>
      <c r="BA85" s="109"/>
      <c r="BB85" s="109"/>
      <c r="BC85" s="109"/>
      <c r="BD85" s="109"/>
    </row>
    <row r="86" spans="1:56" ht="14.25" customHeight="1">
      <c r="A86" s="85"/>
      <c r="B86" s="85"/>
      <c r="C86" s="79"/>
      <c r="D86" s="85"/>
      <c r="E86" s="79"/>
      <c r="F86" s="79"/>
      <c r="G86" s="132"/>
      <c r="H86" s="132"/>
      <c r="I86" s="85"/>
      <c r="J86" s="85" t="str">
        <f>+IFERROR(VLOOKUP(I86,Listas!B:C,2,0),"")</f>
        <v/>
      </c>
      <c r="K86" s="85"/>
      <c r="L86" s="85"/>
      <c r="M86" s="85"/>
      <c r="N86" s="79"/>
      <c r="O86" s="79"/>
      <c r="P86" s="82"/>
      <c r="Q86" s="79"/>
      <c r="R86" s="132"/>
      <c r="S86" s="80"/>
      <c r="T86" s="85"/>
      <c r="U86" s="85"/>
      <c r="V86" s="85"/>
      <c r="W86" s="85"/>
      <c r="X86" s="79"/>
      <c r="Y86" s="85"/>
      <c r="Z86" s="133"/>
      <c r="AA86" s="134" t="str">
        <f t="shared" si="0"/>
        <v/>
      </c>
      <c r="AB86" s="87"/>
      <c r="AC86" s="98" t="str">
        <f t="shared" si="1"/>
        <v/>
      </c>
      <c r="AD86" s="85"/>
      <c r="AE86" s="90" t="str">
        <f t="shared" si="2"/>
        <v/>
      </c>
      <c r="AF86" s="91" t="str">
        <f t="shared" si="3"/>
        <v/>
      </c>
      <c r="AG86" s="92" t="str">
        <f t="shared" si="4"/>
        <v/>
      </c>
      <c r="AH86" s="93" t="str">
        <f t="shared" si="5"/>
        <v/>
      </c>
      <c r="AI86" s="93" t="str">
        <f t="shared" si="6"/>
        <v/>
      </c>
      <c r="AJ86" s="135" t="str">
        <f t="shared" si="7"/>
        <v/>
      </c>
      <c r="AK86" s="99" t="str">
        <f>+IF(A86="","",IF(F86="",70,VLOOKUP(L86,Hoja2!A:D,4,0)))</f>
        <v/>
      </c>
      <c r="AL86" s="109"/>
      <c r="AM86" s="109"/>
      <c r="AN86" s="109"/>
      <c r="AO86" s="109"/>
      <c r="AP86" s="109"/>
      <c r="AQ86" s="109"/>
      <c r="AR86" s="109"/>
      <c r="AS86" s="109"/>
      <c r="AT86" s="109"/>
      <c r="AU86" s="109"/>
      <c r="AV86" s="109"/>
      <c r="AW86" s="109"/>
      <c r="AX86" s="109"/>
      <c r="AY86" s="109"/>
      <c r="AZ86" s="109"/>
      <c r="BA86" s="109"/>
      <c r="BB86" s="109"/>
      <c r="BC86" s="109"/>
      <c r="BD86" s="109"/>
    </row>
    <row r="87" spans="1:56" ht="14.25" customHeight="1">
      <c r="A87" s="85"/>
      <c r="B87" s="85"/>
      <c r="C87" s="79"/>
      <c r="D87" s="85"/>
      <c r="E87" s="79"/>
      <c r="F87" s="79"/>
      <c r="G87" s="132"/>
      <c r="H87" s="132"/>
      <c r="I87" s="85"/>
      <c r="J87" s="85" t="str">
        <f>+IFERROR(VLOOKUP(I87,Listas!B:C,2,0),"")</f>
        <v/>
      </c>
      <c r="K87" s="85"/>
      <c r="L87" s="85"/>
      <c r="M87" s="85"/>
      <c r="N87" s="79"/>
      <c r="O87" s="79"/>
      <c r="P87" s="82"/>
      <c r="Q87" s="79"/>
      <c r="R87" s="132"/>
      <c r="S87" s="80"/>
      <c r="T87" s="85"/>
      <c r="U87" s="85"/>
      <c r="V87" s="85"/>
      <c r="W87" s="85"/>
      <c r="X87" s="79"/>
      <c r="Y87" s="85"/>
      <c r="Z87" s="133"/>
      <c r="AA87" s="134" t="str">
        <f t="shared" si="0"/>
        <v/>
      </c>
      <c r="AB87" s="87"/>
      <c r="AC87" s="98" t="str">
        <f t="shared" si="1"/>
        <v/>
      </c>
      <c r="AD87" s="85"/>
      <c r="AE87" s="90" t="str">
        <f t="shared" si="2"/>
        <v/>
      </c>
      <c r="AF87" s="91" t="str">
        <f t="shared" si="3"/>
        <v/>
      </c>
      <c r="AG87" s="92" t="str">
        <f t="shared" si="4"/>
        <v/>
      </c>
      <c r="AH87" s="93" t="str">
        <f t="shared" si="5"/>
        <v/>
      </c>
      <c r="AI87" s="93" t="str">
        <f t="shared" si="6"/>
        <v/>
      </c>
      <c r="AJ87" s="135" t="str">
        <f t="shared" si="7"/>
        <v/>
      </c>
      <c r="AK87" s="99" t="str">
        <f>+IF(A87="","",IF(F87="",70,VLOOKUP(L87,Hoja2!A:D,4,0)))</f>
        <v/>
      </c>
      <c r="AL87" s="109"/>
      <c r="AM87" s="109"/>
      <c r="AN87" s="109"/>
      <c r="AO87" s="109"/>
      <c r="AP87" s="109"/>
      <c r="AQ87" s="109"/>
      <c r="AR87" s="109"/>
      <c r="AS87" s="109"/>
      <c r="AT87" s="109"/>
      <c r="AU87" s="109"/>
      <c r="AV87" s="109"/>
      <c r="AW87" s="109"/>
      <c r="AX87" s="109"/>
      <c r="AY87" s="109"/>
      <c r="AZ87" s="109"/>
      <c r="BA87" s="109"/>
      <c r="BB87" s="109"/>
      <c r="BC87" s="109"/>
      <c r="BD87" s="109"/>
    </row>
    <row r="88" spans="1:56" ht="14.25" customHeight="1">
      <c r="A88" s="85"/>
      <c r="B88" s="85"/>
      <c r="C88" s="79"/>
      <c r="D88" s="85"/>
      <c r="E88" s="79"/>
      <c r="F88" s="79"/>
      <c r="G88" s="132"/>
      <c r="H88" s="132"/>
      <c r="I88" s="85"/>
      <c r="J88" s="85" t="str">
        <f>+IFERROR(VLOOKUP(I88,Listas!B:C,2,0),"")</f>
        <v/>
      </c>
      <c r="K88" s="85"/>
      <c r="L88" s="85"/>
      <c r="M88" s="85"/>
      <c r="N88" s="79"/>
      <c r="O88" s="79"/>
      <c r="P88" s="82"/>
      <c r="Q88" s="79"/>
      <c r="R88" s="132"/>
      <c r="S88" s="80"/>
      <c r="T88" s="85"/>
      <c r="U88" s="85"/>
      <c r="V88" s="85"/>
      <c r="W88" s="85"/>
      <c r="X88" s="79"/>
      <c r="Y88" s="85"/>
      <c r="Z88" s="133"/>
      <c r="AA88" s="134" t="str">
        <f t="shared" si="0"/>
        <v/>
      </c>
      <c r="AB88" s="87"/>
      <c r="AC88" s="98" t="str">
        <f t="shared" si="1"/>
        <v/>
      </c>
      <c r="AD88" s="85"/>
      <c r="AE88" s="90" t="str">
        <f t="shared" si="2"/>
        <v/>
      </c>
      <c r="AF88" s="91" t="str">
        <f t="shared" si="3"/>
        <v/>
      </c>
      <c r="AG88" s="92" t="str">
        <f t="shared" si="4"/>
        <v/>
      </c>
      <c r="AH88" s="93" t="str">
        <f t="shared" si="5"/>
        <v/>
      </c>
      <c r="AI88" s="93" t="str">
        <f t="shared" si="6"/>
        <v/>
      </c>
      <c r="AJ88" s="135" t="str">
        <f t="shared" si="7"/>
        <v/>
      </c>
      <c r="AK88" s="99" t="str">
        <f>+IF(A88="","",IF(F88="",70,VLOOKUP(L88,Hoja2!A:D,4,0)))</f>
        <v/>
      </c>
      <c r="AL88" s="109"/>
      <c r="AM88" s="109"/>
      <c r="AN88" s="109"/>
      <c r="AO88" s="109"/>
      <c r="AP88" s="109"/>
      <c r="AQ88" s="109"/>
      <c r="AR88" s="109"/>
      <c r="AS88" s="109"/>
      <c r="AT88" s="109"/>
      <c r="AU88" s="109"/>
      <c r="AV88" s="109"/>
      <c r="AW88" s="109"/>
      <c r="AX88" s="109"/>
      <c r="AY88" s="109"/>
      <c r="AZ88" s="109"/>
      <c r="BA88" s="109"/>
      <c r="BB88" s="109"/>
      <c r="BC88" s="109"/>
      <c r="BD88" s="109"/>
    </row>
    <row r="89" spans="1:56" ht="14.25" customHeight="1">
      <c r="A89" s="85"/>
      <c r="B89" s="85"/>
      <c r="C89" s="79"/>
      <c r="D89" s="85"/>
      <c r="E89" s="79"/>
      <c r="F89" s="79"/>
      <c r="G89" s="132"/>
      <c r="H89" s="132"/>
      <c r="I89" s="85"/>
      <c r="J89" s="85" t="str">
        <f>+IFERROR(VLOOKUP(I89,Listas!B:C,2,0),"")</f>
        <v/>
      </c>
      <c r="K89" s="85"/>
      <c r="L89" s="85"/>
      <c r="M89" s="85"/>
      <c r="N89" s="79"/>
      <c r="O89" s="79"/>
      <c r="P89" s="82"/>
      <c r="Q89" s="79"/>
      <c r="R89" s="132"/>
      <c r="S89" s="80"/>
      <c r="T89" s="85"/>
      <c r="U89" s="85"/>
      <c r="V89" s="85"/>
      <c r="W89" s="85"/>
      <c r="X89" s="79"/>
      <c r="Y89" s="85"/>
      <c r="Z89" s="133"/>
      <c r="AA89" s="134" t="str">
        <f t="shared" si="0"/>
        <v/>
      </c>
      <c r="AB89" s="87"/>
      <c r="AC89" s="98" t="str">
        <f t="shared" si="1"/>
        <v/>
      </c>
      <c r="AD89" s="85"/>
      <c r="AE89" s="90" t="str">
        <f t="shared" si="2"/>
        <v/>
      </c>
      <c r="AF89" s="91" t="str">
        <f t="shared" si="3"/>
        <v/>
      </c>
      <c r="AG89" s="92" t="str">
        <f t="shared" si="4"/>
        <v/>
      </c>
      <c r="AH89" s="93" t="str">
        <f t="shared" si="5"/>
        <v/>
      </c>
      <c r="AI89" s="93" t="str">
        <f t="shared" si="6"/>
        <v/>
      </c>
      <c r="AJ89" s="135" t="str">
        <f t="shared" si="7"/>
        <v/>
      </c>
      <c r="AK89" s="99" t="str">
        <f>+IF(A89="","",IF(F89="",70,VLOOKUP(L89,Hoja2!A:D,4,0)))</f>
        <v/>
      </c>
      <c r="AL89" s="109"/>
      <c r="AM89" s="109"/>
      <c r="AN89" s="109"/>
      <c r="AO89" s="109"/>
      <c r="AP89" s="109"/>
      <c r="AQ89" s="109"/>
      <c r="AR89" s="109"/>
      <c r="AS89" s="109"/>
      <c r="AT89" s="109"/>
      <c r="AU89" s="109"/>
      <c r="AV89" s="109"/>
      <c r="AW89" s="109"/>
      <c r="AX89" s="109"/>
      <c r="AY89" s="109"/>
      <c r="AZ89" s="109"/>
      <c r="BA89" s="109"/>
      <c r="BB89" s="109"/>
      <c r="BC89" s="109"/>
      <c r="BD89" s="109"/>
    </row>
    <row r="90" spans="1:56" ht="14.25" customHeight="1">
      <c r="A90" s="85"/>
      <c r="B90" s="85"/>
      <c r="C90" s="79"/>
      <c r="D90" s="85"/>
      <c r="E90" s="79"/>
      <c r="F90" s="79"/>
      <c r="G90" s="132"/>
      <c r="H90" s="132"/>
      <c r="I90" s="85"/>
      <c r="J90" s="85" t="str">
        <f>+IFERROR(VLOOKUP(I90,Listas!B:C,2,0),"")</f>
        <v/>
      </c>
      <c r="K90" s="85"/>
      <c r="L90" s="85"/>
      <c r="M90" s="85"/>
      <c r="N90" s="79"/>
      <c r="O90" s="79"/>
      <c r="P90" s="82"/>
      <c r="Q90" s="79"/>
      <c r="R90" s="132"/>
      <c r="S90" s="80"/>
      <c r="T90" s="85"/>
      <c r="U90" s="85"/>
      <c r="V90" s="85"/>
      <c r="W90" s="85"/>
      <c r="X90" s="79"/>
      <c r="Y90" s="85"/>
      <c r="Z90" s="133"/>
      <c r="AA90" s="134" t="str">
        <f t="shared" si="0"/>
        <v/>
      </c>
      <c r="AB90" s="87"/>
      <c r="AC90" s="98" t="str">
        <f t="shared" si="1"/>
        <v/>
      </c>
      <c r="AD90" s="85"/>
      <c r="AE90" s="90" t="str">
        <f t="shared" si="2"/>
        <v/>
      </c>
      <c r="AF90" s="91" t="str">
        <f t="shared" si="3"/>
        <v/>
      </c>
      <c r="AG90" s="92" t="str">
        <f t="shared" si="4"/>
        <v/>
      </c>
      <c r="AH90" s="93" t="str">
        <f t="shared" si="5"/>
        <v/>
      </c>
      <c r="AI90" s="93" t="str">
        <f t="shared" si="6"/>
        <v/>
      </c>
      <c r="AJ90" s="135" t="str">
        <f t="shared" si="7"/>
        <v/>
      </c>
      <c r="AK90" s="99" t="str">
        <f>+IF(A90="","",IF(F90="",70,VLOOKUP(L90,Hoja2!A:D,4,0)))</f>
        <v/>
      </c>
      <c r="AL90" s="109"/>
      <c r="AM90" s="109"/>
      <c r="AN90" s="109"/>
      <c r="AO90" s="109"/>
      <c r="AP90" s="109"/>
      <c r="AQ90" s="109"/>
      <c r="AR90" s="109"/>
      <c r="AS90" s="109"/>
      <c r="AT90" s="109"/>
      <c r="AU90" s="109"/>
      <c r="AV90" s="109"/>
      <c r="AW90" s="109"/>
      <c r="AX90" s="109"/>
      <c r="AY90" s="109"/>
      <c r="AZ90" s="109"/>
      <c r="BA90" s="109"/>
      <c r="BB90" s="109"/>
      <c r="BC90" s="109"/>
      <c r="BD90" s="109"/>
    </row>
    <row r="91" spans="1:56" ht="14.25" customHeight="1">
      <c r="A91" s="85"/>
      <c r="B91" s="85"/>
      <c r="C91" s="79"/>
      <c r="D91" s="85"/>
      <c r="E91" s="79"/>
      <c r="F91" s="79"/>
      <c r="G91" s="132"/>
      <c r="H91" s="132"/>
      <c r="I91" s="85"/>
      <c r="J91" s="85" t="str">
        <f>+IFERROR(VLOOKUP(I91,Listas!B:C,2,0),"")</f>
        <v/>
      </c>
      <c r="K91" s="85"/>
      <c r="L91" s="85"/>
      <c r="M91" s="85"/>
      <c r="N91" s="79"/>
      <c r="O91" s="79"/>
      <c r="P91" s="82"/>
      <c r="Q91" s="79"/>
      <c r="R91" s="132"/>
      <c r="S91" s="80"/>
      <c r="T91" s="85"/>
      <c r="U91" s="85"/>
      <c r="V91" s="85"/>
      <c r="W91" s="85"/>
      <c r="X91" s="79"/>
      <c r="Y91" s="85"/>
      <c r="Z91" s="133"/>
      <c r="AA91" s="134" t="str">
        <f t="shared" si="0"/>
        <v/>
      </c>
      <c r="AB91" s="87"/>
      <c r="AC91" s="98" t="str">
        <f t="shared" si="1"/>
        <v/>
      </c>
      <c r="AD91" s="85"/>
      <c r="AE91" s="90" t="str">
        <f t="shared" si="2"/>
        <v/>
      </c>
      <c r="AF91" s="91" t="str">
        <f t="shared" si="3"/>
        <v/>
      </c>
      <c r="AG91" s="92" t="str">
        <f t="shared" si="4"/>
        <v/>
      </c>
      <c r="AH91" s="93" t="str">
        <f t="shared" si="5"/>
        <v/>
      </c>
      <c r="AI91" s="93" t="str">
        <f t="shared" si="6"/>
        <v/>
      </c>
      <c r="AJ91" s="135" t="str">
        <f t="shared" si="7"/>
        <v/>
      </c>
      <c r="AK91" s="99" t="str">
        <f>+IF(A91="","",IF(F91="",70,VLOOKUP(L91,Hoja2!A:D,4,0)))</f>
        <v/>
      </c>
      <c r="AL91" s="109"/>
      <c r="AM91" s="109"/>
      <c r="AN91" s="109"/>
      <c r="AO91" s="109"/>
      <c r="AP91" s="109"/>
      <c r="AQ91" s="109"/>
      <c r="AR91" s="109"/>
      <c r="AS91" s="109"/>
      <c r="AT91" s="109"/>
      <c r="AU91" s="109"/>
      <c r="AV91" s="109"/>
      <c r="AW91" s="109"/>
      <c r="AX91" s="109"/>
      <c r="AY91" s="109"/>
      <c r="AZ91" s="109"/>
      <c r="BA91" s="109"/>
      <c r="BB91" s="109"/>
      <c r="BC91" s="109"/>
      <c r="BD91" s="109"/>
    </row>
    <row r="92" spans="1:56" ht="14.25" customHeight="1">
      <c r="A92" s="85"/>
      <c r="B92" s="85"/>
      <c r="C92" s="79"/>
      <c r="D92" s="85"/>
      <c r="E92" s="79"/>
      <c r="F92" s="79"/>
      <c r="G92" s="132"/>
      <c r="H92" s="132"/>
      <c r="I92" s="85"/>
      <c r="J92" s="85" t="str">
        <f>+IFERROR(VLOOKUP(I92,Listas!B:C,2,0),"")</f>
        <v/>
      </c>
      <c r="K92" s="85"/>
      <c r="L92" s="85"/>
      <c r="M92" s="85"/>
      <c r="N92" s="79"/>
      <c r="O92" s="79"/>
      <c r="P92" s="82"/>
      <c r="Q92" s="79"/>
      <c r="R92" s="132"/>
      <c r="S92" s="80"/>
      <c r="T92" s="85"/>
      <c r="U92" s="85"/>
      <c r="V92" s="85"/>
      <c r="W92" s="85"/>
      <c r="X92" s="79"/>
      <c r="Y92" s="85"/>
      <c r="Z92" s="133"/>
      <c r="AA92" s="134" t="str">
        <f t="shared" si="0"/>
        <v/>
      </c>
      <c r="AB92" s="87"/>
      <c r="AC92" s="98" t="str">
        <f t="shared" si="1"/>
        <v/>
      </c>
      <c r="AD92" s="85"/>
      <c r="AE92" s="90" t="str">
        <f t="shared" si="2"/>
        <v/>
      </c>
      <c r="AF92" s="91" t="str">
        <f t="shared" si="3"/>
        <v/>
      </c>
      <c r="AG92" s="92" t="str">
        <f t="shared" si="4"/>
        <v/>
      </c>
      <c r="AH92" s="93" t="str">
        <f t="shared" si="5"/>
        <v/>
      </c>
      <c r="AI92" s="93" t="str">
        <f t="shared" si="6"/>
        <v/>
      </c>
      <c r="AJ92" s="135" t="str">
        <f t="shared" si="7"/>
        <v/>
      </c>
      <c r="AK92" s="99" t="str">
        <f>+IF(A92="","",IF(F92="",70,VLOOKUP(L92,Hoja2!A:D,4,0)))</f>
        <v/>
      </c>
      <c r="AL92" s="109"/>
      <c r="AM92" s="109"/>
      <c r="AN92" s="109"/>
      <c r="AO92" s="109"/>
      <c r="AP92" s="109"/>
      <c r="AQ92" s="109"/>
      <c r="AR92" s="109"/>
      <c r="AS92" s="109"/>
      <c r="AT92" s="109"/>
      <c r="AU92" s="109"/>
      <c r="AV92" s="109"/>
      <c r="AW92" s="109"/>
      <c r="AX92" s="109"/>
      <c r="AY92" s="109"/>
      <c r="AZ92" s="109"/>
      <c r="BA92" s="109"/>
      <c r="BB92" s="109"/>
      <c r="BC92" s="109"/>
      <c r="BD92" s="109"/>
    </row>
    <row r="93" spans="1:56" ht="14.25" customHeight="1">
      <c r="A93" s="85"/>
      <c r="B93" s="85"/>
      <c r="C93" s="79"/>
      <c r="D93" s="85"/>
      <c r="E93" s="79"/>
      <c r="F93" s="79"/>
      <c r="G93" s="132"/>
      <c r="H93" s="132"/>
      <c r="I93" s="85"/>
      <c r="J93" s="85" t="str">
        <f>+IFERROR(VLOOKUP(I93,Listas!B:C,2,0),"")</f>
        <v/>
      </c>
      <c r="K93" s="85"/>
      <c r="L93" s="85"/>
      <c r="M93" s="85"/>
      <c r="N93" s="79"/>
      <c r="O93" s="79"/>
      <c r="P93" s="82"/>
      <c r="Q93" s="79"/>
      <c r="R93" s="132"/>
      <c r="S93" s="80"/>
      <c r="T93" s="85"/>
      <c r="U93" s="85"/>
      <c r="V93" s="85"/>
      <c r="W93" s="85"/>
      <c r="X93" s="79"/>
      <c r="Y93" s="85"/>
      <c r="Z93" s="133"/>
      <c r="AA93" s="134" t="str">
        <f t="shared" si="0"/>
        <v/>
      </c>
      <c r="AB93" s="87"/>
      <c r="AC93" s="98" t="str">
        <f t="shared" si="1"/>
        <v/>
      </c>
      <c r="AD93" s="85"/>
      <c r="AE93" s="90" t="str">
        <f t="shared" si="2"/>
        <v/>
      </c>
      <c r="AF93" s="91" t="str">
        <f t="shared" si="3"/>
        <v/>
      </c>
      <c r="AG93" s="92" t="str">
        <f t="shared" si="4"/>
        <v/>
      </c>
      <c r="AH93" s="93" t="str">
        <f t="shared" si="5"/>
        <v/>
      </c>
      <c r="AI93" s="93" t="str">
        <f t="shared" si="6"/>
        <v/>
      </c>
      <c r="AJ93" s="135" t="str">
        <f t="shared" si="7"/>
        <v/>
      </c>
      <c r="AK93" s="99" t="str">
        <f>+IF(A93="","",IF(F93="",70,VLOOKUP(L93,Hoja2!A:D,4,0)))</f>
        <v/>
      </c>
      <c r="AL93" s="109"/>
      <c r="AM93" s="109"/>
      <c r="AN93" s="109"/>
      <c r="AO93" s="109"/>
      <c r="AP93" s="109"/>
      <c r="AQ93" s="109"/>
      <c r="AR93" s="109"/>
      <c r="AS93" s="109"/>
      <c r="AT93" s="109"/>
      <c r="AU93" s="109"/>
      <c r="AV93" s="109"/>
      <c r="AW93" s="109"/>
      <c r="AX93" s="109"/>
      <c r="AY93" s="109"/>
      <c r="AZ93" s="109"/>
      <c r="BA93" s="109"/>
      <c r="BB93" s="109"/>
      <c r="BC93" s="109"/>
      <c r="BD93" s="109"/>
    </row>
    <row r="94" spans="1:56" ht="14.25" customHeight="1">
      <c r="A94" s="85"/>
      <c r="B94" s="85"/>
      <c r="C94" s="79"/>
      <c r="D94" s="85"/>
      <c r="E94" s="79"/>
      <c r="F94" s="79"/>
      <c r="G94" s="132"/>
      <c r="H94" s="132"/>
      <c r="I94" s="85"/>
      <c r="J94" s="85" t="str">
        <f>+IFERROR(VLOOKUP(I94,Listas!B:C,2,0),"")</f>
        <v/>
      </c>
      <c r="K94" s="85"/>
      <c r="L94" s="85"/>
      <c r="M94" s="85"/>
      <c r="N94" s="79"/>
      <c r="O94" s="79"/>
      <c r="P94" s="82"/>
      <c r="Q94" s="79"/>
      <c r="R94" s="132"/>
      <c r="S94" s="80"/>
      <c r="T94" s="85"/>
      <c r="U94" s="85"/>
      <c r="V94" s="85"/>
      <c r="W94" s="85"/>
      <c r="X94" s="79"/>
      <c r="Y94" s="85"/>
      <c r="Z94" s="133"/>
      <c r="AA94" s="134" t="str">
        <f t="shared" si="0"/>
        <v/>
      </c>
      <c r="AB94" s="87"/>
      <c r="AC94" s="98" t="str">
        <f t="shared" si="1"/>
        <v/>
      </c>
      <c r="AD94" s="85"/>
      <c r="AE94" s="90" t="str">
        <f t="shared" si="2"/>
        <v/>
      </c>
      <c r="AF94" s="91" t="str">
        <f t="shared" si="3"/>
        <v/>
      </c>
      <c r="AG94" s="92" t="str">
        <f t="shared" si="4"/>
        <v/>
      </c>
      <c r="AH94" s="93" t="str">
        <f t="shared" si="5"/>
        <v/>
      </c>
      <c r="AI94" s="93" t="str">
        <f t="shared" si="6"/>
        <v/>
      </c>
      <c r="AJ94" s="135" t="str">
        <f t="shared" si="7"/>
        <v/>
      </c>
      <c r="AK94" s="99" t="str">
        <f>+IF(A94="","",IF(F94="",70,VLOOKUP(L94,Hoja2!A:D,4,0)))</f>
        <v/>
      </c>
      <c r="AL94" s="109"/>
      <c r="AM94" s="109"/>
      <c r="AN94" s="109"/>
      <c r="AO94" s="109"/>
      <c r="AP94" s="109"/>
      <c r="AQ94" s="109"/>
      <c r="AR94" s="109"/>
      <c r="AS94" s="109"/>
      <c r="AT94" s="109"/>
      <c r="AU94" s="109"/>
      <c r="AV94" s="109"/>
      <c r="AW94" s="109"/>
      <c r="AX94" s="109"/>
      <c r="AY94" s="109"/>
      <c r="AZ94" s="109"/>
      <c r="BA94" s="109"/>
      <c r="BB94" s="109"/>
      <c r="BC94" s="109"/>
      <c r="BD94" s="109"/>
    </row>
    <row r="95" spans="1:56" ht="14.25" customHeight="1">
      <c r="A95" s="85"/>
      <c r="B95" s="85"/>
      <c r="C95" s="79"/>
      <c r="D95" s="85"/>
      <c r="E95" s="79"/>
      <c r="F95" s="79"/>
      <c r="G95" s="132"/>
      <c r="H95" s="132"/>
      <c r="I95" s="85"/>
      <c r="J95" s="85" t="str">
        <f>+IFERROR(VLOOKUP(I95,Listas!B:C,2,0),"")</f>
        <v/>
      </c>
      <c r="K95" s="85"/>
      <c r="L95" s="85"/>
      <c r="M95" s="85"/>
      <c r="N95" s="79"/>
      <c r="O95" s="79"/>
      <c r="P95" s="82"/>
      <c r="Q95" s="79"/>
      <c r="R95" s="132"/>
      <c r="S95" s="80"/>
      <c r="T95" s="85"/>
      <c r="U95" s="85"/>
      <c r="V95" s="85"/>
      <c r="W95" s="85"/>
      <c r="X95" s="79"/>
      <c r="Y95" s="85"/>
      <c r="Z95" s="133"/>
      <c r="AA95" s="134" t="str">
        <f t="shared" si="0"/>
        <v/>
      </c>
      <c r="AB95" s="87"/>
      <c r="AC95" s="98" t="str">
        <f t="shared" si="1"/>
        <v/>
      </c>
      <c r="AD95" s="85"/>
      <c r="AE95" s="90" t="str">
        <f t="shared" si="2"/>
        <v/>
      </c>
      <c r="AF95" s="91" t="str">
        <f t="shared" si="3"/>
        <v/>
      </c>
      <c r="AG95" s="92" t="str">
        <f t="shared" si="4"/>
        <v/>
      </c>
      <c r="AH95" s="93" t="str">
        <f t="shared" si="5"/>
        <v/>
      </c>
      <c r="AI95" s="93" t="str">
        <f t="shared" si="6"/>
        <v/>
      </c>
      <c r="AJ95" s="135" t="str">
        <f t="shared" si="7"/>
        <v/>
      </c>
      <c r="AK95" s="99" t="str">
        <f>+IF(A95="","",IF(F95="",70,VLOOKUP(L95,Hoja2!A:D,4,0)))</f>
        <v/>
      </c>
      <c r="AL95" s="109"/>
      <c r="AM95" s="109"/>
      <c r="AN95" s="109"/>
      <c r="AO95" s="109"/>
      <c r="AP95" s="109"/>
      <c r="AQ95" s="109"/>
      <c r="AR95" s="109"/>
      <c r="AS95" s="109"/>
      <c r="AT95" s="109"/>
      <c r="AU95" s="109"/>
      <c r="AV95" s="109"/>
      <c r="AW95" s="109"/>
      <c r="AX95" s="109"/>
      <c r="AY95" s="109"/>
      <c r="AZ95" s="109"/>
      <c r="BA95" s="109"/>
      <c r="BB95" s="109"/>
      <c r="BC95" s="109"/>
      <c r="BD95" s="109"/>
    </row>
    <row r="96" spans="1:56" ht="14.25" customHeight="1">
      <c r="A96" s="85"/>
      <c r="B96" s="85"/>
      <c r="C96" s="79"/>
      <c r="D96" s="85"/>
      <c r="E96" s="79"/>
      <c r="F96" s="79"/>
      <c r="G96" s="132"/>
      <c r="H96" s="132"/>
      <c r="I96" s="85"/>
      <c r="J96" s="85" t="str">
        <f>+IFERROR(VLOOKUP(I96,Listas!B:C,2,0),"")</f>
        <v/>
      </c>
      <c r="K96" s="85"/>
      <c r="L96" s="85"/>
      <c r="M96" s="85"/>
      <c r="N96" s="79"/>
      <c r="O96" s="79"/>
      <c r="P96" s="82"/>
      <c r="Q96" s="79"/>
      <c r="R96" s="132"/>
      <c r="S96" s="80"/>
      <c r="T96" s="85"/>
      <c r="U96" s="85"/>
      <c r="V96" s="85"/>
      <c r="W96" s="85"/>
      <c r="X96" s="79"/>
      <c r="Y96" s="85"/>
      <c r="Z96" s="133"/>
      <c r="AA96" s="134" t="str">
        <f t="shared" si="0"/>
        <v/>
      </c>
      <c r="AB96" s="87"/>
      <c r="AC96" s="98" t="str">
        <f t="shared" si="1"/>
        <v/>
      </c>
      <c r="AD96" s="85"/>
      <c r="AE96" s="90" t="str">
        <f t="shared" si="2"/>
        <v/>
      </c>
      <c r="AF96" s="91" t="str">
        <f t="shared" si="3"/>
        <v/>
      </c>
      <c r="AG96" s="92" t="str">
        <f t="shared" si="4"/>
        <v/>
      </c>
      <c r="AH96" s="93" t="str">
        <f t="shared" si="5"/>
        <v/>
      </c>
      <c r="AI96" s="93" t="str">
        <f t="shared" si="6"/>
        <v/>
      </c>
      <c r="AJ96" s="135" t="str">
        <f t="shared" si="7"/>
        <v/>
      </c>
      <c r="AK96" s="99" t="str">
        <f>+IF(A96="","",IF(F96="",70,VLOOKUP(L96,Hoja2!A:D,4,0)))</f>
        <v/>
      </c>
      <c r="AL96" s="109"/>
      <c r="AM96" s="109"/>
      <c r="AN96" s="109"/>
      <c r="AO96" s="109"/>
      <c r="AP96" s="109"/>
      <c r="AQ96" s="109"/>
      <c r="AR96" s="109"/>
      <c r="AS96" s="109"/>
      <c r="AT96" s="109"/>
      <c r="AU96" s="109"/>
      <c r="AV96" s="109"/>
      <c r="AW96" s="109"/>
      <c r="AX96" s="109"/>
      <c r="AY96" s="109"/>
      <c r="AZ96" s="109"/>
      <c r="BA96" s="109"/>
      <c r="BB96" s="109"/>
      <c r="BC96" s="109"/>
      <c r="BD96" s="109"/>
    </row>
    <row r="97" spans="1:56" ht="14.25" customHeight="1">
      <c r="A97" s="85"/>
      <c r="B97" s="85"/>
      <c r="C97" s="79"/>
      <c r="D97" s="85"/>
      <c r="E97" s="79"/>
      <c r="F97" s="79"/>
      <c r="G97" s="132"/>
      <c r="H97" s="132"/>
      <c r="I97" s="85"/>
      <c r="J97" s="85" t="str">
        <f>+IFERROR(VLOOKUP(I97,Listas!B:C,2,0),"")</f>
        <v/>
      </c>
      <c r="K97" s="85"/>
      <c r="L97" s="85"/>
      <c r="M97" s="85"/>
      <c r="N97" s="79"/>
      <c r="O97" s="79"/>
      <c r="P97" s="82"/>
      <c r="Q97" s="79"/>
      <c r="R97" s="132"/>
      <c r="S97" s="80"/>
      <c r="T97" s="85"/>
      <c r="U97" s="85"/>
      <c r="V97" s="85"/>
      <c r="W97" s="85"/>
      <c r="X97" s="79"/>
      <c r="Y97" s="85"/>
      <c r="Z97" s="133"/>
      <c r="AA97" s="134" t="str">
        <f t="shared" si="0"/>
        <v/>
      </c>
      <c r="AB97" s="87"/>
      <c r="AC97" s="98" t="str">
        <f t="shared" si="1"/>
        <v/>
      </c>
      <c r="AD97" s="85"/>
      <c r="AE97" s="90" t="str">
        <f t="shared" si="2"/>
        <v/>
      </c>
      <c r="AF97" s="91" t="str">
        <f t="shared" si="3"/>
        <v/>
      </c>
      <c r="AG97" s="92" t="str">
        <f t="shared" si="4"/>
        <v/>
      </c>
      <c r="AH97" s="93" t="str">
        <f t="shared" si="5"/>
        <v/>
      </c>
      <c r="AI97" s="93" t="str">
        <f t="shared" si="6"/>
        <v/>
      </c>
      <c r="AJ97" s="135" t="str">
        <f t="shared" si="7"/>
        <v/>
      </c>
      <c r="AK97" s="99" t="str">
        <f>+IF(A97="","",IF(F97="",70,VLOOKUP(L97,Hoja2!A:D,4,0)))</f>
        <v/>
      </c>
      <c r="AL97" s="109"/>
      <c r="AM97" s="109"/>
      <c r="AN97" s="109"/>
      <c r="AO97" s="109"/>
      <c r="AP97" s="109"/>
      <c r="AQ97" s="109"/>
      <c r="AR97" s="109"/>
      <c r="AS97" s="109"/>
      <c r="AT97" s="109"/>
      <c r="AU97" s="109"/>
      <c r="AV97" s="109"/>
      <c r="AW97" s="109"/>
      <c r="AX97" s="109"/>
      <c r="AY97" s="109"/>
      <c r="AZ97" s="109"/>
      <c r="BA97" s="109"/>
      <c r="BB97" s="109"/>
      <c r="BC97" s="109"/>
      <c r="BD97" s="109"/>
    </row>
    <row r="98" spans="1:56" ht="14.25" customHeight="1">
      <c r="A98" s="85"/>
      <c r="B98" s="85"/>
      <c r="C98" s="79"/>
      <c r="D98" s="85"/>
      <c r="E98" s="79"/>
      <c r="F98" s="79"/>
      <c r="G98" s="132"/>
      <c r="H98" s="132"/>
      <c r="I98" s="85"/>
      <c r="J98" s="85" t="str">
        <f>+IFERROR(VLOOKUP(I98,Listas!B:C,2,0),"")</f>
        <v/>
      </c>
      <c r="K98" s="85"/>
      <c r="L98" s="85"/>
      <c r="M98" s="85"/>
      <c r="N98" s="79"/>
      <c r="O98" s="79"/>
      <c r="P98" s="82"/>
      <c r="Q98" s="79"/>
      <c r="R98" s="132"/>
      <c r="S98" s="80"/>
      <c r="T98" s="85"/>
      <c r="U98" s="85"/>
      <c r="V98" s="85"/>
      <c r="W98" s="85"/>
      <c r="X98" s="79"/>
      <c r="Y98" s="85"/>
      <c r="Z98" s="133"/>
      <c r="AA98" s="134" t="str">
        <f t="shared" si="0"/>
        <v/>
      </c>
      <c r="AB98" s="87"/>
      <c r="AC98" s="98" t="str">
        <f t="shared" si="1"/>
        <v/>
      </c>
      <c r="AD98" s="85"/>
      <c r="AE98" s="90" t="str">
        <f t="shared" si="2"/>
        <v/>
      </c>
      <c r="AF98" s="91" t="str">
        <f t="shared" si="3"/>
        <v/>
      </c>
      <c r="AG98" s="92" t="str">
        <f t="shared" si="4"/>
        <v/>
      </c>
      <c r="AH98" s="93" t="str">
        <f t="shared" si="5"/>
        <v/>
      </c>
      <c r="AI98" s="93" t="str">
        <f t="shared" si="6"/>
        <v/>
      </c>
      <c r="AJ98" s="135" t="str">
        <f t="shared" si="7"/>
        <v/>
      </c>
      <c r="AK98" s="99" t="str">
        <f>+IF(A98="","",IF(F98="",70,VLOOKUP(L98,Hoja2!A:D,4,0)))</f>
        <v/>
      </c>
      <c r="AL98" s="109"/>
      <c r="AM98" s="109"/>
      <c r="AN98" s="109"/>
      <c r="AO98" s="109"/>
      <c r="AP98" s="109"/>
      <c r="AQ98" s="109"/>
      <c r="AR98" s="109"/>
      <c r="AS98" s="109"/>
      <c r="AT98" s="109"/>
      <c r="AU98" s="109"/>
      <c r="AV98" s="109"/>
      <c r="AW98" s="109"/>
      <c r="AX98" s="109"/>
      <c r="AY98" s="109"/>
      <c r="AZ98" s="109"/>
      <c r="BA98" s="109"/>
      <c r="BB98" s="109"/>
      <c r="BC98" s="109"/>
      <c r="BD98" s="109"/>
    </row>
    <row r="99" spans="1:56" ht="14.25" customHeight="1">
      <c r="A99" s="85"/>
      <c r="B99" s="85"/>
      <c r="C99" s="79"/>
      <c r="D99" s="85"/>
      <c r="E99" s="79"/>
      <c r="F99" s="79"/>
      <c r="G99" s="132"/>
      <c r="H99" s="132"/>
      <c r="I99" s="85"/>
      <c r="J99" s="85" t="str">
        <f>+IFERROR(VLOOKUP(I99,Listas!B:C,2,0),"")</f>
        <v/>
      </c>
      <c r="K99" s="85"/>
      <c r="L99" s="85"/>
      <c r="M99" s="85"/>
      <c r="N99" s="79"/>
      <c r="O99" s="79"/>
      <c r="P99" s="82"/>
      <c r="Q99" s="79"/>
      <c r="R99" s="132"/>
      <c r="S99" s="80"/>
      <c r="T99" s="85"/>
      <c r="U99" s="85"/>
      <c r="V99" s="85"/>
      <c r="W99" s="85"/>
      <c r="X99" s="79"/>
      <c r="Y99" s="85"/>
      <c r="Z99" s="133"/>
      <c r="AA99" s="134" t="str">
        <f t="shared" si="0"/>
        <v/>
      </c>
      <c r="AB99" s="87"/>
      <c r="AC99" s="98" t="str">
        <f t="shared" si="1"/>
        <v/>
      </c>
      <c r="AD99" s="85"/>
      <c r="AE99" s="90" t="str">
        <f t="shared" si="2"/>
        <v/>
      </c>
      <c r="AF99" s="91" t="str">
        <f t="shared" si="3"/>
        <v/>
      </c>
      <c r="AG99" s="92" t="str">
        <f t="shared" si="4"/>
        <v/>
      </c>
      <c r="AH99" s="93" t="str">
        <f t="shared" si="5"/>
        <v/>
      </c>
      <c r="AI99" s="93" t="str">
        <f t="shared" si="6"/>
        <v/>
      </c>
      <c r="AJ99" s="135" t="str">
        <f t="shared" si="7"/>
        <v/>
      </c>
      <c r="AK99" s="99" t="str">
        <f>+IF(A99="","",IF(F99="",70,VLOOKUP(L99,Hoja2!A:D,4,0)))</f>
        <v/>
      </c>
      <c r="AL99" s="109"/>
      <c r="AM99" s="109"/>
      <c r="AN99" s="109"/>
      <c r="AO99" s="109"/>
      <c r="AP99" s="109"/>
      <c r="AQ99" s="109"/>
      <c r="AR99" s="109"/>
      <c r="AS99" s="109"/>
      <c r="AT99" s="109"/>
      <c r="AU99" s="109"/>
      <c r="AV99" s="109"/>
      <c r="AW99" s="109"/>
      <c r="AX99" s="109"/>
      <c r="AY99" s="109"/>
      <c r="AZ99" s="109"/>
      <c r="BA99" s="109"/>
      <c r="BB99" s="109"/>
      <c r="BC99" s="109"/>
      <c r="BD99" s="109"/>
    </row>
    <row r="100" spans="1:56" ht="14.25" customHeight="1">
      <c r="A100" s="85"/>
      <c r="B100" s="85"/>
      <c r="C100" s="79"/>
      <c r="D100" s="85"/>
      <c r="E100" s="79"/>
      <c r="F100" s="79"/>
      <c r="G100" s="132"/>
      <c r="H100" s="132"/>
      <c r="I100" s="85"/>
      <c r="J100" s="85" t="str">
        <f>+IFERROR(VLOOKUP(I100,Listas!B:C,2,0),"")</f>
        <v/>
      </c>
      <c r="K100" s="85"/>
      <c r="L100" s="85"/>
      <c r="M100" s="85"/>
      <c r="N100" s="79"/>
      <c r="O100" s="79"/>
      <c r="P100" s="82"/>
      <c r="Q100" s="79"/>
      <c r="R100" s="132"/>
      <c r="S100" s="80"/>
      <c r="T100" s="85"/>
      <c r="U100" s="85"/>
      <c r="V100" s="85"/>
      <c r="W100" s="85"/>
      <c r="X100" s="79"/>
      <c r="Y100" s="85"/>
      <c r="Z100" s="133"/>
      <c r="AA100" s="134" t="str">
        <f t="shared" si="0"/>
        <v/>
      </c>
      <c r="AB100" s="87"/>
      <c r="AC100" s="98" t="str">
        <f t="shared" si="1"/>
        <v/>
      </c>
      <c r="AD100" s="85"/>
      <c r="AE100" s="90" t="str">
        <f t="shared" si="2"/>
        <v/>
      </c>
      <c r="AF100" s="91" t="str">
        <f t="shared" si="3"/>
        <v/>
      </c>
      <c r="AG100" s="92" t="str">
        <f t="shared" si="4"/>
        <v/>
      </c>
      <c r="AH100" s="93" t="str">
        <f t="shared" si="5"/>
        <v/>
      </c>
      <c r="AI100" s="93" t="str">
        <f t="shared" si="6"/>
        <v/>
      </c>
      <c r="AJ100" s="135" t="str">
        <f t="shared" si="7"/>
        <v/>
      </c>
      <c r="AK100" s="99" t="str">
        <f>+IF(A100="","",IF(F100="",70,VLOOKUP(L100,Hoja2!A:D,4,0)))</f>
        <v/>
      </c>
      <c r="AL100" s="109"/>
      <c r="AM100" s="109"/>
      <c r="AN100" s="109"/>
      <c r="AO100" s="109"/>
      <c r="AP100" s="109"/>
      <c r="AQ100" s="109"/>
      <c r="AR100" s="109"/>
      <c r="AS100" s="109"/>
      <c r="AT100" s="109"/>
      <c r="AU100" s="109"/>
      <c r="AV100" s="109"/>
      <c r="AW100" s="109"/>
      <c r="AX100" s="109"/>
      <c r="AY100" s="109"/>
      <c r="AZ100" s="109"/>
      <c r="BA100" s="109"/>
      <c r="BB100" s="109"/>
      <c r="BC100" s="109"/>
      <c r="BD100" s="109"/>
    </row>
    <row r="101" spans="1:56" ht="14.25" customHeight="1">
      <c r="A101" s="85"/>
      <c r="B101" s="85"/>
      <c r="C101" s="79"/>
      <c r="D101" s="85"/>
      <c r="E101" s="79"/>
      <c r="F101" s="79"/>
      <c r="G101" s="132"/>
      <c r="H101" s="132"/>
      <c r="I101" s="85"/>
      <c r="J101" s="85" t="str">
        <f>+IFERROR(VLOOKUP(I101,Listas!B:C,2,0),"")</f>
        <v/>
      </c>
      <c r="K101" s="85"/>
      <c r="L101" s="85"/>
      <c r="M101" s="85"/>
      <c r="N101" s="79"/>
      <c r="O101" s="79"/>
      <c r="P101" s="82"/>
      <c r="Q101" s="79"/>
      <c r="R101" s="132"/>
      <c r="S101" s="80"/>
      <c r="T101" s="85"/>
      <c r="U101" s="85"/>
      <c r="V101" s="85"/>
      <c r="W101" s="85"/>
      <c r="X101" s="79"/>
      <c r="Y101" s="85"/>
      <c r="Z101" s="133"/>
      <c r="AA101" s="134" t="str">
        <f t="shared" si="0"/>
        <v/>
      </c>
      <c r="AB101" s="87"/>
      <c r="AC101" s="98" t="str">
        <f t="shared" si="1"/>
        <v/>
      </c>
      <c r="AD101" s="85"/>
      <c r="AE101" s="90" t="str">
        <f t="shared" si="2"/>
        <v/>
      </c>
      <c r="AF101" s="91" t="str">
        <f t="shared" si="3"/>
        <v/>
      </c>
      <c r="AG101" s="92" t="str">
        <f t="shared" si="4"/>
        <v/>
      </c>
      <c r="AH101" s="93" t="str">
        <f t="shared" si="5"/>
        <v/>
      </c>
      <c r="AI101" s="93" t="str">
        <f t="shared" si="6"/>
        <v/>
      </c>
      <c r="AJ101" s="135" t="str">
        <f t="shared" si="7"/>
        <v/>
      </c>
      <c r="AK101" s="99" t="str">
        <f>+IF(A101="","",IF(F101="",70,VLOOKUP(L101,Hoja2!A:D,4,0)))</f>
        <v/>
      </c>
      <c r="AL101" s="109"/>
      <c r="AM101" s="109"/>
      <c r="AN101" s="109"/>
      <c r="AO101" s="109"/>
      <c r="AP101" s="109"/>
      <c r="AQ101" s="109"/>
      <c r="AR101" s="109"/>
      <c r="AS101" s="109"/>
      <c r="AT101" s="109"/>
      <c r="AU101" s="109"/>
      <c r="AV101" s="109"/>
      <c r="AW101" s="109"/>
      <c r="AX101" s="109"/>
      <c r="AY101" s="109"/>
      <c r="AZ101" s="109"/>
      <c r="BA101" s="109"/>
      <c r="BB101" s="109"/>
      <c r="BC101" s="109"/>
      <c r="BD101" s="109"/>
    </row>
    <row r="102" spans="1:56" ht="14.25" customHeight="1">
      <c r="A102" s="85"/>
      <c r="B102" s="85"/>
      <c r="C102" s="79"/>
      <c r="D102" s="85"/>
      <c r="E102" s="79"/>
      <c r="F102" s="79"/>
      <c r="G102" s="132"/>
      <c r="H102" s="132"/>
      <c r="I102" s="85"/>
      <c r="J102" s="85" t="str">
        <f>+IFERROR(VLOOKUP(I102,Listas!B:C,2,0),"")</f>
        <v/>
      </c>
      <c r="K102" s="85"/>
      <c r="L102" s="85"/>
      <c r="M102" s="85"/>
      <c r="N102" s="79"/>
      <c r="O102" s="79"/>
      <c r="P102" s="82"/>
      <c r="Q102" s="79"/>
      <c r="R102" s="132"/>
      <c r="S102" s="80"/>
      <c r="T102" s="85"/>
      <c r="U102" s="85"/>
      <c r="V102" s="85"/>
      <c r="W102" s="85"/>
      <c r="X102" s="79"/>
      <c r="Y102" s="85"/>
      <c r="Z102" s="133"/>
      <c r="AA102" s="134" t="str">
        <f t="shared" si="0"/>
        <v/>
      </c>
      <c r="AB102" s="87"/>
      <c r="AC102" s="98" t="str">
        <f t="shared" si="1"/>
        <v/>
      </c>
      <c r="AD102" s="85"/>
      <c r="AE102" s="90" t="str">
        <f t="shared" si="2"/>
        <v/>
      </c>
      <c r="AF102" s="91" t="str">
        <f t="shared" si="3"/>
        <v/>
      </c>
      <c r="AG102" s="92" t="str">
        <f t="shared" si="4"/>
        <v/>
      </c>
      <c r="AH102" s="93" t="str">
        <f t="shared" si="5"/>
        <v/>
      </c>
      <c r="AI102" s="93" t="str">
        <f t="shared" si="6"/>
        <v/>
      </c>
      <c r="AJ102" s="135" t="str">
        <f t="shared" si="7"/>
        <v/>
      </c>
      <c r="AK102" s="99" t="str">
        <f>+IF(A102="","",IF(F102="",70,VLOOKUP(L102,Hoja2!A:D,4,0)))</f>
        <v/>
      </c>
      <c r="AL102" s="109"/>
      <c r="AM102" s="109"/>
      <c r="AN102" s="109"/>
      <c r="AO102" s="109"/>
      <c r="AP102" s="109"/>
      <c r="AQ102" s="109"/>
      <c r="AR102" s="109"/>
      <c r="AS102" s="109"/>
      <c r="AT102" s="109"/>
      <c r="AU102" s="109"/>
      <c r="AV102" s="109"/>
      <c r="AW102" s="109"/>
      <c r="AX102" s="109"/>
      <c r="AY102" s="109"/>
      <c r="AZ102" s="109"/>
      <c r="BA102" s="109"/>
      <c r="BB102" s="109"/>
      <c r="BC102" s="109"/>
      <c r="BD102" s="109"/>
    </row>
    <row r="103" spans="1:56" ht="14.25" customHeight="1">
      <c r="A103" s="85"/>
      <c r="B103" s="85"/>
      <c r="C103" s="79"/>
      <c r="D103" s="85"/>
      <c r="E103" s="79"/>
      <c r="F103" s="79"/>
      <c r="G103" s="132"/>
      <c r="H103" s="132"/>
      <c r="I103" s="85"/>
      <c r="J103" s="85" t="str">
        <f>+IFERROR(VLOOKUP(I103,Listas!B:C,2,0),"")</f>
        <v/>
      </c>
      <c r="K103" s="85"/>
      <c r="L103" s="85"/>
      <c r="M103" s="85"/>
      <c r="N103" s="79"/>
      <c r="O103" s="79"/>
      <c r="P103" s="82"/>
      <c r="Q103" s="79"/>
      <c r="R103" s="132"/>
      <c r="S103" s="80"/>
      <c r="T103" s="85"/>
      <c r="U103" s="85"/>
      <c r="V103" s="85"/>
      <c r="W103" s="85"/>
      <c r="X103" s="79"/>
      <c r="Y103" s="85"/>
      <c r="Z103" s="133"/>
      <c r="AA103" s="134" t="str">
        <f t="shared" si="0"/>
        <v/>
      </c>
      <c r="AB103" s="87"/>
      <c r="AC103" s="98" t="str">
        <f t="shared" si="1"/>
        <v/>
      </c>
      <c r="AD103" s="85"/>
      <c r="AE103" s="90" t="str">
        <f t="shared" si="2"/>
        <v/>
      </c>
      <c r="AF103" s="91" t="str">
        <f t="shared" si="3"/>
        <v/>
      </c>
      <c r="AG103" s="92" t="str">
        <f t="shared" si="4"/>
        <v/>
      </c>
      <c r="AH103" s="93" t="str">
        <f t="shared" si="5"/>
        <v/>
      </c>
      <c r="AI103" s="93" t="str">
        <f t="shared" si="6"/>
        <v/>
      </c>
      <c r="AJ103" s="135" t="str">
        <f t="shared" si="7"/>
        <v/>
      </c>
      <c r="AK103" s="99" t="str">
        <f>+IF(A103="","",IF(F103="",70,VLOOKUP(L103,Hoja2!A:D,4,0)))</f>
        <v/>
      </c>
      <c r="AL103" s="109"/>
      <c r="AM103" s="109"/>
      <c r="AN103" s="109"/>
      <c r="AO103" s="109"/>
      <c r="AP103" s="109"/>
      <c r="AQ103" s="109"/>
      <c r="AR103" s="109"/>
      <c r="AS103" s="109"/>
      <c r="AT103" s="109"/>
      <c r="AU103" s="109"/>
      <c r="AV103" s="109"/>
      <c r="AW103" s="109"/>
      <c r="AX103" s="109"/>
      <c r="AY103" s="109"/>
      <c r="AZ103" s="109"/>
      <c r="BA103" s="109"/>
      <c r="BB103" s="109"/>
      <c r="BC103" s="109"/>
      <c r="BD103" s="109"/>
    </row>
    <row r="104" spans="1:56" ht="14.25" customHeight="1">
      <c r="A104" s="85"/>
      <c r="B104" s="85"/>
      <c r="C104" s="79"/>
      <c r="D104" s="85"/>
      <c r="E104" s="79"/>
      <c r="F104" s="79"/>
      <c r="G104" s="132"/>
      <c r="H104" s="132"/>
      <c r="I104" s="85"/>
      <c r="J104" s="85" t="str">
        <f>+IFERROR(VLOOKUP(I104,Listas!B:C,2,0),"")</f>
        <v/>
      </c>
      <c r="K104" s="85"/>
      <c r="L104" s="85"/>
      <c r="M104" s="85"/>
      <c r="N104" s="79"/>
      <c r="O104" s="79"/>
      <c r="P104" s="82"/>
      <c r="Q104" s="79"/>
      <c r="R104" s="132"/>
      <c r="S104" s="80"/>
      <c r="T104" s="85"/>
      <c r="U104" s="85"/>
      <c r="V104" s="85"/>
      <c r="W104" s="85"/>
      <c r="X104" s="79"/>
      <c r="Y104" s="85"/>
      <c r="Z104" s="133"/>
      <c r="AA104" s="134" t="str">
        <f t="shared" si="0"/>
        <v/>
      </c>
      <c r="AB104" s="87"/>
      <c r="AC104" s="98" t="str">
        <f t="shared" si="1"/>
        <v/>
      </c>
      <c r="AD104" s="85"/>
      <c r="AE104" s="90" t="str">
        <f t="shared" si="2"/>
        <v/>
      </c>
      <c r="AF104" s="91" t="str">
        <f t="shared" si="3"/>
        <v/>
      </c>
      <c r="AG104" s="92" t="str">
        <f t="shared" si="4"/>
        <v/>
      </c>
      <c r="AH104" s="93" t="str">
        <f t="shared" si="5"/>
        <v/>
      </c>
      <c r="AI104" s="93" t="str">
        <f t="shared" si="6"/>
        <v/>
      </c>
      <c r="AJ104" s="135" t="str">
        <f t="shared" si="7"/>
        <v/>
      </c>
      <c r="AK104" s="99" t="str">
        <f>+IF(A104="","",IF(F104="",70,VLOOKUP(L104,Hoja2!A:D,4,0)))</f>
        <v/>
      </c>
      <c r="AL104" s="109"/>
      <c r="AM104" s="109"/>
      <c r="AN104" s="109"/>
      <c r="AO104" s="109"/>
      <c r="AP104" s="109"/>
      <c r="AQ104" s="109"/>
      <c r="AR104" s="109"/>
      <c r="AS104" s="109"/>
      <c r="AT104" s="109"/>
      <c r="AU104" s="109"/>
      <c r="AV104" s="109"/>
      <c r="AW104" s="109"/>
      <c r="AX104" s="109"/>
      <c r="AY104" s="109"/>
      <c r="AZ104" s="109"/>
      <c r="BA104" s="109"/>
      <c r="BB104" s="109"/>
      <c r="BC104" s="109"/>
      <c r="BD104" s="109"/>
    </row>
    <row r="105" spans="1:56" ht="14.25" customHeight="1">
      <c r="A105" s="85"/>
      <c r="B105" s="85"/>
      <c r="C105" s="79"/>
      <c r="D105" s="85"/>
      <c r="E105" s="79"/>
      <c r="F105" s="79"/>
      <c r="G105" s="132"/>
      <c r="H105" s="132"/>
      <c r="I105" s="85"/>
      <c r="J105" s="85" t="str">
        <f>+IFERROR(VLOOKUP(I105,Listas!B:C,2,0),"")</f>
        <v/>
      </c>
      <c r="K105" s="85"/>
      <c r="L105" s="85"/>
      <c r="M105" s="85"/>
      <c r="N105" s="79"/>
      <c r="O105" s="79"/>
      <c r="P105" s="82"/>
      <c r="Q105" s="79"/>
      <c r="R105" s="132"/>
      <c r="S105" s="80"/>
      <c r="T105" s="85"/>
      <c r="U105" s="85"/>
      <c r="V105" s="85"/>
      <c r="W105" s="85"/>
      <c r="X105" s="79"/>
      <c r="Y105" s="85"/>
      <c r="Z105" s="133"/>
      <c r="AA105" s="134" t="str">
        <f t="shared" si="0"/>
        <v/>
      </c>
      <c r="AB105" s="87"/>
      <c r="AC105" s="98" t="str">
        <f t="shared" si="1"/>
        <v/>
      </c>
      <c r="AD105" s="85"/>
      <c r="AE105" s="90" t="str">
        <f t="shared" si="2"/>
        <v/>
      </c>
      <c r="AF105" s="91" t="str">
        <f t="shared" si="3"/>
        <v/>
      </c>
      <c r="AG105" s="92" t="str">
        <f t="shared" si="4"/>
        <v/>
      </c>
      <c r="AH105" s="93" t="str">
        <f t="shared" si="5"/>
        <v/>
      </c>
      <c r="AI105" s="93" t="str">
        <f t="shared" si="6"/>
        <v/>
      </c>
      <c r="AJ105" s="135" t="str">
        <f t="shared" si="7"/>
        <v/>
      </c>
      <c r="AK105" s="99" t="str">
        <f>+IF(A105="","",IF(F105="",70,VLOOKUP(L105,Hoja2!A:D,4,0)))</f>
        <v/>
      </c>
      <c r="AL105" s="109"/>
      <c r="AM105" s="109"/>
      <c r="AN105" s="109"/>
      <c r="AO105" s="109"/>
      <c r="AP105" s="109"/>
      <c r="AQ105" s="109"/>
      <c r="AR105" s="109"/>
      <c r="AS105" s="109"/>
      <c r="AT105" s="109"/>
      <c r="AU105" s="109"/>
      <c r="AV105" s="109"/>
      <c r="AW105" s="109"/>
      <c r="AX105" s="109"/>
      <c r="AY105" s="109"/>
      <c r="AZ105" s="109"/>
      <c r="BA105" s="109"/>
      <c r="BB105" s="109"/>
      <c r="BC105" s="109"/>
      <c r="BD105" s="109"/>
    </row>
    <row r="106" spans="1:56" ht="14.25" customHeight="1">
      <c r="A106" s="85"/>
      <c r="B106" s="85"/>
      <c r="C106" s="79"/>
      <c r="D106" s="85"/>
      <c r="E106" s="79"/>
      <c r="F106" s="79"/>
      <c r="G106" s="132"/>
      <c r="H106" s="132"/>
      <c r="I106" s="85"/>
      <c r="J106" s="85" t="str">
        <f>+IFERROR(VLOOKUP(I106,Listas!B:C,2,0),"")</f>
        <v/>
      </c>
      <c r="K106" s="85"/>
      <c r="L106" s="85"/>
      <c r="M106" s="85"/>
      <c r="N106" s="79"/>
      <c r="O106" s="79"/>
      <c r="P106" s="82"/>
      <c r="Q106" s="79"/>
      <c r="R106" s="132"/>
      <c r="S106" s="80"/>
      <c r="T106" s="85"/>
      <c r="U106" s="85"/>
      <c r="V106" s="85"/>
      <c r="W106" s="85"/>
      <c r="X106" s="79"/>
      <c r="Y106" s="85"/>
      <c r="Z106" s="133"/>
      <c r="AA106" s="134" t="str">
        <f t="shared" si="0"/>
        <v/>
      </c>
      <c r="AB106" s="87"/>
      <c r="AC106" s="98" t="str">
        <f t="shared" si="1"/>
        <v/>
      </c>
      <c r="AD106" s="85"/>
      <c r="AE106" s="90" t="str">
        <f t="shared" si="2"/>
        <v/>
      </c>
      <c r="AF106" s="91" t="str">
        <f t="shared" si="3"/>
        <v/>
      </c>
      <c r="AG106" s="92" t="str">
        <f t="shared" si="4"/>
        <v/>
      </c>
      <c r="AH106" s="93" t="str">
        <f t="shared" si="5"/>
        <v/>
      </c>
      <c r="AI106" s="93" t="str">
        <f t="shared" si="6"/>
        <v/>
      </c>
      <c r="AJ106" s="135" t="str">
        <f t="shared" si="7"/>
        <v/>
      </c>
      <c r="AK106" s="99" t="str">
        <f>+IF(A106="","",IF(F106="",70,VLOOKUP(L106,Hoja2!A:D,4,0)))</f>
        <v/>
      </c>
      <c r="AL106" s="109"/>
      <c r="AM106" s="109"/>
      <c r="AN106" s="109"/>
      <c r="AO106" s="109"/>
      <c r="AP106" s="109"/>
      <c r="AQ106" s="109"/>
      <c r="AR106" s="109"/>
      <c r="AS106" s="109"/>
      <c r="AT106" s="109"/>
      <c r="AU106" s="109"/>
      <c r="AV106" s="109"/>
      <c r="AW106" s="109"/>
      <c r="AX106" s="109"/>
      <c r="AY106" s="109"/>
      <c r="AZ106" s="109"/>
      <c r="BA106" s="109"/>
      <c r="BB106" s="109"/>
      <c r="BC106" s="109"/>
      <c r="BD106" s="109"/>
    </row>
    <row r="107" spans="1:56" ht="14.25" customHeight="1">
      <c r="A107" s="85"/>
      <c r="B107" s="85"/>
      <c r="C107" s="79"/>
      <c r="D107" s="85"/>
      <c r="E107" s="79"/>
      <c r="F107" s="79"/>
      <c r="G107" s="132"/>
      <c r="H107" s="132"/>
      <c r="I107" s="85"/>
      <c r="J107" s="85" t="str">
        <f>+IFERROR(VLOOKUP(I107,Listas!B:C,2,0),"")</f>
        <v/>
      </c>
      <c r="K107" s="85"/>
      <c r="L107" s="85"/>
      <c r="M107" s="85"/>
      <c r="N107" s="79"/>
      <c r="O107" s="79"/>
      <c r="P107" s="82"/>
      <c r="Q107" s="79"/>
      <c r="R107" s="132"/>
      <c r="S107" s="80"/>
      <c r="T107" s="85"/>
      <c r="U107" s="85"/>
      <c r="V107" s="85"/>
      <c r="W107" s="85"/>
      <c r="X107" s="79"/>
      <c r="Y107" s="85"/>
      <c r="Z107" s="133"/>
      <c r="AA107" s="134" t="str">
        <f t="shared" si="0"/>
        <v/>
      </c>
      <c r="AB107" s="87"/>
      <c r="AC107" s="98" t="str">
        <f t="shared" si="1"/>
        <v/>
      </c>
      <c r="AD107" s="85"/>
      <c r="AE107" s="90" t="str">
        <f t="shared" si="2"/>
        <v/>
      </c>
      <c r="AF107" s="91" t="str">
        <f t="shared" si="3"/>
        <v/>
      </c>
      <c r="AG107" s="92" t="str">
        <f t="shared" si="4"/>
        <v/>
      </c>
      <c r="AH107" s="93" t="str">
        <f t="shared" si="5"/>
        <v/>
      </c>
      <c r="AI107" s="93" t="str">
        <f t="shared" si="6"/>
        <v/>
      </c>
      <c r="AJ107" s="135" t="str">
        <f t="shared" si="7"/>
        <v/>
      </c>
      <c r="AK107" s="99" t="str">
        <f>+IF(A107="","",IF(F107="",70,VLOOKUP(L107,Hoja2!A:D,4,0)))</f>
        <v/>
      </c>
      <c r="AL107" s="109"/>
      <c r="AM107" s="109"/>
      <c r="AN107" s="109"/>
      <c r="AO107" s="109"/>
      <c r="AP107" s="109"/>
      <c r="AQ107" s="109"/>
      <c r="AR107" s="109"/>
      <c r="AS107" s="109"/>
      <c r="AT107" s="109"/>
      <c r="AU107" s="109"/>
      <c r="AV107" s="109"/>
      <c r="AW107" s="109"/>
      <c r="AX107" s="109"/>
      <c r="AY107" s="109"/>
      <c r="AZ107" s="109"/>
      <c r="BA107" s="109"/>
      <c r="BB107" s="109"/>
      <c r="BC107" s="109"/>
      <c r="BD107" s="109"/>
    </row>
    <row r="108" spans="1:56" ht="14.25" customHeight="1">
      <c r="A108" s="85"/>
      <c r="B108" s="85"/>
      <c r="C108" s="79"/>
      <c r="D108" s="85"/>
      <c r="E108" s="79"/>
      <c r="F108" s="79"/>
      <c r="G108" s="132"/>
      <c r="H108" s="132"/>
      <c r="I108" s="85"/>
      <c r="J108" s="85" t="str">
        <f>+IFERROR(VLOOKUP(I108,Listas!B:C,2,0),"")</f>
        <v/>
      </c>
      <c r="K108" s="85"/>
      <c r="L108" s="85"/>
      <c r="M108" s="85"/>
      <c r="N108" s="79"/>
      <c r="O108" s="79"/>
      <c r="P108" s="82"/>
      <c r="Q108" s="79"/>
      <c r="R108" s="132"/>
      <c r="S108" s="80"/>
      <c r="T108" s="85"/>
      <c r="U108" s="85"/>
      <c r="V108" s="85"/>
      <c r="W108" s="85"/>
      <c r="X108" s="79"/>
      <c r="Y108" s="85"/>
      <c r="Z108" s="133"/>
      <c r="AA108" s="134" t="str">
        <f t="shared" si="0"/>
        <v/>
      </c>
      <c r="AB108" s="87"/>
      <c r="AC108" s="98" t="str">
        <f t="shared" si="1"/>
        <v/>
      </c>
      <c r="AD108" s="85"/>
      <c r="AE108" s="90" t="str">
        <f t="shared" si="2"/>
        <v/>
      </c>
      <c r="AF108" s="91" t="str">
        <f t="shared" si="3"/>
        <v/>
      </c>
      <c r="AG108" s="92" t="str">
        <f t="shared" si="4"/>
        <v/>
      </c>
      <c r="AH108" s="93" t="str">
        <f t="shared" si="5"/>
        <v/>
      </c>
      <c r="AI108" s="93" t="str">
        <f t="shared" si="6"/>
        <v/>
      </c>
      <c r="AJ108" s="135" t="str">
        <f t="shared" si="7"/>
        <v/>
      </c>
      <c r="AK108" s="99" t="str">
        <f>+IF(A108="","",IF(F108="",70,VLOOKUP(L108,Hoja2!A:D,4,0)))</f>
        <v/>
      </c>
      <c r="AL108" s="109"/>
      <c r="AM108" s="109"/>
      <c r="AN108" s="109"/>
      <c r="AO108" s="109"/>
      <c r="AP108" s="109"/>
      <c r="AQ108" s="109"/>
      <c r="AR108" s="109"/>
      <c r="AS108" s="109"/>
      <c r="AT108" s="109"/>
      <c r="AU108" s="109"/>
      <c r="AV108" s="109"/>
      <c r="AW108" s="109"/>
      <c r="AX108" s="109"/>
      <c r="AY108" s="109"/>
      <c r="AZ108" s="109"/>
      <c r="BA108" s="109"/>
      <c r="BB108" s="109"/>
      <c r="BC108" s="109"/>
      <c r="BD108" s="109"/>
    </row>
    <row r="109" spans="1:56" ht="14.25" customHeight="1">
      <c r="A109" s="85"/>
      <c r="B109" s="85"/>
      <c r="C109" s="79"/>
      <c r="D109" s="85"/>
      <c r="E109" s="79"/>
      <c r="F109" s="79"/>
      <c r="G109" s="132"/>
      <c r="H109" s="132"/>
      <c r="I109" s="85"/>
      <c r="J109" s="85" t="str">
        <f>+IFERROR(VLOOKUP(I109,Listas!B:C,2,0),"")</f>
        <v/>
      </c>
      <c r="K109" s="85"/>
      <c r="L109" s="85"/>
      <c r="M109" s="85"/>
      <c r="N109" s="79"/>
      <c r="O109" s="79"/>
      <c r="P109" s="82"/>
      <c r="Q109" s="79"/>
      <c r="R109" s="132"/>
      <c r="S109" s="80"/>
      <c r="T109" s="85"/>
      <c r="U109" s="85"/>
      <c r="V109" s="85"/>
      <c r="W109" s="85"/>
      <c r="X109" s="79"/>
      <c r="Y109" s="85"/>
      <c r="Z109" s="133"/>
      <c r="AA109" s="134" t="str">
        <f t="shared" si="0"/>
        <v/>
      </c>
      <c r="AB109" s="87"/>
      <c r="AC109" s="98" t="str">
        <f t="shared" si="1"/>
        <v/>
      </c>
      <c r="AD109" s="85"/>
      <c r="AE109" s="90" t="str">
        <f t="shared" si="2"/>
        <v/>
      </c>
      <c r="AF109" s="91" t="str">
        <f t="shared" si="3"/>
        <v/>
      </c>
      <c r="AG109" s="92" t="str">
        <f t="shared" si="4"/>
        <v/>
      </c>
      <c r="AH109" s="93" t="str">
        <f t="shared" si="5"/>
        <v/>
      </c>
      <c r="AI109" s="93" t="str">
        <f t="shared" si="6"/>
        <v/>
      </c>
      <c r="AJ109" s="135" t="str">
        <f t="shared" si="7"/>
        <v/>
      </c>
      <c r="AK109" s="99" t="str">
        <f>+IF(A109="","",IF(F109="",70,VLOOKUP(L109,Hoja2!A:D,4,0)))</f>
        <v/>
      </c>
      <c r="AL109" s="109"/>
      <c r="AM109" s="109"/>
      <c r="AN109" s="109"/>
      <c r="AO109" s="109"/>
      <c r="AP109" s="109"/>
      <c r="AQ109" s="109"/>
      <c r="AR109" s="109"/>
      <c r="AS109" s="109"/>
      <c r="AT109" s="109"/>
      <c r="AU109" s="109"/>
      <c r="AV109" s="109"/>
      <c r="AW109" s="109"/>
      <c r="AX109" s="109"/>
      <c r="AY109" s="109"/>
      <c r="AZ109" s="109"/>
      <c r="BA109" s="109"/>
      <c r="BB109" s="109"/>
      <c r="BC109" s="109"/>
      <c r="BD109" s="109"/>
    </row>
    <row r="110" spans="1:56" ht="14.25" customHeight="1">
      <c r="A110" s="85"/>
      <c r="B110" s="85"/>
      <c r="C110" s="79"/>
      <c r="D110" s="85"/>
      <c r="E110" s="79"/>
      <c r="F110" s="79"/>
      <c r="G110" s="132"/>
      <c r="H110" s="132"/>
      <c r="I110" s="85"/>
      <c r="J110" s="85" t="str">
        <f>+IFERROR(VLOOKUP(I110,Listas!B:C,2,0),"")</f>
        <v/>
      </c>
      <c r="K110" s="85"/>
      <c r="L110" s="85"/>
      <c r="M110" s="85"/>
      <c r="N110" s="79"/>
      <c r="O110" s="79"/>
      <c r="P110" s="82"/>
      <c r="Q110" s="79"/>
      <c r="R110" s="132"/>
      <c r="S110" s="80"/>
      <c r="T110" s="85"/>
      <c r="U110" s="85"/>
      <c r="V110" s="85"/>
      <c r="W110" s="85"/>
      <c r="X110" s="79"/>
      <c r="Y110" s="85"/>
      <c r="Z110" s="133"/>
      <c r="AA110" s="134" t="str">
        <f t="shared" si="0"/>
        <v/>
      </c>
      <c r="AB110" s="87"/>
      <c r="AC110" s="98" t="str">
        <f t="shared" si="1"/>
        <v/>
      </c>
      <c r="AD110" s="85"/>
      <c r="AE110" s="90" t="str">
        <f t="shared" si="2"/>
        <v/>
      </c>
      <c r="AF110" s="91" t="str">
        <f t="shared" si="3"/>
        <v/>
      </c>
      <c r="AG110" s="92" t="str">
        <f t="shared" si="4"/>
        <v/>
      </c>
      <c r="AH110" s="93" t="str">
        <f t="shared" si="5"/>
        <v/>
      </c>
      <c r="AI110" s="93" t="str">
        <f t="shared" si="6"/>
        <v/>
      </c>
      <c r="AJ110" s="135" t="str">
        <f t="shared" si="7"/>
        <v/>
      </c>
      <c r="AK110" s="99" t="str">
        <f>+IF(A110="","",IF(F110="",70,VLOOKUP(L110,Hoja2!A:D,4,0)))</f>
        <v/>
      </c>
      <c r="AL110" s="109"/>
      <c r="AM110" s="109"/>
      <c r="AN110" s="109"/>
      <c r="AO110" s="109"/>
      <c r="AP110" s="109"/>
      <c r="AQ110" s="109"/>
      <c r="AR110" s="109"/>
      <c r="AS110" s="109"/>
      <c r="AT110" s="109"/>
      <c r="AU110" s="109"/>
      <c r="AV110" s="109"/>
      <c r="AW110" s="109"/>
      <c r="AX110" s="109"/>
      <c r="AY110" s="109"/>
      <c r="AZ110" s="109"/>
      <c r="BA110" s="109"/>
      <c r="BB110" s="109"/>
      <c r="BC110" s="109"/>
      <c r="BD110" s="109"/>
    </row>
    <row r="111" spans="1:56" ht="14.25" customHeight="1">
      <c r="A111" s="85"/>
      <c r="B111" s="85"/>
      <c r="C111" s="79"/>
      <c r="D111" s="85"/>
      <c r="E111" s="79"/>
      <c r="F111" s="79"/>
      <c r="G111" s="132"/>
      <c r="H111" s="132"/>
      <c r="I111" s="85"/>
      <c r="J111" s="85" t="str">
        <f>+IFERROR(VLOOKUP(I111,Listas!B:C,2,0),"")</f>
        <v/>
      </c>
      <c r="K111" s="85"/>
      <c r="L111" s="85"/>
      <c r="M111" s="85"/>
      <c r="N111" s="79"/>
      <c r="O111" s="79"/>
      <c r="P111" s="82"/>
      <c r="Q111" s="79"/>
      <c r="R111" s="132"/>
      <c r="S111" s="80"/>
      <c r="T111" s="85"/>
      <c r="U111" s="85"/>
      <c r="V111" s="85"/>
      <c r="W111" s="85"/>
      <c r="X111" s="79"/>
      <c r="Y111" s="85"/>
      <c r="Z111" s="133"/>
      <c r="AA111" s="134" t="str">
        <f t="shared" si="0"/>
        <v/>
      </c>
      <c r="AB111" s="87"/>
      <c r="AC111" s="98" t="str">
        <f t="shared" si="1"/>
        <v/>
      </c>
      <c r="AD111" s="85"/>
      <c r="AE111" s="90" t="str">
        <f t="shared" si="2"/>
        <v/>
      </c>
      <c r="AF111" s="91" t="str">
        <f t="shared" si="3"/>
        <v/>
      </c>
      <c r="AG111" s="92" t="str">
        <f t="shared" si="4"/>
        <v/>
      </c>
      <c r="AH111" s="93" t="str">
        <f t="shared" si="5"/>
        <v/>
      </c>
      <c r="AI111" s="93" t="str">
        <f t="shared" si="6"/>
        <v/>
      </c>
      <c r="AJ111" s="135" t="str">
        <f t="shared" si="7"/>
        <v/>
      </c>
      <c r="AK111" s="99" t="str">
        <f>+IF(A111="","",IF(F111="",70,VLOOKUP(L111,Hoja2!A:D,4,0)))</f>
        <v/>
      </c>
      <c r="AL111" s="109"/>
      <c r="AM111" s="109"/>
      <c r="AN111" s="109"/>
      <c r="AO111" s="109"/>
      <c r="AP111" s="109"/>
      <c r="AQ111" s="109"/>
      <c r="AR111" s="109"/>
      <c r="AS111" s="109"/>
      <c r="AT111" s="109"/>
      <c r="AU111" s="109"/>
      <c r="AV111" s="109"/>
      <c r="AW111" s="109"/>
      <c r="AX111" s="109"/>
      <c r="AY111" s="109"/>
      <c r="AZ111" s="109"/>
      <c r="BA111" s="109"/>
      <c r="BB111" s="109"/>
      <c r="BC111" s="109"/>
      <c r="BD111" s="109"/>
    </row>
    <row r="112" spans="1:56" ht="14.25" customHeight="1">
      <c r="A112" s="85"/>
      <c r="B112" s="85"/>
      <c r="C112" s="79"/>
      <c r="D112" s="85"/>
      <c r="E112" s="79"/>
      <c r="F112" s="79"/>
      <c r="G112" s="132"/>
      <c r="H112" s="132"/>
      <c r="I112" s="85"/>
      <c r="J112" s="85" t="str">
        <f>+IFERROR(VLOOKUP(I112,Listas!B:C,2,0),"")</f>
        <v/>
      </c>
      <c r="K112" s="85"/>
      <c r="L112" s="85"/>
      <c r="M112" s="85"/>
      <c r="N112" s="79"/>
      <c r="O112" s="79"/>
      <c r="P112" s="82"/>
      <c r="Q112" s="79"/>
      <c r="R112" s="132"/>
      <c r="S112" s="80"/>
      <c r="T112" s="85"/>
      <c r="U112" s="85"/>
      <c r="V112" s="85"/>
      <c r="W112" s="85"/>
      <c r="X112" s="79"/>
      <c r="Y112" s="85"/>
      <c r="Z112" s="133"/>
      <c r="AA112" s="134" t="str">
        <f t="shared" si="0"/>
        <v/>
      </c>
      <c r="AB112" s="87"/>
      <c r="AC112" s="98" t="str">
        <f t="shared" si="1"/>
        <v/>
      </c>
      <c r="AD112" s="85"/>
      <c r="AE112" s="90" t="str">
        <f t="shared" si="2"/>
        <v/>
      </c>
      <c r="AF112" s="91" t="str">
        <f t="shared" si="3"/>
        <v/>
      </c>
      <c r="AG112" s="92" t="str">
        <f t="shared" si="4"/>
        <v/>
      </c>
      <c r="AH112" s="93" t="str">
        <f t="shared" si="5"/>
        <v/>
      </c>
      <c r="AI112" s="93" t="str">
        <f t="shared" si="6"/>
        <v/>
      </c>
      <c r="AJ112" s="135" t="str">
        <f t="shared" si="7"/>
        <v/>
      </c>
      <c r="AK112" s="99" t="str">
        <f>+IF(A112="","",IF(F112="",70,VLOOKUP(L112,Hoja2!A:D,4,0)))</f>
        <v/>
      </c>
      <c r="AL112" s="109"/>
      <c r="AM112" s="109"/>
      <c r="AN112" s="109"/>
      <c r="AO112" s="109"/>
      <c r="AP112" s="109"/>
      <c r="AQ112" s="109"/>
      <c r="AR112" s="109"/>
      <c r="AS112" s="109"/>
      <c r="AT112" s="109"/>
      <c r="AU112" s="109"/>
      <c r="AV112" s="109"/>
      <c r="AW112" s="109"/>
      <c r="AX112" s="109"/>
      <c r="AY112" s="109"/>
      <c r="AZ112" s="109"/>
      <c r="BA112" s="109"/>
      <c r="BB112" s="109"/>
      <c r="BC112" s="109"/>
      <c r="BD112" s="109"/>
    </row>
    <row r="113" spans="1:56" ht="14.25" customHeight="1">
      <c r="A113" s="85"/>
      <c r="B113" s="85"/>
      <c r="C113" s="79"/>
      <c r="D113" s="85"/>
      <c r="E113" s="79"/>
      <c r="F113" s="79"/>
      <c r="G113" s="132"/>
      <c r="H113" s="132"/>
      <c r="I113" s="85"/>
      <c r="J113" s="85" t="str">
        <f>+IFERROR(VLOOKUP(I113,Listas!B:C,2,0),"")</f>
        <v/>
      </c>
      <c r="K113" s="85"/>
      <c r="L113" s="85"/>
      <c r="M113" s="85"/>
      <c r="N113" s="79"/>
      <c r="O113" s="79"/>
      <c r="P113" s="82"/>
      <c r="Q113" s="79"/>
      <c r="R113" s="132"/>
      <c r="S113" s="80"/>
      <c r="T113" s="85"/>
      <c r="U113" s="85"/>
      <c r="V113" s="85"/>
      <c r="W113" s="85"/>
      <c r="X113" s="79"/>
      <c r="Y113" s="85"/>
      <c r="Z113" s="133"/>
      <c r="AA113" s="134" t="str">
        <f t="shared" si="0"/>
        <v/>
      </c>
      <c r="AB113" s="87"/>
      <c r="AC113" s="98" t="str">
        <f t="shared" si="1"/>
        <v/>
      </c>
      <c r="AD113" s="85"/>
      <c r="AE113" s="90" t="str">
        <f t="shared" si="2"/>
        <v/>
      </c>
      <c r="AF113" s="91" t="str">
        <f t="shared" si="3"/>
        <v/>
      </c>
      <c r="AG113" s="92" t="str">
        <f t="shared" si="4"/>
        <v/>
      </c>
      <c r="AH113" s="93" t="str">
        <f t="shared" si="5"/>
        <v/>
      </c>
      <c r="AI113" s="93" t="str">
        <f t="shared" si="6"/>
        <v/>
      </c>
      <c r="AJ113" s="135" t="str">
        <f t="shared" si="7"/>
        <v/>
      </c>
      <c r="AK113" s="99" t="str">
        <f>+IF(A113="","",IF(F113="",70,VLOOKUP(L113,Hoja2!A:D,4,0)))</f>
        <v/>
      </c>
      <c r="AL113" s="109"/>
      <c r="AM113" s="109"/>
      <c r="AN113" s="109"/>
      <c r="AO113" s="109"/>
      <c r="AP113" s="109"/>
      <c r="AQ113" s="109"/>
      <c r="AR113" s="109"/>
      <c r="AS113" s="109"/>
      <c r="AT113" s="109"/>
      <c r="AU113" s="109"/>
      <c r="AV113" s="109"/>
      <c r="AW113" s="109"/>
      <c r="AX113" s="109"/>
      <c r="AY113" s="109"/>
      <c r="AZ113" s="109"/>
      <c r="BA113" s="109"/>
      <c r="BB113" s="109"/>
      <c r="BC113" s="109"/>
      <c r="BD113" s="109"/>
    </row>
    <row r="114" spans="1:56" ht="14.25" customHeight="1">
      <c r="A114" s="85"/>
      <c r="B114" s="85"/>
      <c r="C114" s="79"/>
      <c r="D114" s="85"/>
      <c r="E114" s="79"/>
      <c r="F114" s="79"/>
      <c r="G114" s="132"/>
      <c r="H114" s="132"/>
      <c r="I114" s="85"/>
      <c r="J114" s="85" t="str">
        <f>+IFERROR(VLOOKUP(I114,Listas!B:C,2,0),"")</f>
        <v/>
      </c>
      <c r="K114" s="85"/>
      <c r="L114" s="85"/>
      <c r="M114" s="85"/>
      <c r="N114" s="79"/>
      <c r="O114" s="79"/>
      <c r="P114" s="82"/>
      <c r="Q114" s="79"/>
      <c r="R114" s="132"/>
      <c r="S114" s="80"/>
      <c r="T114" s="85"/>
      <c r="U114" s="85"/>
      <c r="V114" s="85"/>
      <c r="W114" s="85"/>
      <c r="X114" s="79"/>
      <c r="Y114" s="85"/>
      <c r="Z114" s="133"/>
      <c r="AA114" s="134" t="str">
        <f t="shared" si="0"/>
        <v/>
      </c>
      <c r="AB114" s="87"/>
      <c r="AC114" s="98" t="str">
        <f t="shared" si="1"/>
        <v/>
      </c>
      <c r="AD114" s="85"/>
      <c r="AE114" s="90" t="str">
        <f t="shared" si="2"/>
        <v/>
      </c>
      <c r="AF114" s="91" t="str">
        <f t="shared" si="3"/>
        <v/>
      </c>
      <c r="AG114" s="92" t="str">
        <f t="shared" si="4"/>
        <v/>
      </c>
      <c r="AH114" s="93" t="str">
        <f t="shared" si="5"/>
        <v/>
      </c>
      <c r="AI114" s="93" t="str">
        <f t="shared" si="6"/>
        <v/>
      </c>
      <c r="AJ114" s="135" t="str">
        <f t="shared" si="7"/>
        <v/>
      </c>
      <c r="AK114" s="99" t="str">
        <f>+IF(A114="","",IF(F114="",70,VLOOKUP(L114,Hoja2!A:D,4,0)))</f>
        <v/>
      </c>
      <c r="AL114" s="109"/>
      <c r="AM114" s="109"/>
      <c r="AN114" s="109"/>
      <c r="AO114" s="109"/>
      <c r="AP114" s="109"/>
      <c r="AQ114" s="109"/>
      <c r="AR114" s="109"/>
      <c r="AS114" s="109"/>
      <c r="AT114" s="109"/>
      <c r="AU114" s="109"/>
      <c r="AV114" s="109"/>
      <c r="AW114" s="109"/>
      <c r="AX114" s="109"/>
      <c r="AY114" s="109"/>
      <c r="AZ114" s="109"/>
      <c r="BA114" s="109"/>
      <c r="BB114" s="109"/>
      <c r="BC114" s="109"/>
      <c r="BD114" s="109"/>
    </row>
    <row r="115" spans="1:56" ht="14.25" customHeight="1">
      <c r="A115" s="85"/>
      <c r="B115" s="85"/>
      <c r="C115" s="79"/>
      <c r="D115" s="85"/>
      <c r="E115" s="79"/>
      <c r="F115" s="79"/>
      <c r="G115" s="132"/>
      <c r="H115" s="132"/>
      <c r="I115" s="85"/>
      <c r="J115" s="85" t="str">
        <f>+IFERROR(VLOOKUP(I115,Listas!B:C,2,0),"")</f>
        <v/>
      </c>
      <c r="K115" s="85"/>
      <c r="L115" s="85"/>
      <c r="M115" s="85"/>
      <c r="N115" s="79"/>
      <c r="O115" s="79"/>
      <c r="P115" s="82"/>
      <c r="Q115" s="79"/>
      <c r="R115" s="132"/>
      <c r="S115" s="80"/>
      <c r="T115" s="85"/>
      <c r="U115" s="85"/>
      <c r="V115" s="85"/>
      <c r="W115" s="85"/>
      <c r="X115" s="79"/>
      <c r="Y115" s="85"/>
      <c r="Z115" s="133"/>
      <c r="AA115" s="134" t="str">
        <f t="shared" si="0"/>
        <v/>
      </c>
      <c r="AB115" s="87"/>
      <c r="AC115" s="98" t="str">
        <f t="shared" si="1"/>
        <v/>
      </c>
      <c r="AD115" s="85"/>
      <c r="AE115" s="90" t="str">
        <f t="shared" si="2"/>
        <v/>
      </c>
      <c r="AF115" s="91" t="str">
        <f t="shared" si="3"/>
        <v/>
      </c>
      <c r="AG115" s="92" t="str">
        <f t="shared" si="4"/>
        <v/>
      </c>
      <c r="AH115" s="93" t="str">
        <f t="shared" si="5"/>
        <v/>
      </c>
      <c r="AI115" s="93" t="str">
        <f t="shared" si="6"/>
        <v/>
      </c>
      <c r="AJ115" s="135" t="str">
        <f t="shared" si="7"/>
        <v/>
      </c>
      <c r="AK115" s="99" t="str">
        <f>+IF(A115="","",IF(F115="",70,VLOOKUP(L115,Hoja2!A:D,4,0)))</f>
        <v/>
      </c>
      <c r="AL115" s="109"/>
      <c r="AM115" s="109"/>
      <c r="AN115" s="109"/>
      <c r="AO115" s="109"/>
      <c r="AP115" s="109"/>
      <c r="AQ115" s="109"/>
      <c r="AR115" s="109"/>
      <c r="AS115" s="109"/>
      <c r="AT115" s="109"/>
      <c r="AU115" s="109"/>
      <c r="AV115" s="109"/>
      <c r="AW115" s="109"/>
      <c r="AX115" s="109"/>
      <c r="AY115" s="109"/>
      <c r="AZ115" s="109"/>
      <c r="BA115" s="109"/>
      <c r="BB115" s="109"/>
      <c r="BC115" s="109"/>
      <c r="BD115" s="109"/>
    </row>
    <row r="116" spans="1:56" ht="14.25" customHeight="1">
      <c r="A116" s="85"/>
      <c r="B116" s="85"/>
      <c r="C116" s="79"/>
      <c r="D116" s="85"/>
      <c r="E116" s="79"/>
      <c r="F116" s="79"/>
      <c r="G116" s="132"/>
      <c r="H116" s="132"/>
      <c r="I116" s="85"/>
      <c r="J116" s="85" t="str">
        <f>+IFERROR(VLOOKUP(I116,Listas!B:C,2,0),"")</f>
        <v/>
      </c>
      <c r="K116" s="85"/>
      <c r="L116" s="85"/>
      <c r="M116" s="85"/>
      <c r="N116" s="79"/>
      <c r="O116" s="79"/>
      <c r="P116" s="82"/>
      <c r="Q116" s="79"/>
      <c r="R116" s="132"/>
      <c r="S116" s="80"/>
      <c r="T116" s="85"/>
      <c r="U116" s="85"/>
      <c r="V116" s="85"/>
      <c r="W116" s="85"/>
      <c r="X116" s="79"/>
      <c r="Y116" s="85"/>
      <c r="Z116" s="133"/>
      <c r="AA116" s="134" t="str">
        <f t="shared" si="0"/>
        <v/>
      </c>
      <c r="AB116" s="87"/>
      <c r="AC116" s="98" t="str">
        <f t="shared" si="1"/>
        <v/>
      </c>
      <c r="AD116" s="85"/>
      <c r="AE116" s="90" t="str">
        <f t="shared" si="2"/>
        <v/>
      </c>
      <c r="AF116" s="91" t="str">
        <f t="shared" si="3"/>
        <v/>
      </c>
      <c r="AG116" s="92" t="str">
        <f t="shared" si="4"/>
        <v/>
      </c>
      <c r="AH116" s="93" t="str">
        <f t="shared" si="5"/>
        <v/>
      </c>
      <c r="AI116" s="93" t="str">
        <f t="shared" si="6"/>
        <v/>
      </c>
      <c r="AJ116" s="135" t="str">
        <f t="shared" si="7"/>
        <v/>
      </c>
      <c r="AK116" s="99" t="str">
        <f>+IF(A116="","",IF(F116="",70,VLOOKUP(L116,Hoja2!A:D,4,0)))</f>
        <v/>
      </c>
      <c r="AL116" s="109"/>
      <c r="AM116" s="109"/>
      <c r="AN116" s="109"/>
      <c r="AO116" s="109"/>
      <c r="AP116" s="109"/>
      <c r="AQ116" s="109"/>
      <c r="AR116" s="109"/>
      <c r="AS116" s="109"/>
      <c r="AT116" s="109"/>
      <c r="AU116" s="109"/>
      <c r="AV116" s="109"/>
      <c r="AW116" s="109"/>
      <c r="AX116" s="109"/>
      <c r="AY116" s="109"/>
      <c r="AZ116" s="109"/>
      <c r="BA116" s="109"/>
      <c r="BB116" s="109"/>
      <c r="BC116" s="109"/>
      <c r="BD116" s="109"/>
    </row>
    <row r="117" spans="1:56" ht="14.25" customHeight="1">
      <c r="A117" s="85"/>
      <c r="B117" s="85"/>
      <c r="C117" s="79"/>
      <c r="D117" s="85"/>
      <c r="E117" s="79"/>
      <c r="F117" s="79"/>
      <c r="G117" s="132"/>
      <c r="H117" s="132"/>
      <c r="I117" s="85"/>
      <c r="J117" s="85" t="str">
        <f>+IFERROR(VLOOKUP(I117,Listas!B:C,2,0),"")</f>
        <v/>
      </c>
      <c r="K117" s="85"/>
      <c r="L117" s="85"/>
      <c r="M117" s="85"/>
      <c r="N117" s="79"/>
      <c r="O117" s="79"/>
      <c r="P117" s="82"/>
      <c r="Q117" s="79"/>
      <c r="R117" s="132"/>
      <c r="S117" s="80"/>
      <c r="T117" s="85"/>
      <c r="U117" s="85"/>
      <c r="V117" s="85"/>
      <c r="W117" s="85"/>
      <c r="X117" s="79"/>
      <c r="Y117" s="85"/>
      <c r="Z117" s="133"/>
      <c r="AA117" s="134" t="str">
        <f t="shared" si="0"/>
        <v/>
      </c>
      <c r="AB117" s="87"/>
      <c r="AC117" s="98" t="str">
        <f t="shared" si="1"/>
        <v/>
      </c>
      <c r="AD117" s="85"/>
      <c r="AE117" s="90" t="str">
        <f t="shared" si="2"/>
        <v/>
      </c>
      <c r="AF117" s="91" t="str">
        <f t="shared" si="3"/>
        <v/>
      </c>
      <c r="AG117" s="92" t="str">
        <f t="shared" si="4"/>
        <v/>
      </c>
      <c r="AH117" s="93" t="str">
        <f t="shared" si="5"/>
        <v/>
      </c>
      <c r="AI117" s="93" t="str">
        <f t="shared" si="6"/>
        <v/>
      </c>
      <c r="AJ117" s="135" t="str">
        <f t="shared" si="7"/>
        <v/>
      </c>
      <c r="AK117" s="99" t="str">
        <f>+IF(A117="","",IF(F117="",70,VLOOKUP(L117,Hoja2!A:D,4,0)))</f>
        <v/>
      </c>
      <c r="AL117" s="109"/>
      <c r="AM117" s="109"/>
      <c r="AN117" s="109"/>
      <c r="AO117" s="109"/>
      <c r="AP117" s="109"/>
      <c r="AQ117" s="109"/>
      <c r="AR117" s="109"/>
      <c r="AS117" s="109"/>
      <c r="AT117" s="109"/>
      <c r="AU117" s="109"/>
      <c r="AV117" s="109"/>
      <c r="AW117" s="109"/>
      <c r="AX117" s="109"/>
      <c r="AY117" s="109"/>
      <c r="AZ117" s="109"/>
      <c r="BA117" s="109"/>
      <c r="BB117" s="109"/>
      <c r="BC117" s="109"/>
      <c r="BD117" s="109"/>
    </row>
    <row r="118" spans="1:56" ht="14.25" customHeight="1">
      <c r="A118" s="85"/>
      <c r="B118" s="85"/>
      <c r="C118" s="79"/>
      <c r="D118" s="85"/>
      <c r="E118" s="79"/>
      <c r="F118" s="79"/>
      <c r="G118" s="132"/>
      <c r="H118" s="132"/>
      <c r="I118" s="85"/>
      <c r="J118" s="85" t="str">
        <f>+IFERROR(VLOOKUP(I118,Listas!B:C,2,0),"")</f>
        <v/>
      </c>
      <c r="K118" s="85"/>
      <c r="L118" s="85"/>
      <c r="M118" s="85"/>
      <c r="N118" s="79"/>
      <c r="O118" s="79"/>
      <c r="P118" s="82"/>
      <c r="Q118" s="79"/>
      <c r="R118" s="132"/>
      <c r="S118" s="80"/>
      <c r="T118" s="85"/>
      <c r="U118" s="85"/>
      <c r="V118" s="85"/>
      <c r="W118" s="85"/>
      <c r="X118" s="79"/>
      <c r="Y118" s="85"/>
      <c r="Z118" s="133"/>
      <c r="AA118" s="134" t="str">
        <f t="shared" si="0"/>
        <v/>
      </c>
      <c r="AB118" s="87"/>
      <c r="AC118" s="98" t="str">
        <f t="shared" si="1"/>
        <v/>
      </c>
      <c r="AD118" s="85"/>
      <c r="AE118" s="90" t="str">
        <f t="shared" si="2"/>
        <v/>
      </c>
      <c r="AF118" s="91" t="str">
        <f t="shared" si="3"/>
        <v/>
      </c>
      <c r="AG118" s="92" t="str">
        <f t="shared" si="4"/>
        <v/>
      </c>
      <c r="AH118" s="93" t="str">
        <f t="shared" si="5"/>
        <v/>
      </c>
      <c r="AI118" s="93" t="str">
        <f t="shared" si="6"/>
        <v/>
      </c>
      <c r="AJ118" s="135" t="str">
        <f t="shared" si="7"/>
        <v/>
      </c>
      <c r="AK118" s="99" t="str">
        <f>+IF(A118="","",IF(F118="",70,VLOOKUP(L118,Hoja2!A:D,4,0)))</f>
        <v/>
      </c>
      <c r="AL118" s="109"/>
      <c r="AM118" s="109"/>
      <c r="AN118" s="109"/>
      <c r="AO118" s="109"/>
      <c r="AP118" s="109"/>
      <c r="AQ118" s="109"/>
      <c r="AR118" s="109"/>
      <c r="AS118" s="109"/>
      <c r="AT118" s="109"/>
      <c r="AU118" s="109"/>
      <c r="AV118" s="109"/>
      <c r="AW118" s="109"/>
      <c r="AX118" s="109"/>
      <c r="AY118" s="109"/>
      <c r="AZ118" s="109"/>
      <c r="BA118" s="109"/>
      <c r="BB118" s="109"/>
      <c r="BC118" s="109"/>
      <c r="BD118" s="109"/>
    </row>
    <row r="119" spans="1:56" ht="14.25" customHeight="1">
      <c r="A119" s="85"/>
      <c r="B119" s="85"/>
      <c r="C119" s="79"/>
      <c r="D119" s="85"/>
      <c r="E119" s="79"/>
      <c r="F119" s="79"/>
      <c r="G119" s="132"/>
      <c r="H119" s="132"/>
      <c r="I119" s="85"/>
      <c r="J119" s="85" t="str">
        <f>+IFERROR(VLOOKUP(I119,Listas!B:C,2,0),"")</f>
        <v/>
      </c>
      <c r="K119" s="85"/>
      <c r="L119" s="85"/>
      <c r="M119" s="85"/>
      <c r="N119" s="79"/>
      <c r="O119" s="79"/>
      <c r="P119" s="82"/>
      <c r="Q119" s="79"/>
      <c r="R119" s="132"/>
      <c r="S119" s="80"/>
      <c r="T119" s="85"/>
      <c r="U119" s="85"/>
      <c r="V119" s="85"/>
      <c r="W119" s="85"/>
      <c r="X119" s="79"/>
      <c r="Y119" s="85"/>
      <c r="Z119" s="133"/>
      <c r="AA119" s="134" t="str">
        <f t="shared" si="0"/>
        <v/>
      </c>
      <c r="AB119" s="87"/>
      <c r="AC119" s="98" t="str">
        <f t="shared" si="1"/>
        <v/>
      </c>
      <c r="AD119" s="85"/>
      <c r="AE119" s="90" t="str">
        <f t="shared" si="2"/>
        <v/>
      </c>
      <c r="AF119" s="91" t="str">
        <f t="shared" si="3"/>
        <v/>
      </c>
      <c r="AG119" s="92" t="str">
        <f t="shared" si="4"/>
        <v/>
      </c>
      <c r="AH119" s="93" t="str">
        <f t="shared" si="5"/>
        <v/>
      </c>
      <c r="AI119" s="93" t="str">
        <f t="shared" si="6"/>
        <v/>
      </c>
      <c r="AJ119" s="135" t="str">
        <f t="shared" si="7"/>
        <v/>
      </c>
      <c r="AK119" s="99" t="str">
        <f>+IF(A119="","",IF(F119="",70,VLOOKUP(L119,Hoja2!A:D,4,0)))</f>
        <v/>
      </c>
      <c r="AL119" s="109"/>
      <c r="AM119" s="109"/>
      <c r="AN119" s="109"/>
      <c r="AO119" s="109"/>
      <c r="AP119" s="109"/>
      <c r="AQ119" s="109"/>
      <c r="AR119" s="109"/>
      <c r="AS119" s="109"/>
      <c r="AT119" s="109"/>
      <c r="AU119" s="109"/>
      <c r="AV119" s="109"/>
      <c r="AW119" s="109"/>
      <c r="AX119" s="109"/>
      <c r="AY119" s="109"/>
      <c r="AZ119" s="109"/>
      <c r="BA119" s="109"/>
      <c r="BB119" s="109"/>
      <c r="BC119" s="109"/>
      <c r="BD119" s="109"/>
    </row>
    <row r="120" spans="1:56" ht="14.25" customHeight="1">
      <c r="A120" s="85"/>
      <c r="B120" s="85"/>
      <c r="C120" s="79"/>
      <c r="D120" s="85"/>
      <c r="E120" s="79"/>
      <c r="F120" s="79"/>
      <c r="G120" s="132"/>
      <c r="H120" s="132"/>
      <c r="I120" s="85"/>
      <c r="J120" s="85" t="str">
        <f>+IFERROR(VLOOKUP(I120,Listas!B:C,2,0),"")</f>
        <v/>
      </c>
      <c r="K120" s="85"/>
      <c r="L120" s="85"/>
      <c r="M120" s="85"/>
      <c r="N120" s="79"/>
      <c r="O120" s="79"/>
      <c r="P120" s="82"/>
      <c r="Q120" s="79"/>
      <c r="R120" s="132"/>
      <c r="S120" s="80"/>
      <c r="T120" s="85"/>
      <c r="U120" s="85"/>
      <c r="V120" s="85"/>
      <c r="W120" s="85"/>
      <c r="X120" s="79"/>
      <c r="Y120" s="85"/>
      <c r="Z120" s="133"/>
      <c r="AA120" s="134" t="str">
        <f t="shared" si="0"/>
        <v/>
      </c>
      <c r="AB120" s="87"/>
      <c r="AC120" s="98" t="str">
        <f t="shared" si="1"/>
        <v/>
      </c>
      <c r="AD120" s="85"/>
      <c r="AE120" s="90" t="str">
        <f t="shared" si="2"/>
        <v/>
      </c>
      <c r="AF120" s="91" t="str">
        <f t="shared" si="3"/>
        <v/>
      </c>
      <c r="AG120" s="92" t="str">
        <f t="shared" si="4"/>
        <v/>
      </c>
      <c r="AH120" s="93" t="str">
        <f t="shared" si="5"/>
        <v/>
      </c>
      <c r="AI120" s="93" t="str">
        <f t="shared" si="6"/>
        <v/>
      </c>
      <c r="AJ120" s="135" t="str">
        <f t="shared" si="7"/>
        <v/>
      </c>
      <c r="AK120" s="99" t="str">
        <f>+IF(A120="","",IF(F120="",70,VLOOKUP(L120,Hoja2!A:D,4,0)))</f>
        <v/>
      </c>
      <c r="AL120" s="109"/>
      <c r="AM120" s="109"/>
      <c r="AN120" s="109"/>
      <c r="AO120" s="109"/>
      <c r="AP120" s="109"/>
      <c r="AQ120" s="109"/>
      <c r="AR120" s="109"/>
      <c r="AS120" s="109"/>
      <c r="AT120" s="109"/>
      <c r="AU120" s="109"/>
      <c r="AV120" s="109"/>
      <c r="AW120" s="109"/>
      <c r="AX120" s="109"/>
      <c r="AY120" s="109"/>
      <c r="AZ120" s="109"/>
      <c r="BA120" s="109"/>
      <c r="BB120" s="109"/>
      <c r="BC120" s="109"/>
      <c r="BD120" s="109"/>
    </row>
    <row r="121" spans="1:56" ht="14.25" customHeight="1">
      <c r="A121" s="85"/>
      <c r="B121" s="85"/>
      <c r="C121" s="79"/>
      <c r="D121" s="85"/>
      <c r="E121" s="79"/>
      <c r="F121" s="79"/>
      <c r="G121" s="132"/>
      <c r="H121" s="132"/>
      <c r="I121" s="85"/>
      <c r="J121" s="85" t="str">
        <f>+IFERROR(VLOOKUP(I121,Listas!B:C,2,0),"")</f>
        <v/>
      </c>
      <c r="K121" s="85"/>
      <c r="L121" s="85"/>
      <c r="M121" s="85"/>
      <c r="N121" s="79"/>
      <c r="O121" s="79"/>
      <c r="P121" s="82"/>
      <c r="Q121" s="79"/>
      <c r="R121" s="132"/>
      <c r="S121" s="80"/>
      <c r="T121" s="85"/>
      <c r="U121" s="85"/>
      <c r="V121" s="85"/>
      <c r="W121" s="85"/>
      <c r="X121" s="79"/>
      <c r="Y121" s="85"/>
      <c r="Z121" s="133"/>
      <c r="AA121" s="134" t="str">
        <f t="shared" si="0"/>
        <v/>
      </c>
      <c r="AB121" s="87"/>
      <c r="AC121" s="98" t="str">
        <f t="shared" si="1"/>
        <v/>
      </c>
      <c r="AD121" s="85"/>
      <c r="AE121" s="90" t="str">
        <f t="shared" si="2"/>
        <v/>
      </c>
      <c r="AF121" s="91" t="str">
        <f t="shared" si="3"/>
        <v/>
      </c>
      <c r="AG121" s="92" t="str">
        <f t="shared" si="4"/>
        <v/>
      </c>
      <c r="AH121" s="93" t="str">
        <f t="shared" si="5"/>
        <v/>
      </c>
      <c r="AI121" s="93" t="str">
        <f t="shared" si="6"/>
        <v/>
      </c>
      <c r="AJ121" s="135" t="str">
        <f t="shared" si="7"/>
        <v/>
      </c>
      <c r="AK121" s="99" t="str">
        <f>+IF(A121="","",IF(F121="",70,VLOOKUP(L121,Hoja2!A:D,4,0)))</f>
        <v/>
      </c>
      <c r="AL121" s="109"/>
      <c r="AM121" s="109"/>
      <c r="AN121" s="109"/>
      <c r="AO121" s="109"/>
      <c r="AP121" s="109"/>
      <c r="AQ121" s="109"/>
      <c r="AR121" s="109"/>
      <c r="AS121" s="109"/>
      <c r="AT121" s="109"/>
      <c r="AU121" s="109"/>
      <c r="AV121" s="109"/>
      <c r="AW121" s="109"/>
      <c r="AX121" s="109"/>
      <c r="AY121" s="109"/>
      <c r="AZ121" s="109"/>
      <c r="BA121" s="109"/>
      <c r="BB121" s="109"/>
      <c r="BC121" s="109"/>
      <c r="BD121" s="109"/>
    </row>
    <row r="122" spans="1:56" ht="14.25" customHeight="1">
      <c r="A122" s="85"/>
      <c r="B122" s="85"/>
      <c r="C122" s="79"/>
      <c r="D122" s="85"/>
      <c r="E122" s="79"/>
      <c r="F122" s="79"/>
      <c r="G122" s="132"/>
      <c r="H122" s="132"/>
      <c r="I122" s="85"/>
      <c r="J122" s="85" t="str">
        <f>+IFERROR(VLOOKUP(I122,Listas!B:C,2,0),"")</f>
        <v/>
      </c>
      <c r="K122" s="85"/>
      <c r="L122" s="85"/>
      <c r="M122" s="85"/>
      <c r="N122" s="79"/>
      <c r="O122" s="79"/>
      <c r="P122" s="82"/>
      <c r="Q122" s="79"/>
      <c r="R122" s="132"/>
      <c r="S122" s="80"/>
      <c r="T122" s="85"/>
      <c r="U122" s="85"/>
      <c r="V122" s="85"/>
      <c r="W122" s="85"/>
      <c r="X122" s="79"/>
      <c r="Y122" s="85"/>
      <c r="Z122" s="133"/>
      <c r="AA122" s="134" t="str">
        <f t="shared" si="0"/>
        <v/>
      </c>
      <c r="AB122" s="87"/>
      <c r="AC122" s="98" t="str">
        <f t="shared" si="1"/>
        <v/>
      </c>
      <c r="AD122" s="85"/>
      <c r="AE122" s="90" t="str">
        <f t="shared" si="2"/>
        <v/>
      </c>
      <c r="AF122" s="91" t="str">
        <f t="shared" si="3"/>
        <v/>
      </c>
      <c r="AG122" s="92" t="str">
        <f t="shared" si="4"/>
        <v/>
      </c>
      <c r="AH122" s="93" t="str">
        <f t="shared" si="5"/>
        <v/>
      </c>
      <c r="AI122" s="93" t="str">
        <f t="shared" si="6"/>
        <v/>
      </c>
      <c r="AJ122" s="135" t="str">
        <f t="shared" si="7"/>
        <v/>
      </c>
      <c r="AK122" s="99" t="str">
        <f>+IF(A122="","",IF(F122="",70,VLOOKUP(L122,Hoja2!A:D,4,0)))</f>
        <v/>
      </c>
      <c r="AL122" s="109"/>
      <c r="AM122" s="109"/>
      <c r="AN122" s="109"/>
      <c r="AO122" s="109"/>
      <c r="AP122" s="109"/>
      <c r="AQ122" s="109"/>
      <c r="AR122" s="109"/>
      <c r="AS122" s="109"/>
      <c r="AT122" s="109"/>
      <c r="AU122" s="109"/>
      <c r="AV122" s="109"/>
      <c r="AW122" s="109"/>
      <c r="AX122" s="109"/>
      <c r="AY122" s="109"/>
      <c r="AZ122" s="109"/>
      <c r="BA122" s="109"/>
      <c r="BB122" s="109"/>
      <c r="BC122" s="109"/>
      <c r="BD122" s="109"/>
    </row>
    <row r="123" spans="1:56" ht="14.25" customHeight="1">
      <c r="A123" s="85"/>
      <c r="B123" s="85"/>
      <c r="C123" s="79"/>
      <c r="D123" s="85"/>
      <c r="E123" s="79"/>
      <c r="F123" s="79"/>
      <c r="G123" s="132"/>
      <c r="H123" s="132"/>
      <c r="I123" s="85"/>
      <c r="J123" s="85" t="str">
        <f>+IFERROR(VLOOKUP(I123,Listas!B:C,2,0),"")</f>
        <v/>
      </c>
      <c r="K123" s="85"/>
      <c r="L123" s="85"/>
      <c r="M123" s="85"/>
      <c r="N123" s="79"/>
      <c r="O123" s="79"/>
      <c r="P123" s="82"/>
      <c r="Q123" s="79"/>
      <c r="R123" s="132"/>
      <c r="S123" s="80"/>
      <c r="T123" s="85"/>
      <c r="U123" s="85"/>
      <c r="V123" s="85"/>
      <c r="W123" s="85"/>
      <c r="X123" s="79"/>
      <c r="Y123" s="85"/>
      <c r="Z123" s="133"/>
      <c r="AA123" s="134" t="str">
        <f t="shared" si="0"/>
        <v/>
      </c>
      <c r="AB123" s="87"/>
      <c r="AC123" s="98" t="str">
        <f t="shared" si="1"/>
        <v/>
      </c>
      <c r="AD123" s="85"/>
      <c r="AE123" s="90" t="str">
        <f t="shared" si="2"/>
        <v/>
      </c>
      <c r="AF123" s="91" t="str">
        <f t="shared" si="3"/>
        <v/>
      </c>
      <c r="AG123" s="92" t="str">
        <f t="shared" si="4"/>
        <v/>
      </c>
      <c r="AH123" s="93" t="str">
        <f t="shared" si="5"/>
        <v/>
      </c>
      <c r="AI123" s="93" t="str">
        <f t="shared" si="6"/>
        <v/>
      </c>
      <c r="AJ123" s="135" t="str">
        <f t="shared" si="7"/>
        <v/>
      </c>
      <c r="AK123" s="99" t="str">
        <f>+IF(A123="","",IF(F123="",70,VLOOKUP(L123,Hoja2!A:D,4,0)))</f>
        <v/>
      </c>
      <c r="AL123" s="109"/>
      <c r="AM123" s="109"/>
      <c r="AN123" s="109"/>
      <c r="AO123" s="109"/>
      <c r="AP123" s="109"/>
      <c r="AQ123" s="109"/>
      <c r="AR123" s="109"/>
      <c r="AS123" s="109"/>
      <c r="AT123" s="109"/>
      <c r="AU123" s="109"/>
      <c r="AV123" s="109"/>
      <c r="AW123" s="109"/>
      <c r="AX123" s="109"/>
      <c r="AY123" s="109"/>
      <c r="AZ123" s="109"/>
      <c r="BA123" s="109"/>
      <c r="BB123" s="109"/>
      <c r="BC123" s="109"/>
      <c r="BD123" s="109"/>
    </row>
    <row r="124" spans="1:56" ht="14.25" customHeight="1">
      <c r="A124" s="85"/>
      <c r="B124" s="85"/>
      <c r="C124" s="79"/>
      <c r="D124" s="85"/>
      <c r="E124" s="79"/>
      <c r="F124" s="79"/>
      <c r="G124" s="132"/>
      <c r="H124" s="132"/>
      <c r="I124" s="85"/>
      <c r="J124" s="85" t="str">
        <f>+IFERROR(VLOOKUP(I124,Listas!B:C,2,0),"")</f>
        <v/>
      </c>
      <c r="K124" s="85"/>
      <c r="L124" s="85"/>
      <c r="M124" s="85"/>
      <c r="N124" s="79"/>
      <c r="O124" s="79"/>
      <c r="P124" s="82"/>
      <c r="Q124" s="79"/>
      <c r="R124" s="132"/>
      <c r="S124" s="80"/>
      <c r="T124" s="85"/>
      <c r="U124" s="85"/>
      <c r="V124" s="85"/>
      <c r="W124" s="85"/>
      <c r="X124" s="79"/>
      <c r="Y124" s="85"/>
      <c r="Z124" s="133"/>
      <c r="AA124" s="134" t="str">
        <f t="shared" si="0"/>
        <v/>
      </c>
      <c r="AB124" s="87"/>
      <c r="AC124" s="98" t="str">
        <f t="shared" si="1"/>
        <v/>
      </c>
      <c r="AD124" s="85"/>
      <c r="AE124" s="90" t="str">
        <f t="shared" si="2"/>
        <v/>
      </c>
      <c r="AF124" s="91" t="str">
        <f t="shared" si="3"/>
        <v/>
      </c>
      <c r="AG124" s="92" t="str">
        <f t="shared" si="4"/>
        <v/>
      </c>
      <c r="AH124" s="93" t="str">
        <f t="shared" si="5"/>
        <v/>
      </c>
      <c r="AI124" s="93" t="str">
        <f t="shared" si="6"/>
        <v/>
      </c>
      <c r="AJ124" s="135" t="str">
        <f t="shared" si="7"/>
        <v/>
      </c>
      <c r="AK124" s="99" t="str">
        <f>+IF(A124="","",IF(F124="",70,VLOOKUP(L124,Hoja2!A:D,4,0)))</f>
        <v/>
      </c>
      <c r="AL124" s="109"/>
      <c r="AM124" s="109"/>
      <c r="AN124" s="109"/>
      <c r="AO124" s="109"/>
      <c r="AP124" s="109"/>
      <c r="AQ124" s="109"/>
      <c r="AR124" s="109"/>
      <c r="AS124" s="109"/>
      <c r="AT124" s="109"/>
      <c r="AU124" s="109"/>
      <c r="AV124" s="109"/>
      <c r="AW124" s="109"/>
      <c r="AX124" s="109"/>
      <c r="AY124" s="109"/>
      <c r="AZ124" s="109"/>
      <c r="BA124" s="109"/>
      <c r="BB124" s="109"/>
      <c r="BC124" s="109"/>
      <c r="BD124" s="109"/>
    </row>
    <row r="125" spans="1:56" ht="14.25" customHeight="1">
      <c r="A125" s="85"/>
      <c r="B125" s="85"/>
      <c r="C125" s="79"/>
      <c r="D125" s="85"/>
      <c r="E125" s="79"/>
      <c r="F125" s="79"/>
      <c r="G125" s="132"/>
      <c r="H125" s="132"/>
      <c r="I125" s="85"/>
      <c r="J125" s="85" t="str">
        <f>+IFERROR(VLOOKUP(I125,Listas!B:C,2,0),"")</f>
        <v/>
      </c>
      <c r="K125" s="85"/>
      <c r="L125" s="85"/>
      <c r="M125" s="85"/>
      <c r="N125" s="79"/>
      <c r="O125" s="79"/>
      <c r="P125" s="82"/>
      <c r="Q125" s="79"/>
      <c r="R125" s="132"/>
      <c r="S125" s="80"/>
      <c r="T125" s="85"/>
      <c r="U125" s="85"/>
      <c r="V125" s="85"/>
      <c r="W125" s="85"/>
      <c r="X125" s="79"/>
      <c r="Y125" s="85"/>
      <c r="Z125" s="133"/>
      <c r="AA125" s="134" t="str">
        <f t="shared" si="0"/>
        <v/>
      </c>
      <c r="AB125" s="87"/>
      <c r="AC125" s="98" t="str">
        <f t="shared" si="1"/>
        <v/>
      </c>
      <c r="AD125" s="85"/>
      <c r="AE125" s="90" t="str">
        <f t="shared" si="2"/>
        <v/>
      </c>
      <c r="AF125" s="91" t="str">
        <f t="shared" si="3"/>
        <v/>
      </c>
      <c r="AG125" s="92" t="str">
        <f t="shared" si="4"/>
        <v/>
      </c>
      <c r="AH125" s="93" t="str">
        <f t="shared" si="5"/>
        <v/>
      </c>
      <c r="AI125" s="93" t="str">
        <f t="shared" si="6"/>
        <v/>
      </c>
      <c r="AJ125" s="135" t="str">
        <f t="shared" si="7"/>
        <v/>
      </c>
      <c r="AK125" s="99" t="str">
        <f>+IF(A125="","",IF(F125="",70,VLOOKUP(L125,Hoja2!A:D,4,0)))</f>
        <v/>
      </c>
      <c r="AL125" s="109"/>
      <c r="AM125" s="109"/>
      <c r="AN125" s="109"/>
      <c r="AO125" s="109"/>
      <c r="AP125" s="109"/>
      <c r="AQ125" s="109"/>
      <c r="AR125" s="109"/>
      <c r="AS125" s="109"/>
      <c r="AT125" s="109"/>
      <c r="AU125" s="109"/>
      <c r="AV125" s="109"/>
      <c r="AW125" s="109"/>
      <c r="AX125" s="109"/>
      <c r="AY125" s="109"/>
      <c r="AZ125" s="109"/>
      <c r="BA125" s="109"/>
      <c r="BB125" s="109"/>
      <c r="BC125" s="109"/>
      <c r="BD125" s="109"/>
    </row>
    <row r="126" spans="1:56" ht="14.25" customHeight="1">
      <c r="A126" s="85"/>
      <c r="B126" s="85"/>
      <c r="C126" s="79"/>
      <c r="D126" s="85"/>
      <c r="E126" s="79"/>
      <c r="F126" s="79"/>
      <c r="G126" s="132"/>
      <c r="H126" s="132"/>
      <c r="I126" s="85"/>
      <c r="J126" s="85" t="str">
        <f>+IFERROR(VLOOKUP(I126,Listas!B:C,2,0),"")</f>
        <v/>
      </c>
      <c r="K126" s="85"/>
      <c r="L126" s="85"/>
      <c r="M126" s="85"/>
      <c r="N126" s="79"/>
      <c r="O126" s="79"/>
      <c r="P126" s="82"/>
      <c r="Q126" s="79"/>
      <c r="R126" s="132"/>
      <c r="S126" s="80"/>
      <c r="T126" s="85"/>
      <c r="U126" s="85"/>
      <c r="V126" s="85"/>
      <c r="W126" s="85"/>
      <c r="X126" s="79"/>
      <c r="Y126" s="85"/>
      <c r="Z126" s="133"/>
      <c r="AA126" s="134" t="str">
        <f t="shared" si="0"/>
        <v/>
      </c>
      <c r="AB126" s="87"/>
      <c r="AC126" s="98" t="str">
        <f t="shared" si="1"/>
        <v/>
      </c>
      <c r="AD126" s="85"/>
      <c r="AE126" s="90" t="str">
        <f t="shared" si="2"/>
        <v/>
      </c>
      <c r="AF126" s="91" t="str">
        <f t="shared" si="3"/>
        <v/>
      </c>
      <c r="AG126" s="92" t="str">
        <f t="shared" si="4"/>
        <v/>
      </c>
      <c r="AH126" s="93" t="str">
        <f t="shared" si="5"/>
        <v/>
      </c>
      <c r="AI126" s="93" t="str">
        <f t="shared" si="6"/>
        <v/>
      </c>
      <c r="AJ126" s="135" t="str">
        <f t="shared" si="7"/>
        <v/>
      </c>
      <c r="AK126" s="99" t="str">
        <f>+IF(A126="","",IF(F126="",70,VLOOKUP(L126,Hoja2!A:D,4,0)))</f>
        <v/>
      </c>
      <c r="AL126" s="109"/>
      <c r="AM126" s="109"/>
      <c r="AN126" s="109"/>
      <c r="AO126" s="109"/>
      <c r="AP126" s="109"/>
      <c r="AQ126" s="109"/>
      <c r="AR126" s="109"/>
      <c r="AS126" s="109"/>
      <c r="AT126" s="109"/>
      <c r="AU126" s="109"/>
      <c r="AV126" s="109"/>
      <c r="AW126" s="109"/>
      <c r="AX126" s="109"/>
      <c r="AY126" s="109"/>
      <c r="AZ126" s="109"/>
      <c r="BA126" s="109"/>
      <c r="BB126" s="109"/>
      <c r="BC126" s="109"/>
      <c r="BD126" s="109"/>
    </row>
    <row r="127" spans="1:56" ht="14.25" customHeight="1">
      <c r="A127" s="85"/>
      <c r="B127" s="85"/>
      <c r="C127" s="79"/>
      <c r="D127" s="85"/>
      <c r="E127" s="79"/>
      <c r="F127" s="79"/>
      <c r="G127" s="132"/>
      <c r="H127" s="132"/>
      <c r="I127" s="85"/>
      <c r="J127" s="85" t="str">
        <f>+IFERROR(VLOOKUP(I127,Listas!B:C,2,0),"")</f>
        <v/>
      </c>
      <c r="K127" s="85"/>
      <c r="L127" s="85"/>
      <c r="M127" s="85"/>
      <c r="N127" s="79"/>
      <c r="O127" s="79"/>
      <c r="P127" s="82"/>
      <c r="Q127" s="79"/>
      <c r="R127" s="132"/>
      <c r="S127" s="80"/>
      <c r="T127" s="85"/>
      <c r="U127" s="85"/>
      <c r="V127" s="85"/>
      <c r="W127" s="85"/>
      <c r="X127" s="79"/>
      <c r="Y127" s="85"/>
      <c r="Z127" s="133"/>
      <c r="AA127" s="134" t="str">
        <f t="shared" si="0"/>
        <v/>
      </c>
      <c r="AB127" s="87"/>
      <c r="AC127" s="98" t="str">
        <f t="shared" si="1"/>
        <v/>
      </c>
      <c r="AD127" s="85"/>
      <c r="AE127" s="90" t="str">
        <f t="shared" si="2"/>
        <v/>
      </c>
      <c r="AF127" s="91" t="str">
        <f t="shared" si="3"/>
        <v/>
      </c>
      <c r="AG127" s="92" t="str">
        <f t="shared" si="4"/>
        <v/>
      </c>
      <c r="AH127" s="93" t="str">
        <f t="shared" si="5"/>
        <v/>
      </c>
      <c r="AI127" s="93" t="str">
        <f t="shared" si="6"/>
        <v/>
      </c>
      <c r="AJ127" s="135" t="str">
        <f t="shared" si="7"/>
        <v/>
      </c>
      <c r="AK127" s="99" t="str">
        <f>+IF(A127="","",IF(F127="",70,VLOOKUP(L127,Hoja2!A:D,4,0)))</f>
        <v/>
      </c>
      <c r="AL127" s="109"/>
      <c r="AM127" s="109"/>
      <c r="AN127" s="109"/>
      <c r="AO127" s="109"/>
      <c r="AP127" s="109"/>
      <c r="AQ127" s="109"/>
      <c r="AR127" s="109"/>
      <c r="AS127" s="109"/>
      <c r="AT127" s="109"/>
      <c r="AU127" s="109"/>
      <c r="AV127" s="109"/>
      <c r="AW127" s="109"/>
      <c r="AX127" s="109"/>
      <c r="AY127" s="109"/>
      <c r="AZ127" s="109"/>
      <c r="BA127" s="109"/>
      <c r="BB127" s="109"/>
      <c r="BC127" s="109"/>
      <c r="BD127" s="109"/>
    </row>
    <row r="128" spans="1:56" ht="14.25" customHeight="1">
      <c r="A128" s="85"/>
      <c r="B128" s="85"/>
      <c r="C128" s="79"/>
      <c r="D128" s="85"/>
      <c r="E128" s="79"/>
      <c r="F128" s="79"/>
      <c r="G128" s="132"/>
      <c r="H128" s="132"/>
      <c r="I128" s="85"/>
      <c r="J128" s="85" t="str">
        <f>+IFERROR(VLOOKUP(I128,Listas!B:C,2,0),"")</f>
        <v/>
      </c>
      <c r="K128" s="85"/>
      <c r="L128" s="85"/>
      <c r="M128" s="85"/>
      <c r="N128" s="79"/>
      <c r="O128" s="79"/>
      <c r="P128" s="82"/>
      <c r="Q128" s="79"/>
      <c r="R128" s="132"/>
      <c r="S128" s="80"/>
      <c r="T128" s="85"/>
      <c r="U128" s="85"/>
      <c r="V128" s="85"/>
      <c r="W128" s="85"/>
      <c r="X128" s="79"/>
      <c r="Y128" s="85"/>
      <c r="Z128" s="133"/>
      <c r="AA128" s="134" t="str">
        <f t="shared" si="0"/>
        <v/>
      </c>
      <c r="AB128" s="87"/>
      <c r="AC128" s="98" t="str">
        <f t="shared" si="1"/>
        <v/>
      </c>
      <c r="AD128" s="85"/>
      <c r="AE128" s="90" t="str">
        <f t="shared" si="2"/>
        <v/>
      </c>
      <c r="AF128" s="91" t="str">
        <f t="shared" si="3"/>
        <v/>
      </c>
      <c r="AG128" s="92" t="str">
        <f t="shared" si="4"/>
        <v/>
      </c>
      <c r="AH128" s="93" t="str">
        <f t="shared" si="5"/>
        <v/>
      </c>
      <c r="AI128" s="93" t="str">
        <f t="shared" si="6"/>
        <v/>
      </c>
      <c r="AJ128" s="135" t="str">
        <f t="shared" si="7"/>
        <v/>
      </c>
      <c r="AK128" s="99" t="str">
        <f>+IF(A128="","",IF(F128="",70,VLOOKUP(L128,Hoja2!A:D,4,0)))</f>
        <v/>
      </c>
      <c r="AL128" s="109"/>
      <c r="AM128" s="109"/>
      <c r="AN128" s="109"/>
      <c r="AO128" s="109"/>
      <c r="AP128" s="109"/>
      <c r="AQ128" s="109"/>
      <c r="AR128" s="109"/>
      <c r="AS128" s="109"/>
      <c r="AT128" s="109"/>
      <c r="AU128" s="109"/>
      <c r="AV128" s="109"/>
      <c r="AW128" s="109"/>
      <c r="AX128" s="109"/>
      <c r="AY128" s="109"/>
      <c r="AZ128" s="109"/>
      <c r="BA128" s="109"/>
      <c r="BB128" s="109"/>
      <c r="BC128" s="109"/>
      <c r="BD128" s="109"/>
    </row>
    <row r="129" spans="1:56" ht="14.25" customHeight="1">
      <c r="A129" s="85"/>
      <c r="B129" s="85"/>
      <c r="C129" s="79"/>
      <c r="D129" s="85"/>
      <c r="E129" s="79"/>
      <c r="F129" s="79"/>
      <c r="G129" s="132"/>
      <c r="H129" s="132"/>
      <c r="I129" s="85"/>
      <c r="J129" s="85" t="str">
        <f>+IFERROR(VLOOKUP(I129,Listas!B:C,2,0),"")</f>
        <v/>
      </c>
      <c r="K129" s="85"/>
      <c r="L129" s="85"/>
      <c r="M129" s="85"/>
      <c r="N129" s="79"/>
      <c r="O129" s="79"/>
      <c r="P129" s="82"/>
      <c r="Q129" s="79"/>
      <c r="R129" s="132"/>
      <c r="S129" s="80"/>
      <c r="T129" s="85"/>
      <c r="U129" s="85"/>
      <c r="V129" s="85"/>
      <c r="W129" s="85"/>
      <c r="X129" s="79"/>
      <c r="Y129" s="85"/>
      <c r="Z129" s="133"/>
      <c r="AA129" s="134" t="str">
        <f t="shared" si="0"/>
        <v/>
      </c>
      <c r="AB129" s="87"/>
      <c r="AC129" s="98" t="str">
        <f t="shared" si="1"/>
        <v/>
      </c>
      <c r="AD129" s="85"/>
      <c r="AE129" s="90" t="str">
        <f t="shared" si="2"/>
        <v/>
      </c>
      <c r="AF129" s="91" t="str">
        <f t="shared" si="3"/>
        <v/>
      </c>
      <c r="AG129" s="92" t="str">
        <f t="shared" si="4"/>
        <v/>
      </c>
      <c r="AH129" s="93" t="str">
        <f t="shared" si="5"/>
        <v/>
      </c>
      <c r="AI129" s="93" t="str">
        <f t="shared" si="6"/>
        <v/>
      </c>
      <c r="AJ129" s="135" t="str">
        <f t="shared" si="7"/>
        <v/>
      </c>
      <c r="AK129" s="99" t="str">
        <f>+IF(A129="","",IF(F129="",70,VLOOKUP(L129,Hoja2!A:D,4,0)))</f>
        <v/>
      </c>
      <c r="AL129" s="109"/>
      <c r="AM129" s="109"/>
      <c r="AN129" s="109"/>
      <c r="AO129" s="109"/>
      <c r="AP129" s="109"/>
      <c r="AQ129" s="109"/>
      <c r="AR129" s="109"/>
      <c r="AS129" s="109"/>
      <c r="AT129" s="109"/>
      <c r="AU129" s="109"/>
      <c r="AV129" s="109"/>
      <c r="AW129" s="109"/>
      <c r="AX129" s="109"/>
      <c r="AY129" s="109"/>
      <c r="AZ129" s="109"/>
      <c r="BA129" s="109"/>
      <c r="BB129" s="109"/>
      <c r="BC129" s="109"/>
      <c r="BD129" s="109"/>
    </row>
    <row r="130" spans="1:56" ht="14.25" customHeight="1">
      <c r="A130" s="85"/>
      <c r="B130" s="85"/>
      <c r="C130" s="79"/>
      <c r="D130" s="85"/>
      <c r="E130" s="79"/>
      <c r="F130" s="79"/>
      <c r="G130" s="132"/>
      <c r="H130" s="132"/>
      <c r="I130" s="85"/>
      <c r="J130" s="85" t="str">
        <f>+IFERROR(VLOOKUP(I130,Listas!B:C,2,0),"")</f>
        <v/>
      </c>
      <c r="K130" s="85"/>
      <c r="L130" s="85"/>
      <c r="M130" s="85"/>
      <c r="N130" s="79"/>
      <c r="O130" s="79"/>
      <c r="P130" s="82"/>
      <c r="Q130" s="79"/>
      <c r="R130" s="132"/>
      <c r="S130" s="80"/>
      <c r="T130" s="85"/>
      <c r="U130" s="85"/>
      <c r="V130" s="85"/>
      <c r="W130" s="85"/>
      <c r="X130" s="79"/>
      <c r="Y130" s="85"/>
      <c r="Z130" s="133"/>
      <c r="AA130" s="134" t="str">
        <f t="shared" si="0"/>
        <v/>
      </c>
      <c r="AB130" s="87"/>
      <c r="AC130" s="98" t="str">
        <f t="shared" si="1"/>
        <v/>
      </c>
      <c r="AD130" s="85"/>
      <c r="AE130" s="90" t="str">
        <f t="shared" si="2"/>
        <v/>
      </c>
      <c r="AF130" s="91" t="str">
        <f t="shared" si="3"/>
        <v/>
      </c>
      <c r="AG130" s="92" t="str">
        <f t="shared" si="4"/>
        <v/>
      </c>
      <c r="AH130" s="93" t="str">
        <f t="shared" si="5"/>
        <v/>
      </c>
      <c r="AI130" s="93" t="str">
        <f t="shared" si="6"/>
        <v/>
      </c>
      <c r="AJ130" s="135" t="str">
        <f t="shared" si="7"/>
        <v/>
      </c>
      <c r="AK130" s="99" t="str">
        <f>+IF(A130="","",IF(F130="",70,VLOOKUP(L130,Hoja2!A:D,4,0)))</f>
        <v/>
      </c>
      <c r="AL130" s="109"/>
      <c r="AM130" s="109"/>
      <c r="AN130" s="109"/>
      <c r="AO130" s="109"/>
      <c r="AP130" s="109"/>
      <c r="AQ130" s="109"/>
      <c r="AR130" s="109"/>
      <c r="AS130" s="109"/>
      <c r="AT130" s="109"/>
      <c r="AU130" s="109"/>
      <c r="AV130" s="109"/>
      <c r="AW130" s="109"/>
      <c r="AX130" s="109"/>
      <c r="AY130" s="109"/>
      <c r="AZ130" s="109"/>
      <c r="BA130" s="109"/>
      <c r="BB130" s="109"/>
      <c r="BC130" s="109"/>
      <c r="BD130" s="109"/>
    </row>
    <row r="131" spans="1:56" ht="14.25" customHeight="1">
      <c r="A131" s="85"/>
      <c r="B131" s="85"/>
      <c r="C131" s="79"/>
      <c r="D131" s="85"/>
      <c r="E131" s="79"/>
      <c r="F131" s="79"/>
      <c r="G131" s="132"/>
      <c r="H131" s="132"/>
      <c r="I131" s="85"/>
      <c r="J131" s="85" t="str">
        <f>+IFERROR(VLOOKUP(I131,Listas!B:C,2,0),"")</f>
        <v/>
      </c>
      <c r="K131" s="85"/>
      <c r="L131" s="85"/>
      <c r="M131" s="85"/>
      <c r="N131" s="79"/>
      <c r="O131" s="79"/>
      <c r="P131" s="82"/>
      <c r="Q131" s="79"/>
      <c r="R131" s="132"/>
      <c r="S131" s="80"/>
      <c r="T131" s="85"/>
      <c r="U131" s="85"/>
      <c r="V131" s="85"/>
      <c r="W131" s="85"/>
      <c r="X131" s="79"/>
      <c r="Y131" s="85"/>
      <c r="Z131" s="133"/>
      <c r="AA131" s="134" t="str">
        <f t="shared" si="0"/>
        <v/>
      </c>
      <c r="AB131" s="87"/>
      <c r="AC131" s="98" t="str">
        <f t="shared" si="1"/>
        <v/>
      </c>
      <c r="AD131" s="85"/>
      <c r="AE131" s="90" t="str">
        <f t="shared" si="2"/>
        <v/>
      </c>
      <c r="AF131" s="91" t="str">
        <f t="shared" si="3"/>
        <v/>
      </c>
      <c r="AG131" s="92" t="str">
        <f t="shared" si="4"/>
        <v/>
      </c>
      <c r="AH131" s="93" t="str">
        <f t="shared" si="5"/>
        <v/>
      </c>
      <c r="AI131" s="93" t="str">
        <f t="shared" si="6"/>
        <v/>
      </c>
      <c r="AJ131" s="135" t="str">
        <f t="shared" si="7"/>
        <v/>
      </c>
      <c r="AK131" s="99" t="str">
        <f>+IF(A131="","",IF(F131="",70,VLOOKUP(L131,Hoja2!A:D,4,0)))</f>
        <v/>
      </c>
      <c r="AL131" s="109"/>
      <c r="AM131" s="109"/>
      <c r="AN131" s="109"/>
      <c r="AO131" s="109"/>
      <c r="AP131" s="109"/>
      <c r="AQ131" s="109"/>
      <c r="AR131" s="109"/>
      <c r="AS131" s="109"/>
      <c r="AT131" s="109"/>
      <c r="AU131" s="109"/>
      <c r="AV131" s="109"/>
      <c r="AW131" s="109"/>
      <c r="AX131" s="109"/>
      <c r="AY131" s="109"/>
      <c r="AZ131" s="109"/>
      <c r="BA131" s="109"/>
      <c r="BB131" s="109"/>
      <c r="BC131" s="109"/>
      <c r="BD131" s="109"/>
    </row>
    <row r="132" spans="1:56" ht="14.25" customHeight="1">
      <c r="A132" s="85"/>
      <c r="B132" s="85"/>
      <c r="C132" s="79"/>
      <c r="D132" s="85"/>
      <c r="E132" s="79"/>
      <c r="F132" s="79"/>
      <c r="G132" s="132"/>
      <c r="H132" s="132"/>
      <c r="I132" s="85"/>
      <c r="J132" s="85" t="str">
        <f>+IFERROR(VLOOKUP(I132,Listas!B:C,2,0),"")</f>
        <v/>
      </c>
      <c r="K132" s="85"/>
      <c r="L132" s="85"/>
      <c r="M132" s="85"/>
      <c r="N132" s="79"/>
      <c r="O132" s="79"/>
      <c r="P132" s="82"/>
      <c r="Q132" s="79"/>
      <c r="R132" s="132"/>
      <c r="S132" s="80"/>
      <c r="T132" s="85"/>
      <c r="U132" s="85"/>
      <c r="V132" s="85"/>
      <c r="W132" s="85"/>
      <c r="X132" s="79"/>
      <c r="Y132" s="85"/>
      <c r="Z132" s="133"/>
      <c r="AA132" s="134" t="str">
        <f t="shared" si="0"/>
        <v/>
      </c>
      <c r="AB132" s="87"/>
      <c r="AC132" s="98" t="str">
        <f t="shared" si="1"/>
        <v/>
      </c>
      <c r="AD132" s="85"/>
      <c r="AE132" s="90" t="str">
        <f t="shared" si="2"/>
        <v/>
      </c>
      <c r="AF132" s="91" t="str">
        <f t="shared" si="3"/>
        <v/>
      </c>
      <c r="AG132" s="92" t="str">
        <f t="shared" si="4"/>
        <v/>
      </c>
      <c r="AH132" s="93" t="str">
        <f t="shared" si="5"/>
        <v/>
      </c>
      <c r="AI132" s="93" t="str">
        <f t="shared" si="6"/>
        <v/>
      </c>
      <c r="AJ132" s="135" t="str">
        <f t="shared" si="7"/>
        <v/>
      </c>
      <c r="AK132" s="99" t="str">
        <f>+IF(A132="","",IF(F132="",70,VLOOKUP(L132,Hoja2!A:D,4,0)))</f>
        <v/>
      </c>
      <c r="AL132" s="109"/>
      <c r="AM132" s="109"/>
      <c r="AN132" s="109"/>
      <c r="AO132" s="109"/>
      <c r="AP132" s="109"/>
      <c r="AQ132" s="109"/>
      <c r="AR132" s="109"/>
      <c r="AS132" s="109"/>
      <c r="AT132" s="109"/>
      <c r="AU132" s="109"/>
      <c r="AV132" s="109"/>
      <c r="AW132" s="109"/>
      <c r="AX132" s="109"/>
      <c r="AY132" s="109"/>
      <c r="AZ132" s="109"/>
      <c r="BA132" s="109"/>
      <c r="BB132" s="109"/>
      <c r="BC132" s="109"/>
      <c r="BD132" s="109"/>
    </row>
    <row r="133" spans="1:56" ht="14.25" customHeight="1">
      <c r="A133" s="85"/>
      <c r="B133" s="85"/>
      <c r="C133" s="79"/>
      <c r="D133" s="85"/>
      <c r="E133" s="79"/>
      <c r="F133" s="79"/>
      <c r="G133" s="132"/>
      <c r="H133" s="132"/>
      <c r="I133" s="85"/>
      <c r="J133" s="85" t="str">
        <f>+IFERROR(VLOOKUP(I133,Listas!B:C,2,0),"")</f>
        <v/>
      </c>
      <c r="K133" s="85"/>
      <c r="L133" s="85"/>
      <c r="M133" s="85"/>
      <c r="N133" s="79"/>
      <c r="O133" s="79"/>
      <c r="P133" s="82"/>
      <c r="Q133" s="79"/>
      <c r="R133" s="132"/>
      <c r="S133" s="80"/>
      <c r="T133" s="85"/>
      <c r="U133" s="85"/>
      <c r="V133" s="85"/>
      <c r="W133" s="85"/>
      <c r="X133" s="79"/>
      <c r="Y133" s="85"/>
      <c r="Z133" s="133"/>
      <c r="AA133" s="134" t="str">
        <f t="shared" si="0"/>
        <v/>
      </c>
      <c r="AB133" s="87"/>
      <c r="AC133" s="98" t="str">
        <f t="shared" si="1"/>
        <v/>
      </c>
      <c r="AD133" s="85"/>
      <c r="AE133" s="90" t="str">
        <f t="shared" si="2"/>
        <v/>
      </c>
      <c r="AF133" s="91" t="str">
        <f t="shared" si="3"/>
        <v/>
      </c>
      <c r="AG133" s="92" t="str">
        <f t="shared" si="4"/>
        <v/>
      </c>
      <c r="AH133" s="93" t="str">
        <f t="shared" si="5"/>
        <v/>
      </c>
      <c r="AI133" s="93" t="str">
        <f t="shared" si="6"/>
        <v/>
      </c>
      <c r="AJ133" s="135" t="str">
        <f t="shared" si="7"/>
        <v/>
      </c>
      <c r="AK133" s="99" t="str">
        <f>+IF(A133="","",IF(F133="",70,VLOOKUP(L133,Hoja2!A:D,4,0)))</f>
        <v/>
      </c>
      <c r="AL133" s="109"/>
      <c r="AM133" s="109"/>
      <c r="AN133" s="109"/>
      <c r="AO133" s="109"/>
      <c r="AP133" s="109"/>
      <c r="AQ133" s="109"/>
      <c r="AR133" s="109"/>
      <c r="AS133" s="109"/>
      <c r="AT133" s="109"/>
      <c r="AU133" s="109"/>
      <c r="AV133" s="109"/>
      <c r="AW133" s="109"/>
      <c r="AX133" s="109"/>
      <c r="AY133" s="109"/>
      <c r="AZ133" s="109"/>
      <c r="BA133" s="109"/>
      <c r="BB133" s="109"/>
      <c r="BC133" s="109"/>
      <c r="BD133" s="109"/>
    </row>
    <row r="134" spans="1:56" ht="14.25" customHeight="1">
      <c r="A134" s="85"/>
      <c r="B134" s="85"/>
      <c r="C134" s="79"/>
      <c r="D134" s="85"/>
      <c r="E134" s="79"/>
      <c r="F134" s="79"/>
      <c r="G134" s="132"/>
      <c r="H134" s="132"/>
      <c r="I134" s="85"/>
      <c r="J134" s="85" t="str">
        <f>+IFERROR(VLOOKUP(I134,Listas!B:C,2,0),"")</f>
        <v/>
      </c>
      <c r="K134" s="85"/>
      <c r="L134" s="85"/>
      <c r="M134" s="85"/>
      <c r="N134" s="79"/>
      <c r="O134" s="79"/>
      <c r="P134" s="82"/>
      <c r="Q134" s="79"/>
      <c r="R134" s="132"/>
      <c r="S134" s="80"/>
      <c r="T134" s="85"/>
      <c r="U134" s="85"/>
      <c r="V134" s="85"/>
      <c r="W134" s="85"/>
      <c r="X134" s="79"/>
      <c r="Y134" s="85"/>
      <c r="Z134" s="133"/>
      <c r="AA134" s="134" t="str">
        <f t="shared" si="0"/>
        <v/>
      </c>
      <c r="AB134" s="87"/>
      <c r="AC134" s="98" t="str">
        <f t="shared" si="1"/>
        <v/>
      </c>
      <c r="AD134" s="85"/>
      <c r="AE134" s="90" t="str">
        <f t="shared" si="2"/>
        <v/>
      </c>
      <c r="AF134" s="91" t="str">
        <f t="shared" si="3"/>
        <v/>
      </c>
      <c r="AG134" s="92" t="str">
        <f t="shared" si="4"/>
        <v/>
      </c>
      <c r="AH134" s="93" t="str">
        <f t="shared" si="5"/>
        <v/>
      </c>
      <c r="AI134" s="93" t="str">
        <f t="shared" si="6"/>
        <v/>
      </c>
      <c r="AJ134" s="135" t="str">
        <f t="shared" si="7"/>
        <v/>
      </c>
      <c r="AK134" s="99" t="str">
        <f>+IF(A134="","",IF(F134="",70,VLOOKUP(L134,Hoja2!A:D,4,0)))</f>
        <v/>
      </c>
      <c r="AL134" s="109"/>
      <c r="AM134" s="109"/>
      <c r="AN134" s="109"/>
      <c r="AO134" s="109"/>
      <c r="AP134" s="109"/>
      <c r="AQ134" s="109"/>
      <c r="AR134" s="109"/>
      <c r="AS134" s="109"/>
      <c r="AT134" s="109"/>
      <c r="AU134" s="109"/>
      <c r="AV134" s="109"/>
      <c r="AW134" s="109"/>
      <c r="AX134" s="109"/>
      <c r="AY134" s="109"/>
      <c r="AZ134" s="109"/>
      <c r="BA134" s="109"/>
      <c r="BB134" s="109"/>
      <c r="BC134" s="109"/>
      <c r="BD134" s="109"/>
    </row>
    <row r="135" spans="1:56" ht="14.25" customHeight="1">
      <c r="A135" s="85"/>
      <c r="B135" s="85"/>
      <c r="C135" s="79"/>
      <c r="D135" s="85"/>
      <c r="E135" s="79"/>
      <c r="F135" s="79"/>
      <c r="G135" s="132"/>
      <c r="H135" s="132"/>
      <c r="I135" s="85"/>
      <c r="J135" s="85" t="str">
        <f>+IFERROR(VLOOKUP(I135,Listas!B:C,2,0),"")</f>
        <v/>
      </c>
      <c r="K135" s="85"/>
      <c r="L135" s="85"/>
      <c r="M135" s="85"/>
      <c r="N135" s="79"/>
      <c r="O135" s="79"/>
      <c r="P135" s="82"/>
      <c r="Q135" s="79"/>
      <c r="R135" s="132"/>
      <c r="S135" s="80"/>
      <c r="T135" s="85"/>
      <c r="U135" s="85"/>
      <c r="V135" s="85"/>
      <c r="W135" s="85"/>
      <c r="X135" s="79"/>
      <c r="Y135" s="85"/>
      <c r="Z135" s="133"/>
      <c r="AA135" s="134" t="str">
        <f t="shared" si="0"/>
        <v/>
      </c>
      <c r="AB135" s="87"/>
      <c r="AC135" s="98" t="str">
        <f t="shared" si="1"/>
        <v/>
      </c>
      <c r="AD135" s="85"/>
      <c r="AE135" s="90" t="str">
        <f t="shared" si="2"/>
        <v/>
      </c>
      <c r="AF135" s="91" t="str">
        <f t="shared" si="3"/>
        <v/>
      </c>
      <c r="AG135" s="92" t="str">
        <f t="shared" si="4"/>
        <v/>
      </c>
      <c r="AH135" s="93" t="str">
        <f t="shared" si="5"/>
        <v/>
      </c>
      <c r="AI135" s="93" t="str">
        <f t="shared" si="6"/>
        <v/>
      </c>
      <c r="AJ135" s="135" t="str">
        <f t="shared" si="7"/>
        <v/>
      </c>
      <c r="AK135" s="99" t="str">
        <f>+IF(A135="","",IF(F135="",70,VLOOKUP(L135,Hoja2!A:D,4,0)))</f>
        <v/>
      </c>
      <c r="AL135" s="109"/>
      <c r="AM135" s="109"/>
      <c r="AN135" s="109"/>
      <c r="AO135" s="109"/>
      <c r="AP135" s="109"/>
      <c r="AQ135" s="109"/>
      <c r="AR135" s="109"/>
      <c r="AS135" s="109"/>
      <c r="AT135" s="109"/>
      <c r="AU135" s="109"/>
      <c r="AV135" s="109"/>
      <c r="AW135" s="109"/>
      <c r="AX135" s="109"/>
      <c r="AY135" s="109"/>
      <c r="AZ135" s="109"/>
      <c r="BA135" s="109"/>
      <c r="BB135" s="109"/>
      <c r="BC135" s="109"/>
      <c r="BD135" s="109"/>
    </row>
    <row r="136" spans="1:56" ht="14.25" customHeight="1">
      <c r="A136" s="85"/>
      <c r="B136" s="85"/>
      <c r="C136" s="79"/>
      <c r="D136" s="85"/>
      <c r="E136" s="79"/>
      <c r="F136" s="79"/>
      <c r="G136" s="132"/>
      <c r="H136" s="132"/>
      <c r="I136" s="85"/>
      <c r="J136" s="85" t="str">
        <f>+IFERROR(VLOOKUP(I136,Listas!B:C,2,0),"")</f>
        <v/>
      </c>
      <c r="K136" s="85"/>
      <c r="L136" s="85"/>
      <c r="M136" s="85"/>
      <c r="N136" s="79"/>
      <c r="O136" s="79"/>
      <c r="P136" s="82"/>
      <c r="Q136" s="79"/>
      <c r="R136" s="132"/>
      <c r="S136" s="80"/>
      <c r="T136" s="85"/>
      <c r="U136" s="85"/>
      <c r="V136" s="85"/>
      <c r="W136" s="85"/>
      <c r="X136" s="79"/>
      <c r="Y136" s="85"/>
      <c r="Z136" s="133"/>
      <c r="AA136" s="134" t="str">
        <f t="shared" si="0"/>
        <v/>
      </c>
      <c r="AB136" s="87"/>
      <c r="AC136" s="98" t="str">
        <f t="shared" si="1"/>
        <v/>
      </c>
      <c r="AD136" s="85"/>
      <c r="AE136" s="90" t="str">
        <f t="shared" si="2"/>
        <v/>
      </c>
      <c r="AF136" s="91" t="str">
        <f t="shared" si="3"/>
        <v/>
      </c>
      <c r="AG136" s="92" t="str">
        <f t="shared" si="4"/>
        <v/>
      </c>
      <c r="AH136" s="93" t="str">
        <f t="shared" si="5"/>
        <v/>
      </c>
      <c r="AI136" s="93" t="str">
        <f t="shared" si="6"/>
        <v/>
      </c>
      <c r="AJ136" s="135" t="str">
        <f t="shared" si="7"/>
        <v/>
      </c>
      <c r="AK136" s="99" t="str">
        <f>+IF(A136="","",IF(F136="",70,VLOOKUP(L136,Hoja2!A:D,4,0)))</f>
        <v/>
      </c>
      <c r="AL136" s="109"/>
      <c r="AM136" s="109"/>
      <c r="AN136" s="109"/>
      <c r="AO136" s="109"/>
      <c r="AP136" s="109"/>
      <c r="AQ136" s="109"/>
      <c r="AR136" s="109"/>
      <c r="AS136" s="109"/>
      <c r="AT136" s="109"/>
      <c r="AU136" s="109"/>
      <c r="AV136" s="109"/>
      <c r="AW136" s="109"/>
      <c r="AX136" s="109"/>
      <c r="AY136" s="109"/>
      <c r="AZ136" s="109"/>
      <c r="BA136" s="109"/>
      <c r="BB136" s="109"/>
      <c r="BC136" s="109"/>
      <c r="BD136" s="109"/>
    </row>
    <row r="137" spans="1:56" ht="14.25" customHeight="1">
      <c r="A137" s="85"/>
      <c r="B137" s="85"/>
      <c r="C137" s="79"/>
      <c r="D137" s="85"/>
      <c r="E137" s="79"/>
      <c r="F137" s="79"/>
      <c r="G137" s="132"/>
      <c r="H137" s="132"/>
      <c r="I137" s="85"/>
      <c r="J137" s="85" t="str">
        <f>+IFERROR(VLOOKUP(I137,Listas!B:C,2,0),"")</f>
        <v/>
      </c>
      <c r="K137" s="85"/>
      <c r="L137" s="85"/>
      <c r="M137" s="85"/>
      <c r="N137" s="79"/>
      <c r="O137" s="79"/>
      <c r="P137" s="82"/>
      <c r="Q137" s="79"/>
      <c r="R137" s="132"/>
      <c r="S137" s="80"/>
      <c r="T137" s="85"/>
      <c r="U137" s="85"/>
      <c r="V137" s="85"/>
      <c r="W137" s="85"/>
      <c r="X137" s="79"/>
      <c r="Y137" s="85"/>
      <c r="Z137" s="133"/>
      <c r="AA137" s="134" t="str">
        <f t="shared" si="0"/>
        <v/>
      </c>
      <c r="AB137" s="87"/>
      <c r="AC137" s="98" t="str">
        <f t="shared" si="1"/>
        <v/>
      </c>
      <c r="AD137" s="85"/>
      <c r="AE137" s="90" t="str">
        <f t="shared" si="2"/>
        <v/>
      </c>
      <c r="AF137" s="91" t="str">
        <f t="shared" si="3"/>
        <v/>
      </c>
      <c r="AG137" s="92" t="str">
        <f t="shared" si="4"/>
        <v/>
      </c>
      <c r="AH137" s="93" t="str">
        <f t="shared" si="5"/>
        <v/>
      </c>
      <c r="AI137" s="93" t="str">
        <f t="shared" si="6"/>
        <v/>
      </c>
      <c r="AJ137" s="135" t="str">
        <f t="shared" si="7"/>
        <v/>
      </c>
      <c r="AK137" s="99" t="str">
        <f>+IF(A137="","",IF(F137="",70,VLOOKUP(L137,Hoja2!A:D,4,0)))</f>
        <v/>
      </c>
      <c r="AL137" s="109"/>
      <c r="AM137" s="109"/>
      <c r="AN137" s="109"/>
      <c r="AO137" s="109"/>
      <c r="AP137" s="109"/>
      <c r="AQ137" s="109"/>
      <c r="AR137" s="109"/>
      <c r="AS137" s="109"/>
      <c r="AT137" s="109"/>
      <c r="AU137" s="109"/>
      <c r="AV137" s="109"/>
      <c r="AW137" s="109"/>
      <c r="AX137" s="109"/>
      <c r="AY137" s="109"/>
      <c r="AZ137" s="109"/>
      <c r="BA137" s="109"/>
      <c r="BB137" s="109"/>
      <c r="BC137" s="109"/>
      <c r="BD137" s="109"/>
    </row>
    <row r="138" spans="1:56" ht="14.25" customHeight="1">
      <c r="A138" s="85"/>
      <c r="B138" s="85"/>
      <c r="C138" s="79"/>
      <c r="D138" s="85"/>
      <c r="E138" s="79"/>
      <c r="F138" s="79"/>
      <c r="G138" s="132"/>
      <c r="H138" s="132"/>
      <c r="I138" s="85"/>
      <c r="J138" s="85" t="str">
        <f>+IFERROR(VLOOKUP(I138,Listas!B:C,2,0),"")</f>
        <v/>
      </c>
      <c r="K138" s="85"/>
      <c r="L138" s="85"/>
      <c r="M138" s="85"/>
      <c r="N138" s="79"/>
      <c r="O138" s="79"/>
      <c r="P138" s="82"/>
      <c r="Q138" s="79"/>
      <c r="R138" s="132"/>
      <c r="S138" s="80"/>
      <c r="T138" s="85"/>
      <c r="U138" s="85"/>
      <c r="V138" s="85"/>
      <c r="W138" s="85"/>
      <c r="X138" s="79"/>
      <c r="Y138" s="85"/>
      <c r="Z138" s="133"/>
      <c r="AA138" s="134" t="str">
        <f t="shared" si="0"/>
        <v/>
      </c>
      <c r="AB138" s="87"/>
      <c r="AC138" s="98" t="str">
        <f t="shared" si="1"/>
        <v/>
      </c>
      <c r="AD138" s="85"/>
      <c r="AE138" s="90" t="str">
        <f t="shared" si="2"/>
        <v/>
      </c>
      <c r="AF138" s="91" t="str">
        <f t="shared" si="3"/>
        <v/>
      </c>
      <c r="AG138" s="92" t="str">
        <f t="shared" si="4"/>
        <v/>
      </c>
      <c r="AH138" s="93" t="str">
        <f t="shared" si="5"/>
        <v/>
      </c>
      <c r="AI138" s="93" t="str">
        <f t="shared" si="6"/>
        <v/>
      </c>
      <c r="AJ138" s="135" t="str">
        <f t="shared" si="7"/>
        <v/>
      </c>
      <c r="AK138" s="99" t="str">
        <f>+IF(A138="","",IF(F138="",70,VLOOKUP(L138,Hoja2!A:D,4,0)))</f>
        <v/>
      </c>
      <c r="AL138" s="109"/>
      <c r="AM138" s="109"/>
      <c r="AN138" s="109"/>
      <c r="AO138" s="109"/>
      <c r="AP138" s="109"/>
      <c r="AQ138" s="109"/>
      <c r="AR138" s="109"/>
      <c r="AS138" s="109"/>
      <c r="AT138" s="109"/>
      <c r="AU138" s="109"/>
      <c r="AV138" s="109"/>
      <c r="AW138" s="109"/>
      <c r="AX138" s="109"/>
      <c r="AY138" s="109"/>
      <c r="AZ138" s="109"/>
      <c r="BA138" s="109"/>
      <c r="BB138" s="109"/>
      <c r="BC138" s="109"/>
      <c r="BD138" s="109"/>
    </row>
    <row r="139" spans="1:56" ht="14.25" customHeight="1">
      <c r="A139" s="85"/>
      <c r="B139" s="85"/>
      <c r="C139" s="79"/>
      <c r="D139" s="85"/>
      <c r="E139" s="79"/>
      <c r="F139" s="79"/>
      <c r="G139" s="132"/>
      <c r="H139" s="132"/>
      <c r="I139" s="85"/>
      <c r="J139" s="85" t="str">
        <f>+IFERROR(VLOOKUP(I139,Listas!B:C,2,0),"")</f>
        <v/>
      </c>
      <c r="K139" s="85"/>
      <c r="L139" s="85"/>
      <c r="M139" s="85"/>
      <c r="N139" s="79"/>
      <c r="O139" s="79"/>
      <c r="P139" s="82"/>
      <c r="Q139" s="79"/>
      <c r="R139" s="132"/>
      <c r="S139" s="80"/>
      <c r="T139" s="85"/>
      <c r="U139" s="85"/>
      <c r="V139" s="85"/>
      <c r="W139" s="85"/>
      <c r="X139" s="79"/>
      <c r="Y139" s="85"/>
      <c r="Z139" s="133"/>
      <c r="AA139" s="134" t="str">
        <f t="shared" si="0"/>
        <v/>
      </c>
      <c r="AB139" s="87"/>
      <c r="AC139" s="98" t="str">
        <f t="shared" si="1"/>
        <v/>
      </c>
      <c r="AD139" s="85"/>
      <c r="AE139" s="90" t="str">
        <f t="shared" si="2"/>
        <v/>
      </c>
      <c r="AF139" s="91" t="str">
        <f t="shared" si="3"/>
        <v/>
      </c>
      <c r="AG139" s="92" t="str">
        <f t="shared" si="4"/>
        <v/>
      </c>
      <c r="AH139" s="93" t="str">
        <f t="shared" si="5"/>
        <v/>
      </c>
      <c r="AI139" s="93" t="str">
        <f t="shared" si="6"/>
        <v/>
      </c>
      <c r="AJ139" s="135" t="str">
        <f t="shared" si="7"/>
        <v/>
      </c>
      <c r="AK139" s="99" t="str">
        <f>+IF(A139="","",IF(F139="",70,VLOOKUP(L139,Hoja2!A:D,4,0)))</f>
        <v/>
      </c>
      <c r="AL139" s="109"/>
      <c r="AM139" s="109"/>
      <c r="AN139" s="109"/>
      <c r="AO139" s="109"/>
      <c r="AP139" s="109"/>
      <c r="AQ139" s="109"/>
      <c r="AR139" s="109"/>
      <c r="AS139" s="109"/>
      <c r="AT139" s="109"/>
      <c r="AU139" s="109"/>
      <c r="AV139" s="109"/>
      <c r="AW139" s="109"/>
      <c r="AX139" s="109"/>
      <c r="AY139" s="109"/>
      <c r="AZ139" s="109"/>
      <c r="BA139" s="109"/>
      <c r="BB139" s="109"/>
      <c r="BC139" s="109"/>
      <c r="BD139" s="109"/>
    </row>
    <row r="140" spans="1:56" ht="14.25" customHeight="1">
      <c r="A140" s="85"/>
      <c r="B140" s="85"/>
      <c r="C140" s="79"/>
      <c r="D140" s="85"/>
      <c r="E140" s="79"/>
      <c r="F140" s="79"/>
      <c r="G140" s="132"/>
      <c r="H140" s="132"/>
      <c r="I140" s="85"/>
      <c r="J140" s="85" t="str">
        <f>+IFERROR(VLOOKUP(I140,Listas!B:C,2,0),"")</f>
        <v/>
      </c>
      <c r="K140" s="85"/>
      <c r="L140" s="85"/>
      <c r="M140" s="85"/>
      <c r="N140" s="79"/>
      <c r="O140" s="79"/>
      <c r="P140" s="82"/>
      <c r="Q140" s="79"/>
      <c r="R140" s="132"/>
      <c r="S140" s="80"/>
      <c r="T140" s="85"/>
      <c r="U140" s="85"/>
      <c r="V140" s="85"/>
      <c r="W140" s="85"/>
      <c r="X140" s="79"/>
      <c r="Y140" s="85"/>
      <c r="Z140" s="133"/>
      <c r="AA140" s="134" t="str">
        <f t="shared" si="0"/>
        <v/>
      </c>
      <c r="AB140" s="87"/>
      <c r="AC140" s="98" t="str">
        <f t="shared" si="1"/>
        <v/>
      </c>
      <c r="AD140" s="85"/>
      <c r="AE140" s="90" t="str">
        <f t="shared" si="2"/>
        <v/>
      </c>
      <c r="AF140" s="91" t="str">
        <f t="shared" si="3"/>
        <v/>
      </c>
      <c r="AG140" s="92" t="str">
        <f t="shared" si="4"/>
        <v/>
      </c>
      <c r="AH140" s="93" t="str">
        <f t="shared" si="5"/>
        <v/>
      </c>
      <c r="AI140" s="93" t="str">
        <f t="shared" si="6"/>
        <v/>
      </c>
      <c r="AJ140" s="135" t="str">
        <f t="shared" si="7"/>
        <v/>
      </c>
      <c r="AK140" s="99" t="str">
        <f>+IF(A140="","",IF(F140="",70,VLOOKUP(L140,Hoja2!A:D,4,0)))</f>
        <v/>
      </c>
      <c r="AL140" s="109"/>
      <c r="AM140" s="109"/>
      <c r="AN140" s="109"/>
      <c r="AO140" s="109"/>
      <c r="AP140" s="109"/>
      <c r="AQ140" s="109"/>
      <c r="AR140" s="109"/>
      <c r="AS140" s="109"/>
      <c r="AT140" s="109"/>
      <c r="AU140" s="109"/>
      <c r="AV140" s="109"/>
      <c r="AW140" s="109"/>
      <c r="AX140" s="109"/>
      <c r="AY140" s="109"/>
      <c r="AZ140" s="109"/>
      <c r="BA140" s="109"/>
      <c r="BB140" s="109"/>
      <c r="BC140" s="109"/>
      <c r="BD140" s="109"/>
    </row>
    <row r="141" spans="1:56" ht="14.25" customHeight="1">
      <c r="A141" s="85"/>
      <c r="B141" s="85"/>
      <c r="C141" s="79"/>
      <c r="D141" s="85"/>
      <c r="E141" s="79"/>
      <c r="F141" s="79"/>
      <c r="G141" s="132"/>
      <c r="H141" s="132"/>
      <c r="I141" s="85"/>
      <c r="J141" s="85" t="str">
        <f>+IFERROR(VLOOKUP(I141,Listas!B:C,2,0),"")</f>
        <v/>
      </c>
      <c r="K141" s="85"/>
      <c r="L141" s="85"/>
      <c r="M141" s="85"/>
      <c r="N141" s="79"/>
      <c r="O141" s="79"/>
      <c r="P141" s="82"/>
      <c r="Q141" s="79"/>
      <c r="R141" s="132"/>
      <c r="S141" s="80"/>
      <c r="T141" s="85"/>
      <c r="U141" s="85"/>
      <c r="V141" s="85"/>
      <c r="W141" s="85"/>
      <c r="X141" s="79"/>
      <c r="Y141" s="85"/>
      <c r="Z141" s="133"/>
      <c r="AA141" s="134" t="str">
        <f t="shared" si="0"/>
        <v/>
      </c>
      <c r="AB141" s="87"/>
      <c r="AC141" s="98" t="str">
        <f t="shared" si="1"/>
        <v/>
      </c>
      <c r="AD141" s="85"/>
      <c r="AE141" s="90" t="str">
        <f t="shared" si="2"/>
        <v/>
      </c>
      <c r="AF141" s="91" t="str">
        <f t="shared" si="3"/>
        <v/>
      </c>
      <c r="AG141" s="92" t="str">
        <f t="shared" si="4"/>
        <v/>
      </c>
      <c r="AH141" s="93" t="str">
        <f t="shared" si="5"/>
        <v/>
      </c>
      <c r="AI141" s="93" t="str">
        <f t="shared" si="6"/>
        <v/>
      </c>
      <c r="AJ141" s="135" t="str">
        <f t="shared" si="7"/>
        <v/>
      </c>
      <c r="AK141" s="99" t="str">
        <f>+IF(A141="","",IF(F141="",70,VLOOKUP(L141,Hoja2!A:D,4,0)))</f>
        <v/>
      </c>
      <c r="AL141" s="109"/>
      <c r="AM141" s="109"/>
      <c r="AN141" s="109"/>
      <c r="AO141" s="109"/>
      <c r="AP141" s="109"/>
      <c r="AQ141" s="109"/>
      <c r="AR141" s="109"/>
      <c r="AS141" s="109"/>
      <c r="AT141" s="109"/>
      <c r="AU141" s="109"/>
      <c r="AV141" s="109"/>
      <c r="AW141" s="109"/>
      <c r="AX141" s="109"/>
      <c r="AY141" s="109"/>
      <c r="AZ141" s="109"/>
      <c r="BA141" s="109"/>
      <c r="BB141" s="109"/>
      <c r="BC141" s="109"/>
      <c r="BD141" s="109"/>
    </row>
    <row r="142" spans="1:56" ht="14.25" customHeight="1">
      <c r="A142" s="85"/>
      <c r="B142" s="85"/>
      <c r="C142" s="79"/>
      <c r="D142" s="85"/>
      <c r="E142" s="79"/>
      <c r="F142" s="79"/>
      <c r="G142" s="132"/>
      <c r="H142" s="132"/>
      <c r="I142" s="85"/>
      <c r="J142" s="85" t="str">
        <f>+IFERROR(VLOOKUP(I142,Listas!B:C,2,0),"")</f>
        <v/>
      </c>
      <c r="K142" s="85"/>
      <c r="L142" s="85"/>
      <c r="M142" s="85"/>
      <c r="N142" s="79"/>
      <c r="O142" s="79"/>
      <c r="P142" s="82"/>
      <c r="Q142" s="79"/>
      <c r="R142" s="132"/>
      <c r="S142" s="80"/>
      <c r="T142" s="85"/>
      <c r="U142" s="85"/>
      <c r="V142" s="85"/>
      <c r="W142" s="85"/>
      <c r="X142" s="79"/>
      <c r="Y142" s="85"/>
      <c r="Z142" s="133"/>
      <c r="AA142" s="134" t="str">
        <f t="shared" si="0"/>
        <v/>
      </c>
      <c r="AB142" s="87"/>
      <c r="AC142" s="98" t="str">
        <f t="shared" si="1"/>
        <v/>
      </c>
      <c r="AD142" s="85"/>
      <c r="AE142" s="90" t="str">
        <f t="shared" si="2"/>
        <v/>
      </c>
      <c r="AF142" s="91" t="str">
        <f t="shared" si="3"/>
        <v/>
      </c>
      <c r="AG142" s="92" t="str">
        <f t="shared" si="4"/>
        <v/>
      </c>
      <c r="AH142" s="93" t="str">
        <f t="shared" si="5"/>
        <v/>
      </c>
      <c r="AI142" s="93" t="str">
        <f t="shared" si="6"/>
        <v/>
      </c>
      <c r="AJ142" s="135" t="str">
        <f t="shared" si="7"/>
        <v/>
      </c>
      <c r="AK142" s="99" t="str">
        <f>+IF(A142="","",IF(F142="",70,VLOOKUP(L142,Hoja2!A:D,4,0)))</f>
        <v/>
      </c>
      <c r="AL142" s="109"/>
      <c r="AM142" s="109"/>
      <c r="AN142" s="109"/>
      <c r="AO142" s="109"/>
      <c r="AP142" s="109"/>
      <c r="AQ142" s="109"/>
      <c r="AR142" s="109"/>
      <c r="AS142" s="109"/>
      <c r="AT142" s="109"/>
      <c r="AU142" s="109"/>
      <c r="AV142" s="109"/>
      <c r="AW142" s="109"/>
      <c r="AX142" s="109"/>
      <c r="AY142" s="109"/>
      <c r="AZ142" s="109"/>
      <c r="BA142" s="109"/>
      <c r="BB142" s="109"/>
      <c r="BC142" s="109"/>
      <c r="BD142" s="109"/>
    </row>
    <row r="143" spans="1:56" ht="14.25" customHeight="1">
      <c r="A143" s="85"/>
      <c r="B143" s="85"/>
      <c r="C143" s="79"/>
      <c r="D143" s="85"/>
      <c r="E143" s="79"/>
      <c r="F143" s="79"/>
      <c r="G143" s="132"/>
      <c r="H143" s="132"/>
      <c r="I143" s="85"/>
      <c r="J143" s="85" t="str">
        <f>+IFERROR(VLOOKUP(I143,Listas!B:C,2,0),"")</f>
        <v/>
      </c>
      <c r="K143" s="85"/>
      <c r="L143" s="85"/>
      <c r="M143" s="85"/>
      <c r="N143" s="79"/>
      <c r="O143" s="79"/>
      <c r="P143" s="82"/>
      <c r="Q143" s="79"/>
      <c r="R143" s="132"/>
      <c r="S143" s="80"/>
      <c r="T143" s="85"/>
      <c r="U143" s="85"/>
      <c r="V143" s="85"/>
      <c r="W143" s="85"/>
      <c r="X143" s="79"/>
      <c r="Y143" s="85"/>
      <c r="Z143" s="133"/>
      <c r="AA143" s="134" t="str">
        <f t="shared" si="0"/>
        <v/>
      </c>
      <c r="AB143" s="87"/>
      <c r="AC143" s="98" t="str">
        <f t="shared" si="1"/>
        <v/>
      </c>
      <c r="AD143" s="85"/>
      <c r="AE143" s="90" t="str">
        <f t="shared" si="2"/>
        <v/>
      </c>
      <c r="AF143" s="91" t="str">
        <f t="shared" si="3"/>
        <v/>
      </c>
      <c r="AG143" s="92" t="str">
        <f t="shared" si="4"/>
        <v/>
      </c>
      <c r="AH143" s="93" t="str">
        <f t="shared" si="5"/>
        <v/>
      </c>
      <c r="AI143" s="93" t="str">
        <f t="shared" si="6"/>
        <v/>
      </c>
      <c r="AJ143" s="135" t="str">
        <f t="shared" si="7"/>
        <v/>
      </c>
      <c r="AK143" s="99" t="str">
        <f>+IF(A143="","",IF(F143="",70,VLOOKUP(L143,Hoja2!A:D,4,0)))</f>
        <v/>
      </c>
      <c r="AL143" s="109"/>
      <c r="AM143" s="109"/>
      <c r="AN143" s="109"/>
      <c r="AO143" s="109"/>
      <c r="AP143" s="109"/>
      <c r="AQ143" s="109"/>
      <c r="AR143" s="109"/>
      <c r="AS143" s="109"/>
      <c r="AT143" s="109"/>
      <c r="AU143" s="109"/>
      <c r="AV143" s="109"/>
      <c r="AW143" s="109"/>
      <c r="AX143" s="109"/>
      <c r="AY143" s="109"/>
      <c r="AZ143" s="109"/>
      <c r="BA143" s="109"/>
      <c r="BB143" s="109"/>
      <c r="BC143" s="109"/>
      <c r="BD143" s="109"/>
    </row>
    <row r="144" spans="1:56" ht="14.25" customHeight="1">
      <c r="A144" s="85"/>
      <c r="B144" s="85"/>
      <c r="C144" s="79"/>
      <c r="D144" s="85"/>
      <c r="E144" s="79"/>
      <c r="F144" s="79"/>
      <c r="G144" s="132"/>
      <c r="H144" s="132"/>
      <c r="I144" s="85"/>
      <c r="J144" s="85" t="str">
        <f>+IFERROR(VLOOKUP(I144,Listas!B:C,2,0),"")</f>
        <v/>
      </c>
      <c r="K144" s="85"/>
      <c r="L144" s="85"/>
      <c r="M144" s="85"/>
      <c r="N144" s="79"/>
      <c r="O144" s="79"/>
      <c r="P144" s="82"/>
      <c r="Q144" s="79"/>
      <c r="R144" s="132"/>
      <c r="S144" s="80"/>
      <c r="T144" s="85"/>
      <c r="U144" s="85"/>
      <c r="V144" s="85"/>
      <c r="W144" s="85"/>
      <c r="X144" s="79"/>
      <c r="Y144" s="85"/>
      <c r="Z144" s="133"/>
      <c r="AA144" s="134" t="str">
        <f t="shared" si="0"/>
        <v/>
      </c>
      <c r="AB144" s="87"/>
      <c r="AC144" s="98" t="str">
        <f t="shared" si="1"/>
        <v/>
      </c>
      <c r="AD144" s="85"/>
      <c r="AE144" s="90" t="str">
        <f t="shared" si="2"/>
        <v/>
      </c>
      <c r="AF144" s="91" t="str">
        <f t="shared" si="3"/>
        <v/>
      </c>
      <c r="AG144" s="92" t="str">
        <f t="shared" si="4"/>
        <v/>
      </c>
      <c r="AH144" s="93" t="str">
        <f t="shared" si="5"/>
        <v/>
      </c>
      <c r="AI144" s="93" t="str">
        <f t="shared" si="6"/>
        <v/>
      </c>
      <c r="AJ144" s="135" t="str">
        <f t="shared" si="7"/>
        <v/>
      </c>
      <c r="AK144" s="99" t="str">
        <f>+IF(A144="","",IF(F144="",70,VLOOKUP(L144,Hoja2!A:D,4,0)))</f>
        <v/>
      </c>
      <c r="AL144" s="109"/>
      <c r="AM144" s="109"/>
      <c r="AN144" s="109"/>
      <c r="AO144" s="109"/>
      <c r="AP144" s="109"/>
      <c r="AQ144" s="109"/>
      <c r="AR144" s="109"/>
      <c r="AS144" s="109"/>
      <c r="AT144" s="109"/>
      <c r="AU144" s="109"/>
      <c r="AV144" s="109"/>
      <c r="AW144" s="109"/>
      <c r="AX144" s="109"/>
      <c r="AY144" s="109"/>
      <c r="AZ144" s="109"/>
      <c r="BA144" s="109"/>
      <c r="BB144" s="109"/>
      <c r="BC144" s="109"/>
      <c r="BD144" s="109"/>
    </row>
    <row r="145" spans="1:56" ht="14.25" customHeight="1">
      <c r="A145" s="85"/>
      <c r="B145" s="85"/>
      <c r="C145" s="79"/>
      <c r="D145" s="85"/>
      <c r="E145" s="79"/>
      <c r="F145" s="79"/>
      <c r="G145" s="132"/>
      <c r="H145" s="132"/>
      <c r="I145" s="85"/>
      <c r="J145" s="85" t="str">
        <f>+IFERROR(VLOOKUP(I145,Listas!B:C,2,0),"")</f>
        <v/>
      </c>
      <c r="K145" s="85"/>
      <c r="L145" s="85"/>
      <c r="M145" s="85"/>
      <c r="N145" s="79"/>
      <c r="O145" s="79"/>
      <c r="P145" s="82"/>
      <c r="Q145" s="79"/>
      <c r="R145" s="132"/>
      <c r="S145" s="80"/>
      <c r="T145" s="85"/>
      <c r="U145" s="85"/>
      <c r="V145" s="85"/>
      <c r="W145" s="85"/>
      <c r="X145" s="79"/>
      <c r="Y145" s="85"/>
      <c r="Z145" s="133"/>
      <c r="AA145" s="134" t="str">
        <f t="shared" si="0"/>
        <v/>
      </c>
      <c r="AB145" s="87"/>
      <c r="AC145" s="98" t="str">
        <f t="shared" si="1"/>
        <v/>
      </c>
      <c r="AD145" s="85"/>
      <c r="AE145" s="90" t="str">
        <f t="shared" si="2"/>
        <v/>
      </c>
      <c r="AF145" s="91" t="str">
        <f t="shared" si="3"/>
        <v/>
      </c>
      <c r="AG145" s="92" t="str">
        <f t="shared" si="4"/>
        <v/>
      </c>
      <c r="AH145" s="93" t="str">
        <f t="shared" si="5"/>
        <v/>
      </c>
      <c r="AI145" s="93" t="str">
        <f t="shared" si="6"/>
        <v/>
      </c>
      <c r="AJ145" s="135" t="str">
        <f t="shared" si="7"/>
        <v/>
      </c>
      <c r="AK145" s="99" t="str">
        <f>+IF(A145="","",IF(F145="",70,VLOOKUP(L145,Hoja2!A:D,4,0)))</f>
        <v/>
      </c>
      <c r="AL145" s="109"/>
      <c r="AM145" s="109"/>
      <c r="AN145" s="109"/>
      <c r="AO145" s="109"/>
      <c r="AP145" s="109"/>
      <c r="AQ145" s="109"/>
      <c r="AR145" s="109"/>
      <c r="AS145" s="109"/>
      <c r="AT145" s="109"/>
      <c r="AU145" s="109"/>
      <c r="AV145" s="109"/>
      <c r="AW145" s="109"/>
      <c r="AX145" s="109"/>
      <c r="AY145" s="109"/>
      <c r="AZ145" s="109"/>
      <c r="BA145" s="109"/>
      <c r="BB145" s="109"/>
      <c r="BC145" s="109"/>
      <c r="BD145" s="109"/>
    </row>
    <row r="146" spans="1:56" ht="14.25" customHeight="1">
      <c r="A146" s="85"/>
      <c r="B146" s="85"/>
      <c r="C146" s="79"/>
      <c r="D146" s="85"/>
      <c r="E146" s="79"/>
      <c r="F146" s="79"/>
      <c r="G146" s="132"/>
      <c r="H146" s="132"/>
      <c r="I146" s="85"/>
      <c r="J146" s="85" t="str">
        <f>+IFERROR(VLOOKUP(I146,Listas!B:C,2,0),"")</f>
        <v/>
      </c>
      <c r="K146" s="85"/>
      <c r="L146" s="85"/>
      <c r="M146" s="85"/>
      <c r="N146" s="79"/>
      <c r="O146" s="79"/>
      <c r="P146" s="82"/>
      <c r="Q146" s="79"/>
      <c r="R146" s="132"/>
      <c r="S146" s="80"/>
      <c r="T146" s="85"/>
      <c r="U146" s="85"/>
      <c r="V146" s="85"/>
      <c r="W146" s="85"/>
      <c r="X146" s="79"/>
      <c r="Y146" s="85"/>
      <c r="Z146" s="133"/>
      <c r="AA146" s="134" t="str">
        <f t="shared" si="0"/>
        <v/>
      </c>
      <c r="AB146" s="87"/>
      <c r="AC146" s="98" t="str">
        <f t="shared" si="1"/>
        <v/>
      </c>
      <c r="AD146" s="85"/>
      <c r="AE146" s="90" t="str">
        <f t="shared" si="2"/>
        <v/>
      </c>
      <c r="AF146" s="91" t="str">
        <f t="shared" si="3"/>
        <v/>
      </c>
      <c r="AG146" s="92" t="str">
        <f t="shared" si="4"/>
        <v/>
      </c>
      <c r="AH146" s="93" t="str">
        <f t="shared" si="5"/>
        <v/>
      </c>
      <c r="AI146" s="93" t="str">
        <f t="shared" si="6"/>
        <v/>
      </c>
      <c r="AJ146" s="135" t="str">
        <f t="shared" si="7"/>
        <v/>
      </c>
      <c r="AK146" s="99" t="str">
        <f>+IF(A146="","",IF(F146="",70,VLOOKUP(L146,Hoja2!A:D,4,0)))</f>
        <v/>
      </c>
      <c r="AL146" s="109"/>
      <c r="AM146" s="109"/>
      <c r="AN146" s="109"/>
      <c r="AO146" s="109"/>
      <c r="AP146" s="109"/>
      <c r="AQ146" s="109"/>
      <c r="AR146" s="109"/>
      <c r="AS146" s="109"/>
      <c r="AT146" s="109"/>
      <c r="AU146" s="109"/>
      <c r="AV146" s="109"/>
      <c r="AW146" s="109"/>
      <c r="AX146" s="109"/>
      <c r="AY146" s="109"/>
      <c r="AZ146" s="109"/>
      <c r="BA146" s="109"/>
      <c r="BB146" s="109"/>
      <c r="BC146" s="109"/>
      <c r="BD146" s="109"/>
    </row>
    <row r="147" spans="1:56" ht="14.25" customHeight="1">
      <c r="A147" s="85"/>
      <c r="B147" s="85"/>
      <c r="C147" s="79"/>
      <c r="D147" s="85"/>
      <c r="E147" s="79"/>
      <c r="F147" s="79"/>
      <c r="G147" s="132"/>
      <c r="H147" s="132"/>
      <c r="I147" s="85"/>
      <c r="J147" s="85" t="str">
        <f>+IFERROR(VLOOKUP(I147,Listas!B:C,2,0),"")</f>
        <v/>
      </c>
      <c r="K147" s="85"/>
      <c r="L147" s="85"/>
      <c r="M147" s="85"/>
      <c r="N147" s="79"/>
      <c r="O147" s="79"/>
      <c r="P147" s="82"/>
      <c r="Q147" s="79"/>
      <c r="R147" s="132"/>
      <c r="S147" s="80"/>
      <c r="T147" s="85"/>
      <c r="U147" s="85"/>
      <c r="V147" s="85"/>
      <c r="W147" s="85"/>
      <c r="X147" s="79"/>
      <c r="Y147" s="85"/>
      <c r="Z147" s="133"/>
      <c r="AA147" s="134" t="str">
        <f t="shared" si="0"/>
        <v/>
      </c>
      <c r="AB147" s="87"/>
      <c r="AC147" s="98" t="str">
        <f t="shared" si="1"/>
        <v/>
      </c>
      <c r="AD147" s="85"/>
      <c r="AE147" s="90" t="str">
        <f t="shared" si="2"/>
        <v/>
      </c>
      <c r="AF147" s="91" t="str">
        <f t="shared" si="3"/>
        <v/>
      </c>
      <c r="AG147" s="92" t="str">
        <f t="shared" si="4"/>
        <v/>
      </c>
      <c r="AH147" s="93" t="str">
        <f t="shared" si="5"/>
        <v/>
      </c>
      <c r="AI147" s="93" t="str">
        <f t="shared" si="6"/>
        <v/>
      </c>
      <c r="AJ147" s="135" t="str">
        <f t="shared" si="7"/>
        <v/>
      </c>
      <c r="AK147" s="99" t="str">
        <f>+IF(A147="","",IF(F147="",70,VLOOKUP(L147,Hoja2!A:D,4,0)))</f>
        <v/>
      </c>
      <c r="AL147" s="109"/>
      <c r="AM147" s="109"/>
      <c r="AN147" s="109"/>
      <c r="AO147" s="109"/>
      <c r="AP147" s="109"/>
      <c r="AQ147" s="109"/>
      <c r="AR147" s="109"/>
      <c r="AS147" s="109"/>
      <c r="AT147" s="109"/>
      <c r="AU147" s="109"/>
      <c r="AV147" s="109"/>
      <c r="AW147" s="109"/>
      <c r="AX147" s="109"/>
      <c r="AY147" s="109"/>
      <c r="AZ147" s="109"/>
      <c r="BA147" s="109"/>
      <c r="BB147" s="109"/>
      <c r="BC147" s="109"/>
      <c r="BD147" s="109"/>
    </row>
    <row r="148" spans="1:56" ht="14.25" customHeight="1">
      <c r="A148" s="85"/>
      <c r="B148" s="85"/>
      <c r="C148" s="79"/>
      <c r="D148" s="85"/>
      <c r="E148" s="79"/>
      <c r="F148" s="79"/>
      <c r="G148" s="132"/>
      <c r="H148" s="132"/>
      <c r="I148" s="85"/>
      <c r="J148" s="85" t="str">
        <f>+IFERROR(VLOOKUP(I148,Listas!B:C,2,0),"")</f>
        <v/>
      </c>
      <c r="K148" s="85"/>
      <c r="L148" s="85"/>
      <c r="M148" s="85"/>
      <c r="N148" s="79"/>
      <c r="O148" s="79"/>
      <c r="P148" s="82"/>
      <c r="Q148" s="79"/>
      <c r="R148" s="132"/>
      <c r="S148" s="80"/>
      <c r="T148" s="85"/>
      <c r="U148" s="85"/>
      <c r="V148" s="85"/>
      <c r="W148" s="85"/>
      <c r="X148" s="79"/>
      <c r="Y148" s="85"/>
      <c r="Z148" s="133"/>
      <c r="AA148" s="134" t="str">
        <f t="shared" si="0"/>
        <v/>
      </c>
      <c r="AB148" s="87"/>
      <c r="AC148" s="98" t="str">
        <f t="shared" si="1"/>
        <v/>
      </c>
      <c r="AD148" s="85"/>
      <c r="AE148" s="90" t="str">
        <f t="shared" si="2"/>
        <v/>
      </c>
      <c r="AF148" s="91" t="str">
        <f t="shared" si="3"/>
        <v/>
      </c>
      <c r="AG148" s="92" t="str">
        <f t="shared" si="4"/>
        <v/>
      </c>
      <c r="AH148" s="93" t="str">
        <f t="shared" si="5"/>
        <v/>
      </c>
      <c r="AI148" s="93" t="str">
        <f t="shared" si="6"/>
        <v/>
      </c>
      <c r="AJ148" s="135" t="str">
        <f t="shared" si="7"/>
        <v/>
      </c>
      <c r="AK148" s="99" t="str">
        <f>+IF(A148="","",IF(F148="",70,VLOOKUP(L148,Hoja2!A:D,4,0)))</f>
        <v/>
      </c>
      <c r="AL148" s="109"/>
      <c r="AM148" s="109"/>
      <c r="AN148" s="109"/>
      <c r="AO148" s="109"/>
      <c r="AP148" s="109"/>
      <c r="AQ148" s="109"/>
      <c r="AR148" s="109"/>
      <c r="AS148" s="109"/>
      <c r="AT148" s="109"/>
      <c r="AU148" s="109"/>
      <c r="AV148" s="109"/>
      <c r="AW148" s="109"/>
      <c r="AX148" s="109"/>
      <c r="AY148" s="109"/>
      <c r="AZ148" s="109"/>
      <c r="BA148" s="109"/>
      <c r="BB148" s="109"/>
      <c r="BC148" s="109"/>
      <c r="BD148" s="109"/>
    </row>
    <row r="149" spans="1:56" ht="14.25" customHeight="1">
      <c r="A149" s="85"/>
      <c r="B149" s="85"/>
      <c r="C149" s="79"/>
      <c r="D149" s="85"/>
      <c r="E149" s="79"/>
      <c r="F149" s="79"/>
      <c r="G149" s="132"/>
      <c r="H149" s="132"/>
      <c r="I149" s="85"/>
      <c r="J149" s="85" t="str">
        <f>+IFERROR(VLOOKUP(I149,Listas!B:C,2,0),"")</f>
        <v/>
      </c>
      <c r="K149" s="85"/>
      <c r="L149" s="85"/>
      <c r="M149" s="85"/>
      <c r="N149" s="79"/>
      <c r="O149" s="79"/>
      <c r="P149" s="82"/>
      <c r="Q149" s="79"/>
      <c r="R149" s="132"/>
      <c r="S149" s="80"/>
      <c r="T149" s="85"/>
      <c r="U149" s="85"/>
      <c r="V149" s="85"/>
      <c r="W149" s="85"/>
      <c r="X149" s="79"/>
      <c r="Y149" s="85"/>
      <c r="Z149" s="133"/>
      <c r="AA149" s="134" t="str">
        <f t="shared" si="0"/>
        <v/>
      </c>
      <c r="AB149" s="87"/>
      <c r="AC149" s="98" t="str">
        <f t="shared" si="1"/>
        <v/>
      </c>
      <c r="AD149" s="85"/>
      <c r="AE149" s="90" t="str">
        <f t="shared" si="2"/>
        <v/>
      </c>
      <c r="AF149" s="91" t="str">
        <f t="shared" si="3"/>
        <v/>
      </c>
      <c r="AG149" s="92" t="str">
        <f t="shared" si="4"/>
        <v/>
      </c>
      <c r="AH149" s="93" t="str">
        <f t="shared" si="5"/>
        <v/>
      </c>
      <c r="AI149" s="93" t="str">
        <f t="shared" si="6"/>
        <v/>
      </c>
      <c r="AJ149" s="135" t="str">
        <f t="shared" si="7"/>
        <v/>
      </c>
      <c r="AK149" s="99" t="str">
        <f>+IF(A149="","",IF(F149="",70,VLOOKUP(L149,Hoja2!A:D,4,0)))</f>
        <v/>
      </c>
      <c r="AL149" s="109"/>
      <c r="AM149" s="109"/>
      <c r="AN149" s="109"/>
      <c r="AO149" s="109"/>
      <c r="AP149" s="109"/>
      <c r="AQ149" s="109"/>
      <c r="AR149" s="109"/>
      <c r="AS149" s="109"/>
      <c r="AT149" s="109"/>
      <c r="AU149" s="109"/>
      <c r="AV149" s="109"/>
      <c r="AW149" s="109"/>
      <c r="AX149" s="109"/>
      <c r="AY149" s="109"/>
      <c r="AZ149" s="109"/>
      <c r="BA149" s="109"/>
      <c r="BB149" s="109"/>
      <c r="BC149" s="109"/>
      <c r="BD149" s="109"/>
    </row>
    <row r="150" spans="1:56" ht="14.25" customHeight="1">
      <c r="A150" s="85"/>
      <c r="B150" s="85"/>
      <c r="C150" s="79"/>
      <c r="D150" s="85"/>
      <c r="E150" s="79"/>
      <c r="F150" s="79"/>
      <c r="G150" s="132"/>
      <c r="H150" s="132"/>
      <c r="I150" s="85"/>
      <c r="J150" s="85" t="str">
        <f>+IFERROR(VLOOKUP(I150,Listas!B:C,2,0),"")</f>
        <v/>
      </c>
      <c r="K150" s="85"/>
      <c r="L150" s="85"/>
      <c r="M150" s="85"/>
      <c r="N150" s="79"/>
      <c r="O150" s="79"/>
      <c r="P150" s="82"/>
      <c r="Q150" s="79"/>
      <c r="R150" s="132"/>
      <c r="S150" s="80"/>
      <c r="T150" s="85"/>
      <c r="U150" s="85"/>
      <c r="V150" s="85"/>
      <c r="W150" s="85"/>
      <c r="X150" s="79"/>
      <c r="Y150" s="85"/>
      <c r="Z150" s="133"/>
      <c r="AA150" s="134" t="str">
        <f t="shared" si="0"/>
        <v/>
      </c>
      <c r="AB150" s="87"/>
      <c r="AC150" s="98" t="str">
        <f t="shared" si="1"/>
        <v/>
      </c>
      <c r="AD150" s="85"/>
      <c r="AE150" s="90" t="str">
        <f t="shared" si="2"/>
        <v/>
      </c>
      <c r="AF150" s="91" t="str">
        <f t="shared" si="3"/>
        <v/>
      </c>
      <c r="AG150" s="92" t="str">
        <f t="shared" si="4"/>
        <v/>
      </c>
      <c r="AH150" s="93" t="str">
        <f t="shared" si="5"/>
        <v/>
      </c>
      <c r="AI150" s="93" t="str">
        <f t="shared" si="6"/>
        <v/>
      </c>
      <c r="AJ150" s="135" t="str">
        <f t="shared" si="7"/>
        <v/>
      </c>
      <c r="AK150" s="99" t="str">
        <f>+IF(A150="","",IF(F150="",70,VLOOKUP(L150,Hoja2!A:D,4,0)))</f>
        <v/>
      </c>
      <c r="AL150" s="109"/>
      <c r="AM150" s="109"/>
      <c r="AN150" s="109"/>
      <c r="AO150" s="109"/>
      <c r="AP150" s="109"/>
      <c r="AQ150" s="109"/>
      <c r="AR150" s="109"/>
      <c r="AS150" s="109"/>
      <c r="AT150" s="109"/>
      <c r="AU150" s="109"/>
      <c r="AV150" s="109"/>
      <c r="AW150" s="109"/>
      <c r="AX150" s="109"/>
      <c r="AY150" s="109"/>
      <c r="AZ150" s="109"/>
      <c r="BA150" s="109"/>
      <c r="BB150" s="109"/>
      <c r="BC150" s="109"/>
      <c r="BD150" s="109"/>
    </row>
    <row r="151" spans="1:56" ht="14.25" customHeight="1">
      <c r="A151" s="85"/>
      <c r="B151" s="85"/>
      <c r="C151" s="79"/>
      <c r="D151" s="85"/>
      <c r="E151" s="79"/>
      <c r="F151" s="79"/>
      <c r="G151" s="132"/>
      <c r="H151" s="132"/>
      <c r="I151" s="85"/>
      <c r="J151" s="85" t="str">
        <f>+IFERROR(VLOOKUP(I151,Listas!B:C,2,0),"")</f>
        <v/>
      </c>
      <c r="K151" s="85"/>
      <c r="L151" s="85"/>
      <c r="M151" s="85"/>
      <c r="N151" s="79"/>
      <c r="O151" s="79"/>
      <c r="P151" s="82"/>
      <c r="Q151" s="79"/>
      <c r="R151" s="132"/>
      <c r="S151" s="80"/>
      <c r="T151" s="85"/>
      <c r="U151" s="85"/>
      <c r="V151" s="85"/>
      <c r="W151" s="85"/>
      <c r="X151" s="79"/>
      <c r="Y151" s="85"/>
      <c r="Z151" s="133"/>
      <c r="AA151" s="134" t="str">
        <f t="shared" si="0"/>
        <v/>
      </c>
      <c r="AB151" s="87"/>
      <c r="AC151" s="98" t="str">
        <f t="shared" si="1"/>
        <v/>
      </c>
      <c r="AD151" s="85"/>
      <c r="AE151" s="90" t="str">
        <f t="shared" si="2"/>
        <v/>
      </c>
      <c r="AF151" s="91" t="str">
        <f t="shared" si="3"/>
        <v/>
      </c>
      <c r="AG151" s="92" t="str">
        <f t="shared" si="4"/>
        <v/>
      </c>
      <c r="AH151" s="93" t="str">
        <f t="shared" si="5"/>
        <v/>
      </c>
      <c r="AI151" s="93" t="str">
        <f t="shared" si="6"/>
        <v/>
      </c>
      <c r="AJ151" s="135" t="str">
        <f t="shared" si="7"/>
        <v/>
      </c>
      <c r="AK151" s="99" t="str">
        <f>+IF(A151="","",IF(F151="",70,VLOOKUP(L151,Hoja2!A:D,4,0)))</f>
        <v/>
      </c>
      <c r="AL151" s="109"/>
      <c r="AM151" s="109"/>
      <c r="AN151" s="109"/>
      <c r="AO151" s="109"/>
      <c r="AP151" s="109"/>
      <c r="AQ151" s="109"/>
      <c r="AR151" s="109"/>
      <c r="AS151" s="109"/>
      <c r="AT151" s="109"/>
      <c r="AU151" s="109"/>
      <c r="AV151" s="109"/>
      <c r="AW151" s="109"/>
      <c r="AX151" s="109"/>
      <c r="AY151" s="109"/>
      <c r="AZ151" s="109"/>
      <c r="BA151" s="109"/>
      <c r="BB151" s="109"/>
      <c r="BC151" s="109"/>
      <c r="BD151" s="109"/>
    </row>
    <row r="152" spans="1:56" ht="14.25" customHeight="1">
      <c r="A152" s="85"/>
      <c r="B152" s="85"/>
      <c r="C152" s="79"/>
      <c r="D152" s="85"/>
      <c r="E152" s="79"/>
      <c r="F152" s="79"/>
      <c r="G152" s="132"/>
      <c r="H152" s="132"/>
      <c r="I152" s="85"/>
      <c r="J152" s="85" t="str">
        <f>+IFERROR(VLOOKUP(I152,Listas!B:C,2,0),"")</f>
        <v/>
      </c>
      <c r="K152" s="85"/>
      <c r="L152" s="85"/>
      <c r="M152" s="85"/>
      <c r="N152" s="79"/>
      <c r="O152" s="79"/>
      <c r="P152" s="82"/>
      <c r="Q152" s="79"/>
      <c r="R152" s="132"/>
      <c r="S152" s="80"/>
      <c r="T152" s="85"/>
      <c r="U152" s="85"/>
      <c r="V152" s="85"/>
      <c r="W152" s="85"/>
      <c r="X152" s="79"/>
      <c r="Y152" s="85"/>
      <c r="Z152" s="133"/>
      <c r="AA152" s="134" t="str">
        <f t="shared" si="0"/>
        <v/>
      </c>
      <c r="AB152" s="87"/>
      <c r="AC152" s="98" t="str">
        <f t="shared" si="1"/>
        <v/>
      </c>
      <c r="AD152" s="85"/>
      <c r="AE152" s="90" t="str">
        <f t="shared" si="2"/>
        <v/>
      </c>
      <c r="AF152" s="91" t="str">
        <f t="shared" si="3"/>
        <v/>
      </c>
      <c r="AG152" s="92" t="str">
        <f t="shared" si="4"/>
        <v/>
      </c>
      <c r="AH152" s="93" t="str">
        <f t="shared" si="5"/>
        <v/>
      </c>
      <c r="AI152" s="93" t="str">
        <f t="shared" si="6"/>
        <v/>
      </c>
      <c r="AJ152" s="135" t="str">
        <f t="shared" si="7"/>
        <v/>
      </c>
      <c r="AK152" s="99" t="str">
        <f>+IF(A152="","",IF(F152="",70,VLOOKUP(L152,Hoja2!A:D,4,0)))</f>
        <v/>
      </c>
      <c r="AL152" s="109"/>
      <c r="AM152" s="109"/>
      <c r="AN152" s="109"/>
      <c r="AO152" s="109"/>
      <c r="AP152" s="109"/>
      <c r="AQ152" s="109"/>
      <c r="AR152" s="109"/>
      <c r="AS152" s="109"/>
      <c r="AT152" s="109"/>
      <c r="AU152" s="109"/>
      <c r="AV152" s="109"/>
      <c r="AW152" s="109"/>
      <c r="AX152" s="109"/>
      <c r="AY152" s="109"/>
      <c r="AZ152" s="109"/>
      <c r="BA152" s="109"/>
      <c r="BB152" s="109"/>
      <c r="BC152" s="109"/>
      <c r="BD152" s="109"/>
    </row>
    <row r="153" spans="1:56" ht="14.25" customHeight="1">
      <c r="A153" s="85"/>
      <c r="B153" s="85"/>
      <c r="C153" s="79"/>
      <c r="D153" s="85"/>
      <c r="E153" s="79"/>
      <c r="F153" s="79"/>
      <c r="G153" s="132"/>
      <c r="H153" s="132"/>
      <c r="I153" s="85"/>
      <c r="J153" s="85" t="str">
        <f>+IFERROR(VLOOKUP(I153,Listas!B:C,2,0),"")</f>
        <v/>
      </c>
      <c r="K153" s="85"/>
      <c r="L153" s="85"/>
      <c r="M153" s="85"/>
      <c r="N153" s="79"/>
      <c r="O153" s="79"/>
      <c r="P153" s="82"/>
      <c r="Q153" s="79"/>
      <c r="R153" s="132"/>
      <c r="S153" s="80"/>
      <c r="T153" s="85"/>
      <c r="U153" s="85"/>
      <c r="V153" s="85"/>
      <c r="W153" s="85"/>
      <c r="X153" s="79"/>
      <c r="Y153" s="85"/>
      <c r="Z153" s="133"/>
      <c r="AA153" s="134" t="str">
        <f t="shared" si="0"/>
        <v/>
      </c>
      <c r="AB153" s="87"/>
      <c r="AC153" s="98" t="str">
        <f t="shared" si="1"/>
        <v/>
      </c>
      <c r="AD153" s="85"/>
      <c r="AE153" s="90" t="str">
        <f t="shared" si="2"/>
        <v/>
      </c>
      <c r="AF153" s="91" t="str">
        <f t="shared" si="3"/>
        <v/>
      </c>
      <c r="AG153" s="92" t="str">
        <f t="shared" si="4"/>
        <v/>
      </c>
      <c r="AH153" s="93" t="str">
        <f t="shared" si="5"/>
        <v/>
      </c>
      <c r="AI153" s="93" t="str">
        <f t="shared" si="6"/>
        <v/>
      </c>
      <c r="AJ153" s="135" t="str">
        <f t="shared" si="7"/>
        <v/>
      </c>
      <c r="AK153" s="99" t="str">
        <f>+IF(A153="","",IF(F153="",70,VLOOKUP(L153,Hoja2!A:D,4,0)))</f>
        <v/>
      </c>
      <c r="AL153" s="109"/>
      <c r="AM153" s="109"/>
      <c r="AN153" s="109"/>
      <c r="AO153" s="109"/>
      <c r="AP153" s="109"/>
      <c r="AQ153" s="109"/>
      <c r="AR153" s="109"/>
      <c r="AS153" s="109"/>
      <c r="AT153" s="109"/>
      <c r="AU153" s="109"/>
      <c r="AV153" s="109"/>
      <c r="AW153" s="109"/>
      <c r="AX153" s="109"/>
      <c r="AY153" s="109"/>
      <c r="AZ153" s="109"/>
      <c r="BA153" s="109"/>
      <c r="BB153" s="109"/>
      <c r="BC153" s="109"/>
      <c r="BD153" s="109"/>
    </row>
    <row r="154" spans="1:56" ht="14.25" customHeight="1">
      <c r="A154" s="85"/>
      <c r="B154" s="85"/>
      <c r="C154" s="79"/>
      <c r="D154" s="85"/>
      <c r="E154" s="79"/>
      <c r="F154" s="79"/>
      <c r="G154" s="132"/>
      <c r="H154" s="132"/>
      <c r="I154" s="85"/>
      <c r="J154" s="85" t="str">
        <f>+IFERROR(VLOOKUP(I154,Listas!B:C,2,0),"")</f>
        <v/>
      </c>
      <c r="K154" s="85"/>
      <c r="L154" s="85"/>
      <c r="M154" s="85"/>
      <c r="N154" s="79"/>
      <c r="O154" s="79"/>
      <c r="P154" s="82"/>
      <c r="Q154" s="79"/>
      <c r="R154" s="132"/>
      <c r="S154" s="80"/>
      <c r="T154" s="85"/>
      <c r="U154" s="85"/>
      <c r="V154" s="85"/>
      <c r="W154" s="85"/>
      <c r="X154" s="79"/>
      <c r="Y154" s="85"/>
      <c r="Z154" s="133"/>
      <c r="AA154" s="134" t="str">
        <f t="shared" si="0"/>
        <v/>
      </c>
      <c r="AB154" s="87"/>
      <c r="AC154" s="98" t="str">
        <f t="shared" si="1"/>
        <v/>
      </c>
      <c r="AD154" s="85"/>
      <c r="AE154" s="90" t="str">
        <f t="shared" si="2"/>
        <v/>
      </c>
      <c r="AF154" s="91" t="str">
        <f t="shared" si="3"/>
        <v/>
      </c>
      <c r="AG154" s="92" t="str">
        <f t="shared" si="4"/>
        <v/>
      </c>
      <c r="AH154" s="93" t="str">
        <f t="shared" si="5"/>
        <v/>
      </c>
      <c r="AI154" s="93" t="str">
        <f t="shared" si="6"/>
        <v/>
      </c>
      <c r="AJ154" s="135" t="str">
        <f t="shared" si="7"/>
        <v/>
      </c>
      <c r="AK154" s="99" t="str">
        <f>+IF(A154="","",IF(F154="",70,VLOOKUP(L154,Hoja2!A:D,4,0)))</f>
        <v/>
      </c>
      <c r="AL154" s="109"/>
      <c r="AM154" s="109"/>
      <c r="AN154" s="109"/>
      <c r="AO154" s="109"/>
      <c r="AP154" s="109"/>
      <c r="AQ154" s="109"/>
      <c r="AR154" s="109"/>
      <c r="AS154" s="109"/>
      <c r="AT154" s="109"/>
      <c r="AU154" s="109"/>
      <c r="AV154" s="109"/>
      <c r="AW154" s="109"/>
      <c r="AX154" s="109"/>
      <c r="AY154" s="109"/>
      <c r="AZ154" s="109"/>
      <c r="BA154" s="109"/>
      <c r="BB154" s="109"/>
      <c r="BC154" s="109"/>
      <c r="BD154" s="109"/>
    </row>
    <row r="155" spans="1:56" ht="14.25" customHeight="1">
      <c r="A155" s="85"/>
      <c r="B155" s="85"/>
      <c r="C155" s="79"/>
      <c r="D155" s="85"/>
      <c r="E155" s="79"/>
      <c r="F155" s="79"/>
      <c r="G155" s="132"/>
      <c r="H155" s="132"/>
      <c r="I155" s="85"/>
      <c r="J155" s="85" t="str">
        <f>+IFERROR(VLOOKUP(I155,Listas!B:C,2,0),"")</f>
        <v/>
      </c>
      <c r="K155" s="85"/>
      <c r="L155" s="85"/>
      <c r="M155" s="85"/>
      <c r="N155" s="79"/>
      <c r="O155" s="79"/>
      <c r="P155" s="82"/>
      <c r="Q155" s="79"/>
      <c r="R155" s="132"/>
      <c r="S155" s="80"/>
      <c r="T155" s="85"/>
      <c r="U155" s="85"/>
      <c r="V155" s="85"/>
      <c r="W155" s="85"/>
      <c r="X155" s="79"/>
      <c r="Y155" s="85"/>
      <c r="Z155" s="133"/>
      <c r="AA155" s="134" t="str">
        <f t="shared" si="0"/>
        <v/>
      </c>
      <c r="AB155" s="87"/>
      <c r="AC155" s="98" t="str">
        <f t="shared" si="1"/>
        <v/>
      </c>
      <c r="AD155" s="85"/>
      <c r="AE155" s="90" t="str">
        <f t="shared" si="2"/>
        <v/>
      </c>
      <c r="AF155" s="91" t="str">
        <f t="shared" si="3"/>
        <v/>
      </c>
      <c r="AG155" s="92" t="str">
        <f t="shared" si="4"/>
        <v/>
      </c>
      <c r="AH155" s="93" t="str">
        <f t="shared" si="5"/>
        <v/>
      </c>
      <c r="AI155" s="93" t="str">
        <f t="shared" si="6"/>
        <v/>
      </c>
      <c r="AJ155" s="135" t="str">
        <f t="shared" si="7"/>
        <v/>
      </c>
      <c r="AK155" s="99" t="str">
        <f>+IF(A155="","",IF(F155="",70,VLOOKUP(L155,Hoja2!A:D,4,0)))</f>
        <v/>
      </c>
      <c r="AL155" s="109"/>
      <c r="AM155" s="109"/>
      <c r="AN155" s="109"/>
      <c r="AO155" s="109"/>
      <c r="AP155" s="109"/>
      <c r="AQ155" s="109"/>
      <c r="AR155" s="109"/>
      <c r="AS155" s="109"/>
      <c r="AT155" s="109"/>
      <c r="AU155" s="109"/>
      <c r="AV155" s="109"/>
      <c r="AW155" s="109"/>
      <c r="AX155" s="109"/>
      <c r="AY155" s="109"/>
      <c r="AZ155" s="109"/>
      <c r="BA155" s="109"/>
      <c r="BB155" s="109"/>
      <c r="BC155" s="109"/>
      <c r="BD155" s="109"/>
    </row>
    <row r="156" spans="1:56" ht="14.25" customHeight="1">
      <c r="A156" s="85"/>
      <c r="B156" s="85"/>
      <c r="C156" s="79"/>
      <c r="D156" s="85"/>
      <c r="E156" s="79"/>
      <c r="F156" s="79"/>
      <c r="G156" s="132"/>
      <c r="H156" s="132"/>
      <c r="I156" s="85"/>
      <c r="J156" s="85" t="str">
        <f>+IFERROR(VLOOKUP(I156,Listas!B:C,2,0),"")</f>
        <v/>
      </c>
      <c r="K156" s="85"/>
      <c r="L156" s="85"/>
      <c r="M156" s="85"/>
      <c r="N156" s="79"/>
      <c r="O156" s="79"/>
      <c r="P156" s="82"/>
      <c r="Q156" s="79"/>
      <c r="R156" s="132"/>
      <c r="S156" s="80"/>
      <c r="T156" s="85"/>
      <c r="U156" s="85"/>
      <c r="V156" s="85"/>
      <c r="W156" s="85"/>
      <c r="X156" s="79"/>
      <c r="Y156" s="85"/>
      <c r="Z156" s="133"/>
      <c r="AA156" s="134" t="str">
        <f t="shared" si="0"/>
        <v/>
      </c>
      <c r="AB156" s="87"/>
      <c r="AC156" s="98" t="str">
        <f t="shared" si="1"/>
        <v/>
      </c>
      <c r="AD156" s="85"/>
      <c r="AE156" s="90" t="str">
        <f t="shared" si="2"/>
        <v/>
      </c>
      <c r="AF156" s="91" t="str">
        <f t="shared" si="3"/>
        <v/>
      </c>
      <c r="AG156" s="92" t="str">
        <f t="shared" si="4"/>
        <v/>
      </c>
      <c r="AH156" s="93" t="str">
        <f t="shared" si="5"/>
        <v/>
      </c>
      <c r="AI156" s="93" t="str">
        <f t="shared" si="6"/>
        <v/>
      </c>
      <c r="AJ156" s="135" t="str">
        <f t="shared" si="7"/>
        <v/>
      </c>
      <c r="AK156" s="99" t="str">
        <f>+IF(A156="","",IF(F156="",70,VLOOKUP(L156,Hoja2!A:D,4,0)))</f>
        <v/>
      </c>
      <c r="AL156" s="109"/>
      <c r="AM156" s="109"/>
      <c r="AN156" s="109"/>
      <c r="AO156" s="109"/>
      <c r="AP156" s="109"/>
      <c r="AQ156" s="109"/>
      <c r="AR156" s="109"/>
      <c r="AS156" s="109"/>
      <c r="AT156" s="109"/>
      <c r="AU156" s="109"/>
      <c r="AV156" s="109"/>
      <c r="AW156" s="109"/>
      <c r="AX156" s="109"/>
      <c r="AY156" s="109"/>
      <c r="AZ156" s="109"/>
      <c r="BA156" s="109"/>
      <c r="BB156" s="109"/>
      <c r="BC156" s="109"/>
      <c r="BD156" s="109"/>
    </row>
    <row r="157" spans="1:56" ht="14.25" customHeight="1">
      <c r="A157" s="85"/>
      <c r="B157" s="85"/>
      <c r="C157" s="79"/>
      <c r="D157" s="85"/>
      <c r="E157" s="79"/>
      <c r="F157" s="79"/>
      <c r="G157" s="132"/>
      <c r="H157" s="132"/>
      <c r="I157" s="85"/>
      <c r="J157" s="85" t="str">
        <f>+IFERROR(VLOOKUP(I157,Listas!B:C,2,0),"")</f>
        <v/>
      </c>
      <c r="K157" s="85"/>
      <c r="L157" s="85"/>
      <c r="M157" s="85"/>
      <c r="N157" s="79"/>
      <c r="O157" s="79"/>
      <c r="P157" s="82"/>
      <c r="Q157" s="79"/>
      <c r="R157" s="132"/>
      <c r="S157" s="80"/>
      <c r="T157" s="85"/>
      <c r="U157" s="85"/>
      <c r="V157" s="85"/>
      <c r="W157" s="85"/>
      <c r="X157" s="79"/>
      <c r="Y157" s="85"/>
      <c r="Z157" s="133"/>
      <c r="AA157" s="134" t="str">
        <f t="shared" si="0"/>
        <v/>
      </c>
      <c r="AB157" s="87"/>
      <c r="AC157" s="98" t="str">
        <f t="shared" si="1"/>
        <v/>
      </c>
      <c r="AD157" s="85"/>
      <c r="AE157" s="90" t="str">
        <f t="shared" si="2"/>
        <v/>
      </c>
      <c r="AF157" s="91" t="str">
        <f t="shared" si="3"/>
        <v/>
      </c>
      <c r="AG157" s="92" t="str">
        <f t="shared" si="4"/>
        <v/>
      </c>
      <c r="AH157" s="93" t="str">
        <f t="shared" si="5"/>
        <v/>
      </c>
      <c r="AI157" s="93" t="str">
        <f t="shared" si="6"/>
        <v/>
      </c>
      <c r="AJ157" s="135" t="str">
        <f t="shared" si="7"/>
        <v/>
      </c>
      <c r="AK157" s="99" t="str">
        <f>+IF(A157="","",IF(F157="",70,VLOOKUP(L157,Hoja2!A:D,4,0)))</f>
        <v/>
      </c>
      <c r="AL157" s="109"/>
      <c r="AM157" s="109"/>
      <c r="AN157" s="109"/>
      <c r="AO157" s="109"/>
      <c r="AP157" s="109"/>
      <c r="AQ157" s="109"/>
      <c r="AR157" s="109"/>
      <c r="AS157" s="109"/>
      <c r="AT157" s="109"/>
      <c r="AU157" s="109"/>
      <c r="AV157" s="109"/>
      <c r="AW157" s="109"/>
      <c r="AX157" s="109"/>
      <c r="AY157" s="109"/>
      <c r="AZ157" s="109"/>
      <c r="BA157" s="109"/>
      <c r="BB157" s="109"/>
      <c r="BC157" s="109"/>
      <c r="BD157" s="109"/>
    </row>
    <row r="158" spans="1:56" ht="14.25" customHeight="1">
      <c r="A158" s="85"/>
      <c r="B158" s="85"/>
      <c r="C158" s="79"/>
      <c r="D158" s="85"/>
      <c r="E158" s="79"/>
      <c r="F158" s="79"/>
      <c r="G158" s="132"/>
      <c r="H158" s="132"/>
      <c r="I158" s="85"/>
      <c r="J158" s="85" t="str">
        <f>+IFERROR(VLOOKUP(I158,Listas!B:C,2,0),"")</f>
        <v/>
      </c>
      <c r="K158" s="85"/>
      <c r="L158" s="85"/>
      <c r="M158" s="85"/>
      <c r="N158" s="79"/>
      <c r="O158" s="79"/>
      <c r="P158" s="82"/>
      <c r="Q158" s="79"/>
      <c r="R158" s="132"/>
      <c r="S158" s="80"/>
      <c r="T158" s="85"/>
      <c r="U158" s="85"/>
      <c r="V158" s="85"/>
      <c r="W158" s="85"/>
      <c r="X158" s="79"/>
      <c r="Y158" s="85"/>
      <c r="Z158" s="133"/>
      <c r="AA158" s="134" t="str">
        <f t="shared" si="0"/>
        <v/>
      </c>
      <c r="AB158" s="87"/>
      <c r="AC158" s="98" t="str">
        <f t="shared" si="1"/>
        <v/>
      </c>
      <c r="AD158" s="85"/>
      <c r="AE158" s="90" t="str">
        <f t="shared" si="2"/>
        <v/>
      </c>
      <c r="AF158" s="91" t="str">
        <f t="shared" si="3"/>
        <v/>
      </c>
      <c r="AG158" s="92" t="str">
        <f t="shared" si="4"/>
        <v/>
      </c>
      <c r="AH158" s="93" t="str">
        <f t="shared" si="5"/>
        <v/>
      </c>
      <c r="AI158" s="93" t="str">
        <f t="shared" si="6"/>
        <v/>
      </c>
      <c r="AJ158" s="135" t="str">
        <f t="shared" si="7"/>
        <v/>
      </c>
      <c r="AK158" s="99" t="str">
        <f>+IF(A158="","",IF(F158="",70,VLOOKUP(L158,Hoja2!A:D,4,0)))</f>
        <v/>
      </c>
      <c r="AL158" s="109"/>
      <c r="AM158" s="109"/>
      <c r="AN158" s="109"/>
      <c r="AO158" s="109"/>
      <c r="AP158" s="109"/>
      <c r="AQ158" s="109"/>
      <c r="AR158" s="109"/>
      <c r="AS158" s="109"/>
      <c r="AT158" s="109"/>
      <c r="AU158" s="109"/>
      <c r="AV158" s="109"/>
      <c r="AW158" s="109"/>
      <c r="AX158" s="109"/>
      <c r="AY158" s="109"/>
      <c r="AZ158" s="109"/>
      <c r="BA158" s="109"/>
      <c r="BB158" s="109"/>
      <c r="BC158" s="109"/>
      <c r="BD158" s="109"/>
    </row>
    <row r="159" spans="1:56" ht="14.25" customHeight="1">
      <c r="A159" s="85"/>
      <c r="B159" s="85"/>
      <c r="C159" s="79"/>
      <c r="D159" s="85"/>
      <c r="E159" s="79"/>
      <c r="F159" s="79"/>
      <c r="G159" s="132"/>
      <c r="H159" s="132"/>
      <c r="I159" s="85"/>
      <c r="J159" s="85" t="str">
        <f>+IFERROR(VLOOKUP(I159,Listas!B:C,2,0),"")</f>
        <v/>
      </c>
      <c r="K159" s="85"/>
      <c r="L159" s="85"/>
      <c r="M159" s="85"/>
      <c r="N159" s="79"/>
      <c r="O159" s="79"/>
      <c r="P159" s="82"/>
      <c r="Q159" s="79"/>
      <c r="R159" s="132"/>
      <c r="S159" s="80"/>
      <c r="T159" s="85"/>
      <c r="U159" s="85"/>
      <c r="V159" s="85"/>
      <c r="W159" s="85"/>
      <c r="X159" s="79"/>
      <c r="Y159" s="85"/>
      <c r="Z159" s="133"/>
      <c r="AA159" s="134" t="str">
        <f t="shared" si="0"/>
        <v/>
      </c>
      <c r="AB159" s="87"/>
      <c r="AC159" s="98" t="str">
        <f t="shared" si="1"/>
        <v/>
      </c>
      <c r="AD159" s="85"/>
      <c r="AE159" s="90" t="str">
        <f t="shared" si="2"/>
        <v/>
      </c>
      <c r="AF159" s="91" t="str">
        <f t="shared" si="3"/>
        <v/>
      </c>
      <c r="AG159" s="92" t="str">
        <f t="shared" si="4"/>
        <v/>
      </c>
      <c r="AH159" s="93" t="str">
        <f t="shared" si="5"/>
        <v/>
      </c>
      <c r="AI159" s="93" t="str">
        <f t="shared" si="6"/>
        <v/>
      </c>
      <c r="AJ159" s="135" t="str">
        <f t="shared" si="7"/>
        <v/>
      </c>
      <c r="AK159" s="99" t="str">
        <f>+IF(A159="","",IF(F159="",70,VLOOKUP(L159,Hoja2!A:D,4,0)))</f>
        <v/>
      </c>
      <c r="AL159" s="109"/>
      <c r="AM159" s="109"/>
      <c r="AN159" s="109"/>
      <c r="AO159" s="109"/>
      <c r="AP159" s="109"/>
      <c r="AQ159" s="109"/>
      <c r="AR159" s="109"/>
      <c r="AS159" s="109"/>
      <c r="AT159" s="109"/>
      <c r="AU159" s="109"/>
      <c r="AV159" s="109"/>
      <c r="AW159" s="109"/>
      <c r="AX159" s="109"/>
      <c r="AY159" s="109"/>
      <c r="AZ159" s="109"/>
      <c r="BA159" s="109"/>
      <c r="BB159" s="109"/>
      <c r="BC159" s="109"/>
      <c r="BD159" s="109"/>
    </row>
    <row r="160" spans="1:56" ht="14.25" customHeight="1">
      <c r="A160" s="85"/>
      <c r="B160" s="85"/>
      <c r="C160" s="79"/>
      <c r="D160" s="85"/>
      <c r="E160" s="79"/>
      <c r="F160" s="79"/>
      <c r="G160" s="132"/>
      <c r="H160" s="132"/>
      <c r="I160" s="85"/>
      <c r="J160" s="85" t="str">
        <f>+IFERROR(VLOOKUP(I160,Listas!B:C,2,0),"")</f>
        <v/>
      </c>
      <c r="K160" s="85"/>
      <c r="L160" s="85"/>
      <c r="M160" s="85"/>
      <c r="N160" s="79"/>
      <c r="O160" s="79"/>
      <c r="P160" s="82"/>
      <c r="Q160" s="79"/>
      <c r="R160" s="132"/>
      <c r="S160" s="80"/>
      <c r="T160" s="85"/>
      <c r="U160" s="85"/>
      <c r="V160" s="85"/>
      <c r="W160" s="85"/>
      <c r="X160" s="79"/>
      <c r="Y160" s="85"/>
      <c r="Z160" s="133"/>
      <c r="AA160" s="134" t="str">
        <f t="shared" si="0"/>
        <v/>
      </c>
      <c r="AB160" s="87"/>
      <c r="AC160" s="98" t="str">
        <f t="shared" si="1"/>
        <v/>
      </c>
      <c r="AD160" s="85"/>
      <c r="AE160" s="90" t="str">
        <f t="shared" si="2"/>
        <v/>
      </c>
      <c r="AF160" s="91" t="str">
        <f t="shared" si="3"/>
        <v/>
      </c>
      <c r="AG160" s="92" t="str">
        <f t="shared" si="4"/>
        <v/>
      </c>
      <c r="AH160" s="93" t="str">
        <f t="shared" si="5"/>
        <v/>
      </c>
      <c r="AI160" s="93" t="str">
        <f t="shared" si="6"/>
        <v/>
      </c>
      <c r="AJ160" s="135" t="str">
        <f t="shared" si="7"/>
        <v/>
      </c>
      <c r="AK160" s="99" t="str">
        <f>+IF(A160="","",IF(F160="",70,VLOOKUP(L160,Hoja2!A:D,4,0)))</f>
        <v/>
      </c>
      <c r="AL160" s="109"/>
      <c r="AM160" s="109"/>
      <c r="AN160" s="109"/>
      <c r="AO160" s="109"/>
      <c r="AP160" s="109"/>
      <c r="AQ160" s="109"/>
      <c r="AR160" s="109"/>
      <c r="AS160" s="109"/>
      <c r="AT160" s="109"/>
      <c r="AU160" s="109"/>
      <c r="AV160" s="109"/>
      <c r="AW160" s="109"/>
      <c r="AX160" s="109"/>
      <c r="AY160" s="109"/>
      <c r="AZ160" s="109"/>
      <c r="BA160" s="109"/>
      <c r="BB160" s="109"/>
      <c r="BC160" s="109"/>
      <c r="BD160" s="109"/>
    </row>
    <row r="161" spans="1:56" ht="14.25" customHeight="1">
      <c r="A161" s="85"/>
      <c r="B161" s="85"/>
      <c r="C161" s="79"/>
      <c r="D161" s="85"/>
      <c r="E161" s="79"/>
      <c r="F161" s="79"/>
      <c r="G161" s="132"/>
      <c r="H161" s="132"/>
      <c r="I161" s="85"/>
      <c r="J161" s="85" t="str">
        <f>+IFERROR(VLOOKUP(I161,Listas!B:C,2,0),"")</f>
        <v/>
      </c>
      <c r="K161" s="85"/>
      <c r="L161" s="85"/>
      <c r="M161" s="85"/>
      <c r="N161" s="79"/>
      <c r="O161" s="79"/>
      <c r="P161" s="82"/>
      <c r="Q161" s="79"/>
      <c r="R161" s="132"/>
      <c r="S161" s="80"/>
      <c r="T161" s="85"/>
      <c r="U161" s="85"/>
      <c r="V161" s="85"/>
      <c r="W161" s="85"/>
      <c r="X161" s="79"/>
      <c r="Y161" s="85"/>
      <c r="Z161" s="133"/>
      <c r="AA161" s="134" t="str">
        <f t="shared" si="0"/>
        <v/>
      </c>
      <c r="AB161" s="87"/>
      <c r="AC161" s="98" t="str">
        <f t="shared" si="1"/>
        <v/>
      </c>
      <c r="AD161" s="85"/>
      <c r="AE161" s="90" t="str">
        <f t="shared" si="2"/>
        <v/>
      </c>
      <c r="AF161" s="91" t="str">
        <f t="shared" si="3"/>
        <v/>
      </c>
      <c r="AG161" s="92" t="str">
        <f t="shared" si="4"/>
        <v/>
      </c>
      <c r="AH161" s="93" t="str">
        <f t="shared" si="5"/>
        <v/>
      </c>
      <c r="AI161" s="93" t="str">
        <f t="shared" si="6"/>
        <v/>
      </c>
      <c r="AJ161" s="135" t="str">
        <f t="shared" si="7"/>
        <v/>
      </c>
      <c r="AK161" s="99" t="str">
        <f>+IF(A161="","",IF(F161="",70,VLOOKUP(L161,Hoja2!A:D,4,0)))</f>
        <v/>
      </c>
      <c r="AL161" s="109"/>
      <c r="AM161" s="109"/>
      <c r="AN161" s="109"/>
      <c r="AO161" s="109"/>
      <c r="AP161" s="109"/>
      <c r="AQ161" s="109"/>
      <c r="AR161" s="109"/>
      <c r="AS161" s="109"/>
      <c r="AT161" s="109"/>
      <c r="AU161" s="109"/>
      <c r="AV161" s="109"/>
      <c r="AW161" s="109"/>
      <c r="AX161" s="109"/>
      <c r="AY161" s="109"/>
      <c r="AZ161" s="109"/>
      <c r="BA161" s="109"/>
      <c r="BB161" s="109"/>
      <c r="BC161" s="109"/>
      <c r="BD161" s="109"/>
    </row>
    <row r="162" spans="1:56" ht="14.25" customHeight="1">
      <c r="A162" s="85"/>
      <c r="B162" s="85"/>
      <c r="C162" s="79"/>
      <c r="D162" s="85"/>
      <c r="E162" s="79"/>
      <c r="F162" s="79"/>
      <c r="G162" s="132"/>
      <c r="H162" s="132"/>
      <c r="I162" s="85"/>
      <c r="J162" s="85" t="str">
        <f>+IFERROR(VLOOKUP(I162,Listas!B:C,2,0),"")</f>
        <v/>
      </c>
      <c r="K162" s="85"/>
      <c r="L162" s="85"/>
      <c r="M162" s="85"/>
      <c r="N162" s="79"/>
      <c r="O162" s="79"/>
      <c r="P162" s="82"/>
      <c r="Q162" s="79"/>
      <c r="R162" s="132"/>
      <c r="S162" s="80"/>
      <c r="T162" s="85"/>
      <c r="U162" s="85"/>
      <c r="V162" s="85"/>
      <c r="W162" s="85"/>
      <c r="X162" s="79"/>
      <c r="Y162" s="85"/>
      <c r="Z162" s="133"/>
      <c r="AA162" s="134" t="str">
        <f t="shared" si="0"/>
        <v/>
      </c>
      <c r="AB162" s="87"/>
      <c r="AC162" s="98" t="str">
        <f t="shared" si="1"/>
        <v/>
      </c>
      <c r="AD162" s="85"/>
      <c r="AE162" s="90" t="str">
        <f t="shared" si="2"/>
        <v/>
      </c>
      <c r="AF162" s="91" t="str">
        <f t="shared" si="3"/>
        <v/>
      </c>
      <c r="AG162" s="92" t="str">
        <f t="shared" si="4"/>
        <v/>
      </c>
      <c r="AH162" s="93" t="str">
        <f t="shared" si="5"/>
        <v/>
      </c>
      <c r="AI162" s="93" t="str">
        <f t="shared" si="6"/>
        <v/>
      </c>
      <c r="AJ162" s="135" t="str">
        <f t="shared" si="7"/>
        <v/>
      </c>
      <c r="AK162" s="99" t="str">
        <f>+IF(A162="","",IF(F162="",70,VLOOKUP(L162,Hoja2!A:D,4,0)))</f>
        <v/>
      </c>
      <c r="AL162" s="109"/>
      <c r="AM162" s="109"/>
      <c r="AN162" s="109"/>
      <c r="AO162" s="109"/>
      <c r="AP162" s="109"/>
      <c r="AQ162" s="109"/>
      <c r="AR162" s="109"/>
      <c r="AS162" s="109"/>
      <c r="AT162" s="109"/>
      <c r="AU162" s="109"/>
      <c r="AV162" s="109"/>
      <c r="AW162" s="109"/>
      <c r="AX162" s="109"/>
      <c r="AY162" s="109"/>
      <c r="AZ162" s="109"/>
      <c r="BA162" s="109"/>
      <c r="BB162" s="109"/>
      <c r="BC162" s="109"/>
      <c r="BD162" s="109"/>
    </row>
    <row r="163" spans="1:56" ht="14.25" customHeight="1">
      <c r="A163" s="85"/>
      <c r="B163" s="85"/>
      <c r="C163" s="79"/>
      <c r="D163" s="85"/>
      <c r="E163" s="79"/>
      <c r="F163" s="79"/>
      <c r="G163" s="132"/>
      <c r="H163" s="132"/>
      <c r="I163" s="85"/>
      <c r="J163" s="85" t="str">
        <f>+IFERROR(VLOOKUP(I163,Listas!B:C,2,0),"")</f>
        <v/>
      </c>
      <c r="K163" s="85"/>
      <c r="L163" s="85"/>
      <c r="M163" s="85"/>
      <c r="N163" s="79"/>
      <c r="O163" s="79"/>
      <c r="P163" s="82"/>
      <c r="Q163" s="79"/>
      <c r="R163" s="132"/>
      <c r="S163" s="80"/>
      <c r="T163" s="85"/>
      <c r="U163" s="85"/>
      <c r="V163" s="85"/>
      <c r="W163" s="85"/>
      <c r="X163" s="79"/>
      <c r="Y163" s="85"/>
      <c r="Z163" s="133"/>
      <c r="AA163" s="134" t="str">
        <f t="shared" si="0"/>
        <v/>
      </c>
      <c r="AB163" s="87"/>
      <c r="AC163" s="98" t="str">
        <f t="shared" si="1"/>
        <v/>
      </c>
      <c r="AD163" s="85"/>
      <c r="AE163" s="90" t="str">
        <f t="shared" si="2"/>
        <v/>
      </c>
      <c r="AF163" s="91" t="str">
        <f t="shared" si="3"/>
        <v/>
      </c>
      <c r="AG163" s="92" t="str">
        <f t="shared" si="4"/>
        <v/>
      </c>
      <c r="AH163" s="93" t="str">
        <f t="shared" si="5"/>
        <v/>
      </c>
      <c r="AI163" s="93" t="str">
        <f t="shared" si="6"/>
        <v/>
      </c>
      <c r="AJ163" s="135" t="str">
        <f t="shared" si="7"/>
        <v/>
      </c>
      <c r="AK163" s="99" t="str">
        <f>+IF(A163="","",IF(F163="",70,VLOOKUP(L163,Hoja2!A:D,4,0)))</f>
        <v/>
      </c>
      <c r="AL163" s="109"/>
      <c r="AM163" s="109"/>
      <c r="AN163" s="109"/>
      <c r="AO163" s="109"/>
      <c r="AP163" s="109"/>
      <c r="AQ163" s="109"/>
      <c r="AR163" s="109"/>
      <c r="AS163" s="109"/>
      <c r="AT163" s="109"/>
      <c r="AU163" s="109"/>
      <c r="AV163" s="109"/>
      <c r="AW163" s="109"/>
      <c r="AX163" s="109"/>
      <c r="AY163" s="109"/>
      <c r="AZ163" s="109"/>
      <c r="BA163" s="109"/>
      <c r="BB163" s="109"/>
      <c r="BC163" s="109"/>
      <c r="BD163" s="109"/>
    </row>
    <row r="164" spans="1:56" ht="14.25" customHeight="1">
      <c r="A164" s="85"/>
      <c r="B164" s="85"/>
      <c r="C164" s="79"/>
      <c r="D164" s="85"/>
      <c r="E164" s="79"/>
      <c r="F164" s="79"/>
      <c r="G164" s="132"/>
      <c r="H164" s="132"/>
      <c r="I164" s="85"/>
      <c r="J164" s="85" t="str">
        <f>+IFERROR(VLOOKUP(I164,Listas!B:C,2,0),"")</f>
        <v/>
      </c>
      <c r="K164" s="85"/>
      <c r="L164" s="85"/>
      <c r="M164" s="85"/>
      <c r="N164" s="79"/>
      <c r="O164" s="79"/>
      <c r="P164" s="82"/>
      <c r="Q164" s="79"/>
      <c r="R164" s="132"/>
      <c r="S164" s="80"/>
      <c r="T164" s="85"/>
      <c r="U164" s="85"/>
      <c r="V164" s="85"/>
      <c r="W164" s="85"/>
      <c r="X164" s="79"/>
      <c r="Y164" s="85"/>
      <c r="Z164" s="133"/>
      <c r="AA164" s="134" t="str">
        <f t="shared" si="0"/>
        <v/>
      </c>
      <c r="AB164" s="87"/>
      <c r="AC164" s="98" t="str">
        <f t="shared" si="1"/>
        <v/>
      </c>
      <c r="AD164" s="85"/>
      <c r="AE164" s="90" t="str">
        <f t="shared" si="2"/>
        <v/>
      </c>
      <c r="AF164" s="91" t="str">
        <f t="shared" si="3"/>
        <v/>
      </c>
      <c r="AG164" s="92" t="str">
        <f t="shared" si="4"/>
        <v/>
      </c>
      <c r="AH164" s="93" t="str">
        <f t="shared" si="5"/>
        <v/>
      </c>
      <c r="AI164" s="93" t="str">
        <f t="shared" si="6"/>
        <v/>
      </c>
      <c r="AJ164" s="135" t="str">
        <f t="shared" si="7"/>
        <v/>
      </c>
      <c r="AK164" s="99" t="str">
        <f>+IF(A164="","",IF(F164="",70,VLOOKUP(L164,Hoja2!A:D,4,0)))</f>
        <v/>
      </c>
      <c r="AL164" s="109"/>
      <c r="AM164" s="109"/>
      <c r="AN164" s="109"/>
      <c r="AO164" s="109"/>
      <c r="AP164" s="109"/>
      <c r="AQ164" s="109"/>
      <c r="AR164" s="109"/>
      <c r="AS164" s="109"/>
      <c r="AT164" s="109"/>
      <c r="AU164" s="109"/>
      <c r="AV164" s="109"/>
      <c r="AW164" s="109"/>
      <c r="AX164" s="109"/>
      <c r="AY164" s="109"/>
      <c r="AZ164" s="109"/>
      <c r="BA164" s="109"/>
      <c r="BB164" s="109"/>
      <c r="BC164" s="109"/>
      <c r="BD164" s="109"/>
    </row>
    <row r="165" spans="1:56" ht="14.25" customHeight="1">
      <c r="A165" s="85"/>
      <c r="B165" s="85"/>
      <c r="C165" s="79"/>
      <c r="D165" s="85"/>
      <c r="E165" s="79"/>
      <c r="F165" s="79"/>
      <c r="G165" s="132"/>
      <c r="H165" s="132"/>
      <c r="I165" s="85"/>
      <c r="J165" s="85" t="str">
        <f>+IFERROR(VLOOKUP(I165,Listas!B:C,2,0),"")</f>
        <v/>
      </c>
      <c r="K165" s="85"/>
      <c r="L165" s="85"/>
      <c r="M165" s="85"/>
      <c r="N165" s="79"/>
      <c r="O165" s="79"/>
      <c r="P165" s="82"/>
      <c r="Q165" s="79"/>
      <c r="R165" s="132"/>
      <c r="S165" s="80"/>
      <c r="T165" s="85"/>
      <c r="U165" s="85"/>
      <c r="V165" s="85"/>
      <c r="W165" s="85"/>
      <c r="X165" s="79"/>
      <c r="Y165" s="85"/>
      <c r="Z165" s="133"/>
      <c r="AA165" s="134" t="str">
        <f t="shared" si="0"/>
        <v/>
      </c>
      <c r="AB165" s="87"/>
      <c r="AC165" s="98" t="str">
        <f t="shared" si="1"/>
        <v/>
      </c>
      <c r="AD165" s="85"/>
      <c r="AE165" s="90" t="str">
        <f t="shared" si="2"/>
        <v/>
      </c>
      <c r="AF165" s="91" t="str">
        <f t="shared" si="3"/>
        <v/>
      </c>
      <c r="AG165" s="92" t="str">
        <f t="shared" si="4"/>
        <v/>
      </c>
      <c r="AH165" s="93" t="str">
        <f t="shared" si="5"/>
        <v/>
      </c>
      <c r="AI165" s="93" t="str">
        <f t="shared" si="6"/>
        <v/>
      </c>
      <c r="AJ165" s="135" t="str">
        <f t="shared" si="7"/>
        <v/>
      </c>
      <c r="AK165" s="99" t="str">
        <f>+IF(A165="","",IF(F165="",70,VLOOKUP(L165,Hoja2!A:D,4,0)))</f>
        <v/>
      </c>
      <c r="AL165" s="109"/>
      <c r="AM165" s="109"/>
      <c r="AN165" s="109"/>
      <c r="AO165" s="109"/>
      <c r="AP165" s="109"/>
      <c r="AQ165" s="109"/>
      <c r="AR165" s="109"/>
      <c r="AS165" s="109"/>
      <c r="AT165" s="109"/>
      <c r="AU165" s="109"/>
      <c r="AV165" s="109"/>
      <c r="AW165" s="109"/>
      <c r="AX165" s="109"/>
      <c r="AY165" s="109"/>
      <c r="AZ165" s="109"/>
      <c r="BA165" s="109"/>
      <c r="BB165" s="109"/>
      <c r="BC165" s="109"/>
      <c r="BD165" s="109"/>
    </row>
    <row r="166" spans="1:56" ht="14.25" customHeight="1">
      <c r="A166" s="85"/>
      <c r="B166" s="85"/>
      <c r="C166" s="79"/>
      <c r="D166" s="85"/>
      <c r="E166" s="79"/>
      <c r="F166" s="79"/>
      <c r="G166" s="132"/>
      <c r="H166" s="132"/>
      <c r="I166" s="85"/>
      <c r="J166" s="85" t="str">
        <f>+IFERROR(VLOOKUP(I166,Listas!B:C,2,0),"")</f>
        <v/>
      </c>
      <c r="K166" s="85"/>
      <c r="L166" s="85"/>
      <c r="M166" s="85"/>
      <c r="N166" s="79"/>
      <c r="O166" s="79"/>
      <c r="P166" s="82"/>
      <c r="Q166" s="79"/>
      <c r="R166" s="132"/>
      <c r="S166" s="80"/>
      <c r="T166" s="85"/>
      <c r="U166" s="85"/>
      <c r="V166" s="85"/>
      <c r="W166" s="85"/>
      <c r="X166" s="79"/>
      <c r="Y166" s="85"/>
      <c r="Z166" s="133"/>
      <c r="AA166" s="134" t="str">
        <f t="shared" si="0"/>
        <v/>
      </c>
      <c r="AB166" s="87"/>
      <c r="AC166" s="98" t="str">
        <f t="shared" si="1"/>
        <v/>
      </c>
      <c r="AD166" s="85"/>
      <c r="AE166" s="90" t="str">
        <f t="shared" si="2"/>
        <v/>
      </c>
      <c r="AF166" s="91" t="str">
        <f t="shared" si="3"/>
        <v/>
      </c>
      <c r="AG166" s="92" t="str">
        <f t="shared" si="4"/>
        <v/>
      </c>
      <c r="AH166" s="93" t="str">
        <f t="shared" si="5"/>
        <v/>
      </c>
      <c r="AI166" s="93" t="str">
        <f t="shared" si="6"/>
        <v/>
      </c>
      <c r="AJ166" s="135" t="str">
        <f t="shared" si="7"/>
        <v/>
      </c>
      <c r="AK166" s="99" t="str">
        <f>+IF(A166="","",IF(F166="",70,VLOOKUP(L166,Hoja2!A:D,4,0)))</f>
        <v/>
      </c>
      <c r="AL166" s="109"/>
      <c r="AM166" s="109"/>
      <c r="AN166" s="109"/>
      <c r="AO166" s="109"/>
      <c r="AP166" s="109"/>
      <c r="AQ166" s="109"/>
      <c r="AR166" s="109"/>
      <c r="AS166" s="109"/>
      <c r="AT166" s="109"/>
      <c r="AU166" s="109"/>
      <c r="AV166" s="109"/>
      <c r="AW166" s="109"/>
      <c r="AX166" s="109"/>
      <c r="AY166" s="109"/>
      <c r="AZ166" s="109"/>
      <c r="BA166" s="109"/>
      <c r="BB166" s="109"/>
      <c r="BC166" s="109"/>
      <c r="BD166" s="109"/>
    </row>
    <row r="167" spans="1:56" ht="14.25" customHeight="1">
      <c r="A167" s="85"/>
      <c r="B167" s="85"/>
      <c r="C167" s="79"/>
      <c r="D167" s="85"/>
      <c r="E167" s="79"/>
      <c r="F167" s="79"/>
      <c r="G167" s="132"/>
      <c r="H167" s="132"/>
      <c r="I167" s="85"/>
      <c r="J167" s="85" t="str">
        <f>+IFERROR(VLOOKUP(I167,Listas!B:C,2,0),"")</f>
        <v/>
      </c>
      <c r="K167" s="85"/>
      <c r="L167" s="85"/>
      <c r="M167" s="85"/>
      <c r="N167" s="79"/>
      <c r="O167" s="79"/>
      <c r="P167" s="82"/>
      <c r="Q167" s="79"/>
      <c r="R167" s="132"/>
      <c r="S167" s="80"/>
      <c r="T167" s="85"/>
      <c r="U167" s="85"/>
      <c r="V167" s="85"/>
      <c r="W167" s="85"/>
      <c r="X167" s="79"/>
      <c r="Y167" s="85"/>
      <c r="Z167" s="133"/>
      <c r="AA167" s="134" t="str">
        <f t="shared" si="0"/>
        <v/>
      </c>
      <c r="AB167" s="87"/>
      <c r="AC167" s="98" t="str">
        <f t="shared" si="1"/>
        <v/>
      </c>
      <c r="AD167" s="85"/>
      <c r="AE167" s="90" t="str">
        <f t="shared" si="2"/>
        <v/>
      </c>
      <c r="AF167" s="91" t="str">
        <f t="shared" si="3"/>
        <v/>
      </c>
      <c r="AG167" s="92" t="str">
        <f t="shared" si="4"/>
        <v/>
      </c>
      <c r="AH167" s="93" t="str">
        <f t="shared" si="5"/>
        <v/>
      </c>
      <c r="AI167" s="93" t="str">
        <f t="shared" si="6"/>
        <v/>
      </c>
      <c r="AJ167" s="135" t="str">
        <f t="shared" si="7"/>
        <v/>
      </c>
      <c r="AK167" s="99" t="str">
        <f>+IF(A167="","",IF(F167="",70,VLOOKUP(L167,Hoja2!A:D,4,0)))</f>
        <v/>
      </c>
      <c r="AL167" s="109"/>
      <c r="AM167" s="109"/>
      <c r="AN167" s="109"/>
      <c r="AO167" s="109"/>
      <c r="AP167" s="109"/>
      <c r="AQ167" s="109"/>
      <c r="AR167" s="109"/>
      <c r="AS167" s="109"/>
      <c r="AT167" s="109"/>
      <c r="AU167" s="109"/>
      <c r="AV167" s="109"/>
      <c r="AW167" s="109"/>
      <c r="AX167" s="109"/>
      <c r="AY167" s="109"/>
      <c r="AZ167" s="109"/>
      <c r="BA167" s="109"/>
      <c r="BB167" s="109"/>
      <c r="BC167" s="109"/>
      <c r="BD167" s="109"/>
    </row>
    <row r="168" spans="1:56" ht="14.25" customHeight="1">
      <c r="A168" s="85"/>
      <c r="B168" s="85"/>
      <c r="C168" s="79"/>
      <c r="D168" s="85"/>
      <c r="E168" s="79"/>
      <c r="F168" s="79"/>
      <c r="G168" s="132"/>
      <c r="H168" s="132"/>
      <c r="I168" s="85"/>
      <c r="J168" s="85" t="str">
        <f>+IFERROR(VLOOKUP(I168,Listas!B:C,2,0),"")</f>
        <v/>
      </c>
      <c r="K168" s="85"/>
      <c r="L168" s="85"/>
      <c r="M168" s="85"/>
      <c r="N168" s="79"/>
      <c r="O168" s="79"/>
      <c r="P168" s="82"/>
      <c r="Q168" s="79"/>
      <c r="R168" s="132"/>
      <c r="S168" s="80"/>
      <c r="T168" s="85"/>
      <c r="U168" s="85"/>
      <c r="V168" s="85"/>
      <c r="W168" s="85"/>
      <c r="X168" s="79"/>
      <c r="Y168" s="85"/>
      <c r="Z168" s="133"/>
      <c r="AA168" s="134" t="str">
        <f t="shared" si="0"/>
        <v/>
      </c>
      <c r="AB168" s="87"/>
      <c r="AC168" s="98" t="str">
        <f t="shared" si="1"/>
        <v/>
      </c>
      <c r="AD168" s="85"/>
      <c r="AE168" s="90" t="str">
        <f t="shared" si="2"/>
        <v/>
      </c>
      <c r="AF168" s="91" t="str">
        <f t="shared" si="3"/>
        <v/>
      </c>
      <c r="AG168" s="92" t="str">
        <f t="shared" si="4"/>
        <v/>
      </c>
      <c r="AH168" s="93" t="str">
        <f t="shared" si="5"/>
        <v/>
      </c>
      <c r="AI168" s="93" t="str">
        <f t="shared" si="6"/>
        <v/>
      </c>
      <c r="AJ168" s="135" t="str">
        <f t="shared" si="7"/>
        <v/>
      </c>
      <c r="AK168" s="99" t="str">
        <f>+IF(A168="","",IF(F168="",70,VLOOKUP(L168,Hoja2!A:D,4,0)))</f>
        <v/>
      </c>
      <c r="AL168" s="109"/>
      <c r="AM168" s="109"/>
      <c r="AN168" s="109"/>
      <c r="AO168" s="109"/>
      <c r="AP168" s="109"/>
      <c r="AQ168" s="109"/>
      <c r="AR168" s="109"/>
      <c r="AS168" s="109"/>
      <c r="AT168" s="109"/>
      <c r="AU168" s="109"/>
      <c r="AV168" s="109"/>
      <c r="AW168" s="109"/>
      <c r="AX168" s="109"/>
      <c r="AY168" s="109"/>
      <c r="AZ168" s="109"/>
      <c r="BA168" s="109"/>
      <c r="BB168" s="109"/>
      <c r="BC168" s="109"/>
      <c r="BD168" s="109"/>
    </row>
    <row r="169" spans="1:56" ht="14.25" customHeight="1">
      <c r="A169" s="85"/>
      <c r="B169" s="85"/>
      <c r="C169" s="79"/>
      <c r="D169" s="85"/>
      <c r="E169" s="79"/>
      <c r="F169" s="79"/>
      <c r="G169" s="132"/>
      <c r="H169" s="132"/>
      <c r="I169" s="85"/>
      <c r="J169" s="85" t="str">
        <f>+IFERROR(VLOOKUP(I169,Listas!B:C,2,0),"")</f>
        <v/>
      </c>
      <c r="K169" s="85"/>
      <c r="L169" s="85"/>
      <c r="M169" s="85"/>
      <c r="N169" s="79"/>
      <c r="O169" s="79"/>
      <c r="P169" s="82"/>
      <c r="Q169" s="79"/>
      <c r="R169" s="132"/>
      <c r="S169" s="80"/>
      <c r="T169" s="85"/>
      <c r="U169" s="85"/>
      <c r="V169" s="85"/>
      <c r="W169" s="85"/>
      <c r="X169" s="79"/>
      <c r="Y169" s="85"/>
      <c r="Z169" s="133"/>
      <c r="AA169" s="134" t="str">
        <f t="shared" si="0"/>
        <v/>
      </c>
      <c r="AB169" s="87"/>
      <c r="AC169" s="98" t="str">
        <f t="shared" si="1"/>
        <v/>
      </c>
      <c r="AD169" s="85"/>
      <c r="AE169" s="90" t="str">
        <f t="shared" si="2"/>
        <v/>
      </c>
      <c r="AF169" s="91" t="str">
        <f t="shared" si="3"/>
        <v/>
      </c>
      <c r="AG169" s="92" t="str">
        <f t="shared" si="4"/>
        <v/>
      </c>
      <c r="AH169" s="93" t="str">
        <f t="shared" si="5"/>
        <v/>
      </c>
      <c r="AI169" s="93" t="str">
        <f t="shared" si="6"/>
        <v/>
      </c>
      <c r="AJ169" s="135" t="str">
        <f t="shared" si="7"/>
        <v/>
      </c>
      <c r="AK169" s="99" t="str">
        <f>+IF(A169="","",IF(F169="",70,VLOOKUP(L169,Hoja2!A:D,4,0)))</f>
        <v/>
      </c>
      <c r="AL169" s="109"/>
      <c r="AM169" s="109"/>
      <c r="AN169" s="109"/>
      <c r="AO169" s="109"/>
      <c r="AP169" s="109"/>
      <c r="AQ169" s="109"/>
      <c r="AR169" s="109"/>
      <c r="AS169" s="109"/>
      <c r="AT169" s="109"/>
      <c r="AU169" s="109"/>
      <c r="AV169" s="109"/>
      <c r="AW169" s="109"/>
      <c r="AX169" s="109"/>
      <c r="AY169" s="109"/>
      <c r="AZ169" s="109"/>
      <c r="BA169" s="109"/>
      <c r="BB169" s="109"/>
      <c r="BC169" s="109"/>
      <c r="BD169" s="109"/>
    </row>
    <row r="170" spans="1:56" ht="14.25" customHeight="1">
      <c r="A170" s="85"/>
      <c r="B170" s="85"/>
      <c r="C170" s="79"/>
      <c r="D170" s="85"/>
      <c r="E170" s="79"/>
      <c r="F170" s="79"/>
      <c r="G170" s="132"/>
      <c r="H170" s="132"/>
      <c r="I170" s="85"/>
      <c r="J170" s="85" t="str">
        <f>+IFERROR(VLOOKUP(I170,Listas!B:C,2,0),"")</f>
        <v/>
      </c>
      <c r="K170" s="85"/>
      <c r="L170" s="85"/>
      <c r="M170" s="85"/>
      <c r="N170" s="79"/>
      <c r="O170" s="79"/>
      <c r="P170" s="82"/>
      <c r="Q170" s="79"/>
      <c r="R170" s="132"/>
      <c r="S170" s="80"/>
      <c r="T170" s="85"/>
      <c r="U170" s="85"/>
      <c r="V170" s="85"/>
      <c r="W170" s="85"/>
      <c r="X170" s="79"/>
      <c r="Y170" s="85"/>
      <c r="Z170" s="133"/>
      <c r="AA170" s="134" t="str">
        <f t="shared" si="0"/>
        <v/>
      </c>
      <c r="AB170" s="87"/>
      <c r="AC170" s="98" t="str">
        <f t="shared" si="1"/>
        <v/>
      </c>
      <c r="AD170" s="85"/>
      <c r="AE170" s="90" t="str">
        <f t="shared" si="2"/>
        <v/>
      </c>
      <c r="AF170" s="91" t="str">
        <f t="shared" si="3"/>
        <v/>
      </c>
      <c r="AG170" s="92" t="str">
        <f t="shared" si="4"/>
        <v/>
      </c>
      <c r="AH170" s="93" t="str">
        <f t="shared" si="5"/>
        <v/>
      </c>
      <c r="AI170" s="93" t="str">
        <f t="shared" si="6"/>
        <v/>
      </c>
      <c r="AJ170" s="135" t="str">
        <f t="shared" si="7"/>
        <v/>
      </c>
      <c r="AK170" s="99" t="str">
        <f>+IF(A170="","",IF(F170="",70,VLOOKUP(L170,Hoja2!A:D,4,0)))</f>
        <v/>
      </c>
      <c r="AL170" s="109"/>
      <c r="AM170" s="109"/>
      <c r="AN170" s="109"/>
      <c r="AO170" s="109"/>
      <c r="AP170" s="109"/>
      <c r="AQ170" s="109"/>
      <c r="AR170" s="109"/>
      <c r="AS170" s="109"/>
      <c r="AT170" s="109"/>
      <c r="AU170" s="109"/>
      <c r="AV170" s="109"/>
      <c r="AW170" s="109"/>
      <c r="AX170" s="109"/>
      <c r="AY170" s="109"/>
      <c r="AZ170" s="109"/>
      <c r="BA170" s="109"/>
      <c r="BB170" s="109"/>
      <c r="BC170" s="109"/>
      <c r="BD170" s="109"/>
    </row>
    <row r="171" spans="1:56" ht="14.25" customHeight="1">
      <c r="A171" s="85"/>
      <c r="B171" s="85"/>
      <c r="C171" s="79"/>
      <c r="D171" s="85"/>
      <c r="E171" s="79"/>
      <c r="F171" s="79"/>
      <c r="G171" s="132"/>
      <c r="H171" s="132"/>
      <c r="I171" s="85"/>
      <c r="J171" s="85" t="str">
        <f>+IFERROR(VLOOKUP(I171,Listas!B:C,2,0),"")</f>
        <v/>
      </c>
      <c r="K171" s="85"/>
      <c r="L171" s="85"/>
      <c r="M171" s="85"/>
      <c r="N171" s="79"/>
      <c r="O171" s="79"/>
      <c r="P171" s="82"/>
      <c r="Q171" s="79"/>
      <c r="R171" s="132"/>
      <c r="S171" s="80"/>
      <c r="T171" s="85"/>
      <c r="U171" s="85"/>
      <c r="V171" s="85"/>
      <c r="W171" s="85"/>
      <c r="X171" s="79"/>
      <c r="Y171" s="85"/>
      <c r="Z171" s="133"/>
      <c r="AA171" s="134" t="str">
        <f t="shared" si="0"/>
        <v/>
      </c>
      <c r="AB171" s="87"/>
      <c r="AC171" s="98" t="str">
        <f t="shared" si="1"/>
        <v/>
      </c>
      <c r="AD171" s="85"/>
      <c r="AE171" s="90" t="str">
        <f t="shared" si="2"/>
        <v/>
      </c>
      <c r="AF171" s="91" t="str">
        <f t="shared" si="3"/>
        <v/>
      </c>
      <c r="AG171" s="92" t="str">
        <f t="shared" si="4"/>
        <v/>
      </c>
      <c r="AH171" s="93" t="str">
        <f t="shared" si="5"/>
        <v/>
      </c>
      <c r="AI171" s="93" t="str">
        <f t="shared" si="6"/>
        <v/>
      </c>
      <c r="AJ171" s="135" t="str">
        <f t="shared" si="7"/>
        <v/>
      </c>
      <c r="AK171" s="99" t="str">
        <f>+IF(A171="","",IF(F171="",70,VLOOKUP(L171,Hoja2!A:D,4,0)))</f>
        <v/>
      </c>
      <c r="AL171" s="109"/>
      <c r="AM171" s="109"/>
      <c r="AN171" s="109"/>
      <c r="AO171" s="109"/>
      <c r="AP171" s="109"/>
      <c r="AQ171" s="109"/>
      <c r="AR171" s="109"/>
      <c r="AS171" s="109"/>
      <c r="AT171" s="109"/>
      <c r="AU171" s="109"/>
      <c r="AV171" s="109"/>
      <c r="AW171" s="109"/>
      <c r="AX171" s="109"/>
      <c r="AY171" s="109"/>
      <c r="AZ171" s="109"/>
      <c r="BA171" s="109"/>
      <c r="BB171" s="109"/>
      <c r="BC171" s="109"/>
      <c r="BD171" s="109"/>
    </row>
    <row r="172" spans="1:56" ht="14.25" customHeight="1">
      <c r="A172" s="85"/>
      <c r="B172" s="85"/>
      <c r="C172" s="79"/>
      <c r="D172" s="85"/>
      <c r="E172" s="79"/>
      <c r="F172" s="79"/>
      <c r="G172" s="132"/>
      <c r="H172" s="132"/>
      <c r="I172" s="85"/>
      <c r="J172" s="85" t="str">
        <f>+IFERROR(VLOOKUP(I172,Listas!B:C,2,0),"")</f>
        <v/>
      </c>
      <c r="K172" s="85"/>
      <c r="L172" s="85"/>
      <c r="M172" s="85"/>
      <c r="N172" s="79"/>
      <c r="O172" s="79"/>
      <c r="P172" s="82"/>
      <c r="Q172" s="79"/>
      <c r="R172" s="132"/>
      <c r="S172" s="80"/>
      <c r="T172" s="85"/>
      <c r="U172" s="85"/>
      <c r="V172" s="85"/>
      <c r="W172" s="85"/>
      <c r="X172" s="79"/>
      <c r="Y172" s="85"/>
      <c r="Z172" s="133"/>
      <c r="AA172" s="134" t="str">
        <f t="shared" si="0"/>
        <v/>
      </c>
      <c r="AB172" s="87"/>
      <c r="AC172" s="98" t="str">
        <f t="shared" si="1"/>
        <v/>
      </c>
      <c r="AD172" s="85"/>
      <c r="AE172" s="90" t="str">
        <f t="shared" si="2"/>
        <v/>
      </c>
      <c r="AF172" s="91" t="str">
        <f t="shared" si="3"/>
        <v/>
      </c>
      <c r="AG172" s="92" t="str">
        <f t="shared" si="4"/>
        <v/>
      </c>
      <c r="AH172" s="93" t="str">
        <f t="shared" si="5"/>
        <v/>
      </c>
      <c r="AI172" s="93" t="str">
        <f t="shared" si="6"/>
        <v/>
      </c>
      <c r="AJ172" s="135" t="str">
        <f t="shared" si="7"/>
        <v/>
      </c>
      <c r="AK172" s="99" t="str">
        <f>+IF(A172="","",IF(F172="",70,VLOOKUP(L172,Hoja2!A:D,4,0)))</f>
        <v/>
      </c>
      <c r="AL172" s="109"/>
      <c r="AM172" s="109"/>
      <c r="AN172" s="109"/>
      <c r="AO172" s="109"/>
      <c r="AP172" s="109"/>
      <c r="AQ172" s="109"/>
      <c r="AR172" s="109"/>
      <c r="AS172" s="109"/>
      <c r="AT172" s="109"/>
      <c r="AU172" s="109"/>
      <c r="AV172" s="109"/>
      <c r="AW172" s="109"/>
      <c r="AX172" s="109"/>
      <c r="AY172" s="109"/>
      <c r="AZ172" s="109"/>
      <c r="BA172" s="109"/>
      <c r="BB172" s="109"/>
      <c r="BC172" s="109"/>
      <c r="BD172" s="109"/>
    </row>
    <row r="173" spans="1:56" ht="14.25" customHeight="1">
      <c r="A173" s="85"/>
      <c r="B173" s="85"/>
      <c r="C173" s="79"/>
      <c r="D173" s="85"/>
      <c r="E173" s="79"/>
      <c r="F173" s="79"/>
      <c r="G173" s="132"/>
      <c r="H173" s="132"/>
      <c r="I173" s="85"/>
      <c r="J173" s="85" t="str">
        <f>+IFERROR(VLOOKUP(I173,Listas!B:C,2,0),"")</f>
        <v/>
      </c>
      <c r="K173" s="85"/>
      <c r="L173" s="85"/>
      <c r="M173" s="85"/>
      <c r="N173" s="79"/>
      <c r="O173" s="79"/>
      <c r="P173" s="82"/>
      <c r="Q173" s="79"/>
      <c r="R173" s="132"/>
      <c r="S173" s="80"/>
      <c r="T173" s="85"/>
      <c r="U173" s="85"/>
      <c r="V173" s="85"/>
      <c r="W173" s="85"/>
      <c r="X173" s="79"/>
      <c r="Y173" s="85"/>
      <c r="Z173" s="133"/>
      <c r="AA173" s="134" t="str">
        <f t="shared" si="0"/>
        <v/>
      </c>
      <c r="AB173" s="87"/>
      <c r="AC173" s="98" t="str">
        <f t="shared" si="1"/>
        <v/>
      </c>
      <c r="AD173" s="85"/>
      <c r="AE173" s="90" t="str">
        <f t="shared" si="2"/>
        <v/>
      </c>
      <c r="AF173" s="91" t="str">
        <f t="shared" si="3"/>
        <v/>
      </c>
      <c r="AG173" s="92" t="str">
        <f t="shared" si="4"/>
        <v/>
      </c>
      <c r="AH173" s="93" t="str">
        <f t="shared" si="5"/>
        <v/>
      </c>
      <c r="AI173" s="93" t="str">
        <f t="shared" si="6"/>
        <v/>
      </c>
      <c r="AJ173" s="135" t="str">
        <f t="shared" si="7"/>
        <v/>
      </c>
      <c r="AK173" s="99" t="str">
        <f>+IF(A173="","",IF(F173="",70,VLOOKUP(L173,Hoja2!A:D,4,0)))</f>
        <v/>
      </c>
      <c r="AL173" s="109"/>
      <c r="AM173" s="109"/>
      <c r="AN173" s="109"/>
      <c r="AO173" s="109"/>
      <c r="AP173" s="109"/>
      <c r="AQ173" s="109"/>
      <c r="AR173" s="109"/>
      <c r="AS173" s="109"/>
      <c r="AT173" s="109"/>
      <c r="AU173" s="109"/>
      <c r="AV173" s="109"/>
      <c r="AW173" s="109"/>
      <c r="AX173" s="109"/>
      <c r="AY173" s="109"/>
      <c r="AZ173" s="109"/>
      <c r="BA173" s="109"/>
      <c r="BB173" s="109"/>
      <c r="BC173" s="109"/>
      <c r="BD173" s="109"/>
    </row>
    <row r="174" spans="1:56" ht="14.25" customHeight="1">
      <c r="A174" s="85"/>
      <c r="B174" s="85"/>
      <c r="C174" s="79"/>
      <c r="D174" s="85"/>
      <c r="E174" s="79"/>
      <c r="F174" s="79"/>
      <c r="G174" s="132"/>
      <c r="H174" s="132"/>
      <c r="I174" s="85"/>
      <c r="J174" s="85" t="str">
        <f>+IFERROR(VLOOKUP(I174,Listas!B:C,2,0),"")</f>
        <v/>
      </c>
      <c r="K174" s="85"/>
      <c r="L174" s="85"/>
      <c r="M174" s="85"/>
      <c r="N174" s="79"/>
      <c r="O174" s="79"/>
      <c r="P174" s="82"/>
      <c r="Q174" s="79"/>
      <c r="R174" s="132"/>
      <c r="S174" s="80"/>
      <c r="T174" s="85"/>
      <c r="U174" s="85"/>
      <c r="V174" s="85"/>
      <c r="W174" s="85"/>
      <c r="X174" s="79"/>
      <c r="Y174" s="85"/>
      <c r="Z174" s="133"/>
      <c r="AA174" s="134" t="str">
        <f t="shared" si="0"/>
        <v/>
      </c>
      <c r="AB174" s="87"/>
      <c r="AC174" s="98" t="str">
        <f t="shared" si="1"/>
        <v/>
      </c>
      <c r="AD174" s="85"/>
      <c r="AE174" s="90" t="str">
        <f t="shared" si="2"/>
        <v/>
      </c>
      <c r="AF174" s="91" t="str">
        <f t="shared" si="3"/>
        <v/>
      </c>
      <c r="AG174" s="92" t="str">
        <f t="shared" si="4"/>
        <v/>
      </c>
      <c r="AH174" s="93" t="str">
        <f t="shared" si="5"/>
        <v/>
      </c>
      <c r="AI174" s="93" t="str">
        <f t="shared" si="6"/>
        <v/>
      </c>
      <c r="AJ174" s="135" t="str">
        <f t="shared" si="7"/>
        <v/>
      </c>
      <c r="AK174" s="99" t="str">
        <f>+IF(A174="","",IF(F174="",70,VLOOKUP(L174,Hoja2!A:D,4,0)))</f>
        <v/>
      </c>
      <c r="AL174" s="109"/>
      <c r="AM174" s="109"/>
      <c r="AN174" s="109"/>
      <c r="AO174" s="109"/>
      <c r="AP174" s="109"/>
      <c r="AQ174" s="109"/>
      <c r="AR174" s="109"/>
      <c r="AS174" s="109"/>
      <c r="AT174" s="109"/>
      <c r="AU174" s="109"/>
      <c r="AV174" s="109"/>
      <c r="AW174" s="109"/>
      <c r="AX174" s="109"/>
      <c r="AY174" s="109"/>
      <c r="AZ174" s="109"/>
      <c r="BA174" s="109"/>
      <c r="BB174" s="109"/>
      <c r="BC174" s="109"/>
      <c r="BD174" s="109"/>
    </row>
    <row r="175" spans="1:56" ht="14.25" customHeight="1">
      <c r="A175" s="85"/>
      <c r="B175" s="85"/>
      <c r="C175" s="79"/>
      <c r="D175" s="85"/>
      <c r="E175" s="79"/>
      <c r="F175" s="79"/>
      <c r="G175" s="132"/>
      <c r="H175" s="132"/>
      <c r="I175" s="85"/>
      <c r="J175" s="85" t="str">
        <f>+IFERROR(VLOOKUP(I175,Listas!B:C,2,0),"")</f>
        <v/>
      </c>
      <c r="K175" s="85"/>
      <c r="L175" s="85"/>
      <c r="M175" s="85"/>
      <c r="N175" s="79"/>
      <c r="O175" s="79"/>
      <c r="P175" s="82"/>
      <c r="Q175" s="79"/>
      <c r="R175" s="132"/>
      <c r="S175" s="80"/>
      <c r="T175" s="85"/>
      <c r="U175" s="85"/>
      <c r="V175" s="85"/>
      <c r="W175" s="85"/>
      <c r="X175" s="79"/>
      <c r="Y175" s="85"/>
      <c r="Z175" s="133"/>
      <c r="AA175" s="134" t="str">
        <f t="shared" si="0"/>
        <v/>
      </c>
      <c r="AB175" s="87"/>
      <c r="AC175" s="98" t="str">
        <f t="shared" si="1"/>
        <v/>
      </c>
      <c r="AD175" s="85"/>
      <c r="AE175" s="90" t="str">
        <f t="shared" si="2"/>
        <v/>
      </c>
      <c r="AF175" s="91" t="str">
        <f t="shared" si="3"/>
        <v/>
      </c>
      <c r="AG175" s="92" t="str">
        <f t="shared" si="4"/>
        <v/>
      </c>
      <c r="AH175" s="93" t="str">
        <f t="shared" si="5"/>
        <v/>
      </c>
      <c r="AI175" s="93" t="str">
        <f t="shared" si="6"/>
        <v/>
      </c>
      <c r="AJ175" s="135" t="str">
        <f t="shared" si="7"/>
        <v/>
      </c>
      <c r="AK175" s="99" t="str">
        <f>+IF(A175="","",IF(F175="",70,VLOOKUP(L175,Hoja2!A:D,4,0)))</f>
        <v/>
      </c>
      <c r="AL175" s="109"/>
      <c r="AM175" s="109"/>
      <c r="AN175" s="109"/>
      <c r="AO175" s="109"/>
      <c r="AP175" s="109"/>
      <c r="AQ175" s="109"/>
      <c r="AR175" s="109"/>
      <c r="AS175" s="109"/>
      <c r="AT175" s="109"/>
      <c r="AU175" s="109"/>
      <c r="AV175" s="109"/>
      <c r="AW175" s="109"/>
      <c r="AX175" s="109"/>
      <c r="AY175" s="109"/>
      <c r="AZ175" s="109"/>
      <c r="BA175" s="109"/>
      <c r="BB175" s="109"/>
      <c r="BC175" s="109"/>
      <c r="BD175" s="109"/>
    </row>
    <row r="176" spans="1:56" ht="14.25" customHeight="1">
      <c r="A176" s="85"/>
      <c r="B176" s="85"/>
      <c r="C176" s="79"/>
      <c r="D176" s="85"/>
      <c r="E176" s="79"/>
      <c r="F176" s="79"/>
      <c r="G176" s="132"/>
      <c r="H176" s="132"/>
      <c r="I176" s="85"/>
      <c r="J176" s="85" t="str">
        <f>+IFERROR(VLOOKUP(I176,Listas!B:C,2,0),"")</f>
        <v/>
      </c>
      <c r="K176" s="85"/>
      <c r="L176" s="85"/>
      <c r="M176" s="85"/>
      <c r="N176" s="79"/>
      <c r="O176" s="79"/>
      <c r="P176" s="82"/>
      <c r="Q176" s="79"/>
      <c r="R176" s="132"/>
      <c r="S176" s="80"/>
      <c r="T176" s="85"/>
      <c r="U176" s="85"/>
      <c r="V176" s="85"/>
      <c r="W176" s="85"/>
      <c r="X176" s="79"/>
      <c r="Y176" s="85"/>
      <c r="Z176" s="133"/>
      <c r="AA176" s="134" t="str">
        <f t="shared" si="0"/>
        <v/>
      </c>
      <c r="AB176" s="87"/>
      <c r="AC176" s="98" t="str">
        <f t="shared" si="1"/>
        <v/>
      </c>
      <c r="AD176" s="85"/>
      <c r="AE176" s="90" t="str">
        <f t="shared" si="2"/>
        <v/>
      </c>
      <c r="AF176" s="91" t="str">
        <f t="shared" si="3"/>
        <v/>
      </c>
      <c r="AG176" s="92" t="str">
        <f t="shared" si="4"/>
        <v/>
      </c>
      <c r="AH176" s="93" t="str">
        <f t="shared" si="5"/>
        <v/>
      </c>
      <c r="AI176" s="93" t="str">
        <f t="shared" si="6"/>
        <v/>
      </c>
      <c r="AJ176" s="135" t="str">
        <f t="shared" si="7"/>
        <v/>
      </c>
      <c r="AK176" s="99" t="str">
        <f>+IF(A176="","",IF(F176="",70,VLOOKUP(L176,Hoja2!A:D,4,0)))</f>
        <v/>
      </c>
      <c r="AL176" s="109"/>
      <c r="AM176" s="109"/>
      <c r="AN176" s="109"/>
      <c r="AO176" s="109"/>
      <c r="AP176" s="109"/>
      <c r="AQ176" s="109"/>
      <c r="AR176" s="109"/>
      <c r="AS176" s="109"/>
      <c r="AT176" s="109"/>
      <c r="AU176" s="109"/>
      <c r="AV176" s="109"/>
      <c r="AW176" s="109"/>
      <c r="AX176" s="109"/>
      <c r="AY176" s="109"/>
      <c r="AZ176" s="109"/>
      <c r="BA176" s="109"/>
      <c r="BB176" s="109"/>
      <c r="BC176" s="109"/>
      <c r="BD176" s="109"/>
    </row>
    <row r="177" spans="1:56" ht="14.25" customHeight="1">
      <c r="A177" s="85"/>
      <c r="B177" s="85"/>
      <c r="C177" s="79"/>
      <c r="D177" s="85"/>
      <c r="E177" s="79"/>
      <c r="F177" s="79"/>
      <c r="G177" s="132"/>
      <c r="H177" s="132"/>
      <c r="I177" s="85"/>
      <c r="J177" s="85" t="str">
        <f>+IFERROR(VLOOKUP(I177,Listas!B:C,2,0),"")</f>
        <v/>
      </c>
      <c r="K177" s="85"/>
      <c r="L177" s="85"/>
      <c r="M177" s="85"/>
      <c r="N177" s="79"/>
      <c r="O177" s="79"/>
      <c r="P177" s="82"/>
      <c r="Q177" s="79"/>
      <c r="R177" s="132"/>
      <c r="S177" s="80"/>
      <c r="T177" s="85"/>
      <c r="U177" s="85"/>
      <c r="V177" s="85"/>
      <c r="W177" s="85"/>
      <c r="X177" s="79"/>
      <c r="Y177" s="85"/>
      <c r="Z177" s="133"/>
      <c r="AA177" s="134" t="str">
        <f t="shared" si="0"/>
        <v/>
      </c>
      <c r="AB177" s="87"/>
      <c r="AC177" s="98" t="str">
        <f t="shared" si="1"/>
        <v/>
      </c>
      <c r="AD177" s="85"/>
      <c r="AE177" s="90" t="str">
        <f t="shared" si="2"/>
        <v/>
      </c>
      <c r="AF177" s="91" t="str">
        <f t="shared" si="3"/>
        <v/>
      </c>
      <c r="AG177" s="92" t="str">
        <f t="shared" si="4"/>
        <v/>
      </c>
      <c r="AH177" s="93" t="str">
        <f t="shared" si="5"/>
        <v/>
      </c>
      <c r="AI177" s="93" t="str">
        <f t="shared" si="6"/>
        <v/>
      </c>
      <c r="AJ177" s="135" t="str">
        <f t="shared" si="7"/>
        <v/>
      </c>
      <c r="AK177" s="99" t="str">
        <f>+IF(A177="","",IF(F177="",70,VLOOKUP(L177,Hoja2!A:D,4,0)))</f>
        <v/>
      </c>
      <c r="AL177" s="109"/>
      <c r="AM177" s="109"/>
      <c r="AN177" s="109"/>
      <c r="AO177" s="109"/>
      <c r="AP177" s="109"/>
      <c r="AQ177" s="109"/>
      <c r="AR177" s="109"/>
      <c r="AS177" s="109"/>
      <c r="AT177" s="109"/>
      <c r="AU177" s="109"/>
      <c r="AV177" s="109"/>
      <c r="AW177" s="109"/>
      <c r="AX177" s="109"/>
      <c r="AY177" s="109"/>
      <c r="AZ177" s="109"/>
      <c r="BA177" s="109"/>
      <c r="BB177" s="109"/>
      <c r="BC177" s="109"/>
      <c r="BD177" s="109"/>
    </row>
    <row r="178" spans="1:56" ht="14.25" customHeight="1">
      <c r="A178" s="85"/>
      <c r="B178" s="85"/>
      <c r="C178" s="79"/>
      <c r="D178" s="85"/>
      <c r="E178" s="79"/>
      <c r="F178" s="79"/>
      <c r="G178" s="132"/>
      <c r="H178" s="132"/>
      <c r="I178" s="85"/>
      <c r="J178" s="85" t="str">
        <f>+IFERROR(VLOOKUP(I178,Listas!B:C,2,0),"")</f>
        <v/>
      </c>
      <c r="K178" s="85"/>
      <c r="L178" s="85"/>
      <c r="M178" s="85"/>
      <c r="N178" s="79"/>
      <c r="O178" s="79"/>
      <c r="P178" s="82"/>
      <c r="Q178" s="79"/>
      <c r="R178" s="132"/>
      <c r="S178" s="80"/>
      <c r="T178" s="85"/>
      <c r="U178" s="85"/>
      <c r="V178" s="85"/>
      <c r="W178" s="85"/>
      <c r="X178" s="79"/>
      <c r="Y178" s="85"/>
      <c r="Z178" s="133"/>
      <c r="AA178" s="134" t="str">
        <f t="shared" si="0"/>
        <v/>
      </c>
      <c r="AB178" s="87"/>
      <c r="AC178" s="98" t="str">
        <f t="shared" si="1"/>
        <v/>
      </c>
      <c r="AD178" s="85"/>
      <c r="AE178" s="90" t="str">
        <f t="shared" si="2"/>
        <v/>
      </c>
      <c r="AF178" s="91" t="str">
        <f t="shared" si="3"/>
        <v/>
      </c>
      <c r="AG178" s="92" t="str">
        <f t="shared" si="4"/>
        <v/>
      </c>
      <c r="AH178" s="93" t="str">
        <f t="shared" si="5"/>
        <v/>
      </c>
      <c r="AI178" s="93" t="str">
        <f t="shared" si="6"/>
        <v/>
      </c>
      <c r="AJ178" s="135" t="str">
        <f t="shared" si="7"/>
        <v/>
      </c>
      <c r="AK178" s="99" t="str">
        <f>+IF(A178="","",IF(F178="",70,VLOOKUP(L178,Hoja2!A:D,4,0)))</f>
        <v/>
      </c>
      <c r="AL178" s="109"/>
      <c r="AM178" s="109"/>
      <c r="AN178" s="109"/>
      <c r="AO178" s="109"/>
      <c r="AP178" s="109"/>
      <c r="AQ178" s="109"/>
      <c r="AR178" s="109"/>
      <c r="AS178" s="109"/>
      <c r="AT178" s="109"/>
      <c r="AU178" s="109"/>
      <c r="AV178" s="109"/>
      <c r="AW178" s="109"/>
      <c r="AX178" s="109"/>
      <c r="AY178" s="109"/>
      <c r="AZ178" s="109"/>
      <c r="BA178" s="109"/>
      <c r="BB178" s="109"/>
      <c r="BC178" s="109"/>
      <c r="BD178" s="109"/>
    </row>
    <row r="179" spans="1:56" ht="14.25" customHeight="1">
      <c r="A179" s="85"/>
      <c r="B179" s="85"/>
      <c r="C179" s="79"/>
      <c r="D179" s="85"/>
      <c r="E179" s="79"/>
      <c r="F179" s="79"/>
      <c r="G179" s="132"/>
      <c r="H179" s="132"/>
      <c r="I179" s="85"/>
      <c r="J179" s="85" t="str">
        <f>+IFERROR(VLOOKUP(I179,Listas!B:C,2,0),"")</f>
        <v/>
      </c>
      <c r="K179" s="85"/>
      <c r="L179" s="85"/>
      <c r="M179" s="85"/>
      <c r="N179" s="79"/>
      <c r="O179" s="79"/>
      <c r="P179" s="82"/>
      <c r="Q179" s="79"/>
      <c r="R179" s="132"/>
      <c r="S179" s="80"/>
      <c r="T179" s="85"/>
      <c r="U179" s="85"/>
      <c r="V179" s="85"/>
      <c r="W179" s="85"/>
      <c r="X179" s="79"/>
      <c r="Y179" s="85"/>
      <c r="Z179" s="133"/>
      <c r="AA179" s="134" t="str">
        <f t="shared" si="0"/>
        <v/>
      </c>
      <c r="AB179" s="87"/>
      <c r="AC179" s="98" t="str">
        <f t="shared" si="1"/>
        <v/>
      </c>
      <c r="AD179" s="85"/>
      <c r="AE179" s="90" t="str">
        <f t="shared" si="2"/>
        <v/>
      </c>
      <c r="AF179" s="91" t="str">
        <f t="shared" si="3"/>
        <v/>
      </c>
      <c r="AG179" s="92" t="str">
        <f t="shared" si="4"/>
        <v/>
      </c>
      <c r="AH179" s="93" t="str">
        <f t="shared" si="5"/>
        <v/>
      </c>
      <c r="AI179" s="93" t="str">
        <f t="shared" si="6"/>
        <v/>
      </c>
      <c r="AJ179" s="135" t="str">
        <f t="shared" si="7"/>
        <v/>
      </c>
      <c r="AK179" s="99" t="str">
        <f>+IF(A179="","",IF(F179="",70,VLOOKUP(L179,Hoja2!A:D,4,0)))</f>
        <v/>
      </c>
      <c r="AL179" s="109"/>
      <c r="AM179" s="109"/>
      <c r="AN179" s="109"/>
      <c r="AO179" s="109"/>
      <c r="AP179" s="109"/>
      <c r="AQ179" s="109"/>
      <c r="AR179" s="109"/>
      <c r="AS179" s="109"/>
      <c r="AT179" s="109"/>
      <c r="AU179" s="109"/>
      <c r="AV179" s="109"/>
      <c r="AW179" s="109"/>
      <c r="AX179" s="109"/>
      <c r="AY179" s="109"/>
      <c r="AZ179" s="109"/>
      <c r="BA179" s="109"/>
      <c r="BB179" s="109"/>
      <c r="BC179" s="109"/>
      <c r="BD179" s="109"/>
    </row>
    <row r="180" spans="1:56" ht="14.25" customHeight="1">
      <c r="A180" s="85"/>
      <c r="B180" s="85"/>
      <c r="C180" s="79"/>
      <c r="D180" s="85"/>
      <c r="E180" s="79"/>
      <c r="F180" s="79"/>
      <c r="G180" s="132"/>
      <c r="H180" s="132"/>
      <c r="I180" s="85"/>
      <c r="J180" s="85" t="str">
        <f>+IFERROR(VLOOKUP(I180,Listas!B:C,2,0),"")</f>
        <v/>
      </c>
      <c r="K180" s="85"/>
      <c r="L180" s="85"/>
      <c r="M180" s="85"/>
      <c r="N180" s="79"/>
      <c r="O180" s="79"/>
      <c r="P180" s="82"/>
      <c r="Q180" s="79"/>
      <c r="R180" s="132"/>
      <c r="S180" s="80"/>
      <c r="T180" s="85"/>
      <c r="U180" s="85"/>
      <c r="V180" s="85"/>
      <c r="W180" s="85"/>
      <c r="X180" s="79"/>
      <c r="Y180" s="85"/>
      <c r="Z180" s="133"/>
      <c r="AA180" s="134" t="str">
        <f t="shared" si="0"/>
        <v/>
      </c>
      <c r="AB180" s="87"/>
      <c r="AC180" s="98" t="str">
        <f t="shared" si="1"/>
        <v/>
      </c>
      <c r="AD180" s="85"/>
      <c r="AE180" s="90" t="str">
        <f t="shared" si="2"/>
        <v/>
      </c>
      <c r="AF180" s="91" t="str">
        <f t="shared" si="3"/>
        <v/>
      </c>
      <c r="AG180" s="92" t="str">
        <f t="shared" si="4"/>
        <v/>
      </c>
      <c r="AH180" s="93" t="str">
        <f t="shared" si="5"/>
        <v/>
      </c>
      <c r="AI180" s="93" t="str">
        <f t="shared" si="6"/>
        <v/>
      </c>
      <c r="AJ180" s="135" t="str">
        <f t="shared" si="7"/>
        <v/>
      </c>
      <c r="AK180" s="99" t="str">
        <f>+IF(A180="","",IF(F180="",70,VLOOKUP(L180,Hoja2!A:D,4,0)))</f>
        <v/>
      </c>
      <c r="AL180" s="109"/>
      <c r="AM180" s="109"/>
      <c r="AN180" s="109"/>
      <c r="AO180" s="109"/>
      <c r="AP180" s="109"/>
      <c r="AQ180" s="109"/>
      <c r="AR180" s="109"/>
      <c r="AS180" s="109"/>
      <c r="AT180" s="109"/>
      <c r="AU180" s="109"/>
      <c r="AV180" s="109"/>
      <c r="AW180" s="109"/>
      <c r="AX180" s="109"/>
      <c r="AY180" s="109"/>
      <c r="AZ180" s="109"/>
      <c r="BA180" s="109"/>
      <c r="BB180" s="109"/>
      <c r="BC180" s="109"/>
      <c r="BD180" s="109"/>
    </row>
    <row r="181" spans="1:56" ht="14.25" customHeight="1">
      <c r="A181" s="85"/>
      <c r="B181" s="85"/>
      <c r="C181" s="79"/>
      <c r="D181" s="85"/>
      <c r="E181" s="79"/>
      <c r="F181" s="79"/>
      <c r="G181" s="132"/>
      <c r="H181" s="132"/>
      <c r="I181" s="85"/>
      <c r="J181" s="85" t="str">
        <f>+IFERROR(VLOOKUP(I181,Listas!B:C,2,0),"")</f>
        <v/>
      </c>
      <c r="K181" s="85"/>
      <c r="L181" s="85"/>
      <c r="M181" s="85"/>
      <c r="N181" s="79"/>
      <c r="O181" s="79"/>
      <c r="P181" s="82"/>
      <c r="Q181" s="79"/>
      <c r="R181" s="132"/>
      <c r="S181" s="80"/>
      <c r="T181" s="85"/>
      <c r="U181" s="85"/>
      <c r="V181" s="85"/>
      <c r="W181" s="85"/>
      <c r="X181" s="79"/>
      <c r="Y181" s="85"/>
      <c r="Z181" s="133"/>
      <c r="AA181" s="134" t="str">
        <f t="shared" si="0"/>
        <v/>
      </c>
      <c r="AB181" s="87"/>
      <c r="AC181" s="98" t="str">
        <f t="shared" si="1"/>
        <v/>
      </c>
      <c r="AD181" s="85"/>
      <c r="AE181" s="90" t="str">
        <f t="shared" si="2"/>
        <v/>
      </c>
      <c r="AF181" s="91" t="str">
        <f t="shared" si="3"/>
        <v/>
      </c>
      <c r="AG181" s="92" t="str">
        <f t="shared" si="4"/>
        <v/>
      </c>
      <c r="AH181" s="93" t="str">
        <f t="shared" si="5"/>
        <v/>
      </c>
      <c r="AI181" s="93" t="str">
        <f t="shared" si="6"/>
        <v/>
      </c>
      <c r="AJ181" s="135" t="str">
        <f t="shared" si="7"/>
        <v/>
      </c>
      <c r="AK181" s="99" t="str">
        <f>+IF(A181="","",IF(F181="",70,VLOOKUP(L181,Hoja2!A:D,4,0)))</f>
        <v/>
      </c>
      <c r="AL181" s="109"/>
      <c r="AM181" s="109"/>
      <c r="AN181" s="109"/>
      <c r="AO181" s="109"/>
      <c r="AP181" s="109"/>
      <c r="AQ181" s="109"/>
      <c r="AR181" s="109"/>
      <c r="AS181" s="109"/>
      <c r="AT181" s="109"/>
      <c r="AU181" s="109"/>
      <c r="AV181" s="109"/>
      <c r="AW181" s="109"/>
      <c r="AX181" s="109"/>
      <c r="AY181" s="109"/>
      <c r="AZ181" s="109"/>
      <c r="BA181" s="109"/>
      <c r="BB181" s="109"/>
      <c r="BC181" s="109"/>
      <c r="BD181" s="109"/>
    </row>
    <row r="182" spans="1:56" ht="14.25" customHeight="1">
      <c r="A182" s="85"/>
      <c r="B182" s="85"/>
      <c r="C182" s="79"/>
      <c r="D182" s="85"/>
      <c r="E182" s="79"/>
      <c r="F182" s="79"/>
      <c r="G182" s="132"/>
      <c r="H182" s="132"/>
      <c r="I182" s="85"/>
      <c r="J182" s="85" t="str">
        <f>+IFERROR(VLOOKUP(I182,Listas!B:C,2,0),"")</f>
        <v/>
      </c>
      <c r="K182" s="85"/>
      <c r="L182" s="85"/>
      <c r="M182" s="85"/>
      <c r="N182" s="79"/>
      <c r="O182" s="79"/>
      <c r="P182" s="82"/>
      <c r="Q182" s="79"/>
      <c r="R182" s="132"/>
      <c r="S182" s="80"/>
      <c r="T182" s="85"/>
      <c r="U182" s="85"/>
      <c r="V182" s="85"/>
      <c r="W182" s="85"/>
      <c r="X182" s="79"/>
      <c r="Y182" s="85"/>
      <c r="Z182" s="133"/>
      <c r="AA182" s="134" t="str">
        <f t="shared" si="0"/>
        <v/>
      </c>
      <c r="AB182" s="87"/>
      <c r="AC182" s="98" t="str">
        <f t="shared" si="1"/>
        <v/>
      </c>
      <c r="AD182" s="85"/>
      <c r="AE182" s="90" t="str">
        <f t="shared" si="2"/>
        <v/>
      </c>
      <c r="AF182" s="91" t="str">
        <f t="shared" si="3"/>
        <v/>
      </c>
      <c r="AG182" s="92" t="str">
        <f t="shared" si="4"/>
        <v/>
      </c>
      <c r="AH182" s="93" t="str">
        <f t="shared" si="5"/>
        <v/>
      </c>
      <c r="AI182" s="93" t="str">
        <f t="shared" si="6"/>
        <v/>
      </c>
      <c r="AJ182" s="135" t="str">
        <f t="shared" si="7"/>
        <v/>
      </c>
      <c r="AK182" s="99" t="str">
        <f>+IF(A182="","",IF(F182="",70,VLOOKUP(L182,Hoja2!A:D,4,0)))</f>
        <v/>
      </c>
      <c r="AL182" s="109"/>
      <c r="AM182" s="109"/>
      <c r="AN182" s="109"/>
      <c r="AO182" s="109"/>
      <c r="AP182" s="109"/>
      <c r="AQ182" s="109"/>
      <c r="AR182" s="109"/>
      <c r="AS182" s="109"/>
      <c r="AT182" s="109"/>
      <c r="AU182" s="109"/>
      <c r="AV182" s="109"/>
      <c r="AW182" s="109"/>
      <c r="AX182" s="109"/>
      <c r="AY182" s="109"/>
      <c r="AZ182" s="109"/>
      <c r="BA182" s="109"/>
      <c r="BB182" s="109"/>
      <c r="BC182" s="109"/>
      <c r="BD182" s="109"/>
    </row>
    <row r="183" spans="1:56" ht="14.25" customHeight="1">
      <c r="A183" s="85"/>
      <c r="B183" s="85"/>
      <c r="C183" s="79"/>
      <c r="D183" s="85"/>
      <c r="E183" s="79"/>
      <c r="F183" s="79"/>
      <c r="G183" s="132"/>
      <c r="H183" s="132"/>
      <c r="I183" s="85"/>
      <c r="J183" s="85" t="str">
        <f>+IFERROR(VLOOKUP(I183,Listas!B:C,2,0),"")</f>
        <v/>
      </c>
      <c r="K183" s="85"/>
      <c r="L183" s="85"/>
      <c r="M183" s="85"/>
      <c r="N183" s="79"/>
      <c r="O183" s="79"/>
      <c r="P183" s="82"/>
      <c r="Q183" s="79"/>
      <c r="R183" s="132"/>
      <c r="S183" s="80"/>
      <c r="T183" s="85"/>
      <c r="U183" s="85"/>
      <c r="V183" s="85"/>
      <c r="W183" s="85"/>
      <c r="X183" s="79"/>
      <c r="Y183" s="85"/>
      <c r="Z183" s="133"/>
      <c r="AA183" s="134" t="str">
        <f t="shared" si="0"/>
        <v/>
      </c>
      <c r="AB183" s="87"/>
      <c r="AC183" s="98" t="str">
        <f t="shared" si="1"/>
        <v/>
      </c>
      <c r="AD183" s="85"/>
      <c r="AE183" s="90" t="str">
        <f t="shared" si="2"/>
        <v/>
      </c>
      <c r="AF183" s="91" t="str">
        <f t="shared" si="3"/>
        <v/>
      </c>
      <c r="AG183" s="92" t="str">
        <f t="shared" si="4"/>
        <v/>
      </c>
      <c r="AH183" s="93" t="str">
        <f t="shared" si="5"/>
        <v/>
      </c>
      <c r="AI183" s="93" t="str">
        <f t="shared" si="6"/>
        <v/>
      </c>
      <c r="AJ183" s="135" t="str">
        <f t="shared" si="7"/>
        <v/>
      </c>
      <c r="AK183" s="99" t="str">
        <f>+IF(A183="","",IF(F183="",70,VLOOKUP(L183,Hoja2!A:D,4,0)))</f>
        <v/>
      </c>
      <c r="AL183" s="109"/>
      <c r="AM183" s="109"/>
      <c r="AN183" s="109"/>
      <c r="AO183" s="109"/>
      <c r="AP183" s="109"/>
      <c r="AQ183" s="109"/>
      <c r="AR183" s="109"/>
      <c r="AS183" s="109"/>
      <c r="AT183" s="109"/>
      <c r="AU183" s="109"/>
      <c r="AV183" s="109"/>
      <c r="AW183" s="109"/>
      <c r="AX183" s="109"/>
      <c r="AY183" s="109"/>
      <c r="AZ183" s="109"/>
      <c r="BA183" s="109"/>
      <c r="BB183" s="109"/>
      <c r="BC183" s="109"/>
      <c r="BD183" s="109"/>
    </row>
    <row r="184" spans="1:56" ht="14.25" customHeight="1">
      <c r="A184" s="85"/>
      <c r="B184" s="85"/>
      <c r="C184" s="79"/>
      <c r="D184" s="85"/>
      <c r="E184" s="79"/>
      <c r="F184" s="79"/>
      <c r="G184" s="132"/>
      <c r="H184" s="132"/>
      <c r="I184" s="85"/>
      <c r="J184" s="85" t="str">
        <f>+IFERROR(VLOOKUP(I184,Listas!B:C,2,0),"")</f>
        <v/>
      </c>
      <c r="K184" s="85"/>
      <c r="L184" s="85"/>
      <c r="M184" s="85"/>
      <c r="N184" s="79"/>
      <c r="O184" s="79"/>
      <c r="P184" s="82"/>
      <c r="Q184" s="79"/>
      <c r="R184" s="132"/>
      <c r="S184" s="80"/>
      <c r="T184" s="85"/>
      <c r="U184" s="85"/>
      <c r="V184" s="85"/>
      <c r="W184" s="85"/>
      <c r="X184" s="79"/>
      <c r="Y184" s="85"/>
      <c r="Z184" s="133"/>
      <c r="AA184" s="134" t="str">
        <f t="shared" si="0"/>
        <v/>
      </c>
      <c r="AB184" s="87"/>
      <c r="AC184" s="98" t="str">
        <f t="shared" si="1"/>
        <v/>
      </c>
      <c r="AD184" s="85"/>
      <c r="AE184" s="90" t="str">
        <f t="shared" si="2"/>
        <v/>
      </c>
      <c r="AF184" s="91" t="str">
        <f t="shared" si="3"/>
        <v/>
      </c>
      <c r="AG184" s="92" t="str">
        <f t="shared" si="4"/>
        <v/>
      </c>
      <c r="AH184" s="93" t="str">
        <f t="shared" si="5"/>
        <v/>
      </c>
      <c r="AI184" s="93" t="str">
        <f t="shared" si="6"/>
        <v/>
      </c>
      <c r="AJ184" s="135" t="str">
        <f t="shared" si="7"/>
        <v/>
      </c>
      <c r="AK184" s="99" t="str">
        <f>+IF(A184="","",IF(F184="",70,VLOOKUP(L184,Hoja2!A:D,4,0)))</f>
        <v/>
      </c>
      <c r="AL184" s="109"/>
      <c r="AM184" s="109"/>
      <c r="AN184" s="109"/>
      <c r="AO184" s="109"/>
      <c r="AP184" s="109"/>
      <c r="AQ184" s="109"/>
      <c r="AR184" s="109"/>
      <c r="AS184" s="109"/>
      <c r="AT184" s="109"/>
      <c r="AU184" s="109"/>
      <c r="AV184" s="109"/>
      <c r="AW184" s="109"/>
      <c r="AX184" s="109"/>
      <c r="AY184" s="109"/>
      <c r="AZ184" s="109"/>
      <c r="BA184" s="109"/>
      <c r="BB184" s="109"/>
      <c r="BC184" s="109"/>
      <c r="BD184" s="109"/>
    </row>
    <row r="185" spans="1:56" ht="14.25" customHeight="1">
      <c r="A185" s="85"/>
      <c r="B185" s="85"/>
      <c r="C185" s="79"/>
      <c r="D185" s="85"/>
      <c r="E185" s="79"/>
      <c r="F185" s="79"/>
      <c r="G185" s="132"/>
      <c r="H185" s="132"/>
      <c r="I185" s="85"/>
      <c r="J185" s="85" t="str">
        <f>+IFERROR(VLOOKUP(I185,Listas!B:C,2,0),"")</f>
        <v/>
      </c>
      <c r="K185" s="85"/>
      <c r="L185" s="85"/>
      <c r="M185" s="85"/>
      <c r="N185" s="79"/>
      <c r="O185" s="79"/>
      <c r="P185" s="82"/>
      <c r="Q185" s="79"/>
      <c r="R185" s="132"/>
      <c r="S185" s="80"/>
      <c r="T185" s="85"/>
      <c r="U185" s="85"/>
      <c r="V185" s="85"/>
      <c r="W185" s="85"/>
      <c r="X185" s="79"/>
      <c r="Y185" s="85"/>
      <c r="Z185" s="133"/>
      <c r="AA185" s="134" t="str">
        <f t="shared" si="0"/>
        <v/>
      </c>
      <c r="AB185" s="87"/>
      <c r="AC185" s="98" t="str">
        <f t="shared" si="1"/>
        <v/>
      </c>
      <c r="AD185" s="85"/>
      <c r="AE185" s="90" t="str">
        <f t="shared" si="2"/>
        <v/>
      </c>
      <c r="AF185" s="91" t="str">
        <f t="shared" si="3"/>
        <v/>
      </c>
      <c r="AG185" s="92" t="str">
        <f t="shared" si="4"/>
        <v/>
      </c>
      <c r="AH185" s="93" t="str">
        <f t="shared" si="5"/>
        <v/>
      </c>
      <c r="AI185" s="93" t="str">
        <f t="shared" si="6"/>
        <v/>
      </c>
      <c r="AJ185" s="135" t="str">
        <f t="shared" si="7"/>
        <v/>
      </c>
      <c r="AK185" s="99" t="str">
        <f>+IF(A185="","",IF(F185="",70,VLOOKUP(L185,Hoja2!A:D,4,0)))</f>
        <v/>
      </c>
      <c r="AL185" s="109"/>
      <c r="AM185" s="109"/>
      <c r="AN185" s="109"/>
      <c r="AO185" s="109"/>
      <c r="AP185" s="109"/>
      <c r="AQ185" s="109"/>
      <c r="AR185" s="109"/>
      <c r="AS185" s="109"/>
      <c r="AT185" s="109"/>
      <c r="AU185" s="109"/>
      <c r="AV185" s="109"/>
      <c r="AW185" s="109"/>
      <c r="AX185" s="109"/>
      <c r="AY185" s="109"/>
      <c r="AZ185" s="109"/>
      <c r="BA185" s="109"/>
      <c r="BB185" s="109"/>
      <c r="BC185" s="109"/>
      <c r="BD185" s="109"/>
    </row>
    <row r="186" spans="1:56" ht="14.25" customHeight="1">
      <c r="A186" s="85"/>
      <c r="B186" s="85"/>
      <c r="C186" s="79"/>
      <c r="D186" s="85"/>
      <c r="E186" s="79"/>
      <c r="F186" s="79"/>
      <c r="G186" s="132"/>
      <c r="H186" s="132"/>
      <c r="I186" s="85"/>
      <c r="J186" s="85" t="str">
        <f>+IFERROR(VLOOKUP(I186,Listas!B:C,2,0),"")</f>
        <v/>
      </c>
      <c r="K186" s="85"/>
      <c r="L186" s="85"/>
      <c r="M186" s="85"/>
      <c r="N186" s="79"/>
      <c r="O186" s="79"/>
      <c r="P186" s="82"/>
      <c r="Q186" s="79"/>
      <c r="R186" s="132"/>
      <c r="S186" s="80"/>
      <c r="T186" s="85"/>
      <c r="U186" s="85"/>
      <c r="V186" s="85"/>
      <c r="W186" s="85"/>
      <c r="X186" s="79"/>
      <c r="Y186" s="85"/>
      <c r="Z186" s="133"/>
      <c r="AA186" s="134" t="str">
        <f t="shared" si="0"/>
        <v/>
      </c>
      <c r="AB186" s="87"/>
      <c r="AC186" s="98" t="str">
        <f t="shared" si="1"/>
        <v/>
      </c>
      <c r="AD186" s="85"/>
      <c r="AE186" s="90" t="str">
        <f t="shared" si="2"/>
        <v/>
      </c>
      <c r="AF186" s="91" t="str">
        <f t="shared" si="3"/>
        <v/>
      </c>
      <c r="AG186" s="92" t="str">
        <f t="shared" si="4"/>
        <v/>
      </c>
      <c r="AH186" s="93" t="str">
        <f t="shared" si="5"/>
        <v/>
      </c>
      <c r="AI186" s="93" t="str">
        <f t="shared" si="6"/>
        <v/>
      </c>
      <c r="AJ186" s="135" t="str">
        <f t="shared" si="7"/>
        <v/>
      </c>
      <c r="AK186" s="99" t="str">
        <f>+IF(A186="","",IF(F186="",70,VLOOKUP(L186,Hoja2!A:D,4,0)))</f>
        <v/>
      </c>
      <c r="AL186" s="109"/>
      <c r="AM186" s="109"/>
      <c r="AN186" s="109"/>
      <c r="AO186" s="109"/>
      <c r="AP186" s="109"/>
      <c r="AQ186" s="109"/>
      <c r="AR186" s="109"/>
      <c r="AS186" s="109"/>
      <c r="AT186" s="109"/>
      <c r="AU186" s="109"/>
      <c r="AV186" s="109"/>
      <c r="AW186" s="109"/>
      <c r="AX186" s="109"/>
      <c r="AY186" s="109"/>
      <c r="AZ186" s="109"/>
      <c r="BA186" s="109"/>
      <c r="BB186" s="109"/>
      <c r="BC186" s="109"/>
      <c r="BD186" s="109"/>
    </row>
    <row r="187" spans="1:56" ht="14.25" customHeight="1">
      <c r="A187" s="85"/>
      <c r="B187" s="85"/>
      <c r="C187" s="79"/>
      <c r="D187" s="85"/>
      <c r="E187" s="79"/>
      <c r="F187" s="79"/>
      <c r="G187" s="132"/>
      <c r="H187" s="132"/>
      <c r="I187" s="85"/>
      <c r="J187" s="85" t="str">
        <f>+IFERROR(VLOOKUP(I187,Listas!B:C,2,0),"")</f>
        <v/>
      </c>
      <c r="K187" s="85"/>
      <c r="L187" s="85"/>
      <c r="M187" s="85"/>
      <c r="N187" s="79"/>
      <c r="O187" s="79"/>
      <c r="P187" s="82"/>
      <c r="Q187" s="79"/>
      <c r="R187" s="132"/>
      <c r="S187" s="80"/>
      <c r="T187" s="85"/>
      <c r="U187" s="85"/>
      <c r="V187" s="85"/>
      <c r="W187" s="85"/>
      <c r="X187" s="79"/>
      <c r="Y187" s="85"/>
      <c r="Z187" s="133"/>
      <c r="AA187" s="134" t="str">
        <f t="shared" si="0"/>
        <v/>
      </c>
      <c r="AB187" s="87"/>
      <c r="AC187" s="98" t="str">
        <f t="shared" si="1"/>
        <v/>
      </c>
      <c r="AD187" s="85"/>
      <c r="AE187" s="90" t="str">
        <f t="shared" si="2"/>
        <v/>
      </c>
      <c r="AF187" s="91" t="str">
        <f t="shared" si="3"/>
        <v/>
      </c>
      <c r="AG187" s="92" t="str">
        <f t="shared" si="4"/>
        <v/>
      </c>
      <c r="AH187" s="93" t="str">
        <f t="shared" si="5"/>
        <v/>
      </c>
      <c r="AI187" s="93" t="str">
        <f t="shared" si="6"/>
        <v/>
      </c>
      <c r="AJ187" s="135" t="str">
        <f t="shared" si="7"/>
        <v/>
      </c>
      <c r="AK187" s="99" t="str">
        <f>+IF(A187="","",IF(F187="",70,VLOOKUP(L187,Hoja2!A:D,4,0)))</f>
        <v/>
      </c>
      <c r="AL187" s="109"/>
      <c r="AM187" s="109"/>
      <c r="AN187" s="109"/>
      <c r="AO187" s="109"/>
      <c r="AP187" s="109"/>
      <c r="AQ187" s="109"/>
      <c r="AR187" s="109"/>
      <c r="AS187" s="109"/>
      <c r="AT187" s="109"/>
      <c r="AU187" s="109"/>
      <c r="AV187" s="109"/>
      <c r="AW187" s="109"/>
      <c r="AX187" s="109"/>
      <c r="AY187" s="109"/>
      <c r="AZ187" s="109"/>
      <c r="BA187" s="109"/>
      <c r="BB187" s="109"/>
      <c r="BC187" s="109"/>
      <c r="BD187" s="109"/>
    </row>
    <row r="188" spans="1:56" ht="14.25" customHeight="1">
      <c r="A188" s="85"/>
      <c r="B188" s="85"/>
      <c r="C188" s="79"/>
      <c r="D188" s="85"/>
      <c r="E188" s="79"/>
      <c r="F188" s="79"/>
      <c r="G188" s="132"/>
      <c r="H188" s="132"/>
      <c r="I188" s="85"/>
      <c r="J188" s="85" t="str">
        <f>+IFERROR(VLOOKUP(I188,Listas!B:C,2,0),"")</f>
        <v/>
      </c>
      <c r="K188" s="85"/>
      <c r="L188" s="85"/>
      <c r="M188" s="85"/>
      <c r="N188" s="79"/>
      <c r="O188" s="79"/>
      <c r="P188" s="82"/>
      <c r="Q188" s="79"/>
      <c r="R188" s="132"/>
      <c r="S188" s="80"/>
      <c r="T188" s="85"/>
      <c r="U188" s="85"/>
      <c r="V188" s="85"/>
      <c r="W188" s="85"/>
      <c r="X188" s="79"/>
      <c r="Y188" s="85"/>
      <c r="Z188" s="133"/>
      <c r="AA188" s="134" t="str">
        <f t="shared" si="0"/>
        <v/>
      </c>
      <c r="AB188" s="87"/>
      <c r="AC188" s="98" t="str">
        <f t="shared" si="1"/>
        <v/>
      </c>
      <c r="AD188" s="85"/>
      <c r="AE188" s="90" t="str">
        <f t="shared" si="2"/>
        <v/>
      </c>
      <c r="AF188" s="91" t="str">
        <f t="shared" si="3"/>
        <v/>
      </c>
      <c r="AG188" s="92" t="str">
        <f t="shared" si="4"/>
        <v/>
      </c>
      <c r="AH188" s="93" t="str">
        <f t="shared" si="5"/>
        <v/>
      </c>
      <c r="AI188" s="93" t="str">
        <f t="shared" si="6"/>
        <v/>
      </c>
      <c r="AJ188" s="135" t="str">
        <f t="shared" si="7"/>
        <v/>
      </c>
      <c r="AK188" s="99" t="str">
        <f>+IF(A188="","",IF(F188="",70,VLOOKUP(L188,Hoja2!A:D,4,0)))</f>
        <v/>
      </c>
      <c r="AL188" s="109"/>
      <c r="AM188" s="109"/>
      <c r="AN188" s="109"/>
      <c r="AO188" s="109"/>
      <c r="AP188" s="109"/>
      <c r="AQ188" s="109"/>
      <c r="AR188" s="109"/>
      <c r="AS188" s="109"/>
      <c r="AT188" s="109"/>
      <c r="AU188" s="109"/>
      <c r="AV188" s="109"/>
      <c r="AW188" s="109"/>
      <c r="AX188" s="109"/>
      <c r="AY188" s="109"/>
      <c r="AZ188" s="109"/>
      <c r="BA188" s="109"/>
      <c r="BB188" s="109"/>
      <c r="BC188" s="109"/>
      <c r="BD188" s="109"/>
    </row>
    <row r="189" spans="1:56" ht="14.25" customHeight="1">
      <c r="A189" s="85"/>
      <c r="B189" s="85"/>
      <c r="C189" s="79"/>
      <c r="D189" s="85"/>
      <c r="E189" s="79"/>
      <c r="F189" s="79"/>
      <c r="G189" s="132"/>
      <c r="H189" s="132"/>
      <c r="I189" s="85"/>
      <c r="J189" s="85" t="str">
        <f>+IFERROR(VLOOKUP(I189,Listas!B:C,2,0),"")</f>
        <v/>
      </c>
      <c r="K189" s="85"/>
      <c r="L189" s="85"/>
      <c r="M189" s="85"/>
      <c r="N189" s="79"/>
      <c r="O189" s="79"/>
      <c r="P189" s="82"/>
      <c r="Q189" s="79"/>
      <c r="R189" s="132"/>
      <c r="S189" s="80"/>
      <c r="T189" s="85"/>
      <c r="U189" s="85"/>
      <c r="V189" s="85"/>
      <c r="W189" s="85"/>
      <c r="X189" s="79"/>
      <c r="Y189" s="85"/>
      <c r="Z189" s="133"/>
      <c r="AA189" s="134" t="str">
        <f t="shared" si="0"/>
        <v/>
      </c>
      <c r="AB189" s="87"/>
      <c r="AC189" s="98" t="str">
        <f t="shared" si="1"/>
        <v/>
      </c>
      <c r="AD189" s="85"/>
      <c r="AE189" s="90" t="str">
        <f t="shared" si="2"/>
        <v/>
      </c>
      <c r="AF189" s="91" t="str">
        <f t="shared" si="3"/>
        <v/>
      </c>
      <c r="AG189" s="92" t="str">
        <f t="shared" si="4"/>
        <v/>
      </c>
      <c r="AH189" s="93" t="str">
        <f t="shared" si="5"/>
        <v/>
      </c>
      <c r="AI189" s="93" t="str">
        <f t="shared" si="6"/>
        <v/>
      </c>
      <c r="AJ189" s="135" t="str">
        <f t="shared" si="7"/>
        <v/>
      </c>
      <c r="AK189" s="99" t="str">
        <f>+IF(A189="","",IF(F189="",70,VLOOKUP(L189,Hoja2!A:D,4,0)))</f>
        <v/>
      </c>
      <c r="AL189" s="109"/>
      <c r="AM189" s="109"/>
      <c r="AN189" s="109"/>
      <c r="AO189" s="109"/>
      <c r="AP189" s="109"/>
      <c r="AQ189" s="109"/>
      <c r="AR189" s="109"/>
      <c r="AS189" s="109"/>
      <c r="AT189" s="109"/>
      <c r="AU189" s="109"/>
      <c r="AV189" s="109"/>
      <c r="AW189" s="109"/>
      <c r="AX189" s="109"/>
      <c r="AY189" s="109"/>
      <c r="AZ189" s="109"/>
      <c r="BA189" s="109"/>
      <c r="BB189" s="109"/>
      <c r="BC189" s="109"/>
      <c r="BD189" s="109"/>
    </row>
    <row r="190" spans="1:56" ht="14.25" customHeight="1">
      <c r="A190" s="85"/>
      <c r="B190" s="85"/>
      <c r="C190" s="79"/>
      <c r="D190" s="85"/>
      <c r="E190" s="79"/>
      <c r="F190" s="79"/>
      <c r="G190" s="132"/>
      <c r="H190" s="132"/>
      <c r="I190" s="85"/>
      <c r="J190" s="85" t="str">
        <f>+IFERROR(VLOOKUP(I190,Listas!B:C,2,0),"")</f>
        <v/>
      </c>
      <c r="K190" s="85"/>
      <c r="L190" s="85"/>
      <c r="M190" s="85"/>
      <c r="N190" s="79"/>
      <c r="O190" s="79"/>
      <c r="P190" s="82"/>
      <c r="Q190" s="79"/>
      <c r="R190" s="132"/>
      <c r="S190" s="80"/>
      <c r="T190" s="85"/>
      <c r="U190" s="85"/>
      <c r="V190" s="85"/>
      <c r="W190" s="85"/>
      <c r="X190" s="79"/>
      <c r="Y190" s="85"/>
      <c r="Z190" s="133"/>
      <c r="AA190" s="134" t="str">
        <f t="shared" si="0"/>
        <v/>
      </c>
      <c r="AB190" s="87"/>
      <c r="AC190" s="98" t="str">
        <f t="shared" si="1"/>
        <v/>
      </c>
      <c r="AD190" s="85"/>
      <c r="AE190" s="90" t="str">
        <f t="shared" si="2"/>
        <v/>
      </c>
      <c r="AF190" s="91" t="str">
        <f t="shared" si="3"/>
        <v/>
      </c>
      <c r="AG190" s="92" t="str">
        <f t="shared" si="4"/>
        <v/>
      </c>
      <c r="AH190" s="93" t="str">
        <f t="shared" si="5"/>
        <v/>
      </c>
      <c r="AI190" s="93" t="str">
        <f t="shared" si="6"/>
        <v/>
      </c>
      <c r="AJ190" s="135" t="str">
        <f t="shared" si="7"/>
        <v/>
      </c>
      <c r="AK190" s="99" t="str">
        <f>+IF(A190="","",IF(F190="",70,VLOOKUP(L190,Hoja2!A:D,4,0)))</f>
        <v/>
      </c>
      <c r="AL190" s="109"/>
      <c r="AM190" s="109"/>
      <c r="AN190" s="109"/>
      <c r="AO190" s="109"/>
      <c r="AP190" s="109"/>
      <c r="AQ190" s="109"/>
      <c r="AR190" s="109"/>
      <c r="AS190" s="109"/>
      <c r="AT190" s="109"/>
      <c r="AU190" s="109"/>
      <c r="AV190" s="109"/>
      <c r="AW190" s="109"/>
      <c r="AX190" s="109"/>
      <c r="AY190" s="109"/>
      <c r="AZ190" s="109"/>
      <c r="BA190" s="109"/>
      <c r="BB190" s="109"/>
      <c r="BC190" s="109"/>
      <c r="BD190" s="109"/>
    </row>
    <row r="191" spans="1:56" ht="14.25" customHeight="1">
      <c r="A191" s="85"/>
      <c r="B191" s="85"/>
      <c r="C191" s="79"/>
      <c r="D191" s="85"/>
      <c r="E191" s="79"/>
      <c r="F191" s="79"/>
      <c r="G191" s="132"/>
      <c r="H191" s="132"/>
      <c r="I191" s="85"/>
      <c r="J191" s="85" t="str">
        <f>+IFERROR(VLOOKUP(I191,Listas!B:C,2,0),"")</f>
        <v/>
      </c>
      <c r="K191" s="85"/>
      <c r="L191" s="85"/>
      <c r="M191" s="85"/>
      <c r="N191" s="79"/>
      <c r="O191" s="79"/>
      <c r="P191" s="82"/>
      <c r="Q191" s="79"/>
      <c r="R191" s="132"/>
      <c r="S191" s="80"/>
      <c r="T191" s="85"/>
      <c r="U191" s="85"/>
      <c r="V191" s="85"/>
      <c r="W191" s="85"/>
      <c r="X191" s="79"/>
      <c r="Y191" s="85"/>
      <c r="Z191" s="133"/>
      <c r="AA191" s="134" t="str">
        <f t="shared" si="0"/>
        <v/>
      </c>
      <c r="AB191" s="87"/>
      <c r="AC191" s="98" t="str">
        <f t="shared" si="1"/>
        <v/>
      </c>
      <c r="AD191" s="85"/>
      <c r="AE191" s="90" t="str">
        <f t="shared" si="2"/>
        <v/>
      </c>
      <c r="AF191" s="91" t="str">
        <f t="shared" si="3"/>
        <v/>
      </c>
      <c r="AG191" s="92" t="str">
        <f t="shared" si="4"/>
        <v/>
      </c>
      <c r="AH191" s="93" t="str">
        <f t="shared" si="5"/>
        <v/>
      </c>
      <c r="AI191" s="93" t="str">
        <f t="shared" si="6"/>
        <v/>
      </c>
      <c r="AJ191" s="135" t="str">
        <f t="shared" si="7"/>
        <v/>
      </c>
      <c r="AK191" s="99" t="str">
        <f>+IF(A191="","",IF(F191="",70,VLOOKUP(L191,Hoja2!A:D,4,0)))</f>
        <v/>
      </c>
      <c r="AL191" s="109"/>
      <c r="AM191" s="109"/>
      <c r="AN191" s="109"/>
      <c r="AO191" s="109"/>
      <c r="AP191" s="109"/>
      <c r="AQ191" s="109"/>
      <c r="AR191" s="109"/>
      <c r="AS191" s="109"/>
      <c r="AT191" s="109"/>
      <c r="AU191" s="109"/>
      <c r="AV191" s="109"/>
      <c r="AW191" s="109"/>
      <c r="AX191" s="109"/>
      <c r="AY191" s="109"/>
      <c r="AZ191" s="109"/>
      <c r="BA191" s="109"/>
      <c r="BB191" s="109"/>
      <c r="BC191" s="109"/>
      <c r="BD191" s="109"/>
    </row>
    <row r="192" spans="1:56" ht="14.25" customHeight="1">
      <c r="A192" s="85"/>
      <c r="B192" s="85"/>
      <c r="C192" s="79"/>
      <c r="D192" s="85"/>
      <c r="E192" s="79"/>
      <c r="F192" s="79"/>
      <c r="G192" s="132"/>
      <c r="H192" s="132"/>
      <c r="I192" s="85"/>
      <c r="J192" s="85" t="str">
        <f>+IFERROR(VLOOKUP(I192,Listas!B:C,2,0),"")</f>
        <v/>
      </c>
      <c r="K192" s="85"/>
      <c r="L192" s="85"/>
      <c r="M192" s="85"/>
      <c r="N192" s="79"/>
      <c r="O192" s="79"/>
      <c r="P192" s="82"/>
      <c r="Q192" s="79"/>
      <c r="R192" s="132"/>
      <c r="S192" s="80"/>
      <c r="T192" s="85"/>
      <c r="U192" s="85"/>
      <c r="V192" s="85"/>
      <c r="W192" s="85"/>
      <c r="X192" s="79"/>
      <c r="Y192" s="85"/>
      <c r="Z192" s="133"/>
      <c r="AA192" s="134" t="str">
        <f t="shared" si="0"/>
        <v/>
      </c>
      <c r="AB192" s="87"/>
      <c r="AC192" s="98" t="str">
        <f t="shared" si="1"/>
        <v/>
      </c>
      <c r="AD192" s="85"/>
      <c r="AE192" s="90" t="str">
        <f t="shared" si="2"/>
        <v/>
      </c>
      <c r="AF192" s="91" t="str">
        <f t="shared" si="3"/>
        <v/>
      </c>
      <c r="AG192" s="92" t="str">
        <f t="shared" si="4"/>
        <v/>
      </c>
      <c r="AH192" s="93" t="str">
        <f t="shared" si="5"/>
        <v/>
      </c>
      <c r="AI192" s="93" t="str">
        <f t="shared" si="6"/>
        <v/>
      </c>
      <c r="AJ192" s="135" t="str">
        <f t="shared" si="7"/>
        <v/>
      </c>
      <c r="AK192" s="99" t="str">
        <f>+IF(A192="","",IF(F192="",70,VLOOKUP(L192,Hoja2!A:D,4,0)))</f>
        <v/>
      </c>
      <c r="AL192" s="109"/>
      <c r="AM192" s="109"/>
      <c r="AN192" s="109"/>
      <c r="AO192" s="109"/>
      <c r="AP192" s="109"/>
      <c r="AQ192" s="109"/>
      <c r="AR192" s="109"/>
      <c r="AS192" s="109"/>
      <c r="AT192" s="109"/>
      <c r="AU192" s="109"/>
      <c r="AV192" s="109"/>
      <c r="AW192" s="109"/>
      <c r="AX192" s="109"/>
      <c r="AY192" s="109"/>
      <c r="AZ192" s="109"/>
      <c r="BA192" s="109"/>
      <c r="BB192" s="109"/>
      <c r="BC192" s="109"/>
      <c r="BD192" s="109"/>
    </row>
    <row r="193" spans="1:56" ht="14.25" customHeight="1">
      <c r="A193" s="85"/>
      <c r="B193" s="85"/>
      <c r="C193" s="79"/>
      <c r="D193" s="85"/>
      <c r="E193" s="79"/>
      <c r="F193" s="79"/>
      <c r="G193" s="132"/>
      <c r="H193" s="132"/>
      <c r="I193" s="85"/>
      <c r="J193" s="85" t="str">
        <f>+IFERROR(VLOOKUP(I193,Listas!B:C,2,0),"")</f>
        <v/>
      </c>
      <c r="K193" s="85"/>
      <c r="L193" s="85"/>
      <c r="M193" s="85"/>
      <c r="N193" s="79"/>
      <c r="O193" s="79"/>
      <c r="P193" s="82"/>
      <c r="Q193" s="79"/>
      <c r="R193" s="132"/>
      <c r="S193" s="80"/>
      <c r="T193" s="85"/>
      <c r="U193" s="85"/>
      <c r="V193" s="85"/>
      <c r="W193" s="85"/>
      <c r="X193" s="79"/>
      <c r="Y193" s="85"/>
      <c r="Z193" s="133"/>
      <c r="AA193" s="134" t="str">
        <f t="shared" si="0"/>
        <v/>
      </c>
      <c r="AB193" s="87"/>
      <c r="AC193" s="98" t="str">
        <f t="shared" si="1"/>
        <v/>
      </c>
      <c r="AD193" s="85"/>
      <c r="AE193" s="90" t="str">
        <f t="shared" si="2"/>
        <v/>
      </c>
      <c r="AF193" s="91" t="str">
        <f t="shared" si="3"/>
        <v/>
      </c>
      <c r="AG193" s="92" t="str">
        <f t="shared" si="4"/>
        <v/>
      </c>
      <c r="AH193" s="93" t="str">
        <f t="shared" si="5"/>
        <v/>
      </c>
      <c r="AI193" s="93" t="str">
        <f t="shared" si="6"/>
        <v/>
      </c>
      <c r="AJ193" s="135" t="str">
        <f t="shared" si="7"/>
        <v/>
      </c>
      <c r="AK193" s="99" t="str">
        <f>+IF(A193="","",IF(F193="",70,VLOOKUP(L193,Hoja2!A:D,4,0)))</f>
        <v/>
      </c>
      <c r="AL193" s="109"/>
      <c r="AM193" s="109"/>
      <c r="AN193" s="109"/>
      <c r="AO193" s="109"/>
      <c r="AP193" s="109"/>
      <c r="AQ193" s="109"/>
      <c r="AR193" s="109"/>
      <c r="AS193" s="109"/>
      <c r="AT193" s="109"/>
      <c r="AU193" s="109"/>
      <c r="AV193" s="109"/>
      <c r="AW193" s="109"/>
      <c r="AX193" s="109"/>
      <c r="AY193" s="109"/>
      <c r="AZ193" s="109"/>
      <c r="BA193" s="109"/>
      <c r="BB193" s="109"/>
      <c r="BC193" s="109"/>
      <c r="BD193" s="109"/>
    </row>
    <row r="194" spans="1:56" ht="14.25" customHeight="1">
      <c r="A194" s="85"/>
      <c r="B194" s="85"/>
      <c r="C194" s="79"/>
      <c r="D194" s="85"/>
      <c r="E194" s="79"/>
      <c r="F194" s="79"/>
      <c r="G194" s="132"/>
      <c r="H194" s="132"/>
      <c r="I194" s="85"/>
      <c r="J194" s="85" t="str">
        <f>+IFERROR(VLOOKUP(I194,Listas!B:C,2,0),"")</f>
        <v/>
      </c>
      <c r="K194" s="85"/>
      <c r="L194" s="85"/>
      <c r="M194" s="85"/>
      <c r="N194" s="79"/>
      <c r="O194" s="79"/>
      <c r="P194" s="82"/>
      <c r="Q194" s="79"/>
      <c r="R194" s="132"/>
      <c r="S194" s="80"/>
      <c r="T194" s="85"/>
      <c r="U194" s="85"/>
      <c r="V194" s="85"/>
      <c r="W194" s="85"/>
      <c r="X194" s="79"/>
      <c r="Y194" s="85"/>
      <c r="Z194" s="133"/>
      <c r="AA194" s="134" t="str">
        <f t="shared" si="0"/>
        <v/>
      </c>
      <c r="AB194" s="87"/>
      <c r="AC194" s="98" t="str">
        <f t="shared" si="1"/>
        <v/>
      </c>
      <c r="AD194" s="85"/>
      <c r="AE194" s="90" t="str">
        <f t="shared" si="2"/>
        <v/>
      </c>
      <c r="AF194" s="91" t="str">
        <f t="shared" si="3"/>
        <v/>
      </c>
      <c r="AG194" s="92" t="str">
        <f t="shared" si="4"/>
        <v/>
      </c>
      <c r="AH194" s="93" t="str">
        <f t="shared" si="5"/>
        <v/>
      </c>
      <c r="AI194" s="93" t="str">
        <f t="shared" si="6"/>
        <v/>
      </c>
      <c r="AJ194" s="135" t="str">
        <f t="shared" si="7"/>
        <v/>
      </c>
      <c r="AK194" s="99" t="str">
        <f>+IF(A194="","",IF(F194="",70,VLOOKUP(L194,Hoja2!A:D,4,0)))</f>
        <v/>
      </c>
      <c r="AL194" s="109"/>
      <c r="AM194" s="109"/>
      <c r="AN194" s="109"/>
      <c r="AO194" s="109"/>
      <c r="AP194" s="109"/>
      <c r="AQ194" s="109"/>
      <c r="AR194" s="109"/>
      <c r="AS194" s="109"/>
      <c r="AT194" s="109"/>
      <c r="AU194" s="109"/>
      <c r="AV194" s="109"/>
      <c r="AW194" s="109"/>
      <c r="AX194" s="109"/>
      <c r="AY194" s="109"/>
      <c r="AZ194" s="109"/>
      <c r="BA194" s="109"/>
      <c r="BB194" s="109"/>
      <c r="BC194" s="109"/>
      <c r="BD194" s="109"/>
    </row>
    <row r="195" spans="1:56" ht="14.25" customHeight="1">
      <c r="A195" s="85"/>
      <c r="B195" s="85"/>
      <c r="C195" s="79"/>
      <c r="D195" s="85"/>
      <c r="E195" s="79"/>
      <c r="F195" s="79"/>
      <c r="G195" s="132"/>
      <c r="H195" s="132"/>
      <c r="I195" s="85"/>
      <c r="J195" s="85" t="str">
        <f>+IFERROR(VLOOKUP(I195,Listas!B:C,2,0),"")</f>
        <v/>
      </c>
      <c r="K195" s="85"/>
      <c r="L195" s="85"/>
      <c r="M195" s="85"/>
      <c r="N195" s="79"/>
      <c r="O195" s="79"/>
      <c r="P195" s="82"/>
      <c r="Q195" s="79"/>
      <c r="R195" s="132"/>
      <c r="S195" s="80"/>
      <c r="T195" s="85"/>
      <c r="U195" s="85"/>
      <c r="V195" s="85"/>
      <c r="W195" s="85"/>
      <c r="X195" s="79"/>
      <c r="Y195" s="85"/>
      <c r="Z195" s="133"/>
      <c r="AA195" s="134" t="str">
        <f t="shared" si="0"/>
        <v/>
      </c>
      <c r="AB195" s="87"/>
      <c r="AC195" s="98" t="str">
        <f t="shared" si="1"/>
        <v/>
      </c>
      <c r="AD195" s="85"/>
      <c r="AE195" s="90" t="str">
        <f t="shared" si="2"/>
        <v/>
      </c>
      <c r="AF195" s="91" t="str">
        <f t="shared" si="3"/>
        <v/>
      </c>
      <c r="AG195" s="92" t="str">
        <f t="shared" si="4"/>
        <v/>
      </c>
      <c r="AH195" s="93" t="str">
        <f t="shared" si="5"/>
        <v/>
      </c>
      <c r="AI195" s="93" t="str">
        <f t="shared" si="6"/>
        <v/>
      </c>
      <c r="AJ195" s="135" t="str">
        <f t="shared" si="7"/>
        <v/>
      </c>
      <c r="AK195" s="99" t="str">
        <f>+IF(A195="","",IF(F195="",70,VLOOKUP(L195,Hoja2!A:D,4,0)))</f>
        <v/>
      </c>
      <c r="AL195" s="109"/>
      <c r="AM195" s="109"/>
      <c r="AN195" s="109"/>
      <c r="AO195" s="109"/>
      <c r="AP195" s="109"/>
      <c r="AQ195" s="109"/>
      <c r="AR195" s="109"/>
      <c r="AS195" s="109"/>
      <c r="AT195" s="109"/>
      <c r="AU195" s="109"/>
      <c r="AV195" s="109"/>
      <c r="AW195" s="109"/>
      <c r="AX195" s="109"/>
      <c r="AY195" s="109"/>
      <c r="AZ195" s="109"/>
      <c r="BA195" s="109"/>
      <c r="BB195" s="109"/>
      <c r="BC195" s="109"/>
      <c r="BD195" s="109"/>
    </row>
    <row r="196" spans="1:56" ht="14.25" customHeight="1">
      <c r="A196" s="85"/>
      <c r="B196" s="85"/>
      <c r="C196" s="79"/>
      <c r="D196" s="85"/>
      <c r="E196" s="79"/>
      <c r="F196" s="79"/>
      <c r="G196" s="132"/>
      <c r="H196" s="132"/>
      <c r="I196" s="85"/>
      <c r="J196" s="85" t="str">
        <f>+IFERROR(VLOOKUP(I196,Listas!B:C,2,0),"")</f>
        <v/>
      </c>
      <c r="K196" s="85"/>
      <c r="L196" s="85"/>
      <c r="M196" s="85"/>
      <c r="N196" s="79"/>
      <c r="O196" s="79"/>
      <c r="P196" s="82"/>
      <c r="Q196" s="79"/>
      <c r="R196" s="132"/>
      <c r="S196" s="80"/>
      <c r="T196" s="85"/>
      <c r="U196" s="85"/>
      <c r="V196" s="85"/>
      <c r="W196" s="85"/>
      <c r="X196" s="79"/>
      <c r="Y196" s="85"/>
      <c r="Z196" s="133"/>
      <c r="AA196" s="134" t="str">
        <f t="shared" si="0"/>
        <v/>
      </c>
      <c r="AB196" s="87"/>
      <c r="AC196" s="98" t="str">
        <f t="shared" si="1"/>
        <v/>
      </c>
      <c r="AD196" s="85"/>
      <c r="AE196" s="90" t="str">
        <f t="shared" si="2"/>
        <v/>
      </c>
      <c r="AF196" s="91" t="str">
        <f t="shared" si="3"/>
        <v/>
      </c>
      <c r="AG196" s="92" t="str">
        <f t="shared" si="4"/>
        <v/>
      </c>
      <c r="AH196" s="93" t="str">
        <f t="shared" si="5"/>
        <v/>
      </c>
      <c r="AI196" s="93" t="str">
        <f t="shared" si="6"/>
        <v/>
      </c>
      <c r="AJ196" s="135" t="str">
        <f t="shared" si="7"/>
        <v/>
      </c>
      <c r="AK196" s="99" t="str">
        <f>+IF(A196="","",IF(F196="",70,VLOOKUP(L196,Hoja2!A:D,4,0)))</f>
        <v/>
      </c>
      <c r="AL196" s="109"/>
      <c r="AM196" s="109"/>
      <c r="AN196" s="109"/>
      <c r="AO196" s="109"/>
      <c r="AP196" s="109"/>
      <c r="AQ196" s="109"/>
      <c r="AR196" s="109"/>
      <c r="AS196" s="109"/>
      <c r="AT196" s="109"/>
      <c r="AU196" s="109"/>
      <c r="AV196" s="109"/>
      <c r="AW196" s="109"/>
      <c r="AX196" s="109"/>
      <c r="AY196" s="109"/>
      <c r="AZ196" s="109"/>
      <c r="BA196" s="109"/>
      <c r="BB196" s="109"/>
      <c r="BC196" s="109"/>
      <c r="BD196" s="109"/>
    </row>
    <row r="197" spans="1:56" ht="14.25" customHeight="1">
      <c r="A197" s="85"/>
      <c r="B197" s="85"/>
      <c r="C197" s="79"/>
      <c r="D197" s="85"/>
      <c r="E197" s="79"/>
      <c r="F197" s="79"/>
      <c r="G197" s="132"/>
      <c r="H197" s="132"/>
      <c r="I197" s="85"/>
      <c r="J197" s="85" t="str">
        <f>+IFERROR(VLOOKUP(I197,Listas!B:C,2,0),"")</f>
        <v/>
      </c>
      <c r="K197" s="85"/>
      <c r="L197" s="85"/>
      <c r="M197" s="85"/>
      <c r="N197" s="79"/>
      <c r="O197" s="79"/>
      <c r="P197" s="82"/>
      <c r="Q197" s="79"/>
      <c r="R197" s="132"/>
      <c r="S197" s="80"/>
      <c r="T197" s="85"/>
      <c r="U197" s="85"/>
      <c r="V197" s="85"/>
      <c r="W197" s="85"/>
      <c r="X197" s="79"/>
      <c r="Y197" s="85"/>
      <c r="Z197" s="133"/>
      <c r="AA197" s="134" t="str">
        <f t="shared" si="0"/>
        <v/>
      </c>
      <c r="AB197" s="87"/>
      <c r="AC197" s="98" t="str">
        <f t="shared" si="1"/>
        <v/>
      </c>
      <c r="AD197" s="85"/>
      <c r="AE197" s="90" t="str">
        <f t="shared" si="2"/>
        <v/>
      </c>
      <c r="AF197" s="91" t="str">
        <f t="shared" si="3"/>
        <v/>
      </c>
      <c r="AG197" s="92" t="str">
        <f t="shared" si="4"/>
        <v/>
      </c>
      <c r="AH197" s="93" t="str">
        <f t="shared" si="5"/>
        <v/>
      </c>
      <c r="AI197" s="93" t="str">
        <f t="shared" si="6"/>
        <v/>
      </c>
      <c r="AJ197" s="135" t="str">
        <f t="shared" si="7"/>
        <v/>
      </c>
      <c r="AK197" s="99" t="str">
        <f>+IF(A197="","",IF(F197="",70,VLOOKUP(L197,Hoja2!A:D,4,0)))</f>
        <v/>
      </c>
      <c r="AL197" s="109"/>
      <c r="AM197" s="109"/>
      <c r="AN197" s="109"/>
      <c r="AO197" s="109"/>
      <c r="AP197" s="109"/>
      <c r="AQ197" s="109"/>
      <c r="AR197" s="109"/>
      <c r="AS197" s="109"/>
      <c r="AT197" s="109"/>
      <c r="AU197" s="109"/>
      <c r="AV197" s="109"/>
      <c r="AW197" s="109"/>
      <c r="AX197" s="109"/>
      <c r="AY197" s="109"/>
      <c r="AZ197" s="109"/>
      <c r="BA197" s="109"/>
      <c r="BB197" s="109"/>
      <c r="BC197" s="109"/>
      <c r="BD197" s="109"/>
    </row>
    <row r="198" spans="1:56" ht="14.25" customHeight="1">
      <c r="A198" s="85"/>
      <c r="B198" s="85"/>
      <c r="C198" s="79"/>
      <c r="D198" s="85"/>
      <c r="E198" s="79"/>
      <c r="F198" s="79"/>
      <c r="G198" s="132"/>
      <c r="H198" s="132"/>
      <c r="I198" s="85"/>
      <c r="J198" s="85" t="str">
        <f>+IFERROR(VLOOKUP(I198,Listas!B:C,2,0),"")</f>
        <v/>
      </c>
      <c r="K198" s="85"/>
      <c r="L198" s="85"/>
      <c r="M198" s="85"/>
      <c r="N198" s="79"/>
      <c r="O198" s="79"/>
      <c r="P198" s="82"/>
      <c r="Q198" s="79"/>
      <c r="R198" s="132"/>
      <c r="S198" s="80"/>
      <c r="T198" s="85"/>
      <c r="U198" s="85"/>
      <c r="V198" s="85"/>
      <c r="W198" s="85"/>
      <c r="X198" s="79"/>
      <c r="Y198" s="85"/>
      <c r="Z198" s="133"/>
      <c r="AA198" s="134" t="str">
        <f t="shared" si="0"/>
        <v/>
      </c>
      <c r="AB198" s="87"/>
      <c r="AC198" s="98" t="str">
        <f t="shared" si="1"/>
        <v/>
      </c>
      <c r="AD198" s="85"/>
      <c r="AE198" s="90" t="str">
        <f t="shared" si="2"/>
        <v/>
      </c>
      <c r="AF198" s="91" t="str">
        <f t="shared" si="3"/>
        <v/>
      </c>
      <c r="AG198" s="92" t="str">
        <f t="shared" si="4"/>
        <v/>
      </c>
      <c r="AH198" s="93" t="str">
        <f t="shared" si="5"/>
        <v/>
      </c>
      <c r="AI198" s="93" t="str">
        <f t="shared" si="6"/>
        <v/>
      </c>
      <c r="AJ198" s="135" t="str">
        <f t="shared" si="7"/>
        <v/>
      </c>
      <c r="AK198" s="99" t="str">
        <f>+IF(A198="","",IF(F198="",70,VLOOKUP(L198,Hoja2!A:D,4,0)))</f>
        <v/>
      </c>
      <c r="AL198" s="109"/>
      <c r="AM198" s="109"/>
      <c r="AN198" s="109"/>
      <c r="AO198" s="109"/>
      <c r="AP198" s="109"/>
      <c r="AQ198" s="109"/>
      <c r="AR198" s="109"/>
      <c r="AS198" s="109"/>
      <c r="AT198" s="109"/>
      <c r="AU198" s="109"/>
      <c r="AV198" s="109"/>
      <c r="AW198" s="109"/>
      <c r="AX198" s="109"/>
      <c r="AY198" s="109"/>
      <c r="AZ198" s="109"/>
      <c r="BA198" s="109"/>
      <c r="BB198" s="109"/>
      <c r="BC198" s="109"/>
      <c r="BD198" s="109"/>
    </row>
    <row r="199" spans="1:56" ht="14.25" customHeight="1">
      <c r="A199" s="85"/>
      <c r="B199" s="85"/>
      <c r="C199" s="79"/>
      <c r="D199" s="85"/>
      <c r="E199" s="79"/>
      <c r="F199" s="79"/>
      <c r="G199" s="132"/>
      <c r="H199" s="132"/>
      <c r="I199" s="85"/>
      <c r="J199" s="85" t="str">
        <f>+IFERROR(VLOOKUP(I199,Listas!B:C,2,0),"")</f>
        <v/>
      </c>
      <c r="K199" s="85"/>
      <c r="L199" s="85"/>
      <c r="M199" s="85"/>
      <c r="N199" s="79"/>
      <c r="O199" s="79"/>
      <c r="P199" s="82"/>
      <c r="Q199" s="79"/>
      <c r="R199" s="132"/>
      <c r="S199" s="80"/>
      <c r="T199" s="85"/>
      <c r="U199" s="85"/>
      <c r="V199" s="85"/>
      <c r="W199" s="85"/>
      <c r="X199" s="79"/>
      <c r="Y199" s="85"/>
      <c r="Z199" s="133"/>
      <c r="AA199" s="134" t="str">
        <f t="shared" si="0"/>
        <v/>
      </c>
      <c r="AB199" s="87"/>
      <c r="AC199" s="98" t="str">
        <f t="shared" si="1"/>
        <v/>
      </c>
      <c r="AD199" s="85"/>
      <c r="AE199" s="90" t="str">
        <f t="shared" si="2"/>
        <v/>
      </c>
      <c r="AF199" s="91" t="str">
        <f t="shared" si="3"/>
        <v/>
      </c>
      <c r="AG199" s="92" t="str">
        <f t="shared" si="4"/>
        <v/>
      </c>
      <c r="AH199" s="93" t="str">
        <f t="shared" si="5"/>
        <v/>
      </c>
      <c r="AI199" s="93" t="str">
        <f t="shared" si="6"/>
        <v/>
      </c>
      <c r="AJ199" s="135" t="str">
        <f t="shared" si="7"/>
        <v/>
      </c>
      <c r="AK199" s="99" t="str">
        <f>+IF(A199="","",IF(F199="",70,VLOOKUP(L199,Hoja2!A:D,4,0)))</f>
        <v/>
      </c>
      <c r="AL199" s="109"/>
      <c r="AM199" s="109"/>
      <c r="AN199" s="109"/>
      <c r="AO199" s="109"/>
      <c r="AP199" s="109"/>
      <c r="AQ199" s="109"/>
      <c r="AR199" s="109"/>
      <c r="AS199" s="109"/>
      <c r="AT199" s="109"/>
      <c r="AU199" s="109"/>
      <c r="AV199" s="109"/>
      <c r="AW199" s="109"/>
      <c r="AX199" s="109"/>
      <c r="AY199" s="109"/>
      <c r="AZ199" s="109"/>
      <c r="BA199" s="109"/>
      <c r="BB199" s="109"/>
      <c r="BC199" s="109"/>
      <c r="BD199" s="109"/>
    </row>
    <row r="200" spans="1:56" ht="14.25" customHeight="1">
      <c r="A200" s="85"/>
      <c r="B200" s="85"/>
      <c r="C200" s="79"/>
      <c r="D200" s="85"/>
      <c r="E200" s="79"/>
      <c r="F200" s="79"/>
      <c r="G200" s="132"/>
      <c r="H200" s="132"/>
      <c r="I200" s="85"/>
      <c r="J200" s="85" t="str">
        <f>+IFERROR(VLOOKUP(I200,Listas!B:C,2,0),"")</f>
        <v/>
      </c>
      <c r="K200" s="85"/>
      <c r="L200" s="85"/>
      <c r="M200" s="85"/>
      <c r="N200" s="79"/>
      <c r="O200" s="79"/>
      <c r="P200" s="82"/>
      <c r="Q200" s="79"/>
      <c r="R200" s="132"/>
      <c r="S200" s="80"/>
      <c r="T200" s="85"/>
      <c r="U200" s="85"/>
      <c r="V200" s="85"/>
      <c r="W200" s="85"/>
      <c r="X200" s="79"/>
      <c r="Y200" s="85"/>
      <c r="Z200" s="133"/>
      <c r="AA200" s="134" t="str">
        <f t="shared" si="0"/>
        <v/>
      </c>
      <c r="AB200" s="87"/>
      <c r="AC200" s="98" t="str">
        <f t="shared" si="1"/>
        <v/>
      </c>
      <c r="AD200" s="85"/>
      <c r="AE200" s="90" t="str">
        <f t="shared" si="2"/>
        <v/>
      </c>
      <c r="AF200" s="91" t="str">
        <f t="shared" si="3"/>
        <v/>
      </c>
      <c r="AG200" s="92" t="str">
        <f t="shared" si="4"/>
        <v/>
      </c>
      <c r="AH200" s="93" t="str">
        <f t="shared" si="5"/>
        <v/>
      </c>
      <c r="AI200" s="93" t="str">
        <f t="shared" si="6"/>
        <v/>
      </c>
      <c r="AJ200" s="135" t="str">
        <f t="shared" si="7"/>
        <v/>
      </c>
      <c r="AK200" s="99" t="str">
        <f>+IF(A200="","",IF(F200="",70,VLOOKUP(L200,Hoja2!A:D,4,0)))</f>
        <v/>
      </c>
      <c r="AL200" s="109"/>
      <c r="AM200" s="109"/>
      <c r="AN200" s="109"/>
      <c r="AO200" s="109"/>
      <c r="AP200" s="109"/>
      <c r="AQ200" s="109"/>
      <c r="AR200" s="109"/>
      <c r="AS200" s="109"/>
      <c r="AT200" s="109"/>
      <c r="AU200" s="109"/>
      <c r="AV200" s="109"/>
      <c r="AW200" s="109"/>
      <c r="AX200" s="109"/>
      <c r="AY200" s="109"/>
      <c r="AZ200" s="109"/>
      <c r="BA200" s="109"/>
      <c r="BB200" s="109"/>
      <c r="BC200" s="109"/>
      <c r="BD200" s="109"/>
    </row>
    <row r="201" spans="1:56" ht="14.25" customHeight="1">
      <c r="A201" s="85"/>
      <c r="B201" s="85"/>
      <c r="C201" s="79"/>
      <c r="D201" s="85"/>
      <c r="E201" s="79"/>
      <c r="F201" s="79"/>
      <c r="G201" s="132"/>
      <c r="H201" s="132"/>
      <c r="I201" s="85"/>
      <c r="J201" s="85" t="str">
        <f>+IFERROR(VLOOKUP(I201,Listas!B:C,2,0),"")</f>
        <v/>
      </c>
      <c r="K201" s="85"/>
      <c r="L201" s="85"/>
      <c r="M201" s="85"/>
      <c r="N201" s="79"/>
      <c r="O201" s="79"/>
      <c r="P201" s="82"/>
      <c r="Q201" s="79"/>
      <c r="R201" s="132"/>
      <c r="S201" s="80"/>
      <c r="T201" s="85"/>
      <c r="U201" s="85"/>
      <c r="V201" s="85"/>
      <c r="W201" s="85"/>
      <c r="X201" s="79"/>
      <c r="Y201" s="85"/>
      <c r="Z201" s="133"/>
      <c r="AA201" s="134" t="str">
        <f t="shared" si="0"/>
        <v/>
      </c>
      <c r="AB201" s="87"/>
      <c r="AC201" s="98" t="str">
        <f t="shared" si="1"/>
        <v/>
      </c>
      <c r="AD201" s="85"/>
      <c r="AE201" s="90" t="str">
        <f t="shared" si="2"/>
        <v/>
      </c>
      <c r="AF201" s="91" t="str">
        <f t="shared" si="3"/>
        <v/>
      </c>
      <c r="AG201" s="92" t="str">
        <f t="shared" si="4"/>
        <v/>
      </c>
      <c r="AH201" s="93" t="str">
        <f t="shared" si="5"/>
        <v/>
      </c>
      <c r="AI201" s="93" t="str">
        <f t="shared" si="6"/>
        <v/>
      </c>
      <c r="AJ201" s="135" t="str">
        <f t="shared" si="7"/>
        <v/>
      </c>
      <c r="AK201" s="99" t="str">
        <f>+IF(A201="","",IF(F201="",70,VLOOKUP(L201,Hoja2!A:D,4,0)))</f>
        <v/>
      </c>
      <c r="AL201" s="109"/>
      <c r="AM201" s="109"/>
      <c r="AN201" s="109"/>
      <c r="AO201" s="109"/>
      <c r="AP201" s="109"/>
      <c r="AQ201" s="109"/>
      <c r="AR201" s="109"/>
      <c r="AS201" s="109"/>
      <c r="AT201" s="109"/>
      <c r="AU201" s="109"/>
      <c r="AV201" s="109"/>
      <c r="AW201" s="109"/>
      <c r="AX201" s="109"/>
      <c r="AY201" s="109"/>
      <c r="AZ201" s="109"/>
      <c r="BA201" s="109"/>
      <c r="BB201" s="109"/>
      <c r="BC201" s="109"/>
      <c r="BD201" s="109"/>
    </row>
    <row r="202" spans="1:56" ht="14.25" customHeight="1">
      <c r="A202" s="85"/>
      <c r="B202" s="85"/>
      <c r="C202" s="79"/>
      <c r="D202" s="85"/>
      <c r="E202" s="79"/>
      <c r="F202" s="79"/>
      <c r="G202" s="132"/>
      <c r="H202" s="132"/>
      <c r="I202" s="85"/>
      <c r="J202" s="85" t="str">
        <f>+IFERROR(VLOOKUP(I202,Listas!B:C,2,0),"")</f>
        <v/>
      </c>
      <c r="K202" s="85"/>
      <c r="L202" s="85"/>
      <c r="M202" s="85"/>
      <c r="N202" s="79"/>
      <c r="O202" s="79"/>
      <c r="P202" s="82"/>
      <c r="Q202" s="79"/>
      <c r="R202" s="132"/>
      <c r="S202" s="80"/>
      <c r="T202" s="85"/>
      <c r="U202" s="85"/>
      <c r="V202" s="85"/>
      <c r="W202" s="85"/>
      <c r="X202" s="79"/>
      <c r="Y202" s="85"/>
      <c r="Z202" s="133"/>
      <c r="AA202" s="134" t="str">
        <f t="shared" si="0"/>
        <v/>
      </c>
      <c r="AB202" s="87"/>
      <c r="AC202" s="98" t="str">
        <f t="shared" si="1"/>
        <v/>
      </c>
      <c r="AD202" s="85"/>
      <c r="AE202" s="90" t="str">
        <f t="shared" si="2"/>
        <v/>
      </c>
      <c r="AF202" s="91" t="str">
        <f t="shared" si="3"/>
        <v/>
      </c>
      <c r="AG202" s="92" t="str">
        <f t="shared" si="4"/>
        <v/>
      </c>
      <c r="AH202" s="93" t="str">
        <f t="shared" si="5"/>
        <v/>
      </c>
      <c r="AI202" s="93" t="str">
        <f t="shared" si="6"/>
        <v/>
      </c>
      <c r="AJ202" s="135" t="str">
        <f t="shared" si="7"/>
        <v/>
      </c>
      <c r="AK202" s="99" t="str">
        <f>+IF(A202="","",IF(F202="",70,VLOOKUP(L202,Hoja2!A:D,4,0)))</f>
        <v/>
      </c>
      <c r="AL202" s="109"/>
      <c r="AM202" s="109"/>
      <c r="AN202" s="109"/>
      <c r="AO202" s="109"/>
      <c r="AP202" s="109"/>
      <c r="AQ202" s="109"/>
      <c r="AR202" s="109"/>
      <c r="AS202" s="109"/>
      <c r="AT202" s="109"/>
      <c r="AU202" s="109"/>
      <c r="AV202" s="109"/>
      <c r="AW202" s="109"/>
      <c r="AX202" s="109"/>
      <c r="AY202" s="109"/>
      <c r="AZ202" s="109"/>
      <c r="BA202" s="109"/>
      <c r="BB202" s="109"/>
      <c r="BC202" s="109"/>
      <c r="BD202" s="109"/>
    </row>
    <row r="203" spans="1:56" ht="14.25" customHeight="1">
      <c r="A203" s="85"/>
      <c r="B203" s="85"/>
      <c r="C203" s="79"/>
      <c r="D203" s="85"/>
      <c r="E203" s="79"/>
      <c r="F203" s="79"/>
      <c r="G203" s="132"/>
      <c r="H203" s="132"/>
      <c r="I203" s="85"/>
      <c r="J203" s="85" t="str">
        <f>+IFERROR(VLOOKUP(I203,Listas!B:C,2,0),"")</f>
        <v/>
      </c>
      <c r="K203" s="85"/>
      <c r="L203" s="85"/>
      <c r="M203" s="85"/>
      <c r="N203" s="79"/>
      <c r="O203" s="79"/>
      <c r="P203" s="82"/>
      <c r="Q203" s="79"/>
      <c r="R203" s="132"/>
      <c r="S203" s="80"/>
      <c r="T203" s="85"/>
      <c r="U203" s="85"/>
      <c r="V203" s="85"/>
      <c r="W203" s="85"/>
      <c r="X203" s="79"/>
      <c r="Y203" s="85"/>
      <c r="Z203" s="133"/>
      <c r="AA203" s="134" t="str">
        <f t="shared" si="0"/>
        <v/>
      </c>
      <c r="AB203" s="87"/>
      <c r="AC203" s="98" t="str">
        <f t="shared" si="1"/>
        <v/>
      </c>
      <c r="AD203" s="85"/>
      <c r="AE203" s="90" t="str">
        <f t="shared" si="2"/>
        <v/>
      </c>
      <c r="AF203" s="91" t="str">
        <f t="shared" si="3"/>
        <v/>
      </c>
      <c r="AG203" s="92" t="str">
        <f t="shared" si="4"/>
        <v/>
      </c>
      <c r="AH203" s="93" t="str">
        <f t="shared" si="5"/>
        <v/>
      </c>
      <c r="AI203" s="93" t="str">
        <f t="shared" si="6"/>
        <v/>
      </c>
      <c r="AJ203" s="135" t="str">
        <f t="shared" si="7"/>
        <v/>
      </c>
      <c r="AK203" s="99" t="str">
        <f>+IF(A203="","",IF(F203="",70,VLOOKUP(L203,Hoja2!A:D,4,0)))</f>
        <v/>
      </c>
      <c r="AL203" s="109"/>
      <c r="AM203" s="109"/>
      <c r="AN203" s="109"/>
      <c r="AO203" s="109"/>
      <c r="AP203" s="109"/>
      <c r="AQ203" s="109"/>
      <c r="AR203" s="109"/>
      <c r="AS203" s="109"/>
      <c r="AT203" s="109"/>
      <c r="AU203" s="109"/>
      <c r="AV203" s="109"/>
      <c r="AW203" s="109"/>
      <c r="AX203" s="109"/>
      <c r="AY203" s="109"/>
      <c r="AZ203" s="109"/>
      <c r="BA203" s="109"/>
      <c r="BB203" s="109"/>
      <c r="BC203" s="109"/>
      <c r="BD203" s="109"/>
    </row>
    <row r="204" spans="1:56" ht="14.25" customHeight="1">
      <c r="A204" s="85"/>
      <c r="B204" s="85"/>
      <c r="C204" s="79"/>
      <c r="D204" s="85"/>
      <c r="E204" s="79"/>
      <c r="F204" s="79"/>
      <c r="G204" s="132"/>
      <c r="H204" s="132"/>
      <c r="I204" s="85"/>
      <c r="J204" s="85" t="str">
        <f>+IFERROR(VLOOKUP(I204,Listas!B:C,2,0),"")</f>
        <v/>
      </c>
      <c r="K204" s="85"/>
      <c r="L204" s="85"/>
      <c r="M204" s="85"/>
      <c r="N204" s="79"/>
      <c r="O204" s="79"/>
      <c r="P204" s="82"/>
      <c r="Q204" s="79"/>
      <c r="R204" s="132"/>
      <c r="S204" s="80"/>
      <c r="T204" s="85"/>
      <c r="U204" s="85"/>
      <c r="V204" s="85"/>
      <c r="W204" s="85"/>
      <c r="X204" s="79"/>
      <c r="Y204" s="85"/>
      <c r="Z204" s="133"/>
      <c r="AA204" s="134" t="str">
        <f t="shared" si="0"/>
        <v/>
      </c>
      <c r="AB204" s="87"/>
      <c r="AC204" s="98" t="str">
        <f t="shared" si="1"/>
        <v/>
      </c>
      <c r="AD204" s="85"/>
      <c r="AE204" s="90" t="str">
        <f t="shared" si="2"/>
        <v/>
      </c>
      <c r="AF204" s="91" t="str">
        <f t="shared" si="3"/>
        <v/>
      </c>
      <c r="AG204" s="92" t="str">
        <f t="shared" si="4"/>
        <v/>
      </c>
      <c r="AH204" s="93" t="str">
        <f t="shared" si="5"/>
        <v/>
      </c>
      <c r="AI204" s="93" t="str">
        <f t="shared" si="6"/>
        <v/>
      </c>
      <c r="AJ204" s="135" t="str">
        <f t="shared" si="7"/>
        <v/>
      </c>
      <c r="AK204" s="99" t="str">
        <f>+IF(A204="","",IF(F204="",70,VLOOKUP(L204,Hoja2!A:D,4,0)))</f>
        <v/>
      </c>
      <c r="AL204" s="109"/>
      <c r="AM204" s="109"/>
      <c r="AN204" s="109"/>
      <c r="AO204" s="109"/>
      <c r="AP204" s="109"/>
      <c r="AQ204" s="109"/>
      <c r="AR204" s="109"/>
      <c r="AS204" s="109"/>
      <c r="AT204" s="109"/>
      <c r="AU204" s="109"/>
      <c r="AV204" s="109"/>
      <c r="AW204" s="109"/>
      <c r="AX204" s="109"/>
      <c r="AY204" s="109"/>
      <c r="AZ204" s="109"/>
      <c r="BA204" s="109"/>
      <c r="BB204" s="109"/>
      <c r="BC204" s="109"/>
      <c r="BD204" s="109"/>
    </row>
    <row r="205" spans="1:56" ht="14.25" customHeight="1">
      <c r="A205" s="85"/>
      <c r="B205" s="85"/>
      <c r="C205" s="79"/>
      <c r="D205" s="85"/>
      <c r="E205" s="79"/>
      <c r="F205" s="79"/>
      <c r="G205" s="132"/>
      <c r="H205" s="132"/>
      <c r="I205" s="85"/>
      <c r="J205" s="85" t="str">
        <f>+IFERROR(VLOOKUP(I205,Listas!B:C,2,0),"")</f>
        <v/>
      </c>
      <c r="K205" s="85"/>
      <c r="L205" s="85"/>
      <c r="M205" s="85"/>
      <c r="N205" s="79"/>
      <c r="O205" s="79"/>
      <c r="P205" s="82"/>
      <c r="Q205" s="79"/>
      <c r="R205" s="132"/>
      <c r="S205" s="80"/>
      <c r="T205" s="85"/>
      <c r="U205" s="85"/>
      <c r="V205" s="85"/>
      <c r="W205" s="85"/>
      <c r="X205" s="79"/>
      <c r="Y205" s="85"/>
      <c r="Z205" s="133"/>
      <c r="AA205" s="134" t="str">
        <f t="shared" si="0"/>
        <v/>
      </c>
      <c r="AB205" s="87"/>
      <c r="AC205" s="98" t="str">
        <f t="shared" si="1"/>
        <v/>
      </c>
      <c r="AD205" s="85"/>
      <c r="AE205" s="90" t="str">
        <f t="shared" si="2"/>
        <v/>
      </c>
      <c r="AF205" s="91" t="str">
        <f t="shared" si="3"/>
        <v/>
      </c>
      <c r="AG205" s="92" t="str">
        <f t="shared" si="4"/>
        <v/>
      </c>
      <c r="AH205" s="93" t="str">
        <f t="shared" si="5"/>
        <v/>
      </c>
      <c r="AI205" s="93" t="str">
        <f t="shared" si="6"/>
        <v/>
      </c>
      <c r="AJ205" s="135" t="str">
        <f t="shared" si="7"/>
        <v/>
      </c>
      <c r="AK205" s="99" t="str">
        <f>+IF(A205="","",IF(F205="",70,VLOOKUP(L205,Hoja2!A:D,4,0)))</f>
        <v/>
      </c>
      <c r="AL205" s="109"/>
      <c r="AM205" s="109"/>
      <c r="AN205" s="109"/>
      <c r="AO205" s="109"/>
      <c r="AP205" s="109"/>
      <c r="AQ205" s="109"/>
      <c r="AR205" s="109"/>
      <c r="AS205" s="109"/>
      <c r="AT205" s="109"/>
      <c r="AU205" s="109"/>
      <c r="AV205" s="109"/>
      <c r="AW205" s="109"/>
      <c r="AX205" s="109"/>
      <c r="AY205" s="109"/>
      <c r="AZ205" s="109"/>
      <c r="BA205" s="109"/>
      <c r="BB205" s="109"/>
      <c r="BC205" s="109"/>
      <c r="BD205" s="109"/>
    </row>
    <row r="206" spans="1:56" ht="14.25" customHeight="1">
      <c r="A206" s="85"/>
      <c r="B206" s="85"/>
      <c r="C206" s="79"/>
      <c r="D206" s="85"/>
      <c r="E206" s="79"/>
      <c r="F206" s="79"/>
      <c r="G206" s="132"/>
      <c r="H206" s="132"/>
      <c r="I206" s="85"/>
      <c r="J206" s="85" t="str">
        <f>+IFERROR(VLOOKUP(I206,Listas!B:C,2,0),"")</f>
        <v/>
      </c>
      <c r="K206" s="85"/>
      <c r="L206" s="85"/>
      <c r="M206" s="85"/>
      <c r="N206" s="79"/>
      <c r="O206" s="79"/>
      <c r="P206" s="82"/>
      <c r="Q206" s="79"/>
      <c r="R206" s="132"/>
      <c r="S206" s="80"/>
      <c r="T206" s="85"/>
      <c r="U206" s="85"/>
      <c r="V206" s="85"/>
      <c r="W206" s="85"/>
      <c r="X206" s="79"/>
      <c r="Y206" s="85"/>
      <c r="Z206" s="133"/>
      <c r="AA206" s="134" t="str">
        <f t="shared" si="0"/>
        <v/>
      </c>
      <c r="AB206" s="87"/>
      <c r="AC206" s="98" t="str">
        <f t="shared" si="1"/>
        <v/>
      </c>
      <c r="AD206" s="85"/>
      <c r="AE206" s="90" t="str">
        <f t="shared" si="2"/>
        <v/>
      </c>
      <c r="AF206" s="91" t="str">
        <f t="shared" si="3"/>
        <v/>
      </c>
      <c r="AG206" s="92" t="str">
        <f t="shared" si="4"/>
        <v/>
      </c>
      <c r="AH206" s="93" t="str">
        <f t="shared" si="5"/>
        <v/>
      </c>
      <c r="AI206" s="93" t="str">
        <f t="shared" si="6"/>
        <v/>
      </c>
      <c r="AJ206" s="135" t="str">
        <f t="shared" si="7"/>
        <v/>
      </c>
      <c r="AK206" s="99" t="str">
        <f>+IF(A206="","",IF(F206="",70,VLOOKUP(L206,Hoja2!A:D,4,0)))</f>
        <v/>
      </c>
      <c r="AL206" s="109"/>
      <c r="AM206" s="109"/>
      <c r="AN206" s="109"/>
      <c r="AO206" s="109"/>
      <c r="AP206" s="109"/>
      <c r="AQ206" s="109"/>
      <c r="AR206" s="109"/>
      <c r="AS206" s="109"/>
      <c r="AT206" s="109"/>
      <c r="AU206" s="109"/>
      <c r="AV206" s="109"/>
      <c r="AW206" s="109"/>
      <c r="AX206" s="109"/>
      <c r="AY206" s="109"/>
      <c r="AZ206" s="109"/>
      <c r="BA206" s="109"/>
      <c r="BB206" s="109"/>
      <c r="BC206" s="109"/>
      <c r="BD206" s="109"/>
    </row>
    <row r="207" spans="1:56" ht="14.25" customHeight="1">
      <c r="A207" s="85"/>
      <c r="B207" s="85"/>
      <c r="C207" s="79"/>
      <c r="D207" s="85"/>
      <c r="E207" s="79"/>
      <c r="F207" s="79"/>
      <c r="G207" s="132"/>
      <c r="H207" s="132"/>
      <c r="I207" s="85"/>
      <c r="J207" s="85" t="str">
        <f>+IFERROR(VLOOKUP(I207,Listas!B:C,2,0),"")</f>
        <v/>
      </c>
      <c r="K207" s="85"/>
      <c r="L207" s="85"/>
      <c r="M207" s="85"/>
      <c r="N207" s="79"/>
      <c r="O207" s="79"/>
      <c r="P207" s="82"/>
      <c r="Q207" s="79"/>
      <c r="R207" s="132"/>
      <c r="S207" s="80"/>
      <c r="T207" s="85"/>
      <c r="U207" s="85"/>
      <c r="V207" s="85"/>
      <c r="W207" s="85"/>
      <c r="X207" s="79"/>
      <c r="Y207" s="85"/>
      <c r="Z207" s="133"/>
      <c r="AA207" s="134" t="str">
        <f t="shared" si="0"/>
        <v/>
      </c>
      <c r="AB207" s="87"/>
      <c r="AC207" s="98" t="str">
        <f t="shared" si="1"/>
        <v/>
      </c>
      <c r="AD207" s="85"/>
      <c r="AE207" s="90" t="str">
        <f t="shared" si="2"/>
        <v/>
      </c>
      <c r="AF207" s="91" t="str">
        <f t="shared" si="3"/>
        <v/>
      </c>
      <c r="AG207" s="92" t="str">
        <f t="shared" si="4"/>
        <v/>
      </c>
      <c r="AH207" s="93" t="str">
        <f t="shared" si="5"/>
        <v/>
      </c>
      <c r="AI207" s="93" t="str">
        <f t="shared" si="6"/>
        <v/>
      </c>
      <c r="AJ207" s="135" t="str">
        <f t="shared" si="7"/>
        <v/>
      </c>
      <c r="AK207" s="99" t="str">
        <f>+IF(A207="","",IF(F207="",70,VLOOKUP(L207,Hoja2!A:D,4,0)))</f>
        <v/>
      </c>
      <c r="AL207" s="109"/>
      <c r="AM207" s="109"/>
      <c r="AN207" s="109"/>
      <c r="AO207" s="109"/>
      <c r="AP207" s="109"/>
      <c r="AQ207" s="109"/>
      <c r="AR207" s="109"/>
      <c r="AS207" s="109"/>
      <c r="AT207" s="109"/>
      <c r="AU207" s="109"/>
      <c r="AV207" s="109"/>
      <c r="AW207" s="109"/>
      <c r="AX207" s="109"/>
      <c r="AY207" s="109"/>
      <c r="AZ207" s="109"/>
      <c r="BA207" s="109"/>
      <c r="BB207" s="109"/>
      <c r="BC207" s="109"/>
      <c r="BD207" s="109"/>
    </row>
    <row r="208" spans="1:56" ht="14.25" customHeight="1">
      <c r="A208" s="85"/>
      <c r="B208" s="85"/>
      <c r="C208" s="79"/>
      <c r="D208" s="85"/>
      <c r="E208" s="79"/>
      <c r="F208" s="79"/>
      <c r="G208" s="132"/>
      <c r="H208" s="132"/>
      <c r="I208" s="85"/>
      <c r="J208" s="85" t="str">
        <f>+IFERROR(VLOOKUP(I208,Listas!B:C,2,0),"")</f>
        <v/>
      </c>
      <c r="K208" s="85"/>
      <c r="L208" s="85"/>
      <c r="M208" s="85"/>
      <c r="N208" s="79"/>
      <c r="O208" s="79"/>
      <c r="P208" s="82"/>
      <c r="Q208" s="79"/>
      <c r="R208" s="132"/>
      <c r="S208" s="80"/>
      <c r="T208" s="85"/>
      <c r="U208" s="85"/>
      <c r="V208" s="85"/>
      <c r="W208" s="85"/>
      <c r="X208" s="79"/>
      <c r="Y208" s="85"/>
      <c r="Z208" s="133"/>
      <c r="AA208" s="134" t="str">
        <f t="shared" si="0"/>
        <v/>
      </c>
      <c r="AB208" s="87"/>
      <c r="AC208" s="98" t="str">
        <f t="shared" si="1"/>
        <v/>
      </c>
      <c r="AD208" s="85"/>
      <c r="AE208" s="90" t="str">
        <f t="shared" si="2"/>
        <v/>
      </c>
      <c r="AF208" s="91" t="str">
        <f t="shared" si="3"/>
        <v/>
      </c>
      <c r="AG208" s="92" t="str">
        <f t="shared" si="4"/>
        <v/>
      </c>
      <c r="AH208" s="93" t="str">
        <f t="shared" si="5"/>
        <v/>
      </c>
      <c r="AI208" s="93" t="str">
        <f t="shared" si="6"/>
        <v/>
      </c>
      <c r="AJ208" s="135" t="str">
        <f t="shared" si="7"/>
        <v/>
      </c>
      <c r="AK208" s="99" t="str">
        <f>+IF(A208="","",IF(F208="",70,VLOOKUP(L208,Hoja2!A:D,4,0)))</f>
        <v/>
      </c>
      <c r="AL208" s="109"/>
      <c r="AM208" s="109"/>
      <c r="AN208" s="109"/>
      <c r="AO208" s="109"/>
      <c r="AP208" s="109"/>
      <c r="AQ208" s="109"/>
      <c r="AR208" s="109"/>
      <c r="AS208" s="109"/>
      <c r="AT208" s="109"/>
      <c r="AU208" s="109"/>
      <c r="AV208" s="109"/>
      <c r="AW208" s="109"/>
      <c r="AX208" s="109"/>
      <c r="AY208" s="109"/>
      <c r="AZ208" s="109"/>
      <c r="BA208" s="109"/>
      <c r="BB208" s="109"/>
      <c r="BC208" s="109"/>
      <c r="BD208" s="109"/>
    </row>
    <row r="209" spans="1:56" ht="14.25" customHeight="1">
      <c r="A209" s="85"/>
      <c r="B209" s="85"/>
      <c r="C209" s="79"/>
      <c r="D209" s="85"/>
      <c r="E209" s="79"/>
      <c r="F209" s="79"/>
      <c r="G209" s="132"/>
      <c r="H209" s="132"/>
      <c r="I209" s="85"/>
      <c r="J209" s="85" t="str">
        <f>+IFERROR(VLOOKUP(I209,Listas!B:C,2,0),"")</f>
        <v/>
      </c>
      <c r="K209" s="85"/>
      <c r="L209" s="85"/>
      <c r="M209" s="85"/>
      <c r="N209" s="79"/>
      <c r="O209" s="79"/>
      <c r="P209" s="82"/>
      <c r="Q209" s="79"/>
      <c r="R209" s="132"/>
      <c r="S209" s="80"/>
      <c r="T209" s="85"/>
      <c r="U209" s="85"/>
      <c r="V209" s="85"/>
      <c r="W209" s="85"/>
      <c r="X209" s="79"/>
      <c r="Y209" s="85"/>
      <c r="Z209" s="133"/>
      <c r="AA209" s="134" t="str">
        <f t="shared" si="0"/>
        <v/>
      </c>
      <c r="AB209" s="87"/>
      <c r="AC209" s="98" t="str">
        <f t="shared" si="1"/>
        <v/>
      </c>
      <c r="AD209" s="85"/>
      <c r="AE209" s="90" t="str">
        <f t="shared" si="2"/>
        <v/>
      </c>
      <c r="AF209" s="91" t="str">
        <f t="shared" si="3"/>
        <v/>
      </c>
      <c r="AG209" s="92" t="str">
        <f t="shared" si="4"/>
        <v/>
      </c>
      <c r="AH209" s="93" t="str">
        <f t="shared" si="5"/>
        <v/>
      </c>
      <c r="AI209" s="93" t="str">
        <f t="shared" si="6"/>
        <v/>
      </c>
      <c r="AJ209" s="135" t="str">
        <f t="shared" si="7"/>
        <v/>
      </c>
      <c r="AK209" s="99" t="str">
        <f>+IF(A209="","",IF(F209="",70,VLOOKUP(L209,Hoja2!A:D,4,0)))</f>
        <v/>
      </c>
      <c r="AL209" s="109"/>
      <c r="AM209" s="109"/>
      <c r="AN209" s="109"/>
      <c r="AO209" s="109"/>
      <c r="AP209" s="109"/>
      <c r="AQ209" s="109"/>
      <c r="AR209" s="109"/>
      <c r="AS209" s="109"/>
      <c r="AT209" s="109"/>
      <c r="AU209" s="109"/>
      <c r="AV209" s="109"/>
      <c r="AW209" s="109"/>
      <c r="AX209" s="109"/>
      <c r="AY209" s="109"/>
      <c r="AZ209" s="109"/>
      <c r="BA209" s="109"/>
      <c r="BB209" s="109"/>
      <c r="BC209" s="109"/>
      <c r="BD209" s="109"/>
    </row>
    <row r="210" spans="1:56" ht="15" customHeight="1">
      <c r="A210" s="85"/>
      <c r="B210" s="85"/>
      <c r="C210" s="79"/>
      <c r="D210" s="85"/>
      <c r="E210" s="79"/>
      <c r="F210" s="79"/>
      <c r="G210" s="132"/>
      <c r="H210" s="132"/>
      <c r="I210" s="85"/>
      <c r="J210" s="85" t="str">
        <f>+IFERROR(VLOOKUP(I210,Listas!B:C,2,0),"")</f>
        <v/>
      </c>
      <c r="K210" s="85"/>
      <c r="L210" s="85"/>
      <c r="M210" s="85"/>
      <c r="N210" s="79"/>
      <c r="O210" s="79"/>
      <c r="P210" s="82"/>
      <c r="Q210" s="79"/>
      <c r="R210" s="132"/>
      <c r="S210" s="80"/>
      <c r="T210" s="85"/>
      <c r="U210" s="85"/>
      <c r="V210" s="85"/>
      <c r="W210" s="85"/>
      <c r="X210" s="79"/>
      <c r="Y210" s="85"/>
      <c r="Z210" s="133"/>
      <c r="AA210" s="134" t="str">
        <f t="shared" si="0"/>
        <v/>
      </c>
      <c r="AB210" s="87"/>
      <c r="AC210" s="98" t="str">
        <f t="shared" si="1"/>
        <v/>
      </c>
      <c r="AD210" s="85"/>
      <c r="AE210" s="90" t="str">
        <f t="shared" si="2"/>
        <v/>
      </c>
      <c r="AF210" s="91" t="str">
        <f t="shared" si="3"/>
        <v/>
      </c>
      <c r="AG210" s="92" t="str">
        <f t="shared" si="4"/>
        <v/>
      </c>
      <c r="AH210" s="93" t="str">
        <f t="shared" si="5"/>
        <v/>
      </c>
      <c r="AI210" s="93" t="str">
        <f t="shared" si="6"/>
        <v/>
      </c>
      <c r="AJ210" s="135" t="str">
        <f t="shared" si="7"/>
        <v/>
      </c>
      <c r="AK210" s="99" t="str">
        <f>+IF(A210="","",IF(F210="",70,VLOOKUP(L210,Hoja2!A:D,4,0)))</f>
        <v/>
      </c>
      <c r="AL210" s="109"/>
      <c r="AM210" s="109"/>
      <c r="AN210" s="109"/>
      <c r="AO210" s="109"/>
      <c r="AP210" s="109"/>
      <c r="AQ210" s="109"/>
      <c r="AR210" s="109"/>
      <c r="AS210" s="109"/>
      <c r="AT210" s="109"/>
      <c r="AU210" s="109"/>
      <c r="AV210" s="109"/>
      <c r="AW210" s="109"/>
      <c r="AX210" s="109"/>
      <c r="AY210" s="109"/>
      <c r="AZ210" s="109"/>
      <c r="BA210" s="109"/>
      <c r="BB210" s="109"/>
      <c r="BC210" s="109"/>
      <c r="BD210" s="109"/>
    </row>
    <row r="211" spans="1:56" ht="15" customHeight="1">
      <c r="A211" s="34"/>
      <c r="B211" s="34"/>
      <c r="C211" s="34"/>
      <c r="D211" s="34"/>
      <c r="E211" s="34"/>
      <c r="F211" s="34"/>
      <c r="G211" s="34"/>
      <c r="H211" s="34"/>
      <c r="I211" s="34"/>
      <c r="J211" s="34"/>
      <c r="K211" s="34"/>
      <c r="L211" s="34"/>
      <c r="M211" s="34"/>
      <c r="N211" s="35"/>
      <c r="O211" s="35"/>
      <c r="P211" s="137"/>
      <c r="Q211" s="35"/>
      <c r="R211" s="138"/>
      <c r="S211" s="34"/>
      <c r="T211" s="34"/>
      <c r="U211" s="34"/>
      <c r="V211" s="34"/>
      <c r="W211" s="34"/>
      <c r="X211" s="34"/>
      <c r="Y211" s="34"/>
      <c r="Z211" s="34"/>
      <c r="AB211" s="36"/>
      <c r="AC211" s="101"/>
      <c r="AD211" s="34"/>
      <c r="AJ211" s="137"/>
      <c r="AK211" s="102"/>
    </row>
    <row r="212" spans="1:56" ht="15" customHeight="1">
      <c r="A212" s="34"/>
      <c r="B212" s="34"/>
      <c r="C212" s="34"/>
      <c r="D212" s="34"/>
      <c r="E212" s="34"/>
      <c r="F212" s="34"/>
      <c r="G212" s="34"/>
      <c r="H212" s="34"/>
      <c r="I212" s="34"/>
      <c r="J212" s="34"/>
      <c r="K212" s="34"/>
      <c r="L212" s="34"/>
      <c r="M212" s="34"/>
      <c r="N212" s="35"/>
      <c r="O212" s="35"/>
      <c r="P212" s="137"/>
      <c r="Q212" s="35"/>
      <c r="R212" s="138"/>
      <c r="S212" s="34"/>
      <c r="T212" s="34"/>
      <c r="U212" s="34"/>
      <c r="V212" s="34"/>
      <c r="W212" s="34"/>
      <c r="X212" s="34"/>
      <c r="Y212" s="34"/>
      <c r="Z212" s="34"/>
      <c r="AB212" s="36"/>
      <c r="AC212" s="101"/>
      <c r="AD212" s="34"/>
      <c r="AJ212" s="137"/>
    </row>
    <row r="213" spans="1:56" ht="15" customHeight="1">
      <c r="A213" s="34"/>
      <c r="B213" s="34"/>
      <c r="C213" s="34"/>
      <c r="D213" s="34"/>
      <c r="E213" s="34"/>
      <c r="F213" s="34"/>
      <c r="G213" s="34"/>
      <c r="H213" s="34"/>
      <c r="I213" s="34"/>
      <c r="J213" s="34"/>
      <c r="K213" s="34"/>
      <c r="L213" s="34"/>
      <c r="M213" s="34"/>
      <c r="N213" s="35"/>
      <c r="O213" s="35"/>
      <c r="P213" s="137"/>
      <c r="Q213" s="35"/>
      <c r="R213" s="138"/>
      <c r="S213" s="34"/>
      <c r="T213" s="34"/>
      <c r="U213" s="34"/>
      <c r="V213" s="34"/>
      <c r="W213" s="34"/>
      <c r="X213" s="34"/>
      <c r="Y213" s="34"/>
      <c r="Z213" s="34"/>
      <c r="AB213" s="36"/>
      <c r="AC213" s="101"/>
      <c r="AD213" s="34"/>
      <c r="AJ213" s="137"/>
    </row>
    <row r="214" spans="1:56" ht="15" customHeight="1">
      <c r="A214" s="34"/>
      <c r="B214" s="34"/>
      <c r="C214" s="34"/>
      <c r="D214" s="34"/>
      <c r="E214" s="34"/>
      <c r="F214" s="34"/>
      <c r="G214" s="34"/>
      <c r="H214" s="34"/>
      <c r="I214" s="34"/>
      <c r="J214" s="34"/>
      <c r="K214" s="34"/>
      <c r="L214" s="34"/>
      <c r="M214" s="34"/>
      <c r="N214" s="35"/>
      <c r="O214" s="35"/>
      <c r="P214" s="137"/>
      <c r="Q214" s="35"/>
      <c r="R214" s="138"/>
      <c r="S214" s="34"/>
      <c r="T214" s="34"/>
      <c r="U214" s="34"/>
      <c r="V214" s="34"/>
      <c r="W214" s="34"/>
      <c r="X214" s="34"/>
      <c r="Y214" s="34"/>
      <c r="Z214" s="34"/>
      <c r="AB214" s="36"/>
      <c r="AC214" s="101"/>
      <c r="AD214" s="34"/>
      <c r="AJ214" s="137"/>
    </row>
    <row r="215" spans="1:56" ht="15" customHeight="1">
      <c r="A215" s="34"/>
      <c r="B215" s="34"/>
      <c r="C215" s="34"/>
      <c r="D215" s="34"/>
      <c r="E215" s="34"/>
      <c r="F215" s="34"/>
      <c r="G215" s="34"/>
      <c r="H215" s="34"/>
      <c r="I215" s="34"/>
      <c r="J215" s="34"/>
      <c r="K215" s="34"/>
      <c r="L215" s="34"/>
      <c r="M215" s="34"/>
      <c r="N215" s="35"/>
      <c r="O215" s="35"/>
      <c r="P215" s="137"/>
      <c r="Q215" s="35"/>
      <c r="R215" s="138"/>
      <c r="S215" s="34"/>
      <c r="T215" s="34"/>
      <c r="U215" s="34"/>
      <c r="V215" s="34"/>
      <c r="W215" s="34"/>
      <c r="X215" s="34"/>
      <c r="Y215" s="34"/>
      <c r="Z215" s="34"/>
      <c r="AB215" s="36"/>
      <c r="AC215" s="101"/>
      <c r="AD215" s="34"/>
      <c r="AJ215" s="137"/>
    </row>
    <row r="216" spans="1:56" ht="15" customHeight="1">
      <c r="A216" s="34"/>
      <c r="B216" s="34"/>
      <c r="C216" s="34"/>
      <c r="D216" s="34"/>
      <c r="E216" s="34"/>
      <c r="F216" s="34"/>
      <c r="G216" s="34"/>
      <c r="H216" s="34"/>
      <c r="I216" s="34"/>
      <c r="J216" s="34"/>
      <c r="K216" s="34"/>
      <c r="L216" s="34"/>
      <c r="M216" s="34"/>
      <c r="N216" s="35"/>
      <c r="O216" s="35"/>
      <c r="P216" s="137"/>
      <c r="Q216" s="35"/>
      <c r="R216" s="138"/>
      <c r="S216" s="34"/>
      <c r="T216" s="34"/>
      <c r="U216" s="34"/>
      <c r="V216" s="34"/>
      <c r="W216" s="34"/>
      <c r="X216" s="34"/>
      <c r="Y216" s="34"/>
      <c r="Z216" s="34"/>
      <c r="AB216" s="36"/>
      <c r="AC216" s="101"/>
      <c r="AD216" s="34"/>
      <c r="AJ216" s="137"/>
    </row>
    <row r="217" spans="1:56" ht="15" customHeight="1">
      <c r="A217" s="34"/>
      <c r="B217" s="34"/>
      <c r="C217" s="34"/>
      <c r="D217" s="34"/>
      <c r="E217" s="34"/>
      <c r="F217" s="34"/>
      <c r="G217" s="34"/>
      <c r="H217" s="34"/>
      <c r="I217" s="34"/>
      <c r="J217" s="34"/>
      <c r="K217" s="34"/>
      <c r="L217" s="34"/>
      <c r="M217" s="34"/>
      <c r="N217" s="35"/>
      <c r="O217" s="35"/>
      <c r="P217" s="137"/>
      <c r="Q217" s="35"/>
      <c r="R217" s="138"/>
      <c r="S217" s="34"/>
      <c r="T217" s="34"/>
      <c r="U217" s="34"/>
      <c r="V217" s="34"/>
      <c r="W217" s="34"/>
      <c r="X217" s="34"/>
      <c r="Y217" s="34"/>
      <c r="Z217" s="34"/>
      <c r="AB217" s="36"/>
      <c r="AC217" s="101"/>
      <c r="AD217" s="34"/>
      <c r="AJ217" s="137"/>
    </row>
    <row r="218" spans="1:56" ht="15" customHeight="1">
      <c r="A218" s="34"/>
      <c r="B218" s="34"/>
      <c r="C218" s="34"/>
      <c r="D218" s="34"/>
      <c r="E218" s="34"/>
      <c r="F218" s="34"/>
      <c r="G218" s="34"/>
      <c r="H218" s="34"/>
      <c r="I218" s="34"/>
      <c r="J218" s="34"/>
      <c r="K218" s="34"/>
      <c r="L218" s="34"/>
      <c r="M218" s="34"/>
      <c r="N218" s="35"/>
      <c r="O218" s="35"/>
      <c r="P218" s="137"/>
      <c r="Q218" s="35"/>
      <c r="R218" s="138"/>
      <c r="S218" s="34"/>
      <c r="T218" s="34"/>
      <c r="U218" s="34"/>
      <c r="V218" s="34"/>
      <c r="W218" s="34"/>
      <c r="X218" s="34"/>
      <c r="Y218" s="34"/>
      <c r="Z218" s="34"/>
      <c r="AB218" s="36"/>
      <c r="AC218" s="101"/>
      <c r="AD218" s="34"/>
      <c r="AJ218" s="137"/>
    </row>
    <row r="219" spans="1:56" ht="15" customHeight="1">
      <c r="A219" s="34"/>
      <c r="B219" s="34"/>
      <c r="C219" s="34"/>
      <c r="D219" s="34"/>
      <c r="E219" s="34"/>
      <c r="F219" s="34"/>
      <c r="G219" s="34"/>
      <c r="H219" s="34"/>
      <c r="I219" s="34"/>
      <c r="J219" s="34"/>
      <c r="K219" s="34"/>
      <c r="L219" s="34"/>
      <c r="M219" s="34"/>
      <c r="N219" s="35"/>
      <c r="O219" s="35"/>
      <c r="P219" s="137"/>
      <c r="Q219" s="35"/>
      <c r="R219" s="138"/>
      <c r="S219" s="34"/>
      <c r="T219" s="34"/>
      <c r="U219" s="34"/>
      <c r="V219" s="34"/>
      <c r="W219" s="34"/>
      <c r="X219" s="34"/>
      <c r="Y219" s="34"/>
      <c r="Z219" s="34"/>
      <c r="AB219" s="36"/>
      <c r="AC219" s="101"/>
      <c r="AD219" s="34"/>
      <c r="AJ219" s="137"/>
    </row>
    <row r="220" spans="1:56" ht="15" customHeight="1">
      <c r="A220" s="34"/>
      <c r="B220" s="34"/>
      <c r="C220" s="34"/>
      <c r="D220" s="34"/>
      <c r="E220" s="34"/>
      <c r="F220" s="34"/>
      <c r="G220" s="34"/>
      <c r="H220" s="34"/>
      <c r="I220" s="34"/>
      <c r="J220" s="34"/>
      <c r="K220" s="34"/>
      <c r="L220" s="34"/>
      <c r="M220" s="34"/>
      <c r="N220" s="35"/>
      <c r="O220" s="35"/>
      <c r="P220" s="137"/>
      <c r="Q220" s="35"/>
      <c r="R220" s="138"/>
      <c r="S220" s="34"/>
      <c r="T220" s="34"/>
      <c r="U220" s="34"/>
      <c r="V220" s="34"/>
      <c r="W220" s="34"/>
      <c r="X220" s="34"/>
      <c r="Y220" s="34"/>
      <c r="Z220" s="34"/>
      <c r="AB220" s="36"/>
      <c r="AC220" s="101"/>
      <c r="AD220" s="34"/>
      <c r="AJ220" s="137"/>
    </row>
    <row r="221" spans="1:56" ht="15" customHeight="1">
      <c r="A221" s="34"/>
      <c r="B221" s="34"/>
      <c r="C221" s="34"/>
      <c r="D221" s="34"/>
      <c r="E221" s="34"/>
      <c r="F221" s="34"/>
      <c r="G221" s="34"/>
      <c r="H221" s="34"/>
      <c r="I221" s="34"/>
      <c r="J221" s="34"/>
      <c r="K221" s="34"/>
      <c r="L221" s="34"/>
      <c r="M221" s="34"/>
      <c r="N221" s="35"/>
      <c r="O221" s="35"/>
      <c r="P221" s="137"/>
      <c r="Q221" s="35"/>
      <c r="R221" s="138"/>
      <c r="S221" s="34"/>
      <c r="T221" s="34"/>
      <c r="U221" s="34"/>
      <c r="V221" s="34"/>
      <c r="W221" s="34"/>
      <c r="X221" s="34"/>
      <c r="Y221" s="34"/>
      <c r="Z221" s="34"/>
      <c r="AB221" s="36"/>
      <c r="AC221" s="101"/>
      <c r="AD221" s="34"/>
      <c r="AJ221" s="137"/>
    </row>
    <row r="222" spans="1:56" ht="15" customHeight="1">
      <c r="A222" s="34"/>
      <c r="B222" s="34"/>
      <c r="C222" s="34"/>
      <c r="D222" s="34"/>
      <c r="E222" s="34"/>
      <c r="F222" s="34"/>
      <c r="G222" s="34"/>
      <c r="H222" s="34"/>
      <c r="I222" s="34"/>
      <c r="J222" s="34"/>
      <c r="K222" s="34"/>
      <c r="L222" s="34"/>
      <c r="M222" s="34"/>
      <c r="N222" s="35"/>
      <c r="O222" s="35"/>
      <c r="P222" s="137"/>
      <c r="Q222" s="35"/>
      <c r="R222" s="138"/>
      <c r="S222" s="34"/>
      <c r="T222" s="34"/>
      <c r="U222" s="34"/>
      <c r="V222" s="34"/>
      <c r="W222" s="34"/>
      <c r="X222" s="34"/>
      <c r="Y222" s="34"/>
      <c r="Z222" s="34"/>
      <c r="AB222" s="36"/>
      <c r="AC222" s="101"/>
      <c r="AD222" s="34"/>
      <c r="AJ222" s="137"/>
    </row>
    <row r="223" spans="1:56" ht="15" customHeight="1">
      <c r="A223" s="34"/>
      <c r="B223" s="34"/>
      <c r="C223" s="34"/>
      <c r="D223" s="34"/>
      <c r="E223" s="34"/>
      <c r="F223" s="34"/>
      <c r="G223" s="34"/>
      <c r="H223" s="34"/>
      <c r="I223" s="34"/>
      <c r="J223" s="34"/>
      <c r="K223" s="34"/>
      <c r="L223" s="34"/>
      <c r="M223" s="34"/>
      <c r="N223" s="35"/>
      <c r="O223" s="35"/>
      <c r="P223" s="137"/>
      <c r="Q223" s="35"/>
      <c r="R223" s="138"/>
      <c r="S223" s="34"/>
      <c r="T223" s="34"/>
      <c r="U223" s="34"/>
      <c r="V223" s="34"/>
      <c r="W223" s="34"/>
      <c r="X223" s="34"/>
      <c r="Y223" s="34"/>
      <c r="Z223" s="34"/>
      <c r="AB223" s="36"/>
      <c r="AC223" s="101"/>
      <c r="AD223" s="34"/>
      <c r="AJ223" s="137"/>
    </row>
    <row r="224" spans="1:56" ht="15" customHeight="1">
      <c r="A224" s="34"/>
      <c r="B224" s="34"/>
      <c r="C224" s="34"/>
      <c r="D224" s="34"/>
      <c r="E224" s="34"/>
      <c r="F224" s="34"/>
      <c r="G224" s="34"/>
      <c r="H224" s="34"/>
      <c r="I224" s="34"/>
      <c r="J224" s="34"/>
      <c r="K224" s="34"/>
      <c r="L224" s="34"/>
      <c r="M224" s="34"/>
      <c r="N224" s="35"/>
      <c r="O224" s="35"/>
      <c r="P224" s="137"/>
      <c r="Q224" s="35"/>
      <c r="R224" s="138"/>
      <c r="S224" s="34"/>
      <c r="T224" s="34"/>
      <c r="U224" s="34"/>
      <c r="V224" s="34"/>
      <c r="W224" s="34"/>
      <c r="X224" s="34"/>
      <c r="Y224" s="34"/>
      <c r="Z224" s="34"/>
      <c r="AB224" s="36"/>
      <c r="AC224" s="101"/>
      <c r="AD224" s="34"/>
      <c r="AJ224" s="137"/>
    </row>
    <row r="225" spans="1:36" ht="15" customHeight="1">
      <c r="A225" s="34"/>
      <c r="B225" s="34"/>
      <c r="C225" s="34"/>
      <c r="D225" s="34"/>
      <c r="E225" s="34"/>
      <c r="F225" s="34"/>
      <c r="G225" s="34"/>
      <c r="H225" s="34"/>
      <c r="I225" s="34"/>
      <c r="J225" s="34"/>
      <c r="K225" s="34"/>
      <c r="L225" s="34"/>
      <c r="M225" s="34"/>
      <c r="N225" s="35"/>
      <c r="O225" s="35"/>
      <c r="P225" s="137"/>
      <c r="Q225" s="35"/>
      <c r="R225" s="138"/>
      <c r="S225" s="34"/>
      <c r="T225" s="34"/>
      <c r="U225" s="34"/>
      <c r="V225" s="34"/>
      <c r="W225" s="34"/>
      <c r="X225" s="34"/>
      <c r="Y225" s="34"/>
      <c r="Z225" s="34"/>
      <c r="AB225" s="36"/>
      <c r="AC225" s="101"/>
      <c r="AD225" s="34"/>
      <c r="AJ225" s="137"/>
    </row>
    <row r="226" spans="1:36" ht="15" customHeight="1">
      <c r="A226" s="34"/>
      <c r="B226" s="34"/>
      <c r="C226" s="34"/>
      <c r="D226" s="34"/>
      <c r="E226" s="34"/>
      <c r="F226" s="34"/>
      <c r="G226" s="34"/>
      <c r="H226" s="34"/>
      <c r="I226" s="34"/>
      <c r="J226" s="34"/>
      <c r="K226" s="34"/>
      <c r="L226" s="34"/>
      <c r="M226" s="34"/>
      <c r="N226" s="35"/>
      <c r="O226" s="35"/>
      <c r="P226" s="137"/>
      <c r="Q226" s="35"/>
      <c r="R226" s="138"/>
      <c r="S226" s="34"/>
      <c r="T226" s="34"/>
      <c r="U226" s="34"/>
      <c r="V226" s="34"/>
      <c r="W226" s="34"/>
      <c r="X226" s="34"/>
      <c r="Y226" s="34"/>
      <c r="Z226" s="34"/>
      <c r="AB226" s="36"/>
      <c r="AC226" s="101"/>
      <c r="AD226" s="34"/>
      <c r="AJ226" s="137"/>
    </row>
    <row r="227" spans="1:36" ht="15" customHeight="1">
      <c r="A227" s="34"/>
      <c r="B227" s="34"/>
      <c r="C227" s="34"/>
      <c r="D227" s="34"/>
      <c r="E227" s="34"/>
      <c r="F227" s="34"/>
      <c r="G227" s="34"/>
      <c r="H227" s="34"/>
      <c r="I227" s="34"/>
      <c r="J227" s="34"/>
      <c r="K227" s="34"/>
      <c r="L227" s="34"/>
      <c r="M227" s="34"/>
      <c r="N227" s="35"/>
      <c r="O227" s="35"/>
      <c r="P227" s="137"/>
      <c r="Q227" s="35"/>
      <c r="R227" s="138"/>
      <c r="S227" s="34"/>
      <c r="T227" s="34"/>
      <c r="U227" s="34"/>
      <c r="V227" s="34"/>
      <c r="W227" s="34"/>
      <c r="X227" s="34"/>
      <c r="Y227" s="34"/>
      <c r="Z227" s="34"/>
      <c r="AB227" s="36"/>
      <c r="AC227" s="101"/>
      <c r="AD227" s="34"/>
      <c r="AJ227" s="137"/>
    </row>
    <row r="228" spans="1:36" ht="15" customHeight="1">
      <c r="A228" s="34"/>
      <c r="B228" s="34"/>
      <c r="C228" s="34"/>
      <c r="D228" s="34"/>
      <c r="E228" s="34"/>
      <c r="F228" s="34"/>
      <c r="G228" s="34"/>
      <c r="H228" s="34"/>
      <c r="I228" s="34"/>
      <c r="J228" s="34"/>
      <c r="K228" s="34"/>
      <c r="L228" s="34"/>
      <c r="M228" s="34"/>
      <c r="N228" s="35"/>
      <c r="O228" s="35"/>
      <c r="P228" s="137"/>
      <c r="Q228" s="35"/>
      <c r="R228" s="138"/>
      <c r="S228" s="34"/>
      <c r="T228" s="34"/>
      <c r="U228" s="34"/>
      <c r="V228" s="34"/>
      <c r="W228" s="34"/>
      <c r="X228" s="34"/>
      <c r="Y228" s="34"/>
      <c r="Z228" s="34"/>
      <c r="AB228" s="36"/>
      <c r="AC228" s="101"/>
      <c r="AD228" s="34"/>
      <c r="AJ228" s="137"/>
    </row>
    <row r="229" spans="1:36" ht="15" customHeight="1">
      <c r="A229" s="34"/>
      <c r="B229" s="34"/>
      <c r="C229" s="34"/>
      <c r="D229" s="34"/>
      <c r="E229" s="34"/>
      <c r="F229" s="34"/>
      <c r="G229" s="34"/>
      <c r="H229" s="34"/>
      <c r="I229" s="34"/>
      <c r="J229" s="34"/>
      <c r="K229" s="34"/>
      <c r="L229" s="34"/>
      <c r="M229" s="34"/>
      <c r="N229" s="35"/>
      <c r="O229" s="35"/>
      <c r="P229" s="137"/>
      <c r="Q229" s="35"/>
      <c r="R229" s="138"/>
      <c r="S229" s="34"/>
      <c r="T229" s="34"/>
      <c r="U229" s="34"/>
      <c r="V229" s="34"/>
      <c r="W229" s="34"/>
      <c r="X229" s="34"/>
      <c r="Y229" s="34"/>
      <c r="Z229" s="34"/>
      <c r="AB229" s="36"/>
      <c r="AC229" s="101"/>
      <c r="AD229" s="34"/>
      <c r="AJ229" s="137"/>
    </row>
    <row r="230" spans="1:36" ht="15" customHeight="1">
      <c r="A230" s="34"/>
      <c r="B230" s="34"/>
      <c r="C230" s="34"/>
      <c r="D230" s="34"/>
      <c r="E230" s="34"/>
      <c r="F230" s="34"/>
      <c r="G230" s="34"/>
      <c r="H230" s="34"/>
      <c r="I230" s="34"/>
      <c r="J230" s="34"/>
      <c r="K230" s="34"/>
      <c r="L230" s="34"/>
      <c r="M230" s="34"/>
      <c r="N230" s="35"/>
      <c r="O230" s="35"/>
      <c r="P230" s="137"/>
      <c r="Q230" s="35"/>
      <c r="R230" s="138"/>
      <c r="S230" s="34"/>
      <c r="T230" s="34"/>
      <c r="U230" s="34"/>
      <c r="V230" s="34"/>
      <c r="W230" s="34"/>
      <c r="X230" s="34"/>
      <c r="Y230" s="34"/>
      <c r="Z230" s="34"/>
      <c r="AB230" s="36"/>
      <c r="AC230" s="101"/>
      <c r="AD230" s="34"/>
      <c r="AJ230" s="137"/>
    </row>
    <row r="231" spans="1:36" ht="15" customHeight="1">
      <c r="A231" s="34"/>
      <c r="B231" s="34"/>
      <c r="C231" s="34"/>
      <c r="D231" s="34"/>
      <c r="E231" s="34"/>
      <c r="F231" s="34"/>
      <c r="G231" s="34"/>
      <c r="H231" s="34"/>
      <c r="I231" s="34"/>
      <c r="J231" s="34"/>
      <c r="K231" s="34"/>
      <c r="L231" s="34"/>
      <c r="M231" s="34"/>
      <c r="N231" s="35"/>
      <c r="O231" s="35"/>
      <c r="P231" s="137"/>
      <c r="Q231" s="35"/>
      <c r="R231" s="138"/>
      <c r="S231" s="34"/>
      <c r="T231" s="34"/>
      <c r="U231" s="34"/>
      <c r="V231" s="34"/>
      <c r="W231" s="34"/>
      <c r="X231" s="34"/>
      <c r="Y231" s="34"/>
      <c r="Z231" s="34"/>
      <c r="AB231" s="36"/>
      <c r="AC231" s="101"/>
      <c r="AD231" s="34"/>
      <c r="AJ231" s="137"/>
    </row>
    <row r="232" spans="1:36" ht="15" customHeight="1">
      <c r="A232" s="34"/>
      <c r="B232" s="34"/>
      <c r="C232" s="34"/>
      <c r="D232" s="34"/>
      <c r="E232" s="34"/>
      <c r="F232" s="34"/>
      <c r="G232" s="34"/>
      <c r="H232" s="34"/>
      <c r="I232" s="34"/>
      <c r="J232" s="34"/>
      <c r="K232" s="34"/>
      <c r="L232" s="34"/>
      <c r="M232" s="34"/>
      <c r="N232" s="35"/>
      <c r="O232" s="35"/>
      <c r="P232" s="137"/>
      <c r="Q232" s="35"/>
      <c r="R232" s="138"/>
      <c r="S232" s="34"/>
      <c r="T232" s="34"/>
      <c r="U232" s="34"/>
      <c r="V232" s="34"/>
      <c r="W232" s="34"/>
      <c r="X232" s="34"/>
      <c r="Y232" s="34"/>
      <c r="Z232" s="34"/>
      <c r="AB232" s="36"/>
      <c r="AC232" s="101"/>
      <c r="AD232" s="34"/>
      <c r="AJ232" s="137"/>
    </row>
    <row r="233" spans="1:36" ht="15" customHeight="1">
      <c r="A233" s="34"/>
      <c r="B233" s="34"/>
      <c r="C233" s="34"/>
      <c r="D233" s="34"/>
      <c r="E233" s="34"/>
      <c r="F233" s="34"/>
      <c r="G233" s="34"/>
      <c r="H233" s="34"/>
      <c r="I233" s="34"/>
      <c r="J233" s="34"/>
      <c r="K233" s="34"/>
      <c r="L233" s="34"/>
      <c r="M233" s="34"/>
      <c r="N233" s="35"/>
      <c r="O233" s="35"/>
      <c r="P233" s="137"/>
      <c r="Q233" s="35"/>
      <c r="R233" s="138"/>
      <c r="S233" s="34"/>
      <c r="T233" s="34"/>
      <c r="U233" s="34"/>
      <c r="V233" s="34"/>
      <c r="W233" s="34"/>
      <c r="X233" s="34"/>
      <c r="Y233" s="34"/>
      <c r="Z233" s="34"/>
      <c r="AB233" s="36"/>
      <c r="AC233" s="101"/>
      <c r="AD233" s="34"/>
      <c r="AJ233" s="137"/>
    </row>
    <row r="234" spans="1:36" ht="15" customHeight="1">
      <c r="A234" s="34"/>
      <c r="B234" s="34"/>
      <c r="C234" s="34"/>
      <c r="D234" s="34"/>
      <c r="E234" s="34"/>
      <c r="F234" s="34"/>
      <c r="G234" s="34"/>
      <c r="H234" s="34"/>
      <c r="I234" s="34"/>
      <c r="J234" s="34"/>
      <c r="K234" s="34"/>
      <c r="L234" s="34"/>
      <c r="M234" s="34"/>
      <c r="N234" s="35"/>
      <c r="O234" s="35"/>
      <c r="P234" s="137"/>
      <c r="Q234" s="35"/>
      <c r="R234" s="138"/>
      <c r="S234" s="34"/>
      <c r="T234" s="34"/>
      <c r="U234" s="34"/>
      <c r="V234" s="34"/>
      <c r="W234" s="34"/>
      <c r="X234" s="34"/>
      <c r="Y234" s="34"/>
      <c r="Z234" s="34"/>
      <c r="AB234" s="36"/>
      <c r="AC234" s="101"/>
      <c r="AD234" s="34"/>
      <c r="AJ234" s="137"/>
    </row>
    <row r="235" spans="1:36" ht="15" customHeight="1">
      <c r="A235" s="34"/>
      <c r="B235" s="34"/>
      <c r="C235" s="34"/>
      <c r="D235" s="34"/>
      <c r="E235" s="34"/>
      <c r="F235" s="34"/>
      <c r="G235" s="34"/>
      <c r="H235" s="34"/>
      <c r="I235" s="34"/>
      <c r="J235" s="34"/>
      <c r="K235" s="34"/>
      <c r="L235" s="34"/>
      <c r="M235" s="34"/>
      <c r="N235" s="35"/>
      <c r="O235" s="35"/>
      <c r="P235" s="137"/>
      <c r="Q235" s="35"/>
      <c r="R235" s="138"/>
      <c r="S235" s="34"/>
      <c r="T235" s="34"/>
      <c r="U235" s="34"/>
      <c r="V235" s="34"/>
      <c r="W235" s="34"/>
      <c r="X235" s="34"/>
      <c r="Y235" s="34"/>
      <c r="Z235" s="34"/>
      <c r="AB235" s="36"/>
      <c r="AC235" s="101"/>
      <c r="AD235" s="34"/>
      <c r="AJ235" s="137"/>
    </row>
    <row r="236" spans="1:36" ht="15" customHeight="1">
      <c r="A236" s="34"/>
      <c r="B236" s="34"/>
      <c r="C236" s="34"/>
      <c r="D236" s="34"/>
      <c r="E236" s="34"/>
      <c r="F236" s="34"/>
      <c r="G236" s="34"/>
      <c r="H236" s="34"/>
      <c r="I236" s="34"/>
      <c r="J236" s="34"/>
      <c r="K236" s="34"/>
      <c r="L236" s="34"/>
      <c r="M236" s="34"/>
      <c r="N236" s="35"/>
      <c r="O236" s="35"/>
      <c r="P236" s="137"/>
      <c r="Q236" s="35"/>
      <c r="R236" s="138"/>
      <c r="S236" s="34"/>
      <c r="T236" s="34"/>
      <c r="U236" s="34"/>
      <c r="V236" s="34"/>
      <c r="W236" s="34"/>
      <c r="X236" s="34"/>
      <c r="Y236" s="34"/>
      <c r="Z236" s="34"/>
      <c r="AB236" s="36"/>
      <c r="AC236" s="101"/>
      <c r="AD236" s="34"/>
      <c r="AJ236" s="137"/>
    </row>
    <row r="237" spans="1:36" ht="15" customHeight="1">
      <c r="A237" s="34"/>
      <c r="B237" s="34"/>
      <c r="C237" s="34"/>
      <c r="D237" s="34"/>
      <c r="E237" s="34"/>
      <c r="F237" s="34"/>
      <c r="G237" s="34"/>
      <c r="H237" s="34"/>
      <c r="I237" s="34"/>
      <c r="J237" s="34"/>
      <c r="K237" s="34"/>
      <c r="L237" s="34"/>
      <c r="M237" s="34"/>
      <c r="N237" s="35"/>
      <c r="O237" s="35"/>
      <c r="P237" s="137"/>
      <c r="Q237" s="35"/>
      <c r="R237" s="138"/>
      <c r="S237" s="34"/>
      <c r="T237" s="34"/>
      <c r="U237" s="34"/>
      <c r="V237" s="34"/>
      <c r="W237" s="34"/>
      <c r="X237" s="34"/>
      <c r="Y237" s="34"/>
      <c r="Z237" s="34"/>
      <c r="AB237" s="36"/>
      <c r="AC237" s="101"/>
      <c r="AD237" s="34"/>
      <c r="AJ237" s="137"/>
    </row>
    <row r="238" spans="1:36" ht="15" customHeight="1">
      <c r="A238" s="34"/>
      <c r="B238" s="34"/>
      <c r="C238" s="34"/>
      <c r="D238" s="34"/>
      <c r="E238" s="34"/>
      <c r="F238" s="34"/>
      <c r="G238" s="34"/>
      <c r="H238" s="34"/>
      <c r="I238" s="34"/>
      <c r="J238" s="34"/>
      <c r="K238" s="34"/>
      <c r="L238" s="34"/>
      <c r="M238" s="34"/>
      <c r="N238" s="35"/>
      <c r="O238" s="35"/>
      <c r="P238" s="137"/>
      <c r="Q238" s="35"/>
      <c r="R238" s="138"/>
      <c r="S238" s="34"/>
      <c r="T238" s="34"/>
      <c r="U238" s="34"/>
      <c r="V238" s="34"/>
      <c r="W238" s="34"/>
      <c r="X238" s="34"/>
      <c r="Y238" s="34"/>
      <c r="Z238" s="34"/>
      <c r="AB238" s="36"/>
      <c r="AC238" s="101"/>
      <c r="AD238" s="34"/>
      <c r="AJ238" s="137"/>
    </row>
    <row r="239" spans="1:36" ht="15" customHeight="1">
      <c r="A239" s="34"/>
      <c r="B239" s="34"/>
      <c r="C239" s="34"/>
      <c r="D239" s="34"/>
      <c r="E239" s="34"/>
      <c r="F239" s="34"/>
      <c r="G239" s="34"/>
      <c r="H239" s="34"/>
      <c r="I239" s="34"/>
      <c r="J239" s="34"/>
      <c r="K239" s="34"/>
      <c r="L239" s="34"/>
      <c r="M239" s="34"/>
      <c r="N239" s="35"/>
      <c r="O239" s="34"/>
      <c r="P239" s="137"/>
      <c r="Q239" s="35"/>
      <c r="R239" s="138"/>
      <c r="S239" s="34"/>
      <c r="T239" s="34"/>
      <c r="U239" s="34"/>
      <c r="V239" s="34"/>
      <c r="W239" s="34"/>
      <c r="X239" s="34"/>
      <c r="Y239" s="34"/>
      <c r="Z239" s="34"/>
      <c r="AB239" s="36"/>
      <c r="AC239" s="101"/>
      <c r="AD239" s="34"/>
      <c r="AJ239" s="137"/>
    </row>
    <row r="240" spans="1:36" ht="15" customHeight="1">
      <c r="A240" s="34"/>
      <c r="B240" s="34"/>
      <c r="C240" s="34"/>
      <c r="D240" s="34"/>
      <c r="E240" s="34"/>
      <c r="F240" s="34"/>
      <c r="G240" s="34"/>
      <c r="H240" s="34"/>
      <c r="I240" s="34"/>
      <c r="J240" s="34"/>
      <c r="K240" s="34"/>
      <c r="L240" s="34"/>
      <c r="M240" s="34"/>
      <c r="N240" s="35"/>
      <c r="O240" s="34"/>
      <c r="P240" s="137"/>
      <c r="Q240" s="35"/>
      <c r="R240" s="138"/>
      <c r="S240" s="34"/>
      <c r="T240" s="34"/>
      <c r="U240" s="34"/>
      <c r="V240" s="34"/>
      <c r="W240" s="34"/>
      <c r="X240" s="34"/>
      <c r="Y240" s="34"/>
      <c r="Z240" s="34"/>
      <c r="AB240" s="36"/>
      <c r="AC240" s="101"/>
      <c r="AD240" s="34"/>
      <c r="AJ240" s="137"/>
    </row>
    <row r="241" spans="1:36" ht="15" customHeight="1">
      <c r="A241" s="34"/>
      <c r="B241" s="34"/>
      <c r="C241" s="34"/>
      <c r="D241" s="34"/>
      <c r="E241" s="34"/>
      <c r="F241" s="34"/>
      <c r="G241" s="34"/>
      <c r="H241" s="34"/>
      <c r="I241" s="34"/>
      <c r="J241" s="34"/>
      <c r="K241" s="34"/>
      <c r="L241" s="34"/>
      <c r="M241" s="34"/>
      <c r="N241" s="34"/>
      <c r="O241" s="34"/>
      <c r="P241" s="137"/>
      <c r="Q241" s="34"/>
      <c r="R241" s="138"/>
      <c r="S241" s="34"/>
      <c r="T241" s="34"/>
      <c r="U241" s="34"/>
      <c r="V241" s="34"/>
      <c r="W241" s="34"/>
      <c r="X241" s="34"/>
      <c r="Y241" s="34"/>
      <c r="Z241" s="34"/>
      <c r="AB241" s="36"/>
      <c r="AC241" s="101"/>
      <c r="AD241" s="34"/>
      <c r="AJ241" s="137"/>
    </row>
    <row r="242" spans="1:36" ht="15" customHeight="1">
      <c r="A242" s="34"/>
      <c r="B242" s="34"/>
      <c r="C242" s="34"/>
      <c r="D242" s="34"/>
      <c r="E242" s="34"/>
      <c r="F242" s="34"/>
      <c r="G242" s="34"/>
      <c r="H242" s="34"/>
      <c r="I242" s="34"/>
      <c r="J242" s="34"/>
      <c r="K242" s="34"/>
      <c r="L242" s="34"/>
      <c r="M242" s="34"/>
      <c r="N242" s="34"/>
      <c r="O242" s="34"/>
      <c r="P242" s="137"/>
      <c r="Q242" s="34"/>
      <c r="R242" s="138"/>
      <c r="S242" s="34"/>
      <c r="T242" s="34"/>
      <c r="U242" s="34"/>
      <c r="V242" s="34"/>
      <c r="W242" s="34"/>
      <c r="X242" s="34"/>
      <c r="Y242" s="34"/>
      <c r="Z242" s="34"/>
      <c r="AB242" s="36"/>
      <c r="AC242" s="101"/>
      <c r="AD242" s="34"/>
      <c r="AJ242" s="137"/>
    </row>
    <row r="243" spans="1:36" ht="15" customHeight="1">
      <c r="A243" s="34"/>
      <c r="B243" s="34"/>
      <c r="C243" s="34"/>
      <c r="D243" s="34"/>
      <c r="E243" s="34"/>
      <c r="F243" s="34"/>
      <c r="G243" s="34"/>
      <c r="H243" s="34"/>
      <c r="I243" s="34"/>
      <c r="J243" s="34"/>
      <c r="K243" s="34"/>
      <c r="L243" s="34"/>
      <c r="M243" s="34"/>
      <c r="N243" s="34"/>
      <c r="O243" s="34"/>
      <c r="P243" s="137"/>
      <c r="Q243" s="34"/>
      <c r="R243" s="138"/>
      <c r="S243" s="34"/>
      <c r="T243" s="34"/>
      <c r="U243" s="34"/>
      <c r="V243" s="34"/>
      <c r="W243" s="34"/>
      <c r="X243" s="34"/>
      <c r="Y243" s="34"/>
      <c r="Z243" s="34"/>
      <c r="AB243" s="36"/>
      <c r="AC243" s="101"/>
      <c r="AD243" s="34"/>
      <c r="AJ243" s="137"/>
    </row>
    <row r="244" spans="1:36" ht="15" customHeight="1">
      <c r="A244" s="34"/>
      <c r="B244" s="34"/>
      <c r="C244" s="34"/>
      <c r="D244" s="34"/>
      <c r="E244" s="34"/>
      <c r="F244" s="34"/>
      <c r="G244" s="34"/>
      <c r="H244" s="34"/>
      <c r="I244" s="34"/>
      <c r="J244" s="34"/>
      <c r="K244" s="34"/>
      <c r="L244" s="34"/>
      <c r="M244" s="34"/>
      <c r="N244" s="34"/>
      <c r="O244" s="34"/>
      <c r="P244" s="137"/>
      <c r="Q244" s="34"/>
      <c r="R244" s="138"/>
      <c r="S244" s="34"/>
      <c r="T244" s="34"/>
      <c r="U244" s="34"/>
      <c r="V244" s="34"/>
      <c r="W244" s="34"/>
      <c r="X244" s="34"/>
      <c r="Y244" s="34"/>
      <c r="Z244" s="34"/>
      <c r="AB244" s="36"/>
      <c r="AC244" s="101"/>
      <c r="AD244" s="34"/>
      <c r="AJ244" s="137"/>
    </row>
    <row r="245" spans="1:36" ht="15" customHeight="1">
      <c r="A245" s="34"/>
      <c r="B245" s="34"/>
      <c r="C245" s="34"/>
      <c r="D245" s="34"/>
      <c r="E245" s="34"/>
      <c r="F245" s="34"/>
      <c r="G245" s="34"/>
      <c r="H245" s="34"/>
      <c r="I245" s="34"/>
      <c r="J245" s="34"/>
      <c r="K245" s="34"/>
      <c r="L245" s="34"/>
      <c r="M245" s="34"/>
      <c r="N245" s="34"/>
      <c r="O245" s="34"/>
      <c r="P245" s="137"/>
      <c r="Q245" s="34"/>
      <c r="R245" s="138"/>
      <c r="S245" s="34"/>
      <c r="T245" s="34"/>
      <c r="U245" s="34"/>
      <c r="V245" s="34"/>
      <c r="W245" s="34"/>
      <c r="X245" s="34"/>
      <c r="Y245" s="34"/>
      <c r="Z245" s="34"/>
      <c r="AB245" s="36"/>
      <c r="AC245" s="101"/>
      <c r="AD245" s="34"/>
      <c r="AJ245" s="137"/>
    </row>
    <row r="246" spans="1:36" ht="15" customHeight="1">
      <c r="A246" s="34"/>
      <c r="B246" s="34"/>
      <c r="C246" s="34"/>
      <c r="D246" s="34"/>
      <c r="E246" s="34"/>
      <c r="F246" s="34"/>
      <c r="G246" s="34"/>
      <c r="H246" s="34"/>
      <c r="I246" s="34"/>
      <c r="J246" s="34"/>
      <c r="K246" s="34"/>
      <c r="L246" s="34"/>
      <c r="M246" s="34"/>
      <c r="N246" s="34"/>
      <c r="O246" s="34"/>
      <c r="P246" s="137"/>
      <c r="Q246" s="34"/>
      <c r="R246" s="138"/>
      <c r="S246" s="34"/>
      <c r="T246" s="34"/>
      <c r="U246" s="34"/>
      <c r="V246" s="34"/>
      <c r="W246" s="34"/>
      <c r="X246" s="34"/>
      <c r="Y246" s="34"/>
      <c r="Z246" s="34"/>
      <c r="AB246" s="36"/>
      <c r="AC246" s="101"/>
      <c r="AD246" s="34"/>
      <c r="AJ246" s="137"/>
    </row>
    <row r="247" spans="1:36" ht="15" customHeight="1">
      <c r="A247" s="34"/>
      <c r="B247" s="34"/>
      <c r="C247" s="34"/>
      <c r="D247" s="34"/>
      <c r="E247" s="34"/>
      <c r="F247" s="34"/>
      <c r="G247" s="34"/>
      <c r="H247" s="34"/>
      <c r="I247" s="34"/>
      <c r="J247" s="34"/>
      <c r="K247" s="34"/>
      <c r="L247" s="34"/>
      <c r="M247" s="34"/>
      <c r="N247" s="34"/>
      <c r="O247" s="34"/>
      <c r="P247" s="137"/>
      <c r="Q247" s="34"/>
      <c r="R247" s="138"/>
      <c r="S247" s="34"/>
      <c r="T247" s="34"/>
      <c r="U247" s="34"/>
      <c r="V247" s="34"/>
      <c r="W247" s="34"/>
      <c r="X247" s="34"/>
      <c r="Y247" s="34"/>
      <c r="Z247" s="34"/>
      <c r="AB247" s="36"/>
      <c r="AC247" s="101"/>
      <c r="AD247" s="34"/>
      <c r="AJ247" s="137"/>
    </row>
    <row r="248" spans="1:36" ht="15" customHeight="1">
      <c r="A248" s="34"/>
      <c r="B248" s="34"/>
      <c r="C248" s="34"/>
      <c r="D248" s="34"/>
      <c r="E248" s="34"/>
      <c r="F248" s="34"/>
      <c r="G248" s="34"/>
      <c r="H248" s="34"/>
      <c r="I248" s="34"/>
      <c r="J248" s="34"/>
      <c r="K248" s="34"/>
      <c r="L248" s="34"/>
      <c r="M248" s="34"/>
      <c r="N248" s="34"/>
      <c r="O248" s="34"/>
      <c r="P248" s="137"/>
      <c r="Q248" s="34"/>
      <c r="R248" s="138"/>
      <c r="S248" s="34"/>
      <c r="T248" s="34"/>
      <c r="U248" s="34"/>
      <c r="V248" s="34"/>
      <c r="W248" s="34"/>
      <c r="X248" s="34"/>
      <c r="Y248" s="34"/>
      <c r="Z248" s="34"/>
      <c r="AB248" s="36"/>
      <c r="AC248" s="101"/>
      <c r="AD248" s="34"/>
      <c r="AJ248" s="137"/>
    </row>
    <row r="249" spans="1:36" ht="15" customHeight="1">
      <c r="A249" s="34"/>
      <c r="B249" s="34"/>
      <c r="C249" s="34"/>
      <c r="D249" s="34"/>
      <c r="E249" s="34"/>
      <c r="F249" s="34"/>
      <c r="G249" s="34"/>
      <c r="H249" s="34"/>
      <c r="I249" s="34"/>
      <c r="J249" s="34"/>
      <c r="K249" s="34"/>
      <c r="L249" s="34"/>
      <c r="M249" s="34"/>
      <c r="N249" s="34"/>
      <c r="O249" s="34"/>
      <c r="P249" s="137"/>
      <c r="Q249" s="34"/>
      <c r="R249" s="138"/>
      <c r="S249" s="34"/>
      <c r="T249" s="34"/>
      <c r="U249" s="34"/>
      <c r="V249" s="34"/>
      <c r="W249" s="34"/>
      <c r="X249" s="34"/>
      <c r="Y249" s="34"/>
      <c r="Z249" s="34"/>
      <c r="AB249" s="36"/>
      <c r="AC249" s="101"/>
      <c r="AD249" s="34"/>
      <c r="AJ249" s="137"/>
    </row>
    <row r="250" spans="1:36" ht="15" customHeight="1">
      <c r="A250" s="34"/>
      <c r="B250" s="34"/>
      <c r="C250" s="34"/>
      <c r="D250" s="34"/>
      <c r="E250" s="34"/>
      <c r="F250" s="34"/>
      <c r="G250" s="34"/>
      <c r="H250" s="34"/>
      <c r="I250" s="34"/>
      <c r="J250" s="34"/>
      <c r="K250" s="34"/>
      <c r="L250" s="34"/>
      <c r="M250" s="34"/>
      <c r="N250" s="34"/>
      <c r="O250" s="34"/>
      <c r="P250" s="137"/>
      <c r="Q250" s="34"/>
      <c r="R250" s="138"/>
      <c r="S250" s="34"/>
      <c r="T250" s="34"/>
      <c r="U250" s="34"/>
      <c r="V250" s="34"/>
      <c r="W250" s="34"/>
      <c r="X250" s="34"/>
      <c r="Y250" s="34"/>
      <c r="Z250" s="34"/>
      <c r="AB250" s="36"/>
      <c r="AC250" s="101"/>
      <c r="AD250" s="34"/>
      <c r="AJ250" s="137"/>
    </row>
    <row r="251" spans="1:36" ht="15" customHeight="1">
      <c r="A251" s="34"/>
      <c r="B251" s="34"/>
      <c r="C251" s="34"/>
      <c r="D251" s="34"/>
      <c r="E251" s="34"/>
      <c r="F251" s="34"/>
      <c r="G251" s="34"/>
      <c r="H251" s="34"/>
      <c r="I251" s="34"/>
      <c r="J251" s="34"/>
      <c r="K251" s="34"/>
      <c r="L251" s="34"/>
      <c r="M251" s="34"/>
      <c r="N251" s="34"/>
      <c r="O251" s="34"/>
      <c r="P251" s="137"/>
      <c r="Q251" s="34"/>
      <c r="R251" s="138"/>
      <c r="S251" s="34"/>
      <c r="T251" s="34"/>
      <c r="U251" s="34"/>
      <c r="V251" s="34"/>
      <c r="W251" s="34"/>
      <c r="X251" s="34"/>
      <c r="Y251" s="34"/>
      <c r="Z251" s="34"/>
      <c r="AB251" s="36"/>
      <c r="AC251" s="101"/>
      <c r="AD251" s="34"/>
      <c r="AJ251" s="137"/>
    </row>
    <row r="252" spans="1:36" ht="15" customHeight="1">
      <c r="A252" s="34"/>
      <c r="B252" s="34"/>
      <c r="C252" s="34"/>
      <c r="D252" s="34"/>
      <c r="E252" s="34"/>
      <c r="F252" s="34"/>
      <c r="G252" s="34"/>
      <c r="H252" s="34"/>
      <c r="I252" s="34"/>
      <c r="J252" s="34"/>
      <c r="K252" s="34"/>
      <c r="L252" s="34"/>
      <c r="M252" s="34"/>
      <c r="N252" s="34"/>
      <c r="O252" s="34"/>
      <c r="P252" s="137"/>
      <c r="Q252" s="34"/>
      <c r="R252" s="138"/>
      <c r="S252" s="34"/>
      <c r="T252" s="34"/>
      <c r="U252" s="34"/>
      <c r="V252" s="34"/>
      <c r="W252" s="34"/>
      <c r="X252" s="34"/>
      <c r="Y252" s="34"/>
      <c r="Z252" s="34"/>
      <c r="AB252" s="36"/>
      <c r="AC252" s="101"/>
      <c r="AD252" s="34"/>
      <c r="AJ252" s="137"/>
    </row>
    <row r="253" spans="1:36" ht="15" customHeight="1">
      <c r="A253" s="34"/>
      <c r="B253" s="34"/>
      <c r="C253" s="34"/>
      <c r="D253" s="34"/>
      <c r="E253" s="34"/>
      <c r="F253" s="34"/>
      <c r="G253" s="34"/>
      <c r="H253" s="34"/>
      <c r="I253" s="34"/>
      <c r="J253" s="34"/>
      <c r="K253" s="34"/>
      <c r="L253" s="34"/>
      <c r="M253" s="34"/>
      <c r="N253" s="34"/>
      <c r="O253" s="34"/>
      <c r="P253" s="137"/>
      <c r="Q253" s="34"/>
      <c r="R253" s="138"/>
      <c r="S253" s="34"/>
      <c r="T253" s="34"/>
      <c r="U253" s="34"/>
      <c r="V253" s="34"/>
      <c r="W253" s="34"/>
      <c r="X253" s="34"/>
      <c r="Y253" s="34"/>
      <c r="Z253" s="34"/>
      <c r="AB253" s="36"/>
      <c r="AC253" s="101"/>
      <c r="AD253" s="34"/>
      <c r="AJ253" s="137"/>
    </row>
    <row r="254" spans="1:36" ht="15" customHeight="1">
      <c r="A254" s="34"/>
      <c r="B254" s="34"/>
      <c r="C254" s="34"/>
      <c r="D254" s="34"/>
      <c r="E254" s="34"/>
      <c r="F254" s="34"/>
      <c r="G254" s="34"/>
      <c r="H254" s="34"/>
      <c r="I254" s="34"/>
      <c r="J254" s="34"/>
      <c r="K254" s="34"/>
      <c r="L254" s="34"/>
      <c r="M254" s="34"/>
      <c r="N254" s="34"/>
      <c r="O254" s="34"/>
      <c r="P254" s="137"/>
      <c r="Q254" s="34"/>
      <c r="R254" s="138"/>
      <c r="S254" s="34"/>
      <c r="T254" s="34"/>
      <c r="U254" s="34"/>
      <c r="V254" s="34"/>
      <c r="W254" s="34"/>
      <c r="X254" s="34"/>
      <c r="Y254" s="34"/>
      <c r="Z254" s="34"/>
      <c r="AB254" s="36"/>
      <c r="AC254" s="101"/>
      <c r="AD254" s="34"/>
      <c r="AJ254" s="137"/>
    </row>
    <row r="255" spans="1:36" ht="15" customHeight="1">
      <c r="A255" s="34"/>
      <c r="B255" s="34"/>
      <c r="C255" s="34"/>
      <c r="D255" s="34"/>
      <c r="E255" s="34"/>
      <c r="F255" s="34"/>
      <c r="G255" s="34"/>
      <c r="H255" s="34"/>
      <c r="I255" s="34"/>
      <c r="J255" s="34"/>
      <c r="K255" s="34"/>
      <c r="L255" s="34"/>
      <c r="M255" s="34"/>
      <c r="N255" s="34"/>
      <c r="O255" s="34"/>
      <c r="P255" s="137"/>
      <c r="Q255" s="34"/>
      <c r="R255" s="138"/>
      <c r="S255" s="34"/>
      <c r="T255" s="34"/>
      <c r="U255" s="34"/>
      <c r="V255" s="34"/>
      <c r="W255" s="34"/>
      <c r="X255" s="34"/>
      <c r="Y255" s="34"/>
      <c r="Z255" s="34"/>
      <c r="AB255" s="36"/>
      <c r="AC255" s="101"/>
      <c r="AD255" s="34"/>
      <c r="AJ255" s="137"/>
    </row>
    <row r="256" spans="1:36" ht="15" customHeight="1">
      <c r="A256" s="34"/>
      <c r="B256" s="34"/>
      <c r="C256" s="34"/>
      <c r="D256" s="34"/>
      <c r="E256" s="34"/>
      <c r="F256" s="34"/>
      <c r="G256" s="34"/>
      <c r="H256" s="34"/>
      <c r="I256" s="34"/>
      <c r="J256" s="34"/>
      <c r="K256" s="34"/>
      <c r="L256" s="34"/>
      <c r="M256" s="34"/>
      <c r="N256" s="34"/>
      <c r="O256" s="34"/>
      <c r="P256" s="137"/>
      <c r="Q256" s="34"/>
      <c r="R256" s="138"/>
      <c r="S256" s="34"/>
      <c r="T256" s="34"/>
      <c r="U256" s="34"/>
      <c r="V256" s="34"/>
      <c r="W256" s="34"/>
      <c r="X256" s="34"/>
      <c r="Y256" s="34"/>
      <c r="Z256" s="34"/>
      <c r="AB256" s="36"/>
      <c r="AC256" s="101"/>
      <c r="AD256" s="34"/>
      <c r="AJ256" s="137"/>
    </row>
    <row r="257" spans="1:36" ht="15" customHeight="1">
      <c r="A257" s="34"/>
      <c r="B257" s="34"/>
      <c r="C257" s="34"/>
      <c r="D257" s="34"/>
      <c r="E257" s="34"/>
      <c r="F257" s="34"/>
      <c r="G257" s="34"/>
      <c r="H257" s="34"/>
      <c r="I257" s="34"/>
      <c r="J257" s="34"/>
      <c r="K257" s="34"/>
      <c r="L257" s="34"/>
      <c r="M257" s="34"/>
      <c r="N257" s="34"/>
      <c r="O257" s="34"/>
      <c r="P257" s="137"/>
      <c r="Q257" s="34"/>
      <c r="R257" s="138"/>
      <c r="S257" s="34"/>
      <c r="T257" s="34"/>
      <c r="U257" s="34"/>
      <c r="V257" s="34"/>
      <c r="W257" s="34"/>
      <c r="X257" s="34"/>
      <c r="Y257" s="34"/>
      <c r="Z257" s="34"/>
      <c r="AB257" s="36"/>
      <c r="AC257" s="101"/>
      <c r="AD257" s="34"/>
      <c r="AJ257" s="137"/>
    </row>
    <row r="258" spans="1:36" ht="15" customHeight="1">
      <c r="A258" s="34"/>
      <c r="B258" s="34"/>
      <c r="C258" s="34"/>
      <c r="D258" s="34"/>
      <c r="E258" s="34"/>
      <c r="F258" s="34"/>
      <c r="G258" s="34"/>
      <c r="H258" s="34"/>
      <c r="I258" s="34"/>
      <c r="J258" s="34"/>
      <c r="K258" s="34"/>
      <c r="L258" s="34"/>
      <c r="M258" s="34"/>
      <c r="N258" s="34"/>
      <c r="O258" s="34"/>
      <c r="P258" s="137"/>
      <c r="Q258" s="34"/>
      <c r="R258" s="138"/>
      <c r="S258" s="34"/>
      <c r="T258" s="34"/>
      <c r="U258" s="34"/>
      <c r="V258" s="34"/>
      <c r="W258" s="34"/>
      <c r="X258" s="34"/>
      <c r="Y258" s="34"/>
      <c r="Z258" s="34"/>
      <c r="AB258" s="36"/>
      <c r="AC258" s="101"/>
      <c r="AD258" s="34"/>
      <c r="AJ258" s="137"/>
    </row>
    <row r="259" spans="1:36" ht="15" customHeight="1">
      <c r="A259" s="34"/>
      <c r="B259" s="34"/>
      <c r="C259" s="34"/>
      <c r="D259" s="34"/>
      <c r="E259" s="34"/>
      <c r="F259" s="34"/>
      <c r="G259" s="34"/>
      <c r="H259" s="34"/>
      <c r="I259" s="34"/>
      <c r="J259" s="34"/>
      <c r="K259" s="34"/>
      <c r="L259" s="34"/>
      <c r="M259" s="34"/>
      <c r="N259" s="34"/>
      <c r="O259" s="34"/>
      <c r="P259" s="137"/>
      <c r="Q259" s="34"/>
      <c r="R259" s="138"/>
      <c r="S259" s="34"/>
      <c r="T259" s="34"/>
      <c r="U259" s="34"/>
      <c r="V259" s="34"/>
      <c r="W259" s="34"/>
      <c r="X259" s="34"/>
      <c r="Y259" s="34"/>
      <c r="Z259" s="34"/>
      <c r="AB259" s="36"/>
      <c r="AC259" s="101"/>
      <c r="AD259" s="34"/>
      <c r="AJ259" s="137"/>
    </row>
    <row r="260" spans="1:36" ht="15" customHeight="1">
      <c r="A260" s="34"/>
      <c r="B260" s="34"/>
      <c r="C260" s="34"/>
      <c r="D260" s="34"/>
      <c r="E260" s="34"/>
      <c r="F260" s="34"/>
      <c r="G260" s="34"/>
      <c r="H260" s="34"/>
      <c r="I260" s="34"/>
      <c r="J260" s="34"/>
      <c r="K260" s="34"/>
      <c r="L260" s="34"/>
      <c r="M260" s="34"/>
      <c r="N260" s="34"/>
      <c r="O260" s="34"/>
      <c r="P260" s="137"/>
      <c r="Q260" s="34"/>
      <c r="R260" s="138"/>
      <c r="S260" s="34"/>
      <c r="T260" s="34"/>
      <c r="U260" s="34"/>
      <c r="V260" s="34"/>
      <c r="W260" s="34"/>
      <c r="X260" s="34"/>
      <c r="Y260" s="34"/>
      <c r="Z260" s="34"/>
      <c r="AB260" s="36"/>
      <c r="AC260" s="101"/>
      <c r="AD260" s="34"/>
      <c r="AJ260" s="137"/>
    </row>
    <row r="261" spans="1:36" ht="15" customHeight="1">
      <c r="A261" s="34"/>
      <c r="B261" s="34"/>
      <c r="C261" s="34"/>
      <c r="D261" s="34"/>
      <c r="E261" s="34"/>
      <c r="F261" s="34"/>
      <c r="G261" s="34"/>
      <c r="H261" s="34"/>
      <c r="I261" s="34"/>
      <c r="J261" s="34"/>
      <c r="K261" s="34"/>
      <c r="L261" s="34"/>
      <c r="M261" s="34"/>
      <c r="N261" s="34"/>
      <c r="O261" s="34"/>
      <c r="P261" s="137"/>
      <c r="Q261" s="34"/>
      <c r="R261" s="138"/>
      <c r="S261" s="34"/>
      <c r="T261" s="34"/>
      <c r="U261" s="34"/>
      <c r="V261" s="34"/>
      <c r="W261" s="34"/>
      <c r="X261" s="34"/>
      <c r="Y261" s="34"/>
      <c r="Z261" s="34"/>
      <c r="AB261" s="36"/>
      <c r="AC261" s="101"/>
      <c r="AD261" s="34"/>
      <c r="AJ261" s="137"/>
    </row>
    <row r="262" spans="1:36" ht="15" customHeight="1">
      <c r="A262" s="34"/>
      <c r="B262" s="34"/>
      <c r="C262" s="34"/>
      <c r="D262" s="34"/>
      <c r="E262" s="34"/>
      <c r="F262" s="34"/>
      <c r="G262" s="34"/>
      <c r="H262" s="34"/>
      <c r="I262" s="34"/>
      <c r="J262" s="34"/>
      <c r="K262" s="34"/>
      <c r="L262" s="34"/>
      <c r="M262" s="34"/>
      <c r="N262" s="34"/>
      <c r="O262" s="34"/>
      <c r="P262" s="137"/>
      <c r="Q262" s="34"/>
      <c r="R262" s="138"/>
      <c r="S262" s="34"/>
      <c r="T262" s="34"/>
      <c r="U262" s="34"/>
      <c r="V262" s="34"/>
      <c r="W262" s="34"/>
      <c r="X262" s="34"/>
      <c r="Y262" s="34"/>
      <c r="Z262" s="34"/>
      <c r="AB262" s="36"/>
      <c r="AC262" s="101"/>
      <c r="AD262" s="34"/>
      <c r="AJ262" s="137"/>
    </row>
    <row r="263" spans="1:36" ht="15" customHeight="1">
      <c r="A263" s="34"/>
      <c r="B263" s="34"/>
      <c r="C263" s="34"/>
      <c r="D263" s="34"/>
      <c r="E263" s="34"/>
      <c r="F263" s="34"/>
      <c r="G263" s="34"/>
      <c r="H263" s="34"/>
      <c r="I263" s="34"/>
      <c r="J263" s="34"/>
      <c r="K263" s="34"/>
      <c r="L263" s="34"/>
      <c r="M263" s="34"/>
      <c r="N263" s="34"/>
      <c r="O263" s="34"/>
      <c r="P263" s="137"/>
      <c r="Q263" s="34"/>
      <c r="R263" s="138"/>
      <c r="S263" s="34"/>
      <c r="T263" s="34"/>
      <c r="U263" s="34"/>
      <c r="V263" s="34"/>
      <c r="W263" s="34"/>
      <c r="X263" s="34"/>
      <c r="Y263" s="34"/>
      <c r="Z263" s="34"/>
      <c r="AB263" s="36"/>
      <c r="AC263" s="101"/>
      <c r="AD263" s="34"/>
      <c r="AJ263" s="137"/>
    </row>
    <row r="264" spans="1:36" ht="15" customHeight="1">
      <c r="A264" s="34"/>
      <c r="B264" s="34"/>
      <c r="C264" s="34"/>
      <c r="D264" s="34"/>
      <c r="E264" s="34"/>
      <c r="F264" s="34"/>
      <c r="G264" s="34"/>
      <c r="H264" s="34"/>
      <c r="I264" s="34"/>
      <c r="J264" s="34"/>
      <c r="K264" s="34"/>
      <c r="L264" s="34"/>
      <c r="M264" s="34"/>
      <c r="N264" s="34"/>
      <c r="O264" s="34"/>
      <c r="P264" s="137"/>
      <c r="Q264" s="34"/>
      <c r="R264" s="138"/>
      <c r="S264" s="34"/>
      <c r="T264" s="34"/>
      <c r="U264" s="34"/>
      <c r="V264" s="34"/>
      <c r="W264" s="34"/>
      <c r="X264" s="34"/>
      <c r="Y264" s="34"/>
      <c r="Z264" s="34"/>
      <c r="AB264" s="36"/>
      <c r="AC264" s="101"/>
      <c r="AD264" s="34"/>
      <c r="AJ264" s="137"/>
    </row>
    <row r="265" spans="1:36" ht="15" customHeight="1">
      <c r="A265" s="34"/>
      <c r="B265" s="34"/>
      <c r="C265" s="34"/>
      <c r="D265" s="34"/>
      <c r="E265" s="34"/>
      <c r="F265" s="34"/>
      <c r="G265" s="34"/>
      <c r="H265" s="34"/>
      <c r="I265" s="34"/>
      <c r="J265" s="34"/>
      <c r="K265" s="34"/>
      <c r="L265" s="34"/>
      <c r="M265" s="34"/>
      <c r="N265" s="34"/>
      <c r="O265" s="34"/>
      <c r="P265" s="137"/>
      <c r="Q265" s="34"/>
      <c r="R265" s="138"/>
      <c r="S265" s="34"/>
      <c r="T265" s="34"/>
      <c r="U265" s="34"/>
      <c r="V265" s="34"/>
      <c r="W265" s="34"/>
      <c r="X265" s="34"/>
      <c r="Y265" s="34"/>
      <c r="Z265" s="34"/>
      <c r="AB265" s="36"/>
      <c r="AC265" s="101"/>
      <c r="AD265" s="34"/>
      <c r="AJ265" s="137"/>
    </row>
    <row r="266" spans="1:36" ht="15" customHeight="1">
      <c r="A266" s="34"/>
      <c r="B266" s="34"/>
      <c r="C266" s="34"/>
      <c r="D266" s="34"/>
      <c r="E266" s="34"/>
      <c r="F266" s="34"/>
      <c r="G266" s="34"/>
      <c r="H266" s="34"/>
      <c r="I266" s="34"/>
      <c r="J266" s="34"/>
      <c r="K266" s="34"/>
      <c r="L266" s="34"/>
      <c r="M266" s="34"/>
      <c r="N266" s="34"/>
      <c r="O266" s="34"/>
      <c r="P266" s="137"/>
      <c r="Q266" s="34"/>
      <c r="R266" s="138"/>
      <c r="S266" s="34"/>
      <c r="T266" s="34"/>
      <c r="U266" s="34"/>
      <c r="V266" s="34"/>
      <c r="W266" s="34"/>
      <c r="X266" s="34"/>
      <c r="Y266" s="34"/>
      <c r="Z266" s="34"/>
      <c r="AB266" s="36"/>
      <c r="AC266" s="101"/>
      <c r="AD266" s="34"/>
      <c r="AJ266" s="137"/>
    </row>
    <row r="267" spans="1:36" ht="15" customHeight="1">
      <c r="A267" s="34"/>
      <c r="B267" s="34"/>
      <c r="C267" s="34"/>
      <c r="D267" s="34"/>
      <c r="E267" s="34"/>
      <c r="F267" s="34"/>
      <c r="G267" s="34"/>
      <c r="H267" s="34"/>
      <c r="I267" s="34"/>
      <c r="J267" s="34"/>
      <c r="K267" s="34"/>
      <c r="L267" s="34"/>
      <c r="M267" s="34"/>
      <c r="N267" s="34"/>
      <c r="O267" s="34"/>
      <c r="P267" s="137"/>
      <c r="Q267" s="34"/>
      <c r="R267" s="138"/>
      <c r="S267" s="34"/>
      <c r="T267" s="34"/>
      <c r="U267" s="34"/>
      <c r="V267" s="34"/>
      <c r="W267" s="34"/>
      <c r="X267" s="34"/>
      <c r="Y267" s="34"/>
      <c r="Z267" s="34"/>
      <c r="AB267" s="36"/>
      <c r="AC267" s="101"/>
      <c r="AD267" s="34"/>
      <c r="AJ267" s="137"/>
    </row>
    <row r="268" spans="1:36" ht="15" customHeight="1">
      <c r="A268" s="34"/>
      <c r="B268" s="34"/>
      <c r="C268" s="34"/>
      <c r="D268" s="34"/>
      <c r="E268" s="34"/>
      <c r="F268" s="34"/>
      <c r="G268" s="34"/>
      <c r="H268" s="34"/>
      <c r="I268" s="34"/>
      <c r="J268" s="34"/>
      <c r="K268" s="34"/>
      <c r="L268" s="34"/>
      <c r="M268" s="34"/>
      <c r="N268" s="34"/>
      <c r="O268" s="34"/>
      <c r="P268" s="137"/>
      <c r="Q268" s="34"/>
      <c r="R268" s="138"/>
      <c r="S268" s="34"/>
      <c r="T268" s="34"/>
      <c r="U268" s="34"/>
      <c r="V268" s="34"/>
      <c r="W268" s="34"/>
      <c r="X268" s="34"/>
      <c r="Y268" s="34"/>
      <c r="Z268" s="34"/>
      <c r="AB268" s="36"/>
      <c r="AC268" s="101"/>
      <c r="AD268" s="34"/>
      <c r="AJ268" s="137"/>
    </row>
    <row r="269" spans="1:36" ht="15" customHeight="1">
      <c r="A269" s="34"/>
      <c r="B269" s="34"/>
      <c r="C269" s="34"/>
      <c r="D269" s="34"/>
      <c r="E269" s="34"/>
      <c r="F269" s="34"/>
      <c r="G269" s="34"/>
      <c r="H269" s="34"/>
      <c r="I269" s="34"/>
      <c r="J269" s="34"/>
      <c r="K269" s="34"/>
      <c r="L269" s="34"/>
      <c r="M269" s="34"/>
      <c r="N269" s="34"/>
      <c r="O269" s="34"/>
      <c r="P269" s="137"/>
      <c r="Q269" s="34"/>
      <c r="R269" s="138"/>
      <c r="S269" s="34"/>
      <c r="T269" s="34"/>
      <c r="U269" s="34"/>
      <c r="V269" s="34"/>
      <c r="W269" s="34"/>
      <c r="X269" s="34"/>
      <c r="Y269" s="34"/>
      <c r="Z269" s="34"/>
      <c r="AB269" s="36"/>
      <c r="AC269" s="101"/>
      <c r="AD269" s="34"/>
      <c r="AJ269" s="137"/>
    </row>
    <row r="270" spans="1:36" ht="15" customHeight="1">
      <c r="A270" s="34"/>
      <c r="B270" s="34"/>
      <c r="C270" s="34"/>
      <c r="D270" s="34"/>
      <c r="E270" s="34"/>
      <c r="F270" s="34"/>
      <c r="G270" s="34"/>
      <c r="H270" s="34"/>
      <c r="I270" s="34"/>
      <c r="J270" s="34"/>
      <c r="K270" s="34"/>
      <c r="L270" s="34"/>
      <c r="M270" s="34"/>
      <c r="N270" s="34"/>
      <c r="O270" s="34"/>
      <c r="P270" s="137"/>
      <c r="Q270" s="34"/>
      <c r="R270" s="138"/>
      <c r="S270" s="34"/>
      <c r="T270" s="34"/>
      <c r="U270" s="34"/>
      <c r="V270" s="34"/>
      <c r="W270" s="34"/>
      <c r="X270" s="34"/>
      <c r="Y270" s="34"/>
      <c r="Z270" s="34"/>
      <c r="AB270" s="36"/>
      <c r="AC270" s="101"/>
      <c r="AD270" s="34"/>
      <c r="AJ270" s="137"/>
    </row>
    <row r="271" spans="1:36" ht="15" customHeight="1">
      <c r="A271" s="34"/>
      <c r="B271" s="34"/>
      <c r="C271" s="34"/>
      <c r="D271" s="34"/>
      <c r="E271" s="34"/>
      <c r="F271" s="34"/>
      <c r="G271" s="34"/>
      <c r="H271" s="34"/>
      <c r="I271" s="34"/>
      <c r="J271" s="34"/>
      <c r="K271" s="34"/>
      <c r="L271" s="34"/>
      <c r="M271" s="34"/>
      <c r="N271" s="34"/>
      <c r="O271" s="34"/>
      <c r="P271" s="137"/>
      <c r="Q271" s="34"/>
      <c r="R271" s="138"/>
      <c r="S271" s="34"/>
      <c r="T271" s="34"/>
      <c r="U271" s="34"/>
      <c r="V271" s="34"/>
      <c r="W271" s="34"/>
      <c r="X271" s="34"/>
      <c r="Y271" s="34"/>
      <c r="Z271" s="34"/>
      <c r="AB271" s="36"/>
      <c r="AC271" s="101"/>
      <c r="AD271" s="34"/>
      <c r="AJ271" s="137"/>
    </row>
    <row r="272" spans="1:36" ht="15" customHeight="1">
      <c r="A272" s="34"/>
      <c r="B272" s="34"/>
      <c r="C272" s="34"/>
      <c r="D272" s="34"/>
      <c r="E272" s="34"/>
      <c r="F272" s="34"/>
      <c r="G272" s="34"/>
      <c r="H272" s="34"/>
      <c r="I272" s="34"/>
      <c r="J272" s="34"/>
      <c r="K272" s="34"/>
      <c r="L272" s="34"/>
      <c r="M272" s="34"/>
      <c r="N272" s="34"/>
      <c r="O272" s="34"/>
      <c r="P272" s="137"/>
      <c r="Q272" s="34"/>
      <c r="R272" s="138"/>
      <c r="S272" s="34"/>
      <c r="T272" s="34"/>
      <c r="U272" s="34"/>
      <c r="V272" s="34"/>
      <c r="W272" s="34"/>
      <c r="X272" s="34"/>
      <c r="Y272" s="34"/>
      <c r="Z272" s="34"/>
      <c r="AB272" s="36"/>
      <c r="AC272" s="101"/>
      <c r="AD272" s="34"/>
      <c r="AJ272" s="137"/>
    </row>
    <row r="273" spans="1:36" ht="15" customHeight="1">
      <c r="A273" s="34"/>
      <c r="B273" s="34"/>
      <c r="C273" s="34"/>
      <c r="D273" s="34"/>
      <c r="E273" s="34"/>
      <c r="F273" s="34"/>
      <c r="G273" s="34"/>
      <c r="H273" s="34"/>
      <c r="I273" s="34"/>
      <c r="J273" s="34"/>
      <c r="K273" s="34"/>
      <c r="L273" s="34"/>
      <c r="M273" s="34"/>
      <c r="N273" s="34"/>
      <c r="O273" s="34"/>
      <c r="P273" s="137"/>
      <c r="Q273" s="34"/>
      <c r="R273" s="138"/>
      <c r="S273" s="34"/>
      <c r="T273" s="34"/>
      <c r="U273" s="34"/>
      <c r="V273" s="34"/>
      <c r="W273" s="34"/>
      <c r="X273" s="34"/>
      <c r="Y273" s="34"/>
      <c r="Z273" s="34"/>
      <c r="AB273" s="36"/>
      <c r="AC273" s="101"/>
      <c r="AD273" s="34"/>
      <c r="AJ273" s="137"/>
    </row>
    <row r="274" spans="1:36" ht="15" customHeight="1">
      <c r="A274" s="34"/>
      <c r="B274" s="34"/>
      <c r="C274" s="34"/>
      <c r="D274" s="34"/>
      <c r="E274" s="34"/>
      <c r="F274" s="34"/>
      <c r="G274" s="34"/>
      <c r="H274" s="34"/>
      <c r="I274" s="34"/>
      <c r="J274" s="34"/>
      <c r="K274" s="34"/>
      <c r="L274" s="34"/>
      <c r="M274" s="34"/>
      <c r="N274" s="34"/>
      <c r="O274" s="34"/>
      <c r="P274" s="137"/>
      <c r="Q274" s="34"/>
      <c r="R274" s="138"/>
      <c r="S274" s="34"/>
      <c r="T274" s="34"/>
      <c r="U274" s="34"/>
      <c r="V274" s="34"/>
      <c r="W274" s="34"/>
      <c r="X274" s="34"/>
      <c r="Y274" s="34"/>
      <c r="Z274" s="34"/>
      <c r="AB274" s="36"/>
      <c r="AC274" s="101"/>
      <c r="AD274" s="34"/>
      <c r="AJ274" s="137"/>
    </row>
    <row r="275" spans="1:36" ht="15" customHeight="1">
      <c r="A275" s="34"/>
      <c r="B275" s="34"/>
      <c r="C275" s="34"/>
      <c r="D275" s="34"/>
      <c r="E275" s="34"/>
      <c r="F275" s="34"/>
      <c r="G275" s="34"/>
      <c r="H275" s="34"/>
      <c r="I275" s="34"/>
      <c r="J275" s="34"/>
      <c r="K275" s="34"/>
      <c r="L275" s="34"/>
      <c r="M275" s="34"/>
      <c r="N275" s="34"/>
      <c r="O275" s="34"/>
      <c r="P275" s="137"/>
      <c r="Q275" s="34"/>
      <c r="R275" s="138"/>
      <c r="S275" s="34"/>
      <c r="T275" s="34"/>
      <c r="U275" s="34"/>
      <c r="V275" s="34"/>
      <c r="W275" s="34"/>
      <c r="X275" s="34"/>
      <c r="Y275" s="34"/>
      <c r="Z275" s="34"/>
      <c r="AB275" s="36"/>
      <c r="AC275" s="101"/>
      <c r="AD275" s="34"/>
      <c r="AJ275" s="137"/>
    </row>
    <row r="276" spans="1:36" ht="15" customHeight="1">
      <c r="A276" s="34"/>
      <c r="B276" s="34"/>
      <c r="C276" s="34"/>
      <c r="D276" s="34"/>
      <c r="E276" s="34"/>
      <c r="F276" s="34"/>
      <c r="G276" s="34"/>
      <c r="H276" s="34"/>
      <c r="I276" s="34"/>
      <c r="J276" s="34"/>
      <c r="K276" s="34"/>
      <c r="L276" s="34"/>
      <c r="M276" s="34"/>
      <c r="N276" s="34"/>
      <c r="O276" s="34"/>
      <c r="P276" s="137"/>
      <c r="Q276" s="34"/>
      <c r="R276" s="138"/>
      <c r="S276" s="34"/>
      <c r="T276" s="34"/>
      <c r="U276" s="34"/>
      <c r="V276" s="34"/>
      <c r="W276" s="34"/>
      <c r="X276" s="34"/>
      <c r="Y276" s="34"/>
      <c r="Z276" s="34"/>
      <c r="AB276" s="36"/>
      <c r="AC276" s="101"/>
      <c r="AD276" s="34"/>
      <c r="AJ276" s="137"/>
    </row>
    <row r="277" spans="1:36" ht="15" customHeight="1">
      <c r="A277" s="34"/>
      <c r="B277" s="34"/>
      <c r="C277" s="34"/>
      <c r="D277" s="34"/>
      <c r="E277" s="34"/>
      <c r="F277" s="34"/>
      <c r="G277" s="34"/>
      <c r="H277" s="34"/>
      <c r="I277" s="34"/>
      <c r="J277" s="34"/>
      <c r="K277" s="34"/>
      <c r="L277" s="34"/>
      <c r="M277" s="34"/>
      <c r="N277" s="34"/>
      <c r="O277" s="34"/>
      <c r="P277" s="137"/>
      <c r="Q277" s="34"/>
      <c r="R277" s="138"/>
      <c r="S277" s="34"/>
      <c r="T277" s="34"/>
      <c r="U277" s="34"/>
      <c r="V277" s="34"/>
      <c r="W277" s="34"/>
      <c r="X277" s="34"/>
      <c r="Y277" s="34"/>
      <c r="Z277" s="34"/>
      <c r="AB277" s="36"/>
      <c r="AC277" s="101"/>
      <c r="AD277" s="34"/>
      <c r="AJ277" s="137"/>
    </row>
    <row r="278" spans="1:36" ht="15" customHeight="1">
      <c r="A278" s="34"/>
      <c r="B278" s="34"/>
      <c r="C278" s="34"/>
      <c r="D278" s="34"/>
      <c r="E278" s="34"/>
      <c r="F278" s="34"/>
      <c r="G278" s="34"/>
      <c r="H278" s="34"/>
      <c r="I278" s="34"/>
      <c r="J278" s="34"/>
      <c r="K278" s="34"/>
      <c r="L278" s="34"/>
      <c r="M278" s="34"/>
      <c r="N278" s="34"/>
      <c r="O278" s="34"/>
      <c r="P278" s="137"/>
      <c r="Q278" s="34"/>
      <c r="R278" s="138"/>
      <c r="S278" s="34"/>
      <c r="T278" s="34"/>
      <c r="U278" s="34"/>
      <c r="V278" s="34"/>
      <c r="W278" s="34"/>
      <c r="X278" s="34"/>
      <c r="Y278" s="34"/>
      <c r="Z278" s="34"/>
      <c r="AB278" s="36"/>
      <c r="AC278" s="101"/>
      <c r="AD278" s="34"/>
      <c r="AJ278" s="137"/>
    </row>
    <row r="279" spans="1:36" ht="15" customHeight="1">
      <c r="A279" s="34"/>
      <c r="B279" s="34"/>
      <c r="C279" s="34"/>
      <c r="D279" s="34"/>
      <c r="E279" s="34"/>
      <c r="F279" s="34"/>
      <c r="G279" s="34"/>
      <c r="H279" s="34"/>
      <c r="I279" s="34"/>
      <c r="J279" s="34"/>
      <c r="K279" s="34"/>
      <c r="L279" s="34"/>
      <c r="M279" s="34"/>
      <c r="N279" s="34"/>
      <c r="O279" s="34"/>
      <c r="P279" s="137"/>
      <c r="Q279" s="34"/>
      <c r="R279" s="138"/>
      <c r="S279" s="34"/>
      <c r="T279" s="34"/>
      <c r="U279" s="34"/>
      <c r="V279" s="34"/>
      <c r="W279" s="34"/>
      <c r="X279" s="34"/>
      <c r="Y279" s="34"/>
      <c r="Z279" s="34"/>
      <c r="AB279" s="36"/>
      <c r="AC279" s="101"/>
      <c r="AD279" s="34"/>
      <c r="AJ279" s="137"/>
    </row>
    <row r="280" spans="1:36" ht="15" customHeight="1">
      <c r="A280" s="34"/>
      <c r="B280" s="34"/>
      <c r="C280" s="34"/>
      <c r="D280" s="34"/>
      <c r="E280" s="34"/>
      <c r="F280" s="34"/>
      <c r="G280" s="34"/>
      <c r="H280" s="34"/>
      <c r="I280" s="34"/>
      <c r="J280" s="34"/>
      <c r="K280" s="34"/>
      <c r="L280" s="34"/>
      <c r="M280" s="34"/>
      <c r="N280" s="34"/>
      <c r="O280" s="34"/>
      <c r="P280" s="137"/>
      <c r="Q280" s="34"/>
      <c r="R280" s="138"/>
      <c r="S280" s="34"/>
      <c r="T280" s="34"/>
      <c r="U280" s="34"/>
      <c r="V280" s="34"/>
      <c r="W280" s="34"/>
      <c r="X280" s="34"/>
      <c r="Y280" s="34"/>
      <c r="Z280" s="34"/>
      <c r="AB280" s="36"/>
      <c r="AC280" s="101"/>
      <c r="AD280" s="34"/>
      <c r="AJ280" s="137"/>
    </row>
    <row r="281" spans="1:36" ht="15" customHeight="1">
      <c r="A281" s="34"/>
      <c r="B281" s="34"/>
      <c r="C281" s="34"/>
      <c r="D281" s="34"/>
      <c r="E281" s="34"/>
      <c r="F281" s="34"/>
      <c r="G281" s="34"/>
      <c r="H281" s="34"/>
      <c r="I281" s="34"/>
      <c r="J281" s="34"/>
      <c r="K281" s="34"/>
      <c r="L281" s="34"/>
      <c r="M281" s="34"/>
      <c r="N281" s="34"/>
      <c r="O281" s="34"/>
      <c r="P281" s="137"/>
      <c r="Q281" s="34"/>
      <c r="R281" s="138"/>
      <c r="S281" s="34"/>
      <c r="T281" s="34"/>
      <c r="U281" s="34"/>
      <c r="V281" s="34"/>
      <c r="W281" s="34"/>
      <c r="X281" s="34"/>
      <c r="Y281" s="34"/>
      <c r="Z281" s="34"/>
      <c r="AB281" s="36"/>
      <c r="AC281" s="101"/>
      <c r="AD281" s="34"/>
      <c r="AJ281" s="137"/>
    </row>
    <row r="282" spans="1:36" ht="15" customHeight="1">
      <c r="A282" s="34"/>
      <c r="B282" s="34"/>
      <c r="C282" s="34"/>
      <c r="D282" s="34"/>
      <c r="E282" s="34"/>
      <c r="F282" s="34"/>
      <c r="G282" s="34"/>
      <c r="H282" s="34"/>
      <c r="I282" s="34"/>
      <c r="J282" s="34"/>
      <c r="K282" s="34"/>
      <c r="L282" s="34"/>
      <c r="M282" s="34"/>
      <c r="N282" s="34"/>
      <c r="O282" s="34"/>
      <c r="P282" s="137"/>
      <c r="Q282" s="34"/>
      <c r="R282" s="138"/>
      <c r="S282" s="34"/>
      <c r="T282" s="34"/>
      <c r="U282" s="34"/>
      <c r="V282" s="34"/>
      <c r="W282" s="34"/>
      <c r="X282" s="34"/>
      <c r="Y282" s="34"/>
      <c r="Z282" s="34"/>
      <c r="AB282" s="36"/>
      <c r="AC282" s="101"/>
      <c r="AD282" s="34"/>
      <c r="AJ282" s="137"/>
    </row>
    <row r="283" spans="1:36" ht="15" customHeight="1">
      <c r="A283" s="34"/>
      <c r="B283" s="34"/>
      <c r="C283" s="34"/>
      <c r="D283" s="34"/>
      <c r="E283" s="34"/>
      <c r="F283" s="34"/>
      <c r="G283" s="34"/>
      <c r="H283" s="34"/>
      <c r="I283" s="34"/>
      <c r="J283" s="34"/>
      <c r="K283" s="34"/>
      <c r="L283" s="34"/>
      <c r="M283" s="34"/>
      <c r="N283" s="34"/>
      <c r="O283" s="34"/>
      <c r="P283" s="137"/>
      <c r="Q283" s="34"/>
      <c r="R283" s="138"/>
      <c r="S283" s="34"/>
      <c r="T283" s="34"/>
      <c r="U283" s="34"/>
      <c r="V283" s="34"/>
      <c r="W283" s="34"/>
      <c r="X283" s="34"/>
      <c r="Y283" s="34"/>
      <c r="Z283" s="34"/>
      <c r="AB283" s="36"/>
      <c r="AC283" s="101"/>
      <c r="AD283" s="34"/>
      <c r="AJ283" s="137"/>
    </row>
    <row r="284" spans="1:36" ht="15" customHeight="1">
      <c r="A284" s="34"/>
      <c r="B284" s="34"/>
      <c r="C284" s="34"/>
      <c r="D284" s="34"/>
      <c r="E284" s="34"/>
      <c r="F284" s="34"/>
      <c r="G284" s="34"/>
      <c r="H284" s="34"/>
      <c r="I284" s="34"/>
      <c r="J284" s="34"/>
      <c r="K284" s="34"/>
      <c r="L284" s="34"/>
      <c r="M284" s="34"/>
      <c r="N284" s="34"/>
      <c r="O284" s="34"/>
      <c r="P284" s="137"/>
      <c r="Q284" s="34"/>
      <c r="R284" s="138"/>
      <c r="S284" s="34"/>
      <c r="T284" s="34"/>
      <c r="U284" s="34"/>
      <c r="V284" s="34"/>
      <c r="W284" s="34"/>
      <c r="X284" s="34"/>
      <c r="Y284" s="34"/>
      <c r="Z284" s="34"/>
      <c r="AB284" s="36"/>
      <c r="AC284" s="101"/>
      <c r="AD284" s="34"/>
      <c r="AJ284" s="137"/>
    </row>
    <row r="285" spans="1:36" ht="15" customHeight="1">
      <c r="A285" s="34"/>
      <c r="B285" s="34"/>
      <c r="C285" s="34"/>
      <c r="D285" s="34"/>
      <c r="E285" s="34"/>
      <c r="F285" s="34"/>
      <c r="G285" s="34"/>
      <c r="H285" s="34"/>
      <c r="I285" s="34"/>
      <c r="J285" s="34"/>
      <c r="K285" s="34"/>
      <c r="L285" s="34"/>
      <c r="M285" s="34"/>
      <c r="N285" s="34"/>
      <c r="O285" s="34"/>
      <c r="P285" s="137"/>
      <c r="Q285" s="34"/>
      <c r="R285" s="138"/>
      <c r="S285" s="34"/>
      <c r="T285" s="34"/>
      <c r="U285" s="34"/>
      <c r="V285" s="34"/>
      <c r="W285" s="34"/>
      <c r="X285" s="34"/>
      <c r="Y285" s="34"/>
      <c r="Z285" s="34"/>
      <c r="AB285" s="36"/>
      <c r="AC285" s="101"/>
      <c r="AD285" s="34"/>
      <c r="AJ285" s="137"/>
    </row>
    <row r="286" spans="1:36" ht="15" customHeight="1">
      <c r="A286" s="34"/>
      <c r="B286" s="34"/>
      <c r="C286" s="34"/>
      <c r="D286" s="34"/>
      <c r="E286" s="34"/>
      <c r="F286" s="34"/>
      <c r="G286" s="34"/>
      <c r="H286" s="34"/>
      <c r="I286" s="34"/>
      <c r="J286" s="34"/>
      <c r="K286" s="34"/>
      <c r="L286" s="34"/>
      <c r="M286" s="34"/>
      <c r="N286" s="34"/>
      <c r="O286" s="34"/>
      <c r="P286" s="137"/>
      <c r="Q286" s="34"/>
      <c r="R286" s="138"/>
      <c r="S286" s="34"/>
      <c r="T286" s="34"/>
      <c r="U286" s="34"/>
      <c r="V286" s="34"/>
      <c r="W286" s="34"/>
      <c r="X286" s="34"/>
      <c r="Y286" s="34"/>
      <c r="Z286" s="34"/>
      <c r="AB286" s="36"/>
      <c r="AC286" s="101"/>
      <c r="AD286" s="34"/>
      <c r="AJ286" s="137"/>
    </row>
    <row r="287" spans="1:36" ht="15" customHeight="1">
      <c r="A287" s="34"/>
      <c r="B287" s="34"/>
      <c r="C287" s="34"/>
      <c r="D287" s="34"/>
      <c r="E287" s="34"/>
      <c r="F287" s="34"/>
      <c r="G287" s="34"/>
      <c r="H287" s="34"/>
      <c r="I287" s="34"/>
      <c r="J287" s="34"/>
      <c r="K287" s="34"/>
      <c r="L287" s="34"/>
      <c r="M287" s="34"/>
      <c r="N287" s="34"/>
      <c r="O287" s="34"/>
      <c r="P287" s="137"/>
      <c r="Q287" s="34"/>
      <c r="R287" s="138"/>
      <c r="S287" s="34"/>
      <c r="T287" s="34"/>
      <c r="U287" s="34"/>
      <c r="V287" s="34"/>
      <c r="W287" s="34"/>
      <c r="X287" s="34"/>
      <c r="Y287" s="34"/>
      <c r="Z287" s="34"/>
      <c r="AB287" s="36"/>
      <c r="AC287" s="101"/>
      <c r="AD287" s="34"/>
      <c r="AJ287" s="137"/>
    </row>
    <row r="288" spans="1:36" ht="15" customHeight="1">
      <c r="A288" s="34"/>
      <c r="B288" s="34"/>
      <c r="C288" s="34"/>
      <c r="D288" s="34"/>
      <c r="E288" s="34"/>
      <c r="F288" s="34"/>
      <c r="G288" s="34"/>
      <c r="H288" s="34"/>
      <c r="I288" s="34"/>
      <c r="J288" s="34"/>
      <c r="K288" s="34"/>
      <c r="L288" s="34"/>
      <c r="M288" s="34"/>
      <c r="N288" s="34"/>
      <c r="O288" s="34"/>
      <c r="P288" s="137"/>
      <c r="Q288" s="34"/>
      <c r="R288" s="138"/>
      <c r="S288" s="34"/>
      <c r="T288" s="34"/>
      <c r="U288" s="34"/>
      <c r="V288" s="34"/>
      <c r="W288" s="34"/>
      <c r="X288" s="34"/>
      <c r="Y288" s="34"/>
      <c r="Z288" s="34"/>
      <c r="AB288" s="36"/>
      <c r="AC288" s="101"/>
      <c r="AD288" s="34"/>
      <c r="AJ288" s="137"/>
    </row>
    <row r="289" spans="1:36" ht="15" customHeight="1">
      <c r="A289" s="34"/>
      <c r="B289" s="34"/>
      <c r="C289" s="34"/>
      <c r="D289" s="34"/>
      <c r="E289" s="34"/>
      <c r="F289" s="34"/>
      <c r="G289" s="34"/>
      <c r="H289" s="34"/>
      <c r="I289" s="34"/>
      <c r="J289" s="34"/>
      <c r="K289" s="34"/>
      <c r="L289" s="34"/>
      <c r="M289" s="34"/>
      <c r="N289" s="34"/>
      <c r="O289" s="34"/>
      <c r="P289" s="137"/>
      <c r="Q289" s="34"/>
      <c r="R289" s="138"/>
      <c r="S289" s="34"/>
      <c r="T289" s="34"/>
      <c r="U289" s="34"/>
      <c r="V289" s="34"/>
      <c r="W289" s="34"/>
      <c r="X289" s="34"/>
      <c r="Y289" s="34"/>
      <c r="Z289" s="34"/>
      <c r="AB289" s="36"/>
      <c r="AC289" s="101"/>
      <c r="AD289" s="34"/>
      <c r="AJ289" s="137"/>
    </row>
    <row r="290" spans="1:36" ht="15" customHeight="1">
      <c r="A290" s="34"/>
      <c r="B290" s="34"/>
      <c r="C290" s="34"/>
      <c r="D290" s="34"/>
      <c r="E290" s="34"/>
      <c r="F290" s="34"/>
      <c r="G290" s="34"/>
      <c r="H290" s="34"/>
      <c r="I290" s="34"/>
      <c r="J290" s="34"/>
      <c r="K290" s="34"/>
      <c r="L290" s="34"/>
      <c r="M290" s="34"/>
      <c r="N290" s="34"/>
      <c r="O290" s="34"/>
      <c r="P290" s="137"/>
      <c r="Q290" s="34"/>
      <c r="R290" s="138"/>
      <c r="S290" s="34"/>
      <c r="T290" s="34"/>
      <c r="U290" s="34"/>
      <c r="V290" s="34"/>
      <c r="W290" s="34"/>
      <c r="X290" s="34"/>
      <c r="Y290" s="34"/>
      <c r="Z290" s="34"/>
      <c r="AB290" s="36"/>
      <c r="AC290" s="101"/>
      <c r="AD290" s="34"/>
      <c r="AJ290" s="137"/>
    </row>
    <row r="291" spans="1:36" ht="15" customHeight="1">
      <c r="A291" s="34"/>
      <c r="B291" s="34"/>
      <c r="C291" s="34"/>
      <c r="D291" s="34"/>
      <c r="E291" s="34"/>
      <c r="F291" s="34"/>
      <c r="G291" s="34"/>
      <c r="H291" s="34"/>
      <c r="I291" s="34"/>
      <c r="J291" s="34"/>
      <c r="K291" s="34"/>
      <c r="L291" s="34"/>
      <c r="M291" s="34"/>
      <c r="N291" s="34"/>
      <c r="O291" s="34"/>
      <c r="P291" s="137"/>
      <c r="Q291" s="34"/>
      <c r="R291" s="138"/>
      <c r="S291" s="34"/>
      <c r="T291" s="34"/>
      <c r="U291" s="34"/>
      <c r="V291" s="34"/>
      <c r="W291" s="34"/>
      <c r="X291" s="34"/>
      <c r="Y291" s="34"/>
      <c r="Z291" s="34"/>
      <c r="AB291" s="36"/>
      <c r="AC291" s="101"/>
      <c r="AD291" s="34"/>
      <c r="AJ291" s="137"/>
    </row>
    <row r="292" spans="1:36" ht="15" customHeight="1">
      <c r="A292" s="34"/>
      <c r="B292" s="34"/>
      <c r="C292" s="34"/>
      <c r="D292" s="34"/>
      <c r="E292" s="34"/>
      <c r="F292" s="34"/>
      <c r="G292" s="34"/>
      <c r="H292" s="34"/>
      <c r="I292" s="34"/>
      <c r="J292" s="34"/>
      <c r="K292" s="34"/>
      <c r="L292" s="34"/>
      <c r="M292" s="34"/>
      <c r="N292" s="34"/>
      <c r="O292" s="34"/>
      <c r="P292" s="137"/>
      <c r="Q292" s="34"/>
      <c r="R292" s="138"/>
      <c r="S292" s="34"/>
      <c r="T292" s="34"/>
      <c r="U292" s="34"/>
      <c r="V292" s="34"/>
      <c r="W292" s="34"/>
      <c r="X292" s="34"/>
      <c r="Y292" s="34"/>
      <c r="Z292" s="34"/>
      <c r="AB292" s="36"/>
      <c r="AC292" s="101"/>
      <c r="AD292" s="34"/>
      <c r="AJ292" s="137"/>
    </row>
    <row r="293" spans="1:36" ht="15" customHeight="1">
      <c r="A293" s="34"/>
      <c r="B293" s="34"/>
      <c r="C293" s="34"/>
      <c r="D293" s="34"/>
      <c r="E293" s="34"/>
      <c r="F293" s="34"/>
      <c r="G293" s="34"/>
      <c r="H293" s="34"/>
      <c r="I293" s="34"/>
      <c r="J293" s="34"/>
      <c r="K293" s="34"/>
      <c r="L293" s="34"/>
      <c r="M293" s="34"/>
      <c r="N293" s="34"/>
      <c r="O293" s="34"/>
      <c r="P293" s="137"/>
      <c r="Q293" s="34"/>
      <c r="R293" s="138"/>
      <c r="S293" s="34"/>
      <c r="T293" s="34"/>
      <c r="U293" s="34"/>
      <c r="V293" s="34"/>
      <c r="W293" s="34"/>
      <c r="X293" s="34"/>
      <c r="Y293" s="34"/>
      <c r="Z293" s="34"/>
      <c r="AB293" s="36"/>
      <c r="AC293" s="101"/>
      <c r="AD293" s="34"/>
      <c r="AJ293" s="137"/>
    </row>
    <row r="294" spans="1:36" ht="15" customHeight="1">
      <c r="A294" s="34"/>
      <c r="B294" s="34"/>
      <c r="C294" s="34"/>
      <c r="D294" s="34"/>
      <c r="E294" s="34"/>
      <c r="F294" s="34"/>
      <c r="G294" s="34"/>
      <c r="H294" s="34"/>
      <c r="I294" s="34"/>
      <c r="J294" s="34"/>
      <c r="K294" s="34"/>
      <c r="L294" s="34"/>
      <c r="M294" s="34"/>
      <c r="N294" s="34"/>
      <c r="O294" s="34"/>
      <c r="P294" s="137"/>
      <c r="Q294" s="34"/>
      <c r="R294" s="138"/>
      <c r="S294" s="34"/>
      <c r="T294" s="34"/>
      <c r="U294" s="34"/>
      <c r="V294" s="34"/>
      <c r="W294" s="34"/>
      <c r="X294" s="34"/>
      <c r="Y294" s="34"/>
      <c r="Z294" s="34"/>
      <c r="AB294" s="36"/>
      <c r="AC294" s="101"/>
      <c r="AD294" s="34"/>
      <c r="AJ294" s="137"/>
    </row>
    <row r="295" spans="1:36" ht="15" customHeight="1">
      <c r="A295" s="34"/>
      <c r="B295" s="34"/>
      <c r="C295" s="34"/>
      <c r="D295" s="34"/>
      <c r="E295" s="34"/>
      <c r="F295" s="34"/>
      <c r="G295" s="34"/>
      <c r="H295" s="34"/>
      <c r="I295" s="34"/>
      <c r="J295" s="34"/>
      <c r="K295" s="34"/>
      <c r="L295" s="34"/>
      <c r="M295" s="34"/>
      <c r="N295" s="34"/>
      <c r="O295" s="34"/>
      <c r="P295" s="137"/>
      <c r="Q295" s="34"/>
      <c r="R295" s="138"/>
      <c r="S295" s="34"/>
      <c r="T295" s="34"/>
      <c r="U295" s="34"/>
      <c r="V295" s="34"/>
      <c r="W295" s="34"/>
      <c r="X295" s="34"/>
      <c r="Y295" s="34"/>
      <c r="Z295" s="34"/>
      <c r="AB295" s="36"/>
      <c r="AC295" s="101"/>
      <c r="AD295" s="34"/>
      <c r="AJ295" s="137"/>
    </row>
    <row r="296" spans="1:36" ht="15" customHeight="1">
      <c r="A296" s="34"/>
      <c r="B296" s="34"/>
      <c r="C296" s="34"/>
      <c r="D296" s="34"/>
      <c r="E296" s="34"/>
      <c r="F296" s="34"/>
      <c r="G296" s="34"/>
      <c r="H296" s="34"/>
      <c r="I296" s="34"/>
      <c r="J296" s="34"/>
      <c r="K296" s="34"/>
      <c r="L296" s="34"/>
      <c r="M296" s="34"/>
      <c r="N296" s="34"/>
      <c r="O296" s="34"/>
      <c r="P296" s="137"/>
      <c r="Q296" s="34"/>
      <c r="R296" s="138"/>
      <c r="S296" s="34"/>
      <c r="T296" s="34"/>
      <c r="U296" s="34"/>
      <c r="V296" s="34"/>
      <c r="W296" s="34"/>
      <c r="X296" s="34"/>
      <c r="Y296" s="34"/>
      <c r="Z296" s="34"/>
      <c r="AB296" s="36"/>
      <c r="AC296" s="101"/>
      <c r="AD296" s="34"/>
      <c r="AJ296" s="137"/>
    </row>
    <row r="297" spans="1:36" ht="15" customHeight="1">
      <c r="A297" s="34"/>
      <c r="B297" s="34"/>
      <c r="C297" s="34"/>
      <c r="D297" s="34"/>
      <c r="E297" s="34"/>
      <c r="F297" s="34"/>
      <c r="G297" s="34"/>
      <c r="H297" s="34"/>
      <c r="I297" s="34"/>
      <c r="J297" s="34"/>
      <c r="K297" s="34"/>
      <c r="L297" s="34"/>
      <c r="M297" s="34"/>
      <c r="N297" s="34"/>
      <c r="O297" s="34"/>
      <c r="P297" s="137"/>
      <c r="Q297" s="34"/>
      <c r="R297" s="138"/>
      <c r="S297" s="34"/>
      <c r="T297" s="34"/>
      <c r="U297" s="34"/>
      <c r="V297" s="34"/>
      <c r="W297" s="34"/>
      <c r="X297" s="34"/>
      <c r="Y297" s="34"/>
      <c r="Z297" s="34"/>
      <c r="AB297" s="36"/>
      <c r="AC297" s="101"/>
      <c r="AD297" s="34"/>
      <c r="AJ297" s="137"/>
    </row>
    <row r="298" spans="1:36" ht="15" customHeight="1">
      <c r="A298" s="34"/>
      <c r="B298" s="34"/>
      <c r="C298" s="34"/>
      <c r="D298" s="34"/>
      <c r="E298" s="34"/>
      <c r="F298" s="34"/>
      <c r="G298" s="34"/>
      <c r="H298" s="34"/>
      <c r="I298" s="34"/>
      <c r="J298" s="34"/>
      <c r="K298" s="34"/>
      <c r="L298" s="34"/>
      <c r="M298" s="34"/>
      <c r="N298" s="34"/>
      <c r="O298" s="34"/>
      <c r="P298" s="137"/>
      <c r="Q298" s="34"/>
      <c r="R298" s="138"/>
      <c r="S298" s="34"/>
      <c r="T298" s="34"/>
      <c r="U298" s="34"/>
      <c r="V298" s="34"/>
      <c r="W298" s="34"/>
      <c r="X298" s="34"/>
      <c r="Y298" s="34"/>
      <c r="Z298" s="34"/>
      <c r="AB298" s="36"/>
      <c r="AC298" s="101"/>
      <c r="AD298" s="34"/>
      <c r="AJ298" s="137"/>
    </row>
    <row r="299" spans="1:36" ht="15" customHeight="1">
      <c r="A299" s="34"/>
      <c r="B299" s="34"/>
      <c r="C299" s="34"/>
      <c r="D299" s="34"/>
      <c r="E299" s="34"/>
      <c r="F299" s="34"/>
      <c r="G299" s="34"/>
      <c r="H299" s="34"/>
      <c r="I299" s="34"/>
      <c r="J299" s="34"/>
      <c r="K299" s="34"/>
      <c r="L299" s="34"/>
      <c r="M299" s="34"/>
      <c r="N299" s="34"/>
      <c r="O299" s="34"/>
      <c r="P299" s="137"/>
      <c r="Q299" s="34"/>
      <c r="R299" s="138"/>
      <c r="S299" s="34"/>
      <c r="T299" s="34"/>
      <c r="U299" s="34"/>
      <c r="V299" s="34"/>
      <c r="W299" s="34"/>
      <c r="X299" s="34"/>
      <c r="Y299" s="34"/>
      <c r="Z299" s="34"/>
      <c r="AB299" s="36"/>
      <c r="AC299" s="101"/>
      <c r="AD299" s="34"/>
      <c r="AJ299" s="137"/>
    </row>
    <row r="300" spans="1:36" ht="15" customHeight="1">
      <c r="A300" s="34"/>
      <c r="B300" s="34"/>
      <c r="C300" s="34"/>
      <c r="D300" s="34"/>
      <c r="E300" s="34"/>
      <c r="F300" s="34"/>
      <c r="G300" s="34"/>
      <c r="H300" s="34"/>
      <c r="I300" s="34"/>
      <c r="J300" s="34"/>
      <c r="K300" s="34"/>
      <c r="L300" s="34"/>
      <c r="M300" s="34"/>
      <c r="N300" s="34"/>
      <c r="O300" s="34"/>
      <c r="P300" s="137"/>
      <c r="Q300" s="34"/>
      <c r="R300" s="138"/>
      <c r="S300" s="34"/>
      <c r="T300" s="34"/>
      <c r="U300" s="34"/>
      <c r="V300" s="34"/>
      <c r="W300" s="34"/>
      <c r="X300" s="34"/>
      <c r="Y300" s="34"/>
      <c r="Z300" s="34"/>
      <c r="AB300" s="36"/>
      <c r="AC300" s="101"/>
      <c r="AD300" s="34"/>
      <c r="AJ300" s="137"/>
    </row>
    <row r="301" spans="1:36" ht="15" customHeight="1">
      <c r="A301" s="34"/>
      <c r="B301" s="34"/>
      <c r="C301" s="34"/>
      <c r="D301" s="34"/>
      <c r="E301" s="34"/>
      <c r="F301" s="34"/>
      <c r="G301" s="34"/>
      <c r="H301" s="34"/>
      <c r="I301" s="34"/>
      <c r="J301" s="34"/>
      <c r="K301" s="34"/>
      <c r="L301" s="34"/>
      <c r="M301" s="34"/>
      <c r="N301" s="34"/>
      <c r="O301" s="34"/>
      <c r="P301" s="137"/>
      <c r="Q301" s="34"/>
      <c r="R301" s="138"/>
      <c r="S301" s="34"/>
      <c r="T301" s="34"/>
      <c r="U301" s="34"/>
      <c r="V301" s="34"/>
      <c r="W301" s="34"/>
      <c r="X301" s="34"/>
      <c r="Y301" s="34"/>
      <c r="Z301" s="34"/>
      <c r="AB301" s="36"/>
      <c r="AC301" s="101"/>
      <c r="AD301" s="34"/>
      <c r="AJ301" s="137"/>
    </row>
    <row r="302" spans="1:36" ht="15" customHeight="1">
      <c r="A302" s="34"/>
      <c r="B302" s="34"/>
      <c r="C302" s="34"/>
      <c r="D302" s="34"/>
      <c r="E302" s="34"/>
      <c r="F302" s="34"/>
      <c r="G302" s="34"/>
      <c r="H302" s="34"/>
      <c r="I302" s="34"/>
      <c r="J302" s="34"/>
      <c r="K302" s="34"/>
      <c r="L302" s="34"/>
      <c r="M302" s="34"/>
      <c r="N302" s="34"/>
      <c r="O302" s="34"/>
      <c r="P302" s="137"/>
      <c r="Q302" s="34"/>
      <c r="R302" s="138"/>
      <c r="S302" s="34"/>
      <c r="T302" s="34"/>
      <c r="U302" s="34"/>
      <c r="V302" s="34"/>
      <c r="W302" s="34"/>
      <c r="X302" s="34"/>
      <c r="Y302" s="34"/>
      <c r="Z302" s="34"/>
      <c r="AB302" s="36"/>
      <c r="AC302" s="101"/>
      <c r="AD302" s="34"/>
      <c r="AJ302" s="137"/>
    </row>
    <row r="303" spans="1:36" ht="15.75" customHeight="1">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B303" s="36"/>
      <c r="AC303" s="101"/>
      <c r="AD303" s="34"/>
      <c r="AJ303" s="137"/>
    </row>
    <row r="304" spans="1:36" ht="15.75" customHeight="1">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B304" s="36"/>
      <c r="AC304" s="101"/>
      <c r="AD304" s="34"/>
      <c r="AJ304" s="137"/>
    </row>
    <row r="305" spans="1:36" ht="15.75" customHeight="1">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B305" s="36"/>
      <c r="AC305" s="101"/>
      <c r="AD305" s="34"/>
      <c r="AJ305" s="137"/>
    </row>
    <row r="306" spans="1:36" ht="15.75" customHeight="1">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B306" s="36"/>
      <c r="AC306" s="101"/>
      <c r="AD306" s="34"/>
      <c r="AJ306" s="137"/>
    </row>
    <row r="307" spans="1:36" ht="15.75" customHeight="1">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B307" s="36"/>
      <c r="AC307" s="101"/>
      <c r="AD307" s="34"/>
      <c r="AJ307" s="137"/>
    </row>
    <row r="308" spans="1:36" ht="15.75" customHeight="1">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B308" s="36"/>
      <c r="AC308" s="101"/>
      <c r="AD308" s="34"/>
      <c r="AJ308" s="137"/>
    </row>
    <row r="309" spans="1:36" ht="15.75" customHeight="1">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B309" s="36"/>
      <c r="AC309" s="101"/>
      <c r="AD309" s="34"/>
      <c r="AJ309" s="137"/>
    </row>
    <row r="310" spans="1:36" ht="15.75" customHeight="1">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B310" s="36"/>
      <c r="AC310" s="101"/>
      <c r="AD310" s="34"/>
      <c r="AJ310" s="137"/>
    </row>
    <row r="311" spans="1:36" ht="15.75" customHeight="1">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B311" s="36"/>
      <c r="AC311" s="101"/>
      <c r="AD311" s="34"/>
      <c r="AJ311" s="137"/>
    </row>
    <row r="312" spans="1:36" ht="15.75" customHeight="1">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B312" s="36"/>
      <c r="AC312" s="101"/>
      <c r="AD312" s="34"/>
      <c r="AJ312" s="137"/>
    </row>
    <row r="313" spans="1:36" ht="15.75" customHeight="1">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B313" s="36"/>
      <c r="AC313" s="101"/>
      <c r="AD313" s="34"/>
      <c r="AJ313" s="137"/>
    </row>
    <row r="314" spans="1:36" ht="15.75" customHeight="1">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B314" s="36"/>
      <c r="AC314" s="101"/>
      <c r="AD314" s="34"/>
      <c r="AJ314" s="137"/>
    </row>
    <row r="315" spans="1:36" ht="15.75" customHeight="1">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B315" s="36"/>
      <c r="AC315" s="101"/>
      <c r="AD315" s="34"/>
      <c r="AJ315" s="137"/>
    </row>
    <row r="316" spans="1:36" ht="15.75" customHeight="1">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B316" s="36"/>
      <c r="AC316" s="101"/>
      <c r="AD316" s="34"/>
      <c r="AJ316" s="137"/>
    </row>
    <row r="317" spans="1:36" ht="15.75" customHeight="1">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B317" s="36"/>
      <c r="AC317" s="101"/>
      <c r="AD317" s="34"/>
      <c r="AJ317" s="137"/>
    </row>
    <row r="318" spans="1:36" ht="15.75" customHeight="1">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B318" s="36"/>
      <c r="AC318" s="101"/>
      <c r="AD318" s="34"/>
      <c r="AJ318" s="137"/>
    </row>
    <row r="319" spans="1:36" ht="15.75" customHeight="1">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B319" s="36"/>
      <c r="AC319" s="101"/>
      <c r="AD319" s="34"/>
      <c r="AJ319" s="137"/>
    </row>
    <row r="320" spans="1:36" ht="15.75" customHeight="1">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B320" s="36"/>
      <c r="AC320" s="101"/>
      <c r="AD320" s="34"/>
      <c r="AJ320" s="137"/>
    </row>
    <row r="321" spans="1:36" ht="15.75" customHeight="1">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B321" s="36"/>
      <c r="AC321" s="101"/>
      <c r="AD321" s="34"/>
      <c r="AJ321" s="137"/>
    </row>
    <row r="322" spans="1:36" ht="15.75" customHeight="1">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B322" s="36"/>
      <c r="AC322" s="101"/>
      <c r="AD322" s="34"/>
      <c r="AJ322" s="137"/>
    </row>
    <row r="323" spans="1:36" ht="15.75" customHeight="1">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B323" s="36"/>
      <c r="AC323" s="101"/>
      <c r="AD323" s="34"/>
      <c r="AJ323" s="137"/>
    </row>
    <row r="324" spans="1:36" ht="15.75" customHeight="1">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B324" s="36"/>
      <c r="AC324" s="101"/>
      <c r="AD324" s="34"/>
      <c r="AJ324" s="137"/>
    </row>
    <row r="325" spans="1:36" ht="15.75" customHeight="1">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B325" s="36"/>
      <c r="AC325" s="101"/>
      <c r="AD325" s="34"/>
      <c r="AJ325" s="137"/>
    </row>
    <row r="326" spans="1:36" ht="15.75" customHeight="1">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B326" s="36"/>
      <c r="AC326" s="101"/>
      <c r="AD326" s="34"/>
      <c r="AJ326" s="137"/>
    </row>
    <row r="327" spans="1:36" ht="15.75" customHeight="1">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B327" s="36"/>
      <c r="AC327" s="101"/>
      <c r="AD327" s="34"/>
      <c r="AJ327" s="137"/>
    </row>
    <row r="328" spans="1:36" ht="15.75" customHeight="1">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B328" s="36"/>
      <c r="AC328" s="101"/>
      <c r="AD328" s="34"/>
      <c r="AJ328" s="137"/>
    </row>
    <row r="329" spans="1:36" ht="15.75" customHeight="1">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B329" s="36"/>
      <c r="AC329" s="101"/>
      <c r="AD329" s="34"/>
      <c r="AJ329" s="137"/>
    </row>
    <row r="330" spans="1:36" ht="15.75" customHeight="1">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B330" s="36"/>
      <c r="AC330" s="101"/>
      <c r="AD330" s="34"/>
      <c r="AJ330" s="137"/>
    </row>
    <row r="331" spans="1:36" ht="15.75" customHeight="1">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B331" s="36"/>
      <c r="AC331" s="101"/>
      <c r="AD331" s="34"/>
      <c r="AJ331" s="137"/>
    </row>
    <row r="332" spans="1:36" ht="15.75" customHeight="1">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B332" s="36"/>
      <c r="AC332" s="101"/>
      <c r="AD332" s="34"/>
      <c r="AJ332" s="137"/>
    </row>
    <row r="333" spans="1:36" ht="15.75" customHeight="1">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B333" s="36"/>
      <c r="AC333" s="101"/>
      <c r="AD333" s="34"/>
      <c r="AJ333" s="137"/>
    </row>
    <row r="334" spans="1:36" ht="15.75" customHeight="1">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B334" s="36"/>
      <c r="AC334" s="101"/>
      <c r="AD334" s="34"/>
      <c r="AJ334" s="137"/>
    </row>
    <row r="335" spans="1:36" ht="15.75" customHeight="1">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B335" s="36"/>
      <c r="AC335" s="101"/>
      <c r="AD335" s="34"/>
      <c r="AJ335" s="137"/>
    </row>
    <row r="336" spans="1:36" ht="15.75" customHeight="1">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B336" s="36"/>
      <c r="AC336" s="101"/>
      <c r="AD336" s="34"/>
      <c r="AJ336" s="137"/>
    </row>
    <row r="337" spans="1:36" ht="15.75" customHeight="1">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B337" s="36"/>
      <c r="AC337" s="101"/>
      <c r="AD337" s="34"/>
      <c r="AJ337" s="137"/>
    </row>
    <row r="338" spans="1:36" ht="15.75"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B338" s="36"/>
      <c r="AC338" s="101"/>
      <c r="AD338" s="34"/>
      <c r="AJ338" s="137"/>
    </row>
    <row r="339" spans="1:36" ht="15.75"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B339" s="36"/>
      <c r="AC339" s="101"/>
      <c r="AD339" s="34"/>
      <c r="AJ339" s="137"/>
    </row>
    <row r="340" spans="1:36" ht="15.75"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B340" s="36"/>
      <c r="AC340" s="101"/>
      <c r="AD340" s="34"/>
      <c r="AJ340" s="137"/>
    </row>
    <row r="341" spans="1:36" ht="15.75"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B341" s="36"/>
      <c r="AC341" s="101"/>
      <c r="AD341" s="34"/>
      <c r="AJ341" s="137"/>
    </row>
    <row r="342" spans="1:36" ht="15.75" customHeight="1">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B342" s="36"/>
      <c r="AC342" s="101"/>
      <c r="AD342" s="34"/>
      <c r="AJ342" s="137"/>
    </row>
    <row r="343" spans="1:36" ht="15.75" customHeight="1">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B343" s="36"/>
      <c r="AC343" s="101"/>
      <c r="AD343" s="34"/>
      <c r="AJ343" s="137"/>
    </row>
    <row r="344" spans="1:36" ht="15.75" customHeight="1">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B344" s="36"/>
      <c r="AC344" s="101"/>
      <c r="AD344" s="34"/>
      <c r="AJ344" s="137"/>
    </row>
    <row r="345" spans="1:36" ht="15.75" customHeight="1">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B345" s="36"/>
      <c r="AC345" s="101"/>
      <c r="AD345" s="34"/>
      <c r="AJ345" s="137"/>
    </row>
    <row r="346" spans="1:36" ht="15.75" customHeight="1">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B346" s="36"/>
      <c r="AC346" s="101"/>
      <c r="AD346" s="34"/>
      <c r="AJ346" s="137"/>
    </row>
    <row r="347" spans="1:36" ht="15.75" customHeight="1">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B347" s="36"/>
      <c r="AC347" s="101"/>
      <c r="AD347" s="34"/>
      <c r="AJ347" s="137"/>
    </row>
    <row r="348" spans="1:36" ht="15.75" customHeight="1">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B348" s="36"/>
      <c r="AC348" s="101"/>
      <c r="AD348" s="34"/>
      <c r="AJ348" s="137"/>
    </row>
    <row r="349" spans="1:36" ht="15.75" customHeight="1">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B349" s="36"/>
      <c r="AC349" s="101"/>
      <c r="AD349" s="34"/>
      <c r="AJ349" s="137"/>
    </row>
    <row r="350" spans="1:36" ht="15.75" customHeight="1">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B350" s="36"/>
      <c r="AC350" s="101"/>
      <c r="AD350" s="34"/>
      <c r="AJ350" s="137"/>
    </row>
    <row r="351" spans="1:36" ht="15.75"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B351" s="36"/>
      <c r="AC351" s="101"/>
      <c r="AD351" s="34"/>
      <c r="AJ351" s="137"/>
    </row>
    <row r="352" spans="1:36" ht="15.75" customHeight="1">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B352" s="36"/>
      <c r="AC352" s="101"/>
      <c r="AD352" s="34"/>
      <c r="AJ352" s="137"/>
    </row>
    <row r="353" spans="1:36" ht="15.75" customHeight="1">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B353" s="36"/>
      <c r="AC353" s="101"/>
      <c r="AD353" s="34"/>
      <c r="AJ353" s="137"/>
    </row>
    <row r="354" spans="1:36" ht="15.75" customHeight="1">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B354" s="36"/>
      <c r="AC354" s="101"/>
      <c r="AD354" s="34"/>
      <c r="AJ354" s="137"/>
    </row>
    <row r="355" spans="1:36" ht="15.75" customHeight="1">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B355" s="36"/>
      <c r="AC355" s="101"/>
      <c r="AD355" s="34"/>
      <c r="AJ355" s="137"/>
    </row>
    <row r="356" spans="1:36" ht="15.75" customHeight="1">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B356" s="36"/>
      <c r="AC356" s="101"/>
      <c r="AD356" s="34"/>
      <c r="AJ356" s="137"/>
    </row>
    <row r="357" spans="1:36" ht="15.75" customHeight="1">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B357" s="36"/>
      <c r="AC357" s="101"/>
      <c r="AD357" s="34"/>
      <c r="AJ357" s="137"/>
    </row>
    <row r="358" spans="1:36" ht="15.75" customHeight="1">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B358" s="36"/>
      <c r="AC358" s="101"/>
      <c r="AD358" s="34"/>
      <c r="AJ358" s="137"/>
    </row>
    <row r="359" spans="1:36" ht="15.75" customHeight="1">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B359" s="36"/>
      <c r="AC359" s="101"/>
      <c r="AD359" s="34"/>
      <c r="AJ359" s="137"/>
    </row>
    <row r="360" spans="1:36" ht="15.75" customHeight="1">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B360" s="36"/>
      <c r="AC360" s="101"/>
      <c r="AD360" s="34"/>
      <c r="AJ360" s="137"/>
    </row>
    <row r="361" spans="1:36" ht="15.75" customHeight="1">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B361" s="36"/>
      <c r="AC361" s="101"/>
      <c r="AD361" s="34"/>
      <c r="AJ361" s="137"/>
    </row>
    <row r="362" spans="1:36" ht="15.75" customHeight="1">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B362" s="36"/>
      <c r="AC362" s="101"/>
      <c r="AD362" s="34"/>
      <c r="AJ362" s="137"/>
    </row>
    <row r="363" spans="1:36" ht="15.75" customHeight="1">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B363" s="36"/>
      <c r="AC363" s="101"/>
      <c r="AD363" s="34"/>
      <c r="AJ363" s="137"/>
    </row>
    <row r="364" spans="1:36" ht="15.75" customHeight="1">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B364" s="36"/>
      <c r="AC364" s="101"/>
      <c r="AD364" s="34"/>
      <c r="AJ364" s="137"/>
    </row>
    <row r="365" spans="1:36" ht="15.75" customHeight="1">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B365" s="36"/>
      <c r="AC365" s="101"/>
      <c r="AD365" s="34"/>
      <c r="AJ365" s="137"/>
    </row>
    <row r="366" spans="1:36" ht="15.75" customHeight="1">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B366" s="36"/>
      <c r="AC366" s="101"/>
      <c r="AD366" s="34"/>
      <c r="AJ366" s="137"/>
    </row>
    <row r="367" spans="1:36" ht="15.75" customHeight="1">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B367" s="36"/>
      <c r="AC367" s="101"/>
      <c r="AD367" s="34"/>
      <c r="AJ367" s="137"/>
    </row>
    <row r="368" spans="1:36" ht="15.75" customHeight="1">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B368" s="36"/>
      <c r="AC368" s="101"/>
      <c r="AD368" s="34"/>
      <c r="AJ368" s="137"/>
    </row>
    <row r="369" spans="1:36" ht="15.75" customHeight="1">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B369" s="36"/>
      <c r="AC369" s="101"/>
      <c r="AD369" s="34"/>
      <c r="AJ369" s="137"/>
    </row>
    <row r="370" spans="1:36" ht="15.75" customHeight="1">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B370" s="36"/>
      <c r="AC370" s="101"/>
      <c r="AD370" s="34"/>
      <c r="AJ370" s="137"/>
    </row>
    <row r="371" spans="1:36" ht="15.75" customHeight="1">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B371" s="36"/>
      <c r="AC371" s="101"/>
      <c r="AD371" s="34"/>
      <c r="AJ371" s="137"/>
    </row>
    <row r="372" spans="1:36" ht="15.75" customHeight="1">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B372" s="36"/>
      <c r="AC372" s="101"/>
      <c r="AD372" s="34"/>
      <c r="AJ372" s="137"/>
    </row>
    <row r="373" spans="1:36" ht="15.75" customHeight="1">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B373" s="36"/>
      <c r="AC373" s="101"/>
      <c r="AD373" s="34"/>
      <c r="AJ373" s="137"/>
    </row>
    <row r="374" spans="1:36" ht="15.75" customHeight="1">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B374" s="36"/>
      <c r="AC374" s="101"/>
      <c r="AD374" s="34"/>
      <c r="AJ374" s="137"/>
    </row>
    <row r="375" spans="1:36" ht="15.75" customHeight="1">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B375" s="36"/>
      <c r="AC375" s="101"/>
      <c r="AD375" s="34"/>
      <c r="AJ375" s="137"/>
    </row>
    <row r="376" spans="1:36" ht="15.75" customHeight="1">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B376" s="36"/>
      <c r="AC376" s="101"/>
      <c r="AD376" s="34"/>
      <c r="AJ376" s="137"/>
    </row>
    <row r="377" spans="1:36" ht="15.75" customHeight="1">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B377" s="36"/>
      <c r="AC377" s="101"/>
      <c r="AD377" s="34"/>
      <c r="AJ377" s="137"/>
    </row>
    <row r="378" spans="1:36" ht="15.75" customHeight="1">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B378" s="36"/>
      <c r="AC378" s="101"/>
      <c r="AD378" s="34"/>
      <c r="AJ378" s="137"/>
    </row>
    <row r="379" spans="1:36" ht="15.75" customHeight="1">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B379" s="36"/>
      <c r="AC379" s="101"/>
      <c r="AD379" s="34"/>
      <c r="AJ379" s="137"/>
    </row>
    <row r="380" spans="1:36" ht="15.75" customHeight="1">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B380" s="36"/>
      <c r="AC380" s="101"/>
      <c r="AD380" s="34"/>
      <c r="AJ380" s="137"/>
    </row>
    <row r="381" spans="1:36" ht="15.75" customHeight="1">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B381" s="36"/>
      <c r="AC381" s="101"/>
      <c r="AD381" s="34"/>
      <c r="AJ381" s="137"/>
    </row>
    <row r="382" spans="1:36" ht="15.75" customHeight="1">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B382" s="36"/>
      <c r="AC382" s="101"/>
      <c r="AD382" s="34"/>
      <c r="AJ382" s="137"/>
    </row>
    <row r="383" spans="1:36" ht="15.75" customHeight="1">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B383" s="36"/>
      <c r="AC383" s="101"/>
      <c r="AD383" s="34"/>
      <c r="AJ383" s="137"/>
    </row>
    <row r="384" spans="1:36" ht="15.75" customHeight="1">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B384" s="36"/>
      <c r="AC384" s="101"/>
      <c r="AD384" s="34"/>
      <c r="AJ384" s="137"/>
    </row>
    <row r="385" spans="1:36" ht="15.75" customHeight="1">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B385" s="36"/>
      <c r="AC385" s="101"/>
      <c r="AD385" s="34"/>
      <c r="AJ385" s="137"/>
    </row>
    <row r="386" spans="1:36" ht="15.75" customHeight="1">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B386" s="36"/>
      <c r="AC386" s="101"/>
      <c r="AD386" s="34"/>
      <c r="AJ386" s="137"/>
    </row>
    <row r="387" spans="1:36" ht="15.75" customHeight="1">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B387" s="36"/>
      <c r="AC387" s="101"/>
      <c r="AD387" s="34"/>
      <c r="AJ387" s="137"/>
    </row>
    <row r="388" spans="1:36" ht="15.75" customHeight="1">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B388" s="36"/>
      <c r="AC388" s="101"/>
      <c r="AD388" s="34"/>
      <c r="AJ388" s="137"/>
    </row>
    <row r="389" spans="1:36" ht="15.75" customHeight="1">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B389" s="36"/>
      <c r="AC389" s="101"/>
      <c r="AD389" s="34"/>
      <c r="AJ389" s="137"/>
    </row>
    <row r="390" spans="1:36" ht="15.75" customHeight="1">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B390" s="36"/>
      <c r="AC390" s="101"/>
      <c r="AD390" s="34"/>
      <c r="AJ390" s="137"/>
    </row>
    <row r="391" spans="1:36" ht="15.75" customHeight="1">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B391" s="36"/>
      <c r="AC391" s="101"/>
      <c r="AD391" s="34"/>
      <c r="AJ391" s="137"/>
    </row>
    <row r="392" spans="1:36" ht="15.75" customHeight="1">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B392" s="36"/>
      <c r="AC392" s="101"/>
      <c r="AD392" s="34"/>
      <c r="AJ392" s="137"/>
    </row>
    <row r="393" spans="1:36" ht="15.75" customHeight="1">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B393" s="36"/>
      <c r="AC393" s="101"/>
      <c r="AD393" s="34"/>
      <c r="AJ393" s="137"/>
    </row>
    <row r="394" spans="1:36" ht="15.75" customHeight="1">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B394" s="36"/>
      <c r="AC394" s="101"/>
      <c r="AD394" s="34"/>
      <c r="AJ394" s="137"/>
    </row>
    <row r="395" spans="1:36" ht="15.75" customHeight="1">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B395" s="36"/>
      <c r="AC395" s="101"/>
      <c r="AD395" s="34"/>
      <c r="AJ395" s="137"/>
    </row>
    <row r="396" spans="1:36" ht="15.75" customHeight="1">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B396" s="36"/>
      <c r="AC396" s="101"/>
      <c r="AD396" s="34"/>
      <c r="AJ396" s="137"/>
    </row>
    <row r="397" spans="1:36" ht="15.75" customHeight="1">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B397" s="36"/>
      <c r="AC397" s="101"/>
      <c r="AD397" s="34"/>
      <c r="AJ397" s="137"/>
    </row>
    <row r="398" spans="1:36" ht="15.75" customHeight="1">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B398" s="36"/>
      <c r="AC398" s="101"/>
      <c r="AD398" s="34"/>
      <c r="AJ398" s="137"/>
    </row>
    <row r="399" spans="1:36" ht="15.75" customHeight="1">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B399" s="36"/>
      <c r="AC399" s="101"/>
      <c r="AD399" s="34"/>
      <c r="AJ399" s="137"/>
    </row>
    <row r="400" spans="1:36" ht="15.75" customHeight="1">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B400" s="36"/>
      <c r="AC400" s="101"/>
      <c r="AD400" s="34"/>
      <c r="AJ400" s="137"/>
    </row>
    <row r="401" spans="1:36" ht="15.75" customHeight="1">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B401" s="36"/>
      <c r="AC401" s="101"/>
      <c r="AD401" s="34"/>
      <c r="AJ401" s="137"/>
    </row>
    <row r="402" spans="1:36" ht="15.75" customHeight="1">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B402" s="36"/>
      <c r="AC402" s="101"/>
      <c r="AD402" s="34"/>
      <c r="AJ402" s="137"/>
    </row>
    <row r="403" spans="1:36" ht="15.75" customHeight="1">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B403" s="36"/>
      <c r="AC403" s="101"/>
      <c r="AD403" s="34"/>
      <c r="AJ403" s="137"/>
    </row>
    <row r="404" spans="1:36" ht="15.75" customHeight="1">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B404" s="36"/>
      <c r="AC404" s="101"/>
      <c r="AD404" s="34"/>
      <c r="AJ404" s="137"/>
    </row>
    <row r="405" spans="1:36" ht="15.75" customHeight="1">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B405" s="36"/>
      <c r="AC405" s="101"/>
      <c r="AD405" s="34"/>
      <c r="AJ405" s="137"/>
    </row>
    <row r="406" spans="1:36" ht="15.75" customHeight="1">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B406" s="36"/>
      <c r="AC406" s="101"/>
      <c r="AD406" s="34"/>
      <c r="AJ406" s="137"/>
    </row>
    <row r="407" spans="1:36" ht="15.75" customHeight="1">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B407" s="36"/>
      <c r="AC407" s="101"/>
      <c r="AD407" s="34"/>
      <c r="AJ407" s="137"/>
    </row>
    <row r="408" spans="1:36" ht="15.75" customHeight="1">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B408" s="36"/>
      <c r="AC408" s="101"/>
      <c r="AD408" s="34"/>
      <c r="AJ408" s="137"/>
    </row>
    <row r="409" spans="1:36" ht="15.75" customHeight="1">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B409" s="36"/>
      <c r="AC409" s="101"/>
      <c r="AD409" s="34"/>
      <c r="AJ409" s="137"/>
    </row>
    <row r="410" spans="1:36" ht="15.75" customHeight="1">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B410" s="36"/>
      <c r="AC410" s="101"/>
      <c r="AD410" s="34"/>
      <c r="AJ410" s="137"/>
    </row>
    <row r="411" spans="1:36" ht="15.75" customHeight="1">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B411" s="36"/>
      <c r="AC411" s="101"/>
      <c r="AD411" s="34"/>
      <c r="AJ411" s="137"/>
    </row>
    <row r="412" spans="1:36" ht="15.75" customHeight="1">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B412" s="36"/>
      <c r="AC412" s="101"/>
      <c r="AD412" s="34"/>
      <c r="AJ412" s="137"/>
    </row>
    <row r="413" spans="1:36" ht="15.75" customHeight="1">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B413" s="36"/>
      <c r="AC413" s="101"/>
      <c r="AD413" s="34"/>
      <c r="AJ413" s="137"/>
    </row>
    <row r="414" spans="1:36" ht="15.75" customHeight="1">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B414" s="36"/>
      <c r="AC414" s="101"/>
      <c r="AD414" s="34"/>
      <c r="AJ414" s="137"/>
    </row>
    <row r="415" spans="1:36" ht="15.75" customHeight="1">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B415" s="36"/>
      <c r="AC415" s="101"/>
      <c r="AD415" s="34"/>
      <c r="AJ415" s="137"/>
    </row>
    <row r="416" spans="1:36" ht="15.75" customHeight="1">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B416" s="36"/>
      <c r="AC416" s="101"/>
      <c r="AD416" s="34"/>
      <c r="AJ416" s="137"/>
    </row>
    <row r="417" spans="1:36" ht="15.75" customHeight="1">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B417" s="36"/>
      <c r="AC417" s="101"/>
      <c r="AD417" s="34"/>
      <c r="AJ417" s="137"/>
    </row>
    <row r="418" spans="1:36" ht="15.75" customHeight="1">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B418" s="36"/>
      <c r="AC418" s="101"/>
      <c r="AD418" s="34"/>
      <c r="AJ418" s="137"/>
    </row>
    <row r="419" spans="1:36" ht="15.75" customHeight="1">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B419" s="36"/>
      <c r="AC419" s="101"/>
      <c r="AD419" s="34"/>
      <c r="AJ419" s="137"/>
    </row>
    <row r="420" spans="1:36" ht="15.75" customHeight="1">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B420" s="36"/>
      <c r="AC420" s="101"/>
      <c r="AD420" s="34"/>
      <c r="AJ420" s="137"/>
    </row>
    <row r="421" spans="1:36" ht="15.7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B421" s="36"/>
      <c r="AC421" s="101"/>
      <c r="AD421" s="34"/>
      <c r="AJ421" s="137"/>
    </row>
    <row r="422" spans="1:36" ht="15.7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B422" s="36"/>
      <c r="AC422" s="101"/>
      <c r="AD422" s="34"/>
      <c r="AJ422" s="137"/>
    </row>
    <row r="423" spans="1:36" ht="15.7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B423" s="36"/>
      <c r="AC423" s="101"/>
      <c r="AD423" s="34"/>
      <c r="AJ423" s="137"/>
    </row>
    <row r="424" spans="1:36" ht="15.7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B424" s="36"/>
      <c r="AC424" s="101"/>
      <c r="AD424" s="34"/>
      <c r="AJ424" s="137"/>
    </row>
    <row r="425" spans="1:36" ht="15.75" customHeight="1">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B425" s="36"/>
      <c r="AC425" s="101"/>
      <c r="AD425" s="34"/>
      <c r="AJ425" s="137"/>
    </row>
    <row r="426" spans="1:36" ht="15.75" customHeight="1">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B426" s="36"/>
      <c r="AC426" s="101"/>
      <c r="AD426" s="34"/>
      <c r="AJ426" s="137"/>
    </row>
    <row r="427" spans="1:36" ht="15.75" customHeight="1">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B427" s="36"/>
      <c r="AC427" s="101"/>
      <c r="AD427" s="34"/>
      <c r="AJ427" s="137"/>
    </row>
    <row r="428" spans="1:36" ht="15.75" customHeight="1">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B428" s="36"/>
      <c r="AC428" s="101"/>
      <c r="AD428" s="34"/>
      <c r="AJ428" s="137"/>
    </row>
    <row r="429" spans="1:36" ht="15.75" customHeight="1">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B429" s="36"/>
      <c r="AC429" s="101"/>
      <c r="AD429" s="34"/>
      <c r="AJ429" s="137"/>
    </row>
    <row r="430" spans="1:36" ht="15.75" customHeight="1">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B430" s="36"/>
      <c r="AC430" s="101"/>
      <c r="AD430" s="34"/>
      <c r="AJ430" s="137"/>
    </row>
    <row r="431" spans="1:36" ht="15.75" customHeight="1">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B431" s="36"/>
      <c r="AC431" s="101"/>
      <c r="AD431" s="34"/>
      <c r="AJ431" s="137"/>
    </row>
    <row r="432" spans="1:36" ht="15.75" customHeight="1">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B432" s="36"/>
      <c r="AC432" s="101"/>
      <c r="AD432" s="34"/>
      <c r="AJ432" s="137"/>
    </row>
    <row r="433" spans="1:36" ht="15.75" customHeight="1">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B433" s="36"/>
      <c r="AC433" s="101"/>
      <c r="AD433" s="34"/>
      <c r="AJ433" s="137"/>
    </row>
    <row r="434" spans="1:36" ht="15.75" customHeight="1">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B434" s="36"/>
      <c r="AC434" s="101"/>
      <c r="AD434" s="34"/>
      <c r="AJ434" s="137"/>
    </row>
    <row r="435" spans="1:36" ht="15.75" customHeight="1">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B435" s="36"/>
      <c r="AC435" s="101"/>
      <c r="AD435" s="34"/>
      <c r="AJ435" s="137"/>
    </row>
    <row r="436" spans="1:36" ht="15.75" customHeight="1">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B436" s="36"/>
      <c r="AC436" s="101"/>
      <c r="AD436" s="34"/>
      <c r="AJ436" s="137"/>
    </row>
    <row r="437" spans="1:36" ht="15.75" customHeight="1">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B437" s="36"/>
      <c r="AC437" s="101"/>
      <c r="AD437" s="34"/>
      <c r="AJ437" s="137"/>
    </row>
    <row r="438" spans="1:36" ht="15.75" customHeight="1">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B438" s="36"/>
      <c r="AC438" s="101"/>
      <c r="AD438" s="34"/>
      <c r="AJ438" s="137"/>
    </row>
    <row r="439" spans="1:36" ht="15.75" customHeight="1">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B439" s="36"/>
      <c r="AC439" s="101"/>
      <c r="AD439" s="34"/>
      <c r="AJ439" s="137"/>
    </row>
    <row r="440" spans="1:36" ht="15.75" customHeight="1">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B440" s="36"/>
      <c r="AC440" s="101"/>
      <c r="AD440" s="34"/>
      <c r="AJ440" s="137"/>
    </row>
    <row r="441" spans="1:36" ht="15.75" customHeight="1">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B441" s="36"/>
      <c r="AC441" s="101"/>
      <c r="AD441" s="34"/>
      <c r="AJ441" s="137"/>
    </row>
    <row r="442" spans="1:36" ht="15.75" customHeight="1">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B442" s="36"/>
      <c r="AC442" s="101"/>
      <c r="AD442" s="34"/>
      <c r="AJ442" s="137"/>
    </row>
    <row r="443" spans="1:36" ht="15.75" customHeight="1">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B443" s="36"/>
      <c r="AC443" s="101"/>
      <c r="AD443" s="34"/>
      <c r="AJ443" s="137"/>
    </row>
    <row r="444" spans="1:36" ht="15.75" customHeight="1">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B444" s="36"/>
      <c r="AC444" s="101"/>
      <c r="AD444" s="34"/>
      <c r="AJ444" s="137"/>
    </row>
    <row r="445" spans="1:36" ht="15.75" customHeigh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B445" s="36"/>
      <c r="AC445" s="101"/>
      <c r="AD445" s="34"/>
      <c r="AJ445" s="137"/>
    </row>
    <row r="446" spans="1:36" ht="15.75" customHeight="1">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B446" s="36"/>
      <c r="AC446" s="101"/>
      <c r="AD446" s="34"/>
      <c r="AJ446" s="137"/>
    </row>
    <row r="447" spans="1:36" ht="15.75"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B447" s="36"/>
      <c r="AC447" s="101"/>
      <c r="AD447" s="34"/>
      <c r="AJ447" s="137"/>
    </row>
    <row r="448" spans="1:36" ht="15.7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B448" s="36"/>
      <c r="AC448" s="101"/>
      <c r="AD448" s="34"/>
      <c r="AJ448" s="137"/>
    </row>
    <row r="449" spans="1:36" ht="15.7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B449" s="36"/>
      <c r="AC449" s="101"/>
      <c r="AD449" s="34"/>
      <c r="AJ449" s="137"/>
    </row>
    <row r="450" spans="1:36" ht="15.75"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B450" s="36"/>
      <c r="AC450" s="101"/>
      <c r="AD450" s="34"/>
      <c r="AJ450" s="137"/>
    </row>
    <row r="451" spans="1:36" ht="15.75" customHeight="1">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B451" s="36"/>
      <c r="AC451" s="101"/>
      <c r="AD451" s="34"/>
      <c r="AJ451" s="137"/>
    </row>
    <row r="452" spans="1:36" ht="15.75" customHeight="1">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B452" s="36"/>
      <c r="AC452" s="101"/>
      <c r="AD452" s="34"/>
      <c r="AJ452" s="137"/>
    </row>
    <row r="453" spans="1:36" ht="15.75" customHeight="1">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B453" s="36"/>
      <c r="AC453" s="101"/>
      <c r="AD453" s="34"/>
      <c r="AJ453" s="137"/>
    </row>
    <row r="454" spans="1:36" ht="15.7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B454" s="36"/>
      <c r="AC454" s="101"/>
      <c r="AD454" s="34"/>
      <c r="AJ454" s="137"/>
    </row>
    <row r="455" spans="1:36" ht="15.7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B455" s="36"/>
      <c r="AC455" s="101"/>
      <c r="AD455" s="34"/>
      <c r="AJ455" s="137"/>
    </row>
    <row r="456" spans="1:36" ht="15.75" customHeight="1">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B456" s="36"/>
      <c r="AC456" s="101"/>
      <c r="AD456" s="34"/>
      <c r="AJ456" s="137"/>
    </row>
    <row r="457" spans="1:36" ht="15.75" customHeigh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B457" s="36"/>
      <c r="AC457" s="101"/>
      <c r="AD457" s="34"/>
      <c r="AJ457" s="137"/>
    </row>
    <row r="458" spans="1:36" ht="15.75" customHeight="1">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B458" s="36"/>
      <c r="AC458" s="101"/>
      <c r="AD458" s="34"/>
      <c r="AJ458" s="137"/>
    </row>
    <row r="459" spans="1:36" ht="15.75" customHeight="1">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B459" s="36"/>
      <c r="AC459" s="101"/>
      <c r="AD459" s="34"/>
      <c r="AJ459" s="137"/>
    </row>
    <row r="460" spans="1:36" ht="15.75" customHeight="1">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B460" s="36"/>
      <c r="AC460" s="101"/>
      <c r="AD460" s="34"/>
      <c r="AJ460" s="137"/>
    </row>
    <row r="461" spans="1:36" ht="15.75" customHeight="1">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B461" s="36"/>
      <c r="AC461" s="101"/>
      <c r="AD461" s="34"/>
      <c r="AJ461" s="137"/>
    </row>
    <row r="462" spans="1:36" ht="15.75" customHeigh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B462" s="36"/>
      <c r="AC462" s="101"/>
      <c r="AD462" s="34"/>
      <c r="AJ462" s="137"/>
    </row>
    <row r="463" spans="1:36" ht="15.75" customHeight="1">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B463" s="36"/>
      <c r="AC463" s="101"/>
      <c r="AD463" s="34"/>
      <c r="AJ463" s="137"/>
    </row>
    <row r="464" spans="1:36" ht="15.75" customHeight="1">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B464" s="36"/>
      <c r="AC464" s="101"/>
      <c r="AD464" s="34"/>
      <c r="AJ464" s="137"/>
    </row>
    <row r="465" spans="1:36" ht="15.75" customHeight="1">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B465" s="36"/>
      <c r="AC465" s="101"/>
      <c r="AD465" s="34"/>
      <c r="AJ465" s="137"/>
    </row>
    <row r="466" spans="1:36" ht="15.75" customHeight="1">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B466" s="36"/>
      <c r="AC466" s="101"/>
      <c r="AD466" s="34"/>
      <c r="AJ466" s="137"/>
    </row>
    <row r="467" spans="1:36" ht="15.75" customHeight="1">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B467" s="36"/>
      <c r="AC467" s="101"/>
      <c r="AD467" s="34"/>
      <c r="AJ467" s="137"/>
    </row>
    <row r="468" spans="1:36" ht="15.75" customHeight="1">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B468" s="36"/>
      <c r="AC468" s="101"/>
      <c r="AD468" s="34"/>
      <c r="AJ468" s="137"/>
    </row>
    <row r="469" spans="1:36" ht="15.75" customHeight="1">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B469" s="36"/>
      <c r="AC469" s="101"/>
      <c r="AD469" s="34"/>
      <c r="AJ469" s="137"/>
    </row>
    <row r="470" spans="1:36" ht="15.75" customHeight="1">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B470" s="36"/>
      <c r="AC470" s="101"/>
      <c r="AD470" s="34"/>
      <c r="AJ470" s="137"/>
    </row>
    <row r="471" spans="1:36" ht="15.75" customHeight="1">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B471" s="36"/>
      <c r="AC471" s="101"/>
      <c r="AD471" s="34"/>
      <c r="AJ471" s="137"/>
    </row>
    <row r="472" spans="1:36" ht="15.75" customHeight="1">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B472" s="36"/>
      <c r="AC472" s="101"/>
      <c r="AD472" s="34"/>
      <c r="AJ472" s="137"/>
    </row>
    <row r="473" spans="1:36" ht="15.75" customHeight="1">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B473" s="36"/>
      <c r="AC473" s="101"/>
      <c r="AD473" s="34"/>
      <c r="AJ473" s="137"/>
    </row>
    <row r="474" spans="1:36" ht="15.75" customHeight="1">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B474" s="36"/>
      <c r="AC474" s="101"/>
      <c r="AD474" s="34"/>
      <c r="AJ474" s="137"/>
    </row>
    <row r="475" spans="1:36" ht="15.75" customHeight="1">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B475" s="36"/>
      <c r="AC475" s="101"/>
      <c r="AD475" s="34"/>
      <c r="AJ475" s="137"/>
    </row>
    <row r="476" spans="1:36" ht="15.75" customHeight="1">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B476" s="36"/>
      <c r="AC476" s="101"/>
      <c r="AD476" s="34"/>
      <c r="AJ476" s="137"/>
    </row>
    <row r="477" spans="1:36" ht="15.75" customHeight="1">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B477" s="36"/>
      <c r="AC477" s="101"/>
      <c r="AD477" s="34"/>
      <c r="AJ477" s="137"/>
    </row>
    <row r="478" spans="1:36" ht="15.75" customHeight="1">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B478" s="36"/>
      <c r="AC478" s="101"/>
      <c r="AD478" s="34"/>
      <c r="AJ478" s="137"/>
    </row>
    <row r="479" spans="1:36" ht="15.75" customHeight="1">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B479" s="36"/>
      <c r="AC479" s="101"/>
      <c r="AD479" s="34"/>
      <c r="AJ479" s="137"/>
    </row>
    <row r="480" spans="1:36" ht="15.75" customHeight="1">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B480" s="36"/>
      <c r="AC480" s="101"/>
      <c r="AD480" s="34"/>
      <c r="AJ480" s="137"/>
    </row>
    <row r="481" spans="1:36" ht="15.7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B481" s="36"/>
      <c r="AC481" s="101"/>
      <c r="AD481" s="34"/>
      <c r="AJ481" s="137"/>
    </row>
    <row r="482" spans="1:36" ht="15.75" customHeight="1">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B482" s="36"/>
      <c r="AC482" s="101"/>
      <c r="AD482" s="34"/>
      <c r="AJ482" s="137"/>
    </row>
    <row r="483" spans="1:36" ht="15.75" customHeight="1">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B483" s="36"/>
      <c r="AC483" s="101"/>
      <c r="AD483" s="34"/>
      <c r="AJ483" s="137"/>
    </row>
    <row r="484" spans="1:36" ht="15.75" customHeight="1">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B484" s="36"/>
      <c r="AC484" s="101"/>
      <c r="AD484" s="34"/>
      <c r="AJ484" s="137"/>
    </row>
    <row r="485" spans="1:36" ht="15.75" customHeight="1">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B485" s="36"/>
      <c r="AC485" s="101"/>
      <c r="AD485" s="34"/>
      <c r="AJ485" s="137"/>
    </row>
    <row r="486" spans="1:36" ht="15.75" customHeight="1">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B486" s="36"/>
      <c r="AC486" s="101"/>
      <c r="AD486" s="34"/>
      <c r="AJ486" s="137"/>
    </row>
    <row r="487" spans="1:36" ht="15.75" customHeight="1">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B487" s="36"/>
      <c r="AC487" s="101"/>
      <c r="AD487" s="34"/>
      <c r="AJ487" s="137"/>
    </row>
    <row r="488" spans="1:36" ht="15.75" customHeight="1">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B488" s="36"/>
      <c r="AC488" s="101"/>
      <c r="AD488" s="34"/>
      <c r="AJ488" s="137"/>
    </row>
    <row r="489" spans="1:36" ht="15.75" customHeight="1">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B489" s="36"/>
      <c r="AC489" s="101"/>
      <c r="AD489" s="34"/>
      <c r="AJ489" s="137"/>
    </row>
    <row r="490" spans="1:36" ht="15.75" customHeight="1">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B490" s="36"/>
      <c r="AC490" s="101"/>
      <c r="AD490" s="34"/>
      <c r="AJ490" s="137"/>
    </row>
    <row r="491" spans="1:36" ht="15.75" customHeight="1">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B491" s="36"/>
      <c r="AC491" s="101"/>
      <c r="AD491" s="34"/>
      <c r="AJ491" s="137"/>
    </row>
    <row r="492" spans="1:36" ht="15.75" customHeight="1">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B492" s="36"/>
      <c r="AC492" s="101"/>
      <c r="AD492" s="34"/>
      <c r="AJ492" s="137"/>
    </row>
    <row r="493" spans="1:36" ht="15.75" customHeight="1">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B493" s="36"/>
      <c r="AC493" s="101"/>
      <c r="AD493" s="34"/>
      <c r="AJ493" s="137"/>
    </row>
    <row r="494" spans="1:36" ht="15.75" customHeight="1">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B494" s="36"/>
      <c r="AC494" s="101"/>
      <c r="AD494" s="34"/>
      <c r="AJ494" s="137"/>
    </row>
    <row r="495" spans="1:36" ht="15.75" customHeight="1">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B495" s="36"/>
      <c r="AC495" s="101"/>
      <c r="AD495" s="34"/>
      <c r="AJ495" s="137"/>
    </row>
    <row r="496" spans="1:36" ht="15.75" customHeight="1">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B496" s="36"/>
      <c r="AC496" s="101"/>
      <c r="AD496" s="34"/>
      <c r="AJ496" s="137"/>
    </row>
    <row r="497" spans="1:36" ht="15.75" customHeight="1">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B497" s="36"/>
      <c r="AC497" s="101"/>
      <c r="AD497" s="34"/>
      <c r="AJ497" s="137"/>
    </row>
    <row r="498" spans="1:36" ht="15.75" customHeight="1">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B498" s="36"/>
      <c r="AC498" s="101"/>
      <c r="AD498" s="34"/>
      <c r="AJ498" s="137"/>
    </row>
    <row r="499" spans="1:36" ht="15.75" customHeight="1">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B499" s="36"/>
      <c r="AC499" s="101"/>
      <c r="AD499" s="34"/>
      <c r="AJ499" s="137"/>
    </row>
    <row r="500" spans="1:36" ht="15.75" customHeight="1">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B500" s="36"/>
      <c r="AC500" s="101"/>
      <c r="AD500" s="34"/>
      <c r="AJ500" s="137"/>
    </row>
    <row r="501" spans="1:36" ht="15.75" customHeight="1">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B501" s="36"/>
      <c r="AC501" s="101"/>
      <c r="AD501" s="34"/>
      <c r="AJ501" s="137"/>
    </row>
    <row r="502" spans="1:36" ht="15.75" customHeight="1">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B502" s="36"/>
      <c r="AC502" s="101"/>
      <c r="AD502" s="34"/>
      <c r="AJ502" s="137"/>
    </row>
    <row r="503" spans="1:36" ht="15.75" customHeight="1">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B503" s="36"/>
      <c r="AC503" s="101"/>
      <c r="AD503" s="34"/>
      <c r="AJ503" s="137"/>
    </row>
    <row r="504" spans="1:36" ht="15.75" customHeight="1">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B504" s="36"/>
      <c r="AC504" s="101"/>
      <c r="AD504" s="34"/>
      <c r="AJ504" s="137"/>
    </row>
    <row r="505" spans="1:36" ht="15.75" customHeight="1">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B505" s="36"/>
      <c r="AC505" s="101"/>
      <c r="AD505" s="34"/>
      <c r="AJ505" s="137"/>
    </row>
    <row r="506" spans="1:36" ht="15.75" customHeight="1">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B506" s="36"/>
      <c r="AC506" s="101"/>
      <c r="AD506" s="34"/>
      <c r="AJ506" s="137"/>
    </row>
    <row r="507" spans="1:36" ht="15.75" customHeight="1">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B507" s="36"/>
      <c r="AC507" s="101"/>
      <c r="AD507" s="34"/>
      <c r="AJ507" s="137"/>
    </row>
    <row r="508" spans="1:36" ht="15.75" customHeight="1">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B508" s="36"/>
      <c r="AC508" s="101"/>
      <c r="AD508" s="34"/>
      <c r="AJ508" s="137"/>
    </row>
    <row r="509" spans="1:36" ht="15.7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B509" s="36"/>
      <c r="AC509" s="101"/>
      <c r="AD509" s="34"/>
      <c r="AJ509" s="137"/>
    </row>
    <row r="510" spans="1:36" ht="15.75" customHeight="1">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B510" s="36"/>
      <c r="AC510" s="101"/>
      <c r="AD510" s="34"/>
      <c r="AJ510" s="137"/>
    </row>
    <row r="511" spans="1:36" ht="15.75" customHeight="1">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B511" s="36"/>
      <c r="AC511" s="101"/>
      <c r="AD511" s="34"/>
      <c r="AJ511" s="137"/>
    </row>
    <row r="512" spans="1:36" ht="15.75" customHeight="1">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B512" s="36"/>
      <c r="AC512" s="101"/>
      <c r="AD512" s="34"/>
      <c r="AJ512" s="137"/>
    </row>
    <row r="513" spans="1:36" ht="15.75" customHeight="1">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B513" s="36"/>
      <c r="AC513" s="101"/>
      <c r="AD513" s="34"/>
      <c r="AJ513" s="137"/>
    </row>
    <row r="514" spans="1:36" ht="15.75" customHeight="1">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B514" s="36"/>
      <c r="AC514" s="101"/>
      <c r="AD514" s="34"/>
      <c r="AJ514" s="137"/>
    </row>
    <row r="515" spans="1:36" ht="15.75" customHeight="1">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B515" s="36"/>
      <c r="AC515" s="101"/>
      <c r="AD515" s="34"/>
      <c r="AJ515" s="137"/>
    </row>
    <row r="516" spans="1:36" ht="15.75" customHeight="1">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B516" s="36"/>
      <c r="AC516" s="101"/>
      <c r="AD516" s="34"/>
      <c r="AJ516" s="137"/>
    </row>
    <row r="517" spans="1:36" ht="15.75" customHeight="1">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B517" s="36"/>
      <c r="AC517" s="101"/>
      <c r="AD517" s="34"/>
      <c r="AJ517" s="137"/>
    </row>
    <row r="518" spans="1:36" ht="15.75" customHeight="1">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B518" s="36"/>
      <c r="AC518" s="101"/>
      <c r="AD518" s="34"/>
      <c r="AJ518" s="137"/>
    </row>
    <row r="519" spans="1:36" ht="15.75" customHeight="1">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B519" s="36"/>
      <c r="AC519" s="101"/>
      <c r="AD519" s="34"/>
      <c r="AJ519" s="137"/>
    </row>
    <row r="520" spans="1:36" ht="15.75" customHeight="1">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B520" s="36"/>
      <c r="AC520" s="101"/>
      <c r="AD520" s="34"/>
      <c r="AJ520" s="137"/>
    </row>
    <row r="521" spans="1:36" ht="15.75" customHeight="1">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B521" s="36"/>
      <c r="AC521" s="101"/>
      <c r="AD521" s="34"/>
      <c r="AJ521" s="137"/>
    </row>
    <row r="522" spans="1:36" ht="15.75" customHeight="1">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B522" s="36"/>
      <c r="AC522" s="101"/>
      <c r="AD522" s="34"/>
      <c r="AJ522" s="137"/>
    </row>
    <row r="523" spans="1:36" ht="15.75" customHeight="1">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B523" s="36"/>
      <c r="AC523" s="101"/>
      <c r="AD523" s="34"/>
      <c r="AJ523" s="137"/>
    </row>
    <row r="524" spans="1:36" ht="15.75" customHeight="1">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B524" s="36"/>
      <c r="AC524" s="101"/>
      <c r="AD524" s="34"/>
      <c r="AJ524" s="137"/>
    </row>
    <row r="525" spans="1:36" ht="15.75" customHeight="1">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B525" s="36"/>
      <c r="AC525" s="101"/>
      <c r="AD525" s="34"/>
      <c r="AJ525" s="137"/>
    </row>
    <row r="526" spans="1:36" ht="15.75" customHeight="1">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B526" s="36"/>
      <c r="AC526" s="101"/>
      <c r="AD526" s="34"/>
      <c r="AJ526" s="137"/>
    </row>
    <row r="527" spans="1:36" ht="15.75" customHeight="1">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B527" s="36"/>
      <c r="AC527" s="101"/>
      <c r="AD527" s="34"/>
      <c r="AJ527" s="137"/>
    </row>
    <row r="528" spans="1:36" ht="15.75" customHeight="1">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B528" s="36"/>
      <c r="AC528" s="101"/>
      <c r="AD528" s="34"/>
      <c r="AJ528" s="137"/>
    </row>
    <row r="529" spans="1:36" ht="15.75" customHeight="1">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B529" s="36"/>
      <c r="AC529" s="101"/>
      <c r="AD529" s="34"/>
      <c r="AJ529" s="137"/>
    </row>
    <row r="530" spans="1:36" ht="15.75" customHeight="1">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B530" s="36"/>
      <c r="AC530" s="101"/>
      <c r="AD530" s="34"/>
      <c r="AJ530" s="137"/>
    </row>
    <row r="531" spans="1:36" ht="15.75" customHeight="1">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B531" s="36"/>
      <c r="AC531" s="101"/>
      <c r="AD531" s="34"/>
      <c r="AJ531" s="137"/>
    </row>
    <row r="532" spans="1:36" ht="15.75" customHeight="1">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B532" s="36"/>
      <c r="AC532" s="101"/>
      <c r="AD532" s="34"/>
      <c r="AJ532" s="137"/>
    </row>
    <row r="533" spans="1:36" ht="15.75" customHeight="1">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B533" s="36"/>
      <c r="AC533" s="101"/>
      <c r="AD533" s="34"/>
      <c r="AJ533" s="137"/>
    </row>
    <row r="534" spans="1:36" ht="15.75" customHeight="1">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B534" s="36"/>
      <c r="AC534" s="101"/>
      <c r="AD534" s="34"/>
      <c r="AJ534" s="137"/>
    </row>
    <row r="535" spans="1:36" ht="15.75" customHeight="1">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B535" s="36"/>
      <c r="AC535" s="101"/>
      <c r="AD535" s="34"/>
      <c r="AJ535" s="137"/>
    </row>
    <row r="536" spans="1:36" ht="15.75" customHeight="1">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B536" s="36"/>
      <c r="AC536" s="101"/>
      <c r="AD536" s="34"/>
      <c r="AJ536" s="137"/>
    </row>
    <row r="537" spans="1:36" ht="15.75" customHeight="1">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B537" s="36"/>
      <c r="AC537" s="101"/>
      <c r="AD537" s="34"/>
      <c r="AJ537" s="137"/>
    </row>
    <row r="538" spans="1:36" ht="15.75" customHeight="1">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B538" s="36"/>
      <c r="AC538" s="101"/>
      <c r="AD538" s="34"/>
      <c r="AJ538" s="137"/>
    </row>
    <row r="539" spans="1:36" ht="15.75" customHeight="1">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B539" s="36"/>
      <c r="AC539" s="101"/>
      <c r="AD539" s="34"/>
      <c r="AJ539" s="137"/>
    </row>
    <row r="540" spans="1:36" ht="15.75" customHeight="1">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B540" s="36"/>
      <c r="AC540" s="101"/>
      <c r="AD540" s="34"/>
      <c r="AJ540" s="137"/>
    </row>
    <row r="541" spans="1:36" ht="15.75" customHeight="1">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B541" s="36"/>
      <c r="AC541" s="101"/>
      <c r="AD541" s="34"/>
      <c r="AJ541" s="137"/>
    </row>
    <row r="542" spans="1:36" ht="15.75" customHeight="1">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B542" s="36"/>
      <c r="AC542" s="101"/>
      <c r="AD542" s="34"/>
      <c r="AJ542" s="137"/>
    </row>
    <row r="543" spans="1:36" ht="15.75" customHeight="1">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B543" s="36"/>
      <c r="AC543" s="101"/>
      <c r="AD543" s="34"/>
      <c r="AJ543" s="137"/>
    </row>
    <row r="544" spans="1:36" ht="15.75" customHeight="1">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B544" s="36"/>
      <c r="AC544" s="101"/>
      <c r="AD544" s="34"/>
      <c r="AJ544" s="137"/>
    </row>
    <row r="545" spans="1:36" ht="15.75" customHeight="1">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B545" s="36"/>
      <c r="AC545" s="101"/>
      <c r="AD545" s="34"/>
      <c r="AJ545" s="137"/>
    </row>
    <row r="546" spans="1:36" ht="15.75" customHeight="1">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B546" s="36"/>
      <c r="AC546" s="101"/>
      <c r="AD546" s="34"/>
      <c r="AJ546" s="137"/>
    </row>
    <row r="547" spans="1:36" ht="15.75" customHeight="1">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B547" s="36"/>
      <c r="AC547" s="101"/>
      <c r="AD547" s="34"/>
      <c r="AJ547" s="137"/>
    </row>
    <row r="548" spans="1:36" ht="15.75" customHeight="1">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B548" s="36"/>
      <c r="AC548" s="101"/>
      <c r="AD548" s="34"/>
      <c r="AJ548" s="137"/>
    </row>
    <row r="549" spans="1:36" ht="15.75" customHeight="1">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B549" s="36"/>
      <c r="AC549" s="101"/>
      <c r="AD549" s="34"/>
      <c r="AJ549" s="137"/>
    </row>
    <row r="550" spans="1:36" ht="15.75" customHeight="1">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B550" s="36"/>
      <c r="AC550" s="101"/>
      <c r="AD550" s="34"/>
      <c r="AJ550" s="137"/>
    </row>
    <row r="551" spans="1:36" ht="15.75" customHeight="1">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B551" s="36"/>
      <c r="AC551" s="101"/>
      <c r="AD551" s="34"/>
      <c r="AJ551" s="137"/>
    </row>
    <row r="552" spans="1:36" ht="15.75" customHeight="1">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B552" s="36"/>
      <c r="AC552" s="101"/>
      <c r="AD552" s="34"/>
      <c r="AJ552" s="137"/>
    </row>
    <row r="553" spans="1:36" ht="15.75" customHeight="1">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B553" s="36"/>
      <c r="AC553" s="101"/>
      <c r="AD553" s="34"/>
      <c r="AJ553" s="137"/>
    </row>
    <row r="554" spans="1:36" ht="15.75" customHeight="1">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B554" s="36"/>
      <c r="AC554" s="101"/>
      <c r="AD554" s="34"/>
      <c r="AJ554" s="137"/>
    </row>
    <row r="555" spans="1:36" ht="15.75" customHeight="1">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B555" s="36"/>
      <c r="AC555" s="101"/>
      <c r="AD555" s="34"/>
      <c r="AJ555" s="137"/>
    </row>
    <row r="556" spans="1:36" ht="15.75" customHeight="1">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B556" s="36"/>
      <c r="AC556" s="101"/>
      <c r="AD556" s="34"/>
      <c r="AJ556" s="137"/>
    </row>
    <row r="557" spans="1:36" ht="15.75"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B557" s="36"/>
      <c r="AC557" s="101"/>
      <c r="AD557" s="34"/>
      <c r="AJ557" s="137"/>
    </row>
    <row r="558" spans="1:36" ht="15.75"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B558" s="36"/>
      <c r="AC558" s="101"/>
      <c r="AD558" s="34"/>
      <c r="AJ558" s="137"/>
    </row>
    <row r="559" spans="1:36" ht="15.75"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B559" s="36"/>
      <c r="AC559" s="101"/>
      <c r="AD559" s="34"/>
      <c r="AJ559" s="137"/>
    </row>
    <row r="560" spans="1:36" ht="15.75"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B560" s="36"/>
      <c r="AC560" s="101"/>
      <c r="AD560" s="34"/>
      <c r="AJ560" s="137"/>
    </row>
    <row r="561" spans="1:36" ht="15.75" customHeight="1">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B561" s="36"/>
      <c r="AC561" s="101"/>
      <c r="AD561" s="34"/>
      <c r="AJ561" s="137"/>
    </row>
    <row r="562" spans="1:36" ht="15.75" customHeight="1">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B562" s="36"/>
      <c r="AC562" s="101"/>
      <c r="AD562" s="34"/>
      <c r="AJ562" s="137"/>
    </row>
    <row r="563" spans="1:36" ht="15.75" customHeight="1">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B563" s="36"/>
      <c r="AC563" s="101"/>
      <c r="AD563" s="34"/>
      <c r="AJ563" s="137"/>
    </row>
    <row r="564" spans="1:36" ht="15.75" customHeight="1">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B564" s="36"/>
      <c r="AC564" s="101"/>
      <c r="AD564" s="34"/>
      <c r="AJ564" s="137"/>
    </row>
    <row r="565" spans="1:36" ht="15.75" customHeight="1">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B565" s="36"/>
      <c r="AC565" s="101"/>
      <c r="AD565" s="34"/>
      <c r="AJ565" s="137"/>
    </row>
    <row r="566" spans="1:36" ht="15.75" customHeight="1">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B566" s="36"/>
      <c r="AC566" s="101"/>
      <c r="AD566" s="34"/>
      <c r="AJ566" s="137"/>
    </row>
    <row r="567" spans="1:36" ht="15.75" customHeight="1">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B567" s="36"/>
      <c r="AC567" s="101"/>
      <c r="AD567" s="34"/>
      <c r="AJ567" s="137"/>
    </row>
    <row r="568" spans="1:36" ht="15.75" customHeight="1">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B568" s="36"/>
      <c r="AC568" s="101"/>
      <c r="AD568" s="34"/>
      <c r="AJ568" s="137"/>
    </row>
    <row r="569" spans="1:36" ht="15.75" customHeight="1">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B569" s="36"/>
      <c r="AC569" s="101"/>
      <c r="AD569" s="34"/>
      <c r="AJ569" s="137"/>
    </row>
    <row r="570" spans="1:36" ht="15.75" customHeight="1">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B570" s="36"/>
      <c r="AC570" s="101"/>
      <c r="AD570" s="34"/>
      <c r="AJ570" s="137"/>
    </row>
    <row r="571" spans="1:36" ht="15.75" customHeight="1">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B571" s="36"/>
      <c r="AC571" s="101"/>
      <c r="AD571" s="34"/>
      <c r="AJ571" s="137"/>
    </row>
    <row r="572" spans="1:36" ht="15.75" customHeight="1">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B572" s="36"/>
      <c r="AC572" s="101"/>
      <c r="AD572" s="34"/>
      <c r="AJ572" s="137"/>
    </row>
    <row r="573" spans="1:36" ht="15.75" customHeight="1">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B573" s="36"/>
      <c r="AC573" s="101"/>
      <c r="AD573" s="34"/>
      <c r="AJ573" s="137"/>
    </row>
    <row r="574" spans="1:36" ht="15.75" customHeight="1">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B574" s="36"/>
      <c r="AC574" s="101"/>
      <c r="AD574" s="34"/>
      <c r="AJ574" s="137"/>
    </row>
    <row r="575" spans="1:36" ht="15.75" customHeight="1">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B575" s="36"/>
      <c r="AC575" s="101"/>
      <c r="AD575" s="34"/>
      <c r="AJ575" s="137"/>
    </row>
    <row r="576" spans="1:36" ht="15.75" customHeight="1">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B576" s="36"/>
      <c r="AC576" s="101"/>
      <c r="AD576" s="34"/>
      <c r="AJ576" s="137"/>
    </row>
    <row r="577" spans="1:36" ht="15.75" customHeight="1">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B577" s="36"/>
      <c r="AC577" s="101"/>
      <c r="AD577" s="34"/>
      <c r="AJ577" s="137"/>
    </row>
    <row r="578" spans="1:36" ht="15.75" customHeight="1">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B578" s="36"/>
      <c r="AC578" s="101"/>
      <c r="AD578" s="34"/>
      <c r="AJ578" s="137"/>
    </row>
    <row r="579" spans="1:36" ht="15.75" customHeight="1">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B579" s="36"/>
      <c r="AC579" s="101"/>
      <c r="AD579" s="34"/>
      <c r="AJ579" s="137"/>
    </row>
    <row r="580" spans="1:36" ht="15.75" customHeight="1">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B580" s="36"/>
      <c r="AC580" s="101"/>
      <c r="AD580" s="34"/>
      <c r="AJ580" s="137"/>
    </row>
    <row r="581" spans="1:36" ht="15.75" customHeight="1">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B581" s="36"/>
      <c r="AC581" s="101"/>
      <c r="AD581" s="34"/>
      <c r="AJ581" s="137"/>
    </row>
    <row r="582" spans="1:36" ht="15.75" customHeight="1">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B582" s="36"/>
      <c r="AC582" s="101"/>
      <c r="AD582" s="34"/>
      <c r="AJ582" s="137"/>
    </row>
    <row r="583" spans="1:36" ht="15.75" customHeight="1">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B583" s="36"/>
      <c r="AC583" s="101"/>
      <c r="AD583" s="34"/>
      <c r="AJ583" s="137"/>
    </row>
    <row r="584" spans="1:36" ht="15.75" customHeight="1">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B584" s="36"/>
      <c r="AC584" s="101"/>
      <c r="AD584" s="34"/>
      <c r="AJ584" s="137"/>
    </row>
    <row r="585" spans="1:36" ht="15.75" customHeight="1">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B585" s="36"/>
      <c r="AC585" s="101"/>
      <c r="AD585" s="34"/>
      <c r="AJ585" s="137"/>
    </row>
    <row r="586" spans="1:36" ht="15.75" customHeight="1">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B586" s="36"/>
      <c r="AC586" s="101"/>
      <c r="AD586" s="34"/>
      <c r="AJ586" s="137"/>
    </row>
    <row r="587" spans="1:36" ht="15.75" customHeight="1">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B587" s="36"/>
      <c r="AC587" s="101"/>
      <c r="AD587" s="34"/>
      <c r="AJ587" s="137"/>
    </row>
    <row r="588" spans="1:36" ht="15.75" customHeight="1">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B588" s="36"/>
      <c r="AC588" s="101"/>
      <c r="AD588" s="34"/>
      <c r="AJ588" s="137"/>
    </row>
    <row r="589" spans="1:36" ht="15.75" customHeight="1">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B589" s="36"/>
      <c r="AC589" s="101"/>
      <c r="AD589" s="34"/>
      <c r="AJ589" s="137"/>
    </row>
    <row r="590" spans="1:36" ht="15.75" customHeight="1">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B590" s="36"/>
      <c r="AC590" s="101"/>
      <c r="AD590" s="34"/>
      <c r="AJ590" s="137"/>
    </row>
    <row r="591" spans="1:36" ht="15.75" customHeight="1">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B591" s="36"/>
      <c r="AC591" s="101"/>
      <c r="AD591" s="34"/>
      <c r="AJ591" s="137"/>
    </row>
    <row r="592" spans="1:36" ht="15.75" customHeight="1">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B592" s="36"/>
      <c r="AC592" s="101"/>
      <c r="AD592" s="34"/>
      <c r="AJ592" s="137"/>
    </row>
    <row r="593" spans="1:36" ht="15.75" customHeight="1">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B593" s="36"/>
      <c r="AC593" s="101"/>
      <c r="AD593" s="34"/>
      <c r="AJ593" s="137"/>
    </row>
    <row r="594" spans="1:36" ht="15.75" customHeight="1">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B594" s="36"/>
      <c r="AC594" s="101"/>
      <c r="AD594" s="34"/>
      <c r="AJ594" s="137"/>
    </row>
    <row r="595" spans="1:36" ht="15.75" customHeight="1">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B595" s="36"/>
      <c r="AC595" s="101"/>
      <c r="AD595" s="34"/>
      <c r="AJ595" s="137"/>
    </row>
    <row r="596" spans="1:36" ht="15.75" customHeight="1">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B596" s="36"/>
      <c r="AC596" s="101"/>
      <c r="AD596" s="34"/>
      <c r="AJ596" s="137"/>
    </row>
    <row r="597" spans="1:36" ht="15.75" customHeight="1">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B597" s="36"/>
      <c r="AC597" s="101"/>
      <c r="AD597" s="34"/>
      <c r="AJ597" s="137"/>
    </row>
    <row r="598" spans="1:36" ht="15.75" customHeight="1">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B598" s="36"/>
      <c r="AC598" s="101"/>
      <c r="AD598" s="34"/>
      <c r="AJ598" s="137"/>
    </row>
    <row r="599" spans="1:36" ht="15.75" customHeight="1">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B599" s="36"/>
      <c r="AC599" s="101"/>
      <c r="AD599" s="34"/>
      <c r="AJ599" s="137"/>
    </row>
    <row r="600" spans="1:36" ht="15.75" customHeight="1">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B600" s="36"/>
      <c r="AC600" s="101"/>
      <c r="AD600" s="34"/>
      <c r="AJ600" s="137"/>
    </row>
    <row r="601" spans="1:36" ht="15.75" customHeight="1">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B601" s="36"/>
      <c r="AC601" s="101"/>
      <c r="AD601" s="34"/>
      <c r="AJ601" s="137"/>
    </row>
    <row r="602" spans="1:36" ht="15.75" customHeight="1">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B602" s="36"/>
      <c r="AC602" s="101"/>
      <c r="AD602" s="34"/>
      <c r="AJ602" s="137"/>
    </row>
    <row r="603" spans="1:36" ht="15.75" customHeight="1">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B603" s="36"/>
      <c r="AC603" s="101"/>
      <c r="AD603" s="34"/>
      <c r="AJ603" s="137"/>
    </row>
    <row r="604" spans="1:36" ht="15.75" customHeight="1">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B604" s="36"/>
      <c r="AC604" s="101"/>
      <c r="AD604" s="34"/>
      <c r="AJ604" s="137"/>
    </row>
    <row r="605" spans="1:36" ht="15.75" customHeight="1">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B605" s="36"/>
      <c r="AC605" s="101"/>
      <c r="AD605" s="34"/>
      <c r="AJ605" s="137"/>
    </row>
    <row r="606" spans="1:36" ht="15.75" customHeight="1">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B606" s="36"/>
      <c r="AC606" s="101"/>
      <c r="AD606" s="34"/>
      <c r="AJ606" s="137"/>
    </row>
    <row r="607" spans="1:36" ht="15.75" customHeight="1">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B607" s="36"/>
      <c r="AC607" s="101"/>
      <c r="AD607" s="34"/>
      <c r="AJ607" s="137"/>
    </row>
    <row r="608" spans="1:36" ht="15.75" customHeight="1">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B608" s="36"/>
      <c r="AC608" s="101"/>
      <c r="AD608" s="34"/>
      <c r="AJ608" s="137"/>
    </row>
    <row r="609" spans="1:36" ht="15.75" customHeight="1">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B609" s="36"/>
      <c r="AC609" s="101"/>
      <c r="AD609" s="34"/>
      <c r="AJ609" s="137"/>
    </row>
    <row r="610" spans="1:36" ht="15.75" customHeight="1">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B610" s="36"/>
      <c r="AC610" s="101"/>
      <c r="AD610" s="34"/>
      <c r="AJ610" s="137"/>
    </row>
    <row r="611" spans="1:36" ht="15.75" customHeight="1">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B611" s="36"/>
      <c r="AC611" s="101"/>
      <c r="AD611" s="34"/>
      <c r="AJ611" s="137"/>
    </row>
    <row r="612" spans="1:36" ht="15.75" customHeight="1">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B612" s="36"/>
      <c r="AC612" s="101"/>
      <c r="AD612" s="34"/>
      <c r="AJ612" s="137"/>
    </row>
    <row r="613" spans="1:36" ht="15.75" customHeight="1">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B613" s="36"/>
      <c r="AC613" s="101"/>
      <c r="AD613" s="34"/>
      <c r="AJ613" s="137"/>
    </row>
    <row r="614" spans="1:36" ht="15.75" customHeight="1">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B614" s="36"/>
      <c r="AC614" s="101"/>
      <c r="AD614" s="34"/>
      <c r="AJ614" s="137"/>
    </row>
    <row r="615" spans="1:36" ht="15.75" customHeight="1">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B615" s="36"/>
      <c r="AC615" s="101"/>
      <c r="AD615" s="34"/>
      <c r="AJ615" s="137"/>
    </row>
    <row r="616" spans="1:36" ht="15.75" customHeight="1">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B616" s="36"/>
      <c r="AC616" s="101"/>
      <c r="AD616" s="34"/>
      <c r="AJ616" s="137"/>
    </row>
    <row r="617" spans="1:36" ht="15.75" customHeight="1">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B617" s="36"/>
      <c r="AC617" s="101"/>
      <c r="AD617" s="34"/>
      <c r="AJ617" s="137"/>
    </row>
    <row r="618" spans="1:36" ht="15.75" customHeight="1">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B618" s="36"/>
      <c r="AC618" s="101"/>
      <c r="AD618" s="34"/>
      <c r="AJ618" s="137"/>
    </row>
    <row r="619" spans="1:36" ht="15.75" customHeight="1">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B619" s="36"/>
      <c r="AC619" s="101"/>
      <c r="AD619" s="34"/>
      <c r="AJ619" s="137"/>
    </row>
    <row r="620" spans="1:36" ht="15.75" customHeight="1">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B620" s="36"/>
      <c r="AC620" s="101"/>
      <c r="AD620" s="34"/>
      <c r="AJ620" s="137"/>
    </row>
    <row r="621" spans="1:36" ht="15.75" customHeight="1">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B621" s="36"/>
      <c r="AC621" s="101"/>
      <c r="AD621" s="34"/>
      <c r="AJ621" s="137"/>
    </row>
    <row r="622" spans="1:36" ht="15.75" customHeight="1">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B622" s="36"/>
      <c r="AC622" s="101"/>
      <c r="AD622" s="34"/>
      <c r="AJ622" s="137"/>
    </row>
    <row r="623" spans="1:36" ht="15.75" customHeight="1">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B623" s="36"/>
      <c r="AC623" s="101"/>
      <c r="AD623" s="34"/>
      <c r="AJ623" s="137"/>
    </row>
    <row r="624" spans="1:36" ht="15.75" customHeight="1">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B624" s="36"/>
      <c r="AC624" s="101"/>
      <c r="AD624" s="34"/>
      <c r="AJ624" s="137"/>
    </row>
    <row r="625" spans="1:36" ht="15.75" customHeight="1">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B625" s="36"/>
      <c r="AC625" s="101"/>
      <c r="AD625" s="34"/>
      <c r="AJ625" s="137"/>
    </row>
    <row r="626" spans="1:36" ht="15.75" customHeight="1">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B626" s="36"/>
      <c r="AC626" s="101"/>
      <c r="AD626" s="34"/>
      <c r="AJ626" s="137"/>
    </row>
    <row r="627" spans="1:36" ht="15.75" customHeight="1">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B627" s="36"/>
      <c r="AC627" s="101"/>
      <c r="AD627" s="34"/>
      <c r="AJ627" s="137"/>
    </row>
    <row r="628" spans="1:36" ht="15.75" customHeight="1">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B628" s="36"/>
      <c r="AC628" s="101"/>
      <c r="AD628" s="34"/>
      <c r="AJ628" s="137"/>
    </row>
    <row r="629" spans="1:36" ht="15.7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B629" s="36"/>
      <c r="AC629" s="101"/>
      <c r="AD629" s="34"/>
      <c r="AJ629" s="137"/>
    </row>
    <row r="630" spans="1:36" ht="15.75" customHeight="1">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B630" s="36"/>
      <c r="AC630" s="101"/>
      <c r="AD630" s="34"/>
      <c r="AJ630" s="137"/>
    </row>
    <row r="631" spans="1:36" ht="15.75" customHeight="1">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B631" s="36"/>
      <c r="AC631" s="101"/>
      <c r="AD631" s="34"/>
      <c r="AJ631" s="137"/>
    </row>
    <row r="632" spans="1:36" ht="15.75" customHeight="1">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B632" s="36"/>
      <c r="AC632" s="101"/>
      <c r="AD632" s="34"/>
      <c r="AJ632" s="137"/>
    </row>
    <row r="633" spans="1:36" ht="15.75" customHeight="1">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B633" s="36"/>
      <c r="AC633" s="101"/>
      <c r="AD633" s="34"/>
      <c r="AJ633" s="137"/>
    </row>
    <row r="634" spans="1:36" ht="15.75" customHeight="1">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B634" s="36"/>
      <c r="AC634" s="101"/>
      <c r="AD634" s="34"/>
      <c r="AJ634" s="137"/>
    </row>
    <row r="635" spans="1:36" ht="15.75" customHeight="1">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B635" s="36"/>
      <c r="AC635" s="101"/>
      <c r="AD635" s="34"/>
      <c r="AJ635" s="137"/>
    </row>
    <row r="636" spans="1:36" ht="15.75" customHeight="1">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B636" s="36"/>
      <c r="AC636" s="101"/>
      <c r="AD636" s="34"/>
      <c r="AJ636" s="137"/>
    </row>
    <row r="637" spans="1:36" ht="15.75" customHeight="1">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B637" s="36"/>
      <c r="AC637" s="101"/>
      <c r="AD637" s="34"/>
      <c r="AJ637" s="137"/>
    </row>
    <row r="638" spans="1:36" ht="15.75" customHeight="1">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B638" s="36"/>
      <c r="AC638" s="101"/>
      <c r="AD638" s="34"/>
      <c r="AJ638" s="137"/>
    </row>
    <row r="639" spans="1:36" ht="15.75" customHeight="1">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B639" s="36"/>
      <c r="AC639" s="101"/>
      <c r="AD639" s="34"/>
      <c r="AJ639" s="137"/>
    </row>
    <row r="640" spans="1:36" ht="15.75" customHeight="1">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B640" s="36"/>
      <c r="AC640" s="101"/>
      <c r="AD640" s="34"/>
      <c r="AJ640" s="137"/>
    </row>
    <row r="641" spans="1:36" ht="15.75" customHeight="1">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B641" s="36"/>
      <c r="AC641" s="101"/>
      <c r="AD641" s="34"/>
      <c r="AJ641" s="137"/>
    </row>
    <row r="642" spans="1:36" ht="15.75" customHeight="1">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B642" s="36"/>
      <c r="AC642" s="101"/>
      <c r="AD642" s="34"/>
      <c r="AJ642" s="137"/>
    </row>
    <row r="643" spans="1:36" ht="15.75" customHeight="1">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B643" s="36"/>
      <c r="AC643" s="101"/>
      <c r="AD643" s="34"/>
      <c r="AJ643" s="137"/>
    </row>
    <row r="644" spans="1:36" ht="15.75" customHeight="1">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B644" s="36"/>
      <c r="AC644" s="101"/>
      <c r="AD644" s="34"/>
      <c r="AJ644" s="137"/>
    </row>
    <row r="645" spans="1:36" ht="15.75" customHeight="1">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B645" s="36"/>
      <c r="AC645" s="101"/>
      <c r="AD645" s="34"/>
      <c r="AJ645" s="137"/>
    </row>
    <row r="646" spans="1:36" ht="15.75" customHeight="1">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B646" s="36"/>
      <c r="AC646" s="101"/>
      <c r="AD646" s="34"/>
      <c r="AJ646" s="137"/>
    </row>
    <row r="647" spans="1:36" ht="15.75" customHeight="1">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B647" s="36"/>
      <c r="AC647" s="101"/>
      <c r="AD647" s="34"/>
      <c r="AJ647" s="137"/>
    </row>
    <row r="648" spans="1:36" ht="15.75" customHeight="1">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B648" s="36"/>
      <c r="AC648" s="101"/>
      <c r="AD648" s="34"/>
      <c r="AJ648" s="137"/>
    </row>
    <row r="649" spans="1:36" ht="15.75" customHeight="1">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B649" s="36"/>
      <c r="AC649" s="101"/>
      <c r="AD649" s="34"/>
      <c r="AJ649" s="137"/>
    </row>
    <row r="650" spans="1:36" ht="15.75" customHeight="1">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B650" s="36"/>
      <c r="AC650" s="101"/>
      <c r="AD650" s="34"/>
      <c r="AJ650" s="137"/>
    </row>
    <row r="651" spans="1:36" ht="15.75" customHeight="1">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B651" s="36"/>
      <c r="AC651" s="101"/>
      <c r="AD651" s="34"/>
      <c r="AJ651" s="137"/>
    </row>
    <row r="652" spans="1:36" ht="15.75" customHeight="1">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B652" s="36"/>
      <c r="AC652" s="101"/>
      <c r="AD652" s="34"/>
      <c r="AJ652" s="137"/>
    </row>
    <row r="653" spans="1:36" ht="15.75" customHeight="1">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B653" s="36"/>
      <c r="AC653" s="101"/>
      <c r="AD653" s="34"/>
      <c r="AJ653" s="137"/>
    </row>
    <row r="654" spans="1:36" ht="15.75" customHeight="1">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B654" s="36"/>
      <c r="AC654" s="101"/>
      <c r="AD654" s="34"/>
      <c r="AJ654" s="137"/>
    </row>
    <row r="655" spans="1:36" ht="15.75" customHeight="1">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B655" s="36"/>
      <c r="AC655" s="101"/>
      <c r="AD655" s="34"/>
      <c r="AJ655" s="137"/>
    </row>
    <row r="656" spans="1:36" ht="15.75" customHeight="1">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B656" s="36"/>
      <c r="AC656" s="101"/>
      <c r="AD656" s="34"/>
      <c r="AJ656" s="137"/>
    </row>
    <row r="657" spans="1:36" ht="15.7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B657" s="36"/>
      <c r="AC657" s="101"/>
      <c r="AD657" s="34"/>
      <c r="AJ657" s="137"/>
    </row>
    <row r="658" spans="1:36" ht="15.75" customHeight="1">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B658" s="36"/>
      <c r="AC658" s="101"/>
      <c r="AD658" s="34"/>
      <c r="AJ658" s="137"/>
    </row>
    <row r="659" spans="1:36" ht="15.75" customHeight="1">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B659" s="36"/>
      <c r="AC659" s="101"/>
      <c r="AD659" s="34"/>
      <c r="AJ659" s="137"/>
    </row>
    <row r="660" spans="1:36" ht="15.75" customHeight="1">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B660" s="36"/>
      <c r="AC660" s="101"/>
      <c r="AD660" s="34"/>
      <c r="AJ660" s="137"/>
    </row>
    <row r="661" spans="1:36" ht="15.75" customHeight="1">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B661" s="36"/>
      <c r="AC661" s="101"/>
      <c r="AD661" s="34"/>
      <c r="AJ661" s="137"/>
    </row>
    <row r="662" spans="1:36" ht="15.75" customHeight="1">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B662" s="36"/>
      <c r="AC662" s="101"/>
      <c r="AD662" s="34"/>
      <c r="AJ662" s="137"/>
    </row>
    <row r="663" spans="1:36" ht="15.75" customHeight="1">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B663" s="36"/>
      <c r="AC663" s="101"/>
      <c r="AD663" s="34"/>
      <c r="AJ663" s="137"/>
    </row>
    <row r="664" spans="1:36" ht="15.75" customHeight="1">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B664" s="36"/>
      <c r="AC664" s="101"/>
      <c r="AD664" s="34"/>
      <c r="AJ664" s="137"/>
    </row>
    <row r="665" spans="1:36" ht="15.75" customHeight="1">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B665" s="36"/>
      <c r="AC665" s="101"/>
      <c r="AD665" s="34"/>
      <c r="AJ665" s="137"/>
    </row>
    <row r="666" spans="1:36" ht="15.75" customHeight="1">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B666" s="36"/>
      <c r="AC666" s="101"/>
      <c r="AD666" s="34"/>
      <c r="AJ666" s="137"/>
    </row>
    <row r="667" spans="1:36" ht="15.75" customHeight="1">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B667" s="36"/>
      <c r="AC667" s="101"/>
      <c r="AD667" s="34"/>
      <c r="AJ667" s="137"/>
    </row>
    <row r="668" spans="1:36" ht="15.75" customHeight="1">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B668" s="36"/>
      <c r="AC668" s="101"/>
      <c r="AD668" s="34"/>
      <c r="AJ668" s="137"/>
    </row>
    <row r="669" spans="1:36" ht="15.75" customHeight="1">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B669" s="36"/>
      <c r="AC669" s="101"/>
      <c r="AD669" s="34"/>
      <c r="AJ669" s="137"/>
    </row>
    <row r="670" spans="1:36" ht="15.75" customHeight="1">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B670" s="36"/>
      <c r="AC670" s="101"/>
      <c r="AD670" s="34"/>
      <c r="AJ670" s="137"/>
    </row>
    <row r="671" spans="1:36" ht="15.75" customHeight="1">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B671" s="36"/>
      <c r="AC671" s="101"/>
      <c r="AD671" s="34"/>
      <c r="AJ671" s="137"/>
    </row>
    <row r="672" spans="1:36" ht="15.75" customHeight="1">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B672" s="36"/>
      <c r="AC672" s="101"/>
      <c r="AD672" s="34"/>
      <c r="AJ672" s="137"/>
    </row>
    <row r="673" spans="1:36" ht="15.75" customHeight="1">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B673" s="36"/>
      <c r="AC673" s="101"/>
      <c r="AD673" s="34"/>
      <c r="AJ673" s="137"/>
    </row>
    <row r="674" spans="1:36" ht="15.75" customHeight="1">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B674" s="36"/>
      <c r="AC674" s="101"/>
      <c r="AD674" s="34"/>
      <c r="AJ674" s="137"/>
    </row>
    <row r="675" spans="1:36" ht="15.75" customHeight="1">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B675" s="36"/>
      <c r="AC675" s="101"/>
      <c r="AD675" s="34"/>
      <c r="AJ675" s="137"/>
    </row>
    <row r="676" spans="1:36" ht="15.75" customHeight="1">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B676" s="36"/>
      <c r="AC676" s="101"/>
      <c r="AD676" s="34"/>
      <c r="AJ676" s="137"/>
    </row>
    <row r="677" spans="1:36" ht="15.75" customHeight="1">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B677" s="36"/>
      <c r="AC677" s="101"/>
      <c r="AD677" s="34"/>
      <c r="AJ677" s="137"/>
    </row>
    <row r="678" spans="1:36" ht="15.75" customHeight="1">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B678" s="36"/>
      <c r="AC678" s="101"/>
      <c r="AD678" s="34"/>
      <c r="AJ678" s="137"/>
    </row>
    <row r="679" spans="1:36" ht="15.75" customHeight="1">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B679" s="36"/>
      <c r="AC679" s="101"/>
      <c r="AD679" s="34"/>
      <c r="AJ679" s="137"/>
    </row>
    <row r="680" spans="1:36" ht="15.75" customHeight="1">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B680" s="36"/>
      <c r="AC680" s="101"/>
      <c r="AD680" s="34"/>
      <c r="AJ680" s="137"/>
    </row>
    <row r="681" spans="1:36" ht="15.75" customHeight="1">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B681" s="36"/>
      <c r="AC681" s="101"/>
      <c r="AD681" s="34"/>
      <c r="AJ681" s="137"/>
    </row>
    <row r="682" spans="1:36" ht="15.75" customHeight="1">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B682" s="36"/>
      <c r="AC682" s="101"/>
      <c r="AD682" s="34"/>
      <c r="AJ682" s="137"/>
    </row>
    <row r="683" spans="1:36" ht="15.75" customHeight="1">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B683" s="36"/>
      <c r="AC683" s="101"/>
      <c r="AD683" s="34"/>
      <c r="AJ683" s="137"/>
    </row>
    <row r="684" spans="1:36" ht="15.75" customHeight="1">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B684" s="36"/>
      <c r="AC684" s="101"/>
      <c r="AD684" s="34"/>
      <c r="AJ684" s="137"/>
    </row>
    <row r="685" spans="1:36" ht="15.75" customHeight="1">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B685" s="36"/>
      <c r="AC685" s="101"/>
      <c r="AD685" s="34"/>
      <c r="AJ685" s="137"/>
    </row>
    <row r="686" spans="1:36" ht="15.75" customHeight="1">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B686" s="36"/>
      <c r="AC686" s="101"/>
      <c r="AD686" s="34"/>
      <c r="AJ686" s="137"/>
    </row>
    <row r="687" spans="1:36" ht="15.75" customHeight="1">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B687" s="36"/>
      <c r="AC687" s="101"/>
      <c r="AD687" s="34"/>
      <c r="AJ687" s="137"/>
    </row>
    <row r="688" spans="1:36" ht="15.75" customHeight="1">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B688" s="36"/>
      <c r="AC688" s="101"/>
      <c r="AD688" s="34"/>
      <c r="AJ688" s="137"/>
    </row>
    <row r="689" spans="1:36" ht="15.75" customHeight="1">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B689" s="36"/>
      <c r="AC689" s="101"/>
      <c r="AD689" s="34"/>
      <c r="AJ689" s="137"/>
    </row>
    <row r="690" spans="1:36" ht="15.75" customHeight="1">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B690" s="36"/>
      <c r="AC690" s="101"/>
      <c r="AD690" s="34"/>
      <c r="AJ690" s="137"/>
    </row>
    <row r="691" spans="1:36" ht="15.75" customHeight="1">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B691" s="36"/>
      <c r="AC691" s="101"/>
      <c r="AD691" s="34"/>
      <c r="AJ691" s="137"/>
    </row>
    <row r="692" spans="1:36" ht="15.75" customHeight="1">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B692" s="36"/>
      <c r="AC692" s="101"/>
      <c r="AD692" s="34"/>
      <c r="AJ692" s="137"/>
    </row>
    <row r="693" spans="1:36" ht="15.75" customHeight="1">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B693" s="36"/>
      <c r="AC693" s="101"/>
      <c r="AD693" s="34"/>
      <c r="AJ693" s="137"/>
    </row>
    <row r="694" spans="1:36" ht="15.75" customHeight="1">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B694" s="36"/>
      <c r="AC694" s="101"/>
      <c r="AD694" s="34"/>
      <c r="AJ694" s="137"/>
    </row>
    <row r="695" spans="1:36" ht="15.75" customHeight="1">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B695" s="36"/>
      <c r="AC695" s="101"/>
      <c r="AD695" s="34"/>
      <c r="AJ695" s="137"/>
    </row>
    <row r="696" spans="1:36" ht="15.75" customHeight="1">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B696" s="36"/>
      <c r="AC696" s="101"/>
      <c r="AD696" s="34"/>
      <c r="AJ696" s="137"/>
    </row>
    <row r="697" spans="1:36" ht="15.7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B697" s="36"/>
      <c r="AC697" s="101"/>
      <c r="AD697" s="34"/>
      <c r="AJ697" s="137"/>
    </row>
    <row r="698" spans="1:36" ht="15.75" customHeight="1">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B698" s="36"/>
      <c r="AC698" s="101"/>
      <c r="AD698" s="34"/>
      <c r="AJ698" s="137"/>
    </row>
    <row r="699" spans="1:36" ht="15.75" customHeight="1">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B699" s="36"/>
      <c r="AC699" s="101"/>
      <c r="AD699" s="34"/>
      <c r="AJ699" s="137"/>
    </row>
    <row r="700" spans="1:36" ht="15.75" customHeight="1">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B700" s="36"/>
      <c r="AC700" s="101"/>
      <c r="AD700" s="34"/>
      <c r="AJ700" s="137"/>
    </row>
    <row r="701" spans="1:36" ht="15.75" customHeight="1">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B701" s="36"/>
      <c r="AC701" s="101"/>
      <c r="AD701" s="34"/>
      <c r="AJ701" s="137"/>
    </row>
    <row r="702" spans="1:36" ht="15.75" customHeight="1">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B702" s="36"/>
      <c r="AC702" s="101"/>
      <c r="AD702" s="34"/>
      <c r="AJ702" s="137"/>
    </row>
    <row r="703" spans="1:36" ht="15.75" customHeight="1">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B703" s="36"/>
      <c r="AC703" s="101"/>
      <c r="AD703" s="34"/>
      <c r="AJ703" s="137"/>
    </row>
    <row r="704" spans="1:36" ht="15.75" customHeight="1">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B704" s="36"/>
      <c r="AC704" s="101"/>
      <c r="AD704" s="34"/>
      <c r="AJ704" s="137"/>
    </row>
    <row r="705" spans="1:36" ht="15.75" customHeight="1">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B705" s="36"/>
      <c r="AC705" s="101"/>
      <c r="AD705" s="34"/>
      <c r="AJ705" s="137"/>
    </row>
    <row r="706" spans="1:36" ht="15.75" customHeight="1">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B706" s="36"/>
      <c r="AC706" s="101"/>
      <c r="AD706" s="34"/>
      <c r="AJ706" s="137"/>
    </row>
    <row r="707" spans="1:36" ht="15.75" customHeight="1">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B707" s="36"/>
      <c r="AC707" s="101"/>
      <c r="AD707" s="34"/>
      <c r="AJ707" s="137"/>
    </row>
    <row r="708" spans="1:36" ht="15.75" customHeight="1">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B708" s="36"/>
      <c r="AC708" s="101"/>
      <c r="AD708" s="34"/>
      <c r="AJ708" s="137"/>
    </row>
    <row r="709" spans="1:36" ht="15.75" customHeight="1">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B709" s="36"/>
      <c r="AC709" s="101"/>
      <c r="AD709" s="34"/>
      <c r="AJ709" s="137"/>
    </row>
    <row r="710" spans="1:36" ht="15.75" customHeight="1">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B710" s="36"/>
      <c r="AC710" s="101"/>
      <c r="AD710" s="34"/>
      <c r="AJ710" s="137"/>
    </row>
    <row r="711" spans="1:36" ht="15.75" customHeight="1">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B711" s="36"/>
      <c r="AC711" s="101"/>
      <c r="AD711" s="34"/>
      <c r="AJ711" s="137"/>
    </row>
    <row r="712" spans="1:36" ht="15.75" customHeight="1">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B712" s="36"/>
      <c r="AC712" s="101"/>
      <c r="AD712" s="34"/>
      <c r="AJ712" s="137"/>
    </row>
    <row r="713" spans="1:36" ht="15.75" customHeight="1">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B713" s="36"/>
      <c r="AC713" s="101"/>
      <c r="AD713" s="34"/>
      <c r="AJ713" s="137"/>
    </row>
    <row r="714" spans="1:36" ht="15.75" customHeight="1">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B714" s="36"/>
      <c r="AC714" s="101"/>
      <c r="AD714" s="34"/>
      <c r="AJ714" s="137"/>
    </row>
    <row r="715" spans="1:36" ht="15.75" customHeight="1">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B715" s="36"/>
      <c r="AC715" s="101"/>
      <c r="AD715" s="34"/>
      <c r="AJ715" s="137"/>
    </row>
    <row r="716" spans="1:36" ht="15.75" customHeight="1">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B716" s="36"/>
      <c r="AC716" s="101"/>
      <c r="AD716" s="34"/>
      <c r="AJ716" s="137"/>
    </row>
    <row r="717" spans="1:36" ht="15.75" customHeight="1">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B717" s="36"/>
      <c r="AC717" s="101"/>
      <c r="AD717" s="34"/>
      <c r="AJ717" s="137"/>
    </row>
    <row r="718" spans="1:36" ht="15.75" customHeight="1">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B718" s="36"/>
      <c r="AC718" s="101"/>
      <c r="AD718" s="34"/>
      <c r="AJ718" s="137"/>
    </row>
    <row r="719" spans="1:36" ht="15.75" customHeight="1">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B719" s="36"/>
      <c r="AC719" s="101"/>
      <c r="AD719" s="34"/>
      <c r="AJ719" s="137"/>
    </row>
    <row r="720" spans="1:36" ht="15.75" customHeight="1">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B720" s="36"/>
      <c r="AC720" s="101"/>
      <c r="AD720" s="34"/>
      <c r="AJ720" s="137"/>
    </row>
    <row r="721" spans="1:36" ht="15.75" customHeight="1">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B721" s="36"/>
      <c r="AC721" s="101"/>
      <c r="AD721" s="34"/>
      <c r="AJ721" s="137"/>
    </row>
    <row r="722" spans="1:36" ht="15.75" customHeight="1">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B722" s="36"/>
      <c r="AC722" s="101"/>
      <c r="AD722" s="34"/>
      <c r="AJ722" s="137"/>
    </row>
    <row r="723" spans="1:36" ht="15.75" customHeight="1">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B723" s="36"/>
      <c r="AC723" s="101"/>
      <c r="AD723" s="34"/>
      <c r="AJ723" s="137"/>
    </row>
    <row r="724" spans="1:36" ht="15.75" customHeight="1">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B724" s="36"/>
      <c r="AC724" s="101"/>
      <c r="AD724" s="34"/>
      <c r="AJ724" s="137"/>
    </row>
    <row r="725" spans="1:36" ht="15.75" customHeight="1">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B725" s="36"/>
      <c r="AC725" s="101"/>
      <c r="AD725" s="34"/>
      <c r="AJ725" s="137"/>
    </row>
    <row r="726" spans="1:36" ht="15.75" customHeight="1">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B726" s="36"/>
      <c r="AC726" s="101"/>
      <c r="AD726" s="34"/>
      <c r="AJ726" s="137"/>
    </row>
    <row r="727" spans="1:36" ht="15.75" customHeight="1">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B727" s="36"/>
      <c r="AC727" s="101"/>
      <c r="AD727" s="34"/>
      <c r="AJ727" s="137"/>
    </row>
    <row r="728" spans="1:36" ht="15.75" customHeight="1">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B728" s="36"/>
      <c r="AC728" s="101"/>
      <c r="AD728" s="34"/>
      <c r="AJ728" s="137"/>
    </row>
    <row r="729" spans="1:36" ht="15.75" customHeight="1">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B729" s="36"/>
      <c r="AC729" s="101"/>
      <c r="AD729" s="34"/>
      <c r="AJ729" s="137"/>
    </row>
    <row r="730" spans="1:36" ht="15.75" customHeight="1">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B730" s="36"/>
      <c r="AC730" s="101"/>
      <c r="AD730" s="34"/>
      <c r="AJ730" s="137"/>
    </row>
    <row r="731" spans="1:36" ht="15.75" customHeight="1">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B731" s="36"/>
      <c r="AC731" s="101"/>
      <c r="AD731" s="34"/>
      <c r="AJ731" s="137"/>
    </row>
    <row r="732" spans="1:36" ht="15.75" customHeight="1">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B732" s="36"/>
      <c r="AC732" s="101"/>
      <c r="AD732" s="34"/>
      <c r="AJ732" s="137"/>
    </row>
    <row r="733" spans="1:36" ht="15.75" customHeight="1">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B733" s="36"/>
      <c r="AC733" s="101"/>
      <c r="AD733" s="34"/>
      <c r="AJ733" s="137"/>
    </row>
    <row r="734" spans="1:36" ht="15.75" customHeight="1">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B734" s="36"/>
      <c r="AC734" s="101"/>
      <c r="AD734" s="34"/>
      <c r="AJ734" s="137"/>
    </row>
    <row r="735" spans="1:36" ht="15.75" customHeight="1">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B735" s="36"/>
      <c r="AC735" s="101"/>
      <c r="AD735" s="34"/>
      <c r="AJ735" s="137"/>
    </row>
    <row r="736" spans="1:36" ht="15.75" customHeight="1">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B736" s="36"/>
      <c r="AC736" s="101"/>
      <c r="AD736" s="34"/>
      <c r="AJ736" s="137"/>
    </row>
    <row r="737" spans="1:36" ht="15.75" customHeight="1">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B737" s="36"/>
      <c r="AC737" s="101"/>
      <c r="AD737" s="34"/>
      <c r="AJ737" s="137"/>
    </row>
    <row r="738" spans="1:36" ht="15.75" customHeight="1">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B738" s="36"/>
      <c r="AC738" s="101"/>
      <c r="AD738" s="34"/>
      <c r="AJ738" s="137"/>
    </row>
    <row r="739" spans="1:36" ht="15.75" customHeight="1">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B739" s="36"/>
      <c r="AC739" s="101"/>
      <c r="AD739" s="34"/>
      <c r="AJ739" s="137"/>
    </row>
    <row r="740" spans="1:36" ht="15.75" customHeight="1">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B740" s="36"/>
      <c r="AC740" s="101"/>
      <c r="AD740" s="34"/>
      <c r="AJ740" s="137"/>
    </row>
    <row r="741" spans="1:36" ht="15.75" customHeight="1">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B741" s="36"/>
      <c r="AC741" s="101"/>
      <c r="AD741" s="34"/>
      <c r="AJ741" s="137"/>
    </row>
    <row r="742" spans="1:36" ht="15.75" customHeight="1">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B742" s="36"/>
      <c r="AC742" s="101"/>
      <c r="AD742" s="34"/>
      <c r="AJ742" s="137"/>
    </row>
    <row r="743" spans="1:36" ht="15.75" customHeight="1">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B743" s="36"/>
      <c r="AC743" s="101"/>
      <c r="AD743" s="34"/>
      <c r="AJ743" s="137"/>
    </row>
    <row r="744" spans="1:36" ht="15.75" customHeight="1">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B744" s="36"/>
      <c r="AC744" s="101"/>
      <c r="AD744" s="34"/>
      <c r="AJ744" s="137"/>
    </row>
    <row r="745" spans="1:36" ht="15.75" customHeight="1">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B745" s="36"/>
      <c r="AC745" s="101"/>
      <c r="AD745" s="34"/>
      <c r="AJ745" s="137"/>
    </row>
    <row r="746" spans="1:36" ht="15.75" customHeight="1">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B746" s="36"/>
      <c r="AC746" s="101"/>
      <c r="AD746" s="34"/>
      <c r="AJ746" s="137"/>
    </row>
    <row r="747" spans="1:36" ht="15.75" customHeight="1">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B747" s="36"/>
      <c r="AC747" s="101"/>
      <c r="AD747" s="34"/>
      <c r="AJ747" s="137"/>
    </row>
    <row r="748" spans="1:36" ht="15.75" customHeight="1">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B748" s="36"/>
      <c r="AC748" s="101"/>
      <c r="AD748" s="34"/>
      <c r="AJ748" s="137"/>
    </row>
    <row r="749" spans="1:36" ht="15.75" customHeight="1">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B749" s="36"/>
      <c r="AC749" s="101"/>
      <c r="AD749" s="34"/>
      <c r="AJ749" s="137"/>
    </row>
    <row r="750" spans="1:36" ht="15.75" customHeight="1">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B750" s="36"/>
      <c r="AC750" s="101"/>
      <c r="AD750" s="34"/>
      <c r="AJ750" s="137"/>
    </row>
    <row r="751" spans="1:36" ht="15.75" customHeight="1">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B751" s="36"/>
      <c r="AC751" s="101"/>
      <c r="AD751" s="34"/>
      <c r="AJ751" s="137"/>
    </row>
    <row r="752" spans="1:36" ht="15.75" customHeight="1">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B752" s="36"/>
      <c r="AC752" s="101"/>
      <c r="AD752" s="34"/>
      <c r="AJ752" s="137"/>
    </row>
    <row r="753" spans="1:36" ht="15.75" customHeight="1">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B753" s="36"/>
      <c r="AC753" s="101"/>
      <c r="AD753" s="34"/>
      <c r="AJ753" s="137"/>
    </row>
    <row r="754" spans="1:36" ht="15.75" customHeight="1">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B754" s="36"/>
      <c r="AC754" s="101"/>
      <c r="AD754" s="34"/>
      <c r="AJ754" s="137"/>
    </row>
    <row r="755" spans="1:36" ht="15.75" customHeight="1">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B755" s="36"/>
      <c r="AC755" s="101"/>
      <c r="AD755" s="34"/>
      <c r="AJ755" s="137"/>
    </row>
    <row r="756" spans="1:36" ht="15.75" customHeight="1">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B756" s="36"/>
      <c r="AC756" s="101"/>
      <c r="AD756" s="34"/>
      <c r="AJ756" s="137"/>
    </row>
    <row r="757" spans="1:36" ht="15.75" customHeight="1">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B757" s="36"/>
      <c r="AC757" s="101"/>
      <c r="AD757" s="34"/>
      <c r="AJ757" s="137"/>
    </row>
    <row r="758" spans="1:36" ht="15.75" customHeight="1">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B758" s="36"/>
      <c r="AC758" s="101"/>
      <c r="AD758" s="34"/>
      <c r="AJ758" s="137"/>
    </row>
    <row r="759" spans="1:36" ht="15.75" customHeight="1">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B759" s="36"/>
      <c r="AC759" s="101"/>
      <c r="AD759" s="34"/>
      <c r="AJ759" s="137"/>
    </row>
    <row r="760" spans="1:36" ht="15.75" customHeight="1">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B760" s="36"/>
      <c r="AC760" s="101"/>
      <c r="AD760" s="34"/>
      <c r="AJ760" s="137"/>
    </row>
    <row r="761" spans="1:36" ht="15.75" customHeight="1">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B761" s="36"/>
      <c r="AC761" s="101"/>
      <c r="AD761" s="34"/>
      <c r="AJ761" s="137"/>
    </row>
    <row r="762" spans="1:36" ht="15.75" customHeight="1">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B762" s="36"/>
      <c r="AC762" s="101"/>
      <c r="AD762" s="34"/>
      <c r="AJ762" s="137"/>
    </row>
    <row r="763" spans="1:36" ht="15.75" customHeight="1">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B763" s="36"/>
      <c r="AC763" s="101"/>
      <c r="AD763" s="34"/>
      <c r="AJ763" s="137"/>
    </row>
    <row r="764" spans="1:36" ht="15.75" customHeight="1">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B764" s="36"/>
      <c r="AC764" s="101"/>
      <c r="AD764" s="34"/>
      <c r="AJ764" s="137"/>
    </row>
    <row r="765" spans="1:36" ht="15.75" customHeight="1">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B765" s="36"/>
      <c r="AC765" s="101"/>
      <c r="AD765" s="34"/>
      <c r="AJ765" s="137"/>
    </row>
    <row r="766" spans="1:36" ht="15.75" customHeight="1">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B766" s="36"/>
      <c r="AC766" s="101"/>
      <c r="AD766" s="34"/>
      <c r="AJ766" s="137"/>
    </row>
    <row r="767" spans="1:36" ht="15.75" customHeight="1">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B767" s="36"/>
      <c r="AC767" s="101"/>
      <c r="AD767" s="34"/>
      <c r="AJ767" s="137"/>
    </row>
    <row r="768" spans="1:36" ht="15.75" customHeight="1">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B768" s="36"/>
      <c r="AC768" s="101"/>
      <c r="AD768" s="34"/>
      <c r="AJ768" s="137"/>
    </row>
    <row r="769" spans="1:36" ht="15.75" customHeight="1">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B769" s="36"/>
      <c r="AC769" s="101"/>
      <c r="AD769" s="34"/>
      <c r="AJ769" s="137"/>
    </row>
    <row r="770" spans="1:36" ht="15.75" customHeight="1">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B770" s="36"/>
      <c r="AC770" s="101"/>
      <c r="AD770" s="34"/>
      <c r="AJ770" s="137"/>
    </row>
    <row r="771" spans="1:36" ht="15.75" customHeight="1">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B771" s="36"/>
      <c r="AC771" s="101"/>
      <c r="AD771" s="34"/>
      <c r="AJ771" s="137"/>
    </row>
    <row r="772" spans="1:36" ht="15.75" customHeight="1">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B772" s="36"/>
      <c r="AC772" s="101"/>
      <c r="AD772" s="34"/>
      <c r="AJ772" s="137"/>
    </row>
    <row r="773" spans="1:36" ht="15.75" customHeight="1">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B773" s="36"/>
      <c r="AC773" s="101"/>
      <c r="AD773" s="34"/>
      <c r="AJ773" s="137"/>
    </row>
    <row r="774" spans="1:36" ht="15.75" customHeight="1">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B774" s="36"/>
      <c r="AC774" s="101"/>
      <c r="AD774" s="34"/>
      <c r="AJ774" s="137"/>
    </row>
    <row r="775" spans="1:36" ht="15.75" customHeight="1">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B775" s="36"/>
      <c r="AC775" s="101"/>
      <c r="AD775" s="34"/>
      <c r="AJ775" s="137"/>
    </row>
    <row r="776" spans="1:36" ht="15.75" customHeight="1">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B776" s="36"/>
      <c r="AC776" s="101"/>
      <c r="AD776" s="34"/>
      <c r="AJ776" s="137"/>
    </row>
    <row r="777" spans="1:36" ht="15.75" customHeight="1">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B777" s="36"/>
      <c r="AC777" s="101"/>
      <c r="AD777" s="34"/>
      <c r="AJ777" s="137"/>
    </row>
    <row r="778" spans="1:36" ht="15.75" customHeight="1">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B778" s="36"/>
      <c r="AC778" s="101"/>
      <c r="AD778" s="34"/>
      <c r="AJ778" s="137"/>
    </row>
    <row r="779" spans="1:36" ht="15.75" customHeight="1">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B779" s="36"/>
      <c r="AC779" s="101"/>
      <c r="AD779" s="34"/>
      <c r="AJ779" s="137"/>
    </row>
    <row r="780" spans="1:36" ht="15.75" customHeight="1">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B780" s="36"/>
      <c r="AC780" s="101"/>
      <c r="AD780" s="34"/>
      <c r="AJ780" s="137"/>
    </row>
    <row r="781" spans="1:36" ht="15.75" customHeight="1">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B781" s="36"/>
      <c r="AC781" s="101"/>
      <c r="AD781" s="34"/>
      <c r="AJ781" s="137"/>
    </row>
    <row r="782" spans="1:36" ht="15.75" customHeight="1">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B782" s="36"/>
      <c r="AC782" s="101"/>
      <c r="AD782" s="34"/>
      <c r="AJ782" s="137"/>
    </row>
    <row r="783" spans="1:36" ht="15.75" customHeight="1">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B783" s="36"/>
      <c r="AC783" s="101"/>
      <c r="AD783" s="34"/>
      <c r="AJ783" s="137"/>
    </row>
    <row r="784" spans="1:36" ht="15.75" customHeight="1">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B784" s="36"/>
      <c r="AC784" s="101"/>
      <c r="AD784" s="34"/>
      <c r="AJ784" s="137"/>
    </row>
    <row r="785" spans="1:36" ht="15.75" customHeight="1">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B785" s="36"/>
      <c r="AC785" s="101"/>
      <c r="AD785" s="34"/>
      <c r="AJ785" s="137"/>
    </row>
    <row r="786" spans="1:36" ht="15.75" customHeight="1">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B786" s="36"/>
      <c r="AC786" s="101"/>
      <c r="AD786" s="34"/>
      <c r="AJ786" s="137"/>
    </row>
    <row r="787" spans="1:36" ht="15.75" customHeight="1">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B787" s="36"/>
      <c r="AC787" s="101"/>
      <c r="AD787" s="34"/>
      <c r="AJ787" s="137"/>
    </row>
    <row r="788" spans="1:36" ht="15.75" customHeight="1">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B788" s="36"/>
      <c r="AC788" s="101"/>
      <c r="AD788" s="34"/>
      <c r="AJ788" s="137"/>
    </row>
    <row r="789" spans="1:36" ht="15.75" customHeight="1">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B789" s="36"/>
      <c r="AC789" s="101"/>
      <c r="AD789" s="34"/>
      <c r="AJ789" s="137"/>
    </row>
    <row r="790" spans="1:36" ht="15.75" customHeight="1">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B790" s="36"/>
      <c r="AC790" s="101"/>
      <c r="AD790" s="34"/>
      <c r="AJ790" s="137"/>
    </row>
    <row r="791" spans="1:36" ht="15.75" customHeight="1">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B791" s="36"/>
      <c r="AC791" s="101"/>
      <c r="AD791" s="34"/>
      <c r="AJ791" s="137"/>
    </row>
    <row r="792" spans="1:36" ht="15.75" customHeight="1">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B792" s="36"/>
      <c r="AC792" s="101"/>
      <c r="AD792" s="34"/>
      <c r="AJ792" s="137"/>
    </row>
    <row r="793" spans="1:36" ht="15.75" customHeight="1">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B793" s="36"/>
      <c r="AC793" s="101"/>
      <c r="AD793" s="34"/>
      <c r="AJ793" s="137"/>
    </row>
    <row r="794" spans="1:36" ht="15.75" customHeight="1">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B794" s="36"/>
      <c r="AC794" s="101"/>
      <c r="AD794" s="34"/>
      <c r="AJ794" s="137"/>
    </row>
    <row r="795" spans="1:36" ht="15.75" customHeight="1">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B795" s="36"/>
      <c r="AC795" s="101"/>
      <c r="AD795" s="34"/>
      <c r="AJ795" s="137"/>
    </row>
    <row r="796" spans="1:36" ht="15.75" customHeight="1">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B796" s="36"/>
      <c r="AC796" s="101"/>
      <c r="AD796" s="34"/>
      <c r="AJ796" s="137"/>
    </row>
    <row r="797" spans="1:36" ht="15.75" customHeight="1">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B797" s="36"/>
      <c r="AC797" s="101"/>
      <c r="AD797" s="34"/>
      <c r="AJ797" s="137"/>
    </row>
    <row r="798" spans="1:36" ht="15.75" customHeight="1">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B798" s="36"/>
      <c r="AC798" s="101"/>
      <c r="AD798" s="34"/>
      <c r="AJ798" s="137"/>
    </row>
    <row r="799" spans="1:36" ht="15.75" customHeight="1">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B799" s="36"/>
      <c r="AC799" s="101"/>
      <c r="AD799" s="34"/>
      <c r="AJ799" s="137"/>
    </row>
    <row r="800" spans="1:36" ht="15.75" customHeight="1">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B800" s="36"/>
      <c r="AC800" s="101"/>
      <c r="AD800" s="34"/>
      <c r="AJ800" s="137"/>
    </row>
    <row r="801" spans="1:36" ht="15.75" customHeight="1">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B801" s="36"/>
      <c r="AC801" s="101"/>
      <c r="AD801" s="34"/>
      <c r="AJ801" s="137"/>
    </row>
    <row r="802" spans="1:36" ht="15.75" customHeight="1">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B802" s="36"/>
      <c r="AC802" s="101"/>
      <c r="AD802" s="34"/>
      <c r="AJ802" s="137"/>
    </row>
    <row r="803" spans="1:36" ht="15.75" customHeight="1">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B803" s="36"/>
      <c r="AC803" s="101"/>
      <c r="AD803" s="34"/>
      <c r="AJ803" s="137"/>
    </row>
    <row r="804" spans="1:36" ht="15.75" customHeight="1">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B804" s="36"/>
      <c r="AC804" s="101"/>
      <c r="AD804" s="34"/>
      <c r="AJ804" s="137"/>
    </row>
    <row r="805" spans="1:36" ht="15.75" customHeight="1">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B805" s="36"/>
      <c r="AC805" s="101"/>
      <c r="AD805" s="34"/>
      <c r="AJ805" s="137"/>
    </row>
    <row r="806" spans="1:36" ht="15.75" customHeight="1">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B806" s="36"/>
      <c r="AC806" s="101"/>
      <c r="AD806" s="34"/>
      <c r="AJ806" s="137"/>
    </row>
    <row r="807" spans="1:36" ht="15.75" customHeight="1">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B807" s="36"/>
      <c r="AC807" s="101"/>
      <c r="AD807" s="34"/>
      <c r="AJ807" s="137"/>
    </row>
    <row r="808" spans="1:36" ht="15.75" customHeight="1">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B808" s="36"/>
      <c r="AC808" s="101"/>
      <c r="AD808" s="34"/>
      <c r="AJ808" s="137"/>
    </row>
    <row r="809" spans="1:36" ht="15.75" customHeight="1">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B809" s="36"/>
      <c r="AC809" s="101"/>
      <c r="AD809" s="34"/>
      <c r="AJ809" s="137"/>
    </row>
    <row r="810" spans="1:36" ht="15.75" customHeight="1">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B810" s="36"/>
      <c r="AC810" s="101"/>
      <c r="AD810" s="34"/>
      <c r="AJ810" s="137"/>
    </row>
    <row r="811" spans="1:36" ht="15.75" customHeight="1">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B811" s="36"/>
      <c r="AC811" s="101"/>
      <c r="AD811" s="34"/>
      <c r="AJ811" s="137"/>
    </row>
    <row r="812" spans="1:36" ht="15.75" customHeight="1">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B812" s="36"/>
      <c r="AC812" s="101"/>
      <c r="AD812" s="34"/>
      <c r="AJ812" s="137"/>
    </row>
    <row r="813" spans="1:36" ht="15.75" customHeight="1">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B813" s="36"/>
      <c r="AC813" s="101"/>
      <c r="AD813" s="34"/>
      <c r="AJ813" s="137"/>
    </row>
    <row r="814" spans="1:36" ht="15.75" customHeight="1">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B814" s="36"/>
      <c r="AC814" s="101"/>
      <c r="AD814" s="34"/>
      <c r="AJ814" s="137"/>
    </row>
    <row r="815" spans="1:36" ht="15.75" customHeight="1">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B815" s="36"/>
      <c r="AC815" s="101"/>
      <c r="AD815" s="34"/>
      <c r="AJ815" s="137"/>
    </row>
    <row r="816" spans="1:36" ht="15.75" customHeight="1">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B816" s="36"/>
      <c r="AC816" s="101"/>
      <c r="AD816" s="34"/>
      <c r="AJ816" s="137"/>
    </row>
    <row r="817" spans="1:36" ht="15.75" customHeight="1">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B817" s="36"/>
      <c r="AC817" s="101"/>
      <c r="AD817" s="34"/>
      <c r="AJ817" s="137"/>
    </row>
    <row r="818" spans="1:36" ht="15.75" customHeight="1">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B818" s="36"/>
      <c r="AC818" s="101"/>
      <c r="AD818" s="34"/>
      <c r="AJ818" s="137"/>
    </row>
    <row r="819" spans="1:36" ht="15.75" customHeight="1">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B819" s="36"/>
      <c r="AC819" s="101"/>
      <c r="AD819" s="34"/>
      <c r="AJ819" s="137"/>
    </row>
    <row r="820" spans="1:36" ht="15.75" customHeight="1">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B820" s="36"/>
      <c r="AC820" s="101"/>
      <c r="AD820" s="34"/>
      <c r="AJ820" s="137"/>
    </row>
    <row r="821" spans="1:36" ht="15.75" customHeight="1">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B821" s="36"/>
      <c r="AC821" s="101"/>
      <c r="AD821" s="34"/>
      <c r="AJ821" s="137"/>
    </row>
    <row r="822" spans="1:36" ht="15.75" customHeight="1">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B822" s="36"/>
      <c r="AC822" s="101"/>
      <c r="AD822" s="34"/>
      <c r="AJ822" s="137"/>
    </row>
    <row r="823" spans="1:36" ht="15.75" customHeight="1">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B823" s="36"/>
      <c r="AC823" s="101"/>
      <c r="AD823" s="34"/>
      <c r="AJ823" s="137"/>
    </row>
    <row r="824" spans="1:36" ht="15.75" customHeight="1">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B824" s="36"/>
      <c r="AC824" s="101"/>
      <c r="AD824" s="34"/>
      <c r="AJ824" s="137"/>
    </row>
    <row r="825" spans="1:36" ht="15.75" customHeight="1">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B825" s="36"/>
      <c r="AC825" s="101"/>
      <c r="AD825" s="34"/>
      <c r="AJ825" s="137"/>
    </row>
    <row r="826" spans="1:36" ht="15.75" customHeight="1">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B826" s="36"/>
      <c r="AC826" s="101"/>
      <c r="AD826" s="34"/>
      <c r="AJ826" s="137"/>
    </row>
    <row r="827" spans="1:36" ht="15.75" customHeight="1">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B827" s="36"/>
      <c r="AC827" s="101"/>
      <c r="AD827" s="34"/>
      <c r="AJ827" s="137"/>
    </row>
    <row r="828" spans="1:36" ht="15.75" customHeight="1">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B828" s="36"/>
      <c r="AC828" s="101"/>
      <c r="AD828" s="34"/>
      <c r="AJ828" s="137"/>
    </row>
    <row r="829" spans="1:36" ht="15.75" customHeight="1">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B829" s="36"/>
      <c r="AC829" s="101"/>
      <c r="AD829" s="34"/>
      <c r="AJ829" s="137"/>
    </row>
    <row r="830" spans="1:36" ht="15.75" customHeight="1">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B830" s="36"/>
      <c r="AC830" s="101"/>
      <c r="AD830" s="34"/>
      <c r="AJ830" s="137"/>
    </row>
    <row r="831" spans="1:36" ht="15.75" customHeight="1">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B831" s="36"/>
      <c r="AC831" s="101"/>
      <c r="AD831" s="34"/>
      <c r="AJ831" s="137"/>
    </row>
    <row r="832" spans="1:36" ht="15.75" customHeight="1">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B832" s="36"/>
      <c r="AC832" s="101"/>
      <c r="AD832" s="34"/>
      <c r="AJ832" s="137"/>
    </row>
    <row r="833" spans="1:36" ht="15.75" customHeight="1">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B833" s="36"/>
      <c r="AC833" s="101"/>
      <c r="AD833" s="34"/>
      <c r="AJ833" s="137"/>
    </row>
    <row r="834" spans="1:36" ht="15.75" customHeight="1">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B834" s="36"/>
      <c r="AC834" s="101"/>
      <c r="AD834" s="34"/>
      <c r="AJ834" s="137"/>
    </row>
    <row r="835" spans="1:36" ht="15.75" customHeight="1">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B835" s="36"/>
      <c r="AC835" s="101"/>
      <c r="AD835" s="34"/>
      <c r="AJ835" s="137"/>
    </row>
    <row r="836" spans="1:36" ht="15.75" customHeight="1">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B836" s="36"/>
      <c r="AC836" s="101"/>
      <c r="AD836" s="34"/>
      <c r="AJ836" s="137"/>
    </row>
    <row r="837" spans="1:36" ht="15.75" customHeight="1">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B837" s="36"/>
      <c r="AC837" s="101"/>
      <c r="AD837" s="34"/>
      <c r="AJ837" s="137"/>
    </row>
    <row r="838" spans="1:36" ht="15.75" customHeight="1">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B838" s="36"/>
      <c r="AC838" s="101"/>
      <c r="AD838" s="34"/>
      <c r="AJ838" s="137"/>
    </row>
    <row r="839" spans="1:36" ht="15.75" customHeight="1">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B839" s="36"/>
      <c r="AC839" s="101"/>
      <c r="AD839" s="34"/>
      <c r="AJ839" s="137"/>
    </row>
    <row r="840" spans="1:36" ht="15.75" customHeight="1">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B840" s="36"/>
      <c r="AC840" s="101"/>
      <c r="AD840" s="34"/>
      <c r="AJ840" s="137"/>
    </row>
    <row r="841" spans="1:36" ht="15.75" customHeight="1">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B841" s="36"/>
      <c r="AC841" s="101"/>
      <c r="AD841" s="34"/>
      <c r="AJ841" s="137"/>
    </row>
    <row r="842" spans="1:36" ht="15.75" customHeight="1">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B842" s="36"/>
      <c r="AC842" s="101"/>
      <c r="AD842" s="34"/>
      <c r="AJ842" s="137"/>
    </row>
    <row r="843" spans="1:36" ht="15.75" customHeight="1">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B843" s="36"/>
      <c r="AC843" s="101"/>
      <c r="AD843" s="34"/>
      <c r="AJ843" s="137"/>
    </row>
    <row r="844" spans="1:36" ht="15.75" customHeight="1">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B844" s="36"/>
      <c r="AC844" s="101"/>
      <c r="AD844" s="34"/>
      <c r="AJ844" s="137"/>
    </row>
    <row r="845" spans="1:36" ht="15.75" customHeight="1">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B845" s="36"/>
      <c r="AC845" s="101"/>
      <c r="AD845" s="34"/>
      <c r="AJ845" s="137"/>
    </row>
    <row r="846" spans="1:36" ht="15.75" customHeight="1">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B846" s="36"/>
      <c r="AC846" s="101"/>
      <c r="AD846" s="34"/>
      <c r="AJ846" s="137"/>
    </row>
    <row r="847" spans="1:36" ht="15.75" customHeight="1">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B847" s="36"/>
      <c r="AC847" s="101"/>
      <c r="AD847" s="34"/>
      <c r="AJ847" s="137"/>
    </row>
    <row r="848" spans="1:36" ht="15.75" customHeight="1">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B848" s="36"/>
      <c r="AC848" s="101"/>
      <c r="AD848" s="34"/>
      <c r="AJ848" s="137"/>
    </row>
    <row r="849" spans="1:36" ht="15.75" customHeight="1">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B849" s="36"/>
      <c r="AC849" s="101"/>
      <c r="AD849" s="34"/>
      <c r="AJ849" s="137"/>
    </row>
    <row r="850" spans="1:36" ht="15.75" customHeight="1">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B850" s="36"/>
      <c r="AC850" s="101"/>
      <c r="AD850" s="34"/>
      <c r="AJ850" s="137"/>
    </row>
    <row r="851" spans="1:36" ht="15.75" customHeight="1">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B851" s="36"/>
      <c r="AC851" s="101"/>
      <c r="AD851" s="34"/>
      <c r="AJ851" s="137"/>
    </row>
    <row r="852" spans="1:36" ht="15.75" customHeight="1">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B852" s="36"/>
      <c r="AC852" s="101"/>
      <c r="AD852" s="34"/>
      <c r="AJ852" s="137"/>
    </row>
    <row r="853" spans="1:36" ht="15.75" customHeight="1">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B853" s="36"/>
      <c r="AC853" s="101"/>
      <c r="AD853" s="34"/>
      <c r="AJ853" s="137"/>
    </row>
    <row r="854" spans="1:36" ht="15.75" customHeight="1">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B854" s="36"/>
      <c r="AC854" s="101"/>
      <c r="AD854" s="34"/>
      <c r="AJ854" s="137"/>
    </row>
    <row r="855" spans="1:36" ht="15.75" customHeight="1">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B855" s="36"/>
      <c r="AC855" s="101"/>
      <c r="AD855" s="34"/>
      <c r="AJ855" s="137"/>
    </row>
    <row r="856" spans="1:36" ht="15.75" customHeight="1">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B856" s="36"/>
      <c r="AC856" s="101"/>
      <c r="AD856" s="34"/>
      <c r="AJ856" s="137"/>
    </row>
    <row r="857" spans="1:36" ht="15.75" customHeight="1">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B857" s="36"/>
      <c r="AC857" s="101"/>
      <c r="AD857" s="34"/>
      <c r="AJ857" s="137"/>
    </row>
    <row r="858" spans="1:36" ht="15.75" customHeight="1">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B858" s="36"/>
      <c r="AC858" s="101"/>
      <c r="AD858" s="34"/>
      <c r="AJ858" s="137"/>
    </row>
    <row r="859" spans="1:36" ht="15.75" customHeight="1">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B859" s="36"/>
      <c r="AC859" s="101"/>
      <c r="AD859" s="34"/>
      <c r="AJ859" s="137"/>
    </row>
    <row r="860" spans="1:36" ht="15.75" customHeight="1">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B860" s="36"/>
      <c r="AC860" s="101"/>
      <c r="AD860" s="34"/>
      <c r="AJ860" s="137"/>
    </row>
    <row r="861" spans="1:36" ht="15.75" customHeight="1">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B861" s="36"/>
      <c r="AC861" s="101"/>
      <c r="AD861" s="34"/>
      <c r="AJ861" s="137"/>
    </row>
    <row r="862" spans="1:36" ht="15.75" customHeight="1">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B862" s="36"/>
      <c r="AC862" s="101"/>
      <c r="AD862" s="34"/>
      <c r="AJ862" s="137"/>
    </row>
    <row r="863" spans="1:36" ht="15.75" customHeight="1">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B863" s="36"/>
      <c r="AC863" s="101"/>
      <c r="AD863" s="34"/>
      <c r="AJ863" s="137"/>
    </row>
    <row r="864" spans="1:36" ht="15.75" customHeight="1">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B864" s="36"/>
      <c r="AC864" s="101"/>
      <c r="AD864" s="34"/>
      <c r="AJ864" s="137"/>
    </row>
    <row r="865" spans="1:36" ht="15.75" customHeight="1">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B865" s="36"/>
      <c r="AC865" s="101"/>
      <c r="AD865" s="34"/>
      <c r="AJ865" s="137"/>
    </row>
    <row r="866" spans="1:36" ht="15.75" customHeight="1">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B866" s="36"/>
      <c r="AC866" s="101"/>
      <c r="AD866" s="34"/>
      <c r="AJ866" s="137"/>
    </row>
    <row r="867" spans="1:36" ht="15.75" customHeight="1">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B867" s="36"/>
      <c r="AC867" s="101"/>
      <c r="AD867" s="34"/>
      <c r="AJ867" s="137"/>
    </row>
    <row r="868" spans="1:36" ht="15.75" customHeight="1">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B868" s="36"/>
      <c r="AC868" s="101"/>
      <c r="AD868" s="34"/>
      <c r="AJ868" s="137"/>
    </row>
    <row r="869" spans="1:36" ht="15.75" customHeight="1">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B869" s="36"/>
      <c r="AC869" s="101"/>
      <c r="AD869" s="34"/>
      <c r="AJ869" s="137"/>
    </row>
    <row r="870" spans="1:36" ht="15.75" customHeight="1">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B870" s="36"/>
      <c r="AC870" s="101"/>
      <c r="AD870" s="34"/>
      <c r="AJ870" s="137"/>
    </row>
    <row r="871" spans="1:36" ht="15.75" customHeight="1">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B871" s="36"/>
      <c r="AC871" s="101"/>
      <c r="AD871" s="34"/>
      <c r="AJ871" s="137"/>
    </row>
    <row r="872" spans="1:36" ht="15.75" customHeight="1">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B872" s="36"/>
      <c r="AC872" s="101"/>
      <c r="AD872" s="34"/>
      <c r="AJ872" s="137"/>
    </row>
    <row r="873" spans="1:36" ht="15.75" customHeight="1">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B873" s="36"/>
      <c r="AC873" s="101"/>
      <c r="AD873" s="34"/>
      <c r="AJ873" s="137"/>
    </row>
    <row r="874" spans="1:36" ht="15.75" customHeight="1">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B874" s="36"/>
      <c r="AC874" s="101"/>
      <c r="AD874" s="34"/>
      <c r="AJ874" s="137"/>
    </row>
    <row r="875" spans="1:36" ht="15.75" customHeight="1">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B875" s="36"/>
      <c r="AC875" s="101"/>
      <c r="AD875" s="34"/>
      <c r="AJ875" s="137"/>
    </row>
    <row r="876" spans="1:36" ht="15.75" customHeight="1">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B876" s="36"/>
      <c r="AC876" s="101"/>
      <c r="AD876" s="34"/>
      <c r="AJ876" s="137"/>
    </row>
    <row r="877" spans="1:36" ht="15.75" customHeight="1">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B877" s="36"/>
      <c r="AC877" s="101"/>
      <c r="AD877" s="34"/>
      <c r="AJ877" s="137"/>
    </row>
    <row r="878" spans="1:36" ht="15.75" customHeight="1">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B878" s="36"/>
      <c r="AC878" s="101"/>
      <c r="AD878" s="34"/>
      <c r="AJ878" s="137"/>
    </row>
    <row r="879" spans="1:36" ht="15.75" customHeight="1">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B879" s="36"/>
      <c r="AC879" s="101"/>
      <c r="AD879" s="34"/>
      <c r="AJ879" s="137"/>
    </row>
    <row r="880" spans="1:36" ht="15.75" customHeight="1">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B880" s="36"/>
      <c r="AC880" s="101"/>
      <c r="AD880" s="34"/>
      <c r="AJ880" s="137"/>
    </row>
    <row r="881" spans="1:36" ht="15.75" customHeight="1">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B881" s="36"/>
      <c r="AC881" s="101"/>
      <c r="AD881" s="34"/>
      <c r="AJ881" s="137"/>
    </row>
    <row r="882" spans="1:36" ht="15.75" customHeight="1">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B882" s="36"/>
      <c r="AC882" s="101"/>
      <c r="AD882" s="34"/>
      <c r="AJ882" s="137"/>
    </row>
    <row r="883" spans="1:36" ht="15.75" customHeight="1">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B883" s="36"/>
      <c r="AC883" s="101"/>
      <c r="AD883" s="34"/>
      <c r="AJ883" s="137"/>
    </row>
    <row r="884" spans="1:36" ht="15.75" customHeight="1">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B884" s="36"/>
      <c r="AC884" s="101"/>
      <c r="AD884" s="34"/>
      <c r="AJ884" s="137"/>
    </row>
    <row r="885" spans="1:36" ht="15.75" customHeight="1">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B885" s="36"/>
      <c r="AC885" s="101"/>
      <c r="AD885" s="34"/>
      <c r="AJ885" s="137"/>
    </row>
    <row r="886" spans="1:36" ht="15.75" customHeight="1">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B886" s="36"/>
      <c r="AC886" s="101"/>
      <c r="AD886" s="34"/>
      <c r="AJ886" s="137"/>
    </row>
    <row r="887" spans="1:36" ht="15.75" customHeight="1">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B887" s="36"/>
      <c r="AC887" s="101"/>
      <c r="AD887" s="34"/>
      <c r="AJ887" s="137"/>
    </row>
    <row r="888" spans="1:36" ht="15.75" customHeight="1">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B888" s="36"/>
      <c r="AC888" s="101"/>
      <c r="AD888" s="34"/>
      <c r="AJ888" s="137"/>
    </row>
    <row r="889" spans="1:36" ht="15.75" customHeight="1">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B889" s="36"/>
      <c r="AC889" s="101"/>
      <c r="AD889" s="34"/>
      <c r="AJ889" s="137"/>
    </row>
    <row r="890" spans="1:36" ht="15.75" customHeight="1">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B890" s="36"/>
      <c r="AC890" s="101"/>
      <c r="AD890" s="34"/>
      <c r="AJ890" s="137"/>
    </row>
    <row r="891" spans="1:36" ht="15.75" customHeight="1">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B891" s="36"/>
      <c r="AC891" s="101"/>
      <c r="AD891" s="34"/>
      <c r="AJ891" s="137"/>
    </row>
    <row r="892" spans="1:36" ht="15.75" customHeight="1">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B892" s="36"/>
      <c r="AC892" s="101"/>
      <c r="AD892" s="34"/>
      <c r="AJ892" s="137"/>
    </row>
    <row r="893" spans="1:36" ht="15.75" customHeight="1">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B893" s="36"/>
      <c r="AC893" s="101"/>
      <c r="AD893" s="34"/>
      <c r="AJ893" s="137"/>
    </row>
    <row r="894" spans="1:36" ht="15.75" customHeight="1">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B894" s="36"/>
      <c r="AC894" s="101"/>
      <c r="AD894" s="34"/>
      <c r="AJ894" s="137"/>
    </row>
    <row r="895" spans="1:36" ht="15.75" customHeight="1">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B895" s="36"/>
      <c r="AC895" s="101"/>
      <c r="AD895" s="34"/>
      <c r="AJ895" s="137"/>
    </row>
    <row r="896" spans="1:36" ht="15.75" customHeight="1">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B896" s="36"/>
      <c r="AC896" s="101"/>
      <c r="AD896" s="34"/>
      <c r="AJ896" s="137"/>
    </row>
    <row r="897" spans="1:36" ht="15.75" customHeight="1">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B897" s="36"/>
      <c r="AC897" s="101"/>
      <c r="AD897" s="34"/>
      <c r="AJ897" s="137"/>
    </row>
    <row r="898" spans="1:36" ht="15.75" customHeight="1">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B898" s="36"/>
      <c r="AC898" s="101"/>
      <c r="AD898" s="34"/>
      <c r="AJ898" s="137"/>
    </row>
    <row r="899" spans="1:36" ht="15.75" customHeight="1">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B899" s="36"/>
      <c r="AC899" s="101"/>
      <c r="AD899" s="34"/>
      <c r="AJ899" s="137"/>
    </row>
    <row r="900" spans="1:36" ht="15.75" customHeight="1">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B900" s="36"/>
      <c r="AC900" s="101"/>
      <c r="AD900" s="34"/>
      <c r="AJ900" s="137"/>
    </row>
    <row r="901" spans="1:36" ht="15.75" customHeight="1">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B901" s="36"/>
      <c r="AC901" s="101"/>
      <c r="AD901" s="34"/>
      <c r="AJ901" s="137"/>
    </row>
    <row r="902" spans="1:36" ht="15.75" customHeight="1">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B902" s="36"/>
      <c r="AC902" s="101"/>
      <c r="AD902" s="34"/>
      <c r="AJ902" s="137"/>
    </row>
    <row r="903" spans="1:36" ht="15.75" customHeight="1">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B903" s="36"/>
      <c r="AC903" s="101"/>
      <c r="AD903" s="34"/>
      <c r="AJ903" s="137"/>
    </row>
    <row r="904" spans="1:36" ht="15.75" customHeight="1">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B904" s="36"/>
      <c r="AC904" s="101"/>
      <c r="AD904" s="34"/>
      <c r="AJ904" s="137"/>
    </row>
    <row r="905" spans="1:36" ht="15.75" customHeight="1">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B905" s="36"/>
      <c r="AC905" s="101"/>
      <c r="AD905" s="34"/>
      <c r="AJ905" s="137"/>
    </row>
    <row r="906" spans="1:36" ht="15.75" customHeight="1">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B906" s="36"/>
      <c r="AC906" s="101"/>
      <c r="AD906" s="34"/>
      <c r="AJ906" s="137"/>
    </row>
    <row r="907" spans="1:36" ht="15.75" customHeight="1">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B907" s="36"/>
      <c r="AC907" s="101"/>
      <c r="AD907" s="34"/>
      <c r="AJ907" s="137"/>
    </row>
    <row r="908" spans="1:36" ht="15.75" customHeight="1">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B908" s="36"/>
      <c r="AC908" s="101"/>
      <c r="AD908" s="34"/>
      <c r="AJ908" s="137"/>
    </row>
    <row r="909" spans="1:36" ht="15.75" customHeight="1">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B909" s="36"/>
      <c r="AC909" s="101"/>
      <c r="AD909" s="34"/>
      <c r="AJ909" s="137"/>
    </row>
    <row r="910" spans="1:36" ht="15.75" customHeight="1">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B910" s="36"/>
      <c r="AC910" s="101"/>
      <c r="AD910" s="34"/>
      <c r="AJ910" s="137"/>
    </row>
    <row r="911" spans="1:36" ht="15.75" customHeight="1">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B911" s="36"/>
      <c r="AC911" s="101"/>
      <c r="AD911" s="34"/>
      <c r="AJ911" s="137"/>
    </row>
    <row r="912" spans="1:36" ht="15.75" customHeight="1">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B912" s="36"/>
      <c r="AC912" s="101"/>
      <c r="AD912" s="34"/>
      <c r="AJ912" s="137"/>
    </row>
    <row r="913" spans="1:36" ht="15.75" customHeight="1">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B913" s="36"/>
      <c r="AC913" s="101"/>
      <c r="AD913" s="34"/>
      <c r="AJ913" s="137"/>
    </row>
    <row r="914" spans="1:36" ht="15.75" customHeight="1">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B914" s="36"/>
      <c r="AC914" s="101"/>
      <c r="AD914" s="34"/>
      <c r="AJ914" s="137"/>
    </row>
    <row r="915" spans="1:36" ht="15.75" customHeight="1">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B915" s="36"/>
      <c r="AC915" s="101"/>
      <c r="AD915" s="34"/>
      <c r="AJ915" s="137"/>
    </row>
    <row r="916" spans="1:36" ht="15.75" customHeight="1">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B916" s="36"/>
      <c r="AC916" s="101"/>
      <c r="AD916" s="34"/>
      <c r="AJ916" s="137"/>
    </row>
    <row r="917" spans="1:36" ht="15.75" customHeight="1">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B917" s="36"/>
      <c r="AC917" s="101"/>
      <c r="AD917" s="34"/>
      <c r="AJ917" s="137"/>
    </row>
    <row r="918" spans="1:36" ht="15.75" customHeight="1">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B918" s="36"/>
      <c r="AC918" s="101"/>
      <c r="AD918" s="34"/>
      <c r="AJ918" s="137"/>
    </row>
    <row r="919" spans="1:36" ht="15.75" customHeight="1">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B919" s="36"/>
      <c r="AC919" s="101"/>
      <c r="AD919" s="34"/>
      <c r="AJ919" s="137"/>
    </row>
    <row r="920" spans="1:36" ht="15.75" customHeight="1">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B920" s="36"/>
      <c r="AC920" s="101"/>
      <c r="AD920" s="34"/>
      <c r="AJ920" s="137"/>
    </row>
    <row r="921" spans="1:36" ht="15.75" customHeight="1">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B921" s="36"/>
      <c r="AC921" s="101"/>
      <c r="AD921" s="34"/>
      <c r="AJ921" s="137"/>
    </row>
    <row r="922" spans="1:36" ht="15.75" customHeight="1">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B922" s="36"/>
      <c r="AC922" s="101"/>
      <c r="AD922" s="34"/>
      <c r="AJ922" s="137"/>
    </row>
    <row r="923" spans="1:36" ht="15.75" customHeight="1">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B923" s="36"/>
      <c r="AC923" s="101"/>
      <c r="AD923" s="34"/>
      <c r="AJ923" s="137"/>
    </row>
    <row r="924" spans="1:36" ht="15.75" customHeight="1">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B924" s="36"/>
      <c r="AC924" s="101"/>
      <c r="AD924" s="34"/>
      <c r="AJ924" s="137"/>
    </row>
    <row r="925" spans="1:36" ht="15.75" customHeight="1">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B925" s="36"/>
      <c r="AC925" s="101"/>
      <c r="AD925" s="34"/>
      <c r="AJ925" s="137"/>
    </row>
    <row r="926" spans="1:36" ht="15.75" customHeight="1">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B926" s="36"/>
      <c r="AC926" s="101"/>
      <c r="AD926" s="34"/>
      <c r="AJ926" s="137"/>
    </row>
    <row r="927" spans="1:36" ht="15.75" customHeight="1">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B927" s="36"/>
      <c r="AC927" s="101"/>
      <c r="AD927" s="34"/>
      <c r="AJ927" s="137"/>
    </row>
    <row r="928" spans="1:36" ht="15.75" customHeight="1">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B928" s="36"/>
      <c r="AC928" s="101"/>
      <c r="AD928" s="34"/>
      <c r="AJ928" s="137"/>
    </row>
    <row r="929" spans="1:36" ht="15.75" customHeight="1">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B929" s="36"/>
      <c r="AC929" s="101"/>
      <c r="AD929" s="34"/>
      <c r="AJ929" s="137"/>
    </row>
    <row r="930" spans="1:36" ht="15.75" customHeight="1">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B930" s="36"/>
      <c r="AC930" s="101"/>
      <c r="AD930" s="34"/>
      <c r="AJ930" s="137"/>
    </row>
    <row r="931" spans="1:36" ht="15.75" customHeight="1">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B931" s="36"/>
      <c r="AC931" s="101"/>
      <c r="AD931" s="34"/>
      <c r="AJ931" s="137"/>
    </row>
    <row r="932" spans="1:36" ht="15.75" customHeight="1">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B932" s="36"/>
      <c r="AC932" s="101"/>
      <c r="AD932" s="34"/>
      <c r="AJ932" s="137"/>
    </row>
    <row r="933" spans="1:36" ht="15.75" customHeight="1">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B933" s="36"/>
      <c r="AC933" s="101"/>
      <c r="AD933" s="34"/>
      <c r="AJ933" s="137"/>
    </row>
    <row r="934" spans="1:36" ht="15.75" customHeight="1">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B934" s="36"/>
      <c r="AC934" s="101"/>
      <c r="AD934" s="34"/>
      <c r="AJ934" s="137"/>
    </row>
    <row r="935" spans="1:36" ht="15.75" customHeight="1">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B935" s="36"/>
      <c r="AC935" s="101"/>
      <c r="AD935" s="34"/>
      <c r="AJ935" s="137"/>
    </row>
    <row r="936" spans="1:36" ht="15.75" customHeight="1">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B936" s="36"/>
      <c r="AC936" s="101"/>
      <c r="AD936" s="34"/>
      <c r="AJ936" s="137"/>
    </row>
    <row r="937" spans="1:36" ht="15.75" customHeight="1">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B937" s="36"/>
      <c r="AC937" s="101"/>
      <c r="AD937" s="34"/>
      <c r="AJ937" s="137"/>
    </row>
    <row r="938" spans="1:36" ht="15.75" customHeight="1">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B938" s="36"/>
      <c r="AC938" s="101"/>
      <c r="AD938" s="34"/>
      <c r="AJ938" s="137"/>
    </row>
    <row r="939" spans="1:36" ht="15.75" customHeight="1">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B939" s="36"/>
      <c r="AC939" s="101"/>
      <c r="AD939" s="34"/>
      <c r="AJ939" s="137"/>
    </row>
    <row r="940" spans="1:36" ht="15.75" customHeight="1">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B940" s="36"/>
      <c r="AC940" s="101"/>
      <c r="AD940" s="34"/>
      <c r="AJ940" s="137"/>
    </row>
    <row r="941" spans="1:36" ht="15.75" customHeight="1">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B941" s="36"/>
      <c r="AC941" s="101"/>
      <c r="AD941" s="34"/>
      <c r="AJ941" s="137"/>
    </row>
    <row r="942" spans="1:36" ht="15.75" customHeight="1">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B942" s="36"/>
      <c r="AC942" s="101"/>
      <c r="AD942" s="34"/>
      <c r="AJ942" s="137"/>
    </row>
    <row r="943" spans="1:36" ht="15.75" customHeight="1">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B943" s="36"/>
      <c r="AC943" s="101"/>
      <c r="AD943" s="34"/>
      <c r="AJ943" s="137"/>
    </row>
    <row r="944" spans="1:36" ht="15.75" customHeight="1">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B944" s="36"/>
      <c r="AC944" s="101"/>
      <c r="AD944" s="34"/>
      <c r="AJ944" s="137"/>
    </row>
    <row r="945" spans="1:36" ht="15.75" customHeight="1">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B945" s="36"/>
      <c r="AC945" s="101"/>
      <c r="AD945" s="34"/>
      <c r="AJ945" s="137"/>
    </row>
    <row r="946" spans="1:36" ht="15.75" customHeight="1">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B946" s="36"/>
      <c r="AC946" s="101"/>
      <c r="AD946" s="34"/>
      <c r="AJ946" s="137"/>
    </row>
    <row r="947" spans="1:36" ht="15.75" customHeight="1">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B947" s="36"/>
      <c r="AC947" s="101"/>
      <c r="AD947" s="34"/>
      <c r="AJ947" s="137"/>
    </row>
    <row r="948" spans="1:36" ht="15.75" customHeight="1">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B948" s="36"/>
      <c r="AC948" s="101"/>
      <c r="AD948" s="34"/>
      <c r="AJ948" s="137"/>
    </row>
    <row r="949" spans="1:36" ht="15.75" customHeight="1">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B949" s="36"/>
      <c r="AC949" s="101"/>
      <c r="AD949" s="34"/>
      <c r="AJ949" s="137"/>
    </row>
    <row r="950" spans="1:36" ht="15.75" customHeight="1">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B950" s="36"/>
      <c r="AC950" s="101"/>
      <c r="AD950" s="34"/>
      <c r="AJ950" s="137"/>
    </row>
    <row r="951" spans="1:36" ht="15.75" customHeight="1">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B951" s="36"/>
      <c r="AC951" s="101"/>
      <c r="AD951" s="34"/>
      <c r="AJ951" s="137"/>
    </row>
    <row r="952" spans="1:36" ht="15.75" customHeight="1">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B952" s="36"/>
      <c r="AC952" s="101"/>
      <c r="AD952" s="34"/>
      <c r="AJ952" s="137"/>
    </row>
    <row r="953" spans="1:36" ht="15.75" customHeight="1">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B953" s="36"/>
      <c r="AC953" s="101"/>
      <c r="AD953" s="34"/>
      <c r="AJ953" s="137"/>
    </row>
    <row r="954" spans="1:36" ht="15.75" customHeight="1">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B954" s="36"/>
      <c r="AC954" s="101"/>
      <c r="AD954" s="34"/>
      <c r="AJ954" s="137"/>
    </row>
    <row r="955" spans="1:36" ht="15.75" customHeight="1">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B955" s="36"/>
      <c r="AC955" s="101"/>
      <c r="AD955" s="34"/>
      <c r="AJ955" s="137"/>
    </row>
    <row r="956" spans="1:36" ht="15.75" customHeight="1">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B956" s="36"/>
      <c r="AC956" s="101"/>
      <c r="AD956" s="34"/>
      <c r="AJ956" s="137"/>
    </row>
    <row r="957" spans="1:36" ht="15.75" customHeight="1">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B957" s="36"/>
      <c r="AC957" s="101"/>
      <c r="AD957" s="34"/>
      <c r="AJ957" s="137"/>
    </row>
    <row r="958" spans="1:36" ht="15.75" customHeight="1">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B958" s="36"/>
      <c r="AC958" s="101"/>
      <c r="AD958" s="34"/>
      <c r="AJ958" s="137"/>
    </row>
    <row r="959" spans="1:36" ht="15.75" customHeight="1">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B959" s="36"/>
      <c r="AC959" s="101"/>
      <c r="AD959" s="34"/>
      <c r="AJ959" s="137"/>
    </row>
    <row r="960" spans="1:36" ht="15.75" customHeight="1">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B960" s="36"/>
      <c r="AC960" s="101"/>
      <c r="AD960" s="34"/>
      <c r="AJ960" s="137"/>
    </row>
    <row r="961" spans="1:36" ht="15.75" customHeight="1">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B961" s="36"/>
      <c r="AC961" s="101"/>
      <c r="AD961" s="34"/>
      <c r="AJ961" s="137"/>
    </row>
    <row r="962" spans="1:36" ht="15.75" customHeight="1">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B962" s="36"/>
      <c r="AC962" s="101"/>
      <c r="AD962" s="34"/>
      <c r="AJ962" s="137"/>
    </row>
    <row r="963" spans="1:36" ht="15.75" customHeight="1">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B963" s="36"/>
      <c r="AC963" s="101"/>
      <c r="AD963" s="34"/>
      <c r="AJ963" s="137"/>
    </row>
    <row r="964" spans="1:36" ht="15.75" customHeight="1">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B964" s="36"/>
      <c r="AC964" s="101"/>
      <c r="AD964" s="34"/>
      <c r="AJ964" s="137"/>
    </row>
    <row r="965" spans="1:36" ht="15.75" customHeight="1">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B965" s="36"/>
      <c r="AC965" s="101"/>
      <c r="AD965" s="34"/>
      <c r="AJ965" s="137"/>
    </row>
    <row r="966" spans="1:36" ht="15.75" customHeight="1">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B966" s="36"/>
      <c r="AC966" s="101"/>
      <c r="AD966" s="34"/>
      <c r="AJ966" s="137"/>
    </row>
    <row r="967" spans="1:36" ht="15.75" customHeight="1">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B967" s="36"/>
      <c r="AC967" s="101"/>
      <c r="AD967" s="34"/>
      <c r="AJ967" s="137"/>
    </row>
    <row r="968" spans="1:36" ht="15.75" customHeight="1">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B968" s="36"/>
      <c r="AC968" s="101"/>
      <c r="AD968" s="34"/>
      <c r="AJ968" s="137"/>
    </row>
    <row r="969" spans="1:36" ht="15.75" customHeight="1">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B969" s="36"/>
      <c r="AC969" s="101"/>
      <c r="AD969" s="34"/>
      <c r="AJ969" s="137"/>
    </row>
    <row r="970" spans="1:36" ht="15.75" customHeight="1">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B970" s="36"/>
      <c r="AC970" s="101"/>
      <c r="AD970" s="34"/>
      <c r="AJ970" s="137"/>
    </row>
    <row r="971" spans="1:36" ht="15.75" customHeight="1">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B971" s="36"/>
      <c r="AC971" s="101"/>
      <c r="AD971" s="34"/>
      <c r="AJ971" s="137"/>
    </row>
    <row r="972" spans="1:36" ht="15.75" customHeight="1">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B972" s="36"/>
      <c r="AC972" s="101"/>
      <c r="AD972" s="34"/>
      <c r="AJ972" s="137"/>
    </row>
    <row r="973" spans="1:36" ht="15.75" customHeight="1">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B973" s="36"/>
      <c r="AC973" s="101"/>
      <c r="AD973" s="34"/>
      <c r="AJ973" s="137"/>
    </row>
    <row r="974" spans="1:36" ht="15.75" customHeight="1">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B974" s="36"/>
      <c r="AC974" s="101"/>
      <c r="AD974" s="34"/>
      <c r="AJ974" s="137"/>
    </row>
    <row r="975" spans="1:36" ht="15.75" customHeight="1">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B975" s="36"/>
      <c r="AC975" s="101"/>
      <c r="AD975" s="34"/>
      <c r="AJ975" s="137"/>
    </row>
    <row r="976" spans="1:36" ht="15.75" customHeight="1">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B976" s="36"/>
      <c r="AC976" s="101"/>
      <c r="AD976" s="34"/>
      <c r="AJ976" s="137"/>
    </row>
    <row r="977" spans="1:36" ht="15.75" customHeight="1">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B977" s="36"/>
      <c r="AC977" s="101"/>
      <c r="AD977" s="34"/>
      <c r="AJ977" s="137"/>
    </row>
    <row r="978" spans="1:36" ht="15.75" customHeight="1">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B978" s="36"/>
      <c r="AC978" s="101"/>
      <c r="AD978" s="34"/>
      <c r="AJ978" s="137"/>
    </row>
    <row r="979" spans="1:36" ht="15.75" customHeight="1">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B979" s="36"/>
      <c r="AC979" s="101"/>
      <c r="AD979" s="34"/>
      <c r="AJ979" s="137"/>
    </row>
    <row r="980" spans="1:36" ht="15.75" customHeight="1">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B980" s="36"/>
      <c r="AC980" s="101"/>
      <c r="AD980" s="34"/>
      <c r="AJ980" s="137"/>
    </row>
    <row r="981" spans="1:36" ht="15.75" customHeight="1">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B981" s="36"/>
      <c r="AC981" s="101"/>
      <c r="AD981" s="34"/>
      <c r="AJ981" s="137"/>
    </row>
    <row r="982" spans="1:36" ht="15.75" customHeight="1">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B982" s="36"/>
      <c r="AC982" s="101"/>
      <c r="AD982" s="34"/>
      <c r="AJ982" s="137"/>
    </row>
    <row r="983" spans="1:36" ht="15.75" customHeight="1">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B983" s="36"/>
      <c r="AC983" s="101"/>
      <c r="AD983" s="34"/>
      <c r="AJ983" s="137"/>
    </row>
    <row r="984" spans="1:36" ht="15.75" customHeight="1">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B984" s="36"/>
      <c r="AC984" s="101"/>
      <c r="AD984" s="34"/>
      <c r="AJ984" s="137"/>
    </row>
    <row r="985" spans="1:36" ht="15.75" customHeight="1">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B985" s="36"/>
      <c r="AC985" s="101"/>
      <c r="AD985" s="34"/>
      <c r="AJ985" s="137"/>
    </row>
    <row r="986" spans="1:36" ht="15.75" customHeight="1">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B986" s="36"/>
      <c r="AC986" s="101"/>
      <c r="AD986" s="34"/>
      <c r="AJ986" s="137"/>
    </row>
    <row r="987" spans="1:36" ht="15.75" customHeight="1">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B987" s="36"/>
      <c r="AC987" s="101"/>
      <c r="AD987" s="34"/>
      <c r="AJ987" s="137"/>
    </row>
    <row r="988" spans="1:36" ht="15.75" customHeight="1">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B988" s="36"/>
      <c r="AC988" s="101"/>
      <c r="AD988" s="34"/>
      <c r="AJ988" s="137"/>
    </row>
    <row r="989" spans="1:36" ht="15.75" customHeight="1">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B989" s="36"/>
      <c r="AC989" s="101"/>
      <c r="AD989" s="34"/>
      <c r="AJ989" s="137"/>
    </row>
    <row r="990" spans="1:36" ht="15.75" customHeight="1">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B990" s="36"/>
      <c r="AC990" s="101"/>
      <c r="AD990" s="34"/>
      <c r="AJ990" s="137"/>
    </row>
    <row r="991" spans="1:36" ht="15.75" customHeight="1">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B991" s="36"/>
      <c r="AC991" s="101"/>
      <c r="AD991" s="34"/>
      <c r="AJ991" s="137"/>
    </row>
    <row r="992" spans="1:36" ht="15.75" customHeight="1">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B992" s="36"/>
      <c r="AC992" s="101"/>
      <c r="AD992" s="34"/>
      <c r="AJ992" s="137"/>
    </row>
    <row r="993" spans="1:36" ht="15.75" customHeight="1">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B993" s="36"/>
      <c r="AC993" s="101"/>
      <c r="AD993" s="34"/>
      <c r="AJ993" s="137"/>
    </row>
    <row r="994" spans="1:36" ht="15.75" customHeight="1">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B994" s="36"/>
      <c r="AC994" s="101"/>
      <c r="AD994" s="34"/>
      <c r="AJ994" s="137"/>
    </row>
    <row r="995" spans="1:36" ht="15.75" customHeight="1">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B995" s="36"/>
      <c r="AC995" s="101"/>
      <c r="AD995" s="34"/>
      <c r="AJ995" s="137"/>
    </row>
    <row r="996" spans="1:36" ht="15.75" customHeight="1">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B996" s="36"/>
      <c r="AC996" s="101"/>
      <c r="AD996" s="34"/>
      <c r="AJ996" s="137"/>
    </row>
    <row r="997" spans="1:36" ht="15.75" customHeight="1">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B997" s="36"/>
      <c r="AC997" s="101"/>
      <c r="AD997" s="34"/>
      <c r="AJ997" s="137"/>
    </row>
    <row r="998" spans="1:36" ht="15.75" customHeight="1">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B998" s="36"/>
      <c r="AC998" s="101"/>
      <c r="AD998" s="34"/>
      <c r="AJ998" s="137"/>
    </row>
    <row r="999" spans="1:36" ht="15.75" customHeight="1">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B999" s="36"/>
      <c r="AC999" s="101"/>
      <c r="AD999" s="34"/>
      <c r="AJ999" s="137"/>
    </row>
    <row r="1000" spans="1:36" ht="15.75"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B1000" s="36"/>
      <c r="AC1000" s="101"/>
      <c r="AD1000" s="34"/>
      <c r="AJ1000" s="137"/>
    </row>
  </sheetData>
  <mergeCells count="1">
    <mergeCell ref="C1:D2"/>
  </mergeCells>
  <dataValidations count="13">
    <dataValidation type="date" allowBlank="1" showErrorMessage="1" sqref="D9:D210" xr:uid="{00000000-0002-0000-0200-000000000000}">
      <formula1>36526</formula1>
      <formula2>73415</formula2>
    </dataValidation>
    <dataValidation type="decimal" allowBlank="1" showErrorMessage="1" sqref="Q9:Q19" xr:uid="{00000000-0002-0000-0200-000001000000}">
      <formula1>1000000</formula1>
      <formula2>99999999</formula2>
    </dataValidation>
    <dataValidation type="decimal" allowBlank="1" showErrorMessage="1" sqref="P1:P1000" xr:uid="{00000000-0002-0000-0200-000003000000}">
      <formula1>0</formula1>
      <formula2>1000000000</formula2>
    </dataValidation>
    <dataValidation type="date" allowBlank="1" showErrorMessage="1" sqref="B9:B19" xr:uid="{00000000-0002-0000-0200-000006000000}">
      <formula1>43831</formula1>
      <formula2>73415</formula2>
    </dataValidation>
    <dataValidation type="decimal" allowBlank="1" showErrorMessage="1" sqref="X1:X1000" xr:uid="{00000000-0002-0000-0200-000007000000}">
      <formula1>0</formula1>
      <formula2>48</formula2>
    </dataValidation>
    <dataValidation type="decimal" allowBlank="1" showErrorMessage="1" sqref="F9:F210" xr:uid="{00000000-0002-0000-0200-000009000000}">
      <formula1>10000000000</formula1>
      <formula2>999999999999</formula2>
    </dataValidation>
    <dataValidation type="list" allowBlank="1" showErrorMessage="1" sqref="K9:K210" xr:uid="{00000000-0002-0000-0200-00000A000000}">
      <formula1>INDIRECT(J9)</formula1>
    </dataValidation>
    <dataValidation type="list" allowBlank="1" showErrorMessage="1" sqref="J9:J210" xr:uid="{00000000-0002-0000-0200-00000D000000}">
      <formula1>Departamento</formula1>
    </dataValidation>
    <dataValidation type="decimal" allowBlank="1" showErrorMessage="1" sqref="V1:V1000" xr:uid="{00000000-0002-0000-0200-00000E000000}">
      <formula1>0</formula1>
      <formula2>300000</formula2>
    </dataValidation>
    <dataValidation type="date" allowBlank="1" showErrorMessage="1" sqref="S9:S210" xr:uid="{00000000-0002-0000-0200-00000F000000}">
      <formula1>1</formula1>
      <formula2>43831</formula2>
    </dataValidation>
    <dataValidation type="decimal" allowBlank="1" showErrorMessage="1" sqref="N1:N1000" xr:uid="{00000000-0002-0000-0200-000011000000}">
      <formula1>1900</formula1>
      <formula2>2040</formula2>
    </dataValidation>
    <dataValidation type="date" allowBlank="1" showErrorMessage="1" sqref="S1:U6 S7" xr:uid="{00000000-0002-0000-0200-000012000000}">
      <formula1>32874</formula1>
      <formula2>43831</formula2>
    </dataValidation>
    <dataValidation type="decimal" allowBlank="1" showErrorMessage="1" sqref="Z1:Z1000" xr:uid="{00000000-0002-0000-0200-000013000000}">
      <formula1>0</formula1>
      <formula2>6</formula2>
    </dataValidation>
  </dataValidations>
  <hyperlinks>
    <hyperlink ref="L8" location="'Códigos'!D1" display="Ver código" xr:uid="{00000000-0004-0000-0200-000000000000}"/>
    <hyperlink ref="M8" location="Google_Sheet_Link_1941507425" display="Ver código" xr:uid="{00000000-0004-0000-0200-000001000000}"/>
    <hyperlink ref="T8" location="Google_Sheet_Link_1424792217" display="Ver código" xr:uid="{00000000-0004-0000-0200-000002000000}"/>
    <hyperlink ref="U8" location="Google_Sheet_Link_1364200862" display="Ver código" xr:uid="{00000000-0004-0000-0200-000003000000}"/>
    <hyperlink ref="W8" location="Google_Sheet_Link_1933980704" display="Ver código" xr:uid="{00000000-0004-0000-0200-000004000000}"/>
    <hyperlink ref="AB8" r:id="rId1" xr:uid="{00000000-0004-0000-0200-000005000000}"/>
    <hyperlink ref="AC8" r:id="rId2" xr:uid="{00000000-0004-0000-0200-000006000000}"/>
    <hyperlink ref="AD8" location="Google_Sheet_Link_251306067" display="Ver código" xr:uid="{00000000-0004-0000-0200-000007000000}"/>
  </hyperlinks>
  <pageMargins left="0.7" right="0.7" top="0.75" bottom="0.75" header="0" footer="0"/>
  <pageSetup orientation="landscape"/>
  <drawing r:id="rId3"/>
  <legacyDrawing r:id="rId4"/>
  <extLst>
    <ext xmlns:x14="http://schemas.microsoft.com/office/spreadsheetml/2009/9/main" uri="{CCE6A557-97BC-4b89-ADB6-D9C93CAAB3DF}">
      <x14:dataValidations xmlns:xm="http://schemas.microsoft.com/office/excel/2006/main" count="7">
        <x14:dataValidation type="list" allowBlank="1" showErrorMessage="1" xr:uid="{00000000-0002-0000-0200-000002000000}">
          <x14:formula1>
            <xm:f>Códigos!$G:$G</xm:f>
          </x14:formula1>
          <xm:sqref>M7:M210</xm:sqref>
        </x14:dataValidation>
        <x14:dataValidation type="list" allowBlank="1" showErrorMessage="1" xr:uid="{00000000-0002-0000-0200-000004000000}">
          <x14:formula1>
            <xm:f>A!$A$17:$A$21</xm:f>
          </x14:formula1>
          <xm:sqref>Y1:Y1000</xm:sqref>
        </x14:dataValidation>
        <x14:dataValidation type="list" allowBlank="1" showErrorMessage="1" xr:uid="{00000000-0002-0000-0200-000005000000}">
          <x14:formula1>
            <xm:f>Códigos!$B$8:$B$12</xm:f>
          </x14:formula1>
          <xm:sqref>T7:T210</xm:sqref>
        </x14:dataValidation>
        <x14:dataValidation type="list" allowBlank="1" showErrorMessage="1" xr:uid="{00000000-0002-0000-0200-000008000000}">
          <x14:formula1>
            <xm:f>Códigos!$D$2:$D$22</xm:f>
          </x14:formula1>
          <xm:sqref>L7:L210</xm:sqref>
        </x14:dataValidation>
        <x14:dataValidation type="list" allowBlank="1" showErrorMessage="1" xr:uid="{00000000-0002-0000-0200-00000B000000}">
          <x14:formula1>
            <xm:f>Listas!$B$2:$B$20</xm:f>
          </x14:formula1>
          <xm:sqref>I9:I210</xm:sqref>
        </x14:dataValidation>
        <x14:dataValidation type="list" allowBlank="1" showErrorMessage="1" xr:uid="{00000000-0002-0000-0200-00000C000000}">
          <x14:formula1>
            <xm:f>Códigos!$A$15:$A$16</xm:f>
          </x14:formula1>
          <xm:sqref>U7:U210</xm:sqref>
        </x14:dataValidation>
        <x14:dataValidation type="list" allowBlank="1" showErrorMessage="1" xr:uid="{00000000-0002-0000-0200-000010000000}">
          <x14:formula1>
            <xm:f>'Tasas por grupo'!$B$5:$B$7</xm:f>
          </x14:formula1>
          <xm:sqref>W1:W1000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baseColWidth="10" defaultColWidth="12.625" defaultRowHeight="15" customHeight="1"/>
  <cols>
    <col min="1" max="1" width="1.625" customWidth="1"/>
    <col min="2" max="2" width="10" customWidth="1"/>
    <col min="3" max="3" width="11.625" customWidth="1"/>
    <col min="4" max="4" width="11.875" customWidth="1"/>
    <col min="5" max="5" width="10" customWidth="1"/>
    <col min="6" max="6" width="11.125" customWidth="1"/>
    <col min="7" max="7" width="10" customWidth="1"/>
    <col min="8" max="8" width="7.625" customWidth="1"/>
    <col min="9" max="10" width="10" customWidth="1"/>
    <col min="11" max="11" width="9.625" customWidth="1"/>
    <col min="12" max="14" width="10" hidden="1" customWidth="1"/>
    <col min="15" max="15" width="10.125" hidden="1" customWidth="1"/>
    <col min="16" max="16" width="11.875" hidden="1" customWidth="1"/>
    <col min="17" max="17" width="10.125" hidden="1" customWidth="1"/>
    <col min="18" max="19" width="10.125" customWidth="1"/>
    <col min="20" max="21" width="10.125" hidden="1" customWidth="1"/>
    <col min="22" max="26" width="10.125" customWidth="1"/>
  </cols>
  <sheetData>
    <row r="1" spans="1:26" ht="14.25" customHeight="1">
      <c r="A1" s="4"/>
      <c r="B1" s="4"/>
      <c r="C1" s="4"/>
      <c r="D1" s="4"/>
      <c r="E1" s="4"/>
      <c r="F1" s="4"/>
      <c r="G1" s="4"/>
      <c r="H1" s="4"/>
      <c r="I1" s="4"/>
      <c r="J1" s="4"/>
      <c r="K1" s="4"/>
      <c r="L1" s="4"/>
      <c r="M1" s="4"/>
      <c r="N1" s="4"/>
      <c r="O1" s="4"/>
      <c r="P1" s="4"/>
      <c r="Q1" s="4"/>
      <c r="R1" s="4"/>
      <c r="S1" s="4"/>
      <c r="T1" s="4"/>
      <c r="U1" s="4"/>
      <c r="V1" s="4"/>
      <c r="W1" s="4"/>
      <c r="X1" s="4"/>
      <c r="Y1" s="4"/>
      <c r="Z1" s="4"/>
    </row>
    <row r="2" spans="1:26" ht="14.25" customHeight="1">
      <c r="A2" s="4"/>
      <c r="B2" s="139" t="s">
        <v>157</v>
      </c>
      <c r="C2" s="4"/>
      <c r="D2" s="4"/>
      <c r="E2" s="4"/>
      <c r="F2" s="4"/>
      <c r="G2" s="4"/>
      <c r="H2" s="4"/>
      <c r="I2" s="4"/>
      <c r="J2" s="4"/>
      <c r="K2" s="4"/>
      <c r="L2" s="4"/>
      <c r="M2" s="4"/>
      <c r="N2" s="4"/>
      <c r="O2" s="4"/>
      <c r="P2" s="4"/>
      <c r="Q2" s="4"/>
      <c r="R2" s="4"/>
      <c r="S2" s="4"/>
      <c r="T2" s="4"/>
      <c r="U2" s="4"/>
      <c r="V2" s="4"/>
      <c r="W2" s="4"/>
      <c r="X2" s="4"/>
      <c r="Y2" s="4"/>
      <c r="Z2" s="4"/>
    </row>
    <row r="3" spans="1:26" ht="15" customHeight="1">
      <c r="A3" s="4"/>
      <c r="B3" s="5" t="s">
        <v>158</v>
      </c>
      <c r="C3" s="4"/>
      <c r="D3" s="4"/>
      <c r="E3" s="4"/>
      <c r="F3" s="4"/>
      <c r="G3" s="4"/>
      <c r="H3" s="4"/>
      <c r="I3" s="4"/>
      <c r="J3" s="4"/>
      <c r="K3" s="4"/>
      <c r="L3" s="4"/>
      <c r="M3" s="4"/>
      <c r="N3" s="4"/>
      <c r="O3" s="4"/>
      <c r="P3" s="4"/>
      <c r="Q3" s="4"/>
      <c r="R3" s="4"/>
      <c r="S3" s="4"/>
      <c r="T3" s="4"/>
      <c r="U3" s="4"/>
      <c r="V3" s="4"/>
      <c r="W3" s="4"/>
      <c r="X3" s="4"/>
      <c r="Y3" s="4"/>
      <c r="Z3" s="4"/>
    </row>
    <row r="4" spans="1:26" ht="14.25" customHeight="1">
      <c r="A4" s="4"/>
      <c r="B4" s="140" t="s">
        <v>101</v>
      </c>
      <c r="C4" s="140" t="s">
        <v>159</v>
      </c>
      <c r="D4" s="140" t="s">
        <v>160</v>
      </c>
      <c r="E4" s="140" t="s">
        <v>161</v>
      </c>
      <c r="F4" s="140" t="s">
        <v>162</v>
      </c>
      <c r="G4" s="140" t="s">
        <v>103</v>
      </c>
      <c r="H4" s="140" t="s">
        <v>163</v>
      </c>
      <c r="I4" s="140" t="s">
        <v>164</v>
      </c>
      <c r="J4" s="140" t="s">
        <v>111</v>
      </c>
      <c r="K4" s="141" t="s">
        <v>165</v>
      </c>
      <c r="L4" s="140" t="s">
        <v>166</v>
      </c>
      <c r="M4" s="142" t="s">
        <v>112</v>
      </c>
      <c r="N4" s="142" t="s">
        <v>113</v>
      </c>
      <c r="O4" s="142" t="s">
        <v>114</v>
      </c>
      <c r="P4" s="142" t="s">
        <v>115</v>
      </c>
      <c r="Q4" s="142" t="s">
        <v>116</v>
      </c>
      <c r="R4" s="143" t="s">
        <v>167</v>
      </c>
      <c r="S4" s="4"/>
      <c r="T4" s="506" t="s">
        <v>168</v>
      </c>
      <c r="U4" s="497"/>
      <c r="V4" s="4"/>
      <c r="W4" s="4"/>
      <c r="X4" s="4"/>
      <c r="Y4" s="4"/>
      <c r="Z4" s="4"/>
    </row>
    <row r="5" spans="1:26" ht="15" customHeight="1">
      <c r="A5" s="4"/>
      <c r="B5" s="144" t="s">
        <v>169</v>
      </c>
      <c r="C5" s="145">
        <v>60000</v>
      </c>
      <c r="D5" s="145">
        <f t="shared" ref="D5:D6" si="0">+C5*K5</f>
        <v>24000000</v>
      </c>
      <c r="E5" s="145">
        <f t="shared" ref="E5:E6" si="1">F5+H5</f>
        <v>36</v>
      </c>
      <c r="F5" s="144">
        <v>24</v>
      </c>
      <c r="G5" s="144" t="s">
        <v>170</v>
      </c>
      <c r="H5" s="144">
        <v>12</v>
      </c>
      <c r="I5" s="146">
        <f>[1]CT!I5</f>
        <v>0</v>
      </c>
      <c r="J5" s="147">
        <v>7.4999999999999997E-2</v>
      </c>
      <c r="K5" s="144">
        <v>400</v>
      </c>
      <c r="L5" s="148" t="s">
        <v>171</v>
      </c>
      <c r="M5" s="90">
        <f>IFERROR(((1+J5)^(IF(G5="Mensual",[2]Hoja1!$A$5,IF(G5="trimestral",[2]Hoja1!$B$5,IF(G5="semestral",[2]Hoja1!$C$5,IF(G5="Anual",[2]Hoja1!$D$5,"error"))))/12)-1),"")</f>
        <v>0</v>
      </c>
      <c r="N5" s="91" t="str">
        <f t="shared" ref="N5:N6" si="2">IFERROR(((1-(1/((1+M5)^(F5))))/M5),"")</f>
        <v/>
      </c>
      <c r="O5" s="149" t="str">
        <f t="shared" ref="O5:O6" si="3">+IFERROR((D5/N5),"")</f>
        <v/>
      </c>
      <c r="P5" s="93" t="str">
        <f t="shared" ref="P5:P6" si="4">+IFERROR((O5*F5),"")</f>
        <v/>
      </c>
      <c r="Q5" s="93" t="str">
        <f>IFERROR((D5*((1+J5)^((365/((IF(G5="Mensual",[2]Hoja1!$A$11,IF(G5="trimestral",[2]Hoja1!$B$5,IF(G5="semestral",[2]Hoja1!$C$5,IF(G5="anual",[2]Hoja1!$D$5,"error")))))))/365)-1)*H5),"")</f>
        <v/>
      </c>
      <c r="R5" s="150" t="e">
        <f>+IFERROR(IF(H5&gt;0,(Q5+(P5-D5)),(P5-D5)),"")*U5/U6</f>
        <v>#VALUE!</v>
      </c>
      <c r="S5" s="4"/>
      <c r="T5" s="151" t="s">
        <v>169</v>
      </c>
      <c r="U5" s="152">
        <v>4.47</v>
      </c>
      <c r="V5" s="4"/>
      <c r="W5" s="4"/>
      <c r="X5" s="4"/>
      <c r="Y5" s="4"/>
      <c r="Z5" s="4"/>
    </row>
    <row r="6" spans="1:26" ht="15" customHeight="1">
      <c r="A6" s="4"/>
      <c r="B6" s="153" t="s">
        <v>172</v>
      </c>
      <c r="C6" s="154">
        <v>100000</v>
      </c>
      <c r="D6" s="154">
        <f t="shared" si="0"/>
        <v>50000000</v>
      </c>
      <c r="E6" s="154">
        <f t="shared" si="1"/>
        <v>24</v>
      </c>
      <c r="F6" s="153">
        <v>18</v>
      </c>
      <c r="G6" s="153" t="s">
        <v>170</v>
      </c>
      <c r="H6" s="153">
        <v>6</v>
      </c>
      <c r="I6" s="155">
        <f>[1]CT!I6</f>
        <v>0</v>
      </c>
      <c r="J6" s="156">
        <v>0.23</v>
      </c>
      <c r="K6" s="153">
        <v>500</v>
      </c>
      <c r="L6" s="157" t="s">
        <v>171</v>
      </c>
      <c r="M6" s="158">
        <f>IFERROR(((1+J6)^(IF(G6="Mensual",[2]Hoja1!$A$5,IF(G6="trimestral",[2]Hoja1!$B$5,IF(G6="semestral",[2]Hoja1!$C$5,IF(G6="Anual",[2]Hoja1!$D$5,"error"))))/12)-1),"")</f>
        <v>0</v>
      </c>
      <c r="N6" s="159" t="str">
        <f t="shared" si="2"/>
        <v/>
      </c>
      <c r="O6" s="160" t="str">
        <f t="shared" si="3"/>
        <v/>
      </c>
      <c r="P6" s="161" t="str">
        <f t="shared" si="4"/>
        <v/>
      </c>
      <c r="Q6" s="161" t="str">
        <f>IFERROR((D6*((1+J6)^((365/((IF(G6="Mensual",[2]Hoja1!$A$11,IF(G6="trimestral",[2]Hoja1!$B$5,IF(G6="semestral",[2]Hoja1!$C$5,IF(G6="anual",[2]Hoja1!$D$5,"error")))))))/365)-1)*H6),"")</f>
        <v/>
      </c>
      <c r="R6" s="162" t="e">
        <f>+IFERROR(IF(H6&gt;0,(Q6+(P6-D6)),(P6-D6)),"")/U6</f>
        <v>#VALUE!</v>
      </c>
      <c r="S6" s="4"/>
      <c r="T6" s="163" t="s">
        <v>173</v>
      </c>
      <c r="U6" s="164">
        <v>46</v>
      </c>
      <c r="V6" s="4"/>
      <c r="W6" s="4"/>
      <c r="X6" s="4"/>
      <c r="Y6" s="4"/>
      <c r="Z6" s="4"/>
    </row>
    <row r="7" spans="1:26" ht="14.25" customHeight="1">
      <c r="A7" s="4"/>
      <c r="B7" s="165" t="s">
        <v>173</v>
      </c>
      <c r="C7" s="4"/>
      <c r="D7" s="4"/>
      <c r="E7" s="4"/>
      <c r="F7" s="4"/>
      <c r="G7" s="4"/>
      <c r="H7" s="4"/>
      <c r="I7" s="4"/>
      <c r="J7" s="4"/>
      <c r="K7" s="166">
        <f>SUM(K5:K6)</f>
        <v>900</v>
      </c>
      <c r="L7" s="4"/>
      <c r="M7" s="4"/>
      <c r="N7" s="4"/>
      <c r="O7" s="4"/>
      <c r="P7" s="4"/>
      <c r="Q7" s="4"/>
      <c r="R7" s="167" t="e">
        <f>SUM(R5:R6)</f>
        <v>#VALUE!</v>
      </c>
      <c r="S7" s="4"/>
      <c r="T7" s="4"/>
      <c r="U7" s="4"/>
      <c r="V7" s="4"/>
      <c r="W7" s="4"/>
      <c r="X7" s="4"/>
      <c r="Y7" s="4"/>
      <c r="Z7" s="4"/>
    </row>
    <row r="8" spans="1:26" ht="14.25" customHeight="1">
      <c r="A8" s="4"/>
      <c r="B8" s="168" t="s">
        <v>174</v>
      </c>
      <c r="C8" s="4"/>
      <c r="D8" s="4"/>
      <c r="E8" s="4"/>
      <c r="F8" s="4"/>
      <c r="G8" s="4"/>
      <c r="H8" s="4"/>
      <c r="I8" s="4"/>
      <c r="J8" s="4"/>
      <c r="K8" s="169" t="s">
        <v>175</v>
      </c>
      <c r="L8" s="4"/>
      <c r="M8" s="170"/>
      <c r="N8" s="170"/>
      <c r="O8" s="170"/>
      <c r="P8" s="170"/>
      <c r="Q8" s="170"/>
      <c r="R8" s="171">
        <v>100000</v>
      </c>
      <c r="S8" s="4"/>
      <c r="T8" s="4"/>
      <c r="U8" s="4"/>
      <c r="V8" s="4"/>
      <c r="W8" s="4"/>
      <c r="X8" s="4"/>
      <c r="Y8" s="4"/>
      <c r="Z8" s="4"/>
    </row>
    <row r="9" spans="1:26" ht="14.25" customHeight="1">
      <c r="A9" s="4"/>
      <c r="B9" s="168" t="s">
        <v>176</v>
      </c>
      <c r="C9" s="4"/>
      <c r="D9" s="4"/>
      <c r="E9" s="4"/>
      <c r="F9" s="4"/>
      <c r="G9" s="4"/>
      <c r="H9" s="4"/>
      <c r="I9" s="4"/>
      <c r="J9" s="4"/>
      <c r="K9" s="172" t="s">
        <v>177</v>
      </c>
      <c r="L9" s="4"/>
      <c r="M9" s="4"/>
      <c r="N9" s="4"/>
      <c r="O9" s="4"/>
      <c r="P9" s="4"/>
      <c r="Q9" s="4"/>
      <c r="R9" s="167" t="e">
        <f>R7-R8</f>
        <v>#VALUE!</v>
      </c>
      <c r="S9" s="4"/>
      <c r="T9" s="4"/>
      <c r="U9" s="4"/>
      <c r="V9" s="4"/>
      <c r="W9" s="4"/>
      <c r="X9" s="4"/>
      <c r="Y9" s="4"/>
      <c r="Z9" s="4"/>
    </row>
    <row r="10" spans="1:26" ht="14.25" customHeight="1">
      <c r="A10" s="4"/>
      <c r="B10" s="4"/>
      <c r="C10" s="4"/>
      <c r="D10" s="4"/>
      <c r="E10" s="4"/>
      <c r="F10" s="4"/>
      <c r="G10" s="4"/>
      <c r="H10" s="4"/>
      <c r="I10" s="4"/>
      <c r="J10" s="4"/>
      <c r="K10" s="4"/>
      <c r="L10" s="4"/>
      <c r="M10" s="4"/>
      <c r="N10" s="4"/>
      <c r="O10" s="4"/>
      <c r="P10" s="4"/>
      <c r="Q10" s="4"/>
      <c r="R10" s="173"/>
      <c r="S10" s="4"/>
      <c r="T10" s="4"/>
      <c r="U10" s="4"/>
      <c r="V10" s="4"/>
      <c r="W10" s="4"/>
      <c r="X10" s="4"/>
      <c r="Y10" s="4"/>
      <c r="Z10" s="4"/>
    </row>
    <row r="11" spans="1:26" ht="14.25" customHeight="1">
      <c r="A11" s="4"/>
      <c r="B11" s="4"/>
      <c r="C11" s="4"/>
      <c r="D11" s="4"/>
      <c r="E11" s="4"/>
      <c r="F11" s="4"/>
      <c r="G11" s="4"/>
      <c r="H11" s="4"/>
      <c r="I11" s="174"/>
      <c r="J11" s="174"/>
      <c r="K11" s="4"/>
      <c r="L11" s="4"/>
      <c r="M11" s="4"/>
      <c r="N11" s="4"/>
      <c r="O11" s="4"/>
      <c r="P11" s="4"/>
      <c r="Q11" s="4"/>
      <c r="R11" s="173"/>
      <c r="S11" s="4"/>
      <c r="T11" s="4"/>
      <c r="U11" s="4"/>
      <c r="V11" s="4"/>
      <c r="W11" s="4"/>
      <c r="X11" s="4"/>
      <c r="Y11" s="4"/>
      <c r="Z11" s="4"/>
    </row>
    <row r="12" spans="1:26" ht="14.25" customHeight="1">
      <c r="A12" s="4"/>
      <c r="B12" s="105"/>
      <c r="C12" s="105"/>
      <c r="D12" s="105"/>
      <c r="E12" s="105"/>
      <c r="F12" s="105"/>
      <c r="G12" s="105"/>
      <c r="H12" s="105"/>
      <c r="I12" s="175"/>
      <c r="J12" s="176" t="s">
        <v>178</v>
      </c>
      <c r="K12" s="177"/>
      <c r="L12" s="105"/>
      <c r="M12" s="105"/>
      <c r="N12" s="105"/>
      <c r="O12" s="105"/>
      <c r="P12" s="105"/>
      <c r="Q12" s="4"/>
      <c r="R12" s="4"/>
      <c r="S12" s="4"/>
      <c r="T12" s="4"/>
      <c r="U12" s="4"/>
      <c r="V12" s="4"/>
      <c r="W12" s="4"/>
      <c r="X12" s="4"/>
      <c r="Y12" s="4"/>
      <c r="Z12" s="4"/>
    </row>
    <row r="13" spans="1:26" ht="14.25" customHeight="1">
      <c r="A13" s="4"/>
      <c r="B13" s="5" t="s">
        <v>179</v>
      </c>
      <c r="C13" s="4"/>
      <c r="D13" s="4"/>
      <c r="E13" s="4" t="s">
        <v>171</v>
      </c>
      <c r="F13" s="4"/>
      <c r="G13" s="4"/>
      <c r="H13" s="4"/>
      <c r="I13" s="4"/>
      <c r="J13" s="4" t="s">
        <v>180</v>
      </c>
      <c r="K13" s="4"/>
      <c r="L13" s="4"/>
      <c r="M13" s="4"/>
      <c r="N13" s="4"/>
      <c r="O13" s="4"/>
      <c r="P13" s="4"/>
      <c r="Q13" s="4"/>
      <c r="R13" s="173"/>
      <c r="S13" s="4"/>
      <c r="T13" s="4"/>
      <c r="U13" s="4"/>
      <c r="V13" s="4"/>
      <c r="W13" s="4"/>
      <c r="X13" s="4"/>
      <c r="Y13" s="4"/>
      <c r="Z13" s="4"/>
    </row>
    <row r="14" spans="1:26" ht="14.25" customHeight="1">
      <c r="A14" s="4"/>
      <c r="B14" s="5" t="s">
        <v>181</v>
      </c>
      <c r="C14" s="4"/>
      <c r="D14" s="4"/>
      <c r="E14" s="4" t="s">
        <v>182</v>
      </c>
      <c r="F14" s="4"/>
      <c r="G14" s="4"/>
      <c r="H14" s="4"/>
      <c r="I14" s="4"/>
      <c r="J14" s="4" t="s">
        <v>183</v>
      </c>
      <c r="K14" s="4"/>
      <c r="L14" s="4"/>
      <c r="M14" s="4"/>
      <c r="N14" s="4"/>
      <c r="O14" s="4"/>
      <c r="P14" s="4"/>
      <c r="Q14" s="4"/>
      <c r="R14" s="173"/>
      <c r="S14" s="4"/>
      <c r="T14" s="4"/>
      <c r="U14" s="4"/>
      <c r="V14" s="4"/>
      <c r="W14" s="4"/>
      <c r="X14" s="4"/>
      <c r="Y14" s="4"/>
      <c r="Z14" s="4"/>
    </row>
    <row r="15" spans="1:26" ht="14.25" customHeight="1">
      <c r="A15" s="4"/>
      <c r="B15" s="5" t="s">
        <v>184</v>
      </c>
      <c r="C15" s="4"/>
      <c r="D15" s="4"/>
      <c r="E15" s="4"/>
      <c r="F15" s="4"/>
      <c r="G15" s="4"/>
      <c r="H15" s="4"/>
      <c r="I15" s="4"/>
      <c r="J15" s="4"/>
      <c r="K15" s="4"/>
      <c r="L15" s="4"/>
      <c r="M15" s="4"/>
      <c r="N15" s="4"/>
      <c r="O15" s="4"/>
      <c r="P15" s="4"/>
      <c r="Q15" s="4"/>
      <c r="R15" s="4"/>
      <c r="S15" s="4"/>
      <c r="T15" s="4"/>
      <c r="U15" s="4"/>
      <c r="V15" s="4"/>
      <c r="W15" s="4"/>
      <c r="X15" s="4"/>
      <c r="Y15" s="4"/>
      <c r="Z15" s="4"/>
    </row>
    <row r="16" spans="1:26" ht="14.25" customHeight="1">
      <c r="A16" s="4"/>
      <c r="B16" s="5" t="s">
        <v>185</v>
      </c>
      <c r="C16" s="4"/>
      <c r="D16" s="4"/>
      <c r="E16" s="4"/>
      <c r="F16" s="4"/>
      <c r="G16" s="4"/>
      <c r="H16" s="4"/>
      <c r="I16" s="4"/>
      <c r="J16" s="4"/>
      <c r="K16" s="4"/>
      <c r="L16" s="4"/>
      <c r="M16" s="4"/>
      <c r="N16" s="4"/>
      <c r="O16" s="4"/>
      <c r="P16" s="4"/>
      <c r="Q16" s="4"/>
      <c r="R16" s="4"/>
      <c r="S16" s="4"/>
      <c r="T16" s="4"/>
      <c r="U16" s="4"/>
      <c r="V16" s="4"/>
      <c r="W16" s="4"/>
      <c r="X16" s="4"/>
      <c r="Y16" s="4"/>
      <c r="Z16" s="4"/>
    </row>
    <row r="17" spans="1:26" ht="14.25" customHeight="1">
      <c r="A17" s="4"/>
      <c r="B17" s="5" t="s">
        <v>186</v>
      </c>
      <c r="C17" s="4"/>
      <c r="D17" s="4"/>
      <c r="E17" s="4"/>
      <c r="F17" s="4"/>
      <c r="G17" s="4"/>
      <c r="H17" s="4"/>
      <c r="I17" s="4"/>
      <c r="J17" s="4"/>
      <c r="K17" s="4"/>
      <c r="L17" s="4"/>
      <c r="M17" s="4"/>
      <c r="N17" s="4"/>
      <c r="O17" s="4"/>
      <c r="P17" s="4"/>
      <c r="Q17" s="4"/>
      <c r="R17" s="4"/>
      <c r="S17" s="4"/>
      <c r="T17" s="4"/>
      <c r="U17" s="4"/>
      <c r="V17" s="4"/>
      <c r="W17" s="4"/>
      <c r="X17" s="4"/>
      <c r="Y17" s="4"/>
      <c r="Z17" s="4"/>
    </row>
    <row r="18" spans="1:26" ht="14.25" customHeight="1">
      <c r="A18" s="4"/>
      <c r="B18" s="5" t="s">
        <v>187</v>
      </c>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c r="A19" s="4"/>
      <c r="B19" s="5"/>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t="s">
        <v>188</v>
      </c>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178" t="s">
        <v>189</v>
      </c>
      <c r="C21" s="179" t="s">
        <v>101</v>
      </c>
      <c r="D21" s="179" t="s">
        <v>190</v>
      </c>
      <c r="E21" s="179" t="s">
        <v>191</v>
      </c>
      <c r="F21" s="179" t="s">
        <v>192</v>
      </c>
      <c r="G21" s="179" t="s">
        <v>193</v>
      </c>
      <c r="H21" s="4"/>
      <c r="I21" s="4"/>
      <c r="J21" s="4"/>
      <c r="K21" s="4"/>
      <c r="L21" s="4"/>
      <c r="M21" s="4"/>
      <c r="N21" s="4"/>
      <c r="O21" s="4"/>
      <c r="P21" s="4"/>
      <c r="Q21" s="4"/>
      <c r="R21" s="4"/>
      <c r="S21" s="4"/>
      <c r="T21" s="4"/>
      <c r="U21" s="4"/>
      <c r="V21" s="4"/>
      <c r="W21" s="4"/>
      <c r="X21" s="4"/>
      <c r="Y21" s="4"/>
      <c r="Z21" s="4"/>
    </row>
    <row r="22" spans="1:26" ht="14.25" customHeight="1">
      <c r="A22" s="4"/>
      <c r="B22" s="180" t="s">
        <v>188</v>
      </c>
      <c r="C22" s="181" t="s">
        <v>172</v>
      </c>
      <c r="D22" s="182">
        <v>0.23</v>
      </c>
      <c r="E22" s="181">
        <v>24</v>
      </c>
      <c r="F22" s="181" t="s">
        <v>194</v>
      </c>
      <c r="G22" s="183">
        <v>150000</v>
      </c>
      <c r="H22" s="4"/>
      <c r="I22" s="4"/>
      <c r="J22" s="4"/>
      <c r="K22" s="4"/>
      <c r="L22" s="4"/>
      <c r="M22" s="4"/>
      <c r="N22" s="4"/>
      <c r="O22" s="4"/>
      <c r="P22" s="4"/>
      <c r="Q22" s="4"/>
      <c r="R22" s="4"/>
      <c r="S22" s="4"/>
      <c r="T22" s="4"/>
      <c r="U22" s="4"/>
      <c r="V22" s="4"/>
      <c r="W22" s="4"/>
      <c r="X22" s="4"/>
      <c r="Y22" s="4"/>
      <c r="Z22" s="4"/>
    </row>
    <row r="23" spans="1:26" ht="14.25" customHeight="1">
      <c r="A23" s="4"/>
      <c r="B23" s="180" t="s">
        <v>188</v>
      </c>
      <c r="C23" s="181" t="s">
        <v>169</v>
      </c>
      <c r="D23" s="184">
        <v>7.4999999999999997E-2</v>
      </c>
      <c r="E23" s="181">
        <v>36</v>
      </c>
      <c r="F23" s="181" t="s">
        <v>195</v>
      </c>
      <c r="G23" s="181" t="s">
        <v>196</v>
      </c>
      <c r="H23" s="4"/>
      <c r="I23" s="4"/>
      <c r="J23" s="4"/>
      <c r="K23" s="4"/>
      <c r="L23" s="4"/>
      <c r="M23" s="4"/>
      <c r="N23" s="4"/>
      <c r="O23" s="4"/>
      <c r="P23" s="4"/>
      <c r="Q23" s="4"/>
      <c r="R23" s="4"/>
      <c r="S23" s="4"/>
      <c r="T23" s="4"/>
      <c r="U23" s="4"/>
      <c r="V23" s="4"/>
      <c r="W23" s="4"/>
      <c r="X23" s="4"/>
      <c r="Y23" s="4"/>
      <c r="Z23" s="4"/>
    </row>
    <row r="24" spans="1:26" ht="14.25" customHeight="1">
      <c r="A24" s="4"/>
      <c r="B24" s="185"/>
      <c r="C24" s="185"/>
      <c r="D24" s="185"/>
      <c r="E24" s="185"/>
      <c r="F24" s="185"/>
      <c r="G24" s="185"/>
      <c r="H24" s="4"/>
      <c r="I24" s="4"/>
      <c r="J24" s="4"/>
      <c r="K24" s="4"/>
      <c r="L24" s="4"/>
      <c r="M24" s="4"/>
      <c r="N24" s="4"/>
      <c r="O24" s="4"/>
      <c r="P24" s="4"/>
      <c r="Q24" s="4"/>
      <c r="R24" s="4"/>
      <c r="S24" s="4"/>
      <c r="T24" s="4"/>
      <c r="U24" s="4"/>
      <c r="V24" s="4"/>
      <c r="W24" s="4"/>
      <c r="X24" s="4"/>
      <c r="Y24" s="4"/>
      <c r="Z24" s="4"/>
    </row>
    <row r="25" spans="1:26" ht="14.25" customHeight="1">
      <c r="A25" s="4"/>
      <c r="B25" s="4" t="s">
        <v>197</v>
      </c>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4"/>
      <c r="B26" s="186" t="s">
        <v>189</v>
      </c>
      <c r="C26" s="187" t="s">
        <v>101</v>
      </c>
      <c r="D26" s="187" t="s">
        <v>190</v>
      </c>
      <c r="E26" s="187" t="s">
        <v>191</v>
      </c>
      <c r="F26" s="187" t="s">
        <v>192</v>
      </c>
      <c r="G26" s="187" t="s">
        <v>193</v>
      </c>
      <c r="H26" s="4"/>
      <c r="I26" s="4"/>
      <c r="J26" s="4"/>
      <c r="K26" s="4"/>
      <c r="L26" s="4"/>
      <c r="M26" s="4"/>
      <c r="N26" s="4"/>
      <c r="O26" s="4"/>
      <c r="P26" s="4"/>
      <c r="Q26" s="4"/>
      <c r="R26" s="4"/>
      <c r="S26" s="4"/>
      <c r="T26" s="4"/>
      <c r="U26" s="4"/>
      <c r="V26" s="4"/>
      <c r="W26" s="4"/>
      <c r="X26" s="4"/>
      <c r="Y26" s="4"/>
      <c r="Z26" s="4"/>
    </row>
    <row r="27" spans="1:26" ht="14.25" customHeight="1">
      <c r="A27" s="4"/>
      <c r="B27" s="188" t="s">
        <v>197</v>
      </c>
      <c r="C27" s="189" t="s">
        <v>172</v>
      </c>
      <c r="D27" s="190">
        <v>0.15</v>
      </c>
      <c r="E27" s="189">
        <v>24</v>
      </c>
      <c r="F27" s="189" t="s">
        <v>194</v>
      </c>
      <c r="G27" s="189" t="s">
        <v>198</v>
      </c>
      <c r="H27" s="4"/>
      <c r="I27" s="4"/>
      <c r="J27" s="4"/>
      <c r="K27" s="4"/>
      <c r="L27" s="4"/>
      <c r="M27" s="4"/>
      <c r="N27" s="4"/>
      <c r="O27" s="4"/>
      <c r="P27" s="4"/>
      <c r="Q27" s="4"/>
      <c r="R27" s="4"/>
      <c r="S27" s="4"/>
      <c r="T27" s="4"/>
      <c r="U27" s="4"/>
      <c r="V27" s="4"/>
      <c r="W27" s="4"/>
      <c r="X27" s="4"/>
      <c r="Y27" s="4"/>
      <c r="Z27" s="4"/>
    </row>
    <row r="28" spans="1:26" ht="14.25" customHeight="1">
      <c r="A28" s="4"/>
      <c r="B28" s="191" t="s">
        <v>197</v>
      </c>
      <c r="C28" s="189" t="s">
        <v>169</v>
      </c>
      <c r="D28" s="190">
        <v>0.06</v>
      </c>
      <c r="E28" s="189">
        <v>48</v>
      </c>
      <c r="F28" s="189" t="s">
        <v>194</v>
      </c>
      <c r="G28" s="189" t="s">
        <v>199</v>
      </c>
      <c r="H28" s="4"/>
      <c r="I28" s="4"/>
      <c r="J28" s="4"/>
      <c r="K28" s="4"/>
      <c r="L28" s="4"/>
      <c r="M28" s="4"/>
      <c r="N28" s="4"/>
      <c r="O28" s="4"/>
      <c r="P28" s="4"/>
      <c r="Q28" s="4"/>
      <c r="R28" s="4"/>
      <c r="S28" s="4"/>
      <c r="T28" s="4"/>
      <c r="U28" s="4"/>
      <c r="V28" s="4"/>
      <c r="W28" s="4"/>
      <c r="X28" s="4"/>
      <c r="Y28" s="4"/>
      <c r="Z28" s="4"/>
    </row>
    <row r="29" spans="1:26" ht="14.25" customHeight="1">
      <c r="A29" s="4"/>
      <c r="B29" s="188" t="s">
        <v>197</v>
      </c>
      <c r="C29" s="189" t="s">
        <v>173</v>
      </c>
      <c r="D29" s="190">
        <v>0.05</v>
      </c>
      <c r="E29" s="189">
        <v>48</v>
      </c>
      <c r="F29" s="189" t="s">
        <v>194</v>
      </c>
      <c r="G29" s="189" t="s">
        <v>200</v>
      </c>
      <c r="H29" s="4"/>
      <c r="I29" s="4"/>
      <c r="J29" s="4"/>
      <c r="K29" s="4"/>
      <c r="L29" s="4"/>
      <c r="M29" s="4"/>
      <c r="N29" s="4"/>
      <c r="O29" s="4"/>
      <c r="P29" s="4"/>
      <c r="Q29" s="4"/>
      <c r="R29" s="4"/>
      <c r="S29" s="4"/>
      <c r="T29" s="4"/>
      <c r="U29" s="4"/>
      <c r="V29" s="4"/>
      <c r="W29" s="4"/>
      <c r="X29" s="4"/>
      <c r="Y29" s="4"/>
      <c r="Z29" s="4"/>
    </row>
    <row r="30" spans="1:26"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4"/>
      <c r="B31" s="4" t="s">
        <v>201</v>
      </c>
      <c r="C31" s="4"/>
      <c r="D31" s="4"/>
      <c r="E31" s="4"/>
      <c r="F31" s="4"/>
      <c r="G31" s="4"/>
      <c r="H31" s="4"/>
      <c r="I31" s="4"/>
      <c r="J31" s="4"/>
      <c r="K31" s="4"/>
      <c r="L31" s="4"/>
      <c r="M31" s="4"/>
      <c r="N31" s="4"/>
      <c r="O31" s="4"/>
      <c r="P31" s="4"/>
      <c r="Q31" s="4"/>
      <c r="R31" s="4"/>
      <c r="S31" s="4"/>
      <c r="T31" s="4"/>
      <c r="U31" s="4"/>
      <c r="V31" s="4"/>
      <c r="W31" s="4"/>
      <c r="X31" s="4"/>
      <c r="Y31" s="4"/>
      <c r="Z31" s="4"/>
    </row>
    <row r="32" spans="1:26" ht="28.5" customHeight="1">
      <c r="A32" s="4"/>
      <c r="B32" s="186" t="s">
        <v>189</v>
      </c>
      <c r="C32" s="187" t="s">
        <v>101</v>
      </c>
      <c r="D32" s="187" t="s">
        <v>190</v>
      </c>
      <c r="E32" s="187" t="s">
        <v>191</v>
      </c>
      <c r="F32" s="187" t="s">
        <v>192</v>
      </c>
      <c r="G32" s="187" t="s">
        <v>193</v>
      </c>
      <c r="H32" s="4"/>
      <c r="I32" s="4"/>
      <c r="J32" s="4"/>
      <c r="K32" s="4"/>
      <c r="L32" s="4"/>
      <c r="M32" s="4"/>
      <c r="N32" s="4"/>
      <c r="O32" s="4"/>
      <c r="P32" s="4"/>
      <c r="Q32" s="4"/>
      <c r="R32" s="4"/>
      <c r="S32" s="4"/>
      <c r="T32" s="4"/>
      <c r="U32" s="4"/>
      <c r="V32" s="4"/>
      <c r="W32" s="4"/>
      <c r="X32" s="4"/>
      <c r="Y32" s="4"/>
      <c r="Z32" s="4"/>
    </row>
    <row r="33" spans="1:26" ht="14.25" customHeight="1">
      <c r="A33" s="4"/>
      <c r="B33" s="188" t="s">
        <v>188</v>
      </c>
      <c r="C33" s="189" t="s">
        <v>172</v>
      </c>
      <c r="D33" s="190">
        <v>0.23</v>
      </c>
      <c r="E33" s="189">
        <v>24</v>
      </c>
      <c r="F33" s="189" t="s">
        <v>194</v>
      </c>
      <c r="G33" s="189" t="s">
        <v>202</v>
      </c>
      <c r="H33" s="4"/>
      <c r="I33" s="4"/>
      <c r="J33" s="4"/>
      <c r="K33" s="4"/>
      <c r="L33" s="4"/>
      <c r="M33" s="4"/>
      <c r="N33" s="4"/>
      <c r="O33" s="4"/>
      <c r="P33" s="4"/>
      <c r="Q33" s="4"/>
      <c r="R33" s="4"/>
      <c r="S33" s="4"/>
      <c r="T33" s="4"/>
      <c r="U33" s="4"/>
      <c r="V33" s="4"/>
      <c r="W33" s="4"/>
      <c r="X33" s="4"/>
      <c r="Y33" s="4"/>
      <c r="Z33" s="4"/>
    </row>
    <row r="34" spans="1:26" ht="14.25" customHeight="1">
      <c r="A34" s="4"/>
      <c r="B34" s="191" t="s">
        <v>203</v>
      </c>
      <c r="C34" s="189" t="s">
        <v>169</v>
      </c>
      <c r="D34" s="190">
        <v>7.4999999999999997E-2</v>
      </c>
      <c r="E34" s="189">
        <v>48</v>
      </c>
      <c r="F34" s="189" t="s">
        <v>204</v>
      </c>
      <c r="G34" s="189" t="s">
        <v>202</v>
      </c>
      <c r="H34" s="4"/>
      <c r="I34" s="4"/>
      <c r="J34" s="4"/>
      <c r="K34" s="4"/>
      <c r="L34" s="4"/>
      <c r="M34" s="4"/>
      <c r="N34" s="4"/>
      <c r="O34" s="4"/>
      <c r="P34" s="4"/>
      <c r="Q34" s="4"/>
      <c r="R34" s="4"/>
      <c r="S34" s="4"/>
      <c r="T34" s="4"/>
      <c r="U34" s="4"/>
      <c r="V34" s="4"/>
      <c r="W34" s="4"/>
      <c r="X34" s="4"/>
      <c r="Y34" s="4"/>
      <c r="Z34" s="4"/>
    </row>
    <row r="35" spans="1:26" ht="14.25" customHeight="1">
      <c r="A35" s="4"/>
      <c r="B35" s="188" t="s">
        <v>203</v>
      </c>
      <c r="C35" s="189" t="s">
        <v>173</v>
      </c>
      <c r="D35" s="190">
        <v>6.5000000000000002E-2</v>
      </c>
      <c r="E35" s="189">
        <v>48</v>
      </c>
      <c r="F35" s="189" t="s">
        <v>204</v>
      </c>
      <c r="G35" s="189" t="s">
        <v>202</v>
      </c>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t="s">
        <v>205</v>
      </c>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178" t="s">
        <v>189</v>
      </c>
      <c r="C39" s="179" t="s">
        <v>101</v>
      </c>
      <c r="D39" s="179" t="s">
        <v>190</v>
      </c>
      <c r="E39" s="179" t="s">
        <v>191</v>
      </c>
      <c r="F39" s="179" t="s">
        <v>192</v>
      </c>
      <c r="G39" s="179" t="s">
        <v>193</v>
      </c>
      <c r="H39" s="4"/>
      <c r="I39" s="4"/>
      <c r="J39" s="4"/>
      <c r="K39" s="4"/>
      <c r="L39" s="4"/>
      <c r="M39" s="4"/>
      <c r="N39" s="4"/>
      <c r="O39" s="4"/>
      <c r="P39" s="4"/>
      <c r="Q39" s="4"/>
      <c r="R39" s="4"/>
      <c r="S39" s="4"/>
      <c r="T39" s="4"/>
      <c r="U39" s="4"/>
      <c r="V39" s="4"/>
      <c r="W39" s="4"/>
      <c r="X39" s="4"/>
      <c r="Y39" s="4"/>
      <c r="Z39" s="4"/>
    </row>
    <row r="40" spans="1:26" ht="14.25" customHeight="1">
      <c r="A40" s="4"/>
      <c r="B40" s="180" t="s">
        <v>205</v>
      </c>
      <c r="C40" s="181" t="s">
        <v>169</v>
      </c>
      <c r="D40" s="181">
        <v>4.5</v>
      </c>
      <c r="E40" s="181">
        <v>48</v>
      </c>
      <c r="F40" s="181" t="s">
        <v>206</v>
      </c>
      <c r="G40" s="181" t="s">
        <v>196</v>
      </c>
      <c r="H40" s="4"/>
      <c r="I40" s="4"/>
      <c r="J40" s="4"/>
      <c r="K40" s="4"/>
      <c r="L40" s="4"/>
      <c r="M40" s="4"/>
      <c r="N40" s="4"/>
      <c r="O40" s="4"/>
      <c r="P40" s="4"/>
      <c r="Q40" s="4"/>
      <c r="R40" s="4"/>
      <c r="S40" s="4"/>
      <c r="T40" s="4"/>
      <c r="U40" s="4"/>
      <c r="V40" s="4"/>
      <c r="W40" s="4"/>
      <c r="X40" s="4"/>
      <c r="Y40" s="4"/>
      <c r="Z40" s="4"/>
    </row>
    <row r="41" spans="1:26" ht="14.25" customHeight="1">
      <c r="A41" s="4"/>
      <c r="B41" s="180" t="s">
        <v>205</v>
      </c>
      <c r="C41" s="181" t="s">
        <v>172</v>
      </c>
      <c r="D41" s="182">
        <v>0.15</v>
      </c>
      <c r="E41" s="181">
        <v>24</v>
      </c>
      <c r="F41" s="181" t="s">
        <v>206</v>
      </c>
      <c r="G41" s="183">
        <v>80000</v>
      </c>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t="s">
        <v>207</v>
      </c>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178" t="s">
        <v>189</v>
      </c>
      <c r="C47" s="179" t="s">
        <v>101</v>
      </c>
      <c r="D47" s="179" t="s">
        <v>208</v>
      </c>
      <c r="E47" s="179" t="s">
        <v>191</v>
      </c>
      <c r="F47" s="179" t="s">
        <v>209</v>
      </c>
      <c r="G47" s="178" t="s">
        <v>193</v>
      </c>
      <c r="H47" s="4"/>
      <c r="I47" s="4"/>
      <c r="J47" s="4"/>
      <c r="K47" s="4"/>
      <c r="L47" s="4"/>
      <c r="M47" s="4"/>
      <c r="N47" s="4"/>
      <c r="O47" s="4"/>
      <c r="P47" s="4"/>
      <c r="Q47" s="4"/>
      <c r="R47" s="4"/>
      <c r="S47" s="4"/>
      <c r="T47" s="4"/>
      <c r="U47" s="4"/>
      <c r="V47" s="4"/>
      <c r="W47" s="4"/>
      <c r="X47" s="4"/>
      <c r="Y47" s="4"/>
      <c r="Z47" s="4"/>
    </row>
    <row r="48" spans="1:26" ht="14.25" customHeight="1">
      <c r="A48" s="4"/>
      <c r="B48" s="180" t="s">
        <v>188</v>
      </c>
      <c r="C48" s="181" t="s">
        <v>172</v>
      </c>
      <c r="D48" s="192">
        <v>0.15</v>
      </c>
      <c r="E48" s="181">
        <v>18</v>
      </c>
      <c r="F48" s="181">
        <v>3</v>
      </c>
      <c r="G48" s="180" t="s">
        <v>210</v>
      </c>
      <c r="H48" s="4"/>
      <c r="I48" s="4"/>
      <c r="J48" s="4"/>
      <c r="K48" s="4"/>
      <c r="L48" s="4"/>
      <c r="M48" s="4"/>
      <c r="N48" s="4"/>
      <c r="O48" s="4"/>
      <c r="P48" s="4"/>
      <c r="Q48" s="4"/>
      <c r="R48" s="4"/>
      <c r="S48" s="4"/>
      <c r="T48" s="4"/>
      <c r="U48" s="4"/>
      <c r="V48" s="4"/>
      <c r="W48" s="4"/>
      <c r="X48" s="4"/>
      <c r="Y48" s="4"/>
      <c r="Z48" s="4"/>
    </row>
    <row r="49" spans="1:26" ht="14.25" customHeight="1">
      <c r="A49" s="4"/>
      <c r="B49" s="180" t="s">
        <v>188</v>
      </c>
      <c r="C49" s="182" t="s">
        <v>169</v>
      </c>
      <c r="D49" s="192">
        <v>0.05</v>
      </c>
      <c r="E49" s="193">
        <v>24</v>
      </c>
      <c r="F49" s="181">
        <v>3</v>
      </c>
      <c r="G49" s="180" t="s">
        <v>211</v>
      </c>
      <c r="H49" s="4"/>
      <c r="I49" s="4"/>
      <c r="J49" s="4"/>
      <c r="K49" s="4"/>
      <c r="L49" s="4"/>
      <c r="M49" s="4"/>
      <c r="N49" s="4"/>
      <c r="O49" s="4"/>
      <c r="P49" s="4"/>
      <c r="Q49" s="4"/>
      <c r="R49" s="4"/>
      <c r="S49" s="4"/>
      <c r="T49" s="4"/>
      <c r="U49" s="4"/>
      <c r="V49" s="4"/>
      <c r="W49" s="4"/>
      <c r="X49" s="4"/>
      <c r="Y49" s="4"/>
      <c r="Z49" s="4"/>
    </row>
    <row r="50" spans="1:26" ht="18"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T4:U4"/>
  </mergeCells>
  <pageMargins left="0.7" right="0.7" top="0.75" bottom="0.75" header="0" footer="0"/>
  <pageSetup paperSize="9"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workbookViewId="0"/>
  </sheetViews>
  <sheetFormatPr baseColWidth="10" defaultColWidth="12.625" defaultRowHeight="15" customHeight="1"/>
  <cols>
    <col min="1" max="1" width="17.625" customWidth="1"/>
    <col min="2" max="2" width="21.875" customWidth="1"/>
    <col min="3" max="3" width="20" customWidth="1"/>
    <col min="4" max="4" width="33.125" customWidth="1"/>
    <col min="5" max="5" width="23.125" customWidth="1"/>
    <col min="6" max="6" width="16.5" customWidth="1"/>
    <col min="7" max="7" width="16.625" hidden="1" customWidth="1"/>
    <col min="8" max="8" width="18.875" customWidth="1"/>
    <col min="9" max="9" width="19.125" customWidth="1"/>
    <col min="10" max="10" width="21.625" customWidth="1"/>
    <col min="11" max="11" width="20.875" customWidth="1"/>
    <col min="12" max="12" width="17" customWidth="1"/>
    <col min="13" max="13" width="17.875" customWidth="1"/>
    <col min="14" max="14" width="25.625" customWidth="1"/>
    <col min="15" max="15" width="29.625" customWidth="1"/>
    <col min="16" max="16" width="24.375" customWidth="1"/>
    <col min="17" max="17" width="22.625" customWidth="1"/>
    <col min="18" max="18" width="20" customWidth="1"/>
    <col min="19" max="19" width="28.875" customWidth="1"/>
    <col min="20" max="20" width="18.5" customWidth="1"/>
    <col min="21" max="21" width="23.125" customWidth="1"/>
    <col min="22" max="22" width="15.625" customWidth="1"/>
    <col min="23" max="24" width="16.125" customWidth="1"/>
    <col min="25" max="25" width="15" customWidth="1"/>
    <col min="26" max="26" width="24" customWidth="1"/>
    <col min="27" max="29" width="13.125" customWidth="1"/>
    <col min="30" max="31" width="13" customWidth="1"/>
    <col min="32" max="32" width="15.125" hidden="1" customWidth="1"/>
    <col min="33" max="35" width="13.125" hidden="1" customWidth="1"/>
    <col min="36" max="36" width="10.625" hidden="1" customWidth="1"/>
    <col min="37" max="37" width="19.125" customWidth="1"/>
    <col min="38" max="38" width="9.125" hidden="1" customWidth="1"/>
    <col min="39" max="39" width="23.625" customWidth="1"/>
    <col min="40" max="41" width="17.125" customWidth="1"/>
    <col min="42" max="42" width="15.375" hidden="1" customWidth="1"/>
  </cols>
  <sheetData>
    <row r="1" spans="1:42" ht="15" customHeight="1">
      <c r="A1" s="3"/>
      <c r="B1" s="3"/>
      <c r="C1" s="507" t="s">
        <v>212</v>
      </c>
      <c r="D1" s="500"/>
      <c r="E1" s="103"/>
      <c r="F1" s="103"/>
      <c r="G1" s="103"/>
      <c r="H1" s="103"/>
      <c r="I1" s="3"/>
      <c r="J1" s="3"/>
      <c r="K1" s="3"/>
      <c r="L1" s="3"/>
      <c r="M1" s="3"/>
      <c r="N1" s="3"/>
      <c r="O1" s="3"/>
      <c r="P1" s="3"/>
      <c r="Q1" s="3"/>
      <c r="R1" s="3"/>
      <c r="S1" s="3"/>
      <c r="T1" s="104"/>
      <c r="U1" s="3"/>
      <c r="V1" s="3"/>
      <c r="W1" s="3"/>
      <c r="X1" s="3"/>
      <c r="Y1" s="106"/>
      <c r="Z1" s="3"/>
      <c r="AA1" s="106"/>
      <c r="AB1" s="3"/>
      <c r="AC1" s="3"/>
      <c r="AD1" s="3"/>
      <c r="AE1" s="3"/>
      <c r="AF1" s="3"/>
      <c r="AG1" s="3"/>
      <c r="AH1" s="3"/>
      <c r="AI1" s="3"/>
      <c r="AJ1" s="3"/>
      <c r="AK1" s="108"/>
      <c r="AL1" s="109"/>
      <c r="AM1" s="3"/>
      <c r="AN1" s="3"/>
      <c r="AO1" s="3"/>
    </row>
    <row r="2" spans="1:42" ht="14.25" customHeight="1">
      <c r="A2" s="3"/>
      <c r="B2" s="3"/>
      <c r="C2" s="501"/>
      <c r="D2" s="502"/>
      <c r="E2" s="103"/>
      <c r="F2" s="103"/>
      <c r="G2" s="103"/>
      <c r="H2" s="103"/>
      <c r="I2" s="3"/>
      <c r="J2" s="3"/>
      <c r="K2" s="3"/>
      <c r="L2" s="3"/>
      <c r="M2" s="3"/>
      <c r="N2" s="3"/>
      <c r="O2" s="3"/>
      <c r="P2" s="3"/>
      <c r="Q2" s="3"/>
      <c r="R2" s="3"/>
      <c r="S2" s="3"/>
      <c r="T2" s="3"/>
      <c r="U2" s="3"/>
      <c r="V2" s="3"/>
      <c r="W2" s="3"/>
      <c r="X2" s="3"/>
      <c r="Y2" s="106"/>
      <c r="Z2" s="3"/>
      <c r="AA2" s="106"/>
      <c r="AB2" s="3"/>
      <c r="AC2" s="3"/>
      <c r="AD2" s="3"/>
      <c r="AE2" s="3"/>
      <c r="AF2" s="3"/>
      <c r="AG2" s="3"/>
      <c r="AH2" s="3"/>
      <c r="AI2" s="3"/>
      <c r="AJ2" s="3"/>
      <c r="AK2" s="108"/>
      <c r="AL2" s="109"/>
      <c r="AM2" s="3"/>
      <c r="AN2" s="3"/>
      <c r="AO2" s="3"/>
    </row>
    <row r="3" spans="1:42" ht="14.25" customHeight="1">
      <c r="A3" s="3"/>
      <c r="B3" s="3"/>
      <c r="C3" s="194" t="s">
        <v>33</v>
      </c>
      <c r="D3" s="195"/>
      <c r="E3" s="3"/>
      <c r="F3" s="3"/>
      <c r="G3" s="3"/>
      <c r="H3" s="3"/>
      <c r="I3" s="3"/>
      <c r="J3" s="3"/>
      <c r="K3" s="3"/>
      <c r="L3" s="3"/>
      <c r="M3" s="3"/>
      <c r="N3" s="3"/>
      <c r="O3" s="3"/>
      <c r="P3" s="3"/>
      <c r="Q3" s="3"/>
      <c r="R3" s="3"/>
      <c r="S3" s="111"/>
      <c r="T3" s="111"/>
      <c r="U3" s="3"/>
      <c r="V3" s="3"/>
      <c r="W3" s="3"/>
      <c r="X3" s="3"/>
      <c r="Y3" s="106"/>
      <c r="Z3" s="3"/>
      <c r="AA3" s="106"/>
      <c r="AB3" s="3"/>
      <c r="AC3" s="3"/>
      <c r="AD3" s="3"/>
      <c r="AE3" s="3"/>
      <c r="AF3" s="3"/>
      <c r="AG3" s="3"/>
      <c r="AH3" s="3"/>
      <c r="AI3" s="3"/>
      <c r="AJ3" s="3"/>
      <c r="AK3" s="108"/>
      <c r="AL3" s="109"/>
      <c r="AM3" s="3"/>
      <c r="AN3" s="3"/>
      <c r="AO3" s="3"/>
    </row>
    <row r="4" spans="1:42" ht="14.25" customHeight="1">
      <c r="A4" s="196" t="s">
        <v>213</v>
      </c>
      <c r="B4" s="3"/>
      <c r="C4" s="197" t="s">
        <v>35</v>
      </c>
      <c r="D4" s="198"/>
      <c r="E4" s="3"/>
      <c r="F4" s="3"/>
      <c r="G4" s="3"/>
      <c r="H4" s="3"/>
      <c r="I4" s="3"/>
      <c r="J4" s="3"/>
      <c r="K4" s="3"/>
      <c r="L4" s="3"/>
      <c r="M4" s="3"/>
      <c r="N4" s="3"/>
      <c r="O4" s="3"/>
      <c r="P4" s="3"/>
      <c r="Q4" s="3"/>
      <c r="R4" s="3"/>
      <c r="S4" s="111"/>
      <c r="T4" s="111"/>
      <c r="U4" s="3"/>
      <c r="V4" s="3"/>
      <c r="W4" s="3"/>
      <c r="X4" s="3"/>
      <c r="Y4" s="106"/>
      <c r="Z4" s="3"/>
      <c r="AA4" s="106"/>
      <c r="AB4" s="3"/>
      <c r="AC4" s="3"/>
      <c r="AD4" s="3"/>
      <c r="AE4" s="3"/>
      <c r="AF4" s="3"/>
      <c r="AG4" s="3"/>
      <c r="AH4" s="3"/>
      <c r="AI4" s="3"/>
      <c r="AJ4" s="3"/>
      <c r="AK4" s="108"/>
      <c r="AL4" s="109"/>
      <c r="AM4" s="3"/>
      <c r="AN4" s="3"/>
      <c r="AO4" s="3"/>
    </row>
    <row r="5" spans="1:42" ht="14.25" customHeight="1">
      <c r="A5" s="3"/>
      <c r="B5" s="3"/>
      <c r="C5" s="199" t="s">
        <v>37</v>
      </c>
      <c r="D5" s="198"/>
      <c r="E5" s="3"/>
      <c r="F5" s="3"/>
      <c r="G5" s="3"/>
      <c r="H5" s="3"/>
      <c r="I5" s="3"/>
      <c r="J5" s="3"/>
      <c r="K5" s="3"/>
      <c r="L5" s="3"/>
      <c r="M5" s="3"/>
      <c r="N5" s="3"/>
      <c r="O5" s="3"/>
      <c r="P5" s="3"/>
      <c r="Q5" s="3"/>
      <c r="R5" s="3"/>
      <c r="S5" s="111"/>
      <c r="T5" s="111"/>
      <c r="U5" s="3"/>
      <c r="V5" s="3"/>
      <c r="W5" s="3"/>
      <c r="X5" s="3"/>
      <c r="Y5" s="106"/>
      <c r="Z5" s="3"/>
      <c r="AA5" s="106"/>
      <c r="AB5" s="3"/>
      <c r="AC5" s="3"/>
      <c r="AD5" s="3"/>
      <c r="AE5" s="3"/>
      <c r="AF5" s="3"/>
      <c r="AG5" s="3"/>
      <c r="AH5" s="3"/>
      <c r="AI5" s="3"/>
      <c r="AJ5" s="3"/>
      <c r="AK5" s="108"/>
      <c r="AL5" s="109"/>
      <c r="AM5" s="3"/>
      <c r="AN5" s="3"/>
      <c r="AO5" s="3"/>
    </row>
    <row r="6" spans="1:42" ht="14.25" customHeight="1">
      <c r="A6" s="3"/>
      <c r="B6" s="3"/>
      <c r="C6" s="200" t="s">
        <v>39</v>
      </c>
      <c r="D6" s="201"/>
      <c r="E6" s="3"/>
      <c r="F6" s="3"/>
      <c r="G6" s="3"/>
      <c r="H6" s="3"/>
      <c r="I6" s="3"/>
      <c r="J6" s="3"/>
      <c r="K6" s="3"/>
      <c r="L6" s="3"/>
      <c r="M6" s="3"/>
      <c r="N6" s="3"/>
      <c r="O6" s="3"/>
      <c r="P6" s="3"/>
      <c r="Q6" s="3"/>
      <c r="R6" s="3"/>
      <c r="S6" s="111"/>
      <c r="T6" s="3"/>
      <c r="U6" s="3"/>
      <c r="V6" s="3"/>
      <c r="W6" s="3"/>
      <c r="X6" s="3"/>
      <c r="Y6" s="106"/>
      <c r="Z6" s="3"/>
      <c r="AA6" s="106"/>
      <c r="AB6" s="3"/>
      <c r="AC6" s="3"/>
      <c r="AD6" s="3"/>
      <c r="AE6" s="3"/>
      <c r="AF6" s="3"/>
      <c r="AG6" s="3"/>
      <c r="AH6" s="3"/>
      <c r="AI6" s="3"/>
      <c r="AJ6" s="3"/>
      <c r="AK6" s="108"/>
      <c r="AL6" s="4"/>
      <c r="AM6" s="3"/>
      <c r="AN6" s="3"/>
      <c r="AO6" s="3"/>
    </row>
    <row r="7" spans="1:42" ht="44.25" customHeight="1">
      <c r="A7" s="116" t="s">
        <v>214</v>
      </c>
      <c r="B7" s="116" t="s">
        <v>215</v>
      </c>
      <c r="C7" s="202" t="s">
        <v>94</v>
      </c>
      <c r="D7" s="203" t="s">
        <v>136</v>
      </c>
      <c r="E7" s="116" t="s">
        <v>137</v>
      </c>
      <c r="F7" s="116" t="s">
        <v>138</v>
      </c>
      <c r="G7" s="116" t="s">
        <v>139</v>
      </c>
      <c r="H7" s="116" t="s">
        <v>140</v>
      </c>
      <c r="I7" s="116" t="s">
        <v>99</v>
      </c>
      <c r="J7" s="116" t="s">
        <v>141</v>
      </c>
      <c r="K7" s="116" t="s">
        <v>142</v>
      </c>
      <c r="L7" s="116" t="s">
        <v>143</v>
      </c>
      <c r="M7" s="116" t="s">
        <v>144</v>
      </c>
      <c r="N7" s="116" t="s">
        <v>145</v>
      </c>
      <c r="O7" s="116" t="s">
        <v>146</v>
      </c>
      <c r="P7" s="116" t="s">
        <v>147</v>
      </c>
      <c r="Q7" s="116" t="s">
        <v>148</v>
      </c>
      <c r="R7" s="116" t="s">
        <v>149</v>
      </c>
      <c r="S7" s="116" t="s">
        <v>150</v>
      </c>
      <c r="T7" s="116" t="s">
        <v>101</v>
      </c>
      <c r="U7" s="120" t="s">
        <v>102</v>
      </c>
      <c r="V7" s="116" t="s">
        <v>103</v>
      </c>
      <c r="W7" s="120" t="s">
        <v>104</v>
      </c>
      <c r="X7" s="204" t="s">
        <v>105</v>
      </c>
      <c r="Y7" s="122" t="s">
        <v>106</v>
      </c>
      <c r="Z7" s="120" t="s">
        <v>122</v>
      </c>
      <c r="AA7" s="205" t="s">
        <v>111</v>
      </c>
      <c r="AB7" s="116" t="s">
        <v>166</v>
      </c>
      <c r="AC7" s="116" t="s">
        <v>152</v>
      </c>
      <c r="AD7" s="120" t="s">
        <v>216</v>
      </c>
      <c r="AE7" s="116" t="s">
        <v>217</v>
      </c>
      <c r="AF7" s="124" t="s">
        <v>112</v>
      </c>
      <c r="AG7" s="124" t="s">
        <v>113</v>
      </c>
      <c r="AH7" s="124" t="s">
        <v>114</v>
      </c>
      <c r="AI7" s="124" t="s">
        <v>115</v>
      </c>
      <c r="AJ7" s="124" t="s">
        <v>116</v>
      </c>
      <c r="AK7" s="206" t="s">
        <v>218</v>
      </c>
      <c r="AL7" s="207" t="s">
        <v>139</v>
      </c>
      <c r="AM7" s="208" t="s">
        <v>219</v>
      </c>
      <c r="AN7" s="120" t="s">
        <v>220</v>
      </c>
      <c r="AO7" s="207" t="s">
        <v>221</v>
      </c>
      <c r="AP7" s="71" t="s">
        <v>124</v>
      </c>
    </row>
    <row r="8" spans="1:42" ht="14.25" customHeight="1">
      <c r="A8" s="126" t="s">
        <v>125</v>
      </c>
      <c r="B8" s="126" t="s">
        <v>126</v>
      </c>
      <c r="C8" s="209" t="s">
        <v>127</v>
      </c>
      <c r="D8" s="126" t="s">
        <v>129</v>
      </c>
      <c r="E8" s="126" t="s">
        <v>129</v>
      </c>
      <c r="F8" s="126" t="s">
        <v>154</v>
      </c>
      <c r="G8" s="126" t="s">
        <v>154</v>
      </c>
      <c r="H8" s="126" t="s">
        <v>154</v>
      </c>
      <c r="I8" s="127" t="s">
        <v>128</v>
      </c>
      <c r="J8" s="127" t="s">
        <v>128</v>
      </c>
      <c r="K8" s="126" t="s">
        <v>125</v>
      </c>
      <c r="L8" s="126" t="s">
        <v>125</v>
      </c>
      <c r="M8" s="126" t="s">
        <v>125</v>
      </c>
      <c r="N8" s="126" t="s">
        <v>127</v>
      </c>
      <c r="O8" s="126" t="s">
        <v>129</v>
      </c>
      <c r="P8" s="126" t="s">
        <v>155</v>
      </c>
      <c r="Q8" s="127" t="s">
        <v>128</v>
      </c>
      <c r="R8" s="127" t="s">
        <v>128</v>
      </c>
      <c r="S8" s="126" t="s">
        <v>125</v>
      </c>
      <c r="T8" s="127" t="s">
        <v>128</v>
      </c>
      <c r="U8" s="126" t="s">
        <v>125</v>
      </c>
      <c r="V8" s="126"/>
      <c r="W8" s="126" t="s">
        <v>125</v>
      </c>
      <c r="X8" s="126" t="s">
        <v>125</v>
      </c>
      <c r="Y8" s="210" t="s">
        <v>156</v>
      </c>
      <c r="Z8" s="128"/>
      <c r="AA8" s="211" t="s">
        <v>156</v>
      </c>
      <c r="AB8" s="127" t="s">
        <v>128</v>
      </c>
      <c r="AC8" s="127" t="s">
        <v>128</v>
      </c>
      <c r="AD8" s="127" t="s">
        <v>128</v>
      </c>
      <c r="AE8" s="127" t="s">
        <v>128</v>
      </c>
      <c r="AF8" s="127"/>
      <c r="AG8" s="127"/>
      <c r="AH8" s="127"/>
      <c r="AI8" s="127"/>
      <c r="AJ8" s="127"/>
      <c r="AK8" s="212"/>
      <c r="AL8" s="213"/>
      <c r="AM8" s="127"/>
      <c r="AN8" s="116"/>
      <c r="AO8" s="127"/>
      <c r="AP8" s="78"/>
    </row>
    <row r="9" spans="1:42">
      <c r="A9" s="85"/>
      <c r="B9" s="80"/>
      <c r="C9" s="214"/>
      <c r="D9" s="132"/>
      <c r="E9" s="132"/>
      <c r="F9" s="85"/>
      <c r="G9" s="85" t="str">
        <f>+IFERROR(VLOOKUP(F9,Listas!$B:$C,2,0),"")</f>
        <v/>
      </c>
      <c r="H9" s="85"/>
      <c r="I9" s="109"/>
      <c r="J9" s="85"/>
      <c r="K9" s="79"/>
      <c r="L9" s="79"/>
      <c r="M9" s="82"/>
      <c r="N9" s="79"/>
      <c r="O9" s="132"/>
      <c r="P9" s="80"/>
      <c r="Q9" s="85"/>
      <c r="R9" s="85"/>
      <c r="S9" s="84"/>
      <c r="T9" s="85"/>
      <c r="U9" s="85"/>
      <c r="V9" s="85"/>
      <c r="W9" s="85"/>
      <c r="X9" s="86" t="str">
        <f t="shared" ref="X9:X209" si="0">IF(U9+W9=0,"",U9+W9)</f>
        <v/>
      </c>
      <c r="Y9" s="87"/>
      <c r="Z9" s="88"/>
      <c r="AA9" s="98" t="str">
        <f>+IF(T9="UI",'Tasas por grupo'!$D$34/2,IF(T9="UYU",'Tasas por grupo'!$D$33/2,IF(T9="USD",'Tasas por grupo'!$D$35/2,"")))</f>
        <v/>
      </c>
      <c r="AB9" s="92"/>
      <c r="AC9" s="85"/>
      <c r="AD9" s="85"/>
      <c r="AE9" s="85"/>
      <c r="AF9" s="90" t="str">
        <f>IFERROR(((1+AA9)^(IF(V9="Mensual",Hoja1!$A$5,IF(V9="trimestral",Hoja1!$B$5,IF(V9="semestral",Hoja1!$C$5,IF(V9="Anual",Hoja1!$D$5,"error"))))/12)-1),"")</f>
        <v/>
      </c>
      <c r="AG9" s="91" t="str">
        <f t="shared" ref="AG9:AG209" si="1">IFERROR(((1-(1/((1+AF9)^(U9))))/AF9),"")</f>
        <v/>
      </c>
      <c r="AH9" s="92" t="str">
        <f t="shared" ref="AH9:AH209" si="2">+IFERROR((S9/AG9),"")</f>
        <v/>
      </c>
      <c r="AI9" s="93" t="str">
        <f t="shared" ref="AI9:AI209" si="3">+IFERROR((AH9*U9),"")</f>
        <v/>
      </c>
      <c r="AJ9" s="93" t="str">
        <f>IFERROR((S9*((1+AA9)^((365/((IF(V9="Mensual",Hoja1!$A$11,IF(V9="trimestral",Hoja1!$B$11,IF(V9="semestral",Hoja1!$C$11,IF(V9="anual",Hoja1!$D$11,"error")))))))/365)-1)*W9),"")</f>
        <v/>
      </c>
      <c r="AK9" s="215" t="str">
        <f t="shared" ref="AK9:AK209" si="4">+IFERROR(IF(W9&gt;0,(AJ9+(AI9-S9)),(AI9-S9)),"")</f>
        <v/>
      </c>
      <c r="AL9" s="109" t="e">
        <f>+VLOOKUP(C9,Códigos!$A$59:$A$800,1,0)</f>
        <v>#N/A</v>
      </c>
      <c r="AM9" s="216" t="str">
        <f t="shared" ref="AM9:AM209" si="5">+IFERROR(IF(AL9&gt;0,"SI","NO"),"")</f>
        <v/>
      </c>
      <c r="AN9" s="102"/>
      <c r="AO9" s="94" t="str">
        <f>IFERROR((S9*((1+(Y9/100))^((365/((IF(V9="Mensual",[3]Hoja1!$A$11,IF(V9="trimestral",[3]Hoja1!$B$11,IF(V9="semestral",[3]Hoja1!$C$11,IF(V9="anual",[3]Hoja1!$D$11,"error")))))))/365)-1)*AN9),"")</f>
        <v/>
      </c>
      <c r="AP9" s="99" t="str">
        <f>+IF(A9="","",IF(C9="",70,VLOOKUP(I9,Hoja2!A:D,4,0)))</f>
        <v/>
      </c>
    </row>
    <row r="10" spans="1:42">
      <c r="A10" s="85"/>
      <c r="B10" s="80"/>
      <c r="C10" s="214"/>
      <c r="D10" s="132"/>
      <c r="E10" s="132"/>
      <c r="F10" s="85"/>
      <c r="G10" s="85" t="str">
        <f>+IFERROR(VLOOKUP(F10,Listas!$B:$C,2,0),"")</f>
        <v/>
      </c>
      <c r="H10" s="85"/>
      <c r="I10" s="85"/>
      <c r="J10" s="85"/>
      <c r="K10" s="79"/>
      <c r="L10" s="79"/>
      <c r="M10" s="82"/>
      <c r="N10" s="79"/>
      <c r="O10" s="132"/>
      <c r="P10" s="80"/>
      <c r="Q10" s="85"/>
      <c r="R10" s="85"/>
      <c r="S10" s="84"/>
      <c r="T10" s="85"/>
      <c r="U10" s="85"/>
      <c r="V10" s="85"/>
      <c r="W10" s="85"/>
      <c r="X10" s="86" t="str">
        <f t="shared" si="0"/>
        <v/>
      </c>
      <c r="Y10" s="87"/>
      <c r="Z10" s="88"/>
      <c r="AA10" s="98" t="str">
        <f>+IF(T10="UI",'Tasas por grupo'!$D$34/2,IF(T10="UYU",'Tasas por grupo'!$D$33/2,IF(T10="USD",'Tasas por grupo'!$D$35/2,"")))</f>
        <v/>
      </c>
      <c r="AB10" s="85"/>
      <c r="AC10" s="85"/>
      <c r="AD10" s="85"/>
      <c r="AE10" s="85"/>
      <c r="AF10" s="90" t="str">
        <f>IFERROR(((1+AA10)^(IF(V10="Mensual",Hoja1!$A$5,IF(V10="trimestral",Hoja1!$B$5,IF(V10="semestral",Hoja1!$C$5,IF(V10="Anual",Hoja1!$D$5,"error"))))/12)-1),"")</f>
        <v/>
      </c>
      <c r="AG10" s="91" t="str">
        <f t="shared" si="1"/>
        <v/>
      </c>
      <c r="AH10" s="92" t="str">
        <f t="shared" si="2"/>
        <v/>
      </c>
      <c r="AI10" s="93" t="str">
        <f t="shared" si="3"/>
        <v/>
      </c>
      <c r="AJ10" s="93" t="str">
        <f>IFERROR((S10*((1+AA10)^((365/((IF(V10="Mensual",Hoja1!$A$11,IF(V10="trimestral",Hoja1!$B$11,IF(V10="semestral",Hoja1!$C$11,IF(V10="anual",Hoja1!$D$11,"error")))))))/365)-1)*W10),"")</f>
        <v/>
      </c>
      <c r="AK10" s="215" t="str">
        <f t="shared" si="4"/>
        <v/>
      </c>
      <c r="AL10" s="109" t="e">
        <f>+VLOOKUP(C10,Códigos!$A$59:$A$800,1,0)</f>
        <v>#N/A</v>
      </c>
      <c r="AM10" s="216" t="str">
        <f t="shared" si="5"/>
        <v/>
      </c>
      <c r="AN10" s="102"/>
      <c r="AO10" s="216" t="str">
        <f>IFERROR((S10*((1+(Y10/100))^((365/((IF(V10="Mensual",Hoja1!$A$11,IF(V10="trimestral",Hoja1!$B$11,IF(V10="semestral",Hoja1!$C$11,IF(V10="anual",Hoja1!$D$11,"error")))))))/365)-1)*AN10),"")</f>
        <v/>
      </c>
      <c r="AP10" s="99" t="str">
        <f>+IF(A10="","",IF(C10="",70,VLOOKUP(I10,Hoja2!A:D,4,0)))</f>
        <v/>
      </c>
    </row>
    <row r="11" spans="1:42">
      <c r="A11" s="85"/>
      <c r="B11" s="85"/>
      <c r="C11" s="79"/>
      <c r="D11" s="132"/>
      <c r="E11" s="132"/>
      <c r="F11" s="85"/>
      <c r="G11" s="85" t="str">
        <f>+IFERROR(VLOOKUP(F11,Listas!$B:$C,2,0),"")</f>
        <v/>
      </c>
      <c r="H11" s="85"/>
      <c r="I11" s="85"/>
      <c r="J11" s="85"/>
      <c r="K11" s="79"/>
      <c r="L11" s="79"/>
      <c r="M11" s="82"/>
      <c r="N11" s="79"/>
      <c r="O11" s="132"/>
      <c r="P11" s="80"/>
      <c r="Q11" s="85"/>
      <c r="R11" s="85"/>
      <c r="S11" s="84"/>
      <c r="T11" s="85"/>
      <c r="U11" s="85"/>
      <c r="V11" s="85"/>
      <c r="W11" s="85"/>
      <c r="X11" s="86" t="str">
        <f t="shared" si="0"/>
        <v/>
      </c>
      <c r="Y11" s="87"/>
      <c r="Z11" s="88"/>
      <c r="AA11" s="98" t="str">
        <f>+IF(T11="UI",'Tasas por grupo'!$D$34/2,IF(T11="UYU",'Tasas por grupo'!$D$33/2,IF(T11="USD",'Tasas por grupo'!$D$35/2,"")))</f>
        <v/>
      </c>
      <c r="AB11" s="85"/>
      <c r="AC11" s="85"/>
      <c r="AD11" s="85"/>
      <c r="AE11" s="85"/>
      <c r="AF11" s="90" t="str">
        <f>IFERROR(((1+AA11)^(IF(V11="Mensual",Hoja1!$A$5,IF(V11="trimestral",Hoja1!$B$5,IF(V11="semestral",Hoja1!$C$5,IF(V11="Anual",Hoja1!$D$5,"error"))))/12)-1),"")</f>
        <v/>
      </c>
      <c r="AG11" s="91" t="str">
        <f t="shared" si="1"/>
        <v/>
      </c>
      <c r="AH11" s="92" t="str">
        <f t="shared" si="2"/>
        <v/>
      </c>
      <c r="AI11" s="93" t="str">
        <f t="shared" si="3"/>
        <v/>
      </c>
      <c r="AJ11" s="93" t="str">
        <f>IFERROR((S11*((1+AA11)^((365/((IF(V11="Mensual",Hoja1!$A$11,IF(V11="trimestral",Hoja1!$B$11,IF(V11="semestral",Hoja1!$C$11,IF(V11="anual",Hoja1!$D$11,"error")))))))/365)-1)*W11),"")</f>
        <v/>
      </c>
      <c r="AK11" s="215" t="str">
        <f t="shared" si="4"/>
        <v/>
      </c>
      <c r="AL11" s="109" t="e">
        <f>+VLOOKUP(C11,Códigos!$A$59:$A$800,1,0)</f>
        <v>#N/A</v>
      </c>
      <c r="AM11" s="216" t="str">
        <f t="shared" si="5"/>
        <v/>
      </c>
      <c r="AN11" s="102"/>
      <c r="AO11" s="216" t="str">
        <f>IFERROR((S11*((1+(Y11/100))^((365/((IF(V11="Mensual",Hoja1!$A$11,IF(V11="trimestral",Hoja1!$B$11,IF(V11="semestral",Hoja1!$C$11,IF(V11="anual",Hoja1!$D$11,"error")))))))/365)-1)*AN11),"")</f>
        <v/>
      </c>
      <c r="AP11" s="99" t="str">
        <f>+IF(A11="","",IF(C11="",70,VLOOKUP(I11,Hoja2!A:D,4,0)))</f>
        <v/>
      </c>
    </row>
    <row r="12" spans="1:42">
      <c r="A12" s="85"/>
      <c r="B12" s="85"/>
      <c r="C12" s="79"/>
      <c r="D12" s="132"/>
      <c r="E12" s="132"/>
      <c r="F12" s="85"/>
      <c r="G12" s="85" t="str">
        <f>+IFERROR(VLOOKUP(F12,Listas!$B:$C,2,0),"")</f>
        <v/>
      </c>
      <c r="H12" s="85"/>
      <c r="I12" s="85"/>
      <c r="J12" s="85"/>
      <c r="K12" s="79"/>
      <c r="L12" s="79"/>
      <c r="M12" s="82"/>
      <c r="N12" s="79"/>
      <c r="O12" s="132"/>
      <c r="P12" s="80"/>
      <c r="Q12" s="85"/>
      <c r="R12" s="85"/>
      <c r="S12" s="84"/>
      <c r="T12" s="85"/>
      <c r="U12" s="85"/>
      <c r="V12" s="85"/>
      <c r="W12" s="85"/>
      <c r="X12" s="86" t="str">
        <f t="shared" si="0"/>
        <v/>
      </c>
      <c r="Y12" s="87"/>
      <c r="Z12" s="88"/>
      <c r="AA12" s="98" t="str">
        <f>+IF(T12="UI",'Tasas por grupo'!$D$34/2,IF(T12="UYU",'Tasas por grupo'!$D$33/2,IF(T12="USD",'Tasas por grupo'!$D$35/2,"")))</f>
        <v/>
      </c>
      <c r="AB12" s="85"/>
      <c r="AC12" s="85"/>
      <c r="AD12" s="85"/>
      <c r="AE12" s="85"/>
      <c r="AF12" s="90" t="str">
        <f>IFERROR(((1+AA12)^(IF(V12="Mensual",Hoja1!$A$5,IF(V12="trimestral",Hoja1!$B$5,IF(V12="semestral",Hoja1!$C$5,IF(V12="Anual",Hoja1!$D$5,"error"))))/12)-1),"")</f>
        <v/>
      </c>
      <c r="AG12" s="91" t="str">
        <f t="shared" si="1"/>
        <v/>
      </c>
      <c r="AH12" s="92" t="str">
        <f t="shared" si="2"/>
        <v/>
      </c>
      <c r="AI12" s="93" t="str">
        <f t="shared" si="3"/>
        <v/>
      </c>
      <c r="AJ12" s="93" t="str">
        <f>IFERROR((S12*((1+AA12)^((365/((IF(V12="Mensual",Hoja1!$A$11,IF(V12="trimestral",Hoja1!$B$11,IF(V12="semestral",Hoja1!$C$11,IF(V12="anual",Hoja1!$D$11,"error")))))))/365)-1)*W12),"")</f>
        <v/>
      </c>
      <c r="AK12" s="215" t="str">
        <f t="shared" si="4"/>
        <v/>
      </c>
      <c r="AL12" s="109" t="e">
        <f>+VLOOKUP(C12,Códigos!$A$59:$A$800,1,0)</f>
        <v>#N/A</v>
      </c>
      <c r="AM12" s="216" t="str">
        <f t="shared" si="5"/>
        <v/>
      </c>
      <c r="AN12" s="102"/>
      <c r="AO12" s="216" t="str">
        <f>IFERROR((S12*((1+(Y12/100))^((365/((IF(V12="Mensual",Hoja1!$A$11,IF(V12="trimestral",Hoja1!$B$11,IF(V12="semestral",Hoja1!$C$11,IF(V12="anual",Hoja1!$D$11,"error")))))))/365)-1)*AN12),"")</f>
        <v/>
      </c>
      <c r="AP12" s="99" t="str">
        <f>+IF(A12="","",IF(C12="",70,VLOOKUP(I12,Hoja2!A:D,4,0)))</f>
        <v/>
      </c>
    </row>
    <row r="13" spans="1:42">
      <c r="A13" s="85"/>
      <c r="B13" s="85"/>
      <c r="C13" s="79"/>
      <c r="D13" s="132"/>
      <c r="E13" s="132"/>
      <c r="F13" s="85"/>
      <c r="G13" s="85" t="str">
        <f>+IFERROR(VLOOKUP(F13,Listas!$B:$C,2,0),"")</f>
        <v/>
      </c>
      <c r="H13" s="85"/>
      <c r="I13" s="85"/>
      <c r="J13" s="85"/>
      <c r="K13" s="79"/>
      <c r="L13" s="79"/>
      <c r="M13" s="82"/>
      <c r="N13" s="79"/>
      <c r="O13" s="132"/>
      <c r="P13" s="80"/>
      <c r="Q13" s="85"/>
      <c r="R13" s="85"/>
      <c r="S13" s="84"/>
      <c r="T13" s="85"/>
      <c r="U13" s="85"/>
      <c r="V13" s="85"/>
      <c r="W13" s="85"/>
      <c r="X13" s="86" t="str">
        <f t="shared" si="0"/>
        <v/>
      </c>
      <c r="Y13" s="87"/>
      <c r="Z13" s="88"/>
      <c r="AA13" s="98" t="str">
        <f>+IF(T13="UI",'Tasas por grupo'!$D$34/2,IF(T13="UYU",'Tasas por grupo'!$D$33/2,IF(T13="USD",'Tasas por grupo'!$D$35/2,"")))</f>
        <v/>
      </c>
      <c r="AB13" s="85"/>
      <c r="AC13" s="85"/>
      <c r="AD13" s="85"/>
      <c r="AE13" s="85"/>
      <c r="AF13" s="90" t="str">
        <f>IFERROR(((1+AA13)^(IF(V13="Mensual",Hoja1!$A$5,IF(V13="trimestral",Hoja1!$B$5,IF(V13="semestral",Hoja1!$C$5,IF(V13="Anual",Hoja1!$D$5,"error"))))/12)-1),"")</f>
        <v/>
      </c>
      <c r="AG13" s="91" t="str">
        <f t="shared" si="1"/>
        <v/>
      </c>
      <c r="AH13" s="92" t="str">
        <f t="shared" si="2"/>
        <v/>
      </c>
      <c r="AI13" s="93" t="str">
        <f t="shared" si="3"/>
        <v/>
      </c>
      <c r="AJ13" s="93" t="str">
        <f>IFERROR((S13*((1+AA13)^((365/((IF(V13="Mensual",Hoja1!$A$11,IF(V13="trimestral",Hoja1!$B$11,IF(V13="semestral",Hoja1!$C$11,IF(V13="anual",Hoja1!$D$11,"error")))))))/365)-1)*W13),"")</f>
        <v/>
      </c>
      <c r="AK13" s="215" t="str">
        <f t="shared" si="4"/>
        <v/>
      </c>
      <c r="AL13" s="109" t="e">
        <f>+VLOOKUP(C13,Códigos!$A$59:$A$800,1,0)</f>
        <v>#N/A</v>
      </c>
      <c r="AM13" s="216" t="str">
        <f t="shared" si="5"/>
        <v/>
      </c>
      <c r="AN13" s="102"/>
      <c r="AO13" s="216" t="str">
        <f>IFERROR((S13*((1+(Y13/100))^((365/((IF(V13="Mensual",Hoja1!$A$11,IF(V13="trimestral",Hoja1!$B$11,IF(V13="semestral",Hoja1!$C$11,IF(V13="anual",Hoja1!$D$11,"error")))))))/365)-1)*AN13),"")</f>
        <v/>
      </c>
      <c r="AP13" s="99" t="str">
        <f>+IF(A13="","",IF(C13="",70,VLOOKUP(I13,Hoja2!A:D,4,0)))</f>
        <v/>
      </c>
    </row>
    <row r="14" spans="1:42">
      <c r="A14" s="85"/>
      <c r="B14" s="85"/>
      <c r="C14" s="79"/>
      <c r="D14" s="132"/>
      <c r="E14" s="132"/>
      <c r="F14" s="85"/>
      <c r="G14" s="85" t="str">
        <f>+IFERROR(VLOOKUP(F14,Listas!$B:$C,2,0),"")</f>
        <v/>
      </c>
      <c r="H14" s="85"/>
      <c r="I14" s="85"/>
      <c r="J14" s="85"/>
      <c r="K14" s="79"/>
      <c r="L14" s="79"/>
      <c r="M14" s="82"/>
      <c r="N14" s="79"/>
      <c r="O14" s="132"/>
      <c r="P14" s="80"/>
      <c r="Q14" s="85"/>
      <c r="R14" s="85"/>
      <c r="S14" s="84"/>
      <c r="T14" s="85"/>
      <c r="U14" s="85"/>
      <c r="V14" s="85"/>
      <c r="W14" s="85"/>
      <c r="X14" s="86" t="str">
        <f t="shared" si="0"/>
        <v/>
      </c>
      <c r="Y14" s="87"/>
      <c r="Z14" s="88"/>
      <c r="AA14" s="98" t="str">
        <f>+IF(T14="UI",'Tasas por grupo'!$D$34/2,IF(T14="UYU",'Tasas por grupo'!$D$33/2,IF(T14="USD",'Tasas por grupo'!$D$35/2,"")))</f>
        <v/>
      </c>
      <c r="AB14" s="85"/>
      <c r="AC14" s="85"/>
      <c r="AD14" s="85"/>
      <c r="AE14" s="85"/>
      <c r="AF14" s="90" t="str">
        <f>IFERROR(((1+AA14)^(IF(V14="Mensual",Hoja1!$A$5,IF(V14="trimestral",Hoja1!$B$5,IF(V14="semestral",Hoja1!$C$5,IF(V14="Anual",Hoja1!$D$5,"error"))))/12)-1),"")</f>
        <v/>
      </c>
      <c r="AG14" s="91" t="str">
        <f t="shared" si="1"/>
        <v/>
      </c>
      <c r="AH14" s="92" t="str">
        <f t="shared" si="2"/>
        <v/>
      </c>
      <c r="AI14" s="93" t="str">
        <f t="shared" si="3"/>
        <v/>
      </c>
      <c r="AJ14" s="93" t="str">
        <f>IFERROR((S14*((1+AA14)^((365/((IF(V14="Mensual",Hoja1!$A$11,IF(V14="trimestral",Hoja1!$B$11,IF(V14="semestral",Hoja1!$C$11,IF(V14="anual",Hoja1!$D$11,"error")))))))/365)-1)*W14),"")</f>
        <v/>
      </c>
      <c r="AK14" s="215" t="str">
        <f t="shared" si="4"/>
        <v/>
      </c>
      <c r="AL14" s="109" t="e">
        <f>+VLOOKUP(C14,Códigos!$A$59:$A$800,1,0)</f>
        <v>#N/A</v>
      </c>
      <c r="AM14" s="216" t="str">
        <f t="shared" si="5"/>
        <v/>
      </c>
      <c r="AN14" s="102"/>
      <c r="AO14" s="216" t="str">
        <f>IFERROR((S14*((1+(Y14/100))^((365/((IF(V14="Mensual",Hoja1!$A$11,IF(V14="trimestral",Hoja1!$B$11,IF(V14="semestral",Hoja1!$C$11,IF(V14="anual",Hoja1!$D$11,"error")))))))/365)-1)*AN14),"")</f>
        <v/>
      </c>
      <c r="AP14" s="99" t="str">
        <f>+IF(A14="","",IF(C14="",70,VLOOKUP(I14,Hoja2!A:D,4,0)))</f>
        <v/>
      </c>
    </row>
    <row r="15" spans="1:42">
      <c r="A15" s="85"/>
      <c r="B15" s="85"/>
      <c r="C15" s="79"/>
      <c r="D15" s="132"/>
      <c r="E15" s="132"/>
      <c r="F15" s="85"/>
      <c r="G15" s="85" t="str">
        <f>+IFERROR(VLOOKUP(F15,Listas!$B:$C,2,0),"")</f>
        <v/>
      </c>
      <c r="H15" s="85"/>
      <c r="I15" s="85"/>
      <c r="J15" s="85"/>
      <c r="K15" s="79"/>
      <c r="L15" s="79"/>
      <c r="M15" s="82"/>
      <c r="N15" s="79"/>
      <c r="O15" s="132"/>
      <c r="P15" s="80"/>
      <c r="Q15" s="85"/>
      <c r="R15" s="85"/>
      <c r="S15" s="84"/>
      <c r="T15" s="85"/>
      <c r="U15" s="85"/>
      <c r="V15" s="85"/>
      <c r="W15" s="85"/>
      <c r="X15" s="86" t="str">
        <f t="shared" si="0"/>
        <v/>
      </c>
      <c r="Y15" s="87"/>
      <c r="Z15" s="88"/>
      <c r="AA15" s="98" t="str">
        <f>+IF(T15="UI",'Tasas por grupo'!$D$34/2,IF(T15="UYU",'Tasas por grupo'!$D$33/2,IF(T15="USD",'Tasas por grupo'!$D$35/2,"")))</f>
        <v/>
      </c>
      <c r="AB15" s="85"/>
      <c r="AC15" s="136"/>
      <c r="AD15" s="85"/>
      <c r="AE15" s="85"/>
      <c r="AF15" s="90" t="str">
        <f>IFERROR(((1+AA15)^(IF(V15="Mensual",Hoja1!$A$5,IF(V15="trimestral",Hoja1!$B$5,IF(V15="semestral",Hoja1!$C$5,IF(V15="Anual",Hoja1!$D$5,"error"))))/12)-1),"")</f>
        <v/>
      </c>
      <c r="AG15" s="91" t="str">
        <f t="shared" si="1"/>
        <v/>
      </c>
      <c r="AH15" s="92" t="str">
        <f t="shared" si="2"/>
        <v/>
      </c>
      <c r="AI15" s="93" t="str">
        <f t="shared" si="3"/>
        <v/>
      </c>
      <c r="AJ15" s="93" t="str">
        <f>IFERROR((S15*((1+AA15)^((365/((IF(V15="Mensual",Hoja1!$A$11,IF(V15="trimestral",Hoja1!$B$11,IF(V15="semestral",Hoja1!$C$11,IF(V15="anual",Hoja1!$D$11,"error")))))))/365)-1)*W15),"")</f>
        <v/>
      </c>
      <c r="AK15" s="215" t="str">
        <f t="shared" si="4"/>
        <v/>
      </c>
      <c r="AL15" s="109" t="e">
        <f>+VLOOKUP(C15,Códigos!$A$59:$A$800,1,0)</f>
        <v>#N/A</v>
      </c>
      <c r="AM15" s="216" t="str">
        <f t="shared" si="5"/>
        <v/>
      </c>
      <c r="AN15" s="102"/>
      <c r="AO15" s="216" t="str">
        <f>IFERROR((S15*((1+(Y15/100))^((365/((IF(V15="Mensual",Hoja1!$A$11,IF(V15="trimestral",Hoja1!$B$11,IF(V15="semestral",Hoja1!$C$11,IF(V15="anual",Hoja1!$D$11,"error")))))))/365)-1)*AN15),"")</f>
        <v/>
      </c>
      <c r="AP15" s="99" t="str">
        <f>+IF(A15="","",IF(C15="",70,VLOOKUP(I15,Hoja2!A:D,4,0)))</f>
        <v/>
      </c>
    </row>
    <row r="16" spans="1:42">
      <c r="A16" s="85"/>
      <c r="B16" s="85"/>
      <c r="C16" s="79"/>
      <c r="D16" s="132"/>
      <c r="E16" s="132"/>
      <c r="F16" s="85"/>
      <c r="G16" s="85" t="str">
        <f>+IFERROR(VLOOKUP(F16,Listas!$B:$C,2,0),"")</f>
        <v/>
      </c>
      <c r="H16" s="85"/>
      <c r="I16" s="85"/>
      <c r="J16" s="85"/>
      <c r="K16" s="79"/>
      <c r="L16" s="79"/>
      <c r="M16" s="82"/>
      <c r="N16" s="79"/>
      <c r="O16" s="132"/>
      <c r="P16" s="80"/>
      <c r="Q16" s="85"/>
      <c r="R16" s="85"/>
      <c r="S16" s="84"/>
      <c r="T16" s="85"/>
      <c r="U16" s="85"/>
      <c r="V16" s="85"/>
      <c r="W16" s="85"/>
      <c r="X16" s="86" t="str">
        <f t="shared" si="0"/>
        <v/>
      </c>
      <c r="Y16" s="87"/>
      <c r="Z16" s="88"/>
      <c r="AA16" s="98" t="str">
        <f>+IF(T16="UI",'Tasas por grupo'!$D$34/2,IF(T16="UYU",'Tasas por grupo'!$D$33/2,IF(T16="USD",'Tasas por grupo'!$D$35/2,"")))</f>
        <v/>
      </c>
      <c r="AB16" s="85"/>
      <c r="AC16" s="85"/>
      <c r="AD16" s="85"/>
      <c r="AE16" s="85"/>
      <c r="AF16" s="90" t="str">
        <f>IFERROR(((1+AA16)^(IF(V16="Mensual",Hoja1!$A$5,IF(V16="trimestral",Hoja1!$B$5,IF(V16="semestral",Hoja1!$C$5,IF(V16="Anual",Hoja1!$D$5,"error"))))/12)-1),"")</f>
        <v/>
      </c>
      <c r="AG16" s="91" t="str">
        <f t="shared" si="1"/>
        <v/>
      </c>
      <c r="AH16" s="92" t="str">
        <f t="shared" si="2"/>
        <v/>
      </c>
      <c r="AI16" s="93" t="str">
        <f t="shared" si="3"/>
        <v/>
      </c>
      <c r="AJ16" s="93" t="str">
        <f>IFERROR((S16*((1+AA16)^((365/((IF(V16="Mensual",Hoja1!$A$11,IF(V16="trimestral",Hoja1!$B$11,IF(V16="semestral",Hoja1!$C$11,IF(V16="anual",Hoja1!$D$11,"error")))))))/365)-1)*W16),"")</f>
        <v/>
      </c>
      <c r="AK16" s="215" t="str">
        <f t="shared" si="4"/>
        <v/>
      </c>
      <c r="AL16" s="109" t="e">
        <f>+VLOOKUP(C16,Códigos!$A$59:$A$800,1,0)</f>
        <v>#N/A</v>
      </c>
      <c r="AM16" s="216" t="str">
        <f t="shared" si="5"/>
        <v/>
      </c>
      <c r="AN16" s="102"/>
      <c r="AO16" s="216" t="str">
        <f>IFERROR((S16*((1+(Y16/100))^((365/((IF(V16="Mensual",Hoja1!$A$11,IF(V16="trimestral",Hoja1!$B$11,IF(V16="semestral",Hoja1!$C$11,IF(V16="anual",Hoja1!$D$11,"error")))))))/365)-1)*AN16),"")</f>
        <v/>
      </c>
      <c r="AP16" s="99" t="str">
        <f>+IF(A16="","",IF(C16="",70,VLOOKUP(I16,Hoja2!A:D,4,0)))</f>
        <v/>
      </c>
    </row>
    <row r="17" spans="1:42">
      <c r="A17" s="85"/>
      <c r="B17" s="85"/>
      <c r="C17" s="79"/>
      <c r="D17" s="132"/>
      <c r="E17" s="132"/>
      <c r="F17" s="85"/>
      <c r="G17" s="85" t="str">
        <f>+IFERROR(VLOOKUP(F17,Listas!$B:$C,2,0),"")</f>
        <v/>
      </c>
      <c r="H17" s="85"/>
      <c r="I17" s="85"/>
      <c r="J17" s="85"/>
      <c r="K17" s="79"/>
      <c r="L17" s="79"/>
      <c r="M17" s="82"/>
      <c r="N17" s="79"/>
      <c r="O17" s="132"/>
      <c r="P17" s="80"/>
      <c r="Q17" s="85"/>
      <c r="R17" s="85"/>
      <c r="S17" s="84"/>
      <c r="T17" s="85"/>
      <c r="U17" s="85"/>
      <c r="V17" s="85"/>
      <c r="W17" s="85"/>
      <c r="X17" s="86" t="str">
        <f t="shared" si="0"/>
        <v/>
      </c>
      <c r="Y17" s="87"/>
      <c r="Z17" s="88"/>
      <c r="AA17" s="98" t="str">
        <f>+IF(T17="UI",'Tasas por grupo'!$D$34/2,IF(T17="UYU",'Tasas por grupo'!$D$33/2,IF(T17="USD",'Tasas por grupo'!$D$35/2,"")))</f>
        <v/>
      </c>
      <c r="AB17" s="85"/>
      <c r="AC17" s="85"/>
      <c r="AD17" s="85"/>
      <c r="AE17" s="85"/>
      <c r="AF17" s="90" t="str">
        <f>IFERROR(((1+AA17)^(IF(V17="Mensual",Hoja1!$A$5,IF(V17="trimestral",Hoja1!$B$5,IF(V17="semestral",Hoja1!$C$5,IF(V17="Anual",Hoja1!$D$5,"error"))))/12)-1),"")</f>
        <v/>
      </c>
      <c r="AG17" s="91" t="str">
        <f t="shared" si="1"/>
        <v/>
      </c>
      <c r="AH17" s="92" t="str">
        <f t="shared" si="2"/>
        <v/>
      </c>
      <c r="AI17" s="93" t="str">
        <f t="shared" si="3"/>
        <v/>
      </c>
      <c r="AJ17" s="93" t="str">
        <f>IFERROR((S17*((1+AA17)^((365/((IF(V17="Mensual",Hoja1!$A$11,IF(V17="trimestral",Hoja1!$B$11,IF(V17="semestral",Hoja1!$C$11,IF(V17="anual",Hoja1!$D$11,"error")))))))/365)-1)*W17),"")</f>
        <v/>
      </c>
      <c r="AK17" s="215" t="str">
        <f t="shared" si="4"/>
        <v/>
      </c>
      <c r="AL17" s="109" t="e">
        <f>+VLOOKUP(C17,Códigos!$A$59:$A$800,1,0)</f>
        <v>#N/A</v>
      </c>
      <c r="AM17" s="216" t="str">
        <f t="shared" si="5"/>
        <v/>
      </c>
      <c r="AN17" s="102"/>
      <c r="AO17" s="216" t="str">
        <f>IFERROR((S17*((1+(Y17/100))^((365/((IF(V17="Mensual",Hoja1!$A$11,IF(V17="trimestral",Hoja1!$B$11,IF(V17="semestral",Hoja1!$C$11,IF(V17="anual",Hoja1!$D$11,"error")))))))/365)-1)*AN17),"")</f>
        <v/>
      </c>
      <c r="AP17" s="99" t="str">
        <f>+IF(A17="","",IF(C17="",70,VLOOKUP(I17,Hoja2!A:D,4,0)))</f>
        <v/>
      </c>
    </row>
    <row r="18" spans="1:42">
      <c r="A18" s="85"/>
      <c r="B18" s="85"/>
      <c r="C18" s="79"/>
      <c r="D18" s="132"/>
      <c r="E18" s="132"/>
      <c r="F18" s="85"/>
      <c r="G18" s="85" t="str">
        <f>+IFERROR(VLOOKUP(F18,Listas!$B:$C,2,0),"")</f>
        <v/>
      </c>
      <c r="H18" s="85"/>
      <c r="I18" s="85"/>
      <c r="J18" s="85"/>
      <c r="K18" s="79"/>
      <c r="L18" s="79"/>
      <c r="M18" s="82"/>
      <c r="N18" s="79"/>
      <c r="O18" s="132"/>
      <c r="P18" s="80"/>
      <c r="Q18" s="85"/>
      <c r="R18" s="85"/>
      <c r="S18" s="84"/>
      <c r="T18" s="85"/>
      <c r="U18" s="85"/>
      <c r="V18" s="85"/>
      <c r="W18" s="85"/>
      <c r="X18" s="86" t="str">
        <f t="shared" si="0"/>
        <v/>
      </c>
      <c r="Y18" s="87"/>
      <c r="Z18" s="88"/>
      <c r="AA18" s="98" t="str">
        <f>+IF(T18="UI",'Tasas por grupo'!$D$34/2,IF(T18="UYU",'Tasas por grupo'!$D$33/2,IF(T18="USD",'Tasas por grupo'!$D$35/2,"")))</f>
        <v/>
      </c>
      <c r="AB18" s="85"/>
      <c r="AC18" s="85"/>
      <c r="AD18" s="85"/>
      <c r="AE18" s="85"/>
      <c r="AF18" s="90" t="str">
        <f>IFERROR(((1+AA18)^(IF(V18="Mensual",Hoja1!$A$5,IF(V18="trimestral",Hoja1!$B$5,IF(V18="semestral",Hoja1!$C$5,IF(V18="Anual",Hoja1!$D$5,"error"))))/12)-1),"")</f>
        <v/>
      </c>
      <c r="AG18" s="91" t="str">
        <f t="shared" si="1"/>
        <v/>
      </c>
      <c r="AH18" s="92" t="str">
        <f t="shared" si="2"/>
        <v/>
      </c>
      <c r="AI18" s="93" t="str">
        <f t="shared" si="3"/>
        <v/>
      </c>
      <c r="AJ18" s="93" t="str">
        <f>IFERROR((S18*((1+AA18)^((365/((IF(V18="Mensual",Hoja1!$A$11,IF(V18="trimestral",Hoja1!$B$11,IF(V18="semestral",Hoja1!$C$11,IF(V18="anual",Hoja1!$D$11,"error")))))))/365)-1)*W18),"")</f>
        <v/>
      </c>
      <c r="AK18" s="215" t="str">
        <f t="shared" si="4"/>
        <v/>
      </c>
      <c r="AL18" s="109" t="e">
        <f>+VLOOKUP(C18,Códigos!$A$59:$A$800,1,0)</f>
        <v>#N/A</v>
      </c>
      <c r="AM18" s="216" t="str">
        <f t="shared" si="5"/>
        <v/>
      </c>
      <c r="AN18" s="102"/>
      <c r="AO18" s="216" t="str">
        <f>IFERROR((S18*((1+(Y18/100))^((365/((IF(V18="Mensual",Hoja1!$A$11,IF(V18="trimestral",Hoja1!$B$11,IF(V18="semestral",Hoja1!$C$11,IF(V18="anual",Hoja1!$D$11,"error")))))))/365)-1)*AN18),"")</f>
        <v/>
      </c>
      <c r="AP18" s="99" t="str">
        <f>+IF(A18="","",IF(C18="",70,VLOOKUP(I18,Hoja2!A:D,4,0)))</f>
        <v/>
      </c>
    </row>
    <row r="19" spans="1:42">
      <c r="A19" s="85"/>
      <c r="B19" s="85"/>
      <c r="C19" s="79"/>
      <c r="D19" s="132"/>
      <c r="E19" s="132"/>
      <c r="F19" s="85"/>
      <c r="G19" s="85" t="str">
        <f>+IFERROR(VLOOKUP(F19,Listas!$B:$C,2,0),"")</f>
        <v/>
      </c>
      <c r="H19" s="85"/>
      <c r="I19" s="85"/>
      <c r="J19" s="85"/>
      <c r="K19" s="79"/>
      <c r="L19" s="79"/>
      <c r="M19" s="82"/>
      <c r="N19" s="79"/>
      <c r="O19" s="132"/>
      <c r="P19" s="80"/>
      <c r="Q19" s="85"/>
      <c r="R19" s="85"/>
      <c r="S19" s="84"/>
      <c r="T19" s="85"/>
      <c r="U19" s="85"/>
      <c r="V19" s="85"/>
      <c r="W19" s="85"/>
      <c r="X19" s="86" t="str">
        <f t="shared" si="0"/>
        <v/>
      </c>
      <c r="Y19" s="87"/>
      <c r="Z19" s="88"/>
      <c r="AA19" s="98" t="str">
        <f>+IF(T19="UI",'Tasas por grupo'!$D$34/2,IF(T19="UYU",'Tasas por grupo'!$D$33/2,IF(T19="USD",'Tasas por grupo'!$D$35/2,"")))</f>
        <v/>
      </c>
      <c r="AB19" s="85"/>
      <c r="AC19" s="85"/>
      <c r="AD19" s="85"/>
      <c r="AE19" s="85"/>
      <c r="AF19" s="90" t="str">
        <f>IFERROR(((1+AA19)^(IF(V19="Mensual",Hoja1!$A$5,IF(V19="trimestral",Hoja1!$B$5,IF(V19="semestral",Hoja1!$C$5,IF(V19="Anual",Hoja1!$D$5,"error"))))/12)-1),"")</f>
        <v/>
      </c>
      <c r="AG19" s="91" t="str">
        <f t="shared" si="1"/>
        <v/>
      </c>
      <c r="AH19" s="92" t="str">
        <f t="shared" si="2"/>
        <v/>
      </c>
      <c r="AI19" s="93" t="str">
        <f t="shared" si="3"/>
        <v/>
      </c>
      <c r="AJ19" s="93" t="str">
        <f>IFERROR((S19*((1+AA19)^((365/((IF(V19="Mensual",Hoja1!$A$11,IF(V19="trimestral",Hoja1!$B$11,IF(V19="semestral",Hoja1!$C$11,IF(V19="anual",Hoja1!$D$11,"error")))))))/365)-1)*W19),"")</f>
        <v/>
      </c>
      <c r="AK19" s="215" t="str">
        <f t="shared" si="4"/>
        <v/>
      </c>
      <c r="AL19" s="109" t="e">
        <f>+VLOOKUP(C19,Códigos!$A$59:$A$800,1,0)</f>
        <v>#N/A</v>
      </c>
      <c r="AM19" s="216" t="str">
        <f t="shared" si="5"/>
        <v/>
      </c>
      <c r="AN19" s="102"/>
      <c r="AO19" s="216" t="str">
        <f>IFERROR((S19*((1+(Y19/100))^((365/((IF(V19="Mensual",Hoja1!$A$11,IF(V19="trimestral",Hoja1!$B$11,IF(V19="semestral",Hoja1!$C$11,IF(V19="anual",Hoja1!$D$11,"error")))))))/365)-1)*AN19),"")</f>
        <v/>
      </c>
      <c r="AP19" s="99" t="str">
        <f>+IF(A19="","",IF(C19="",70,VLOOKUP(I19,Hoja2!A:D,4,0)))</f>
        <v/>
      </c>
    </row>
    <row r="20" spans="1:42">
      <c r="A20" s="85"/>
      <c r="B20" s="85"/>
      <c r="C20" s="79"/>
      <c r="D20" s="132"/>
      <c r="E20" s="132"/>
      <c r="F20" s="85"/>
      <c r="G20" s="85" t="str">
        <f>+IFERROR(VLOOKUP(F20,Listas!$B:$C,2,0),"")</f>
        <v/>
      </c>
      <c r="H20" s="85"/>
      <c r="I20" s="85"/>
      <c r="J20" s="85"/>
      <c r="K20" s="79"/>
      <c r="L20" s="79"/>
      <c r="M20" s="82"/>
      <c r="N20" s="79"/>
      <c r="O20" s="132"/>
      <c r="P20" s="80"/>
      <c r="Q20" s="85"/>
      <c r="R20" s="85"/>
      <c r="S20" s="85"/>
      <c r="T20" s="85"/>
      <c r="U20" s="85"/>
      <c r="V20" s="85"/>
      <c r="W20" s="85"/>
      <c r="X20" s="86" t="str">
        <f t="shared" si="0"/>
        <v/>
      </c>
      <c r="Y20" s="87"/>
      <c r="Z20" s="88"/>
      <c r="AA20" s="98" t="str">
        <f>+IF(T20="UI",'Tasas por grupo'!$D$34/2,IF(T20="UYU",'Tasas por grupo'!$D$33/2,IF(T20="USD",'Tasas por grupo'!$D$35/2,"")))</f>
        <v/>
      </c>
      <c r="AB20" s="85"/>
      <c r="AC20" s="85"/>
      <c r="AD20" s="85"/>
      <c r="AE20" s="85"/>
      <c r="AF20" s="90" t="str">
        <f>IFERROR(((1+AA20)^(IF(V20="Mensual",Hoja1!$A$5,IF(V20="trimestral",Hoja1!$B$5,IF(V20="semestral",Hoja1!$C$5,IF(V20="Anual",Hoja1!$D$5,"error"))))/12)-1),"")</f>
        <v/>
      </c>
      <c r="AG20" s="91" t="str">
        <f t="shared" si="1"/>
        <v/>
      </c>
      <c r="AH20" s="92" t="str">
        <f t="shared" si="2"/>
        <v/>
      </c>
      <c r="AI20" s="93" t="str">
        <f t="shared" si="3"/>
        <v/>
      </c>
      <c r="AJ20" s="93" t="str">
        <f>IFERROR((S20*((1+AA20)^((365/((IF(V20="Mensual",Hoja1!$A$11,IF(V20="trimestral",Hoja1!$B$11,IF(V20="semestral",Hoja1!$C$11,IF(V20="anual",Hoja1!$D$11,"error")))))))/365)-1)*W20),"")</f>
        <v/>
      </c>
      <c r="AK20" s="215" t="str">
        <f t="shared" si="4"/>
        <v/>
      </c>
      <c r="AL20" s="109" t="e">
        <f>+VLOOKUP(C20,Códigos!$A$59:$A$800,1,0)</f>
        <v>#N/A</v>
      </c>
      <c r="AM20" s="216" t="str">
        <f t="shared" si="5"/>
        <v/>
      </c>
      <c r="AN20" s="102"/>
      <c r="AO20" s="216" t="str">
        <f>IFERROR((S20*((1+(Y20/100))^((365/((IF(V20="Mensual",Hoja1!$A$11,IF(V20="trimestral",Hoja1!$B$11,IF(V20="semestral",Hoja1!$C$11,IF(V20="anual",Hoja1!$D$11,"error")))))))/365)-1)*AN20),"")</f>
        <v/>
      </c>
      <c r="AP20" s="99" t="str">
        <f>+IF(A20="","",IF(C20="",70,VLOOKUP(I20,Hoja2!A:D,4,0)))</f>
        <v/>
      </c>
    </row>
    <row r="21" spans="1:42" ht="15.75" customHeight="1">
      <c r="A21" s="85"/>
      <c r="B21" s="85"/>
      <c r="C21" s="79"/>
      <c r="D21" s="132"/>
      <c r="E21" s="132"/>
      <c r="F21" s="85"/>
      <c r="G21" s="85" t="str">
        <f>+IFERROR(VLOOKUP(F21,Listas!$B:$C,2,0),"")</f>
        <v/>
      </c>
      <c r="H21" s="85"/>
      <c r="I21" s="85"/>
      <c r="J21" s="85"/>
      <c r="K21" s="79"/>
      <c r="L21" s="79"/>
      <c r="M21" s="82"/>
      <c r="N21" s="79"/>
      <c r="O21" s="132"/>
      <c r="P21" s="80"/>
      <c r="Q21" s="85"/>
      <c r="R21" s="85"/>
      <c r="S21" s="85"/>
      <c r="T21" s="85"/>
      <c r="U21" s="85"/>
      <c r="V21" s="85"/>
      <c r="W21" s="85"/>
      <c r="X21" s="86" t="str">
        <f t="shared" si="0"/>
        <v/>
      </c>
      <c r="Y21" s="87"/>
      <c r="Z21" s="88"/>
      <c r="AA21" s="98" t="str">
        <f>+IF(T21="UI",'Tasas por grupo'!$D$34/2,IF(T21="UYU",'Tasas por grupo'!$D$33/2,IF(T21="USD",'Tasas por grupo'!$D$35/2,"")))</f>
        <v/>
      </c>
      <c r="AB21" s="85"/>
      <c r="AC21" s="85"/>
      <c r="AD21" s="85"/>
      <c r="AE21" s="85"/>
      <c r="AF21" s="90" t="str">
        <f>IFERROR(((1+AA21)^(IF(V21="Mensual",Hoja1!$A$5,IF(V21="trimestral",Hoja1!$B$5,IF(V21="semestral",Hoja1!$C$5,IF(V21="Anual",Hoja1!$D$5,"error"))))/12)-1),"")</f>
        <v/>
      </c>
      <c r="AG21" s="91" t="str">
        <f t="shared" si="1"/>
        <v/>
      </c>
      <c r="AH21" s="92" t="str">
        <f t="shared" si="2"/>
        <v/>
      </c>
      <c r="AI21" s="93" t="str">
        <f t="shared" si="3"/>
        <v/>
      </c>
      <c r="AJ21" s="93" t="str">
        <f>IFERROR((S21*((1+AA21)^((365/((IF(V21="Mensual",Hoja1!$A$11,IF(V21="trimestral",Hoja1!$B$11,IF(V21="semestral",Hoja1!$C$11,IF(V21="anual",Hoja1!$D$11,"error")))))))/365)-1)*W21),"")</f>
        <v/>
      </c>
      <c r="AK21" s="215" t="str">
        <f t="shared" si="4"/>
        <v/>
      </c>
      <c r="AL21" s="109" t="e">
        <f>+VLOOKUP(C21,Códigos!$A$59:$A$800,1,0)</f>
        <v>#N/A</v>
      </c>
      <c r="AM21" s="216" t="str">
        <f t="shared" si="5"/>
        <v/>
      </c>
      <c r="AN21" s="102"/>
      <c r="AO21" s="216" t="str">
        <f>IFERROR((S21*((1+(Y21/100))^((365/((IF(V21="Mensual",Hoja1!$A$11,IF(V21="trimestral",Hoja1!$B$11,IF(V21="semestral",Hoja1!$C$11,IF(V21="anual",Hoja1!$D$11,"error")))))))/365)-1)*AN21),"")</f>
        <v/>
      </c>
      <c r="AP21" s="99" t="str">
        <f>+IF(A21="","",IF(C21="",70,VLOOKUP(I21,Hoja2!A:D,4,0)))</f>
        <v/>
      </c>
    </row>
    <row r="22" spans="1:42" ht="15.75" customHeight="1">
      <c r="A22" s="85"/>
      <c r="B22" s="85"/>
      <c r="C22" s="79"/>
      <c r="D22" s="132"/>
      <c r="E22" s="132"/>
      <c r="F22" s="85"/>
      <c r="G22" s="85" t="str">
        <f>+IFERROR(VLOOKUP(F22,Listas!$B:$C,2,0),"")</f>
        <v/>
      </c>
      <c r="H22" s="85"/>
      <c r="I22" s="85"/>
      <c r="J22" s="85"/>
      <c r="K22" s="79"/>
      <c r="L22" s="79"/>
      <c r="M22" s="82"/>
      <c r="N22" s="79"/>
      <c r="O22" s="132"/>
      <c r="P22" s="80"/>
      <c r="Q22" s="85"/>
      <c r="R22" s="85"/>
      <c r="S22" s="85"/>
      <c r="T22" s="85"/>
      <c r="U22" s="85"/>
      <c r="V22" s="85"/>
      <c r="W22" s="85"/>
      <c r="X22" s="86" t="str">
        <f t="shared" si="0"/>
        <v/>
      </c>
      <c r="Y22" s="87"/>
      <c r="Z22" s="88"/>
      <c r="AA22" s="98" t="str">
        <f>+IF(T22="UI",'Tasas por grupo'!$D$34/2,IF(T22="UYU",'Tasas por grupo'!$D$33/2,IF(T22="USD",'Tasas por grupo'!$D$35/2,"")))</f>
        <v/>
      </c>
      <c r="AB22" s="85"/>
      <c r="AC22" s="85"/>
      <c r="AD22" s="85"/>
      <c r="AE22" s="85"/>
      <c r="AF22" s="90" t="str">
        <f>IFERROR(((1+AA22)^(IF(V22="Mensual",Hoja1!$A$5,IF(V22="trimestral",Hoja1!$B$5,IF(V22="semestral",Hoja1!$C$5,IF(V22="Anual",Hoja1!$D$5,"error"))))/12)-1),"")</f>
        <v/>
      </c>
      <c r="AG22" s="91" t="str">
        <f t="shared" si="1"/>
        <v/>
      </c>
      <c r="AH22" s="92" t="str">
        <f t="shared" si="2"/>
        <v/>
      </c>
      <c r="AI22" s="93" t="str">
        <f t="shared" si="3"/>
        <v/>
      </c>
      <c r="AJ22" s="93" t="str">
        <f>IFERROR((S22*((1+AA22)^((365/((IF(V22="Mensual",Hoja1!$A$11,IF(V22="trimestral",Hoja1!$B$11,IF(V22="semestral",Hoja1!$C$11,IF(V22="anual",Hoja1!$D$11,"error")))))))/365)-1)*W22),"")</f>
        <v/>
      </c>
      <c r="AK22" s="215" t="str">
        <f t="shared" si="4"/>
        <v/>
      </c>
      <c r="AL22" s="109" t="e">
        <f>+VLOOKUP(C22,Códigos!$A$59:$A$800,1,0)</f>
        <v>#N/A</v>
      </c>
      <c r="AM22" s="216" t="str">
        <f t="shared" si="5"/>
        <v/>
      </c>
      <c r="AN22" s="102"/>
      <c r="AO22" s="216" t="str">
        <f>IFERROR((S22*((1+(Y22/100))^((365/((IF(V22="Mensual",Hoja1!$A$11,IF(V22="trimestral",Hoja1!$B$11,IF(V22="semestral",Hoja1!$C$11,IF(V22="anual",Hoja1!$D$11,"error")))))))/365)-1)*AN22),"")</f>
        <v/>
      </c>
      <c r="AP22" s="99" t="str">
        <f>+IF(A22="","",IF(C22="",70,VLOOKUP(I22,Hoja2!A:D,4,0)))</f>
        <v/>
      </c>
    </row>
    <row r="23" spans="1:42" ht="15.75" customHeight="1">
      <c r="A23" s="85"/>
      <c r="B23" s="85"/>
      <c r="C23" s="79"/>
      <c r="D23" s="132"/>
      <c r="E23" s="132"/>
      <c r="F23" s="85"/>
      <c r="G23" s="85" t="str">
        <f>+IFERROR(VLOOKUP(F23,Listas!$B:$C,2,0),"")</f>
        <v/>
      </c>
      <c r="H23" s="85"/>
      <c r="I23" s="85"/>
      <c r="J23" s="85"/>
      <c r="K23" s="79"/>
      <c r="L23" s="79"/>
      <c r="M23" s="82"/>
      <c r="N23" s="79"/>
      <c r="O23" s="132"/>
      <c r="P23" s="80"/>
      <c r="Q23" s="85"/>
      <c r="R23" s="85"/>
      <c r="S23" s="85"/>
      <c r="T23" s="85"/>
      <c r="U23" s="85"/>
      <c r="V23" s="85"/>
      <c r="W23" s="85"/>
      <c r="X23" s="86" t="str">
        <f t="shared" si="0"/>
        <v/>
      </c>
      <c r="Y23" s="87"/>
      <c r="Z23" s="88"/>
      <c r="AA23" s="98" t="str">
        <f>+IF(T23="UI",'Tasas por grupo'!$D$34/2,IF(T23="UYU",'Tasas por grupo'!$D$33/2,IF(T23="USD",'Tasas por grupo'!$D$35/2,"")))</f>
        <v/>
      </c>
      <c r="AB23" s="85"/>
      <c r="AC23" s="85"/>
      <c r="AD23" s="85"/>
      <c r="AE23" s="85"/>
      <c r="AF23" s="90" t="str">
        <f>IFERROR(((1+AA23)^(IF(V23="Mensual",Hoja1!$A$5,IF(V23="trimestral",Hoja1!$B$5,IF(V23="semestral",Hoja1!$C$5,IF(V23="Anual",Hoja1!$D$5,"error"))))/12)-1),"")</f>
        <v/>
      </c>
      <c r="AG23" s="91" t="str">
        <f t="shared" si="1"/>
        <v/>
      </c>
      <c r="AH23" s="92" t="str">
        <f t="shared" si="2"/>
        <v/>
      </c>
      <c r="AI23" s="93" t="str">
        <f t="shared" si="3"/>
        <v/>
      </c>
      <c r="AJ23" s="93" t="str">
        <f>IFERROR((S23*((1+AA23)^((365/((IF(V23="Mensual",Hoja1!$A$11,IF(V23="trimestral",Hoja1!$B$11,IF(V23="semestral",Hoja1!$C$11,IF(V23="anual",Hoja1!$D$11,"error")))))))/365)-1)*W23),"")</f>
        <v/>
      </c>
      <c r="AK23" s="215" t="str">
        <f t="shared" si="4"/>
        <v/>
      </c>
      <c r="AL23" s="109" t="e">
        <f>+VLOOKUP(C23,Códigos!$A$59:$A$800,1,0)</f>
        <v>#N/A</v>
      </c>
      <c r="AM23" s="216" t="str">
        <f t="shared" si="5"/>
        <v/>
      </c>
      <c r="AN23" s="102"/>
      <c r="AO23" s="216" t="str">
        <f>IFERROR((S23*((1+(Y23/100))^((365/((IF(V23="Mensual",Hoja1!$A$11,IF(V23="trimestral",Hoja1!$B$11,IF(V23="semestral",Hoja1!$C$11,IF(V23="anual",Hoja1!$D$11,"error")))))))/365)-1)*AN23),"")</f>
        <v/>
      </c>
      <c r="AP23" s="99" t="str">
        <f>+IF(A23="","",IF(C23="",70,VLOOKUP(I23,Hoja2!A:D,4,0)))</f>
        <v/>
      </c>
    </row>
    <row r="24" spans="1:42" ht="15.75" customHeight="1">
      <c r="A24" s="85"/>
      <c r="B24" s="85"/>
      <c r="C24" s="79"/>
      <c r="D24" s="132"/>
      <c r="E24" s="132"/>
      <c r="F24" s="85"/>
      <c r="G24" s="85" t="str">
        <f>+IFERROR(VLOOKUP(F24,Listas!$B:$C,2,0),"")</f>
        <v/>
      </c>
      <c r="H24" s="85"/>
      <c r="I24" s="85"/>
      <c r="J24" s="85"/>
      <c r="K24" s="79"/>
      <c r="L24" s="79"/>
      <c r="M24" s="82"/>
      <c r="N24" s="79"/>
      <c r="O24" s="132"/>
      <c r="P24" s="80"/>
      <c r="Q24" s="85"/>
      <c r="R24" s="85"/>
      <c r="S24" s="85"/>
      <c r="T24" s="85"/>
      <c r="U24" s="85"/>
      <c r="V24" s="85"/>
      <c r="W24" s="85"/>
      <c r="X24" s="86" t="str">
        <f t="shared" si="0"/>
        <v/>
      </c>
      <c r="Y24" s="87"/>
      <c r="Z24" s="88"/>
      <c r="AA24" s="98" t="str">
        <f>+IF(T24="UI",'Tasas por grupo'!$D$34/2,IF(T24="UYU",'Tasas por grupo'!$D$33/2,IF(T24="USD",'Tasas por grupo'!$D$35/2,"")))</f>
        <v/>
      </c>
      <c r="AB24" s="85"/>
      <c r="AC24" s="85"/>
      <c r="AD24" s="85"/>
      <c r="AE24" s="85"/>
      <c r="AF24" s="90" t="str">
        <f>IFERROR(((1+AA24)^(IF(V24="Mensual",Hoja1!$A$5,IF(V24="trimestral",Hoja1!$B$5,IF(V24="semestral",Hoja1!$C$5,IF(V24="Anual",Hoja1!$D$5,"error"))))/12)-1),"")</f>
        <v/>
      </c>
      <c r="AG24" s="91" t="str">
        <f t="shared" si="1"/>
        <v/>
      </c>
      <c r="AH24" s="92" t="str">
        <f t="shared" si="2"/>
        <v/>
      </c>
      <c r="AI24" s="93" t="str">
        <f t="shared" si="3"/>
        <v/>
      </c>
      <c r="AJ24" s="93" t="str">
        <f>IFERROR((S24*((1+AA24)^((365/((IF(V24="Mensual",Hoja1!$A$11,IF(V24="trimestral",Hoja1!$B$11,IF(V24="semestral",Hoja1!$C$11,IF(V24="anual",Hoja1!$D$11,"error")))))))/365)-1)*W24),"")</f>
        <v/>
      </c>
      <c r="AK24" s="215" t="str">
        <f t="shared" si="4"/>
        <v/>
      </c>
      <c r="AL24" s="109" t="e">
        <f>+VLOOKUP(C24,Códigos!$A$59:$A$800,1,0)</f>
        <v>#N/A</v>
      </c>
      <c r="AM24" s="216" t="str">
        <f t="shared" si="5"/>
        <v/>
      </c>
      <c r="AN24" s="102"/>
      <c r="AO24" s="216" t="str">
        <f>IFERROR((S24*((1+(Y24/100))^((365/((IF(V24="Mensual",Hoja1!$A$11,IF(V24="trimestral",Hoja1!$B$11,IF(V24="semestral",Hoja1!$C$11,IF(V24="anual",Hoja1!$D$11,"error")))))))/365)-1)*AN24),"")</f>
        <v/>
      </c>
      <c r="AP24" s="99" t="str">
        <f>+IF(A24="","",IF(C24="",70,VLOOKUP(I24,Hoja2!A:D,4,0)))</f>
        <v/>
      </c>
    </row>
    <row r="25" spans="1:42" ht="15.75" customHeight="1">
      <c r="A25" s="85"/>
      <c r="B25" s="85"/>
      <c r="C25" s="79"/>
      <c r="D25" s="132"/>
      <c r="E25" s="132"/>
      <c r="F25" s="85"/>
      <c r="G25" s="85" t="str">
        <f>+IFERROR(VLOOKUP(F25,Listas!$B:$C,2,0),"")</f>
        <v/>
      </c>
      <c r="H25" s="85"/>
      <c r="I25" s="85"/>
      <c r="J25" s="85"/>
      <c r="K25" s="79"/>
      <c r="L25" s="79"/>
      <c r="M25" s="82"/>
      <c r="N25" s="79"/>
      <c r="O25" s="132"/>
      <c r="P25" s="80"/>
      <c r="Q25" s="85"/>
      <c r="R25" s="85"/>
      <c r="S25" s="85"/>
      <c r="T25" s="85"/>
      <c r="U25" s="85"/>
      <c r="V25" s="85"/>
      <c r="W25" s="85"/>
      <c r="X25" s="86" t="str">
        <f t="shared" si="0"/>
        <v/>
      </c>
      <c r="Y25" s="87"/>
      <c r="Z25" s="88"/>
      <c r="AA25" s="98" t="str">
        <f>+IF(T25="UI",'Tasas por grupo'!$D$34/2,IF(T25="UYU",'Tasas por grupo'!$D$33/2,IF(T25="USD",'Tasas por grupo'!$D$35/2,"")))</f>
        <v/>
      </c>
      <c r="AB25" s="85"/>
      <c r="AC25" s="85"/>
      <c r="AD25" s="85"/>
      <c r="AE25" s="85"/>
      <c r="AF25" s="90" t="str">
        <f>IFERROR(((1+AA25)^(IF(V25="Mensual",Hoja1!$A$5,IF(V25="trimestral",Hoja1!$B$5,IF(V25="semestral",Hoja1!$C$5,IF(V25="Anual",Hoja1!$D$5,"error"))))/12)-1),"")</f>
        <v/>
      </c>
      <c r="AG25" s="91" t="str">
        <f t="shared" si="1"/>
        <v/>
      </c>
      <c r="AH25" s="92" t="str">
        <f t="shared" si="2"/>
        <v/>
      </c>
      <c r="AI25" s="93" t="str">
        <f t="shared" si="3"/>
        <v/>
      </c>
      <c r="AJ25" s="93" t="str">
        <f>IFERROR((S25*((1+AA25)^((365/((IF(V25="Mensual",Hoja1!$A$11,IF(V25="trimestral",Hoja1!$B$11,IF(V25="semestral",Hoja1!$C$11,IF(V25="anual",Hoja1!$D$11,"error")))))))/365)-1)*W25),"")</f>
        <v/>
      </c>
      <c r="AK25" s="215" t="str">
        <f t="shared" si="4"/>
        <v/>
      </c>
      <c r="AL25" s="109" t="e">
        <f>+VLOOKUP(C25,Códigos!$A$59:$A$800,1,0)</f>
        <v>#N/A</v>
      </c>
      <c r="AM25" s="216" t="str">
        <f t="shared" si="5"/>
        <v/>
      </c>
      <c r="AN25" s="102"/>
      <c r="AO25" s="216" t="str">
        <f>IFERROR((S25*((1+(Y25/100))^((365/((IF(V25="Mensual",Hoja1!$A$11,IF(V25="trimestral",Hoja1!$B$11,IF(V25="semestral",Hoja1!$C$11,IF(V25="anual",Hoja1!$D$11,"error")))))))/365)-1)*AN25),"")</f>
        <v/>
      </c>
      <c r="AP25" s="99" t="str">
        <f>+IF(A25="","",IF(C25="",70,VLOOKUP(I25,Hoja2!A:D,4,0)))</f>
        <v/>
      </c>
    </row>
    <row r="26" spans="1:42" ht="15.75" customHeight="1">
      <c r="A26" s="85"/>
      <c r="B26" s="85"/>
      <c r="C26" s="79"/>
      <c r="D26" s="132"/>
      <c r="E26" s="132"/>
      <c r="F26" s="85"/>
      <c r="G26" s="85" t="str">
        <f>+IFERROR(VLOOKUP(F26,Listas!$B:$C,2,0),"")</f>
        <v/>
      </c>
      <c r="H26" s="85"/>
      <c r="I26" s="85"/>
      <c r="J26" s="85"/>
      <c r="K26" s="79"/>
      <c r="L26" s="79"/>
      <c r="M26" s="82"/>
      <c r="N26" s="79"/>
      <c r="O26" s="132"/>
      <c r="P26" s="80"/>
      <c r="Q26" s="85"/>
      <c r="R26" s="85"/>
      <c r="S26" s="85"/>
      <c r="T26" s="85"/>
      <c r="U26" s="85"/>
      <c r="V26" s="85"/>
      <c r="W26" s="85"/>
      <c r="X26" s="86" t="str">
        <f t="shared" si="0"/>
        <v/>
      </c>
      <c r="Y26" s="87"/>
      <c r="Z26" s="88"/>
      <c r="AA26" s="98" t="str">
        <f>+IF(T26="UI",'Tasas por grupo'!$D$34/2,IF(T26="UYU",'Tasas por grupo'!$D$33/2,IF(T26="USD",'Tasas por grupo'!$D$35/2,"")))</f>
        <v/>
      </c>
      <c r="AB26" s="85"/>
      <c r="AC26" s="85"/>
      <c r="AD26" s="85"/>
      <c r="AE26" s="85"/>
      <c r="AF26" s="90" t="str">
        <f>IFERROR(((1+AA26)^(IF(V26="Mensual",Hoja1!$A$5,IF(V26="trimestral",Hoja1!$B$5,IF(V26="semestral",Hoja1!$C$5,IF(V26="Anual",Hoja1!$D$5,"error"))))/12)-1),"")</f>
        <v/>
      </c>
      <c r="AG26" s="91" t="str">
        <f t="shared" si="1"/>
        <v/>
      </c>
      <c r="AH26" s="92" t="str">
        <f t="shared" si="2"/>
        <v/>
      </c>
      <c r="AI26" s="93" t="str">
        <f t="shared" si="3"/>
        <v/>
      </c>
      <c r="AJ26" s="93" t="str">
        <f>IFERROR((S26*((1+AA26)^((365/((IF(V26="Mensual",Hoja1!$A$11,IF(V26="trimestral",Hoja1!$B$11,IF(V26="semestral",Hoja1!$C$11,IF(V26="anual",Hoja1!$D$11,"error")))))))/365)-1)*W26),"")</f>
        <v/>
      </c>
      <c r="AK26" s="215" t="str">
        <f t="shared" si="4"/>
        <v/>
      </c>
      <c r="AL26" s="109" t="e">
        <f>+VLOOKUP(C26,Códigos!$A$59:$A$800,1,0)</f>
        <v>#N/A</v>
      </c>
      <c r="AM26" s="216" t="str">
        <f t="shared" si="5"/>
        <v/>
      </c>
      <c r="AN26" s="102"/>
      <c r="AO26" s="216" t="str">
        <f>IFERROR((S26*((1+(Y26/100))^((365/((IF(V26="Mensual",Hoja1!$A$11,IF(V26="trimestral",Hoja1!$B$11,IF(V26="semestral",Hoja1!$C$11,IF(V26="anual",Hoja1!$D$11,"error")))))))/365)-1)*AN26),"")</f>
        <v/>
      </c>
      <c r="AP26" s="99" t="str">
        <f>+IF(A26="","",IF(C26="",70,VLOOKUP(I26,Hoja2!A:D,4,0)))</f>
        <v/>
      </c>
    </row>
    <row r="27" spans="1:42" ht="15.75" customHeight="1">
      <c r="A27" s="85"/>
      <c r="B27" s="85"/>
      <c r="C27" s="79"/>
      <c r="D27" s="132"/>
      <c r="E27" s="132"/>
      <c r="F27" s="85"/>
      <c r="G27" s="85" t="str">
        <f>+IFERROR(VLOOKUP(F27,Listas!$B:$C,2,0),"")</f>
        <v/>
      </c>
      <c r="H27" s="85"/>
      <c r="I27" s="85"/>
      <c r="J27" s="85"/>
      <c r="K27" s="79"/>
      <c r="L27" s="79"/>
      <c r="M27" s="82"/>
      <c r="N27" s="79"/>
      <c r="O27" s="132"/>
      <c r="P27" s="80"/>
      <c r="Q27" s="85"/>
      <c r="R27" s="85"/>
      <c r="S27" s="85"/>
      <c r="T27" s="85"/>
      <c r="U27" s="85"/>
      <c r="V27" s="85"/>
      <c r="W27" s="85"/>
      <c r="X27" s="86" t="str">
        <f t="shared" si="0"/>
        <v/>
      </c>
      <c r="Y27" s="87"/>
      <c r="Z27" s="88"/>
      <c r="AA27" s="98" t="str">
        <f>+IF(T27="UI",'Tasas por grupo'!$D$34/2,IF(T27="UYU",'Tasas por grupo'!$D$33/2,IF(T27="USD",'Tasas por grupo'!$D$35/2,"")))</f>
        <v/>
      </c>
      <c r="AB27" s="85"/>
      <c r="AC27" s="85"/>
      <c r="AD27" s="85"/>
      <c r="AE27" s="85"/>
      <c r="AF27" s="90" t="str">
        <f>IFERROR(((1+AA27)^(IF(V27="Mensual",Hoja1!$A$5,IF(V27="trimestral",Hoja1!$B$5,IF(V27="semestral",Hoja1!$C$5,IF(V27="Anual",Hoja1!$D$5,"error"))))/12)-1),"")</f>
        <v/>
      </c>
      <c r="AG27" s="91" t="str">
        <f t="shared" si="1"/>
        <v/>
      </c>
      <c r="AH27" s="92" t="str">
        <f t="shared" si="2"/>
        <v/>
      </c>
      <c r="AI27" s="93" t="str">
        <f t="shared" si="3"/>
        <v/>
      </c>
      <c r="AJ27" s="93" t="str">
        <f>IFERROR((S27*((1+AA27)^((365/((IF(V27="Mensual",Hoja1!$A$11,IF(V27="trimestral",Hoja1!$B$11,IF(V27="semestral",Hoja1!$C$11,IF(V27="anual",Hoja1!$D$11,"error")))))))/365)-1)*W27),"")</f>
        <v/>
      </c>
      <c r="AK27" s="215" t="str">
        <f t="shared" si="4"/>
        <v/>
      </c>
      <c r="AL27" s="109" t="e">
        <f>+VLOOKUP(C27,Códigos!$A$59:$A$800,1,0)</f>
        <v>#N/A</v>
      </c>
      <c r="AM27" s="216" t="str">
        <f t="shared" si="5"/>
        <v/>
      </c>
      <c r="AN27" s="102"/>
      <c r="AO27" s="216" t="str">
        <f>IFERROR((S27*((1+(Y27/100))^((365/((IF(V27="Mensual",Hoja1!$A$11,IF(V27="trimestral",Hoja1!$B$11,IF(V27="semestral",Hoja1!$C$11,IF(V27="anual",Hoja1!$D$11,"error")))))))/365)-1)*AN27),"")</f>
        <v/>
      </c>
      <c r="AP27" s="99" t="str">
        <f>+IF(A27="","",IF(C27="",70,VLOOKUP(I27,Hoja2!A:D,4,0)))</f>
        <v/>
      </c>
    </row>
    <row r="28" spans="1:42" ht="15.75" customHeight="1">
      <c r="A28" s="85"/>
      <c r="B28" s="85"/>
      <c r="C28" s="79"/>
      <c r="D28" s="132"/>
      <c r="E28" s="132"/>
      <c r="F28" s="85"/>
      <c r="G28" s="85" t="str">
        <f>+IFERROR(VLOOKUP(F28,Listas!$B:$C,2,0),"")</f>
        <v/>
      </c>
      <c r="H28" s="85"/>
      <c r="I28" s="85"/>
      <c r="J28" s="85"/>
      <c r="K28" s="79"/>
      <c r="L28" s="79"/>
      <c r="M28" s="82"/>
      <c r="N28" s="79"/>
      <c r="O28" s="132"/>
      <c r="P28" s="80"/>
      <c r="Q28" s="85"/>
      <c r="R28" s="85"/>
      <c r="S28" s="85"/>
      <c r="T28" s="85"/>
      <c r="U28" s="85"/>
      <c r="V28" s="85"/>
      <c r="W28" s="85"/>
      <c r="X28" s="86" t="str">
        <f t="shared" si="0"/>
        <v/>
      </c>
      <c r="Y28" s="87"/>
      <c r="Z28" s="88"/>
      <c r="AA28" s="98" t="str">
        <f>+IF(T28="UI",'Tasas por grupo'!$D$34/2,IF(T28="UYU",'Tasas por grupo'!$D$33/2,IF(T28="USD",'Tasas por grupo'!$D$35/2,"")))</f>
        <v/>
      </c>
      <c r="AB28" s="85"/>
      <c r="AC28" s="85"/>
      <c r="AD28" s="85"/>
      <c r="AE28" s="85"/>
      <c r="AF28" s="90" t="str">
        <f>IFERROR(((1+AA28)^(IF(V28="Mensual",Hoja1!$A$5,IF(V28="trimestral",Hoja1!$B$5,IF(V28="semestral",Hoja1!$C$5,IF(V28="Anual",Hoja1!$D$5,"error"))))/12)-1),"")</f>
        <v/>
      </c>
      <c r="AG28" s="91" t="str">
        <f t="shared" si="1"/>
        <v/>
      </c>
      <c r="AH28" s="92" t="str">
        <f t="shared" si="2"/>
        <v/>
      </c>
      <c r="AI28" s="93" t="str">
        <f t="shared" si="3"/>
        <v/>
      </c>
      <c r="AJ28" s="93" t="str">
        <f>IFERROR((S28*((1+AA28)^((365/((IF(V28="Mensual",Hoja1!$A$11,IF(V28="trimestral",Hoja1!$B$11,IF(V28="semestral",Hoja1!$C$11,IF(V28="anual",Hoja1!$D$11,"error")))))))/365)-1)*W28),"")</f>
        <v/>
      </c>
      <c r="AK28" s="215" t="str">
        <f t="shared" si="4"/>
        <v/>
      </c>
      <c r="AL28" s="109" t="e">
        <f>+VLOOKUP(C28,Códigos!$A$59:$A$800,1,0)</f>
        <v>#N/A</v>
      </c>
      <c r="AM28" s="216" t="str">
        <f t="shared" si="5"/>
        <v/>
      </c>
      <c r="AN28" s="102"/>
      <c r="AO28" s="216" t="str">
        <f>IFERROR((S28*((1+(Y28/100))^((365/((IF(V28="Mensual",Hoja1!$A$11,IF(V28="trimestral",Hoja1!$B$11,IF(V28="semestral",Hoja1!$C$11,IF(V28="anual",Hoja1!$D$11,"error")))))))/365)-1)*AN28),"")</f>
        <v/>
      </c>
      <c r="AP28" s="99" t="str">
        <f>+IF(A28="","",IF(C28="",70,VLOOKUP(I28,Hoja2!A:D,4,0)))</f>
        <v/>
      </c>
    </row>
    <row r="29" spans="1:42" ht="15.75" customHeight="1">
      <c r="A29" s="85"/>
      <c r="B29" s="85"/>
      <c r="C29" s="79"/>
      <c r="D29" s="132"/>
      <c r="E29" s="132"/>
      <c r="F29" s="85"/>
      <c r="G29" s="85" t="str">
        <f>+IFERROR(VLOOKUP(F29,Listas!$B:$C,2,0),"")</f>
        <v/>
      </c>
      <c r="H29" s="85"/>
      <c r="I29" s="85"/>
      <c r="J29" s="85"/>
      <c r="K29" s="79"/>
      <c r="L29" s="79"/>
      <c r="M29" s="82"/>
      <c r="N29" s="79"/>
      <c r="O29" s="132"/>
      <c r="P29" s="80"/>
      <c r="Q29" s="85"/>
      <c r="R29" s="85"/>
      <c r="S29" s="85"/>
      <c r="T29" s="85"/>
      <c r="U29" s="85"/>
      <c r="V29" s="85"/>
      <c r="W29" s="85"/>
      <c r="X29" s="86" t="str">
        <f t="shared" si="0"/>
        <v/>
      </c>
      <c r="Y29" s="87"/>
      <c r="Z29" s="88"/>
      <c r="AA29" s="98" t="str">
        <f>+IF(T29="UI",'Tasas por grupo'!$D$34/2,IF(T29="UYU",'Tasas por grupo'!$D$33/2,IF(T29="USD",'Tasas por grupo'!$D$35/2,"")))</f>
        <v/>
      </c>
      <c r="AB29" s="85"/>
      <c r="AC29" s="85"/>
      <c r="AD29" s="85"/>
      <c r="AE29" s="85"/>
      <c r="AF29" s="90" t="str">
        <f>IFERROR(((1+AA29)^(IF(V29="Mensual",Hoja1!$A$5,IF(V29="trimestral",Hoja1!$B$5,IF(V29="semestral",Hoja1!$C$5,IF(V29="Anual",Hoja1!$D$5,"error"))))/12)-1),"")</f>
        <v/>
      </c>
      <c r="AG29" s="91" t="str">
        <f t="shared" si="1"/>
        <v/>
      </c>
      <c r="AH29" s="92" t="str">
        <f t="shared" si="2"/>
        <v/>
      </c>
      <c r="AI29" s="93" t="str">
        <f t="shared" si="3"/>
        <v/>
      </c>
      <c r="AJ29" s="93" t="str">
        <f>IFERROR((S29*((1+AA29)^((365/((IF(V29="Mensual",Hoja1!$A$11,IF(V29="trimestral",Hoja1!$B$11,IF(V29="semestral",Hoja1!$C$11,IF(V29="anual",Hoja1!$D$11,"error")))))))/365)-1)*W29),"")</f>
        <v/>
      </c>
      <c r="AK29" s="215" t="str">
        <f t="shared" si="4"/>
        <v/>
      </c>
      <c r="AL29" s="109" t="e">
        <f>+VLOOKUP(C29,Códigos!$A$59:$A$800,1,0)</f>
        <v>#N/A</v>
      </c>
      <c r="AM29" s="216" t="str">
        <f t="shared" si="5"/>
        <v/>
      </c>
      <c r="AN29" s="102"/>
      <c r="AO29" s="216" t="str">
        <f>IFERROR((S29*((1+(Y29/100))^((365/((IF(V29="Mensual",Hoja1!$A$11,IF(V29="trimestral",Hoja1!$B$11,IF(V29="semestral",Hoja1!$C$11,IF(V29="anual",Hoja1!$D$11,"error")))))))/365)-1)*AN29),"")</f>
        <v/>
      </c>
      <c r="AP29" s="99" t="str">
        <f>+IF(A29="","",IF(C29="",70,VLOOKUP(I29,Hoja2!A:D,4,0)))</f>
        <v/>
      </c>
    </row>
    <row r="30" spans="1:42" ht="15.75" customHeight="1">
      <c r="A30" s="85"/>
      <c r="B30" s="85"/>
      <c r="C30" s="79"/>
      <c r="D30" s="132"/>
      <c r="E30" s="132"/>
      <c r="F30" s="85"/>
      <c r="G30" s="85" t="str">
        <f>+IFERROR(VLOOKUP(F30,Listas!$B:$C,2,0),"")</f>
        <v/>
      </c>
      <c r="H30" s="85"/>
      <c r="I30" s="85"/>
      <c r="J30" s="85"/>
      <c r="K30" s="79"/>
      <c r="L30" s="79"/>
      <c r="M30" s="82"/>
      <c r="N30" s="79"/>
      <c r="O30" s="132"/>
      <c r="P30" s="80"/>
      <c r="Q30" s="85"/>
      <c r="R30" s="85"/>
      <c r="S30" s="85"/>
      <c r="T30" s="85"/>
      <c r="U30" s="85"/>
      <c r="V30" s="85"/>
      <c r="W30" s="85"/>
      <c r="X30" s="86" t="str">
        <f t="shared" si="0"/>
        <v/>
      </c>
      <c r="Y30" s="87"/>
      <c r="Z30" s="88"/>
      <c r="AA30" s="98" t="str">
        <f>+IF(T30="UI",'Tasas por grupo'!$D$34/2,IF(T30="UYU",'Tasas por grupo'!$D$33/2,IF(T30="USD",'Tasas por grupo'!$D$35/2,"")))</f>
        <v/>
      </c>
      <c r="AB30" s="85"/>
      <c r="AC30" s="85"/>
      <c r="AD30" s="85"/>
      <c r="AE30" s="85"/>
      <c r="AF30" s="90" t="str">
        <f>IFERROR(((1+AA30)^(IF(V30="Mensual",Hoja1!$A$5,IF(V30="trimestral",Hoja1!$B$5,IF(V30="semestral",Hoja1!$C$5,IF(V30="Anual",Hoja1!$D$5,"error"))))/12)-1),"")</f>
        <v/>
      </c>
      <c r="AG30" s="91" t="str">
        <f t="shared" si="1"/>
        <v/>
      </c>
      <c r="AH30" s="92" t="str">
        <f t="shared" si="2"/>
        <v/>
      </c>
      <c r="AI30" s="93" t="str">
        <f t="shared" si="3"/>
        <v/>
      </c>
      <c r="AJ30" s="93" t="str">
        <f>IFERROR((S30*((1+AA30)^((365/((IF(V30="Mensual",Hoja1!$A$11,IF(V30="trimestral",Hoja1!$B$11,IF(V30="semestral",Hoja1!$C$11,IF(V30="anual",Hoja1!$D$11,"error")))))))/365)-1)*W30),"")</f>
        <v/>
      </c>
      <c r="AK30" s="215" t="str">
        <f t="shared" si="4"/>
        <v/>
      </c>
      <c r="AL30" s="109" t="e">
        <f>+VLOOKUP(C30,Códigos!$A$59:$A$800,1,0)</f>
        <v>#N/A</v>
      </c>
      <c r="AM30" s="216" t="str">
        <f t="shared" si="5"/>
        <v/>
      </c>
      <c r="AN30" s="102"/>
      <c r="AO30" s="216" t="str">
        <f>IFERROR((S30*((1+(Y30/100))^((365/((IF(V30="Mensual",Hoja1!$A$11,IF(V30="trimestral",Hoja1!$B$11,IF(V30="semestral",Hoja1!$C$11,IF(V30="anual",Hoja1!$D$11,"error")))))))/365)-1)*AN30),"")</f>
        <v/>
      </c>
      <c r="AP30" s="99" t="str">
        <f>+IF(A30="","",IF(C30="",70,VLOOKUP(I30,Hoja2!A:D,4,0)))</f>
        <v/>
      </c>
    </row>
    <row r="31" spans="1:42" ht="15.75" customHeight="1">
      <c r="A31" s="85"/>
      <c r="B31" s="85"/>
      <c r="C31" s="79"/>
      <c r="D31" s="132"/>
      <c r="E31" s="132"/>
      <c r="F31" s="85"/>
      <c r="G31" s="85" t="str">
        <f>+IFERROR(VLOOKUP(F31,Listas!$B:$C,2,0),"")</f>
        <v/>
      </c>
      <c r="H31" s="85"/>
      <c r="I31" s="85"/>
      <c r="J31" s="85"/>
      <c r="K31" s="79"/>
      <c r="L31" s="79"/>
      <c r="M31" s="82"/>
      <c r="N31" s="79"/>
      <c r="O31" s="132"/>
      <c r="P31" s="80"/>
      <c r="Q31" s="85"/>
      <c r="R31" s="85"/>
      <c r="S31" s="85"/>
      <c r="T31" s="85"/>
      <c r="U31" s="85"/>
      <c r="V31" s="85"/>
      <c r="W31" s="85"/>
      <c r="X31" s="86" t="str">
        <f t="shared" si="0"/>
        <v/>
      </c>
      <c r="Y31" s="87"/>
      <c r="Z31" s="88"/>
      <c r="AA31" s="98" t="str">
        <f>+IF(T31="UI",'Tasas por grupo'!$D$34/2,IF(T31="UYU",'Tasas por grupo'!$D$33/2,IF(T31="USD",'Tasas por grupo'!$D$35/2,"")))</f>
        <v/>
      </c>
      <c r="AB31" s="85"/>
      <c r="AC31" s="85"/>
      <c r="AD31" s="85"/>
      <c r="AE31" s="85"/>
      <c r="AF31" s="90" t="str">
        <f>IFERROR(((1+AA31)^(IF(V31="Mensual",Hoja1!$A$5,IF(V31="trimestral",Hoja1!$B$5,IF(V31="semestral",Hoja1!$C$5,IF(V31="Anual",Hoja1!$D$5,"error"))))/12)-1),"")</f>
        <v/>
      </c>
      <c r="AG31" s="91" t="str">
        <f t="shared" si="1"/>
        <v/>
      </c>
      <c r="AH31" s="92" t="str">
        <f t="shared" si="2"/>
        <v/>
      </c>
      <c r="AI31" s="93" t="str">
        <f t="shared" si="3"/>
        <v/>
      </c>
      <c r="AJ31" s="93" t="str">
        <f>IFERROR((S31*((1+AA31)^((365/((IF(V31="Mensual",Hoja1!$A$11,IF(V31="trimestral",Hoja1!$B$11,IF(V31="semestral",Hoja1!$C$11,IF(V31="anual",Hoja1!$D$11,"error")))))))/365)-1)*W31),"")</f>
        <v/>
      </c>
      <c r="AK31" s="215" t="str">
        <f t="shared" si="4"/>
        <v/>
      </c>
      <c r="AL31" s="109" t="e">
        <f>+VLOOKUP(C31,Códigos!$A$59:$A$800,1,0)</f>
        <v>#N/A</v>
      </c>
      <c r="AM31" s="216" t="str">
        <f t="shared" si="5"/>
        <v/>
      </c>
      <c r="AN31" s="102"/>
      <c r="AO31" s="216" t="str">
        <f>IFERROR((S31*((1+(Y31/100))^((365/((IF(V31="Mensual",Hoja1!$A$11,IF(V31="trimestral",Hoja1!$B$11,IF(V31="semestral",Hoja1!$C$11,IF(V31="anual",Hoja1!$D$11,"error")))))))/365)-1)*AN31),"")</f>
        <v/>
      </c>
      <c r="AP31" s="99" t="str">
        <f>+IF(A31="","",IF(C31="",70,VLOOKUP(I31,Hoja2!A:D,4,0)))</f>
        <v/>
      </c>
    </row>
    <row r="32" spans="1:42" ht="15.75" customHeight="1">
      <c r="A32" s="85"/>
      <c r="B32" s="85"/>
      <c r="C32" s="79"/>
      <c r="D32" s="132"/>
      <c r="E32" s="132"/>
      <c r="F32" s="85"/>
      <c r="G32" s="85" t="str">
        <f>+IFERROR(VLOOKUP(F32,Listas!$B:$C,2,0),"")</f>
        <v/>
      </c>
      <c r="H32" s="85"/>
      <c r="I32" s="85"/>
      <c r="J32" s="85"/>
      <c r="K32" s="79"/>
      <c r="L32" s="79"/>
      <c r="M32" s="82"/>
      <c r="N32" s="79"/>
      <c r="O32" s="132"/>
      <c r="P32" s="80"/>
      <c r="Q32" s="85"/>
      <c r="R32" s="85"/>
      <c r="S32" s="85"/>
      <c r="T32" s="85"/>
      <c r="U32" s="85"/>
      <c r="V32" s="85"/>
      <c r="W32" s="85"/>
      <c r="X32" s="86" t="str">
        <f t="shared" si="0"/>
        <v/>
      </c>
      <c r="Y32" s="87"/>
      <c r="Z32" s="88"/>
      <c r="AA32" s="98" t="str">
        <f>+IF(T32="UI",'Tasas por grupo'!$D$34/2,IF(T32="UYU",'Tasas por grupo'!$D$33/2,IF(T32="USD",'Tasas por grupo'!$D$35/2,"")))</f>
        <v/>
      </c>
      <c r="AB32" s="85"/>
      <c r="AC32" s="85"/>
      <c r="AD32" s="85"/>
      <c r="AE32" s="85"/>
      <c r="AF32" s="90" t="str">
        <f>IFERROR(((1+AA32)^(IF(V32="Mensual",Hoja1!$A$5,IF(V32="trimestral",Hoja1!$B$5,IF(V32="semestral",Hoja1!$C$5,IF(V32="Anual",Hoja1!$D$5,"error"))))/12)-1),"")</f>
        <v/>
      </c>
      <c r="AG32" s="91" t="str">
        <f t="shared" si="1"/>
        <v/>
      </c>
      <c r="AH32" s="92" t="str">
        <f t="shared" si="2"/>
        <v/>
      </c>
      <c r="AI32" s="93" t="str">
        <f t="shared" si="3"/>
        <v/>
      </c>
      <c r="AJ32" s="93" t="str">
        <f>IFERROR((S32*((1+AA32)^((365/((IF(V32="Mensual",Hoja1!$A$11,IF(V32="trimestral",Hoja1!$B$11,IF(V32="semestral",Hoja1!$C$11,IF(V32="anual",Hoja1!$D$11,"error")))))))/365)-1)*W32),"")</f>
        <v/>
      </c>
      <c r="AK32" s="215" t="str">
        <f t="shared" si="4"/>
        <v/>
      </c>
      <c r="AL32" s="109" t="e">
        <f>+VLOOKUP(C32,Códigos!$A$59:$A$800,1,0)</f>
        <v>#N/A</v>
      </c>
      <c r="AM32" s="216" t="str">
        <f t="shared" si="5"/>
        <v/>
      </c>
      <c r="AN32" s="102"/>
      <c r="AO32" s="216" t="str">
        <f>IFERROR((S32*((1+(Y32/100))^((365/((IF(V32="Mensual",Hoja1!$A$11,IF(V32="trimestral",Hoja1!$B$11,IF(V32="semestral",Hoja1!$C$11,IF(V32="anual",Hoja1!$D$11,"error")))))))/365)-1)*AN32),"")</f>
        <v/>
      </c>
      <c r="AP32" s="99" t="str">
        <f>+IF(A32="","",IF(C32="",70,VLOOKUP(I32,Hoja2!A:D,4,0)))</f>
        <v/>
      </c>
    </row>
    <row r="33" spans="1:42" ht="15.75" customHeight="1">
      <c r="A33" s="85"/>
      <c r="B33" s="85"/>
      <c r="C33" s="79"/>
      <c r="D33" s="132"/>
      <c r="E33" s="132"/>
      <c r="F33" s="85"/>
      <c r="G33" s="85" t="str">
        <f>+IFERROR(VLOOKUP(F33,Listas!$B:$C,2,0),"")</f>
        <v/>
      </c>
      <c r="H33" s="85"/>
      <c r="I33" s="85"/>
      <c r="J33" s="85"/>
      <c r="K33" s="79"/>
      <c r="L33" s="79"/>
      <c r="M33" s="82"/>
      <c r="N33" s="79"/>
      <c r="O33" s="132"/>
      <c r="P33" s="80"/>
      <c r="Q33" s="85"/>
      <c r="R33" s="85"/>
      <c r="S33" s="85"/>
      <c r="T33" s="85"/>
      <c r="U33" s="85"/>
      <c r="V33" s="85"/>
      <c r="W33" s="85"/>
      <c r="X33" s="86" t="str">
        <f t="shared" si="0"/>
        <v/>
      </c>
      <c r="Y33" s="87"/>
      <c r="Z33" s="88"/>
      <c r="AA33" s="98" t="str">
        <f>+IF(T33="UI",'Tasas por grupo'!$D$34/2,IF(T33="UYU",'Tasas por grupo'!$D$33/2,IF(T33="USD",'Tasas por grupo'!$D$35/2,"")))</f>
        <v/>
      </c>
      <c r="AB33" s="85"/>
      <c r="AC33" s="85"/>
      <c r="AD33" s="85"/>
      <c r="AE33" s="85"/>
      <c r="AF33" s="90" t="str">
        <f>IFERROR(((1+AA33)^(IF(V33="Mensual",Hoja1!$A$5,IF(V33="trimestral",Hoja1!$B$5,IF(V33="semestral",Hoja1!$C$5,IF(V33="Anual",Hoja1!$D$5,"error"))))/12)-1),"")</f>
        <v/>
      </c>
      <c r="AG33" s="91" t="str">
        <f t="shared" si="1"/>
        <v/>
      </c>
      <c r="AH33" s="92" t="str">
        <f t="shared" si="2"/>
        <v/>
      </c>
      <c r="AI33" s="93" t="str">
        <f t="shared" si="3"/>
        <v/>
      </c>
      <c r="AJ33" s="93" t="str">
        <f>IFERROR((S33*((1+AA33)^((365/((IF(V33="Mensual",Hoja1!$A$11,IF(V33="trimestral",Hoja1!$B$11,IF(V33="semestral",Hoja1!$C$11,IF(V33="anual",Hoja1!$D$11,"error")))))))/365)-1)*W33),"")</f>
        <v/>
      </c>
      <c r="AK33" s="215" t="str">
        <f t="shared" si="4"/>
        <v/>
      </c>
      <c r="AL33" s="109" t="e">
        <f>+VLOOKUP(C33,Códigos!$A$59:$A$800,1,0)</f>
        <v>#N/A</v>
      </c>
      <c r="AM33" s="216" t="str">
        <f t="shared" si="5"/>
        <v/>
      </c>
      <c r="AN33" s="102"/>
      <c r="AO33" s="216" t="str">
        <f>IFERROR((S33*((1+(Y33/100))^((365/((IF(V33="Mensual",Hoja1!$A$11,IF(V33="trimestral",Hoja1!$B$11,IF(V33="semestral",Hoja1!$C$11,IF(V33="anual",Hoja1!$D$11,"error")))))))/365)-1)*AN33),"")</f>
        <v/>
      </c>
      <c r="AP33" s="99" t="str">
        <f>+IF(A33="","",IF(C33="",70,VLOOKUP(I33,Hoja2!A:D,4,0)))</f>
        <v/>
      </c>
    </row>
    <row r="34" spans="1:42" ht="15.75" customHeight="1">
      <c r="A34" s="85"/>
      <c r="B34" s="85"/>
      <c r="C34" s="79"/>
      <c r="D34" s="132"/>
      <c r="E34" s="132"/>
      <c r="F34" s="85"/>
      <c r="G34" s="85" t="str">
        <f>+IFERROR(VLOOKUP(F34,Listas!$B:$C,2,0),"")</f>
        <v/>
      </c>
      <c r="H34" s="85"/>
      <c r="I34" s="85"/>
      <c r="J34" s="85"/>
      <c r="K34" s="79"/>
      <c r="L34" s="79"/>
      <c r="M34" s="82"/>
      <c r="N34" s="79"/>
      <c r="O34" s="132"/>
      <c r="P34" s="80"/>
      <c r="Q34" s="85"/>
      <c r="R34" s="85"/>
      <c r="S34" s="85"/>
      <c r="T34" s="85"/>
      <c r="U34" s="85"/>
      <c r="V34" s="85"/>
      <c r="W34" s="85"/>
      <c r="X34" s="86" t="str">
        <f t="shared" si="0"/>
        <v/>
      </c>
      <c r="Y34" s="87"/>
      <c r="Z34" s="88"/>
      <c r="AA34" s="98" t="str">
        <f>+IF(T34="UI",'Tasas por grupo'!$D$34/2,IF(T34="UYU",'Tasas por grupo'!$D$33/2,IF(T34="USD",'Tasas por grupo'!$D$35/2,"")))</f>
        <v/>
      </c>
      <c r="AB34" s="85"/>
      <c r="AC34" s="85"/>
      <c r="AD34" s="85"/>
      <c r="AE34" s="85"/>
      <c r="AF34" s="90" t="str">
        <f>IFERROR(((1+AA34)^(IF(V34="Mensual",Hoja1!$A$5,IF(V34="trimestral",Hoja1!$B$5,IF(V34="semestral",Hoja1!$C$5,IF(V34="Anual",Hoja1!$D$5,"error"))))/12)-1),"")</f>
        <v/>
      </c>
      <c r="AG34" s="91" t="str">
        <f t="shared" si="1"/>
        <v/>
      </c>
      <c r="AH34" s="92" t="str">
        <f t="shared" si="2"/>
        <v/>
      </c>
      <c r="AI34" s="93" t="str">
        <f t="shared" si="3"/>
        <v/>
      </c>
      <c r="AJ34" s="93" t="str">
        <f>IFERROR((S34*((1+AA34)^((365/((IF(V34="Mensual",Hoja1!$A$11,IF(V34="trimestral",Hoja1!$B$11,IF(V34="semestral",Hoja1!$C$11,IF(V34="anual",Hoja1!$D$11,"error")))))))/365)-1)*W34),"")</f>
        <v/>
      </c>
      <c r="AK34" s="215" t="str">
        <f t="shared" si="4"/>
        <v/>
      </c>
      <c r="AL34" s="109" t="e">
        <f>+VLOOKUP(C34,Códigos!$A$59:$A$800,1,0)</f>
        <v>#N/A</v>
      </c>
      <c r="AM34" s="216" t="str">
        <f t="shared" si="5"/>
        <v/>
      </c>
      <c r="AN34" s="102"/>
      <c r="AO34" s="216" t="str">
        <f>IFERROR((S34*((1+(Y34/100))^((365/((IF(V34="Mensual",Hoja1!$A$11,IF(V34="trimestral",Hoja1!$B$11,IF(V34="semestral",Hoja1!$C$11,IF(V34="anual",Hoja1!$D$11,"error")))))))/365)-1)*AN34),"")</f>
        <v/>
      </c>
      <c r="AP34" s="99" t="str">
        <f>+IF(A34="","",IF(C34="",70,VLOOKUP(I34,Hoja2!A:D,4,0)))</f>
        <v/>
      </c>
    </row>
    <row r="35" spans="1:42" ht="15.75" customHeight="1">
      <c r="A35" s="85"/>
      <c r="B35" s="85"/>
      <c r="C35" s="79"/>
      <c r="D35" s="132"/>
      <c r="E35" s="132"/>
      <c r="F35" s="85"/>
      <c r="G35" s="85" t="str">
        <f>+IFERROR(VLOOKUP(F35,Listas!$B:$C,2,0),"")</f>
        <v/>
      </c>
      <c r="H35" s="85"/>
      <c r="I35" s="85"/>
      <c r="J35" s="85"/>
      <c r="K35" s="79"/>
      <c r="L35" s="79"/>
      <c r="M35" s="82"/>
      <c r="N35" s="79"/>
      <c r="O35" s="132"/>
      <c r="P35" s="80"/>
      <c r="Q35" s="85"/>
      <c r="R35" s="85"/>
      <c r="S35" s="85"/>
      <c r="T35" s="85"/>
      <c r="U35" s="85"/>
      <c r="V35" s="85"/>
      <c r="W35" s="85"/>
      <c r="X35" s="86" t="str">
        <f t="shared" si="0"/>
        <v/>
      </c>
      <c r="Y35" s="87"/>
      <c r="Z35" s="88"/>
      <c r="AA35" s="98" t="str">
        <f>+IF(T35="UI",'Tasas por grupo'!$D$34/2,IF(T35="UYU",'Tasas por grupo'!$D$33/2,IF(T35="USD",'Tasas por grupo'!$D$35/2,"")))</f>
        <v/>
      </c>
      <c r="AB35" s="85"/>
      <c r="AC35" s="85"/>
      <c r="AD35" s="85"/>
      <c r="AE35" s="85"/>
      <c r="AF35" s="90" t="str">
        <f>IFERROR(((1+AA35)^(IF(V35="Mensual",Hoja1!$A$5,IF(V35="trimestral",Hoja1!$B$5,IF(V35="semestral",Hoja1!$C$5,IF(V35="Anual",Hoja1!$D$5,"error"))))/12)-1),"")</f>
        <v/>
      </c>
      <c r="AG35" s="91" t="str">
        <f t="shared" si="1"/>
        <v/>
      </c>
      <c r="AH35" s="92" t="str">
        <f t="shared" si="2"/>
        <v/>
      </c>
      <c r="AI35" s="93" t="str">
        <f t="shared" si="3"/>
        <v/>
      </c>
      <c r="AJ35" s="93" t="str">
        <f>IFERROR((S35*((1+AA35)^((365/((IF(V35="Mensual",Hoja1!$A$11,IF(V35="trimestral",Hoja1!$B$11,IF(V35="semestral",Hoja1!$C$11,IF(V35="anual",Hoja1!$D$11,"error")))))))/365)-1)*W35),"")</f>
        <v/>
      </c>
      <c r="AK35" s="215" t="str">
        <f t="shared" si="4"/>
        <v/>
      </c>
      <c r="AL35" s="109" t="e">
        <f>+VLOOKUP(C35,Códigos!$A$59:$A$800,1,0)</f>
        <v>#N/A</v>
      </c>
      <c r="AM35" s="216" t="str">
        <f t="shared" si="5"/>
        <v/>
      </c>
      <c r="AN35" s="102"/>
      <c r="AO35" s="216" t="str">
        <f>IFERROR((S35*((1+(Y35/100))^((365/((IF(V35="Mensual",Hoja1!$A$11,IF(V35="trimestral",Hoja1!$B$11,IF(V35="semestral",Hoja1!$C$11,IF(V35="anual",Hoja1!$D$11,"error")))))))/365)-1)*AN35),"")</f>
        <v/>
      </c>
      <c r="AP35" s="99" t="str">
        <f>+IF(A35="","",IF(C35="",70,VLOOKUP(I35,Hoja2!A:D,4,0)))</f>
        <v/>
      </c>
    </row>
    <row r="36" spans="1:42" ht="15.75" customHeight="1">
      <c r="A36" s="85"/>
      <c r="B36" s="85"/>
      <c r="C36" s="79"/>
      <c r="D36" s="132"/>
      <c r="E36" s="132"/>
      <c r="F36" s="85"/>
      <c r="G36" s="85" t="str">
        <f>+IFERROR(VLOOKUP(F36,Listas!$B:$C,2,0),"")</f>
        <v/>
      </c>
      <c r="H36" s="85"/>
      <c r="I36" s="85"/>
      <c r="J36" s="85"/>
      <c r="K36" s="79"/>
      <c r="L36" s="79"/>
      <c r="M36" s="82"/>
      <c r="N36" s="79"/>
      <c r="O36" s="132"/>
      <c r="P36" s="80"/>
      <c r="Q36" s="85"/>
      <c r="R36" s="85"/>
      <c r="S36" s="85"/>
      <c r="T36" s="85"/>
      <c r="U36" s="85"/>
      <c r="V36" s="85"/>
      <c r="W36" s="85"/>
      <c r="X36" s="86" t="str">
        <f t="shared" si="0"/>
        <v/>
      </c>
      <c r="Y36" s="87"/>
      <c r="Z36" s="88"/>
      <c r="AA36" s="98" t="str">
        <f>+IF(T36="UI",'Tasas por grupo'!$D$34/2,IF(T36="UYU",'Tasas por grupo'!$D$33/2,IF(T36="USD",'Tasas por grupo'!$D$35/2,"")))</f>
        <v/>
      </c>
      <c r="AB36" s="85"/>
      <c r="AC36" s="85"/>
      <c r="AD36" s="85"/>
      <c r="AE36" s="85"/>
      <c r="AF36" s="90" t="str">
        <f>IFERROR(((1+AA36)^(IF(V36="Mensual",Hoja1!$A$5,IF(V36="trimestral",Hoja1!$B$5,IF(V36="semestral",Hoja1!$C$5,IF(V36="Anual",Hoja1!$D$5,"error"))))/12)-1),"")</f>
        <v/>
      </c>
      <c r="AG36" s="91" t="str">
        <f t="shared" si="1"/>
        <v/>
      </c>
      <c r="AH36" s="92" t="str">
        <f t="shared" si="2"/>
        <v/>
      </c>
      <c r="AI36" s="93" t="str">
        <f t="shared" si="3"/>
        <v/>
      </c>
      <c r="AJ36" s="93" t="str">
        <f>IFERROR((S36*((1+AA36)^((365/((IF(V36="Mensual",Hoja1!$A$11,IF(V36="trimestral",Hoja1!$B$11,IF(V36="semestral",Hoja1!$C$11,IF(V36="anual",Hoja1!$D$11,"error")))))))/365)-1)*W36),"")</f>
        <v/>
      </c>
      <c r="AK36" s="215" t="str">
        <f t="shared" si="4"/>
        <v/>
      </c>
      <c r="AL36" s="109" t="e">
        <f>+VLOOKUP(C36,Códigos!$A$59:$A$800,1,0)</f>
        <v>#N/A</v>
      </c>
      <c r="AM36" s="216" t="str">
        <f t="shared" si="5"/>
        <v/>
      </c>
      <c r="AN36" s="102"/>
      <c r="AO36" s="216" t="str">
        <f>IFERROR((S36*((1+(Y36/100))^((365/((IF(V36="Mensual",Hoja1!$A$11,IF(V36="trimestral",Hoja1!$B$11,IF(V36="semestral",Hoja1!$C$11,IF(V36="anual",Hoja1!$D$11,"error")))))))/365)-1)*AN36),"")</f>
        <v/>
      </c>
      <c r="AP36" s="99" t="str">
        <f>+IF(A36="","",IF(C36="",70,VLOOKUP(I36,Hoja2!A:D,4,0)))</f>
        <v/>
      </c>
    </row>
    <row r="37" spans="1:42" ht="15.75" customHeight="1">
      <c r="A37" s="85"/>
      <c r="B37" s="85"/>
      <c r="C37" s="79"/>
      <c r="D37" s="132"/>
      <c r="E37" s="132"/>
      <c r="F37" s="85"/>
      <c r="G37" s="85" t="str">
        <f>+IFERROR(VLOOKUP(F37,Listas!$B:$C,2,0),"")</f>
        <v/>
      </c>
      <c r="H37" s="85"/>
      <c r="I37" s="85"/>
      <c r="J37" s="85"/>
      <c r="K37" s="79"/>
      <c r="L37" s="79"/>
      <c r="M37" s="82"/>
      <c r="N37" s="79"/>
      <c r="O37" s="132"/>
      <c r="P37" s="80"/>
      <c r="Q37" s="85"/>
      <c r="R37" s="85"/>
      <c r="S37" s="85"/>
      <c r="T37" s="85"/>
      <c r="U37" s="85"/>
      <c r="V37" s="85"/>
      <c r="W37" s="85"/>
      <c r="X37" s="86" t="str">
        <f t="shared" si="0"/>
        <v/>
      </c>
      <c r="Y37" s="87"/>
      <c r="Z37" s="88"/>
      <c r="AA37" s="98" t="str">
        <f>+IF(T37="UI",'Tasas por grupo'!$D$34/2,IF(T37="UYU",'Tasas por grupo'!$D$33/2,IF(T37="USD",'Tasas por grupo'!$D$35/2,"")))</f>
        <v/>
      </c>
      <c r="AB37" s="85"/>
      <c r="AC37" s="85"/>
      <c r="AD37" s="85"/>
      <c r="AE37" s="85"/>
      <c r="AF37" s="90" t="str">
        <f>IFERROR(((1+AA37)^(IF(V37="Mensual",Hoja1!$A$5,IF(V37="trimestral",Hoja1!$B$5,IF(V37="semestral",Hoja1!$C$5,IF(V37="Anual",Hoja1!$D$5,"error"))))/12)-1),"")</f>
        <v/>
      </c>
      <c r="AG37" s="91" t="str">
        <f t="shared" si="1"/>
        <v/>
      </c>
      <c r="AH37" s="92" t="str">
        <f t="shared" si="2"/>
        <v/>
      </c>
      <c r="AI37" s="93" t="str">
        <f t="shared" si="3"/>
        <v/>
      </c>
      <c r="AJ37" s="93" t="str">
        <f>IFERROR((S37*((1+AA37)^((365/((IF(V37="Mensual",Hoja1!$A$11,IF(V37="trimestral",Hoja1!$B$11,IF(V37="semestral",Hoja1!$C$11,IF(V37="anual",Hoja1!$D$11,"error")))))))/365)-1)*W37),"")</f>
        <v/>
      </c>
      <c r="AK37" s="215" t="str">
        <f t="shared" si="4"/>
        <v/>
      </c>
      <c r="AL37" s="109" t="e">
        <f>+VLOOKUP(C37,Códigos!$A$59:$A$800,1,0)</f>
        <v>#N/A</v>
      </c>
      <c r="AM37" s="216" t="str">
        <f t="shared" si="5"/>
        <v/>
      </c>
      <c r="AN37" s="102"/>
      <c r="AO37" s="216" t="str">
        <f>IFERROR((S37*((1+(Y37/100))^((365/((IF(V37="Mensual",Hoja1!$A$11,IF(V37="trimestral",Hoja1!$B$11,IF(V37="semestral",Hoja1!$C$11,IF(V37="anual",Hoja1!$D$11,"error")))))))/365)-1)*AN37),"")</f>
        <v/>
      </c>
      <c r="AP37" s="99" t="str">
        <f>+IF(A37="","",IF(C37="",70,VLOOKUP(I37,Hoja2!A:D,4,0)))</f>
        <v/>
      </c>
    </row>
    <row r="38" spans="1:42" ht="15.75" customHeight="1">
      <c r="A38" s="85"/>
      <c r="B38" s="85"/>
      <c r="C38" s="79"/>
      <c r="D38" s="132"/>
      <c r="E38" s="132"/>
      <c r="F38" s="85"/>
      <c r="G38" s="85" t="str">
        <f>+IFERROR(VLOOKUP(F38,Listas!$B:$C,2,0),"")</f>
        <v/>
      </c>
      <c r="H38" s="85"/>
      <c r="I38" s="85"/>
      <c r="J38" s="85"/>
      <c r="K38" s="79"/>
      <c r="L38" s="79"/>
      <c r="M38" s="82"/>
      <c r="N38" s="79"/>
      <c r="O38" s="132"/>
      <c r="P38" s="80"/>
      <c r="Q38" s="85"/>
      <c r="R38" s="85"/>
      <c r="S38" s="85"/>
      <c r="T38" s="85"/>
      <c r="U38" s="85"/>
      <c r="V38" s="85"/>
      <c r="W38" s="85"/>
      <c r="X38" s="86" t="str">
        <f t="shared" si="0"/>
        <v/>
      </c>
      <c r="Y38" s="87"/>
      <c r="Z38" s="88"/>
      <c r="AA38" s="98" t="str">
        <f>+IF(T38="UI",'Tasas por grupo'!$D$34/2,IF(T38="UYU",'Tasas por grupo'!$D$33/2,IF(T38="USD",'Tasas por grupo'!$D$35/2,"")))</f>
        <v/>
      </c>
      <c r="AB38" s="85"/>
      <c r="AC38" s="85"/>
      <c r="AD38" s="85"/>
      <c r="AE38" s="85"/>
      <c r="AF38" s="90" t="str">
        <f>IFERROR(((1+AA38)^(IF(V38="Mensual",Hoja1!$A$5,IF(V38="trimestral",Hoja1!$B$5,IF(V38="semestral",Hoja1!$C$5,IF(V38="Anual",Hoja1!$D$5,"error"))))/12)-1),"")</f>
        <v/>
      </c>
      <c r="AG38" s="91" t="str">
        <f t="shared" si="1"/>
        <v/>
      </c>
      <c r="AH38" s="92" t="str">
        <f t="shared" si="2"/>
        <v/>
      </c>
      <c r="AI38" s="93" t="str">
        <f t="shared" si="3"/>
        <v/>
      </c>
      <c r="AJ38" s="93" t="str">
        <f>IFERROR((S38*((1+AA38)^((365/((IF(V38="Mensual",Hoja1!$A$11,IF(V38="trimestral",Hoja1!$B$11,IF(V38="semestral",Hoja1!$C$11,IF(V38="anual",Hoja1!$D$11,"error")))))))/365)-1)*W38),"")</f>
        <v/>
      </c>
      <c r="AK38" s="215" t="str">
        <f t="shared" si="4"/>
        <v/>
      </c>
      <c r="AL38" s="109" t="e">
        <f>+VLOOKUP(C38,Códigos!$A$59:$A$800,1,0)</f>
        <v>#N/A</v>
      </c>
      <c r="AM38" s="216" t="str">
        <f t="shared" si="5"/>
        <v/>
      </c>
      <c r="AN38" s="102"/>
      <c r="AO38" s="216" t="str">
        <f>IFERROR((S38*((1+(Y38/100))^((365/((IF(V38="Mensual",Hoja1!$A$11,IF(V38="trimestral",Hoja1!$B$11,IF(V38="semestral",Hoja1!$C$11,IF(V38="anual",Hoja1!$D$11,"error")))))))/365)-1)*AN38),"")</f>
        <v/>
      </c>
      <c r="AP38" s="99" t="str">
        <f>+IF(A38="","",IF(C38="",70,VLOOKUP(I38,Hoja2!A:D,4,0)))</f>
        <v/>
      </c>
    </row>
    <row r="39" spans="1:42" ht="15.75" customHeight="1">
      <c r="A39" s="85"/>
      <c r="B39" s="85"/>
      <c r="C39" s="79"/>
      <c r="D39" s="132"/>
      <c r="E39" s="132"/>
      <c r="F39" s="85"/>
      <c r="G39" s="85" t="str">
        <f>+IFERROR(VLOOKUP(F39,Listas!$B:$C,2,0),"")</f>
        <v/>
      </c>
      <c r="H39" s="85"/>
      <c r="I39" s="85"/>
      <c r="J39" s="85"/>
      <c r="K39" s="79"/>
      <c r="L39" s="79"/>
      <c r="M39" s="82"/>
      <c r="N39" s="79"/>
      <c r="O39" s="132"/>
      <c r="P39" s="80"/>
      <c r="Q39" s="85"/>
      <c r="R39" s="85"/>
      <c r="S39" s="85"/>
      <c r="T39" s="85"/>
      <c r="U39" s="85"/>
      <c r="V39" s="85"/>
      <c r="W39" s="85"/>
      <c r="X39" s="86" t="str">
        <f t="shared" si="0"/>
        <v/>
      </c>
      <c r="Y39" s="87"/>
      <c r="Z39" s="88"/>
      <c r="AA39" s="98" t="str">
        <f>+IF(T39="UI",'Tasas por grupo'!$D$34/2,IF(T39="UYU",'Tasas por grupo'!$D$33/2,IF(T39="USD",'Tasas por grupo'!$D$35/2,"")))</f>
        <v/>
      </c>
      <c r="AB39" s="85"/>
      <c r="AC39" s="85"/>
      <c r="AD39" s="85"/>
      <c r="AE39" s="85"/>
      <c r="AF39" s="90" t="str">
        <f>IFERROR(((1+AA39)^(IF(V39="Mensual",Hoja1!$A$5,IF(V39="trimestral",Hoja1!$B$5,IF(V39="semestral",Hoja1!$C$5,IF(V39="Anual",Hoja1!$D$5,"error"))))/12)-1),"")</f>
        <v/>
      </c>
      <c r="AG39" s="91" t="str">
        <f t="shared" si="1"/>
        <v/>
      </c>
      <c r="AH39" s="92" t="str">
        <f t="shared" si="2"/>
        <v/>
      </c>
      <c r="AI39" s="93" t="str">
        <f t="shared" si="3"/>
        <v/>
      </c>
      <c r="AJ39" s="93" t="str">
        <f>IFERROR((S39*((1+AA39)^((365/((IF(V39="Mensual",Hoja1!$A$11,IF(V39="trimestral",Hoja1!$B$11,IF(V39="semestral",Hoja1!$C$11,IF(V39="anual",Hoja1!$D$11,"error")))))))/365)-1)*W39),"")</f>
        <v/>
      </c>
      <c r="AK39" s="215" t="str">
        <f t="shared" si="4"/>
        <v/>
      </c>
      <c r="AL39" s="109" t="e">
        <f>+VLOOKUP(C39,Códigos!$A$59:$A$800,1,0)</f>
        <v>#N/A</v>
      </c>
      <c r="AM39" s="216" t="str">
        <f t="shared" si="5"/>
        <v/>
      </c>
      <c r="AN39" s="102"/>
      <c r="AO39" s="216" t="str">
        <f>IFERROR((S39*((1+(Y39/100))^((365/((IF(V39="Mensual",Hoja1!$A$11,IF(V39="trimestral",Hoja1!$B$11,IF(V39="semestral",Hoja1!$C$11,IF(V39="anual",Hoja1!$D$11,"error")))))))/365)-1)*AN39),"")</f>
        <v/>
      </c>
      <c r="AP39" s="99" t="str">
        <f>+IF(A39="","",IF(C39="",70,VLOOKUP(I39,Hoja2!A:D,4,0)))</f>
        <v/>
      </c>
    </row>
    <row r="40" spans="1:42" ht="15.75" customHeight="1">
      <c r="A40" s="85"/>
      <c r="B40" s="85"/>
      <c r="C40" s="79"/>
      <c r="D40" s="132"/>
      <c r="E40" s="132"/>
      <c r="F40" s="85"/>
      <c r="G40" s="85" t="str">
        <f>+IFERROR(VLOOKUP(F40,Listas!$B:$C,2,0),"")</f>
        <v/>
      </c>
      <c r="H40" s="85"/>
      <c r="I40" s="85"/>
      <c r="J40" s="85"/>
      <c r="K40" s="79"/>
      <c r="L40" s="79"/>
      <c r="M40" s="82"/>
      <c r="N40" s="79"/>
      <c r="O40" s="132"/>
      <c r="P40" s="80"/>
      <c r="Q40" s="85"/>
      <c r="R40" s="85"/>
      <c r="S40" s="85"/>
      <c r="T40" s="85"/>
      <c r="U40" s="85"/>
      <c r="V40" s="85"/>
      <c r="W40" s="85"/>
      <c r="X40" s="86" t="str">
        <f t="shared" si="0"/>
        <v/>
      </c>
      <c r="Y40" s="87"/>
      <c r="Z40" s="88"/>
      <c r="AA40" s="98" t="str">
        <f>+IF(T40="UI",'Tasas por grupo'!$D$34/2,IF(T40="UYU",'Tasas por grupo'!$D$33/2,IF(T40="USD",'Tasas por grupo'!$D$35/2,"")))</f>
        <v/>
      </c>
      <c r="AB40" s="85"/>
      <c r="AC40" s="85"/>
      <c r="AD40" s="85"/>
      <c r="AE40" s="85"/>
      <c r="AF40" s="90" t="str">
        <f>IFERROR(((1+AA40)^(IF(V40="Mensual",Hoja1!$A$5,IF(V40="trimestral",Hoja1!$B$5,IF(V40="semestral",Hoja1!$C$5,IF(V40="Anual",Hoja1!$D$5,"error"))))/12)-1),"")</f>
        <v/>
      </c>
      <c r="AG40" s="91" t="str">
        <f t="shared" si="1"/>
        <v/>
      </c>
      <c r="AH40" s="92" t="str">
        <f t="shared" si="2"/>
        <v/>
      </c>
      <c r="AI40" s="93" t="str">
        <f t="shared" si="3"/>
        <v/>
      </c>
      <c r="AJ40" s="93" t="str">
        <f>IFERROR((S40*((1+AA40)^((365/((IF(V40="Mensual",Hoja1!$A$11,IF(V40="trimestral",Hoja1!$B$11,IF(V40="semestral",Hoja1!$C$11,IF(V40="anual",Hoja1!$D$11,"error")))))))/365)-1)*W40),"")</f>
        <v/>
      </c>
      <c r="AK40" s="215" t="str">
        <f t="shared" si="4"/>
        <v/>
      </c>
      <c r="AL40" s="109" t="e">
        <f>+VLOOKUP(C40,Códigos!$A$59:$A$800,1,0)</f>
        <v>#N/A</v>
      </c>
      <c r="AM40" s="216" t="str">
        <f t="shared" si="5"/>
        <v/>
      </c>
      <c r="AN40" s="102"/>
      <c r="AO40" s="216" t="str">
        <f>IFERROR((S40*((1+(Y40/100))^((365/((IF(V40="Mensual",Hoja1!$A$11,IF(V40="trimestral",Hoja1!$B$11,IF(V40="semestral",Hoja1!$C$11,IF(V40="anual",Hoja1!$D$11,"error")))))))/365)-1)*AN40),"")</f>
        <v/>
      </c>
      <c r="AP40" s="99" t="str">
        <f>+IF(A40="","",IF(C40="",70,VLOOKUP(I40,Hoja2!A:D,4,0)))</f>
        <v/>
      </c>
    </row>
    <row r="41" spans="1:42" ht="15.75" customHeight="1">
      <c r="A41" s="85"/>
      <c r="B41" s="85"/>
      <c r="C41" s="79"/>
      <c r="D41" s="132"/>
      <c r="E41" s="132"/>
      <c r="F41" s="85"/>
      <c r="G41" s="85" t="str">
        <f>+IFERROR(VLOOKUP(F41,Listas!$B:$C,2,0),"")</f>
        <v/>
      </c>
      <c r="H41" s="85"/>
      <c r="I41" s="85"/>
      <c r="J41" s="85"/>
      <c r="K41" s="79"/>
      <c r="L41" s="79"/>
      <c r="M41" s="82"/>
      <c r="N41" s="79"/>
      <c r="O41" s="132"/>
      <c r="P41" s="80"/>
      <c r="Q41" s="85"/>
      <c r="R41" s="85"/>
      <c r="S41" s="85"/>
      <c r="T41" s="85"/>
      <c r="U41" s="85"/>
      <c r="V41" s="85"/>
      <c r="W41" s="85"/>
      <c r="X41" s="86" t="str">
        <f t="shared" si="0"/>
        <v/>
      </c>
      <c r="Y41" s="87"/>
      <c r="Z41" s="88"/>
      <c r="AA41" s="98" t="str">
        <f>+IF(T41="UI",'Tasas por grupo'!$D$34/2,IF(T41="UYU",'Tasas por grupo'!$D$33/2,IF(T41="USD",'Tasas por grupo'!$D$35/2,"")))</f>
        <v/>
      </c>
      <c r="AB41" s="85"/>
      <c r="AC41" s="85"/>
      <c r="AD41" s="85"/>
      <c r="AE41" s="85"/>
      <c r="AF41" s="90" t="str">
        <f>IFERROR(((1+AA41)^(IF(V41="Mensual",Hoja1!$A$5,IF(V41="trimestral",Hoja1!$B$5,IF(V41="semestral",Hoja1!$C$5,IF(V41="Anual",Hoja1!$D$5,"error"))))/12)-1),"")</f>
        <v/>
      </c>
      <c r="AG41" s="91" t="str">
        <f t="shared" si="1"/>
        <v/>
      </c>
      <c r="AH41" s="92" t="str">
        <f t="shared" si="2"/>
        <v/>
      </c>
      <c r="AI41" s="93" t="str">
        <f t="shared" si="3"/>
        <v/>
      </c>
      <c r="AJ41" s="93" t="str">
        <f>IFERROR((S41*((1+AA41)^((365/((IF(V41="Mensual",Hoja1!$A$11,IF(V41="trimestral",Hoja1!$B$11,IF(V41="semestral",Hoja1!$C$11,IF(V41="anual",Hoja1!$D$11,"error")))))))/365)-1)*W41),"")</f>
        <v/>
      </c>
      <c r="AK41" s="215" t="str">
        <f t="shared" si="4"/>
        <v/>
      </c>
      <c r="AL41" s="109" t="e">
        <f>+VLOOKUP(C41,Códigos!$A$59:$A$800,1,0)</f>
        <v>#N/A</v>
      </c>
      <c r="AM41" s="216" t="str">
        <f t="shared" si="5"/>
        <v/>
      </c>
      <c r="AN41" s="102"/>
      <c r="AO41" s="216" t="str">
        <f>IFERROR((S41*((1+(Y41/100))^((365/((IF(V41="Mensual",Hoja1!$A$11,IF(V41="trimestral",Hoja1!$B$11,IF(V41="semestral",Hoja1!$C$11,IF(V41="anual",Hoja1!$D$11,"error")))))))/365)-1)*AN41),"")</f>
        <v/>
      </c>
      <c r="AP41" s="99" t="str">
        <f>+IF(A41="","",IF(C41="",70,VLOOKUP(I41,Hoja2!A:D,4,0)))</f>
        <v/>
      </c>
    </row>
    <row r="42" spans="1:42" ht="15.75" customHeight="1">
      <c r="A42" s="85"/>
      <c r="B42" s="85"/>
      <c r="C42" s="79"/>
      <c r="D42" s="132"/>
      <c r="E42" s="132"/>
      <c r="F42" s="85"/>
      <c r="G42" s="85" t="str">
        <f>+IFERROR(VLOOKUP(F42,Listas!$B:$C,2,0),"")</f>
        <v/>
      </c>
      <c r="H42" s="85"/>
      <c r="I42" s="85"/>
      <c r="J42" s="85"/>
      <c r="K42" s="79"/>
      <c r="L42" s="79"/>
      <c r="M42" s="82"/>
      <c r="N42" s="79"/>
      <c r="O42" s="132"/>
      <c r="P42" s="80"/>
      <c r="Q42" s="85"/>
      <c r="R42" s="85"/>
      <c r="S42" s="85"/>
      <c r="T42" s="85"/>
      <c r="U42" s="85"/>
      <c r="V42" s="85"/>
      <c r="W42" s="85"/>
      <c r="X42" s="86" t="str">
        <f t="shared" si="0"/>
        <v/>
      </c>
      <c r="Y42" s="87"/>
      <c r="Z42" s="88"/>
      <c r="AA42" s="98" t="str">
        <f>+IF(T42="UI",'Tasas por grupo'!$D$34/2,IF(T42="UYU",'Tasas por grupo'!$D$33/2,IF(T42="USD",'Tasas por grupo'!$D$35/2,"")))</f>
        <v/>
      </c>
      <c r="AB42" s="85"/>
      <c r="AC42" s="85"/>
      <c r="AD42" s="85"/>
      <c r="AE42" s="85"/>
      <c r="AF42" s="90" t="str">
        <f>IFERROR(((1+AA42)^(IF(V42="Mensual",Hoja1!$A$5,IF(V42="trimestral",Hoja1!$B$5,IF(V42="semestral",Hoja1!$C$5,IF(V42="Anual",Hoja1!$D$5,"error"))))/12)-1),"")</f>
        <v/>
      </c>
      <c r="AG42" s="91" t="str">
        <f t="shared" si="1"/>
        <v/>
      </c>
      <c r="AH42" s="92" t="str">
        <f t="shared" si="2"/>
        <v/>
      </c>
      <c r="AI42" s="93" t="str">
        <f t="shared" si="3"/>
        <v/>
      </c>
      <c r="AJ42" s="93" t="str">
        <f>IFERROR((S42*((1+AA42)^((365/((IF(V42="Mensual",Hoja1!$A$11,IF(V42="trimestral",Hoja1!$B$11,IF(V42="semestral",Hoja1!$C$11,IF(V42="anual",Hoja1!$D$11,"error")))))))/365)-1)*W42),"")</f>
        <v/>
      </c>
      <c r="AK42" s="215" t="str">
        <f t="shared" si="4"/>
        <v/>
      </c>
      <c r="AL42" s="109" t="e">
        <f>+VLOOKUP(C42,Códigos!$A$59:$A$800,1,0)</f>
        <v>#N/A</v>
      </c>
      <c r="AM42" s="216" t="str">
        <f t="shared" si="5"/>
        <v/>
      </c>
      <c r="AN42" s="102"/>
      <c r="AO42" s="216" t="str">
        <f>IFERROR((S42*((1+(Y42/100))^((365/((IF(V42="Mensual",Hoja1!$A$11,IF(V42="trimestral",Hoja1!$B$11,IF(V42="semestral",Hoja1!$C$11,IF(V42="anual",Hoja1!$D$11,"error")))))))/365)-1)*AN42),"")</f>
        <v/>
      </c>
      <c r="AP42" s="99" t="str">
        <f>+IF(A42="","",IF(C42="",70,VLOOKUP(I42,Hoja2!A:D,4,0)))</f>
        <v/>
      </c>
    </row>
    <row r="43" spans="1:42" ht="15.75" customHeight="1">
      <c r="A43" s="85"/>
      <c r="B43" s="85"/>
      <c r="C43" s="79"/>
      <c r="D43" s="132"/>
      <c r="E43" s="132"/>
      <c r="F43" s="85"/>
      <c r="G43" s="85" t="str">
        <f>+IFERROR(VLOOKUP(F43,Listas!$B:$C,2,0),"")</f>
        <v/>
      </c>
      <c r="H43" s="85"/>
      <c r="I43" s="85"/>
      <c r="J43" s="85"/>
      <c r="K43" s="79"/>
      <c r="L43" s="79"/>
      <c r="M43" s="82"/>
      <c r="N43" s="79"/>
      <c r="O43" s="132"/>
      <c r="P43" s="80"/>
      <c r="Q43" s="85"/>
      <c r="R43" s="85"/>
      <c r="S43" s="85"/>
      <c r="T43" s="85"/>
      <c r="U43" s="85"/>
      <c r="V43" s="85"/>
      <c r="W43" s="85"/>
      <c r="X43" s="86" t="str">
        <f t="shared" si="0"/>
        <v/>
      </c>
      <c r="Y43" s="87"/>
      <c r="Z43" s="88"/>
      <c r="AA43" s="98" t="str">
        <f>+IF(T43="UI",'Tasas por grupo'!$D$34/2,IF(T43="UYU",'Tasas por grupo'!$D$33/2,IF(T43="USD",'Tasas por grupo'!$D$35/2,"")))</f>
        <v/>
      </c>
      <c r="AB43" s="85"/>
      <c r="AC43" s="85"/>
      <c r="AD43" s="85"/>
      <c r="AE43" s="85"/>
      <c r="AF43" s="90" t="str">
        <f>IFERROR(((1+AA43)^(IF(V43="Mensual",Hoja1!$A$5,IF(V43="trimestral",Hoja1!$B$5,IF(V43="semestral",Hoja1!$C$5,IF(V43="Anual",Hoja1!$D$5,"error"))))/12)-1),"")</f>
        <v/>
      </c>
      <c r="AG43" s="91" t="str">
        <f t="shared" si="1"/>
        <v/>
      </c>
      <c r="AH43" s="92" t="str">
        <f t="shared" si="2"/>
        <v/>
      </c>
      <c r="AI43" s="93" t="str">
        <f t="shared" si="3"/>
        <v/>
      </c>
      <c r="AJ43" s="93" t="str">
        <f>IFERROR((S43*((1+AA43)^((365/((IF(V43="Mensual",Hoja1!$A$11,IF(V43="trimestral",Hoja1!$B$11,IF(V43="semestral",Hoja1!$C$11,IF(V43="anual",Hoja1!$D$11,"error")))))))/365)-1)*W43),"")</f>
        <v/>
      </c>
      <c r="AK43" s="215" t="str">
        <f t="shared" si="4"/>
        <v/>
      </c>
      <c r="AL43" s="109" t="e">
        <f>+VLOOKUP(C43,Códigos!$A$59:$A$800,1,0)</f>
        <v>#N/A</v>
      </c>
      <c r="AM43" s="216" t="str">
        <f t="shared" si="5"/>
        <v/>
      </c>
      <c r="AN43" s="102"/>
      <c r="AO43" s="216" t="str">
        <f>IFERROR((S43*((1+(Y43/100))^((365/((IF(V43="Mensual",Hoja1!$A$11,IF(V43="trimestral",Hoja1!$B$11,IF(V43="semestral",Hoja1!$C$11,IF(V43="anual",Hoja1!$D$11,"error")))))))/365)-1)*AN43),"")</f>
        <v/>
      </c>
      <c r="AP43" s="99" t="str">
        <f>+IF(A43="","",IF(C43="",70,VLOOKUP(I43,Hoja2!A:D,4,0)))</f>
        <v/>
      </c>
    </row>
    <row r="44" spans="1:42" ht="15.75" customHeight="1">
      <c r="A44" s="85"/>
      <c r="B44" s="85"/>
      <c r="C44" s="79"/>
      <c r="D44" s="132"/>
      <c r="E44" s="132"/>
      <c r="F44" s="85"/>
      <c r="G44" s="85" t="str">
        <f>+IFERROR(VLOOKUP(F44,Listas!$B:$C,2,0),"")</f>
        <v/>
      </c>
      <c r="H44" s="85"/>
      <c r="I44" s="85"/>
      <c r="J44" s="85"/>
      <c r="K44" s="79"/>
      <c r="L44" s="79"/>
      <c r="M44" s="82"/>
      <c r="N44" s="79"/>
      <c r="O44" s="132"/>
      <c r="P44" s="80"/>
      <c r="Q44" s="85"/>
      <c r="R44" s="85"/>
      <c r="S44" s="85"/>
      <c r="T44" s="85"/>
      <c r="U44" s="85"/>
      <c r="V44" s="85"/>
      <c r="W44" s="85"/>
      <c r="X44" s="86" t="str">
        <f t="shared" si="0"/>
        <v/>
      </c>
      <c r="Y44" s="87"/>
      <c r="Z44" s="88"/>
      <c r="AA44" s="98" t="str">
        <f>+IF(T44="UI",'Tasas por grupo'!$D$34/2,IF(T44="UYU",'Tasas por grupo'!$D$33/2,IF(T44="USD",'Tasas por grupo'!$D$35/2,"")))</f>
        <v/>
      </c>
      <c r="AB44" s="85"/>
      <c r="AC44" s="85"/>
      <c r="AD44" s="85"/>
      <c r="AE44" s="85"/>
      <c r="AF44" s="90" t="str">
        <f>IFERROR(((1+AA44)^(IF(V44="Mensual",Hoja1!$A$5,IF(V44="trimestral",Hoja1!$B$5,IF(V44="semestral",Hoja1!$C$5,IF(V44="Anual",Hoja1!$D$5,"error"))))/12)-1),"")</f>
        <v/>
      </c>
      <c r="AG44" s="91" t="str">
        <f t="shared" si="1"/>
        <v/>
      </c>
      <c r="AH44" s="92" t="str">
        <f t="shared" si="2"/>
        <v/>
      </c>
      <c r="AI44" s="93" t="str">
        <f t="shared" si="3"/>
        <v/>
      </c>
      <c r="AJ44" s="93" t="str">
        <f>IFERROR((S44*((1+AA44)^((365/((IF(V44="Mensual",Hoja1!$A$11,IF(V44="trimestral",Hoja1!$B$11,IF(V44="semestral",Hoja1!$C$11,IF(V44="anual",Hoja1!$D$11,"error")))))))/365)-1)*W44),"")</f>
        <v/>
      </c>
      <c r="AK44" s="215" t="str">
        <f t="shared" si="4"/>
        <v/>
      </c>
      <c r="AL44" s="109" t="e">
        <f>+VLOOKUP(C44,Códigos!$A$59:$A$800,1,0)</f>
        <v>#N/A</v>
      </c>
      <c r="AM44" s="216" t="str">
        <f t="shared" si="5"/>
        <v/>
      </c>
      <c r="AN44" s="102"/>
      <c r="AO44" s="216" t="str">
        <f>IFERROR((S44*((1+(Y44/100))^((365/((IF(V44="Mensual",Hoja1!$A$11,IF(V44="trimestral",Hoja1!$B$11,IF(V44="semestral",Hoja1!$C$11,IF(V44="anual",Hoja1!$D$11,"error")))))))/365)-1)*AN44),"")</f>
        <v/>
      </c>
      <c r="AP44" s="99" t="str">
        <f>+IF(A44="","",IF(C44="",70,VLOOKUP(I44,Hoja2!A:D,4,0)))</f>
        <v/>
      </c>
    </row>
    <row r="45" spans="1:42" ht="15.75" customHeight="1">
      <c r="A45" s="85"/>
      <c r="B45" s="85"/>
      <c r="C45" s="79"/>
      <c r="D45" s="132"/>
      <c r="E45" s="132"/>
      <c r="F45" s="85"/>
      <c r="G45" s="85" t="str">
        <f>+IFERROR(VLOOKUP(F45,Listas!$B:$C,2,0),"")</f>
        <v/>
      </c>
      <c r="H45" s="85"/>
      <c r="I45" s="85"/>
      <c r="J45" s="85"/>
      <c r="K45" s="79"/>
      <c r="L45" s="79"/>
      <c r="M45" s="82"/>
      <c r="N45" s="79"/>
      <c r="O45" s="132"/>
      <c r="P45" s="80"/>
      <c r="Q45" s="85"/>
      <c r="R45" s="85"/>
      <c r="S45" s="85"/>
      <c r="T45" s="85"/>
      <c r="U45" s="85"/>
      <c r="V45" s="85"/>
      <c r="W45" s="85"/>
      <c r="X45" s="86" t="str">
        <f t="shared" si="0"/>
        <v/>
      </c>
      <c r="Y45" s="87"/>
      <c r="Z45" s="88"/>
      <c r="AA45" s="98" t="str">
        <f>+IF(T45="UI",'Tasas por grupo'!$D$34/2,IF(T45="UYU",'Tasas por grupo'!$D$33/2,IF(T45="USD",'Tasas por grupo'!$D$35/2,"")))</f>
        <v/>
      </c>
      <c r="AB45" s="85"/>
      <c r="AC45" s="85"/>
      <c r="AD45" s="85"/>
      <c r="AE45" s="85"/>
      <c r="AF45" s="90" t="str">
        <f>IFERROR(((1+AA45)^(IF(V45="Mensual",Hoja1!$A$5,IF(V45="trimestral",Hoja1!$B$5,IF(V45="semestral",Hoja1!$C$5,IF(V45="Anual",Hoja1!$D$5,"error"))))/12)-1),"")</f>
        <v/>
      </c>
      <c r="AG45" s="91" t="str">
        <f t="shared" si="1"/>
        <v/>
      </c>
      <c r="AH45" s="92" t="str">
        <f t="shared" si="2"/>
        <v/>
      </c>
      <c r="AI45" s="93" t="str">
        <f t="shared" si="3"/>
        <v/>
      </c>
      <c r="AJ45" s="93" t="str">
        <f>IFERROR((S45*((1+AA45)^((365/((IF(V45="Mensual",Hoja1!$A$11,IF(V45="trimestral",Hoja1!$B$11,IF(V45="semestral",Hoja1!$C$11,IF(V45="anual",Hoja1!$D$11,"error")))))))/365)-1)*W45),"")</f>
        <v/>
      </c>
      <c r="AK45" s="215" t="str">
        <f t="shared" si="4"/>
        <v/>
      </c>
      <c r="AL45" s="109" t="e">
        <f>+VLOOKUP(C45,Códigos!$A$59:$A$800,1,0)</f>
        <v>#N/A</v>
      </c>
      <c r="AM45" s="216" t="str">
        <f t="shared" si="5"/>
        <v/>
      </c>
      <c r="AN45" s="102"/>
      <c r="AO45" s="216" t="str">
        <f>IFERROR((S45*((1+(Y45/100))^((365/((IF(V45="Mensual",Hoja1!$A$11,IF(V45="trimestral",Hoja1!$B$11,IF(V45="semestral",Hoja1!$C$11,IF(V45="anual",Hoja1!$D$11,"error")))))))/365)-1)*AN45),"")</f>
        <v/>
      </c>
      <c r="AP45" s="99" t="str">
        <f>+IF(A45="","",IF(C45="",70,VLOOKUP(I45,Hoja2!A:D,4,0)))</f>
        <v/>
      </c>
    </row>
    <row r="46" spans="1:42" ht="15.75" customHeight="1">
      <c r="A46" s="85"/>
      <c r="B46" s="85"/>
      <c r="C46" s="79"/>
      <c r="D46" s="132"/>
      <c r="E46" s="132"/>
      <c r="F46" s="85"/>
      <c r="G46" s="85" t="str">
        <f>+IFERROR(VLOOKUP(F46,Listas!$B:$C,2,0),"")</f>
        <v/>
      </c>
      <c r="H46" s="85"/>
      <c r="I46" s="85"/>
      <c r="J46" s="85"/>
      <c r="K46" s="79"/>
      <c r="L46" s="79"/>
      <c r="M46" s="82"/>
      <c r="N46" s="79"/>
      <c r="O46" s="132"/>
      <c r="P46" s="80"/>
      <c r="Q46" s="85"/>
      <c r="R46" s="85"/>
      <c r="S46" s="85"/>
      <c r="T46" s="85"/>
      <c r="U46" s="85"/>
      <c r="V46" s="85"/>
      <c r="W46" s="85"/>
      <c r="X46" s="86" t="str">
        <f t="shared" si="0"/>
        <v/>
      </c>
      <c r="Y46" s="87"/>
      <c r="Z46" s="88"/>
      <c r="AA46" s="98" t="str">
        <f>+IF(T46="UI",'Tasas por grupo'!$D$34/2,IF(T46="UYU",'Tasas por grupo'!$D$33/2,IF(T46="USD",'Tasas por grupo'!$D$35/2,"")))</f>
        <v/>
      </c>
      <c r="AB46" s="85"/>
      <c r="AC46" s="85"/>
      <c r="AD46" s="85"/>
      <c r="AE46" s="85"/>
      <c r="AF46" s="90" t="str">
        <f>IFERROR(((1+AA46)^(IF(V46="Mensual",Hoja1!$A$5,IF(V46="trimestral",Hoja1!$B$5,IF(V46="semestral",Hoja1!$C$5,IF(V46="Anual",Hoja1!$D$5,"error"))))/12)-1),"")</f>
        <v/>
      </c>
      <c r="AG46" s="91" t="str">
        <f t="shared" si="1"/>
        <v/>
      </c>
      <c r="AH46" s="92" t="str">
        <f t="shared" si="2"/>
        <v/>
      </c>
      <c r="AI46" s="93" t="str">
        <f t="shared" si="3"/>
        <v/>
      </c>
      <c r="AJ46" s="93" t="str">
        <f>IFERROR((S46*((1+AA46)^((365/((IF(V46="Mensual",Hoja1!$A$11,IF(V46="trimestral",Hoja1!$B$11,IF(V46="semestral",Hoja1!$C$11,IF(V46="anual",Hoja1!$D$11,"error")))))))/365)-1)*W46),"")</f>
        <v/>
      </c>
      <c r="AK46" s="215" t="str">
        <f t="shared" si="4"/>
        <v/>
      </c>
      <c r="AL46" s="109" t="e">
        <f>+VLOOKUP(C46,Códigos!$A$59:$A$800,1,0)</f>
        <v>#N/A</v>
      </c>
      <c r="AM46" s="216" t="str">
        <f t="shared" si="5"/>
        <v/>
      </c>
      <c r="AN46" s="102"/>
      <c r="AO46" s="216" t="str">
        <f>IFERROR((S46*((1+(Y46/100))^((365/((IF(V46="Mensual",Hoja1!$A$11,IF(V46="trimestral",Hoja1!$B$11,IF(V46="semestral",Hoja1!$C$11,IF(V46="anual",Hoja1!$D$11,"error")))))))/365)-1)*AN46),"")</f>
        <v/>
      </c>
      <c r="AP46" s="99" t="str">
        <f>+IF(A46="","",IF(C46="",70,VLOOKUP(I46,Hoja2!A:D,4,0)))</f>
        <v/>
      </c>
    </row>
    <row r="47" spans="1:42" ht="15.75" customHeight="1">
      <c r="A47" s="85"/>
      <c r="B47" s="85"/>
      <c r="C47" s="79"/>
      <c r="D47" s="132"/>
      <c r="E47" s="132"/>
      <c r="F47" s="85"/>
      <c r="G47" s="85" t="str">
        <f>+IFERROR(VLOOKUP(F47,Listas!$B:$C,2,0),"")</f>
        <v/>
      </c>
      <c r="H47" s="85"/>
      <c r="I47" s="85"/>
      <c r="J47" s="85"/>
      <c r="K47" s="79"/>
      <c r="L47" s="79"/>
      <c r="M47" s="82"/>
      <c r="N47" s="79"/>
      <c r="O47" s="132"/>
      <c r="P47" s="80"/>
      <c r="Q47" s="85"/>
      <c r="R47" s="85"/>
      <c r="S47" s="85"/>
      <c r="T47" s="85"/>
      <c r="U47" s="85"/>
      <c r="V47" s="85"/>
      <c r="W47" s="85"/>
      <c r="X47" s="86" t="str">
        <f t="shared" si="0"/>
        <v/>
      </c>
      <c r="Y47" s="87"/>
      <c r="Z47" s="88"/>
      <c r="AA47" s="98" t="str">
        <f>+IF(T47="UI",'Tasas por grupo'!$D$34/2,IF(T47="UYU",'Tasas por grupo'!$D$33/2,IF(T47="USD",'Tasas por grupo'!$D$35/2,"")))</f>
        <v/>
      </c>
      <c r="AB47" s="85"/>
      <c r="AC47" s="85"/>
      <c r="AD47" s="85"/>
      <c r="AE47" s="85"/>
      <c r="AF47" s="90" t="str">
        <f>IFERROR(((1+AA47)^(IF(V47="Mensual",Hoja1!$A$5,IF(V47="trimestral",Hoja1!$B$5,IF(V47="semestral",Hoja1!$C$5,IF(V47="Anual",Hoja1!$D$5,"error"))))/12)-1),"")</f>
        <v/>
      </c>
      <c r="AG47" s="91" t="str">
        <f t="shared" si="1"/>
        <v/>
      </c>
      <c r="AH47" s="92" t="str">
        <f t="shared" si="2"/>
        <v/>
      </c>
      <c r="AI47" s="93" t="str">
        <f t="shared" si="3"/>
        <v/>
      </c>
      <c r="AJ47" s="93" t="str">
        <f>IFERROR((S47*((1+AA47)^((365/((IF(V47="Mensual",Hoja1!$A$11,IF(V47="trimestral",Hoja1!$B$11,IF(V47="semestral",Hoja1!$C$11,IF(V47="anual",Hoja1!$D$11,"error")))))))/365)-1)*W47),"")</f>
        <v/>
      </c>
      <c r="AK47" s="215" t="str">
        <f t="shared" si="4"/>
        <v/>
      </c>
      <c r="AL47" s="109" t="e">
        <f>+VLOOKUP(C47,Códigos!$A$59:$A$800,1,0)</f>
        <v>#N/A</v>
      </c>
      <c r="AM47" s="216" t="str">
        <f t="shared" si="5"/>
        <v/>
      </c>
      <c r="AN47" s="102"/>
      <c r="AO47" s="216" t="str">
        <f>IFERROR((S47*((1+(Y47/100))^((365/((IF(V47="Mensual",Hoja1!$A$11,IF(V47="trimestral",Hoja1!$B$11,IF(V47="semestral",Hoja1!$C$11,IF(V47="anual",Hoja1!$D$11,"error")))))))/365)-1)*AN47),"")</f>
        <v/>
      </c>
      <c r="AP47" s="99" t="str">
        <f>+IF(A47="","",IF(C47="",70,VLOOKUP(I47,Hoja2!A:D,4,0)))</f>
        <v/>
      </c>
    </row>
    <row r="48" spans="1:42" ht="15.75" customHeight="1">
      <c r="A48" s="85"/>
      <c r="B48" s="85"/>
      <c r="C48" s="79"/>
      <c r="D48" s="132"/>
      <c r="E48" s="132"/>
      <c r="F48" s="85"/>
      <c r="G48" s="85" t="str">
        <f>+IFERROR(VLOOKUP(F48,Listas!$B:$C,2,0),"")</f>
        <v/>
      </c>
      <c r="H48" s="85"/>
      <c r="I48" s="85"/>
      <c r="J48" s="85"/>
      <c r="K48" s="79"/>
      <c r="L48" s="79"/>
      <c r="M48" s="82"/>
      <c r="N48" s="79"/>
      <c r="O48" s="132"/>
      <c r="P48" s="80"/>
      <c r="Q48" s="85"/>
      <c r="R48" s="85"/>
      <c r="S48" s="85"/>
      <c r="T48" s="85"/>
      <c r="U48" s="85"/>
      <c r="V48" s="85"/>
      <c r="W48" s="85"/>
      <c r="X48" s="86" t="str">
        <f t="shared" si="0"/>
        <v/>
      </c>
      <c r="Y48" s="87"/>
      <c r="Z48" s="88"/>
      <c r="AA48" s="98" t="str">
        <f>+IF(T48="UI",'Tasas por grupo'!$D$34/2,IF(T48="UYU",'Tasas por grupo'!$D$33/2,IF(T48="USD",'Tasas por grupo'!$D$35/2,"")))</f>
        <v/>
      </c>
      <c r="AB48" s="85"/>
      <c r="AC48" s="85"/>
      <c r="AD48" s="85"/>
      <c r="AE48" s="85"/>
      <c r="AF48" s="90" t="str">
        <f>IFERROR(((1+AA48)^(IF(V48="Mensual",Hoja1!$A$5,IF(V48="trimestral",Hoja1!$B$5,IF(V48="semestral",Hoja1!$C$5,IF(V48="Anual",Hoja1!$D$5,"error"))))/12)-1),"")</f>
        <v/>
      </c>
      <c r="AG48" s="91" t="str">
        <f t="shared" si="1"/>
        <v/>
      </c>
      <c r="AH48" s="92" t="str">
        <f t="shared" si="2"/>
        <v/>
      </c>
      <c r="AI48" s="93" t="str">
        <f t="shared" si="3"/>
        <v/>
      </c>
      <c r="AJ48" s="93" t="str">
        <f>IFERROR((S48*((1+AA48)^((365/((IF(V48="Mensual",Hoja1!$A$11,IF(V48="trimestral",Hoja1!$B$11,IF(V48="semestral",Hoja1!$C$11,IF(V48="anual",Hoja1!$D$11,"error")))))))/365)-1)*W48),"")</f>
        <v/>
      </c>
      <c r="AK48" s="215" t="str">
        <f t="shared" si="4"/>
        <v/>
      </c>
      <c r="AL48" s="109" t="e">
        <f>+VLOOKUP(C48,Códigos!$A$59:$A$800,1,0)</f>
        <v>#N/A</v>
      </c>
      <c r="AM48" s="216" t="str">
        <f t="shared" si="5"/>
        <v/>
      </c>
      <c r="AN48" s="102"/>
      <c r="AO48" s="216" t="str">
        <f>IFERROR((S48*((1+(Y48/100))^((365/((IF(V48="Mensual",Hoja1!$A$11,IF(V48="trimestral",Hoja1!$B$11,IF(V48="semestral",Hoja1!$C$11,IF(V48="anual",Hoja1!$D$11,"error")))))))/365)-1)*AN48),"")</f>
        <v/>
      </c>
      <c r="AP48" s="99" t="str">
        <f>+IF(A48="","",IF(C48="",70,VLOOKUP(I48,Hoja2!A:D,4,0)))</f>
        <v/>
      </c>
    </row>
    <row r="49" spans="1:42" ht="15.75" customHeight="1">
      <c r="A49" s="85"/>
      <c r="B49" s="85"/>
      <c r="C49" s="79"/>
      <c r="D49" s="132"/>
      <c r="E49" s="132"/>
      <c r="F49" s="85"/>
      <c r="G49" s="85" t="str">
        <f>+IFERROR(VLOOKUP(F49,Listas!$B:$C,2,0),"")</f>
        <v/>
      </c>
      <c r="H49" s="85"/>
      <c r="I49" s="85"/>
      <c r="J49" s="85"/>
      <c r="K49" s="79"/>
      <c r="L49" s="79"/>
      <c r="M49" s="82"/>
      <c r="N49" s="79"/>
      <c r="O49" s="132"/>
      <c r="P49" s="80"/>
      <c r="Q49" s="85"/>
      <c r="R49" s="85"/>
      <c r="S49" s="85"/>
      <c r="T49" s="85"/>
      <c r="U49" s="85"/>
      <c r="V49" s="85"/>
      <c r="W49" s="85"/>
      <c r="X49" s="86" t="str">
        <f t="shared" si="0"/>
        <v/>
      </c>
      <c r="Y49" s="87"/>
      <c r="Z49" s="88"/>
      <c r="AA49" s="98" t="str">
        <f>+IF(T49="UI",'Tasas por grupo'!$D$34/2,IF(T49="UYU",'Tasas por grupo'!$D$33/2,IF(T49="USD",'Tasas por grupo'!$D$35/2,"")))</f>
        <v/>
      </c>
      <c r="AB49" s="85"/>
      <c r="AC49" s="85"/>
      <c r="AD49" s="85"/>
      <c r="AE49" s="85"/>
      <c r="AF49" s="90" t="str">
        <f>IFERROR(((1+AA49)^(IF(V49="Mensual",Hoja1!$A$5,IF(V49="trimestral",Hoja1!$B$5,IF(V49="semestral",Hoja1!$C$5,IF(V49="Anual",Hoja1!$D$5,"error"))))/12)-1),"")</f>
        <v/>
      </c>
      <c r="AG49" s="91" t="str">
        <f t="shared" si="1"/>
        <v/>
      </c>
      <c r="AH49" s="92" t="str">
        <f t="shared" si="2"/>
        <v/>
      </c>
      <c r="AI49" s="93" t="str">
        <f t="shared" si="3"/>
        <v/>
      </c>
      <c r="AJ49" s="93" t="str">
        <f>IFERROR((S49*((1+AA49)^((365/((IF(V49="Mensual",Hoja1!$A$11,IF(V49="trimestral",Hoja1!$B$11,IF(V49="semestral",Hoja1!$C$11,IF(V49="anual",Hoja1!$D$11,"error")))))))/365)-1)*W49),"")</f>
        <v/>
      </c>
      <c r="AK49" s="215" t="str">
        <f t="shared" si="4"/>
        <v/>
      </c>
      <c r="AL49" s="109" t="e">
        <f>+VLOOKUP(C49,Códigos!$A$59:$A$800,1,0)</f>
        <v>#N/A</v>
      </c>
      <c r="AM49" s="216" t="str">
        <f t="shared" si="5"/>
        <v/>
      </c>
      <c r="AN49" s="102"/>
      <c r="AO49" s="216" t="str">
        <f>IFERROR((S49*((1+(Y49/100))^((365/((IF(V49="Mensual",Hoja1!$A$11,IF(V49="trimestral",Hoja1!$B$11,IF(V49="semestral",Hoja1!$C$11,IF(V49="anual",Hoja1!$D$11,"error")))))))/365)-1)*AN49),"")</f>
        <v/>
      </c>
      <c r="AP49" s="99" t="str">
        <f>+IF(A49="","",IF(C49="",70,VLOOKUP(I49,Hoja2!A:D,4,0)))</f>
        <v/>
      </c>
    </row>
    <row r="50" spans="1:42" ht="15.75" customHeight="1">
      <c r="A50" s="85"/>
      <c r="B50" s="85"/>
      <c r="C50" s="79"/>
      <c r="D50" s="132"/>
      <c r="E50" s="132"/>
      <c r="F50" s="85"/>
      <c r="G50" s="85" t="str">
        <f>+IFERROR(VLOOKUP(F50,Listas!$B:$C,2,0),"")</f>
        <v/>
      </c>
      <c r="H50" s="85"/>
      <c r="I50" s="85"/>
      <c r="J50" s="85"/>
      <c r="K50" s="79"/>
      <c r="L50" s="79"/>
      <c r="M50" s="82"/>
      <c r="N50" s="79"/>
      <c r="O50" s="132"/>
      <c r="P50" s="80"/>
      <c r="Q50" s="85"/>
      <c r="R50" s="85"/>
      <c r="S50" s="85"/>
      <c r="T50" s="85"/>
      <c r="U50" s="85"/>
      <c r="V50" s="85"/>
      <c r="W50" s="85"/>
      <c r="X50" s="86" t="str">
        <f t="shared" si="0"/>
        <v/>
      </c>
      <c r="Y50" s="87"/>
      <c r="Z50" s="88"/>
      <c r="AA50" s="98" t="str">
        <f>+IF(T50="UI",'Tasas por grupo'!$D$34/2,IF(T50="UYU",'Tasas por grupo'!$D$33/2,IF(T50="USD",'Tasas por grupo'!$D$35/2,"")))</f>
        <v/>
      </c>
      <c r="AB50" s="85"/>
      <c r="AC50" s="85"/>
      <c r="AD50" s="85"/>
      <c r="AE50" s="85"/>
      <c r="AF50" s="90" t="str">
        <f>IFERROR(((1+AA50)^(IF(V50="Mensual",Hoja1!$A$5,IF(V50="trimestral",Hoja1!$B$5,IF(V50="semestral",Hoja1!$C$5,IF(V50="Anual",Hoja1!$D$5,"error"))))/12)-1),"")</f>
        <v/>
      </c>
      <c r="AG50" s="91" t="str">
        <f t="shared" si="1"/>
        <v/>
      </c>
      <c r="AH50" s="92" t="str">
        <f t="shared" si="2"/>
        <v/>
      </c>
      <c r="AI50" s="93" t="str">
        <f t="shared" si="3"/>
        <v/>
      </c>
      <c r="AJ50" s="93" t="str">
        <f>IFERROR((S50*((1+AA50)^((365/((IF(V50="Mensual",Hoja1!$A$11,IF(V50="trimestral",Hoja1!$B$11,IF(V50="semestral",Hoja1!$C$11,IF(V50="anual",Hoja1!$D$11,"error")))))))/365)-1)*W50),"")</f>
        <v/>
      </c>
      <c r="AK50" s="215" t="str">
        <f t="shared" si="4"/>
        <v/>
      </c>
      <c r="AL50" s="109" t="e">
        <f>+VLOOKUP(C50,Códigos!$A$59:$A$800,1,0)</f>
        <v>#N/A</v>
      </c>
      <c r="AM50" s="216" t="str">
        <f t="shared" si="5"/>
        <v/>
      </c>
      <c r="AN50" s="102"/>
      <c r="AO50" s="216" t="str">
        <f>IFERROR((S50*((1+(Y50/100))^((365/((IF(V50="Mensual",Hoja1!$A$11,IF(V50="trimestral",Hoja1!$B$11,IF(V50="semestral",Hoja1!$C$11,IF(V50="anual",Hoja1!$D$11,"error")))))))/365)-1)*AN50),"")</f>
        <v/>
      </c>
      <c r="AP50" s="99" t="str">
        <f>+IF(A50="","",IF(C50="",70,VLOOKUP(I50,Hoja2!A:D,4,0)))</f>
        <v/>
      </c>
    </row>
    <row r="51" spans="1:42" ht="15.75" customHeight="1">
      <c r="A51" s="85"/>
      <c r="B51" s="85"/>
      <c r="C51" s="79"/>
      <c r="D51" s="132"/>
      <c r="E51" s="132"/>
      <c r="F51" s="85"/>
      <c r="G51" s="85" t="str">
        <f>+IFERROR(VLOOKUP(F51,Listas!$B:$C,2,0),"")</f>
        <v/>
      </c>
      <c r="H51" s="85"/>
      <c r="I51" s="85"/>
      <c r="J51" s="85"/>
      <c r="K51" s="79"/>
      <c r="L51" s="79"/>
      <c r="M51" s="82"/>
      <c r="N51" s="79"/>
      <c r="O51" s="132"/>
      <c r="P51" s="80"/>
      <c r="Q51" s="85"/>
      <c r="R51" s="85"/>
      <c r="S51" s="85"/>
      <c r="T51" s="85"/>
      <c r="U51" s="85"/>
      <c r="V51" s="85"/>
      <c r="W51" s="85"/>
      <c r="X51" s="86" t="str">
        <f t="shared" si="0"/>
        <v/>
      </c>
      <c r="Y51" s="87"/>
      <c r="Z51" s="88"/>
      <c r="AA51" s="98" t="str">
        <f>+IF(T51="UI",'Tasas por grupo'!$D$34/2,IF(T51="UYU",'Tasas por grupo'!$D$33/2,IF(T51="USD",'Tasas por grupo'!$D$35/2,"")))</f>
        <v/>
      </c>
      <c r="AB51" s="85"/>
      <c r="AC51" s="85"/>
      <c r="AD51" s="85"/>
      <c r="AE51" s="85"/>
      <c r="AF51" s="90" t="str">
        <f>IFERROR(((1+AA51)^(IF(V51="Mensual",Hoja1!$A$5,IF(V51="trimestral",Hoja1!$B$5,IF(V51="semestral",Hoja1!$C$5,IF(V51="Anual",Hoja1!$D$5,"error"))))/12)-1),"")</f>
        <v/>
      </c>
      <c r="AG51" s="91" t="str">
        <f t="shared" si="1"/>
        <v/>
      </c>
      <c r="AH51" s="92" t="str">
        <f t="shared" si="2"/>
        <v/>
      </c>
      <c r="AI51" s="93" t="str">
        <f t="shared" si="3"/>
        <v/>
      </c>
      <c r="AJ51" s="93" t="str">
        <f>IFERROR((S51*((1+AA51)^((365/((IF(V51="Mensual",Hoja1!$A$11,IF(V51="trimestral",Hoja1!$B$11,IF(V51="semestral",Hoja1!$C$11,IF(V51="anual",Hoja1!$D$11,"error")))))))/365)-1)*W51),"")</f>
        <v/>
      </c>
      <c r="AK51" s="215" t="str">
        <f t="shared" si="4"/>
        <v/>
      </c>
      <c r="AL51" s="109" t="e">
        <f>+VLOOKUP(C51,Códigos!$A$59:$A$800,1,0)</f>
        <v>#N/A</v>
      </c>
      <c r="AM51" s="216" t="str">
        <f t="shared" si="5"/>
        <v/>
      </c>
      <c r="AN51" s="102"/>
      <c r="AO51" s="216" t="str">
        <f>IFERROR((S51*((1+(Y51/100))^((365/((IF(V51="Mensual",Hoja1!$A$11,IF(V51="trimestral",Hoja1!$B$11,IF(V51="semestral",Hoja1!$C$11,IF(V51="anual",Hoja1!$D$11,"error")))))))/365)-1)*AN51),"")</f>
        <v/>
      </c>
      <c r="AP51" s="99" t="str">
        <f>+IF(A51="","",IF(C51="",70,VLOOKUP(I51,Hoja2!A:D,4,0)))</f>
        <v/>
      </c>
    </row>
    <row r="52" spans="1:42" ht="15.75" customHeight="1">
      <c r="A52" s="85"/>
      <c r="B52" s="85"/>
      <c r="C52" s="79"/>
      <c r="D52" s="132"/>
      <c r="E52" s="132"/>
      <c r="F52" s="85"/>
      <c r="G52" s="85" t="str">
        <f>+IFERROR(VLOOKUP(F52,Listas!$B:$C,2,0),"")</f>
        <v/>
      </c>
      <c r="H52" s="85"/>
      <c r="I52" s="85"/>
      <c r="J52" s="85"/>
      <c r="K52" s="79"/>
      <c r="L52" s="79"/>
      <c r="M52" s="82"/>
      <c r="N52" s="79"/>
      <c r="O52" s="132"/>
      <c r="P52" s="80"/>
      <c r="Q52" s="85"/>
      <c r="R52" s="85"/>
      <c r="S52" s="85"/>
      <c r="T52" s="85"/>
      <c r="U52" s="85"/>
      <c r="V52" s="85"/>
      <c r="W52" s="85"/>
      <c r="X52" s="86" t="str">
        <f t="shared" si="0"/>
        <v/>
      </c>
      <c r="Y52" s="87"/>
      <c r="Z52" s="88"/>
      <c r="AA52" s="98" t="str">
        <f>+IF(T52="UI",'Tasas por grupo'!$D$34/2,IF(T52="UYU",'Tasas por grupo'!$D$33/2,IF(T52="USD",'Tasas por grupo'!$D$35/2,"")))</f>
        <v/>
      </c>
      <c r="AB52" s="85"/>
      <c r="AC52" s="85"/>
      <c r="AD52" s="85"/>
      <c r="AE52" s="85"/>
      <c r="AF52" s="90" t="str">
        <f>IFERROR(((1+AA52)^(IF(V52="Mensual",Hoja1!$A$5,IF(V52="trimestral",Hoja1!$B$5,IF(V52="semestral",Hoja1!$C$5,IF(V52="Anual",Hoja1!$D$5,"error"))))/12)-1),"")</f>
        <v/>
      </c>
      <c r="AG52" s="91" t="str">
        <f t="shared" si="1"/>
        <v/>
      </c>
      <c r="AH52" s="92" t="str">
        <f t="shared" si="2"/>
        <v/>
      </c>
      <c r="AI52" s="93" t="str">
        <f t="shared" si="3"/>
        <v/>
      </c>
      <c r="AJ52" s="93" t="str">
        <f>IFERROR((S52*((1+AA52)^((365/((IF(V52="Mensual",Hoja1!$A$11,IF(V52="trimestral",Hoja1!$B$11,IF(V52="semestral",Hoja1!$C$11,IF(V52="anual",Hoja1!$D$11,"error")))))))/365)-1)*W52),"")</f>
        <v/>
      </c>
      <c r="AK52" s="215" t="str">
        <f t="shared" si="4"/>
        <v/>
      </c>
      <c r="AL52" s="109" t="e">
        <f>+VLOOKUP(C52,Códigos!$A$59:$A$800,1,0)</f>
        <v>#N/A</v>
      </c>
      <c r="AM52" s="216" t="str">
        <f t="shared" si="5"/>
        <v/>
      </c>
      <c r="AN52" s="102"/>
      <c r="AO52" s="216" t="str">
        <f>IFERROR((S52*((1+(Y52/100))^((365/((IF(V52="Mensual",Hoja1!$A$11,IF(V52="trimestral",Hoja1!$B$11,IF(V52="semestral",Hoja1!$C$11,IF(V52="anual",Hoja1!$D$11,"error")))))))/365)-1)*AN52),"")</f>
        <v/>
      </c>
      <c r="AP52" s="99" t="str">
        <f>+IF(A52="","",IF(C52="",70,VLOOKUP(I52,Hoja2!A:D,4,0)))</f>
        <v/>
      </c>
    </row>
    <row r="53" spans="1:42" ht="15.75" customHeight="1">
      <c r="A53" s="85"/>
      <c r="B53" s="85"/>
      <c r="C53" s="79"/>
      <c r="D53" s="132"/>
      <c r="E53" s="132"/>
      <c r="F53" s="85"/>
      <c r="G53" s="85" t="str">
        <f>+IFERROR(VLOOKUP(F53,Listas!$B:$C,2,0),"")</f>
        <v/>
      </c>
      <c r="H53" s="85"/>
      <c r="I53" s="85"/>
      <c r="J53" s="85"/>
      <c r="K53" s="79"/>
      <c r="L53" s="79"/>
      <c r="M53" s="82"/>
      <c r="N53" s="79"/>
      <c r="O53" s="132"/>
      <c r="P53" s="80"/>
      <c r="Q53" s="85"/>
      <c r="R53" s="85"/>
      <c r="S53" s="85"/>
      <c r="T53" s="85"/>
      <c r="U53" s="85"/>
      <c r="V53" s="85"/>
      <c r="W53" s="85"/>
      <c r="X53" s="86" t="str">
        <f t="shared" si="0"/>
        <v/>
      </c>
      <c r="Y53" s="87"/>
      <c r="Z53" s="88"/>
      <c r="AA53" s="98" t="str">
        <f>+IF(T53="UI",'Tasas por grupo'!$D$34/2,IF(T53="UYU",'Tasas por grupo'!$D$33/2,IF(T53="USD",'Tasas por grupo'!$D$35/2,"")))</f>
        <v/>
      </c>
      <c r="AB53" s="85"/>
      <c r="AC53" s="85"/>
      <c r="AD53" s="85"/>
      <c r="AE53" s="85"/>
      <c r="AF53" s="90" t="str">
        <f>IFERROR(((1+AA53)^(IF(V53="Mensual",Hoja1!$A$5,IF(V53="trimestral",Hoja1!$B$5,IF(V53="semestral",Hoja1!$C$5,IF(V53="Anual",Hoja1!$D$5,"error"))))/12)-1),"")</f>
        <v/>
      </c>
      <c r="AG53" s="91" t="str">
        <f t="shared" si="1"/>
        <v/>
      </c>
      <c r="AH53" s="92" t="str">
        <f t="shared" si="2"/>
        <v/>
      </c>
      <c r="AI53" s="93" t="str">
        <f t="shared" si="3"/>
        <v/>
      </c>
      <c r="AJ53" s="93" t="str">
        <f>IFERROR((S53*((1+AA53)^((365/((IF(V53="Mensual",Hoja1!$A$11,IF(V53="trimestral",Hoja1!$B$11,IF(V53="semestral",Hoja1!$C$11,IF(V53="anual",Hoja1!$D$11,"error")))))))/365)-1)*W53),"")</f>
        <v/>
      </c>
      <c r="AK53" s="215" t="str">
        <f t="shared" si="4"/>
        <v/>
      </c>
      <c r="AL53" s="109" t="e">
        <f>+VLOOKUP(C53,Códigos!$A$59:$A$800,1,0)</f>
        <v>#N/A</v>
      </c>
      <c r="AM53" s="216" t="str">
        <f t="shared" si="5"/>
        <v/>
      </c>
      <c r="AN53" s="102"/>
      <c r="AO53" s="216" t="str">
        <f>IFERROR((S53*((1+(Y53/100))^((365/((IF(V53="Mensual",Hoja1!$A$11,IF(V53="trimestral",Hoja1!$B$11,IF(V53="semestral",Hoja1!$C$11,IF(V53="anual",Hoja1!$D$11,"error")))))))/365)-1)*AN53),"")</f>
        <v/>
      </c>
      <c r="AP53" s="99" t="str">
        <f>+IF(A53="","",IF(C53="",70,VLOOKUP(I53,Hoja2!A:D,4,0)))</f>
        <v/>
      </c>
    </row>
    <row r="54" spans="1:42" ht="15.75" customHeight="1">
      <c r="A54" s="85"/>
      <c r="B54" s="85"/>
      <c r="C54" s="79"/>
      <c r="D54" s="132"/>
      <c r="E54" s="132"/>
      <c r="F54" s="85"/>
      <c r="G54" s="85" t="str">
        <f>+IFERROR(VLOOKUP(F54,Listas!$B:$C,2,0),"")</f>
        <v/>
      </c>
      <c r="H54" s="85"/>
      <c r="I54" s="85"/>
      <c r="J54" s="85"/>
      <c r="K54" s="79"/>
      <c r="L54" s="79"/>
      <c r="M54" s="82"/>
      <c r="N54" s="79"/>
      <c r="O54" s="132"/>
      <c r="P54" s="80"/>
      <c r="Q54" s="85"/>
      <c r="R54" s="85"/>
      <c r="S54" s="85"/>
      <c r="T54" s="85"/>
      <c r="U54" s="85"/>
      <c r="V54" s="85"/>
      <c r="W54" s="85"/>
      <c r="X54" s="86" t="str">
        <f t="shared" si="0"/>
        <v/>
      </c>
      <c r="Y54" s="87"/>
      <c r="Z54" s="88"/>
      <c r="AA54" s="98" t="str">
        <f>+IF(T54="UI",'Tasas por grupo'!$D$34/2,IF(T54="UYU",'Tasas por grupo'!$D$33/2,IF(T54="USD",'Tasas por grupo'!$D$35/2,"")))</f>
        <v/>
      </c>
      <c r="AB54" s="85"/>
      <c r="AC54" s="85"/>
      <c r="AD54" s="85"/>
      <c r="AE54" s="85"/>
      <c r="AF54" s="90" t="str">
        <f>IFERROR(((1+AA54)^(IF(V54="Mensual",Hoja1!$A$5,IF(V54="trimestral",Hoja1!$B$5,IF(V54="semestral",Hoja1!$C$5,IF(V54="Anual",Hoja1!$D$5,"error"))))/12)-1),"")</f>
        <v/>
      </c>
      <c r="AG54" s="91" t="str">
        <f t="shared" si="1"/>
        <v/>
      </c>
      <c r="AH54" s="92" t="str">
        <f t="shared" si="2"/>
        <v/>
      </c>
      <c r="AI54" s="93" t="str">
        <f t="shared" si="3"/>
        <v/>
      </c>
      <c r="AJ54" s="93" t="str">
        <f>IFERROR((S54*((1+AA54)^((365/((IF(V54="Mensual",Hoja1!$A$11,IF(V54="trimestral",Hoja1!$B$11,IF(V54="semestral",Hoja1!$C$11,IF(V54="anual",Hoja1!$D$11,"error")))))))/365)-1)*W54),"")</f>
        <v/>
      </c>
      <c r="AK54" s="215" t="str">
        <f t="shared" si="4"/>
        <v/>
      </c>
      <c r="AL54" s="109" t="e">
        <f>+VLOOKUP(C54,Códigos!$A$59:$A$800,1,0)</f>
        <v>#N/A</v>
      </c>
      <c r="AM54" s="216" t="str">
        <f t="shared" si="5"/>
        <v/>
      </c>
      <c r="AN54" s="102"/>
      <c r="AO54" s="216" t="str">
        <f>IFERROR((S54*((1+(Y54/100))^((365/((IF(V54="Mensual",Hoja1!$A$11,IF(V54="trimestral",Hoja1!$B$11,IF(V54="semestral",Hoja1!$C$11,IF(V54="anual",Hoja1!$D$11,"error")))))))/365)-1)*AN54),"")</f>
        <v/>
      </c>
      <c r="AP54" s="99" t="str">
        <f>+IF(A54="","",IF(C54="",70,VLOOKUP(I54,Hoja2!A:D,4,0)))</f>
        <v/>
      </c>
    </row>
    <row r="55" spans="1:42" ht="15.75" customHeight="1">
      <c r="A55" s="85"/>
      <c r="B55" s="85"/>
      <c r="C55" s="79"/>
      <c r="D55" s="132"/>
      <c r="E55" s="132"/>
      <c r="F55" s="85"/>
      <c r="G55" s="85" t="str">
        <f>+IFERROR(VLOOKUP(F55,Listas!$B:$C,2,0),"")</f>
        <v/>
      </c>
      <c r="H55" s="85"/>
      <c r="I55" s="85"/>
      <c r="J55" s="85"/>
      <c r="K55" s="79"/>
      <c r="L55" s="79"/>
      <c r="M55" s="82"/>
      <c r="N55" s="79"/>
      <c r="O55" s="132"/>
      <c r="P55" s="80"/>
      <c r="Q55" s="85"/>
      <c r="R55" s="85"/>
      <c r="S55" s="85"/>
      <c r="T55" s="85"/>
      <c r="U55" s="85"/>
      <c r="V55" s="85"/>
      <c r="W55" s="85"/>
      <c r="X55" s="86" t="str">
        <f t="shared" si="0"/>
        <v/>
      </c>
      <c r="Y55" s="87"/>
      <c r="Z55" s="88"/>
      <c r="AA55" s="98" t="str">
        <f>+IF(T55="UI",'Tasas por grupo'!$D$34/2,IF(T55="UYU",'Tasas por grupo'!$D$33/2,IF(T55="USD",'Tasas por grupo'!$D$35/2,"")))</f>
        <v/>
      </c>
      <c r="AB55" s="85"/>
      <c r="AC55" s="85"/>
      <c r="AD55" s="85"/>
      <c r="AE55" s="85"/>
      <c r="AF55" s="90" t="str">
        <f>IFERROR(((1+AA55)^(IF(V55="Mensual",Hoja1!$A$5,IF(V55="trimestral",Hoja1!$B$5,IF(V55="semestral",Hoja1!$C$5,IF(V55="Anual",Hoja1!$D$5,"error"))))/12)-1),"")</f>
        <v/>
      </c>
      <c r="AG55" s="91" t="str">
        <f t="shared" si="1"/>
        <v/>
      </c>
      <c r="AH55" s="92" t="str">
        <f t="shared" si="2"/>
        <v/>
      </c>
      <c r="AI55" s="93" t="str">
        <f t="shared" si="3"/>
        <v/>
      </c>
      <c r="AJ55" s="93" t="str">
        <f>IFERROR((S55*((1+AA55)^((365/((IF(V55="Mensual",Hoja1!$A$11,IF(V55="trimestral",Hoja1!$B$11,IF(V55="semestral",Hoja1!$C$11,IF(V55="anual",Hoja1!$D$11,"error")))))))/365)-1)*W55),"")</f>
        <v/>
      </c>
      <c r="AK55" s="215" t="str">
        <f t="shared" si="4"/>
        <v/>
      </c>
      <c r="AL55" s="109" t="e">
        <f>+VLOOKUP(C55,Códigos!$A$59:$A$800,1,0)</f>
        <v>#N/A</v>
      </c>
      <c r="AM55" s="216" t="str">
        <f t="shared" si="5"/>
        <v/>
      </c>
      <c r="AN55" s="102"/>
      <c r="AO55" s="216" t="str">
        <f>IFERROR((S55*((1+(Y55/100))^((365/((IF(V55="Mensual",Hoja1!$A$11,IF(V55="trimestral",Hoja1!$B$11,IF(V55="semestral",Hoja1!$C$11,IF(V55="anual",Hoja1!$D$11,"error")))))))/365)-1)*AN55),"")</f>
        <v/>
      </c>
      <c r="AP55" s="99" t="str">
        <f>+IF(A55="","",IF(C55="",70,VLOOKUP(I55,Hoja2!A:D,4,0)))</f>
        <v/>
      </c>
    </row>
    <row r="56" spans="1:42" ht="15.75" customHeight="1">
      <c r="A56" s="85"/>
      <c r="B56" s="85"/>
      <c r="C56" s="79"/>
      <c r="D56" s="132"/>
      <c r="E56" s="132"/>
      <c r="F56" s="85"/>
      <c r="G56" s="85" t="str">
        <f>+IFERROR(VLOOKUP(F56,Listas!$B:$C,2,0),"")</f>
        <v/>
      </c>
      <c r="H56" s="85"/>
      <c r="I56" s="85"/>
      <c r="J56" s="85"/>
      <c r="K56" s="79"/>
      <c r="L56" s="79"/>
      <c r="M56" s="82"/>
      <c r="N56" s="79"/>
      <c r="O56" s="132"/>
      <c r="P56" s="80"/>
      <c r="Q56" s="85"/>
      <c r="R56" s="85"/>
      <c r="S56" s="85"/>
      <c r="T56" s="85"/>
      <c r="U56" s="85"/>
      <c r="V56" s="85"/>
      <c r="W56" s="85"/>
      <c r="X56" s="86" t="str">
        <f t="shared" si="0"/>
        <v/>
      </c>
      <c r="Y56" s="87"/>
      <c r="Z56" s="88"/>
      <c r="AA56" s="98" t="str">
        <f>+IF(T56="UI",'Tasas por grupo'!$D$34/2,IF(T56="UYU",'Tasas por grupo'!$D$33/2,IF(T56="USD",'Tasas por grupo'!$D$35/2,"")))</f>
        <v/>
      </c>
      <c r="AB56" s="85"/>
      <c r="AC56" s="85"/>
      <c r="AD56" s="85"/>
      <c r="AE56" s="85"/>
      <c r="AF56" s="90" t="str">
        <f>IFERROR(((1+AA56)^(IF(V56="Mensual",Hoja1!$A$5,IF(V56="trimestral",Hoja1!$B$5,IF(V56="semestral",Hoja1!$C$5,IF(V56="Anual",Hoja1!$D$5,"error"))))/12)-1),"")</f>
        <v/>
      </c>
      <c r="AG56" s="91" t="str">
        <f t="shared" si="1"/>
        <v/>
      </c>
      <c r="AH56" s="92" t="str">
        <f t="shared" si="2"/>
        <v/>
      </c>
      <c r="AI56" s="93" t="str">
        <f t="shared" si="3"/>
        <v/>
      </c>
      <c r="AJ56" s="93" t="str">
        <f>IFERROR((S56*((1+AA56)^((365/((IF(V56="Mensual",Hoja1!$A$11,IF(V56="trimestral",Hoja1!$B$11,IF(V56="semestral",Hoja1!$C$11,IF(V56="anual",Hoja1!$D$11,"error")))))))/365)-1)*W56),"")</f>
        <v/>
      </c>
      <c r="AK56" s="215" t="str">
        <f t="shared" si="4"/>
        <v/>
      </c>
      <c r="AL56" s="109" t="e">
        <f>+VLOOKUP(C56,Códigos!$A$59:$A$800,1,0)</f>
        <v>#N/A</v>
      </c>
      <c r="AM56" s="216" t="str">
        <f t="shared" si="5"/>
        <v/>
      </c>
      <c r="AN56" s="102"/>
      <c r="AO56" s="216" t="str">
        <f>IFERROR((S56*((1+(Y56/100))^((365/((IF(V56="Mensual",Hoja1!$A$11,IF(V56="trimestral",Hoja1!$B$11,IF(V56="semestral",Hoja1!$C$11,IF(V56="anual",Hoja1!$D$11,"error")))))))/365)-1)*AN56),"")</f>
        <v/>
      </c>
      <c r="AP56" s="99" t="str">
        <f>+IF(A56="","",IF(C56="",70,VLOOKUP(I56,Hoja2!A:D,4,0)))</f>
        <v/>
      </c>
    </row>
    <row r="57" spans="1:42" ht="15.75" customHeight="1">
      <c r="A57" s="85"/>
      <c r="B57" s="85"/>
      <c r="C57" s="79"/>
      <c r="D57" s="132"/>
      <c r="E57" s="132"/>
      <c r="F57" s="85"/>
      <c r="G57" s="85" t="str">
        <f>+IFERROR(VLOOKUP(F57,Listas!$B:$C,2,0),"")</f>
        <v/>
      </c>
      <c r="H57" s="85"/>
      <c r="I57" s="85"/>
      <c r="J57" s="85"/>
      <c r="K57" s="79"/>
      <c r="L57" s="79"/>
      <c r="M57" s="82"/>
      <c r="N57" s="79"/>
      <c r="O57" s="132"/>
      <c r="P57" s="80"/>
      <c r="Q57" s="85"/>
      <c r="R57" s="85"/>
      <c r="S57" s="85"/>
      <c r="T57" s="85"/>
      <c r="U57" s="85"/>
      <c r="V57" s="85"/>
      <c r="W57" s="85"/>
      <c r="X57" s="86" t="str">
        <f t="shared" si="0"/>
        <v/>
      </c>
      <c r="Y57" s="87"/>
      <c r="Z57" s="88"/>
      <c r="AA57" s="98" t="str">
        <f>+IF(T57="UI",'Tasas por grupo'!$D$34/2,IF(T57="UYU",'Tasas por grupo'!$D$33/2,IF(T57="USD",'Tasas por grupo'!$D$35/2,"")))</f>
        <v/>
      </c>
      <c r="AB57" s="85"/>
      <c r="AC57" s="85"/>
      <c r="AD57" s="85"/>
      <c r="AE57" s="85"/>
      <c r="AF57" s="90" t="str">
        <f>IFERROR(((1+AA57)^(IF(V57="Mensual",Hoja1!$A$5,IF(V57="trimestral",Hoja1!$B$5,IF(V57="semestral",Hoja1!$C$5,IF(V57="Anual",Hoja1!$D$5,"error"))))/12)-1),"")</f>
        <v/>
      </c>
      <c r="AG57" s="91" t="str">
        <f t="shared" si="1"/>
        <v/>
      </c>
      <c r="AH57" s="92" t="str">
        <f t="shared" si="2"/>
        <v/>
      </c>
      <c r="AI57" s="93" t="str">
        <f t="shared" si="3"/>
        <v/>
      </c>
      <c r="AJ57" s="93" t="str">
        <f>IFERROR((S57*((1+AA57)^((365/((IF(V57="Mensual",Hoja1!$A$11,IF(V57="trimestral",Hoja1!$B$11,IF(V57="semestral",Hoja1!$C$11,IF(V57="anual",Hoja1!$D$11,"error")))))))/365)-1)*W57),"")</f>
        <v/>
      </c>
      <c r="AK57" s="215" t="str">
        <f t="shared" si="4"/>
        <v/>
      </c>
      <c r="AL57" s="109" t="e">
        <f>+VLOOKUP(C57,Códigos!$A$59:$A$800,1,0)</f>
        <v>#N/A</v>
      </c>
      <c r="AM57" s="216" t="str">
        <f t="shared" si="5"/>
        <v/>
      </c>
      <c r="AN57" s="102"/>
      <c r="AO57" s="216" t="str">
        <f>IFERROR((S57*((1+(Y57/100))^((365/((IF(V57="Mensual",Hoja1!$A$11,IF(V57="trimestral",Hoja1!$B$11,IF(V57="semestral",Hoja1!$C$11,IF(V57="anual",Hoja1!$D$11,"error")))))))/365)-1)*AN57),"")</f>
        <v/>
      </c>
      <c r="AP57" s="99" t="str">
        <f>+IF(A57="","",IF(C57="",70,VLOOKUP(I57,Hoja2!A:D,4,0)))</f>
        <v/>
      </c>
    </row>
    <row r="58" spans="1:42" ht="15.75" customHeight="1">
      <c r="A58" s="85"/>
      <c r="B58" s="85"/>
      <c r="C58" s="79"/>
      <c r="D58" s="132"/>
      <c r="E58" s="132"/>
      <c r="F58" s="85"/>
      <c r="G58" s="85" t="str">
        <f>+IFERROR(VLOOKUP(F58,Listas!$B:$C,2,0),"")</f>
        <v/>
      </c>
      <c r="H58" s="85"/>
      <c r="I58" s="85"/>
      <c r="J58" s="85"/>
      <c r="K58" s="79"/>
      <c r="L58" s="79"/>
      <c r="M58" s="82"/>
      <c r="N58" s="79"/>
      <c r="O58" s="132"/>
      <c r="P58" s="80"/>
      <c r="Q58" s="85"/>
      <c r="R58" s="85"/>
      <c r="S58" s="85"/>
      <c r="T58" s="85"/>
      <c r="U58" s="85"/>
      <c r="V58" s="85"/>
      <c r="W58" s="85"/>
      <c r="X58" s="86" t="str">
        <f t="shared" si="0"/>
        <v/>
      </c>
      <c r="Y58" s="87"/>
      <c r="Z58" s="88"/>
      <c r="AA58" s="98" t="str">
        <f>+IF(T58="UI",'Tasas por grupo'!$D$34/2,IF(T58="UYU",'Tasas por grupo'!$D$33/2,IF(T58="USD",'Tasas por grupo'!$D$35/2,"")))</f>
        <v/>
      </c>
      <c r="AB58" s="85"/>
      <c r="AC58" s="85"/>
      <c r="AD58" s="85"/>
      <c r="AE58" s="85"/>
      <c r="AF58" s="90" t="str">
        <f>IFERROR(((1+AA58)^(IF(V58="Mensual",Hoja1!$A$5,IF(V58="trimestral",Hoja1!$B$5,IF(V58="semestral",Hoja1!$C$5,IF(V58="Anual",Hoja1!$D$5,"error"))))/12)-1),"")</f>
        <v/>
      </c>
      <c r="AG58" s="91" t="str">
        <f t="shared" si="1"/>
        <v/>
      </c>
      <c r="AH58" s="92" t="str">
        <f t="shared" si="2"/>
        <v/>
      </c>
      <c r="AI58" s="93" t="str">
        <f t="shared" si="3"/>
        <v/>
      </c>
      <c r="AJ58" s="93" t="str">
        <f>IFERROR((S58*((1+AA58)^((365/((IF(V58="Mensual",Hoja1!$A$11,IF(V58="trimestral",Hoja1!$B$11,IF(V58="semestral",Hoja1!$C$11,IF(V58="anual",Hoja1!$D$11,"error")))))))/365)-1)*W58),"")</f>
        <v/>
      </c>
      <c r="AK58" s="215" t="str">
        <f t="shared" si="4"/>
        <v/>
      </c>
      <c r="AL58" s="109" t="e">
        <f>+VLOOKUP(C58,Códigos!$A$59:$A$800,1,0)</f>
        <v>#N/A</v>
      </c>
      <c r="AM58" s="216" t="str">
        <f t="shared" si="5"/>
        <v/>
      </c>
      <c r="AN58" s="102"/>
      <c r="AO58" s="216" t="str">
        <f>IFERROR((S58*((1+(Y58/100))^((365/((IF(V58="Mensual",Hoja1!$A$11,IF(V58="trimestral",Hoja1!$B$11,IF(V58="semestral",Hoja1!$C$11,IF(V58="anual",Hoja1!$D$11,"error")))))))/365)-1)*AN58),"")</f>
        <v/>
      </c>
      <c r="AP58" s="99" t="str">
        <f>+IF(A58="","",IF(C58="",70,VLOOKUP(I58,Hoja2!A:D,4,0)))</f>
        <v/>
      </c>
    </row>
    <row r="59" spans="1:42" ht="15.75" customHeight="1">
      <c r="A59" s="85"/>
      <c r="B59" s="85"/>
      <c r="C59" s="79"/>
      <c r="D59" s="132"/>
      <c r="E59" s="132"/>
      <c r="F59" s="85"/>
      <c r="G59" s="85" t="str">
        <f>+IFERROR(VLOOKUP(F59,Listas!$B:$C,2,0),"")</f>
        <v/>
      </c>
      <c r="H59" s="85"/>
      <c r="I59" s="85"/>
      <c r="J59" s="85"/>
      <c r="K59" s="79"/>
      <c r="L59" s="79"/>
      <c r="M59" s="82"/>
      <c r="N59" s="79"/>
      <c r="O59" s="132"/>
      <c r="P59" s="80"/>
      <c r="Q59" s="85"/>
      <c r="R59" s="85"/>
      <c r="S59" s="85"/>
      <c r="T59" s="85"/>
      <c r="U59" s="85"/>
      <c r="V59" s="85"/>
      <c r="W59" s="85"/>
      <c r="X59" s="86" t="str">
        <f t="shared" si="0"/>
        <v/>
      </c>
      <c r="Y59" s="87"/>
      <c r="Z59" s="88"/>
      <c r="AA59" s="98" t="str">
        <f>+IF(T59="UI",'Tasas por grupo'!$D$34/2,IF(T59="UYU",'Tasas por grupo'!$D$33/2,IF(T59="USD",'Tasas por grupo'!$D$35/2,"")))</f>
        <v/>
      </c>
      <c r="AB59" s="85"/>
      <c r="AC59" s="85"/>
      <c r="AD59" s="85"/>
      <c r="AE59" s="85"/>
      <c r="AF59" s="90" t="str">
        <f>IFERROR(((1+AA59)^(IF(V59="Mensual",Hoja1!$A$5,IF(V59="trimestral",Hoja1!$B$5,IF(V59="semestral",Hoja1!$C$5,IF(V59="Anual",Hoja1!$D$5,"error"))))/12)-1),"")</f>
        <v/>
      </c>
      <c r="AG59" s="91" t="str">
        <f t="shared" si="1"/>
        <v/>
      </c>
      <c r="AH59" s="92" t="str">
        <f t="shared" si="2"/>
        <v/>
      </c>
      <c r="AI59" s="93" t="str">
        <f t="shared" si="3"/>
        <v/>
      </c>
      <c r="AJ59" s="93" t="str">
        <f>IFERROR((S59*((1+AA59)^((365/((IF(V59="Mensual",Hoja1!$A$11,IF(V59="trimestral",Hoja1!$B$11,IF(V59="semestral",Hoja1!$C$11,IF(V59="anual",Hoja1!$D$11,"error")))))))/365)-1)*W59),"")</f>
        <v/>
      </c>
      <c r="AK59" s="215" t="str">
        <f t="shared" si="4"/>
        <v/>
      </c>
      <c r="AL59" s="109" t="e">
        <f>+VLOOKUP(C59,Códigos!$A$59:$A$800,1,0)</f>
        <v>#N/A</v>
      </c>
      <c r="AM59" s="216" t="str">
        <f t="shared" si="5"/>
        <v/>
      </c>
      <c r="AN59" s="102"/>
      <c r="AO59" s="216" t="str">
        <f>IFERROR((S59*((1+(Y59/100))^((365/((IF(V59="Mensual",Hoja1!$A$11,IF(V59="trimestral",Hoja1!$B$11,IF(V59="semestral",Hoja1!$C$11,IF(V59="anual",Hoja1!$D$11,"error")))))))/365)-1)*AN59),"")</f>
        <v/>
      </c>
      <c r="AP59" s="99" t="str">
        <f>+IF(A59="","",IF(C59="",70,VLOOKUP(I59,Hoja2!A:D,4,0)))</f>
        <v/>
      </c>
    </row>
    <row r="60" spans="1:42" ht="15.75" customHeight="1">
      <c r="A60" s="85"/>
      <c r="B60" s="85"/>
      <c r="C60" s="79"/>
      <c r="D60" s="132"/>
      <c r="E60" s="132"/>
      <c r="F60" s="85"/>
      <c r="G60" s="85" t="str">
        <f>+IFERROR(VLOOKUP(F60,Listas!$B:$C,2,0),"")</f>
        <v/>
      </c>
      <c r="H60" s="85"/>
      <c r="I60" s="85"/>
      <c r="J60" s="85"/>
      <c r="K60" s="79"/>
      <c r="L60" s="79"/>
      <c r="M60" s="82"/>
      <c r="N60" s="79"/>
      <c r="O60" s="132"/>
      <c r="P60" s="80"/>
      <c r="Q60" s="85"/>
      <c r="R60" s="85"/>
      <c r="S60" s="85"/>
      <c r="T60" s="85"/>
      <c r="U60" s="85"/>
      <c r="V60" s="85"/>
      <c r="W60" s="85"/>
      <c r="X60" s="86" t="str">
        <f t="shared" si="0"/>
        <v/>
      </c>
      <c r="Y60" s="87"/>
      <c r="Z60" s="88"/>
      <c r="AA60" s="98" t="str">
        <f>+IF(T60="UI",'Tasas por grupo'!$D$34/2,IF(T60="UYU",'Tasas por grupo'!$D$33/2,IF(T60="USD",'Tasas por grupo'!$D$35/2,"")))</f>
        <v/>
      </c>
      <c r="AB60" s="85"/>
      <c r="AC60" s="85"/>
      <c r="AD60" s="85"/>
      <c r="AE60" s="85"/>
      <c r="AF60" s="90" t="str">
        <f>IFERROR(((1+AA60)^(IF(V60="Mensual",Hoja1!$A$5,IF(V60="trimestral",Hoja1!$B$5,IF(V60="semestral",Hoja1!$C$5,IF(V60="Anual",Hoja1!$D$5,"error"))))/12)-1),"")</f>
        <v/>
      </c>
      <c r="AG60" s="91" t="str">
        <f t="shared" si="1"/>
        <v/>
      </c>
      <c r="AH60" s="92" t="str">
        <f t="shared" si="2"/>
        <v/>
      </c>
      <c r="AI60" s="93" t="str">
        <f t="shared" si="3"/>
        <v/>
      </c>
      <c r="AJ60" s="93" t="str">
        <f>IFERROR((S60*((1+AA60)^((365/((IF(V60="Mensual",Hoja1!$A$11,IF(V60="trimestral",Hoja1!$B$11,IF(V60="semestral",Hoja1!$C$11,IF(V60="anual",Hoja1!$D$11,"error")))))))/365)-1)*W60),"")</f>
        <v/>
      </c>
      <c r="AK60" s="215" t="str">
        <f t="shared" si="4"/>
        <v/>
      </c>
      <c r="AL60" s="109" t="e">
        <f>+VLOOKUP(C60,Códigos!$A$59:$A$800,1,0)</f>
        <v>#N/A</v>
      </c>
      <c r="AM60" s="216" t="str">
        <f t="shared" si="5"/>
        <v/>
      </c>
      <c r="AN60" s="102"/>
      <c r="AO60" s="216" t="str">
        <f>IFERROR((S60*((1+(Y60/100))^((365/((IF(V60="Mensual",Hoja1!$A$11,IF(V60="trimestral",Hoja1!$B$11,IF(V60="semestral",Hoja1!$C$11,IF(V60="anual",Hoja1!$D$11,"error")))))))/365)-1)*AN60),"")</f>
        <v/>
      </c>
      <c r="AP60" s="99" t="str">
        <f>+IF(A60="","",IF(C60="",70,VLOOKUP(I60,Hoja2!A:D,4,0)))</f>
        <v/>
      </c>
    </row>
    <row r="61" spans="1:42" ht="15.75" customHeight="1">
      <c r="A61" s="85"/>
      <c r="B61" s="85"/>
      <c r="C61" s="79"/>
      <c r="D61" s="132"/>
      <c r="E61" s="132"/>
      <c r="F61" s="85"/>
      <c r="G61" s="85" t="str">
        <f>+IFERROR(VLOOKUP(F61,Listas!$B:$C,2,0),"")</f>
        <v/>
      </c>
      <c r="H61" s="85"/>
      <c r="I61" s="85"/>
      <c r="J61" s="85"/>
      <c r="K61" s="79"/>
      <c r="L61" s="79"/>
      <c r="M61" s="82"/>
      <c r="N61" s="79"/>
      <c r="O61" s="132"/>
      <c r="P61" s="80"/>
      <c r="Q61" s="85"/>
      <c r="R61" s="85"/>
      <c r="S61" s="85"/>
      <c r="T61" s="85"/>
      <c r="U61" s="85"/>
      <c r="V61" s="85"/>
      <c r="W61" s="85"/>
      <c r="X61" s="86" t="str">
        <f t="shared" si="0"/>
        <v/>
      </c>
      <c r="Y61" s="87"/>
      <c r="Z61" s="88"/>
      <c r="AA61" s="98" t="str">
        <f>+IF(T61="UI",'Tasas por grupo'!$D$34/2,IF(T61="UYU",'Tasas por grupo'!$D$33/2,IF(T61="USD",'Tasas por grupo'!$D$35/2,"")))</f>
        <v/>
      </c>
      <c r="AB61" s="85"/>
      <c r="AC61" s="85"/>
      <c r="AD61" s="85"/>
      <c r="AE61" s="85"/>
      <c r="AF61" s="90" t="str">
        <f>IFERROR(((1+AA61)^(IF(V61="Mensual",Hoja1!$A$5,IF(V61="trimestral",Hoja1!$B$5,IF(V61="semestral",Hoja1!$C$5,IF(V61="Anual",Hoja1!$D$5,"error"))))/12)-1),"")</f>
        <v/>
      </c>
      <c r="AG61" s="91" t="str">
        <f t="shared" si="1"/>
        <v/>
      </c>
      <c r="AH61" s="92" t="str">
        <f t="shared" si="2"/>
        <v/>
      </c>
      <c r="AI61" s="93" t="str">
        <f t="shared" si="3"/>
        <v/>
      </c>
      <c r="AJ61" s="93" t="str">
        <f>IFERROR((S61*((1+AA61)^((365/((IF(V61="Mensual",Hoja1!$A$11,IF(V61="trimestral",Hoja1!$B$11,IF(V61="semestral",Hoja1!$C$11,IF(V61="anual",Hoja1!$D$11,"error")))))))/365)-1)*W61),"")</f>
        <v/>
      </c>
      <c r="AK61" s="215" t="str">
        <f t="shared" si="4"/>
        <v/>
      </c>
      <c r="AL61" s="109" t="e">
        <f>+VLOOKUP(C61,Códigos!$A$59:$A$800,1,0)</f>
        <v>#N/A</v>
      </c>
      <c r="AM61" s="216" t="str">
        <f t="shared" si="5"/>
        <v/>
      </c>
      <c r="AN61" s="102"/>
      <c r="AO61" s="216" t="str">
        <f>IFERROR((S61*((1+(Y61/100))^((365/((IF(V61="Mensual",Hoja1!$A$11,IF(V61="trimestral",Hoja1!$B$11,IF(V61="semestral",Hoja1!$C$11,IF(V61="anual",Hoja1!$D$11,"error")))))))/365)-1)*AN61),"")</f>
        <v/>
      </c>
      <c r="AP61" s="99" t="str">
        <f>+IF(A61="","",IF(C61="",70,VLOOKUP(I61,Hoja2!A:D,4,0)))</f>
        <v/>
      </c>
    </row>
    <row r="62" spans="1:42" ht="15.75" customHeight="1">
      <c r="A62" s="85"/>
      <c r="B62" s="85"/>
      <c r="C62" s="79"/>
      <c r="D62" s="132"/>
      <c r="E62" s="132"/>
      <c r="F62" s="85"/>
      <c r="G62" s="85" t="str">
        <f>+IFERROR(VLOOKUP(F62,Listas!$B:$C,2,0),"")</f>
        <v/>
      </c>
      <c r="H62" s="85"/>
      <c r="I62" s="85"/>
      <c r="J62" s="85"/>
      <c r="K62" s="79"/>
      <c r="L62" s="79"/>
      <c r="M62" s="82"/>
      <c r="N62" s="79"/>
      <c r="O62" s="132"/>
      <c r="P62" s="80"/>
      <c r="Q62" s="85"/>
      <c r="R62" s="85"/>
      <c r="S62" s="85"/>
      <c r="T62" s="85"/>
      <c r="U62" s="85"/>
      <c r="V62" s="85"/>
      <c r="W62" s="85"/>
      <c r="X62" s="86" t="str">
        <f t="shared" si="0"/>
        <v/>
      </c>
      <c r="Y62" s="87"/>
      <c r="Z62" s="88"/>
      <c r="AA62" s="98" t="str">
        <f>+IF(T62="UI",'Tasas por grupo'!$D$34/2,IF(T62="UYU",'Tasas por grupo'!$D$33/2,IF(T62="USD",'Tasas por grupo'!$D$35/2,"")))</f>
        <v/>
      </c>
      <c r="AB62" s="85"/>
      <c r="AC62" s="85"/>
      <c r="AD62" s="85"/>
      <c r="AE62" s="85"/>
      <c r="AF62" s="90" t="str">
        <f>IFERROR(((1+AA62)^(IF(V62="Mensual",Hoja1!$A$5,IF(V62="trimestral",Hoja1!$B$5,IF(V62="semestral",Hoja1!$C$5,IF(V62="Anual",Hoja1!$D$5,"error"))))/12)-1),"")</f>
        <v/>
      </c>
      <c r="AG62" s="91" t="str">
        <f t="shared" si="1"/>
        <v/>
      </c>
      <c r="AH62" s="92" t="str">
        <f t="shared" si="2"/>
        <v/>
      </c>
      <c r="AI62" s="93" t="str">
        <f t="shared" si="3"/>
        <v/>
      </c>
      <c r="AJ62" s="93" t="str">
        <f>IFERROR((S62*((1+AA62)^((365/((IF(V62="Mensual",Hoja1!$A$11,IF(V62="trimestral",Hoja1!$B$11,IF(V62="semestral",Hoja1!$C$11,IF(V62="anual",Hoja1!$D$11,"error")))))))/365)-1)*W62),"")</f>
        <v/>
      </c>
      <c r="AK62" s="215" t="str">
        <f t="shared" si="4"/>
        <v/>
      </c>
      <c r="AL62" s="109" t="e">
        <f>+VLOOKUP(C62,Códigos!$A$59:$A$800,1,0)</f>
        <v>#N/A</v>
      </c>
      <c r="AM62" s="216" t="str">
        <f t="shared" si="5"/>
        <v/>
      </c>
      <c r="AN62" s="102"/>
      <c r="AO62" s="216" t="str">
        <f>IFERROR((S62*((1+(Y62/100))^((365/((IF(V62="Mensual",Hoja1!$A$11,IF(V62="trimestral",Hoja1!$B$11,IF(V62="semestral",Hoja1!$C$11,IF(V62="anual",Hoja1!$D$11,"error")))))))/365)-1)*AN62),"")</f>
        <v/>
      </c>
      <c r="AP62" s="99" t="str">
        <f>+IF(A62="","",IF(C62="",70,VLOOKUP(I62,Hoja2!A:D,4,0)))</f>
        <v/>
      </c>
    </row>
    <row r="63" spans="1:42" ht="15.75" customHeight="1">
      <c r="A63" s="85"/>
      <c r="B63" s="85"/>
      <c r="C63" s="79"/>
      <c r="D63" s="132"/>
      <c r="E63" s="132"/>
      <c r="F63" s="85"/>
      <c r="G63" s="85" t="str">
        <f>+IFERROR(VLOOKUP(F63,Listas!$B:$C,2,0),"")</f>
        <v/>
      </c>
      <c r="H63" s="85"/>
      <c r="I63" s="85"/>
      <c r="J63" s="85"/>
      <c r="K63" s="79"/>
      <c r="L63" s="79"/>
      <c r="M63" s="82"/>
      <c r="N63" s="79"/>
      <c r="O63" s="132"/>
      <c r="P63" s="80"/>
      <c r="Q63" s="85"/>
      <c r="R63" s="85"/>
      <c r="S63" s="85"/>
      <c r="T63" s="85"/>
      <c r="U63" s="85"/>
      <c r="V63" s="85"/>
      <c r="W63" s="85"/>
      <c r="X63" s="86" t="str">
        <f t="shared" si="0"/>
        <v/>
      </c>
      <c r="Y63" s="87"/>
      <c r="Z63" s="88"/>
      <c r="AA63" s="98" t="str">
        <f>+IF(T63="UI",'Tasas por grupo'!$D$34/2,IF(T63="UYU",'Tasas por grupo'!$D$33/2,IF(T63="USD",'Tasas por grupo'!$D$35/2,"")))</f>
        <v/>
      </c>
      <c r="AB63" s="85"/>
      <c r="AC63" s="85"/>
      <c r="AD63" s="85"/>
      <c r="AE63" s="85"/>
      <c r="AF63" s="90" t="str">
        <f>IFERROR(((1+AA63)^(IF(V63="Mensual",Hoja1!$A$5,IF(V63="trimestral",Hoja1!$B$5,IF(V63="semestral",Hoja1!$C$5,IF(V63="Anual",Hoja1!$D$5,"error"))))/12)-1),"")</f>
        <v/>
      </c>
      <c r="AG63" s="91" t="str">
        <f t="shared" si="1"/>
        <v/>
      </c>
      <c r="AH63" s="92" t="str">
        <f t="shared" si="2"/>
        <v/>
      </c>
      <c r="AI63" s="93" t="str">
        <f t="shared" si="3"/>
        <v/>
      </c>
      <c r="AJ63" s="93" t="str">
        <f>IFERROR((S63*((1+AA63)^((365/((IF(V63="Mensual",Hoja1!$A$11,IF(V63="trimestral",Hoja1!$B$11,IF(V63="semestral",Hoja1!$C$11,IF(V63="anual",Hoja1!$D$11,"error")))))))/365)-1)*W63),"")</f>
        <v/>
      </c>
      <c r="AK63" s="215" t="str">
        <f t="shared" si="4"/>
        <v/>
      </c>
      <c r="AL63" s="109" t="e">
        <f>+VLOOKUP(C63,Códigos!$A$59:$A$800,1,0)</f>
        <v>#N/A</v>
      </c>
      <c r="AM63" s="216" t="str">
        <f t="shared" si="5"/>
        <v/>
      </c>
      <c r="AN63" s="102"/>
      <c r="AO63" s="216" t="str">
        <f>IFERROR((S63*((1+(Y63/100))^((365/((IF(V63="Mensual",Hoja1!$A$11,IF(V63="trimestral",Hoja1!$B$11,IF(V63="semestral",Hoja1!$C$11,IF(V63="anual",Hoja1!$D$11,"error")))))))/365)-1)*AN63),"")</f>
        <v/>
      </c>
      <c r="AP63" s="99" t="str">
        <f>+IF(A63="","",IF(C63="",70,VLOOKUP(I63,Hoja2!A:D,4,0)))</f>
        <v/>
      </c>
    </row>
    <row r="64" spans="1:42" ht="15.75" customHeight="1">
      <c r="A64" s="85"/>
      <c r="B64" s="85"/>
      <c r="C64" s="79"/>
      <c r="D64" s="132"/>
      <c r="E64" s="132"/>
      <c r="F64" s="85"/>
      <c r="G64" s="85" t="str">
        <f>+IFERROR(VLOOKUP(F64,Listas!$B:$C,2,0),"")</f>
        <v/>
      </c>
      <c r="H64" s="85"/>
      <c r="I64" s="85"/>
      <c r="J64" s="85"/>
      <c r="K64" s="79"/>
      <c r="L64" s="79"/>
      <c r="M64" s="82"/>
      <c r="N64" s="79"/>
      <c r="O64" s="132"/>
      <c r="P64" s="80"/>
      <c r="Q64" s="85"/>
      <c r="R64" s="85"/>
      <c r="S64" s="85"/>
      <c r="T64" s="85"/>
      <c r="U64" s="85"/>
      <c r="V64" s="85"/>
      <c r="W64" s="85"/>
      <c r="X64" s="86" t="str">
        <f t="shared" si="0"/>
        <v/>
      </c>
      <c r="Y64" s="87"/>
      <c r="Z64" s="88"/>
      <c r="AA64" s="98" t="str">
        <f>+IF(T64="UI",'Tasas por grupo'!$D$34/2,IF(T64="UYU",'Tasas por grupo'!$D$33/2,IF(T64="USD",'Tasas por grupo'!$D$35/2,"")))</f>
        <v/>
      </c>
      <c r="AB64" s="85"/>
      <c r="AC64" s="85"/>
      <c r="AD64" s="85"/>
      <c r="AE64" s="85"/>
      <c r="AF64" s="90" t="str">
        <f>IFERROR(((1+AA64)^(IF(V64="Mensual",Hoja1!$A$5,IF(V64="trimestral",Hoja1!$B$5,IF(V64="semestral",Hoja1!$C$5,IF(V64="Anual",Hoja1!$D$5,"error"))))/12)-1),"")</f>
        <v/>
      </c>
      <c r="AG64" s="91" t="str">
        <f t="shared" si="1"/>
        <v/>
      </c>
      <c r="AH64" s="92" t="str">
        <f t="shared" si="2"/>
        <v/>
      </c>
      <c r="AI64" s="93" t="str">
        <f t="shared" si="3"/>
        <v/>
      </c>
      <c r="AJ64" s="93" t="str">
        <f>IFERROR((S64*((1+AA64)^((365/((IF(V64="Mensual",Hoja1!$A$11,IF(V64="trimestral",Hoja1!$B$11,IF(V64="semestral",Hoja1!$C$11,IF(V64="anual",Hoja1!$D$11,"error")))))))/365)-1)*W64),"")</f>
        <v/>
      </c>
      <c r="AK64" s="215" t="str">
        <f t="shared" si="4"/>
        <v/>
      </c>
      <c r="AL64" s="109" t="e">
        <f>+VLOOKUP(C64,Códigos!$A$59:$A$800,1,0)</f>
        <v>#N/A</v>
      </c>
      <c r="AM64" s="216" t="str">
        <f t="shared" si="5"/>
        <v/>
      </c>
      <c r="AN64" s="102"/>
      <c r="AO64" s="216" t="str">
        <f>IFERROR((S64*((1+(Y64/100))^((365/((IF(V64="Mensual",Hoja1!$A$11,IF(V64="trimestral",Hoja1!$B$11,IF(V64="semestral",Hoja1!$C$11,IF(V64="anual",Hoja1!$D$11,"error")))))))/365)-1)*AN64),"")</f>
        <v/>
      </c>
      <c r="AP64" s="99" t="str">
        <f>+IF(A64="","",IF(C64="",70,VLOOKUP(I64,Hoja2!A:D,4,0)))</f>
        <v/>
      </c>
    </row>
    <row r="65" spans="1:42" ht="15.75" customHeight="1">
      <c r="A65" s="85"/>
      <c r="B65" s="85"/>
      <c r="C65" s="79"/>
      <c r="D65" s="132"/>
      <c r="E65" s="132"/>
      <c r="F65" s="85"/>
      <c r="G65" s="85" t="str">
        <f>+IFERROR(VLOOKUP(F65,Listas!$B:$C,2,0),"")</f>
        <v/>
      </c>
      <c r="H65" s="85"/>
      <c r="I65" s="85"/>
      <c r="J65" s="85"/>
      <c r="K65" s="79"/>
      <c r="L65" s="79"/>
      <c r="M65" s="82"/>
      <c r="N65" s="79"/>
      <c r="O65" s="132"/>
      <c r="P65" s="80"/>
      <c r="Q65" s="85"/>
      <c r="R65" s="85"/>
      <c r="S65" s="85"/>
      <c r="T65" s="85"/>
      <c r="U65" s="85"/>
      <c r="V65" s="85"/>
      <c r="W65" s="85"/>
      <c r="X65" s="86" t="str">
        <f t="shared" si="0"/>
        <v/>
      </c>
      <c r="Y65" s="87"/>
      <c r="Z65" s="88"/>
      <c r="AA65" s="98" t="str">
        <f>+IF(T65="UI",'Tasas por grupo'!$D$34/2,IF(T65="UYU",'Tasas por grupo'!$D$33/2,IF(T65="USD",'Tasas por grupo'!$D$35/2,"")))</f>
        <v/>
      </c>
      <c r="AB65" s="85"/>
      <c r="AC65" s="85"/>
      <c r="AD65" s="85"/>
      <c r="AE65" s="85"/>
      <c r="AF65" s="90" t="str">
        <f>IFERROR(((1+AA65)^(IF(V65="Mensual",Hoja1!$A$5,IF(V65="trimestral",Hoja1!$B$5,IF(V65="semestral",Hoja1!$C$5,IF(V65="Anual",Hoja1!$D$5,"error"))))/12)-1),"")</f>
        <v/>
      </c>
      <c r="AG65" s="91" t="str">
        <f t="shared" si="1"/>
        <v/>
      </c>
      <c r="AH65" s="92" t="str">
        <f t="shared" si="2"/>
        <v/>
      </c>
      <c r="AI65" s="93" t="str">
        <f t="shared" si="3"/>
        <v/>
      </c>
      <c r="AJ65" s="93" t="str">
        <f>IFERROR((S65*((1+AA65)^((365/((IF(V65="Mensual",Hoja1!$A$11,IF(V65="trimestral",Hoja1!$B$11,IF(V65="semestral",Hoja1!$C$11,IF(V65="anual",Hoja1!$D$11,"error")))))))/365)-1)*W65),"")</f>
        <v/>
      </c>
      <c r="AK65" s="215" t="str">
        <f t="shared" si="4"/>
        <v/>
      </c>
      <c r="AL65" s="109" t="e">
        <f>+VLOOKUP(C65,Códigos!$A$59:$A$800,1,0)</f>
        <v>#N/A</v>
      </c>
      <c r="AM65" s="216" t="str">
        <f t="shared" si="5"/>
        <v/>
      </c>
      <c r="AN65" s="102"/>
      <c r="AO65" s="216" t="str">
        <f>IFERROR((S65*((1+(Y65/100))^((365/((IF(V65="Mensual",Hoja1!$A$11,IF(V65="trimestral",Hoja1!$B$11,IF(V65="semestral",Hoja1!$C$11,IF(V65="anual",Hoja1!$D$11,"error")))))))/365)-1)*AN65),"")</f>
        <v/>
      </c>
      <c r="AP65" s="99" t="str">
        <f>+IF(A65="","",IF(C65="",70,VLOOKUP(I65,Hoja2!A:D,4,0)))</f>
        <v/>
      </c>
    </row>
    <row r="66" spans="1:42" ht="15.75" customHeight="1">
      <c r="A66" s="85"/>
      <c r="B66" s="85"/>
      <c r="C66" s="79"/>
      <c r="D66" s="132"/>
      <c r="E66" s="132"/>
      <c r="F66" s="85"/>
      <c r="G66" s="85" t="str">
        <f>+IFERROR(VLOOKUP(F66,Listas!$B:$C,2,0),"")</f>
        <v/>
      </c>
      <c r="H66" s="85"/>
      <c r="I66" s="85"/>
      <c r="J66" s="85"/>
      <c r="K66" s="79"/>
      <c r="L66" s="79"/>
      <c r="M66" s="82"/>
      <c r="N66" s="79"/>
      <c r="O66" s="132"/>
      <c r="P66" s="80"/>
      <c r="Q66" s="85"/>
      <c r="R66" s="85"/>
      <c r="S66" s="85"/>
      <c r="T66" s="85"/>
      <c r="U66" s="85"/>
      <c r="V66" s="85"/>
      <c r="W66" s="85"/>
      <c r="X66" s="86" t="str">
        <f t="shared" si="0"/>
        <v/>
      </c>
      <c r="Y66" s="87"/>
      <c r="Z66" s="88"/>
      <c r="AA66" s="98" t="str">
        <f>+IF(T66="UI",'Tasas por grupo'!$D$34/2,IF(T66="UYU",'Tasas por grupo'!$D$33/2,IF(T66="USD",'Tasas por grupo'!$D$35/2,"")))</f>
        <v/>
      </c>
      <c r="AB66" s="85"/>
      <c r="AC66" s="85"/>
      <c r="AD66" s="85"/>
      <c r="AE66" s="85"/>
      <c r="AF66" s="90" t="str">
        <f>IFERROR(((1+AA66)^(IF(V66="Mensual",Hoja1!$A$5,IF(V66="trimestral",Hoja1!$B$5,IF(V66="semestral",Hoja1!$C$5,IF(V66="Anual",Hoja1!$D$5,"error"))))/12)-1),"")</f>
        <v/>
      </c>
      <c r="AG66" s="91" t="str">
        <f t="shared" si="1"/>
        <v/>
      </c>
      <c r="AH66" s="92" t="str">
        <f t="shared" si="2"/>
        <v/>
      </c>
      <c r="AI66" s="93" t="str">
        <f t="shared" si="3"/>
        <v/>
      </c>
      <c r="AJ66" s="93" t="str">
        <f>IFERROR((S66*((1+AA66)^((365/((IF(V66="Mensual",Hoja1!$A$11,IF(V66="trimestral",Hoja1!$B$11,IF(V66="semestral",Hoja1!$C$11,IF(V66="anual",Hoja1!$D$11,"error")))))))/365)-1)*W66),"")</f>
        <v/>
      </c>
      <c r="AK66" s="215" t="str">
        <f t="shared" si="4"/>
        <v/>
      </c>
      <c r="AL66" s="109" t="e">
        <f>+VLOOKUP(C66,Códigos!$A$59:$A$800,1,0)</f>
        <v>#N/A</v>
      </c>
      <c r="AM66" s="216" t="str">
        <f t="shared" si="5"/>
        <v/>
      </c>
      <c r="AN66" s="102"/>
      <c r="AO66" s="216" t="str">
        <f>IFERROR((S66*((1+(Y66/100))^((365/((IF(V66="Mensual",Hoja1!$A$11,IF(V66="trimestral",Hoja1!$B$11,IF(V66="semestral",Hoja1!$C$11,IF(V66="anual",Hoja1!$D$11,"error")))))))/365)-1)*AN66),"")</f>
        <v/>
      </c>
      <c r="AP66" s="99" t="str">
        <f>+IF(A66="","",IF(C66="",70,VLOOKUP(I66,Hoja2!A:D,4,0)))</f>
        <v/>
      </c>
    </row>
    <row r="67" spans="1:42" ht="15.75" customHeight="1">
      <c r="A67" s="85"/>
      <c r="B67" s="85"/>
      <c r="C67" s="79"/>
      <c r="D67" s="132"/>
      <c r="E67" s="132"/>
      <c r="F67" s="85"/>
      <c r="G67" s="85" t="str">
        <f>+IFERROR(VLOOKUP(F67,Listas!$B:$C,2,0),"")</f>
        <v/>
      </c>
      <c r="H67" s="85"/>
      <c r="I67" s="85"/>
      <c r="J67" s="85"/>
      <c r="K67" s="79"/>
      <c r="L67" s="79"/>
      <c r="M67" s="82"/>
      <c r="N67" s="79"/>
      <c r="O67" s="132"/>
      <c r="P67" s="80"/>
      <c r="Q67" s="85"/>
      <c r="R67" s="85"/>
      <c r="S67" s="85"/>
      <c r="T67" s="85"/>
      <c r="U67" s="85"/>
      <c r="V67" s="85"/>
      <c r="W67" s="85"/>
      <c r="X67" s="86" t="str">
        <f t="shared" si="0"/>
        <v/>
      </c>
      <c r="Y67" s="87"/>
      <c r="Z67" s="88"/>
      <c r="AA67" s="98" t="str">
        <f>+IF(T67="UI",'Tasas por grupo'!$D$34/2,IF(T67="UYU",'Tasas por grupo'!$D$33/2,IF(T67="USD",'Tasas por grupo'!$D$35/2,"")))</f>
        <v/>
      </c>
      <c r="AB67" s="85"/>
      <c r="AC67" s="85"/>
      <c r="AD67" s="85"/>
      <c r="AE67" s="85"/>
      <c r="AF67" s="90" t="str">
        <f>IFERROR(((1+AA67)^(IF(V67="Mensual",Hoja1!$A$5,IF(V67="trimestral",Hoja1!$B$5,IF(V67="semestral",Hoja1!$C$5,IF(V67="Anual",Hoja1!$D$5,"error"))))/12)-1),"")</f>
        <v/>
      </c>
      <c r="AG67" s="91" t="str">
        <f t="shared" si="1"/>
        <v/>
      </c>
      <c r="AH67" s="92" t="str">
        <f t="shared" si="2"/>
        <v/>
      </c>
      <c r="AI67" s="93" t="str">
        <f t="shared" si="3"/>
        <v/>
      </c>
      <c r="AJ67" s="93" t="str">
        <f>IFERROR((S67*((1+AA67)^((365/((IF(V67="Mensual",Hoja1!$A$11,IF(V67="trimestral",Hoja1!$B$11,IF(V67="semestral",Hoja1!$C$11,IF(V67="anual",Hoja1!$D$11,"error")))))))/365)-1)*W67),"")</f>
        <v/>
      </c>
      <c r="AK67" s="215" t="str">
        <f t="shared" si="4"/>
        <v/>
      </c>
      <c r="AL67" s="109" t="e">
        <f>+VLOOKUP(C67,Códigos!$A$59:$A$800,1,0)</f>
        <v>#N/A</v>
      </c>
      <c r="AM67" s="216" t="str">
        <f t="shared" si="5"/>
        <v/>
      </c>
      <c r="AN67" s="102"/>
      <c r="AO67" s="216" t="str">
        <f>IFERROR((S67*((1+(Y67/100))^((365/((IF(V67="Mensual",Hoja1!$A$11,IF(V67="trimestral",Hoja1!$B$11,IF(V67="semestral",Hoja1!$C$11,IF(V67="anual",Hoja1!$D$11,"error")))))))/365)-1)*AN67),"")</f>
        <v/>
      </c>
      <c r="AP67" s="99" t="str">
        <f>+IF(A67="","",IF(C67="",70,VLOOKUP(I67,Hoja2!A:D,4,0)))</f>
        <v/>
      </c>
    </row>
    <row r="68" spans="1:42" ht="15.75" customHeight="1">
      <c r="A68" s="85"/>
      <c r="B68" s="85"/>
      <c r="C68" s="79"/>
      <c r="D68" s="132"/>
      <c r="E68" s="132"/>
      <c r="F68" s="85"/>
      <c r="G68" s="85" t="str">
        <f>+IFERROR(VLOOKUP(F68,Listas!$B:$C,2,0),"")</f>
        <v/>
      </c>
      <c r="H68" s="85"/>
      <c r="I68" s="85"/>
      <c r="J68" s="85"/>
      <c r="K68" s="79"/>
      <c r="L68" s="79"/>
      <c r="M68" s="82"/>
      <c r="N68" s="79"/>
      <c r="O68" s="132"/>
      <c r="P68" s="80"/>
      <c r="Q68" s="85"/>
      <c r="R68" s="85"/>
      <c r="S68" s="85"/>
      <c r="T68" s="85"/>
      <c r="U68" s="85"/>
      <c r="V68" s="85"/>
      <c r="W68" s="85"/>
      <c r="X68" s="86" t="str">
        <f t="shared" si="0"/>
        <v/>
      </c>
      <c r="Y68" s="87"/>
      <c r="Z68" s="88"/>
      <c r="AA68" s="98" t="str">
        <f>+IF(T68="UI",'Tasas por grupo'!$D$34/2,IF(T68="UYU",'Tasas por grupo'!$D$33/2,IF(T68="USD",'Tasas por grupo'!$D$35/2,"")))</f>
        <v/>
      </c>
      <c r="AB68" s="85"/>
      <c r="AC68" s="85"/>
      <c r="AD68" s="85"/>
      <c r="AE68" s="85"/>
      <c r="AF68" s="90" t="str">
        <f>IFERROR(((1+AA68)^(IF(V68="Mensual",Hoja1!$A$5,IF(V68="trimestral",Hoja1!$B$5,IF(V68="semestral",Hoja1!$C$5,IF(V68="Anual",Hoja1!$D$5,"error"))))/12)-1),"")</f>
        <v/>
      </c>
      <c r="AG68" s="91" t="str">
        <f t="shared" si="1"/>
        <v/>
      </c>
      <c r="AH68" s="92" t="str">
        <f t="shared" si="2"/>
        <v/>
      </c>
      <c r="AI68" s="93" t="str">
        <f t="shared" si="3"/>
        <v/>
      </c>
      <c r="AJ68" s="93" t="str">
        <f>IFERROR((S68*((1+AA68)^((365/((IF(V68="Mensual",Hoja1!$A$11,IF(V68="trimestral",Hoja1!$B$11,IF(V68="semestral",Hoja1!$C$11,IF(V68="anual",Hoja1!$D$11,"error")))))))/365)-1)*W68),"")</f>
        <v/>
      </c>
      <c r="AK68" s="215" t="str">
        <f t="shared" si="4"/>
        <v/>
      </c>
      <c r="AL68" s="109" t="e">
        <f>+VLOOKUP(C68,Códigos!$A$59:$A$800,1,0)</f>
        <v>#N/A</v>
      </c>
      <c r="AM68" s="216" t="str">
        <f t="shared" si="5"/>
        <v/>
      </c>
      <c r="AN68" s="102"/>
      <c r="AO68" s="216" t="str">
        <f>IFERROR((S68*((1+(Y68/100))^((365/((IF(V68="Mensual",Hoja1!$A$11,IF(V68="trimestral",Hoja1!$B$11,IF(V68="semestral",Hoja1!$C$11,IF(V68="anual",Hoja1!$D$11,"error")))))))/365)-1)*AN68),"")</f>
        <v/>
      </c>
      <c r="AP68" s="99" t="str">
        <f>+IF(A68="","",IF(C68="",70,VLOOKUP(I68,Hoja2!A:D,4,0)))</f>
        <v/>
      </c>
    </row>
    <row r="69" spans="1:42" ht="15.75" customHeight="1">
      <c r="A69" s="85"/>
      <c r="B69" s="85"/>
      <c r="C69" s="79"/>
      <c r="D69" s="132"/>
      <c r="E69" s="132"/>
      <c r="F69" s="85"/>
      <c r="G69" s="85" t="str">
        <f>+IFERROR(VLOOKUP(F69,Listas!$B:$C,2,0),"")</f>
        <v/>
      </c>
      <c r="H69" s="85"/>
      <c r="I69" s="85"/>
      <c r="J69" s="85"/>
      <c r="K69" s="79"/>
      <c r="L69" s="79"/>
      <c r="M69" s="82"/>
      <c r="N69" s="79"/>
      <c r="O69" s="132"/>
      <c r="P69" s="80"/>
      <c r="Q69" s="85"/>
      <c r="R69" s="85"/>
      <c r="S69" s="85"/>
      <c r="T69" s="85"/>
      <c r="U69" s="85"/>
      <c r="V69" s="85"/>
      <c r="W69" s="85"/>
      <c r="X69" s="86" t="str">
        <f t="shared" si="0"/>
        <v/>
      </c>
      <c r="Y69" s="87"/>
      <c r="Z69" s="88"/>
      <c r="AA69" s="98" t="str">
        <f>+IF(T69="UI",'Tasas por grupo'!$D$34/2,IF(T69="UYU",'Tasas por grupo'!$D$33/2,IF(T69="USD",'Tasas por grupo'!$D$35/2,"")))</f>
        <v/>
      </c>
      <c r="AB69" s="85"/>
      <c r="AC69" s="85"/>
      <c r="AD69" s="85"/>
      <c r="AE69" s="85"/>
      <c r="AF69" s="90" t="str">
        <f>IFERROR(((1+AA69)^(IF(V69="Mensual",Hoja1!$A$5,IF(V69="trimestral",Hoja1!$B$5,IF(V69="semestral",Hoja1!$C$5,IF(V69="Anual",Hoja1!$D$5,"error"))))/12)-1),"")</f>
        <v/>
      </c>
      <c r="AG69" s="91" t="str">
        <f t="shared" si="1"/>
        <v/>
      </c>
      <c r="AH69" s="92" t="str">
        <f t="shared" si="2"/>
        <v/>
      </c>
      <c r="AI69" s="93" t="str">
        <f t="shared" si="3"/>
        <v/>
      </c>
      <c r="AJ69" s="93" t="str">
        <f>IFERROR((S69*((1+AA69)^((365/((IF(V69="Mensual",Hoja1!$A$11,IF(V69="trimestral",Hoja1!$B$11,IF(V69="semestral",Hoja1!$C$11,IF(V69="anual",Hoja1!$D$11,"error")))))))/365)-1)*W69),"")</f>
        <v/>
      </c>
      <c r="AK69" s="215" t="str">
        <f t="shared" si="4"/>
        <v/>
      </c>
      <c r="AL69" s="109" t="e">
        <f>+VLOOKUP(C69,Códigos!$A$59:$A$800,1,0)</f>
        <v>#N/A</v>
      </c>
      <c r="AM69" s="216" t="str">
        <f t="shared" si="5"/>
        <v/>
      </c>
      <c r="AN69" s="102"/>
      <c r="AO69" s="216" t="str">
        <f>IFERROR((S69*((1+(Y69/100))^((365/((IF(V69="Mensual",Hoja1!$A$11,IF(V69="trimestral",Hoja1!$B$11,IF(V69="semestral",Hoja1!$C$11,IF(V69="anual",Hoja1!$D$11,"error")))))))/365)-1)*AN69),"")</f>
        <v/>
      </c>
      <c r="AP69" s="99" t="str">
        <f>+IF(A69="","",IF(C69="",70,VLOOKUP(I69,Hoja2!A:D,4,0)))</f>
        <v/>
      </c>
    </row>
    <row r="70" spans="1:42" ht="15.75" customHeight="1">
      <c r="A70" s="85"/>
      <c r="B70" s="85"/>
      <c r="C70" s="79"/>
      <c r="D70" s="132"/>
      <c r="E70" s="132"/>
      <c r="F70" s="85"/>
      <c r="G70" s="85" t="str">
        <f>+IFERROR(VLOOKUP(F70,Listas!$B:$C,2,0),"")</f>
        <v/>
      </c>
      <c r="H70" s="85"/>
      <c r="I70" s="85"/>
      <c r="J70" s="85"/>
      <c r="K70" s="79"/>
      <c r="L70" s="79"/>
      <c r="M70" s="82"/>
      <c r="N70" s="79"/>
      <c r="O70" s="132"/>
      <c r="P70" s="80"/>
      <c r="Q70" s="85"/>
      <c r="R70" s="85"/>
      <c r="S70" s="85"/>
      <c r="T70" s="85"/>
      <c r="U70" s="85"/>
      <c r="V70" s="85"/>
      <c r="W70" s="85"/>
      <c r="X70" s="86" t="str">
        <f t="shared" si="0"/>
        <v/>
      </c>
      <c r="Y70" s="87"/>
      <c r="Z70" s="88"/>
      <c r="AA70" s="98" t="str">
        <f>+IF(T70="UI",'Tasas por grupo'!$D$34/2,IF(T70="UYU",'Tasas por grupo'!$D$33/2,IF(T70="USD",'Tasas por grupo'!$D$35/2,"")))</f>
        <v/>
      </c>
      <c r="AB70" s="85"/>
      <c r="AC70" s="85"/>
      <c r="AD70" s="85"/>
      <c r="AE70" s="85"/>
      <c r="AF70" s="90" t="str">
        <f>IFERROR(((1+AA70)^(IF(V70="Mensual",Hoja1!$A$5,IF(V70="trimestral",Hoja1!$B$5,IF(V70="semestral",Hoja1!$C$5,IF(V70="Anual",Hoja1!$D$5,"error"))))/12)-1),"")</f>
        <v/>
      </c>
      <c r="AG70" s="91" t="str">
        <f t="shared" si="1"/>
        <v/>
      </c>
      <c r="AH70" s="92" t="str">
        <f t="shared" si="2"/>
        <v/>
      </c>
      <c r="AI70" s="93" t="str">
        <f t="shared" si="3"/>
        <v/>
      </c>
      <c r="AJ70" s="93" t="str">
        <f>IFERROR((S70*((1+AA70)^((365/((IF(V70="Mensual",Hoja1!$A$11,IF(V70="trimestral",Hoja1!$B$11,IF(V70="semestral",Hoja1!$C$11,IF(V70="anual",Hoja1!$D$11,"error")))))))/365)-1)*W70),"")</f>
        <v/>
      </c>
      <c r="AK70" s="215" t="str">
        <f t="shared" si="4"/>
        <v/>
      </c>
      <c r="AL70" s="109" t="e">
        <f>+VLOOKUP(C70,Códigos!$A$59:$A$800,1,0)</f>
        <v>#N/A</v>
      </c>
      <c r="AM70" s="216" t="str">
        <f t="shared" si="5"/>
        <v/>
      </c>
      <c r="AN70" s="102"/>
      <c r="AO70" s="216" t="str">
        <f>IFERROR((S70*((1+(Y70/100))^((365/((IF(V70="Mensual",Hoja1!$A$11,IF(V70="trimestral",Hoja1!$B$11,IF(V70="semestral",Hoja1!$C$11,IF(V70="anual",Hoja1!$D$11,"error")))))))/365)-1)*AN70),"")</f>
        <v/>
      </c>
      <c r="AP70" s="99" t="str">
        <f>+IF(A70="","",IF(C70="",70,VLOOKUP(I70,Hoja2!A:D,4,0)))</f>
        <v/>
      </c>
    </row>
    <row r="71" spans="1:42" ht="15.75" customHeight="1">
      <c r="A71" s="85"/>
      <c r="B71" s="85"/>
      <c r="C71" s="79"/>
      <c r="D71" s="132"/>
      <c r="E71" s="132"/>
      <c r="F71" s="85"/>
      <c r="G71" s="85" t="str">
        <f>+IFERROR(VLOOKUP(F71,Listas!$B:$C,2,0),"")</f>
        <v/>
      </c>
      <c r="H71" s="85"/>
      <c r="I71" s="85"/>
      <c r="J71" s="85"/>
      <c r="K71" s="79"/>
      <c r="L71" s="79"/>
      <c r="M71" s="82"/>
      <c r="N71" s="79"/>
      <c r="O71" s="132"/>
      <c r="P71" s="80"/>
      <c r="Q71" s="85"/>
      <c r="R71" s="85"/>
      <c r="S71" s="85"/>
      <c r="T71" s="85"/>
      <c r="U71" s="85"/>
      <c r="V71" s="85"/>
      <c r="W71" s="85"/>
      <c r="X71" s="86" t="str">
        <f t="shared" si="0"/>
        <v/>
      </c>
      <c r="Y71" s="87"/>
      <c r="Z71" s="88"/>
      <c r="AA71" s="98" t="str">
        <f>+IF(T71="UI",'Tasas por grupo'!$D$34/2,IF(T71="UYU",'Tasas por grupo'!$D$33/2,IF(T71="USD",'Tasas por grupo'!$D$35/2,"")))</f>
        <v/>
      </c>
      <c r="AB71" s="85"/>
      <c r="AC71" s="85"/>
      <c r="AD71" s="85"/>
      <c r="AE71" s="85"/>
      <c r="AF71" s="90" t="str">
        <f>IFERROR(((1+AA71)^(IF(V71="Mensual",Hoja1!$A$5,IF(V71="trimestral",Hoja1!$B$5,IF(V71="semestral",Hoja1!$C$5,IF(V71="Anual",Hoja1!$D$5,"error"))))/12)-1),"")</f>
        <v/>
      </c>
      <c r="AG71" s="91" t="str">
        <f t="shared" si="1"/>
        <v/>
      </c>
      <c r="AH71" s="92" t="str">
        <f t="shared" si="2"/>
        <v/>
      </c>
      <c r="AI71" s="93" t="str">
        <f t="shared" si="3"/>
        <v/>
      </c>
      <c r="AJ71" s="93" t="str">
        <f>IFERROR((S71*((1+AA71)^((365/((IF(V71="Mensual",Hoja1!$A$11,IF(V71="trimestral",Hoja1!$B$11,IF(V71="semestral",Hoja1!$C$11,IF(V71="anual",Hoja1!$D$11,"error")))))))/365)-1)*W71),"")</f>
        <v/>
      </c>
      <c r="AK71" s="215" t="str">
        <f t="shared" si="4"/>
        <v/>
      </c>
      <c r="AL71" s="109" t="e">
        <f>+VLOOKUP(C71,Códigos!$A$59:$A$800,1,0)</f>
        <v>#N/A</v>
      </c>
      <c r="AM71" s="216" t="str">
        <f t="shared" si="5"/>
        <v/>
      </c>
      <c r="AN71" s="102"/>
      <c r="AO71" s="216" t="str">
        <f>IFERROR((S71*((1+(Y71/100))^((365/((IF(V71="Mensual",Hoja1!$A$11,IF(V71="trimestral",Hoja1!$B$11,IF(V71="semestral",Hoja1!$C$11,IF(V71="anual",Hoja1!$D$11,"error")))))))/365)-1)*AN71),"")</f>
        <v/>
      </c>
      <c r="AP71" s="99" t="str">
        <f>+IF(A71="","",IF(C71="",70,VLOOKUP(I71,Hoja2!A:D,4,0)))</f>
        <v/>
      </c>
    </row>
    <row r="72" spans="1:42" ht="15.75" customHeight="1">
      <c r="A72" s="85"/>
      <c r="B72" s="85"/>
      <c r="C72" s="79"/>
      <c r="D72" s="132"/>
      <c r="E72" s="132"/>
      <c r="F72" s="85"/>
      <c r="G72" s="85" t="str">
        <f>+IFERROR(VLOOKUP(F72,Listas!$B:$C,2,0),"")</f>
        <v/>
      </c>
      <c r="H72" s="85"/>
      <c r="I72" s="85"/>
      <c r="J72" s="85"/>
      <c r="K72" s="79"/>
      <c r="L72" s="79"/>
      <c r="M72" s="82"/>
      <c r="N72" s="79"/>
      <c r="O72" s="132"/>
      <c r="P72" s="80"/>
      <c r="Q72" s="85"/>
      <c r="R72" s="85"/>
      <c r="S72" s="85"/>
      <c r="T72" s="85"/>
      <c r="U72" s="85"/>
      <c r="V72" s="85"/>
      <c r="W72" s="85"/>
      <c r="X72" s="86" t="str">
        <f t="shared" si="0"/>
        <v/>
      </c>
      <c r="Y72" s="87"/>
      <c r="Z72" s="88"/>
      <c r="AA72" s="98" t="str">
        <f>+IF(T72="UI",'Tasas por grupo'!$D$34/2,IF(T72="UYU",'Tasas por grupo'!$D$33/2,IF(T72="USD",'Tasas por grupo'!$D$35/2,"")))</f>
        <v/>
      </c>
      <c r="AB72" s="85"/>
      <c r="AC72" s="85"/>
      <c r="AD72" s="85"/>
      <c r="AE72" s="85"/>
      <c r="AF72" s="90" t="str">
        <f>IFERROR(((1+AA72)^(IF(V72="Mensual",Hoja1!$A$5,IF(V72="trimestral",Hoja1!$B$5,IF(V72="semestral",Hoja1!$C$5,IF(V72="Anual",Hoja1!$D$5,"error"))))/12)-1),"")</f>
        <v/>
      </c>
      <c r="AG72" s="91" t="str">
        <f t="shared" si="1"/>
        <v/>
      </c>
      <c r="AH72" s="92" t="str">
        <f t="shared" si="2"/>
        <v/>
      </c>
      <c r="AI72" s="93" t="str">
        <f t="shared" si="3"/>
        <v/>
      </c>
      <c r="AJ72" s="93" t="str">
        <f>IFERROR((S72*((1+AA72)^((365/((IF(V72="Mensual",Hoja1!$A$11,IF(V72="trimestral",Hoja1!$B$11,IF(V72="semestral",Hoja1!$C$11,IF(V72="anual",Hoja1!$D$11,"error")))))))/365)-1)*W72),"")</f>
        <v/>
      </c>
      <c r="AK72" s="215" t="str">
        <f t="shared" si="4"/>
        <v/>
      </c>
      <c r="AL72" s="109" t="e">
        <f>+VLOOKUP(C72,Códigos!$A$59:$A$800,1,0)</f>
        <v>#N/A</v>
      </c>
      <c r="AM72" s="216" t="str">
        <f t="shared" si="5"/>
        <v/>
      </c>
      <c r="AN72" s="102"/>
      <c r="AO72" s="216" t="str">
        <f>IFERROR((S72*((1+(Y72/100))^((365/((IF(V72="Mensual",Hoja1!$A$11,IF(V72="trimestral",Hoja1!$B$11,IF(V72="semestral",Hoja1!$C$11,IF(V72="anual",Hoja1!$D$11,"error")))))))/365)-1)*AN72),"")</f>
        <v/>
      </c>
      <c r="AP72" s="99" t="str">
        <f>+IF(A72="","",IF(C72="",70,VLOOKUP(I72,Hoja2!A:D,4,0)))</f>
        <v/>
      </c>
    </row>
    <row r="73" spans="1:42" ht="15.75" customHeight="1">
      <c r="A73" s="85"/>
      <c r="B73" s="85"/>
      <c r="C73" s="79"/>
      <c r="D73" s="132"/>
      <c r="E73" s="132"/>
      <c r="F73" s="85"/>
      <c r="G73" s="85" t="str">
        <f>+IFERROR(VLOOKUP(F73,Listas!$B:$C,2,0),"")</f>
        <v/>
      </c>
      <c r="H73" s="85"/>
      <c r="I73" s="85"/>
      <c r="J73" s="85"/>
      <c r="K73" s="79"/>
      <c r="L73" s="79"/>
      <c r="M73" s="82"/>
      <c r="N73" s="79"/>
      <c r="O73" s="132"/>
      <c r="P73" s="80"/>
      <c r="Q73" s="85"/>
      <c r="R73" s="85"/>
      <c r="S73" s="85"/>
      <c r="T73" s="85"/>
      <c r="U73" s="85"/>
      <c r="V73" s="85"/>
      <c r="W73" s="85"/>
      <c r="X73" s="86" t="str">
        <f t="shared" si="0"/>
        <v/>
      </c>
      <c r="Y73" s="87"/>
      <c r="Z73" s="88"/>
      <c r="AA73" s="98" t="str">
        <f>+IF(T73="UI",'Tasas por grupo'!$D$34/2,IF(T73="UYU",'Tasas por grupo'!$D$33/2,IF(T73="USD",'Tasas por grupo'!$D$35/2,"")))</f>
        <v/>
      </c>
      <c r="AB73" s="85"/>
      <c r="AC73" s="85"/>
      <c r="AD73" s="85"/>
      <c r="AE73" s="85"/>
      <c r="AF73" s="90" t="str">
        <f>IFERROR(((1+AA73)^(IF(V73="Mensual",Hoja1!$A$5,IF(V73="trimestral",Hoja1!$B$5,IF(V73="semestral",Hoja1!$C$5,IF(V73="Anual",Hoja1!$D$5,"error"))))/12)-1),"")</f>
        <v/>
      </c>
      <c r="AG73" s="91" t="str">
        <f t="shared" si="1"/>
        <v/>
      </c>
      <c r="AH73" s="92" t="str">
        <f t="shared" si="2"/>
        <v/>
      </c>
      <c r="AI73" s="93" t="str">
        <f t="shared" si="3"/>
        <v/>
      </c>
      <c r="AJ73" s="93" t="str">
        <f>IFERROR((S73*((1+AA73)^((365/((IF(V73="Mensual",Hoja1!$A$11,IF(V73="trimestral",Hoja1!$B$11,IF(V73="semestral",Hoja1!$C$11,IF(V73="anual",Hoja1!$D$11,"error")))))))/365)-1)*W73),"")</f>
        <v/>
      </c>
      <c r="AK73" s="215" t="str">
        <f t="shared" si="4"/>
        <v/>
      </c>
      <c r="AL73" s="109" t="e">
        <f>+VLOOKUP(C73,Códigos!$A$59:$A$800,1,0)</f>
        <v>#N/A</v>
      </c>
      <c r="AM73" s="216" t="str">
        <f t="shared" si="5"/>
        <v/>
      </c>
      <c r="AN73" s="102"/>
      <c r="AO73" s="216" t="str">
        <f>IFERROR((S73*((1+(Y73/100))^((365/((IF(V73="Mensual",Hoja1!$A$11,IF(V73="trimestral",Hoja1!$B$11,IF(V73="semestral",Hoja1!$C$11,IF(V73="anual",Hoja1!$D$11,"error")))))))/365)-1)*AN73),"")</f>
        <v/>
      </c>
      <c r="AP73" s="99" t="str">
        <f>+IF(A73="","",IF(C73="",70,VLOOKUP(I73,Hoja2!A:D,4,0)))</f>
        <v/>
      </c>
    </row>
    <row r="74" spans="1:42" ht="15.75" customHeight="1">
      <c r="A74" s="85"/>
      <c r="B74" s="85"/>
      <c r="C74" s="79"/>
      <c r="D74" s="132"/>
      <c r="E74" s="132"/>
      <c r="F74" s="85"/>
      <c r="G74" s="85" t="str">
        <f>+IFERROR(VLOOKUP(F74,Listas!$B:$C,2,0),"")</f>
        <v/>
      </c>
      <c r="H74" s="85"/>
      <c r="I74" s="85"/>
      <c r="J74" s="85"/>
      <c r="K74" s="79"/>
      <c r="L74" s="79"/>
      <c r="M74" s="82"/>
      <c r="N74" s="79"/>
      <c r="O74" s="132"/>
      <c r="P74" s="80"/>
      <c r="Q74" s="85"/>
      <c r="R74" s="85"/>
      <c r="S74" s="85"/>
      <c r="T74" s="85"/>
      <c r="U74" s="85"/>
      <c r="V74" s="85"/>
      <c r="W74" s="85"/>
      <c r="X74" s="86" t="str">
        <f t="shared" si="0"/>
        <v/>
      </c>
      <c r="Y74" s="87"/>
      <c r="Z74" s="88"/>
      <c r="AA74" s="98" t="str">
        <f>+IF(T74="UI",'Tasas por grupo'!$D$34/2,IF(T74="UYU",'Tasas por grupo'!$D$33/2,IF(T74="USD",'Tasas por grupo'!$D$35/2,"")))</f>
        <v/>
      </c>
      <c r="AB74" s="85"/>
      <c r="AC74" s="85"/>
      <c r="AD74" s="85"/>
      <c r="AE74" s="85"/>
      <c r="AF74" s="90" t="str">
        <f>IFERROR(((1+AA74)^(IF(V74="Mensual",Hoja1!$A$5,IF(V74="trimestral",Hoja1!$B$5,IF(V74="semestral",Hoja1!$C$5,IF(V74="Anual",Hoja1!$D$5,"error"))))/12)-1),"")</f>
        <v/>
      </c>
      <c r="AG74" s="91" t="str">
        <f t="shared" si="1"/>
        <v/>
      </c>
      <c r="AH74" s="92" t="str">
        <f t="shared" si="2"/>
        <v/>
      </c>
      <c r="AI74" s="93" t="str">
        <f t="shared" si="3"/>
        <v/>
      </c>
      <c r="AJ74" s="93" t="str">
        <f>IFERROR((S74*((1+AA74)^((365/((IF(V74="Mensual",Hoja1!$A$11,IF(V74="trimestral",Hoja1!$B$11,IF(V74="semestral",Hoja1!$C$11,IF(V74="anual",Hoja1!$D$11,"error")))))))/365)-1)*W74),"")</f>
        <v/>
      </c>
      <c r="AK74" s="215" t="str">
        <f t="shared" si="4"/>
        <v/>
      </c>
      <c r="AL74" s="109" t="e">
        <f>+VLOOKUP(C74,Códigos!$A$59:$A$800,1,0)</f>
        <v>#N/A</v>
      </c>
      <c r="AM74" s="216" t="str">
        <f t="shared" si="5"/>
        <v/>
      </c>
      <c r="AN74" s="102"/>
      <c r="AO74" s="216" t="str">
        <f>IFERROR((S74*((1+(Y74/100))^((365/((IF(V74="Mensual",Hoja1!$A$11,IF(V74="trimestral",Hoja1!$B$11,IF(V74="semestral",Hoja1!$C$11,IF(V74="anual",Hoja1!$D$11,"error")))))))/365)-1)*AN74),"")</f>
        <v/>
      </c>
      <c r="AP74" s="99" t="str">
        <f>+IF(A74="","",IF(C74="",70,VLOOKUP(I74,Hoja2!A:D,4,0)))</f>
        <v/>
      </c>
    </row>
    <row r="75" spans="1:42" ht="15.75" customHeight="1">
      <c r="A75" s="85"/>
      <c r="B75" s="85"/>
      <c r="C75" s="79"/>
      <c r="D75" s="132"/>
      <c r="E75" s="132"/>
      <c r="F75" s="85"/>
      <c r="G75" s="85" t="str">
        <f>+IFERROR(VLOOKUP(F75,Listas!$B:$C,2,0),"")</f>
        <v/>
      </c>
      <c r="H75" s="85"/>
      <c r="I75" s="85"/>
      <c r="J75" s="85"/>
      <c r="K75" s="79"/>
      <c r="L75" s="79"/>
      <c r="M75" s="82"/>
      <c r="N75" s="79"/>
      <c r="O75" s="132"/>
      <c r="P75" s="80"/>
      <c r="Q75" s="85"/>
      <c r="R75" s="85"/>
      <c r="S75" s="85"/>
      <c r="T75" s="85"/>
      <c r="U75" s="85"/>
      <c r="V75" s="85"/>
      <c r="W75" s="85"/>
      <c r="X75" s="86" t="str">
        <f t="shared" si="0"/>
        <v/>
      </c>
      <c r="Y75" s="87"/>
      <c r="Z75" s="88"/>
      <c r="AA75" s="98" t="str">
        <f>+IF(T75="UI",'Tasas por grupo'!$D$34/2,IF(T75="UYU",'Tasas por grupo'!$D$33/2,IF(T75="USD",'Tasas por grupo'!$D$35/2,"")))</f>
        <v/>
      </c>
      <c r="AB75" s="85"/>
      <c r="AC75" s="85"/>
      <c r="AD75" s="85"/>
      <c r="AE75" s="85"/>
      <c r="AF75" s="90" t="str">
        <f>IFERROR(((1+AA75)^(IF(V75="Mensual",Hoja1!$A$5,IF(V75="trimestral",Hoja1!$B$5,IF(V75="semestral",Hoja1!$C$5,IF(V75="Anual",Hoja1!$D$5,"error"))))/12)-1),"")</f>
        <v/>
      </c>
      <c r="AG75" s="91" t="str">
        <f t="shared" si="1"/>
        <v/>
      </c>
      <c r="AH75" s="92" t="str">
        <f t="shared" si="2"/>
        <v/>
      </c>
      <c r="AI75" s="93" t="str">
        <f t="shared" si="3"/>
        <v/>
      </c>
      <c r="AJ75" s="93" t="str">
        <f>IFERROR((S75*((1+AA75)^((365/((IF(V75="Mensual",Hoja1!$A$11,IF(V75="trimestral",Hoja1!$B$11,IF(V75="semestral",Hoja1!$C$11,IF(V75="anual",Hoja1!$D$11,"error")))))))/365)-1)*W75),"")</f>
        <v/>
      </c>
      <c r="AK75" s="215" t="str">
        <f t="shared" si="4"/>
        <v/>
      </c>
      <c r="AL75" s="109" t="e">
        <f>+VLOOKUP(C75,Códigos!$A$59:$A$800,1,0)</f>
        <v>#N/A</v>
      </c>
      <c r="AM75" s="216" t="str">
        <f t="shared" si="5"/>
        <v/>
      </c>
      <c r="AN75" s="102"/>
      <c r="AO75" s="216" t="str">
        <f>IFERROR((S75*((1+(Y75/100))^((365/((IF(V75="Mensual",Hoja1!$A$11,IF(V75="trimestral",Hoja1!$B$11,IF(V75="semestral",Hoja1!$C$11,IF(V75="anual",Hoja1!$D$11,"error")))))))/365)-1)*AN75),"")</f>
        <v/>
      </c>
      <c r="AP75" s="99" t="str">
        <f>+IF(A75="","",IF(C75="",70,VLOOKUP(I75,Hoja2!A:D,4,0)))</f>
        <v/>
      </c>
    </row>
    <row r="76" spans="1:42" ht="15.75" customHeight="1">
      <c r="A76" s="85"/>
      <c r="B76" s="85"/>
      <c r="C76" s="79"/>
      <c r="D76" s="132"/>
      <c r="E76" s="132"/>
      <c r="F76" s="85"/>
      <c r="G76" s="85" t="str">
        <f>+IFERROR(VLOOKUP(F76,Listas!$B:$C,2,0),"")</f>
        <v/>
      </c>
      <c r="H76" s="85"/>
      <c r="I76" s="85"/>
      <c r="J76" s="85"/>
      <c r="K76" s="79"/>
      <c r="L76" s="79"/>
      <c r="M76" s="82"/>
      <c r="N76" s="79"/>
      <c r="O76" s="132"/>
      <c r="P76" s="80"/>
      <c r="Q76" s="85"/>
      <c r="R76" s="85"/>
      <c r="S76" s="85"/>
      <c r="T76" s="85"/>
      <c r="U76" s="85"/>
      <c r="V76" s="85"/>
      <c r="W76" s="85"/>
      <c r="X76" s="86" t="str">
        <f t="shared" si="0"/>
        <v/>
      </c>
      <c r="Y76" s="87"/>
      <c r="Z76" s="88"/>
      <c r="AA76" s="98" t="str">
        <f>+IF(T76="UI",'Tasas por grupo'!$D$34/2,IF(T76="UYU",'Tasas por grupo'!$D$33/2,IF(T76="USD",'Tasas por grupo'!$D$35/2,"")))</f>
        <v/>
      </c>
      <c r="AB76" s="85"/>
      <c r="AC76" s="85"/>
      <c r="AD76" s="85"/>
      <c r="AE76" s="85"/>
      <c r="AF76" s="90" t="str">
        <f>IFERROR(((1+AA76)^(IF(V76="Mensual",Hoja1!$A$5,IF(V76="trimestral",Hoja1!$B$5,IF(V76="semestral",Hoja1!$C$5,IF(V76="Anual",Hoja1!$D$5,"error"))))/12)-1),"")</f>
        <v/>
      </c>
      <c r="AG76" s="91" t="str">
        <f t="shared" si="1"/>
        <v/>
      </c>
      <c r="AH76" s="92" t="str">
        <f t="shared" si="2"/>
        <v/>
      </c>
      <c r="AI76" s="93" t="str">
        <f t="shared" si="3"/>
        <v/>
      </c>
      <c r="AJ76" s="93" t="str">
        <f>IFERROR((S76*((1+AA76)^((365/((IF(V76="Mensual",Hoja1!$A$11,IF(V76="trimestral",Hoja1!$B$11,IF(V76="semestral",Hoja1!$C$11,IF(V76="anual",Hoja1!$D$11,"error")))))))/365)-1)*W76),"")</f>
        <v/>
      </c>
      <c r="AK76" s="215" t="str">
        <f t="shared" si="4"/>
        <v/>
      </c>
      <c r="AL76" s="109" t="e">
        <f>+VLOOKUP(C76,Códigos!$A$59:$A$800,1,0)</f>
        <v>#N/A</v>
      </c>
      <c r="AM76" s="216" t="str">
        <f t="shared" si="5"/>
        <v/>
      </c>
      <c r="AN76" s="102"/>
      <c r="AO76" s="216" t="str">
        <f>IFERROR((S76*((1+(Y76/100))^((365/((IF(V76="Mensual",Hoja1!$A$11,IF(V76="trimestral",Hoja1!$B$11,IF(V76="semestral",Hoja1!$C$11,IF(V76="anual",Hoja1!$D$11,"error")))))))/365)-1)*AN76),"")</f>
        <v/>
      </c>
      <c r="AP76" s="99" t="str">
        <f>+IF(A76="","",IF(C76="",70,VLOOKUP(I76,Hoja2!A:D,4,0)))</f>
        <v/>
      </c>
    </row>
    <row r="77" spans="1:42" ht="15.75" customHeight="1">
      <c r="A77" s="85"/>
      <c r="B77" s="85"/>
      <c r="C77" s="79"/>
      <c r="D77" s="132"/>
      <c r="E77" s="132"/>
      <c r="F77" s="85"/>
      <c r="G77" s="85" t="str">
        <f>+IFERROR(VLOOKUP(F77,Listas!$B:$C,2,0),"")</f>
        <v/>
      </c>
      <c r="H77" s="85"/>
      <c r="I77" s="85"/>
      <c r="J77" s="85"/>
      <c r="K77" s="79"/>
      <c r="L77" s="79"/>
      <c r="M77" s="82"/>
      <c r="N77" s="79"/>
      <c r="O77" s="132"/>
      <c r="P77" s="80"/>
      <c r="Q77" s="85"/>
      <c r="R77" s="85"/>
      <c r="S77" s="85"/>
      <c r="T77" s="85"/>
      <c r="U77" s="85"/>
      <c r="V77" s="85"/>
      <c r="W77" s="85"/>
      <c r="X77" s="86" t="str">
        <f t="shared" si="0"/>
        <v/>
      </c>
      <c r="Y77" s="87"/>
      <c r="Z77" s="88"/>
      <c r="AA77" s="98" t="str">
        <f>+IF(T77="UI",'Tasas por grupo'!$D$34/2,IF(T77="UYU",'Tasas por grupo'!$D$33/2,IF(T77="USD",'Tasas por grupo'!$D$35/2,"")))</f>
        <v/>
      </c>
      <c r="AB77" s="85"/>
      <c r="AC77" s="85"/>
      <c r="AD77" s="85"/>
      <c r="AE77" s="85"/>
      <c r="AF77" s="90" t="str">
        <f>IFERROR(((1+AA77)^(IF(V77="Mensual",Hoja1!$A$5,IF(V77="trimestral",Hoja1!$B$5,IF(V77="semestral",Hoja1!$C$5,IF(V77="Anual",Hoja1!$D$5,"error"))))/12)-1),"")</f>
        <v/>
      </c>
      <c r="AG77" s="91" t="str">
        <f t="shared" si="1"/>
        <v/>
      </c>
      <c r="AH77" s="92" t="str">
        <f t="shared" si="2"/>
        <v/>
      </c>
      <c r="AI77" s="93" t="str">
        <f t="shared" si="3"/>
        <v/>
      </c>
      <c r="AJ77" s="93" t="str">
        <f>IFERROR((S77*((1+AA77)^((365/((IF(V77="Mensual",Hoja1!$A$11,IF(V77="trimestral",Hoja1!$B$11,IF(V77="semestral",Hoja1!$C$11,IF(V77="anual",Hoja1!$D$11,"error")))))))/365)-1)*W77),"")</f>
        <v/>
      </c>
      <c r="AK77" s="215" t="str">
        <f t="shared" si="4"/>
        <v/>
      </c>
      <c r="AL77" s="109" t="e">
        <f>+VLOOKUP(C77,Códigos!$A$59:$A$800,1,0)</f>
        <v>#N/A</v>
      </c>
      <c r="AM77" s="216" t="str">
        <f t="shared" si="5"/>
        <v/>
      </c>
      <c r="AN77" s="102"/>
      <c r="AO77" s="216" t="str">
        <f>IFERROR((S77*((1+(Y77/100))^((365/((IF(V77="Mensual",Hoja1!$A$11,IF(V77="trimestral",Hoja1!$B$11,IF(V77="semestral",Hoja1!$C$11,IF(V77="anual",Hoja1!$D$11,"error")))))))/365)-1)*AN77),"")</f>
        <v/>
      </c>
      <c r="AP77" s="99" t="str">
        <f>+IF(A77="","",IF(C77="",70,VLOOKUP(I77,Hoja2!A:D,4,0)))</f>
        <v/>
      </c>
    </row>
    <row r="78" spans="1:42" ht="15.75" customHeight="1">
      <c r="A78" s="85"/>
      <c r="B78" s="85"/>
      <c r="C78" s="79"/>
      <c r="D78" s="132"/>
      <c r="E78" s="132"/>
      <c r="F78" s="85"/>
      <c r="G78" s="85" t="str">
        <f>+IFERROR(VLOOKUP(F78,Listas!$B:$C,2,0),"")</f>
        <v/>
      </c>
      <c r="H78" s="85"/>
      <c r="I78" s="85"/>
      <c r="J78" s="85"/>
      <c r="K78" s="79"/>
      <c r="L78" s="79"/>
      <c r="M78" s="82"/>
      <c r="N78" s="79"/>
      <c r="O78" s="132"/>
      <c r="P78" s="80"/>
      <c r="Q78" s="85"/>
      <c r="R78" s="85"/>
      <c r="S78" s="85"/>
      <c r="T78" s="85"/>
      <c r="U78" s="85"/>
      <c r="V78" s="85"/>
      <c r="W78" s="85"/>
      <c r="X78" s="86" t="str">
        <f t="shared" si="0"/>
        <v/>
      </c>
      <c r="Y78" s="87"/>
      <c r="Z78" s="88"/>
      <c r="AA78" s="98" t="str">
        <f>+IF(T78="UI",'Tasas por grupo'!$D$34/2,IF(T78="UYU",'Tasas por grupo'!$D$33/2,IF(T78="USD",'Tasas por grupo'!$D$35/2,"")))</f>
        <v/>
      </c>
      <c r="AB78" s="85"/>
      <c r="AC78" s="85"/>
      <c r="AD78" s="85"/>
      <c r="AE78" s="85"/>
      <c r="AF78" s="90" t="str">
        <f>IFERROR(((1+AA78)^(IF(V78="Mensual",Hoja1!$A$5,IF(V78="trimestral",Hoja1!$B$5,IF(V78="semestral",Hoja1!$C$5,IF(V78="Anual",Hoja1!$D$5,"error"))))/12)-1),"")</f>
        <v/>
      </c>
      <c r="AG78" s="91" t="str">
        <f t="shared" si="1"/>
        <v/>
      </c>
      <c r="AH78" s="92" t="str">
        <f t="shared" si="2"/>
        <v/>
      </c>
      <c r="AI78" s="93" t="str">
        <f t="shared" si="3"/>
        <v/>
      </c>
      <c r="AJ78" s="93" t="str">
        <f>IFERROR((S78*((1+AA78)^((365/((IF(V78="Mensual",Hoja1!$A$11,IF(V78="trimestral",Hoja1!$B$11,IF(V78="semestral",Hoja1!$C$11,IF(V78="anual",Hoja1!$D$11,"error")))))))/365)-1)*W78),"")</f>
        <v/>
      </c>
      <c r="AK78" s="215" t="str">
        <f t="shared" si="4"/>
        <v/>
      </c>
      <c r="AL78" s="109" t="e">
        <f>+VLOOKUP(C78,Códigos!$A$59:$A$800,1,0)</f>
        <v>#N/A</v>
      </c>
      <c r="AM78" s="216" t="str">
        <f t="shared" si="5"/>
        <v/>
      </c>
      <c r="AN78" s="102"/>
      <c r="AO78" s="216" t="str">
        <f>IFERROR((S78*((1+(Y78/100))^((365/((IF(V78="Mensual",Hoja1!$A$11,IF(V78="trimestral",Hoja1!$B$11,IF(V78="semestral",Hoja1!$C$11,IF(V78="anual",Hoja1!$D$11,"error")))))))/365)-1)*AN78),"")</f>
        <v/>
      </c>
      <c r="AP78" s="99" t="str">
        <f>+IF(A78="","",IF(C78="",70,VLOOKUP(I78,Hoja2!A:D,4,0)))</f>
        <v/>
      </c>
    </row>
    <row r="79" spans="1:42" ht="15.75" customHeight="1">
      <c r="A79" s="85"/>
      <c r="B79" s="85"/>
      <c r="C79" s="79"/>
      <c r="D79" s="132"/>
      <c r="E79" s="132"/>
      <c r="F79" s="85"/>
      <c r="G79" s="85" t="str">
        <f>+IFERROR(VLOOKUP(F79,Listas!$B:$C,2,0),"")</f>
        <v/>
      </c>
      <c r="H79" s="85"/>
      <c r="I79" s="85"/>
      <c r="J79" s="85"/>
      <c r="K79" s="79"/>
      <c r="L79" s="79"/>
      <c r="M79" s="82"/>
      <c r="N79" s="79"/>
      <c r="O79" s="132"/>
      <c r="P79" s="80"/>
      <c r="Q79" s="85"/>
      <c r="R79" s="85"/>
      <c r="S79" s="85"/>
      <c r="T79" s="85"/>
      <c r="U79" s="85"/>
      <c r="V79" s="85"/>
      <c r="W79" s="85"/>
      <c r="X79" s="86" t="str">
        <f t="shared" si="0"/>
        <v/>
      </c>
      <c r="Y79" s="87"/>
      <c r="Z79" s="88"/>
      <c r="AA79" s="98" t="str">
        <f>+IF(T79="UI",'Tasas por grupo'!$D$34/2,IF(T79="UYU",'Tasas por grupo'!$D$33/2,IF(T79="USD",'Tasas por grupo'!$D$35/2,"")))</f>
        <v/>
      </c>
      <c r="AB79" s="85"/>
      <c r="AC79" s="85"/>
      <c r="AD79" s="85"/>
      <c r="AE79" s="85"/>
      <c r="AF79" s="90" t="str">
        <f>IFERROR(((1+AA79)^(IF(V79="Mensual",Hoja1!$A$5,IF(V79="trimestral",Hoja1!$B$5,IF(V79="semestral",Hoja1!$C$5,IF(V79="Anual",Hoja1!$D$5,"error"))))/12)-1),"")</f>
        <v/>
      </c>
      <c r="AG79" s="91" t="str">
        <f t="shared" si="1"/>
        <v/>
      </c>
      <c r="AH79" s="92" t="str">
        <f t="shared" si="2"/>
        <v/>
      </c>
      <c r="AI79" s="93" t="str">
        <f t="shared" si="3"/>
        <v/>
      </c>
      <c r="AJ79" s="93" t="str">
        <f>IFERROR((S79*((1+AA79)^((365/((IF(V79="Mensual",Hoja1!$A$11,IF(V79="trimestral",Hoja1!$B$11,IF(V79="semestral",Hoja1!$C$11,IF(V79="anual",Hoja1!$D$11,"error")))))))/365)-1)*W79),"")</f>
        <v/>
      </c>
      <c r="AK79" s="215" t="str">
        <f t="shared" si="4"/>
        <v/>
      </c>
      <c r="AL79" s="109" t="e">
        <f>+VLOOKUP(C79,Códigos!$A$59:$A$800,1,0)</f>
        <v>#N/A</v>
      </c>
      <c r="AM79" s="216" t="str">
        <f t="shared" si="5"/>
        <v/>
      </c>
      <c r="AN79" s="102"/>
      <c r="AO79" s="216" t="str">
        <f>IFERROR((S79*((1+(Y79/100))^((365/((IF(V79="Mensual",Hoja1!$A$11,IF(V79="trimestral",Hoja1!$B$11,IF(V79="semestral",Hoja1!$C$11,IF(V79="anual",Hoja1!$D$11,"error")))))))/365)-1)*AN79),"")</f>
        <v/>
      </c>
      <c r="AP79" s="99" t="str">
        <f>+IF(A79="","",IF(C79="",70,VLOOKUP(I79,Hoja2!A:D,4,0)))</f>
        <v/>
      </c>
    </row>
    <row r="80" spans="1:42" ht="15.75" customHeight="1">
      <c r="A80" s="85"/>
      <c r="B80" s="85"/>
      <c r="C80" s="79"/>
      <c r="D80" s="132"/>
      <c r="E80" s="132"/>
      <c r="F80" s="85"/>
      <c r="G80" s="85" t="str">
        <f>+IFERROR(VLOOKUP(F80,Listas!$B:$C,2,0),"")</f>
        <v/>
      </c>
      <c r="H80" s="85"/>
      <c r="I80" s="85"/>
      <c r="J80" s="85"/>
      <c r="K80" s="79"/>
      <c r="L80" s="79"/>
      <c r="M80" s="82"/>
      <c r="N80" s="79"/>
      <c r="O80" s="132"/>
      <c r="P80" s="80"/>
      <c r="Q80" s="85"/>
      <c r="R80" s="85"/>
      <c r="S80" s="85"/>
      <c r="T80" s="85"/>
      <c r="U80" s="85"/>
      <c r="V80" s="85"/>
      <c r="W80" s="85"/>
      <c r="X80" s="86" t="str">
        <f t="shared" si="0"/>
        <v/>
      </c>
      <c r="Y80" s="87"/>
      <c r="Z80" s="88"/>
      <c r="AA80" s="98" t="str">
        <f>+IF(T80="UI",'Tasas por grupo'!$D$34/2,IF(T80="UYU",'Tasas por grupo'!$D$33/2,IF(T80="USD",'Tasas por grupo'!$D$35/2,"")))</f>
        <v/>
      </c>
      <c r="AB80" s="85"/>
      <c r="AC80" s="85"/>
      <c r="AD80" s="85"/>
      <c r="AE80" s="85"/>
      <c r="AF80" s="90" t="str">
        <f>IFERROR(((1+AA80)^(IF(V80="Mensual",Hoja1!$A$5,IF(V80="trimestral",Hoja1!$B$5,IF(V80="semestral",Hoja1!$C$5,IF(V80="Anual",Hoja1!$D$5,"error"))))/12)-1),"")</f>
        <v/>
      </c>
      <c r="AG80" s="91" t="str">
        <f t="shared" si="1"/>
        <v/>
      </c>
      <c r="AH80" s="92" t="str">
        <f t="shared" si="2"/>
        <v/>
      </c>
      <c r="AI80" s="93" t="str">
        <f t="shared" si="3"/>
        <v/>
      </c>
      <c r="AJ80" s="93" t="str">
        <f>IFERROR((S80*((1+AA80)^((365/((IF(V80="Mensual",Hoja1!$A$11,IF(V80="trimestral",Hoja1!$B$11,IF(V80="semestral",Hoja1!$C$11,IF(V80="anual",Hoja1!$D$11,"error")))))))/365)-1)*W80),"")</f>
        <v/>
      </c>
      <c r="AK80" s="215" t="str">
        <f t="shared" si="4"/>
        <v/>
      </c>
      <c r="AL80" s="109" t="e">
        <f>+VLOOKUP(C80,Códigos!$A$59:$A$800,1,0)</f>
        <v>#N/A</v>
      </c>
      <c r="AM80" s="216" t="str">
        <f t="shared" si="5"/>
        <v/>
      </c>
      <c r="AN80" s="102"/>
      <c r="AO80" s="216" t="str">
        <f>IFERROR((S80*((1+(Y80/100))^((365/((IF(V80="Mensual",Hoja1!$A$11,IF(V80="trimestral",Hoja1!$B$11,IF(V80="semestral",Hoja1!$C$11,IF(V80="anual",Hoja1!$D$11,"error")))))))/365)-1)*AN80),"")</f>
        <v/>
      </c>
      <c r="AP80" s="99" t="str">
        <f>+IF(A80="","",IF(C80="",70,VLOOKUP(I80,Hoja2!A:D,4,0)))</f>
        <v/>
      </c>
    </row>
    <row r="81" spans="1:42" ht="15.75" customHeight="1">
      <c r="A81" s="85"/>
      <c r="B81" s="85"/>
      <c r="C81" s="79"/>
      <c r="D81" s="132"/>
      <c r="E81" s="132"/>
      <c r="F81" s="85"/>
      <c r="G81" s="85" t="str">
        <f>+IFERROR(VLOOKUP(F81,Listas!$B:$C,2,0),"")</f>
        <v/>
      </c>
      <c r="H81" s="85"/>
      <c r="I81" s="85"/>
      <c r="J81" s="85"/>
      <c r="K81" s="79"/>
      <c r="L81" s="79"/>
      <c r="M81" s="82"/>
      <c r="N81" s="79"/>
      <c r="O81" s="132"/>
      <c r="P81" s="80"/>
      <c r="Q81" s="85"/>
      <c r="R81" s="85"/>
      <c r="S81" s="85"/>
      <c r="T81" s="85"/>
      <c r="U81" s="85"/>
      <c r="V81" s="85"/>
      <c r="W81" s="85"/>
      <c r="X81" s="86" t="str">
        <f t="shared" si="0"/>
        <v/>
      </c>
      <c r="Y81" s="87"/>
      <c r="Z81" s="88"/>
      <c r="AA81" s="98" t="str">
        <f>+IF(T81="UI",'Tasas por grupo'!$D$34/2,IF(T81="UYU",'Tasas por grupo'!$D$33/2,IF(T81="USD",'Tasas por grupo'!$D$35/2,"")))</f>
        <v/>
      </c>
      <c r="AB81" s="85"/>
      <c r="AC81" s="85"/>
      <c r="AD81" s="85"/>
      <c r="AE81" s="85"/>
      <c r="AF81" s="90" t="str">
        <f>IFERROR(((1+AA81)^(IF(V81="Mensual",Hoja1!$A$5,IF(V81="trimestral",Hoja1!$B$5,IF(V81="semestral",Hoja1!$C$5,IF(V81="Anual",Hoja1!$D$5,"error"))))/12)-1),"")</f>
        <v/>
      </c>
      <c r="AG81" s="91" t="str">
        <f t="shared" si="1"/>
        <v/>
      </c>
      <c r="AH81" s="92" t="str">
        <f t="shared" si="2"/>
        <v/>
      </c>
      <c r="AI81" s="93" t="str">
        <f t="shared" si="3"/>
        <v/>
      </c>
      <c r="AJ81" s="93" t="str">
        <f>IFERROR((S81*((1+AA81)^((365/((IF(V81="Mensual",Hoja1!$A$11,IF(V81="trimestral",Hoja1!$B$11,IF(V81="semestral",Hoja1!$C$11,IF(V81="anual",Hoja1!$D$11,"error")))))))/365)-1)*W81),"")</f>
        <v/>
      </c>
      <c r="AK81" s="215" t="str">
        <f t="shared" si="4"/>
        <v/>
      </c>
      <c r="AL81" s="109" t="e">
        <f>+VLOOKUP(C81,Códigos!$A$59:$A$800,1,0)</f>
        <v>#N/A</v>
      </c>
      <c r="AM81" s="216" t="str">
        <f t="shared" si="5"/>
        <v/>
      </c>
      <c r="AN81" s="102"/>
      <c r="AO81" s="216" t="str">
        <f>IFERROR((S81*((1+(Y81/100))^((365/((IF(V81="Mensual",Hoja1!$A$11,IF(V81="trimestral",Hoja1!$B$11,IF(V81="semestral",Hoja1!$C$11,IF(V81="anual",Hoja1!$D$11,"error")))))))/365)-1)*AN81),"")</f>
        <v/>
      </c>
      <c r="AP81" s="99" t="str">
        <f>+IF(A81="","",IF(C81="",70,VLOOKUP(I81,Hoja2!A:D,4,0)))</f>
        <v/>
      </c>
    </row>
    <row r="82" spans="1:42" ht="15.75" customHeight="1">
      <c r="A82" s="85"/>
      <c r="B82" s="85"/>
      <c r="C82" s="79"/>
      <c r="D82" s="132"/>
      <c r="E82" s="132"/>
      <c r="F82" s="85"/>
      <c r="G82" s="85" t="str">
        <f>+IFERROR(VLOOKUP(F82,Listas!$B:$C,2,0),"")</f>
        <v/>
      </c>
      <c r="H82" s="85"/>
      <c r="I82" s="85"/>
      <c r="J82" s="85"/>
      <c r="K82" s="79"/>
      <c r="L82" s="79"/>
      <c r="M82" s="82"/>
      <c r="N82" s="79"/>
      <c r="O82" s="132"/>
      <c r="P82" s="80"/>
      <c r="Q82" s="85"/>
      <c r="R82" s="85"/>
      <c r="S82" s="85"/>
      <c r="T82" s="85"/>
      <c r="U82" s="85"/>
      <c r="V82" s="85"/>
      <c r="W82" s="85"/>
      <c r="X82" s="86" t="str">
        <f t="shared" si="0"/>
        <v/>
      </c>
      <c r="Y82" s="87"/>
      <c r="Z82" s="88"/>
      <c r="AA82" s="98" t="str">
        <f>+IF(T82="UI",'Tasas por grupo'!$D$34/2,IF(T82="UYU",'Tasas por grupo'!$D$33/2,IF(T82="USD",'Tasas por grupo'!$D$35/2,"")))</f>
        <v/>
      </c>
      <c r="AB82" s="85"/>
      <c r="AC82" s="85"/>
      <c r="AD82" s="85"/>
      <c r="AE82" s="85"/>
      <c r="AF82" s="90" t="str">
        <f>IFERROR(((1+AA82)^(IF(V82="Mensual",Hoja1!$A$5,IF(V82="trimestral",Hoja1!$B$5,IF(V82="semestral",Hoja1!$C$5,IF(V82="Anual",Hoja1!$D$5,"error"))))/12)-1),"")</f>
        <v/>
      </c>
      <c r="AG82" s="91" t="str">
        <f t="shared" si="1"/>
        <v/>
      </c>
      <c r="AH82" s="92" t="str">
        <f t="shared" si="2"/>
        <v/>
      </c>
      <c r="AI82" s="93" t="str">
        <f t="shared" si="3"/>
        <v/>
      </c>
      <c r="AJ82" s="93" t="str">
        <f>IFERROR((S82*((1+AA82)^((365/((IF(V82="Mensual",Hoja1!$A$11,IF(V82="trimestral",Hoja1!$B$11,IF(V82="semestral",Hoja1!$C$11,IF(V82="anual",Hoja1!$D$11,"error")))))))/365)-1)*W82),"")</f>
        <v/>
      </c>
      <c r="AK82" s="215" t="str">
        <f t="shared" si="4"/>
        <v/>
      </c>
      <c r="AL82" s="109" t="e">
        <f>+VLOOKUP(C82,Códigos!$A$59:$A$800,1,0)</f>
        <v>#N/A</v>
      </c>
      <c r="AM82" s="216" t="str">
        <f t="shared" si="5"/>
        <v/>
      </c>
      <c r="AN82" s="102"/>
      <c r="AO82" s="216" t="str">
        <f>IFERROR((S82*((1+(Y82/100))^((365/((IF(V82="Mensual",Hoja1!$A$11,IF(V82="trimestral",Hoja1!$B$11,IF(V82="semestral",Hoja1!$C$11,IF(V82="anual",Hoja1!$D$11,"error")))))))/365)-1)*AN82),"")</f>
        <v/>
      </c>
      <c r="AP82" s="99" t="str">
        <f>+IF(A82="","",IF(C82="",70,VLOOKUP(I82,Hoja2!A:D,4,0)))</f>
        <v/>
      </c>
    </row>
    <row r="83" spans="1:42" ht="15.75" customHeight="1">
      <c r="A83" s="85"/>
      <c r="B83" s="85"/>
      <c r="C83" s="79"/>
      <c r="D83" s="132"/>
      <c r="E83" s="132"/>
      <c r="F83" s="85"/>
      <c r="G83" s="85" t="str">
        <f>+IFERROR(VLOOKUP(F83,Listas!$B:$C,2,0),"")</f>
        <v/>
      </c>
      <c r="H83" s="85"/>
      <c r="I83" s="85"/>
      <c r="J83" s="85"/>
      <c r="K83" s="79"/>
      <c r="L83" s="79"/>
      <c r="M83" s="82"/>
      <c r="N83" s="79"/>
      <c r="O83" s="132"/>
      <c r="P83" s="80"/>
      <c r="Q83" s="85"/>
      <c r="R83" s="85"/>
      <c r="S83" s="85"/>
      <c r="T83" s="85"/>
      <c r="U83" s="85"/>
      <c r="V83" s="85"/>
      <c r="W83" s="85"/>
      <c r="X83" s="86" t="str">
        <f t="shared" si="0"/>
        <v/>
      </c>
      <c r="Y83" s="87"/>
      <c r="Z83" s="88"/>
      <c r="AA83" s="98" t="str">
        <f>+IF(T83="UI",'Tasas por grupo'!$D$34/2,IF(T83="UYU",'Tasas por grupo'!$D$33/2,IF(T83="USD",'Tasas por grupo'!$D$35/2,"")))</f>
        <v/>
      </c>
      <c r="AB83" s="85"/>
      <c r="AC83" s="85"/>
      <c r="AD83" s="85"/>
      <c r="AE83" s="85"/>
      <c r="AF83" s="90" t="str">
        <f>IFERROR(((1+AA83)^(IF(V83="Mensual",Hoja1!$A$5,IF(V83="trimestral",Hoja1!$B$5,IF(V83="semestral",Hoja1!$C$5,IF(V83="Anual",Hoja1!$D$5,"error"))))/12)-1),"")</f>
        <v/>
      </c>
      <c r="AG83" s="91" t="str">
        <f t="shared" si="1"/>
        <v/>
      </c>
      <c r="AH83" s="92" t="str">
        <f t="shared" si="2"/>
        <v/>
      </c>
      <c r="AI83" s="93" t="str">
        <f t="shared" si="3"/>
        <v/>
      </c>
      <c r="AJ83" s="93" t="str">
        <f>IFERROR((S83*((1+AA83)^((365/((IF(V83="Mensual",Hoja1!$A$11,IF(V83="trimestral",Hoja1!$B$11,IF(V83="semestral",Hoja1!$C$11,IF(V83="anual",Hoja1!$D$11,"error")))))))/365)-1)*W83),"")</f>
        <v/>
      </c>
      <c r="AK83" s="215" t="str">
        <f t="shared" si="4"/>
        <v/>
      </c>
      <c r="AL83" s="109" t="e">
        <f>+VLOOKUP(C83,Códigos!$A$59:$A$800,1,0)</f>
        <v>#N/A</v>
      </c>
      <c r="AM83" s="216" t="str">
        <f t="shared" si="5"/>
        <v/>
      </c>
      <c r="AN83" s="102"/>
      <c r="AO83" s="216" t="str">
        <f>IFERROR((S83*((1+(Y83/100))^((365/((IF(V83="Mensual",Hoja1!$A$11,IF(V83="trimestral",Hoja1!$B$11,IF(V83="semestral",Hoja1!$C$11,IF(V83="anual",Hoja1!$D$11,"error")))))))/365)-1)*AN83),"")</f>
        <v/>
      </c>
      <c r="AP83" s="99" t="str">
        <f>+IF(A83="","",IF(C83="",70,VLOOKUP(I83,Hoja2!A:D,4,0)))</f>
        <v/>
      </c>
    </row>
    <row r="84" spans="1:42" ht="15.75" customHeight="1">
      <c r="A84" s="85"/>
      <c r="B84" s="85"/>
      <c r="C84" s="79"/>
      <c r="D84" s="132"/>
      <c r="E84" s="132"/>
      <c r="F84" s="85"/>
      <c r="G84" s="85" t="str">
        <f>+IFERROR(VLOOKUP(F84,Listas!$B:$C,2,0),"")</f>
        <v/>
      </c>
      <c r="H84" s="85"/>
      <c r="I84" s="85"/>
      <c r="J84" s="85"/>
      <c r="K84" s="79"/>
      <c r="L84" s="79"/>
      <c r="M84" s="82"/>
      <c r="N84" s="79"/>
      <c r="O84" s="132"/>
      <c r="P84" s="80"/>
      <c r="Q84" s="85"/>
      <c r="R84" s="85"/>
      <c r="S84" s="85"/>
      <c r="T84" s="85"/>
      <c r="U84" s="85"/>
      <c r="V84" s="85"/>
      <c r="W84" s="85"/>
      <c r="X84" s="86" t="str">
        <f t="shared" si="0"/>
        <v/>
      </c>
      <c r="Y84" s="87"/>
      <c r="Z84" s="88"/>
      <c r="AA84" s="98" t="str">
        <f>+IF(T84="UI",'Tasas por grupo'!$D$34/2,IF(T84="UYU",'Tasas por grupo'!$D$33/2,IF(T84="USD",'Tasas por grupo'!$D$35/2,"")))</f>
        <v/>
      </c>
      <c r="AB84" s="85"/>
      <c r="AC84" s="85"/>
      <c r="AD84" s="85"/>
      <c r="AE84" s="85"/>
      <c r="AF84" s="90" t="str">
        <f>IFERROR(((1+AA84)^(IF(V84="Mensual",Hoja1!$A$5,IF(V84="trimestral",Hoja1!$B$5,IF(V84="semestral",Hoja1!$C$5,IF(V84="Anual",Hoja1!$D$5,"error"))))/12)-1),"")</f>
        <v/>
      </c>
      <c r="AG84" s="91" t="str">
        <f t="shared" si="1"/>
        <v/>
      </c>
      <c r="AH84" s="92" t="str">
        <f t="shared" si="2"/>
        <v/>
      </c>
      <c r="AI84" s="93" t="str">
        <f t="shared" si="3"/>
        <v/>
      </c>
      <c r="AJ84" s="93" t="str">
        <f>IFERROR((S84*((1+AA84)^((365/((IF(V84="Mensual",Hoja1!$A$11,IF(V84="trimestral",Hoja1!$B$11,IF(V84="semestral",Hoja1!$C$11,IF(V84="anual",Hoja1!$D$11,"error")))))))/365)-1)*W84),"")</f>
        <v/>
      </c>
      <c r="AK84" s="215" t="str">
        <f t="shared" si="4"/>
        <v/>
      </c>
      <c r="AL84" s="109" t="e">
        <f>+VLOOKUP(C84,Códigos!$A$59:$A$800,1,0)</f>
        <v>#N/A</v>
      </c>
      <c r="AM84" s="216" t="str">
        <f t="shared" si="5"/>
        <v/>
      </c>
      <c r="AN84" s="102"/>
      <c r="AO84" s="216" t="str">
        <f>IFERROR((S84*((1+(Y84/100))^((365/((IF(V84="Mensual",Hoja1!$A$11,IF(V84="trimestral",Hoja1!$B$11,IF(V84="semestral",Hoja1!$C$11,IF(V84="anual",Hoja1!$D$11,"error")))))))/365)-1)*AN84),"")</f>
        <v/>
      </c>
      <c r="AP84" s="99" t="str">
        <f>+IF(A84="","",IF(C84="",70,VLOOKUP(I84,Hoja2!A:D,4,0)))</f>
        <v/>
      </c>
    </row>
    <row r="85" spans="1:42" ht="15.75" customHeight="1">
      <c r="A85" s="85"/>
      <c r="B85" s="85"/>
      <c r="C85" s="79"/>
      <c r="D85" s="132"/>
      <c r="E85" s="132"/>
      <c r="F85" s="85"/>
      <c r="G85" s="85" t="str">
        <f>+IFERROR(VLOOKUP(F85,Listas!$B:$C,2,0),"")</f>
        <v/>
      </c>
      <c r="H85" s="85"/>
      <c r="I85" s="85"/>
      <c r="J85" s="85"/>
      <c r="K85" s="79"/>
      <c r="L85" s="79"/>
      <c r="M85" s="82"/>
      <c r="N85" s="79"/>
      <c r="O85" s="132"/>
      <c r="P85" s="80"/>
      <c r="Q85" s="85"/>
      <c r="R85" s="85"/>
      <c r="S85" s="85"/>
      <c r="T85" s="85"/>
      <c r="U85" s="85"/>
      <c r="V85" s="85"/>
      <c r="W85" s="85"/>
      <c r="X85" s="86" t="str">
        <f t="shared" si="0"/>
        <v/>
      </c>
      <c r="Y85" s="87"/>
      <c r="Z85" s="88"/>
      <c r="AA85" s="98" t="str">
        <f>+IF(T85="UI",'Tasas por grupo'!$D$34/2,IF(T85="UYU",'Tasas por grupo'!$D$33/2,IF(T85="USD",'Tasas por grupo'!$D$35/2,"")))</f>
        <v/>
      </c>
      <c r="AB85" s="85"/>
      <c r="AC85" s="85"/>
      <c r="AD85" s="85"/>
      <c r="AE85" s="85"/>
      <c r="AF85" s="90" t="str">
        <f>IFERROR(((1+AA85)^(IF(V85="Mensual",Hoja1!$A$5,IF(V85="trimestral",Hoja1!$B$5,IF(V85="semestral",Hoja1!$C$5,IF(V85="Anual",Hoja1!$D$5,"error"))))/12)-1),"")</f>
        <v/>
      </c>
      <c r="AG85" s="91" t="str">
        <f t="shared" si="1"/>
        <v/>
      </c>
      <c r="AH85" s="92" t="str">
        <f t="shared" si="2"/>
        <v/>
      </c>
      <c r="AI85" s="93" t="str">
        <f t="shared" si="3"/>
        <v/>
      </c>
      <c r="AJ85" s="93" t="str">
        <f>IFERROR((S85*((1+AA85)^((365/((IF(V85="Mensual",Hoja1!$A$11,IF(V85="trimestral",Hoja1!$B$11,IF(V85="semestral",Hoja1!$C$11,IF(V85="anual",Hoja1!$D$11,"error")))))))/365)-1)*W85),"")</f>
        <v/>
      </c>
      <c r="AK85" s="215" t="str">
        <f t="shared" si="4"/>
        <v/>
      </c>
      <c r="AL85" s="109" t="e">
        <f>+VLOOKUP(C85,Códigos!$A$59:$A$800,1,0)</f>
        <v>#N/A</v>
      </c>
      <c r="AM85" s="216" t="str">
        <f t="shared" si="5"/>
        <v/>
      </c>
      <c r="AN85" s="102"/>
      <c r="AO85" s="216" t="str">
        <f>IFERROR((S85*((1+(Y85/100))^((365/((IF(V85="Mensual",Hoja1!$A$11,IF(V85="trimestral",Hoja1!$B$11,IF(V85="semestral",Hoja1!$C$11,IF(V85="anual",Hoja1!$D$11,"error")))))))/365)-1)*AN85),"")</f>
        <v/>
      </c>
      <c r="AP85" s="99" t="str">
        <f>+IF(A85="","",IF(C85="",70,VLOOKUP(I85,Hoja2!A:D,4,0)))</f>
        <v/>
      </c>
    </row>
    <row r="86" spans="1:42" ht="15.75" customHeight="1">
      <c r="A86" s="85"/>
      <c r="B86" s="85"/>
      <c r="C86" s="79"/>
      <c r="D86" s="132"/>
      <c r="E86" s="132"/>
      <c r="F86" s="85"/>
      <c r="G86" s="85" t="str">
        <f>+IFERROR(VLOOKUP(F86,Listas!$B:$C,2,0),"")</f>
        <v/>
      </c>
      <c r="H86" s="85"/>
      <c r="I86" s="85"/>
      <c r="J86" s="85"/>
      <c r="K86" s="79"/>
      <c r="L86" s="79"/>
      <c r="M86" s="82"/>
      <c r="N86" s="79"/>
      <c r="O86" s="132"/>
      <c r="P86" s="80"/>
      <c r="Q86" s="85"/>
      <c r="R86" s="85"/>
      <c r="S86" s="85"/>
      <c r="T86" s="85"/>
      <c r="U86" s="85"/>
      <c r="V86" s="85"/>
      <c r="W86" s="85"/>
      <c r="X86" s="86" t="str">
        <f t="shared" si="0"/>
        <v/>
      </c>
      <c r="Y86" s="87"/>
      <c r="Z86" s="88"/>
      <c r="AA86" s="98" t="str">
        <f>+IF(T86="UI",'Tasas por grupo'!$D$34/2,IF(T86="UYU",'Tasas por grupo'!$D$33/2,IF(T86="USD",'Tasas por grupo'!$D$35/2,"")))</f>
        <v/>
      </c>
      <c r="AB86" s="85"/>
      <c r="AC86" s="85"/>
      <c r="AD86" s="85"/>
      <c r="AE86" s="85"/>
      <c r="AF86" s="90" t="str">
        <f>IFERROR(((1+AA86)^(IF(V86="Mensual",Hoja1!$A$5,IF(V86="trimestral",Hoja1!$B$5,IF(V86="semestral",Hoja1!$C$5,IF(V86="Anual",Hoja1!$D$5,"error"))))/12)-1),"")</f>
        <v/>
      </c>
      <c r="AG86" s="91" t="str">
        <f t="shared" si="1"/>
        <v/>
      </c>
      <c r="AH86" s="92" t="str">
        <f t="shared" si="2"/>
        <v/>
      </c>
      <c r="AI86" s="93" t="str">
        <f t="shared" si="3"/>
        <v/>
      </c>
      <c r="AJ86" s="93" t="str">
        <f>IFERROR((S86*((1+AA86)^((365/((IF(V86="Mensual",Hoja1!$A$11,IF(V86="trimestral",Hoja1!$B$11,IF(V86="semestral",Hoja1!$C$11,IF(V86="anual",Hoja1!$D$11,"error")))))))/365)-1)*W86),"")</f>
        <v/>
      </c>
      <c r="AK86" s="215" t="str">
        <f t="shared" si="4"/>
        <v/>
      </c>
      <c r="AL86" s="109" t="e">
        <f>+VLOOKUP(C86,Códigos!$A$59:$A$800,1,0)</f>
        <v>#N/A</v>
      </c>
      <c r="AM86" s="216" t="str">
        <f t="shared" si="5"/>
        <v/>
      </c>
      <c r="AN86" s="102"/>
      <c r="AO86" s="216" t="str">
        <f>IFERROR((S86*((1+(Y86/100))^((365/((IF(V86="Mensual",Hoja1!$A$11,IF(V86="trimestral",Hoja1!$B$11,IF(V86="semestral",Hoja1!$C$11,IF(V86="anual",Hoja1!$D$11,"error")))))))/365)-1)*AN86),"")</f>
        <v/>
      </c>
      <c r="AP86" s="99" t="str">
        <f>+IF(A86="","",IF(C86="",70,VLOOKUP(I86,Hoja2!A:D,4,0)))</f>
        <v/>
      </c>
    </row>
    <row r="87" spans="1:42" ht="15.75" customHeight="1">
      <c r="A87" s="85"/>
      <c r="B87" s="85"/>
      <c r="C87" s="79"/>
      <c r="D87" s="132"/>
      <c r="E87" s="132"/>
      <c r="F87" s="85"/>
      <c r="G87" s="85" t="str">
        <f>+IFERROR(VLOOKUP(F87,Listas!$B:$C,2,0),"")</f>
        <v/>
      </c>
      <c r="H87" s="85"/>
      <c r="I87" s="85"/>
      <c r="J87" s="85"/>
      <c r="K87" s="79"/>
      <c r="L87" s="79"/>
      <c r="M87" s="82"/>
      <c r="N87" s="79"/>
      <c r="O87" s="132"/>
      <c r="P87" s="80"/>
      <c r="Q87" s="85"/>
      <c r="R87" s="85"/>
      <c r="S87" s="85"/>
      <c r="T87" s="85"/>
      <c r="U87" s="85"/>
      <c r="V87" s="85"/>
      <c r="W87" s="85"/>
      <c r="X87" s="86" t="str">
        <f t="shared" si="0"/>
        <v/>
      </c>
      <c r="Y87" s="87"/>
      <c r="Z87" s="88"/>
      <c r="AA87" s="98" t="str">
        <f>+IF(T87="UI",'Tasas por grupo'!$D$34/2,IF(T87="UYU",'Tasas por grupo'!$D$33/2,IF(T87="USD",'Tasas por grupo'!$D$35/2,"")))</f>
        <v/>
      </c>
      <c r="AB87" s="85"/>
      <c r="AC87" s="85"/>
      <c r="AD87" s="85"/>
      <c r="AE87" s="85"/>
      <c r="AF87" s="90" t="str">
        <f>IFERROR(((1+AA87)^(IF(V87="Mensual",Hoja1!$A$5,IF(V87="trimestral",Hoja1!$B$5,IF(V87="semestral",Hoja1!$C$5,IF(V87="Anual",Hoja1!$D$5,"error"))))/12)-1),"")</f>
        <v/>
      </c>
      <c r="AG87" s="91" t="str">
        <f t="shared" si="1"/>
        <v/>
      </c>
      <c r="AH87" s="92" t="str">
        <f t="shared" si="2"/>
        <v/>
      </c>
      <c r="AI87" s="93" t="str">
        <f t="shared" si="3"/>
        <v/>
      </c>
      <c r="AJ87" s="93" t="str">
        <f>IFERROR((S87*((1+AA87)^((365/((IF(V87="Mensual",Hoja1!$A$11,IF(V87="trimestral",Hoja1!$B$11,IF(V87="semestral",Hoja1!$C$11,IF(V87="anual",Hoja1!$D$11,"error")))))))/365)-1)*W87),"")</f>
        <v/>
      </c>
      <c r="AK87" s="215" t="str">
        <f t="shared" si="4"/>
        <v/>
      </c>
      <c r="AL87" s="109" t="e">
        <f>+VLOOKUP(C87,Códigos!$A$59:$A$800,1,0)</f>
        <v>#N/A</v>
      </c>
      <c r="AM87" s="216" t="str">
        <f t="shared" si="5"/>
        <v/>
      </c>
      <c r="AN87" s="102"/>
      <c r="AO87" s="216" t="str">
        <f>IFERROR((S87*((1+(Y87/100))^((365/((IF(V87="Mensual",Hoja1!$A$11,IF(V87="trimestral",Hoja1!$B$11,IF(V87="semestral",Hoja1!$C$11,IF(V87="anual",Hoja1!$D$11,"error")))))))/365)-1)*AN87),"")</f>
        <v/>
      </c>
      <c r="AP87" s="99" t="str">
        <f>+IF(A87="","",IF(C87="",70,VLOOKUP(I87,Hoja2!A:D,4,0)))</f>
        <v/>
      </c>
    </row>
    <row r="88" spans="1:42" ht="15.75" customHeight="1">
      <c r="A88" s="85"/>
      <c r="B88" s="85"/>
      <c r="C88" s="79"/>
      <c r="D88" s="132"/>
      <c r="E88" s="132"/>
      <c r="F88" s="85"/>
      <c r="G88" s="85" t="str">
        <f>+IFERROR(VLOOKUP(F88,Listas!$B:$C,2,0),"")</f>
        <v/>
      </c>
      <c r="H88" s="85"/>
      <c r="I88" s="85"/>
      <c r="J88" s="85"/>
      <c r="K88" s="79"/>
      <c r="L88" s="79"/>
      <c r="M88" s="82"/>
      <c r="N88" s="79"/>
      <c r="O88" s="132"/>
      <c r="P88" s="80"/>
      <c r="Q88" s="85"/>
      <c r="R88" s="85"/>
      <c r="S88" s="85"/>
      <c r="T88" s="85"/>
      <c r="U88" s="85"/>
      <c r="V88" s="85"/>
      <c r="W88" s="85"/>
      <c r="X88" s="86" t="str">
        <f t="shared" si="0"/>
        <v/>
      </c>
      <c r="Y88" s="87"/>
      <c r="Z88" s="88"/>
      <c r="AA88" s="98" t="str">
        <f>+IF(T88="UI",'Tasas por grupo'!$D$34/2,IF(T88="UYU",'Tasas por grupo'!$D$33/2,IF(T88="USD",'Tasas por grupo'!$D$35/2,"")))</f>
        <v/>
      </c>
      <c r="AB88" s="85"/>
      <c r="AC88" s="85"/>
      <c r="AD88" s="85"/>
      <c r="AE88" s="85"/>
      <c r="AF88" s="90" t="str">
        <f>IFERROR(((1+AA88)^(IF(V88="Mensual",Hoja1!$A$5,IF(V88="trimestral",Hoja1!$B$5,IF(V88="semestral",Hoja1!$C$5,IF(V88="Anual",Hoja1!$D$5,"error"))))/12)-1),"")</f>
        <v/>
      </c>
      <c r="AG88" s="91" t="str">
        <f t="shared" si="1"/>
        <v/>
      </c>
      <c r="AH88" s="92" t="str">
        <f t="shared" si="2"/>
        <v/>
      </c>
      <c r="AI88" s="93" t="str">
        <f t="shared" si="3"/>
        <v/>
      </c>
      <c r="AJ88" s="93" t="str">
        <f>IFERROR((S88*((1+AA88)^((365/((IF(V88="Mensual",Hoja1!$A$11,IF(V88="trimestral",Hoja1!$B$11,IF(V88="semestral",Hoja1!$C$11,IF(V88="anual",Hoja1!$D$11,"error")))))))/365)-1)*W88),"")</f>
        <v/>
      </c>
      <c r="AK88" s="215" t="str">
        <f t="shared" si="4"/>
        <v/>
      </c>
      <c r="AL88" s="109" t="e">
        <f>+VLOOKUP(C88,Códigos!$A$59:$A$800,1,0)</f>
        <v>#N/A</v>
      </c>
      <c r="AM88" s="216" t="str">
        <f t="shared" si="5"/>
        <v/>
      </c>
      <c r="AN88" s="102"/>
      <c r="AO88" s="216" t="str">
        <f>IFERROR((S88*((1+(Y88/100))^((365/((IF(V88="Mensual",Hoja1!$A$11,IF(V88="trimestral",Hoja1!$B$11,IF(V88="semestral",Hoja1!$C$11,IF(V88="anual",Hoja1!$D$11,"error")))))))/365)-1)*AN88),"")</f>
        <v/>
      </c>
      <c r="AP88" s="99" t="str">
        <f>+IF(A88="","",IF(C88="",70,VLOOKUP(I88,Hoja2!A:D,4,0)))</f>
        <v/>
      </c>
    </row>
    <row r="89" spans="1:42" ht="15.75" customHeight="1">
      <c r="A89" s="85"/>
      <c r="B89" s="85"/>
      <c r="C89" s="79"/>
      <c r="D89" s="132"/>
      <c r="E89" s="132"/>
      <c r="F89" s="85"/>
      <c r="G89" s="85" t="str">
        <f>+IFERROR(VLOOKUP(F89,Listas!$B:$C,2,0),"")</f>
        <v/>
      </c>
      <c r="H89" s="85"/>
      <c r="I89" s="85"/>
      <c r="J89" s="85"/>
      <c r="K89" s="79"/>
      <c r="L89" s="79"/>
      <c r="M89" s="82"/>
      <c r="N89" s="79"/>
      <c r="O89" s="132"/>
      <c r="P89" s="80"/>
      <c r="Q89" s="85"/>
      <c r="R89" s="85"/>
      <c r="S89" s="85"/>
      <c r="T89" s="85"/>
      <c r="U89" s="85"/>
      <c r="V89" s="85"/>
      <c r="W89" s="85"/>
      <c r="X89" s="86" t="str">
        <f t="shared" si="0"/>
        <v/>
      </c>
      <c r="Y89" s="87"/>
      <c r="Z89" s="88"/>
      <c r="AA89" s="98" t="str">
        <f>+IF(T89="UI",'Tasas por grupo'!$D$34/2,IF(T89="UYU",'Tasas por grupo'!$D$33/2,IF(T89="USD",'Tasas por grupo'!$D$35/2,"")))</f>
        <v/>
      </c>
      <c r="AB89" s="85"/>
      <c r="AC89" s="85"/>
      <c r="AD89" s="85"/>
      <c r="AE89" s="85"/>
      <c r="AF89" s="90" t="str">
        <f>IFERROR(((1+AA89)^(IF(V89="Mensual",Hoja1!$A$5,IF(V89="trimestral",Hoja1!$B$5,IF(V89="semestral",Hoja1!$C$5,IF(V89="Anual",Hoja1!$D$5,"error"))))/12)-1),"")</f>
        <v/>
      </c>
      <c r="AG89" s="91" t="str">
        <f t="shared" si="1"/>
        <v/>
      </c>
      <c r="AH89" s="92" t="str">
        <f t="shared" si="2"/>
        <v/>
      </c>
      <c r="AI89" s="93" t="str">
        <f t="shared" si="3"/>
        <v/>
      </c>
      <c r="AJ89" s="93" t="str">
        <f>IFERROR((S89*((1+AA89)^((365/((IF(V89="Mensual",Hoja1!$A$11,IF(V89="trimestral",Hoja1!$B$11,IF(V89="semestral",Hoja1!$C$11,IF(V89="anual",Hoja1!$D$11,"error")))))))/365)-1)*W89),"")</f>
        <v/>
      </c>
      <c r="AK89" s="215" t="str">
        <f t="shared" si="4"/>
        <v/>
      </c>
      <c r="AL89" s="109" t="e">
        <f>+VLOOKUP(C89,Códigos!$A$59:$A$800,1,0)</f>
        <v>#N/A</v>
      </c>
      <c r="AM89" s="216" t="str">
        <f t="shared" si="5"/>
        <v/>
      </c>
      <c r="AN89" s="102"/>
      <c r="AO89" s="216" t="str">
        <f>IFERROR((S89*((1+(Y89/100))^((365/((IF(V89="Mensual",Hoja1!$A$11,IF(V89="trimestral",Hoja1!$B$11,IF(V89="semestral",Hoja1!$C$11,IF(V89="anual",Hoja1!$D$11,"error")))))))/365)-1)*AN89),"")</f>
        <v/>
      </c>
      <c r="AP89" s="99" t="str">
        <f>+IF(A89="","",IF(C89="",70,VLOOKUP(I89,Hoja2!A:D,4,0)))</f>
        <v/>
      </c>
    </row>
    <row r="90" spans="1:42" ht="15.75" customHeight="1">
      <c r="A90" s="85"/>
      <c r="B90" s="85"/>
      <c r="C90" s="79"/>
      <c r="D90" s="132"/>
      <c r="E90" s="132"/>
      <c r="F90" s="85"/>
      <c r="G90" s="85" t="str">
        <f>+IFERROR(VLOOKUP(F90,Listas!$B:$C,2,0),"")</f>
        <v/>
      </c>
      <c r="H90" s="85"/>
      <c r="I90" s="85"/>
      <c r="J90" s="85"/>
      <c r="K90" s="79"/>
      <c r="L90" s="79"/>
      <c r="M90" s="82"/>
      <c r="N90" s="79"/>
      <c r="O90" s="132"/>
      <c r="P90" s="80"/>
      <c r="Q90" s="85"/>
      <c r="R90" s="85"/>
      <c r="S90" s="85"/>
      <c r="T90" s="85"/>
      <c r="U90" s="85"/>
      <c r="V90" s="85"/>
      <c r="W90" s="85"/>
      <c r="X90" s="86" t="str">
        <f t="shared" si="0"/>
        <v/>
      </c>
      <c r="Y90" s="87"/>
      <c r="Z90" s="88"/>
      <c r="AA90" s="98" t="str">
        <f>+IF(T90="UI",'Tasas por grupo'!$D$34/2,IF(T90="UYU",'Tasas por grupo'!$D$33/2,IF(T90="USD",'Tasas por grupo'!$D$35/2,"")))</f>
        <v/>
      </c>
      <c r="AB90" s="85"/>
      <c r="AC90" s="85"/>
      <c r="AD90" s="85"/>
      <c r="AE90" s="85"/>
      <c r="AF90" s="90" t="str">
        <f>IFERROR(((1+AA90)^(IF(V90="Mensual",Hoja1!$A$5,IF(V90="trimestral",Hoja1!$B$5,IF(V90="semestral",Hoja1!$C$5,IF(V90="Anual",Hoja1!$D$5,"error"))))/12)-1),"")</f>
        <v/>
      </c>
      <c r="AG90" s="91" t="str">
        <f t="shared" si="1"/>
        <v/>
      </c>
      <c r="AH90" s="92" t="str">
        <f t="shared" si="2"/>
        <v/>
      </c>
      <c r="AI90" s="93" t="str">
        <f t="shared" si="3"/>
        <v/>
      </c>
      <c r="AJ90" s="93" t="str">
        <f>IFERROR((S90*((1+AA90)^((365/((IF(V90="Mensual",Hoja1!$A$11,IF(V90="trimestral",Hoja1!$B$11,IF(V90="semestral",Hoja1!$C$11,IF(V90="anual",Hoja1!$D$11,"error")))))))/365)-1)*W90),"")</f>
        <v/>
      </c>
      <c r="AK90" s="215" t="str">
        <f t="shared" si="4"/>
        <v/>
      </c>
      <c r="AL90" s="109" t="e">
        <f>+VLOOKUP(C90,Códigos!$A$59:$A$800,1,0)</f>
        <v>#N/A</v>
      </c>
      <c r="AM90" s="216" t="str">
        <f t="shared" si="5"/>
        <v/>
      </c>
      <c r="AN90" s="102"/>
      <c r="AO90" s="216" t="str">
        <f>IFERROR((S90*((1+(Y90/100))^((365/((IF(V90="Mensual",Hoja1!$A$11,IF(V90="trimestral",Hoja1!$B$11,IF(V90="semestral",Hoja1!$C$11,IF(V90="anual",Hoja1!$D$11,"error")))))))/365)-1)*AN90),"")</f>
        <v/>
      </c>
      <c r="AP90" s="99" t="str">
        <f>+IF(A90="","",IF(C90="",70,VLOOKUP(I90,Hoja2!A:D,4,0)))</f>
        <v/>
      </c>
    </row>
    <row r="91" spans="1:42" ht="15.75" customHeight="1">
      <c r="A91" s="85"/>
      <c r="B91" s="85"/>
      <c r="C91" s="79"/>
      <c r="D91" s="132"/>
      <c r="E91" s="132"/>
      <c r="F91" s="85"/>
      <c r="G91" s="85" t="str">
        <f>+IFERROR(VLOOKUP(F91,Listas!$B:$C,2,0),"")</f>
        <v/>
      </c>
      <c r="H91" s="85"/>
      <c r="I91" s="85"/>
      <c r="J91" s="85"/>
      <c r="K91" s="79"/>
      <c r="L91" s="79"/>
      <c r="M91" s="82"/>
      <c r="N91" s="79"/>
      <c r="O91" s="132"/>
      <c r="P91" s="80"/>
      <c r="Q91" s="85"/>
      <c r="R91" s="85"/>
      <c r="S91" s="85"/>
      <c r="T91" s="85"/>
      <c r="U91" s="85"/>
      <c r="V91" s="85"/>
      <c r="W91" s="85"/>
      <c r="X91" s="86" t="str">
        <f t="shared" si="0"/>
        <v/>
      </c>
      <c r="Y91" s="87"/>
      <c r="Z91" s="88"/>
      <c r="AA91" s="98" t="str">
        <f>+IF(T91="UI",'Tasas por grupo'!$D$34/2,IF(T91="UYU",'Tasas por grupo'!$D$33/2,IF(T91="USD",'Tasas por grupo'!$D$35/2,"")))</f>
        <v/>
      </c>
      <c r="AB91" s="85"/>
      <c r="AC91" s="85"/>
      <c r="AD91" s="85"/>
      <c r="AE91" s="85"/>
      <c r="AF91" s="90" t="str">
        <f>IFERROR(((1+AA91)^(IF(V91="Mensual",Hoja1!$A$5,IF(V91="trimestral",Hoja1!$B$5,IF(V91="semestral",Hoja1!$C$5,IF(V91="Anual",Hoja1!$D$5,"error"))))/12)-1),"")</f>
        <v/>
      </c>
      <c r="AG91" s="91" t="str">
        <f t="shared" si="1"/>
        <v/>
      </c>
      <c r="AH91" s="92" t="str">
        <f t="shared" si="2"/>
        <v/>
      </c>
      <c r="AI91" s="93" t="str">
        <f t="shared" si="3"/>
        <v/>
      </c>
      <c r="AJ91" s="93" t="str">
        <f>IFERROR((S91*((1+AA91)^((365/((IF(V91="Mensual",Hoja1!$A$11,IF(V91="trimestral",Hoja1!$B$11,IF(V91="semestral",Hoja1!$C$11,IF(V91="anual",Hoja1!$D$11,"error")))))))/365)-1)*W91),"")</f>
        <v/>
      </c>
      <c r="AK91" s="215" t="str">
        <f t="shared" si="4"/>
        <v/>
      </c>
      <c r="AL91" s="109" t="e">
        <f>+VLOOKUP(C91,Códigos!$A$59:$A$800,1,0)</f>
        <v>#N/A</v>
      </c>
      <c r="AM91" s="216" t="str">
        <f t="shared" si="5"/>
        <v/>
      </c>
      <c r="AN91" s="102"/>
      <c r="AO91" s="216" t="str">
        <f>IFERROR((S91*((1+(Y91/100))^((365/((IF(V91="Mensual",Hoja1!$A$11,IF(V91="trimestral",Hoja1!$B$11,IF(V91="semestral",Hoja1!$C$11,IF(V91="anual",Hoja1!$D$11,"error")))))))/365)-1)*AN91),"")</f>
        <v/>
      </c>
      <c r="AP91" s="99" t="str">
        <f>+IF(A91="","",IF(C91="",70,VLOOKUP(I91,Hoja2!A:D,4,0)))</f>
        <v/>
      </c>
    </row>
    <row r="92" spans="1:42" ht="15.75" customHeight="1">
      <c r="A92" s="85"/>
      <c r="B92" s="85"/>
      <c r="C92" s="79"/>
      <c r="D92" s="132"/>
      <c r="E92" s="132"/>
      <c r="F92" s="85"/>
      <c r="G92" s="85" t="str">
        <f>+IFERROR(VLOOKUP(F92,Listas!$B:$C,2,0),"")</f>
        <v/>
      </c>
      <c r="H92" s="85"/>
      <c r="I92" s="85"/>
      <c r="J92" s="85"/>
      <c r="K92" s="79"/>
      <c r="L92" s="79"/>
      <c r="M92" s="82"/>
      <c r="N92" s="79"/>
      <c r="O92" s="132"/>
      <c r="P92" s="80"/>
      <c r="Q92" s="85"/>
      <c r="R92" s="85"/>
      <c r="S92" s="85"/>
      <c r="T92" s="85"/>
      <c r="U92" s="85"/>
      <c r="V92" s="85"/>
      <c r="W92" s="85"/>
      <c r="X92" s="86" t="str">
        <f t="shared" si="0"/>
        <v/>
      </c>
      <c r="Y92" s="87"/>
      <c r="Z92" s="88"/>
      <c r="AA92" s="98" t="str">
        <f>+IF(T92="UI",'Tasas por grupo'!$D$34/2,IF(T92="UYU",'Tasas por grupo'!$D$33/2,IF(T92="USD",'Tasas por grupo'!$D$35/2,"")))</f>
        <v/>
      </c>
      <c r="AB92" s="85"/>
      <c r="AC92" s="85"/>
      <c r="AD92" s="85"/>
      <c r="AE92" s="85"/>
      <c r="AF92" s="90" t="str">
        <f>IFERROR(((1+AA92)^(IF(V92="Mensual",Hoja1!$A$5,IF(V92="trimestral",Hoja1!$B$5,IF(V92="semestral",Hoja1!$C$5,IF(V92="Anual",Hoja1!$D$5,"error"))))/12)-1),"")</f>
        <v/>
      </c>
      <c r="AG92" s="91" t="str">
        <f t="shared" si="1"/>
        <v/>
      </c>
      <c r="AH92" s="92" t="str">
        <f t="shared" si="2"/>
        <v/>
      </c>
      <c r="AI92" s="93" t="str">
        <f t="shared" si="3"/>
        <v/>
      </c>
      <c r="AJ92" s="93" t="str">
        <f>IFERROR((S92*((1+AA92)^((365/((IF(V92="Mensual",Hoja1!$A$11,IF(V92="trimestral",Hoja1!$B$11,IF(V92="semestral",Hoja1!$C$11,IF(V92="anual",Hoja1!$D$11,"error")))))))/365)-1)*W92),"")</f>
        <v/>
      </c>
      <c r="AK92" s="215" t="str">
        <f t="shared" si="4"/>
        <v/>
      </c>
      <c r="AL92" s="109" t="e">
        <f>+VLOOKUP(C92,Códigos!$A$59:$A$800,1,0)</f>
        <v>#N/A</v>
      </c>
      <c r="AM92" s="216" t="str">
        <f t="shared" si="5"/>
        <v/>
      </c>
      <c r="AN92" s="102"/>
      <c r="AO92" s="216" t="str">
        <f>IFERROR((S92*((1+(Y92/100))^((365/((IF(V92="Mensual",Hoja1!$A$11,IF(V92="trimestral",Hoja1!$B$11,IF(V92="semestral",Hoja1!$C$11,IF(V92="anual",Hoja1!$D$11,"error")))))))/365)-1)*AN92),"")</f>
        <v/>
      </c>
      <c r="AP92" s="99" t="str">
        <f>+IF(A92="","",IF(C92="",70,VLOOKUP(I92,Hoja2!A:D,4,0)))</f>
        <v/>
      </c>
    </row>
    <row r="93" spans="1:42" ht="15.75" customHeight="1">
      <c r="A93" s="85"/>
      <c r="B93" s="85"/>
      <c r="C93" s="79"/>
      <c r="D93" s="132"/>
      <c r="E93" s="132"/>
      <c r="F93" s="85"/>
      <c r="G93" s="85" t="str">
        <f>+IFERROR(VLOOKUP(F93,Listas!$B:$C,2,0),"")</f>
        <v/>
      </c>
      <c r="H93" s="85"/>
      <c r="I93" s="85"/>
      <c r="J93" s="85"/>
      <c r="K93" s="79"/>
      <c r="L93" s="79"/>
      <c r="M93" s="82"/>
      <c r="N93" s="79"/>
      <c r="O93" s="132"/>
      <c r="P93" s="80"/>
      <c r="Q93" s="85"/>
      <c r="R93" s="85"/>
      <c r="S93" s="85"/>
      <c r="T93" s="85"/>
      <c r="U93" s="85"/>
      <c r="V93" s="85"/>
      <c r="W93" s="85"/>
      <c r="X93" s="86" t="str">
        <f t="shared" si="0"/>
        <v/>
      </c>
      <c r="Y93" s="87"/>
      <c r="Z93" s="88"/>
      <c r="AA93" s="98" t="str">
        <f>+IF(T93="UI",'Tasas por grupo'!$D$34/2,IF(T93="UYU",'Tasas por grupo'!$D$33/2,IF(T93="USD",'Tasas por grupo'!$D$35/2,"")))</f>
        <v/>
      </c>
      <c r="AB93" s="85"/>
      <c r="AC93" s="85"/>
      <c r="AD93" s="85"/>
      <c r="AE93" s="85"/>
      <c r="AF93" s="90" t="str">
        <f>IFERROR(((1+AA93)^(IF(V93="Mensual",Hoja1!$A$5,IF(V93="trimestral",Hoja1!$B$5,IF(V93="semestral",Hoja1!$C$5,IF(V93="Anual",Hoja1!$D$5,"error"))))/12)-1),"")</f>
        <v/>
      </c>
      <c r="AG93" s="91" t="str">
        <f t="shared" si="1"/>
        <v/>
      </c>
      <c r="AH93" s="92" t="str">
        <f t="shared" si="2"/>
        <v/>
      </c>
      <c r="AI93" s="93" t="str">
        <f t="shared" si="3"/>
        <v/>
      </c>
      <c r="AJ93" s="93" t="str">
        <f>IFERROR((S93*((1+AA93)^((365/((IF(V93="Mensual",Hoja1!$A$11,IF(V93="trimestral",Hoja1!$B$11,IF(V93="semestral",Hoja1!$C$11,IF(V93="anual",Hoja1!$D$11,"error")))))))/365)-1)*W93),"")</f>
        <v/>
      </c>
      <c r="AK93" s="215" t="str">
        <f t="shared" si="4"/>
        <v/>
      </c>
      <c r="AL93" s="109" t="e">
        <f>+VLOOKUP(C93,Códigos!$A$59:$A$800,1,0)</f>
        <v>#N/A</v>
      </c>
      <c r="AM93" s="216" t="str">
        <f t="shared" si="5"/>
        <v/>
      </c>
      <c r="AN93" s="102"/>
      <c r="AO93" s="216" t="str">
        <f>IFERROR((S93*((1+(Y93/100))^((365/((IF(V93="Mensual",Hoja1!$A$11,IF(V93="trimestral",Hoja1!$B$11,IF(V93="semestral",Hoja1!$C$11,IF(V93="anual",Hoja1!$D$11,"error")))))))/365)-1)*AN93),"")</f>
        <v/>
      </c>
      <c r="AP93" s="99" t="str">
        <f>+IF(A93="","",IF(C93="",70,VLOOKUP(I93,Hoja2!A:D,4,0)))</f>
        <v/>
      </c>
    </row>
    <row r="94" spans="1:42" ht="15.75" customHeight="1">
      <c r="A94" s="85"/>
      <c r="B94" s="85"/>
      <c r="C94" s="79"/>
      <c r="D94" s="132"/>
      <c r="E94" s="132"/>
      <c r="F94" s="85"/>
      <c r="G94" s="85" t="str">
        <f>+IFERROR(VLOOKUP(F94,Listas!$B:$C,2,0),"")</f>
        <v/>
      </c>
      <c r="H94" s="85"/>
      <c r="I94" s="85"/>
      <c r="J94" s="85"/>
      <c r="K94" s="79"/>
      <c r="L94" s="79"/>
      <c r="M94" s="82"/>
      <c r="N94" s="79"/>
      <c r="O94" s="132"/>
      <c r="P94" s="80"/>
      <c r="Q94" s="85"/>
      <c r="R94" s="85"/>
      <c r="S94" s="85"/>
      <c r="T94" s="85"/>
      <c r="U94" s="85"/>
      <c r="V94" s="85"/>
      <c r="W94" s="85"/>
      <c r="X94" s="86" t="str">
        <f t="shared" si="0"/>
        <v/>
      </c>
      <c r="Y94" s="87"/>
      <c r="Z94" s="88"/>
      <c r="AA94" s="98" t="str">
        <f>+IF(T94="UI",'Tasas por grupo'!$D$34/2,IF(T94="UYU",'Tasas por grupo'!$D$33/2,IF(T94="USD",'Tasas por grupo'!$D$35/2,"")))</f>
        <v/>
      </c>
      <c r="AB94" s="85"/>
      <c r="AC94" s="85"/>
      <c r="AD94" s="85"/>
      <c r="AE94" s="85"/>
      <c r="AF94" s="90" t="str">
        <f>IFERROR(((1+AA94)^(IF(V94="Mensual",Hoja1!$A$5,IF(V94="trimestral",Hoja1!$B$5,IF(V94="semestral",Hoja1!$C$5,IF(V94="Anual",Hoja1!$D$5,"error"))))/12)-1),"")</f>
        <v/>
      </c>
      <c r="AG94" s="91" t="str">
        <f t="shared" si="1"/>
        <v/>
      </c>
      <c r="AH94" s="92" t="str">
        <f t="shared" si="2"/>
        <v/>
      </c>
      <c r="AI94" s="93" t="str">
        <f t="shared" si="3"/>
        <v/>
      </c>
      <c r="AJ94" s="93" t="str">
        <f>IFERROR((S94*((1+AA94)^((365/((IF(V94="Mensual",Hoja1!$A$11,IF(V94="trimestral",Hoja1!$B$11,IF(V94="semestral",Hoja1!$C$11,IF(V94="anual",Hoja1!$D$11,"error")))))))/365)-1)*W94),"")</f>
        <v/>
      </c>
      <c r="AK94" s="215" t="str">
        <f t="shared" si="4"/>
        <v/>
      </c>
      <c r="AL94" s="109" t="e">
        <f>+VLOOKUP(C94,Códigos!$A$59:$A$800,1,0)</f>
        <v>#N/A</v>
      </c>
      <c r="AM94" s="216" t="str">
        <f t="shared" si="5"/>
        <v/>
      </c>
      <c r="AN94" s="102"/>
      <c r="AO94" s="216" t="str">
        <f>IFERROR((S94*((1+(Y94/100))^((365/((IF(V94="Mensual",Hoja1!$A$11,IF(V94="trimestral",Hoja1!$B$11,IF(V94="semestral",Hoja1!$C$11,IF(V94="anual",Hoja1!$D$11,"error")))))))/365)-1)*AN94),"")</f>
        <v/>
      </c>
      <c r="AP94" s="99" t="str">
        <f>+IF(A94="","",IF(C94="",70,VLOOKUP(I94,Hoja2!A:D,4,0)))</f>
        <v/>
      </c>
    </row>
    <row r="95" spans="1:42" ht="15.75" customHeight="1">
      <c r="A95" s="85"/>
      <c r="B95" s="85"/>
      <c r="C95" s="79"/>
      <c r="D95" s="132"/>
      <c r="E95" s="132"/>
      <c r="F95" s="85"/>
      <c r="G95" s="85" t="str">
        <f>+IFERROR(VLOOKUP(F95,Listas!$B:$C,2,0),"")</f>
        <v/>
      </c>
      <c r="H95" s="85"/>
      <c r="I95" s="85"/>
      <c r="J95" s="85"/>
      <c r="K95" s="79"/>
      <c r="L95" s="79"/>
      <c r="M95" s="82"/>
      <c r="N95" s="79"/>
      <c r="O95" s="132"/>
      <c r="P95" s="80"/>
      <c r="Q95" s="85"/>
      <c r="R95" s="85"/>
      <c r="S95" s="85"/>
      <c r="T95" s="85"/>
      <c r="U95" s="85"/>
      <c r="V95" s="85"/>
      <c r="W95" s="85"/>
      <c r="X95" s="86" t="str">
        <f t="shared" si="0"/>
        <v/>
      </c>
      <c r="Y95" s="87"/>
      <c r="Z95" s="88"/>
      <c r="AA95" s="98" t="str">
        <f>+IF(T95="UI",'Tasas por grupo'!$D$34/2,IF(T95="UYU",'Tasas por grupo'!$D$33/2,IF(T95="USD",'Tasas por grupo'!$D$35/2,"")))</f>
        <v/>
      </c>
      <c r="AB95" s="85"/>
      <c r="AC95" s="85"/>
      <c r="AD95" s="85"/>
      <c r="AE95" s="85"/>
      <c r="AF95" s="90" t="str">
        <f>IFERROR(((1+AA95)^(IF(V95="Mensual",Hoja1!$A$5,IF(V95="trimestral",Hoja1!$B$5,IF(V95="semestral",Hoja1!$C$5,IF(V95="Anual",Hoja1!$D$5,"error"))))/12)-1),"")</f>
        <v/>
      </c>
      <c r="AG95" s="91" t="str">
        <f t="shared" si="1"/>
        <v/>
      </c>
      <c r="AH95" s="92" t="str">
        <f t="shared" si="2"/>
        <v/>
      </c>
      <c r="AI95" s="93" t="str">
        <f t="shared" si="3"/>
        <v/>
      </c>
      <c r="AJ95" s="93" t="str">
        <f>IFERROR((S95*((1+AA95)^((365/((IF(V95="Mensual",Hoja1!$A$11,IF(V95="trimestral",Hoja1!$B$11,IF(V95="semestral",Hoja1!$C$11,IF(V95="anual",Hoja1!$D$11,"error")))))))/365)-1)*W95),"")</f>
        <v/>
      </c>
      <c r="AK95" s="215" t="str">
        <f t="shared" si="4"/>
        <v/>
      </c>
      <c r="AL95" s="109" t="e">
        <f>+VLOOKUP(C95,Códigos!$A$59:$A$800,1,0)</f>
        <v>#N/A</v>
      </c>
      <c r="AM95" s="216" t="str">
        <f t="shared" si="5"/>
        <v/>
      </c>
      <c r="AN95" s="102"/>
      <c r="AO95" s="216" t="str">
        <f>IFERROR((S95*((1+(Y95/100))^((365/((IF(V95="Mensual",Hoja1!$A$11,IF(V95="trimestral",Hoja1!$B$11,IF(V95="semestral",Hoja1!$C$11,IF(V95="anual",Hoja1!$D$11,"error")))))))/365)-1)*AN95),"")</f>
        <v/>
      </c>
      <c r="AP95" s="99" t="str">
        <f>+IF(A95="","",IF(C95="",70,VLOOKUP(I95,Hoja2!A:D,4,0)))</f>
        <v/>
      </c>
    </row>
    <row r="96" spans="1:42" ht="15.75" customHeight="1">
      <c r="A96" s="85"/>
      <c r="B96" s="85"/>
      <c r="C96" s="79"/>
      <c r="D96" s="132"/>
      <c r="E96" s="132"/>
      <c r="F96" s="85"/>
      <c r="G96" s="85" t="str">
        <f>+IFERROR(VLOOKUP(F96,Listas!$B:$C,2,0),"")</f>
        <v/>
      </c>
      <c r="H96" s="85"/>
      <c r="I96" s="85"/>
      <c r="J96" s="85"/>
      <c r="K96" s="79"/>
      <c r="L96" s="79"/>
      <c r="M96" s="82"/>
      <c r="N96" s="79"/>
      <c r="O96" s="132"/>
      <c r="P96" s="80"/>
      <c r="Q96" s="85"/>
      <c r="R96" s="85"/>
      <c r="S96" s="85"/>
      <c r="T96" s="85"/>
      <c r="U96" s="85"/>
      <c r="V96" s="85"/>
      <c r="W96" s="85"/>
      <c r="X96" s="86" t="str">
        <f t="shared" si="0"/>
        <v/>
      </c>
      <c r="Y96" s="87"/>
      <c r="Z96" s="88"/>
      <c r="AA96" s="98" t="str">
        <f>+IF(T96="UI",'Tasas por grupo'!$D$34/2,IF(T96="UYU",'Tasas por grupo'!$D$33/2,IF(T96="USD",'Tasas por grupo'!$D$35/2,"")))</f>
        <v/>
      </c>
      <c r="AB96" s="85"/>
      <c r="AC96" s="85"/>
      <c r="AD96" s="85"/>
      <c r="AE96" s="85"/>
      <c r="AF96" s="90" t="str">
        <f>IFERROR(((1+AA96)^(IF(V96="Mensual",Hoja1!$A$5,IF(V96="trimestral",Hoja1!$B$5,IF(V96="semestral",Hoja1!$C$5,IF(V96="Anual",Hoja1!$D$5,"error"))))/12)-1),"")</f>
        <v/>
      </c>
      <c r="AG96" s="91" t="str">
        <f t="shared" si="1"/>
        <v/>
      </c>
      <c r="AH96" s="92" t="str">
        <f t="shared" si="2"/>
        <v/>
      </c>
      <c r="AI96" s="93" t="str">
        <f t="shared" si="3"/>
        <v/>
      </c>
      <c r="AJ96" s="93" t="str">
        <f>IFERROR((S96*((1+AA96)^((365/((IF(V96="Mensual",Hoja1!$A$11,IF(V96="trimestral",Hoja1!$B$11,IF(V96="semestral",Hoja1!$C$11,IF(V96="anual",Hoja1!$D$11,"error")))))))/365)-1)*W96),"")</f>
        <v/>
      </c>
      <c r="AK96" s="215" t="str">
        <f t="shared" si="4"/>
        <v/>
      </c>
      <c r="AL96" s="109" t="e">
        <f>+VLOOKUP(C96,Códigos!$A$59:$A$800,1,0)</f>
        <v>#N/A</v>
      </c>
      <c r="AM96" s="216" t="str">
        <f t="shared" si="5"/>
        <v/>
      </c>
      <c r="AN96" s="102"/>
      <c r="AO96" s="216" t="str">
        <f>IFERROR((S96*((1+(Y96/100))^((365/((IF(V96="Mensual",Hoja1!$A$11,IF(V96="trimestral",Hoja1!$B$11,IF(V96="semestral",Hoja1!$C$11,IF(V96="anual",Hoja1!$D$11,"error")))))))/365)-1)*AN96),"")</f>
        <v/>
      </c>
      <c r="AP96" s="99" t="str">
        <f>+IF(A96="","",IF(C96="",70,VLOOKUP(I96,Hoja2!A:D,4,0)))</f>
        <v/>
      </c>
    </row>
    <row r="97" spans="1:42" ht="15.75" customHeight="1">
      <c r="A97" s="85"/>
      <c r="B97" s="85"/>
      <c r="C97" s="79"/>
      <c r="D97" s="132"/>
      <c r="E97" s="132"/>
      <c r="F97" s="85"/>
      <c r="G97" s="85" t="str">
        <f>+IFERROR(VLOOKUP(F97,Listas!$B:$C,2,0),"")</f>
        <v/>
      </c>
      <c r="H97" s="85"/>
      <c r="I97" s="85"/>
      <c r="J97" s="85"/>
      <c r="K97" s="79"/>
      <c r="L97" s="79"/>
      <c r="M97" s="82"/>
      <c r="N97" s="79"/>
      <c r="O97" s="132"/>
      <c r="P97" s="80"/>
      <c r="Q97" s="85"/>
      <c r="R97" s="85"/>
      <c r="S97" s="85"/>
      <c r="T97" s="85"/>
      <c r="U97" s="85"/>
      <c r="V97" s="85"/>
      <c r="W97" s="85"/>
      <c r="X97" s="86" t="str">
        <f t="shared" si="0"/>
        <v/>
      </c>
      <c r="Y97" s="87"/>
      <c r="Z97" s="88"/>
      <c r="AA97" s="98" t="str">
        <f>+IF(T97="UI",'Tasas por grupo'!$D$34/2,IF(T97="UYU",'Tasas por grupo'!$D$33/2,IF(T97="USD",'Tasas por grupo'!$D$35/2,"")))</f>
        <v/>
      </c>
      <c r="AB97" s="85"/>
      <c r="AC97" s="85"/>
      <c r="AD97" s="85"/>
      <c r="AE97" s="85"/>
      <c r="AF97" s="90" t="str">
        <f>IFERROR(((1+AA97)^(IF(V97="Mensual",Hoja1!$A$5,IF(V97="trimestral",Hoja1!$B$5,IF(V97="semestral",Hoja1!$C$5,IF(V97="Anual",Hoja1!$D$5,"error"))))/12)-1),"")</f>
        <v/>
      </c>
      <c r="AG97" s="91" t="str">
        <f t="shared" si="1"/>
        <v/>
      </c>
      <c r="AH97" s="92" t="str">
        <f t="shared" si="2"/>
        <v/>
      </c>
      <c r="AI97" s="93" t="str">
        <f t="shared" si="3"/>
        <v/>
      </c>
      <c r="AJ97" s="93" t="str">
        <f>IFERROR((S97*((1+AA97)^((365/((IF(V97="Mensual",Hoja1!$A$11,IF(V97="trimestral",Hoja1!$B$11,IF(V97="semestral",Hoja1!$C$11,IF(V97="anual",Hoja1!$D$11,"error")))))))/365)-1)*W97),"")</f>
        <v/>
      </c>
      <c r="AK97" s="215" t="str">
        <f t="shared" si="4"/>
        <v/>
      </c>
      <c r="AL97" s="109" t="e">
        <f>+VLOOKUP(C97,Códigos!$A$59:$A$800,1,0)</f>
        <v>#N/A</v>
      </c>
      <c r="AM97" s="216" t="str">
        <f t="shared" si="5"/>
        <v/>
      </c>
      <c r="AN97" s="102"/>
      <c r="AO97" s="216" t="str">
        <f>IFERROR((S97*((1+(Y97/100))^((365/((IF(V97="Mensual",Hoja1!$A$11,IF(V97="trimestral",Hoja1!$B$11,IF(V97="semestral",Hoja1!$C$11,IF(V97="anual",Hoja1!$D$11,"error")))))))/365)-1)*AN97),"")</f>
        <v/>
      </c>
      <c r="AP97" s="99" t="str">
        <f>+IF(A97="","",IF(C97="",70,VLOOKUP(I97,Hoja2!A:D,4,0)))</f>
        <v/>
      </c>
    </row>
    <row r="98" spans="1:42" ht="15.75" customHeight="1">
      <c r="A98" s="85"/>
      <c r="B98" s="85"/>
      <c r="C98" s="79"/>
      <c r="D98" s="132"/>
      <c r="E98" s="132"/>
      <c r="F98" s="85"/>
      <c r="G98" s="85" t="str">
        <f>+IFERROR(VLOOKUP(F98,Listas!$B:$C,2,0),"")</f>
        <v/>
      </c>
      <c r="H98" s="85"/>
      <c r="I98" s="85"/>
      <c r="J98" s="85"/>
      <c r="K98" s="79"/>
      <c r="L98" s="79"/>
      <c r="M98" s="82"/>
      <c r="N98" s="79"/>
      <c r="O98" s="132"/>
      <c r="P98" s="80"/>
      <c r="Q98" s="85"/>
      <c r="R98" s="85"/>
      <c r="S98" s="85"/>
      <c r="T98" s="85"/>
      <c r="U98" s="85"/>
      <c r="V98" s="85"/>
      <c r="W98" s="85"/>
      <c r="X98" s="86" t="str">
        <f t="shared" si="0"/>
        <v/>
      </c>
      <c r="Y98" s="87"/>
      <c r="Z98" s="88"/>
      <c r="AA98" s="98" t="str">
        <f>+IF(T98="UI",'Tasas por grupo'!$D$34/2,IF(T98="UYU",'Tasas por grupo'!$D$33/2,IF(T98="USD",'Tasas por grupo'!$D$35/2,"")))</f>
        <v/>
      </c>
      <c r="AB98" s="85"/>
      <c r="AC98" s="85"/>
      <c r="AD98" s="85"/>
      <c r="AE98" s="85"/>
      <c r="AF98" s="90" t="str">
        <f>IFERROR(((1+AA98)^(IF(V98="Mensual",Hoja1!$A$5,IF(V98="trimestral",Hoja1!$B$5,IF(V98="semestral",Hoja1!$C$5,IF(V98="Anual",Hoja1!$D$5,"error"))))/12)-1),"")</f>
        <v/>
      </c>
      <c r="AG98" s="91" t="str">
        <f t="shared" si="1"/>
        <v/>
      </c>
      <c r="AH98" s="92" t="str">
        <f t="shared" si="2"/>
        <v/>
      </c>
      <c r="AI98" s="93" t="str">
        <f t="shared" si="3"/>
        <v/>
      </c>
      <c r="AJ98" s="93" t="str">
        <f>IFERROR((S98*((1+AA98)^((365/((IF(V98="Mensual",Hoja1!$A$11,IF(V98="trimestral",Hoja1!$B$11,IF(V98="semestral",Hoja1!$C$11,IF(V98="anual",Hoja1!$D$11,"error")))))))/365)-1)*W98),"")</f>
        <v/>
      </c>
      <c r="AK98" s="215" t="str">
        <f t="shared" si="4"/>
        <v/>
      </c>
      <c r="AL98" s="109" t="e">
        <f>+VLOOKUP(C98,Códigos!$A$59:$A$800,1,0)</f>
        <v>#N/A</v>
      </c>
      <c r="AM98" s="216" t="str">
        <f t="shared" si="5"/>
        <v/>
      </c>
      <c r="AN98" s="102"/>
      <c r="AO98" s="216" t="str">
        <f>IFERROR((S98*((1+(Y98/100))^((365/((IF(V98="Mensual",Hoja1!$A$11,IF(V98="trimestral",Hoja1!$B$11,IF(V98="semestral",Hoja1!$C$11,IF(V98="anual",Hoja1!$D$11,"error")))))))/365)-1)*AN98),"")</f>
        <v/>
      </c>
      <c r="AP98" s="99" t="str">
        <f>+IF(A98="","",IF(C98="",70,VLOOKUP(I98,Hoja2!A:D,4,0)))</f>
        <v/>
      </c>
    </row>
    <row r="99" spans="1:42" ht="15.75" customHeight="1">
      <c r="A99" s="85"/>
      <c r="B99" s="85"/>
      <c r="C99" s="79"/>
      <c r="D99" s="132"/>
      <c r="E99" s="132"/>
      <c r="F99" s="85"/>
      <c r="G99" s="85" t="str">
        <f>+IFERROR(VLOOKUP(F99,Listas!$B:$C,2,0),"")</f>
        <v/>
      </c>
      <c r="H99" s="85"/>
      <c r="I99" s="85"/>
      <c r="J99" s="85"/>
      <c r="K99" s="79"/>
      <c r="L99" s="79"/>
      <c r="M99" s="82"/>
      <c r="N99" s="79"/>
      <c r="O99" s="132"/>
      <c r="P99" s="80"/>
      <c r="Q99" s="85"/>
      <c r="R99" s="85"/>
      <c r="S99" s="85"/>
      <c r="T99" s="85"/>
      <c r="U99" s="85"/>
      <c r="V99" s="85"/>
      <c r="W99" s="85"/>
      <c r="X99" s="86" t="str">
        <f t="shared" si="0"/>
        <v/>
      </c>
      <c r="Y99" s="87"/>
      <c r="Z99" s="88"/>
      <c r="AA99" s="98" t="str">
        <f>+IF(T99="UI",'Tasas por grupo'!$D$34/2,IF(T99="UYU",'Tasas por grupo'!$D$33/2,IF(T99="USD",'Tasas por grupo'!$D$35/2,"")))</f>
        <v/>
      </c>
      <c r="AB99" s="85"/>
      <c r="AC99" s="85"/>
      <c r="AD99" s="85"/>
      <c r="AE99" s="85"/>
      <c r="AF99" s="90" t="str">
        <f>IFERROR(((1+AA99)^(IF(V99="Mensual",Hoja1!$A$5,IF(V99="trimestral",Hoja1!$B$5,IF(V99="semestral",Hoja1!$C$5,IF(V99="Anual",Hoja1!$D$5,"error"))))/12)-1),"")</f>
        <v/>
      </c>
      <c r="AG99" s="91" t="str">
        <f t="shared" si="1"/>
        <v/>
      </c>
      <c r="AH99" s="92" t="str">
        <f t="shared" si="2"/>
        <v/>
      </c>
      <c r="AI99" s="93" t="str">
        <f t="shared" si="3"/>
        <v/>
      </c>
      <c r="AJ99" s="93" t="str">
        <f>IFERROR((S99*((1+AA99)^((365/((IF(V99="Mensual",Hoja1!$A$11,IF(V99="trimestral",Hoja1!$B$11,IF(V99="semestral",Hoja1!$C$11,IF(V99="anual",Hoja1!$D$11,"error")))))))/365)-1)*W99),"")</f>
        <v/>
      </c>
      <c r="AK99" s="215" t="str">
        <f t="shared" si="4"/>
        <v/>
      </c>
      <c r="AL99" s="109" t="e">
        <f>+VLOOKUP(C99,Códigos!$A$59:$A$800,1,0)</f>
        <v>#N/A</v>
      </c>
      <c r="AM99" s="216" t="str">
        <f t="shared" si="5"/>
        <v/>
      </c>
      <c r="AN99" s="102"/>
      <c r="AO99" s="216" t="str">
        <f>IFERROR((S99*((1+(Y99/100))^((365/((IF(V99="Mensual",Hoja1!$A$11,IF(V99="trimestral",Hoja1!$B$11,IF(V99="semestral",Hoja1!$C$11,IF(V99="anual",Hoja1!$D$11,"error")))))))/365)-1)*AN99),"")</f>
        <v/>
      </c>
      <c r="AP99" s="99" t="str">
        <f>+IF(A99="","",IF(C99="",70,VLOOKUP(I99,Hoja2!A:D,4,0)))</f>
        <v/>
      </c>
    </row>
    <row r="100" spans="1:42" ht="15.75" customHeight="1">
      <c r="A100" s="85"/>
      <c r="B100" s="85"/>
      <c r="C100" s="79"/>
      <c r="D100" s="132"/>
      <c r="E100" s="132"/>
      <c r="F100" s="85"/>
      <c r="G100" s="85" t="str">
        <f>+IFERROR(VLOOKUP(F100,Listas!$B:$C,2,0),"")</f>
        <v/>
      </c>
      <c r="H100" s="85"/>
      <c r="I100" s="85"/>
      <c r="J100" s="85"/>
      <c r="K100" s="79"/>
      <c r="L100" s="79"/>
      <c r="M100" s="82"/>
      <c r="N100" s="79"/>
      <c r="O100" s="132"/>
      <c r="P100" s="80"/>
      <c r="Q100" s="85"/>
      <c r="R100" s="85"/>
      <c r="S100" s="85"/>
      <c r="T100" s="85"/>
      <c r="U100" s="85"/>
      <c r="V100" s="85"/>
      <c r="W100" s="85"/>
      <c r="X100" s="86" t="str">
        <f t="shared" si="0"/>
        <v/>
      </c>
      <c r="Y100" s="87"/>
      <c r="Z100" s="88"/>
      <c r="AA100" s="98" t="str">
        <f>+IF(T100="UI",'Tasas por grupo'!$D$34/2,IF(T100="UYU",'Tasas por grupo'!$D$33/2,IF(T100="USD",'Tasas por grupo'!$D$35/2,"")))</f>
        <v/>
      </c>
      <c r="AB100" s="85"/>
      <c r="AC100" s="85"/>
      <c r="AD100" s="85"/>
      <c r="AE100" s="85"/>
      <c r="AF100" s="90" t="str">
        <f>IFERROR(((1+AA100)^(IF(V100="Mensual",Hoja1!$A$5,IF(V100="trimestral",Hoja1!$B$5,IF(V100="semestral",Hoja1!$C$5,IF(V100="Anual",Hoja1!$D$5,"error"))))/12)-1),"")</f>
        <v/>
      </c>
      <c r="AG100" s="91" t="str">
        <f t="shared" si="1"/>
        <v/>
      </c>
      <c r="AH100" s="92" t="str">
        <f t="shared" si="2"/>
        <v/>
      </c>
      <c r="AI100" s="93" t="str">
        <f t="shared" si="3"/>
        <v/>
      </c>
      <c r="AJ100" s="93" t="str">
        <f>IFERROR((S100*((1+AA100)^((365/((IF(V100="Mensual",Hoja1!$A$11,IF(V100="trimestral",Hoja1!$B$11,IF(V100="semestral",Hoja1!$C$11,IF(V100="anual",Hoja1!$D$11,"error")))))))/365)-1)*W100),"")</f>
        <v/>
      </c>
      <c r="AK100" s="215" t="str">
        <f t="shared" si="4"/>
        <v/>
      </c>
      <c r="AL100" s="109" t="e">
        <f>+VLOOKUP(C100,Códigos!$A$59:$A$800,1,0)</f>
        <v>#N/A</v>
      </c>
      <c r="AM100" s="216" t="str">
        <f t="shared" si="5"/>
        <v/>
      </c>
      <c r="AN100" s="102"/>
      <c r="AO100" s="216" t="str">
        <f>IFERROR((S100*((1+(Y100/100))^((365/((IF(V100="Mensual",Hoja1!$A$11,IF(V100="trimestral",Hoja1!$B$11,IF(V100="semestral",Hoja1!$C$11,IF(V100="anual",Hoja1!$D$11,"error")))))))/365)-1)*AN100),"")</f>
        <v/>
      </c>
      <c r="AP100" s="99" t="str">
        <f>+IF(A100="","",IF(C100="",70,VLOOKUP(I100,Hoja2!A:D,4,0)))</f>
        <v/>
      </c>
    </row>
    <row r="101" spans="1:42" ht="15.75" customHeight="1">
      <c r="A101" s="85"/>
      <c r="B101" s="85"/>
      <c r="C101" s="79"/>
      <c r="D101" s="132"/>
      <c r="E101" s="132"/>
      <c r="F101" s="85"/>
      <c r="G101" s="85" t="str">
        <f>+IFERROR(VLOOKUP(F101,Listas!$B:$C,2,0),"")</f>
        <v/>
      </c>
      <c r="H101" s="85"/>
      <c r="I101" s="85"/>
      <c r="J101" s="85"/>
      <c r="K101" s="79"/>
      <c r="L101" s="79"/>
      <c r="M101" s="82"/>
      <c r="N101" s="79"/>
      <c r="O101" s="132"/>
      <c r="P101" s="80"/>
      <c r="Q101" s="85"/>
      <c r="R101" s="85"/>
      <c r="S101" s="85"/>
      <c r="T101" s="85"/>
      <c r="U101" s="85"/>
      <c r="V101" s="85"/>
      <c r="W101" s="85"/>
      <c r="X101" s="86" t="str">
        <f t="shared" si="0"/>
        <v/>
      </c>
      <c r="Y101" s="87"/>
      <c r="Z101" s="88"/>
      <c r="AA101" s="98" t="str">
        <f>+IF(T101="UI",'Tasas por grupo'!$D$34/2,IF(T101="UYU",'Tasas por grupo'!$D$33/2,IF(T101="USD",'Tasas por grupo'!$D$35/2,"")))</f>
        <v/>
      </c>
      <c r="AB101" s="85"/>
      <c r="AC101" s="85"/>
      <c r="AD101" s="85"/>
      <c r="AE101" s="85"/>
      <c r="AF101" s="90" t="str">
        <f>IFERROR(((1+AA101)^(IF(V101="Mensual",Hoja1!$A$5,IF(V101="trimestral",Hoja1!$B$5,IF(V101="semestral",Hoja1!$C$5,IF(V101="Anual",Hoja1!$D$5,"error"))))/12)-1),"")</f>
        <v/>
      </c>
      <c r="AG101" s="91" t="str">
        <f t="shared" si="1"/>
        <v/>
      </c>
      <c r="AH101" s="92" t="str">
        <f t="shared" si="2"/>
        <v/>
      </c>
      <c r="AI101" s="93" t="str">
        <f t="shared" si="3"/>
        <v/>
      </c>
      <c r="AJ101" s="93" t="str">
        <f>IFERROR((S101*((1+AA101)^((365/((IF(V101="Mensual",Hoja1!$A$11,IF(V101="trimestral",Hoja1!$B$11,IF(V101="semestral",Hoja1!$C$11,IF(V101="anual",Hoja1!$D$11,"error")))))))/365)-1)*W101),"")</f>
        <v/>
      </c>
      <c r="AK101" s="215" t="str">
        <f t="shared" si="4"/>
        <v/>
      </c>
      <c r="AL101" s="109" t="e">
        <f>+VLOOKUP(C101,Códigos!$A$59:$A$800,1,0)</f>
        <v>#N/A</v>
      </c>
      <c r="AM101" s="216" t="str">
        <f t="shared" si="5"/>
        <v/>
      </c>
      <c r="AN101" s="102"/>
      <c r="AO101" s="216" t="str">
        <f>IFERROR((S101*((1+(Y101/100))^((365/((IF(V101="Mensual",Hoja1!$A$11,IF(V101="trimestral",Hoja1!$B$11,IF(V101="semestral",Hoja1!$C$11,IF(V101="anual",Hoja1!$D$11,"error")))))))/365)-1)*AN101),"")</f>
        <v/>
      </c>
      <c r="AP101" s="99" t="str">
        <f>+IF(A101="","",IF(C101="",70,VLOOKUP(I101,Hoja2!A:D,4,0)))</f>
        <v/>
      </c>
    </row>
    <row r="102" spans="1:42" ht="15.75" customHeight="1">
      <c r="A102" s="85"/>
      <c r="B102" s="85"/>
      <c r="C102" s="79"/>
      <c r="D102" s="132"/>
      <c r="E102" s="132"/>
      <c r="F102" s="85"/>
      <c r="G102" s="85" t="str">
        <f>+IFERROR(VLOOKUP(F102,Listas!$B:$C,2,0),"")</f>
        <v/>
      </c>
      <c r="H102" s="85"/>
      <c r="I102" s="85"/>
      <c r="J102" s="85"/>
      <c r="K102" s="79"/>
      <c r="L102" s="79"/>
      <c r="M102" s="82"/>
      <c r="N102" s="79"/>
      <c r="O102" s="132"/>
      <c r="P102" s="80"/>
      <c r="Q102" s="85"/>
      <c r="R102" s="85"/>
      <c r="S102" s="85"/>
      <c r="T102" s="85"/>
      <c r="U102" s="85"/>
      <c r="V102" s="85"/>
      <c r="W102" s="85"/>
      <c r="X102" s="86" t="str">
        <f t="shared" si="0"/>
        <v/>
      </c>
      <c r="Y102" s="87"/>
      <c r="Z102" s="88"/>
      <c r="AA102" s="98" t="str">
        <f>+IF(T102="UI",'Tasas por grupo'!$D$34/2,IF(T102="UYU",'Tasas por grupo'!$D$33/2,IF(T102="USD",'Tasas por grupo'!$D$35/2,"")))</f>
        <v/>
      </c>
      <c r="AB102" s="85"/>
      <c r="AC102" s="85"/>
      <c r="AD102" s="85"/>
      <c r="AE102" s="85"/>
      <c r="AF102" s="90" t="str">
        <f>IFERROR(((1+AA102)^(IF(V102="Mensual",Hoja1!$A$5,IF(V102="trimestral",Hoja1!$B$5,IF(V102="semestral",Hoja1!$C$5,IF(V102="Anual",Hoja1!$D$5,"error"))))/12)-1),"")</f>
        <v/>
      </c>
      <c r="AG102" s="91" t="str">
        <f t="shared" si="1"/>
        <v/>
      </c>
      <c r="AH102" s="92" t="str">
        <f t="shared" si="2"/>
        <v/>
      </c>
      <c r="AI102" s="93" t="str">
        <f t="shared" si="3"/>
        <v/>
      </c>
      <c r="AJ102" s="93" t="str">
        <f>IFERROR((S102*((1+AA102)^((365/((IF(V102="Mensual",Hoja1!$A$11,IF(V102="trimestral",Hoja1!$B$11,IF(V102="semestral",Hoja1!$C$11,IF(V102="anual",Hoja1!$D$11,"error")))))))/365)-1)*W102),"")</f>
        <v/>
      </c>
      <c r="AK102" s="215" t="str">
        <f t="shared" si="4"/>
        <v/>
      </c>
      <c r="AL102" s="109" t="e">
        <f>+VLOOKUP(C102,Códigos!$A$59:$A$800,1,0)</f>
        <v>#N/A</v>
      </c>
      <c r="AM102" s="216" t="str">
        <f t="shared" si="5"/>
        <v/>
      </c>
      <c r="AN102" s="102"/>
      <c r="AO102" s="216" t="str">
        <f>IFERROR((S102*((1+(Y102/100))^((365/((IF(V102="Mensual",Hoja1!$A$11,IF(V102="trimestral",Hoja1!$B$11,IF(V102="semestral",Hoja1!$C$11,IF(V102="anual",Hoja1!$D$11,"error")))))))/365)-1)*AN102),"")</f>
        <v/>
      </c>
      <c r="AP102" s="99" t="str">
        <f>+IF(A102="","",IF(C102="",70,VLOOKUP(I102,Hoja2!A:D,4,0)))</f>
        <v/>
      </c>
    </row>
    <row r="103" spans="1:42" ht="15.75" customHeight="1">
      <c r="A103" s="85"/>
      <c r="B103" s="85"/>
      <c r="C103" s="79"/>
      <c r="D103" s="132"/>
      <c r="E103" s="132"/>
      <c r="F103" s="85"/>
      <c r="G103" s="85" t="str">
        <f>+IFERROR(VLOOKUP(F103,Listas!$B:$C,2,0),"")</f>
        <v/>
      </c>
      <c r="H103" s="85"/>
      <c r="I103" s="85"/>
      <c r="J103" s="85"/>
      <c r="K103" s="79"/>
      <c r="L103" s="79"/>
      <c r="M103" s="82"/>
      <c r="N103" s="79"/>
      <c r="O103" s="132"/>
      <c r="P103" s="80"/>
      <c r="Q103" s="85"/>
      <c r="R103" s="85"/>
      <c r="S103" s="85"/>
      <c r="T103" s="85"/>
      <c r="U103" s="85"/>
      <c r="V103" s="85"/>
      <c r="W103" s="85"/>
      <c r="X103" s="86" t="str">
        <f t="shared" si="0"/>
        <v/>
      </c>
      <c r="Y103" s="87"/>
      <c r="Z103" s="88"/>
      <c r="AA103" s="98" t="str">
        <f>+IF(T103="UI",'Tasas por grupo'!$D$34/2,IF(T103="UYU",'Tasas por grupo'!$D$33/2,IF(T103="USD",'Tasas por grupo'!$D$35/2,"")))</f>
        <v/>
      </c>
      <c r="AB103" s="85"/>
      <c r="AC103" s="85"/>
      <c r="AD103" s="85"/>
      <c r="AE103" s="85"/>
      <c r="AF103" s="90" t="str">
        <f>IFERROR(((1+AA103)^(IF(V103="Mensual",Hoja1!$A$5,IF(V103="trimestral",Hoja1!$B$5,IF(V103="semestral",Hoja1!$C$5,IF(V103="Anual",Hoja1!$D$5,"error"))))/12)-1),"")</f>
        <v/>
      </c>
      <c r="AG103" s="91" t="str">
        <f t="shared" si="1"/>
        <v/>
      </c>
      <c r="AH103" s="92" t="str">
        <f t="shared" si="2"/>
        <v/>
      </c>
      <c r="AI103" s="93" t="str">
        <f t="shared" si="3"/>
        <v/>
      </c>
      <c r="AJ103" s="93" t="str">
        <f>IFERROR((S103*((1+AA103)^((365/((IF(V103="Mensual",Hoja1!$A$11,IF(V103="trimestral",Hoja1!$B$11,IF(V103="semestral",Hoja1!$C$11,IF(V103="anual",Hoja1!$D$11,"error")))))))/365)-1)*W103),"")</f>
        <v/>
      </c>
      <c r="AK103" s="215" t="str">
        <f t="shared" si="4"/>
        <v/>
      </c>
      <c r="AL103" s="109" t="e">
        <f>+VLOOKUP(C103,Códigos!$A$59:$A$800,1,0)</f>
        <v>#N/A</v>
      </c>
      <c r="AM103" s="216" t="str">
        <f t="shared" si="5"/>
        <v/>
      </c>
      <c r="AN103" s="102"/>
      <c r="AO103" s="216" t="str">
        <f>IFERROR((S103*((1+(Y103/100))^((365/((IF(V103="Mensual",Hoja1!$A$11,IF(V103="trimestral",Hoja1!$B$11,IF(V103="semestral",Hoja1!$C$11,IF(V103="anual",Hoja1!$D$11,"error")))))))/365)-1)*AN103),"")</f>
        <v/>
      </c>
      <c r="AP103" s="99" t="str">
        <f>+IF(A103="","",IF(C103="",70,VLOOKUP(I103,Hoja2!A:D,4,0)))</f>
        <v/>
      </c>
    </row>
    <row r="104" spans="1:42" ht="15.75" customHeight="1">
      <c r="A104" s="85"/>
      <c r="B104" s="85"/>
      <c r="C104" s="79"/>
      <c r="D104" s="132"/>
      <c r="E104" s="132"/>
      <c r="F104" s="85"/>
      <c r="G104" s="85" t="str">
        <f>+IFERROR(VLOOKUP(F104,Listas!$B:$C,2,0),"")</f>
        <v/>
      </c>
      <c r="H104" s="85"/>
      <c r="I104" s="85"/>
      <c r="J104" s="85"/>
      <c r="K104" s="79"/>
      <c r="L104" s="79"/>
      <c r="M104" s="82"/>
      <c r="N104" s="79"/>
      <c r="O104" s="132"/>
      <c r="P104" s="80"/>
      <c r="Q104" s="85"/>
      <c r="R104" s="85"/>
      <c r="S104" s="85"/>
      <c r="T104" s="85"/>
      <c r="U104" s="85"/>
      <c r="V104" s="85"/>
      <c r="W104" s="85"/>
      <c r="X104" s="86" t="str">
        <f t="shared" si="0"/>
        <v/>
      </c>
      <c r="Y104" s="87"/>
      <c r="Z104" s="88"/>
      <c r="AA104" s="98" t="str">
        <f>+IF(T104="UI",'Tasas por grupo'!$D$34/2,IF(T104="UYU",'Tasas por grupo'!$D$33/2,IF(T104="USD",'Tasas por grupo'!$D$35/2,"")))</f>
        <v/>
      </c>
      <c r="AB104" s="85"/>
      <c r="AC104" s="85"/>
      <c r="AD104" s="85"/>
      <c r="AE104" s="85"/>
      <c r="AF104" s="90" t="str">
        <f>IFERROR(((1+AA104)^(IF(V104="Mensual",Hoja1!$A$5,IF(V104="trimestral",Hoja1!$B$5,IF(V104="semestral",Hoja1!$C$5,IF(V104="Anual",Hoja1!$D$5,"error"))))/12)-1),"")</f>
        <v/>
      </c>
      <c r="AG104" s="91" t="str">
        <f t="shared" si="1"/>
        <v/>
      </c>
      <c r="AH104" s="92" t="str">
        <f t="shared" si="2"/>
        <v/>
      </c>
      <c r="AI104" s="93" t="str">
        <f t="shared" si="3"/>
        <v/>
      </c>
      <c r="AJ104" s="93" t="str">
        <f>IFERROR((S104*((1+AA104)^((365/((IF(V104="Mensual",Hoja1!$A$11,IF(V104="trimestral",Hoja1!$B$11,IF(V104="semestral",Hoja1!$C$11,IF(V104="anual",Hoja1!$D$11,"error")))))))/365)-1)*W104),"")</f>
        <v/>
      </c>
      <c r="AK104" s="215" t="str">
        <f t="shared" si="4"/>
        <v/>
      </c>
      <c r="AL104" s="109" t="e">
        <f>+VLOOKUP(C104,Códigos!$A$59:$A$800,1,0)</f>
        <v>#N/A</v>
      </c>
      <c r="AM104" s="216" t="str">
        <f t="shared" si="5"/>
        <v/>
      </c>
      <c r="AN104" s="102"/>
      <c r="AO104" s="216" t="str">
        <f>IFERROR((S104*((1+(Y104/100))^((365/((IF(V104="Mensual",Hoja1!$A$11,IF(V104="trimestral",Hoja1!$B$11,IF(V104="semestral",Hoja1!$C$11,IF(V104="anual",Hoja1!$D$11,"error")))))))/365)-1)*AN104),"")</f>
        <v/>
      </c>
      <c r="AP104" s="99" t="str">
        <f>+IF(A104="","",IF(C104="",70,VLOOKUP(I104,Hoja2!A:D,4,0)))</f>
        <v/>
      </c>
    </row>
    <row r="105" spans="1:42" ht="15.75" customHeight="1">
      <c r="A105" s="85"/>
      <c r="B105" s="85"/>
      <c r="C105" s="79"/>
      <c r="D105" s="132"/>
      <c r="E105" s="132"/>
      <c r="F105" s="85"/>
      <c r="G105" s="85" t="str">
        <f>+IFERROR(VLOOKUP(F105,Listas!$B:$C,2,0),"")</f>
        <v/>
      </c>
      <c r="H105" s="85"/>
      <c r="I105" s="85"/>
      <c r="J105" s="85"/>
      <c r="K105" s="79"/>
      <c r="L105" s="79"/>
      <c r="M105" s="82"/>
      <c r="N105" s="79"/>
      <c r="O105" s="132"/>
      <c r="P105" s="80"/>
      <c r="Q105" s="85"/>
      <c r="R105" s="85"/>
      <c r="S105" s="85"/>
      <c r="T105" s="85"/>
      <c r="U105" s="85"/>
      <c r="V105" s="85"/>
      <c r="W105" s="85"/>
      <c r="X105" s="86" t="str">
        <f t="shared" si="0"/>
        <v/>
      </c>
      <c r="Y105" s="87"/>
      <c r="Z105" s="88"/>
      <c r="AA105" s="98" t="str">
        <f>+IF(T105="UI",'Tasas por grupo'!$D$34/2,IF(T105="UYU",'Tasas por grupo'!$D$33/2,IF(T105="USD",'Tasas por grupo'!$D$35/2,"")))</f>
        <v/>
      </c>
      <c r="AB105" s="85"/>
      <c r="AC105" s="85"/>
      <c r="AD105" s="85"/>
      <c r="AE105" s="85"/>
      <c r="AF105" s="90" t="str">
        <f>IFERROR(((1+AA105)^(IF(V105="Mensual",Hoja1!$A$5,IF(V105="trimestral",Hoja1!$B$5,IF(V105="semestral",Hoja1!$C$5,IF(V105="Anual",Hoja1!$D$5,"error"))))/12)-1),"")</f>
        <v/>
      </c>
      <c r="AG105" s="91" t="str">
        <f t="shared" si="1"/>
        <v/>
      </c>
      <c r="AH105" s="92" t="str">
        <f t="shared" si="2"/>
        <v/>
      </c>
      <c r="AI105" s="93" t="str">
        <f t="shared" si="3"/>
        <v/>
      </c>
      <c r="AJ105" s="93" t="str">
        <f>IFERROR((S105*((1+AA105)^((365/((IF(V105="Mensual",Hoja1!$A$11,IF(V105="trimestral",Hoja1!$B$11,IF(V105="semestral",Hoja1!$C$11,IF(V105="anual",Hoja1!$D$11,"error")))))))/365)-1)*W105),"")</f>
        <v/>
      </c>
      <c r="AK105" s="215" t="str">
        <f t="shared" si="4"/>
        <v/>
      </c>
      <c r="AL105" s="109" t="e">
        <f>+VLOOKUP(C105,Códigos!$A$59:$A$800,1,0)</f>
        <v>#N/A</v>
      </c>
      <c r="AM105" s="216" t="str">
        <f t="shared" si="5"/>
        <v/>
      </c>
      <c r="AN105" s="102"/>
      <c r="AO105" s="216" t="str">
        <f>IFERROR((S105*((1+(Y105/100))^((365/((IF(V105="Mensual",Hoja1!$A$11,IF(V105="trimestral",Hoja1!$B$11,IF(V105="semestral",Hoja1!$C$11,IF(V105="anual",Hoja1!$D$11,"error")))))))/365)-1)*AN105),"")</f>
        <v/>
      </c>
      <c r="AP105" s="99" t="str">
        <f>+IF(A105="","",IF(C105="",70,VLOOKUP(I105,Hoja2!A:D,4,0)))</f>
        <v/>
      </c>
    </row>
    <row r="106" spans="1:42" ht="15.75" customHeight="1">
      <c r="A106" s="85"/>
      <c r="B106" s="85"/>
      <c r="C106" s="79"/>
      <c r="D106" s="132"/>
      <c r="E106" s="132"/>
      <c r="F106" s="85"/>
      <c r="G106" s="85" t="str">
        <f>+IFERROR(VLOOKUP(F106,Listas!$B:$C,2,0),"")</f>
        <v/>
      </c>
      <c r="H106" s="85"/>
      <c r="I106" s="85"/>
      <c r="J106" s="85"/>
      <c r="K106" s="79"/>
      <c r="L106" s="79"/>
      <c r="M106" s="82"/>
      <c r="N106" s="79"/>
      <c r="O106" s="132"/>
      <c r="P106" s="80"/>
      <c r="Q106" s="85"/>
      <c r="R106" s="85"/>
      <c r="S106" s="85"/>
      <c r="T106" s="85"/>
      <c r="U106" s="85"/>
      <c r="V106" s="85"/>
      <c r="W106" s="85"/>
      <c r="X106" s="86" t="str">
        <f t="shared" si="0"/>
        <v/>
      </c>
      <c r="Y106" s="87"/>
      <c r="Z106" s="88"/>
      <c r="AA106" s="98" t="str">
        <f>+IF(T106="UI",'Tasas por grupo'!$D$34/2,IF(T106="UYU",'Tasas por grupo'!$D$33/2,IF(T106="USD",'Tasas por grupo'!$D$35/2,"")))</f>
        <v/>
      </c>
      <c r="AB106" s="85"/>
      <c r="AC106" s="85"/>
      <c r="AD106" s="85"/>
      <c r="AE106" s="85"/>
      <c r="AF106" s="90" t="str">
        <f>IFERROR(((1+AA106)^(IF(V106="Mensual",Hoja1!$A$5,IF(V106="trimestral",Hoja1!$B$5,IF(V106="semestral",Hoja1!$C$5,IF(V106="Anual",Hoja1!$D$5,"error"))))/12)-1),"")</f>
        <v/>
      </c>
      <c r="AG106" s="91" t="str">
        <f t="shared" si="1"/>
        <v/>
      </c>
      <c r="AH106" s="92" t="str">
        <f t="shared" si="2"/>
        <v/>
      </c>
      <c r="AI106" s="93" t="str">
        <f t="shared" si="3"/>
        <v/>
      </c>
      <c r="AJ106" s="93" t="str">
        <f>IFERROR((S106*((1+AA106)^((365/((IF(V106="Mensual",Hoja1!$A$11,IF(V106="trimestral",Hoja1!$B$11,IF(V106="semestral",Hoja1!$C$11,IF(V106="anual",Hoja1!$D$11,"error")))))))/365)-1)*W106),"")</f>
        <v/>
      </c>
      <c r="AK106" s="215" t="str">
        <f t="shared" si="4"/>
        <v/>
      </c>
      <c r="AL106" s="109" t="e">
        <f>+VLOOKUP(C106,Códigos!$A$59:$A$800,1,0)</f>
        <v>#N/A</v>
      </c>
      <c r="AM106" s="216" t="str">
        <f t="shared" si="5"/>
        <v/>
      </c>
      <c r="AN106" s="102"/>
      <c r="AO106" s="216" t="str">
        <f>IFERROR((S106*((1+(Y106/100))^((365/((IF(V106="Mensual",Hoja1!$A$11,IF(V106="trimestral",Hoja1!$B$11,IF(V106="semestral",Hoja1!$C$11,IF(V106="anual",Hoja1!$D$11,"error")))))))/365)-1)*AN106),"")</f>
        <v/>
      </c>
      <c r="AP106" s="99" t="str">
        <f>+IF(A106="","",IF(C106="",70,VLOOKUP(I106,Hoja2!A:D,4,0)))</f>
        <v/>
      </c>
    </row>
    <row r="107" spans="1:42" ht="15.75" customHeight="1">
      <c r="A107" s="85"/>
      <c r="B107" s="85"/>
      <c r="C107" s="79"/>
      <c r="D107" s="132"/>
      <c r="E107" s="132"/>
      <c r="F107" s="85"/>
      <c r="G107" s="85" t="str">
        <f>+IFERROR(VLOOKUP(F107,Listas!$B:$C,2,0),"")</f>
        <v/>
      </c>
      <c r="H107" s="85"/>
      <c r="I107" s="85"/>
      <c r="J107" s="85"/>
      <c r="K107" s="79"/>
      <c r="L107" s="79"/>
      <c r="M107" s="82"/>
      <c r="N107" s="79"/>
      <c r="O107" s="132"/>
      <c r="P107" s="80"/>
      <c r="Q107" s="85"/>
      <c r="R107" s="85"/>
      <c r="S107" s="85"/>
      <c r="T107" s="85"/>
      <c r="U107" s="85"/>
      <c r="V107" s="85"/>
      <c r="W107" s="85"/>
      <c r="X107" s="86" t="str">
        <f t="shared" si="0"/>
        <v/>
      </c>
      <c r="Y107" s="87"/>
      <c r="Z107" s="88"/>
      <c r="AA107" s="98" t="str">
        <f>+IF(T107="UI",'Tasas por grupo'!$D$34/2,IF(T107="UYU",'Tasas por grupo'!$D$33/2,IF(T107="USD",'Tasas por grupo'!$D$35/2,"")))</f>
        <v/>
      </c>
      <c r="AB107" s="85"/>
      <c r="AC107" s="85"/>
      <c r="AD107" s="85"/>
      <c r="AE107" s="85"/>
      <c r="AF107" s="90" t="str">
        <f>IFERROR(((1+AA107)^(IF(V107="Mensual",Hoja1!$A$5,IF(V107="trimestral",Hoja1!$B$5,IF(V107="semestral",Hoja1!$C$5,IF(V107="Anual",Hoja1!$D$5,"error"))))/12)-1),"")</f>
        <v/>
      </c>
      <c r="AG107" s="91" t="str">
        <f t="shared" si="1"/>
        <v/>
      </c>
      <c r="AH107" s="92" t="str">
        <f t="shared" si="2"/>
        <v/>
      </c>
      <c r="AI107" s="93" t="str">
        <f t="shared" si="3"/>
        <v/>
      </c>
      <c r="AJ107" s="93" t="str">
        <f>IFERROR((S107*((1+AA107)^((365/((IF(V107="Mensual",Hoja1!$A$11,IF(V107="trimestral",Hoja1!$B$11,IF(V107="semestral",Hoja1!$C$11,IF(V107="anual",Hoja1!$D$11,"error")))))))/365)-1)*W107),"")</f>
        <v/>
      </c>
      <c r="AK107" s="215" t="str">
        <f t="shared" si="4"/>
        <v/>
      </c>
      <c r="AL107" s="109" t="e">
        <f>+VLOOKUP(C107,Códigos!$A$59:$A$800,1,0)</f>
        <v>#N/A</v>
      </c>
      <c r="AM107" s="216" t="str">
        <f t="shared" si="5"/>
        <v/>
      </c>
      <c r="AN107" s="102"/>
      <c r="AO107" s="216" t="str">
        <f>IFERROR((S107*((1+(Y107/100))^((365/((IF(V107="Mensual",Hoja1!$A$11,IF(V107="trimestral",Hoja1!$B$11,IF(V107="semestral",Hoja1!$C$11,IF(V107="anual",Hoja1!$D$11,"error")))))))/365)-1)*AN107),"")</f>
        <v/>
      </c>
      <c r="AP107" s="99" t="str">
        <f>+IF(A107="","",IF(C107="",70,VLOOKUP(I107,Hoja2!A:D,4,0)))</f>
        <v/>
      </c>
    </row>
    <row r="108" spans="1:42" ht="15.75" customHeight="1">
      <c r="A108" s="85"/>
      <c r="B108" s="85"/>
      <c r="C108" s="79"/>
      <c r="D108" s="132"/>
      <c r="E108" s="132"/>
      <c r="F108" s="85"/>
      <c r="G108" s="85" t="str">
        <f>+IFERROR(VLOOKUP(F108,Listas!$B:$C,2,0),"")</f>
        <v/>
      </c>
      <c r="H108" s="85"/>
      <c r="I108" s="85"/>
      <c r="J108" s="85"/>
      <c r="K108" s="79"/>
      <c r="L108" s="79"/>
      <c r="M108" s="82"/>
      <c r="N108" s="79"/>
      <c r="O108" s="132"/>
      <c r="P108" s="80"/>
      <c r="Q108" s="85"/>
      <c r="R108" s="85"/>
      <c r="S108" s="85"/>
      <c r="T108" s="85"/>
      <c r="U108" s="85"/>
      <c r="V108" s="85"/>
      <c r="W108" s="85"/>
      <c r="X108" s="86" t="str">
        <f t="shared" si="0"/>
        <v/>
      </c>
      <c r="Y108" s="87"/>
      <c r="Z108" s="88"/>
      <c r="AA108" s="98" t="str">
        <f>+IF(T108="UI",'Tasas por grupo'!$D$34/2,IF(T108="UYU",'Tasas por grupo'!$D$33/2,IF(T108="USD",'Tasas por grupo'!$D$35/2,"")))</f>
        <v/>
      </c>
      <c r="AB108" s="85"/>
      <c r="AC108" s="85"/>
      <c r="AD108" s="85"/>
      <c r="AE108" s="85"/>
      <c r="AF108" s="90" t="str">
        <f>IFERROR(((1+AA108)^(IF(V108="Mensual",Hoja1!$A$5,IF(V108="trimestral",Hoja1!$B$5,IF(V108="semestral",Hoja1!$C$5,IF(V108="Anual",Hoja1!$D$5,"error"))))/12)-1),"")</f>
        <v/>
      </c>
      <c r="AG108" s="91" t="str">
        <f t="shared" si="1"/>
        <v/>
      </c>
      <c r="AH108" s="92" t="str">
        <f t="shared" si="2"/>
        <v/>
      </c>
      <c r="AI108" s="93" t="str">
        <f t="shared" si="3"/>
        <v/>
      </c>
      <c r="AJ108" s="93" t="str">
        <f>IFERROR((S108*((1+AA108)^((365/((IF(V108="Mensual",Hoja1!$A$11,IF(V108="trimestral",Hoja1!$B$11,IF(V108="semestral",Hoja1!$C$11,IF(V108="anual",Hoja1!$D$11,"error")))))))/365)-1)*W108),"")</f>
        <v/>
      </c>
      <c r="AK108" s="215" t="str">
        <f t="shared" si="4"/>
        <v/>
      </c>
      <c r="AL108" s="109" t="e">
        <f>+VLOOKUP(C108,Códigos!$A$59:$A$800,1,0)</f>
        <v>#N/A</v>
      </c>
      <c r="AM108" s="216" t="str">
        <f t="shared" si="5"/>
        <v/>
      </c>
      <c r="AN108" s="102"/>
      <c r="AO108" s="216" t="str">
        <f>IFERROR((S108*((1+(Y108/100))^((365/((IF(V108="Mensual",Hoja1!$A$11,IF(V108="trimestral",Hoja1!$B$11,IF(V108="semestral",Hoja1!$C$11,IF(V108="anual",Hoja1!$D$11,"error")))))))/365)-1)*AN108),"")</f>
        <v/>
      </c>
      <c r="AP108" s="99" t="str">
        <f>+IF(A108="","",IF(C108="",70,VLOOKUP(I108,Hoja2!A:D,4,0)))</f>
        <v/>
      </c>
    </row>
    <row r="109" spans="1:42" ht="15.75" customHeight="1">
      <c r="A109" s="85"/>
      <c r="B109" s="85"/>
      <c r="C109" s="79"/>
      <c r="D109" s="132"/>
      <c r="E109" s="132"/>
      <c r="F109" s="85"/>
      <c r="G109" s="85" t="str">
        <f>+IFERROR(VLOOKUP(F109,Listas!$B:$C,2,0),"")</f>
        <v/>
      </c>
      <c r="H109" s="85"/>
      <c r="I109" s="85"/>
      <c r="J109" s="85"/>
      <c r="K109" s="79"/>
      <c r="L109" s="79"/>
      <c r="M109" s="82"/>
      <c r="N109" s="79"/>
      <c r="O109" s="132"/>
      <c r="P109" s="80"/>
      <c r="Q109" s="85"/>
      <c r="R109" s="85"/>
      <c r="S109" s="85"/>
      <c r="T109" s="85"/>
      <c r="U109" s="85"/>
      <c r="V109" s="85"/>
      <c r="W109" s="85"/>
      <c r="X109" s="86" t="str">
        <f t="shared" si="0"/>
        <v/>
      </c>
      <c r="Y109" s="87"/>
      <c r="Z109" s="88"/>
      <c r="AA109" s="98" t="str">
        <f>+IF(T109="UI",'Tasas por grupo'!$D$34/2,IF(T109="UYU",'Tasas por grupo'!$D$33/2,IF(T109="USD",'Tasas por grupo'!$D$35/2,"")))</f>
        <v/>
      </c>
      <c r="AB109" s="85"/>
      <c r="AC109" s="85"/>
      <c r="AD109" s="85"/>
      <c r="AE109" s="85"/>
      <c r="AF109" s="90" t="str">
        <f>IFERROR(((1+AA109)^(IF(V109="Mensual",Hoja1!$A$5,IF(V109="trimestral",Hoja1!$B$5,IF(V109="semestral",Hoja1!$C$5,IF(V109="Anual",Hoja1!$D$5,"error"))))/12)-1),"")</f>
        <v/>
      </c>
      <c r="AG109" s="91" t="str">
        <f t="shared" si="1"/>
        <v/>
      </c>
      <c r="AH109" s="92" t="str">
        <f t="shared" si="2"/>
        <v/>
      </c>
      <c r="AI109" s="93" t="str">
        <f t="shared" si="3"/>
        <v/>
      </c>
      <c r="AJ109" s="93" t="str">
        <f>IFERROR((S109*((1+AA109)^((365/((IF(V109="Mensual",Hoja1!$A$11,IF(V109="trimestral",Hoja1!$B$11,IF(V109="semestral",Hoja1!$C$11,IF(V109="anual",Hoja1!$D$11,"error")))))))/365)-1)*W109),"")</f>
        <v/>
      </c>
      <c r="AK109" s="215" t="str">
        <f t="shared" si="4"/>
        <v/>
      </c>
      <c r="AL109" s="109" t="e">
        <f>+VLOOKUP(C109,Códigos!$A$59:$A$800,1,0)</f>
        <v>#N/A</v>
      </c>
      <c r="AM109" s="216" t="str">
        <f t="shared" si="5"/>
        <v/>
      </c>
      <c r="AN109" s="102"/>
      <c r="AO109" s="216" t="str">
        <f>IFERROR((S109*((1+(Y109/100))^((365/((IF(V109="Mensual",Hoja1!$A$11,IF(V109="trimestral",Hoja1!$B$11,IF(V109="semestral",Hoja1!$C$11,IF(V109="anual",Hoja1!$D$11,"error")))))))/365)-1)*AN109),"")</f>
        <v/>
      </c>
      <c r="AP109" s="99" t="str">
        <f>+IF(A109="","",IF(C109="",70,VLOOKUP(I109,Hoja2!A:D,4,0)))</f>
        <v/>
      </c>
    </row>
    <row r="110" spans="1:42" ht="15.75" customHeight="1">
      <c r="A110" s="85"/>
      <c r="B110" s="85"/>
      <c r="C110" s="79"/>
      <c r="D110" s="132"/>
      <c r="E110" s="132"/>
      <c r="F110" s="85"/>
      <c r="G110" s="85" t="str">
        <f>+IFERROR(VLOOKUP(F110,Listas!$B:$C,2,0),"")</f>
        <v/>
      </c>
      <c r="H110" s="85"/>
      <c r="I110" s="85"/>
      <c r="J110" s="85"/>
      <c r="K110" s="79"/>
      <c r="L110" s="79"/>
      <c r="M110" s="82"/>
      <c r="N110" s="79"/>
      <c r="O110" s="132"/>
      <c r="P110" s="80"/>
      <c r="Q110" s="85"/>
      <c r="R110" s="85"/>
      <c r="S110" s="85"/>
      <c r="T110" s="85"/>
      <c r="U110" s="85"/>
      <c r="V110" s="85"/>
      <c r="W110" s="85"/>
      <c r="X110" s="86" t="str">
        <f t="shared" si="0"/>
        <v/>
      </c>
      <c r="Y110" s="87"/>
      <c r="Z110" s="88"/>
      <c r="AA110" s="98" t="str">
        <f>+IF(T110="UI",'Tasas por grupo'!$D$34/2,IF(T110="UYU",'Tasas por grupo'!$D$33/2,IF(T110="USD",'Tasas por grupo'!$D$35/2,"")))</f>
        <v/>
      </c>
      <c r="AB110" s="85"/>
      <c r="AC110" s="85"/>
      <c r="AD110" s="85"/>
      <c r="AE110" s="85"/>
      <c r="AF110" s="90" t="str">
        <f>IFERROR(((1+AA110)^(IF(V110="Mensual",Hoja1!$A$5,IF(V110="trimestral",Hoja1!$B$5,IF(V110="semestral",Hoja1!$C$5,IF(V110="Anual",Hoja1!$D$5,"error"))))/12)-1),"")</f>
        <v/>
      </c>
      <c r="AG110" s="91" t="str">
        <f t="shared" si="1"/>
        <v/>
      </c>
      <c r="AH110" s="92" t="str">
        <f t="shared" si="2"/>
        <v/>
      </c>
      <c r="AI110" s="93" t="str">
        <f t="shared" si="3"/>
        <v/>
      </c>
      <c r="AJ110" s="93" t="str">
        <f>IFERROR((S110*((1+AA110)^((365/((IF(V110="Mensual",Hoja1!$A$11,IF(V110="trimestral",Hoja1!$B$11,IF(V110="semestral",Hoja1!$C$11,IF(V110="anual",Hoja1!$D$11,"error")))))))/365)-1)*W110),"")</f>
        <v/>
      </c>
      <c r="AK110" s="215" t="str">
        <f t="shared" si="4"/>
        <v/>
      </c>
      <c r="AL110" s="109" t="e">
        <f>+VLOOKUP(C110,Códigos!$A$59:$A$800,1,0)</f>
        <v>#N/A</v>
      </c>
      <c r="AM110" s="216" t="str">
        <f t="shared" si="5"/>
        <v/>
      </c>
      <c r="AN110" s="102"/>
      <c r="AO110" s="216" t="str">
        <f>IFERROR((S110*((1+(Y110/100))^((365/((IF(V110="Mensual",Hoja1!$A$11,IF(V110="trimestral",Hoja1!$B$11,IF(V110="semestral",Hoja1!$C$11,IF(V110="anual",Hoja1!$D$11,"error")))))))/365)-1)*AN110),"")</f>
        <v/>
      </c>
      <c r="AP110" s="99" t="str">
        <f>+IF(A110="","",IF(C110="",70,VLOOKUP(I110,Hoja2!A:D,4,0)))</f>
        <v/>
      </c>
    </row>
    <row r="111" spans="1:42" ht="15.75" customHeight="1">
      <c r="A111" s="85"/>
      <c r="B111" s="85"/>
      <c r="C111" s="79"/>
      <c r="D111" s="132"/>
      <c r="E111" s="132"/>
      <c r="F111" s="85"/>
      <c r="G111" s="85" t="str">
        <f>+IFERROR(VLOOKUP(F111,Listas!$B:$C,2,0),"")</f>
        <v/>
      </c>
      <c r="H111" s="85"/>
      <c r="I111" s="85"/>
      <c r="J111" s="85"/>
      <c r="K111" s="79"/>
      <c r="L111" s="79"/>
      <c r="M111" s="82"/>
      <c r="N111" s="79"/>
      <c r="O111" s="132"/>
      <c r="P111" s="80"/>
      <c r="Q111" s="85"/>
      <c r="R111" s="85"/>
      <c r="S111" s="85"/>
      <c r="T111" s="85"/>
      <c r="U111" s="85"/>
      <c r="V111" s="85"/>
      <c r="W111" s="85"/>
      <c r="X111" s="86" t="str">
        <f t="shared" si="0"/>
        <v/>
      </c>
      <c r="Y111" s="87"/>
      <c r="Z111" s="88"/>
      <c r="AA111" s="98" t="str">
        <f>+IF(T111="UI",'Tasas por grupo'!$D$34/2,IF(T111="UYU",'Tasas por grupo'!$D$33/2,IF(T111="USD",'Tasas por grupo'!$D$35/2,"")))</f>
        <v/>
      </c>
      <c r="AB111" s="85"/>
      <c r="AC111" s="85"/>
      <c r="AD111" s="85"/>
      <c r="AE111" s="85"/>
      <c r="AF111" s="90" t="str">
        <f>IFERROR(((1+AA111)^(IF(V111="Mensual",Hoja1!$A$5,IF(V111="trimestral",Hoja1!$B$5,IF(V111="semestral",Hoja1!$C$5,IF(V111="Anual",Hoja1!$D$5,"error"))))/12)-1),"")</f>
        <v/>
      </c>
      <c r="AG111" s="91" t="str">
        <f t="shared" si="1"/>
        <v/>
      </c>
      <c r="AH111" s="92" t="str">
        <f t="shared" si="2"/>
        <v/>
      </c>
      <c r="AI111" s="93" t="str">
        <f t="shared" si="3"/>
        <v/>
      </c>
      <c r="AJ111" s="93" t="str">
        <f>IFERROR((S111*((1+AA111)^((365/((IF(V111="Mensual",Hoja1!$A$11,IF(V111="trimestral",Hoja1!$B$11,IF(V111="semestral",Hoja1!$C$11,IF(V111="anual",Hoja1!$D$11,"error")))))))/365)-1)*W111),"")</f>
        <v/>
      </c>
      <c r="AK111" s="215" t="str">
        <f t="shared" si="4"/>
        <v/>
      </c>
      <c r="AL111" s="109" t="e">
        <f>+VLOOKUP(C111,Códigos!$A$59:$A$800,1,0)</f>
        <v>#N/A</v>
      </c>
      <c r="AM111" s="216" t="str">
        <f t="shared" si="5"/>
        <v/>
      </c>
      <c r="AN111" s="102"/>
      <c r="AO111" s="216" t="str">
        <f>IFERROR((S111*((1+(Y111/100))^((365/((IF(V111="Mensual",Hoja1!$A$11,IF(V111="trimestral",Hoja1!$B$11,IF(V111="semestral",Hoja1!$C$11,IF(V111="anual",Hoja1!$D$11,"error")))))))/365)-1)*AN111),"")</f>
        <v/>
      </c>
      <c r="AP111" s="99" t="str">
        <f>+IF(A111="","",IF(C111="",70,VLOOKUP(I111,Hoja2!A:D,4,0)))</f>
        <v/>
      </c>
    </row>
    <row r="112" spans="1:42" ht="15.75" customHeight="1">
      <c r="A112" s="85"/>
      <c r="B112" s="85"/>
      <c r="C112" s="79"/>
      <c r="D112" s="132"/>
      <c r="E112" s="132"/>
      <c r="F112" s="85"/>
      <c r="G112" s="85" t="str">
        <f>+IFERROR(VLOOKUP(F112,Listas!$B:$C,2,0),"")</f>
        <v/>
      </c>
      <c r="H112" s="85"/>
      <c r="I112" s="85"/>
      <c r="J112" s="85"/>
      <c r="K112" s="79"/>
      <c r="L112" s="79"/>
      <c r="M112" s="82"/>
      <c r="N112" s="79"/>
      <c r="O112" s="132"/>
      <c r="P112" s="80"/>
      <c r="Q112" s="85"/>
      <c r="R112" s="85"/>
      <c r="S112" s="85"/>
      <c r="T112" s="85"/>
      <c r="U112" s="85"/>
      <c r="V112" s="85"/>
      <c r="W112" s="85"/>
      <c r="X112" s="86" t="str">
        <f t="shared" si="0"/>
        <v/>
      </c>
      <c r="Y112" s="87"/>
      <c r="Z112" s="88"/>
      <c r="AA112" s="98" t="str">
        <f>+IF(T112="UI",'Tasas por grupo'!$D$34/2,IF(T112="UYU",'Tasas por grupo'!$D$33/2,IF(T112="USD",'Tasas por grupo'!$D$35/2,"")))</f>
        <v/>
      </c>
      <c r="AB112" s="85"/>
      <c r="AC112" s="85"/>
      <c r="AD112" s="85"/>
      <c r="AE112" s="85"/>
      <c r="AF112" s="90" t="str">
        <f>IFERROR(((1+AA112)^(IF(V112="Mensual",Hoja1!$A$5,IF(V112="trimestral",Hoja1!$B$5,IF(V112="semestral",Hoja1!$C$5,IF(V112="Anual",Hoja1!$D$5,"error"))))/12)-1),"")</f>
        <v/>
      </c>
      <c r="AG112" s="91" t="str">
        <f t="shared" si="1"/>
        <v/>
      </c>
      <c r="AH112" s="92" t="str">
        <f t="shared" si="2"/>
        <v/>
      </c>
      <c r="AI112" s="93" t="str">
        <f t="shared" si="3"/>
        <v/>
      </c>
      <c r="AJ112" s="93" t="str">
        <f>IFERROR((S112*((1+AA112)^((365/((IF(V112="Mensual",Hoja1!$A$11,IF(V112="trimestral",Hoja1!$B$11,IF(V112="semestral",Hoja1!$C$11,IF(V112="anual",Hoja1!$D$11,"error")))))))/365)-1)*W112),"")</f>
        <v/>
      </c>
      <c r="AK112" s="215" t="str">
        <f t="shared" si="4"/>
        <v/>
      </c>
      <c r="AL112" s="109" t="e">
        <f>+VLOOKUP(C112,Códigos!$A$59:$A$800,1,0)</f>
        <v>#N/A</v>
      </c>
      <c r="AM112" s="216" t="str">
        <f t="shared" si="5"/>
        <v/>
      </c>
      <c r="AN112" s="102"/>
      <c r="AO112" s="216" t="str">
        <f>IFERROR((S112*((1+(Y112/100))^((365/((IF(V112="Mensual",Hoja1!$A$11,IF(V112="trimestral",Hoja1!$B$11,IF(V112="semestral",Hoja1!$C$11,IF(V112="anual",Hoja1!$D$11,"error")))))))/365)-1)*AN112),"")</f>
        <v/>
      </c>
      <c r="AP112" s="99" t="str">
        <f>+IF(A112="","",IF(C112="",70,VLOOKUP(I112,Hoja2!A:D,4,0)))</f>
        <v/>
      </c>
    </row>
    <row r="113" spans="1:42" ht="15.75" customHeight="1">
      <c r="A113" s="85"/>
      <c r="B113" s="85"/>
      <c r="C113" s="79"/>
      <c r="D113" s="132"/>
      <c r="E113" s="132"/>
      <c r="F113" s="85"/>
      <c r="G113" s="85" t="str">
        <f>+IFERROR(VLOOKUP(F113,Listas!$B:$C,2,0),"")</f>
        <v/>
      </c>
      <c r="H113" s="85"/>
      <c r="I113" s="85"/>
      <c r="J113" s="85"/>
      <c r="K113" s="79"/>
      <c r="L113" s="79"/>
      <c r="M113" s="82"/>
      <c r="N113" s="79"/>
      <c r="O113" s="132"/>
      <c r="P113" s="80"/>
      <c r="Q113" s="85"/>
      <c r="R113" s="85"/>
      <c r="S113" s="85"/>
      <c r="T113" s="85"/>
      <c r="U113" s="85"/>
      <c r="V113" s="85"/>
      <c r="W113" s="85"/>
      <c r="X113" s="86" t="str">
        <f t="shared" si="0"/>
        <v/>
      </c>
      <c r="Y113" s="87"/>
      <c r="Z113" s="88"/>
      <c r="AA113" s="98" t="str">
        <f>+IF(T113="UI",'Tasas por grupo'!$D$34/2,IF(T113="UYU",'Tasas por grupo'!$D$33/2,IF(T113="USD",'Tasas por grupo'!$D$35/2,"")))</f>
        <v/>
      </c>
      <c r="AB113" s="85"/>
      <c r="AC113" s="85"/>
      <c r="AD113" s="85"/>
      <c r="AE113" s="85"/>
      <c r="AF113" s="90" t="str">
        <f>IFERROR(((1+AA113)^(IF(V113="Mensual",Hoja1!$A$5,IF(V113="trimestral",Hoja1!$B$5,IF(V113="semestral",Hoja1!$C$5,IF(V113="Anual",Hoja1!$D$5,"error"))))/12)-1),"")</f>
        <v/>
      </c>
      <c r="AG113" s="91" t="str">
        <f t="shared" si="1"/>
        <v/>
      </c>
      <c r="AH113" s="92" t="str">
        <f t="shared" si="2"/>
        <v/>
      </c>
      <c r="AI113" s="93" t="str">
        <f t="shared" si="3"/>
        <v/>
      </c>
      <c r="AJ113" s="93" t="str">
        <f>IFERROR((S113*((1+AA113)^((365/((IF(V113="Mensual",Hoja1!$A$11,IF(V113="trimestral",Hoja1!$B$11,IF(V113="semestral",Hoja1!$C$11,IF(V113="anual",Hoja1!$D$11,"error")))))))/365)-1)*W113),"")</f>
        <v/>
      </c>
      <c r="AK113" s="215" t="str">
        <f t="shared" si="4"/>
        <v/>
      </c>
      <c r="AL113" s="109" t="e">
        <f>+VLOOKUP(C113,Códigos!$A$59:$A$800,1,0)</f>
        <v>#N/A</v>
      </c>
      <c r="AM113" s="216" t="str">
        <f t="shared" si="5"/>
        <v/>
      </c>
      <c r="AN113" s="102"/>
      <c r="AO113" s="216" t="str">
        <f>IFERROR((S113*((1+(Y113/100))^((365/((IF(V113="Mensual",Hoja1!$A$11,IF(V113="trimestral",Hoja1!$B$11,IF(V113="semestral",Hoja1!$C$11,IF(V113="anual",Hoja1!$D$11,"error")))))))/365)-1)*AN113),"")</f>
        <v/>
      </c>
      <c r="AP113" s="99" t="str">
        <f>+IF(A113="","",IF(C113="",70,VLOOKUP(I113,Hoja2!A:D,4,0)))</f>
        <v/>
      </c>
    </row>
    <row r="114" spans="1:42" ht="15.75" customHeight="1">
      <c r="A114" s="85"/>
      <c r="B114" s="85"/>
      <c r="C114" s="79"/>
      <c r="D114" s="132"/>
      <c r="E114" s="132"/>
      <c r="F114" s="85"/>
      <c r="G114" s="85" t="str">
        <f>+IFERROR(VLOOKUP(F114,Listas!$B:$C,2,0),"")</f>
        <v/>
      </c>
      <c r="H114" s="85"/>
      <c r="I114" s="85"/>
      <c r="J114" s="85"/>
      <c r="K114" s="79"/>
      <c r="L114" s="79"/>
      <c r="M114" s="82"/>
      <c r="N114" s="79"/>
      <c r="O114" s="132"/>
      <c r="P114" s="80"/>
      <c r="Q114" s="85"/>
      <c r="R114" s="85"/>
      <c r="S114" s="85"/>
      <c r="T114" s="85"/>
      <c r="U114" s="85"/>
      <c r="V114" s="85"/>
      <c r="W114" s="85"/>
      <c r="X114" s="86" t="str">
        <f t="shared" si="0"/>
        <v/>
      </c>
      <c r="Y114" s="87"/>
      <c r="Z114" s="88"/>
      <c r="AA114" s="98" t="str">
        <f>+IF(T114="UI",'Tasas por grupo'!$D$34/2,IF(T114="UYU",'Tasas por grupo'!$D$33/2,IF(T114="USD",'Tasas por grupo'!$D$35/2,"")))</f>
        <v/>
      </c>
      <c r="AB114" s="85"/>
      <c r="AC114" s="85"/>
      <c r="AD114" s="85"/>
      <c r="AE114" s="85"/>
      <c r="AF114" s="90" t="str">
        <f>IFERROR(((1+AA114)^(IF(V114="Mensual",Hoja1!$A$5,IF(V114="trimestral",Hoja1!$B$5,IF(V114="semestral",Hoja1!$C$5,IF(V114="Anual",Hoja1!$D$5,"error"))))/12)-1),"")</f>
        <v/>
      </c>
      <c r="AG114" s="91" t="str">
        <f t="shared" si="1"/>
        <v/>
      </c>
      <c r="AH114" s="92" t="str">
        <f t="shared" si="2"/>
        <v/>
      </c>
      <c r="AI114" s="93" t="str">
        <f t="shared" si="3"/>
        <v/>
      </c>
      <c r="AJ114" s="93" t="str">
        <f>IFERROR((S114*((1+AA114)^((365/((IF(V114="Mensual",Hoja1!$A$11,IF(V114="trimestral",Hoja1!$B$11,IF(V114="semestral",Hoja1!$C$11,IF(V114="anual",Hoja1!$D$11,"error")))))))/365)-1)*W114),"")</f>
        <v/>
      </c>
      <c r="AK114" s="215" t="str">
        <f t="shared" si="4"/>
        <v/>
      </c>
      <c r="AL114" s="109" t="e">
        <f>+VLOOKUP(C114,Códigos!$A$59:$A$800,1,0)</f>
        <v>#N/A</v>
      </c>
      <c r="AM114" s="216" t="str">
        <f t="shared" si="5"/>
        <v/>
      </c>
      <c r="AN114" s="102"/>
      <c r="AO114" s="216" t="str">
        <f>IFERROR((S114*((1+(Y114/100))^((365/((IF(V114="Mensual",Hoja1!$A$11,IF(V114="trimestral",Hoja1!$B$11,IF(V114="semestral",Hoja1!$C$11,IF(V114="anual",Hoja1!$D$11,"error")))))))/365)-1)*AN114),"")</f>
        <v/>
      </c>
      <c r="AP114" s="99" t="str">
        <f>+IF(A114="","",IF(C114="",70,VLOOKUP(I114,Hoja2!A:D,4,0)))</f>
        <v/>
      </c>
    </row>
    <row r="115" spans="1:42" ht="15.75" customHeight="1">
      <c r="A115" s="85"/>
      <c r="B115" s="85"/>
      <c r="C115" s="79"/>
      <c r="D115" s="132"/>
      <c r="E115" s="132"/>
      <c r="F115" s="85"/>
      <c r="G115" s="85" t="str">
        <f>+IFERROR(VLOOKUP(F115,Listas!$B:$C,2,0),"")</f>
        <v/>
      </c>
      <c r="H115" s="85"/>
      <c r="I115" s="85"/>
      <c r="J115" s="85"/>
      <c r="K115" s="79"/>
      <c r="L115" s="79"/>
      <c r="M115" s="82"/>
      <c r="N115" s="79"/>
      <c r="O115" s="132"/>
      <c r="P115" s="80"/>
      <c r="Q115" s="85"/>
      <c r="R115" s="85"/>
      <c r="S115" s="85"/>
      <c r="T115" s="85"/>
      <c r="U115" s="85"/>
      <c r="V115" s="85"/>
      <c r="W115" s="85"/>
      <c r="X115" s="86" t="str">
        <f t="shared" si="0"/>
        <v/>
      </c>
      <c r="Y115" s="87"/>
      <c r="Z115" s="88"/>
      <c r="AA115" s="98" t="str">
        <f>+IF(T115="UI",'Tasas por grupo'!$D$34/2,IF(T115="UYU",'Tasas por grupo'!$D$33/2,IF(T115="USD",'Tasas por grupo'!$D$35/2,"")))</f>
        <v/>
      </c>
      <c r="AB115" s="85"/>
      <c r="AC115" s="85"/>
      <c r="AD115" s="85"/>
      <c r="AE115" s="85"/>
      <c r="AF115" s="90" t="str">
        <f>IFERROR(((1+AA115)^(IF(V115="Mensual",Hoja1!$A$5,IF(V115="trimestral",Hoja1!$B$5,IF(V115="semestral",Hoja1!$C$5,IF(V115="Anual",Hoja1!$D$5,"error"))))/12)-1),"")</f>
        <v/>
      </c>
      <c r="AG115" s="91" t="str">
        <f t="shared" si="1"/>
        <v/>
      </c>
      <c r="AH115" s="92" t="str">
        <f t="shared" si="2"/>
        <v/>
      </c>
      <c r="AI115" s="93" t="str">
        <f t="shared" si="3"/>
        <v/>
      </c>
      <c r="AJ115" s="93" t="str">
        <f>IFERROR((S115*((1+AA115)^((365/((IF(V115="Mensual",Hoja1!$A$11,IF(V115="trimestral",Hoja1!$B$11,IF(V115="semestral",Hoja1!$C$11,IF(V115="anual",Hoja1!$D$11,"error")))))))/365)-1)*W115),"")</f>
        <v/>
      </c>
      <c r="AK115" s="215" t="str">
        <f t="shared" si="4"/>
        <v/>
      </c>
      <c r="AL115" s="109" t="e">
        <f>+VLOOKUP(C115,Códigos!$A$59:$A$800,1,0)</f>
        <v>#N/A</v>
      </c>
      <c r="AM115" s="216" t="str">
        <f t="shared" si="5"/>
        <v/>
      </c>
      <c r="AN115" s="102"/>
      <c r="AO115" s="216" t="str">
        <f>IFERROR((S115*((1+(Y115/100))^((365/((IF(V115="Mensual",Hoja1!$A$11,IF(V115="trimestral",Hoja1!$B$11,IF(V115="semestral",Hoja1!$C$11,IF(V115="anual",Hoja1!$D$11,"error")))))))/365)-1)*AN115),"")</f>
        <v/>
      </c>
      <c r="AP115" s="99" t="str">
        <f>+IF(A115="","",IF(C115="",70,VLOOKUP(I115,Hoja2!A:D,4,0)))</f>
        <v/>
      </c>
    </row>
    <row r="116" spans="1:42" ht="15.75" customHeight="1">
      <c r="A116" s="85"/>
      <c r="B116" s="85"/>
      <c r="C116" s="79"/>
      <c r="D116" s="132"/>
      <c r="E116" s="132"/>
      <c r="F116" s="85"/>
      <c r="G116" s="85" t="str">
        <f>+IFERROR(VLOOKUP(F116,Listas!$B:$C,2,0),"")</f>
        <v/>
      </c>
      <c r="H116" s="85"/>
      <c r="I116" s="85"/>
      <c r="J116" s="85"/>
      <c r="K116" s="79"/>
      <c r="L116" s="79"/>
      <c r="M116" s="82"/>
      <c r="N116" s="79"/>
      <c r="O116" s="132"/>
      <c r="P116" s="80"/>
      <c r="Q116" s="85"/>
      <c r="R116" s="85"/>
      <c r="S116" s="85"/>
      <c r="T116" s="85"/>
      <c r="U116" s="85"/>
      <c r="V116" s="85"/>
      <c r="W116" s="85"/>
      <c r="X116" s="86" t="str">
        <f t="shared" si="0"/>
        <v/>
      </c>
      <c r="Y116" s="87"/>
      <c r="Z116" s="88"/>
      <c r="AA116" s="98" t="str">
        <f>+IF(T116="UI",'Tasas por grupo'!$D$34/2,IF(T116="UYU",'Tasas por grupo'!$D$33/2,IF(T116="USD",'Tasas por grupo'!$D$35/2,"")))</f>
        <v/>
      </c>
      <c r="AB116" s="85"/>
      <c r="AC116" s="85"/>
      <c r="AD116" s="85"/>
      <c r="AE116" s="85"/>
      <c r="AF116" s="90" t="str">
        <f>IFERROR(((1+AA116)^(IF(V116="Mensual",Hoja1!$A$5,IF(V116="trimestral",Hoja1!$B$5,IF(V116="semestral",Hoja1!$C$5,IF(V116="Anual",Hoja1!$D$5,"error"))))/12)-1),"")</f>
        <v/>
      </c>
      <c r="AG116" s="91" t="str">
        <f t="shared" si="1"/>
        <v/>
      </c>
      <c r="AH116" s="92" t="str">
        <f t="shared" si="2"/>
        <v/>
      </c>
      <c r="AI116" s="93" t="str">
        <f t="shared" si="3"/>
        <v/>
      </c>
      <c r="AJ116" s="93" t="str">
        <f>IFERROR((S116*((1+AA116)^((365/((IF(V116="Mensual",Hoja1!$A$11,IF(V116="trimestral",Hoja1!$B$11,IF(V116="semestral",Hoja1!$C$11,IF(V116="anual",Hoja1!$D$11,"error")))))))/365)-1)*W116),"")</f>
        <v/>
      </c>
      <c r="AK116" s="215" t="str">
        <f t="shared" si="4"/>
        <v/>
      </c>
      <c r="AL116" s="109" t="e">
        <f>+VLOOKUP(C116,Códigos!$A$59:$A$800,1,0)</f>
        <v>#N/A</v>
      </c>
      <c r="AM116" s="216" t="str">
        <f t="shared" si="5"/>
        <v/>
      </c>
      <c r="AN116" s="102"/>
      <c r="AO116" s="216" t="str">
        <f>IFERROR((S116*((1+(Y116/100))^((365/((IF(V116="Mensual",Hoja1!$A$11,IF(V116="trimestral",Hoja1!$B$11,IF(V116="semestral",Hoja1!$C$11,IF(V116="anual",Hoja1!$D$11,"error")))))))/365)-1)*AN116),"")</f>
        <v/>
      </c>
      <c r="AP116" s="99" t="str">
        <f>+IF(A116="","",IF(C116="",70,VLOOKUP(I116,Hoja2!A:D,4,0)))</f>
        <v/>
      </c>
    </row>
    <row r="117" spans="1:42" ht="15.75" customHeight="1">
      <c r="A117" s="85"/>
      <c r="B117" s="85"/>
      <c r="C117" s="79"/>
      <c r="D117" s="132"/>
      <c r="E117" s="132"/>
      <c r="F117" s="85"/>
      <c r="G117" s="85" t="str">
        <f>+IFERROR(VLOOKUP(F117,Listas!$B:$C,2,0),"")</f>
        <v/>
      </c>
      <c r="H117" s="85"/>
      <c r="I117" s="85"/>
      <c r="J117" s="85"/>
      <c r="K117" s="79"/>
      <c r="L117" s="79"/>
      <c r="M117" s="82"/>
      <c r="N117" s="79"/>
      <c r="O117" s="132"/>
      <c r="P117" s="80"/>
      <c r="Q117" s="85"/>
      <c r="R117" s="85"/>
      <c r="S117" s="85"/>
      <c r="T117" s="85"/>
      <c r="U117" s="85"/>
      <c r="V117" s="85"/>
      <c r="W117" s="85"/>
      <c r="X117" s="86" t="str">
        <f t="shared" si="0"/>
        <v/>
      </c>
      <c r="Y117" s="87"/>
      <c r="Z117" s="88"/>
      <c r="AA117" s="98" t="str">
        <f>+IF(T117="UI",'Tasas por grupo'!$D$34/2,IF(T117="UYU",'Tasas por grupo'!$D$33/2,IF(T117="USD",'Tasas por grupo'!$D$35/2,"")))</f>
        <v/>
      </c>
      <c r="AB117" s="85"/>
      <c r="AC117" s="85"/>
      <c r="AD117" s="85"/>
      <c r="AE117" s="85"/>
      <c r="AF117" s="90" t="str">
        <f>IFERROR(((1+AA117)^(IF(V117="Mensual",Hoja1!$A$5,IF(V117="trimestral",Hoja1!$B$5,IF(V117="semestral",Hoja1!$C$5,IF(V117="Anual",Hoja1!$D$5,"error"))))/12)-1),"")</f>
        <v/>
      </c>
      <c r="AG117" s="91" t="str">
        <f t="shared" si="1"/>
        <v/>
      </c>
      <c r="AH117" s="92" t="str">
        <f t="shared" si="2"/>
        <v/>
      </c>
      <c r="AI117" s="93" t="str">
        <f t="shared" si="3"/>
        <v/>
      </c>
      <c r="AJ117" s="93" t="str">
        <f>IFERROR((S117*((1+AA117)^((365/((IF(V117="Mensual",Hoja1!$A$11,IF(V117="trimestral",Hoja1!$B$11,IF(V117="semestral",Hoja1!$C$11,IF(V117="anual",Hoja1!$D$11,"error")))))))/365)-1)*W117),"")</f>
        <v/>
      </c>
      <c r="AK117" s="215" t="str">
        <f t="shared" si="4"/>
        <v/>
      </c>
      <c r="AL117" s="109" t="e">
        <f>+VLOOKUP(C117,Códigos!$A$59:$A$800,1,0)</f>
        <v>#N/A</v>
      </c>
      <c r="AM117" s="216" t="str">
        <f t="shared" si="5"/>
        <v/>
      </c>
      <c r="AN117" s="102"/>
      <c r="AO117" s="216" t="str">
        <f>IFERROR((S117*((1+(Y117/100))^((365/((IF(V117="Mensual",Hoja1!$A$11,IF(V117="trimestral",Hoja1!$B$11,IF(V117="semestral",Hoja1!$C$11,IF(V117="anual",Hoja1!$D$11,"error")))))))/365)-1)*AN117),"")</f>
        <v/>
      </c>
      <c r="AP117" s="99" t="str">
        <f>+IF(A117="","",IF(C117="",70,VLOOKUP(I117,Hoja2!A:D,4,0)))</f>
        <v/>
      </c>
    </row>
    <row r="118" spans="1:42" ht="15.75" customHeight="1">
      <c r="A118" s="85"/>
      <c r="B118" s="85"/>
      <c r="C118" s="79"/>
      <c r="D118" s="132"/>
      <c r="E118" s="132"/>
      <c r="F118" s="85"/>
      <c r="G118" s="85" t="str">
        <f>+IFERROR(VLOOKUP(F118,Listas!$B:$C,2,0),"")</f>
        <v/>
      </c>
      <c r="H118" s="85"/>
      <c r="I118" s="85"/>
      <c r="J118" s="85"/>
      <c r="K118" s="79"/>
      <c r="L118" s="79"/>
      <c r="M118" s="82"/>
      <c r="N118" s="79"/>
      <c r="O118" s="132"/>
      <c r="P118" s="80"/>
      <c r="Q118" s="85"/>
      <c r="R118" s="85"/>
      <c r="S118" s="85"/>
      <c r="T118" s="85"/>
      <c r="U118" s="85"/>
      <c r="V118" s="85"/>
      <c r="W118" s="85"/>
      <c r="X118" s="86" t="str">
        <f t="shared" si="0"/>
        <v/>
      </c>
      <c r="Y118" s="87"/>
      <c r="Z118" s="88"/>
      <c r="AA118" s="98" t="str">
        <f>+IF(T118="UI",'Tasas por grupo'!$D$34/2,IF(T118="UYU",'Tasas por grupo'!$D$33/2,IF(T118="USD",'Tasas por grupo'!$D$35/2,"")))</f>
        <v/>
      </c>
      <c r="AB118" s="85"/>
      <c r="AC118" s="85"/>
      <c r="AD118" s="85"/>
      <c r="AE118" s="85"/>
      <c r="AF118" s="90" t="str">
        <f>IFERROR(((1+AA118)^(IF(V118="Mensual",Hoja1!$A$5,IF(V118="trimestral",Hoja1!$B$5,IF(V118="semestral",Hoja1!$C$5,IF(V118="Anual",Hoja1!$D$5,"error"))))/12)-1),"")</f>
        <v/>
      </c>
      <c r="AG118" s="91" t="str">
        <f t="shared" si="1"/>
        <v/>
      </c>
      <c r="AH118" s="92" t="str">
        <f t="shared" si="2"/>
        <v/>
      </c>
      <c r="AI118" s="93" t="str">
        <f t="shared" si="3"/>
        <v/>
      </c>
      <c r="AJ118" s="93" t="str">
        <f>IFERROR((S118*((1+AA118)^((365/((IF(V118="Mensual",Hoja1!$A$11,IF(V118="trimestral",Hoja1!$B$11,IF(V118="semestral",Hoja1!$C$11,IF(V118="anual",Hoja1!$D$11,"error")))))))/365)-1)*W118),"")</f>
        <v/>
      </c>
      <c r="AK118" s="215" t="str">
        <f t="shared" si="4"/>
        <v/>
      </c>
      <c r="AL118" s="109" t="e">
        <f>+VLOOKUP(C118,Códigos!$A$59:$A$800,1,0)</f>
        <v>#N/A</v>
      </c>
      <c r="AM118" s="216" t="str">
        <f t="shared" si="5"/>
        <v/>
      </c>
      <c r="AN118" s="102"/>
      <c r="AO118" s="216" t="str">
        <f>IFERROR((S118*((1+(Y118/100))^((365/((IF(V118="Mensual",Hoja1!$A$11,IF(V118="trimestral",Hoja1!$B$11,IF(V118="semestral",Hoja1!$C$11,IF(V118="anual",Hoja1!$D$11,"error")))))))/365)-1)*AN118),"")</f>
        <v/>
      </c>
      <c r="AP118" s="99" t="str">
        <f>+IF(A118="","",IF(C118="",70,VLOOKUP(I118,Hoja2!A:D,4,0)))</f>
        <v/>
      </c>
    </row>
    <row r="119" spans="1:42" ht="15.75" customHeight="1">
      <c r="A119" s="85"/>
      <c r="B119" s="85"/>
      <c r="C119" s="79"/>
      <c r="D119" s="132"/>
      <c r="E119" s="132"/>
      <c r="F119" s="85"/>
      <c r="G119" s="85" t="str">
        <f>+IFERROR(VLOOKUP(F119,Listas!$B:$C,2,0),"")</f>
        <v/>
      </c>
      <c r="H119" s="85"/>
      <c r="I119" s="85"/>
      <c r="J119" s="85"/>
      <c r="K119" s="79"/>
      <c r="L119" s="79"/>
      <c r="M119" s="82"/>
      <c r="N119" s="79"/>
      <c r="O119" s="132"/>
      <c r="P119" s="80"/>
      <c r="Q119" s="85"/>
      <c r="R119" s="85"/>
      <c r="S119" s="85"/>
      <c r="T119" s="85"/>
      <c r="U119" s="85"/>
      <c r="V119" s="85"/>
      <c r="W119" s="85"/>
      <c r="X119" s="86" t="str">
        <f t="shared" si="0"/>
        <v/>
      </c>
      <c r="Y119" s="87"/>
      <c r="Z119" s="88"/>
      <c r="AA119" s="98" t="str">
        <f>+IF(T119="UI",'Tasas por grupo'!$D$34/2,IF(T119="UYU",'Tasas por grupo'!$D$33/2,IF(T119="USD",'Tasas por grupo'!$D$35/2,"")))</f>
        <v/>
      </c>
      <c r="AB119" s="85"/>
      <c r="AC119" s="85"/>
      <c r="AD119" s="85"/>
      <c r="AE119" s="85"/>
      <c r="AF119" s="90" t="str">
        <f>IFERROR(((1+AA119)^(IF(V119="Mensual",Hoja1!$A$5,IF(V119="trimestral",Hoja1!$B$5,IF(V119="semestral",Hoja1!$C$5,IF(V119="Anual",Hoja1!$D$5,"error"))))/12)-1),"")</f>
        <v/>
      </c>
      <c r="AG119" s="91" t="str">
        <f t="shared" si="1"/>
        <v/>
      </c>
      <c r="AH119" s="92" t="str">
        <f t="shared" si="2"/>
        <v/>
      </c>
      <c r="AI119" s="93" t="str">
        <f t="shared" si="3"/>
        <v/>
      </c>
      <c r="AJ119" s="93" t="str">
        <f>IFERROR((S119*((1+AA119)^((365/((IF(V119="Mensual",Hoja1!$A$11,IF(V119="trimestral",Hoja1!$B$11,IF(V119="semestral",Hoja1!$C$11,IF(V119="anual",Hoja1!$D$11,"error")))))))/365)-1)*W119),"")</f>
        <v/>
      </c>
      <c r="AK119" s="215" t="str">
        <f t="shared" si="4"/>
        <v/>
      </c>
      <c r="AL119" s="109" t="e">
        <f>+VLOOKUP(C119,Códigos!$A$59:$A$800,1,0)</f>
        <v>#N/A</v>
      </c>
      <c r="AM119" s="216" t="str">
        <f t="shared" si="5"/>
        <v/>
      </c>
      <c r="AN119" s="102"/>
      <c r="AO119" s="216" t="str">
        <f>IFERROR((S119*((1+(Y119/100))^((365/((IF(V119="Mensual",Hoja1!$A$11,IF(V119="trimestral",Hoja1!$B$11,IF(V119="semestral",Hoja1!$C$11,IF(V119="anual",Hoja1!$D$11,"error")))))))/365)-1)*AN119),"")</f>
        <v/>
      </c>
      <c r="AP119" s="99" t="str">
        <f>+IF(A119="","",IF(C119="",70,VLOOKUP(I119,Hoja2!A:D,4,0)))</f>
        <v/>
      </c>
    </row>
    <row r="120" spans="1:42" ht="15.75" customHeight="1">
      <c r="A120" s="85"/>
      <c r="B120" s="85"/>
      <c r="C120" s="79"/>
      <c r="D120" s="132"/>
      <c r="E120" s="132"/>
      <c r="F120" s="85"/>
      <c r="G120" s="85" t="str">
        <f>+IFERROR(VLOOKUP(F120,Listas!$B:$C,2,0),"")</f>
        <v/>
      </c>
      <c r="H120" s="85"/>
      <c r="I120" s="85"/>
      <c r="J120" s="85"/>
      <c r="K120" s="79"/>
      <c r="L120" s="79"/>
      <c r="M120" s="82"/>
      <c r="N120" s="79"/>
      <c r="O120" s="132"/>
      <c r="P120" s="80"/>
      <c r="Q120" s="85"/>
      <c r="R120" s="85"/>
      <c r="S120" s="85"/>
      <c r="T120" s="85"/>
      <c r="U120" s="85"/>
      <c r="V120" s="85"/>
      <c r="W120" s="85"/>
      <c r="X120" s="86" t="str">
        <f t="shared" si="0"/>
        <v/>
      </c>
      <c r="Y120" s="87"/>
      <c r="Z120" s="88"/>
      <c r="AA120" s="98" t="str">
        <f>+IF(T120="UI",'Tasas por grupo'!$D$34/2,IF(T120="UYU",'Tasas por grupo'!$D$33/2,IF(T120="USD",'Tasas por grupo'!$D$35/2,"")))</f>
        <v/>
      </c>
      <c r="AB120" s="85"/>
      <c r="AC120" s="85"/>
      <c r="AD120" s="85"/>
      <c r="AE120" s="85"/>
      <c r="AF120" s="90" t="str">
        <f>IFERROR(((1+AA120)^(IF(V120="Mensual",Hoja1!$A$5,IF(V120="trimestral",Hoja1!$B$5,IF(V120="semestral",Hoja1!$C$5,IF(V120="Anual",Hoja1!$D$5,"error"))))/12)-1),"")</f>
        <v/>
      </c>
      <c r="AG120" s="91" t="str">
        <f t="shared" si="1"/>
        <v/>
      </c>
      <c r="AH120" s="92" t="str">
        <f t="shared" si="2"/>
        <v/>
      </c>
      <c r="AI120" s="93" t="str">
        <f t="shared" si="3"/>
        <v/>
      </c>
      <c r="AJ120" s="93" t="str">
        <f>IFERROR((S120*((1+AA120)^((365/((IF(V120="Mensual",Hoja1!$A$11,IF(V120="trimestral",Hoja1!$B$11,IF(V120="semestral",Hoja1!$C$11,IF(V120="anual",Hoja1!$D$11,"error")))))))/365)-1)*W120),"")</f>
        <v/>
      </c>
      <c r="AK120" s="215" t="str">
        <f t="shared" si="4"/>
        <v/>
      </c>
      <c r="AL120" s="109" t="e">
        <f>+VLOOKUP(C120,Códigos!$A$59:$A$800,1,0)</f>
        <v>#N/A</v>
      </c>
      <c r="AM120" s="216" t="str">
        <f t="shared" si="5"/>
        <v/>
      </c>
      <c r="AN120" s="102"/>
      <c r="AO120" s="216" t="str">
        <f>IFERROR((S120*((1+(Y120/100))^((365/((IF(V120="Mensual",Hoja1!$A$11,IF(V120="trimestral",Hoja1!$B$11,IF(V120="semestral",Hoja1!$C$11,IF(V120="anual",Hoja1!$D$11,"error")))))))/365)-1)*AN120),"")</f>
        <v/>
      </c>
      <c r="AP120" s="99" t="str">
        <f>+IF(A120="","",IF(C120="",70,VLOOKUP(I120,Hoja2!A:D,4,0)))</f>
        <v/>
      </c>
    </row>
    <row r="121" spans="1:42" ht="15.75" customHeight="1">
      <c r="A121" s="85"/>
      <c r="B121" s="85"/>
      <c r="C121" s="79"/>
      <c r="D121" s="132"/>
      <c r="E121" s="132"/>
      <c r="F121" s="85"/>
      <c r="G121" s="85" t="str">
        <f>+IFERROR(VLOOKUP(F121,Listas!$B:$C,2,0),"")</f>
        <v/>
      </c>
      <c r="H121" s="85"/>
      <c r="I121" s="85"/>
      <c r="J121" s="85"/>
      <c r="K121" s="79"/>
      <c r="L121" s="79"/>
      <c r="M121" s="82"/>
      <c r="N121" s="79"/>
      <c r="O121" s="132"/>
      <c r="P121" s="80"/>
      <c r="Q121" s="85"/>
      <c r="R121" s="85"/>
      <c r="S121" s="85"/>
      <c r="T121" s="85"/>
      <c r="U121" s="85"/>
      <c r="V121" s="85"/>
      <c r="W121" s="85"/>
      <c r="X121" s="86" t="str">
        <f t="shared" si="0"/>
        <v/>
      </c>
      <c r="Y121" s="87"/>
      <c r="Z121" s="88"/>
      <c r="AA121" s="98" t="str">
        <f>+IF(T121="UI",'Tasas por grupo'!$D$34/2,IF(T121="UYU",'Tasas por grupo'!$D$33/2,IF(T121="USD",'Tasas por grupo'!$D$35/2,"")))</f>
        <v/>
      </c>
      <c r="AB121" s="85"/>
      <c r="AC121" s="85"/>
      <c r="AD121" s="85"/>
      <c r="AE121" s="85"/>
      <c r="AF121" s="90" t="str">
        <f>IFERROR(((1+AA121)^(IF(V121="Mensual",Hoja1!$A$5,IF(V121="trimestral",Hoja1!$B$5,IF(V121="semestral",Hoja1!$C$5,IF(V121="Anual",Hoja1!$D$5,"error"))))/12)-1),"")</f>
        <v/>
      </c>
      <c r="AG121" s="91" t="str">
        <f t="shared" si="1"/>
        <v/>
      </c>
      <c r="AH121" s="92" t="str">
        <f t="shared" si="2"/>
        <v/>
      </c>
      <c r="AI121" s="93" t="str">
        <f t="shared" si="3"/>
        <v/>
      </c>
      <c r="AJ121" s="93" t="str">
        <f>IFERROR((S121*((1+AA121)^((365/((IF(V121="Mensual",Hoja1!$A$11,IF(V121="trimestral",Hoja1!$B$11,IF(V121="semestral",Hoja1!$C$11,IF(V121="anual",Hoja1!$D$11,"error")))))))/365)-1)*W121),"")</f>
        <v/>
      </c>
      <c r="AK121" s="215" t="str">
        <f t="shared" si="4"/>
        <v/>
      </c>
      <c r="AL121" s="109" t="e">
        <f>+VLOOKUP(C121,Códigos!$A$59:$A$800,1,0)</f>
        <v>#N/A</v>
      </c>
      <c r="AM121" s="216" t="str">
        <f t="shared" si="5"/>
        <v/>
      </c>
      <c r="AN121" s="102"/>
      <c r="AO121" s="216" t="str">
        <f>IFERROR((S121*((1+(Y121/100))^((365/((IF(V121="Mensual",Hoja1!$A$11,IF(V121="trimestral",Hoja1!$B$11,IF(V121="semestral",Hoja1!$C$11,IF(V121="anual",Hoja1!$D$11,"error")))))))/365)-1)*AN121),"")</f>
        <v/>
      </c>
      <c r="AP121" s="99" t="str">
        <f>+IF(A121="","",IF(C121="",70,VLOOKUP(I121,Hoja2!A:D,4,0)))</f>
        <v/>
      </c>
    </row>
    <row r="122" spans="1:42" ht="15.75" customHeight="1">
      <c r="A122" s="85"/>
      <c r="B122" s="85"/>
      <c r="C122" s="79"/>
      <c r="D122" s="132"/>
      <c r="E122" s="132"/>
      <c r="F122" s="85"/>
      <c r="G122" s="85" t="str">
        <f>+IFERROR(VLOOKUP(F122,Listas!$B:$C,2,0),"")</f>
        <v/>
      </c>
      <c r="H122" s="85"/>
      <c r="I122" s="85"/>
      <c r="J122" s="85"/>
      <c r="K122" s="79"/>
      <c r="L122" s="79"/>
      <c r="M122" s="82"/>
      <c r="N122" s="79"/>
      <c r="O122" s="132"/>
      <c r="P122" s="80"/>
      <c r="Q122" s="85"/>
      <c r="R122" s="85"/>
      <c r="S122" s="85"/>
      <c r="T122" s="85"/>
      <c r="U122" s="85"/>
      <c r="V122" s="85"/>
      <c r="W122" s="85"/>
      <c r="X122" s="86" t="str">
        <f t="shared" si="0"/>
        <v/>
      </c>
      <c r="Y122" s="87"/>
      <c r="Z122" s="88"/>
      <c r="AA122" s="98" t="str">
        <f>+IF(T122="UI",'Tasas por grupo'!$D$34/2,IF(T122="UYU",'Tasas por grupo'!$D$33/2,IF(T122="USD",'Tasas por grupo'!$D$35/2,"")))</f>
        <v/>
      </c>
      <c r="AB122" s="85"/>
      <c r="AC122" s="85"/>
      <c r="AD122" s="85"/>
      <c r="AE122" s="85"/>
      <c r="AF122" s="90" t="str">
        <f>IFERROR(((1+AA122)^(IF(V122="Mensual",Hoja1!$A$5,IF(V122="trimestral",Hoja1!$B$5,IF(V122="semestral",Hoja1!$C$5,IF(V122="Anual",Hoja1!$D$5,"error"))))/12)-1),"")</f>
        <v/>
      </c>
      <c r="AG122" s="91" t="str">
        <f t="shared" si="1"/>
        <v/>
      </c>
      <c r="AH122" s="92" t="str">
        <f t="shared" si="2"/>
        <v/>
      </c>
      <c r="AI122" s="93" t="str">
        <f t="shared" si="3"/>
        <v/>
      </c>
      <c r="AJ122" s="93" t="str">
        <f>IFERROR((S122*((1+AA122)^((365/((IF(V122="Mensual",Hoja1!$A$11,IF(V122="trimestral",Hoja1!$B$11,IF(V122="semestral",Hoja1!$C$11,IF(V122="anual",Hoja1!$D$11,"error")))))))/365)-1)*W122),"")</f>
        <v/>
      </c>
      <c r="AK122" s="215" t="str">
        <f t="shared" si="4"/>
        <v/>
      </c>
      <c r="AL122" s="109" t="e">
        <f>+VLOOKUP(C122,Códigos!$A$59:$A$800,1,0)</f>
        <v>#N/A</v>
      </c>
      <c r="AM122" s="216" t="str">
        <f t="shared" si="5"/>
        <v/>
      </c>
      <c r="AN122" s="102"/>
      <c r="AO122" s="216" t="str">
        <f>IFERROR((S122*((1+(Y122/100))^((365/((IF(V122="Mensual",Hoja1!$A$11,IF(V122="trimestral",Hoja1!$B$11,IF(V122="semestral",Hoja1!$C$11,IF(V122="anual",Hoja1!$D$11,"error")))))))/365)-1)*AN122),"")</f>
        <v/>
      </c>
      <c r="AP122" s="99" t="str">
        <f>+IF(A122="","",IF(C122="",70,VLOOKUP(I122,Hoja2!A:D,4,0)))</f>
        <v/>
      </c>
    </row>
    <row r="123" spans="1:42" ht="15.75" customHeight="1">
      <c r="A123" s="85"/>
      <c r="B123" s="85"/>
      <c r="C123" s="79"/>
      <c r="D123" s="132"/>
      <c r="E123" s="132"/>
      <c r="F123" s="85"/>
      <c r="G123" s="85" t="str">
        <f>+IFERROR(VLOOKUP(F123,Listas!$B:$C,2,0),"")</f>
        <v/>
      </c>
      <c r="H123" s="85"/>
      <c r="I123" s="85"/>
      <c r="J123" s="85"/>
      <c r="K123" s="79"/>
      <c r="L123" s="79"/>
      <c r="M123" s="82"/>
      <c r="N123" s="79"/>
      <c r="O123" s="132"/>
      <c r="P123" s="80"/>
      <c r="Q123" s="85"/>
      <c r="R123" s="85"/>
      <c r="S123" s="85"/>
      <c r="T123" s="85"/>
      <c r="U123" s="85"/>
      <c r="V123" s="85"/>
      <c r="W123" s="85"/>
      <c r="X123" s="86" t="str">
        <f t="shared" si="0"/>
        <v/>
      </c>
      <c r="Y123" s="87"/>
      <c r="Z123" s="88"/>
      <c r="AA123" s="98" t="str">
        <f>+IF(T123="UI",'Tasas por grupo'!$D$34/2,IF(T123="UYU",'Tasas por grupo'!$D$33/2,IF(T123="USD",'Tasas por grupo'!$D$35/2,"")))</f>
        <v/>
      </c>
      <c r="AB123" s="85"/>
      <c r="AC123" s="85"/>
      <c r="AD123" s="85"/>
      <c r="AE123" s="85"/>
      <c r="AF123" s="90" t="str">
        <f>IFERROR(((1+AA123)^(IF(V123="Mensual",Hoja1!$A$5,IF(V123="trimestral",Hoja1!$B$5,IF(V123="semestral",Hoja1!$C$5,IF(V123="Anual",Hoja1!$D$5,"error"))))/12)-1),"")</f>
        <v/>
      </c>
      <c r="AG123" s="91" t="str">
        <f t="shared" si="1"/>
        <v/>
      </c>
      <c r="AH123" s="92" t="str">
        <f t="shared" si="2"/>
        <v/>
      </c>
      <c r="AI123" s="93" t="str">
        <f t="shared" si="3"/>
        <v/>
      </c>
      <c r="AJ123" s="93" t="str">
        <f>IFERROR((S123*((1+AA123)^((365/((IF(V123="Mensual",Hoja1!$A$11,IF(V123="trimestral",Hoja1!$B$11,IF(V123="semestral",Hoja1!$C$11,IF(V123="anual",Hoja1!$D$11,"error")))))))/365)-1)*W123),"")</f>
        <v/>
      </c>
      <c r="AK123" s="215" t="str">
        <f t="shared" si="4"/>
        <v/>
      </c>
      <c r="AL123" s="109" t="e">
        <f>+VLOOKUP(C123,Códigos!$A$59:$A$800,1,0)</f>
        <v>#N/A</v>
      </c>
      <c r="AM123" s="216" t="str">
        <f t="shared" si="5"/>
        <v/>
      </c>
      <c r="AN123" s="102"/>
      <c r="AO123" s="216" t="str">
        <f>IFERROR((S123*((1+(Y123/100))^((365/((IF(V123="Mensual",Hoja1!$A$11,IF(V123="trimestral",Hoja1!$B$11,IF(V123="semestral",Hoja1!$C$11,IF(V123="anual",Hoja1!$D$11,"error")))))))/365)-1)*AN123),"")</f>
        <v/>
      </c>
      <c r="AP123" s="99" t="str">
        <f>+IF(A123="","",IF(C123="",70,VLOOKUP(I123,Hoja2!A:D,4,0)))</f>
        <v/>
      </c>
    </row>
    <row r="124" spans="1:42" ht="15.75" customHeight="1">
      <c r="A124" s="85"/>
      <c r="B124" s="85"/>
      <c r="C124" s="79"/>
      <c r="D124" s="132"/>
      <c r="E124" s="132"/>
      <c r="F124" s="85"/>
      <c r="G124" s="85" t="str">
        <f>+IFERROR(VLOOKUP(F124,Listas!$B:$C,2,0),"")</f>
        <v/>
      </c>
      <c r="H124" s="85"/>
      <c r="I124" s="85"/>
      <c r="J124" s="85"/>
      <c r="K124" s="79"/>
      <c r="L124" s="79"/>
      <c r="M124" s="82"/>
      <c r="N124" s="79"/>
      <c r="O124" s="132"/>
      <c r="P124" s="80"/>
      <c r="Q124" s="85"/>
      <c r="R124" s="85"/>
      <c r="S124" s="85"/>
      <c r="T124" s="85"/>
      <c r="U124" s="85"/>
      <c r="V124" s="85"/>
      <c r="W124" s="85"/>
      <c r="X124" s="86" t="str">
        <f t="shared" si="0"/>
        <v/>
      </c>
      <c r="Y124" s="87"/>
      <c r="Z124" s="88"/>
      <c r="AA124" s="98" t="str">
        <f>+IF(T124="UI",'Tasas por grupo'!$D$34/2,IF(T124="UYU",'Tasas por grupo'!$D$33/2,IF(T124="USD",'Tasas por grupo'!$D$35/2,"")))</f>
        <v/>
      </c>
      <c r="AB124" s="85"/>
      <c r="AC124" s="85"/>
      <c r="AD124" s="85"/>
      <c r="AE124" s="85"/>
      <c r="AF124" s="90" t="str">
        <f>IFERROR(((1+AA124)^(IF(V124="Mensual",Hoja1!$A$5,IF(V124="trimestral",Hoja1!$B$5,IF(V124="semestral",Hoja1!$C$5,IF(V124="Anual",Hoja1!$D$5,"error"))))/12)-1),"")</f>
        <v/>
      </c>
      <c r="AG124" s="91" t="str">
        <f t="shared" si="1"/>
        <v/>
      </c>
      <c r="AH124" s="92" t="str">
        <f t="shared" si="2"/>
        <v/>
      </c>
      <c r="AI124" s="93" t="str">
        <f t="shared" si="3"/>
        <v/>
      </c>
      <c r="AJ124" s="93" t="str">
        <f>IFERROR((S124*((1+AA124)^((365/((IF(V124="Mensual",Hoja1!$A$11,IF(V124="trimestral",Hoja1!$B$11,IF(V124="semestral",Hoja1!$C$11,IF(V124="anual",Hoja1!$D$11,"error")))))))/365)-1)*W124),"")</f>
        <v/>
      </c>
      <c r="AK124" s="215" t="str">
        <f t="shared" si="4"/>
        <v/>
      </c>
      <c r="AL124" s="109" t="e">
        <f>+VLOOKUP(C124,Códigos!$A$59:$A$800,1,0)</f>
        <v>#N/A</v>
      </c>
      <c r="AM124" s="216" t="str">
        <f t="shared" si="5"/>
        <v/>
      </c>
      <c r="AN124" s="102"/>
      <c r="AO124" s="216" t="str">
        <f>IFERROR((S124*((1+(Y124/100))^((365/((IF(V124="Mensual",Hoja1!$A$11,IF(V124="trimestral",Hoja1!$B$11,IF(V124="semestral",Hoja1!$C$11,IF(V124="anual",Hoja1!$D$11,"error")))))))/365)-1)*AN124),"")</f>
        <v/>
      </c>
      <c r="AP124" s="99" t="str">
        <f>+IF(A124="","",IF(C124="",70,VLOOKUP(I124,Hoja2!A:D,4,0)))</f>
        <v/>
      </c>
    </row>
    <row r="125" spans="1:42" ht="15.75" customHeight="1">
      <c r="A125" s="85"/>
      <c r="B125" s="85"/>
      <c r="C125" s="79"/>
      <c r="D125" s="132"/>
      <c r="E125" s="132"/>
      <c r="F125" s="85"/>
      <c r="G125" s="85" t="str">
        <f>+IFERROR(VLOOKUP(F125,Listas!$B:$C,2,0),"")</f>
        <v/>
      </c>
      <c r="H125" s="85"/>
      <c r="I125" s="85"/>
      <c r="J125" s="85"/>
      <c r="K125" s="79"/>
      <c r="L125" s="79"/>
      <c r="M125" s="82"/>
      <c r="N125" s="79"/>
      <c r="O125" s="132"/>
      <c r="P125" s="80"/>
      <c r="Q125" s="85"/>
      <c r="R125" s="85"/>
      <c r="S125" s="85"/>
      <c r="T125" s="85"/>
      <c r="U125" s="85"/>
      <c r="V125" s="85"/>
      <c r="W125" s="85"/>
      <c r="X125" s="86" t="str">
        <f t="shared" si="0"/>
        <v/>
      </c>
      <c r="Y125" s="87"/>
      <c r="Z125" s="88"/>
      <c r="AA125" s="98" t="str">
        <f>+IF(T125="UI",'Tasas por grupo'!$D$34/2,IF(T125="UYU",'Tasas por grupo'!$D$33/2,IF(T125="USD",'Tasas por grupo'!$D$35/2,"")))</f>
        <v/>
      </c>
      <c r="AB125" s="85"/>
      <c r="AC125" s="85"/>
      <c r="AD125" s="85"/>
      <c r="AE125" s="85"/>
      <c r="AF125" s="90" t="str">
        <f>IFERROR(((1+AA125)^(IF(V125="Mensual",Hoja1!$A$5,IF(V125="trimestral",Hoja1!$B$5,IF(V125="semestral",Hoja1!$C$5,IF(V125="Anual",Hoja1!$D$5,"error"))))/12)-1),"")</f>
        <v/>
      </c>
      <c r="AG125" s="91" t="str">
        <f t="shared" si="1"/>
        <v/>
      </c>
      <c r="AH125" s="92" t="str">
        <f t="shared" si="2"/>
        <v/>
      </c>
      <c r="AI125" s="93" t="str">
        <f t="shared" si="3"/>
        <v/>
      </c>
      <c r="AJ125" s="93" t="str">
        <f>IFERROR((S125*((1+AA125)^((365/((IF(V125="Mensual",Hoja1!$A$11,IF(V125="trimestral",Hoja1!$B$11,IF(V125="semestral",Hoja1!$C$11,IF(V125="anual",Hoja1!$D$11,"error")))))))/365)-1)*W125),"")</f>
        <v/>
      </c>
      <c r="AK125" s="215" t="str">
        <f t="shared" si="4"/>
        <v/>
      </c>
      <c r="AL125" s="109" t="e">
        <f>+VLOOKUP(C125,Códigos!$A$59:$A$800,1,0)</f>
        <v>#N/A</v>
      </c>
      <c r="AM125" s="216" t="str">
        <f t="shared" si="5"/>
        <v/>
      </c>
      <c r="AN125" s="102"/>
      <c r="AO125" s="216" t="str">
        <f>IFERROR((S125*((1+(Y125/100))^((365/((IF(V125="Mensual",Hoja1!$A$11,IF(V125="trimestral",Hoja1!$B$11,IF(V125="semestral",Hoja1!$C$11,IF(V125="anual",Hoja1!$D$11,"error")))))))/365)-1)*AN125),"")</f>
        <v/>
      </c>
      <c r="AP125" s="99" t="str">
        <f>+IF(A125="","",IF(C125="",70,VLOOKUP(I125,Hoja2!A:D,4,0)))</f>
        <v/>
      </c>
    </row>
    <row r="126" spans="1:42" ht="15.75" customHeight="1">
      <c r="A126" s="85"/>
      <c r="B126" s="85"/>
      <c r="C126" s="79"/>
      <c r="D126" s="132"/>
      <c r="E126" s="132"/>
      <c r="F126" s="85"/>
      <c r="G126" s="85" t="str">
        <f>+IFERROR(VLOOKUP(F126,Listas!$B:$C,2,0),"")</f>
        <v/>
      </c>
      <c r="H126" s="85"/>
      <c r="I126" s="85"/>
      <c r="J126" s="85"/>
      <c r="K126" s="79"/>
      <c r="L126" s="79"/>
      <c r="M126" s="82"/>
      <c r="N126" s="79"/>
      <c r="O126" s="132"/>
      <c r="P126" s="80"/>
      <c r="Q126" s="85"/>
      <c r="R126" s="85"/>
      <c r="S126" s="85"/>
      <c r="T126" s="85"/>
      <c r="U126" s="85"/>
      <c r="V126" s="85"/>
      <c r="W126" s="85"/>
      <c r="X126" s="86" t="str">
        <f t="shared" si="0"/>
        <v/>
      </c>
      <c r="Y126" s="87"/>
      <c r="Z126" s="88"/>
      <c r="AA126" s="98" t="str">
        <f>+IF(T126="UI",'Tasas por grupo'!$D$34/2,IF(T126="UYU",'Tasas por grupo'!$D$33/2,IF(T126="USD",'Tasas por grupo'!$D$35/2,"")))</f>
        <v/>
      </c>
      <c r="AB126" s="85"/>
      <c r="AC126" s="85"/>
      <c r="AD126" s="85"/>
      <c r="AE126" s="85"/>
      <c r="AF126" s="90" t="str">
        <f>IFERROR(((1+AA126)^(IF(V126="Mensual",Hoja1!$A$5,IF(V126="trimestral",Hoja1!$B$5,IF(V126="semestral",Hoja1!$C$5,IF(V126="Anual",Hoja1!$D$5,"error"))))/12)-1),"")</f>
        <v/>
      </c>
      <c r="AG126" s="91" t="str">
        <f t="shared" si="1"/>
        <v/>
      </c>
      <c r="AH126" s="92" t="str">
        <f t="shared" si="2"/>
        <v/>
      </c>
      <c r="AI126" s="93" t="str">
        <f t="shared" si="3"/>
        <v/>
      </c>
      <c r="AJ126" s="93" t="str">
        <f>IFERROR((S126*((1+AA126)^((365/((IF(V126="Mensual",Hoja1!$A$11,IF(V126="trimestral",Hoja1!$B$11,IF(V126="semestral",Hoja1!$C$11,IF(V126="anual",Hoja1!$D$11,"error")))))))/365)-1)*W126),"")</f>
        <v/>
      </c>
      <c r="AK126" s="215" t="str">
        <f t="shared" si="4"/>
        <v/>
      </c>
      <c r="AL126" s="109" t="e">
        <f>+VLOOKUP(C126,Códigos!$A$59:$A$800,1,0)</f>
        <v>#N/A</v>
      </c>
      <c r="AM126" s="216" t="str">
        <f t="shared" si="5"/>
        <v/>
      </c>
      <c r="AN126" s="102"/>
      <c r="AO126" s="216" t="str">
        <f>IFERROR((S126*((1+(Y126/100))^((365/((IF(V126="Mensual",Hoja1!$A$11,IF(V126="trimestral",Hoja1!$B$11,IF(V126="semestral",Hoja1!$C$11,IF(V126="anual",Hoja1!$D$11,"error")))))))/365)-1)*AN126),"")</f>
        <v/>
      </c>
      <c r="AP126" s="99" t="str">
        <f>+IF(A126="","",IF(C126="",70,VLOOKUP(I126,Hoja2!A:D,4,0)))</f>
        <v/>
      </c>
    </row>
    <row r="127" spans="1:42" ht="15.75" customHeight="1">
      <c r="A127" s="85"/>
      <c r="B127" s="85"/>
      <c r="C127" s="79"/>
      <c r="D127" s="132"/>
      <c r="E127" s="132"/>
      <c r="F127" s="85"/>
      <c r="G127" s="85" t="str">
        <f>+IFERROR(VLOOKUP(F127,Listas!$B:$C,2,0),"")</f>
        <v/>
      </c>
      <c r="H127" s="85"/>
      <c r="I127" s="85"/>
      <c r="J127" s="85"/>
      <c r="K127" s="79"/>
      <c r="L127" s="79"/>
      <c r="M127" s="82"/>
      <c r="N127" s="79"/>
      <c r="O127" s="132"/>
      <c r="P127" s="80"/>
      <c r="Q127" s="85"/>
      <c r="R127" s="85"/>
      <c r="S127" s="85"/>
      <c r="T127" s="85"/>
      <c r="U127" s="85"/>
      <c r="V127" s="85"/>
      <c r="W127" s="85"/>
      <c r="X127" s="86" t="str">
        <f t="shared" si="0"/>
        <v/>
      </c>
      <c r="Y127" s="87"/>
      <c r="Z127" s="88"/>
      <c r="AA127" s="98" t="str">
        <f>+IF(T127="UI",'Tasas por grupo'!$D$34/2,IF(T127="UYU",'Tasas por grupo'!$D$33/2,IF(T127="USD",'Tasas por grupo'!$D$35/2,"")))</f>
        <v/>
      </c>
      <c r="AB127" s="85"/>
      <c r="AC127" s="85"/>
      <c r="AD127" s="85"/>
      <c r="AE127" s="85"/>
      <c r="AF127" s="90" t="str">
        <f>IFERROR(((1+AA127)^(IF(V127="Mensual",Hoja1!$A$5,IF(V127="trimestral",Hoja1!$B$5,IF(V127="semestral",Hoja1!$C$5,IF(V127="Anual",Hoja1!$D$5,"error"))))/12)-1),"")</f>
        <v/>
      </c>
      <c r="AG127" s="91" t="str">
        <f t="shared" si="1"/>
        <v/>
      </c>
      <c r="AH127" s="92" t="str">
        <f t="shared" si="2"/>
        <v/>
      </c>
      <c r="AI127" s="93" t="str">
        <f t="shared" si="3"/>
        <v/>
      </c>
      <c r="AJ127" s="93" t="str">
        <f>IFERROR((S127*((1+AA127)^((365/((IF(V127="Mensual",Hoja1!$A$11,IF(V127="trimestral",Hoja1!$B$11,IF(V127="semestral",Hoja1!$C$11,IF(V127="anual",Hoja1!$D$11,"error")))))))/365)-1)*W127),"")</f>
        <v/>
      </c>
      <c r="AK127" s="215" t="str">
        <f t="shared" si="4"/>
        <v/>
      </c>
      <c r="AL127" s="109" t="e">
        <f>+VLOOKUP(C127,Códigos!$A$59:$A$800,1,0)</f>
        <v>#N/A</v>
      </c>
      <c r="AM127" s="216" t="str">
        <f t="shared" si="5"/>
        <v/>
      </c>
      <c r="AN127" s="102"/>
      <c r="AO127" s="216" t="str">
        <f>IFERROR((S127*((1+(Y127/100))^((365/((IF(V127="Mensual",Hoja1!$A$11,IF(V127="trimestral",Hoja1!$B$11,IF(V127="semestral",Hoja1!$C$11,IF(V127="anual",Hoja1!$D$11,"error")))))))/365)-1)*AN127),"")</f>
        <v/>
      </c>
      <c r="AP127" s="99" t="str">
        <f>+IF(A127="","",IF(C127="",70,VLOOKUP(I127,Hoja2!A:D,4,0)))</f>
        <v/>
      </c>
    </row>
    <row r="128" spans="1:42" ht="15.75" customHeight="1">
      <c r="A128" s="85"/>
      <c r="B128" s="85"/>
      <c r="C128" s="79"/>
      <c r="D128" s="132"/>
      <c r="E128" s="132"/>
      <c r="F128" s="85"/>
      <c r="G128" s="85" t="str">
        <f>+IFERROR(VLOOKUP(F128,Listas!$B:$C,2,0),"")</f>
        <v/>
      </c>
      <c r="H128" s="85"/>
      <c r="I128" s="85"/>
      <c r="J128" s="85"/>
      <c r="K128" s="79"/>
      <c r="L128" s="79"/>
      <c r="M128" s="82"/>
      <c r="N128" s="79"/>
      <c r="O128" s="132"/>
      <c r="P128" s="80"/>
      <c r="Q128" s="85"/>
      <c r="R128" s="85"/>
      <c r="S128" s="85"/>
      <c r="T128" s="85"/>
      <c r="U128" s="85"/>
      <c r="V128" s="85"/>
      <c r="W128" s="85"/>
      <c r="X128" s="86" t="str">
        <f t="shared" si="0"/>
        <v/>
      </c>
      <c r="Y128" s="87"/>
      <c r="Z128" s="88"/>
      <c r="AA128" s="98" t="str">
        <f>+IF(T128="UI",'Tasas por grupo'!$D$34/2,IF(T128="UYU",'Tasas por grupo'!$D$33/2,IF(T128="USD",'Tasas por grupo'!$D$35/2,"")))</f>
        <v/>
      </c>
      <c r="AB128" s="85"/>
      <c r="AC128" s="85"/>
      <c r="AD128" s="85"/>
      <c r="AE128" s="85"/>
      <c r="AF128" s="90" t="str">
        <f>IFERROR(((1+AA128)^(IF(V128="Mensual",Hoja1!$A$5,IF(V128="trimestral",Hoja1!$B$5,IF(V128="semestral",Hoja1!$C$5,IF(V128="Anual",Hoja1!$D$5,"error"))))/12)-1),"")</f>
        <v/>
      </c>
      <c r="AG128" s="91" t="str">
        <f t="shared" si="1"/>
        <v/>
      </c>
      <c r="AH128" s="92" t="str">
        <f t="shared" si="2"/>
        <v/>
      </c>
      <c r="AI128" s="93" t="str">
        <f t="shared" si="3"/>
        <v/>
      </c>
      <c r="AJ128" s="93" t="str">
        <f>IFERROR((S128*((1+AA128)^((365/((IF(V128="Mensual",Hoja1!$A$11,IF(V128="trimestral",Hoja1!$B$11,IF(V128="semestral",Hoja1!$C$11,IF(V128="anual",Hoja1!$D$11,"error")))))))/365)-1)*W128),"")</f>
        <v/>
      </c>
      <c r="AK128" s="215" t="str">
        <f t="shared" si="4"/>
        <v/>
      </c>
      <c r="AL128" s="109" t="e">
        <f>+VLOOKUP(C128,Códigos!$A$59:$A$800,1,0)</f>
        <v>#N/A</v>
      </c>
      <c r="AM128" s="216" t="str">
        <f t="shared" si="5"/>
        <v/>
      </c>
      <c r="AN128" s="102"/>
      <c r="AO128" s="216" t="str">
        <f>IFERROR((S128*((1+(Y128/100))^((365/((IF(V128="Mensual",Hoja1!$A$11,IF(V128="trimestral",Hoja1!$B$11,IF(V128="semestral",Hoja1!$C$11,IF(V128="anual",Hoja1!$D$11,"error")))))))/365)-1)*AN128),"")</f>
        <v/>
      </c>
      <c r="AP128" s="99" t="str">
        <f>+IF(A128="","",IF(C128="",70,VLOOKUP(I128,Hoja2!A:D,4,0)))</f>
        <v/>
      </c>
    </row>
    <row r="129" spans="1:42" ht="15.75" customHeight="1">
      <c r="A129" s="85"/>
      <c r="B129" s="85"/>
      <c r="C129" s="79"/>
      <c r="D129" s="132"/>
      <c r="E129" s="132"/>
      <c r="F129" s="85"/>
      <c r="G129" s="85" t="str">
        <f>+IFERROR(VLOOKUP(F129,Listas!$B:$C,2,0),"")</f>
        <v/>
      </c>
      <c r="H129" s="85"/>
      <c r="I129" s="85"/>
      <c r="J129" s="85"/>
      <c r="K129" s="79"/>
      <c r="L129" s="79"/>
      <c r="M129" s="82"/>
      <c r="N129" s="79"/>
      <c r="O129" s="132"/>
      <c r="P129" s="80"/>
      <c r="Q129" s="85"/>
      <c r="R129" s="85"/>
      <c r="S129" s="85"/>
      <c r="T129" s="85"/>
      <c r="U129" s="85"/>
      <c r="V129" s="85"/>
      <c r="W129" s="85"/>
      <c r="X129" s="86" t="str">
        <f t="shared" si="0"/>
        <v/>
      </c>
      <c r="Y129" s="87"/>
      <c r="Z129" s="88"/>
      <c r="AA129" s="98" t="str">
        <f>+IF(T129="UI",'Tasas por grupo'!$D$34/2,IF(T129="UYU",'Tasas por grupo'!$D$33/2,IF(T129="USD",'Tasas por grupo'!$D$35/2,"")))</f>
        <v/>
      </c>
      <c r="AB129" s="85"/>
      <c r="AC129" s="85"/>
      <c r="AD129" s="85"/>
      <c r="AE129" s="85"/>
      <c r="AF129" s="90" t="str">
        <f>IFERROR(((1+AA129)^(IF(V129="Mensual",Hoja1!$A$5,IF(V129="trimestral",Hoja1!$B$5,IF(V129="semestral",Hoja1!$C$5,IF(V129="Anual",Hoja1!$D$5,"error"))))/12)-1),"")</f>
        <v/>
      </c>
      <c r="AG129" s="91" t="str">
        <f t="shared" si="1"/>
        <v/>
      </c>
      <c r="AH129" s="92" t="str">
        <f t="shared" si="2"/>
        <v/>
      </c>
      <c r="AI129" s="93" t="str">
        <f t="shared" si="3"/>
        <v/>
      </c>
      <c r="AJ129" s="93" t="str">
        <f>IFERROR((S129*((1+AA129)^((365/((IF(V129="Mensual",Hoja1!$A$11,IF(V129="trimestral",Hoja1!$B$11,IF(V129="semestral",Hoja1!$C$11,IF(V129="anual",Hoja1!$D$11,"error")))))))/365)-1)*W129),"")</f>
        <v/>
      </c>
      <c r="AK129" s="215" t="str">
        <f t="shared" si="4"/>
        <v/>
      </c>
      <c r="AL129" s="109" t="e">
        <f>+VLOOKUP(C129,Códigos!$A$59:$A$800,1,0)</f>
        <v>#N/A</v>
      </c>
      <c r="AM129" s="216" t="str">
        <f t="shared" si="5"/>
        <v/>
      </c>
      <c r="AN129" s="102"/>
      <c r="AO129" s="216" t="str">
        <f>IFERROR((S129*((1+(Y129/100))^((365/((IF(V129="Mensual",Hoja1!$A$11,IF(V129="trimestral",Hoja1!$B$11,IF(V129="semestral",Hoja1!$C$11,IF(V129="anual",Hoja1!$D$11,"error")))))))/365)-1)*AN129),"")</f>
        <v/>
      </c>
      <c r="AP129" s="99" t="str">
        <f>+IF(A129="","",IF(C129="",70,VLOOKUP(I129,Hoja2!A:D,4,0)))</f>
        <v/>
      </c>
    </row>
    <row r="130" spans="1:42" ht="15.75" customHeight="1">
      <c r="A130" s="85"/>
      <c r="B130" s="85"/>
      <c r="C130" s="79"/>
      <c r="D130" s="132"/>
      <c r="E130" s="132"/>
      <c r="F130" s="85"/>
      <c r="G130" s="85" t="str">
        <f>+IFERROR(VLOOKUP(F130,Listas!$B:$C,2,0),"")</f>
        <v/>
      </c>
      <c r="H130" s="85"/>
      <c r="I130" s="85"/>
      <c r="J130" s="85"/>
      <c r="K130" s="79"/>
      <c r="L130" s="79"/>
      <c r="M130" s="82"/>
      <c r="N130" s="79"/>
      <c r="O130" s="132"/>
      <c r="P130" s="80"/>
      <c r="Q130" s="85"/>
      <c r="R130" s="85"/>
      <c r="S130" s="85"/>
      <c r="T130" s="85"/>
      <c r="U130" s="85"/>
      <c r="V130" s="85"/>
      <c r="W130" s="85"/>
      <c r="X130" s="86" t="str">
        <f t="shared" si="0"/>
        <v/>
      </c>
      <c r="Y130" s="87"/>
      <c r="Z130" s="88"/>
      <c r="AA130" s="98" t="str">
        <f>+IF(T130="UI",'Tasas por grupo'!$D$34/2,IF(T130="UYU",'Tasas por grupo'!$D$33/2,IF(T130="USD",'Tasas por grupo'!$D$35/2,"")))</f>
        <v/>
      </c>
      <c r="AB130" s="85"/>
      <c r="AC130" s="85"/>
      <c r="AD130" s="85"/>
      <c r="AE130" s="85"/>
      <c r="AF130" s="90" t="str">
        <f>IFERROR(((1+AA130)^(IF(V130="Mensual",Hoja1!$A$5,IF(V130="trimestral",Hoja1!$B$5,IF(V130="semestral",Hoja1!$C$5,IF(V130="Anual",Hoja1!$D$5,"error"))))/12)-1),"")</f>
        <v/>
      </c>
      <c r="AG130" s="91" t="str">
        <f t="shared" si="1"/>
        <v/>
      </c>
      <c r="AH130" s="92" t="str">
        <f t="shared" si="2"/>
        <v/>
      </c>
      <c r="AI130" s="93" t="str">
        <f t="shared" si="3"/>
        <v/>
      </c>
      <c r="AJ130" s="93" t="str">
        <f>IFERROR((S130*((1+AA130)^((365/((IF(V130="Mensual",Hoja1!$A$11,IF(V130="trimestral",Hoja1!$B$11,IF(V130="semestral",Hoja1!$C$11,IF(V130="anual",Hoja1!$D$11,"error")))))))/365)-1)*W130),"")</f>
        <v/>
      </c>
      <c r="AK130" s="215" t="str">
        <f t="shared" si="4"/>
        <v/>
      </c>
      <c r="AL130" s="109" t="e">
        <f>+VLOOKUP(C130,Códigos!$A$59:$A$800,1,0)</f>
        <v>#N/A</v>
      </c>
      <c r="AM130" s="216" t="str">
        <f t="shared" si="5"/>
        <v/>
      </c>
      <c r="AN130" s="102"/>
      <c r="AO130" s="216" t="str">
        <f>IFERROR((S130*((1+(Y130/100))^((365/((IF(V130="Mensual",Hoja1!$A$11,IF(V130="trimestral",Hoja1!$B$11,IF(V130="semestral",Hoja1!$C$11,IF(V130="anual",Hoja1!$D$11,"error")))))))/365)-1)*AN130),"")</f>
        <v/>
      </c>
      <c r="AP130" s="99" t="str">
        <f>+IF(A130="","",IF(C130="",70,VLOOKUP(I130,Hoja2!A:D,4,0)))</f>
        <v/>
      </c>
    </row>
    <row r="131" spans="1:42" ht="15.75" customHeight="1">
      <c r="A131" s="85"/>
      <c r="B131" s="85"/>
      <c r="C131" s="79"/>
      <c r="D131" s="132"/>
      <c r="E131" s="132"/>
      <c r="F131" s="85"/>
      <c r="G131" s="85" t="str">
        <f>+IFERROR(VLOOKUP(F131,Listas!$B:$C,2,0),"")</f>
        <v/>
      </c>
      <c r="H131" s="85"/>
      <c r="I131" s="85"/>
      <c r="J131" s="85"/>
      <c r="K131" s="79"/>
      <c r="L131" s="79"/>
      <c r="M131" s="82"/>
      <c r="N131" s="79"/>
      <c r="O131" s="132"/>
      <c r="P131" s="80"/>
      <c r="Q131" s="85"/>
      <c r="R131" s="85"/>
      <c r="S131" s="85"/>
      <c r="T131" s="85"/>
      <c r="U131" s="85"/>
      <c r="V131" s="85"/>
      <c r="W131" s="85"/>
      <c r="X131" s="86" t="str">
        <f t="shared" si="0"/>
        <v/>
      </c>
      <c r="Y131" s="87"/>
      <c r="Z131" s="88"/>
      <c r="AA131" s="98" t="str">
        <f>+IF(T131="UI",'Tasas por grupo'!$D$34/2,IF(T131="UYU",'Tasas por grupo'!$D$33/2,IF(T131="USD",'Tasas por grupo'!$D$35/2,"")))</f>
        <v/>
      </c>
      <c r="AB131" s="85"/>
      <c r="AC131" s="85"/>
      <c r="AD131" s="85"/>
      <c r="AE131" s="85"/>
      <c r="AF131" s="90" t="str">
        <f>IFERROR(((1+AA131)^(IF(V131="Mensual",Hoja1!$A$5,IF(V131="trimestral",Hoja1!$B$5,IF(V131="semestral",Hoja1!$C$5,IF(V131="Anual",Hoja1!$D$5,"error"))))/12)-1),"")</f>
        <v/>
      </c>
      <c r="AG131" s="91" t="str">
        <f t="shared" si="1"/>
        <v/>
      </c>
      <c r="AH131" s="92" t="str">
        <f t="shared" si="2"/>
        <v/>
      </c>
      <c r="AI131" s="93" t="str">
        <f t="shared" si="3"/>
        <v/>
      </c>
      <c r="AJ131" s="93" t="str">
        <f>IFERROR((S131*((1+AA131)^((365/((IF(V131="Mensual",Hoja1!$A$11,IF(V131="trimestral",Hoja1!$B$11,IF(V131="semestral",Hoja1!$C$11,IF(V131="anual",Hoja1!$D$11,"error")))))))/365)-1)*W131),"")</f>
        <v/>
      </c>
      <c r="AK131" s="215" t="str">
        <f t="shared" si="4"/>
        <v/>
      </c>
      <c r="AL131" s="109" t="e">
        <f>+VLOOKUP(C131,Códigos!$A$59:$A$800,1,0)</f>
        <v>#N/A</v>
      </c>
      <c r="AM131" s="216" t="str">
        <f t="shared" si="5"/>
        <v/>
      </c>
      <c r="AN131" s="102"/>
      <c r="AO131" s="216" t="str">
        <f>IFERROR((S131*((1+(Y131/100))^((365/((IF(V131="Mensual",Hoja1!$A$11,IF(V131="trimestral",Hoja1!$B$11,IF(V131="semestral",Hoja1!$C$11,IF(V131="anual",Hoja1!$D$11,"error")))))))/365)-1)*AN131),"")</f>
        <v/>
      </c>
      <c r="AP131" s="99" t="str">
        <f>+IF(A131="","",IF(C131="",70,VLOOKUP(I131,Hoja2!A:D,4,0)))</f>
        <v/>
      </c>
    </row>
    <row r="132" spans="1:42" ht="15.75" customHeight="1">
      <c r="A132" s="85"/>
      <c r="B132" s="85"/>
      <c r="C132" s="79"/>
      <c r="D132" s="132"/>
      <c r="E132" s="132"/>
      <c r="F132" s="85"/>
      <c r="G132" s="85" t="str">
        <f>+IFERROR(VLOOKUP(F132,Listas!$B:$C,2,0),"")</f>
        <v/>
      </c>
      <c r="H132" s="85"/>
      <c r="I132" s="85"/>
      <c r="J132" s="85"/>
      <c r="K132" s="79"/>
      <c r="L132" s="79"/>
      <c r="M132" s="82"/>
      <c r="N132" s="79"/>
      <c r="O132" s="132"/>
      <c r="P132" s="80"/>
      <c r="Q132" s="85"/>
      <c r="R132" s="85"/>
      <c r="S132" s="85"/>
      <c r="T132" s="85"/>
      <c r="U132" s="85"/>
      <c r="V132" s="85"/>
      <c r="W132" s="85"/>
      <c r="X132" s="86" t="str">
        <f t="shared" si="0"/>
        <v/>
      </c>
      <c r="Y132" s="87"/>
      <c r="Z132" s="88"/>
      <c r="AA132" s="98" t="str">
        <f>+IF(T132="UI",'Tasas por grupo'!$D$34/2,IF(T132="UYU",'Tasas por grupo'!$D$33/2,IF(T132="USD",'Tasas por grupo'!$D$35/2,"")))</f>
        <v/>
      </c>
      <c r="AB132" s="85"/>
      <c r="AC132" s="85"/>
      <c r="AD132" s="85"/>
      <c r="AE132" s="85"/>
      <c r="AF132" s="90" t="str">
        <f>IFERROR(((1+AA132)^(IF(V132="Mensual",Hoja1!$A$5,IF(V132="trimestral",Hoja1!$B$5,IF(V132="semestral",Hoja1!$C$5,IF(V132="Anual",Hoja1!$D$5,"error"))))/12)-1),"")</f>
        <v/>
      </c>
      <c r="AG132" s="91" t="str">
        <f t="shared" si="1"/>
        <v/>
      </c>
      <c r="AH132" s="92" t="str">
        <f t="shared" si="2"/>
        <v/>
      </c>
      <c r="AI132" s="93" t="str">
        <f t="shared" si="3"/>
        <v/>
      </c>
      <c r="AJ132" s="93" t="str">
        <f>IFERROR((S132*((1+AA132)^((365/((IF(V132="Mensual",Hoja1!$A$11,IF(V132="trimestral",Hoja1!$B$11,IF(V132="semestral",Hoja1!$C$11,IF(V132="anual",Hoja1!$D$11,"error")))))))/365)-1)*W132),"")</f>
        <v/>
      </c>
      <c r="AK132" s="215" t="str">
        <f t="shared" si="4"/>
        <v/>
      </c>
      <c r="AL132" s="109" t="e">
        <f>+VLOOKUP(C132,Códigos!$A$59:$A$800,1,0)</f>
        <v>#N/A</v>
      </c>
      <c r="AM132" s="216" t="str">
        <f t="shared" si="5"/>
        <v/>
      </c>
      <c r="AN132" s="102"/>
      <c r="AO132" s="216" t="str">
        <f>IFERROR((S132*((1+(Y132/100))^((365/((IF(V132="Mensual",Hoja1!$A$11,IF(V132="trimestral",Hoja1!$B$11,IF(V132="semestral",Hoja1!$C$11,IF(V132="anual",Hoja1!$D$11,"error")))))))/365)-1)*AN132),"")</f>
        <v/>
      </c>
      <c r="AP132" s="99" t="str">
        <f>+IF(A132="","",IF(C132="",70,VLOOKUP(I132,Hoja2!A:D,4,0)))</f>
        <v/>
      </c>
    </row>
    <row r="133" spans="1:42" ht="15.75" customHeight="1">
      <c r="A133" s="85"/>
      <c r="B133" s="85"/>
      <c r="C133" s="79"/>
      <c r="D133" s="132"/>
      <c r="E133" s="132"/>
      <c r="F133" s="85"/>
      <c r="G133" s="85" t="str">
        <f>+IFERROR(VLOOKUP(F133,Listas!$B:$C,2,0),"")</f>
        <v/>
      </c>
      <c r="H133" s="85"/>
      <c r="I133" s="85"/>
      <c r="J133" s="85"/>
      <c r="K133" s="79"/>
      <c r="L133" s="79"/>
      <c r="M133" s="82"/>
      <c r="N133" s="79"/>
      <c r="O133" s="132"/>
      <c r="P133" s="80"/>
      <c r="Q133" s="85"/>
      <c r="R133" s="85"/>
      <c r="S133" s="85"/>
      <c r="T133" s="85"/>
      <c r="U133" s="85"/>
      <c r="V133" s="85"/>
      <c r="W133" s="85"/>
      <c r="X133" s="86" t="str">
        <f t="shared" si="0"/>
        <v/>
      </c>
      <c r="Y133" s="87"/>
      <c r="Z133" s="88"/>
      <c r="AA133" s="98" t="str">
        <f>+IF(T133="UI",'Tasas por grupo'!$D$34/2,IF(T133="UYU",'Tasas por grupo'!$D$33/2,IF(T133="USD",'Tasas por grupo'!$D$35/2,"")))</f>
        <v/>
      </c>
      <c r="AB133" s="85"/>
      <c r="AC133" s="85"/>
      <c r="AD133" s="85"/>
      <c r="AE133" s="85"/>
      <c r="AF133" s="90" t="str">
        <f>IFERROR(((1+AA133)^(IF(V133="Mensual",Hoja1!$A$5,IF(V133="trimestral",Hoja1!$B$5,IF(V133="semestral",Hoja1!$C$5,IF(V133="Anual",Hoja1!$D$5,"error"))))/12)-1),"")</f>
        <v/>
      </c>
      <c r="AG133" s="91" t="str">
        <f t="shared" si="1"/>
        <v/>
      </c>
      <c r="AH133" s="92" t="str">
        <f t="shared" si="2"/>
        <v/>
      </c>
      <c r="AI133" s="93" t="str">
        <f t="shared" si="3"/>
        <v/>
      </c>
      <c r="AJ133" s="93" t="str">
        <f>IFERROR((S133*((1+AA133)^((365/((IF(V133="Mensual",Hoja1!$A$11,IF(V133="trimestral",Hoja1!$B$11,IF(V133="semestral",Hoja1!$C$11,IF(V133="anual",Hoja1!$D$11,"error")))))))/365)-1)*W133),"")</f>
        <v/>
      </c>
      <c r="AK133" s="215" t="str">
        <f t="shared" si="4"/>
        <v/>
      </c>
      <c r="AL133" s="109" t="e">
        <f>+VLOOKUP(C133,Códigos!$A$59:$A$800,1,0)</f>
        <v>#N/A</v>
      </c>
      <c r="AM133" s="216" t="str">
        <f t="shared" si="5"/>
        <v/>
      </c>
      <c r="AN133" s="102"/>
      <c r="AO133" s="216" t="str">
        <f>IFERROR((S133*((1+(Y133/100))^((365/((IF(V133="Mensual",Hoja1!$A$11,IF(V133="trimestral",Hoja1!$B$11,IF(V133="semestral",Hoja1!$C$11,IF(V133="anual",Hoja1!$D$11,"error")))))))/365)-1)*AN133),"")</f>
        <v/>
      </c>
      <c r="AP133" s="99" t="str">
        <f>+IF(A133="","",IF(C133="",70,VLOOKUP(I133,Hoja2!A:D,4,0)))</f>
        <v/>
      </c>
    </row>
    <row r="134" spans="1:42" ht="15.75" customHeight="1">
      <c r="A134" s="85"/>
      <c r="B134" s="85"/>
      <c r="C134" s="79"/>
      <c r="D134" s="132"/>
      <c r="E134" s="132"/>
      <c r="F134" s="85"/>
      <c r="G134" s="85" t="str">
        <f>+IFERROR(VLOOKUP(F134,Listas!$B:$C,2,0),"")</f>
        <v/>
      </c>
      <c r="H134" s="85"/>
      <c r="I134" s="85"/>
      <c r="J134" s="85"/>
      <c r="K134" s="79"/>
      <c r="L134" s="79"/>
      <c r="M134" s="82"/>
      <c r="N134" s="79"/>
      <c r="O134" s="132"/>
      <c r="P134" s="80"/>
      <c r="Q134" s="85"/>
      <c r="R134" s="85"/>
      <c r="S134" s="85"/>
      <c r="T134" s="85"/>
      <c r="U134" s="85"/>
      <c r="V134" s="85"/>
      <c r="W134" s="85"/>
      <c r="X134" s="86" t="str">
        <f t="shared" si="0"/>
        <v/>
      </c>
      <c r="Y134" s="87"/>
      <c r="Z134" s="88"/>
      <c r="AA134" s="98" t="str">
        <f>+IF(T134="UI",'Tasas por grupo'!$D$34/2,IF(T134="UYU",'Tasas por grupo'!$D$33/2,IF(T134="USD",'Tasas por grupo'!$D$35/2,"")))</f>
        <v/>
      </c>
      <c r="AB134" s="85"/>
      <c r="AC134" s="85"/>
      <c r="AD134" s="85"/>
      <c r="AE134" s="85"/>
      <c r="AF134" s="90" t="str">
        <f>IFERROR(((1+AA134)^(IF(V134="Mensual",Hoja1!$A$5,IF(V134="trimestral",Hoja1!$B$5,IF(V134="semestral",Hoja1!$C$5,IF(V134="Anual",Hoja1!$D$5,"error"))))/12)-1),"")</f>
        <v/>
      </c>
      <c r="AG134" s="91" t="str">
        <f t="shared" si="1"/>
        <v/>
      </c>
      <c r="AH134" s="92" t="str">
        <f t="shared" si="2"/>
        <v/>
      </c>
      <c r="AI134" s="93" t="str">
        <f t="shared" si="3"/>
        <v/>
      </c>
      <c r="AJ134" s="93" t="str">
        <f>IFERROR((S134*((1+AA134)^((365/((IF(V134="Mensual",Hoja1!$A$11,IF(V134="trimestral",Hoja1!$B$11,IF(V134="semestral",Hoja1!$C$11,IF(V134="anual",Hoja1!$D$11,"error")))))))/365)-1)*W134),"")</f>
        <v/>
      </c>
      <c r="AK134" s="215" t="str">
        <f t="shared" si="4"/>
        <v/>
      </c>
      <c r="AL134" s="109" t="e">
        <f>+VLOOKUP(C134,Códigos!$A$59:$A$800,1,0)</f>
        <v>#N/A</v>
      </c>
      <c r="AM134" s="216" t="str">
        <f t="shared" si="5"/>
        <v/>
      </c>
      <c r="AN134" s="102"/>
      <c r="AO134" s="216" t="str">
        <f>IFERROR((S134*((1+(Y134/100))^((365/((IF(V134="Mensual",Hoja1!$A$11,IF(V134="trimestral",Hoja1!$B$11,IF(V134="semestral",Hoja1!$C$11,IF(V134="anual",Hoja1!$D$11,"error")))))))/365)-1)*AN134),"")</f>
        <v/>
      </c>
      <c r="AP134" s="99" t="str">
        <f>+IF(A134="","",IF(C134="",70,VLOOKUP(I134,Hoja2!A:D,4,0)))</f>
        <v/>
      </c>
    </row>
    <row r="135" spans="1:42" ht="15.75" customHeight="1">
      <c r="A135" s="85"/>
      <c r="B135" s="85"/>
      <c r="C135" s="79"/>
      <c r="D135" s="132"/>
      <c r="E135" s="132"/>
      <c r="F135" s="85"/>
      <c r="G135" s="85" t="str">
        <f>+IFERROR(VLOOKUP(F135,Listas!$B:$C,2,0),"")</f>
        <v/>
      </c>
      <c r="H135" s="85"/>
      <c r="I135" s="85"/>
      <c r="J135" s="85"/>
      <c r="K135" s="79"/>
      <c r="L135" s="79"/>
      <c r="M135" s="82"/>
      <c r="N135" s="79"/>
      <c r="O135" s="132"/>
      <c r="P135" s="80"/>
      <c r="Q135" s="85"/>
      <c r="R135" s="85"/>
      <c r="S135" s="85"/>
      <c r="T135" s="85"/>
      <c r="U135" s="85"/>
      <c r="V135" s="85"/>
      <c r="W135" s="85"/>
      <c r="X135" s="86" t="str">
        <f t="shared" si="0"/>
        <v/>
      </c>
      <c r="Y135" s="87"/>
      <c r="Z135" s="88"/>
      <c r="AA135" s="98" t="str">
        <f>+IF(T135="UI",'Tasas por grupo'!$D$34/2,IF(T135="UYU",'Tasas por grupo'!$D$33/2,IF(T135="USD",'Tasas por grupo'!$D$35/2,"")))</f>
        <v/>
      </c>
      <c r="AB135" s="85"/>
      <c r="AC135" s="85"/>
      <c r="AD135" s="85"/>
      <c r="AE135" s="85"/>
      <c r="AF135" s="90" t="str">
        <f>IFERROR(((1+AA135)^(IF(V135="Mensual",Hoja1!$A$5,IF(V135="trimestral",Hoja1!$B$5,IF(V135="semestral",Hoja1!$C$5,IF(V135="Anual",Hoja1!$D$5,"error"))))/12)-1),"")</f>
        <v/>
      </c>
      <c r="AG135" s="91" t="str">
        <f t="shared" si="1"/>
        <v/>
      </c>
      <c r="AH135" s="92" t="str">
        <f t="shared" si="2"/>
        <v/>
      </c>
      <c r="AI135" s="93" t="str">
        <f t="shared" si="3"/>
        <v/>
      </c>
      <c r="AJ135" s="93" t="str">
        <f>IFERROR((S135*((1+AA135)^((365/((IF(V135="Mensual",Hoja1!$A$11,IF(V135="trimestral",Hoja1!$B$11,IF(V135="semestral",Hoja1!$C$11,IF(V135="anual",Hoja1!$D$11,"error")))))))/365)-1)*W135),"")</f>
        <v/>
      </c>
      <c r="AK135" s="215" t="str">
        <f t="shared" si="4"/>
        <v/>
      </c>
      <c r="AL135" s="109" t="e">
        <f>+VLOOKUP(C135,Códigos!$A$59:$A$800,1,0)</f>
        <v>#N/A</v>
      </c>
      <c r="AM135" s="216" t="str">
        <f t="shared" si="5"/>
        <v/>
      </c>
      <c r="AN135" s="102"/>
      <c r="AO135" s="216" t="str">
        <f>IFERROR((S135*((1+(Y135/100))^((365/((IF(V135="Mensual",Hoja1!$A$11,IF(V135="trimestral",Hoja1!$B$11,IF(V135="semestral",Hoja1!$C$11,IF(V135="anual",Hoja1!$D$11,"error")))))))/365)-1)*AN135),"")</f>
        <v/>
      </c>
      <c r="AP135" s="99" t="str">
        <f>+IF(A135="","",IF(C135="",70,VLOOKUP(I135,Hoja2!A:D,4,0)))</f>
        <v/>
      </c>
    </row>
    <row r="136" spans="1:42" ht="15.75" customHeight="1">
      <c r="A136" s="85"/>
      <c r="B136" s="85"/>
      <c r="C136" s="79"/>
      <c r="D136" s="132"/>
      <c r="E136" s="132"/>
      <c r="F136" s="85"/>
      <c r="G136" s="85" t="str">
        <f>+IFERROR(VLOOKUP(F136,Listas!$B:$C,2,0),"")</f>
        <v/>
      </c>
      <c r="H136" s="85"/>
      <c r="I136" s="85"/>
      <c r="J136" s="85"/>
      <c r="K136" s="79"/>
      <c r="L136" s="79"/>
      <c r="M136" s="82"/>
      <c r="N136" s="79"/>
      <c r="O136" s="132"/>
      <c r="P136" s="80"/>
      <c r="Q136" s="85"/>
      <c r="R136" s="85"/>
      <c r="S136" s="85"/>
      <c r="T136" s="85"/>
      <c r="U136" s="85"/>
      <c r="V136" s="85"/>
      <c r="W136" s="85"/>
      <c r="X136" s="86" t="str">
        <f t="shared" si="0"/>
        <v/>
      </c>
      <c r="Y136" s="87"/>
      <c r="Z136" s="88"/>
      <c r="AA136" s="98" t="str">
        <f>+IF(T136="UI",'Tasas por grupo'!$D$34/2,IF(T136="UYU",'Tasas por grupo'!$D$33/2,IF(T136="USD",'Tasas por grupo'!$D$35/2,"")))</f>
        <v/>
      </c>
      <c r="AB136" s="85"/>
      <c r="AC136" s="85"/>
      <c r="AD136" s="85"/>
      <c r="AE136" s="85"/>
      <c r="AF136" s="90" t="str">
        <f>IFERROR(((1+AA136)^(IF(V136="Mensual",Hoja1!$A$5,IF(V136="trimestral",Hoja1!$B$5,IF(V136="semestral",Hoja1!$C$5,IF(V136="Anual",Hoja1!$D$5,"error"))))/12)-1),"")</f>
        <v/>
      </c>
      <c r="AG136" s="91" t="str">
        <f t="shared" si="1"/>
        <v/>
      </c>
      <c r="AH136" s="92" t="str">
        <f t="shared" si="2"/>
        <v/>
      </c>
      <c r="AI136" s="93" t="str">
        <f t="shared" si="3"/>
        <v/>
      </c>
      <c r="AJ136" s="93" t="str">
        <f>IFERROR((S136*((1+AA136)^((365/((IF(V136="Mensual",Hoja1!$A$11,IF(V136="trimestral",Hoja1!$B$11,IF(V136="semestral",Hoja1!$C$11,IF(V136="anual",Hoja1!$D$11,"error")))))))/365)-1)*W136),"")</f>
        <v/>
      </c>
      <c r="AK136" s="215" t="str">
        <f t="shared" si="4"/>
        <v/>
      </c>
      <c r="AL136" s="109" t="e">
        <f>+VLOOKUP(C136,Códigos!$A$59:$A$800,1,0)</f>
        <v>#N/A</v>
      </c>
      <c r="AM136" s="216" t="str">
        <f t="shared" si="5"/>
        <v/>
      </c>
      <c r="AN136" s="102"/>
      <c r="AO136" s="216" t="str">
        <f>IFERROR((S136*((1+(Y136/100))^((365/((IF(V136="Mensual",Hoja1!$A$11,IF(V136="trimestral",Hoja1!$B$11,IF(V136="semestral",Hoja1!$C$11,IF(V136="anual",Hoja1!$D$11,"error")))))))/365)-1)*AN136),"")</f>
        <v/>
      </c>
      <c r="AP136" s="99" t="str">
        <f>+IF(A136="","",IF(C136="",70,VLOOKUP(I136,Hoja2!A:D,4,0)))</f>
        <v/>
      </c>
    </row>
    <row r="137" spans="1:42" ht="15.75" customHeight="1">
      <c r="A137" s="85"/>
      <c r="B137" s="85"/>
      <c r="C137" s="79"/>
      <c r="D137" s="132"/>
      <c r="E137" s="132"/>
      <c r="F137" s="85"/>
      <c r="G137" s="85" t="str">
        <f>+IFERROR(VLOOKUP(F137,Listas!$B:$C,2,0),"")</f>
        <v/>
      </c>
      <c r="H137" s="85"/>
      <c r="I137" s="85"/>
      <c r="J137" s="85"/>
      <c r="K137" s="79"/>
      <c r="L137" s="79"/>
      <c r="M137" s="82"/>
      <c r="N137" s="79"/>
      <c r="O137" s="132"/>
      <c r="P137" s="80"/>
      <c r="Q137" s="85"/>
      <c r="R137" s="85"/>
      <c r="S137" s="85"/>
      <c r="T137" s="85"/>
      <c r="U137" s="85"/>
      <c r="V137" s="85"/>
      <c r="W137" s="85"/>
      <c r="X137" s="86" t="str">
        <f t="shared" si="0"/>
        <v/>
      </c>
      <c r="Y137" s="87"/>
      <c r="Z137" s="88"/>
      <c r="AA137" s="98" t="str">
        <f>+IF(T137="UI",'Tasas por grupo'!$D$34/2,IF(T137="UYU",'Tasas por grupo'!$D$33/2,IF(T137="USD",'Tasas por grupo'!$D$35/2,"")))</f>
        <v/>
      </c>
      <c r="AB137" s="85"/>
      <c r="AC137" s="85"/>
      <c r="AD137" s="85"/>
      <c r="AE137" s="85"/>
      <c r="AF137" s="90" t="str">
        <f>IFERROR(((1+AA137)^(IF(V137="Mensual",Hoja1!$A$5,IF(V137="trimestral",Hoja1!$B$5,IF(V137="semestral",Hoja1!$C$5,IF(V137="Anual",Hoja1!$D$5,"error"))))/12)-1),"")</f>
        <v/>
      </c>
      <c r="AG137" s="91" t="str">
        <f t="shared" si="1"/>
        <v/>
      </c>
      <c r="AH137" s="92" t="str">
        <f t="shared" si="2"/>
        <v/>
      </c>
      <c r="AI137" s="93" t="str">
        <f t="shared" si="3"/>
        <v/>
      </c>
      <c r="AJ137" s="93" t="str">
        <f>IFERROR((S137*((1+AA137)^((365/((IF(V137="Mensual",Hoja1!$A$11,IF(V137="trimestral",Hoja1!$B$11,IF(V137="semestral",Hoja1!$C$11,IF(V137="anual",Hoja1!$D$11,"error")))))))/365)-1)*W137),"")</f>
        <v/>
      </c>
      <c r="AK137" s="215" t="str">
        <f t="shared" si="4"/>
        <v/>
      </c>
      <c r="AL137" s="109" t="e">
        <f>+VLOOKUP(C137,Códigos!$A$59:$A$800,1,0)</f>
        <v>#N/A</v>
      </c>
      <c r="AM137" s="216" t="str">
        <f t="shared" si="5"/>
        <v/>
      </c>
      <c r="AN137" s="102"/>
      <c r="AO137" s="216" t="str">
        <f>IFERROR((S137*((1+(Y137/100))^((365/((IF(V137="Mensual",Hoja1!$A$11,IF(V137="trimestral",Hoja1!$B$11,IF(V137="semestral",Hoja1!$C$11,IF(V137="anual",Hoja1!$D$11,"error")))))))/365)-1)*AN137),"")</f>
        <v/>
      </c>
      <c r="AP137" s="99" t="str">
        <f>+IF(A137="","",IF(C137="",70,VLOOKUP(I137,Hoja2!A:D,4,0)))</f>
        <v/>
      </c>
    </row>
    <row r="138" spans="1:42" ht="15.75" customHeight="1">
      <c r="A138" s="85"/>
      <c r="B138" s="85"/>
      <c r="C138" s="79"/>
      <c r="D138" s="132"/>
      <c r="E138" s="132"/>
      <c r="F138" s="85"/>
      <c r="G138" s="85" t="str">
        <f>+IFERROR(VLOOKUP(F138,Listas!$B:$C,2,0),"")</f>
        <v/>
      </c>
      <c r="H138" s="85"/>
      <c r="I138" s="85"/>
      <c r="J138" s="85"/>
      <c r="K138" s="79"/>
      <c r="L138" s="79"/>
      <c r="M138" s="82"/>
      <c r="N138" s="79"/>
      <c r="O138" s="132"/>
      <c r="P138" s="80"/>
      <c r="Q138" s="85"/>
      <c r="R138" s="85"/>
      <c r="S138" s="85"/>
      <c r="T138" s="85"/>
      <c r="U138" s="85"/>
      <c r="V138" s="85"/>
      <c r="W138" s="85"/>
      <c r="X138" s="86" t="str">
        <f t="shared" si="0"/>
        <v/>
      </c>
      <c r="Y138" s="87"/>
      <c r="Z138" s="88"/>
      <c r="AA138" s="98" t="str">
        <f>+IF(T138="UI",'Tasas por grupo'!$D$34/2,IF(T138="UYU",'Tasas por grupo'!$D$33/2,IF(T138="USD",'Tasas por grupo'!$D$35/2,"")))</f>
        <v/>
      </c>
      <c r="AB138" s="85"/>
      <c r="AC138" s="85"/>
      <c r="AD138" s="85"/>
      <c r="AE138" s="85"/>
      <c r="AF138" s="90" t="str">
        <f>IFERROR(((1+AA138)^(IF(V138="Mensual",Hoja1!$A$5,IF(V138="trimestral",Hoja1!$B$5,IF(V138="semestral",Hoja1!$C$5,IF(V138="Anual",Hoja1!$D$5,"error"))))/12)-1),"")</f>
        <v/>
      </c>
      <c r="AG138" s="91" t="str">
        <f t="shared" si="1"/>
        <v/>
      </c>
      <c r="AH138" s="92" t="str">
        <f t="shared" si="2"/>
        <v/>
      </c>
      <c r="AI138" s="93" t="str">
        <f t="shared" si="3"/>
        <v/>
      </c>
      <c r="AJ138" s="93" t="str">
        <f>IFERROR((S138*((1+AA138)^((365/((IF(V138="Mensual",Hoja1!$A$11,IF(V138="trimestral",Hoja1!$B$11,IF(V138="semestral",Hoja1!$C$11,IF(V138="anual",Hoja1!$D$11,"error")))))))/365)-1)*W138),"")</f>
        <v/>
      </c>
      <c r="AK138" s="215" t="str">
        <f t="shared" si="4"/>
        <v/>
      </c>
      <c r="AL138" s="109" t="e">
        <f>+VLOOKUP(C138,Códigos!$A$59:$A$800,1,0)</f>
        <v>#N/A</v>
      </c>
      <c r="AM138" s="216" t="str">
        <f t="shared" si="5"/>
        <v/>
      </c>
      <c r="AN138" s="102"/>
      <c r="AO138" s="216" t="str">
        <f>IFERROR((S138*((1+(Y138/100))^((365/((IF(V138="Mensual",Hoja1!$A$11,IF(V138="trimestral",Hoja1!$B$11,IF(V138="semestral",Hoja1!$C$11,IF(V138="anual",Hoja1!$D$11,"error")))))))/365)-1)*AN138),"")</f>
        <v/>
      </c>
      <c r="AP138" s="99" t="str">
        <f>+IF(A138="","",IF(C138="",70,VLOOKUP(I138,Hoja2!A:D,4,0)))</f>
        <v/>
      </c>
    </row>
    <row r="139" spans="1:42" ht="15.75" customHeight="1">
      <c r="A139" s="85"/>
      <c r="B139" s="85"/>
      <c r="C139" s="79"/>
      <c r="D139" s="132"/>
      <c r="E139" s="132"/>
      <c r="F139" s="85"/>
      <c r="G139" s="85" t="str">
        <f>+IFERROR(VLOOKUP(F139,Listas!$B:$C,2,0),"")</f>
        <v/>
      </c>
      <c r="H139" s="85"/>
      <c r="I139" s="85"/>
      <c r="J139" s="85"/>
      <c r="K139" s="79"/>
      <c r="L139" s="79"/>
      <c r="M139" s="82"/>
      <c r="N139" s="79"/>
      <c r="O139" s="132"/>
      <c r="P139" s="80"/>
      <c r="Q139" s="85"/>
      <c r="R139" s="85"/>
      <c r="S139" s="85"/>
      <c r="T139" s="85"/>
      <c r="U139" s="85"/>
      <c r="V139" s="85"/>
      <c r="W139" s="85"/>
      <c r="X139" s="86" t="str">
        <f t="shared" si="0"/>
        <v/>
      </c>
      <c r="Y139" s="87"/>
      <c r="Z139" s="88"/>
      <c r="AA139" s="98" t="str">
        <f>+IF(T139="UI",'Tasas por grupo'!$D$34/2,IF(T139="UYU",'Tasas por grupo'!$D$33/2,IF(T139="USD",'Tasas por grupo'!$D$35/2,"")))</f>
        <v/>
      </c>
      <c r="AB139" s="85"/>
      <c r="AC139" s="85"/>
      <c r="AD139" s="85"/>
      <c r="AE139" s="85"/>
      <c r="AF139" s="90" t="str">
        <f>IFERROR(((1+AA139)^(IF(V139="Mensual",Hoja1!$A$5,IF(V139="trimestral",Hoja1!$B$5,IF(V139="semestral",Hoja1!$C$5,IF(V139="Anual",Hoja1!$D$5,"error"))))/12)-1),"")</f>
        <v/>
      </c>
      <c r="AG139" s="91" t="str">
        <f t="shared" si="1"/>
        <v/>
      </c>
      <c r="AH139" s="92" t="str">
        <f t="shared" si="2"/>
        <v/>
      </c>
      <c r="AI139" s="93" t="str">
        <f t="shared" si="3"/>
        <v/>
      </c>
      <c r="AJ139" s="93" t="str">
        <f>IFERROR((S139*((1+AA139)^((365/((IF(V139="Mensual",Hoja1!$A$11,IF(V139="trimestral",Hoja1!$B$11,IF(V139="semestral",Hoja1!$C$11,IF(V139="anual",Hoja1!$D$11,"error")))))))/365)-1)*W139),"")</f>
        <v/>
      </c>
      <c r="AK139" s="215" t="str">
        <f t="shared" si="4"/>
        <v/>
      </c>
      <c r="AL139" s="109" t="e">
        <f>+VLOOKUP(C139,Códigos!$A$59:$A$800,1,0)</f>
        <v>#N/A</v>
      </c>
      <c r="AM139" s="216" t="str">
        <f t="shared" si="5"/>
        <v/>
      </c>
      <c r="AN139" s="102"/>
      <c r="AO139" s="216" t="str">
        <f>IFERROR((S139*((1+(Y139/100))^((365/((IF(V139="Mensual",Hoja1!$A$11,IF(V139="trimestral",Hoja1!$B$11,IF(V139="semestral",Hoja1!$C$11,IF(V139="anual",Hoja1!$D$11,"error")))))))/365)-1)*AN139),"")</f>
        <v/>
      </c>
      <c r="AP139" s="99" t="str">
        <f>+IF(A139="","",IF(C139="",70,VLOOKUP(I139,Hoja2!A:D,4,0)))</f>
        <v/>
      </c>
    </row>
    <row r="140" spans="1:42" ht="15.75" customHeight="1">
      <c r="A140" s="85"/>
      <c r="B140" s="85"/>
      <c r="C140" s="79"/>
      <c r="D140" s="132"/>
      <c r="E140" s="132"/>
      <c r="F140" s="85"/>
      <c r="G140" s="85" t="str">
        <f>+IFERROR(VLOOKUP(F140,Listas!$B:$C,2,0),"")</f>
        <v/>
      </c>
      <c r="H140" s="85"/>
      <c r="I140" s="85"/>
      <c r="J140" s="85"/>
      <c r="K140" s="79"/>
      <c r="L140" s="79"/>
      <c r="M140" s="82"/>
      <c r="N140" s="79"/>
      <c r="O140" s="132"/>
      <c r="P140" s="80"/>
      <c r="Q140" s="85"/>
      <c r="R140" s="85"/>
      <c r="S140" s="85"/>
      <c r="T140" s="85"/>
      <c r="U140" s="85"/>
      <c r="V140" s="85"/>
      <c r="W140" s="85"/>
      <c r="X140" s="86" t="str">
        <f t="shared" si="0"/>
        <v/>
      </c>
      <c r="Y140" s="87"/>
      <c r="Z140" s="88"/>
      <c r="AA140" s="98" t="str">
        <f>+IF(T140="UI",'Tasas por grupo'!$D$34/2,IF(T140="UYU",'Tasas por grupo'!$D$33/2,IF(T140="USD",'Tasas por grupo'!$D$35/2,"")))</f>
        <v/>
      </c>
      <c r="AB140" s="85"/>
      <c r="AC140" s="85"/>
      <c r="AD140" s="85"/>
      <c r="AE140" s="85"/>
      <c r="AF140" s="90" t="str">
        <f>IFERROR(((1+AA140)^(IF(V140="Mensual",Hoja1!$A$5,IF(V140="trimestral",Hoja1!$B$5,IF(V140="semestral",Hoja1!$C$5,IF(V140="Anual",Hoja1!$D$5,"error"))))/12)-1),"")</f>
        <v/>
      </c>
      <c r="AG140" s="91" t="str">
        <f t="shared" si="1"/>
        <v/>
      </c>
      <c r="AH140" s="92" t="str">
        <f t="shared" si="2"/>
        <v/>
      </c>
      <c r="AI140" s="93" t="str">
        <f t="shared" si="3"/>
        <v/>
      </c>
      <c r="AJ140" s="93" t="str">
        <f>IFERROR((S140*((1+AA140)^((365/((IF(V140="Mensual",Hoja1!$A$11,IF(V140="trimestral",Hoja1!$B$11,IF(V140="semestral",Hoja1!$C$11,IF(V140="anual",Hoja1!$D$11,"error")))))))/365)-1)*W140),"")</f>
        <v/>
      </c>
      <c r="AK140" s="215" t="str">
        <f t="shared" si="4"/>
        <v/>
      </c>
      <c r="AL140" s="109" t="e">
        <f>+VLOOKUP(C140,Códigos!$A$59:$A$800,1,0)</f>
        <v>#N/A</v>
      </c>
      <c r="AM140" s="216" t="str">
        <f t="shared" si="5"/>
        <v/>
      </c>
      <c r="AN140" s="102"/>
      <c r="AO140" s="216" t="str">
        <f>IFERROR((S140*((1+(Y140/100))^((365/((IF(V140="Mensual",Hoja1!$A$11,IF(V140="trimestral",Hoja1!$B$11,IF(V140="semestral",Hoja1!$C$11,IF(V140="anual",Hoja1!$D$11,"error")))))))/365)-1)*AN140),"")</f>
        <v/>
      </c>
      <c r="AP140" s="99" t="str">
        <f>+IF(A140="","",IF(C140="",70,VLOOKUP(I140,Hoja2!A:D,4,0)))</f>
        <v/>
      </c>
    </row>
    <row r="141" spans="1:42" ht="15.75" customHeight="1">
      <c r="A141" s="85"/>
      <c r="B141" s="85"/>
      <c r="C141" s="79"/>
      <c r="D141" s="132"/>
      <c r="E141" s="132"/>
      <c r="F141" s="85"/>
      <c r="G141" s="85" t="str">
        <f>+IFERROR(VLOOKUP(F141,Listas!$B:$C,2,0),"")</f>
        <v/>
      </c>
      <c r="H141" s="85"/>
      <c r="I141" s="85"/>
      <c r="J141" s="85"/>
      <c r="K141" s="79"/>
      <c r="L141" s="79"/>
      <c r="M141" s="82"/>
      <c r="N141" s="79"/>
      <c r="O141" s="132"/>
      <c r="P141" s="80"/>
      <c r="Q141" s="85"/>
      <c r="R141" s="85"/>
      <c r="S141" s="85"/>
      <c r="T141" s="85"/>
      <c r="U141" s="85"/>
      <c r="V141" s="85"/>
      <c r="W141" s="85"/>
      <c r="X141" s="86" t="str">
        <f t="shared" si="0"/>
        <v/>
      </c>
      <c r="Y141" s="87"/>
      <c r="Z141" s="88"/>
      <c r="AA141" s="98" t="str">
        <f>+IF(T141="UI",'Tasas por grupo'!$D$34/2,IF(T141="UYU",'Tasas por grupo'!$D$33/2,IF(T141="USD",'Tasas por grupo'!$D$35/2,"")))</f>
        <v/>
      </c>
      <c r="AB141" s="85"/>
      <c r="AC141" s="85"/>
      <c r="AD141" s="85"/>
      <c r="AE141" s="85"/>
      <c r="AF141" s="90" t="str">
        <f>IFERROR(((1+AA141)^(IF(V141="Mensual",Hoja1!$A$5,IF(V141="trimestral",Hoja1!$B$5,IF(V141="semestral",Hoja1!$C$5,IF(V141="Anual",Hoja1!$D$5,"error"))))/12)-1),"")</f>
        <v/>
      </c>
      <c r="AG141" s="91" t="str">
        <f t="shared" si="1"/>
        <v/>
      </c>
      <c r="AH141" s="92" t="str">
        <f t="shared" si="2"/>
        <v/>
      </c>
      <c r="AI141" s="93" t="str">
        <f t="shared" si="3"/>
        <v/>
      </c>
      <c r="AJ141" s="93" t="str">
        <f>IFERROR((S141*((1+AA141)^((365/((IF(V141="Mensual",Hoja1!$A$11,IF(V141="trimestral",Hoja1!$B$11,IF(V141="semestral",Hoja1!$C$11,IF(V141="anual",Hoja1!$D$11,"error")))))))/365)-1)*W141),"")</f>
        <v/>
      </c>
      <c r="AK141" s="215" t="str">
        <f t="shared" si="4"/>
        <v/>
      </c>
      <c r="AL141" s="109" t="e">
        <f>+VLOOKUP(C141,Códigos!$A$59:$A$800,1,0)</f>
        <v>#N/A</v>
      </c>
      <c r="AM141" s="216" t="str">
        <f t="shared" si="5"/>
        <v/>
      </c>
      <c r="AN141" s="102"/>
      <c r="AO141" s="216" t="str">
        <f>IFERROR((S141*((1+(Y141/100))^((365/((IF(V141="Mensual",Hoja1!$A$11,IF(V141="trimestral",Hoja1!$B$11,IF(V141="semestral",Hoja1!$C$11,IF(V141="anual",Hoja1!$D$11,"error")))))))/365)-1)*AN141),"")</f>
        <v/>
      </c>
      <c r="AP141" s="99" t="str">
        <f>+IF(A141="","",IF(C141="",70,VLOOKUP(I141,Hoja2!A:D,4,0)))</f>
        <v/>
      </c>
    </row>
    <row r="142" spans="1:42" ht="15.75" customHeight="1">
      <c r="A142" s="85"/>
      <c r="B142" s="85"/>
      <c r="C142" s="79"/>
      <c r="D142" s="132"/>
      <c r="E142" s="132"/>
      <c r="F142" s="85"/>
      <c r="G142" s="85" t="str">
        <f>+IFERROR(VLOOKUP(F142,Listas!$B:$C,2,0),"")</f>
        <v/>
      </c>
      <c r="H142" s="85"/>
      <c r="I142" s="85"/>
      <c r="J142" s="85"/>
      <c r="K142" s="79"/>
      <c r="L142" s="79"/>
      <c r="M142" s="82"/>
      <c r="N142" s="79"/>
      <c r="O142" s="132"/>
      <c r="P142" s="80"/>
      <c r="Q142" s="85"/>
      <c r="R142" s="85"/>
      <c r="S142" s="85"/>
      <c r="T142" s="85"/>
      <c r="U142" s="85"/>
      <c r="V142" s="85"/>
      <c r="W142" s="85"/>
      <c r="X142" s="86" t="str">
        <f t="shared" si="0"/>
        <v/>
      </c>
      <c r="Y142" s="87"/>
      <c r="Z142" s="88"/>
      <c r="AA142" s="98" t="str">
        <f>+IF(T142="UI",'Tasas por grupo'!$D$34/2,IF(T142="UYU",'Tasas por grupo'!$D$33/2,IF(T142="USD",'Tasas por grupo'!$D$35/2,"")))</f>
        <v/>
      </c>
      <c r="AB142" s="85"/>
      <c r="AC142" s="85"/>
      <c r="AD142" s="85"/>
      <c r="AE142" s="85"/>
      <c r="AF142" s="90" t="str">
        <f>IFERROR(((1+AA142)^(IF(V142="Mensual",Hoja1!$A$5,IF(V142="trimestral",Hoja1!$B$5,IF(V142="semestral",Hoja1!$C$5,IF(V142="Anual",Hoja1!$D$5,"error"))))/12)-1),"")</f>
        <v/>
      </c>
      <c r="AG142" s="91" t="str">
        <f t="shared" si="1"/>
        <v/>
      </c>
      <c r="AH142" s="92" t="str">
        <f t="shared" si="2"/>
        <v/>
      </c>
      <c r="AI142" s="93" t="str">
        <f t="shared" si="3"/>
        <v/>
      </c>
      <c r="AJ142" s="93" t="str">
        <f>IFERROR((S142*((1+AA142)^((365/((IF(V142="Mensual",Hoja1!$A$11,IF(V142="trimestral",Hoja1!$B$11,IF(V142="semestral",Hoja1!$C$11,IF(V142="anual",Hoja1!$D$11,"error")))))))/365)-1)*W142),"")</f>
        <v/>
      </c>
      <c r="AK142" s="215" t="str">
        <f t="shared" si="4"/>
        <v/>
      </c>
      <c r="AL142" s="109" t="e">
        <f>+VLOOKUP(C142,Códigos!$A$59:$A$800,1,0)</f>
        <v>#N/A</v>
      </c>
      <c r="AM142" s="216" t="str">
        <f t="shared" si="5"/>
        <v/>
      </c>
      <c r="AN142" s="102"/>
      <c r="AO142" s="216" t="str">
        <f>IFERROR((S142*((1+(Y142/100))^((365/((IF(V142="Mensual",Hoja1!$A$11,IF(V142="trimestral",Hoja1!$B$11,IF(V142="semestral",Hoja1!$C$11,IF(V142="anual",Hoja1!$D$11,"error")))))))/365)-1)*AN142),"")</f>
        <v/>
      </c>
      <c r="AP142" s="99" t="str">
        <f>+IF(A142="","",IF(C142="",70,VLOOKUP(I142,Hoja2!A:D,4,0)))</f>
        <v/>
      </c>
    </row>
    <row r="143" spans="1:42" ht="15.75" customHeight="1">
      <c r="A143" s="85"/>
      <c r="B143" s="85"/>
      <c r="C143" s="79"/>
      <c r="D143" s="132"/>
      <c r="E143" s="132"/>
      <c r="F143" s="85"/>
      <c r="G143" s="85" t="str">
        <f>+IFERROR(VLOOKUP(F143,Listas!$B:$C,2,0),"")</f>
        <v/>
      </c>
      <c r="H143" s="85"/>
      <c r="I143" s="85"/>
      <c r="J143" s="85"/>
      <c r="K143" s="79"/>
      <c r="L143" s="79"/>
      <c r="M143" s="82"/>
      <c r="N143" s="79"/>
      <c r="O143" s="132"/>
      <c r="P143" s="80"/>
      <c r="Q143" s="85"/>
      <c r="R143" s="85"/>
      <c r="S143" s="85"/>
      <c r="T143" s="85"/>
      <c r="U143" s="85"/>
      <c r="V143" s="85"/>
      <c r="W143" s="85"/>
      <c r="X143" s="86" t="str">
        <f t="shared" si="0"/>
        <v/>
      </c>
      <c r="Y143" s="87"/>
      <c r="Z143" s="88"/>
      <c r="AA143" s="98" t="str">
        <f>+IF(T143="UI",'Tasas por grupo'!$D$34/2,IF(T143="UYU",'Tasas por grupo'!$D$33/2,IF(T143="USD",'Tasas por grupo'!$D$35/2,"")))</f>
        <v/>
      </c>
      <c r="AB143" s="85"/>
      <c r="AC143" s="85"/>
      <c r="AD143" s="85"/>
      <c r="AE143" s="85"/>
      <c r="AF143" s="90" t="str">
        <f>IFERROR(((1+AA143)^(IF(V143="Mensual",Hoja1!$A$5,IF(V143="trimestral",Hoja1!$B$5,IF(V143="semestral",Hoja1!$C$5,IF(V143="Anual",Hoja1!$D$5,"error"))))/12)-1),"")</f>
        <v/>
      </c>
      <c r="AG143" s="91" t="str">
        <f t="shared" si="1"/>
        <v/>
      </c>
      <c r="AH143" s="92" t="str">
        <f t="shared" si="2"/>
        <v/>
      </c>
      <c r="AI143" s="93" t="str">
        <f t="shared" si="3"/>
        <v/>
      </c>
      <c r="AJ143" s="93" t="str">
        <f>IFERROR((S143*((1+AA143)^((365/((IF(V143="Mensual",Hoja1!$A$11,IF(V143="trimestral",Hoja1!$B$11,IF(V143="semestral",Hoja1!$C$11,IF(V143="anual",Hoja1!$D$11,"error")))))))/365)-1)*W143),"")</f>
        <v/>
      </c>
      <c r="AK143" s="215" t="str">
        <f t="shared" si="4"/>
        <v/>
      </c>
      <c r="AL143" s="109" t="e">
        <f>+VLOOKUP(C143,Códigos!$A$59:$A$800,1,0)</f>
        <v>#N/A</v>
      </c>
      <c r="AM143" s="216" t="str">
        <f t="shared" si="5"/>
        <v/>
      </c>
      <c r="AN143" s="102"/>
      <c r="AO143" s="216" t="str">
        <f>IFERROR((S143*((1+(Y143/100))^((365/((IF(V143="Mensual",Hoja1!$A$11,IF(V143="trimestral",Hoja1!$B$11,IF(V143="semestral",Hoja1!$C$11,IF(V143="anual",Hoja1!$D$11,"error")))))))/365)-1)*AN143),"")</f>
        <v/>
      </c>
      <c r="AP143" s="99" t="str">
        <f>+IF(A143="","",IF(C143="",70,VLOOKUP(I143,Hoja2!A:D,4,0)))</f>
        <v/>
      </c>
    </row>
    <row r="144" spans="1:42" ht="15.75" customHeight="1">
      <c r="A144" s="85"/>
      <c r="B144" s="85"/>
      <c r="C144" s="79"/>
      <c r="D144" s="132"/>
      <c r="E144" s="132"/>
      <c r="F144" s="85"/>
      <c r="G144" s="85" t="str">
        <f>+IFERROR(VLOOKUP(F144,Listas!$B:$C,2,0),"")</f>
        <v/>
      </c>
      <c r="H144" s="85"/>
      <c r="I144" s="85"/>
      <c r="J144" s="85"/>
      <c r="K144" s="79"/>
      <c r="L144" s="79"/>
      <c r="M144" s="82"/>
      <c r="N144" s="79"/>
      <c r="O144" s="132"/>
      <c r="P144" s="80"/>
      <c r="Q144" s="85"/>
      <c r="R144" s="85"/>
      <c r="S144" s="85"/>
      <c r="T144" s="85"/>
      <c r="U144" s="85"/>
      <c r="V144" s="85"/>
      <c r="W144" s="85"/>
      <c r="X144" s="86" t="str">
        <f t="shared" si="0"/>
        <v/>
      </c>
      <c r="Y144" s="87"/>
      <c r="Z144" s="88"/>
      <c r="AA144" s="98" t="str">
        <f>+IF(T144="UI",'Tasas por grupo'!$D$34/2,IF(T144="UYU",'Tasas por grupo'!$D$33/2,IF(T144="USD",'Tasas por grupo'!$D$35/2,"")))</f>
        <v/>
      </c>
      <c r="AB144" s="85"/>
      <c r="AC144" s="85"/>
      <c r="AD144" s="85"/>
      <c r="AE144" s="85"/>
      <c r="AF144" s="90" t="str">
        <f>IFERROR(((1+AA144)^(IF(V144="Mensual",Hoja1!$A$5,IF(V144="trimestral",Hoja1!$B$5,IF(V144="semestral",Hoja1!$C$5,IF(V144="Anual",Hoja1!$D$5,"error"))))/12)-1),"")</f>
        <v/>
      </c>
      <c r="AG144" s="91" t="str">
        <f t="shared" si="1"/>
        <v/>
      </c>
      <c r="AH144" s="92" t="str">
        <f t="shared" si="2"/>
        <v/>
      </c>
      <c r="AI144" s="93" t="str">
        <f t="shared" si="3"/>
        <v/>
      </c>
      <c r="AJ144" s="93" t="str">
        <f>IFERROR((S144*((1+AA144)^((365/((IF(V144="Mensual",Hoja1!$A$11,IF(V144="trimestral",Hoja1!$B$11,IF(V144="semestral",Hoja1!$C$11,IF(V144="anual",Hoja1!$D$11,"error")))))))/365)-1)*W144),"")</f>
        <v/>
      </c>
      <c r="AK144" s="215" t="str">
        <f t="shared" si="4"/>
        <v/>
      </c>
      <c r="AL144" s="109" t="e">
        <f>+VLOOKUP(C144,Códigos!$A$59:$A$800,1,0)</f>
        <v>#N/A</v>
      </c>
      <c r="AM144" s="216" t="str">
        <f t="shared" si="5"/>
        <v/>
      </c>
      <c r="AN144" s="102"/>
      <c r="AO144" s="216" t="str">
        <f>IFERROR((S144*((1+(Y144/100))^((365/((IF(V144="Mensual",Hoja1!$A$11,IF(V144="trimestral",Hoja1!$B$11,IF(V144="semestral",Hoja1!$C$11,IF(V144="anual",Hoja1!$D$11,"error")))))))/365)-1)*AN144),"")</f>
        <v/>
      </c>
      <c r="AP144" s="99" t="str">
        <f>+IF(A144="","",IF(C144="",70,VLOOKUP(I144,Hoja2!A:D,4,0)))</f>
        <v/>
      </c>
    </row>
    <row r="145" spans="1:42" ht="15.75" customHeight="1">
      <c r="A145" s="85"/>
      <c r="B145" s="85"/>
      <c r="C145" s="79"/>
      <c r="D145" s="132"/>
      <c r="E145" s="132"/>
      <c r="F145" s="85"/>
      <c r="G145" s="85" t="str">
        <f>+IFERROR(VLOOKUP(F145,Listas!$B:$C,2,0),"")</f>
        <v/>
      </c>
      <c r="H145" s="85"/>
      <c r="I145" s="85"/>
      <c r="J145" s="85"/>
      <c r="K145" s="79"/>
      <c r="L145" s="79"/>
      <c r="M145" s="82"/>
      <c r="N145" s="79"/>
      <c r="O145" s="132"/>
      <c r="P145" s="80"/>
      <c r="Q145" s="85"/>
      <c r="R145" s="85"/>
      <c r="S145" s="85"/>
      <c r="T145" s="85"/>
      <c r="U145" s="85"/>
      <c r="V145" s="85"/>
      <c r="W145" s="85"/>
      <c r="X145" s="86" t="str">
        <f t="shared" si="0"/>
        <v/>
      </c>
      <c r="Y145" s="87"/>
      <c r="Z145" s="88"/>
      <c r="AA145" s="98" t="str">
        <f>+IF(T145="UI",'Tasas por grupo'!$D$34/2,IF(T145="UYU",'Tasas por grupo'!$D$33/2,IF(T145="USD",'Tasas por grupo'!$D$35/2,"")))</f>
        <v/>
      </c>
      <c r="AB145" s="85"/>
      <c r="AC145" s="85"/>
      <c r="AD145" s="85"/>
      <c r="AE145" s="85"/>
      <c r="AF145" s="90" t="str">
        <f>IFERROR(((1+AA145)^(IF(V145="Mensual",Hoja1!$A$5,IF(V145="trimestral",Hoja1!$B$5,IF(V145="semestral",Hoja1!$C$5,IF(V145="Anual",Hoja1!$D$5,"error"))))/12)-1),"")</f>
        <v/>
      </c>
      <c r="AG145" s="91" t="str">
        <f t="shared" si="1"/>
        <v/>
      </c>
      <c r="AH145" s="92" t="str">
        <f t="shared" si="2"/>
        <v/>
      </c>
      <c r="AI145" s="93" t="str">
        <f t="shared" si="3"/>
        <v/>
      </c>
      <c r="AJ145" s="93" t="str">
        <f>IFERROR((S145*((1+AA145)^((365/((IF(V145="Mensual",Hoja1!$A$11,IF(V145="trimestral",Hoja1!$B$11,IF(V145="semestral",Hoja1!$C$11,IF(V145="anual",Hoja1!$D$11,"error")))))))/365)-1)*W145),"")</f>
        <v/>
      </c>
      <c r="AK145" s="215" t="str">
        <f t="shared" si="4"/>
        <v/>
      </c>
      <c r="AL145" s="109" t="e">
        <f>+VLOOKUP(C145,Códigos!$A$59:$A$800,1,0)</f>
        <v>#N/A</v>
      </c>
      <c r="AM145" s="216" t="str">
        <f t="shared" si="5"/>
        <v/>
      </c>
      <c r="AN145" s="102"/>
      <c r="AO145" s="216" t="str">
        <f>IFERROR((S145*((1+(Y145/100))^((365/((IF(V145="Mensual",Hoja1!$A$11,IF(V145="trimestral",Hoja1!$B$11,IF(V145="semestral",Hoja1!$C$11,IF(V145="anual",Hoja1!$D$11,"error")))))))/365)-1)*AN145),"")</f>
        <v/>
      </c>
      <c r="AP145" s="99" t="str">
        <f>+IF(A145="","",IF(C145="",70,VLOOKUP(I145,Hoja2!A:D,4,0)))</f>
        <v/>
      </c>
    </row>
    <row r="146" spans="1:42" ht="15.75" customHeight="1">
      <c r="A146" s="85"/>
      <c r="B146" s="85"/>
      <c r="C146" s="79"/>
      <c r="D146" s="132"/>
      <c r="E146" s="132"/>
      <c r="F146" s="85"/>
      <c r="G146" s="85" t="str">
        <f>+IFERROR(VLOOKUP(F146,Listas!$B:$C,2,0),"")</f>
        <v/>
      </c>
      <c r="H146" s="85"/>
      <c r="I146" s="85"/>
      <c r="J146" s="85"/>
      <c r="K146" s="79"/>
      <c r="L146" s="79"/>
      <c r="M146" s="82"/>
      <c r="N146" s="79"/>
      <c r="O146" s="132"/>
      <c r="P146" s="80"/>
      <c r="Q146" s="85"/>
      <c r="R146" s="85"/>
      <c r="S146" s="85"/>
      <c r="T146" s="85"/>
      <c r="U146" s="85"/>
      <c r="V146" s="85"/>
      <c r="W146" s="85"/>
      <c r="X146" s="86" t="str">
        <f t="shared" si="0"/>
        <v/>
      </c>
      <c r="Y146" s="87"/>
      <c r="Z146" s="88"/>
      <c r="AA146" s="98" t="str">
        <f>+IF(T146="UI",'Tasas por grupo'!$D$34/2,IF(T146="UYU",'Tasas por grupo'!$D$33/2,IF(T146="USD",'Tasas por grupo'!$D$35/2,"")))</f>
        <v/>
      </c>
      <c r="AB146" s="85"/>
      <c r="AC146" s="85"/>
      <c r="AD146" s="85"/>
      <c r="AE146" s="85"/>
      <c r="AF146" s="90" t="str">
        <f>IFERROR(((1+AA146)^(IF(V146="Mensual",Hoja1!$A$5,IF(V146="trimestral",Hoja1!$B$5,IF(V146="semestral",Hoja1!$C$5,IF(V146="Anual",Hoja1!$D$5,"error"))))/12)-1),"")</f>
        <v/>
      </c>
      <c r="AG146" s="91" t="str">
        <f t="shared" si="1"/>
        <v/>
      </c>
      <c r="AH146" s="92" t="str">
        <f t="shared" si="2"/>
        <v/>
      </c>
      <c r="AI146" s="93" t="str">
        <f t="shared" si="3"/>
        <v/>
      </c>
      <c r="AJ146" s="93" t="str">
        <f>IFERROR((S146*((1+AA146)^((365/((IF(V146="Mensual",Hoja1!$A$11,IF(V146="trimestral",Hoja1!$B$11,IF(V146="semestral",Hoja1!$C$11,IF(V146="anual",Hoja1!$D$11,"error")))))))/365)-1)*W146),"")</f>
        <v/>
      </c>
      <c r="AK146" s="215" t="str">
        <f t="shared" si="4"/>
        <v/>
      </c>
      <c r="AL146" s="109" t="e">
        <f>+VLOOKUP(C146,Códigos!$A$59:$A$800,1,0)</f>
        <v>#N/A</v>
      </c>
      <c r="AM146" s="216" t="str">
        <f t="shared" si="5"/>
        <v/>
      </c>
      <c r="AN146" s="102"/>
      <c r="AO146" s="216" t="str">
        <f>IFERROR((S146*((1+(Y146/100))^((365/((IF(V146="Mensual",Hoja1!$A$11,IF(V146="trimestral",Hoja1!$B$11,IF(V146="semestral",Hoja1!$C$11,IF(V146="anual",Hoja1!$D$11,"error")))))))/365)-1)*AN146),"")</f>
        <v/>
      </c>
      <c r="AP146" s="99" t="str">
        <f>+IF(A146="","",IF(C146="",70,VLOOKUP(I146,Hoja2!A:D,4,0)))</f>
        <v/>
      </c>
    </row>
    <row r="147" spans="1:42" ht="15.75" customHeight="1">
      <c r="A147" s="85"/>
      <c r="B147" s="85"/>
      <c r="C147" s="79"/>
      <c r="D147" s="132"/>
      <c r="E147" s="132"/>
      <c r="F147" s="85"/>
      <c r="G147" s="85" t="str">
        <f>+IFERROR(VLOOKUP(F147,Listas!$B:$C,2,0),"")</f>
        <v/>
      </c>
      <c r="H147" s="85"/>
      <c r="I147" s="85"/>
      <c r="J147" s="85"/>
      <c r="K147" s="79"/>
      <c r="L147" s="79"/>
      <c r="M147" s="82"/>
      <c r="N147" s="79"/>
      <c r="O147" s="132"/>
      <c r="P147" s="80"/>
      <c r="Q147" s="85"/>
      <c r="R147" s="85"/>
      <c r="S147" s="85"/>
      <c r="T147" s="85"/>
      <c r="U147" s="85"/>
      <c r="V147" s="85"/>
      <c r="W147" s="85"/>
      <c r="X147" s="86" t="str">
        <f t="shared" si="0"/>
        <v/>
      </c>
      <c r="Y147" s="87"/>
      <c r="Z147" s="88"/>
      <c r="AA147" s="98" t="str">
        <f>+IF(T147="UI",'Tasas por grupo'!$D$34/2,IF(T147="UYU",'Tasas por grupo'!$D$33/2,IF(T147="USD",'Tasas por grupo'!$D$35/2,"")))</f>
        <v/>
      </c>
      <c r="AB147" s="85"/>
      <c r="AC147" s="85"/>
      <c r="AD147" s="85"/>
      <c r="AE147" s="85"/>
      <c r="AF147" s="90" t="str">
        <f>IFERROR(((1+AA147)^(IF(V147="Mensual",Hoja1!$A$5,IF(V147="trimestral",Hoja1!$B$5,IF(V147="semestral",Hoja1!$C$5,IF(V147="Anual",Hoja1!$D$5,"error"))))/12)-1),"")</f>
        <v/>
      </c>
      <c r="AG147" s="91" t="str">
        <f t="shared" si="1"/>
        <v/>
      </c>
      <c r="AH147" s="92" t="str">
        <f t="shared" si="2"/>
        <v/>
      </c>
      <c r="AI147" s="93" t="str">
        <f t="shared" si="3"/>
        <v/>
      </c>
      <c r="AJ147" s="93" t="str">
        <f>IFERROR((S147*((1+AA147)^((365/((IF(V147="Mensual",Hoja1!$A$11,IF(V147="trimestral",Hoja1!$B$11,IF(V147="semestral",Hoja1!$C$11,IF(V147="anual",Hoja1!$D$11,"error")))))))/365)-1)*W147),"")</f>
        <v/>
      </c>
      <c r="AK147" s="215" t="str">
        <f t="shared" si="4"/>
        <v/>
      </c>
      <c r="AL147" s="109" t="e">
        <f>+VLOOKUP(C147,Códigos!$A$59:$A$800,1,0)</f>
        <v>#N/A</v>
      </c>
      <c r="AM147" s="216" t="str">
        <f t="shared" si="5"/>
        <v/>
      </c>
      <c r="AN147" s="102"/>
      <c r="AO147" s="216" t="str">
        <f>IFERROR((S147*((1+(Y147/100))^((365/((IF(V147="Mensual",Hoja1!$A$11,IF(V147="trimestral",Hoja1!$B$11,IF(V147="semestral",Hoja1!$C$11,IF(V147="anual",Hoja1!$D$11,"error")))))))/365)-1)*AN147),"")</f>
        <v/>
      </c>
      <c r="AP147" s="99" t="str">
        <f>+IF(A147="","",IF(C147="",70,VLOOKUP(I147,Hoja2!A:D,4,0)))</f>
        <v/>
      </c>
    </row>
    <row r="148" spans="1:42" ht="15.75" customHeight="1">
      <c r="A148" s="85"/>
      <c r="B148" s="85"/>
      <c r="C148" s="79"/>
      <c r="D148" s="132"/>
      <c r="E148" s="132"/>
      <c r="F148" s="85"/>
      <c r="G148" s="85" t="str">
        <f>+IFERROR(VLOOKUP(F148,Listas!$B:$C,2,0),"")</f>
        <v/>
      </c>
      <c r="H148" s="85"/>
      <c r="I148" s="85"/>
      <c r="J148" s="85"/>
      <c r="K148" s="79"/>
      <c r="L148" s="79"/>
      <c r="M148" s="82"/>
      <c r="N148" s="79"/>
      <c r="O148" s="132"/>
      <c r="P148" s="80"/>
      <c r="Q148" s="85"/>
      <c r="R148" s="85"/>
      <c r="S148" s="85"/>
      <c r="T148" s="85"/>
      <c r="U148" s="85"/>
      <c r="V148" s="85"/>
      <c r="W148" s="85"/>
      <c r="X148" s="86" t="str">
        <f t="shared" si="0"/>
        <v/>
      </c>
      <c r="Y148" s="87"/>
      <c r="Z148" s="88"/>
      <c r="AA148" s="98" t="str">
        <f>+IF(T148="UI",'Tasas por grupo'!$D$34/2,IF(T148="UYU",'Tasas por grupo'!$D$33/2,IF(T148="USD",'Tasas por grupo'!$D$35/2,"")))</f>
        <v/>
      </c>
      <c r="AB148" s="85"/>
      <c r="AC148" s="85"/>
      <c r="AD148" s="85"/>
      <c r="AE148" s="85"/>
      <c r="AF148" s="90" t="str">
        <f>IFERROR(((1+AA148)^(IF(V148="Mensual",Hoja1!$A$5,IF(V148="trimestral",Hoja1!$B$5,IF(V148="semestral",Hoja1!$C$5,IF(V148="Anual",Hoja1!$D$5,"error"))))/12)-1),"")</f>
        <v/>
      </c>
      <c r="AG148" s="91" t="str">
        <f t="shared" si="1"/>
        <v/>
      </c>
      <c r="AH148" s="92" t="str">
        <f t="shared" si="2"/>
        <v/>
      </c>
      <c r="AI148" s="93" t="str">
        <f t="shared" si="3"/>
        <v/>
      </c>
      <c r="AJ148" s="93" t="str">
        <f>IFERROR((S148*((1+AA148)^((365/((IF(V148="Mensual",Hoja1!$A$11,IF(V148="trimestral",Hoja1!$B$11,IF(V148="semestral",Hoja1!$C$11,IF(V148="anual",Hoja1!$D$11,"error")))))))/365)-1)*W148),"")</f>
        <v/>
      </c>
      <c r="AK148" s="215" t="str">
        <f t="shared" si="4"/>
        <v/>
      </c>
      <c r="AL148" s="109" t="e">
        <f>+VLOOKUP(C148,Códigos!$A$59:$A$800,1,0)</f>
        <v>#N/A</v>
      </c>
      <c r="AM148" s="216" t="str">
        <f t="shared" si="5"/>
        <v/>
      </c>
      <c r="AN148" s="102"/>
      <c r="AO148" s="216" t="str">
        <f>IFERROR((S148*((1+(Y148/100))^((365/((IF(V148="Mensual",Hoja1!$A$11,IF(V148="trimestral",Hoja1!$B$11,IF(V148="semestral",Hoja1!$C$11,IF(V148="anual",Hoja1!$D$11,"error")))))))/365)-1)*AN148),"")</f>
        <v/>
      </c>
      <c r="AP148" s="99" t="str">
        <f>+IF(A148="","",IF(C148="",70,VLOOKUP(I148,Hoja2!A:D,4,0)))</f>
        <v/>
      </c>
    </row>
    <row r="149" spans="1:42" ht="15.75" customHeight="1">
      <c r="A149" s="85"/>
      <c r="B149" s="85"/>
      <c r="C149" s="79"/>
      <c r="D149" s="132"/>
      <c r="E149" s="132"/>
      <c r="F149" s="85"/>
      <c r="G149" s="85" t="str">
        <f>+IFERROR(VLOOKUP(F149,Listas!$B:$C,2,0),"")</f>
        <v/>
      </c>
      <c r="H149" s="85"/>
      <c r="I149" s="85"/>
      <c r="J149" s="85"/>
      <c r="K149" s="79"/>
      <c r="L149" s="79"/>
      <c r="M149" s="82"/>
      <c r="N149" s="79"/>
      <c r="O149" s="132"/>
      <c r="P149" s="80"/>
      <c r="Q149" s="85"/>
      <c r="R149" s="85"/>
      <c r="S149" s="85"/>
      <c r="T149" s="85"/>
      <c r="U149" s="85"/>
      <c r="V149" s="85"/>
      <c r="W149" s="85"/>
      <c r="X149" s="86" t="str">
        <f t="shared" si="0"/>
        <v/>
      </c>
      <c r="Y149" s="87"/>
      <c r="Z149" s="88"/>
      <c r="AA149" s="98" t="str">
        <f>+IF(T149="UI",'Tasas por grupo'!$D$34/2,IF(T149="UYU",'Tasas por grupo'!$D$33/2,IF(T149="USD",'Tasas por grupo'!$D$35/2,"")))</f>
        <v/>
      </c>
      <c r="AB149" s="85"/>
      <c r="AC149" s="85"/>
      <c r="AD149" s="85"/>
      <c r="AE149" s="85"/>
      <c r="AF149" s="90" t="str">
        <f>IFERROR(((1+AA149)^(IF(V149="Mensual",Hoja1!$A$5,IF(V149="trimestral",Hoja1!$B$5,IF(V149="semestral",Hoja1!$C$5,IF(V149="Anual",Hoja1!$D$5,"error"))))/12)-1),"")</f>
        <v/>
      </c>
      <c r="AG149" s="91" t="str">
        <f t="shared" si="1"/>
        <v/>
      </c>
      <c r="AH149" s="92" t="str">
        <f t="shared" si="2"/>
        <v/>
      </c>
      <c r="AI149" s="93" t="str">
        <f t="shared" si="3"/>
        <v/>
      </c>
      <c r="AJ149" s="93" t="str">
        <f>IFERROR((S149*((1+AA149)^((365/((IF(V149="Mensual",Hoja1!$A$11,IF(V149="trimestral",Hoja1!$B$11,IF(V149="semestral",Hoja1!$C$11,IF(V149="anual",Hoja1!$D$11,"error")))))))/365)-1)*W149),"")</f>
        <v/>
      </c>
      <c r="AK149" s="215" t="str">
        <f t="shared" si="4"/>
        <v/>
      </c>
      <c r="AL149" s="109" t="e">
        <f>+VLOOKUP(C149,Códigos!$A$59:$A$800,1,0)</f>
        <v>#N/A</v>
      </c>
      <c r="AM149" s="216" t="str">
        <f t="shared" si="5"/>
        <v/>
      </c>
      <c r="AN149" s="102"/>
      <c r="AO149" s="216" t="str">
        <f>IFERROR((S149*((1+(Y149/100))^((365/((IF(V149="Mensual",Hoja1!$A$11,IF(V149="trimestral",Hoja1!$B$11,IF(V149="semestral",Hoja1!$C$11,IF(V149="anual",Hoja1!$D$11,"error")))))))/365)-1)*AN149),"")</f>
        <v/>
      </c>
      <c r="AP149" s="99" t="str">
        <f>+IF(A149="","",IF(C149="",70,VLOOKUP(I149,Hoja2!A:D,4,0)))</f>
        <v/>
      </c>
    </row>
    <row r="150" spans="1:42" ht="15.75" customHeight="1">
      <c r="A150" s="85"/>
      <c r="B150" s="85"/>
      <c r="C150" s="79"/>
      <c r="D150" s="132"/>
      <c r="E150" s="132"/>
      <c r="F150" s="85"/>
      <c r="G150" s="85" t="str">
        <f>+IFERROR(VLOOKUP(F150,Listas!$B:$C,2,0),"")</f>
        <v/>
      </c>
      <c r="H150" s="85"/>
      <c r="I150" s="85"/>
      <c r="J150" s="85"/>
      <c r="K150" s="79"/>
      <c r="L150" s="79"/>
      <c r="M150" s="82"/>
      <c r="N150" s="79"/>
      <c r="O150" s="132"/>
      <c r="P150" s="80"/>
      <c r="Q150" s="85"/>
      <c r="R150" s="85"/>
      <c r="S150" s="85"/>
      <c r="T150" s="85"/>
      <c r="U150" s="85"/>
      <c r="V150" s="85"/>
      <c r="W150" s="85"/>
      <c r="X150" s="86" t="str">
        <f t="shared" si="0"/>
        <v/>
      </c>
      <c r="Y150" s="87"/>
      <c r="Z150" s="88"/>
      <c r="AA150" s="98" t="str">
        <f>+IF(T150="UI",'Tasas por grupo'!$D$34/2,IF(T150="UYU",'Tasas por grupo'!$D$33/2,IF(T150="USD",'Tasas por grupo'!$D$35/2,"")))</f>
        <v/>
      </c>
      <c r="AB150" s="85"/>
      <c r="AC150" s="85"/>
      <c r="AD150" s="85"/>
      <c r="AE150" s="85"/>
      <c r="AF150" s="90" t="str">
        <f>IFERROR(((1+AA150)^(IF(V150="Mensual",Hoja1!$A$5,IF(V150="trimestral",Hoja1!$B$5,IF(V150="semestral",Hoja1!$C$5,IF(V150="Anual",Hoja1!$D$5,"error"))))/12)-1),"")</f>
        <v/>
      </c>
      <c r="AG150" s="91" t="str">
        <f t="shared" si="1"/>
        <v/>
      </c>
      <c r="AH150" s="92" t="str">
        <f t="shared" si="2"/>
        <v/>
      </c>
      <c r="AI150" s="93" t="str">
        <f t="shared" si="3"/>
        <v/>
      </c>
      <c r="AJ150" s="93" t="str">
        <f>IFERROR((S150*((1+AA150)^((365/((IF(V150="Mensual",Hoja1!$A$11,IF(V150="trimestral",Hoja1!$B$11,IF(V150="semestral",Hoja1!$C$11,IF(V150="anual",Hoja1!$D$11,"error")))))))/365)-1)*W150),"")</f>
        <v/>
      </c>
      <c r="AK150" s="215" t="str">
        <f t="shared" si="4"/>
        <v/>
      </c>
      <c r="AL150" s="109" t="e">
        <f>+VLOOKUP(C150,Códigos!$A$59:$A$800,1,0)</f>
        <v>#N/A</v>
      </c>
      <c r="AM150" s="216" t="str">
        <f t="shared" si="5"/>
        <v/>
      </c>
      <c r="AN150" s="102"/>
      <c r="AO150" s="216" t="str">
        <f>IFERROR((S150*((1+(Y150/100))^((365/((IF(V150="Mensual",Hoja1!$A$11,IF(V150="trimestral",Hoja1!$B$11,IF(V150="semestral",Hoja1!$C$11,IF(V150="anual",Hoja1!$D$11,"error")))))))/365)-1)*AN150),"")</f>
        <v/>
      </c>
      <c r="AP150" s="99" t="str">
        <f>+IF(A150="","",IF(C150="",70,VLOOKUP(I150,Hoja2!A:D,4,0)))</f>
        <v/>
      </c>
    </row>
    <row r="151" spans="1:42" ht="15.75" customHeight="1">
      <c r="A151" s="85"/>
      <c r="B151" s="85"/>
      <c r="C151" s="79"/>
      <c r="D151" s="132"/>
      <c r="E151" s="132"/>
      <c r="F151" s="85"/>
      <c r="G151" s="85" t="str">
        <f>+IFERROR(VLOOKUP(F151,Listas!$B:$C,2,0),"")</f>
        <v/>
      </c>
      <c r="H151" s="85"/>
      <c r="I151" s="85"/>
      <c r="J151" s="85"/>
      <c r="K151" s="79"/>
      <c r="L151" s="79"/>
      <c r="M151" s="82"/>
      <c r="N151" s="79"/>
      <c r="O151" s="132"/>
      <c r="P151" s="80"/>
      <c r="Q151" s="85"/>
      <c r="R151" s="85"/>
      <c r="S151" s="85"/>
      <c r="T151" s="85"/>
      <c r="U151" s="85"/>
      <c r="V151" s="85"/>
      <c r="W151" s="85"/>
      <c r="X151" s="86" t="str">
        <f t="shared" si="0"/>
        <v/>
      </c>
      <c r="Y151" s="87"/>
      <c r="Z151" s="88"/>
      <c r="AA151" s="98" t="str">
        <f>+IF(T151="UI",'Tasas por grupo'!$D$34/2,IF(T151="UYU",'Tasas por grupo'!$D$33/2,IF(T151="USD",'Tasas por grupo'!$D$35/2,"")))</f>
        <v/>
      </c>
      <c r="AB151" s="85"/>
      <c r="AC151" s="85"/>
      <c r="AD151" s="85"/>
      <c r="AE151" s="85"/>
      <c r="AF151" s="90" t="str">
        <f>IFERROR(((1+AA151)^(IF(V151="Mensual",Hoja1!$A$5,IF(V151="trimestral",Hoja1!$B$5,IF(V151="semestral",Hoja1!$C$5,IF(V151="Anual",Hoja1!$D$5,"error"))))/12)-1),"")</f>
        <v/>
      </c>
      <c r="AG151" s="91" t="str">
        <f t="shared" si="1"/>
        <v/>
      </c>
      <c r="AH151" s="92" t="str">
        <f t="shared" si="2"/>
        <v/>
      </c>
      <c r="AI151" s="93" t="str">
        <f t="shared" si="3"/>
        <v/>
      </c>
      <c r="AJ151" s="93" t="str">
        <f>IFERROR((S151*((1+AA151)^((365/((IF(V151="Mensual",Hoja1!$A$11,IF(V151="trimestral",Hoja1!$B$11,IF(V151="semestral",Hoja1!$C$11,IF(V151="anual",Hoja1!$D$11,"error")))))))/365)-1)*W151),"")</f>
        <v/>
      </c>
      <c r="AK151" s="215" t="str">
        <f t="shared" si="4"/>
        <v/>
      </c>
      <c r="AL151" s="109" t="e">
        <f>+VLOOKUP(C151,Códigos!$A$59:$A$800,1,0)</f>
        <v>#N/A</v>
      </c>
      <c r="AM151" s="216" t="str">
        <f t="shared" si="5"/>
        <v/>
      </c>
      <c r="AN151" s="102"/>
      <c r="AO151" s="216" t="str">
        <f>IFERROR((S151*((1+(Y151/100))^((365/((IF(V151="Mensual",Hoja1!$A$11,IF(V151="trimestral",Hoja1!$B$11,IF(V151="semestral",Hoja1!$C$11,IF(V151="anual",Hoja1!$D$11,"error")))))))/365)-1)*AN151),"")</f>
        <v/>
      </c>
      <c r="AP151" s="99" t="str">
        <f>+IF(A151="","",IF(C151="",70,VLOOKUP(I151,Hoja2!A:D,4,0)))</f>
        <v/>
      </c>
    </row>
    <row r="152" spans="1:42" ht="15.75" customHeight="1">
      <c r="A152" s="85"/>
      <c r="B152" s="85"/>
      <c r="C152" s="79"/>
      <c r="D152" s="132"/>
      <c r="E152" s="132"/>
      <c r="F152" s="85"/>
      <c r="G152" s="85" t="str">
        <f>+IFERROR(VLOOKUP(F152,Listas!$B:$C,2,0),"")</f>
        <v/>
      </c>
      <c r="H152" s="85"/>
      <c r="I152" s="85"/>
      <c r="J152" s="85"/>
      <c r="K152" s="79"/>
      <c r="L152" s="79"/>
      <c r="M152" s="82"/>
      <c r="N152" s="79"/>
      <c r="O152" s="132"/>
      <c r="P152" s="80"/>
      <c r="Q152" s="85"/>
      <c r="R152" s="85"/>
      <c r="S152" s="85"/>
      <c r="T152" s="85"/>
      <c r="U152" s="85"/>
      <c r="V152" s="85"/>
      <c r="W152" s="85"/>
      <c r="X152" s="86" t="str">
        <f t="shared" si="0"/>
        <v/>
      </c>
      <c r="Y152" s="87"/>
      <c r="Z152" s="88"/>
      <c r="AA152" s="98" t="str">
        <f>+IF(T152="UI",'Tasas por grupo'!$D$34/2,IF(T152="UYU",'Tasas por grupo'!$D$33/2,IF(T152="USD",'Tasas por grupo'!$D$35/2,"")))</f>
        <v/>
      </c>
      <c r="AB152" s="85"/>
      <c r="AC152" s="85"/>
      <c r="AD152" s="85"/>
      <c r="AE152" s="85"/>
      <c r="AF152" s="90" t="str">
        <f>IFERROR(((1+AA152)^(IF(V152="Mensual",Hoja1!$A$5,IF(V152="trimestral",Hoja1!$B$5,IF(V152="semestral",Hoja1!$C$5,IF(V152="Anual",Hoja1!$D$5,"error"))))/12)-1),"")</f>
        <v/>
      </c>
      <c r="AG152" s="91" t="str">
        <f t="shared" si="1"/>
        <v/>
      </c>
      <c r="AH152" s="92" t="str">
        <f t="shared" si="2"/>
        <v/>
      </c>
      <c r="AI152" s="93" t="str">
        <f t="shared" si="3"/>
        <v/>
      </c>
      <c r="AJ152" s="93" t="str">
        <f>IFERROR((S152*((1+AA152)^((365/((IF(V152="Mensual",Hoja1!$A$11,IF(V152="trimestral",Hoja1!$B$11,IF(V152="semestral",Hoja1!$C$11,IF(V152="anual",Hoja1!$D$11,"error")))))))/365)-1)*W152),"")</f>
        <v/>
      </c>
      <c r="AK152" s="215" t="str">
        <f t="shared" si="4"/>
        <v/>
      </c>
      <c r="AL152" s="109" t="e">
        <f>+VLOOKUP(C152,Códigos!$A$59:$A$800,1,0)</f>
        <v>#N/A</v>
      </c>
      <c r="AM152" s="216" t="str">
        <f t="shared" si="5"/>
        <v/>
      </c>
      <c r="AN152" s="102"/>
      <c r="AO152" s="216" t="str">
        <f>IFERROR((S152*((1+(Y152/100))^((365/((IF(V152="Mensual",Hoja1!$A$11,IF(V152="trimestral",Hoja1!$B$11,IF(V152="semestral",Hoja1!$C$11,IF(V152="anual",Hoja1!$D$11,"error")))))))/365)-1)*AN152),"")</f>
        <v/>
      </c>
      <c r="AP152" s="99" t="str">
        <f>+IF(A152="","",IF(C152="",70,VLOOKUP(I152,Hoja2!A:D,4,0)))</f>
        <v/>
      </c>
    </row>
    <row r="153" spans="1:42" ht="15.75" customHeight="1">
      <c r="A153" s="85"/>
      <c r="B153" s="85"/>
      <c r="C153" s="79"/>
      <c r="D153" s="132"/>
      <c r="E153" s="132"/>
      <c r="F153" s="85"/>
      <c r="G153" s="85" t="str">
        <f>+IFERROR(VLOOKUP(F153,Listas!$B:$C,2,0),"")</f>
        <v/>
      </c>
      <c r="H153" s="85"/>
      <c r="I153" s="85"/>
      <c r="J153" s="85"/>
      <c r="K153" s="79"/>
      <c r="L153" s="79"/>
      <c r="M153" s="82"/>
      <c r="N153" s="79"/>
      <c r="O153" s="132"/>
      <c r="P153" s="80"/>
      <c r="Q153" s="85"/>
      <c r="R153" s="85"/>
      <c r="S153" s="85"/>
      <c r="T153" s="85"/>
      <c r="U153" s="85"/>
      <c r="V153" s="85"/>
      <c r="W153" s="85"/>
      <c r="X153" s="86" t="str">
        <f t="shared" si="0"/>
        <v/>
      </c>
      <c r="Y153" s="87"/>
      <c r="Z153" s="88"/>
      <c r="AA153" s="98" t="str">
        <f>+IF(T153="UI",'Tasas por grupo'!$D$34/2,IF(T153="UYU",'Tasas por grupo'!$D$33/2,IF(T153="USD",'Tasas por grupo'!$D$35/2,"")))</f>
        <v/>
      </c>
      <c r="AB153" s="85"/>
      <c r="AC153" s="85"/>
      <c r="AD153" s="85"/>
      <c r="AE153" s="85"/>
      <c r="AF153" s="90" t="str">
        <f>IFERROR(((1+AA153)^(IF(V153="Mensual",Hoja1!$A$5,IF(V153="trimestral",Hoja1!$B$5,IF(V153="semestral",Hoja1!$C$5,IF(V153="Anual",Hoja1!$D$5,"error"))))/12)-1),"")</f>
        <v/>
      </c>
      <c r="AG153" s="91" t="str">
        <f t="shared" si="1"/>
        <v/>
      </c>
      <c r="AH153" s="92" t="str">
        <f t="shared" si="2"/>
        <v/>
      </c>
      <c r="AI153" s="93" t="str">
        <f t="shared" si="3"/>
        <v/>
      </c>
      <c r="AJ153" s="93" t="str">
        <f>IFERROR((S153*((1+AA153)^((365/((IF(V153="Mensual",Hoja1!$A$11,IF(V153="trimestral",Hoja1!$B$11,IF(V153="semestral",Hoja1!$C$11,IF(V153="anual",Hoja1!$D$11,"error")))))))/365)-1)*W153),"")</f>
        <v/>
      </c>
      <c r="AK153" s="215" t="str">
        <f t="shared" si="4"/>
        <v/>
      </c>
      <c r="AL153" s="109" t="e">
        <f>+VLOOKUP(C153,Códigos!$A$59:$A$800,1,0)</f>
        <v>#N/A</v>
      </c>
      <c r="AM153" s="216" t="str">
        <f t="shared" si="5"/>
        <v/>
      </c>
      <c r="AN153" s="102"/>
      <c r="AO153" s="216" t="str">
        <f>IFERROR((S153*((1+(Y153/100))^((365/((IF(V153="Mensual",Hoja1!$A$11,IF(V153="trimestral",Hoja1!$B$11,IF(V153="semestral",Hoja1!$C$11,IF(V153="anual",Hoja1!$D$11,"error")))))))/365)-1)*AN153),"")</f>
        <v/>
      </c>
      <c r="AP153" s="99" t="str">
        <f>+IF(A153="","",IF(C153="",70,VLOOKUP(I153,Hoja2!A:D,4,0)))</f>
        <v/>
      </c>
    </row>
    <row r="154" spans="1:42" ht="15.75" customHeight="1">
      <c r="A154" s="85"/>
      <c r="B154" s="85"/>
      <c r="C154" s="79"/>
      <c r="D154" s="132"/>
      <c r="E154" s="132"/>
      <c r="F154" s="85"/>
      <c r="G154" s="85" t="str">
        <f>+IFERROR(VLOOKUP(F154,Listas!$B:$C,2,0),"")</f>
        <v/>
      </c>
      <c r="H154" s="85"/>
      <c r="I154" s="85"/>
      <c r="J154" s="85"/>
      <c r="K154" s="79"/>
      <c r="L154" s="79"/>
      <c r="M154" s="82"/>
      <c r="N154" s="79"/>
      <c r="O154" s="132"/>
      <c r="P154" s="80"/>
      <c r="Q154" s="85"/>
      <c r="R154" s="85"/>
      <c r="S154" s="85"/>
      <c r="T154" s="85"/>
      <c r="U154" s="85"/>
      <c r="V154" s="85"/>
      <c r="W154" s="85"/>
      <c r="X154" s="86" t="str">
        <f t="shared" si="0"/>
        <v/>
      </c>
      <c r="Y154" s="87"/>
      <c r="Z154" s="88"/>
      <c r="AA154" s="98" t="str">
        <f>+IF(T154="UI",'Tasas por grupo'!$D$34/2,IF(T154="UYU",'Tasas por grupo'!$D$33/2,IF(T154="USD",'Tasas por grupo'!$D$35/2,"")))</f>
        <v/>
      </c>
      <c r="AB154" s="85"/>
      <c r="AC154" s="85"/>
      <c r="AD154" s="85"/>
      <c r="AE154" s="85"/>
      <c r="AF154" s="90" t="str">
        <f>IFERROR(((1+AA154)^(IF(V154="Mensual",Hoja1!$A$5,IF(V154="trimestral",Hoja1!$B$5,IF(V154="semestral",Hoja1!$C$5,IF(V154="Anual",Hoja1!$D$5,"error"))))/12)-1),"")</f>
        <v/>
      </c>
      <c r="AG154" s="91" t="str">
        <f t="shared" si="1"/>
        <v/>
      </c>
      <c r="AH154" s="92" t="str">
        <f t="shared" si="2"/>
        <v/>
      </c>
      <c r="AI154" s="93" t="str">
        <f t="shared" si="3"/>
        <v/>
      </c>
      <c r="AJ154" s="93" t="str">
        <f>IFERROR((S154*((1+AA154)^((365/((IF(V154="Mensual",Hoja1!$A$11,IF(V154="trimestral",Hoja1!$B$11,IF(V154="semestral",Hoja1!$C$11,IF(V154="anual",Hoja1!$D$11,"error")))))))/365)-1)*W154),"")</f>
        <v/>
      </c>
      <c r="AK154" s="215" t="str">
        <f t="shared" si="4"/>
        <v/>
      </c>
      <c r="AL154" s="109" t="e">
        <f>+VLOOKUP(C154,Códigos!$A$59:$A$800,1,0)</f>
        <v>#N/A</v>
      </c>
      <c r="AM154" s="216" t="str">
        <f t="shared" si="5"/>
        <v/>
      </c>
      <c r="AN154" s="102"/>
      <c r="AO154" s="216" t="str">
        <f>IFERROR((S154*((1+(Y154/100))^((365/((IF(V154="Mensual",Hoja1!$A$11,IF(V154="trimestral",Hoja1!$B$11,IF(V154="semestral",Hoja1!$C$11,IF(V154="anual",Hoja1!$D$11,"error")))))))/365)-1)*AN154),"")</f>
        <v/>
      </c>
      <c r="AP154" s="99" t="str">
        <f>+IF(A154="","",IF(C154="",70,VLOOKUP(I154,Hoja2!A:D,4,0)))</f>
        <v/>
      </c>
    </row>
    <row r="155" spans="1:42" ht="15.75" customHeight="1">
      <c r="A155" s="85"/>
      <c r="B155" s="85"/>
      <c r="C155" s="79"/>
      <c r="D155" s="132"/>
      <c r="E155" s="132"/>
      <c r="F155" s="85"/>
      <c r="G155" s="85" t="str">
        <f>+IFERROR(VLOOKUP(F155,Listas!$B:$C,2,0),"")</f>
        <v/>
      </c>
      <c r="H155" s="85"/>
      <c r="I155" s="85"/>
      <c r="J155" s="85"/>
      <c r="K155" s="79"/>
      <c r="L155" s="79"/>
      <c r="M155" s="82"/>
      <c r="N155" s="79"/>
      <c r="O155" s="132"/>
      <c r="P155" s="80"/>
      <c r="Q155" s="85"/>
      <c r="R155" s="85"/>
      <c r="S155" s="85"/>
      <c r="T155" s="85"/>
      <c r="U155" s="85"/>
      <c r="V155" s="85"/>
      <c r="W155" s="85"/>
      <c r="X155" s="86" t="str">
        <f t="shared" si="0"/>
        <v/>
      </c>
      <c r="Y155" s="87"/>
      <c r="Z155" s="88"/>
      <c r="AA155" s="98" t="str">
        <f>+IF(T155="UI",'Tasas por grupo'!$D$34/2,IF(T155="UYU",'Tasas por grupo'!$D$33/2,IF(T155="USD",'Tasas por grupo'!$D$35/2,"")))</f>
        <v/>
      </c>
      <c r="AB155" s="85"/>
      <c r="AC155" s="85"/>
      <c r="AD155" s="85"/>
      <c r="AE155" s="85"/>
      <c r="AF155" s="90" t="str">
        <f>IFERROR(((1+AA155)^(IF(V155="Mensual",Hoja1!$A$5,IF(V155="trimestral",Hoja1!$B$5,IF(V155="semestral",Hoja1!$C$5,IF(V155="Anual",Hoja1!$D$5,"error"))))/12)-1),"")</f>
        <v/>
      </c>
      <c r="AG155" s="91" t="str">
        <f t="shared" si="1"/>
        <v/>
      </c>
      <c r="AH155" s="92" t="str">
        <f t="shared" si="2"/>
        <v/>
      </c>
      <c r="AI155" s="93" t="str">
        <f t="shared" si="3"/>
        <v/>
      </c>
      <c r="AJ155" s="93" t="str">
        <f>IFERROR((S155*((1+AA155)^((365/((IF(V155="Mensual",Hoja1!$A$11,IF(V155="trimestral",Hoja1!$B$11,IF(V155="semestral",Hoja1!$C$11,IF(V155="anual",Hoja1!$D$11,"error")))))))/365)-1)*W155),"")</f>
        <v/>
      </c>
      <c r="AK155" s="215" t="str">
        <f t="shared" si="4"/>
        <v/>
      </c>
      <c r="AL155" s="109" t="e">
        <f>+VLOOKUP(C155,Códigos!$A$59:$A$800,1,0)</f>
        <v>#N/A</v>
      </c>
      <c r="AM155" s="216" t="str">
        <f t="shared" si="5"/>
        <v/>
      </c>
      <c r="AN155" s="102"/>
      <c r="AO155" s="216" t="str">
        <f>IFERROR((S155*((1+(Y155/100))^((365/((IF(V155="Mensual",Hoja1!$A$11,IF(V155="trimestral",Hoja1!$B$11,IF(V155="semestral",Hoja1!$C$11,IF(V155="anual",Hoja1!$D$11,"error")))))))/365)-1)*AN155),"")</f>
        <v/>
      </c>
      <c r="AP155" s="99" t="str">
        <f>+IF(A155="","",IF(C155="",70,VLOOKUP(I155,Hoja2!A:D,4,0)))</f>
        <v/>
      </c>
    </row>
    <row r="156" spans="1:42" ht="15.75" customHeight="1">
      <c r="A156" s="85"/>
      <c r="B156" s="85"/>
      <c r="C156" s="79"/>
      <c r="D156" s="132"/>
      <c r="E156" s="132"/>
      <c r="F156" s="85"/>
      <c r="G156" s="85" t="str">
        <f>+IFERROR(VLOOKUP(F156,Listas!$B:$C,2,0),"")</f>
        <v/>
      </c>
      <c r="H156" s="85"/>
      <c r="I156" s="85"/>
      <c r="J156" s="85"/>
      <c r="K156" s="79"/>
      <c r="L156" s="79"/>
      <c r="M156" s="82"/>
      <c r="N156" s="79"/>
      <c r="O156" s="132"/>
      <c r="P156" s="80"/>
      <c r="Q156" s="85"/>
      <c r="R156" s="85"/>
      <c r="S156" s="85"/>
      <c r="T156" s="85"/>
      <c r="U156" s="85"/>
      <c r="V156" s="85"/>
      <c r="W156" s="85"/>
      <c r="X156" s="86" t="str">
        <f t="shared" si="0"/>
        <v/>
      </c>
      <c r="Y156" s="87"/>
      <c r="Z156" s="88"/>
      <c r="AA156" s="98" t="str">
        <f>+IF(T156="UI",'Tasas por grupo'!$D$34/2,IF(T156="UYU",'Tasas por grupo'!$D$33/2,IF(T156="USD",'Tasas por grupo'!$D$35/2,"")))</f>
        <v/>
      </c>
      <c r="AB156" s="85"/>
      <c r="AC156" s="85"/>
      <c r="AD156" s="85"/>
      <c r="AE156" s="85"/>
      <c r="AF156" s="90" t="str">
        <f>IFERROR(((1+AA156)^(IF(V156="Mensual",Hoja1!$A$5,IF(V156="trimestral",Hoja1!$B$5,IF(V156="semestral",Hoja1!$C$5,IF(V156="Anual",Hoja1!$D$5,"error"))))/12)-1),"")</f>
        <v/>
      </c>
      <c r="AG156" s="91" t="str">
        <f t="shared" si="1"/>
        <v/>
      </c>
      <c r="AH156" s="92" t="str">
        <f t="shared" si="2"/>
        <v/>
      </c>
      <c r="AI156" s="93" t="str">
        <f t="shared" si="3"/>
        <v/>
      </c>
      <c r="AJ156" s="93" t="str">
        <f>IFERROR((S156*((1+AA156)^((365/((IF(V156="Mensual",Hoja1!$A$11,IF(V156="trimestral",Hoja1!$B$11,IF(V156="semestral",Hoja1!$C$11,IF(V156="anual",Hoja1!$D$11,"error")))))))/365)-1)*W156),"")</f>
        <v/>
      </c>
      <c r="AK156" s="215" t="str">
        <f t="shared" si="4"/>
        <v/>
      </c>
      <c r="AL156" s="109" t="e">
        <f>+VLOOKUP(C156,Códigos!$A$59:$A$800,1,0)</f>
        <v>#N/A</v>
      </c>
      <c r="AM156" s="216" t="str">
        <f t="shared" si="5"/>
        <v/>
      </c>
      <c r="AN156" s="102"/>
      <c r="AO156" s="216" t="str">
        <f>IFERROR((S156*((1+(Y156/100))^((365/((IF(V156="Mensual",Hoja1!$A$11,IF(V156="trimestral",Hoja1!$B$11,IF(V156="semestral",Hoja1!$C$11,IF(V156="anual",Hoja1!$D$11,"error")))))))/365)-1)*AN156),"")</f>
        <v/>
      </c>
      <c r="AP156" s="99" t="str">
        <f>+IF(A156="","",IF(C156="",70,VLOOKUP(I156,Hoja2!A:D,4,0)))</f>
        <v/>
      </c>
    </row>
    <row r="157" spans="1:42" ht="15.75" customHeight="1">
      <c r="A157" s="85"/>
      <c r="B157" s="85"/>
      <c r="C157" s="79"/>
      <c r="D157" s="132"/>
      <c r="E157" s="132"/>
      <c r="F157" s="85"/>
      <c r="G157" s="85" t="str">
        <f>+IFERROR(VLOOKUP(F157,Listas!$B:$C,2,0),"")</f>
        <v/>
      </c>
      <c r="H157" s="85"/>
      <c r="I157" s="85"/>
      <c r="J157" s="85"/>
      <c r="K157" s="79"/>
      <c r="L157" s="79"/>
      <c r="M157" s="82"/>
      <c r="N157" s="79"/>
      <c r="O157" s="132"/>
      <c r="P157" s="80"/>
      <c r="Q157" s="85"/>
      <c r="R157" s="85"/>
      <c r="S157" s="85"/>
      <c r="T157" s="85"/>
      <c r="U157" s="85"/>
      <c r="V157" s="85"/>
      <c r="W157" s="85"/>
      <c r="X157" s="86" t="str">
        <f t="shared" si="0"/>
        <v/>
      </c>
      <c r="Y157" s="87"/>
      <c r="Z157" s="88"/>
      <c r="AA157" s="98" t="str">
        <f>+IF(T157="UI",'Tasas por grupo'!$D$34/2,IF(T157="UYU",'Tasas por grupo'!$D$33/2,IF(T157="USD",'Tasas por grupo'!$D$35/2,"")))</f>
        <v/>
      </c>
      <c r="AB157" s="85"/>
      <c r="AC157" s="85"/>
      <c r="AD157" s="85"/>
      <c r="AE157" s="85"/>
      <c r="AF157" s="90" t="str">
        <f>IFERROR(((1+AA157)^(IF(V157="Mensual",Hoja1!$A$5,IF(V157="trimestral",Hoja1!$B$5,IF(V157="semestral",Hoja1!$C$5,IF(V157="Anual",Hoja1!$D$5,"error"))))/12)-1),"")</f>
        <v/>
      </c>
      <c r="AG157" s="91" t="str">
        <f t="shared" si="1"/>
        <v/>
      </c>
      <c r="AH157" s="92" t="str">
        <f t="shared" si="2"/>
        <v/>
      </c>
      <c r="AI157" s="93" t="str">
        <f t="shared" si="3"/>
        <v/>
      </c>
      <c r="AJ157" s="93" t="str">
        <f>IFERROR((S157*((1+AA157)^((365/((IF(V157="Mensual",Hoja1!$A$11,IF(V157="trimestral",Hoja1!$B$11,IF(V157="semestral",Hoja1!$C$11,IF(V157="anual",Hoja1!$D$11,"error")))))))/365)-1)*W157),"")</f>
        <v/>
      </c>
      <c r="AK157" s="215" t="str">
        <f t="shared" si="4"/>
        <v/>
      </c>
      <c r="AL157" s="109" t="e">
        <f>+VLOOKUP(C157,Códigos!$A$59:$A$800,1,0)</f>
        <v>#N/A</v>
      </c>
      <c r="AM157" s="216" t="str">
        <f t="shared" si="5"/>
        <v/>
      </c>
      <c r="AN157" s="102"/>
      <c r="AO157" s="216" t="str">
        <f>IFERROR((S157*((1+(Y157/100))^((365/((IF(V157="Mensual",Hoja1!$A$11,IF(V157="trimestral",Hoja1!$B$11,IF(V157="semestral",Hoja1!$C$11,IF(V157="anual",Hoja1!$D$11,"error")))))))/365)-1)*AN157),"")</f>
        <v/>
      </c>
      <c r="AP157" s="99" t="str">
        <f>+IF(A157="","",IF(C157="",70,VLOOKUP(I157,Hoja2!A:D,4,0)))</f>
        <v/>
      </c>
    </row>
    <row r="158" spans="1:42" ht="15.75" customHeight="1">
      <c r="A158" s="85"/>
      <c r="B158" s="85"/>
      <c r="C158" s="79"/>
      <c r="D158" s="132"/>
      <c r="E158" s="132"/>
      <c r="F158" s="85"/>
      <c r="G158" s="85" t="str">
        <f>+IFERROR(VLOOKUP(F158,Listas!$B:$C,2,0),"")</f>
        <v/>
      </c>
      <c r="H158" s="85"/>
      <c r="I158" s="85"/>
      <c r="J158" s="85"/>
      <c r="K158" s="79"/>
      <c r="L158" s="79"/>
      <c r="M158" s="82"/>
      <c r="N158" s="79"/>
      <c r="O158" s="132"/>
      <c r="P158" s="80"/>
      <c r="Q158" s="85"/>
      <c r="R158" s="85"/>
      <c r="S158" s="85"/>
      <c r="T158" s="85"/>
      <c r="U158" s="85"/>
      <c r="V158" s="85"/>
      <c r="W158" s="85"/>
      <c r="X158" s="86" t="str">
        <f t="shared" si="0"/>
        <v/>
      </c>
      <c r="Y158" s="87"/>
      <c r="Z158" s="88"/>
      <c r="AA158" s="98" t="str">
        <f>+IF(T158="UI",'Tasas por grupo'!$D$34/2,IF(T158="UYU",'Tasas por grupo'!$D$33/2,IF(T158="USD",'Tasas por grupo'!$D$35/2,"")))</f>
        <v/>
      </c>
      <c r="AB158" s="85"/>
      <c r="AC158" s="85"/>
      <c r="AD158" s="85"/>
      <c r="AE158" s="85"/>
      <c r="AF158" s="90" t="str">
        <f>IFERROR(((1+AA158)^(IF(V158="Mensual",Hoja1!$A$5,IF(V158="trimestral",Hoja1!$B$5,IF(V158="semestral",Hoja1!$C$5,IF(V158="Anual",Hoja1!$D$5,"error"))))/12)-1),"")</f>
        <v/>
      </c>
      <c r="AG158" s="91" t="str">
        <f t="shared" si="1"/>
        <v/>
      </c>
      <c r="AH158" s="92" t="str">
        <f t="shared" si="2"/>
        <v/>
      </c>
      <c r="AI158" s="93" t="str">
        <f t="shared" si="3"/>
        <v/>
      </c>
      <c r="AJ158" s="93" t="str">
        <f>IFERROR((S158*((1+AA158)^((365/((IF(V158="Mensual",Hoja1!$A$11,IF(V158="trimestral",Hoja1!$B$11,IF(V158="semestral",Hoja1!$C$11,IF(V158="anual",Hoja1!$D$11,"error")))))))/365)-1)*W158),"")</f>
        <v/>
      </c>
      <c r="AK158" s="215" t="str">
        <f t="shared" si="4"/>
        <v/>
      </c>
      <c r="AL158" s="109" t="e">
        <f>+VLOOKUP(C158,Códigos!$A$59:$A$800,1,0)</f>
        <v>#N/A</v>
      </c>
      <c r="AM158" s="216" t="str">
        <f t="shared" si="5"/>
        <v/>
      </c>
      <c r="AN158" s="102"/>
      <c r="AO158" s="216" t="str">
        <f>IFERROR((S158*((1+(Y158/100))^((365/((IF(V158="Mensual",Hoja1!$A$11,IF(V158="trimestral",Hoja1!$B$11,IF(V158="semestral",Hoja1!$C$11,IF(V158="anual",Hoja1!$D$11,"error")))))))/365)-1)*AN158),"")</f>
        <v/>
      </c>
      <c r="AP158" s="99" t="str">
        <f>+IF(A158="","",IF(C158="",70,VLOOKUP(I158,Hoja2!A:D,4,0)))</f>
        <v/>
      </c>
    </row>
    <row r="159" spans="1:42" ht="15.75" customHeight="1">
      <c r="A159" s="85"/>
      <c r="B159" s="85"/>
      <c r="C159" s="79"/>
      <c r="D159" s="132"/>
      <c r="E159" s="132"/>
      <c r="F159" s="85"/>
      <c r="G159" s="85" t="str">
        <f>+IFERROR(VLOOKUP(F159,Listas!$B:$C,2,0),"")</f>
        <v/>
      </c>
      <c r="H159" s="85"/>
      <c r="I159" s="85"/>
      <c r="J159" s="85"/>
      <c r="K159" s="79"/>
      <c r="L159" s="79"/>
      <c r="M159" s="82"/>
      <c r="N159" s="79"/>
      <c r="O159" s="132"/>
      <c r="P159" s="80"/>
      <c r="Q159" s="85"/>
      <c r="R159" s="85"/>
      <c r="S159" s="85"/>
      <c r="T159" s="85"/>
      <c r="U159" s="85"/>
      <c r="V159" s="85"/>
      <c r="W159" s="85"/>
      <c r="X159" s="86" t="str">
        <f t="shared" si="0"/>
        <v/>
      </c>
      <c r="Y159" s="87"/>
      <c r="Z159" s="88"/>
      <c r="AA159" s="98" t="str">
        <f>+IF(T159="UI",'Tasas por grupo'!$D$34/2,IF(T159="UYU",'Tasas por grupo'!$D$33/2,IF(T159="USD",'Tasas por grupo'!$D$35/2,"")))</f>
        <v/>
      </c>
      <c r="AB159" s="85"/>
      <c r="AC159" s="85"/>
      <c r="AD159" s="85"/>
      <c r="AE159" s="85"/>
      <c r="AF159" s="90" t="str">
        <f>IFERROR(((1+AA159)^(IF(V159="Mensual",Hoja1!$A$5,IF(V159="trimestral",Hoja1!$B$5,IF(V159="semestral",Hoja1!$C$5,IF(V159="Anual",Hoja1!$D$5,"error"))))/12)-1),"")</f>
        <v/>
      </c>
      <c r="AG159" s="91" t="str">
        <f t="shared" si="1"/>
        <v/>
      </c>
      <c r="AH159" s="92" t="str">
        <f t="shared" si="2"/>
        <v/>
      </c>
      <c r="AI159" s="93" t="str">
        <f t="shared" si="3"/>
        <v/>
      </c>
      <c r="AJ159" s="93" t="str">
        <f>IFERROR((S159*((1+AA159)^((365/((IF(V159="Mensual",Hoja1!$A$11,IF(V159="trimestral",Hoja1!$B$11,IF(V159="semestral",Hoja1!$C$11,IF(V159="anual",Hoja1!$D$11,"error")))))))/365)-1)*W159),"")</f>
        <v/>
      </c>
      <c r="AK159" s="215" t="str">
        <f t="shared" si="4"/>
        <v/>
      </c>
      <c r="AL159" s="109" t="e">
        <f>+VLOOKUP(C159,Códigos!$A$59:$A$800,1,0)</f>
        <v>#N/A</v>
      </c>
      <c r="AM159" s="216" t="str">
        <f t="shared" si="5"/>
        <v/>
      </c>
      <c r="AN159" s="102"/>
      <c r="AO159" s="216" t="str">
        <f>IFERROR((S159*((1+(Y159/100))^((365/((IF(V159="Mensual",Hoja1!$A$11,IF(V159="trimestral",Hoja1!$B$11,IF(V159="semestral",Hoja1!$C$11,IF(V159="anual",Hoja1!$D$11,"error")))))))/365)-1)*AN159),"")</f>
        <v/>
      </c>
      <c r="AP159" s="99" t="str">
        <f>+IF(A159="","",IF(C159="",70,VLOOKUP(I159,Hoja2!A:D,4,0)))</f>
        <v/>
      </c>
    </row>
    <row r="160" spans="1:42" ht="15.75" customHeight="1">
      <c r="A160" s="85"/>
      <c r="B160" s="85"/>
      <c r="C160" s="79"/>
      <c r="D160" s="132"/>
      <c r="E160" s="132"/>
      <c r="F160" s="85"/>
      <c r="G160" s="85" t="str">
        <f>+IFERROR(VLOOKUP(F160,Listas!$B:$C,2,0),"")</f>
        <v/>
      </c>
      <c r="H160" s="85"/>
      <c r="I160" s="85"/>
      <c r="J160" s="85"/>
      <c r="K160" s="79"/>
      <c r="L160" s="79"/>
      <c r="M160" s="82"/>
      <c r="N160" s="79"/>
      <c r="O160" s="132"/>
      <c r="P160" s="80"/>
      <c r="Q160" s="85"/>
      <c r="R160" s="85"/>
      <c r="S160" s="85"/>
      <c r="T160" s="85"/>
      <c r="U160" s="85"/>
      <c r="V160" s="85"/>
      <c r="W160" s="85"/>
      <c r="X160" s="86" t="str">
        <f t="shared" si="0"/>
        <v/>
      </c>
      <c r="Y160" s="87"/>
      <c r="Z160" s="88"/>
      <c r="AA160" s="98" t="str">
        <f>+IF(T160="UI",'Tasas por grupo'!$D$34/2,IF(T160="UYU",'Tasas por grupo'!$D$33/2,IF(T160="USD",'Tasas por grupo'!$D$35/2,"")))</f>
        <v/>
      </c>
      <c r="AB160" s="85"/>
      <c r="AC160" s="85"/>
      <c r="AD160" s="85"/>
      <c r="AE160" s="85"/>
      <c r="AF160" s="90" t="str">
        <f>IFERROR(((1+AA160)^(IF(V160="Mensual",Hoja1!$A$5,IF(V160="trimestral",Hoja1!$B$5,IF(V160="semestral",Hoja1!$C$5,IF(V160="Anual",Hoja1!$D$5,"error"))))/12)-1),"")</f>
        <v/>
      </c>
      <c r="AG160" s="91" t="str">
        <f t="shared" si="1"/>
        <v/>
      </c>
      <c r="AH160" s="92" t="str">
        <f t="shared" si="2"/>
        <v/>
      </c>
      <c r="AI160" s="93" t="str">
        <f t="shared" si="3"/>
        <v/>
      </c>
      <c r="AJ160" s="93" t="str">
        <f>IFERROR((S160*((1+AA160)^((365/((IF(V160="Mensual",Hoja1!$A$11,IF(V160="trimestral",Hoja1!$B$11,IF(V160="semestral",Hoja1!$C$11,IF(V160="anual",Hoja1!$D$11,"error")))))))/365)-1)*W160),"")</f>
        <v/>
      </c>
      <c r="AK160" s="215" t="str">
        <f t="shared" si="4"/>
        <v/>
      </c>
      <c r="AL160" s="109" t="e">
        <f>+VLOOKUP(C160,Códigos!$A$59:$A$800,1,0)</f>
        <v>#N/A</v>
      </c>
      <c r="AM160" s="216" t="str">
        <f t="shared" si="5"/>
        <v/>
      </c>
      <c r="AN160" s="102"/>
      <c r="AO160" s="216" t="str">
        <f>IFERROR((S160*((1+(Y160/100))^((365/((IF(V160="Mensual",Hoja1!$A$11,IF(V160="trimestral",Hoja1!$B$11,IF(V160="semestral",Hoja1!$C$11,IF(V160="anual",Hoja1!$D$11,"error")))))))/365)-1)*AN160),"")</f>
        <v/>
      </c>
      <c r="AP160" s="99" t="str">
        <f>+IF(A160="","",IF(C160="",70,VLOOKUP(I160,Hoja2!A:D,4,0)))</f>
        <v/>
      </c>
    </row>
    <row r="161" spans="1:42" ht="15.75" customHeight="1">
      <c r="A161" s="85"/>
      <c r="B161" s="85"/>
      <c r="C161" s="79"/>
      <c r="D161" s="132"/>
      <c r="E161" s="132"/>
      <c r="F161" s="85"/>
      <c r="G161" s="85" t="str">
        <f>+IFERROR(VLOOKUP(F161,Listas!$B:$C,2,0),"")</f>
        <v/>
      </c>
      <c r="H161" s="85"/>
      <c r="I161" s="85"/>
      <c r="J161" s="85"/>
      <c r="K161" s="79"/>
      <c r="L161" s="79"/>
      <c r="M161" s="82"/>
      <c r="N161" s="79"/>
      <c r="O161" s="132"/>
      <c r="P161" s="80"/>
      <c r="Q161" s="85"/>
      <c r="R161" s="85"/>
      <c r="S161" s="85"/>
      <c r="T161" s="85"/>
      <c r="U161" s="85"/>
      <c r="V161" s="85"/>
      <c r="W161" s="85"/>
      <c r="X161" s="86" t="str">
        <f t="shared" si="0"/>
        <v/>
      </c>
      <c r="Y161" s="87"/>
      <c r="Z161" s="88"/>
      <c r="AA161" s="98" t="str">
        <f>+IF(T161="UI",'Tasas por grupo'!$D$34/2,IF(T161="UYU",'Tasas por grupo'!$D$33/2,IF(T161="USD",'Tasas por grupo'!$D$35/2,"")))</f>
        <v/>
      </c>
      <c r="AB161" s="85"/>
      <c r="AC161" s="85"/>
      <c r="AD161" s="85"/>
      <c r="AE161" s="85"/>
      <c r="AF161" s="90" t="str">
        <f>IFERROR(((1+AA161)^(IF(V161="Mensual",Hoja1!$A$5,IF(V161="trimestral",Hoja1!$B$5,IF(V161="semestral",Hoja1!$C$5,IF(V161="Anual",Hoja1!$D$5,"error"))))/12)-1),"")</f>
        <v/>
      </c>
      <c r="AG161" s="91" t="str">
        <f t="shared" si="1"/>
        <v/>
      </c>
      <c r="AH161" s="92" t="str">
        <f t="shared" si="2"/>
        <v/>
      </c>
      <c r="AI161" s="93" t="str">
        <f t="shared" si="3"/>
        <v/>
      </c>
      <c r="AJ161" s="93" t="str">
        <f>IFERROR((S161*((1+AA161)^((365/((IF(V161="Mensual",Hoja1!$A$11,IF(V161="trimestral",Hoja1!$B$11,IF(V161="semestral",Hoja1!$C$11,IF(V161="anual",Hoja1!$D$11,"error")))))))/365)-1)*W161),"")</f>
        <v/>
      </c>
      <c r="AK161" s="215" t="str">
        <f t="shared" si="4"/>
        <v/>
      </c>
      <c r="AL161" s="109" t="e">
        <f>+VLOOKUP(C161,Códigos!$A$59:$A$800,1,0)</f>
        <v>#N/A</v>
      </c>
      <c r="AM161" s="216" t="str">
        <f t="shared" si="5"/>
        <v/>
      </c>
      <c r="AN161" s="102"/>
      <c r="AO161" s="216" t="str">
        <f>IFERROR((S161*((1+(Y161/100))^((365/((IF(V161="Mensual",Hoja1!$A$11,IF(V161="trimestral",Hoja1!$B$11,IF(V161="semestral",Hoja1!$C$11,IF(V161="anual",Hoja1!$D$11,"error")))))))/365)-1)*AN161),"")</f>
        <v/>
      </c>
      <c r="AP161" s="99" t="str">
        <f>+IF(A161="","",IF(C161="",70,VLOOKUP(I161,Hoja2!A:D,4,0)))</f>
        <v/>
      </c>
    </row>
    <row r="162" spans="1:42" ht="15.75" customHeight="1">
      <c r="A162" s="85"/>
      <c r="B162" s="85"/>
      <c r="C162" s="79"/>
      <c r="D162" s="132"/>
      <c r="E162" s="132"/>
      <c r="F162" s="85"/>
      <c r="G162" s="85" t="str">
        <f>+IFERROR(VLOOKUP(F162,Listas!$B:$C,2,0),"")</f>
        <v/>
      </c>
      <c r="H162" s="85"/>
      <c r="I162" s="85"/>
      <c r="J162" s="85"/>
      <c r="K162" s="79"/>
      <c r="L162" s="79"/>
      <c r="M162" s="82"/>
      <c r="N162" s="79"/>
      <c r="O162" s="132"/>
      <c r="P162" s="80"/>
      <c r="Q162" s="85"/>
      <c r="R162" s="85"/>
      <c r="S162" s="85"/>
      <c r="T162" s="85"/>
      <c r="U162" s="85"/>
      <c r="V162" s="85"/>
      <c r="W162" s="85"/>
      <c r="X162" s="86" t="str">
        <f t="shared" si="0"/>
        <v/>
      </c>
      <c r="Y162" s="87"/>
      <c r="Z162" s="88"/>
      <c r="AA162" s="98" t="str">
        <f>+IF(T162="UI",'Tasas por grupo'!$D$34/2,IF(T162="UYU",'Tasas por grupo'!$D$33/2,IF(T162="USD",'Tasas por grupo'!$D$35/2,"")))</f>
        <v/>
      </c>
      <c r="AB162" s="85"/>
      <c r="AC162" s="85"/>
      <c r="AD162" s="85"/>
      <c r="AE162" s="85"/>
      <c r="AF162" s="90" t="str">
        <f>IFERROR(((1+AA162)^(IF(V162="Mensual",Hoja1!$A$5,IF(V162="trimestral",Hoja1!$B$5,IF(V162="semestral",Hoja1!$C$5,IF(V162="Anual",Hoja1!$D$5,"error"))))/12)-1),"")</f>
        <v/>
      </c>
      <c r="AG162" s="91" t="str">
        <f t="shared" si="1"/>
        <v/>
      </c>
      <c r="AH162" s="92" t="str">
        <f t="shared" si="2"/>
        <v/>
      </c>
      <c r="AI162" s="93" t="str">
        <f t="shared" si="3"/>
        <v/>
      </c>
      <c r="AJ162" s="93" t="str">
        <f>IFERROR((S162*((1+AA162)^((365/((IF(V162="Mensual",Hoja1!$A$11,IF(V162="trimestral",Hoja1!$B$11,IF(V162="semestral",Hoja1!$C$11,IF(V162="anual",Hoja1!$D$11,"error")))))))/365)-1)*W162),"")</f>
        <v/>
      </c>
      <c r="AK162" s="215" t="str">
        <f t="shared" si="4"/>
        <v/>
      </c>
      <c r="AL162" s="109" t="e">
        <f>+VLOOKUP(C162,Códigos!$A$59:$A$800,1,0)</f>
        <v>#N/A</v>
      </c>
      <c r="AM162" s="216" t="str">
        <f t="shared" si="5"/>
        <v/>
      </c>
      <c r="AN162" s="102"/>
      <c r="AO162" s="216" t="str">
        <f>IFERROR((S162*((1+(Y162/100))^((365/((IF(V162="Mensual",Hoja1!$A$11,IF(V162="trimestral",Hoja1!$B$11,IF(V162="semestral",Hoja1!$C$11,IF(V162="anual",Hoja1!$D$11,"error")))))))/365)-1)*AN162),"")</f>
        <v/>
      </c>
      <c r="AP162" s="99" t="str">
        <f>+IF(A162="","",IF(C162="",70,VLOOKUP(I162,Hoja2!A:D,4,0)))</f>
        <v/>
      </c>
    </row>
    <row r="163" spans="1:42" ht="15.75" customHeight="1">
      <c r="A163" s="85"/>
      <c r="B163" s="85"/>
      <c r="C163" s="79"/>
      <c r="D163" s="132"/>
      <c r="E163" s="132"/>
      <c r="F163" s="85"/>
      <c r="G163" s="85" t="str">
        <f>+IFERROR(VLOOKUP(F163,Listas!$B:$C,2,0),"")</f>
        <v/>
      </c>
      <c r="H163" s="85"/>
      <c r="I163" s="85"/>
      <c r="J163" s="85"/>
      <c r="K163" s="79"/>
      <c r="L163" s="79"/>
      <c r="M163" s="82"/>
      <c r="N163" s="79"/>
      <c r="O163" s="132"/>
      <c r="P163" s="80"/>
      <c r="Q163" s="85"/>
      <c r="R163" s="85"/>
      <c r="S163" s="85"/>
      <c r="T163" s="85"/>
      <c r="U163" s="85"/>
      <c r="V163" s="85"/>
      <c r="W163" s="85"/>
      <c r="X163" s="86" t="str">
        <f t="shared" si="0"/>
        <v/>
      </c>
      <c r="Y163" s="87"/>
      <c r="Z163" s="88"/>
      <c r="AA163" s="98" t="str">
        <f>+IF(T163="UI",'Tasas por grupo'!$D$34/2,IF(T163="UYU",'Tasas por grupo'!$D$33/2,IF(T163="USD",'Tasas por grupo'!$D$35/2,"")))</f>
        <v/>
      </c>
      <c r="AB163" s="85"/>
      <c r="AC163" s="85"/>
      <c r="AD163" s="85"/>
      <c r="AE163" s="85"/>
      <c r="AF163" s="90" t="str">
        <f>IFERROR(((1+AA163)^(IF(V163="Mensual",Hoja1!$A$5,IF(V163="trimestral",Hoja1!$B$5,IF(V163="semestral",Hoja1!$C$5,IF(V163="Anual",Hoja1!$D$5,"error"))))/12)-1),"")</f>
        <v/>
      </c>
      <c r="AG163" s="91" t="str">
        <f t="shared" si="1"/>
        <v/>
      </c>
      <c r="AH163" s="92" t="str">
        <f t="shared" si="2"/>
        <v/>
      </c>
      <c r="AI163" s="93" t="str">
        <f t="shared" si="3"/>
        <v/>
      </c>
      <c r="AJ163" s="93" t="str">
        <f>IFERROR((S163*((1+AA163)^((365/((IF(V163="Mensual",Hoja1!$A$11,IF(V163="trimestral",Hoja1!$B$11,IF(V163="semestral",Hoja1!$C$11,IF(V163="anual",Hoja1!$D$11,"error")))))))/365)-1)*W163),"")</f>
        <v/>
      </c>
      <c r="AK163" s="215" t="str">
        <f t="shared" si="4"/>
        <v/>
      </c>
      <c r="AL163" s="109" t="e">
        <f>+VLOOKUP(C163,Códigos!$A$59:$A$800,1,0)</f>
        <v>#N/A</v>
      </c>
      <c r="AM163" s="216" t="str">
        <f t="shared" si="5"/>
        <v/>
      </c>
      <c r="AN163" s="102"/>
      <c r="AO163" s="216" t="str">
        <f>IFERROR((S163*((1+(Y163/100))^((365/((IF(V163="Mensual",Hoja1!$A$11,IF(V163="trimestral",Hoja1!$B$11,IF(V163="semestral",Hoja1!$C$11,IF(V163="anual",Hoja1!$D$11,"error")))))))/365)-1)*AN163),"")</f>
        <v/>
      </c>
      <c r="AP163" s="99" t="str">
        <f>+IF(A163="","",IF(C163="",70,VLOOKUP(I163,Hoja2!A:D,4,0)))</f>
        <v/>
      </c>
    </row>
    <row r="164" spans="1:42" ht="15.75" customHeight="1">
      <c r="A164" s="85"/>
      <c r="B164" s="85"/>
      <c r="C164" s="79"/>
      <c r="D164" s="132"/>
      <c r="E164" s="132"/>
      <c r="F164" s="85"/>
      <c r="G164" s="85" t="str">
        <f>+IFERROR(VLOOKUP(F164,Listas!$B:$C,2,0),"")</f>
        <v/>
      </c>
      <c r="H164" s="85"/>
      <c r="I164" s="85"/>
      <c r="J164" s="85"/>
      <c r="K164" s="79"/>
      <c r="L164" s="79"/>
      <c r="M164" s="82"/>
      <c r="N164" s="79"/>
      <c r="O164" s="132"/>
      <c r="P164" s="80"/>
      <c r="Q164" s="85"/>
      <c r="R164" s="85"/>
      <c r="S164" s="85"/>
      <c r="T164" s="85"/>
      <c r="U164" s="85"/>
      <c r="V164" s="85"/>
      <c r="W164" s="85"/>
      <c r="X164" s="86" t="str">
        <f t="shared" si="0"/>
        <v/>
      </c>
      <c r="Y164" s="87"/>
      <c r="Z164" s="88"/>
      <c r="AA164" s="98" t="str">
        <f>+IF(T164="UI",'Tasas por grupo'!$D$34/2,IF(T164="UYU",'Tasas por grupo'!$D$33/2,IF(T164="USD",'Tasas por grupo'!$D$35/2,"")))</f>
        <v/>
      </c>
      <c r="AB164" s="85"/>
      <c r="AC164" s="85"/>
      <c r="AD164" s="85"/>
      <c r="AE164" s="85"/>
      <c r="AF164" s="90" t="str">
        <f>IFERROR(((1+AA164)^(IF(V164="Mensual",Hoja1!$A$5,IF(V164="trimestral",Hoja1!$B$5,IF(V164="semestral",Hoja1!$C$5,IF(V164="Anual",Hoja1!$D$5,"error"))))/12)-1),"")</f>
        <v/>
      </c>
      <c r="AG164" s="91" t="str">
        <f t="shared" si="1"/>
        <v/>
      </c>
      <c r="AH164" s="92" t="str">
        <f t="shared" si="2"/>
        <v/>
      </c>
      <c r="AI164" s="93" t="str">
        <f t="shared" si="3"/>
        <v/>
      </c>
      <c r="AJ164" s="93" t="str">
        <f>IFERROR((S164*((1+AA164)^((365/((IF(V164="Mensual",Hoja1!$A$11,IF(V164="trimestral",Hoja1!$B$11,IF(V164="semestral",Hoja1!$C$11,IF(V164="anual",Hoja1!$D$11,"error")))))))/365)-1)*W164),"")</f>
        <v/>
      </c>
      <c r="AK164" s="215" t="str">
        <f t="shared" si="4"/>
        <v/>
      </c>
      <c r="AL164" s="109" t="e">
        <f>+VLOOKUP(C164,Códigos!$A$59:$A$800,1,0)</f>
        <v>#N/A</v>
      </c>
      <c r="AM164" s="216" t="str">
        <f t="shared" si="5"/>
        <v/>
      </c>
      <c r="AN164" s="102"/>
      <c r="AO164" s="216" t="str">
        <f>IFERROR((S164*((1+(Y164/100))^((365/((IF(V164="Mensual",Hoja1!$A$11,IF(V164="trimestral",Hoja1!$B$11,IF(V164="semestral",Hoja1!$C$11,IF(V164="anual",Hoja1!$D$11,"error")))))))/365)-1)*AN164),"")</f>
        <v/>
      </c>
      <c r="AP164" s="99" t="str">
        <f>+IF(A164="","",IF(C164="",70,VLOOKUP(I164,Hoja2!A:D,4,0)))</f>
        <v/>
      </c>
    </row>
    <row r="165" spans="1:42" ht="15.75" customHeight="1">
      <c r="A165" s="85"/>
      <c r="B165" s="85"/>
      <c r="C165" s="79"/>
      <c r="D165" s="132"/>
      <c r="E165" s="132"/>
      <c r="F165" s="85"/>
      <c r="G165" s="85" t="str">
        <f>+IFERROR(VLOOKUP(F165,Listas!$B:$C,2,0),"")</f>
        <v/>
      </c>
      <c r="H165" s="85"/>
      <c r="I165" s="85"/>
      <c r="J165" s="85"/>
      <c r="K165" s="79"/>
      <c r="L165" s="79"/>
      <c r="M165" s="82"/>
      <c r="N165" s="79"/>
      <c r="O165" s="132"/>
      <c r="P165" s="80"/>
      <c r="Q165" s="85"/>
      <c r="R165" s="85"/>
      <c r="S165" s="85"/>
      <c r="T165" s="85"/>
      <c r="U165" s="85"/>
      <c r="V165" s="85"/>
      <c r="W165" s="85"/>
      <c r="X165" s="86" t="str">
        <f t="shared" si="0"/>
        <v/>
      </c>
      <c r="Y165" s="87"/>
      <c r="Z165" s="88"/>
      <c r="AA165" s="98" t="str">
        <f>+IF(T165="UI",'Tasas por grupo'!$D$34/2,IF(T165="UYU",'Tasas por grupo'!$D$33/2,IF(T165="USD",'Tasas por grupo'!$D$35/2,"")))</f>
        <v/>
      </c>
      <c r="AB165" s="85"/>
      <c r="AC165" s="85"/>
      <c r="AD165" s="85"/>
      <c r="AE165" s="85"/>
      <c r="AF165" s="90" t="str">
        <f>IFERROR(((1+AA165)^(IF(V165="Mensual",Hoja1!$A$5,IF(V165="trimestral",Hoja1!$B$5,IF(V165="semestral",Hoja1!$C$5,IF(V165="Anual",Hoja1!$D$5,"error"))))/12)-1),"")</f>
        <v/>
      </c>
      <c r="AG165" s="91" t="str">
        <f t="shared" si="1"/>
        <v/>
      </c>
      <c r="AH165" s="92" t="str">
        <f t="shared" si="2"/>
        <v/>
      </c>
      <c r="AI165" s="93" t="str">
        <f t="shared" si="3"/>
        <v/>
      </c>
      <c r="AJ165" s="93" t="str">
        <f>IFERROR((S165*((1+AA165)^((365/((IF(V165="Mensual",Hoja1!$A$11,IF(V165="trimestral",Hoja1!$B$11,IF(V165="semestral",Hoja1!$C$11,IF(V165="anual",Hoja1!$D$11,"error")))))))/365)-1)*W165),"")</f>
        <v/>
      </c>
      <c r="AK165" s="215" t="str">
        <f t="shared" si="4"/>
        <v/>
      </c>
      <c r="AL165" s="109" t="e">
        <f>+VLOOKUP(C165,Códigos!$A$59:$A$800,1,0)</f>
        <v>#N/A</v>
      </c>
      <c r="AM165" s="216" t="str">
        <f t="shared" si="5"/>
        <v/>
      </c>
      <c r="AN165" s="102"/>
      <c r="AO165" s="216" t="str">
        <f>IFERROR((S165*((1+(Y165/100))^((365/((IF(V165="Mensual",Hoja1!$A$11,IF(V165="trimestral",Hoja1!$B$11,IF(V165="semestral",Hoja1!$C$11,IF(V165="anual",Hoja1!$D$11,"error")))))))/365)-1)*AN165),"")</f>
        <v/>
      </c>
      <c r="AP165" s="99" t="str">
        <f>+IF(A165="","",IF(C165="",70,VLOOKUP(I165,Hoja2!A:D,4,0)))</f>
        <v/>
      </c>
    </row>
    <row r="166" spans="1:42" ht="15.75" customHeight="1">
      <c r="A166" s="85"/>
      <c r="B166" s="85"/>
      <c r="C166" s="79"/>
      <c r="D166" s="132"/>
      <c r="E166" s="132"/>
      <c r="F166" s="85"/>
      <c r="G166" s="85" t="str">
        <f>+IFERROR(VLOOKUP(F166,Listas!$B:$C,2,0),"")</f>
        <v/>
      </c>
      <c r="H166" s="85"/>
      <c r="I166" s="85"/>
      <c r="J166" s="85"/>
      <c r="K166" s="79"/>
      <c r="L166" s="79"/>
      <c r="M166" s="82"/>
      <c r="N166" s="79"/>
      <c r="O166" s="132"/>
      <c r="P166" s="80"/>
      <c r="Q166" s="85"/>
      <c r="R166" s="85"/>
      <c r="S166" s="85"/>
      <c r="T166" s="85"/>
      <c r="U166" s="85"/>
      <c r="V166" s="85"/>
      <c r="W166" s="85"/>
      <c r="X166" s="86" t="str">
        <f t="shared" si="0"/>
        <v/>
      </c>
      <c r="Y166" s="87"/>
      <c r="Z166" s="88"/>
      <c r="AA166" s="98" t="str">
        <f>+IF(T166="UI",'Tasas por grupo'!$D$34/2,IF(T166="UYU",'Tasas por grupo'!$D$33/2,IF(T166="USD",'Tasas por grupo'!$D$35/2,"")))</f>
        <v/>
      </c>
      <c r="AB166" s="85"/>
      <c r="AC166" s="85"/>
      <c r="AD166" s="85"/>
      <c r="AE166" s="85"/>
      <c r="AF166" s="90" t="str">
        <f>IFERROR(((1+AA166)^(IF(V166="Mensual",Hoja1!$A$5,IF(V166="trimestral",Hoja1!$B$5,IF(V166="semestral",Hoja1!$C$5,IF(V166="Anual",Hoja1!$D$5,"error"))))/12)-1),"")</f>
        <v/>
      </c>
      <c r="AG166" s="91" t="str">
        <f t="shared" si="1"/>
        <v/>
      </c>
      <c r="AH166" s="92" t="str">
        <f t="shared" si="2"/>
        <v/>
      </c>
      <c r="AI166" s="93" t="str">
        <f t="shared" si="3"/>
        <v/>
      </c>
      <c r="AJ166" s="93" t="str">
        <f>IFERROR((S166*((1+AA166)^((365/((IF(V166="Mensual",Hoja1!$A$11,IF(V166="trimestral",Hoja1!$B$11,IF(V166="semestral",Hoja1!$C$11,IF(V166="anual",Hoja1!$D$11,"error")))))))/365)-1)*W166),"")</f>
        <v/>
      </c>
      <c r="AK166" s="215" t="str">
        <f t="shared" si="4"/>
        <v/>
      </c>
      <c r="AL166" s="109" t="e">
        <f>+VLOOKUP(C166,Códigos!$A$59:$A$800,1,0)</f>
        <v>#N/A</v>
      </c>
      <c r="AM166" s="216" t="str">
        <f t="shared" si="5"/>
        <v/>
      </c>
      <c r="AN166" s="102"/>
      <c r="AO166" s="216" t="str">
        <f>IFERROR((S166*((1+(Y166/100))^((365/((IF(V166="Mensual",Hoja1!$A$11,IF(V166="trimestral",Hoja1!$B$11,IF(V166="semestral",Hoja1!$C$11,IF(V166="anual",Hoja1!$D$11,"error")))))))/365)-1)*AN166),"")</f>
        <v/>
      </c>
      <c r="AP166" s="99" t="str">
        <f>+IF(A166="","",IF(C166="",70,VLOOKUP(I166,Hoja2!A:D,4,0)))</f>
        <v/>
      </c>
    </row>
    <row r="167" spans="1:42" ht="15.75" customHeight="1">
      <c r="A167" s="85"/>
      <c r="B167" s="85"/>
      <c r="C167" s="79"/>
      <c r="D167" s="132"/>
      <c r="E167" s="132"/>
      <c r="F167" s="85"/>
      <c r="G167" s="85" t="str">
        <f>+IFERROR(VLOOKUP(F167,Listas!$B:$C,2,0),"")</f>
        <v/>
      </c>
      <c r="H167" s="85"/>
      <c r="I167" s="85"/>
      <c r="J167" s="85"/>
      <c r="K167" s="79"/>
      <c r="L167" s="79"/>
      <c r="M167" s="82"/>
      <c r="N167" s="79"/>
      <c r="O167" s="132"/>
      <c r="P167" s="80"/>
      <c r="Q167" s="85"/>
      <c r="R167" s="85"/>
      <c r="S167" s="85"/>
      <c r="T167" s="85"/>
      <c r="U167" s="85"/>
      <c r="V167" s="85"/>
      <c r="W167" s="85"/>
      <c r="X167" s="86" t="str">
        <f t="shared" si="0"/>
        <v/>
      </c>
      <c r="Y167" s="87"/>
      <c r="Z167" s="88"/>
      <c r="AA167" s="98" t="str">
        <f>+IF(T167="UI",'Tasas por grupo'!$D$34/2,IF(T167="UYU",'Tasas por grupo'!$D$33/2,IF(T167="USD",'Tasas por grupo'!$D$35/2,"")))</f>
        <v/>
      </c>
      <c r="AB167" s="85"/>
      <c r="AC167" s="85"/>
      <c r="AD167" s="85"/>
      <c r="AE167" s="85"/>
      <c r="AF167" s="90" t="str">
        <f>IFERROR(((1+AA167)^(IF(V167="Mensual",Hoja1!$A$5,IF(V167="trimestral",Hoja1!$B$5,IF(V167="semestral",Hoja1!$C$5,IF(V167="Anual",Hoja1!$D$5,"error"))))/12)-1),"")</f>
        <v/>
      </c>
      <c r="AG167" s="91" t="str">
        <f t="shared" si="1"/>
        <v/>
      </c>
      <c r="AH167" s="92" t="str">
        <f t="shared" si="2"/>
        <v/>
      </c>
      <c r="AI167" s="93" t="str">
        <f t="shared" si="3"/>
        <v/>
      </c>
      <c r="AJ167" s="93" t="str">
        <f>IFERROR((S167*((1+AA167)^((365/((IF(V167="Mensual",Hoja1!$A$11,IF(V167="trimestral",Hoja1!$B$11,IF(V167="semestral",Hoja1!$C$11,IF(V167="anual",Hoja1!$D$11,"error")))))))/365)-1)*W167),"")</f>
        <v/>
      </c>
      <c r="AK167" s="215" t="str">
        <f t="shared" si="4"/>
        <v/>
      </c>
      <c r="AL167" s="109" t="e">
        <f>+VLOOKUP(C167,Códigos!$A$59:$A$800,1,0)</f>
        <v>#N/A</v>
      </c>
      <c r="AM167" s="216" t="str">
        <f t="shared" si="5"/>
        <v/>
      </c>
      <c r="AN167" s="102"/>
      <c r="AO167" s="216" t="str">
        <f>IFERROR((S167*((1+(Y167/100))^((365/((IF(V167="Mensual",Hoja1!$A$11,IF(V167="trimestral",Hoja1!$B$11,IF(V167="semestral",Hoja1!$C$11,IF(V167="anual",Hoja1!$D$11,"error")))))))/365)-1)*AN167),"")</f>
        <v/>
      </c>
      <c r="AP167" s="99" t="str">
        <f>+IF(A167="","",IF(C167="",70,VLOOKUP(I167,Hoja2!A:D,4,0)))</f>
        <v/>
      </c>
    </row>
    <row r="168" spans="1:42" ht="15.75" customHeight="1">
      <c r="A168" s="85"/>
      <c r="B168" s="85"/>
      <c r="C168" s="79"/>
      <c r="D168" s="132"/>
      <c r="E168" s="132"/>
      <c r="F168" s="85"/>
      <c r="G168" s="85" t="str">
        <f>+IFERROR(VLOOKUP(F168,Listas!$B:$C,2,0),"")</f>
        <v/>
      </c>
      <c r="H168" s="85"/>
      <c r="I168" s="85"/>
      <c r="J168" s="85"/>
      <c r="K168" s="79"/>
      <c r="L168" s="79"/>
      <c r="M168" s="82"/>
      <c r="N168" s="79"/>
      <c r="O168" s="132"/>
      <c r="P168" s="80"/>
      <c r="Q168" s="85"/>
      <c r="R168" s="85"/>
      <c r="S168" s="85"/>
      <c r="T168" s="85"/>
      <c r="U168" s="85"/>
      <c r="V168" s="85"/>
      <c r="W168" s="85"/>
      <c r="X168" s="86" t="str">
        <f t="shared" si="0"/>
        <v/>
      </c>
      <c r="Y168" s="87"/>
      <c r="Z168" s="88"/>
      <c r="AA168" s="98" t="str">
        <f>+IF(T168="UI",'Tasas por grupo'!$D$34/2,IF(T168="UYU",'Tasas por grupo'!$D$33/2,IF(T168="USD",'Tasas por grupo'!$D$35/2,"")))</f>
        <v/>
      </c>
      <c r="AB168" s="85"/>
      <c r="AC168" s="85"/>
      <c r="AD168" s="85"/>
      <c r="AE168" s="85"/>
      <c r="AF168" s="90" t="str">
        <f>IFERROR(((1+AA168)^(IF(V168="Mensual",Hoja1!$A$5,IF(V168="trimestral",Hoja1!$B$5,IF(V168="semestral",Hoja1!$C$5,IF(V168="Anual",Hoja1!$D$5,"error"))))/12)-1),"")</f>
        <v/>
      </c>
      <c r="AG168" s="91" t="str">
        <f t="shared" si="1"/>
        <v/>
      </c>
      <c r="AH168" s="92" t="str">
        <f t="shared" si="2"/>
        <v/>
      </c>
      <c r="AI168" s="93" t="str">
        <f t="shared" si="3"/>
        <v/>
      </c>
      <c r="AJ168" s="93" t="str">
        <f>IFERROR((S168*((1+AA168)^((365/((IF(V168="Mensual",Hoja1!$A$11,IF(V168="trimestral",Hoja1!$B$11,IF(V168="semestral",Hoja1!$C$11,IF(V168="anual",Hoja1!$D$11,"error")))))))/365)-1)*W168),"")</f>
        <v/>
      </c>
      <c r="AK168" s="215" t="str">
        <f t="shared" si="4"/>
        <v/>
      </c>
      <c r="AL168" s="109" t="e">
        <f>+VLOOKUP(C168,Códigos!$A$59:$A$800,1,0)</f>
        <v>#N/A</v>
      </c>
      <c r="AM168" s="216" t="str">
        <f t="shared" si="5"/>
        <v/>
      </c>
      <c r="AN168" s="102"/>
      <c r="AO168" s="216" t="str">
        <f>IFERROR((S168*((1+(Y168/100))^((365/((IF(V168="Mensual",Hoja1!$A$11,IF(V168="trimestral",Hoja1!$B$11,IF(V168="semestral",Hoja1!$C$11,IF(V168="anual",Hoja1!$D$11,"error")))))))/365)-1)*AN168),"")</f>
        <v/>
      </c>
      <c r="AP168" s="99" t="str">
        <f>+IF(A168="","",IF(C168="",70,VLOOKUP(I168,Hoja2!A:D,4,0)))</f>
        <v/>
      </c>
    </row>
    <row r="169" spans="1:42" ht="15.75" customHeight="1">
      <c r="A169" s="85"/>
      <c r="B169" s="85"/>
      <c r="C169" s="79"/>
      <c r="D169" s="132"/>
      <c r="E169" s="132"/>
      <c r="F169" s="85"/>
      <c r="G169" s="85" t="str">
        <f>+IFERROR(VLOOKUP(F169,Listas!$B:$C,2,0),"")</f>
        <v/>
      </c>
      <c r="H169" s="85"/>
      <c r="I169" s="85"/>
      <c r="J169" s="85"/>
      <c r="K169" s="79"/>
      <c r="L169" s="79"/>
      <c r="M169" s="82"/>
      <c r="N169" s="79"/>
      <c r="O169" s="132"/>
      <c r="P169" s="80"/>
      <c r="Q169" s="85"/>
      <c r="R169" s="85"/>
      <c r="S169" s="85"/>
      <c r="T169" s="85"/>
      <c r="U169" s="85"/>
      <c r="V169" s="85"/>
      <c r="W169" s="85"/>
      <c r="X169" s="86" t="str">
        <f t="shared" si="0"/>
        <v/>
      </c>
      <c r="Y169" s="87"/>
      <c r="Z169" s="88"/>
      <c r="AA169" s="98" t="str">
        <f>+IF(T169="UI",'Tasas por grupo'!$D$34/2,IF(T169="UYU",'Tasas por grupo'!$D$33/2,IF(T169="USD",'Tasas por grupo'!$D$35/2,"")))</f>
        <v/>
      </c>
      <c r="AB169" s="85"/>
      <c r="AC169" s="85"/>
      <c r="AD169" s="85"/>
      <c r="AE169" s="85"/>
      <c r="AF169" s="90" t="str">
        <f>IFERROR(((1+AA169)^(IF(V169="Mensual",Hoja1!$A$5,IF(V169="trimestral",Hoja1!$B$5,IF(V169="semestral",Hoja1!$C$5,IF(V169="Anual",Hoja1!$D$5,"error"))))/12)-1),"")</f>
        <v/>
      </c>
      <c r="AG169" s="91" t="str">
        <f t="shared" si="1"/>
        <v/>
      </c>
      <c r="AH169" s="92" t="str">
        <f t="shared" si="2"/>
        <v/>
      </c>
      <c r="AI169" s="93" t="str">
        <f t="shared" si="3"/>
        <v/>
      </c>
      <c r="AJ169" s="93" t="str">
        <f>IFERROR((S169*((1+AA169)^((365/((IF(V169="Mensual",Hoja1!$A$11,IF(V169="trimestral",Hoja1!$B$11,IF(V169="semestral",Hoja1!$C$11,IF(V169="anual",Hoja1!$D$11,"error")))))))/365)-1)*W169),"")</f>
        <v/>
      </c>
      <c r="AK169" s="215" t="str">
        <f t="shared" si="4"/>
        <v/>
      </c>
      <c r="AL169" s="109" t="e">
        <f>+VLOOKUP(C169,Códigos!$A$59:$A$800,1,0)</f>
        <v>#N/A</v>
      </c>
      <c r="AM169" s="216" t="str">
        <f t="shared" si="5"/>
        <v/>
      </c>
      <c r="AN169" s="102"/>
      <c r="AO169" s="216" t="str">
        <f>IFERROR((S169*((1+(Y169/100))^((365/((IF(V169="Mensual",Hoja1!$A$11,IF(V169="trimestral",Hoja1!$B$11,IF(V169="semestral",Hoja1!$C$11,IF(V169="anual",Hoja1!$D$11,"error")))))))/365)-1)*AN169),"")</f>
        <v/>
      </c>
      <c r="AP169" s="99" t="str">
        <f>+IF(A169="","",IF(C169="",70,VLOOKUP(I169,Hoja2!A:D,4,0)))</f>
        <v/>
      </c>
    </row>
    <row r="170" spans="1:42" ht="15.75" customHeight="1">
      <c r="A170" s="85"/>
      <c r="B170" s="85"/>
      <c r="C170" s="79"/>
      <c r="D170" s="132"/>
      <c r="E170" s="132"/>
      <c r="F170" s="85"/>
      <c r="G170" s="85" t="str">
        <f>+IFERROR(VLOOKUP(F170,Listas!$B:$C,2,0),"")</f>
        <v/>
      </c>
      <c r="H170" s="85"/>
      <c r="I170" s="85"/>
      <c r="J170" s="85"/>
      <c r="K170" s="79"/>
      <c r="L170" s="79"/>
      <c r="M170" s="82"/>
      <c r="N170" s="79"/>
      <c r="O170" s="132"/>
      <c r="P170" s="80"/>
      <c r="Q170" s="85"/>
      <c r="R170" s="85"/>
      <c r="S170" s="85"/>
      <c r="T170" s="85"/>
      <c r="U170" s="85"/>
      <c r="V170" s="85"/>
      <c r="W170" s="85"/>
      <c r="X170" s="86" t="str">
        <f t="shared" si="0"/>
        <v/>
      </c>
      <c r="Y170" s="87"/>
      <c r="Z170" s="88"/>
      <c r="AA170" s="98" t="str">
        <f>+IF(T170="UI",'Tasas por grupo'!$D$34/2,IF(T170="UYU",'Tasas por grupo'!$D$33/2,IF(T170="USD",'Tasas por grupo'!$D$35/2,"")))</f>
        <v/>
      </c>
      <c r="AB170" s="85"/>
      <c r="AC170" s="85"/>
      <c r="AD170" s="85"/>
      <c r="AE170" s="85"/>
      <c r="AF170" s="90" t="str">
        <f>IFERROR(((1+AA170)^(IF(V170="Mensual",Hoja1!$A$5,IF(V170="trimestral",Hoja1!$B$5,IF(V170="semestral",Hoja1!$C$5,IF(V170="Anual",Hoja1!$D$5,"error"))))/12)-1),"")</f>
        <v/>
      </c>
      <c r="AG170" s="91" t="str">
        <f t="shared" si="1"/>
        <v/>
      </c>
      <c r="AH170" s="92" t="str">
        <f t="shared" si="2"/>
        <v/>
      </c>
      <c r="AI170" s="93" t="str">
        <f t="shared" si="3"/>
        <v/>
      </c>
      <c r="AJ170" s="93" t="str">
        <f>IFERROR((S170*((1+AA170)^((365/((IF(V170="Mensual",Hoja1!$A$11,IF(V170="trimestral",Hoja1!$B$11,IF(V170="semestral",Hoja1!$C$11,IF(V170="anual",Hoja1!$D$11,"error")))))))/365)-1)*W170),"")</f>
        <v/>
      </c>
      <c r="AK170" s="215" t="str">
        <f t="shared" si="4"/>
        <v/>
      </c>
      <c r="AL170" s="109" t="e">
        <f>+VLOOKUP(C170,Códigos!$A$59:$A$800,1,0)</f>
        <v>#N/A</v>
      </c>
      <c r="AM170" s="216" t="str">
        <f t="shared" si="5"/>
        <v/>
      </c>
      <c r="AN170" s="102"/>
      <c r="AO170" s="216" t="str">
        <f>IFERROR((S170*((1+(Y170/100))^((365/((IF(V170="Mensual",Hoja1!$A$11,IF(V170="trimestral",Hoja1!$B$11,IF(V170="semestral",Hoja1!$C$11,IF(V170="anual",Hoja1!$D$11,"error")))))))/365)-1)*AN170),"")</f>
        <v/>
      </c>
      <c r="AP170" s="99" t="str">
        <f>+IF(A170="","",IF(C170="",70,VLOOKUP(I170,Hoja2!A:D,4,0)))</f>
        <v/>
      </c>
    </row>
    <row r="171" spans="1:42" ht="15.75" customHeight="1">
      <c r="A171" s="85"/>
      <c r="B171" s="85"/>
      <c r="C171" s="79"/>
      <c r="D171" s="132"/>
      <c r="E171" s="132"/>
      <c r="F171" s="85"/>
      <c r="G171" s="85" t="str">
        <f>+IFERROR(VLOOKUP(F171,Listas!$B:$C,2,0),"")</f>
        <v/>
      </c>
      <c r="H171" s="85"/>
      <c r="I171" s="85"/>
      <c r="J171" s="85"/>
      <c r="K171" s="79"/>
      <c r="L171" s="79"/>
      <c r="M171" s="82"/>
      <c r="N171" s="79"/>
      <c r="O171" s="132"/>
      <c r="P171" s="80"/>
      <c r="Q171" s="85"/>
      <c r="R171" s="85"/>
      <c r="S171" s="85"/>
      <c r="T171" s="85"/>
      <c r="U171" s="85"/>
      <c r="V171" s="85"/>
      <c r="W171" s="85"/>
      <c r="X171" s="86" t="str">
        <f t="shared" si="0"/>
        <v/>
      </c>
      <c r="Y171" s="87"/>
      <c r="Z171" s="88"/>
      <c r="AA171" s="98" t="str">
        <f>+IF(T171="UI",'Tasas por grupo'!$D$34/2,IF(T171="UYU",'Tasas por grupo'!$D$33/2,IF(T171="USD",'Tasas por grupo'!$D$35/2,"")))</f>
        <v/>
      </c>
      <c r="AB171" s="85"/>
      <c r="AC171" s="85"/>
      <c r="AD171" s="85"/>
      <c r="AE171" s="85"/>
      <c r="AF171" s="90" t="str">
        <f>IFERROR(((1+AA171)^(IF(V171="Mensual",Hoja1!$A$5,IF(V171="trimestral",Hoja1!$B$5,IF(V171="semestral",Hoja1!$C$5,IF(V171="Anual",Hoja1!$D$5,"error"))))/12)-1),"")</f>
        <v/>
      </c>
      <c r="AG171" s="91" t="str">
        <f t="shared" si="1"/>
        <v/>
      </c>
      <c r="AH171" s="92" t="str">
        <f t="shared" si="2"/>
        <v/>
      </c>
      <c r="AI171" s="93" t="str">
        <f t="shared" si="3"/>
        <v/>
      </c>
      <c r="AJ171" s="93" t="str">
        <f>IFERROR((S171*((1+AA171)^((365/((IF(V171="Mensual",Hoja1!$A$11,IF(V171="trimestral",Hoja1!$B$11,IF(V171="semestral",Hoja1!$C$11,IF(V171="anual",Hoja1!$D$11,"error")))))))/365)-1)*W171),"")</f>
        <v/>
      </c>
      <c r="AK171" s="215" t="str">
        <f t="shared" si="4"/>
        <v/>
      </c>
      <c r="AL171" s="109" t="e">
        <f>+VLOOKUP(C171,Códigos!$A$59:$A$800,1,0)</f>
        <v>#N/A</v>
      </c>
      <c r="AM171" s="216" t="str">
        <f t="shared" si="5"/>
        <v/>
      </c>
      <c r="AN171" s="102"/>
      <c r="AO171" s="216" t="str">
        <f>IFERROR((S171*((1+(Y171/100))^((365/((IF(V171="Mensual",Hoja1!$A$11,IF(V171="trimestral",Hoja1!$B$11,IF(V171="semestral",Hoja1!$C$11,IF(V171="anual",Hoja1!$D$11,"error")))))))/365)-1)*AN171),"")</f>
        <v/>
      </c>
      <c r="AP171" s="99" t="str">
        <f>+IF(A171="","",IF(C171="",70,VLOOKUP(I171,Hoja2!A:D,4,0)))</f>
        <v/>
      </c>
    </row>
    <row r="172" spans="1:42" ht="15.75" customHeight="1">
      <c r="A172" s="85"/>
      <c r="B172" s="85"/>
      <c r="C172" s="79"/>
      <c r="D172" s="132"/>
      <c r="E172" s="132"/>
      <c r="F172" s="85"/>
      <c r="G172" s="85" t="str">
        <f>+IFERROR(VLOOKUP(F172,Listas!$B:$C,2,0),"")</f>
        <v/>
      </c>
      <c r="H172" s="85"/>
      <c r="I172" s="85"/>
      <c r="J172" s="85"/>
      <c r="K172" s="79"/>
      <c r="L172" s="79"/>
      <c r="M172" s="82"/>
      <c r="N172" s="79"/>
      <c r="O172" s="132"/>
      <c r="P172" s="80"/>
      <c r="Q172" s="85"/>
      <c r="R172" s="85"/>
      <c r="S172" s="85"/>
      <c r="T172" s="85"/>
      <c r="U172" s="85"/>
      <c r="V172" s="85"/>
      <c r="W172" s="85"/>
      <c r="X172" s="86" t="str">
        <f t="shared" si="0"/>
        <v/>
      </c>
      <c r="Y172" s="87"/>
      <c r="Z172" s="88"/>
      <c r="AA172" s="98" t="str">
        <f>+IF(T172="UI",'Tasas por grupo'!$D$34/2,IF(T172="UYU",'Tasas por grupo'!$D$33/2,IF(T172="USD",'Tasas por grupo'!$D$35/2,"")))</f>
        <v/>
      </c>
      <c r="AB172" s="85"/>
      <c r="AC172" s="85"/>
      <c r="AD172" s="85"/>
      <c r="AE172" s="85"/>
      <c r="AF172" s="90" t="str">
        <f>IFERROR(((1+AA172)^(IF(V172="Mensual",Hoja1!$A$5,IF(V172="trimestral",Hoja1!$B$5,IF(V172="semestral",Hoja1!$C$5,IF(V172="Anual",Hoja1!$D$5,"error"))))/12)-1),"")</f>
        <v/>
      </c>
      <c r="AG172" s="91" t="str">
        <f t="shared" si="1"/>
        <v/>
      </c>
      <c r="AH172" s="92" t="str">
        <f t="shared" si="2"/>
        <v/>
      </c>
      <c r="AI172" s="93" t="str">
        <f t="shared" si="3"/>
        <v/>
      </c>
      <c r="AJ172" s="93" t="str">
        <f>IFERROR((S172*((1+AA172)^((365/((IF(V172="Mensual",Hoja1!$A$11,IF(V172="trimestral",Hoja1!$B$11,IF(V172="semestral",Hoja1!$C$11,IF(V172="anual",Hoja1!$D$11,"error")))))))/365)-1)*W172),"")</f>
        <v/>
      </c>
      <c r="AK172" s="215" t="str">
        <f t="shared" si="4"/>
        <v/>
      </c>
      <c r="AL172" s="109" t="e">
        <f>+VLOOKUP(C172,Códigos!$A$59:$A$800,1,0)</f>
        <v>#N/A</v>
      </c>
      <c r="AM172" s="216" t="str">
        <f t="shared" si="5"/>
        <v/>
      </c>
      <c r="AN172" s="102"/>
      <c r="AO172" s="216" t="str">
        <f>IFERROR((S172*((1+(Y172/100))^((365/((IF(V172="Mensual",Hoja1!$A$11,IF(V172="trimestral",Hoja1!$B$11,IF(V172="semestral",Hoja1!$C$11,IF(V172="anual",Hoja1!$D$11,"error")))))))/365)-1)*AN172),"")</f>
        <v/>
      </c>
      <c r="AP172" s="99" t="str">
        <f>+IF(A172="","",IF(C172="",70,VLOOKUP(I172,Hoja2!A:D,4,0)))</f>
        <v/>
      </c>
    </row>
    <row r="173" spans="1:42" ht="15.75" customHeight="1">
      <c r="A173" s="85"/>
      <c r="B173" s="85"/>
      <c r="C173" s="79"/>
      <c r="D173" s="132"/>
      <c r="E173" s="132"/>
      <c r="F173" s="85"/>
      <c r="G173" s="85" t="str">
        <f>+IFERROR(VLOOKUP(F173,Listas!$B:$C,2,0),"")</f>
        <v/>
      </c>
      <c r="H173" s="85"/>
      <c r="I173" s="85"/>
      <c r="J173" s="85"/>
      <c r="K173" s="79"/>
      <c r="L173" s="79"/>
      <c r="M173" s="82"/>
      <c r="N173" s="79"/>
      <c r="O173" s="132"/>
      <c r="P173" s="80"/>
      <c r="Q173" s="85"/>
      <c r="R173" s="85"/>
      <c r="S173" s="85"/>
      <c r="T173" s="85"/>
      <c r="U173" s="85"/>
      <c r="V173" s="85"/>
      <c r="W173" s="85"/>
      <c r="X173" s="86" t="str">
        <f t="shared" si="0"/>
        <v/>
      </c>
      <c r="Y173" s="87"/>
      <c r="Z173" s="88"/>
      <c r="AA173" s="98" t="str">
        <f>+IF(T173="UI",'Tasas por grupo'!$D$34/2,IF(T173="UYU",'Tasas por grupo'!$D$33/2,IF(T173="USD",'Tasas por grupo'!$D$35/2,"")))</f>
        <v/>
      </c>
      <c r="AB173" s="85"/>
      <c r="AC173" s="85"/>
      <c r="AD173" s="85"/>
      <c r="AE173" s="85"/>
      <c r="AF173" s="90" t="str">
        <f>IFERROR(((1+AA173)^(IF(V173="Mensual",Hoja1!$A$5,IF(V173="trimestral",Hoja1!$B$5,IF(V173="semestral",Hoja1!$C$5,IF(V173="Anual",Hoja1!$D$5,"error"))))/12)-1),"")</f>
        <v/>
      </c>
      <c r="AG173" s="91" t="str">
        <f t="shared" si="1"/>
        <v/>
      </c>
      <c r="AH173" s="92" t="str">
        <f t="shared" si="2"/>
        <v/>
      </c>
      <c r="AI173" s="93" t="str">
        <f t="shared" si="3"/>
        <v/>
      </c>
      <c r="AJ173" s="93" t="str">
        <f>IFERROR((S173*((1+AA173)^((365/((IF(V173="Mensual",Hoja1!$A$11,IF(V173="trimestral",Hoja1!$B$11,IF(V173="semestral",Hoja1!$C$11,IF(V173="anual",Hoja1!$D$11,"error")))))))/365)-1)*W173),"")</f>
        <v/>
      </c>
      <c r="AK173" s="215" t="str">
        <f t="shared" si="4"/>
        <v/>
      </c>
      <c r="AL173" s="109" t="e">
        <f>+VLOOKUP(C173,Códigos!$A$59:$A$800,1,0)</f>
        <v>#N/A</v>
      </c>
      <c r="AM173" s="216" t="str">
        <f t="shared" si="5"/>
        <v/>
      </c>
      <c r="AN173" s="102"/>
      <c r="AO173" s="216" t="str">
        <f>IFERROR((S173*((1+(Y173/100))^((365/((IF(V173="Mensual",Hoja1!$A$11,IF(V173="trimestral",Hoja1!$B$11,IF(V173="semestral",Hoja1!$C$11,IF(V173="anual",Hoja1!$D$11,"error")))))))/365)-1)*AN173),"")</f>
        <v/>
      </c>
      <c r="AP173" s="99" t="str">
        <f>+IF(A173="","",IF(C173="",70,VLOOKUP(I173,Hoja2!A:D,4,0)))</f>
        <v/>
      </c>
    </row>
    <row r="174" spans="1:42" ht="15.75" customHeight="1">
      <c r="A174" s="85"/>
      <c r="B174" s="85"/>
      <c r="C174" s="79"/>
      <c r="D174" s="132"/>
      <c r="E174" s="132"/>
      <c r="F174" s="85"/>
      <c r="G174" s="85" t="str">
        <f>+IFERROR(VLOOKUP(F174,Listas!$B:$C,2,0),"")</f>
        <v/>
      </c>
      <c r="H174" s="85"/>
      <c r="I174" s="85"/>
      <c r="J174" s="85"/>
      <c r="K174" s="79"/>
      <c r="L174" s="79"/>
      <c r="M174" s="82"/>
      <c r="N174" s="79"/>
      <c r="O174" s="132"/>
      <c r="P174" s="80"/>
      <c r="Q174" s="85"/>
      <c r="R174" s="85"/>
      <c r="S174" s="85"/>
      <c r="T174" s="85"/>
      <c r="U174" s="85"/>
      <c r="V174" s="85"/>
      <c r="W174" s="85"/>
      <c r="X174" s="86" t="str">
        <f t="shared" si="0"/>
        <v/>
      </c>
      <c r="Y174" s="87"/>
      <c r="Z174" s="88"/>
      <c r="AA174" s="98" t="str">
        <f>+IF(T174="UI",'Tasas por grupo'!$D$34/2,IF(T174="UYU",'Tasas por grupo'!$D$33/2,IF(T174="USD",'Tasas por grupo'!$D$35/2,"")))</f>
        <v/>
      </c>
      <c r="AB174" s="85"/>
      <c r="AC174" s="85"/>
      <c r="AD174" s="85"/>
      <c r="AE174" s="85"/>
      <c r="AF174" s="90" t="str">
        <f>IFERROR(((1+AA174)^(IF(V174="Mensual",Hoja1!$A$5,IF(V174="trimestral",Hoja1!$B$5,IF(V174="semestral",Hoja1!$C$5,IF(V174="Anual",Hoja1!$D$5,"error"))))/12)-1),"")</f>
        <v/>
      </c>
      <c r="AG174" s="91" t="str">
        <f t="shared" si="1"/>
        <v/>
      </c>
      <c r="AH174" s="92" t="str">
        <f t="shared" si="2"/>
        <v/>
      </c>
      <c r="AI174" s="93" t="str">
        <f t="shared" si="3"/>
        <v/>
      </c>
      <c r="AJ174" s="93" t="str">
        <f>IFERROR((S174*((1+AA174)^((365/((IF(V174="Mensual",Hoja1!$A$11,IF(V174="trimestral",Hoja1!$B$11,IF(V174="semestral",Hoja1!$C$11,IF(V174="anual",Hoja1!$D$11,"error")))))))/365)-1)*W174),"")</f>
        <v/>
      </c>
      <c r="AK174" s="215" t="str">
        <f t="shared" si="4"/>
        <v/>
      </c>
      <c r="AL174" s="109" t="e">
        <f>+VLOOKUP(C174,Códigos!$A$59:$A$800,1,0)</f>
        <v>#N/A</v>
      </c>
      <c r="AM174" s="216" t="str">
        <f t="shared" si="5"/>
        <v/>
      </c>
      <c r="AN174" s="102"/>
      <c r="AO174" s="216" t="str">
        <f>IFERROR((S174*((1+(Y174/100))^((365/((IF(V174="Mensual",Hoja1!$A$11,IF(V174="trimestral",Hoja1!$B$11,IF(V174="semestral",Hoja1!$C$11,IF(V174="anual",Hoja1!$D$11,"error")))))))/365)-1)*AN174),"")</f>
        <v/>
      </c>
      <c r="AP174" s="99" t="str">
        <f>+IF(A174="","",IF(C174="",70,VLOOKUP(I174,Hoja2!A:D,4,0)))</f>
        <v/>
      </c>
    </row>
    <row r="175" spans="1:42" ht="15.75" customHeight="1">
      <c r="A175" s="85"/>
      <c r="B175" s="85"/>
      <c r="C175" s="79"/>
      <c r="D175" s="132"/>
      <c r="E175" s="132"/>
      <c r="F175" s="85"/>
      <c r="G175" s="85" t="str">
        <f>+IFERROR(VLOOKUP(F175,Listas!$B:$C,2,0),"")</f>
        <v/>
      </c>
      <c r="H175" s="85"/>
      <c r="I175" s="85"/>
      <c r="J175" s="85"/>
      <c r="K175" s="79"/>
      <c r="L175" s="79"/>
      <c r="M175" s="82"/>
      <c r="N175" s="79"/>
      <c r="O175" s="132"/>
      <c r="P175" s="80"/>
      <c r="Q175" s="85"/>
      <c r="R175" s="85"/>
      <c r="S175" s="85"/>
      <c r="T175" s="85"/>
      <c r="U175" s="85"/>
      <c r="V175" s="85"/>
      <c r="W175" s="85"/>
      <c r="X175" s="86" t="str">
        <f t="shared" si="0"/>
        <v/>
      </c>
      <c r="Y175" s="87"/>
      <c r="Z175" s="88"/>
      <c r="AA175" s="98" t="str">
        <f>+IF(T175="UI",'Tasas por grupo'!$D$34/2,IF(T175="UYU",'Tasas por grupo'!$D$33/2,IF(T175="USD",'Tasas por grupo'!$D$35/2,"")))</f>
        <v/>
      </c>
      <c r="AB175" s="85"/>
      <c r="AC175" s="85"/>
      <c r="AD175" s="85"/>
      <c r="AE175" s="85"/>
      <c r="AF175" s="90" t="str">
        <f>IFERROR(((1+AA175)^(IF(V175="Mensual",Hoja1!$A$5,IF(V175="trimestral",Hoja1!$B$5,IF(V175="semestral",Hoja1!$C$5,IF(V175="Anual",Hoja1!$D$5,"error"))))/12)-1),"")</f>
        <v/>
      </c>
      <c r="AG175" s="91" t="str">
        <f t="shared" si="1"/>
        <v/>
      </c>
      <c r="AH175" s="92" t="str">
        <f t="shared" si="2"/>
        <v/>
      </c>
      <c r="AI175" s="93" t="str">
        <f t="shared" si="3"/>
        <v/>
      </c>
      <c r="AJ175" s="93" t="str">
        <f>IFERROR((S175*((1+AA175)^((365/((IF(V175="Mensual",Hoja1!$A$11,IF(V175="trimestral",Hoja1!$B$11,IF(V175="semestral",Hoja1!$C$11,IF(V175="anual",Hoja1!$D$11,"error")))))))/365)-1)*W175),"")</f>
        <v/>
      </c>
      <c r="AK175" s="215" t="str">
        <f t="shared" si="4"/>
        <v/>
      </c>
      <c r="AL175" s="109" t="e">
        <f>+VLOOKUP(C175,Códigos!$A$59:$A$800,1,0)</f>
        <v>#N/A</v>
      </c>
      <c r="AM175" s="216" t="str">
        <f t="shared" si="5"/>
        <v/>
      </c>
      <c r="AN175" s="102"/>
      <c r="AO175" s="216" t="str">
        <f>IFERROR((S175*((1+(Y175/100))^((365/((IF(V175="Mensual",Hoja1!$A$11,IF(V175="trimestral",Hoja1!$B$11,IF(V175="semestral",Hoja1!$C$11,IF(V175="anual",Hoja1!$D$11,"error")))))))/365)-1)*AN175),"")</f>
        <v/>
      </c>
      <c r="AP175" s="99" t="str">
        <f>+IF(A175="","",IF(C175="",70,VLOOKUP(I175,Hoja2!A:D,4,0)))</f>
        <v/>
      </c>
    </row>
    <row r="176" spans="1:42" ht="15.75" customHeight="1">
      <c r="A176" s="85"/>
      <c r="B176" s="85"/>
      <c r="C176" s="79"/>
      <c r="D176" s="132"/>
      <c r="E176" s="132"/>
      <c r="F176" s="85"/>
      <c r="G176" s="85" t="str">
        <f>+IFERROR(VLOOKUP(F176,Listas!$B:$C,2,0),"")</f>
        <v/>
      </c>
      <c r="H176" s="85"/>
      <c r="I176" s="85"/>
      <c r="J176" s="85"/>
      <c r="K176" s="79"/>
      <c r="L176" s="79"/>
      <c r="M176" s="82"/>
      <c r="N176" s="79"/>
      <c r="O176" s="132"/>
      <c r="P176" s="80"/>
      <c r="Q176" s="85"/>
      <c r="R176" s="85"/>
      <c r="S176" s="85"/>
      <c r="T176" s="85"/>
      <c r="U176" s="85"/>
      <c r="V176" s="85"/>
      <c r="W176" s="85"/>
      <c r="X176" s="86" t="str">
        <f t="shared" si="0"/>
        <v/>
      </c>
      <c r="Y176" s="87"/>
      <c r="Z176" s="88"/>
      <c r="AA176" s="98" t="str">
        <f>+IF(T176="UI",'Tasas por grupo'!$D$34/2,IF(T176="UYU",'Tasas por grupo'!$D$33/2,IF(T176="USD",'Tasas por grupo'!$D$35/2,"")))</f>
        <v/>
      </c>
      <c r="AB176" s="85"/>
      <c r="AC176" s="85"/>
      <c r="AD176" s="85"/>
      <c r="AE176" s="85"/>
      <c r="AF176" s="90" t="str">
        <f>IFERROR(((1+AA176)^(IF(V176="Mensual",Hoja1!$A$5,IF(V176="trimestral",Hoja1!$B$5,IF(V176="semestral",Hoja1!$C$5,IF(V176="Anual",Hoja1!$D$5,"error"))))/12)-1),"")</f>
        <v/>
      </c>
      <c r="AG176" s="91" t="str">
        <f t="shared" si="1"/>
        <v/>
      </c>
      <c r="AH176" s="92" t="str">
        <f t="shared" si="2"/>
        <v/>
      </c>
      <c r="AI176" s="93" t="str">
        <f t="shared" si="3"/>
        <v/>
      </c>
      <c r="AJ176" s="93" t="str">
        <f>IFERROR((S176*((1+AA176)^((365/((IF(V176="Mensual",Hoja1!$A$11,IF(V176="trimestral",Hoja1!$B$11,IF(V176="semestral",Hoja1!$C$11,IF(V176="anual",Hoja1!$D$11,"error")))))))/365)-1)*W176),"")</f>
        <v/>
      </c>
      <c r="AK176" s="215" t="str">
        <f t="shared" si="4"/>
        <v/>
      </c>
      <c r="AL176" s="109" t="e">
        <f>+VLOOKUP(C176,Códigos!$A$59:$A$800,1,0)</f>
        <v>#N/A</v>
      </c>
      <c r="AM176" s="216" t="str">
        <f t="shared" si="5"/>
        <v/>
      </c>
      <c r="AN176" s="102"/>
      <c r="AO176" s="216" t="str">
        <f>IFERROR((S176*((1+(Y176/100))^((365/((IF(V176="Mensual",Hoja1!$A$11,IF(V176="trimestral",Hoja1!$B$11,IF(V176="semestral",Hoja1!$C$11,IF(V176="anual",Hoja1!$D$11,"error")))))))/365)-1)*AN176),"")</f>
        <v/>
      </c>
      <c r="AP176" s="99" t="str">
        <f>+IF(A176="","",IF(C176="",70,VLOOKUP(I176,Hoja2!A:D,4,0)))</f>
        <v/>
      </c>
    </row>
    <row r="177" spans="1:42" ht="15.75" customHeight="1">
      <c r="A177" s="85"/>
      <c r="B177" s="85"/>
      <c r="C177" s="79"/>
      <c r="D177" s="132"/>
      <c r="E177" s="132"/>
      <c r="F177" s="85"/>
      <c r="G177" s="85" t="str">
        <f>+IFERROR(VLOOKUP(F177,Listas!$B:$C,2,0),"")</f>
        <v/>
      </c>
      <c r="H177" s="85"/>
      <c r="I177" s="85"/>
      <c r="J177" s="85"/>
      <c r="K177" s="79"/>
      <c r="L177" s="79"/>
      <c r="M177" s="82"/>
      <c r="N177" s="79"/>
      <c r="O177" s="132"/>
      <c r="P177" s="80"/>
      <c r="Q177" s="85"/>
      <c r="R177" s="85"/>
      <c r="S177" s="85"/>
      <c r="T177" s="85"/>
      <c r="U177" s="85"/>
      <c r="V177" s="85"/>
      <c r="W177" s="85"/>
      <c r="X177" s="86" t="str">
        <f t="shared" si="0"/>
        <v/>
      </c>
      <c r="Y177" s="87"/>
      <c r="Z177" s="88"/>
      <c r="AA177" s="98" t="str">
        <f>+IF(T177="UI",'Tasas por grupo'!$D$34/2,IF(T177="UYU",'Tasas por grupo'!$D$33/2,IF(T177="USD",'Tasas por grupo'!$D$35/2,"")))</f>
        <v/>
      </c>
      <c r="AB177" s="85"/>
      <c r="AC177" s="85"/>
      <c r="AD177" s="85"/>
      <c r="AE177" s="85"/>
      <c r="AF177" s="90" t="str">
        <f>IFERROR(((1+AA177)^(IF(V177="Mensual",Hoja1!$A$5,IF(V177="trimestral",Hoja1!$B$5,IF(V177="semestral",Hoja1!$C$5,IF(V177="Anual",Hoja1!$D$5,"error"))))/12)-1),"")</f>
        <v/>
      </c>
      <c r="AG177" s="91" t="str">
        <f t="shared" si="1"/>
        <v/>
      </c>
      <c r="AH177" s="92" t="str">
        <f t="shared" si="2"/>
        <v/>
      </c>
      <c r="AI177" s="93" t="str">
        <f t="shared" si="3"/>
        <v/>
      </c>
      <c r="AJ177" s="93" t="str">
        <f>IFERROR((S177*((1+AA177)^((365/((IF(V177="Mensual",Hoja1!$A$11,IF(V177="trimestral",Hoja1!$B$11,IF(V177="semestral",Hoja1!$C$11,IF(V177="anual",Hoja1!$D$11,"error")))))))/365)-1)*W177),"")</f>
        <v/>
      </c>
      <c r="AK177" s="215" t="str">
        <f t="shared" si="4"/>
        <v/>
      </c>
      <c r="AL177" s="109" t="e">
        <f>+VLOOKUP(C177,Códigos!$A$59:$A$800,1,0)</f>
        <v>#N/A</v>
      </c>
      <c r="AM177" s="216" t="str">
        <f t="shared" si="5"/>
        <v/>
      </c>
      <c r="AN177" s="102"/>
      <c r="AO177" s="216" t="str">
        <f>IFERROR((S177*((1+(Y177/100))^((365/((IF(V177="Mensual",Hoja1!$A$11,IF(V177="trimestral",Hoja1!$B$11,IF(V177="semestral",Hoja1!$C$11,IF(V177="anual",Hoja1!$D$11,"error")))))))/365)-1)*AN177),"")</f>
        <v/>
      </c>
      <c r="AP177" s="99" t="str">
        <f>+IF(A177="","",IF(C177="",70,VLOOKUP(I177,Hoja2!A:D,4,0)))</f>
        <v/>
      </c>
    </row>
    <row r="178" spans="1:42" ht="15.75" customHeight="1">
      <c r="A178" s="85"/>
      <c r="B178" s="85"/>
      <c r="C178" s="79"/>
      <c r="D178" s="132"/>
      <c r="E178" s="132"/>
      <c r="F178" s="85"/>
      <c r="G178" s="85" t="str">
        <f>+IFERROR(VLOOKUP(F178,Listas!$B:$C,2,0),"")</f>
        <v/>
      </c>
      <c r="H178" s="85"/>
      <c r="I178" s="85"/>
      <c r="J178" s="85"/>
      <c r="K178" s="79"/>
      <c r="L178" s="79"/>
      <c r="M178" s="82"/>
      <c r="N178" s="79"/>
      <c r="O178" s="132"/>
      <c r="P178" s="80"/>
      <c r="Q178" s="85"/>
      <c r="R178" s="85"/>
      <c r="S178" s="85"/>
      <c r="T178" s="85"/>
      <c r="U178" s="85"/>
      <c r="V178" s="85"/>
      <c r="W178" s="85"/>
      <c r="X178" s="86" t="str">
        <f t="shared" si="0"/>
        <v/>
      </c>
      <c r="Y178" s="87"/>
      <c r="Z178" s="88"/>
      <c r="AA178" s="98" t="str">
        <f>+IF(T178="UI",'Tasas por grupo'!$D$34/2,IF(T178="UYU",'Tasas por grupo'!$D$33/2,IF(T178="USD",'Tasas por grupo'!$D$35/2,"")))</f>
        <v/>
      </c>
      <c r="AB178" s="85"/>
      <c r="AC178" s="85"/>
      <c r="AD178" s="85"/>
      <c r="AE178" s="85"/>
      <c r="AF178" s="90" t="str">
        <f>IFERROR(((1+AA178)^(IF(V178="Mensual",Hoja1!$A$5,IF(V178="trimestral",Hoja1!$B$5,IF(V178="semestral",Hoja1!$C$5,IF(V178="Anual",Hoja1!$D$5,"error"))))/12)-1),"")</f>
        <v/>
      </c>
      <c r="AG178" s="91" t="str">
        <f t="shared" si="1"/>
        <v/>
      </c>
      <c r="AH178" s="92" t="str">
        <f t="shared" si="2"/>
        <v/>
      </c>
      <c r="AI178" s="93" t="str">
        <f t="shared" si="3"/>
        <v/>
      </c>
      <c r="AJ178" s="93" t="str">
        <f>IFERROR((S178*((1+AA178)^((365/((IF(V178="Mensual",Hoja1!$A$11,IF(V178="trimestral",Hoja1!$B$11,IF(V178="semestral",Hoja1!$C$11,IF(V178="anual",Hoja1!$D$11,"error")))))))/365)-1)*W178),"")</f>
        <v/>
      </c>
      <c r="AK178" s="215" t="str">
        <f t="shared" si="4"/>
        <v/>
      </c>
      <c r="AL178" s="109" t="e">
        <f>+VLOOKUP(C178,Códigos!$A$59:$A$800,1,0)</f>
        <v>#N/A</v>
      </c>
      <c r="AM178" s="216" t="str">
        <f t="shared" si="5"/>
        <v/>
      </c>
      <c r="AN178" s="102"/>
      <c r="AO178" s="216" t="str">
        <f>IFERROR((S178*((1+(Y178/100))^((365/((IF(V178="Mensual",Hoja1!$A$11,IF(V178="trimestral",Hoja1!$B$11,IF(V178="semestral",Hoja1!$C$11,IF(V178="anual",Hoja1!$D$11,"error")))))))/365)-1)*AN178),"")</f>
        <v/>
      </c>
      <c r="AP178" s="99" t="str">
        <f>+IF(A178="","",IF(C178="",70,VLOOKUP(I178,Hoja2!A:D,4,0)))</f>
        <v/>
      </c>
    </row>
    <row r="179" spans="1:42" ht="15.75" customHeight="1">
      <c r="A179" s="85"/>
      <c r="B179" s="85"/>
      <c r="C179" s="79"/>
      <c r="D179" s="132"/>
      <c r="E179" s="132"/>
      <c r="F179" s="85"/>
      <c r="G179" s="85" t="str">
        <f>+IFERROR(VLOOKUP(F179,Listas!$B:$C,2,0),"")</f>
        <v/>
      </c>
      <c r="H179" s="85"/>
      <c r="I179" s="85"/>
      <c r="J179" s="85"/>
      <c r="K179" s="79"/>
      <c r="L179" s="79"/>
      <c r="M179" s="82"/>
      <c r="N179" s="79"/>
      <c r="O179" s="132"/>
      <c r="P179" s="80"/>
      <c r="Q179" s="85"/>
      <c r="R179" s="85"/>
      <c r="S179" s="85"/>
      <c r="T179" s="85"/>
      <c r="U179" s="85"/>
      <c r="V179" s="85"/>
      <c r="W179" s="85"/>
      <c r="X179" s="86" t="str">
        <f t="shared" si="0"/>
        <v/>
      </c>
      <c r="Y179" s="87"/>
      <c r="Z179" s="88"/>
      <c r="AA179" s="98" t="str">
        <f>+IF(T179="UI",'Tasas por grupo'!$D$34/2,IF(T179="UYU",'Tasas por grupo'!$D$33/2,IF(T179="USD",'Tasas por grupo'!$D$35/2,"")))</f>
        <v/>
      </c>
      <c r="AB179" s="85"/>
      <c r="AC179" s="85"/>
      <c r="AD179" s="85"/>
      <c r="AE179" s="85"/>
      <c r="AF179" s="90" t="str">
        <f>IFERROR(((1+AA179)^(IF(V179="Mensual",Hoja1!$A$5,IF(V179="trimestral",Hoja1!$B$5,IF(V179="semestral",Hoja1!$C$5,IF(V179="Anual",Hoja1!$D$5,"error"))))/12)-1),"")</f>
        <v/>
      </c>
      <c r="AG179" s="91" t="str">
        <f t="shared" si="1"/>
        <v/>
      </c>
      <c r="AH179" s="92" t="str">
        <f t="shared" si="2"/>
        <v/>
      </c>
      <c r="AI179" s="93" t="str">
        <f t="shared" si="3"/>
        <v/>
      </c>
      <c r="AJ179" s="93" t="str">
        <f>IFERROR((S179*((1+AA179)^((365/((IF(V179="Mensual",Hoja1!$A$11,IF(V179="trimestral",Hoja1!$B$11,IF(V179="semestral",Hoja1!$C$11,IF(V179="anual",Hoja1!$D$11,"error")))))))/365)-1)*W179),"")</f>
        <v/>
      </c>
      <c r="AK179" s="215" t="str">
        <f t="shared" si="4"/>
        <v/>
      </c>
      <c r="AL179" s="109" t="e">
        <f>+VLOOKUP(C179,Códigos!$A$59:$A$800,1,0)</f>
        <v>#N/A</v>
      </c>
      <c r="AM179" s="216" t="str">
        <f t="shared" si="5"/>
        <v/>
      </c>
      <c r="AN179" s="102"/>
      <c r="AO179" s="216" t="str">
        <f>IFERROR((S179*((1+(Y179/100))^((365/((IF(V179="Mensual",Hoja1!$A$11,IF(V179="trimestral",Hoja1!$B$11,IF(V179="semestral",Hoja1!$C$11,IF(V179="anual",Hoja1!$D$11,"error")))))))/365)-1)*AN179),"")</f>
        <v/>
      </c>
      <c r="AP179" s="99" t="str">
        <f>+IF(A179="","",IF(C179="",70,VLOOKUP(I179,Hoja2!A:D,4,0)))</f>
        <v/>
      </c>
    </row>
    <row r="180" spans="1:42" ht="15.75" customHeight="1">
      <c r="A180" s="85"/>
      <c r="B180" s="85"/>
      <c r="C180" s="79"/>
      <c r="D180" s="132"/>
      <c r="E180" s="132"/>
      <c r="F180" s="85"/>
      <c r="G180" s="85" t="str">
        <f>+IFERROR(VLOOKUP(F180,Listas!$B:$C,2,0),"")</f>
        <v/>
      </c>
      <c r="H180" s="85"/>
      <c r="I180" s="85"/>
      <c r="J180" s="85"/>
      <c r="K180" s="79"/>
      <c r="L180" s="79"/>
      <c r="M180" s="82"/>
      <c r="N180" s="79"/>
      <c r="O180" s="132"/>
      <c r="P180" s="80"/>
      <c r="Q180" s="85"/>
      <c r="R180" s="85"/>
      <c r="S180" s="85"/>
      <c r="T180" s="85"/>
      <c r="U180" s="85"/>
      <c r="V180" s="85"/>
      <c r="W180" s="85"/>
      <c r="X180" s="86" t="str">
        <f t="shared" si="0"/>
        <v/>
      </c>
      <c r="Y180" s="87"/>
      <c r="Z180" s="88"/>
      <c r="AA180" s="98" t="str">
        <f>+IF(T180="UI",'Tasas por grupo'!$D$34/2,IF(T180="UYU",'Tasas por grupo'!$D$33/2,IF(T180="USD",'Tasas por grupo'!$D$35/2,"")))</f>
        <v/>
      </c>
      <c r="AB180" s="85"/>
      <c r="AC180" s="85"/>
      <c r="AD180" s="85"/>
      <c r="AE180" s="85"/>
      <c r="AF180" s="90" t="str">
        <f>IFERROR(((1+AA180)^(IF(V180="Mensual",Hoja1!$A$5,IF(V180="trimestral",Hoja1!$B$5,IF(V180="semestral",Hoja1!$C$5,IF(V180="Anual",Hoja1!$D$5,"error"))))/12)-1),"")</f>
        <v/>
      </c>
      <c r="AG180" s="91" t="str">
        <f t="shared" si="1"/>
        <v/>
      </c>
      <c r="AH180" s="92" t="str">
        <f t="shared" si="2"/>
        <v/>
      </c>
      <c r="AI180" s="93" t="str">
        <f t="shared" si="3"/>
        <v/>
      </c>
      <c r="AJ180" s="93" t="str">
        <f>IFERROR((S180*((1+AA180)^((365/((IF(V180="Mensual",Hoja1!$A$11,IF(V180="trimestral",Hoja1!$B$11,IF(V180="semestral",Hoja1!$C$11,IF(V180="anual",Hoja1!$D$11,"error")))))))/365)-1)*W180),"")</f>
        <v/>
      </c>
      <c r="AK180" s="215" t="str">
        <f t="shared" si="4"/>
        <v/>
      </c>
      <c r="AL180" s="109" t="e">
        <f>+VLOOKUP(C180,Códigos!$A$59:$A$800,1,0)</f>
        <v>#N/A</v>
      </c>
      <c r="AM180" s="216" t="str">
        <f t="shared" si="5"/>
        <v/>
      </c>
      <c r="AN180" s="102"/>
      <c r="AO180" s="216" t="str">
        <f>IFERROR((S180*((1+(Y180/100))^((365/((IF(V180="Mensual",Hoja1!$A$11,IF(V180="trimestral",Hoja1!$B$11,IF(V180="semestral",Hoja1!$C$11,IF(V180="anual",Hoja1!$D$11,"error")))))))/365)-1)*AN180),"")</f>
        <v/>
      </c>
      <c r="AP180" s="99" t="str">
        <f>+IF(A180="","",IF(C180="",70,VLOOKUP(I180,Hoja2!A:D,4,0)))</f>
        <v/>
      </c>
    </row>
    <row r="181" spans="1:42" ht="15.75" customHeight="1">
      <c r="A181" s="85"/>
      <c r="B181" s="85"/>
      <c r="C181" s="79"/>
      <c r="D181" s="132"/>
      <c r="E181" s="132"/>
      <c r="F181" s="85"/>
      <c r="G181" s="85" t="str">
        <f>+IFERROR(VLOOKUP(F181,Listas!$B:$C,2,0),"")</f>
        <v/>
      </c>
      <c r="H181" s="85"/>
      <c r="I181" s="85"/>
      <c r="J181" s="85"/>
      <c r="K181" s="79"/>
      <c r="L181" s="79"/>
      <c r="M181" s="82"/>
      <c r="N181" s="79"/>
      <c r="O181" s="132"/>
      <c r="P181" s="80"/>
      <c r="Q181" s="85"/>
      <c r="R181" s="85"/>
      <c r="S181" s="85"/>
      <c r="T181" s="85"/>
      <c r="U181" s="85"/>
      <c r="V181" s="85"/>
      <c r="W181" s="85"/>
      <c r="X181" s="86" t="str">
        <f t="shared" si="0"/>
        <v/>
      </c>
      <c r="Y181" s="87"/>
      <c r="Z181" s="88"/>
      <c r="AA181" s="98" t="str">
        <f>+IF(T181="UI",'Tasas por grupo'!$D$34/2,IF(T181="UYU",'Tasas por grupo'!$D$33/2,IF(T181="USD",'Tasas por grupo'!$D$35/2,"")))</f>
        <v/>
      </c>
      <c r="AB181" s="85"/>
      <c r="AC181" s="85"/>
      <c r="AD181" s="85"/>
      <c r="AE181" s="85"/>
      <c r="AF181" s="90" t="str">
        <f>IFERROR(((1+AA181)^(IF(V181="Mensual",Hoja1!$A$5,IF(V181="trimestral",Hoja1!$B$5,IF(V181="semestral",Hoja1!$C$5,IF(V181="Anual",Hoja1!$D$5,"error"))))/12)-1),"")</f>
        <v/>
      </c>
      <c r="AG181" s="91" t="str">
        <f t="shared" si="1"/>
        <v/>
      </c>
      <c r="AH181" s="92" t="str">
        <f t="shared" si="2"/>
        <v/>
      </c>
      <c r="AI181" s="93" t="str">
        <f t="shared" si="3"/>
        <v/>
      </c>
      <c r="AJ181" s="93" t="str">
        <f>IFERROR((S181*((1+AA181)^((365/((IF(V181="Mensual",Hoja1!$A$11,IF(V181="trimestral",Hoja1!$B$11,IF(V181="semestral",Hoja1!$C$11,IF(V181="anual",Hoja1!$D$11,"error")))))))/365)-1)*W181),"")</f>
        <v/>
      </c>
      <c r="AK181" s="215" t="str">
        <f t="shared" si="4"/>
        <v/>
      </c>
      <c r="AL181" s="109" t="e">
        <f>+VLOOKUP(C181,Códigos!$A$59:$A$800,1,0)</f>
        <v>#N/A</v>
      </c>
      <c r="AM181" s="216" t="str">
        <f t="shared" si="5"/>
        <v/>
      </c>
      <c r="AN181" s="102"/>
      <c r="AO181" s="216" t="str">
        <f>IFERROR((S181*((1+(Y181/100))^((365/((IF(V181="Mensual",Hoja1!$A$11,IF(V181="trimestral",Hoja1!$B$11,IF(V181="semestral",Hoja1!$C$11,IF(V181="anual",Hoja1!$D$11,"error")))))))/365)-1)*AN181),"")</f>
        <v/>
      </c>
      <c r="AP181" s="99" t="str">
        <f>+IF(A181="","",IF(C181="",70,VLOOKUP(I181,Hoja2!A:D,4,0)))</f>
        <v/>
      </c>
    </row>
    <row r="182" spans="1:42" ht="15.75" customHeight="1">
      <c r="A182" s="85"/>
      <c r="B182" s="85"/>
      <c r="C182" s="79"/>
      <c r="D182" s="132"/>
      <c r="E182" s="132"/>
      <c r="F182" s="85"/>
      <c r="G182" s="85" t="str">
        <f>+IFERROR(VLOOKUP(F182,Listas!$B:$C,2,0),"")</f>
        <v/>
      </c>
      <c r="H182" s="85"/>
      <c r="I182" s="85"/>
      <c r="J182" s="85"/>
      <c r="K182" s="79"/>
      <c r="L182" s="79"/>
      <c r="M182" s="82"/>
      <c r="N182" s="79"/>
      <c r="O182" s="132"/>
      <c r="P182" s="80"/>
      <c r="Q182" s="85"/>
      <c r="R182" s="85"/>
      <c r="S182" s="85"/>
      <c r="T182" s="85"/>
      <c r="U182" s="85"/>
      <c r="V182" s="85"/>
      <c r="W182" s="85"/>
      <c r="X182" s="86" t="str">
        <f t="shared" si="0"/>
        <v/>
      </c>
      <c r="Y182" s="87"/>
      <c r="Z182" s="88"/>
      <c r="AA182" s="98" t="str">
        <f>+IF(T182="UI",'Tasas por grupo'!$D$34/2,IF(T182="UYU",'Tasas por grupo'!$D$33/2,IF(T182="USD",'Tasas por grupo'!$D$35/2,"")))</f>
        <v/>
      </c>
      <c r="AB182" s="85"/>
      <c r="AC182" s="85"/>
      <c r="AD182" s="85"/>
      <c r="AE182" s="85"/>
      <c r="AF182" s="90" t="str">
        <f>IFERROR(((1+AA182)^(IF(V182="Mensual",Hoja1!$A$5,IF(V182="trimestral",Hoja1!$B$5,IF(V182="semestral",Hoja1!$C$5,IF(V182="Anual",Hoja1!$D$5,"error"))))/12)-1),"")</f>
        <v/>
      </c>
      <c r="AG182" s="91" t="str">
        <f t="shared" si="1"/>
        <v/>
      </c>
      <c r="AH182" s="92" t="str">
        <f t="shared" si="2"/>
        <v/>
      </c>
      <c r="AI182" s="93" t="str">
        <f t="shared" si="3"/>
        <v/>
      </c>
      <c r="AJ182" s="93" t="str">
        <f>IFERROR((S182*((1+AA182)^((365/((IF(V182="Mensual",Hoja1!$A$11,IF(V182="trimestral",Hoja1!$B$11,IF(V182="semestral",Hoja1!$C$11,IF(V182="anual",Hoja1!$D$11,"error")))))))/365)-1)*W182),"")</f>
        <v/>
      </c>
      <c r="AK182" s="215" t="str">
        <f t="shared" si="4"/>
        <v/>
      </c>
      <c r="AL182" s="109" t="e">
        <f>+VLOOKUP(C182,Códigos!$A$59:$A$800,1,0)</f>
        <v>#N/A</v>
      </c>
      <c r="AM182" s="216" t="str">
        <f t="shared" si="5"/>
        <v/>
      </c>
      <c r="AN182" s="102"/>
      <c r="AO182" s="216" t="str">
        <f>IFERROR((S182*((1+(Y182/100))^((365/((IF(V182="Mensual",Hoja1!$A$11,IF(V182="trimestral",Hoja1!$B$11,IF(V182="semestral",Hoja1!$C$11,IF(V182="anual",Hoja1!$D$11,"error")))))))/365)-1)*AN182),"")</f>
        <v/>
      </c>
      <c r="AP182" s="99" t="str">
        <f>+IF(A182="","",IF(C182="",70,VLOOKUP(I182,Hoja2!A:D,4,0)))</f>
        <v/>
      </c>
    </row>
    <row r="183" spans="1:42" ht="15.75" customHeight="1">
      <c r="A183" s="85"/>
      <c r="B183" s="85"/>
      <c r="C183" s="79"/>
      <c r="D183" s="132"/>
      <c r="E183" s="132"/>
      <c r="F183" s="85"/>
      <c r="G183" s="85" t="str">
        <f>+IFERROR(VLOOKUP(F183,Listas!$B:$C,2,0),"")</f>
        <v/>
      </c>
      <c r="H183" s="85"/>
      <c r="I183" s="85"/>
      <c r="J183" s="85"/>
      <c r="K183" s="79"/>
      <c r="L183" s="79"/>
      <c r="M183" s="82"/>
      <c r="N183" s="79"/>
      <c r="O183" s="132"/>
      <c r="P183" s="80"/>
      <c r="Q183" s="85"/>
      <c r="R183" s="85"/>
      <c r="S183" s="85"/>
      <c r="T183" s="85"/>
      <c r="U183" s="85"/>
      <c r="V183" s="85"/>
      <c r="W183" s="85"/>
      <c r="X183" s="86" t="str">
        <f t="shared" si="0"/>
        <v/>
      </c>
      <c r="Y183" s="87"/>
      <c r="Z183" s="88"/>
      <c r="AA183" s="98" t="str">
        <f>+IF(T183="UI",'Tasas por grupo'!$D$34/2,IF(T183="UYU",'Tasas por grupo'!$D$33/2,IF(T183="USD",'Tasas por grupo'!$D$35/2,"")))</f>
        <v/>
      </c>
      <c r="AB183" s="85"/>
      <c r="AC183" s="85"/>
      <c r="AD183" s="85"/>
      <c r="AE183" s="85"/>
      <c r="AF183" s="90" t="str">
        <f>IFERROR(((1+AA183)^(IF(V183="Mensual",Hoja1!$A$5,IF(V183="trimestral",Hoja1!$B$5,IF(V183="semestral",Hoja1!$C$5,IF(V183="Anual",Hoja1!$D$5,"error"))))/12)-1),"")</f>
        <v/>
      </c>
      <c r="AG183" s="91" t="str">
        <f t="shared" si="1"/>
        <v/>
      </c>
      <c r="AH183" s="92" t="str">
        <f t="shared" si="2"/>
        <v/>
      </c>
      <c r="AI183" s="93" t="str">
        <f t="shared" si="3"/>
        <v/>
      </c>
      <c r="AJ183" s="93" t="str">
        <f>IFERROR((S183*((1+AA183)^((365/((IF(V183="Mensual",Hoja1!$A$11,IF(V183="trimestral",Hoja1!$B$11,IF(V183="semestral",Hoja1!$C$11,IF(V183="anual",Hoja1!$D$11,"error")))))))/365)-1)*W183),"")</f>
        <v/>
      </c>
      <c r="AK183" s="215" t="str">
        <f t="shared" si="4"/>
        <v/>
      </c>
      <c r="AL183" s="109" t="e">
        <f>+VLOOKUP(C183,Códigos!$A$59:$A$800,1,0)</f>
        <v>#N/A</v>
      </c>
      <c r="AM183" s="216" t="str">
        <f t="shared" si="5"/>
        <v/>
      </c>
      <c r="AN183" s="102"/>
      <c r="AO183" s="216" t="str">
        <f>IFERROR((S183*((1+(Y183/100))^((365/((IF(V183="Mensual",Hoja1!$A$11,IF(V183="trimestral",Hoja1!$B$11,IF(V183="semestral",Hoja1!$C$11,IF(V183="anual",Hoja1!$D$11,"error")))))))/365)-1)*AN183),"")</f>
        <v/>
      </c>
      <c r="AP183" s="99" t="str">
        <f>+IF(A183="","",IF(C183="",70,VLOOKUP(I183,Hoja2!A:D,4,0)))</f>
        <v/>
      </c>
    </row>
    <row r="184" spans="1:42" ht="15.75" customHeight="1">
      <c r="A184" s="85"/>
      <c r="B184" s="85"/>
      <c r="C184" s="79"/>
      <c r="D184" s="132"/>
      <c r="E184" s="132"/>
      <c r="F184" s="85"/>
      <c r="G184" s="85" t="str">
        <f>+IFERROR(VLOOKUP(F184,Listas!$B:$C,2,0),"")</f>
        <v/>
      </c>
      <c r="H184" s="85"/>
      <c r="I184" s="85"/>
      <c r="J184" s="85"/>
      <c r="K184" s="79"/>
      <c r="L184" s="79"/>
      <c r="M184" s="82"/>
      <c r="N184" s="79"/>
      <c r="O184" s="132"/>
      <c r="P184" s="80"/>
      <c r="Q184" s="85"/>
      <c r="R184" s="85"/>
      <c r="S184" s="85"/>
      <c r="T184" s="85"/>
      <c r="U184" s="85"/>
      <c r="V184" s="85"/>
      <c r="W184" s="85"/>
      <c r="X184" s="86" t="str">
        <f t="shared" si="0"/>
        <v/>
      </c>
      <c r="Y184" s="87"/>
      <c r="Z184" s="88"/>
      <c r="AA184" s="98" t="str">
        <f>+IF(T184="UI",'Tasas por grupo'!$D$34/2,IF(T184="UYU",'Tasas por grupo'!$D$33/2,IF(T184="USD",'Tasas por grupo'!$D$35/2,"")))</f>
        <v/>
      </c>
      <c r="AB184" s="85"/>
      <c r="AC184" s="85"/>
      <c r="AD184" s="85"/>
      <c r="AE184" s="85"/>
      <c r="AF184" s="90" t="str">
        <f>IFERROR(((1+AA184)^(IF(V184="Mensual",Hoja1!$A$5,IF(V184="trimestral",Hoja1!$B$5,IF(V184="semestral",Hoja1!$C$5,IF(V184="Anual",Hoja1!$D$5,"error"))))/12)-1),"")</f>
        <v/>
      </c>
      <c r="AG184" s="91" t="str">
        <f t="shared" si="1"/>
        <v/>
      </c>
      <c r="AH184" s="92" t="str">
        <f t="shared" si="2"/>
        <v/>
      </c>
      <c r="AI184" s="93" t="str">
        <f t="shared" si="3"/>
        <v/>
      </c>
      <c r="AJ184" s="93" t="str">
        <f>IFERROR((S184*((1+AA184)^((365/((IF(V184="Mensual",Hoja1!$A$11,IF(V184="trimestral",Hoja1!$B$11,IF(V184="semestral",Hoja1!$C$11,IF(V184="anual",Hoja1!$D$11,"error")))))))/365)-1)*W184),"")</f>
        <v/>
      </c>
      <c r="AK184" s="215" t="str">
        <f t="shared" si="4"/>
        <v/>
      </c>
      <c r="AL184" s="109" t="e">
        <f>+VLOOKUP(C184,Códigos!$A$59:$A$800,1,0)</f>
        <v>#N/A</v>
      </c>
      <c r="AM184" s="216" t="str">
        <f t="shared" si="5"/>
        <v/>
      </c>
      <c r="AN184" s="102"/>
      <c r="AO184" s="216" t="str">
        <f>IFERROR((S184*((1+(Y184/100))^((365/((IF(V184="Mensual",Hoja1!$A$11,IF(V184="trimestral",Hoja1!$B$11,IF(V184="semestral",Hoja1!$C$11,IF(V184="anual",Hoja1!$D$11,"error")))))))/365)-1)*AN184),"")</f>
        <v/>
      </c>
      <c r="AP184" s="99" t="str">
        <f>+IF(A184="","",IF(C184="",70,VLOOKUP(I184,Hoja2!A:D,4,0)))</f>
        <v/>
      </c>
    </row>
    <row r="185" spans="1:42" ht="15.75" customHeight="1">
      <c r="A185" s="85"/>
      <c r="B185" s="85"/>
      <c r="C185" s="79"/>
      <c r="D185" s="132"/>
      <c r="E185" s="132"/>
      <c r="F185" s="85"/>
      <c r="G185" s="85" t="str">
        <f>+IFERROR(VLOOKUP(F185,Listas!$B:$C,2,0),"")</f>
        <v/>
      </c>
      <c r="H185" s="85"/>
      <c r="I185" s="85"/>
      <c r="J185" s="85"/>
      <c r="K185" s="79"/>
      <c r="L185" s="79"/>
      <c r="M185" s="82"/>
      <c r="N185" s="79"/>
      <c r="O185" s="132"/>
      <c r="P185" s="80"/>
      <c r="Q185" s="85"/>
      <c r="R185" s="85"/>
      <c r="S185" s="85"/>
      <c r="T185" s="85"/>
      <c r="U185" s="85"/>
      <c r="V185" s="85"/>
      <c r="W185" s="85"/>
      <c r="X185" s="86" t="str">
        <f t="shared" si="0"/>
        <v/>
      </c>
      <c r="Y185" s="87"/>
      <c r="Z185" s="88"/>
      <c r="AA185" s="98" t="str">
        <f>+IF(T185="UI",'Tasas por grupo'!$D$34/2,IF(T185="UYU",'Tasas por grupo'!$D$33/2,IF(T185="USD",'Tasas por grupo'!$D$35/2,"")))</f>
        <v/>
      </c>
      <c r="AB185" s="85"/>
      <c r="AC185" s="85"/>
      <c r="AD185" s="85"/>
      <c r="AE185" s="85"/>
      <c r="AF185" s="90" t="str">
        <f>IFERROR(((1+AA185)^(IF(V185="Mensual",Hoja1!$A$5,IF(V185="trimestral",Hoja1!$B$5,IF(V185="semestral",Hoja1!$C$5,IF(V185="Anual",Hoja1!$D$5,"error"))))/12)-1),"")</f>
        <v/>
      </c>
      <c r="AG185" s="91" t="str">
        <f t="shared" si="1"/>
        <v/>
      </c>
      <c r="AH185" s="92" t="str">
        <f t="shared" si="2"/>
        <v/>
      </c>
      <c r="AI185" s="93" t="str">
        <f t="shared" si="3"/>
        <v/>
      </c>
      <c r="AJ185" s="93" t="str">
        <f>IFERROR((S185*((1+AA185)^((365/((IF(V185="Mensual",Hoja1!$A$11,IF(V185="trimestral",Hoja1!$B$11,IF(V185="semestral",Hoja1!$C$11,IF(V185="anual",Hoja1!$D$11,"error")))))))/365)-1)*W185),"")</f>
        <v/>
      </c>
      <c r="AK185" s="215" t="str">
        <f t="shared" si="4"/>
        <v/>
      </c>
      <c r="AL185" s="109" t="e">
        <f>+VLOOKUP(C185,Códigos!$A$59:$A$800,1,0)</f>
        <v>#N/A</v>
      </c>
      <c r="AM185" s="216" t="str">
        <f t="shared" si="5"/>
        <v/>
      </c>
      <c r="AN185" s="102"/>
      <c r="AO185" s="216" t="str">
        <f>IFERROR((S185*((1+(Y185/100))^((365/((IF(V185="Mensual",Hoja1!$A$11,IF(V185="trimestral",Hoja1!$B$11,IF(V185="semestral",Hoja1!$C$11,IF(V185="anual",Hoja1!$D$11,"error")))))))/365)-1)*AN185),"")</f>
        <v/>
      </c>
      <c r="AP185" s="99" t="str">
        <f>+IF(A185="","",IF(C185="",70,VLOOKUP(I185,Hoja2!A:D,4,0)))</f>
        <v/>
      </c>
    </row>
    <row r="186" spans="1:42" ht="15.75" customHeight="1">
      <c r="A186" s="85"/>
      <c r="B186" s="85"/>
      <c r="C186" s="79"/>
      <c r="D186" s="132"/>
      <c r="E186" s="132"/>
      <c r="F186" s="85"/>
      <c r="G186" s="85" t="str">
        <f>+IFERROR(VLOOKUP(F186,Listas!$B:$C,2,0),"")</f>
        <v/>
      </c>
      <c r="H186" s="85"/>
      <c r="I186" s="85"/>
      <c r="J186" s="85"/>
      <c r="K186" s="79"/>
      <c r="L186" s="79"/>
      <c r="M186" s="82"/>
      <c r="N186" s="79"/>
      <c r="O186" s="132"/>
      <c r="P186" s="80"/>
      <c r="Q186" s="85"/>
      <c r="R186" s="85"/>
      <c r="S186" s="85"/>
      <c r="T186" s="85"/>
      <c r="U186" s="85"/>
      <c r="V186" s="85"/>
      <c r="W186" s="85"/>
      <c r="X186" s="86" t="str">
        <f t="shared" si="0"/>
        <v/>
      </c>
      <c r="Y186" s="87"/>
      <c r="Z186" s="88"/>
      <c r="AA186" s="98" t="str">
        <f>+IF(T186="UI",'Tasas por grupo'!$D$34/2,IF(T186="UYU",'Tasas por grupo'!$D$33/2,IF(T186="USD",'Tasas por grupo'!$D$35/2,"")))</f>
        <v/>
      </c>
      <c r="AB186" s="85"/>
      <c r="AC186" s="85"/>
      <c r="AD186" s="85"/>
      <c r="AE186" s="85"/>
      <c r="AF186" s="90" t="str">
        <f>IFERROR(((1+AA186)^(IF(V186="Mensual",Hoja1!$A$5,IF(V186="trimestral",Hoja1!$B$5,IF(V186="semestral",Hoja1!$C$5,IF(V186="Anual",Hoja1!$D$5,"error"))))/12)-1),"")</f>
        <v/>
      </c>
      <c r="AG186" s="91" t="str">
        <f t="shared" si="1"/>
        <v/>
      </c>
      <c r="AH186" s="92" t="str">
        <f t="shared" si="2"/>
        <v/>
      </c>
      <c r="AI186" s="93" t="str">
        <f t="shared" si="3"/>
        <v/>
      </c>
      <c r="AJ186" s="93" t="str">
        <f>IFERROR((S186*((1+AA186)^((365/((IF(V186="Mensual",Hoja1!$A$11,IF(V186="trimestral",Hoja1!$B$11,IF(V186="semestral",Hoja1!$C$11,IF(V186="anual",Hoja1!$D$11,"error")))))))/365)-1)*W186),"")</f>
        <v/>
      </c>
      <c r="AK186" s="215" t="str">
        <f t="shared" si="4"/>
        <v/>
      </c>
      <c r="AL186" s="109" t="e">
        <f>+VLOOKUP(C186,Códigos!$A$59:$A$800,1,0)</f>
        <v>#N/A</v>
      </c>
      <c r="AM186" s="216" t="str">
        <f t="shared" si="5"/>
        <v/>
      </c>
      <c r="AN186" s="102"/>
      <c r="AO186" s="216" t="str">
        <f>IFERROR((S186*((1+(Y186/100))^((365/((IF(V186="Mensual",Hoja1!$A$11,IF(V186="trimestral",Hoja1!$B$11,IF(V186="semestral",Hoja1!$C$11,IF(V186="anual",Hoja1!$D$11,"error")))))))/365)-1)*AN186),"")</f>
        <v/>
      </c>
      <c r="AP186" s="99" t="str">
        <f>+IF(A186="","",IF(C186="",70,VLOOKUP(I186,Hoja2!A:D,4,0)))</f>
        <v/>
      </c>
    </row>
    <row r="187" spans="1:42" ht="15.75" customHeight="1">
      <c r="A187" s="85"/>
      <c r="B187" s="85"/>
      <c r="C187" s="79"/>
      <c r="D187" s="132"/>
      <c r="E187" s="132"/>
      <c r="F187" s="85"/>
      <c r="G187" s="85" t="str">
        <f>+IFERROR(VLOOKUP(F187,Listas!$B:$C,2,0),"")</f>
        <v/>
      </c>
      <c r="H187" s="85"/>
      <c r="I187" s="85"/>
      <c r="J187" s="85"/>
      <c r="K187" s="79"/>
      <c r="L187" s="79"/>
      <c r="M187" s="82"/>
      <c r="N187" s="79"/>
      <c r="O187" s="132"/>
      <c r="P187" s="80"/>
      <c r="Q187" s="85"/>
      <c r="R187" s="85"/>
      <c r="S187" s="85"/>
      <c r="T187" s="85"/>
      <c r="U187" s="85"/>
      <c r="V187" s="85"/>
      <c r="W187" s="85"/>
      <c r="X187" s="86" t="str">
        <f t="shared" si="0"/>
        <v/>
      </c>
      <c r="Y187" s="87"/>
      <c r="Z187" s="88"/>
      <c r="AA187" s="98" t="str">
        <f>+IF(T187="UI",'Tasas por grupo'!$D$34/2,IF(T187="UYU",'Tasas por grupo'!$D$33/2,IF(T187="USD",'Tasas por grupo'!$D$35/2,"")))</f>
        <v/>
      </c>
      <c r="AB187" s="85"/>
      <c r="AC187" s="85"/>
      <c r="AD187" s="85"/>
      <c r="AE187" s="85"/>
      <c r="AF187" s="90" t="str">
        <f>IFERROR(((1+AA187)^(IF(V187="Mensual",Hoja1!$A$5,IF(V187="trimestral",Hoja1!$B$5,IF(V187="semestral",Hoja1!$C$5,IF(V187="Anual",Hoja1!$D$5,"error"))))/12)-1),"")</f>
        <v/>
      </c>
      <c r="AG187" s="91" t="str">
        <f t="shared" si="1"/>
        <v/>
      </c>
      <c r="AH187" s="92" t="str">
        <f t="shared" si="2"/>
        <v/>
      </c>
      <c r="AI187" s="93" t="str">
        <f t="shared" si="3"/>
        <v/>
      </c>
      <c r="AJ187" s="93" t="str">
        <f>IFERROR((S187*((1+AA187)^((365/((IF(V187="Mensual",Hoja1!$A$11,IF(V187="trimestral",Hoja1!$B$11,IF(V187="semestral",Hoja1!$C$11,IF(V187="anual",Hoja1!$D$11,"error")))))))/365)-1)*W187),"")</f>
        <v/>
      </c>
      <c r="AK187" s="215" t="str">
        <f t="shared" si="4"/>
        <v/>
      </c>
      <c r="AL187" s="109" t="e">
        <f>+VLOOKUP(C187,Códigos!$A$59:$A$800,1,0)</f>
        <v>#N/A</v>
      </c>
      <c r="AM187" s="216" t="str">
        <f t="shared" si="5"/>
        <v/>
      </c>
      <c r="AN187" s="102"/>
      <c r="AO187" s="216" t="str">
        <f>IFERROR((S187*((1+(Y187/100))^((365/((IF(V187="Mensual",Hoja1!$A$11,IF(V187="trimestral",Hoja1!$B$11,IF(V187="semestral",Hoja1!$C$11,IF(V187="anual",Hoja1!$D$11,"error")))))))/365)-1)*AN187),"")</f>
        <v/>
      </c>
      <c r="AP187" s="99" t="str">
        <f>+IF(A187="","",IF(C187="",70,VLOOKUP(I187,Hoja2!A:D,4,0)))</f>
        <v/>
      </c>
    </row>
    <row r="188" spans="1:42" ht="15.75" customHeight="1">
      <c r="A188" s="85"/>
      <c r="B188" s="85"/>
      <c r="C188" s="79"/>
      <c r="D188" s="132"/>
      <c r="E188" s="132"/>
      <c r="F188" s="85"/>
      <c r="G188" s="85" t="str">
        <f>+IFERROR(VLOOKUP(F188,Listas!$B:$C,2,0),"")</f>
        <v/>
      </c>
      <c r="H188" s="85"/>
      <c r="I188" s="85"/>
      <c r="J188" s="85"/>
      <c r="K188" s="79"/>
      <c r="L188" s="79"/>
      <c r="M188" s="82"/>
      <c r="N188" s="79"/>
      <c r="O188" s="132"/>
      <c r="P188" s="80"/>
      <c r="Q188" s="85"/>
      <c r="R188" s="85"/>
      <c r="S188" s="85"/>
      <c r="T188" s="85"/>
      <c r="U188" s="85"/>
      <c r="V188" s="85"/>
      <c r="W188" s="85"/>
      <c r="X188" s="86" t="str">
        <f t="shared" si="0"/>
        <v/>
      </c>
      <c r="Y188" s="87"/>
      <c r="Z188" s="88"/>
      <c r="AA188" s="98" t="str">
        <f>+IF(T188="UI",'Tasas por grupo'!$D$34/2,IF(T188="UYU",'Tasas por grupo'!$D$33/2,IF(T188="USD",'Tasas por grupo'!$D$35/2,"")))</f>
        <v/>
      </c>
      <c r="AB188" s="85"/>
      <c r="AC188" s="85"/>
      <c r="AD188" s="85"/>
      <c r="AE188" s="85"/>
      <c r="AF188" s="90" t="str">
        <f>IFERROR(((1+AA188)^(IF(V188="Mensual",Hoja1!$A$5,IF(V188="trimestral",Hoja1!$B$5,IF(V188="semestral",Hoja1!$C$5,IF(V188="Anual",Hoja1!$D$5,"error"))))/12)-1),"")</f>
        <v/>
      </c>
      <c r="AG188" s="91" t="str">
        <f t="shared" si="1"/>
        <v/>
      </c>
      <c r="AH188" s="92" t="str">
        <f t="shared" si="2"/>
        <v/>
      </c>
      <c r="AI188" s="93" t="str">
        <f t="shared" si="3"/>
        <v/>
      </c>
      <c r="AJ188" s="93" t="str">
        <f>IFERROR((S188*((1+AA188)^((365/((IF(V188="Mensual",Hoja1!$A$11,IF(V188="trimestral",Hoja1!$B$11,IF(V188="semestral",Hoja1!$C$11,IF(V188="anual",Hoja1!$D$11,"error")))))))/365)-1)*W188),"")</f>
        <v/>
      </c>
      <c r="AK188" s="215" t="str">
        <f t="shared" si="4"/>
        <v/>
      </c>
      <c r="AL188" s="109" t="e">
        <f>+VLOOKUP(C188,Códigos!$A$59:$A$800,1,0)</f>
        <v>#N/A</v>
      </c>
      <c r="AM188" s="216" t="str">
        <f t="shared" si="5"/>
        <v/>
      </c>
      <c r="AN188" s="102"/>
      <c r="AO188" s="216" t="str">
        <f>IFERROR((S188*((1+(Y188/100))^((365/((IF(V188="Mensual",Hoja1!$A$11,IF(V188="trimestral",Hoja1!$B$11,IF(V188="semestral",Hoja1!$C$11,IF(V188="anual",Hoja1!$D$11,"error")))))))/365)-1)*AN188),"")</f>
        <v/>
      </c>
      <c r="AP188" s="99" t="str">
        <f>+IF(A188="","",IF(C188="",70,VLOOKUP(I188,Hoja2!A:D,4,0)))</f>
        <v/>
      </c>
    </row>
    <row r="189" spans="1:42" ht="15.75" customHeight="1">
      <c r="A189" s="85"/>
      <c r="B189" s="85"/>
      <c r="C189" s="79"/>
      <c r="D189" s="132"/>
      <c r="E189" s="132"/>
      <c r="F189" s="85"/>
      <c r="G189" s="85" t="str">
        <f>+IFERROR(VLOOKUP(F189,Listas!$B:$C,2,0),"")</f>
        <v/>
      </c>
      <c r="H189" s="85"/>
      <c r="I189" s="85"/>
      <c r="J189" s="85"/>
      <c r="K189" s="79"/>
      <c r="L189" s="79"/>
      <c r="M189" s="82"/>
      <c r="N189" s="79"/>
      <c r="O189" s="132"/>
      <c r="P189" s="80"/>
      <c r="Q189" s="85"/>
      <c r="R189" s="85"/>
      <c r="S189" s="85"/>
      <c r="T189" s="85"/>
      <c r="U189" s="85"/>
      <c r="V189" s="85"/>
      <c r="W189" s="85"/>
      <c r="X189" s="86" t="str">
        <f t="shared" si="0"/>
        <v/>
      </c>
      <c r="Y189" s="87"/>
      <c r="Z189" s="88"/>
      <c r="AA189" s="98" t="str">
        <f>+IF(T189="UI",'Tasas por grupo'!$D$34/2,IF(T189="UYU",'Tasas por grupo'!$D$33/2,IF(T189="USD",'Tasas por grupo'!$D$35/2,"")))</f>
        <v/>
      </c>
      <c r="AB189" s="85"/>
      <c r="AC189" s="85"/>
      <c r="AD189" s="85"/>
      <c r="AE189" s="85"/>
      <c r="AF189" s="90" t="str">
        <f>IFERROR(((1+AA189)^(IF(V189="Mensual",Hoja1!$A$5,IF(V189="trimestral",Hoja1!$B$5,IF(V189="semestral",Hoja1!$C$5,IF(V189="Anual",Hoja1!$D$5,"error"))))/12)-1),"")</f>
        <v/>
      </c>
      <c r="AG189" s="91" t="str">
        <f t="shared" si="1"/>
        <v/>
      </c>
      <c r="AH189" s="92" t="str">
        <f t="shared" si="2"/>
        <v/>
      </c>
      <c r="AI189" s="93" t="str">
        <f t="shared" si="3"/>
        <v/>
      </c>
      <c r="AJ189" s="93" t="str">
        <f>IFERROR((S189*((1+AA189)^((365/((IF(V189="Mensual",Hoja1!$A$11,IF(V189="trimestral",Hoja1!$B$11,IF(V189="semestral",Hoja1!$C$11,IF(V189="anual",Hoja1!$D$11,"error")))))))/365)-1)*W189),"")</f>
        <v/>
      </c>
      <c r="AK189" s="215" t="str">
        <f t="shared" si="4"/>
        <v/>
      </c>
      <c r="AL189" s="109" t="e">
        <f>+VLOOKUP(C189,Códigos!$A$59:$A$800,1,0)</f>
        <v>#N/A</v>
      </c>
      <c r="AM189" s="216" t="str">
        <f t="shared" si="5"/>
        <v/>
      </c>
      <c r="AN189" s="102"/>
      <c r="AO189" s="216" t="str">
        <f>IFERROR((S189*((1+(Y189/100))^((365/((IF(V189="Mensual",Hoja1!$A$11,IF(V189="trimestral",Hoja1!$B$11,IF(V189="semestral",Hoja1!$C$11,IF(V189="anual",Hoja1!$D$11,"error")))))))/365)-1)*AN189),"")</f>
        <v/>
      </c>
      <c r="AP189" s="99" t="str">
        <f>+IF(A189="","",IF(C189="",70,VLOOKUP(I189,Hoja2!A:D,4,0)))</f>
        <v/>
      </c>
    </row>
    <row r="190" spans="1:42" ht="15.75" customHeight="1">
      <c r="A190" s="85"/>
      <c r="B190" s="85"/>
      <c r="C190" s="79"/>
      <c r="D190" s="132"/>
      <c r="E190" s="132"/>
      <c r="F190" s="85"/>
      <c r="G190" s="85" t="str">
        <f>+IFERROR(VLOOKUP(F190,Listas!$B:$C,2,0),"")</f>
        <v/>
      </c>
      <c r="H190" s="85"/>
      <c r="I190" s="85"/>
      <c r="J190" s="85"/>
      <c r="K190" s="79"/>
      <c r="L190" s="79"/>
      <c r="M190" s="82"/>
      <c r="N190" s="79"/>
      <c r="O190" s="132"/>
      <c r="P190" s="80"/>
      <c r="Q190" s="85"/>
      <c r="R190" s="85"/>
      <c r="S190" s="85"/>
      <c r="T190" s="85"/>
      <c r="U190" s="85"/>
      <c r="V190" s="85"/>
      <c r="W190" s="85"/>
      <c r="X190" s="86" t="str">
        <f t="shared" si="0"/>
        <v/>
      </c>
      <c r="Y190" s="87"/>
      <c r="Z190" s="88"/>
      <c r="AA190" s="98" t="str">
        <f>+IF(T190="UI",'Tasas por grupo'!$D$34/2,IF(T190="UYU",'Tasas por grupo'!$D$33/2,IF(T190="USD",'Tasas por grupo'!$D$35/2,"")))</f>
        <v/>
      </c>
      <c r="AB190" s="85"/>
      <c r="AC190" s="85"/>
      <c r="AD190" s="85"/>
      <c r="AE190" s="85"/>
      <c r="AF190" s="90" t="str">
        <f>IFERROR(((1+AA190)^(IF(V190="Mensual",Hoja1!$A$5,IF(V190="trimestral",Hoja1!$B$5,IF(V190="semestral",Hoja1!$C$5,IF(V190="Anual",Hoja1!$D$5,"error"))))/12)-1),"")</f>
        <v/>
      </c>
      <c r="AG190" s="91" t="str">
        <f t="shared" si="1"/>
        <v/>
      </c>
      <c r="AH190" s="92" t="str">
        <f t="shared" si="2"/>
        <v/>
      </c>
      <c r="AI190" s="93" t="str">
        <f t="shared" si="3"/>
        <v/>
      </c>
      <c r="AJ190" s="93" t="str">
        <f>IFERROR((S190*((1+AA190)^((365/((IF(V190="Mensual",Hoja1!$A$11,IF(V190="trimestral",Hoja1!$B$11,IF(V190="semestral",Hoja1!$C$11,IF(V190="anual",Hoja1!$D$11,"error")))))))/365)-1)*W190),"")</f>
        <v/>
      </c>
      <c r="AK190" s="215" t="str">
        <f t="shared" si="4"/>
        <v/>
      </c>
      <c r="AL190" s="109" t="e">
        <f>+VLOOKUP(C190,Códigos!$A$59:$A$800,1,0)</f>
        <v>#N/A</v>
      </c>
      <c r="AM190" s="216" t="str">
        <f t="shared" si="5"/>
        <v/>
      </c>
      <c r="AN190" s="102"/>
      <c r="AO190" s="216" t="str">
        <f>IFERROR((S190*((1+(Y190/100))^((365/((IF(V190="Mensual",Hoja1!$A$11,IF(V190="trimestral",Hoja1!$B$11,IF(V190="semestral",Hoja1!$C$11,IF(V190="anual",Hoja1!$D$11,"error")))))))/365)-1)*AN190),"")</f>
        <v/>
      </c>
      <c r="AP190" s="99" t="str">
        <f>+IF(A190="","",IF(C190="",70,VLOOKUP(I190,Hoja2!A:D,4,0)))</f>
        <v/>
      </c>
    </row>
    <row r="191" spans="1:42" ht="15.75" customHeight="1">
      <c r="A191" s="85"/>
      <c r="B191" s="85"/>
      <c r="C191" s="79"/>
      <c r="D191" s="132"/>
      <c r="E191" s="132"/>
      <c r="F191" s="85"/>
      <c r="G191" s="85" t="str">
        <f>+IFERROR(VLOOKUP(F191,Listas!$B:$C,2,0),"")</f>
        <v/>
      </c>
      <c r="H191" s="85"/>
      <c r="I191" s="85"/>
      <c r="J191" s="85"/>
      <c r="K191" s="79"/>
      <c r="L191" s="79"/>
      <c r="M191" s="82"/>
      <c r="N191" s="79"/>
      <c r="O191" s="132"/>
      <c r="P191" s="80"/>
      <c r="Q191" s="85"/>
      <c r="R191" s="85"/>
      <c r="S191" s="85"/>
      <c r="T191" s="85"/>
      <c r="U191" s="85"/>
      <c r="V191" s="85"/>
      <c r="W191" s="85"/>
      <c r="X191" s="86" t="str">
        <f t="shared" si="0"/>
        <v/>
      </c>
      <c r="Y191" s="87"/>
      <c r="Z191" s="88"/>
      <c r="AA191" s="98" t="str">
        <f>+IF(T191="UI",'Tasas por grupo'!$D$34/2,IF(T191="UYU",'Tasas por grupo'!$D$33/2,IF(T191="USD",'Tasas por grupo'!$D$35/2,"")))</f>
        <v/>
      </c>
      <c r="AB191" s="85"/>
      <c r="AC191" s="85"/>
      <c r="AD191" s="85"/>
      <c r="AE191" s="85"/>
      <c r="AF191" s="90" t="str">
        <f>IFERROR(((1+AA191)^(IF(V191="Mensual",Hoja1!$A$5,IF(V191="trimestral",Hoja1!$B$5,IF(V191="semestral",Hoja1!$C$5,IF(V191="Anual",Hoja1!$D$5,"error"))))/12)-1),"")</f>
        <v/>
      </c>
      <c r="AG191" s="91" t="str">
        <f t="shared" si="1"/>
        <v/>
      </c>
      <c r="AH191" s="92" t="str">
        <f t="shared" si="2"/>
        <v/>
      </c>
      <c r="AI191" s="93" t="str">
        <f t="shared" si="3"/>
        <v/>
      </c>
      <c r="AJ191" s="93" t="str">
        <f>IFERROR((S191*((1+AA191)^((365/((IF(V191="Mensual",Hoja1!$A$11,IF(V191="trimestral",Hoja1!$B$11,IF(V191="semestral",Hoja1!$C$11,IF(V191="anual",Hoja1!$D$11,"error")))))))/365)-1)*W191),"")</f>
        <v/>
      </c>
      <c r="AK191" s="215" t="str">
        <f t="shared" si="4"/>
        <v/>
      </c>
      <c r="AL191" s="109" t="e">
        <f>+VLOOKUP(C191,Códigos!$A$59:$A$800,1,0)</f>
        <v>#N/A</v>
      </c>
      <c r="AM191" s="216" t="str">
        <f t="shared" si="5"/>
        <v/>
      </c>
      <c r="AN191" s="102"/>
      <c r="AO191" s="216" t="str">
        <f>IFERROR((S191*((1+(Y191/100))^((365/((IF(V191="Mensual",Hoja1!$A$11,IF(V191="trimestral",Hoja1!$B$11,IF(V191="semestral",Hoja1!$C$11,IF(V191="anual",Hoja1!$D$11,"error")))))))/365)-1)*AN191),"")</f>
        <v/>
      </c>
      <c r="AP191" s="99" t="str">
        <f>+IF(A191="","",IF(C191="",70,VLOOKUP(I191,Hoja2!A:D,4,0)))</f>
        <v/>
      </c>
    </row>
    <row r="192" spans="1:42" ht="15.75" customHeight="1">
      <c r="A192" s="85"/>
      <c r="B192" s="85"/>
      <c r="C192" s="79"/>
      <c r="D192" s="132"/>
      <c r="E192" s="132"/>
      <c r="F192" s="85"/>
      <c r="G192" s="85" t="str">
        <f>+IFERROR(VLOOKUP(F192,Listas!$B:$C,2,0),"")</f>
        <v/>
      </c>
      <c r="H192" s="85"/>
      <c r="I192" s="85"/>
      <c r="J192" s="85"/>
      <c r="K192" s="79"/>
      <c r="L192" s="79"/>
      <c r="M192" s="82"/>
      <c r="N192" s="79"/>
      <c r="O192" s="132"/>
      <c r="P192" s="80"/>
      <c r="Q192" s="85"/>
      <c r="R192" s="85"/>
      <c r="S192" s="85"/>
      <c r="T192" s="85"/>
      <c r="U192" s="85"/>
      <c r="V192" s="85"/>
      <c r="W192" s="85"/>
      <c r="X192" s="86" t="str">
        <f t="shared" si="0"/>
        <v/>
      </c>
      <c r="Y192" s="87"/>
      <c r="Z192" s="88"/>
      <c r="AA192" s="98" t="str">
        <f>+IF(T192="UI",'Tasas por grupo'!$D$34/2,IF(T192="UYU",'Tasas por grupo'!$D$33/2,IF(T192="USD",'Tasas por grupo'!$D$35/2,"")))</f>
        <v/>
      </c>
      <c r="AB192" s="85"/>
      <c r="AC192" s="85"/>
      <c r="AD192" s="85"/>
      <c r="AE192" s="85"/>
      <c r="AF192" s="90" t="str">
        <f>IFERROR(((1+AA192)^(IF(V192="Mensual",Hoja1!$A$5,IF(V192="trimestral",Hoja1!$B$5,IF(V192="semestral",Hoja1!$C$5,IF(V192="Anual",Hoja1!$D$5,"error"))))/12)-1),"")</f>
        <v/>
      </c>
      <c r="AG192" s="91" t="str">
        <f t="shared" si="1"/>
        <v/>
      </c>
      <c r="AH192" s="92" t="str">
        <f t="shared" si="2"/>
        <v/>
      </c>
      <c r="AI192" s="93" t="str">
        <f t="shared" si="3"/>
        <v/>
      </c>
      <c r="AJ192" s="93" t="str">
        <f>IFERROR((S192*((1+AA192)^((365/((IF(V192="Mensual",Hoja1!$A$11,IF(V192="trimestral",Hoja1!$B$11,IF(V192="semestral",Hoja1!$C$11,IF(V192="anual",Hoja1!$D$11,"error")))))))/365)-1)*W192),"")</f>
        <v/>
      </c>
      <c r="AK192" s="215" t="str">
        <f t="shared" si="4"/>
        <v/>
      </c>
      <c r="AL192" s="109" t="e">
        <f>+VLOOKUP(C192,Códigos!$A$59:$A$800,1,0)</f>
        <v>#N/A</v>
      </c>
      <c r="AM192" s="216" t="str">
        <f t="shared" si="5"/>
        <v/>
      </c>
      <c r="AN192" s="102"/>
      <c r="AO192" s="216" t="str">
        <f>IFERROR((S192*((1+(Y192/100))^((365/((IF(V192="Mensual",Hoja1!$A$11,IF(V192="trimestral",Hoja1!$B$11,IF(V192="semestral",Hoja1!$C$11,IF(V192="anual",Hoja1!$D$11,"error")))))))/365)-1)*AN192),"")</f>
        <v/>
      </c>
      <c r="AP192" s="99" t="str">
        <f>+IF(A192="","",IF(C192="",70,VLOOKUP(I192,Hoja2!A:D,4,0)))</f>
        <v/>
      </c>
    </row>
    <row r="193" spans="1:42" ht="15.75" customHeight="1">
      <c r="A193" s="85"/>
      <c r="B193" s="85"/>
      <c r="C193" s="79"/>
      <c r="D193" s="132"/>
      <c r="E193" s="132"/>
      <c r="F193" s="85"/>
      <c r="G193" s="85" t="str">
        <f>+IFERROR(VLOOKUP(F193,Listas!$B:$C,2,0),"")</f>
        <v/>
      </c>
      <c r="H193" s="85"/>
      <c r="I193" s="85"/>
      <c r="J193" s="85"/>
      <c r="K193" s="79"/>
      <c r="L193" s="79"/>
      <c r="M193" s="82"/>
      <c r="N193" s="79"/>
      <c r="O193" s="132"/>
      <c r="P193" s="80"/>
      <c r="Q193" s="85"/>
      <c r="R193" s="85"/>
      <c r="S193" s="85"/>
      <c r="T193" s="85"/>
      <c r="U193" s="85"/>
      <c r="V193" s="85"/>
      <c r="W193" s="85"/>
      <c r="X193" s="86" t="str">
        <f t="shared" si="0"/>
        <v/>
      </c>
      <c r="Y193" s="87"/>
      <c r="Z193" s="88"/>
      <c r="AA193" s="98" t="str">
        <f>+IF(T193="UI",'Tasas por grupo'!$D$34/2,IF(T193="UYU",'Tasas por grupo'!$D$33/2,IF(T193="USD",'Tasas por grupo'!$D$35/2,"")))</f>
        <v/>
      </c>
      <c r="AB193" s="85"/>
      <c r="AC193" s="85"/>
      <c r="AD193" s="85"/>
      <c r="AE193" s="85"/>
      <c r="AF193" s="90" t="str">
        <f>IFERROR(((1+AA193)^(IF(V193="Mensual",Hoja1!$A$5,IF(V193="trimestral",Hoja1!$B$5,IF(V193="semestral",Hoja1!$C$5,IF(V193="Anual",Hoja1!$D$5,"error"))))/12)-1),"")</f>
        <v/>
      </c>
      <c r="AG193" s="91" t="str">
        <f t="shared" si="1"/>
        <v/>
      </c>
      <c r="AH193" s="92" t="str">
        <f t="shared" si="2"/>
        <v/>
      </c>
      <c r="AI193" s="93" t="str">
        <f t="shared" si="3"/>
        <v/>
      </c>
      <c r="AJ193" s="93" t="str">
        <f>IFERROR((S193*((1+AA193)^((365/((IF(V193="Mensual",Hoja1!$A$11,IF(V193="trimestral",Hoja1!$B$11,IF(V193="semestral",Hoja1!$C$11,IF(V193="anual",Hoja1!$D$11,"error")))))))/365)-1)*W193),"")</f>
        <v/>
      </c>
      <c r="AK193" s="215" t="str">
        <f t="shared" si="4"/>
        <v/>
      </c>
      <c r="AL193" s="109" t="e">
        <f>+VLOOKUP(C193,Códigos!$A$59:$A$800,1,0)</f>
        <v>#N/A</v>
      </c>
      <c r="AM193" s="216" t="str">
        <f t="shared" si="5"/>
        <v/>
      </c>
      <c r="AN193" s="102"/>
      <c r="AO193" s="216" t="str">
        <f>IFERROR((S193*((1+(Y193/100))^((365/((IF(V193="Mensual",Hoja1!$A$11,IF(V193="trimestral",Hoja1!$B$11,IF(V193="semestral",Hoja1!$C$11,IF(V193="anual",Hoja1!$D$11,"error")))))))/365)-1)*AN193),"")</f>
        <v/>
      </c>
      <c r="AP193" s="99" t="str">
        <f>+IF(A193="","",IF(C193="",70,VLOOKUP(I193,Hoja2!A:D,4,0)))</f>
        <v/>
      </c>
    </row>
    <row r="194" spans="1:42" ht="15.75" customHeight="1">
      <c r="A194" s="85"/>
      <c r="B194" s="85"/>
      <c r="C194" s="79"/>
      <c r="D194" s="132"/>
      <c r="E194" s="132"/>
      <c r="F194" s="85"/>
      <c r="G194" s="85" t="str">
        <f>+IFERROR(VLOOKUP(F194,Listas!$B:$C,2,0),"")</f>
        <v/>
      </c>
      <c r="H194" s="85"/>
      <c r="I194" s="85"/>
      <c r="J194" s="85"/>
      <c r="K194" s="79"/>
      <c r="L194" s="79"/>
      <c r="M194" s="82"/>
      <c r="N194" s="79"/>
      <c r="O194" s="132"/>
      <c r="P194" s="80"/>
      <c r="Q194" s="85"/>
      <c r="R194" s="85"/>
      <c r="S194" s="85"/>
      <c r="T194" s="85"/>
      <c r="U194" s="85"/>
      <c r="V194" s="85"/>
      <c r="W194" s="85"/>
      <c r="X194" s="86" t="str">
        <f t="shared" si="0"/>
        <v/>
      </c>
      <c r="Y194" s="87"/>
      <c r="Z194" s="88"/>
      <c r="AA194" s="98" t="str">
        <f>+IF(T194="UI",'Tasas por grupo'!$D$34/2,IF(T194="UYU",'Tasas por grupo'!$D$33/2,IF(T194="USD",'Tasas por grupo'!$D$35/2,"")))</f>
        <v/>
      </c>
      <c r="AB194" s="85"/>
      <c r="AC194" s="85"/>
      <c r="AD194" s="85"/>
      <c r="AE194" s="85"/>
      <c r="AF194" s="90" t="str">
        <f>IFERROR(((1+AA194)^(IF(V194="Mensual",Hoja1!$A$5,IF(V194="trimestral",Hoja1!$B$5,IF(V194="semestral",Hoja1!$C$5,IF(V194="Anual",Hoja1!$D$5,"error"))))/12)-1),"")</f>
        <v/>
      </c>
      <c r="AG194" s="91" t="str">
        <f t="shared" si="1"/>
        <v/>
      </c>
      <c r="AH194" s="92" t="str">
        <f t="shared" si="2"/>
        <v/>
      </c>
      <c r="AI194" s="93" t="str">
        <f t="shared" si="3"/>
        <v/>
      </c>
      <c r="AJ194" s="93" t="str">
        <f>IFERROR((S194*((1+AA194)^((365/((IF(V194="Mensual",Hoja1!$A$11,IF(V194="trimestral",Hoja1!$B$11,IF(V194="semestral",Hoja1!$C$11,IF(V194="anual",Hoja1!$D$11,"error")))))))/365)-1)*W194),"")</f>
        <v/>
      </c>
      <c r="AK194" s="215" t="str">
        <f t="shared" si="4"/>
        <v/>
      </c>
      <c r="AL194" s="109" t="e">
        <f>+VLOOKUP(C194,Códigos!$A$59:$A$800,1,0)</f>
        <v>#N/A</v>
      </c>
      <c r="AM194" s="216" t="str">
        <f t="shared" si="5"/>
        <v/>
      </c>
      <c r="AN194" s="102"/>
      <c r="AO194" s="216" t="str">
        <f>IFERROR((S194*((1+(Y194/100))^((365/((IF(V194="Mensual",Hoja1!$A$11,IF(V194="trimestral",Hoja1!$B$11,IF(V194="semestral",Hoja1!$C$11,IF(V194="anual",Hoja1!$D$11,"error")))))))/365)-1)*AN194),"")</f>
        <v/>
      </c>
      <c r="AP194" s="99" t="str">
        <f>+IF(A194="","",IF(C194="",70,VLOOKUP(I194,Hoja2!A:D,4,0)))</f>
        <v/>
      </c>
    </row>
    <row r="195" spans="1:42" ht="15.75" customHeight="1">
      <c r="A195" s="85"/>
      <c r="B195" s="85"/>
      <c r="C195" s="79"/>
      <c r="D195" s="132"/>
      <c r="E195" s="132"/>
      <c r="F195" s="85"/>
      <c r="G195" s="85" t="str">
        <f>+IFERROR(VLOOKUP(F195,Listas!$B:$C,2,0),"")</f>
        <v/>
      </c>
      <c r="H195" s="85"/>
      <c r="I195" s="85"/>
      <c r="J195" s="85"/>
      <c r="K195" s="79"/>
      <c r="L195" s="79"/>
      <c r="M195" s="82"/>
      <c r="N195" s="79"/>
      <c r="O195" s="132"/>
      <c r="P195" s="80"/>
      <c r="Q195" s="85"/>
      <c r="R195" s="85"/>
      <c r="S195" s="85"/>
      <c r="T195" s="85"/>
      <c r="U195" s="85"/>
      <c r="V195" s="85"/>
      <c r="W195" s="85"/>
      <c r="X195" s="86" t="str">
        <f t="shared" si="0"/>
        <v/>
      </c>
      <c r="Y195" s="87"/>
      <c r="Z195" s="88"/>
      <c r="AA195" s="98" t="str">
        <f>+IF(T195="UI",'Tasas por grupo'!$D$34/2,IF(T195="UYU",'Tasas por grupo'!$D$33/2,IF(T195="USD",'Tasas por grupo'!$D$35/2,"")))</f>
        <v/>
      </c>
      <c r="AB195" s="85"/>
      <c r="AC195" s="85"/>
      <c r="AD195" s="85"/>
      <c r="AE195" s="85"/>
      <c r="AF195" s="90" t="str">
        <f>IFERROR(((1+AA195)^(IF(V195="Mensual",Hoja1!$A$5,IF(V195="trimestral",Hoja1!$B$5,IF(V195="semestral",Hoja1!$C$5,IF(V195="Anual",Hoja1!$D$5,"error"))))/12)-1),"")</f>
        <v/>
      </c>
      <c r="AG195" s="91" t="str">
        <f t="shared" si="1"/>
        <v/>
      </c>
      <c r="AH195" s="92" t="str">
        <f t="shared" si="2"/>
        <v/>
      </c>
      <c r="AI195" s="93" t="str">
        <f t="shared" si="3"/>
        <v/>
      </c>
      <c r="AJ195" s="93" t="str">
        <f>IFERROR((S195*((1+AA195)^((365/((IF(V195="Mensual",Hoja1!$A$11,IF(V195="trimestral",Hoja1!$B$11,IF(V195="semestral",Hoja1!$C$11,IF(V195="anual",Hoja1!$D$11,"error")))))))/365)-1)*W195),"")</f>
        <v/>
      </c>
      <c r="AK195" s="215" t="str">
        <f t="shared" si="4"/>
        <v/>
      </c>
      <c r="AL195" s="109" t="e">
        <f>+VLOOKUP(C195,Códigos!$A$59:$A$800,1,0)</f>
        <v>#N/A</v>
      </c>
      <c r="AM195" s="216" t="str">
        <f t="shared" si="5"/>
        <v/>
      </c>
      <c r="AN195" s="102"/>
      <c r="AO195" s="216" t="str">
        <f>IFERROR((S195*((1+(Y195/100))^((365/((IF(V195="Mensual",Hoja1!$A$11,IF(V195="trimestral",Hoja1!$B$11,IF(V195="semestral",Hoja1!$C$11,IF(V195="anual",Hoja1!$D$11,"error")))))))/365)-1)*AN195),"")</f>
        <v/>
      </c>
      <c r="AP195" s="99" t="str">
        <f>+IF(A195="","",IF(C195="",70,VLOOKUP(I195,Hoja2!A:D,4,0)))</f>
        <v/>
      </c>
    </row>
    <row r="196" spans="1:42" ht="15.75" customHeight="1">
      <c r="A196" s="85"/>
      <c r="B196" s="85"/>
      <c r="C196" s="79"/>
      <c r="D196" s="132"/>
      <c r="E196" s="132"/>
      <c r="F196" s="85"/>
      <c r="G196" s="85" t="str">
        <f>+IFERROR(VLOOKUP(F196,Listas!$B:$C,2,0),"")</f>
        <v/>
      </c>
      <c r="H196" s="85"/>
      <c r="I196" s="85"/>
      <c r="J196" s="85"/>
      <c r="K196" s="79"/>
      <c r="L196" s="79"/>
      <c r="M196" s="82"/>
      <c r="N196" s="79"/>
      <c r="O196" s="132"/>
      <c r="P196" s="80"/>
      <c r="Q196" s="85"/>
      <c r="R196" s="85"/>
      <c r="S196" s="85"/>
      <c r="T196" s="85"/>
      <c r="U196" s="85"/>
      <c r="V196" s="85"/>
      <c r="W196" s="85"/>
      <c r="X196" s="86" t="str">
        <f t="shared" si="0"/>
        <v/>
      </c>
      <c r="Y196" s="87"/>
      <c r="Z196" s="88"/>
      <c r="AA196" s="98" t="str">
        <f>+IF(T196="UI",'Tasas por grupo'!$D$34/2,IF(T196="UYU",'Tasas por grupo'!$D$33/2,IF(T196="USD",'Tasas por grupo'!$D$35/2,"")))</f>
        <v/>
      </c>
      <c r="AB196" s="85"/>
      <c r="AC196" s="85"/>
      <c r="AD196" s="85"/>
      <c r="AE196" s="85"/>
      <c r="AF196" s="90" t="str">
        <f>IFERROR(((1+AA196)^(IF(V196="Mensual",Hoja1!$A$5,IF(V196="trimestral",Hoja1!$B$5,IF(V196="semestral",Hoja1!$C$5,IF(V196="Anual",Hoja1!$D$5,"error"))))/12)-1),"")</f>
        <v/>
      </c>
      <c r="AG196" s="91" t="str">
        <f t="shared" si="1"/>
        <v/>
      </c>
      <c r="AH196" s="92" t="str">
        <f t="shared" si="2"/>
        <v/>
      </c>
      <c r="AI196" s="93" t="str">
        <f t="shared" si="3"/>
        <v/>
      </c>
      <c r="AJ196" s="93" t="str">
        <f>IFERROR((S196*((1+AA196)^((365/((IF(V196="Mensual",Hoja1!$A$11,IF(V196="trimestral",Hoja1!$B$11,IF(V196="semestral",Hoja1!$C$11,IF(V196="anual",Hoja1!$D$11,"error")))))))/365)-1)*W196),"")</f>
        <v/>
      </c>
      <c r="AK196" s="215" t="str">
        <f t="shared" si="4"/>
        <v/>
      </c>
      <c r="AL196" s="109" t="e">
        <f>+VLOOKUP(C196,Códigos!$A$59:$A$800,1,0)</f>
        <v>#N/A</v>
      </c>
      <c r="AM196" s="216" t="str">
        <f t="shared" si="5"/>
        <v/>
      </c>
      <c r="AN196" s="102"/>
      <c r="AO196" s="216" t="str">
        <f>IFERROR((S196*((1+(Y196/100))^((365/((IF(V196="Mensual",Hoja1!$A$11,IF(V196="trimestral",Hoja1!$B$11,IF(V196="semestral",Hoja1!$C$11,IF(V196="anual",Hoja1!$D$11,"error")))))))/365)-1)*AN196),"")</f>
        <v/>
      </c>
      <c r="AP196" s="99" t="str">
        <f>+IF(A196="","",IF(C196="",70,VLOOKUP(I196,Hoja2!A:D,4,0)))</f>
        <v/>
      </c>
    </row>
    <row r="197" spans="1:42" ht="15.75" customHeight="1">
      <c r="A197" s="85"/>
      <c r="B197" s="85"/>
      <c r="C197" s="79"/>
      <c r="D197" s="132"/>
      <c r="E197" s="132"/>
      <c r="F197" s="85"/>
      <c r="G197" s="85" t="str">
        <f>+IFERROR(VLOOKUP(F197,Listas!$B:$C,2,0),"")</f>
        <v/>
      </c>
      <c r="H197" s="85"/>
      <c r="I197" s="85"/>
      <c r="J197" s="85"/>
      <c r="K197" s="79"/>
      <c r="L197" s="79"/>
      <c r="M197" s="82"/>
      <c r="N197" s="79"/>
      <c r="O197" s="132"/>
      <c r="P197" s="80"/>
      <c r="Q197" s="85"/>
      <c r="R197" s="85"/>
      <c r="S197" s="85"/>
      <c r="T197" s="85"/>
      <c r="U197" s="85"/>
      <c r="V197" s="85"/>
      <c r="W197" s="85"/>
      <c r="X197" s="86" t="str">
        <f t="shared" si="0"/>
        <v/>
      </c>
      <c r="Y197" s="87"/>
      <c r="Z197" s="88"/>
      <c r="AA197" s="98" t="str">
        <f>+IF(T197="UI",'Tasas por grupo'!$D$34/2,IF(T197="UYU",'Tasas por grupo'!$D$33/2,IF(T197="USD",'Tasas por grupo'!$D$35/2,"")))</f>
        <v/>
      </c>
      <c r="AB197" s="85"/>
      <c r="AC197" s="85"/>
      <c r="AD197" s="85"/>
      <c r="AE197" s="85"/>
      <c r="AF197" s="90" t="str">
        <f>IFERROR(((1+AA197)^(IF(V197="Mensual",Hoja1!$A$5,IF(V197="trimestral",Hoja1!$B$5,IF(V197="semestral",Hoja1!$C$5,IF(V197="Anual",Hoja1!$D$5,"error"))))/12)-1),"")</f>
        <v/>
      </c>
      <c r="AG197" s="91" t="str">
        <f t="shared" si="1"/>
        <v/>
      </c>
      <c r="AH197" s="92" t="str">
        <f t="shared" si="2"/>
        <v/>
      </c>
      <c r="AI197" s="93" t="str">
        <f t="shared" si="3"/>
        <v/>
      </c>
      <c r="AJ197" s="93" t="str">
        <f>IFERROR((S197*((1+AA197)^((365/((IF(V197="Mensual",Hoja1!$A$11,IF(V197="trimestral",Hoja1!$B$11,IF(V197="semestral",Hoja1!$C$11,IF(V197="anual",Hoja1!$D$11,"error")))))))/365)-1)*W197),"")</f>
        <v/>
      </c>
      <c r="AK197" s="215" t="str">
        <f t="shared" si="4"/>
        <v/>
      </c>
      <c r="AL197" s="109" t="e">
        <f>+VLOOKUP(C197,Códigos!$A$59:$A$800,1,0)</f>
        <v>#N/A</v>
      </c>
      <c r="AM197" s="216" t="str">
        <f t="shared" si="5"/>
        <v/>
      </c>
      <c r="AN197" s="102"/>
      <c r="AO197" s="216" t="str">
        <f>IFERROR((S197*((1+(Y197/100))^((365/((IF(V197="Mensual",Hoja1!$A$11,IF(V197="trimestral",Hoja1!$B$11,IF(V197="semestral",Hoja1!$C$11,IF(V197="anual",Hoja1!$D$11,"error")))))))/365)-1)*AN197),"")</f>
        <v/>
      </c>
      <c r="AP197" s="99" t="str">
        <f>+IF(A197="","",IF(C197="",70,VLOOKUP(I197,Hoja2!A:D,4,0)))</f>
        <v/>
      </c>
    </row>
    <row r="198" spans="1:42" ht="15.75" customHeight="1">
      <c r="A198" s="85"/>
      <c r="B198" s="85"/>
      <c r="C198" s="79"/>
      <c r="D198" s="132"/>
      <c r="E198" s="132"/>
      <c r="F198" s="85"/>
      <c r="G198" s="85" t="str">
        <f>+IFERROR(VLOOKUP(F198,Listas!$B:$C,2,0),"")</f>
        <v/>
      </c>
      <c r="H198" s="85"/>
      <c r="I198" s="85"/>
      <c r="J198" s="85"/>
      <c r="K198" s="79"/>
      <c r="L198" s="79"/>
      <c r="M198" s="82"/>
      <c r="N198" s="79"/>
      <c r="O198" s="132"/>
      <c r="P198" s="80"/>
      <c r="Q198" s="85"/>
      <c r="R198" s="85"/>
      <c r="S198" s="85"/>
      <c r="T198" s="85"/>
      <c r="U198" s="85"/>
      <c r="V198" s="85"/>
      <c r="W198" s="85"/>
      <c r="X198" s="86" t="str">
        <f t="shared" si="0"/>
        <v/>
      </c>
      <c r="Y198" s="87"/>
      <c r="Z198" s="88"/>
      <c r="AA198" s="98" t="str">
        <f>+IF(T198="UI",'Tasas por grupo'!$D$34/2,IF(T198="UYU",'Tasas por grupo'!$D$33/2,IF(T198="USD",'Tasas por grupo'!$D$35/2,"")))</f>
        <v/>
      </c>
      <c r="AB198" s="85"/>
      <c r="AC198" s="85"/>
      <c r="AD198" s="85"/>
      <c r="AE198" s="85"/>
      <c r="AF198" s="90" t="str">
        <f>IFERROR(((1+AA198)^(IF(V198="Mensual",Hoja1!$A$5,IF(V198="trimestral",Hoja1!$B$5,IF(V198="semestral",Hoja1!$C$5,IF(V198="Anual",Hoja1!$D$5,"error"))))/12)-1),"")</f>
        <v/>
      </c>
      <c r="AG198" s="91" t="str">
        <f t="shared" si="1"/>
        <v/>
      </c>
      <c r="AH198" s="92" t="str">
        <f t="shared" si="2"/>
        <v/>
      </c>
      <c r="AI198" s="93" t="str">
        <f t="shared" si="3"/>
        <v/>
      </c>
      <c r="AJ198" s="93" t="str">
        <f>IFERROR((S198*((1+AA198)^((365/((IF(V198="Mensual",Hoja1!$A$11,IF(V198="trimestral",Hoja1!$B$11,IF(V198="semestral",Hoja1!$C$11,IF(V198="anual",Hoja1!$D$11,"error")))))))/365)-1)*W198),"")</f>
        <v/>
      </c>
      <c r="AK198" s="215" t="str">
        <f t="shared" si="4"/>
        <v/>
      </c>
      <c r="AL198" s="109" t="e">
        <f>+VLOOKUP(C198,Códigos!$A$59:$A$800,1,0)</f>
        <v>#N/A</v>
      </c>
      <c r="AM198" s="216" t="str">
        <f t="shared" si="5"/>
        <v/>
      </c>
      <c r="AN198" s="102"/>
      <c r="AO198" s="216" t="str">
        <f>IFERROR((S198*((1+(Y198/100))^((365/((IF(V198="Mensual",Hoja1!$A$11,IF(V198="trimestral",Hoja1!$B$11,IF(V198="semestral",Hoja1!$C$11,IF(V198="anual",Hoja1!$D$11,"error")))))))/365)-1)*AN198),"")</f>
        <v/>
      </c>
      <c r="AP198" s="99" t="str">
        <f>+IF(A198="","",IF(C198="",70,VLOOKUP(I198,Hoja2!A:D,4,0)))</f>
        <v/>
      </c>
    </row>
    <row r="199" spans="1:42" ht="15.75" customHeight="1">
      <c r="A199" s="85"/>
      <c r="B199" s="85"/>
      <c r="C199" s="79"/>
      <c r="D199" s="132"/>
      <c r="E199" s="132"/>
      <c r="F199" s="85"/>
      <c r="G199" s="85" t="str">
        <f>+IFERROR(VLOOKUP(F199,Listas!$B:$C,2,0),"")</f>
        <v/>
      </c>
      <c r="H199" s="85"/>
      <c r="I199" s="85"/>
      <c r="J199" s="85"/>
      <c r="K199" s="79"/>
      <c r="L199" s="79"/>
      <c r="M199" s="82"/>
      <c r="N199" s="79"/>
      <c r="O199" s="132"/>
      <c r="P199" s="80"/>
      <c r="Q199" s="85"/>
      <c r="R199" s="85"/>
      <c r="S199" s="85"/>
      <c r="T199" s="85"/>
      <c r="U199" s="85"/>
      <c r="V199" s="85"/>
      <c r="W199" s="85"/>
      <c r="X199" s="86" t="str">
        <f t="shared" si="0"/>
        <v/>
      </c>
      <c r="Y199" s="87"/>
      <c r="Z199" s="88"/>
      <c r="AA199" s="98" t="str">
        <f>+IF(T199="UI",'Tasas por grupo'!$D$34/2,IF(T199="UYU",'Tasas por grupo'!$D$33/2,IF(T199="USD",'Tasas por grupo'!$D$35/2,"")))</f>
        <v/>
      </c>
      <c r="AB199" s="85"/>
      <c r="AC199" s="85"/>
      <c r="AD199" s="85"/>
      <c r="AE199" s="85"/>
      <c r="AF199" s="90" t="str">
        <f>IFERROR(((1+AA199)^(IF(V199="Mensual",Hoja1!$A$5,IF(V199="trimestral",Hoja1!$B$5,IF(V199="semestral",Hoja1!$C$5,IF(V199="Anual",Hoja1!$D$5,"error"))))/12)-1),"")</f>
        <v/>
      </c>
      <c r="AG199" s="91" t="str">
        <f t="shared" si="1"/>
        <v/>
      </c>
      <c r="AH199" s="92" t="str">
        <f t="shared" si="2"/>
        <v/>
      </c>
      <c r="AI199" s="93" t="str">
        <f t="shared" si="3"/>
        <v/>
      </c>
      <c r="AJ199" s="93" t="str">
        <f>IFERROR((S199*((1+AA199)^((365/((IF(V199="Mensual",Hoja1!$A$11,IF(V199="trimestral",Hoja1!$B$11,IF(V199="semestral",Hoja1!$C$11,IF(V199="anual",Hoja1!$D$11,"error")))))))/365)-1)*W199),"")</f>
        <v/>
      </c>
      <c r="AK199" s="215" t="str">
        <f t="shared" si="4"/>
        <v/>
      </c>
      <c r="AL199" s="109" t="e">
        <f>+VLOOKUP(C199,Códigos!$A$59:$A$800,1,0)</f>
        <v>#N/A</v>
      </c>
      <c r="AM199" s="216" t="str">
        <f t="shared" si="5"/>
        <v/>
      </c>
      <c r="AN199" s="102"/>
      <c r="AO199" s="216" t="str">
        <f>IFERROR((S199*((1+(Y199/100))^((365/((IF(V199="Mensual",Hoja1!$A$11,IF(V199="trimestral",Hoja1!$B$11,IF(V199="semestral",Hoja1!$C$11,IF(V199="anual",Hoja1!$D$11,"error")))))))/365)-1)*AN199),"")</f>
        <v/>
      </c>
      <c r="AP199" s="99" t="str">
        <f>+IF(A199="","",IF(C199="",70,VLOOKUP(I199,Hoja2!A:D,4,0)))</f>
        <v/>
      </c>
    </row>
    <row r="200" spans="1:42" ht="14.25" customHeight="1">
      <c r="A200" s="85"/>
      <c r="B200" s="85"/>
      <c r="C200" s="79"/>
      <c r="D200" s="132"/>
      <c r="E200" s="132"/>
      <c r="F200" s="85"/>
      <c r="G200" s="85" t="str">
        <f>+IFERROR(VLOOKUP(F200,Listas!$B:$C,2,0),"")</f>
        <v/>
      </c>
      <c r="H200" s="85"/>
      <c r="I200" s="85"/>
      <c r="J200" s="85"/>
      <c r="K200" s="79"/>
      <c r="L200" s="79"/>
      <c r="M200" s="82"/>
      <c r="N200" s="79"/>
      <c r="O200" s="132"/>
      <c r="P200" s="80"/>
      <c r="Q200" s="85"/>
      <c r="R200" s="85"/>
      <c r="S200" s="85"/>
      <c r="T200" s="85"/>
      <c r="U200" s="85"/>
      <c r="V200" s="85"/>
      <c r="W200" s="85"/>
      <c r="X200" s="86" t="str">
        <f t="shared" si="0"/>
        <v/>
      </c>
      <c r="Y200" s="87"/>
      <c r="Z200" s="88"/>
      <c r="AA200" s="98" t="str">
        <f>+IF(T200="UI",'Tasas por grupo'!$D$34/2,IF(T200="UYU",'Tasas por grupo'!$D$33/2,IF(T200="USD",'Tasas por grupo'!$D$35/2,"")))</f>
        <v/>
      </c>
      <c r="AB200" s="85"/>
      <c r="AC200" s="85"/>
      <c r="AD200" s="85"/>
      <c r="AE200" s="85"/>
      <c r="AF200" s="90" t="str">
        <f>IFERROR(((1+AA200)^(IF(V200="Mensual",Hoja1!$A$5,IF(V200="trimestral",Hoja1!$B$5,IF(V200="semestral",Hoja1!$C$5,IF(V200="Anual",Hoja1!$D$5,"error"))))/12)-1),"")</f>
        <v/>
      </c>
      <c r="AG200" s="91" t="str">
        <f t="shared" si="1"/>
        <v/>
      </c>
      <c r="AH200" s="92" t="str">
        <f t="shared" si="2"/>
        <v/>
      </c>
      <c r="AI200" s="93" t="str">
        <f t="shared" si="3"/>
        <v/>
      </c>
      <c r="AJ200" s="93" t="str">
        <f>IFERROR((S200*((1+AA200)^((365/((IF(V200="Mensual",Hoja1!$A$11,IF(V200="trimestral",Hoja1!$B$11,IF(V200="semestral",Hoja1!$C$11,IF(V200="anual",Hoja1!$D$11,"error")))))))/365)-1)*W200),"")</f>
        <v/>
      </c>
      <c r="AK200" s="215" t="str">
        <f t="shared" si="4"/>
        <v/>
      </c>
      <c r="AL200" s="109" t="e">
        <f>+VLOOKUP(C200,Códigos!$A$59:$A$800,1,0)</f>
        <v>#N/A</v>
      </c>
      <c r="AM200" s="216" t="str">
        <f t="shared" si="5"/>
        <v/>
      </c>
      <c r="AN200" s="102"/>
      <c r="AO200" s="216" t="str">
        <f>IFERROR((S200*((1+(Y200/100))^((365/((IF(V200="Mensual",Hoja1!$A$11,IF(V200="trimestral",Hoja1!$B$11,IF(V200="semestral",Hoja1!$C$11,IF(V200="anual",Hoja1!$D$11,"error")))))))/365)-1)*AN200),"")</f>
        <v/>
      </c>
      <c r="AP200" s="99" t="str">
        <f>+IF(A200="","",IF(C200="",70,VLOOKUP(I200,Hoja2!A:D,4,0)))</f>
        <v/>
      </c>
    </row>
    <row r="201" spans="1:42" ht="14.25" customHeight="1">
      <c r="A201" s="85"/>
      <c r="B201" s="85"/>
      <c r="C201" s="79"/>
      <c r="D201" s="132"/>
      <c r="E201" s="132"/>
      <c r="F201" s="85"/>
      <c r="G201" s="85" t="str">
        <f>+IFERROR(VLOOKUP(F201,Listas!$B:$C,2,0),"")</f>
        <v/>
      </c>
      <c r="H201" s="85"/>
      <c r="I201" s="85"/>
      <c r="J201" s="85"/>
      <c r="K201" s="79"/>
      <c r="L201" s="79"/>
      <c r="M201" s="82"/>
      <c r="N201" s="79"/>
      <c r="O201" s="132"/>
      <c r="P201" s="80"/>
      <c r="Q201" s="85"/>
      <c r="R201" s="85"/>
      <c r="S201" s="85"/>
      <c r="T201" s="85"/>
      <c r="U201" s="85"/>
      <c r="V201" s="85"/>
      <c r="W201" s="85"/>
      <c r="X201" s="86" t="str">
        <f t="shared" si="0"/>
        <v/>
      </c>
      <c r="Y201" s="87"/>
      <c r="Z201" s="88"/>
      <c r="AA201" s="98" t="str">
        <f>+IF(T201="UI",'Tasas por grupo'!$D$34/2,IF(T201="UYU",'Tasas por grupo'!$D$33/2,IF(T201="USD",'Tasas por grupo'!$D$35/2,"")))</f>
        <v/>
      </c>
      <c r="AB201" s="85"/>
      <c r="AC201" s="85"/>
      <c r="AD201" s="85"/>
      <c r="AE201" s="85"/>
      <c r="AF201" s="90" t="str">
        <f>IFERROR(((1+AA201)^(IF(V201="Mensual",Hoja1!$A$5,IF(V201="trimestral",Hoja1!$B$5,IF(V201="semestral",Hoja1!$C$5,IF(V201="Anual",Hoja1!$D$5,"error"))))/12)-1),"")</f>
        <v/>
      </c>
      <c r="AG201" s="91" t="str">
        <f t="shared" si="1"/>
        <v/>
      </c>
      <c r="AH201" s="92" t="str">
        <f t="shared" si="2"/>
        <v/>
      </c>
      <c r="AI201" s="93" t="str">
        <f t="shared" si="3"/>
        <v/>
      </c>
      <c r="AJ201" s="93" t="str">
        <f>IFERROR((S201*((1+AA201)^((365/((IF(V201="Mensual",Hoja1!$A$11,IF(V201="trimestral",Hoja1!$B$11,IF(V201="semestral",Hoja1!$C$11,IF(V201="anual",Hoja1!$D$11,"error")))))))/365)-1)*W201),"")</f>
        <v/>
      </c>
      <c r="AK201" s="215" t="str">
        <f t="shared" si="4"/>
        <v/>
      </c>
      <c r="AL201" s="109" t="e">
        <f>+VLOOKUP(C201,Códigos!$A$59:$A$800,1,0)</f>
        <v>#N/A</v>
      </c>
      <c r="AM201" s="216" t="str">
        <f t="shared" si="5"/>
        <v/>
      </c>
      <c r="AN201" s="102"/>
      <c r="AO201" s="216" t="str">
        <f>IFERROR((S201*((1+(Y201/100))^((365/((IF(V201="Mensual",Hoja1!$A$11,IF(V201="trimestral",Hoja1!$B$11,IF(V201="semestral",Hoja1!$C$11,IF(V201="anual",Hoja1!$D$11,"error")))))))/365)-1)*AN201),"")</f>
        <v/>
      </c>
      <c r="AP201" s="99" t="str">
        <f>+IF(A201="","",IF(C201="",70,VLOOKUP(I201,Hoja2!A:D,4,0)))</f>
        <v/>
      </c>
    </row>
    <row r="202" spans="1:42" ht="14.25" customHeight="1">
      <c r="A202" s="85"/>
      <c r="B202" s="85"/>
      <c r="C202" s="79"/>
      <c r="D202" s="132"/>
      <c r="E202" s="132"/>
      <c r="F202" s="85"/>
      <c r="G202" s="85" t="str">
        <f>+IFERROR(VLOOKUP(F202,Listas!$B:$C,2,0),"")</f>
        <v/>
      </c>
      <c r="H202" s="85"/>
      <c r="I202" s="85"/>
      <c r="J202" s="85"/>
      <c r="K202" s="79"/>
      <c r="L202" s="79"/>
      <c r="M202" s="82"/>
      <c r="N202" s="79"/>
      <c r="O202" s="132"/>
      <c r="P202" s="80"/>
      <c r="Q202" s="85"/>
      <c r="R202" s="85"/>
      <c r="S202" s="85"/>
      <c r="T202" s="85"/>
      <c r="U202" s="85"/>
      <c r="V202" s="85"/>
      <c r="W202" s="85"/>
      <c r="X202" s="86" t="str">
        <f t="shared" si="0"/>
        <v/>
      </c>
      <c r="Y202" s="87"/>
      <c r="Z202" s="88"/>
      <c r="AA202" s="98" t="str">
        <f>+IF(T202="UI",'Tasas por grupo'!$D$34/2,IF(T202="UYU",'Tasas por grupo'!$D$33/2,IF(T202="USD",'Tasas por grupo'!$D$35/2,"")))</f>
        <v/>
      </c>
      <c r="AB202" s="85"/>
      <c r="AC202" s="85"/>
      <c r="AD202" s="85"/>
      <c r="AE202" s="85"/>
      <c r="AF202" s="90" t="str">
        <f>IFERROR(((1+AA202)^(IF(V202="Mensual",Hoja1!$A$5,IF(V202="trimestral",Hoja1!$B$5,IF(V202="semestral",Hoja1!$C$5,IF(V202="Anual",Hoja1!$D$5,"error"))))/12)-1),"")</f>
        <v/>
      </c>
      <c r="AG202" s="91" t="str">
        <f t="shared" si="1"/>
        <v/>
      </c>
      <c r="AH202" s="92" t="str">
        <f t="shared" si="2"/>
        <v/>
      </c>
      <c r="AI202" s="93" t="str">
        <f t="shared" si="3"/>
        <v/>
      </c>
      <c r="AJ202" s="93" t="str">
        <f>IFERROR((S202*((1+AA202)^((365/((IF(V202="Mensual",Hoja1!$A$11,IF(V202="trimestral",Hoja1!$B$11,IF(V202="semestral",Hoja1!$C$11,IF(V202="anual",Hoja1!$D$11,"error")))))))/365)-1)*W202),"")</f>
        <v/>
      </c>
      <c r="AK202" s="215" t="str">
        <f t="shared" si="4"/>
        <v/>
      </c>
      <c r="AL202" s="109" t="e">
        <f>+VLOOKUP(C202,Códigos!$A$59:$A$800,1,0)</f>
        <v>#N/A</v>
      </c>
      <c r="AM202" s="216" t="str">
        <f t="shared" si="5"/>
        <v/>
      </c>
      <c r="AN202" s="102"/>
      <c r="AO202" s="216" t="str">
        <f>IFERROR((S202*((1+(Y202/100))^((365/((IF(V202="Mensual",Hoja1!$A$11,IF(V202="trimestral",Hoja1!$B$11,IF(V202="semestral",Hoja1!$C$11,IF(V202="anual",Hoja1!$D$11,"error")))))))/365)-1)*AN202),"")</f>
        <v/>
      </c>
      <c r="AP202" s="99" t="str">
        <f>+IF(A202="","",IF(C202="",70,VLOOKUP(I202,Hoja2!A:D,4,0)))</f>
        <v/>
      </c>
    </row>
    <row r="203" spans="1:42" ht="14.25" customHeight="1">
      <c r="A203" s="85"/>
      <c r="B203" s="85"/>
      <c r="C203" s="79"/>
      <c r="D203" s="132"/>
      <c r="E203" s="132"/>
      <c r="F203" s="85"/>
      <c r="G203" s="85" t="str">
        <f>+IFERROR(VLOOKUP(F203,Listas!$B:$C,2,0),"")</f>
        <v/>
      </c>
      <c r="H203" s="85"/>
      <c r="I203" s="85"/>
      <c r="J203" s="85"/>
      <c r="K203" s="79"/>
      <c r="L203" s="79"/>
      <c r="M203" s="82"/>
      <c r="N203" s="79"/>
      <c r="O203" s="132"/>
      <c r="P203" s="80"/>
      <c r="Q203" s="85"/>
      <c r="R203" s="85"/>
      <c r="S203" s="85"/>
      <c r="T203" s="85"/>
      <c r="U203" s="85"/>
      <c r="V203" s="85"/>
      <c r="W203" s="85"/>
      <c r="X203" s="86" t="str">
        <f t="shared" si="0"/>
        <v/>
      </c>
      <c r="Y203" s="87"/>
      <c r="Z203" s="88"/>
      <c r="AA203" s="98" t="str">
        <f>+IF(T203="UI",'Tasas por grupo'!$D$34/2,IF(T203="UYU",'Tasas por grupo'!$D$33/2,IF(T203="USD",'Tasas por grupo'!$D$35/2,"")))</f>
        <v/>
      </c>
      <c r="AB203" s="85"/>
      <c r="AC203" s="85"/>
      <c r="AD203" s="85"/>
      <c r="AE203" s="85"/>
      <c r="AF203" s="90" t="str">
        <f>IFERROR(((1+AA203)^(IF(V203="Mensual",Hoja1!$A$5,IF(V203="trimestral",Hoja1!$B$5,IF(V203="semestral",Hoja1!$C$5,IF(V203="Anual",Hoja1!$D$5,"error"))))/12)-1),"")</f>
        <v/>
      </c>
      <c r="AG203" s="91" t="str">
        <f t="shared" si="1"/>
        <v/>
      </c>
      <c r="AH203" s="92" t="str">
        <f t="shared" si="2"/>
        <v/>
      </c>
      <c r="AI203" s="93" t="str">
        <f t="shared" si="3"/>
        <v/>
      </c>
      <c r="AJ203" s="93" t="str">
        <f>IFERROR((S203*((1+AA203)^((365/((IF(V203="Mensual",Hoja1!$A$11,IF(V203="trimestral",Hoja1!$B$11,IF(V203="semestral",Hoja1!$C$11,IF(V203="anual",Hoja1!$D$11,"error")))))))/365)-1)*W203),"")</f>
        <v/>
      </c>
      <c r="AK203" s="215" t="str">
        <f t="shared" si="4"/>
        <v/>
      </c>
      <c r="AL203" s="109" t="e">
        <f>+VLOOKUP(C203,Códigos!$A$59:$A$800,1,0)</f>
        <v>#N/A</v>
      </c>
      <c r="AM203" s="216" t="str">
        <f t="shared" si="5"/>
        <v/>
      </c>
      <c r="AN203" s="102"/>
      <c r="AO203" s="216" t="str">
        <f>IFERROR((S203*((1+(Y203/100))^((365/((IF(V203="Mensual",Hoja1!$A$11,IF(V203="trimestral",Hoja1!$B$11,IF(V203="semestral",Hoja1!$C$11,IF(V203="anual",Hoja1!$D$11,"error")))))))/365)-1)*AN203),"")</f>
        <v/>
      </c>
      <c r="AP203" s="99" t="str">
        <f>+IF(A203="","",IF(C203="",70,VLOOKUP(I203,Hoja2!A:D,4,0)))</f>
        <v/>
      </c>
    </row>
    <row r="204" spans="1:42" ht="14.25" customHeight="1">
      <c r="A204" s="85"/>
      <c r="B204" s="85"/>
      <c r="C204" s="79"/>
      <c r="D204" s="132"/>
      <c r="E204" s="132"/>
      <c r="F204" s="85"/>
      <c r="G204" s="85" t="str">
        <f>+IFERROR(VLOOKUP(F204,Listas!$B:$C,2,0),"")</f>
        <v/>
      </c>
      <c r="H204" s="85"/>
      <c r="I204" s="85"/>
      <c r="J204" s="85"/>
      <c r="K204" s="79"/>
      <c r="L204" s="79"/>
      <c r="M204" s="82"/>
      <c r="N204" s="79"/>
      <c r="O204" s="132"/>
      <c r="P204" s="80"/>
      <c r="Q204" s="85"/>
      <c r="R204" s="85"/>
      <c r="S204" s="85"/>
      <c r="T204" s="85"/>
      <c r="U204" s="85"/>
      <c r="V204" s="85"/>
      <c r="W204" s="85"/>
      <c r="X204" s="86" t="str">
        <f t="shared" si="0"/>
        <v/>
      </c>
      <c r="Y204" s="87"/>
      <c r="Z204" s="88"/>
      <c r="AA204" s="98" t="str">
        <f>+IF(T204="UI",'Tasas por grupo'!$D$34/2,IF(T204="UYU",'Tasas por grupo'!$D$33/2,IF(T204="USD",'Tasas por grupo'!$D$35/2,"")))</f>
        <v/>
      </c>
      <c r="AB204" s="85"/>
      <c r="AC204" s="85"/>
      <c r="AD204" s="85"/>
      <c r="AE204" s="85"/>
      <c r="AF204" s="90" t="str">
        <f>IFERROR(((1+AA204)^(IF(V204="Mensual",Hoja1!$A$5,IF(V204="trimestral",Hoja1!$B$5,IF(V204="semestral",Hoja1!$C$5,IF(V204="Anual",Hoja1!$D$5,"error"))))/12)-1),"")</f>
        <v/>
      </c>
      <c r="AG204" s="91" t="str">
        <f t="shared" si="1"/>
        <v/>
      </c>
      <c r="AH204" s="92" t="str">
        <f t="shared" si="2"/>
        <v/>
      </c>
      <c r="AI204" s="93" t="str">
        <f t="shared" si="3"/>
        <v/>
      </c>
      <c r="AJ204" s="93" t="str">
        <f>IFERROR((S204*((1+AA204)^((365/((IF(V204="Mensual",Hoja1!$A$11,IF(V204="trimestral",Hoja1!$B$11,IF(V204="semestral",Hoja1!$C$11,IF(V204="anual",Hoja1!$D$11,"error")))))))/365)-1)*W204),"")</f>
        <v/>
      </c>
      <c r="AK204" s="215" t="str">
        <f t="shared" si="4"/>
        <v/>
      </c>
      <c r="AL204" s="109" t="e">
        <f>+VLOOKUP(C204,Códigos!$A$59:$A$800,1,0)</f>
        <v>#N/A</v>
      </c>
      <c r="AM204" s="216" t="str">
        <f t="shared" si="5"/>
        <v/>
      </c>
      <c r="AN204" s="102"/>
      <c r="AO204" s="216" t="str">
        <f>IFERROR((S204*((1+(Y204/100))^((365/((IF(V204="Mensual",Hoja1!$A$11,IF(V204="trimestral",Hoja1!$B$11,IF(V204="semestral",Hoja1!$C$11,IF(V204="anual",Hoja1!$D$11,"error")))))))/365)-1)*AN204),"")</f>
        <v/>
      </c>
      <c r="AP204" s="99" t="str">
        <f>+IF(A204="","",IF(C204="",70,VLOOKUP(I204,Hoja2!A:D,4,0)))</f>
        <v/>
      </c>
    </row>
    <row r="205" spans="1:42" ht="14.25" customHeight="1">
      <c r="A205" s="85"/>
      <c r="B205" s="85"/>
      <c r="C205" s="79"/>
      <c r="D205" s="132"/>
      <c r="E205" s="132"/>
      <c r="F205" s="85"/>
      <c r="G205" s="85" t="str">
        <f>+IFERROR(VLOOKUP(F205,Listas!$B:$C,2,0),"")</f>
        <v/>
      </c>
      <c r="H205" s="85"/>
      <c r="I205" s="85"/>
      <c r="J205" s="85"/>
      <c r="K205" s="79"/>
      <c r="L205" s="79"/>
      <c r="M205" s="82"/>
      <c r="N205" s="79"/>
      <c r="O205" s="132"/>
      <c r="P205" s="80"/>
      <c r="Q205" s="85"/>
      <c r="R205" s="85"/>
      <c r="S205" s="85"/>
      <c r="T205" s="85"/>
      <c r="U205" s="85"/>
      <c r="V205" s="85"/>
      <c r="W205" s="85"/>
      <c r="X205" s="86" t="str">
        <f t="shared" si="0"/>
        <v/>
      </c>
      <c r="Y205" s="87"/>
      <c r="Z205" s="88"/>
      <c r="AA205" s="98" t="str">
        <f>+IF(T205="UI",'Tasas por grupo'!$D$34/2,IF(T205="UYU",'Tasas por grupo'!$D$33/2,IF(T205="USD",'Tasas por grupo'!$D$35/2,"")))</f>
        <v/>
      </c>
      <c r="AB205" s="85"/>
      <c r="AC205" s="85"/>
      <c r="AD205" s="85"/>
      <c r="AE205" s="85"/>
      <c r="AF205" s="90" t="str">
        <f>IFERROR(((1+AA205)^(IF(V205="Mensual",Hoja1!$A$5,IF(V205="trimestral",Hoja1!$B$5,IF(V205="semestral",Hoja1!$C$5,IF(V205="Anual",Hoja1!$D$5,"error"))))/12)-1),"")</f>
        <v/>
      </c>
      <c r="AG205" s="91" t="str">
        <f t="shared" si="1"/>
        <v/>
      </c>
      <c r="AH205" s="92" t="str">
        <f t="shared" si="2"/>
        <v/>
      </c>
      <c r="AI205" s="93" t="str">
        <f t="shared" si="3"/>
        <v/>
      </c>
      <c r="AJ205" s="93" t="str">
        <f>IFERROR((S205*((1+AA205)^((365/((IF(V205="Mensual",Hoja1!$A$11,IF(V205="trimestral",Hoja1!$B$11,IF(V205="semestral",Hoja1!$C$11,IF(V205="anual",Hoja1!$D$11,"error")))))))/365)-1)*W205),"")</f>
        <v/>
      </c>
      <c r="AK205" s="215" t="str">
        <f t="shared" si="4"/>
        <v/>
      </c>
      <c r="AL205" s="109" t="e">
        <f>+VLOOKUP(C205,Códigos!$A$59:$A$800,1,0)</f>
        <v>#N/A</v>
      </c>
      <c r="AM205" s="216" t="str">
        <f t="shared" si="5"/>
        <v/>
      </c>
      <c r="AN205" s="102"/>
      <c r="AO205" s="216" t="str">
        <f>IFERROR((S205*((1+(Y205/100))^((365/((IF(V205="Mensual",Hoja1!$A$11,IF(V205="trimestral",Hoja1!$B$11,IF(V205="semestral",Hoja1!$C$11,IF(V205="anual",Hoja1!$D$11,"error")))))))/365)-1)*AN205),"")</f>
        <v/>
      </c>
      <c r="AP205" s="99" t="str">
        <f>+IF(A205="","",IF(C205="",70,VLOOKUP(I205,Hoja2!A:D,4,0)))</f>
        <v/>
      </c>
    </row>
    <row r="206" spans="1:42" ht="14.25" customHeight="1">
      <c r="A206" s="85"/>
      <c r="B206" s="85"/>
      <c r="C206" s="79"/>
      <c r="D206" s="132"/>
      <c r="E206" s="132"/>
      <c r="F206" s="85"/>
      <c r="G206" s="85" t="str">
        <f>+IFERROR(VLOOKUP(F206,Listas!$B:$C,2,0),"")</f>
        <v/>
      </c>
      <c r="H206" s="85"/>
      <c r="I206" s="85"/>
      <c r="J206" s="85"/>
      <c r="K206" s="79"/>
      <c r="L206" s="79"/>
      <c r="M206" s="82"/>
      <c r="N206" s="79"/>
      <c r="O206" s="132"/>
      <c r="P206" s="80"/>
      <c r="Q206" s="85"/>
      <c r="R206" s="85"/>
      <c r="S206" s="85"/>
      <c r="T206" s="85"/>
      <c r="U206" s="85"/>
      <c r="V206" s="85"/>
      <c r="W206" s="85"/>
      <c r="X206" s="86" t="str">
        <f t="shared" si="0"/>
        <v/>
      </c>
      <c r="Y206" s="87"/>
      <c r="Z206" s="88"/>
      <c r="AA206" s="98" t="str">
        <f>+IF(T206="UI",'Tasas por grupo'!$D$34/2,IF(T206="UYU",'Tasas por grupo'!$D$33/2,IF(T206="USD",'Tasas por grupo'!$D$35/2,"")))</f>
        <v/>
      </c>
      <c r="AB206" s="85"/>
      <c r="AC206" s="85"/>
      <c r="AD206" s="85"/>
      <c r="AE206" s="85"/>
      <c r="AF206" s="90" t="str">
        <f>IFERROR(((1+AA206)^(IF(V206="Mensual",Hoja1!$A$5,IF(V206="trimestral",Hoja1!$B$5,IF(V206="semestral",Hoja1!$C$5,IF(V206="Anual",Hoja1!$D$5,"error"))))/12)-1),"")</f>
        <v/>
      </c>
      <c r="AG206" s="91" t="str">
        <f t="shared" si="1"/>
        <v/>
      </c>
      <c r="AH206" s="92" t="str">
        <f t="shared" si="2"/>
        <v/>
      </c>
      <c r="AI206" s="93" t="str">
        <f t="shared" si="3"/>
        <v/>
      </c>
      <c r="AJ206" s="93" t="str">
        <f>IFERROR((S206*((1+AA206)^((365/((IF(V206="Mensual",Hoja1!$A$11,IF(V206="trimestral",Hoja1!$B$11,IF(V206="semestral",Hoja1!$C$11,IF(V206="anual",Hoja1!$D$11,"error")))))))/365)-1)*W206),"")</f>
        <v/>
      </c>
      <c r="AK206" s="215" t="str">
        <f t="shared" si="4"/>
        <v/>
      </c>
      <c r="AL206" s="109" t="e">
        <f>+VLOOKUP(C206,Códigos!$A$59:$A$800,1,0)</f>
        <v>#N/A</v>
      </c>
      <c r="AM206" s="216" t="str">
        <f t="shared" si="5"/>
        <v/>
      </c>
      <c r="AN206" s="102"/>
      <c r="AO206" s="216" t="str">
        <f>IFERROR((S206*((1+(Y206/100))^((365/((IF(V206="Mensual",Hoja1!$A$11,IF(V206="trimestral",Hoja1!$B$11,IF(V206="semestral",Hoja1!$C$11,IF(V206="anual",Hoja1!$D$11,"error")))))))/365)-1)*AN206),"")</f>
        <v/>
      </c>
      <c r="AP206" s="99" t="str">
        <f>+IF(A206="","",IF(C206="",70,VLOOKUP(I206,Hoja2!A:D,4,0)))</f>
        <v/>
      </c>
    </row>
    <row r="207" spans="1:42" ht="14.25" customHeight="1">
      <c r="A207" s="85"/>
      <c r="B207" s="85"/>
      <c r="C207" s="79"/>
      <c r="D207" s="132"/>
      <c r="E207" s="132"/>
      <c r="F207" s="85"/>
      <c r="G207" s="85" t="str">
        <f>+IFERROR(VLOOKUP(F207,Listas!$B:$C,2,0),"")</f>
        <v/>
      </c>
      <c r="H207" s="85"/>
      <c r="I207" s="85"/>
      <c r="J207" s="85"/>
      <c r="K207" s="79"/>
      <c r="L207" s="79"/>
      <c r="M207" s="82"/>
      <c r="N207" s="79"/>
      <c r="O207" s="132"/>
      <c r="P207" s="80"/>
      <c r="Q207" s="85"/>
      <c r="R207" s="85"/>
      <c r="S207" s="85"/>
      <c r="T207" s="85"/>
      <c r="U207" s="85"/>
      <c r="V207" s="85"/>
      <c r="W207" s="85"/>
      <c r="X207" s="86" t="str">
        <f t="shared" si="0"/>
        <v/>
      </c>
      <c r="Y207" s="87"/>
      <c r="Z207" s="88"/>
      <c r="AA207" s="98" t="str">
        <f>+IF(T207="UI",'Tasas por grupo'!$D$34/2,IF(T207="UYU",'Tasas por grupo'!$D$33/2,IF(T207="USD",'Tasas por grupo'!$D$35/2,"")))</f>
        <v/>
      </c>
      <c r="AB207" s="85"/>
      <c r="AC207" s="85"/>
      <c r="AD207" s="85"/>
      <c r="AE207" s="85"/>
      <c r="AF207" s="90" t="str">
        <f>IFERROR(((1+AA207)^(IF(V207="Mensual",Hoja1!$A$5,IF(V207="trimestral",Hoja1!$B$5,IF(V207="semestral",Hoja1!$C$5,IF(V207="Anual",Hoja1!$D$5,"error"))))/12)-1),"")</f>
        <v/>
      </c>
      <c r="AG207" s="91" t="str">
        <f t="shared" si="1"/>
        <v/>
      </c>
      <c r="AH207" s="92" t="str">
        <f t="shared" si="2"/>
        <v/>
      </c>
      <c r="AI207" s="93" t="str">
        <f t="shared" si="3"/>
        <v/>
      </c>
      <c r="AJ207" s="93" t="str">
        <f>IFERROR((S207*((1+AA207)^((365/((IF(V207="Mensual",Hoja1!$A$11,IF(V207="trimestral",Hoja1!$B$11,IF(V207="semestral",Hoja1!$C$11,IF(V207="anual",Hoja1!$D$11,"error")))))))/365)-1)*W207),"")</f>
        <v/>
      </c>
      <c r="AK207" s="215" t="str">
        <f t="shared" si="4"/>
        <v/>
      </c>
      <c r="AL207" s="109" t="e">
        <f>+VLOOKUP(C207,Códigos!$A$59:$A$800,1,0)</f>
        <v>#N/A</v>
      </c>
      <c r="AM207" s="216" t="str">
        <f t="shared" si="5"/>
        <v/>
      </c>
      <c r="AN207" s="102"/>
      <c r="AO207" s="216" t="str">
        <f>IFERROR((S207*((1+(Y207/100))^((365/((IF(V207="Mensual",Hoja1!$A$11,IF(V207="trimestral",Hoja1!$B$11,IF(V207="semestral",Hoja1!$C$11,IF(V207="anual",Hoja1!$D$11,"error")))))))/365)-1)*AN207),"")</f>
        <v/>
      </c>
      <c r="AP207" s="99" t="str">
        <f>+IF(A207="","",IF(C207="",70,VLOOKUP(I207,Hoja2!A:D,4,0)))</f>
        <v/>
      </c>
    </row>
    <row r="208" spans="1:42" ht="14.25" customHeight="1">
      <c r="A208" s="85"/>
      <c r="B208" s="85"/>
      <c r="C208" s="79"/>
      <c r="D208" s="132"/>
      <c r="E208" s="132"/>
      <c r="F208" s="85"/>
      <c r="G208" s="85" t="str">
        <f>+IFERROR(VLOOKUP(F208,Listas!$B:$C,2,0),"")</f>
        <v/>
      </c>
      <c r="H208" s="85"/>
      <c r="I208" s="85"/>
      <c r="J208" s="85"/>
      <c r="K208" s="79"/>
      <c r="L208" s="79"/>
      <c r="M208" s="82"/>
      <c r="N208" s="79"/>
      <c r="O208" s="132"/>
      <c r="P208" s="80"/>
      <c r="Q208" s="85"/>
      <c r="R208" s="85"/>
      <c r="S208" s="85"/>
      <c r="T208" s="85"/>
      <c r="U208" s="85"/>
      <c r="V208" s="85"/>
      <c r="W208" s="85"/>
      <c r="X208" s="86" t="str">
        <f t="shared" si="0"/>
        <v/>
      </c>
      <c r="Y208" s="87"/>
      <c r="Z208" s="88"/>
      <c r="AA208" s="98" t="str">
        <f>+IF(T208="UI",'Tasas por grupo'!$D$34/2,IF(T208="UYU",'Tasas por grupo'!$D$33/2,IF(T208="USD",'Tasas por grupo'!$D$35/2,"")))</f>
        <v/>
      </c>
      <c r="AB208" s="85"/>
      <c r="AC208" s="85"/>
      <c r="AD208" s="85"/>
      <c r="AE208" s="85"/>
      <c r="AF208" s="90" t="str">
        <f>IFERROR(((1+AA208)^(IF(V208="Mensual",Hoja1!$A$5,IF(V208="trimestral",Hoja1!$B$5,IF(V208="semestral",Hoja1!$C$5,IF(V208="Anual",Hoja1!$D$5,"error"))))/12)-1),"")</f>
        <v/>
      </c>
      <c r="AG208" s="91" t="str">
        <f t="shared" si="1"/>
        <v/>
      </c>
      <c r="AH208" s="92" t="str">
        <f t="shared" si="2"/>
        <v/>
      </c>
      <c r="AI208" s="93" t="str">
        <f t="shared" si="3"/>
        <v/>
      </c>
      <c r="AJ208" s="93" t="str">
        <f>IFERROR((S208*((1+AA208)^((365/((IF(V208="Mensual",Hoja1!$A$11,IF(V208="trimestral",Hoja1!$B$11,IF(V208="semestral",Hoja1!$C$11,IF(V208="anual",Hoja1!$D$11,"error")))))))/365)-1)*W208),"")</f>
        <v/>
      </c>
      <c r="AK208" s="215" t="str">
        <f t="shared" si="4"/>
        <v/>
      </c>
      <c r="AL208" s="109" t="e">
        <f>+VLOOKUP(C208,Códigos!$A$59:$A$800,1,0)</f>
        <v>#N/A</v>
      </c>
      <c r="AM208" s="216" t="str">
        <f t="shared" si="5"/>
        <v/>
      </c>
      <c r="AN208" s="102"/>
      <c r="AO208" s="216" t="str">
        <f>IFERROR((S208*((1+(Y208/100))^((365/((IF(V208="Mensual",Hoja1!$A$11,IF(V208="trimestral",Hoja1!$B$11,IF(V208="semestral",Hoja1!$C$11,IF(V208="anual",Hoja1!$D$11,"error")))))))/365)-1)*AN208),"")</f>
        <v/>
      </c>
      <c r="AP208" s="99" t="str">
        <f>+IF(A208="","",IF(C208="",70,VLOOKUP(I208,Hoja2!A:D,4,0)))</f>
        <v/>
      </c>
    </row>
    <row r="209" spans="1:42" ht="14.25" customHeight="1">
      <c r="A209" s="85"/>
      <c r="B209" s="85"/>
      <c r="C209" s="79"/>
      <c r="D209" s="132"/>
      <c r="E209" s="132"/>
      <c r="F209" s="85"/>
      <c r="G209" s="85" t="str">
        <f>+IFERROR(VLOOKUP(F209,Listas!$B:$C,2,0),"")</f>
        <v/>
      </c>
      <c r="H209" s="85"/>
      <c r="I209" s="85"/>
      <c r="J209" s="85"/>
      <c r="K209" s="79"/>
      <c r="L209" s="79"/>
      <c r="M209" s="82"/>
      <c r="N209" s="79"/>
      <c r="O209" s="132"/>
      <c r="P209" s="80"/>
      <c r="Q209" s="85"/>
      <c r="R209" s="85"/>
      <c r="S209" s="85"/>
      <c r="T209" s="85"/>
      <c r="U209" s="85"/>
      <c r="V209" s="85"/>
      <c r="W209" s="85"/>
      <c r="X209" s="86" t="str">
        <f t="shared" si="0"/>
        <v/>
      </c>
      <c r="Y209" s="87"/>
      <c r="Z209" s="88"/>
      <c r="AA209" s="98" t="str">
        <f>+IF(T209="UI",'Tasas por grupo'!$D$34/2,IF(T209="UYU",'Tasas por grupo'!$D$33/2,IF(T209="USD",'Tasas por grupo'!$D$35/2,"")))</f>
        <v/>
      </c>
      <c r="AB209" s="85"/>
      <c r="AC209" s="85"/>
      <c r="AD209" s="85"/>
      <c r="AE209" s="85"/>
      <c r="AF209" s="90" t="str">
        <f>IFERROR(((1+AA209)^(IF(V209="Mensual",Hoja1!$A$5,IF(V209="trimestral",Hoja1!$B$5,IF(V209="semestral",Hoja1!$C$5,IF(V209="Anual",Hoja1!$D$5,"error"))))/12)-1),"")</f>
        <v/>
      </c>
      <c r="AG209" s="91" t="str">
        <f t="shared" si="1"/>
        <v/>
      </c>
      <c r="AH209" s="92" t="str">
        <f t="shared" si="2"/>
        <v/>
      </c>
      <c r="AI209" s="93" t="str">
        <f t="shared" si="3"/>
        <v/>
      </c>
      <c r="AJ209" s="93" t="str">
        <f>IFERROR((S209*((1+AA209)^((365/((IF(V209="Mensual",Hoja1!$A$11,IF(V209="trimestral",Hoja1!$B$11,IF(V209="semestral",Hoja1!$C$11,IF(V209="anual",Hoja1!$D$11,"error")))))))/365)-1)*W209),"")</f>
        <v/>
      </c>
      <c r="AK209" s="215" t="str">
        <f t="shared" si="4"/>
        <v/>
      </c>
      <c r="AL209" s="109" t="e">
        <f>+VLOOKUP(C209,Códigos!$A$59:$A$800,1,0)</f>
        <v>#N/A</v>
      </c>
      <c r="AM209" s="216" t="str">
        <f t="shared" si="5"/>
        <v/>
      </c>
      <c r="AN209" s="102"/>
      <c r="AO209" s="216" t="str">
        <f>IFERROR((S209*((1+(Y209/100))^((365/((IF(V209="Mensual",Hoja1!$A$11,IF(V209="trimestral",Hoja1!$B$11,IF(V209="semestral",Hoja1!$C$11,IF(V209="anual",Hoja1!$D$11,"error")))))))/365)-1)*AN209),"")</f>
        <v/>
      </c>
      <c r="AP209" s="99" t="str">
        <f>+IF(A209="","",IF(C209="",70,VLOOKUP(I209,Hoja2!A:D,4,0)))</f>
        <v/>
      </c>
    </row>
    <row r="210" spans="1:42" ht="15" customHeight="1">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Y210" s="36"/>
      <c r="Z210" s="34"/>
      <c r="AA210" s="36"/>
      <c r="AB210" s="34"/>
      <c r="AC210" s="34"/>
      <c r="AD210" s="34"/>
      <c r="AE210" s="34"/>
      <c r="AK210" s="137"/>
      <c r="AN210" s="34"/>
      <c r="AP210" s="102"/>
    </row>
    <row r="211" spans="1:42" ht="15" customHeight="1">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Y211" s="36"/>
      <c r="Z211" s="34"/>
      <c r="AA211" s="36"/>
      <c r="AB211" s="34"/>
      <c r="AC211" s="34"/>
      <c r="AD211" s="34"/>
      <c r="AE211" s="34"/>
      <c r="AK211" s="137"/>
      <c r="AN211" s="34"/>
      <c r="AP211" s="102"/>
    </row>
    <row r="212" spans="1:42" ht="15.75" customHeight="1">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Y212" s="36"/>
      <c r="Z212" s="34"/>
      <c r="AA212" s="36"/>
      <c r="AB212" s="34"/>
      <c r="AC212" s="34"/>
      <c r="AD212" s="34"/>
      <c r="AE212" s="34"/>
      <c r="AK212" s="137"/>
      <c r="AN212" s="34"/>
    </row>
    <row r="213" spans="1:42" ht="15.75" customHeight="1">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Y213" s="36"/>
      <c r="Z213" s="34"/>
      <c r="AA213" s="36"/>
      <c r="AB213" s="34"/>
      <c r="AC213" s="34"/>
      <c r="AD213" s="34"/>
      <c r="AE213" s="34"/>
      <c r="AK213" s="137"/>
      <c r="AN213" s="34"/>
    </row>
    <row r="214" spans="1:42" ht="15.75" customHeight="1">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Y214" s="36"/>
      <c r="Z214" s="34"/>
      <c r="AA214" s="36"/>
      <c r="AB214" s="34"/>
      <c r="AC214" s="34"/>
      <c r="AD214" s="34"/>
      <c r="AE214" s="34"/>
      <c r="AK214" s="137"/>
      <c r="AN214" s="34"/>
    </row>
    <row r="215" spans="1:42" ht="15.75" customHeight="1">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Y215" s="36"/>
      <c r="Z215" s="34"/>
      <c r="AA215" s="36"/>
      <c r="AB215" s="34"/>
      <c r="AC215" s="34"/>
      <c r="AD215" s="34"/>
      <c r="AE215" s="34"/>
      <c r="AK215" s="137"/>
      <c r="AN215" s="34"/>
    </row>
    <row r="216" spans="1:42" ht="15.75"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Y216" s="36"/>
      <c r="Z216" s="34"/>
      <c r="AA216" s="36"/>
      <c r="AB216" s="34"/>
      <c r="AC216" s="34"/>
      <c r="AD216" s="34"/>
      <c r="AE216" s="34"/>
      <c r="AK216" s="137"/>
      <c r="AN216" s="34"/>
    </row>
    <row r="217" spans="1:42" ht="15.75"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Y217" s="36"/>
      <c r="Z217" s="34"/>
      <c r="AA217" s="36"/>
      <c r="AB217" s="34"/>
      <c r="AC217" s="34"/>
      <c r="AD217" s="34"/>
      <c r="AE217" s="34"/>
      <c r="AK217" s="137"/>
      <c r="AN217" s="34"/>
    </row>
    <row r="218" spans="1:42" ht="15.75"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Y218" s="36"/>
      <c r="Z218" s="34"/>
      <c r="AA218" s="36"/>
      <c r="AB218" s="34"/>
      <c r="AC218" s="34"/>
      <c r="AD218" s="34"/>
      <c r="AE218" s="34"/>
      <c r="AK218" s="137"/>
      <c r="AN218" s="34"/>
    </row>
    <row r="219" spans="1:42" ht="15.75" customHeight="1">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Y219" s="36"/>
      <c r="Z219" s="34"/>
      <c r="AA219" s="36"/>
      <c r="AB219" s="34"/>
      <c r="AC219" s="34"/>
      <c r="AD219" s="34"/>
      <c r="AE219" s="34"/>
      <c r="AK219" s="137"/>
      <c r="AN219" s="34"/>
    </row>
    <row r="220" spans="1:42" ht="15.75"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Y220" s="36"/>
      <c r="Z220" s="34"/>
      <c r="AA220" s="36"/>
      <c r="AB220" s="34"/>
      <c r="AC220" s="34"/>
      <c r="AD220" s="34"/>
      <c r="AE220" s="34"/>
      <c r="AK220" s="137"/>
      <c r="AN220" s="34"/>
    </row>
    <row r="221" spans="1:42" ht="15.75"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Y221" s="36"/>
      <c r="Z221" s="34"/>
      <c r="AA221" s="36"/>
      <c r="AB221" s="34"/>
      <c r="AC221" s="34"/>
      <c r="AD221" s="34"/>
      <c r="AE221" s="34"/>
      <c r="AK221" s="137"/>
      <c r="AN221" s="34"/>
    </row>
    <row r="222" spans="1:42" ht="15.7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Y222" s="36"/>
      <c r="Z222" s="34"/>
      <c r="AA222" s="36"/>
      <c r="AB222" s="34"/>
      <c r="AC222" s="34"/>
      <c r="AD222" s="34"/>
      <c r="AE222" s="34"/>
      <c r="AK222" s="137"/>
      <c r="AN222" s="34"/>
    </row>
    <row r="223" spans="1:42" ht="15.7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Y223" s="36"/>
      <c r="Z223" s="34"/>
      <c r="AA223" s="36"/>
      <c r="AB223" s="34"/>
      <c r="AC223" s="34"/>
      <c r="AD223" s="34"/>
      <c r="AE223" s="34"/>
      <c r="AK223" s="137"/>
      <c r="AN223" s="34"/>
    </row>
    <row r="224" spans="1:42" ht="15.7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Y224" s="36"/>
      <c r="Z224" s="34"/>
      <c r="AA224" s="36"/>
      <c r="AB224" s="34"/>
      <c r="AC224" s="34"/>
      <c r="AD224" s="34"/>
      <c r="AE224" s="34"/>
      <c r="AK224" s="137"/>
      <c r="AN224" s="34"/>
    </row>
    <row r="225" spans="1:40" ht="15.7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Y225" s="36"/>
      <c r="Z225" s="34"/>
      <c r="AA225" s="36"/>
      <c r="AB225" s="34"/>
      <c r="AC225" s="34"/>
      <c r="AD225" s="34"/>
      <c r="AE225" s="34"/>
      <c r="AK225" s="137"/>
      <c r="AN225" s="34"/>
    </row>
    <row r="226" spans="1:40" ht="15.7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Y226" s="36"/>
      <c r="Z226" s="34"/>
      <c r="AA226" s="36"/>
      <c r="AB226" s="34"/>
      <c r="AC226" s="34"/>
      <c r="AD226" s="34"/>
      <c r="AE226" s="34"/>
      <c r="AK226" s="137"/>
      <c r="AN226" s="34"/>
    </row>
    <row r="227" spans="1:40" ht="15.7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Y227" s="36"/>
      <c r="Z227" s="34"/>
      <c r="AA227" s="36"/>
      <c r="AB227" s="34"/>
      <c r="AC227" s="34"/>
      <c r="AD227" s="34"/>
      <c r="AE227" s="34"/>
      <c r="AK227" s="137"/>
      <c r="AN227" s="34"/>
    </row>
    <row r="228" spans="1:40" ht="15.7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Y228" s="36"/>
      <c r="Z228" s="34"/>
      <c r="AA228" s="36"/>
      <c r="AB228" s="34"/>
      <c r="AC228" s="34"/>
      <c r="AD228" s="34"/>
      <c r="AE228" s="34"/>
      <c r="AK228" s="137"/>
      <c r="AN228" s="34"/>
    </row>
    <row r="229" spans="1:40" ht="15.7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Y229" s="36"/>
      <c r="Z229" s="34"/>
      <c r="AA229" s="36"/>
      <c r="AB229" s="34"/>
      <c r="AC229" s="34"/>
      <c r="AD229" s="34"/>
      <c r="AE229" s="34"/>
      <c r="AK229" s="137"/>
      <c r="AN229" s="34"/>
    </row>
    <row r="230" spans="1:40" ht="15.7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Y230" s="36"/>
      <c r="Z230" s="34"/>
      <c r="AA230" s="36"/>
      <c r="AB230" s="34"/>
      <c r="AC230" s="34"/>
      <c r="AD230" s="34"/>
      <c r="AE230" s="34"/>
      <c r="AK230" s="137"/>
      <c r="AN230" s="34"/>
    </row>
    <row r="231" spans="1:40" ht="15.7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Y231" s="36"/>
      <c r="Z231" s="34"/>
      <c r="AA231" s="36"/>
      <c r="AB231" s="34"/>
      <c r="AC231" s="34"/>
      <c r="AD231" s="34"/>
      <c r="AE231" s="34"/>
      <c r="AK231" s="137"/>
      <c r="AN231" s="34"/>
    </row>
    <row r="232" spans="1:40" ht="15.7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Y232" s="36"/>
      <c r="Z232" s="34"/>
      <c r="AA232" s="36"/>
      <c r="AB232" s="34"/>
      <c r="AC232" s="34"/>
      <c r="AD232" s="34"/>
      <c r="AE232" s="34"/>
      <c r="AK232" s="137"/>
      <c r="AN232" s="34"/>
    </row>
    <row r="233" spans="1:40" ht="15.7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Y233" s="36"/>
      <c r="Z233" s="34"/>
      <c r="AA233" s="36"/>
      <c r="AB233" s="34"/>
      <c r="AC233" s="34"/>
      <c r="AD233" s="34"/>
      <c r="AE233" s="34"/>
      <c r="AK233" s="137"/>
      <c r="AN233" s="34"/>
    </row>
    <row r="234" spans="1:40" ht="15.7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Y234" s="36"/>
      <c r="Z234" s="34"/>
      <c r="AA234" s="36"/>
      <c r="AB234" s="34"/>
      <c r="AC234" s="34"/>
      <c r="AD234" s="34"/>
      <c r="AE234" s="34"/>
      <c r="AK234" s="137"/>
      <c r="AN234" s="34"/>
    </row>
    <row r="235" spans="1:40" ht="15.7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Y235" s="36"/>
      <c r="Z235" s="34"/>
      <c r="AA235" s="36"/>
      <c r="AB235" s="34"/>
      <c r="AC235" s="34"/>
      <c r="AD235" s="34"/>
      <c r="AE235" s="34"/>
      <c r="AK235" s="137"/>
      <c r="AN235" s="34"/>
    </row>
    <row r="236" spans="1:40" ht="15.7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Y236" s="36"/>
      <c r="Z236" s="34"/>
      <c r="AA236" s="36"/>
      <c r="AB236" s="34"/>
      <c r="AC236" s="34"/>
      <c r="AD236" s="34"/>
      <c r="AE236" s="34"/>
      <c r="AK236" s="137"/>
      <c r="AN236" s="34"/>
    </row>
    <row r="237" spans="1:40" ht="15.7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Y237" s="36"/>
      <c r="Z237" s="34"/>
      <c r="AA237" s="36"/>
      <c r="AB237" s="34"/>
      <c r="AC237" s="34"/>
      <c r="AD237" s="34"/>
      <c r="AE237" s="34"/>
      <c r="AK237" s="137"/>
      <c r="AN237" s="34"/>
    </row>
    <row r="238" spans="1:40" ht="15.7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Y238" s="36"/>
      <c r="Z238" s="34"/>
      <c r="AA238" s="36"/>
      <c r="AB238" s="34"/>
      <c r="AC238" s="34"/>
      <c r="AD238" s="34"/>
      <c r="AE238" s="34"/>
      <c r="AK238" s="137"/>
      <c r="AN238" s="34"/>
    </row>
    <row r="239" spans="1:40" ht="15.7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Y239" s="36"/>
      <c r="Z239" s="34"/>
      <c r="AA239" s="36"/>
      <c r="AB239" s="34"/>
      <c r="AC239" s="34"/>
      <c r="AD239" s="34"/>
      <c r="AE239" s="34"/>
      <c r="AK239" s="137"/>
      <c r="AN239" s="34"/>
    </row>
    <row r="240" spans="1:40" ht="15.7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Y240" s="36"/>
      <c r="Z240" s="34"/>
      <c r="AA240" s="36"/>
      <c r="AB240" s="34"/>
      <c r="AC240" s="34"/>
      <c r="AD240" s="34"/>
      <c r="AE240" s="34"/>
      <c r="AK240" s="137"/>
      <c r="AN240" s="34"/>
    </row>
    <row r="241" spans="1:40" ht="15.7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Y241" s="36"/>
      <c r="Z241" s="34"/>
      <c r="AA241" s="36"/>
      <c r="AB241" s="34"/>
      <c r="AC241" s="34"/>
      <c r="AD241" s="34"/>
      <c r="AE241" s="34"/>
      <c r="AK241" s="137"/>
      <c r="AN241" s="34"/>
    </row>
    <row r="242" spans="1:40" ht="15.7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Y242" s="36"/>
      <c r="Z242" s="34"/>
      <c r="AA242" s="36"/>
      <c r="AB242" s="34"/>
      <c r="AC242" s="34"/>
      <c r="AD242" s="34"/>
      <c r="AE242" s="34"/>
      <c r="AK242" s="137"/>
      <c r="AN242" s="34"/>
    </row>
    <row r="243" spans="1:40" ht="15.7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Y243" s="36"/>
      <c r="Z243" s="34"/>
      <c r="AA243" s="36"/>
      <c r="AB243" s="34"/>
      <c r="AC243" s="34"/>
      <c r="AD243" s="34"/>
      <c r="AE243" s="34"/>
      <c r="AK243" s="137"/>
      <c r="AN243" s="34"/>
    </row>
    <row r="244" spans="1:40" ht="15.7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Y244" s="36"/>
      <c r="Z244" s="34"/>
      <c r="AA244" s="36"/>
      <c r="AB244" s="34"/>
      <c r="AC244" s="34"/>
      <c r="AD244" s="34"/>
      <c r="AE244" s="34"/>
      <c r="AK244" s="137"/>
      <c r="AN244" s="34"/>
    </row>
    <row r="245" spans="1:40" ht="15.75" customHeight="1">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Y245" s="36"/>
      <c r="Z245" s="34"/>
      <c r="AA245" s="36"/>
      <c r="AB245" s="34"/>
      <c r="AC245" s="34"/>
      <c r="AD245" s="34"/>
      <c r="AE245" s="34"/>
      <c r="AK245" s="137"/>
      <c r="AN245" s="34"/>
    </row>
    <row r="246" spans="1:40" ht="15.75" customHeight="1">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Y246" s="36"/>
      <c r="Z246" s="34"/>
      <c r="AA246" s="36"/>
      <c r="AB246" s="34"/>
      <c r="AC246" s="34"/>
      <c r="AD246" s="34"/>
      <c r="AE246" s="34"/>
      <c r="AK246" s="137"/>
      <c r="AN246" s="34"/>
    </row>
    <row r="247" spans="1:40" ht="15.75" customHeight="1">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Y247" s="36"/>
      <c r="Z247" s="34"/>
      <c r="AA247" s="36"/>
      <c r="AB247" s="34"/>
      <c r="AC247" s="34"/>
      <c r="AD247" s="34"/>
      <c r="AE247" s="34"/>
      <c r="AK247" s="137"/>
      <c r="AN247" s="34"/>
    </row>
    <row r="248" spans="1:40" ht="15.75" customHeight="1">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Y248" s="36"/>
      <c r="Z248" s="34"/>
      <c r="AA248" s="36"/>
      <c r="AB248" s="34"/>
      <c r="AC248" s="34"/>
      <c r="AD248" s="34"/>
      <c r="AE248" s="34"/>
      <c r="AK248" s="137"/>
      <c r="AN248" s="34"/>
    </row>
    <row r="249" spans="1:40" ht="15.75" customHeight="1">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Y249" s="36"/>
      <c r="Z249" s="34"/>
      <c r="AA249" s="36"/>
      <c r="AB249" s="34"/>
      <c r="AC249" s="34"/>
      <c r="AD249" s="34"/>
      <c r="AE249" s="34"/>
      <c r="AK249" s="137"/>
      <c r="AN249" s="34"/>
    </row>
    <row r="250" spans="1:40" ht="15.75" customHeight="1">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Y250" s="36"/>
      <c r="Z250" s="34"/>
      <c r="AA250" s="36"/>
      <c r="AB250" s="34"/>
      <c r="AC250" s="34"/>
      <c r="AD250" s="34"/>
      <c r="AE250" s="34"/>
      <c r="AK250" s="137"/>
      <c r="AN250" s="34"/>
    </row>
    <row r="251" spans="1:40" ht="15.75" customHeight="1">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Y251" s="36"/>
      <c r="Z251" s="34"/>
      <c r="AA251" s="36"/>
      <c r="AB251" s="34"/>
      <c r="AC251" s="34"/>
      <c r="AD251" s="34"/>
      <c r="AE251" s="34"/>
      <c r="AK251" s="137"/>
      <c r="AN251" s="34"/>
    </row>
    <row r="252" spans="1:40" ht="15.75" customHeight="1">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Y252" s="36"/>
      <c r="Z252" s="34"/>
      <c r="AA252" s="36"/>
      <c r="AB252" s="34"/>
      <c r="AC252" s="34"/>
      <c r="AD252" s="34"/>
      <c r="AE252" s="34"/>
      <c r="AK252" s="137"/>
      <c r="AN252" s="34"/>
    </row>
    <row r="253" spans="1:40" ht="15.75" customHeight="1">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Y253" s="36"/>
      <c r="Z253" s="34"/>
      <c r="AA253" s="36"/>
      <c r="AB253" s="34"/>
      <c r="AC253" s="34"/>
      <c r="AD253" s="34"/>
      <c r="AE253" s="34"/>
      <c r="AK253" s="137"/>
      <c r="AN253" s="34"/>
    </row>
    <row r="254" spans="1:40" ht="15.75" customHeight="1">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Y254" s="36"/>
      <c r="Z254" s="34"/>
      <c r="AA254" s="36"/>
      <c r="AB254" s="34"/>
      <c r="AC254" s="34"/>
      <c r="AD254" s="34"/>
      <c r="AE254" s="34"/>
      <c r="AK254" s="137"/>
      <c r="AN254" s="34"/>
    </row>
    <row r="255" spans="1:40" ht="15.75" customHeight="1">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Y255" s="36"/>
      <c r="Z255" s="34"/>
      <c r="AA255" s="36"/>
      <c r="AB255" s="34"/>
      <c r="AC255" s="34"/>
      <c r="AD255" s="34"/>
      <c r="AE255" s="34"/>
      <c r="AK255" s="137"/>
      <c r="AN255" s="34"/>
    </row>
    <row r="256" spans="1:40" ht="15.75" customHeight="1">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Y256" s="36"/>
      <c r="Z256" s="34"/>
      <c r="AA256" s="36"/>
      <c r="AB256" s="34"/>
      <c r="AC256" s="34"/>
      <c r="AD256" s="34"/>
      <c r="AE256" s="34"/>
      <c r="AK256" s="137"/>
      <c r="AN256" s="34"/>
    </row>
    <row r="257" spans="1:40" ht="15.75" customHeight="1">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Y257" s="36"/>
      <c r="Z257" s="34"/>
      <c r="AA257" s="36"/>
      <c r="AB257" s="34"/>
      <c r="AC257" s="34"/>
      <c r="AD257" s="34"/>
      <c r="AE257" s="34"/>
      <c r="AK257" s="137"/>
      <c r="AN257" s="34"/>
    </row>
    <row r="258" spans="1:40" ht="15.75" customHeight="1">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Y258" s="36"/>
      <c r="Z258" s="34"/>
      <c r="AA258" s="36"/>
      <c r="AB258" s="34"/>
      <c r="AC258" s="34"/>
      <c r="AD258" s="34"/>
      <c r="AE258" s="34"/>
      <c r="AK258" s="137"/>
      <c r="AN258" s="34"/>
    </row>
    <row r="259" spans="1:40" ht="15.75" customHeight="1">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Y259" s="36"/>
      <c r="Z259" s="34"/>
      <c r="AA259" s="36"/>
      <c r="AB259" s="34"/>
      <c r="AC259" s="34"/>
      <c r="AD259" s="34"/>
      <c r="AE259" s="34"/>
      <c r="AK259" s="137"/>
      <c r="AN259" s="34"/>
    </row>
    <row r="260" spans="1:40" ht="15.75" customHeight="1">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Y260" s="36"/>
      <c r="Z260" s="34"/>
      <c r="AA260" s="36"/>
      <c r="AB260" s="34"/>
      <c r="AC260" s="34"/>
      <c r="AD260" s="34"/>
      <c r="AE260" s="34"/>
      <c r="AK260" s="137"/>
      <c r="AN260" s="34"/>
    </row>
    <row r="261" spans="1:40" ht="15.75" customHeight="1">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Y261" s="36"/>
      <c r="Z261" s="34"/>
      <c r="AA261" s="36"/>
      <c r="AB261" s="34"/>
      <c r="AC261" s="34"/>
      <c r="AD261" s="34"/>
      <c r="AE261" s="34"/>
      <c r="AK261" s="137"/>
      <c r="AN261" s="34"/>
    </row>
    <row r="262" spans="1:40" ht="15.75" customHeight="1">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Y262" s="36"/>
      <c r="Z262" s="34"/>
      <c r="AA262" s="36"/>
      <c r="AB262" s="34"/>
      <c r="AC262" s="34"/>
      <c r="AD262" s="34"/>
      <c r="AE262" s="34"/>
      <c r="AK262" s="137"/>
      <c r="AN262" s="34"/>
    </row>
    <row r="263" spans="1:40" ht="15.75" customHeight="1">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Y263" s="36"/>
      <c r="Z263" s="34"/>
      <c r="AA263" s="36"/>
      <c r="AB263" s="34"/>
      <c r="AC263" s="34"/>
      <c r="AD263" s="34"/>
      <c r="AE263" s="34"/>
      <c r="AK263" s="137"/>
      <c r="AN263" s="34"/>
    </row>
    <row r="264" spans="1:40" ht="15.75" customHeight="1">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Y264" s="36"/>
      <c r="Z264" s="34"/>
      <c r="AA264" s="36"/>
      <c r="AB264" s="34"/>
      <c r="AC264" s="34"/>
      <c r="AD264" s="34"/>
      <c r="AE264" s="34"/>
      <c r="AK264" s="137"/>
      <c r="AN264" s="34"/>
    </row>
    <row r="265" spans="1:40" ht="15.75" customHeight="1">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Y265" s="36"/>
      <c r="Z265" s="34"/>
      <c r="AA265" s="36"/>
      <c r="AB265" s="34"/>
      <c r="AC265" s="34"/>
      <c r="AD265" s="34"/>
      <c r="AE265" s="34"/>
      <c r="AK265" s="137"/>
      <c r="AN265" s="34"/>
    </row>
    <row r="266" spans="1:40" ht="15.75" customHeight="1">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Y266" s="36"/>
      <c r="Z266" s="34"/>
      <c r="AA266" s="36"/>
      <c r="AB266" s="34"/>
      <c r="AC266" s="34"/>
      <c r="AD266" s="34"/>
      <c r="AE266" s="34"/>
      <c r="AK266" s="137"/>
      <c r="AN266" s="34"/>
    </row>
    <row r="267" spans="1:40" ht="15.75" customHeight="1">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Y267" s="36"/>
      <c r="Z267" s="34"/>
      <c r="AA267" s="36"/>
      <c r="AB267" s="34"/>
      <c r="AC267" s="34"/>
      <c r="AD267" s="34"/>
      <c r="AE267" s="34"/>
      <c r="AK267" s="137"/>
      <c r="AN267" s="34"/>
    </row>
    <row r="268" spans="1:40" ht="15.75" customHeight="1">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Y268" s="36"/>
      <c r="Z268" s="34"/>
      <c r="AA268" s="36"/>
      <c r="AB268" s="34"/>
      <c r="AC268" s="34"/>
      <c r="AD268" s="34"/>
      <c r="AE268" s="34"/>
      <c r="AK268" s="137"/>
      <c r="AN268" s="34"/>
    </row>
    <row r="269" spans="1:40" ht="15.75" customHeight="1">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Y269" s="36"/>
      <c r="Z269" s="34"/>
      <c r="AA269" s="36"/>
      <c r="AB269" s="34"/>
      <c r="AC269" s="34"/>
      <c r="AD269" s="34"/>
      <c r="AE269" s="34"/>
      <c r="AK269" s="137"/>
      <c r="AN269" s="34"/>
    </row>
    <row r="270" spans="1:40" ht="15.75" customHeight="1">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Y270" s="36"/>
      <c r="Z270" s="34"/>
      <c r="AA270" s="36"/>
      <c r="AB270" s="34"/>
      <c r="AC270" s="34"/>
      <c r="AD270" s="34"/>
      <c r="AE270" s="34"/>
      <c r="AK270" s="137"/>
      <c r="AN270" s="34"/>
    </row>
    <row r="271" spans="1:40" ht="15.75" customHeight="1">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Y271" s="36"/>
      <c r="Z271" s="34"/>
      <c r="AA271" s="36"/>
      <c r="AB271" s="34"/>
      <c r="AC271" s="34"/>
      <c r="AD271" s="34"/>
      <c r="AE271" s="34"/>
      <c r="AK271" s="137"/>
      <c r="AN271" s="34"/>
    </row>
    <row r="272" spans="1:40" ht="15.75" customHeight="1">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Y272" s="36"/>
      <c r="Z272" s="34"/>
      <c r="AA272" s="36"/>
      <c r="AB272" s="34"/>
      <c r="AC272" s="34"/>
      <c r="AD272" s="34"/>
      <c r="AE272" s="34"/>
      <c r="AK272" s="137"/>
      <c r="AN272" s="34"/>
    </row>
    <row r="273" spans="1:40" ht="15.75" customHeight="1">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Y273" s="36"/>
      <c r="Z273" s="34"/>
      <c r="AA273" s="36"/>
      <c r="AB273" s="34"/>
      <c r="AC273" s="34"/>
      <c r="AD273" s="34"/>
      <c r="AE273" s="34"/>
      <c r="AK273" s="137"/>
      <c r="AN273" s="34"/>
    </row>
    <row r="274" spans="1:40" ht="15.75" customHeight="1">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Y274" s="36"/>
      <c r="Z274" s="34"/>
      <c r="AA274" s="36"/>
      <c r="AB274" s="34"/>
      <c r="AC274" s="34"/>
      <c r="AD274" s="34"/>
      <c r="AE274" s="34"/>
      <c r="AK274" s="137"/>
      <c r="AN274" s="34"/>
    </row>
    <row r="275" spans="1:40" ht="15.75" customHeight="1">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Y275" s="36"/>
      <c r="Z275" s="34"/>
      <c r="AA275" s="36"/>
      <c r="AB275" s="34"/>
      <c r="AC275" s="34"/>
      <c r="AD275" s="34"/>
      <c r="AE275" s="34"/>
      <c r="AK275" s="137"/>
      <c r="AN275" s="34"/>
    </row>
    <row r="276" spans="1:40" ht="15.75" customHeight="1">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Y276" s="36"/>
      <c r="Z276" s="34"/>
      <c r="AA276" s="36"/>
      <c r="AB276" s="34"/>
      <c r="AC276" s="34"/>
      <c r="AD276" s="34"/>
      <c r="AE276" s="34"/>
      <c r="AK276" s="137"/>
      <c r="AN276" s="34"/>
    </row>
    <row r="277" spans="1:40" ht="15.75" customHeight="1">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Y277" s="36"/>
      <c r="Z277" s="34"/>
      <c r="AA277" s="36"/>
      <c r="AB277" s="34"/>
      <c r="AC277" s="34"/>
      <c r="AD277" s="34"/>
      <c r="AE277" s="34"/>
      <c r="AK277" s="137"/>
      <c r="AN277" s="34"/>
    </row>
    <row r="278" spans="1:40" ht="15.75" customHeight="1">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Y278" s="36"/>
      <c r="Z278" s="34"/>
      <c r="AA278" s="36"/>
      <c r="AB278" s="34"/>
      <c r="AC278" s="34"/>
      <c r="AD278" s="34"/>
      <c r="AE278" s="34"/>
      <c r="AK278" s="137"/>
      <c r="AN278" s="34"/>
    </row>
    <row r="279" spans="1:40" ht="15.75" customHeight="1">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Y279" s="36"/>
      <c r="Z279" s="34"/>
      <c r="AA279" s="36"/>
      <c r="AB279" s="34"/>
      <c r="AC279" s="34"/>
      <c r="AD279" s="34"/>
      <c r="AE279" s="34"/>
      <c r="AK279" s="137"/>
      <c r="AN279" s="34"/>
    </row>
    <row r="280" spans="1:40" ht="15.75" customHeight="1">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Y280" s="36"/>
      <c r="Z280" s="34"/>
      <c r="AA280" s="36"/>
      <c r="AB280" s="34"/>
      <c r="AC280" s="34"/>
      <c r="AD280" s="34"/>
      <c r="AE280" s="34"/>
      <c r="AK280" s="137"/>
      <c r="AN280" s="34"/>
    </row>
    <row r="281" spans="1:40" ht="15.75" customHeight="1">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Y281" s="36"/>
      <c r="Z281" s="34"/>
      <c r="AA281" s="36"/>
      <c r="AB281" s="34"/>
      <c r="AC281" s="34"/>
      <c r="AD281" s="34"/>
      <c r="AE281" s="34"/>
      <c r="AK281" s="137"/>
      <c r="AN281" s="34"/>
    </row>
    <row r="282" spans="1:40" ht="15.75" customHeight="1">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Y282" s="36"/>
      <c r="Z282" s="34"/>
      <c r="AA282" s="36"/>
      <c r="AB282" s="34"/>
      <c r="AC282" s="34"/>
      <c r="AD282" s="34"/>
      <c r="AE282" s="34"/>
      <c r="AK282" s="137"/>
      <c r="AN282" s="34"/>
    </row>
    <row r="283" spans="1:40" ht="15.75" customHeight="1">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Y283" s="36"/>
      <c r="Z283" s="34"/>
      <c r="AA283" s="36"/>
      <c r="AB283" s="34"/>
      <c r="AC283" s="34"/>
      <c r="AD283" s="34"/>
      <c r="AE283" s="34"/>
      <c r="AK283" s="137"/>
      <c r="AN283" s="34"/>
    </row>
    <row r="284" spans="1:40" ht="15.75" customHeight="1">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Y284" s="36"/>
      <c r="Z284" s="34"/>
      <c r="AA284" s="36"/>
      <c r="AB284" s="34"/>
      <c r="AC284" s="34"/>
      <c r="AD284" s="34"/>
      <c r="AE284" s="34"/>
      <c r="AK284" s="137"/>
      <c r="AN284" s="34"/>
    </row>
    <row r="285" spans="1:40" ht="15.75" customHeight="1">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Y285" s="36"/>
      <c r="Z285" s="34"/>
      <c r="AA285" s="36"/>
      <c r="AB285" s="34"/>
      <c r="AC285" s="34"/>
      <c r="AD285" s="34"/>
      <c r="AE285" s="34"/>
      <c r="AK285" s="137"/>
      <c r="AN285" s="34"/>
    </row>
    <row r="286" spans="1:40" ht="15.75" customHeight="1">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Y286" s="36"/>
      <c r="Z286" s="34"/>
      <c r="AA286" s="36"/>
      <c r="AB286" s="34"/>
      <c r="AC286" s="34"/>
      <c r="AD286" s="34"/>
      <c r="AE286" s="34"/>
      <c r="AK286" s="137"/>
      <c r="AN286" s="34"/>
    </row>
    <row r="287" spans="1:40" ht="15.75" customHeight="1">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Y287" s="36"/>
      <c r="Z287" s="34"/>
      <c r="AA287" s="36"/>
      <c r="AB287" s="34"/>
      <c r="AC287" s="34"/>
      <c r="AD287" s="34"/>
      <c r="AE287" s="34"/>
      <c r="AK287" s="137"/>
      <c r="AN287" s="34"/>
    </row>
    <row r="288" spans="1:40" ht="15.75" customHeight="1">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Y288" s="36"/>
      <c r="Z288" s="34"/>
      <c r="AA288" s="36"/>
      <c r="AB288" s="34"/>
      <c r="AC288" s="34"/>
      <c r="AD288" s="34"/>
      <c r="AE288" s="34"/>
      <c r="AK288" s="137"/>
      <c r="AN288" s="34"/>
    </row>
    <row r="289" spans="1:40" ht="15.75" customHeight="1">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Y289" s="36"/>
      <c r="Z289" s="34"/>
      <c r="AA289" s="36"/>
      <c r="AB289" s="34"/>
      <c r="AC289" s="34"/>
      <c r="AD289" s="34"/>
      <c r="AE289" s="34"/>
      <c r="AK289" s="137"/>
      <c r="AN289" s="34"/>
    </row>
    <row r="290" spans="1:40" ht="15.75" customHeight="1">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Y290" s="36"/>
      <c r="Z290" s="34"/>
      <c r="AA290" s="36"/>
      <c r="AB290" s="34"/>
      <c r="AC290" s="34"/>
      <c r="AD290" s="34"/>
      <c r="AE290" s="34"/>
      <c r="AK290" s="137"/>
      <c r="AN290" s="34"/>
    </row>
    <row r="291" spans="1:40" ht="15.75" customHeight="1">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Y291" s="36"/>
      <c r="Z291" s="34"/>
      <c r="AA291" s="36"/>
      <c r="AB291" s="34"/>
      <c r="AC291" s="34"/>
      <c r="AD291" s="34"/>
      <c r="AE291" s="34"/>
      <c r="AK291" s="137"/>
      <c r="AN291" s="34"/>
    </row>
    <row r="292" spans="1:40" ht="15.75" customHeight="1">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Y292" s="36"/>
      <c r="Z292" s="34"/>
      <c r="AA292" s="36"/>
      <c r="AB292" s="34"/>
      <c r="AC292" s="34"/>
      <c r="AD292" s="34"/>
      <c r="AE292" s="34"/>
      <c r="AK292" s="137"/>
      <c r="AN292" s="34"/>
    </row>
    <row r="293" spans="1:40" ht="15.75" customHeight="1">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Y293" s="36"/>
      <c r="Z293" s="34"/>
      <c r="AA293" s="36"/>
      <c r="AB293" s="34"/>
      <c r="AC293" s="34"/>
      <c r="AD293" s="34"/>
      <c r="AE293" s="34"/>
      <c r="AK293" s="137"/>
      <c r="AN293" s="34"/>
    </row>
    <row r="294" spans="1:40" ht="15.75" customHeight="1">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Y294" s="36"/>
      <c r="Z294" s="34"/>
      <c r="AA294" s="36"/>
      <c r="AB294" s="34"/>
      <c r="AC294" s="34"/>
      <c r="AD294" s="34"/>
      <c r="AE294" s="34"/>
      <c r="AK294" s="137"/>
      <c r="AN294" s="34"/>
    </row>
    <row r="295" spans="1:40" ht="15.75" customHeight="1">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Y295" s="36"/>
      <c r="Z295" s="34"/>
      <c r="AA295" s="36"/>
      <c r="AB295" s="34"/>
      <c r="AC295" s="34"/>
      <c r="AD295" s="34"/>
      <c r="AE295" s="34"/>
      <c r="AK295" s="137"/>
      <c r="AN295" s="34"/>
    </row>
    <row r="296" spans="1:40" ht="15.75" customHeight="1">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Y296" s="36"/>
      <c r="Z296" s="34"/>
      <c r="AA296" s="36"/>
      <c r="AB296" s="34"/>
      <c r="AC296" s="34"/>
      <c r="AD296" s="34"/>
      <c r="AE296" s="34"/>
      <c r="AK296" s="137"/>
      <c r="AN296" s="34"/>
    </row>
    <row r="297" spans="1:40" ht="15.75" customHeight="1">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Y297" s="36"/>
      <c r="Z297" s="34"/>
      <c r="AA297" s="36"/>
      <c r="AB297" s="34"/>
      <c r="AC297" s="34"/>
      <c r="AD297" s="34"/>
      <c r="AE297" s="34"/>
      <c r="AK297" s="137"/>
      <c r="AN297" s="34"/>
    </row>
    <row r="298" spans="1:40" ht="15.75" customHeight="1">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Y298" s="36"/>
      <c r="Z298" s="34"/>
      <c r="AA298" s="36"/>
      <c r="AB298" s="34"/>
      <c r="AC298" s="34"/>
      <c r="AD298" s="34"/>
      <c r="AE298" s="34"/>
      <c r="AK298" s="137"/>
      <c r="AN298" s="34"/>
    </row>
    <row r="299" spans="1:40" ht="15.75" customHeight="1">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Y299" s="36"/>
      <c r="Z299" s="34"/>
      <c r="AA299" s="36"/>
      <c r="AB299" s="34"/>
      <c r="AC299" s="34"/>
      <c r="AD299" s="34"/>
      <c r="AE299" s="34"/>
      <c r="AK299" s="137"/>
      <c r="AN299" s="34"/>
    </row>
    <row r="300" spans="1:40" ht="15.75" customHeight="1">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Y300" s="36"/>
      <c r="Z300" s="34"/>
      <c r="AA300" s="36"/>
      <c r="AB300" s="34"/>
      <c r="AC300" s="34"/>
      <c r="AD300" s="34"/>
      <c r="AE300" s="34"/>
      <c r="AK300" s="137"/>
      <c r="AN300" s="34"/>
    </row>
    <row r="301" spans="1:40" ht="15.75" customHeight="1">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Y301" s="36"/>
      <c r="Z301" s="34"/>
      <c r="AA301" s="36"/>
      <c r="AB301" s="34"/>
      <c r="AC301" s="34"/>
      <c r="AD301" s="34"/>
      <c r="AE301" s="34"/>
      <c r="AK301" s="137"/>
      <c r="AN301" s="34"/>
    </row>
    <row r="302" spans="1:40" ht="15.75" customHeight="1">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Y302" s="36"/>
      <c r="Z302" s="34"/>
      <c r="AA302" s="36"/>
      <c r="AB302" s="34"/>
      <c r="AC302" s="34"/>
      <c r="AD302" s="34"/>
      <c r="AE302" s="34"/>
      <c r="AK302" s="137"/>
      <c r="AN302" s="34"/>
    </row>
    <row r="303" spans="1:40" ht="15.75" customHeight="1">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Y303" s="36"/>
      <c r="Z303" s="34"/>
      <c r="AA303" s="36"/>
      <c r="AB303" s="34"/>
      <c r="AC303" s="34"/>
      <c r="AD303" s="34"/>
      <c r="AE303" s="34"/>
      <c r="AK303" s="137"/>
      <c r="AN303" s="34"/>
    </row>
    <row r="304" spans="1:40" ht="15.75" customHeight="1">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Y304" s="36"/>
      <c r="Z304" s="34"/>
      <c r="AA304" s="36"/>
      <c r="AB304" s="34"/>
      <c r="AC304" s="34"/>
      <c r="AD304" s="34"/>
      <c r="AE304" s="34"/>
      <c r="AK304" s="137"/>
      <c r="AN304" s="34"/>
    </row>
    <row r="305" spans="1:40" ht="15.75" customHeight="1">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Y305" s="36"/>
      <c r="Z305" s="34"/>
      <c r="AA305" s="36"/>
      <c r="AB305" s="34"/>
      <c r="AC305" s="34"/>
      <c r="AD305" s="34"/>
      <c r="AE305" s="34"/>
      <c r="AK305" s="137"/>
      <c r="AN305" s="34"/>
    </row>
    <row r="306" spans="1:40" ht="15.75" customHeight="1">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Y306" s="36"/>
      <c r="Z306" s="34"/>
      <c r="AA306" s="36"/>
      <c r="AB306" s="34"/>
      <c r="AC306" s="34"/>
      <c r="AD306" s="34"/>
      <c r="AE306" s="34"/>
      <c r="AK306" s="137"/>
      <c r="AN306" s="34"/>
    </row>
    <row r="307" spans="1:40" ht="15.75" customHeight="1">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Y307" s="36"/>
      <c r="Z307" s="34"/>
      <c r="AA307" s="36"/>
      <c r="AB307" s="34"/>
      <c r="AC307" s="34"/>
      <c r="AD307" s="34"/>
      <c r="AE307" s="34"/>
      <c r="AK307" s="137"/>
      <c r="AN307" s="34"/>
    </row>
    <row r="308" spans="1:40" ht="15.75" customHeight="1">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Y308" s="36"/>
      <c r="Z308" s="34"/>
      <c r="AA308" s="36"/>
      <c r="AB308" s="34"/>
      <c r="AC308" s="34"/>
      <c r="AD308" s="34"/>
      <c r="AE308" s="34"/>
      <c r="AK308" s="137"/>
      <c r="AN308" s="34"/>
    </row>
    <row r="309" spans="1:40" ht="15.75" customHeight="1">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Y309" s="36"/>
      <c r="Z309" s="34"/>
      <c r="AA309" s="36"/>
      <c r="AB309" s="34"/>
      <c r="AC309" s="34"/>
      <c r="AD309" s="34"/>
      <c r="AE309" s="34"/>
      <c r="AK309" s="137"/>
      <c r="AN309" s="34"/>
    </row>
    <row r="310" spans="1:40" ht="15.75" customHeight="1">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Y310" s="36"/>
      <c r="Z310" s="34"/>
      <c r="AA310" s="36"/>
      <c r="AB310" s="34"/>
      <c r="AC310" s="34"/>
      <c r="AD310" s="34"/>
      <c r="AE310" s="34"/>
      <c r="AK310" s="137"/>
      <c r="AN310" s="34"/>
    </row>
    <row r="311" spans="1:40" ht="15.75" customHeight="1">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Y311" s="36"/>
      <c r="Z311" s="34"/>
      <c r="AA311" s="36"/>
      <c r="AB311" s="34"/>
      <c r="AC311" s="34"/>
      <c r="AD311" s="34"/>
      <c r="AE311" s="34"/>
      <c r="AK311" s="137"/>
      <c r="AN311" s="34"/>
    </row>
    <row r="312" spans="1:40" ht="15.75" customHeight="1">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Y312" s="36"/>
      <c r="Z312" s="34"/>
      <c r="AA312" s="36"/>
      <c r="AB312" s="34"/>
      <c r="AC312" s="34"/>
      <c r="AD312" s="34"/>
      <c r="AE312" s="34"/>
      <c r="AK312" s="137"/>
      <c r="AN312" s="34"/>
    </row>
    <row r="313" spans="1:40" ht="15.75" customHeight="1">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Y313" s="36"/>
      <c r="Z313" s="34"/>
      <c r="AA313" s="36"/>
      <c r="AB313" s="34"/>
      <c r="AC313" s="34"/>
      <c r="AD313" s="34"/>
      <c r="AE313" s="34"/>
      <c r="AK313" s="137"/>
      <c r="AN313" s="34"/>
    </row>
    <row r="314" spans="1:40" ht="15.75" customHeight="1">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Y314" s="36"/>
      <c r="Z314" s="34"/>
      <c r="AA314" s="36"/>
      <c r="AB314" s="34"/>
      <c r="AC314" s="34"/>
      <c r="AD314" s="34"/>
      <c r="AE314" s="34"/>
      <c r="AK314" s="137"/>
      <c r="AN314" s="34"/>
    </row>
    <row r="315" spans="1:40" ht="15.75" customHeight="1">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Y315" s="36"/>
      <c r="Z315" s="34"/>
      <c r="AA315" s="36"/>
      <c r="AB315" s="34"/>
      <c r="AC315" s="34"/>
      <c r="AD315" s="34"/>
      <c r="AE315" s="34"/>
      <c r="AK315" s="137"/>
      <c r="AN315" s="34"/>
    </row>
    <row r="316" spans="1:40" ht="15.75" customHeight="1">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Y316" s="36"/>
      <c r="Z316" s="34"/>
      <c r="AA316" s="36"/>
      <c r="AB316" s="34"/>
      <c r="AC316" s="34"/>
      <c r="AD316" s="34"/>
      <c r="AE316" s="34"/>
      <c r="AK316" s="137"/>
      <c r="AN316" s="34"/>
    </row>
    <row r="317" spans="1:40" ht="15.75" customHeight="1">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Y317" s="36"/>
      <c r="Z317" s="34"/>
      <c r="AA317" s="36"/>
      <c r="AB317" s="34"/>
      <c r="AC317" s="34"/>
      <c r="AD317" s="34"/>
      <c r="AE317" s="34"/>
      <c r="AK317" s="137"/>
      <c r="AN317" s="34"/>
    </row>
    <row r="318" spans="1:40" ht="15.75" customHeight="1">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Y318" s="36"/>
      <c r="Z318" s="34"/>
      <c r="AA318" s="36"/>
      <c r="AB318" s="34"/>
      <c r="AC318" s="34"/>
      <c r="AD318" s="34"/>
      <c r="AE318" s="34"/>
      <c r="AK318" s="137"/>
      <c r="AN318" s="34"/>
    </row>
    <row r="319" spans="1:40" ht="15.75" customHeight="1">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Y319" s="36"/>
      <c r="Z319" s="34"/>
      <c r="AA319" s="36"/>
      <c r="AB319" s="34"/>
      <c r="AC319" s="34"/>
      <c r="AD319" s="34"/>
      <c r="AE319" s="34"/>
      <c r="AK319" s="137"/>
      <c r="AN319" s="34"/>
    </row>
    <row r="320" spans="1:40" ht="15.75" customHeight="1">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Y320" s="36"/>
      <c r="Z320" s="34"/>
      <c r="AA320" s="36"/>
      <c r="AB320" s="34"/>
      <c r="AC320" s="34"/>
      <c r="AD320" s="34"/>
      <c r="AE320" s="34"/>
      <c r="AK320" s="137"/>
      <c r="AN320" s="34"/>
    </row>
    <row r="321" spans="1:40" ht="15.75" customHeight="1">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Y321" s="36"/>
      <c r="Z321" s="34"/>
      <c r="AA321" s="36"/>
      <c r="AB321" s="34"/>
      <c r="AC321" s="34"/>
      <c r="AD321" s="34"/>
      <c r="AE321" s="34"/>
      <c r="AK321" s="137"/>
      <c r="AN321" s="34"/>
    </row>
    <row r="322" spans="1:40" ht="15.75" customHeight="1">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Y322" s="36"/>
      <c r="Z322" s="34"/>
      <c r="AA322" s="36"/>
      <c r="AB322" s="34"/>
      <c r="AC322" s="34"/>
      <c r="AD322" s="34"/>
      <c r="AE322" s="34"/>
      <c r="AK322" s="137"/>
      <c r="AN322" s="34"/>
    </row>
    <row r="323" spans="1:40" ht="15.75" customHeight="1">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Y323" s="36"/>
      <c r="Z323" s="34"/>
      <c r="AA323" s="36"/>
      <c r="AB323" s="34"/>
      <c r="AC323" s="34"/>
      <c r="AD323" s="34"/>
      <c r="AE323" s="34"/>
      <c r="AK323" s="137"/>
      <c r="AN323" s="34"/>
    </row>
    <row r="324" spans="1:40" ht="15.75" customHeight="1">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Y324" s="36"/>
      <c r="Z324" s="34"/>
      <c r="AA324" s="36"/>
      <c r="AB324" s="34"/>
      <c r="AC324" s="34"/>
      <c r="AD324" s="34"/>
      <c r="AE324" s="34"/>
      <c r="AK324" s="137"/>
      <c r="AN324" s="34"/>
    </row>
    <row r="325" spans="1:40" ht="15.75" customHeight="1">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Y325" s="36"/>
      <c r="Z325" s="34"/>
      <c r="AA325" s="36"/>
      <c r="AB325" s="34"/>
      <c r="AC325" s="34"/>
      <c r="AD325" s="34"/>
      <c r="AE325" s="34"/>
      <c r="AK325" s="137"/>
      <c r="AN325" s="34"/>
    </row>
    <row r="326" spans="1:40" ht="15.75" customHeight="1">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Y326" s="36"/>
      <c r="Z326" s="34"/>
      <c r="AA326" s="36"/>
      <c r="AB326" s="34"/>
      <c r="AC326" s="34"/>
      <c r="AD326" s="34"/>
      <c r="AE326" s="34"/>
      <c r="AK326" s="137"/>
      <c r="AN326" s="34"/>
    </row>
    <row r="327" spans="1:40" ht="15.75" customHeight="1">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Y327" s="36"/>
      <c r="Z327" s="34"/>
      <c r="AA327" s="36"/>
      <c r="AB327" s="34"/>
      <c r="AC327" s="34"/>
      <c r="AD327" s="34"/>
      <c r="AE327" s="34"/>
      <c r="AK327" s="137"/>
      <c r="AN327" s="34"/>
    </row>
    <row r="328" spans="1:40" ht="15.75" customHeight="1">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Y328" s="36"/>
      <c r="Z328" s="34"/>
      <c r="AA328" s="36"/>
      <c r="AB328" s="34"/>
      <c r="AC328" s="34"/>
      <c r="AD328" s="34"/>
      <c r="AE328" s="34"/>
      <c r="AK328" s="137"/>
      <c r="AN328" s="34"/>
    </row>
    <row r="329" spans="1:40" ht="15.75" customHeight="1">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Y329" s="36"/>
      <c r="Z329" s="34"/>
      <c r="AA329" s="36"/>
      <c r="AB329" s="34"/>
      <c r="AC329" s="34"/>
      <c r="AD329" s="34"/>
      <c r="AE329" s="34"/>
      <c r="AK329" s="137"/>
      <c r="AN329" s="34"/>
    </row>
    <row r="330" spans="1:40" ht="15.75" customHeight="1">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Y330" s="36"/>
      <c r="Z330" s="34"/>
      <c r="AA330" s="36"/>
      <c r="AB330" s="34"/>
      <c r="AC330" s="34"/>
      <c r="AD330" s="34"/>
      <c r="AE330" s="34"/>
      <c r="AK330" s="137"/>
      <c r="AN330" s="34"/>
    </row>
    <row r="331" spans="1:40" ht="15.75" customHeight="1">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Y331" s="36"/>
      <c r="Z331" s="34"/>
      <c r="AA331" s="36"/>
      <c r="AB331" s="34"/>
      <c r="AC331" s="34"/>
      <c r="AD331" s="34"/>
      <c r="AE331" s="34"/>
      <c r="AK331" s="137"/>
      <c r="AN331" s="34"/>
    </row>
    <row r="332" spans="1:40" ht="15.75" customHeight="1">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Y332" s="36"/>
      <c r="Z332" s="34"/>
      <c r="AA332" s="36"/>
      <c r="AB332" s="34"/>
      <c r="AC332" s="34"/>
      <c r="AD332" s="34"/>
      <c r="AE332" s="34"/>
      <c r="AK332" s="137"/>
      <c r="AN332" s="34"/>
    </row>
    <row r="333" spans="1:40" ht="15.75" customHeight="1">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Y333" s="36"/>
      <c r="Z333" s="34"/>
      <c r="AA333" s="36"/>
      <c r="AB333" s="34"/>
      <c r="AC333" s="34"/>
      <c r="AD333" s="34"/>
      <c r="AE333" s="34"/>
      <c r="AK333" s="137"/>
      <c r="AN333" s="34"/>
    </row>
    <row r="334" spans="1:40" ht="15.75" customHeight="1">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Y334" s="36"/>
      <c r="Z334" s="34"/>
      <c r="AA334" s="36"/>
      <c r="AB334" s="34"/>
      <c r="AC334" s="34"/>
      <c r="AD334" s="34"/>
      <c r="AE334" s="34"/>
      <c r="AK334" s="137"/>
      <c r="AN334" s="34"/>
    </row>
    <row r="335" spans="1:40" ht="15.75" customHeight="1">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Y335" s="36"/>
      <c r="Z335" s="34"/>
      <c r="AA335" s="36"/>
      <c r="AB335" s="34"/>
      <c r="AC335" s="34"/>
      <c r="AD335" s="34"/>
      <c r="AE335" s="34"/>
      <c r="AK335" s="137"/>
      <c r="AN335" s="34"/>
    </row>
    <row r="336" spans="1:40" ht="15.75" customHeight="1">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Y336" s="36"/>
      <c r="Z336" s="34"/>
      <c r="AA336" s="36"/>
      <c r="AB336" s="34"/>
      <c r="AC336" s="34"/>
      <c r="AD336" s="34"/>
      <c r="AE336" s="34"/>
      <c r="AK336" s="137"/>
      <c r="AN336" s="34"/>
    </row>
    <row r="337" spans="1:40" ht="15.75" customHeight="1">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Y337" s="36"/>
      <c r="Z337" s="34"/>
      <c r="AA337" s="36"/>
      <c r="AB337" s="34"/>
      <c r="AC337" s="34"/>
      <c r="AD337" s="34"/>
      <c r="AE337" s="34"/>
      <c r="AK337" s="137"/>
      <c r="AN337" s="34"/>
    </row>
    <row r="338" spans="1:40" ht="15.75"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Y338" s="36"/>
      <c r="Z338" s="34"/>
      <c r="AA338" s="36"/>
      <c r="AB338" s="34"/>
      <c r="AC338" s="34"/>
      <c r="AD338" s="34"/>
      <c r="AE338" s="34"/>
      <c r="AK338" s="137"/>
      <c r="AN338" s="34"/>
    </row>
    <row r="339" spans="1:40" ht="15.75"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Y339" s="36"/>
      <c r="Z339" s="34"/>
      <c r="AA339" s="36"/>
      <c r="AB339" s="34"/>
      <c r="AC339" s="34"/>
      <c r="AD339" s="34"/>
      <c r="AE339" s="34"/>
      <c r="AK339" s="137"/>
      <c r="AN339" s="34"/>
    </row>
    <row r="340" spans="1:40" ht="15.75"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Y340" s="36"/>
      <c r="Z340" s="34"/>
      <c r="AA340" s="36"/>
      <c r="AB340" s="34"/>
      <c r="AC340" s="34"/>
      <c r="AD340" s="34"/>
      <c r="AE340" s="34"/>
      <c r="AK340" s="137"/>
      <c r="AN340" s="34"/>
    </row>
    <row r="341" spans="1:40" ht="15.75"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Y341" s="36"/>
      <c r="Z341" s="34"/>
      <c r="AA341" s="36"/>
      <c r="AB341" s="34"/>
      <c r="AC341" s="34"/>
      <c r="AD341" s="34"/>
      <c r="AE341" s="34"/>
      <c r="AK341" s="137"/>
      <c r="AN341" s="34"/>
    </row>
    <row r="342" spans="1:40" ht="15.75" customHeight="1">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Y342" s="36"/>
      <c r="Z342" s="34"/>
      <c r="AA342" s="36"/>
      <c r="AB342" s="34"/>
      <c r="AC342" s="34"/>
      <c r="AD342" s="34"/>
      <c r="AE342" s="34"/>
      <c r="AK342" s="137"/>
      <c r="AN342" s="34"/>
    </row>
    <row r="343" spans="1:40" ht="15.75" customHeight="1">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Y343" s="36"/>
      <c r="Z343" s="34"/>
      <c r="AA343" s="36"/>
      <c r="AB343" s="34"/>
      <c r="AC343" s="34"/>
      <c r="AD343" s="34"/>
      <c r="AE343" s="34"/>
      <c r="AK343" s="137"/>
      <c r="AN343" s="34"/>
    </row>
    <row r="344" spans="1:40" ht="15.75" customHeight="1">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Y344" s="36"/>
      <c r="Z344" s="34"/>
      <c r="AA344" s="36"/>
      <c r="AB344" s="34"/>
      <c r="AC344" s="34"/>
      <c r="AD344" s="34"/>
      <c r="AE344" s="34"/>
      <c r="AK344" s="137"/>
      <c r="AN344" s="34"/>
    </row>
    <row r="345" spans="1:40" ht="15.75" customHeight="1">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Y345" s="36"/>
      <c r="Z345" s="34"/>
      <c r="AA345" s="36"/>
      <c r="AB345" s="34"/>
      <c r="AC345" s="34"/>
      <c r="AD345" s="34"/>
      <c r="AE345" s="34"/>
      <c r="AK345" s="137"/>
      <c r="AN345" s="34"/>
    </row>
    <row r="346" spans="1:40" ht="15.75" customHeight="1">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Y346" s="36"/>
      <c r="Z346" s="34"/>
      <c r="AA346" s="36"/>
      <c r="AB346" s="34"/>
      <c r="AC346" s="34"/>
      <c r="AD346" s="34"/>
      <c r="AE346" s="34"/>
      <c r="AK346" s="137"/>
      <c r="AN346" s="34"/>
    </row>
    <row r="347" spans="1:40" ht="15.75" customHeight="1">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Y347" s="36"/>
      <c r="Z347" s="34"/>
      <c r="AA347" s="36"/>
      <c r="AB347" s="34"/>
      <c r="AC347" s="34"/>
      <c r="AD347" s="34"/>
      <c r="AE347" s="34"/>
      <c r="AK347" s="137"/>
      <c r="AN347" s="34"/>
    </row>
    <row r="348" spans="1:40" ht="15.75" customHeight="1">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Y348" s="36"/>
      <c r="Z348" s="34"/>
      <c r="AA348" s="36"/>
      <c r="AB348" s="34"/>
      <c r="AC348" s="34"/>
      <c r="AD348" s="34"/>
      <c r="AE348" s="34"/>
      <c r="AK348" s="137"/>
      <c r="AN348" s="34"/>
    </row>
    <row r="349" spans="1:40" ht="15.75" customHeight="1">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Y349" s="36"/>
      <c r="Z349" s="34"/>
      <c r="AA349" s="36"/>
      <c r="AB349" s="34"/>
      <c r="AC349" s="34"/>
      <c r="AD349" s="34"/>
      <c r="AE349" s="34"/>
      <c r="AK349" s="137"/>
      <c r="AN349" s="34"/>
    </row>
    <row r="350" spans="1:40" ht="15.75" customHeight="1">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Y350" s="36"/>
      <c r="Z350" s="34"/>
      <c r="AA350" s="36"/>
      <c r="AB350" s="34"/>
      <c r="AC350" s="34"/>
      <c r="AD350" s="34"/>
      <c r="AE350" s="34"/>
      <c r="AK350" s="137"/>
      <c r="AN350" s="34"/>
    </row>
    <row r="351" spans="1:40" ht="15.75"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Y351" s="36"/>
      <c r="Z351" s="34"/>
      <c r="AA351" s="36"/>
      <c r="AB351" s="34"/>
      <c r="AC351" s="34"/>
      <c r="AD351" s="34"/>
      <c r="AE351" s="34"/>
      <c r="AK351" s="137"/>
      <c r="AN351" s="34"/>
    </row>
    <row r="352" spans="1:40" ht="15.75" customHeight="1">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Y352" s="36"/>
      <c r="Z352" s="34"/>
      <c r="AA352" s="36"/>
      <c r="AB352" s="34"/>
      <c r="AC352" s="34"/>
      <c r="AD352" s="34"/>
      <c r="AE352" s="34"/>
      <c r="AK352" s="137"/>
      <c r="AN352" s="34"/>
    </row>
    <row r="353" spans="1:40" ht="15.75" customHeight="1">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Y353" s="36"/>
      <c r="Z353" s="34"/>
      <c r="AA353" s="36"/>
      <c r="AB353" s="34"/>
      <c r="AC353" s="34"/>
      <c r="AD353" s="34"/>
      <c r="AE353" s="34"/>
      <c r="AK353" s="137"/>
      <c r="AN353" s="34"/>
    </row>
    <row r="354" spans="1:40" ht="15.75" customHeight="1">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Y354" s="36"/>
      <c r="Z354" s="34"/>
      <c r="AA354" s="36"/>
      <c r="AB354" s="34"/>
      <c r="AC354" s="34"/>
      <c r="AD354" s="34"/>
      <c r="AE354" s="34"/>
      <c r="AK354" s="137"/>
      <c r="AN354" s="34"/>
    </row>
    <row r="355" spans="1:40" ht="15.75" customHeight="1">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Y355" s="36"/>
      <c r="Z355" s="34"/>
      <c r="AA355" s="36"/>
      <c r="AB355" s="34"/>
      <c r="AC355" s="34"/>
      <c r="AD355" s="34"/>
      <c r="AE355" s="34"/>
      <c r="AK355" s="137"/>
      <c r="AN355" s="34"/>
    </row>
    <row r="356" spans="1:40" ht="15.75" customHeight="1">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Y356" s="36"/>
      <c r="Z356" s="34"/>
      <c r="AA356" s="36"/>
      <c r="AB356" s="34"/>
      <c r="AC356" s="34"/>
      <c r="AD356" s="34"/>
      <c r="AE356" s="34"/>
      <c r="AK356" s="137"/>
      <c r="AN356" s="34"/>
    </row>
    <row r="357" spans="1:40" ht="15.75" customHeight="1">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Y357" s="36"/>
      <c r="Z357" s="34"/>
      <c r="AA357" s="36"/>
      <c r="AB357" s="34"/>
      <c r="AC357" s="34"/>
      <c r="AD357" s="34"/>
      <c r="AE357" s="34"/>
      <c r="AK357" s="137"/>
      <c r="AN357" s="34"/>
    </row>
    <row r="358" spans="1:40" ht="15.75" customHeight="1">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Y358" s="36"/>
      <c r="Z358" s="34"/>
      <c r="AA358" s="36"/>
      <c r="AB358" s="34"/>
      <c r="AC358" s="34"/>
      <c r="AD358" s="34"/>
      <c r="AE358" s="34"/>
      <c r="AK358" s="137"/>
      <c r="AN358" s="34"/>
    </row>
    <row r="359" spans="1:40" ht="15.75" customHeight="1">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Y359" s="36"/>
      <c r="Z359" s="34"/>
      <c r="AA359" s="36"/>
      <c r="AB359" s="34"/>
      <c r="AC359" s="34"/>
      <c r="AD359" s="34"/>
      <c r="AE359" s="34"/>
      <c r="AK359" s="137"/>
      <c r="AN359" s="34"/>
    </row>
    <row r="360" spans="1:40" ht="15.75" customHeight="1">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Y360" s="36"/>
      <c r="Z360" s="34"/>
      <c r="AA360" s="36"/>
      <c r="AB360" s="34"/>
      <c r="AC360" s="34"/>
      <c r="AD360" s="34"/>
      <c r="AE360" s="34"/>
      <c r="AK360" s="137"/>
      <c r="AN360" s="34"/>
    </row>
    <row r="361" spans="1:40" ht="15.75" customHeight="1">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Y361" s="36"/>
      <c r="Z361" s="34"/>
      <c r="AA361" s="36"/>
      <c r="AB361" s="34"/>
      <c r="AC361" s="34"/>
      <c r="AD361" s="34"/>
      <c r="AE361" s="34"/>
      <c r="AK361" s="137"/>
      <c r="AN361" s="34"/>
    </row>
    <row r="362" spans="1:40" ht="15.75" customHeight="1">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Y362" s="36"/>
      <c r="Z362" s="34"/>
      <c r="AA362" s="36"/>
      <c r="AB362" s="34"/>
      <c r="AC362" s="34"/>
      <c r="AD362" s="34"/>
      <c r="AE362" s="34"/>
      <c r="AK362" s="137"/>
      <c r="AN362" s="34"/>
    </row>
    <row r="363" spans="1:40" ht="15.75" customHeight="1">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Y363" s="36"/>
      <c r="Z363" s="34"/>
      <c r="AA363" s="36"/>
      <c r="AB363" s="34"/>
      <c r="AC363" s="34"/>
      <c r="AD363" s="34"/>
      <c r="AE363" s="34"/>
      <c r="AK363" s="137"/>
      <c r="AN363" s="34"/>
    </row>
    <row r="364" spans="1:40" ht="15.75" customHeight="1">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Y364" s="36"/>
      <c r="Z364" s="34"/>
      <c r="AA364" s="36"/>
      <c r="AB364" s="34"/>
      <c r="AC364" s="34"/>
      <c r="AD364" s="34"/>
      <c r="AE364" s="34"/>
      <c r="AK364" s="137"/>
      <c r="AN364" s="34"/>
    </row>
    <row r="365" spans="1:40" ht="15.75" customHeight="1">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Y365" s="36"/>
      <c r="Z365" s="34"/>
      <c r="AA365" s="36"/>
      <c r="AB365" s="34"/>
      <c r="AC365" s="34"/>
      <c r="AD365" s="34"/>
      <c r="AE365" s="34"/>
      <c r="AK365" s="137"/>
      <c r="AN365" s="34"/>
    </row>
    <row r="366" spans="1:40" ht="15.75" customHeight="1">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Y366" s="36"/>
      <c r="Z366" s="34"/>
      <c r="AA366" s="36"/>
      <c r="AB366" s="34"/>
      <c r="AC366" s="34"/>
      <c r="AD366" s="34"/>
      <c r="AE366" s="34"/>
      <c r="AK366" s="137"/>
      <c r="AN366" s="34"/>
    </row>
    <row r="367" spans="1:40" ht="15.75" customHeight="1">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Y367" s="36"/>
      <c r="Z367" s="34"/>
      <c r="AA367" s="36"/>
      <c r="AB367" s="34"/>
      <c r="AC367" s="34"/>
      <c r="AD367" s="34"/>
      <c r="AE367" s="34"/>
      <c r="AK367" s="137"/>
      <c r="AN367" s="34"/>
    </row>
    <row r="368" spans="1:40" ht="15.75" customHeight="1">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Y368" s="36"/>
      <c r="Z368" s="34"/>
      <c r="AA368" s="36"/>
      <c r="AB368" s="34"/>
      <c r="AC368" s="34"/>
      <c r="AD368" s="34"/>
      <c r="AE368" s="34"/>
      <c r="AK368" s="137"/>
      <c r="AN368" s="34"/>
    </row>
    <row r="369" spans="1:40" ht="15.75" customHeight="1">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Y369" s="36"/>
      <c r="Z369" s="34"/>
      <c r="AA369" s="36"/>
      <c r="AB369" s="34"/>
      <c r="AC369" s="34"/>
      <c r="AD369" s="34"/>
      <c r="AE369" s="34"/>
      <c r="AK369" s="137"/>
      <c r="AN369" s="34"/>
    </row>
    <row r="370" spans="1:40" ht="15.75" customHeight="1">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Y370" s="36"/>
      <c r="Z370" s="34"/>
      <c r="AA370" s="36"/>
      <c r="AB370" s="34"/>
      <c r="AC370" s="34"/>
      <c r="AD370" s="34"/>
      <c r="AE370" s="34"/>
      <c r="AK370" s="137"/>
      <c r="AN370" s="34"/>
    </row>
    <row r="371" spans="1:40" ht="15.75" customHeight="1">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Y371" s="36"/>
      <c r="Z371" s="34"/>
      <c r="AA371" s="36"/>
      <c r="AB371" s="34"/>
      <c r="AC371" s="34"/>
      <c r="AD371" s="34"/>
      <c r="AE371" s="34"/>
      <c r="AK371" s="137"/>
      <c r="AN371" s="34"/>
    </row>
    <row r="372" spans="1:40" ht="15.75" customHeight="1">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Y372" s="36"/>
      <c r="Z372" s="34"/>
      <c r="AA372" s="36"/>
      <c r="AB372" s="34"/>
      <c r="AC372" s="34"/>
      <c r="AD372" s="34"/>
      <c r="AE372" s="34"/>
      <c r="AK372" s="137"/>
      <c r="AN372" s="34"/>
    </row>
    <row r="373" spans="1:40" ht="15.75" customHeight="1">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Y373" s="36"/>
      <c r="Z373" s="34"/>
      <c r="AA373" s="36"/>
      <c r="AB373" s="34"/>
      <c r="AC373" s="34"/>
      <c r="AD373" s="34"/>
      <c r="AE373" s="34"/>
      <c r="AK373" s="137"/>
      <c r="AN373" s="34"/>
    </row>
    <row r="374" spans="1:40" ht="15.75" customHeight="1">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Y374" s="36"/>
      <c r="Z374" s="34"/>
      <c r="AA374" s="36"/>
      <c r="AB374" s="34"/>
      <c r="AC374" s="34"/>
      <c r="AD374" s="34"/>
      <c r="AE374" s="34"/>
      <c r="AK374" s="137"/>
      <c r="AN374" s="34"/>
    </row>
    <row r="375" spans="1:40" ht="15.75" customHeight="1">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Y375" s="36"/>
      <c r="Z375" s="34"/>
      <c r="AA375" s="36"/>
      <c r="AB375" s="34"/>
      <c r="AC375" s="34"/>
      <c r="AD375" s="34"/>
      <c r="AE375" s="34"/>
      <c r="AK375" s="137"/>
      <c r="AN375" s="34"/>
    </row>
    <row r="376" spans="1:40" ht="15.75" customHeight="1">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Y376" s="36"/>
      <c r="Z376" s="34"/>
      <c r="AA376" s="36"/>
      <c r="AB376" s="34"/>
      <c r="AC376" s="34"/>
      <c r="AD376" s="34"/>
      <c r="AE376" s="34"/>
      <c r="AK376" s="137"/>
      <c r="AN376" s="34"/>
    </row>
    <row r="377" spans="1:40" ht="15.75" customHeight="1">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Y377" s="36"/>
      <c r="Z377" s="34"/>
      <c r="AA377" s="36"/>
      <c r="AB377" s="34"/>
      <c r="AC377" s="34"/>
      <c r="AD377" s="34"/>
      <c r="AE377" s="34"/>
      <c r="AK377" s="137"/>
      <c r="AN377" s="34"/>
    </row>
    <row r="378" spans="1:40" ht="15.75" customHeight="1">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Y378" s="36"/>
      <c r="Z378" s="34"/>
      <c r="AA378" s="36"/>
      <c r="AB378" s="34"/>
      <c r="AC378" s="34"/>
      <c r="AD378" s="34"/>
      <c r="AE378" s="34"/>
      <c r="AK378" s="137"/>
      <c r="AN378" s="34"/>
    </row>
    <row r="379" spans="1:40" ht="15.75" customHeight="1">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Y379" s="36"/>
      <c r="Z379" s="34"/>
      <c r="AA379" s="36"/>
      <c r="AB379" s="34"/>
      <c r="AC379" s="34"/>
      <c r="AD379" s="34"/>
      <c r="AE379" s="34"/>
      <c r="AK379" s="137"/>
      <c r="AN379" s="34"/>
    </row>
    <row r="380" spans="1:40" ht="15.75" customHeight="1">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Y380" s="36"/>
      <c r="Z380" s="34"/>
      <c r="AA380" s="36"/>
      <c r="AB380" s="34"/>
      <c r="AC380" s="34"/>
      <c r="AD380" s="34"/>
      <c r="AE380" s="34"/>
      <c r="AK380" s="137"/>
      <c r="AN380" s="34"/>
    </row>
    <row r="381" spans="1:40" ht="15.75" customHeight="1">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Y381" s="36"/>
      <c r="Z381" s="34"/>
      <c r="AA381" s="36"/>
      <c r="AB381" s="34"/>
      <c r="AC381" s="34"/>
      <c r="AD381" s="34"/>
      <c r="AE381" s="34"/>
      <c r="AK381" s="137"/>
      <c r="AN381" s="34"/>
    </row>
    <row r="382" spans="1:40" ht="15.75" customHeight="1">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Y382" s="36"/>
      <c r="Z382" s="34"/>
      <c r="AA382" s="36"/>
      <c r="AB382" s="34"/>
      <c r="AC382" s="34"/>
      <c r="AD382" s="34"/>
      <c r="AE382" s="34"/>
      <c r="AK382" s="137"/>
      <c r="AN382" s="34"/>
    </row>
    <row r="383" spans="1:40" ht="15.75" customHeight="1">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Y383" s="36"/>
      <c r="Z383" s="34"/>
      <c r="AA383" s="36"/>
      <c r="AB383" s="34"/>
      <c r="AC383" s="34"/>
      <c r="AD383" s="34"/>
      <c r="AE383" s="34"/>
      <c r="AK383" s="137"/>
      <c r="AN383" s="34"/>
    </row>
    <row r="384" spans="1:40" ht="15.75" customHeight="1">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Y384" s="36"/>
      <c r="Z384" s="34"/>
      <c r="AA384" s="36"/>
      <c r="AB384" s="34"/>
      <c r="AC384" s="34"/>
      <c r="AD384" s="34"/>
      <c r="AE384" s="34"/>
      <c r="AK384" s="137"/>
      <c r="AN384" s="34"/>
    </row>
    <row r="385" spans="1:40" ht="15.75" customHeight="1">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Y385" s="36"/>
      <c r="Z385" s="34"/>
      <c r="AA385" s="36"/>
      <c r="AB385" s="34"/>
      <c r="AC385" s="34"/>
      <c r="AD385" s="34"/>
      <c r="AE385" s="34"/>
      <c r="AK385" s="137"/>
      <c r="AN385" s="34"/>
    </row>
    <row r="386" spans="1:40" ht="15.75" customHeight="1">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Y386" s="36"/>
      <c r="Z386" s="34"/>
      <c r="AA386" s="36"/>
      <c r="AB386" s="34"/>
      <c r="AC386" s="34"/>
      <c r="AD386" s="34"/>
      <c r="AE386" s="34"/>
      <c r="AK386" s="137"/>
      <c r="AN386" s="34"/>
    </row>
    <row r="387" spans="1:40" ht="15.75" customHeight="1">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Y387" s="36"/>
      <c r="Z387" s="34"/>
      <c r="AA387" s="36"/>
      <c r="AB387" s="34"/>
      <c r="AC387" s="34"/>
      <c r="AD387" s="34"/>
      <c r="AE387" s="34"/>
      <c r="AK387" s="137"/>
      <c r="AN387" s="34"/>
    </row>
    <row r="388" spans="1:40" ht="15.75" customHeight="1">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Y388" s="36"/>
      <c r="Z388" s="34"/>
      <c r="AA388" s="36"/>
      <c r="AB388" s="34"/>
      <c r="AC388" s="34"/>
      <c r="AD388" s="34"/>
      <c r="AE388" s="34"/>
      <c r="AK388" s="137"/>
      <c r="AN388" s="34"/>
    </row>
    <row r="389" spans="1:40" ht="15.75" customHeight="1">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Y389" s="36"/>
      <c r="Z389" s="34"/>
      <c r="AA389" s="36"/>
      <c r="AB389" s="34"/>
      <c r="AC389" s="34"/>
      <c r="AD389" s="34"/>
      <c r="AE389" s="34"/>
      <c r="AK389" s="137"/>
      <c r="AN389" s="34"/>
    </row>
    <row r="390" spans="1:40" ht="15.75" customHeight="1">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Y390" s="36"/>
      <c r="Z390" s="34"/>
      <c r="AA390" s="36"/>
      <c r="AB390" s="34"/>
      <c r="AC390" s="34"/>
      <c r="AD390" s="34"/>
      <c r="AE390" s="34"/>
      <c r="AK390" s="137"/>
      <c r="AN390" s="34"/>
    </row>
    <row r="391" spans="1:40" ht="15.75" customHeight="1">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Y391" s="36"/>
      <c r="Z391" s="34"/>
      <c r="AA391" s="36"/>
      <c r="AB391" s="34"/>
      <c r="AC391" s="34"/>
      <c r="AD391" s="34"/>
      <c r="AE391" s="34"/>
      <c r="AK391" s="137"/>
      <c r="AN391" s="34"/>
    </row>
    <row r="392" spans="1:40" ht="15.75" customHeight="1">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Y392" s="36"/>
      <c r="Z392" s="34"/>
      <c r="AA392" s="36"/>
      <c r="AB392" s="34"/>
      <c r="AC392" s="34"/>
      <c r="AD392" s="34"/>
      <c r="AE392" s="34"/>
      <c r="AK392" s="137"/>
      <c r="AN392" s="34"/>
    </row>
    <row r="393" spans="1:40" ht="15.75" customHeight="1">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Y393" s="36"/>
      <c r="Z393" s="34"/>
      <c r="AA393" s="36"/>
      <c r="AB393" s="34"/>
      <c r="AC393" s="34"/>
      <c r="AD393" s="34"/>
      <c r="AE393" s="34"/>
      <c r="AK393" s="137"/>
      <c r="AN393" s="34"/>
    </row>
    <row r="394" spans="1:40" ht="15.75" customHeight="1">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Y394" s="36"/>
      <c r="Z394" s="34"/>
      <c r="AA394" s="36"/>
      <c r="AB394" s="34"/>
      <c r="AC394" s="34"/>
      <c r="AD394" s="34"/>
      <c r="AE394" s="34"/>
      <c r="AK394" s="137"/>
      <c r="AN394" s="34"/>
    </row>
    <row r="395" spans="1:40" ht="15.75" customHeight="1">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Y395" s="36"/>
      <c r="Z395" s="34"/>
      <c r="AA395" s="36"/>
      <c r="AB395" s="34"/>
      <c r="AC395" s="34"/>
      <c r="AD395" s="34"/>
      <c r="AE395" s="34"/>
      <c r="AK395" s="137"/>
      <c r="AN395" s="34"/>
    </row>
    <row r="396" spans="1:40" ht="15.75" customHeight="1">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Y396" s="36"/>
      <c r="Z396" s="34"/>
      <c r="AA396" s="36"/>
      <c r="AB396" s="34"/>
      <c r="AC396" s="34"/>
      <c r="AD396" s="34"/>
      <c r="AE396" s="34"/>
      <c r="AK396" s="137"/>
      <c r="AN396" s="34"/>
    </row>
    <row r="397" spans="1:40" ht="15.75" customHeight="1">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Y397" s="36"/>
      <c r="Z397" s="34"/>
      <c r="AA397" s="36"/>
      <c r="AB397" s="34"/>
      <c r="AC397" s="34"/>
      <c r="AD397" s="34"/>
      <c r="AE397" s="34"/>
      <c r="AK397" s="137"/>
      <c r="AN397" s="34"/>
    </row>
    <row r="398" spans="1:40" ht="15.75" customHeight="1">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Y398" s="36"/>
      <c r="Z398" s="34"/>
      <c r="AA398" s="36"/>
      <c r="AB398" s="34"/>
      <c r="AC398" s="34"/>
      <c r="AD398" s="34"/>
      <c r="AE398" s="34"/>
      <c r="AK398" s="137"/>
      <c r="AN398" s="34"/>
    </row>
    <row r="399" spans="1:40" ht="15.75" customHeight="1">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Y399" s="36"/>
      <c r="Z399" s="34"/>
      <c r="AA399" s="36"/>
      <c r="AB399" s="34"/>
      <c r="AC399" s="34"/>
      <c r="AD399" s="34"/>
      <c r="AE399" s="34"/>
      <c r="AK399" s="137"/>
      <c r="AN399" s="34"/>
    </row>
    <row r="400" spans="1:40" ht="15.75" customHeight="1">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Y400" s="36"/>
      <c r="Z400" s="34"/>
      <c r="AA400" s="36"/>
      <c r="AB400" s="34"/>
      <c r="AC400" s="34"/>
      <c r="AD400" s="34"/>
      <c r="AE400" s="34"/>
      <c r="AK400" s="137"/>
      <c r="AN400" s="34"/>
    </row>
    <row r="401" spans="1:40" ht="15.75" customHeight="1">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Y401" s="36"/>
      <c r="Z401" s="34"/>
      <c r="AA401" s="36"/>
      <c r="AB401" s="34"/>
      <c r="AC401" s="34"/>
      <c r="AD401" s="34"/>
      <c r="AE401" s="34"/>
      <c r="AK401" s="137"/>
      <c r="AN401" s="34"/>
    </row>
    <row r="402" spans="1:40" ht="15.75" customHeight="1">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Y402" s="36"/>
      <c r="Z402" s="34"/>
      <c r="AA402" s="36"/>
      <c r="AB402" s="34"/>
      <c r="AC402" s="34"/>
      <c r="AD402" s="34"/>
      <c r="AE402" s="34"/>
      <c r="AK402" s="137"/>
      <c r="AN402" s="34"/>
    </row>
    <row r="403" spans="1:40" ht="15.75" customHeight="1">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Y403" s="36"/>
      <c r="Z403" s="34"/>
      <c r="AA403" s="36"/>
      <c r="AB403" s="34"/>
      <c r="AC403" s="34"/>
      <c r="AD403" s="34"/>
      <c r="AE403" s="34"/>
      <c r="AK403" s="137"/>
      <c r="AN403" s="34"/>
    </row>
    <row r="404" spans="1:40" ht="15.75" customHeight="1">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Y404" s="36"/>
      <c r="Z404" s="34"/>
      <c r="AA404" s="36"/>
      <c r="AB404" s="34"/>
      <c r="AC404" s="34"/>
      <c r="AD404" s="34"/>
      <c r="AE404" s="34"/>
      <c r="AK404" s="137"/>
      <c r="AN404" s="34"/>
    </row>
    <row r="405" spans="1:40" ht="15.75" customHeight="1">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Y405" s="36"/>
      <c r="Z405" s="34"/>
      <c r="AA405" s="36"/>
      <c r="AB405" s="34"/>
      <c r="AC405" s="34"/>
      <c r="AD405" s="34"/>
      <c r="AE405" s="34"/>
      <c r="AK405" s="137"/>
      <c r="AN405" s="34"/>
    </row>
    <row r="406" spans="1:40" ht="15.75" customHeight="1">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Y406" s="36"/>
      <c r="Z406" s="34"/>
      <c r="AA406" s="36"/>
      <c r="AB406" s="34"/>
      <c r="AC406" s="34"/>
      <c r="AD406" s="34"/>
      <c r="AE406" s="34"/>
      <c r="AK406" s="137"/>
      <c r="AN406" s="34"/>
    </row>
    <row r="407" spans="1:40" ht="15.75" customHeight="1">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Y407" s="36"/>
      <c r="Z407" s="34"/>
      <c r="AA407" s="36"/>
      <c r="AB407" s="34"/>
      <c r="AC407" s="34"/>
      <c r="AD407" s="34"/>
      <c r="AE407" s="34"/>
      <c r="AK407" s="137"/>
      <c r="AN407" s="34"/>
    </row>
    <row r="408" spans="1:40" ht="15.75" customHeight="1">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Y408" s="36"/>
      <c r="Z408" s="34"/>
      <c r="AA408" s="36"/>
      <c r="AB408" s="34"/>
      <c r="AC408" s="34"/>
      <c r="AD408" s="34"/>
      <c r="AE408" s="34"/>
      <c r="AK408" s="137"/>
      <c r="AN408" s="34"/>
    </row>
    <row r="409" spans="1:40" ht="15.75" customHeight="1">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Y409" s="36"/>
      <c r="Z409" s="34"/>
      <c r="AA409" s="36"/>
      <c r="AB409" s="34"/>
      <c r="AC409" s="34"/>
      <c r="AD409" s="34"/>
      <c r="AE409" s="34"/>
      <c r="AK409" s="137"/>
      <c r="AN409" s="34"/>
    </row>
    <row r="410" spans="1:40" ht="15.75" customHeight="1">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Y410" s="36"/>
      <c r="Z410" s="34"/>
      <c r="AA410" s="36"/>
      <c r="AB410" s="34"/>
      <c r="AC410" s="34"/>
      <c r="AD410" s="34"/>
      <c r="AE410" s="34"/>
      <c r="AK410" s="137"/>
      <c r="AN410" s="34"/>
    </row>
    <row r="411" spans="1:40" ht="15.75" customHeight="1">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Y411" s="36"/>
      <c r="Z411" s="34"/>
      <c r="AA411" s="36"/>
      <c r="AB411" s="34"/>
      <c r="AC411" s="34"/>
      <c r="AD411" s="34"/>
      <c r="AE411" s="34"/>
      <c r="AK411" s="137"/>
      <c r="AN411" s="34"/>
    </row>
    <row r="412" spans="1:40" ht="15.75" customHeight="1">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Y412" s="36"/>
      <c r="Z412" s="34"/>
      <c r="AA412" s="36"/>
      <c r="AB412" s="34"/>
      <c r="AC412" s="34"/>
      <c r="AD412" s="34"/>
      <c r="AE412" s="34"/>
      <c r="AK412" s="137"/>
      <c r="AN412" s="34"/>
    </row>
    <row r="413" spans="1:40" ht="15.75" customHeight="1">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Y413" s="36"/>
      <c r="Z413" s="34"/>
      <c r="AA413" s="36"/>
      <c r="AB413" s="34"/>
      <c r="AC413" s="34"/>
      <c r="AD413" s="34"/>
      <c r="AE413" s="34"/>
      <c r="AK413" s="137"/>
      <c r="AN413" s="34"/>
    </row>
    <row r="414" spans="1:40" ht="15.75" customHeight="1">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Y414" s="36"/>
      <c r="Z414" s="34"/>
      <c r="AA414" s="36"/>
      <c r="AB414" s="34"/>
      <c r="AC414" s="34"/>
      <c r="AD414" s="34"/>
      <c r="AE414" s="34"/>
      <c r="AK414" s="137"/>
      <c r="AN414" s="34"/>
    </row>
    <row r="415" spans="1:40" ht="15.75" customHeight="1">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Y415" s="36"/>
      <c r="Z415" s="34"/>
      <c r="AA415" s="36"/>
      <c r="AB415" s="34"/>
      <c r="AC415" s="34"/>
      <c r="AD415" s="34"/>
      <c r="AE415" s="34"/>
      <c r="AK415" s="137"/>
      <c r="AN415" s="34"/>
    </row>
    <row r="416" spans="1:40" ht="15.75" customHeight="1">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Y416" s="36"/>
      <c r="Z416" s="34"/>
      <c r="AA416" s="36"/>
      <c r="AB416" s="34"/>
      <c r="AC416" s="34"/>
      <c r="AD416" s="34"/>
      <c r="AE416" s="34"/>
      <c r="AK416" s="137"/>
      <c r="AN416" s="34"/>
    </row>
    <row r="417" spans="1:40" ht="15.75" customHeight="1">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Y417" s="36"/>
      <c r="Z417" s="34"/>
      <c r="AA417" s="36"/>
      <c r="AB417" s="34"/>
      <c r="AC417" s="34"/>
      <c r="AD417" s="34"/>
      <c r="AE417" s="34"/>
      <c r="AK417" s="137"/>
      <c r="AN417" s="34"/>
    </row>
    <row r="418" spans="1:40" ht="15.75" customHeight="1">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Y418" s="36"/>
      <c r="Z418" s="34"/>
      <c r="AA418" s="36"/>
      <c r="AB418" s="34"/>
      <c r="AC418" s="34"/>
      <c r="AD418" s="34"/>
      <c r="AE418" s="34"/>
      <c r="AK418" s="137"/>
      <c r="AN418" s="34"/>
    </row>
    <row r="419" spans="1:40" ht="15.75" customHeight="1">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Y419" s="36"/>
      <c r="Z419" s="34"/>
      <c r="AA419" s="36"/>
      <c r="AB419" s="34"/>
      <c r="AC419" s="34"/>
      <c r="AD419" s="34"/>
      <c r="AE419" s="34"/>
      <c r="AK419" s="137"/>
      <c r="AN419" s="34"/>
    </row>
    <row r="420" spans="1:40" ht="15.75" customHeight="1">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Y420" s="36"/>
      <c r="Z420" s="34"/>
      <c r="AA420" s="36"/>
      <c r="AB420" s="34"/>
      <c r="AC420" s="34"/>
      <c r="AD420" s="34"/>
      <c r="AE420" s="34"/>
      <c r="AK420" s="137"/>
      <c r="AN420" s="34"/>
    </row>
    <row r="421" spans="1:40" ht="15.7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Y421" s="36"/>
      <c r="Z421" s="34"/>
      <c r="AA421" s="36"/>
      <c r="AB421" s="34"/>
      <c r="AC421" s="34"/>
      <c r="AD421" s="34"/>
      <c r="AE421" s="34"/>
      <c r="AK421" s="137"/>
      <c r="AN421" s="34"/>
    </row>
    <row r="422" spans="1:40" ht="15.7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Y422" s="36"/>
      <c r="Z422" s="34"/>
      <c r="AA422" s="36"/>
      <c r="AB422" s="34"/>
      <c r="AC422" s="34"/>
      <c r="AD422" s="34"/>
      <c r="AE422" s="34"/>
      <c r="AK422" s="137"/>
      <c r="AN422" s="34"/>
    </row>
    <row r="423" spans="1:40" ht="15.7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Y423" s="36"/>
      <c r="Z423" s="34"/>
      <c r="AA423" s="36"/>
      <c r="AB423" s="34"/>
      <c r="AC423" s="34"/>
      <c r="AD423" s="34"/>
      <c r="AE423" s="34"/>
      <c r="AK423" s="137"/>
      <c r="AN423" s="34"/>
    </row>
    <row r="424" spans="1:40" ht="15.7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Y424" s="36"/>
      <c r="Z424" s="34"/>
      <c r="AA424" s="36"/>
      <c r="AB424" s="34"/>
      <c r="AC424" s="34"/>
      <c r="AD424" s="34"/>
      <c r="AE424" s="34"/>
      <c r="AK424" s="137"/>
      <c r="AN424" s="34"/>
    </row>
    <row r="425" spans="1:40" ht="15.75" customHeight="1">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Y425" s="36"/>
      <c r="Z425" s="34"/>
      <c r="AA425" s="36"/>
      <c r="AB425" s="34"/>
      <c r="AC425" s="34"/>
      <c r="AD425" s="34"/>
      <c r="AE425" s="34"/>
      <c r="AK425" s="137"/>
      <c r="AN425" s="34"/>
    </row>
    <row r="426" spans="1:40" ht="15.75" customHeight="1">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Y426" s="36"/>
      <c r="Z426" s="34"/>
      <c r="AA426" s="36"/>
      <c r="AB426" s="34"/>
      <c r="AC426" s="34"/>
      <c r="AD426" s="34"/>
      <c r="AE426" s="34"/>
      <c r="AK426" s="137"/>
      <c r="AN426" s="34"/>
    </row>
    <row r="427" spans="1:40" ht="15.75" customHeight="1">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Y427" s="36"/>
      <c r="Z427" s="34"/>
      <c r="AA427" s="36"/>
      <c r="AB427" s="34"/>
      <c r="AC427" s="34"/>
      <c r="AD427" s="34"/>
      <c r="AE427" s="34"/>
      <c r="AK427" s="137"/>
      <c r="AN427" s="34"/>
    </row>
    <row r="428" spans="1:40" ht="15.75" customHeight="1">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Y428" s="36"/>
      <c r="Z428" s="34"/>
      <c r="AA428" s="36"/>
      <c r="AB428" s="34"/>
      <c r="AC428" s="34"/>
      <c r="AD428" s="34"/>
      <c r="AE428" s="34"/>
      <c r="AK428" s="137"/>
      <c r="AN428" s="34"/>
    </row>
    <row r="429" spans="1:40" ht="15.75" customHeight="1">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Y429" s="36"/>
      <c r="Z429" s="34"/>
      <c r="AA429" s="36"/>
      <c r="AB429" s="34"/>
      <c r="AC429" s="34"/>
      <c r="AD429" s="34"/>
      <c r="AE429" s="34"/>
      <c r="AK429" s="137"/>
      <c r="AN429" s="34"/>
    </row>
    <row r="430" spans="1:40" ht="15.75" customHeight="1">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Y430" s="36"/>
      <c r="Z430" s="34"/>
      <c r="AA430" s="36"/>
      <c r="AB430" s="34"/>
      <c r="AC430" s="34"/>
      <c r="AD430" s="34"/>
      <c r="AE430" s="34"/>
      <c r="AK430" s="137"/>
      <c r="AN430" s="34"/>
    </row>
    <row r="431" spans="1:40" ht="15.75" customHeight="1">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Y431" s="36"/>
      <c r="Z431" s="34"/>
      <c r="AA431" s="36"/>
      <c r="AB431" s="34"/>
      <c r="AC431" s="34"/>
      <c r="AD431" s="34"/>
      <c r="AE431" s="34"/>
      <c r="AK431" s="137"/>
      <c r="AN431" s="34"/>
    </row>
    <row r="432" spans="1:40" ht="15.75" customHeight="1">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Y432" s="36"/>
      <c r="Z432" s="34"/>
      <c r="AA432" s="36"/>
      <c r="AB432" s="34"/>
      <c r="AC432" s="34"/>
      <c r="AD432" s="34"/>
      <c r="AE432" s="34"/>
      <c r="AK432" s="137"/>
      <c r="AN432" s="34"/>
    </row>
    <row r="433" spans="1:40" ht="15.75" customHeight="1">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Y433" s="36"/>
      <c r="Z433" s="34"/>
      <c r="AA433" s="36"/>
      <c r="AB433" s="34"/>
      <c r="AC433" s="34"/>
      <c r="AD433" s="34"/>
      <c r="AE433" s="34"/>
      <c r="AK433" s="137"/>
      <c r="AN433" s="34"/>
    </row>
    <row r="434" spans="1:40" ht="15.75" customHeight="1">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Y434" s="36"/>
      <c r="Z434" s="34"/>
      <c r="AA434" s="36"/>
      <c r="AB434" s="34"/>
      <c r="AC434" s="34"/>
      <c r="AD434" s="34"/>
      <c r="AE434" s="34"/>
      <c r="AK434" s="137"/>
      <c r="AN434" s="34"/>
    </row>
    <row r="435" spans="1:40" ht="15.75" customHeight="1">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Y435" s="36"/>
      <c r="Z435" s="34"/>
      <c r="AA435" s="36"/>
      <c r="AB435" s="34"/>
      <c r="AC435" s="34"/>
      <c r="AD435" s="34"/>
      <c r="AE435" s="34"/>
      <c r="AK435" s="137"/>
      <c r="AN435" s="34"/>
    </row>
    <row r="436" spans="1:40" ht="15.75" customHeight="1">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Y436" s="36"/>
      <c r="Z436" s="34"/>
      <c r="AA436" s="36"/>
      <c r="AB436" s="34"/>
      <c r="AC436" s="34"/>
      <c r="AD436" s="34"/>
      <c r="AE436" s="34"/>
      <c r="AK436" s="137"/>
      <c r="AN436" s="34"/>
    </row>
    <row r="437" spans="1:40" ht="15.75" customHeight="1">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Y437" s="36"/>
      <c r="Z437" s="34"/>
      <c r="AA437" s="36"/>
      <c r="AB437" s="34"/>
      <c r="AC437" s="34"/>
      <c r="AD437" s="34"/>
      <c r="AE437" s="34"/>
      <c r="AK437" s="137"/>
      <c r="AN437" s="34"/>
    </row>
    <row r="438" spans="1:40" ht="15.75" customHeight="1">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Y438" s="36"/>
      <c r="Z438" s="34"/>
      <c r="AA438" s="36"/>
      <c r="AB438" s="34"/>
      <c r="AC438" s="34"/>
      <c r="AD438" s="34"/>
      <c r="AE438" s="34"/>
      <c r="AK438" s="137"/>
      <c r="AN438" s="34"/>
    </row>
    <row r="439" spans="1:40" ht="15.75" customHeight="1">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Y439" s="36"/>
      <c r="Z439" s="34"/>
      <c r="AA439" s="36"/>
      <c r="AB439" s="34"/>
      <c r="AC439" s="34"/>
      <c r="AD439" s="34"/>
      <c r="AE439" s="34"/>
      <c r="AK439" s="137"/>
      <c r="AN439" s="34"/>
    </row>
    <row r="440" spans="1:40" ht="15.75" customHeight="1">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Y440" s="36"/>
      <c r="Z440" s="34"/>
      <c r="AA440" s="36"/>
      <c r="AB440" s="34"/>
      <c r="AC440" s="34"/>
      <c r="AD440" s="34"/>
      <c r="AE440" s="34"/>
      <c r="AK440" s="137"/>
      <c r="AN440" s="34"/>
    </row>
    <row r="441" spans="1:40" ht="15.75" customHeight="1">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Y441" s="36"/>
      <c r="Z441" s="34"/>
      <c r="AA441" s="36"/>
      <c r="AB441" s="34"/>
      <c r="AC441" s="34"/>
      <c r="AD441" s="34"/>
      <c r="AE441" s="34"/>
      <c r="AK441" s="137"/>
      <c r="AN441" s="34"/>
    </row>
    <row r="442" spans="1:40" ht="15.75" customHeight="1">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Y442" s="36"/>
      <c r="Z442" s="34"/>
      <c r="AA442" s="36"/>
      <c r="AB442" s="34"/>
      <c r="AC442" s="34"/>
      <c r="AD442" s="34"/>
      <c r="AE442" s="34"/>
      <c r="AK442" s="137"/>
      <c r="AN442" s="34"/>
    </row>
    <row r="443" spans="1:40" ht="15.75" customHeight="1">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Y443" s="36"/>
      <c r="Z443" s="34"/>
      <c r="AA443" s="36"/>
      <c r="AB443" s="34"/>
      <c r="AC443" s="34"/>
      <c r="AD443" s="34"/>
      <c r="AE443" s="34"/>
      <c r="AK443" s="137"/>
      <c r="AN443" s="34"/>
    </row>
    <row r="444" spans="1:40" ht="15.75" customHeight="1">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Y444" s="36"/>
      <c r="Z444" s="34"/>
      <c r="AA444" s="36"/>
      <c r="AB444" s="34"/>
      <c r="AC444" s="34"/>
      <c r="AD444" s="34"/>
      <c r="AE444" s="34"/>
      <c r="AK444" s="137"/>
      <c r="AN444" s="34"/>
    </row>
    <row r="445" spans="1:40" ht="15.75" customHeigh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Y445" s="36"/>
      <c r="Z445" s="34"/>
      <c r="AA445" s="36"/>
      <c r="AB445" s="34"/>
      <c r="AC445" s="34"/>
      <c r="AD445" s="34"/>
      <c r="AE445" s="34"/>
      <c r="AK445" s="137"/>
      <c r="AN445" s="34"/>
    </row>
    <row r="446" spans="1:40" ht="15.75" customHeight="1">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Y446" s="36"/>
      <c r="Z446" s="34"/>
      <c r="AA446" s="36"/>
      <c r="AB446" s="34"/>
      <c r="AC446" s="34"/>
      <c r="AD446" s="34"/>
      <c r="AE446" s="34"/>
      <c r="AK446" s="137"/>
      <c r="AN446" s="34"/>
    </row>
    <row r="447" spans="1:40" ht="15.75"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Y447" s="36"/>
      <c r="Z447" s="34"/>
      <c r="AA447" s="36"/>
      <c r="AB447" s="34"/>
      <c r="AC447" s="34"/>
      <c r="AD447" s="34"/>
      <c r="AE447" s="34"/>
      <c r="AK447" s="137"/>
      <c r="AN447" s="34"/>
    </row>
    <row r="448" spans="1:40" ht="15.7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Y448" s="36"/>
      <c r="Z448" s="34"/>
      <c r="AA448" s="36"/>
      <c r="AB448" s="34"/>
      <c r="AC448" s="34"/>
      <c r="AD448" s="34"/>
      <c r="AE448" s="34"/>
      <c r="AK448" s="137"/>
      <c r="AN448" s="34"/>
    </row>
    <row r="449" spans="1:40" ht="15.7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Y449" s="36"/>
      <c r="Z449" s="34"/>
      <c r="AA449" s="36"/>
      <c r="AB449" s="34"/>
      <c r="AC449" s="34"/>
      <c r="AD449" s="34"/>
      <c r="AE449" s="34"/>
      <c r="AK449" s="137"/>
      <c r="AN449" s="34"/>
    </row>
    <row r="450" spans="1:40" ht="15.75"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Y450" s="36"/>
      <c r="Z450" s="34"/>
      <c r="AA450" s="36"/>
      <c r="AB450" s="34"/>
      <c r="AC450" s="34"/>
      <c r="AD450" s="34"/>
      <c r="AE450" s="34"/>
      <c r="AK450" s="137"/>
      <c r="AN450" s="34"/>
    </row>
    <row r="451" spans="1:40" ht="15.75" customHeight="1">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Y451" s="36"/>
      <c r="Z451" s="34"/>
      <c r="AA451" s="36"/>
      <c r="AB451" s="34"/>
      <c r="AC451" s="34"/>
      <c r="AD451" s="34"/>
      <c r="AE451" s="34"/>
      <c r="AK451" s="137"/>
      <c r="AN451" s="34"/>
    </row>
    <row r="452" spans="1:40" ht="15.75" customHeight="1">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Y452" s="36"/>
      <c r="Z452" s="34"/>
      <c r="AA452" s="36"/>
      <c r="AB452" s="34"/>
      <c r="AC452" s="34"/>
      <c r="AD452" s="34"/>
      <c r="AE452" s="34"/>
      <c r="AK452" s="137"/>
      <c r="AN452" s="34"/>
    </row>
    <row r="453" spans="1:40" ht="15.75" customHeight="1">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Y453" s="36"/>
      <c r="Z453" s="34"/>
      <c r="AA453" s="36"/>
      <c r="AB453" s="34"/>
      <c r="AC453" s="34"/>
      <c r="AD453" s="34"/>
      <c r="AE453" s="34"/>
      <c r="AK453" s="137"/>
      <c r="AN453" s="34"/>
    </row>
    <row r="454" spans="1:40" ht="15.7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Y454" s="36"/>
      <c r="Z454" s="34"/>
      <c r="AA454" s="36"/>
      <c r="AB454" s="34"/>
      <c r="AC454" s="34"/>
      <c r="AD454" s="34"/>
      <c r="AE454" s="34"/>
      <c r="AK454" s="137"/>
      <c r="AN454" s="34"/>
    </row>
    <row r="455" spans="1:40" ht="15.7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Y455" s="36"/>
      <c r="Z455" s="34"/>
      <c r="AA455" s="36"/>
      <c r="AB455" s="34"/>
      <c r="AC455" s="34"/>
      <c r="AD455" s="34"/>
      <c r="AE455" s="34"/>
      <c r="AK455" s="137"/>
      <c r="AN455" s="34"/>
    </row>
    <row r="456" spans="1:40" ht="15.75" customHeight="1">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Y456" s="36"/>
      <c r="Z456" s="34"/>
      <c r="AA456" s="36"/>
      <c r="AB456" s="34"/>
      <c r="AC456" s="34"/>
      <c r="AD456" s="34"/>
      <c r="AE456" s="34"/>
      <c r="AK456" s="137"/>
      <c r="AN456" s="34"/>
    </row>
    <row r="457" spans="1:40" ht="15.75" customHeigh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Y457" s="36"/>
      <c r="Z457" s="34"/>
      <c r="AA457" s="36"/>
      <c r="AB457" s="34"/>
      <c r="AC457" s="34"/>
      <c r="AD457" s="34"/>
      <c r="AE457" s="34"/>
      <c r="AK457" s="137"/>
      <c r="AN457" s="34"/>
    </row>
    <row r="458" spans="1:40" ht="15.75" customHeight="1">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Y458" s="36"/>
      <c r="Z458" s="34"/>
      <c r="AA458" s="36"/>
      <c r="AB458" s="34"/>
      <c r="AC458" s="34"/>
      <c r="AD458" s="34"/>
      <c r="AE458" s="34"/>
      <c r="AK458" s="137"/>
      <c r="AN458" s="34"/>
    </row>
    <row r="459" spans="1:40" ht="15.75" customHeight="1">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Y459" s="36"/>
      <c r="Z459" s="34"/>
      <c r="AA459" s="36"/>
      <c r="AB459" s="34"/>
      <c r="AC459" s="34"/>
      <c r="AD459" s="34"/>
      <c r="AE459" s="34"/>
      <c r="AK459" s="137"/>
      <c r="AN459" s="34"/>
    </row>
    <row r="460" spans="1:40" ht="15.75" customHeight="1">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Y460" s="36"/>
      <c r="Z460" s="34"/>
      <c r="AA460" s="36"/>
      <c r="AB460" s="34"/>
      <c r="AC460" s="34"/>
      <c r="AD460" s="34"/>
      <c r="AE460" s="34"/>
      <c r="AK460" s="137"/>
      <c r="AN460" s="34"/>
    </row>
    <row r="461" spans="1:40" ht="15.75" customHeight="1">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Y461" s="36"/>
      <c r="Z461" s="34"/>
      <c r="AA461" s="36"/>
      <c r="AB461" s="34"/>
      <c r="AC461" s="34"/>
      <c r="AD461" s="34"/>
      <c r="AE461" s="34"/>
      <c r="AK461" s="137"/>
      <c r="AN461" s="34"/>
    </row>
    <row r="462" spans="1:40" ht="15.75" customHeigh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Y462" s="36"/>
      <c r="Z462" s="34"/>
      <c r="AA462" s="36"/>
      <c r="AB462" s="34"/>
      <c r="AC462" s="34"/>
      <c r="AD462" s="34"/>
      <c r="AE462" s="34"/>
      <c r="AK462" s="137"/>
      <c r="AN462" s="34"/>
    </row>
    <row r="463" spans="1:40" ht="15.75" customHeight="1">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Y463" s="36"/>
      <c r="Z463" s="34"/>
      <c r="AA463" s="36"/>
      <c r="AB463" s="34"/>
      <c r="AC463" s="34"/>
      <c r="AD463" s="34"/>
      <c r="AE463" s="34"/>
      <c r="AK463" s="137"/>
      <c r="AN463" s="34"/>
    </row>
    <row r="464" spans="1:40" ht="15.75" customHeight="1">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Y464" s="36"/>
      <c r="Z464" s="34"/>
      <c r="AA464" s="36"/>
      <c r="AB464" s="34"/>
      <c r="AC464" s="34"/>
      <c r="AD464" s="34"/>
      <c r="AE464" s="34"/>
      <c r="AK464" s="137"/>
      <c r="AN464" s="34"/>
    </row>
    <row r="465" spans="1:40" ht="15.75" customHeight="1">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Y465" s="36"/>
      <c r="Z465" s="34"/>
      <c r="AA465" s="36"/>
      <c r="AB465" s="34"/>
      <c r="AC465" s="34"/>
      <c r="AD465" s="34"/>
      <c r="AE465" s="34"/>
      <c r="AK465" s="137"/>
      <c r="AN465" s="34"/>
    </row>
    <row r="466" spans="1:40" ht="15.75" customHeight="1">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Y466" s="36"/>
      <c r="Z466" s="34"/>
      <c r="AA466" s="36"/>
      <c r="AB466" s="34"/>
      <c r="AC466" s="34"/>
      <c r="AD466" s="34"/>
      <c r="AE466" s="34"/>
      <c r="AK466" s="137"/>
      <c r="AN466" s="34"/>
    </row>
    <row r="467" spans="1:40" ht="15.75" customHeight="1">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Y467" s="36"/>
      <c r="Z467" s="34"/>
      <c r="AA467" s="36"/>
      <c r="AB467" s="34"/>
      <c r="AC467" s="34"/>
      <c r="AD467" s="34"/>
      <c r="AE467" s="34"/>
      <c r="AK467" s="137"/>
      <c r="AN467" s="34"/>
    </row>
    <row r="468" spans="1:40" ht="15.75" customHeight="1">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Y468" s="36"/>
      <c r="Z468" s="34"/>
      <c r="AA468" s="36"/>
      <c r="AB468" s="34"/>
      <c r="AC468" s="34"/>
      <c r="AD468" s="34"/>
      <c r="AE468" s="34"/>
      <c r="AK468" s="137"/>
      <c r="AN468" s="34"/>
    </row>
    <row r="469" spans="1:40" ht="15.75" customHeight="1">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Y469" s="36"/>
      <c r="Z469" s="34"/>
      <c r="AA469" s="36"/>
      <c r="AB469" s="34"/>
      <c r="AC469" s="34"/>
      <c r="AD469" s="34"/>
      <c r="AE469" s="34"/>
      <c r="AK469" s="137"/>
      <c r="AN469" s="34"/>
    </row>
    <row r="470" spans="1:40" ht="15.75" customHeight="1">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Y470" s="36"/>
      <c r="Z470" s="34"/>
      <c r="AA470" s="36"/>
      <c r="AB470" s="34"/>
      <c r="AC470" s="34"/>
      <c r="AD470" s="34"/>
      <c r="AE470" s="34"/>
      <c r="AK470" s="137"/>
      <c r="AN470" s="34"/>
    </row>
    <row r="471" spans="1:40" ht="15.75" customHeight="1">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Y471" s="36"/>
      <c r="Z471" s="34"/>
      <c r="AA471" s="36"/>
      <c r="AB471" s="34"/>
      <c r="AC471" s="34"/>
      <c r="AD471" s="34"/>
      <c r="AE471" s="34"/>
      <c r="AK471" s="137"/>
      <c r="AN471" s="34"/>
    </row>
    <row r="472" spans="1:40" ht="15.75" customHeight="1">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Y472" s="36"/>
      <c r="Z472" s="34"/>
      <c r="AA472" s="36"/>
      <c r="AB472" s="34"/>
      <c r="AC472" s="34"/>
      <c r="AD472" s="34"/>
      <c r="AE472" s="34"/>
      <c r="AK472" s="137"/>
      <c r="AN472" s="34"/>
    </row>
    <row r="473" spans="1:40" ht="15.75" customHeight="1">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Y473" s="36"/>
      <c r="Z473" s="34"/>
      <c r="AA473" s="36"/>
      <c r="AB473" s="34"/>
      <c r="AC473" s="34"/>
      <c r="AD473" s="34"/>
      <c r="AE473" s="34"/>
      <c r="AK473" s="137"/>
      <c r="AN473" s="34"/>
    </row>
    <row r="474" spans="1:40" ht="15.75" customHeight="1">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Y474" s="36"/>
      <c r="Z474" s="34"/>
      <c r="AA474" s="36"/>
      <c r="AB474" s="34"/>
      <c r="AC474" s="34"/>
      <c r="AD474" s="34"/>
      <c r="AE474" s="34"/>
      <c r="AK474" s="137"/>
      <c r="AN474" s="34"/>
    </row>
    <row r="475" spans="1:40" ht="15.75" customHeight="1">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Y475" s="36"/>
      <c r="Z475" s="34"/>
      <c r="AA475" s="36"/>
      <c r="AB475" s="34"/>
      <c r="AC475" s="34"/>
      <c r="AD475" s="34"/>
      <c r="AE475" s="34"/>
      <c r="AK475" s="137"/>
      <c r="AN475" s="34"/>
    </row>
    <row r="476" spans="1:40" ht="15.75" customHeight="1">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Y476" s="36"/>
      <c r="Z476" s="34"/>
      <c r="AA476" s="36"/>
      <c r="AB476" s="34"/>
      <c r="AC476" s="34"/>
      <c r="AD476" s="34"/>
      <c r="AE476" s="34"/>
      <c r="AK476" s="137"/>
      <c r="AN476" s="34"/>
    </row>
    <row r="477" spans="1:40" ht="15.75" customHeight="1">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Y477" s="36"/>
      <c r="Z477" s="34"/>
      <c r="AA477" s="36"/>
      <c r="AB477" s="34"/>
      <c r="AC477" s="34"/>
      <c r="AD477" s="34"/>
      <c r="AE477" s="34"/>
      <c r="AK477" s="137"/>
      <c r="AN477" s="34"/>
    </row>
    <row r="478" spans="1:40" ht="15.75" customHeight="1">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Y478" s="36"/>
      <c r="Z478" s="34"/>
      <c r="AA478" s="36"/>
      <c r="AB478" s="34"/>
      <c r="AC478" s="34"/>
      <c r="AD478" s="34"/>
      <c r="AE478" s="34"/>
      <c r="AK478" s="137"/>
      <c r="AN478" s="34"/>
    </row>
    <row r="479" spans="1:40" ht="15.75" customHeight="1">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Y479" s="36"/>
      <c r="Z479" s="34"/>
      <c r="AA479" s="36"/>
      <c r="AB479" s="34"/>
      <c r="AC479" s="34"/>
      <c r="AD479" s="34"/>
      <c r="AE479" s="34"/>
      <c r="AK479" s="137"/>
      <c r="AN479" s="34"/>
    </row>
    <row r="480" spans="1:40" ht="15.75" customHeight="1">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Y480" s="36"/>
      <c r="Z480" s="34"/>
      <c r="AA480" s="36"/>
      <c r="AB480" s="34"/>
      <c r="AC480" s="34"/>
      <c r="AD480" s="34"/>
      <c r="AE480" s="34"/>
      <c r="AK480" s="137"/>
      <c r="AN480" s="34"/>
    </row>
    <row r="481" spans="1:40" ht="15.7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Y481" s="36"/>
      <c r="Z481" s="34"/>
      <c r="AA481" s="36"/>
      <c r="AB481" s="34"/>
      <c r="AC481" s="34"/>
      <c r="AD481" s="34"/>
      <c r="AE481" s="34"/>
      <c r="AK481" s="137"/>
      <c r="AN481" s="34"/>
    </row>
    <row r="482" spans="1:40" ht="15.75" customHeight="1">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Y482" s="36"/>
      <c r="Z482" s="34"/>
      <c r="AA482" s="36"/>
      <c r="AB482" s="34"/>
      <c r="AC482" s="34"/>
      <c r="AD482" s="34"/>
      <c r="AE482" s="34"/>
      <c r="AK482" s="137"/>
      <c r="AN482" s="34"/>
    </row>
    <row r="483" spans="1:40" ht="15.75" customHeight="1">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Y483" s="36"/>
      <c r="Z483" s="34"/>
      <c r="AA483" s="36"/>
      <c r="AB483" s="34"/>
      <c r="AC483" s="34"/>
      <c r="AD483" s="34"/>
      <c r="AE483" s="34"/>
      <c r="AK483" s="137"/>
      <c r="AN483" s="34"/>
    </row>
    <row r="484" spans="1:40" ht="15.75" customHeight="1">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Y484" s="36"/>
      <c r="Z484" s="34"/>
      <c r="AA484" s="36"/>
      <c r="AB484" s="34"/>
      <c r="AC484" s="34"/>
      <c r="AD484" s="34"/>
      <c r="AE484" s="34"/>
      <c r="AK484" s="137"/>
      <c r="AN484" s="34"/>
    </row>
    <row r="485" spans="1:40" ht="15.75" customHeight="1">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Y485" s="36"/>
      <c r="Z485" s="34"/>
      <c r="AA485" s="36"/>
      <c r="AB485" s="34"/>
      <c r="AC485" s="34"/>
      <c r="AD485" s="34"/>
      <c r="AE485" s="34"/>
      <c r="AK485" s="137"/>
      <c r="AN485" s="34"/>
    </row>
    <row r="486" spans="1:40" ht="15.75" customHeight="1">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Y486" s="36"/>
      <c r="Z486" s="34"/>
      <c r="AA486" s="36"/>
      <c r="AB486" s="34"/>
      <c r="AC486" s="34"/>
      <c r="AD486" s="34"/>
      <c r="AE486" s="34"/>
      <c r="AK486" s="137"/>
      <c r="AN486" s="34"/>
    </row>
    <row r="487" spans="1:40" ht="15.75" customHeight="1">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Y487" s="36"/>
      <c r="Z487" s="34"/>
      <c r="AA487" s="36"/>
      <c r="AB487" s="34"/>
      <c r="AC487" s="34"/>
      <c r="AD487" s="34"/>
      <c r="AE487" s="34"/>
      <c r="AK487" s="137"/>
      <c r="AN487" s="34"/>
    </row>
    <row r="488" spans="1:40" ht="15.75" customHeight="1">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Y488" s="36"/>
      <c r="Z488" s="34"/>
      <c r="AA488" s="36"/>
      <c r="AB488" s="34"/>
      <c r="AC488" s="34"/>
      <c r="AD488" s="34"/>
      <c r="AE488" s="34"/>
      <c r="AK488" s="137"/>
      <c r="AN488" s="34"/>
    </row>
    <row r="489" spans="1:40" ht="15.75" customHeight="1">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Y489" s="36"/>
      <c r="Z489" s="34"/>
      <c r="AA489" s="36"/>
      <c r="AB489" s="34"/>
      <c r="AC489" s="34"/>
      <c r="AD489" s="34"/>
      <c r="AE489" s="34"/>
      <c r="AK489" s="137"/>
      <c r="AN489" s="34"/>
    </row>
    <row r="490" spans="1:40" ht="15.75" customHeight="1">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Y490" s="36"/>
      <c r="Z490" s="34"/>
      <c r="AA490" s="36"/>
      <c r="AB490" s="34"/>
      <c r="AC490" s="34"/>
      <c r="AD490" s="34"/>
      <c r="AE490" s="34"/>
      <c r="AK490" s="137"/>
      <c r="AN490" s="34"/>
    </row>
    <row r="491" spans="1:40" ht="15.75" customHeight="1">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Y491" s="36"/>
      <c r="Z491" s="34"/>
      <c r="AA491" s="36"/>
      <c r="AB491" s="34"/>
      <c r="AC491" s="34"/>
      <c r="AD491" s="34"/>
      <c r="AE491" s="34"/>
      <c r="AK491" s="137"/>
      <c r="AN491" s="34"/>
    </row>
    <row r="492" spans="1:40" ht="15.75" customHeight="1">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Y492" s="36"/>
      <c r="Z492" s="34"/>
      <c r="AA492" s="36"/>
      <c r="AB492" s="34"/>
      <c r="AC492" s="34"/>
      <c r="AD492" s="34"/>
      <c r="AE492" s="34"/>
      <c r="AK492" s="137"/>
      <c r="AN492" s="34"/>
    </row>
    <row r="493" spans="1:40" ht="15.75" customHeight="1">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Y493" s="36"/>
      <c r="Z493" s="34"/>
      <c r="AA493" s="36"/>
      <c r="AB493" s="34"/>
      <c r="AC493" s="34"/>
      <c r="AD493" s="34"/>
      <c r="AE493" s="34"/>
      <c r="AK493" s="137"/>
      <c r="AN493" s="34"/>
    </row>
    <row r="494" spans="1:40" ht="15.75" customHeight="1">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Y494" s="36"/>
      <c r="Z494" s="34"/>
      <c r="AA494" s="36"/>
      <c r="AB494" s="34"/>
      <c r="AC494" s="34"/>
      <c r="AD494" s="34"/>
      <c r="AE494" s="34"/>
      <c r="AK494" s="137"/>
      <c r="AN494" s="34"/>
    </row>
    <row r="495" spans="1:40" ht="15.75" customHeight="1">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Y495" s="36"/>
      <c r="Z495" s="34"/>
      <c r="AA495" s="36"/>
      <c r="AB495" s="34"/>
      <c r="AC495" s="34"/>
      <c r="AD495" s="34"/>
      <c r="AE495" s="34"/>
      <c r="AK495" s="137"/>
      <c r="AN495" s="34"/>
    </row>
    <row r="496" spans="1:40" ht="15.75" customHeight="1">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Y496" s="36"/>
      <c r="Z496" s="34"/>
      <c r="AA496" s="36"/>
      <c r="AB496" s="34"/>
      <c r="AC496" s="34"/>
      <c r="AD496" s="34"/>
      <c r="AE496" s="34"/>
      <c r="AK496" s="137"/>
      <c r="AN496" s="34"/>
    </row>
    <row r="497" spans="1:40" ht="15.75" customHeight="1">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Y497" s="36"/>
      <c r="Z497" s="34"/>
      <c r="AA497" s="36"/>
      <c r="AB497" s="34"/>
      <c r="AC497" s="34"/>
      <c r="AD497" s="34"/>
      <c r="AE497" s="34"/>
      <c r="AK497" s="137"/>
      <c r="AN497" s="34"/>
    </row>
    <row r="498" spans="1:40" ht="15.75" customHeight="1">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Y498" s="36"/>
      <c r="Z498" s="34"/>
      <c r="AA498" s="36"/>
      <c r="AB498" s="34"/>
      <c r="AC498" s="34"/>
      <c r="AD498" s="34"/>
      <c r="AE498" s="34"/>
      <c r="AK498" s="137"/>
      <c r="AN498" s="34"/>
    </row>
    <row r="499" spans="1:40" ht="15.75" customHeight="1">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Y499" s="36"/>
      <c r="Z499" s="34"/>
      <c r="AA499" s="36"/>
      <c r="AB499" s="34"/>
      <c r="AC499" s="34"/>
      <c r="AD499" s="34"/>
      <c r="AE499" s="34"/>
      <c r="AK499" s="137"/>
      <c r="AN499" s="34"/>
    </row>
    <row r="500" spans="1:40" ht="15.75" customHeight="1">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Y500" s="36"/>
      <c r="Z500" s="34"/>
      <c r="AA500" s="36"/>
      <c r="AB500" s="34"/>
      <c r="AC500" s="34"/>
      <c r="AD500" s="34"/>
      <c r="AE500" s="34"/>
      <c r="AK500" s="137"/>
      <c r="AN500" s="34"/>
    </row>
    <row r="501" spans="1:40" ht="15.75" customHeight="1">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Y501" s="36"/>
      <c r="Z501" s="34"/>
      <c r="AA501" s="36"/>
      <c r="AB501" s="34"/>
      <c r="AC501" s="34"/>
      <c r="AD501" s="34"/>
      <c r="AE501" s="34"/>
      <c r="AK501" s="137"/>
      <c r="AN501" s="34"/>
    </row>
    <row r="502" spans="1:40" ht="15.75" customHeight="1">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Y502" s="36"/>
      <c r="Z502" s="34"/>
      <c r="AA502" s="36"/>
      <c r="AB502" s="34"/>
      <c r="AC502" s="34"/>
      <c r="AD502" s="34"/>
      <c r="AE502" s="34"/>
      <c r="AK502" s="137"/>
      <c r="AN502" s="34"/>
    </row>
    <row r="503" spans="1:40" ht="15.75" customHeight="1">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Y503" s="36"/>
      <c r="Z503" s="34"/>
      <c r="AA503" s="36"/>
      <c r="AB503" s="34"/>
      <c r="AC503" s="34"/>
      <c r="AD503" s="34"/>
      <c r="AE503" s="34"/>
      <c r="AK503" s="137"/>
      <c r="AN503" s="34"/>
    </row>
    <row r="504" spans="1:40" ht="15.75" customHeight="1">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Y504" s="36"/>
      <c r="Z504" s="34"/>
      <c r="AA504" s="36"/>
      <c r="AB504" s="34"/>
      <c r="AC504" s="34"/>
      <c r="AD504" s="34"/>
      <c r="AE504" s="34"/>
      <c r="AK504" s="137"/>
      <c r="AN504" s="34"/>
    </row>
    <row r="505" spans="1:40" ht="15.75" customHeight="1">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Y505" s="36"/>
      <c r="Z505" s="34"/>
      <c r="AA505" s="36"/>
      <c r="AB505" s="34"/>
      <c r="AC505" s="34"/>
      <c r="AD505" s="34"/>
      <c r="AE505" s="34"/>
      <c r="AK505" s="137"/>
      <c r="AN505" s="34"/>
    </row>
    <row r="506" spans="1:40" ht="15.75" customHeight="1">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Y506" s="36"/>
      <c r="Z506" s="34"/>
      <c r="AA506" s="36"/>
      <c r="AB506" s="34"/>
      <c r="AC506" s="34"/>
      <c r="AD506" s="34"/>
      <c r="AE506" s="34"/>
      <c r="AK506" s="137"/>
      <c r="AN506" s="34"/>
    </row>
    <row r="507" spans="1:40" ht="15.75" customHeight="1">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Y507" s="36"/>
      <c r="Z507" s="34"/>
      <c r="AA507" s="36"/>
      <c r="AB507" s="34"/>
      <c r="AC507" s="34"/>
      <c r="AD507" s="34"/>
      <c r="AE507" s="34"/>
      <c r="AK507" s="137"/>
      <c r="AN507" s="34"/>
    </row>
    <row r="508" spans="1:40" ht="15.75" customHeight="1">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Y508" s="36"/>
      <c r="Z508" s="34"/>
      <c r="AA508" s="36"/>
      <c r="AB508" s="34"/>
      <c r="AC508" s="34"/>
      <c r="AD508" s="34"/>
      <c r="AE508" s="34"/>
      <c r="AK508" s="137"/>
      <c r="AN508" s="34"/>
    </row>
    <row r="509" spans="1:40" ht="15.7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Y509" s="36"/>
      <c r="Z509" s="34"/>
      <c r="AA509" s="36"/>
      <c r="AB509" s="34"/>
      <c r="AC509" s="34"/>
      <c r="AD509" s="34"/>
      <c r="AE509" s="34"/>
      <c r="AK509" s="137"/>
      <c r="AN509" s="34"/>
    </row>
    <row r="510" spans="1:40" ht="15.75" customHeight="1">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Y510" s="36"/>
      <c r="Z510" s="34"/>
      <c r="AA510" s="36"/>
      <c r="AB510" s="34"/>
      <c r="AC510" s="34"/>
      <c r="AD510" s="34"/>
      <c r="AE510" s="34"/>
      <c r="AK510" s="137"/>
      <c r="AN510" s="34"/>
    </row>
    <row r="511" spans="1:40" ht="15.75" customHeight="1">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Y511" s="36"/>
      <c r="Z511" s="34"/>
      <c r="AA511" s="36"/>
      <c r="AB511" s="34"/>
      <c r="AC511" s="34"/>
      <c r="AD511" s="34"/>
      <c r="AE511" s="34"/>
      <c r="AK511" s="137"/>
      <c r="AN511" s="34"/>
    </row>
    <row r="512" spans="1:40" ht="15.75" customHeight="1">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Y512" s="36"/>
      <c r="Z512" s="34"/>
      <c r="AA512" s="36"/>
      <c r="AB512" s="34"/>
      <c r="AC512" s="34"/>
      <c r="AD512" s="34"/>
      <c r="AE512" s="34"/>
      <c r="AK512" s="137"/>
      <c r="AN512" s="34"/>
    </row>
    <row r="513" spans="1:40" ht="15.75" customHeight="1">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Y513" s="36"/>
      <c r="Z513" s="34"/>
      <c r="AA513" s="36"/>
      <c r="AB513" s="34"/>
      <c r="AC513" s="34"/>
      <c r="AD513" s="34"/>
      <c r="AE513" s="34"/>
      <c r="AK513" s="137"/>
      <c r="AN513" s="34"/>
    </row>
    <row r="514" spans="1:40" ht="15.75" customHeight="1">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Y514" s="36"/>
      <c r="Z514" s="34"/>
      <c r="AA514" s="36"/>
      <c r="AB514" s="34"/>
      <c r="AC514" s="34"/>
      <c r="AD514" s="34"/>
      <c r="AE514" s="34"/>
      <c r="AK514" s="137"/>
      <c r="AN514" s="34"/>
    </row>
    <row r="515" spans="1:40" ht="15.75" customHeight="1">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Y515" s="36"/>
      <c r="Z515" s="34"/>
      <c r="AA515" s="36"/>
      <c r="AB515" s="34"/>
      <c r="AC515" s="34"/>
      <c r="AD515" s="34"/>
      <c r="AE515" s="34"/>
      <c r="AK515" s="137"/>
      <c r="AN515" s="34"/>
    </row>
    <row r="516" spans="1:40" ht="15.75" customHeight="1">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Y516" s="36"/>
      <c r="Z516" s="34"/>
      <c r="AA516" s="36"/>
      <c r="AB516" s="34"/>
      <c r="AC516" s="34"/>
      <c r="AD516" s="34"/>
      <c r="AE516" s="34"/>
      <c r="AK516" s="137"/>
      <c r="AN516" s="34"/>
    </row>
    <row r="517" spans="1:40" ht="15.75" customHeight="1">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Y517" s="36"/>
      <c r="Z517" s="34"/>
      <c r="AA517" s="36"/>
      <c r="AB517" s="34"/>
      <c r="AC517" s="34"/>
      <c r="AD517" s="34"/>
      <c r="AE517" s="34"/>
      <c r="AK517" s="137"/>
      <c r="AN517" s="34"/>
    </row>
    <row r="518" spans="1:40" ht="15.75" customHeight="1">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Y518" s="36"/>
      <c r="Z518" s="34"/>
      <c r="AA518" s="36"/>
      <c r="AB518" s="34"/>
      <c r="AC518" s="34"/>
      <c r="AD518" s="34"/>
      <c r="AE518" s="34"/>
      <c r="AK518" s="137"/>
      <c r="AN518" s="34"/>
    </row>
    <row r="519" spans="1:40" ht="15.75" customHeight="1">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Y519" s="36"/>
      <c r="Z519" s="34"/>
      <c r="AA519" s="36"/>
      <c r="AB519" s="34"/>
      <c r="AC519" s="34"/>
      <c r="AD519" s="34"/>
      <c r="AE519" s="34"/>
      <c r="AK519" s="137"/>
      <c r="AN519" s="34"/>
    </row>
    <row r="520" spans="1:40" ht="15.75" customHeight="1">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Y520" s="36"/>
      <c r="Z520" s="34"/>
      <c r="AA520" s="36"/>
      <c r="AB520" s="34"/>
      <c r="AC520" s="34"/>
      <c r="AD520" s="34"/>
      <c r="AE520" s="34"/>
      <c r="AK520" s="137"/>
      <c r="AN520" s="34"/>
    </row>
    <row r="521" spans="1:40" ht="15.75" customHeight="1">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Y521" s="36"/>
      <c r="Z521" s="34"/>
      <c r="AA521" s="36"/>
      <c r="AB521" s="34"/>
      <c r="AC521" s="34"/>
      <c r="AD521" s="34"/>
      <c r="AE521" s="34"/>
      <c r="AK521" s="137"/>
      <c r="AN521" s="34"/>
    </row>
    <row r="522" spans="1:40" ht="15.75" customHeight="1">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Y522" s="36"/>
      <c r="Z522" s="34"/>
      <c r="AA522" s="36"/>
      <c r="AB522" s="34"/>
      <c r="AC522" s="34"/>
      <c r="AD522" s="34"/>
      <c r="AE522" s="34"/>
      <c r="AK522" s="137"/>
      <c r="AN522" s="34"/>
    </row>
    <row r="523" spans="1:40" ht="15.75" customHeight="1">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Y523" s="36"/>
      <c r="Z523" s="34"/>
      <c r="AA523" s="36"/>
      <c r="AB523" s="34"/>
      <c r="AC523" s="34"/>
      <c r="AD523" s="34"/>
      <c r="AE523" s="34"/>
      <c r="AK523" s="137"/>
      <c r="AN523" s="34"/>
    </row>
    <row r="524" spans="1:40" ht="15.75" customHeight="1">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Y524" s="36"/>
      <c r="Z524" s="34"/>
      <c r="AA524" s="36"/>
      <c r="AB524" s="34"/>
      <c r="AC524" s="34"/>
      <c r="AD524" s="34"/>
      <c r="AE524" s="34"/>
      <c r="AK524" s="137"/>
      <c r="AN524" s="34"/>
    </row>
    <row r="525" spans="1:40" ht="15.75" customHeight="1">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Y525" s="36"/>
      <c r="Z525" s="34"/>
      <c r="AA525" s="36"/>
      <c r="AB525" s="34"/>
      <c r="AC525" s="34"/>
      <c r="AD525" s="34"/>
      <c r="AE525" s="34"/>
      <c r="AK525" s="137"/>
      <c r="AN525" s="34"/>
    </row>
    <row r="526" spans="1:40" ht="15.75" customHeight="1">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Y526" s="36"/>
      <c r="Z526" s="34"/>
      <c r="AA526" s="36"/>
      <c r="AB526" s="34"/>
      <c r="AC526" s="34"/>
      <c r="AD526" s="34"/>
      <c r="AE526" s="34"/>
      <c r="AK526" s="137"/>
      <c r="AN526" s="34"/>
    </row>
    <row r="527" spans="1:40" ht="15.75" customHeight="1">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Y527" s="36"/>
      <c r="Z527" s="34"/>
      <c r="AA527" s="36"/>
      <c r="AB527" s="34"/>
      <c r="AC527" s="34"/>
      <c r="AD527" s="34"/>
      <c r="AE527" s="34"/>
      <c r="AK527" s="137"/>
      <c r="AN527" s="34"/>
    </row>
    <row r="528" spans="1:40" ht="15.75" customHeight="1">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Y528" s="36"/>
      <c r="Z528" s="34"/>
      <c r="AA528" s="36"/>
      <c r="AB528" s="34"/>
      <c r="AC528" s="34"/>
      <c r="AD528" s="34"/>
      <c r="AE528" s="34"/>
      <c r="AK528" s="137"/>
      <c r="AN528" s="34"/>
    </row>
    <row r="529" spans="1:40" ht="15.75" customHeight="1">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Y529" s="36"/>
      <c r="Z529" s="34"/>
      <c r="AA529" s="36"/>
      <c r="AB529" s="34"/>
      <c r="AC529" s="34"/>
      <c r="AD529" s="34"/>
      <c r="AE529" s="34"/>
      <c r="AK529" s="137"/>
      <c r="AN529" s="34"/>
    </row>
    <row r="530" spans="1:40" ht="15.75" customHeight="1">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Y530" s="36"/>
      <c r="Z530" s="34"/>
      <c r="AA530" s="36"/>
      <c r="AB530" s="34"/>
      <c r="AC530" s="34"/>
      <c r="AD530" s="34"/>
      <c r="AE530" s="34"/>
      <c r="AK530" s="137"/>
      <c r="AN530" s="34"/>
    </row>
    <row r="531" spans="1:40" ht="15.75" customHeight="1">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Y531" s="36"/>
      <c r="Z531" s="34"/>
      <c r="AA531" s="36"/>
      <c r="AB531" s="34"/>
      <c r="AC531" s="34"/>
      <c r="AD531" s="34"/>
      <c r="AE531" s="34"/>
      <c r="AK531" s="137"/>
      <c r="AN531" s="34"/>
    </row>
    <row r="532" spans="1:40" ht="15.75" customHeight="1">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Y532" s="36"/>
      <c r="Z532" s="34"/>
      <c r="AA532" s="36"/>
      <c r="AB532" s="34"/>
      <c r="AC532" s="34"/>
      <c r="AD532" s="34"/>
      <c r="AE532" s="34"/>
      <c r="AK532" s="137"/>
      <c r="AN532" s="34"/>
    </row>
    <row r="533" spans="1:40" ht="15.75" customHeight="1">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Y533" s="36"/>
      <c r="Z533" s="34"/>
      <c r="AA533" s="36"/>
      <c r="AB533" s="34"/>
      <c r="AC533" s="34"/>
      <c r="AD533" s="34"/>
      <c r="AE533" s="34"/>
      <c r="AK533" s="137"/>
      <c r="AN533" s="34"/>
    </row>
    <row r="534" spans="1:40" ht="15.75" customHeight="1">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Y534" s="36"/>
      <c r="Z534" s="34"/>
      <c r="AA534" s="36"/>
      <c r="AB534" s="34"/>
      <c r="AC534" s="34"/>
      <c r="AD534" s="34"/>
      <c r="AE534" s="34"/>
      <c r="AK534" s="137"/>
      <c r="AN534" s="34"/>
    </row>
    <row r="535" spans="1:40" ht="15.75" customHeight="1">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Y535" s="36"/>
      <c r="Z535" s="34"/>
      <c r="AA535" s="36"/>
      <c r="AB535" s="34"/>
      <c r="AC535" s="34"/>
      <c r="AD535" s="34"/>
      <c r="AE535" s="34"/>
      <c r="AK535" s="137"/>
      <c r="AN535" s="34"/>
    </row>
    <row r="536" spans="1:40" ht="15.75" customHeight="1">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Y536" s="36"/>
      <c r="Z536" s="34"/>
      <c r="AA536" s="36"/>
      <c r="AB536" s="34"/>
      <c r="AC536" s="34"/>
      <c r="AD536" s="34"/>
      <c r="AE536" s="34"/>
      <c r="AK536" s="137"/>
      <c r="AN536" s="34"/>
    </row>
    <row r="537" spans="1:40" ht="15.75" customHeight="1">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Y537" s="36"/>
      <c r="Z537" s="34"/>
      <c r="AA537" s="36"/>
      <c r="AB537" s="34"/>
      <c r="AC537" s="34"/>
      <c r="AD537" s="34"/>
      <c r="AE537" s="34"/>
      <c r="AK537" s="137"/>
      <c r="AN537" s="34"/>
    </row>
    <row r="538" spans="1:40" ht="15.75" customHeight="1">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Y538" s="36"/>
      <c r="Z538" s="34"/>
      <c r="AA538" s="36"/>
      <c r="AB538" s="34"/>
      <c r="AC538" s="34"/>
      <c r="AD538" s="34"/>
      <c r="AE538" s="34"/>
      <c r="AK538" s="137"/>
      <c r="AN538" s="34"/>
    </row>
    <row r="539" spans="1:40" ht="15.75" customHeight="1">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Y539" s="36"/>
      <c r="Z539" s="34"/>
      <c r="AA539" s="36"/>
      <c r="AB539" s="34"/>
      <c r="AC539" s="34"/>
      <c r="AD539" s="34"/>
      <c r="AE539" s="34"/>
      <c r="AK539" s="137"/>
      <c r="AN539" s="34"/>
    </row>
    <row r="540" spans="1:40" ht="15.75" customHeight="1">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Y540" s="36"/>
      <c r="Z540" s="34"/>
      <c r="AA540" s="36"/>
      <c r="AB540" s="34"/>
      <c r="AC540" s="34"/>
      <c r="AD540" s="34"/>
      <c r="AE540" s="34"/>
      <c r="AK540" s="137"/>
      <c r="AN540" s="34"/>
    </row>
    <row r="541" spans="1:40" ht="15.75" customHeight="1">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Y541" s="36"/>
      <c r="Z541" s="34"/>
      <c r="AA541" s="36"/>
      <c r="AB541" s="34"/>
      <c r="AC541" s="34"/>
      <c r="AD541" s="34"/>
      <c r="AE541" s="34"/>
      <c r="AK541" s="137"/>
      <c r="AN541" s="34"/>
    </row>
    <row r="542" spans="1:40" ht="15.75" customHeight="1">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Y542" s="36"/>
      <c r="Z542" s="34"/>
      <c r="AA542" s="36"/>
      <c r="AB542" s="34"/>
      <c r="AC542" s="34"/>
      <c r="AD542" s="34"/>
      <c r="AE542" s="34"/>
      <c r="AK542" s="137"/>
      <c r="AN542" s="34"/>
    </row>
    <row r="543" spans="1:40" ht="15.75" customHeight="1">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Y543" s="36"/>
      <c r="Z543" s="34"/>
      <c r="AA543" s="36"/>
      <c r="AB543" s="34"/>
      <c r="AC543" s="34"/>
      <c r="AD543" s="34"/>
      <c r="AE543" s="34"/>
      <c r="AK543" s="137"/>
      <c r="AN543" s="34"/>
    </row>
    <row r="544" spans="1:40" ht="15.75" customHeight="1">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Y544" s="36"/>
      <c r="Z544" s="34"/>
      <c r="AA544" s="36"/>
      <c r="AB544" s="34"/>
      <c r="AC544" s="34"/>
      <c r="AD544" s="34"/>
      <c r="AE544" s="34"/>
      <c r="AK544" s="137"/>
      <c r="AN544" s="34"/>
    </row>
    <row r="545" spans="1:40" ht="15.75" customHeight="1">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Y545" s="36"/>
      <c r="Z545" s="34"/>
      <c r="AA545" s="36"/>
      <c r="AB545" s="34"/>
      <c r="AC545" s="34"/>
      <c r="AD545" s="34"/>
      <c r="AE545" s="34"/>
      <c r="AK545" s="137"/>
      <c r="AN545" s="34"/>
    </row>
    <row r="546" spans="1:40" ht="15.75" customHeight="1">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Y546" s="36"/>
      <c r="Z546" s="34"/>
      <c r="AA546" s="36"/>
      <c r="AB546" s="34"/>
      <c r="AC546" s="34"/>
      <c r="AD546" s="34"/>
      <c r="AE546" s="34"/>
      <c r="AK546" s="137"/>
      <c r="AN546" s="34"/>
    </row>
    <row r="547" spans="1:40" ht="15.75" customHeight="1">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Y547" s="36"/>
      <c r="Z547" s="34"/>
      <c r="AA547" s="36"/>
      <c r="AB547" s="34"/>
      <c r="AC547" s="34"/>
      <c r="AD547" s="34"/>
      <c r="AE547" s="34"/>
      <c r="AK547" s="137"/>
      <c r="AN547" s="34"/>
    </row>
    <row r="548" spans="1:40" ht="15.75" customHeight="1">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Y548" s="36"/>
      <c r="Z548" s="34"/>
      <c r="AA548" s="36"/>
      <c r="AB548" s="34"/>
      <c r="AC548" s="34"/>
      <c r="AD548" s="34"/>
      <c r="AE548" s="34"/>
      <c r="AK548" s="137"/>
      <c r="AN548" s="34"/>
    </row>
    <row r="549" spans="1:40" ht="15.75" customHeight="1">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Y549" s="36"/>
      <c r="Z549" s="34"/>
      <c r="AA549" s="36"/>
      <c r="AB549" s="34"/>
      <c r="AC549" s="34"/>
      <c r="AD549" s="34"/>
      <c r="AE549" s="34"/>
      <c r="AK549" s="137"/>
      <c r="AN549" s="34"/>
    </row>
    <row r="550" spans="1:40" ht="15.75" customHeight="1">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Y550" s="36"/>
      <c r="Z550" s="34"/>
      <c r="AA550" s="36"/>
      <c r="AB550" s="34"/>
      <c r="AC550" s="34"/>
      <c r="AD550" s="34"/>
      <c r="AE550" s="34"/>
      <c r="AK550" s="137"/>
      <c r="AN550" s="34"/>
    </row>
    <row r="551" spans="1:40" ht="15.75" customHeight="1">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Y551" s="36"/>
      <c r="Z551" s="34"/>
      <c r="AA551" s="36"/>
      <c r="AB551" s="34"/>
      <c r="AC551" s="34"/>
      <c r="AD551" s="34"/>
      <c r="AE551" s="34"/>
      <c r="AK551" s="137"/>
      <c r="AN551" s="34"/>
    </row>
    <row r="552" spans="1:40" ht="15.75" customHeight="1">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Y552" s="36"/>
      <c r="Z552" s="34"/>
      <c r="AA552" s="36"/>
      <c r="AB552" s="34"/>
      <c r="AC552" s="34"/>
      <c r="AD552" s="34"/>
      <c r="AE552" s="34"/>
      <c r="AK552" s="137"/>
      <c r="AN552" s="34"/>
    </row>
    <row r="553" spans="1:40" ht="15.75" customHeight="1">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Y553" s="36"/>
      <c r="Z553" s="34"/>
      <c r="AA553" s="36"/>
      <c r="AB553" s="34"/>
      <c r="AC553" s="34"/>
      <c r="AD553" s="34"/>
      <c r="AE553" s="34"/>
      <c r="AK553" s="137"/>
      <c r="AN553" s="34"/>
    </row>
    <row r="554" spans="1:40" ht="15.75" customHeight="1">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Y554" s="36"/>
      <c r="Z554" s="34"/>
      <c r="AA554" s="36"/>
      <c r="AB554" s="34"/>
      <c r="AC554" s="34"/>
      <c r="AD554" s="34"/>
      <c r="AE554" s="34"/>
      <c r="AK554" s="137"/>
      <c r="AN554" s="34"/>
    </row>
    <row r="555" spans="1:40" ht="15.75" customHeight="1">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Y555" s="36"/>
      <c r="Z555" s="34"/>
      <c r="AA555" s="36"/>
      <c r="AB555" s="34"/>
      <c r="AC555" s="34"/>
      <c r="AD555" s="34"/>
      <c r="AE555" s="34"/>
      <c r="AK555" s="137"/>
      <c r="AN555" s="34"/>
    </row>
    <row r="556" spans="1:40" ht="15.75" customHeight="1">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Y556" s="36"/>
      <c r="Z556" s="34"/>
      <c r="AA556" s="36"/>
      <c r="AB556" s="34"/>
      <c r="AC556" s="34"/>
      <c r="AD556" s="34"/>
      <c r="AE556" s="34"/>
      <c r="AK556" s="137"/>
      <c r="AN556" s="34"/>
    </row>
    <row r="557" spans="1:40" ht="15.75"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Y557" s="36"/>
      <c r="Z557" s="34"/>
      <c r="AA557" s="36"/>
      <c r="AB557" s="34"/>
      <c r="AC557" s="34"/>
      <c r="AD557" s="34"/>
      <c r="AE557" s="34"/>
      <c r="AK557" s="137"/>
      <c r="AN557" s="34"/>
    </row>
    <row r="558" spans="1:40" ht="15.75"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Y558" s="36"/>
      <c r="Z558" s="34"/>
      <c r="AA558" s="36"/>
      <c r="AB558" s="34"/>
      <c r="AC558" s="34"/>
      <c r="AD558" s="34"/>
      <c r="AE558" s="34"/>
      <c r="AK558" s="137"/>
      <c r="AN558" s="34"/>
    </row>
    <row r="559" spans="1:40" ht="15.75"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Y559" s="36"/>
      <c r="Z559" s="34"/>
      <c r="AA559" s="36"/>
      <c r="AB559" s="34"/>
      <c r="AC559" s="34"/>
      <c r="AD559" s="34"/>
      <c r="AE559" s="34"/>
      <c r="AK559" s="137"/>
      <c r="AN559" s="34"/>
    </row>
    <row r="560" spans="1:40" ht="15.75"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Y560" s="36"/>
      <c r="Z560" s="34"/>
      <c r="AA560" s="36"/>
      <c r="AB560" s="34"/>
      <c r="AC560" s="34"/>
      <c r="AD560" s="34"/>
      <c r="AE560" s="34"/>
      <c r="AK560" s="137"/>
      <c r="AN560" s="34"/>
    </row>
    <row r="561" spans="1:40" ht="15.75" customHeight="1">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Y561" s="36"/>
      <c r="Z561" s="34"/>
      <c r="AA561" s="36"/>
      <c r="AB561" s="34"/>
      <c r="AC561" s="34"/>
      <c r="AD561" s="34"/>
      <c r="AE561" s="34"/>
      <c r="AK561" s="137"/>
      <c r="AN561" s="34"/>
    </row>
    <row r="562" spans="1:40" ht="15.75" customHeight="1">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Y562" s="36"/>
      <c r="Z562" s="34"/>
      <c r="AA562" s="36"/>
      <c r="AB562" s="34"/>
      <c r="AC562" s="34"/>
      <c r="AD562" s="34"/>
      <c r="AE562" s="34"/>
      <c r="AK562" s="137"/>
      <c r="AN562" s="34"/>
    </row>
    <row r="563" spans="1:40" ht="15.75" customHeight="1">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Y563" s="36"/>
      <c r="Z563" s="34"/>
      <c r="AA563" s="36"/>
      <c r="AB563" s="34"/>
      <c r="AC563" s="34"/>
      <c r="AD563" s="34"/>
      <c r="AE563" s="34"/>
      <c r="AK563" s="137"/>
      <c r="AN563" s="34"/>
    </row>
    <row r="564" spans="1:40" ht="15.75" customHeight="1">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Y564" s="36"/>
      <c r="Z564" s="34"/>
      <c r="AA564" s="36"/>
      <c r="AB564" s="34"/>
      <c r="AC564" s="34"/>
      <c r="AD564" s="34"/>
      <c r="AE564" s="34"/>
      <c r="AK564" s="137"/>
      <c r="AN564" s="34"/>
    </row>
    <row r="565" spans="1:40" ht="15.75" customHeight="1">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Y565" s="36"/>
      <c r="Z565" s="34"/>
      <c r="AA565" s="36"/>
      <c r="AB565" s="34"/>
      <c r="AC565" s="34"/>
      <c r="AD565" s="34"/>
      <c r="AE565" s="34"/>
      <c r="AK565" s="137"/>
      <c r="AN565" s="34"/>
    </row>
    <row r="566" spans="1:40" ht="15.75" customHeight="1">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Y566" s="36"/>
      <c r="Z566" s="34"/>
      <c r="AA566" s="36"/>
      <c r="AB566" s="34"/>
      <c r="AC566" s="34"/>
      <c r="AD566" s="34"/>
      <c r="AE566" s="34"/>
      <c r="AK566" s="137"/>
      <c r="AN566" s="34"/>
    </row>
    <row r="567" spans="1:40" ht="15.75" customHeight="1">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Y567" s="36"/>
      <c r="Z567" s="34"/>
      <c r="AA567" s="36"/>
      <c r="AB567" s="34"/>
      <c r="AC567" s="34"/>
      <c r="AD567" s="34"/>
      <c r="AE567" s="34"/>
      <c r="AK567" s="137"/>
      <c r="AN567" s="34"/>
    </row>
    <row r="568" spans="1:40" ht="15.75" customHeight="1">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Y568" s="36"/>
      <c r="Z568" s="34"/>
      <c r="AA568" s="36"/>
      <c r="AB568" s="34"/>
      <c r="AC568" s="34"/>
      <c r="AD568" s="34"/>
      <c r="AE568" s="34"/>
      <c r="AK568" s="137"/>
      <c r="AN568" s="34"/>
    </row>
    <row r="569" spans="1:40" ht="15.75" customHeight="1">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Y569" s="36"/>
      <c r="Z569" s="34"/>
      <c r="AA569" s="36"/>
      <c r="AB569" s="34"/>
      <c r="AC569" s="34"/>
      <c r="AD569" s="34"/>
      <c r="AE569" s="34"/>
      <c r="AK569" s="137"/>
      <c r="AN569" s="34"/>
    </row>
    <row r="570" spans="1:40" ht="15.75" customHeight="1">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Y570" s="36"/>
      <c r="Z570" s="34"/>
      <c r="AA570" s="36"/>
      <c r="AB570" s="34"/>
      <c r="AC570" s="34"/>
      <c r="AD570" s="34"/>
      <c r="AE570" s="34"/>
      <c r="AK570" s="137"/>
      <c r="AN570" s="34"/>
    </row>
    <row r="571" spans="1:40" ht="15.75" customHeight="1">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Y571" s="36"/>
      <c r="Z571" s="34"/>
      <c r="AA571" s="36"/>
      <c r="AB571" s="34"/>
      <c r="AC571" s="34"/>
      <c r="AD571" s="34"/>
      <c r="AE571" s="34"/>
      <c r="AK571" s="137"/>
      <c r="AN571" s="34"/>
    </row>
    <row r="572" spans="1:40" ht="15.75" customHeight="1">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Y572" s="36"/>
      <c r="Z572" s="34"/>
      <c r="AA572" s="36"/>
      <c r="AB572" s="34"/>
      <c r="AC572" s="34"/>
      <c r="AD572" s="34"/>
      <c r="AE572" s="34"/>
      <c r="AK572" s="137"/>
      <c r="AN572" s="34"/>
    </row>
    <row r="573" spans="1:40" ht="15.75" customHeight="1">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Y573" s="36"/>
      <c r="Z573" s="34"/>
      <c r="AA573" s="36"/>
      <c r="AB573" s="34"/>
      <c r="AC573" s="34"/>
      <c r="AD573" s="34"/>
      <c r="AE573" s="34"/>
      <c r="AK573" s="137"/>
      <c r="AN573" s="34"/>
    </row>
    <row r="574" spans="1:40" ht="15.75" customHeight="1">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Y574" s="36"/>
      <c r="Z574" s="34"/>
      <c r="AA574" s="36"/>
      <c r="AB574" s="34"/>
      <c r="AC574" s="34"/>
      <c r="AD574" s="34"/>
      <c r="AE574" s="34"/>
      <c r="AK574" s="137"/>
      <c r="AN574" s="34"/>
    </row>
    <row r="575" spans="1:40" ht="15.75" customHeight="1">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Y575" s="36"/>
      <c r="Z575" s="34"/>
      <c r="AA575" s="36"/>
      <c r="AB575" s="34"/>
      <c r="AC575" s="34"/>
      <c r="AD575" s="34"/>
      <c r="AE575" s="34"/>
      <c r="AK575" s="137"/>
      <c r="AN575" s="34"/>
    </row>
    <row r="576" spans="1:40" ht="15.75" customHeight="1">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Y576" s="36"/>
      <c r="Z576" s="34"/>
      <c r="AA576" s="36"/>
      <c r="AB576" s="34"/>
      <c r="AC576" s="34"/>
      <c r="AD576" s="34"/>
      <c r="AE576" s="34"/>
      <c r="AK576" s="137"/>
      <c r="AN576" s="34"/>
    </row>
    <row r="577" spans="1:40" ht="15.75" customHeight="1">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Y577" s="36"/>
      <c r="Z577" s="34"/>
      <c r="AA577" s="36"/>
      <c r="AB577" s="34"/>
      <c r="AC577" s="34"/>
      <c r="AD577" s="34"/>
      <c r="AE577" s="34"/>
      <c r="AK577" s="137"/>
      <c r="AN577" s="34"/>
    </row>
    <row r="578" spans="1:40" ht="15.75" customHeight="1">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Y578" s="36"/>
      <c r="Z578" s="34"/>
      <c r="AA578" s="36"/>
      <c r="AB578" s="34"/>
      <c r="AC578" s="34"/>
      <c r="AD578" s="34"/>
      <c r="AE578" s="34"/>
      <c r="AK578" s="137"/>
      <c r="AN578" s="34"/>
    </row>
    <row r="579" spans="1:40" ht="15.75" customHeight="1">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Y579" s="36"/>
      <c r="Z579" s="34"/>
      <c r="AA579" s="36"/>
      <c r="AB579" s="34"/>
      <c r="AC579" s="34"/>
      <c r="AD579" s="34"/>
      <c r="AE579" s="34"/>
      <c r="AK579" s="137"/>
      <c r="AN579" s="34"/>
    </row>
    <row r="580" spans="1:40" ht="15.75" customHeight="1">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Y580" s="36"/>
      <c r="Z580" s="34"/>
      <c r="AA580" s="36"/>
      <c r="AB580" s="34"/>
      <c r="AC580" s="34"/>
      <c r="AD580" s="34"/>
      <c r="AE580" s="34"/>
      <c r="AK580" s="137"/>
      <c r="AN580" s="34"/>
    </row>
    <row r="581" spans="1:40" ht="15.75" customHeight="1">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Y581" s="36"/>
      <c r="Z581" s="34"/>
      <c r="AA581" s="36"/>
      <c r="AB581" s="34"/>
      <c r="AC581" s="34"/>
      <c r="AD581" s="34"/>
      <c r="AE581" s="34"/>
      <c r="AK581" s="137"/>
      <c r="AN581" s="34"/>
    </row>
    <row r="582" spans="1:40" ht="15.75" customHeight="1">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Y582" s="36"/>
      <c r="Z582" s="34"/>
      <c r="AA582" s="36"/>
      <c r="AB582" s="34"/>
      <c r="AC582" s="34"/>
      <c r="AD582" s="34"/>
      <c r="AE582" s="34"/>
      <c r="AK582" s="137"/>
      <c r="AN582" s="34"/>
    </row>
    <row r="583" spans="1:40" ht="15.75" customHeight="1">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Y583" s="36"/>
      <c r="Z583" s="34"/>
      <c r="AA583" s="36"/>
      <c r="AB583" s="34"/>
      <c r="AC583" s="34"/>
      <c r="AD583" s="34"/>
      <c r="AE583" s="34"/>
      <c r="AK583" s="137"/>
      <c r="AN583" s="34"/>
    </row>
    <row r="584" spans="1:40" ht="15.75" customHeight="1">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Y584" s="36"/>
      <c r="Z584" s="34"/>
      <c r="AA584" s="36"/>
      <c r="AB584" s="34"/>
      <c r="AC584" s="34"/>
      <c r="AD584" s="34"/>
      <c r="AE584" s="34"/>
      <c r="AK584" s="137"/>
      <c r="AN584" s="34"/>
    </row>
    <row r="585" spans="1:40" ht="15.75" customHeight="1">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Y585" s="36"/>
      <c r="Z585" s="34"/>
      <c r="AA585" s="36"/>
      <c r="AB585" s="34"/>
      <c r="AC585" s="34"/>
      <c r="AD585" s="34"/>
      <c r="AE585" s="34"/>
      <c r="AK585" s="137"/>
      <c r="AN585" s="34"/>
    </row>
    <row r="586" spans="1:40" ht="15.75" customHeight="1">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Y586" s="36"/>
      <c r="Z586" s="34"/>
      <c r="AA586" s="36"/>
      <c r="AB586" s="34"/>
      <c r="AC586" s="34"/>
      <c r="AD586" s="34"/>
      <c r="AE586" s="34"/>
      <c r="AK586" s="137"/>
      <c r="AN586" s="34"/>
    </row>
    <row r="587" spans="1:40" ht="15.75" customHeight="1">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Y587" s="36"/>
      <c r="Z587" s="34"/>
      <c r="AA587" s="36"/>
      <c r="AB587" s="34"/>
      <c r="AC587" s="34"/>
      <c r="AD587" s="34"/>
      <c r="AE587" s="34"/>
      <c r="AK587" s="137"/>
      <c r="AN587" s="34"/>
    </row>
    <row r="588" spans="1:40" ht="15.75" customHeight="1">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Y588" s="36"/>
      <c r="Z588" s="34"/>
      <c r="AA588" s="36"/>
      <c r="AB588" s="34"/>
      <c r="AC588" s="34"/>
      <c r="AD588" s="34"/>
      <c r="AE588" s="34"/>
      <c r="AK588" s="137"/>
      <c r="AN588" s="34"/>
    </row>
    <row r="589" spans="1:40" ht="15.75" customHeight="1">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Y589" s="36"/>
      <c r="Z589" s="34"/>
      <c r="AA589" s="36"/>
      <c r="AB589" s="34"/>
      <c r="AC589" s="34"/>
      <c r="AD589" s="34"/>
      <c r="AE589" s="34"/>
      <c r="AK589" s="137"/>
      <c r="AN589" s="34"/>
    </row>
    <row r="590" spans="1:40" ht="15.75" customHeight="1">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Y590" s="36"/>
      <c r="Z590" s="34"/>
      <c r="AA590" s="36"/>
      <c r="AB590" s="34"/>
      <c r="AC590" s="34"/>
      <c r="AD590" s="34"/>
      <c r="AE590" s="34"/>
      <c r="AK590" s="137"/>
      <c r="AN590" s="34"/>
    </row>
    <row r="591" spans="1:40" ht="15.75" customHeight="1">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Y591" s="36"/>
      <c r="Z591" s="34"/>
      <c r="AA591" s="36"/>
      <c r="AB591" s="34"/>
      <c r="AC591" s="34"/>
      <c r="AD591" s="34"/>
      <c r="AE591" s="34"/>
      <c r="AK591" s="137"/>
      <c r="AN591" s="34"/>
    </row>
    <row r="592" spans="1:40" ht="15.75" customHeight="1">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Y592" s="36"/>
      <c r="Z592" s="34"/>
      <c r="AA592" s="36"/>
      <c r="AB592" s="34"/>
      <c r="AC592" s="34"/>
      <c r="AD592" s="34"/>
      <c r="AE592" s="34"/>
      <c r="AK592" s="137"/>
      <c r="AN592" s="34"/>
    </row>
    <row r="593" spans="1:40" ht="15.75" customHeight="1">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Y593" s="36"/>
      <c r="Z593" s="34"/>
      <c r="AA593" s="36"/>
      <c r="AB593" s="34"/>
      <c r="AC593" s="34"/>
      <c r="AD593" s="34"/>
      <c r="AE593" s="34"/>
      <c r="AK593" s="137"/>
      <c r="AN593" s="34"/>
    </row>
    <row r="594" spans="1:40" ht="15.75" customHeight="1">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Y594" s="36"/>
      <c r="Z594" s="34"/>
      <c r="AA594" s="36"/>
      <c r="AB594" s="34"/>
      <c r="AC594" s="34"/>
      <c r="AD594" s="34"/>
      <c r="AE594" s="34"/>
      <c r="AK594" s="137"/>
      <c r="AN594" s="34"/>
    </row>
    <row r="595" spans="1:40" ht="15.75" customHeight="1">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Y595" s="36"/>
      <c r="Z595" s="34"/>
      <c r="AA595" s="36"/>
      <c r="AB595" s="34"/>
      <c r="AC595" s="34"/>
      <c r="AD595" s="34"/>
      <c r="AE595" s="34"/>
      <c r="AK595" s="137"/>
      <c r="AN595" s="34"/>
    </row>
    <row r="596" spans="1:40" ht="15.75" customHeight="1">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Y596" s="36"/>
      <c r="Z596" s="34"/>
      <c r="AA596" s="36"/>
      <c r="AB596" s="34"/>
      <c r="AC596" s="34"/>
      <c r="AD596" s="34"/>
      <c r="AE596" s="34"/>
      <c r="AK596" s="137"/>
      <c r="AN596" s="34"/>
    </row>
    <row r="597" spans="1:40" ht="15.75" customHeight="1">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Y597" s="36"/>
      <c r="Z597" s="34"/>
      <c r="AA597" s="36"/>
      <c r="AB597" s="34"/>
      <c r="AC597" s="34"/>
      <c r="AD597" s="34"/>
      <c r="AE597" s="34"/>
      <c r="AK597" s="137"/>
      <c r="AN597" s="34"/>
    </row>
    <row r="598" spans="1:40" ht="15.75" customHeight="1">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Y598" s="36"/>
      <c r="Z598" s="34"/>
      <c r="AA598" s="36"/>
      <c r="AB598" s="34"/>
      <c r="AC598" s="34"/>
      <c r="AD598" s="34"/>
      <c r="AE598" s="34"/>
      <c r="AK598" s="137"/>
      <c r="AN598" s="34"/>
    </row>
    <row r="599" spans="1:40" ht="15.75" customHeight="1">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Y599" s="36"/>
      <c r="Z599" s="34"/>
      <c r="AA599" s="36"/>
      <c r="AB599" s="34"/>
      <c r="AC599" s="34"/>
      <c r="AD599" s="34"/>
      <c r="AE599" s="34"/>
      <c r="AK599" s="137"/>
      <c r="AN599" s="34"/>
    </row>
    <row r="600" spans="1:40" ht="15.75" customHeight="1">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Y600" s="36"/>
      <c r="Z600" s="34"/>
      <c r="AA600" s="36"/>
      <c r="AB600" s="34"/>
      <c r="AC600" s="34"/>
      <c r="AD600" s="34"/>
      <c r="AE600" s="34"/>
      <c r="AK600" s="137"/>
      <c r="AN600" s="34"/>
    </row>
    <row r="601" spans="1:40" ht="15.75" customHeight="1">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Y601" s="36"/>
      <c r="Z601" s="34"/>
      <c r="AA601" s="36"/>
      <c r="AB601" s="34"/>
      <c r="AC601" s="34"/>
      <c r="AD601" s="34"/>
      <c r="AE601" s="34"/>
      <c r="AK601" s="137"/>
      <c r="AN601" s="34"/>
    </row>
    <row r="602" spans="1:40" ht="15.75" customHeight="1">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Y602" s="36"/>
      <c r="Z602" s="34"/>
      <c r="AA602" s="36"/>
      <c r="AB602" s="34"/>
      <c r="AC602" s="34"/>
      <c r="AD602" s="34"/>
      <c r="AE602" s="34"/>
      <c r="AK602" s="137"/>
      <c r="AN602" s="34"/>
    </row>
    <row r="603" spans="1:40" ht="15.75" customHeight="1">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Y603" s="36"/>
      <c r="Z603" s="34"/>
      <c r="AA603" s="36"/>
      <c r="AB603" s="34"/>
      <c r="AC603" s="34"/>
      <c r="AD603" s="34"/>
      <c r="AE603" s="34"/>
      <c r="AK603" s="137"/>
      <c r="AN603" s="34"/>
    </row>
    <row r="604" spans="1:40" ht="15.75" customHeight="1">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Y604" s="36"/>
      <c r="Z604" s="34"/>
      <c r="AA604" s="36"/>
      <c r="AB604" s="34"/>
      <c r="AC604" s="34"/>
      <c r="AD604" s="34"/>
      <c r="AE604" s="34"/>
      <c r="AK604" s="137"/>
      <c r="AN604" s="34"/>
    </row>
    <row r="605" spans="1:40" ht="15.75" customHeight="1">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Y605" s="36"/>
      <c r="Z605" s="34"/>
      <c r="AA605" s="36"/>
      <c r="AB605" s="34"/>
      <c r="AC605" s="34"/>
      <c r="AD605" s="34"/>
      <c r="AE605" s="34"/>
      <c r="AK605" s="137"/>
      <c r="AN605" s="34"/>
    </row>
    <row r="606" spans="1:40" ht="15.75" customHeight="1">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Y606" s="36"/>
      <c r="Z606" s="34"/>
      <c r="AA606" s="36"/>
      <c r="AB606" s="34"/>
      <c r="AC606" s="34"/>
      <c r="AD606" s="34"/>
      <c r="AE606" s="34"/>
      <c r="AK606" s="137"/>
      <c r="AN606" s="34"/>
    </row>
    <row r="607" spans="1:40" ht="15.75" customHeight="1">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Y607" s="36"/>
      <c r="Z607" s="34"/>
      <c r="AA607" s="36"/>
      <c r="AB607" s="34"/>
      <c r="AC607" s="34"/>
      <c r="AD607" s="34"/>
      <c r="AE607" s="34"/>
      <c r="AK607" s="137"/>
      <c r="AN607" s="34"/>
    </row>
    <row r="608" spans="1:40" ht="15.75" customHeight="1">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Y608" s="36"/>
      <c r="Z608" s="34"/>
      <c r="AA608" s="36"/>
      <c r="AB608" s="34"/>
      <c r="AC608" s="34"/>
      <c r="AD608" s="34"/>
      <c r="AE608" s="34"/>
      <c r="AK608" s="137"/>
      <c r="AN608" s="34"/>
    </row>
    <row r="609" spans="1:40" ht="15.75" customHeight="1">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Y609" s="36"/>
      <c r="Z609" s="34"/>
      <c r="AA609" s="36"/>
      <c r="AB609" s="34"/>
      <c r="AC609" s="34"/>
      <c r="AD609" s="34"/>
      <c r="AE609" s="34"/>
      <c r="AK609" s="137"/>
      <c r="AN609" s="34"/>
    </row>
    <row r="610" spans="1:40" ht="15.75" customHeight="1">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Y610" s="36"/>
      <c r="Z610" s="34"/>
      <c r="AA610" s="36"/>
      <c r="AB610" s="34"/>
      <c r="AC610" s="34"/>
      <c r="AD610" s="34"/>
      <c r="AE610" s="34"/>
      <c r="AK610" s="137"/>
      <c r="AN610" s="34"/>
    </row>
    <row r="611" spans="1:40" ht="15.75" customHeight="1">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Y611" s="36"/>
      <c r="Z611" s="34"/>
      <c r="AA611" s="36"/>
      <c r="AB611" s="34"/>
      <c r="AC611" s="34"/>
      <c r="AD611" s="34"/>
      <c r="AE611" s="34"/>
      <c r="AK611" s="137"/>
      <c r="AN611" s="34"/>
    </row>
    <row r="612" spans="1:40" ht="15.75" customHeight="1">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Y612" s="36"/>
      <c r="Z612" s="34"/>
      <c r="AA612" s="36"/>
      <c r="AB612" s="34"/>
      <c r="AC612" s="34"/>
      <c r="AD612" s="34"/>
      <c r="AE612" s="34"/>
      <c r="AK612" s="137"/>
      <c r="AN612" s="34"/>
    </row>
    <row r="613" spans="1:40" ht="15.75" customHeight="1">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Y613" s="36"/>
      <c r="Z613" s="34"/>
      <c r="AA613" s="36"/>
      <c r="AB613" s="34"/>
      <c r="AC613" s="34"/>
      <c r="AD613" s="34"/>
      <c r="AE613" s="34"/>
      <c r="AK613" s="137"/>
      <c r="AN613" s="34"/>
    </row>
    <row r="614" spans="1:40" ht="15.75" customHeight="1">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Y614" s="36"/>
      <c r="Z614" s="34"/>
      <c r="AA614" s="36"/>
      <c r="AB614" s="34"/>
      <c r="AC614" s="34"/>
      <c r="AD614" s="34"/>
      <c r="AE614" s="34"/>
      <c r="AK614" s="137"/>
      <c r="AN614" s="34"/>
    </row>
    <row r="615" spans="1:40" ht="15.75" customHeight="1">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Y615" s="36"/>
      <c r="Z615" s="34"/>
      <c r="AA615" s="36"/>
      <c r="AB615" s="34"/>
      <c r="AC615" s="34"/>
      <c r="AD615" s="34"/>
      <c r="AE615" s="34"/>
      <c r="AK615" s="137"/>
      <c r="AN615" s="34"/>
    </row>
    <row r="616" spans="1:40" ht="15.75" customHeight="1">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Y616" s="36"/>
      <c r="Z616" s="34"/>
      <c r="AA616" s="36"/>
      <c r="AB616" s="34"/>
      <c r="AC616" s="34"/>
      <c r="AD616" s="34"/>
      <c r="AE616" s="34"/>
      <c r="AK616" s="137"/>
      <c r="AN616" s="34"/>
    </row>
    <row r="617" spans="1:40" ht="15.75" customHeight="1">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Y617" s="36"/>
      <c r="Z617" s="34"/>
      <c r="AA617" s="36"/>
      <c r="AB617" s="34"/>
      <c r="AC617" s="34"/>
      <c r="AD617" s="34"/>
      <c r="AE617" s="34"/>
      <c r="AK617" s="137"/>
      <c r="AN617" s="34"/>
    </row>
    <row r="618" spans="1:40" ht="15.75" customHeight="1">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Y618" s="36"/>
      <c r="Z618" s="34"/>
      <c r="AA618" s="36"/>
      <c r="AB618" s="34"/>
      <c r="AC618" s="34"/>
      <c r="AD618" s="34"/>
      <c r="AE618" s="34"/>
      <c r="AK618" s="137"/>
      <c r="AN618" s="34"/>
    </row>
    <row r="619" spans="1:40" ht="15.75" customHeight="1">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Y619" s="36"/>
      <c r="Z619" s="34"/>
      <c r="AA619" s="36"/>
      <c r="AB619" s="34"/>
      <c r="AC619" s="34"/>
      <c r="AD619" s="34"/>
      <c r="AE619" s="34"/>
      <c r="AK619" s="137"/>
      <c r="AN619" s="34"/>
    </row>
    <row r="620" spans="1:40" ht="15.75" customHeight="1">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Y620" s="36"/>
      <c r="Z620" s="34"/>
      <c r="AA620" s="36"/>
      <c r="AB620" s="34"/>
      <c r="AC620" s="34"/>
      <c r="AD620" s="34"/>
      <c r="AE620" s="34"/>
      <c r="AK620" s="137"/>
      <c r="AN620" s="34"/>
    </row>
    <row r="621" spans="1:40" ht="15.75" customHeight="1">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Y621" s="36"/>
      <c r="Z621" s="34"/>
      <c r="AA621" s="36"/>
      <c r="AB621" s="34"/>
      <c r="AC621" s="34"/>
      <c r="AD621" s="34"/>
      <c r="AE621" s="34"/>
      <c r="AK621" s="137"/>
      <c r="AN621" s="34"/>
    </row>
    <row r="622" spans="1:40" ht="15.75" customHeight="1">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Y622" s="36"/>
      <c r="Z622" s="34"/>
      <c r="AA622" s="36"/>
      <c r="AB622" s="34"/>
      <c r="AC622" s="34"/>
      <c r="AD622" s="34"/>
      <c r="AE622" s="34"/>
      <c r="AK622" s="137"/>
      <c r="AN622" s="34"/>
    </row>
    <row r="623" spans="1:40" ht="15.75" customHeight="1">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Y623" s="36"/>
      <c r="Z623" s="34"/>
      <c r="AA623" s="36"/>
      <c r="AB623" s="34"/>
      <c r="AC623" s="34"/>
      <c r="AD623" s="34"/>
      <c r="AE623" s="34"/>
      <c r="AK623" s="137"/>
      <c r="AN623" s="34"/>
    </row>
    <row r="624" spans="1:40" ht="15.75" customHeight="1">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Y624" s="36"/>
      <c r="Z624" s="34"/>
      <c r="AA624" s="36"/>
      <c r="AB624" s="34"/>
      <c r="AC624" s="34"/>
      <c r="AD624" s="34"/>
      <c r="AE624" s="34"/>
      <c r="AK624" s="137"/>
      <c r="AN624" s="34"/>
    </row>
    <row r="625" spans="1:40" ht="15.75" customHeight="1">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Y625" s="36"/>
      <c r="Z625" s="34"/>
      <c r="AA625" s="36"/>
      <c r="AB625" s="34"/>
      <c r="AC625" s="34"/>
      <c r="AD625" s="34"/>
      <c r="AE625" s="34"/>
      <c r="AK625" s="137"/>
      <c r="AN625" s="34"/>
    </row>
    <row r="626" spans="1:40" ht="15.75" customHeight="1">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Y626" s="36"/>
      <c r="Z626" s="34"/>
      <c r="AA626" s="36"/>
      <c r="AB626" s="34"/>
      <c r="AC626" s="34"/>
      <c r="AD626" s="34"/>
      <c r="AE626" s="34"/>
      <c r="AK626" s="137"/>
      <c r="AN626" s="34"/>
    </row>
    <row r="627" spans="1:40" ht="15.75" customHeight="1">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Y627" s="36"/>
      <c r="Z627" s="34"/>
      <c r="AA627" s="36"/>
      <c r="AB627" s="34"/>
      <c r="AC627" s="34"/>
      <c r="AD627" s="34"/>
      <c r="AE627" s="34"/>
      <c r="AK627" s="137"/>
      <c r="AN627" s="34"/>
    </row>
    <row r="628" spans="1:40" ht="15.75" customHeight="1">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Y628" s="36"/>
      <c r="Z628" s="34"/>
      <c r="AA628" s="36"/>
      <c r="AB628" s="34"/>
      <c r="AC628" s="34"/>
      <c r="AD628" s="34"/>
      <c r="AE628" s="34"/>
      <c r="AK628" s="137"/>
      <c r="AN628" s="34"/>
    </row>
    <row r="629" spans="1:40" ht="15.7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Y629" s="36"/>
      <c r="Z629" s="34"/>
      <c r="AA629" s="36"/>
      <c r="AB629" s="34"/>
      <c r="AC629" s="34"/>
      <c r="AD629" s="34"/>
      <c r="AE629" s="34"/>
      <c r="AK629" s="137"/>
      <c r="AN629" s="34"/>
    </row>
    <row r="630" spans="1:40" ht="15.75" customHeight="1">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Y630" s="36"/>
      <c r="Z630" s="34"/>
      <c r="AA630" s="36"/>
      <c r="AB630" s="34"/>
      <c r="AC630" s="34"/>
      <c r="AD630" s="34"/>
      <c r="AE630" s="34"/>
      <c r="AK630" s="137"/>
      <c r="AN630" s="34"/>
    </row>
    <row r="631" spans="1:40" ht="15.75" customHeight="1">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Y631" s="36"/>
      <c r="Z631" s="34"/>
      <c r="AA631" s="36"/>
      <c r="AB631" s="34"/>
      <c r="AC631" s="34"/>
      <c r="AD631" s="34"/>
      <c r="AE631" s="34"/>
      <c r="AK631" s="137"/>
      <c r="AN631" s="34"/>
    </row>
    <row r="632" spans="1:40" ht="15.75" customHeight="1">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Y632" s="36"/>
      <c r="Z632" s="34"/>
      <c r="AA632" s="36"/>
      <c r="AB632" s="34"/>
      <c r="AC632" s="34"/>
      <c r="AD632" s="34"/>
      <c r="AE632" s="34"/>
      <c r="AK632" s="137"/>
      <c r="AN632" s="34"/>
    </row>
    <row r="633" spans="1:40" ht="15.75" customHeight="1">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Y633" s="36"/>
      <c r="Z633" s="34"/>
      <c r="AA633" s="36"/>
      <c r="AB633" s="34"/>
      <c r="AC633" s="34"/>
      <c r="AD633" s="34"/>
      <c r="AE633" s="34"/>
      <c r="AK633" s="137"/>
      <c r="AN633" s="34"/>
    </row>
    <row r="634" spans="1:40" ht="15.75" customHeight="1">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Y634" s="36"/>
      <c r="Z634" s="34"/>
      <c r="AA634" s="36"/>
      <c r="AB634" s="34"/>
      <c r="AC634" s="34"/>
      <c r="AD634" s="34"/>
      <c r="AE634" s="34"/>
      <c r="AK634" s="137"/>
      <c r="AN634" s="34"/>
    </row>
    <row r="635" spans="1:40" ht="15.75" customHeight="1">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Y635" s="36"/>
      <c r="Z635" s="34"/>
      <c r="AA635" s="36"/>
      <c r="AB635" s="34"/>
      <c r="AC635" s="34"/>
      <c r="AD635" s="34"/>
      <c r="AE635" s="34"/>
      <c r="AK635" s="137"/>
      <c r="AN635" s="34"/>
    </row>
    <row r="636" spans="1:40" ht="15.75" customHeight="1">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Y636" s="36"/>
      <c r="Z636" s="34"/>
      <c r="AA636" s="36"/>
      <c r="AB636" s="34"/>
      <c r="AC636" s="34"/>
      <c r="AD636" s="34"/>
      <c r="AE636" s="34"/>
      <c r="AK636" s="137"/>
      <c r="AN636" s="34"/>
    </row>
    <row r="637" spans="1:40" ht="15.75" customHeight="1">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Y637" s="36"/>
      <c r="Z637" s="34"/>
      <c r="AA637" s="36"/>
      <c r="AB637" s="34"/>
      <c r="AC637" s="34"/>
      <c r="AD637" s="34"/>
      <c r="AE637" s="34"/>
      <c r="AK637" s="137"/>
      <c r="AN637" s="34"/>
    </row>
    <row r="638" spans="1:40" ht="15.75" customHeight="1">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Y638" s="36"/>
      <c r="Z638" s="34"/>
      <c r="AA638" s="36"/>
      <c r="AB638" s="34"/>
      <c r="AC638" s="34"/>
      <c r="AD638" s="34"/>
      <c r="AE638" s="34"/>
      <c r="AK638" s="137"/>
      <c r="AN638" s="34"/>
    </row>
    <row r="639" spans="1:40" ht="15.75" customHeight="1">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Y639" s="36"/>
      <c r="Z639" s="34"/>
      <c r="AA639" s="36"/>
      <c r="AB639" s="34"/>
      <c r="AC639" s="34"/>
      <c r="AD639" s="34"/>
      <c r="AE639" s="34"/>
      <c r="AK639" s="137"/>
      <c r="AN639" s="34"/>
    </row>
    <row r="640" spans="1:40" ht="15.75" customHeight="1">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Y640" s="36"/>
      <c r="Z640" s="34"/>
      <c r="AA640" s="36"/>
      <c r="AB640" s="34"/>
      <c r="AC640" s="34"/>
      <c r="AD640" s="34"/>
      <c r="AE640" s="34"/>
      <c r="AK640" s="137"/>
      <c r="AN640" s="34"/>
    </row>
    <row r="641" spans="1:40" ht="15.75" customHeight="1">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Y641" s="36"/>
      <c r="Z641" s="34"/>
      <c r="AA641" s="36"/>
      <c r="AB641" s="34"/>
      <c r="AC641" s="34"/>
      <c r="AD641" s="34"/>
      <c r="AE641" s="34"/>
      <c r="AK641" s="137"/>
      <c r="AN641" s="34"/>
    </row>
    <row r="642" spans="1:40" ht="15.75" customHeight="1">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Y642" s="36"/>
      <c r="Z642" s="34"/>
      <c r="AA642" s="36"/>
      <c r="AB642" s="34"/>
      <c r="AC642" s="34"/>
      <c r="AD642" s="34"/>
      <c r="AE642" s="34"/>
      <c r="AK642" s="137"/>
      <c r="AN642" s="34"/>
    </row>
    <row r="643" spans="1:40" ht="15.75" customHeight="1">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Y643" s="36"/>
      <c r="Z643" s="34"/>
      <c r="AA643" s="36"/>
      <c r="AB643" s="34"/>
      <c r="AC643" s="34"/>
      <c r="AD643" s="34"/>
      <c r="AE643" s="34"/>
      <c r="AK643" s="137"/>
      <c r="AN643" s="34"/>
    </row>
    <row r="644" spans="1:40" ht="15.75" customHeight="1">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Y644" s="36"/>
      <c r="Z644" s="34"/>
      <c r="AA644" s="36"/>
      <c r="AB644" s="34"/>
      <c r="AC644" s="34"/>
      <c r="AD644" s="34"/>
      <c r="AE644" s="34"/>
      <c r="AK644" s="137"/>
      <c r="AN644" s="34"/>
    </row>
    <row r="645" spans="1:40" ht="15.75" customHeight="1">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Y645" s="36"/>
      <c r="Z645" s="34"/>
      <c r="AA645" s="36"/>
      <c r="AB645" s="34"/>
      <c r="AC645" s="34"/>
      <c r="AD645" s="34"/>
      <c r="AE645" s="34"/>
      <c r="AK645" s="137"/>
      <c r="AN645" s="34"/>
    </row>
    <row r="646" spans="1:40" ht="15.75" customHeight="1">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Y646" s="36"/>
      <c r="Z646" s="34"/>
      <c r="AA646" s="36"/>
      <c r="AB646" s="34"/>
      <c r="AC646" s="34"/>
      <c r="AD646" s="34"/>
      <c r="AE646" s="34"/>
      <c r="AK646" s="137"/>
      <c r="AN646" s="34"/>
    </row>
    <row r="647" spans="1:40" ht="15.75" customHeight="1">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Y647" s="36"/>
      <c r="Z647" s="34"/>
      <c r="AA647" s="36"/>
      <c r="AB647" s="34"/>
      <c r="AC647" s="34"/>
      <c r="AD647" s="34"/>
      <c r="AE647" s="34"/>
      <c r="AK647" s="137"/>
      <c r="AN647" s="34"/>
    </row>
    <row r="648" spans="1:40" ht="15.75" customHeight="1">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Y648" s="36"/>
      <c r="Z648" s="34"/>
      <c r="AA648" s="36"/>
      <c r="AB648" s="34"/>
      <c r="AC648" s="34"/>
      <c r="AD648" s="34"/>
      <c r="AE648" s="34"/>
      <c r="AK648" s="137"/>
      <c r="AN648" s="34"/>
    </row>
    <row r="649" spans="1:40" ht="15.75" customHeight="1">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Y649" s="36"/>
      <c r="Z649" s="34"/>
      <c r="AA649" s="36"/>
      <c r="AB649" s="34"/>
      <c r="AC649" s="34"/>
      <c r="AD649" s="34"/>
      <c r="AE649" s="34"/>
      <c r="AK649" s="137"/>
      <c r="AN649" s="34"/>
    </row>
    <row r="650" spans="1:40" ht="15.75" customHeight="1">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Y650" s="36"/>
      <c r="Z650" s="34"/>
      <c r="AA650" s="36"/>
      <c r="AB650" s="34"/>
      <c r="AC650" s="34"/>
      <c r="AD650" s="34"/>
      <c r="AE650" s="34"/>
      <c r="AK650" s="137"/>
      <c r="AN650" s="34"/>
    </row>
    <row r="651" spans="1:40" ht="15.75" customHeight="1">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Y651" s="36"/>
      <c r="Z651" s="34"/>
      <c r="AA651" s="36"/>
      <c r="AB651" s="34"/>
      <c r="AC651" s="34"/>
      <c r="AD651" s="34"/>
      <c r="AE651" s="34"/>
      <c r="AK651" s="137"/>
      <c r="AN651" s="34"/>
    </row>
    <row r="652" spans="1:40" ht="15.75" customHeight="1">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Y652" s="36"/>
      <c r="Z652" s="34"/>
      <c r="AA652" s="36"/>
      <c r="AB652" s="34"/>
      <c r="AC652" s="34"/>
      <c r="AD652" s="34"/>
      <c r="AE652" s="34"/>
      <c r="AK652" s="137"/>
      <c r="AN652" s="34"/>
    </row>
    <row r="653" spans="1:40" ht="15.75" customHeight="1">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Y653" s="36"/>
      <c r="Z653" s="34"/>
      <c r="AA653" s="36"/>
      <c r="AB653" s="34"/>
      <c r="AC653" s="34"/>
      <c r="AD653" s="34"/>
      <c r="AE653" s="34"/>
      <c r="AK653" s="137"/>
      <c r="AN653" s="34"/>
    </row>
    <row r="654" spans="1:40" ht="15.75" customHeight="1">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Y654" s="36"/>
      <c r="Z654" s="34"/>
      <c r="AA654" s="36"/>
      <c r="AB654" s="34"/>
      <c r="AC654" s="34"/>
      <c r="AD654" s="34"/>
      <c r="AE654" s="34"/>
      <c r="AK654" s="137"/>
      <c r="AN654" s="34"/>
    </row>
    <row r="655" spans="1:40" ht="15.75" customHeight="1">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Y655" s="36"/>
      <c r="Z655" s="34"/>
      <c r="AA655" s="36"/>
      <c r="AB655" s="34"/>
      <c r="AC655" s="34"/>
      <c r="AD655" s="34"/>
      <c r="AE655" s="34"/>
      <c r="AK655" s="137"/>
      <c r="AN655" s="34"/>
    </row>
    <row r="656" spans="1:40" ht="15.75" customHeight="1">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Y656" s="36"/>
      <c r="Z656" s="34"/>
      <c r="AA656" s="36"/>
      <c r="AB656" s="34"/>
      <c r="AC656" s="34"/>
      <c r="AD656" s="34"/>
      <c r="AE656" s="34"/>
      <c r="AK656" s="137"/>
      <c r="AN656" s="34"/>
    </row>
    <row r="657" spans="1:40" ht="15.7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Y657" s="36"/>
      <c r="Z657" s="34"/>
      <c r="AA657" s="36"/>
      <c r="AB657" s="34"/>
      <c r="AC657" s="34"/>
      <c r="AD657" s="34"/>
      <c r="AE657" s="34"/>
      <c r="AK657" s="137"/>
      <c r="AN657" s="34"/>
    </row>
    <row r="658" spans="1:40" ht="15.75" customHeight="1">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Y658" s="36"/>
      <c r="Z658" s="34"/>
      <c r="AA658" s="36"/>
      <c r="AB658" s="34"/>
      <c r="AC658" s="34"/>
      <c r="AD658" s="34"/>
      <c r="AE658" s="34"/>
      <c r="AK658" s="137"/>
      <c r="AN658" s="34"/>
    </row>
    <row r="659" spans="1:40" ht="15.75" customHeight="1">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Y659" s="36"/>
      <c r="Z659" s="34"/>
      <c r="AA659" s="36"/>
      <c r="AB659" s="34"/>
      <c r="AC659" s="34"/>
      <c r="AD659" s="34"/>
      <c r="AE659" s="34"/>
      <c r="AK659" s="137"/>
      <c r="AN659" s="34"/>
    </row>
    <row r="660" spans="1:40" ht="15.75" customHeight="1">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Y660" s="36"/>
      <c r="Z660" s="34"/>
      <c r="AA660" s="36"/>
      <c r="AB660" s="34"/>
      <c r="AC660" s="34"/>
      <c r="AD660" s="34"/>
      <c r="AE660" s="34"/>
      <c r="AK660" s="137"/>
      <c r="AN660" s="34"/>
    </row>
    <row r="661" spans="1:40" ht="15.75" customHeight="1">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Y661" s="36"/>
      <c r="Z661" s="34"/>
      <c r="AA661" s="36"/>
      <c r="AB661" s="34"/>
      <c r="AC661" s="34"/>
      <c r="AD661" s="34"/>
      <c r="AE661" s="34"/>
      <c r="AK661" s="137"/>
      <c r="AN661" s="34"/>
    </row>
    <row r="662" spans="1:40" ht="15.75" customHeight="1">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Y662" s="36"/>
      <c r="Z662" s="34"/>
      <c r="AA662" s="36"/>
      <c r="AB662" s="34"/>
      <c r="AC662" s="34"/>
      <c r="AD662" s="34"/>
      <c r="AE662" s="34"/>
      <c r="AK662" s="137"/>
      <c r="AN662" s="34"/>
    </row>
    <row r="663" spans="1:40" ht="15.75" customHeight="1">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Y663" s="36"/>
      <c r="Z663" s="34"/>
      <c r="AA663" s="36"/>
      <c r="AB663" s="34"/>
      <c r="AC663" s="34"/>
      <c r="AD663" s="34"/>
      <c r="AE663" s="34"/>
      <c r="AK663" s="137"/>
      <c r="AN663" s="34"/>
    </row>
    <row r="664" spans="1:40" ht="15.75" customHeight="1">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Y664" s="36"/>
      <c r="Z664" s="34"/>
      <c r="AA664" s="36"/>
      <c r="AB664" s="34"/>
      <c r="AC664" s="34"/>
      <c r="AD664" s="34"/>
      <c r="AE664" s="34"/>
      <c r="AK664" s="137"/>
      <c r="AN664" s="34"/>
    </row>
    <row r="665" spans="1:40" ht="15.75" customHeight="1">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Y665" s="36"/>
      <c r="Z665" s="34"/>
      <c r="AA665" s="36"/>
      <c r="AB665" s="34"/>
      <c r="AC665" s="34"/>
      <c r="AD665" s="34"/>
      <c r="AE665" s="34"/>
      <c r="AK665" s="137"/>
      <c r="AN665" s="34"/>
    </row>
    <row r="666" spans="1:40" ht="15.75" customHeight="1">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Y666" s="36"/>
      <c r="Z666" s="34"/>
      <c r="AA666" s="36"/>
      <c r="AB666" s="34"/>
      <c r="AC666" s="34"/>
      <c r="AD666" s="34"/>
      <c r="AE666" s="34"/>
      <c r="AK666" s="137"/>
      <c r="AN666" s="34"/>
    </row>
    <row r="667" spans="1:40" ht="15.75" customHeight="1">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Y667" s="36"/>
      <c r="Z667" s="34"/>
      <c r="AA667" s="36"/>
      <c r="AB667" s="34"/>
      <c r="AC667" s="34"/>
      <c r="AD667" s="34"/>
      <c r="AE667" s="34"/>
      <c r="AK667" s="137"/>
      <c r="AN667" s="34"/>
    </row>
    <row r="668" spans="1:40" ht="15.75" customHeight="1">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Y668" s="36"/>
      <c r="Z668" s="34"/>
      <c r="AA668" s="36"/>
      <c r="AB668" s="34"/>
      <c r="AC668" s="34"/>
      <c r="AD668" s="34"/>
      <c r="AE668" s="34"/>
      <c r="AK668" s="137"/>
      <c r="AN668" s="34"/>
    </row>
    <row r="669" spans="1:40" ht="15.75" customHeight="1">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Y669" s="36"/>
      <c r="Z669" s="34"/>
      <c r="AA669" s="36"/>
      <c r="AB669" s="34"/>
      <c r="AC669" s="34"/>
      <c r="AD669" s="34"/>
      <c r="AE669" s="34"/>
      <c r="AK669" s="137"/>
      <c r="AN669" s="34"/>
    </row>
    <row r="670" spans="1:40" ht="15.75" customHeight="1">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Y670" s="36"/>
      <c r="Z670" s="34"/>
      <c r="AA670" s="36"/>
      <c r="AB670" s="34"/>
      <c r="AC670" s="34"/>
      <c r="AD670" s="34"/>
      <c r="AE670" s="34"/>
      <c r="AK670" s="137"/>
      <c r="AN670" s="34"/>
    </row>
    <row r="671" spans="1:40" ht="15.75" customHeight="1">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Y671" s="36"/>
      <c r="Z671" s="34"/>
      <c r="AA671" s="36"/>
      <c r="AB671" s="34"/>
      <c r="AC671" s="34"/>
      <c r="AD671" s="34"/>
      <c r="AE671" s="34"/>
      <c r="AK671" s="137"/>
      <c r="AN671" s="34"/>
    </row>
    <row r="672" spans="1:40" ht="15.75" customHeight="1">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Y672" s="36"/>
      <c r="Z672" s="34"/>
      <c r="AA672" s="36"/>
      <c r="AB672" s="34"/>
      <c r="AC672" s="34"/>
      <c r="AD672" s="34"/>
      <c r="AE672" s="34"/>
      <c r="AK672" s="137"/>
      <c r="AN672" s="34"/>
    </row>
    <row r="673" spans="1:40" ht="15.75" customHeight="1">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Y673" s="36"/>
      <c r="Z673" s="34"/>
      <c r="AA673" s="36"/>
      <c r="AB673" s="34"/>
      <c r="AC673" s="34"/>
      <c r="AD673" s="34"/>
      <c r="AE673" s="34"/>
      <c r="AK673" s="137"/>
      <c r="AN673" s="34"/>
    </row>
    <row r="674" spans="1:40" ht="15.75" customHeight="1">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Y674" s="36"/>
      <c r="Z674" s="34"/>
      <c r="AA674" s="36"/>
      <c r="AB674" s="34"/>
      <c r="AC674" s="34"/>
      <c r="AD674" s="34"/>
      <c r="AE674" s="34"/>
      <c r="AK674" s="137"/>
      <c r="AN674" s="34"/>
    </row>
    <row r="675" spans="1:40" ht="15.75" customHeight="1">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Y675" s="36"/>
      <c r="Z675" s="34"/>
      <c r="AA675" s="36"/>
      <c r="AB675" s="34"/>
      <c r="AC675" s="34"/>
      <c r="AD675" s="34"/>
      <c r="AE675" s="34"/>
      <c r="AK675" s="137"/>
      <c r="AN675" s="34"/>
    </row>
    <row r="676" spans="1:40" ht="15.75" customHeight="1">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Y676" s="36"/>
      <c r="Z676" s="34"/>
      <c r="AA676" s="36"/>
      <c r="AB676" s="34"/>
      <c r="AC676" s="34"/>
      <c r="AD676" s="34"/>
      <c r="AE676" s="34"/>
      <c r="AK676" s="137"/>
      <c r="AN676" s="34"/>
    </row>
    <row r="677" spans="1:40" ht="15.75" customHeight="1">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Y677" s="36"/>
      <c r="Z677" s="34"/>
      <c r="AA677" s="36"/>
      <c r="AB677" s="34"/>
      <c r="AC677" s="34"/>
      <c r="AD677" s="34"/>
      <c r="AE677" s="34"/>
      <c r="AK677" s="137"/>
      <c r="AN677" s="34"/>
    </row>
    <row r="678" spans="1:40" ht="15.75" customHeight="1">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Y678" s="36"/>
      <c r="Z678" s="34"/>
      <c r="AA678" s="36"/>
      <c r="AB678" s="34"/>
      <c r="AC678" s="34"/>
      <c r="AD678" s="34"/>
      <c r="AE678" s="34"/>
      <c r="AK678" s="137"/>
      <c r="AN678" s="34"/>
    </row>
    <row r="679" spans="1:40" ht="15.75" customHeight="1">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Y679" s="36"/>
      <c r="Z679" s="34"/>
      <c r="AA679" s="36"/>
      <c r="AB679" s="34"/>
      <c r="AC679" s="34"/>
      <c r="AD679" s="34"/>
      <c r="AE679" s="34"/>
      <c r="AK679" s="137"/>
      <c r="AN679" s="34"/>
    </row>
    <row r="680" spans="1:40" ht="15.75" customHeight="1">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Y680" s="36"/>
      <c r="Z680" s="34"/>
      <c r="AA680" s="36"/>
      <c r="AB680" s="34"/>
      <c r="AC680" s="34"/>
      <c r="AD680" s="34"/>
      <c r="AE680" s="34"/>
      <c r="AK680" s="137"/>
      <c r="AN680" s="34"/>
    </row>
    <row r="681" spans="1:40" ht="15.75" customHeight="1">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Y681" s="36"/>
      <c r="Z681" s="34"/>
      <c r="AA681" s="36"/>
      <c r="AB681" s="34"/>
      <c r="AC681" s="34"/>
      <c r="AD681" s="34"/>
      <c r="AE681" s="34"/>
      <c r="AK681" s="137"/>
      <c r="AN681" s="34"/>
    </row>
    <row r="682" spans="1:40" ht="15.75" customHeight="1">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Y682" s="36"/>
      <c r="Z682" s="34"/>
      <c r="AA682" s="36"/>
      <c r="AB682" s="34"/>
      <c r="AC682" s="34"/>
      <c r="AD682" s="34"/>
      <c r="AE682" s="34"/>
      <c r="AK682" s="137"/>
      <c r="AN682" s="34"/>
    </row>
    <row r="683" spans="1:40" ht="15.75" customHeight="1">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Y683" s="36"/>
      <c r="Z683" s="34"/>
      <c r="AA683" s="36"/>
      <c r="AB683" s="34"/>
      <c r="AC683" s="34"/>
      <c r="AD683" s="34"/>
      <c r="AE683" s="34"/>
      <c r="AK683" s="137"/>
      <c r="AN683" s="34"/>
    </row>
    <row r="684" spans="1:40" ht="15.75" customHeight="1">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Y684" s="36"/>
      <c r="Z684" s="34"/>
      <c r="AA684" s="36"/>
      <c r="AB684" s="34"/>
      <c r="AC684" s="34"/>
      <c r="AD684" s="34"/>
      <c r="AE684" s="34"/>
      <c r="AK684" s="137"/>
      <c r="AN684" s="34"/>
    </row>
    <row r="685" spans="1:40" ht="15.75" customHeight="1">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Y685" s="36"/>
      <c r="Z685" s="34"/>
      <c r="AA685" s="36"/>
      <c r="AB685" s="34"/>
      <c r="AC685" s="34"/>
      <c r="AD685" s="34"/>
      <c r="AE685" s="34"/>
      <c r="AK685" s="137"/>
      <c r="AN685" s="34"/>
    </row>
    <row r="686" spans="1:40" ht="15.75" customHeight="1">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Y686" s="36"/>
      <c r="Z686" s="34"/>
      <c r="AA686" s="36"/>
      <c r="AB686" s="34"/>
      <c r="AC686" s="34"/>
      <c r="AD686" s="34"/>
      <c r="AE686" s="34"/>
      <c r="AK686" s="137"/>
      <c r="AN686" s="34"/>
    </row>
    <row r="687" spans="1:40" ht="15.75" customHeight="1">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Y687" s="36"/>
      <c r="Z687" s="34"/>
      <c r="AA687" s="36"/>
      <c r="AB687" s="34"/>
      <c r="AC687" s="34"/>
      <c r="AD687" s="34"/>
      <c r="AE687" s="34"/>
      <c r="AK687" s="137"/>
      <c r="AN687" s="34"/>
    </row>
    <row r="688" spans="1:40" ht="15.75" customHeight="1">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Y688" s="36"/>
      <c r="Z688" s="34"/>
      <c r="AA688" s="36"/>
      <c r="AB688" s="34"/>
      <c r="AC688" s="34"/>
      <c r="AD688" s="34"/>
      <c r="AE688" s="34"/>
      <c r="AK688" s="137"/>
      <c r="AN688" s="34"/>
    </row>
    <row r="689" spans="1:40" ht="15.75" customHeight="1">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Y689" s="36"/>
      <c r="Z689" s="34"/>
      <c r="AA689" s="36"/>
      <c r="AB689" s="34"/>
      <c r="AC689" s="34"/>
      <c r="AD689" s="34"/>
      <c r="AE689" s="34"/>
      <c r="AK689" s="137"/>
      <c r="AN689" s="34"/>
    </row>
    <row r="690" spans="1:40" ht="15.75" customHeight="1">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Y690" s="36"/>
      <c r="Z690" s="34"/>
      <c r="AA690" s="36"/>
      <c r="AB690" s="34"/>
      <c r="AC690" s="34"/>
      <c r="AD690" s="34"/>
      <c r="AE690" s="34"/>
      <c r="AK690" s="137"/>
      <c r="AN690" s="34"/>
    </row>
    <row r="691" spans="1:40" ht="15.75" customHeight="1">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Y691" s="36"/>
      <c r="Z691" s="34"/>
      <c r="AA691" s="36"/>
      <c r="AB691" s="34"/>
      <c r="AC691" s="34"/>
      <c r="AD691" s="34"/>
      <c r="AE691" s="34"/>
      <c r="AK691" s="137"/>
      <c r="AN691" s="34"/>
    </row>
    <row r="692" spans="1:40" ht="15.75" customHeight="1">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Y692" s="36"/>
      <c r="Z692" s="34"/>
      <c r="AA692" s="36"/>
      <c r="AB692" s="34"/>
      <c r="AC692" s="34"/>
      <c r="AD692" s="34"/>
      <c r="AE692" s="34"/>
      <c r="AK692" s="137"/>
      <c r="AN692" s="34"/>
    </row>
    <row r="693" spans="1:40" ht="15.75" customHeight="1">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Y693" s="36"/>
      <c r="Z693" s="34"/>
      <c r="AA693" s="36"/>
      <c r="AB693" s="34"/>
      <c r="AC693" s="34"/>
      <c r="AD693" s="34"/>
      <c r="AE693" s="34"/>
      <c r="AK693" s="137"/>
      <c r="AN693" s="34"/>
    </row>
    <row r="694" spans="1:40" ht="15.75" customHeight="1">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Y694" s="36"/>
      <c r="Z694" s="34"/>
      <c r="AA694" s="36"/>
      <c r="AB694" s="34"/>
      <c r="AC694" s="34"/>
      <c r="AD694" s="34"/>
      <c r="AE694" s="34"/>
      <c r="AK694" s="137"/>
      <c r="AN694" s="34"/>
    </row>
    <row r="695" spans="1:40" ht="15.75" customHeight="1">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Y695" s="36"/>
      <c r="Z695" s="34"/>
      <c r="AA695" s="36"/>
      <c r="AB695" s="34"/>
      <c r="AC695" s="34"/>
      <c r="AD695" s="34"/>
      <c r="AE695" s="34"/>
      <c r="AK695" s="137"/>
      <c r="AN695" s="34"/>
    </row>
    <row r="696" spans="1:40" ht="15.75" customHeight="1">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Y696" s="36"/>
      <c r="Z696" s="34"/>
      <c r="AA696" s="36"/>
      <c r="AB696" s="34"/>
      <c r="AC696" s="34"/>
      <c r="AD696" s="34"/>
      <c r="AE696" s="34"/>
      <c r="AK696" s="137"/>
      <c r="AN696" s="34"/>
    </row>
    <row r="697" spans="1:40" ht="15.7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Y697" s="36"/>
      <c r="Z697" s="34"/>
      <c r="AA697" s="36"/>
      <c r="AB697" s="34"/>
      <c r="AC697" s="34"/>
      <c r="AD697" s="34"/>
      <c r="AE697" s="34"/>
      <c r="AK697" s="137"/>
      <c r="AN697" s="34"/>
    </row>
    <row r="698" spans="1:40" ht="15.75" customHeight="1">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Y698" s="36"/>
      <c r="Z698" s="34"/>
      <c r="AA698" s="36"/>
      <c r="AB698" s="34"/>
      <c r="AC698" s="34"/>
      <c r="AD698" s="34"/>
      <c r="AE698" s="34"/>
      <c r="AK698" s="137"/>
      <c r="AN698" s="34"/>
    </row>
    <row r="699" spans="1:40" ht="15.75" customHeight="1">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Y699" s="36"/>
      <c r="Z699" s="34"/>
      <c r="AA699" s="36"/>
      <c r="AB699" s="34"/>
      <c r="AC699" s="34"/>
      <c r="AD699" s="34"/>
      <c r="AE699" s="34"/>
      <c r="AK699" s="137"/>
      <c r="AN699" s="34"/>
    </row>
    <row r="700" spans="1:40" ht="15.75" customHeight="1">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Y700" s="36"/>
      <c r="Z700" s="34"/>
      <c r="AA700" s="36"/>
      <c r="AB700" s="34"/>
      <c r="AC700" s="34"/>
      <c r="AD700" s="34"/>
      <c r="AE700" s="34"/>
      <c r="AK700" s="137"/>
      <c r="AN700" s="34"/>
    </row>
    <row r="701" spans="1:40" ht="15.75" customHeight="1">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Y701" s="36"/>
      <c r="Z701" s="34"/>
      <c r="AA701" s="36"/>
      <c r="AB701" s="34"/>
      <c r="AC701" s="34"/>
      <c r="AD701" s="34"/>
      <c r="AE701" s="34"/>
      <c r="AK701" s="137"/>
      <c r="AN701" s="34"/>
    </row>
    <row r="702" spans="1:40" ht="15.75" customHeight="1">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Y702" s="36"/>
      <c r="Z702" s="34"/>
      <c r="AA702" s="36"/>
      <c r="AB702" s="34"/>
      <c r="AC702" s="34"/>
      <c r="AD702" s="34"/>
      <c r="AE702" s="34"/>
      <c r="AK702" s="137"/>
      <c r="AN702" s="34"/>
    </row>
    <row r="703" spans="1:40" ht="15.75" customHeight="1">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Y703" s="36"/>
      <c r="Z703" s="34"/>
      <c r="AA703" s="36"/>
      <c r="AB703" s="34"/>
      <c r="AC703" s="34"/>
      <c r="AD703" s="34"/>
      <c r="AE703" s="34"/>
      <c r="AK703" s="137"/>
      <c r="AN703" s="34"/>
    </row>
    <row r="704" spans="1:40" ht="15.75" customHeight="1">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Y704" s="36"/>
      <c r="Z704" s="34"/>
      <c r="AA704" s="36"/>
      <c r="AB704" s="34"/>
      <c r="AC704" s="34"/>
      <c r="AD704" s="34"/>
      <c r="AE704" s="34"/>
      <c r="AK704" s="137"/>
      <c r="AN704" s="34"/>
    </row>
    <row r="705" spans="1:40" ht="15.75" customHeight="1">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Y705" s="36"/>
      <c r="Z705" s="34"/>
      <c r="AA705" s="36"/>
      <c r="AB705" s="34"/>
      <c r="AC705" s="34"/>
      <c r="AD705" s="34"/>
      <c r="AE705" s="34"/>
      <c r="AK705" s="137"/>
      <c r="AN705" s="34"/>
    </row>
    <row r="706" spans="1:40" ht="15.75" customHeight="1">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Y706" s="36"/>
      <c r="Z706" s="34"/>
      <c r="AA706" s="36"/>
      <c r="AB706" s="34"/>
      <c r="AC706" s="34"/>
      <c r="AD706" s="34"/>
      <c r="AE706" s="34"/>
      <c r="AK706" s="137"/>
      <c r="AN706" s="34"/>
    </row>
    <row r="707" spans="1:40" ht="15.75" customHeight="1">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Y707" s="36"/>
      <c r="Z707" s="34"/>
      <c r="AA707" s="36"/>
      <c r="AB707" s="34"/>
      <c r="AC707" s="34"/>
      <c r="AD707" s="34"/>
      <c r="AE707" s="34"/>
      <c r="AK707" s="137"/>
      <c r="AN707" s="34"/>
    </row>
    <row r="708" spans="1:40" ht="15.75" customHeight="1">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Y708" s="36"/>
      <c r="Z708" s="34"/>
      <c r="AA708" s="36"/>
      <c r="AB708" s="34"/>
      <c r="AC708" s="34"/>
      <c r="AD708" s="34"/>
      <c r="AE708" s="34"/>
      <c r="AK708" s="137"/>
      <c r="AN708" s="34"/>
    </row>
    <row r="709" spans="1:40" ht="15.75" customHeight="1">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Y709" s="36"/>
      <c r="Z709" s="34"/>
      <c r="AA709" s="36"/>
      <c r="AB709" s="34"/>
      <c r="AC709" s="34"/>
      <c r="AD709" s="34"/>
      <c r="AE709" s="34"/>
      <c r="AK709" s="137"/>
      <c r="AN709" s="34"/>
    </row>
    <row r="710" spans="1:40" ht="15.75" customHeight="1">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Y710" s="36"/>
      <c r="Z710" s="34"/>
      <c r="AA710" s="36"/>
      <c r="AB710" s="34"/>
      <c r="AC710" s="34"/>
      <c r="AD710" s="34"/>
      <c r="AE710" s="34"/>
      <c r="AK710" s="137"/>
      <c r="AN710" s="34"/>
    </row>
    <row r="711" spans="1:40" ht="15.75" customHeight="1">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Y711" s="36"/>
      <c r="Z711" s="34"/>
      <c r="AA711" s="36"/>
      <c r="AB711" s="34"/>
      <c r="AC711" s="34"/>
      <c r="AD711" s="34"/>
      <c r="AE711" s="34"/>
      <c r="AK711" s="137"/>
      <c r="AN711" s="34"/>
    </row>
    <row r="712" spans="1:40" ht="15.75" customHeight="1">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Y712" s="36"/>
      <c r="Z712" s="34"/>
      <c r="AA712" s="36"/>
      <c r="AB712" s="34"/>
      <c r="AC712" s="34"/>
      <c r="AD712" s="34"/>
      <c r="AE712" s="34"/>
      <c r="AK712" s="137"/>
      <c r="AN712" s="34"/>
    </row>
    <row r="713" spans="1:40" ht="15.75" customHeight="1">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Y713" s="36"/>
      <c r="Z713" s="34"/>
      <c r="AA713" s="36"/>
      <c r="AB713" s="34"/>
      <c r="AC713" s="34"/>
      <c r="AD713" s="34"/>
      <c r="AE713" s="34"/>
      <c r="AK713" s="137"/>
      <c r="AN713" s="34"/>
    </row>
    <row r="714" spans="1:40" ht="15.75" customHeight="1">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Y714" s="36"/>
      <c r="Z714" s="34"/>
      <c r="AA714" s="36"/>
      <c r="AB714" s="34"/>
      <c r="AC714" s="34"/>
      <c r="AD714" s="34"/>
      <c r="AE714" s="34"/>
      <c r="AK714" s="137"/>
      <c r="AN714" s="34"/>
    </row>
    <row r="715" spans="1:40" ht="15.75" customHeight="1">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Y715" s="36"/>
      <c r="Z715" s="34"/>
      <c r="AA715" s="36"/>
      <c r="AB715" s="34"/>
      <c r="AC715" s="34"/>
      <c r="AD715" s="34"/>
      <c r="AE715" s="34"/>
      <c r="AK715" s="137"/>
      <c r="AN715" s="34"/>
    </row>
    <row r="716" spans="1:40" ht="15.75" customHeight="1">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Y716" s="36"/>
      <c r="Z716" s="34"/>
      <c r="AA716" s="36"/>
      <c r="AB716" s="34"/>
      <c r="AC716" s="34"/>
      <c r="AD716" s="34"/>
      <c r="AE716" s="34"/>
      <c r="AK716" s="137"/>
      <c r="AN716" s="34"/>
    </row>
    <row r="717" spans="1:40" ht="15.75" customHeight="1">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Y717" s="36"/>
      <c r="Z717" s="34"/>
      <c r="AA717" s="36"/>
      <c r="AB717" s="34"/>
      <c r="AC717" s="34"/>
      <c r="AD717" s="34"/>
      <c r="AE717" s="34"/>
      <c r="AK717" s="137"/>
      <c r="AN717" s="34"/>
    </row>
    <row r="718" spans="1:40" ht="15.75" customHeight="1">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Y718" s="36"/>
      <c r="Z718" s="34"/>
      <c r="AA718" s="36"/>
      <c r="AB718" s="34"/>
      <c r="AC718" s="34"/>
      <c r="AD718" s="34"/>
      <c r="AE718" s="34"/>
      <c r="AK718" s="137"/>
      <c r="AN718" s="34"/>
    </row>
    <row r="719" spans="1:40" ht="15.75" customHeight="1">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Y719" s="36"/>
      <c r="Z719" s="34"/>
      <c r="AA719" s="36"/>
      <c r="AB719" s="34"/>
      <c r="AC719" s="34"/>
      <c r="AD719" s="34"/>
      <c r="AE719" s="34"/>
      <c r="AK719" s="137"/>
      <c r="AN719" s="34"/>
    </row>
    <row r="720" spans="1:40" ht="15.75" customHeight="1">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Y720" s="36"/>
      <c r="Z720" s="34"/>
      <c r="AA720" s="36"/>
      <c r="AB720" s="34"/>
      <c r="AC720" s="34"/>
      <c r="AD720" s="34"/>
      <c r="AE720" s="34"/>
      <c r="AK720" s="137"/>
      <c r="AN720" s="34"/>
    </row>
    <row r="721" spans="1:40" ht="15.75" customHeight="1">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Y721" s="36"/>
      <c r="Z721" s="34"/>
      <c r="AA721" s="36"/>
      <c r="AB721" s="34"/>
      <c r="AC721" s="34"/>
      <c r="AD721" s="34"/>
      <c r="AE721" s="34"/>
      <c r="AK721" s="137"/>
      <c r="AN721" s="34"/>
    </row>
    <row r="722" spans="1:40" ht="15.75" customHeight="1">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Y722" s="36"/>
      <c r="Z722" s="34"/>
      <c r="AA722" s="36"/>
      <c r="AB722" s="34"/>
      <c r="AC722" s="34"/>
      <c r="AD722" s="34"/>
      <c r="AE722" s="34"/>
      <c r="AK722" s="137"/>
      <c r="AN722" s="34"/>
    </row>
    <row r="723" spans="1:40" ht="15.75" customHeight="1">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Y723" s="36"/>
      <c r="Z723" s="34"/>
      <c r="AA723" s="36"/>
      <c r="AB723" s="34"/>
      <c r="AC723" s="34"/>
      <c r="AD723" s="34"/>
      <c r="AE723" s="34"/>
      <c r="AK723" s="137"/>
      <c r="AN723" s="34"/>
    </row>
    <row r="724" spans="1:40" ht="15.75" customHeight="1">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Y724" s="36"/>
      <c r="Z724" s="34"/>
      <c r="AA724" s="36"/>
      <c r="AB724" s="34"/>
      <c r="AC724" s="34"/>
      <c r="AD724" s="34"/>
      <c r="AE724" s="34"/>
      <c r="AK724" s="137"/>
      <c r="AN724" s="34"/>
    </row>
    <row r="725" spans="1:40" ht="15.75" customHeight="1">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Y725" s="36"/>
      <c r="Z725" s="34"/>
      <c r="AA725" s="36"/>
      <c r="AB725" s="34"/>
      <c r="AC725" s="34"/>
      <c r="AD725" s="34"/>
      <c r="AE725" s="34"/>
      <c r="AK725" s="137"/>
      <c r="AN725" s="34"/>
    </row>
    <row r="726" spans="1:40" ht="15.75" customHeight="1">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Y726" s="36"/>
      <c r="Z726" s="34"/>
      <c r="AA726" s="36"/>
      <c r="AB726" s="34"/>
      <c r="AC726" s="34"/>
      <c r="AD726" s="34"/>
      <c r="AE726" s="34"/>
      <c r="AK726" s="137"/>
      <c r="AN726" s="34"/>
    </row>
    <row r="727" spans="1:40" ht="15.75" customHeight="1">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Y727" s="36"/>
      <c r="Z727" s="34"/>
      <c r="AA727" s="36"/>
      <c r="AB727" s="34"/>
      <c r="AC727" s="34"/>
      <c r="AD727" s="34"/>
      <c r="AE727" s="34"/>
      <c r="AK727" s="137"/>
      <c r="AN727" s="34"/>
    </row>
    <row r="728" spans="1:40" ht="15.75" customHeight="1">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Y728" s="36"/>
      <c r="Z728" s="34"/>
      <c r="AA728" s="36"/>
      <c r="AB728" s="34"/>
      <c r="AC728" s="34"/>
      <c r="AD728" s="34"/>
      <c r="AE728" s="34"/>
      <c r="AK728" s="137"/>
      <c r="AN728" s="34"/>
    </row>
    <row r="729" spans="1:40" ht="15.75" customHeight="1">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Y729" s="36"/>
      <c r="Z729" s="34"/>
      <c r="AA729" s="36"/>
      <c r="AB729" s="34"/>
      <c r="AC729" s="34"/>
      <c r="AD729" s="34"/>
      <c r="AE729" s="34"/>
      <c r="AK729" s="137"/>
      <c r="AN729" s="34"/>
    </row>
    <row r="730" spans="1:40" ht="15.75" customHeight="1">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Y730" s="36"/>
      <c r="Z730" s="34"/>
      <c r="AA730" s="36"/>
      <c r="AB730" s="34"/>
      <c r="AC730" s="34"/>
      <c r="AD730" s="34"/>
      <c r="AE730" s="34"/>
      <c r="AK730" s="137"/>
      <c r="AN730" s="34"/>
    </row>
    <row r="731" spans="1:40" ht="15.75" customHeight="1">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Y731" s="36"/>
      <c r="Z731" s="34"/>
      <c r="AA731" s="36"/>
      <c r="AB731" s="34"/>
      <c r="AC731" s="34"/>
      <c r="AD731" s="34"/>
      <c r="AE731" s="34"/>
      <c r="AK731" s="137"/>
      <c r="AN731" s="34"/>
    </row>
    <row r="732" spans="1:40" ht="15.75" customHeight="1">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Y732" s="36"/>
      <c r="Z732" s="34"/>
      <c r="AA732" s="36"/>
      <c r="AB732" s="34"/>
      <c r="AC732" s="34"/>
      <c r="AD732" s="34"/>
      <c r="AE732" s="34"/>
      <c r="AK732" s="137"/>
      <c r="AN732" s="34"/>
    </row>
    <row r="733" spans="1:40" ht="15.75" customHeight="1">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Y733" s="36"/>
      <c r="Z733" s="34"/>
      <c r="AA733" s="36"/>
      <c r="AB733" s="34"/>
      <c r="AC733" s="34"/>
      <c r="AD733" s="34"/>
      <c r="AE733" s="34"/>
      <c r="AK733" s="137"/>
      <c r="AN733" s="34"/>
    </row>
    <row r="734" spans="1:40" ht="15.75" customHeight="1">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Y734" s="36"/>
      <c r="Z734" s="34"/>
      <c r="AA734" s="36"/>
      <c r="AB734" s="34"/>
      <c r="AC734" s="34"/>
      <c r="AD734" s="34"/>
      <c r="AE734" s="34"/>
      <c r="AK734" s="137"/>
      <c r="AN734" s="34"/>
    </row>
    <row r="735" spans="1:40" ht="15.75" customHeight="1">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Y735" s="36"/>
      <c r="Z735" s="34"/>
      <c r="AA735" s="36"/>
      <c r="AB735" s="34"/>
      <c r="AC735" s="34"/>
      <c r="AD735" s="34"/>
      <c r="AE735" s="34"/>
      <c r="AK735" s="137"/>
      <c r="AN735" s="34"/>
    </row>
    <row r="736" spans="1:40" ht="15.75" customHeight="1">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Y736" s="36"/>
      <c r="Z736" s="34"/>
      <c r="AA736" s="36"/>
      <c r="AB736" s="34"/>
      <c r="AC736" s="34"/>
      <c r="AD736" s="34"/>
      <c r="AE736" s="34"/>
      <c r="AK736" s="137"/>
      <c r="AN736" s="34"/>
    </row>
    <row r="737" spans="1:40" ht="15.75" customHeight="1">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Y737" s="36"/>
      <c r="Z737" s="34"/>
      <c r="AA737" s="36"/>
      <c r="AB737" s="34"/>
      <c r="AC737" s="34"/>
      <c r="AD737" s="34"/>
      <c r="AE737" s="34"/>
      <c r="AK737" s="137"/>
      <c r="AN737" s="34"/>
    </row>
    <row r="738" spans="1:40" ht="15.75" customHeight="1">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Y738" s="36"/>
      <c r="Z738" s="34"/>
      <c r="AA738" s="36"/>
      <c r="AB738" s="34"/>
      <c r="AC738" s="34"/>
      <c r="AD738" s="34"/>
      <c r="AE738" s="34"/>
      <c r="AK738" s="137"/>
      <c r="AN738" s="34"/>
    </row>
    <row r="739" spans="1:40" ht="15.75" customHeight="1">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Y739" s="36"/>
      <c r="Z739" s="34"/>
      <c r="AA739" s="36"/>
      <c r="AB739" s="34"/>
      <c r="AC739" s="34"/>
      <c r="AD739" s="34"/>
      <c r="AE739" s="34"/>
      <c r="AK739" s="137"/>
      <c r="AN739" s="34"/>
    </row>
    <row r="740" spans="1:40" ht="15.75" customHeight="1">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Y740" s="36"/>
      <c r="Z740" s="34"/>
      <c r="AA740" s="36"/>
      <c r="AB740" s="34"/>
      <c r="AC740" s="34"/>
      <c r="AD740" s="34"/>
      <c r="AE740" s="34"/>
      <c r="AK740" s="137"/>
      <c r="AN740" s="34"/>
    </row>
    <row r="741" spans="1:40" ht="15.75" customHeight="1">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Y741" s="36"/>
      <c r="Z741" s="34"/>
      <c r="AA741" s="36"/>
      <c r="AB741" s="34"/>
      <c r="AC741" s="34"/>
      <c r="AD741" s="34"/>
      <c r="AE741" s="34"/>
      <c r="AK741" s="137"/>
      <c r="AN741" s="34"/>
    </row>
    <row r="742" spans="1:40" ht="15.75" customHeight="1">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Y742" s="36"/>
      <c r="Z742" s="34"/>
      <c r="AA742" s="36"/>
      <c r="AB742" s="34"/>
      <c r="AC742" s="34"/>
      <c r="AD742" s="34"/>
      <c r="AE742" s="34"/>
      <c r="AK742" s="137"/>
      <c r="AN742" s="34"/>
    </row>
    <row r="743" spans="1:40" ht="15.75" customHeight="1">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Y743" s="36"/>
      <c r="Z743" s="34"/>
      <c r="AA743" s="36"/>
      <c r="AB743" s="34"/>
      <c r="AC743" s="34"/>
      <c r="AD743" s="34"/>
      <c r="AE743" s="34"/>
      <c r="AK743" s="137"/>
      <c r="AN743" s="34"/>
    </row>
    <row r="744" spans="1:40" ht="15.75" customHeight="1">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Y744" s="36"/>
      <c r="Z744" s="34"/>
      <c r="AA744" s="36"/>
      <c r="AB744" s="34"/>
      <c r="AC744" s="34"/>
      <c r="AD744" s="34"/>
      <c r="AE744" s="34"/>
      <c r="AK744" s="137"/>
      <c r="AN744" s="34"/>
    </row>
    <row r="745" spans="1:40" ht="15.75" customHeight="1">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Y745" s="36"/>
      <c r="Z745" s="34"/>
      <c r="AA745" s="36"/>
      <c r="AB745" s="34"/>
      <c r="AC745" s="34"/>
      <c r="AD745" s="34"/>
      <c r="AE745" s="34"/>
      <c r="AK745" s="137"/>
      <c r="AN745" s="34"/>
    </row>
    <row r="746" spans="1:40" ht="15.75" customHeight="1">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Y746" s="36"/>
      <c r="Z746" s="34"/>
      <c r="AA746" s="36"/>
      <c r="AB746" s="34"/>
      <c r="AC746" s="34"/>
      <c r="AD746" s="34"/>
      <c r="AE746" s="34"/>
      <c r="AK746" s="137"/>
      <c r="AN746" s="34"/>
    </row>
    <row r="747" spans="1:40" ht="15.75" customHeight="1">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Y747" s="36"/>
      <c r="Z747" s="34"/>
      <c r="AA747" s="36"/>
      <c r="AB747" s="34"/>
      <c r="AC747" s="34"/>
      <c r="AD747" s="34"/>
      <c r="AE747" s="34"/>
      <c r="AK747" s="137"/>
      <c r="AN747" s="34"/>
    </row>
    <row r="748" spans="1:40" ht="15.75" customHeight="1">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Y748" s="36"/>
      <c r="Z748" s="34"/>
      <c r="AA748" s="36"/>
      <c r="AB748" s="34"/>
      <c r="AC748" s="34"/>
      <c r="AD748" s="34"/>
      <c r="AE748" s="34"/>
      <c r="AK748" s="137"/>
      <c r="AN748" s="34"/>
    </row>
    <row r="749" spans="1:40" ht="15.75" customHeight="1">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Y749" s="36"/>
      <c r="Z749" s="34"/>
      <c r="AA749" s="36"/>
      <c r="AB749" s="34"/>
      <c r="AC749" s="34"/>
      <c r="AD749" s="34"/>
      <c r="AE749" s="34"/>
      <c r="AK749" s="137"/>
      <c r="AN749" s="34"/>
    </row>
    <row r="750" spans="1:40" ht="15.75" customHeight="1">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Y750" s="36"/>
      <c r="Z750" s="34"/>
      <c r="AA750" s="36"/>
      <c r="AB750" s="34"/>
      <c r="AC750" s="34"/>
      <c r="AD750" s="34"/>
      <c r="AE750" s="34"/>
      <c r="AK750" s="137"/>
      <c r="AN750" s="34"/>
    </row>
    <row r="751" spans="1:40" ht="15.75" customHeight="1">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Y751" s="36"/>
      <c r="Z751" s="34"/>
      <c r="AA751" s="36"/>
      <c r="AB751" s="34"/>
      <c r="AC751" s="34"/>
      <c r="AD751" s="34"/>
      <c r="AE751" s="34"/>
      <c r="AK751" s="137"/>
      <c r="AN751" s="34"/>
    </row>
    <row r="752" spans="1:40" ht="15.75" customHeight="1">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Y752" s="36"/>
      <c r="Z752" s="34"/>
      <c r="AA752" s="36"/>
      <c r="AB752" s="34"/>
      <c r="AC752" s="34"/>
      <c r="AD752" s="34"/>
      <c r="AE752" s="34"/>
      <c r="AK752" s="137"/>
      <c r="AN752" s="34"/>
    </row>
    <row r="753" spans="1:40" ht="15.75" customHeight="1">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Y753" s="36"/>
      <c r="Z753" s="34"/>
      <c r="AA753" s="36"/>
      <c r="AB753" s="34"/>
      <c r="AC753" s="34"/>
      <c r="AD753" s="34"/>
      <c r="AE753" s="34"/>
      <c r="AK753" s="137"/>
      <c r="AN753" s="34"/>
    </row>
    <row r="754" spans="1:40" ht="15.75" customHeight="1">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Y754" s="36"/>
      <c r="Z754" s="34"/>
      <c r="AA754" s="36"/>
      <c r="AB754" s="34"/>
      <c r="AC754" s="34"/>
      <c r="AD754" s="34"/>
      <c r="AE754" s="34"/>
      <c r="AK754" s="137"/>
      <c r="AN754" s="34"/>
    </row>
    <row r="755" spans="1:40" ht="15.75" customHeight="1">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Y755" s="36"/>
      <c r="Z755" s="34"/>
      <c r="AA755" s="36"/>
      <c r="AB755" s="34"/>
      <c r="AC755" s="34"/>
      <c r="AD755" s="34"/>
      <c r="AE755" s="34"/>
      <c r="AK755" s="137"/>
      <c r="AN755" s="34"/>
    </row>
    <row r="756" spans="1:40" ht="15.75" customHeight="1">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Y756" s="36"/>
      <c r="Z756" s="34"/>
      <c r="AA756" s="36"/>
      <c r="AB756" s="34"/>
      <c r="AC756" s="34"/>
      <c r="AD756" s="34"/>
      <c r="AE756" s="34"/>
      <c r="AK756" s="137"/>
      <c r="AN756" s="34"/>
    </row>
    <row r="757" spans="1:40" ht="15.75" customHeight="1">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Y757" s="36"/>
      <c r="Z757" s="34"/>
      <c r="AA757" s="36"/>
      <c r="AB757" s="34"/>
      <c r="AC757" s="34"/>
      <c r="AD757" s="34"/>
      <c r="AE757" s="34"/>
      <c r="AK757" s="137"/>
      <c r="AN757" s="34"/>
    </row>
    <row r="758" spans="1:40" ht="15.75" customHeight="1">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Y758" s="36"/>
      <c r="Z758" s="34"/>
      <c r="AA758" s="36"/>
      <c r="AB758" s="34"/>
      <c r="AC758" s="34"/>
      <c r="AD758" s="34"/>
      <c r="AE758" s="34"/>
      <c r="AK758" s="137"/>
      <c r="AN758" s="34"/>
    </row>
    <row r="759" spans="1:40" ht="15.75" customHeight="1">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Y759" s="36"/>
      <c r="Z759" s="34"/>
      <c r="AA759" s="36"/>
      <c r="AB759" s="34"/>
      <c r="AC759" s="34"/>
      <c r="AD759" s="34"/>
      <c r="AE759" s="34"/>
      <c r="AK759" s="137"/>
      <c r="AN759" s="34"/>
    </row>
    <row r="760" spans="1:40" ht="15.75" customHeight="1">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Y760" s="36"/>
      <c r="Z760" s="34"/>
      <c r="AA760" s="36"/>
      <c r="AB760" s="34"/>
      <c r="AC760" s="34"/>
      <c r="AD760" s="34"/>
      <c r="AE760" s="34"/>
      <c r="AK760" s="137"/>
      <c r="AN760" s="34"/>
    </row>
    <row r="761" spans="1:40" ht="15.75" customHeight="1">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Y761" s="36"/>
      <c r="Z761" s="34"/>
      <c r="AA761" s="36"/>
      <c r="AB761" s="34"/>
      <c r="AC761" s="34"/>
      <c r="AD761" s="34"/>
      <c r="AE761" s="34"/>
      <c r="AK761" s="137"/>
      <c r="AN761" s="34"/>
    </row>
    <row r="762" spans="1:40" ht="15.75" customHeight="1">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Y762" s="36"/>
      <c r="Z762" s="34"/>
      <c r="AA762" s="36"/>
      <c r="AB762" s="34"/>
      <c r="AC762" s="34"/>
      <c r="AD762" s="34"/>
      <c r="AE762" s="34"/>
      <c r="AK762" s="137"/>
      <c r="AN762" s="34"/>
    </row>
    <row r="763" spans="1:40" ht="15.75" customHeight="1">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Y763" s="36"/>
      <c r="Z763" s="34"/>
      <c r="AA763" s="36"/>
      <c r="AB763" s="34"/>
      <c r="AC763" s="34"/>
      <c r="AD763" s="34"/>
      <c r="AE763" s="34"/>
      <c r="AK763" s="137"/>
      <c r="AN763" s="34"/>
    </row>
    <row r="764" spans="1:40" ht="15.75" customHeight="1">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Y764" s="36"/>
      <c r="Z764" s="34"/>
      <c r="AA764" s="36"/>
      <c r="AB764" s="34"/>
      <c r="AC764" s="34"/>
      <c r="AD764" s="34"/>
      <c r="AE764" s="34"/>
      <c r="AK764" s="137"/>
      <c r="AN764" s="34"/>
    </row>
    <row r="765" spans="1:40" ht="15.75" customHeight="1">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Y765" s="36"/>
      <c r="Z765" s="34"/>
      <c r="AA765" s="36"/>
      <c r="AB765" s="34"/>
      <c r="AC765" s="34"/>
      <c r="AD765" s="34"/>
      <c r="AE765" s="34"/>
      <c r="AK765" s="137"/>
      <c r="AN765" s="34"/>
    </row>
    <row r="766" spans="1:40" ht="15.75" customHeight="1">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Y766" s="36"/>
      <c r="Z766" s="34"/>
      <c r="AA766" s="36"/>
      <c r="AB766" s="34"/>
      <c r="AC766" s="34"/>
      <c r="AD766" s="34"/>
      <c r="AE766" s="34"/>
      <c r="AK766" s="137"/>
      <c r="AN766" s="34"/>
    </row>
    <row r="767" spans="1:40" ht="15.75" customHeight="1">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Y767" s="36"/>
      <c r="Z767" s="34"/>
      <c r="AA767" s="36"/>
      <c r="AB767" s="34"/>
      <c r="AC767" s="34"/>
      <c r="AD767" s="34"/>
      <c r="AE767" s="34"/>
      <c r="AK767" s="137"/>
      <c r="AN767" s="34"/>
    </row>
    <row r="768" spans="1:40" ht="15.75" customHeight="1">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Y768" s="36"/>
      <c r="Z768" s="34"/>
      <c r="AA768" s="36"/>
      <c r="AB768" s="34"/>
      <c r="AC768" s="34"/>
      <c r="AD768" s="34"/>
      <c r="AE768" s="34"/>
      <c r="AK768" s="137"/>
      <c r="AN768" s="34"/>
    </row>
    <row r="769" spans="1:40" ht="15.75" customHeight="1">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Y769" s="36"/>
      <c r="Z769" s="34"/>
      <c r="AA769" s="36"/>
      <c r="AB769" s="34"/>
      <c r="AC769" s="34"/>
      <c r="AD769" s="34"/>
      <c r="AE769" s="34"/>
      <c r="AK769" s="137"/>
      <c r="AN769" s="34"/>
    </row>
    <row r="770" spans="1:40" ht="15.75" customHeight="1">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Y770" s="36"/>
      <c r="Z770" s="34"/>
      <c r="AA770" s="36"/>
      <c r="AB770" s="34"/>
      <c r="AC770" s="34"/>
      <c r="AD770" s="34"/>
      <c r="AE770" s="34"/>
      <c r="AK770" s="137"/>
      <c r="AN770" s="34"/>
    </row>
    <row r="771" spans="1:40" ht="15.75" customHeight="1">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Y771" s="36"/>
      <c r="Z771" s="34"/>
      <c r="AA771" s="36"/>
      <c r="AB771" s="34"/>
      <c r="AC771" s="34"/>
      <c r="AD771" s="34"/>
      <c r="AE771" s="34"/>
      <c r="AK771" s="137"/>
      <c r="AN771" s="34"/>
    </row>
    <row r="772" spans="1:40" ht="15.75" customHeight="1">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Y772" s="36"/>
      <c r="Z772" s="34"/>
      <c r="AA772" s="36"/>
      <c r="AB772" s="34"/>
      <c r="AC772" s="34"/>
      <c r="AD772" s="34"/>
      <c r="AE772" s="34"/>
      <c r="AK772" s="137"/>
      <c r="AN772" s="34"/>
    </row>
    <row r="773" spans="1:40" ht="15.75" customHeight="1">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Y773" s="36"/>
      <c r="Z773" s="34"/>
      <c r="AA773" s="36"/>
      <c r="AB773" s="34"/>
      <c r="AC773" s="34"/>
      <c r="AD773" s="34"/>
      <c r="AE773" s="34"/>
      <c r="AK773" s="137"/>
      <c r="AN773" s="34"/>
    </row>
    <row r="774" spans="1:40" ht="15.75" customHeight="1">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Y774" s="36"/>
      <c r="Z774" s="34"/>
      <c r="AA774" s="36"/>
      <c r="AB774" s="34"/>
      <c r="AC774" s="34"/>
      <c r="AD774" s="34"/>
      <c r="AE774" s="34"/>
      <c r="AK774" s="137"/>
      <c r="AN774" s="34"/>
    </row>
    <row r="775" spans="1:40" ht="15.75" customHeight="1">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Y775" s="36"/>
      <c r="Z775" s="34"/>
      <c r="AA775" s="36"/>
      <c r="AB775" s="34"/>
      <c r="AC775" s="34"/>
      <c r="AD775" s="34"/>
      <c r="AE775" s="34"/>
      <c r="AK775" s="137"/>
      <c r="AN775" s="34"/>
    </row>
    <row r="776" spans="1:40" ht="15.75" customHeight="1">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Y776" s="36"/>
      <c r="Z776" s="34"/>
      <c r="AA776" s="36"/>
      <c r="AB776" s="34"/>
      <c r="AC776" s="34"/>
      <c r="AD776" s="34"/>
      <c r="AE776" s="34"/>
      <c r="AK776" s="137"/>
      <c r="AN776" s="34"/>
    </row>
    <row r="777" spans="1:40" ht="15.75" customHeight="1">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Y777" s="36"/>
      <c r="Z777" s="34"/>
      <c r="AA777" s="36"/>
      <c r="AB777" s="34"/>
      <c r="AC777" s="34"/>
      <c r="AD777" s="34"/>
      <c r="AE777" s="34"/>
      <c r="AK777" s="137"/>
      <c r="AN777" s="34"/>
    </row>
    <row r="778" spans="1:40" ht="15.75" customHeight="1">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Y778" s="36"/>
      <c r="Z778" s="34"/>
      <c r="AA778" s="36"/>
      <c r="AB778" s="34"/>
      <c r="AC778" s="34"/>
      <c r="AD778" s="34"/>
      <c r="AE778" s="34"/>
      <c r="AK778" s="137"/>
      <c r="AN778" s="34"/>
    </row>
    <row r="779" spans="1:40" ht="15.75" customHeight="1">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Y779" s="36"/>
      <c r="Z779" s="34"/>
      <c r="AA779" s="36"/>
      <c r="AB779" s="34"/>
      <c r="AC779" s="34"/>
      <c r="AD779" s="34"/>
      <c r="AE779" s="34"/>
      <c r="AK779" s="137"/>
      <c r="AN779" s="34"/>
    </row>
    <row r="780" spans="1:40" ht="15.75" customHeight="1">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Y780" s="36"/>
      <c r="Z780" s="34"/>
      <c r="AA780" s="36"/>
      <c r="AB780" s="34"/>
      <c r="AC780" s="34"/>
      <c r="AD780" s="34"/>
      <c r="AE780" s="34"/>
      <c r="AK780" s="137"/>
      <c r="AN780" s="34"/>
    </row>
    <row r="781" spans="1:40" ht="15.75" customHeight="1">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Y781" s="36"/>
      <c r="Z781" s="34"/>
      <c r="AA781" s="36"/>
      <c r="AB781" s="34"/>
      <c r="AC781" s="34"/>
      <c r="AD781" s="34"/>
      <c r="AE781" s="34"/>
      <c r="AK781" s="137"/>
      <c r="AN781" s="34"/>
    </row>
    <row r="782" spans="1:40" ht="15.75" customHeight="1">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Y782" s="36"/>
      <c r="Z782" s="34"/>
      <c r="AA782" s="36"/>
      <c r="AB782" s="34"/>
      <c r="AC782" s="34"/>
      <c r="AD782" s="34"/>
      <c r="AE782" s="34"/>
      <c r="AK782" s="137"/>
      <c r="AN782" s="34"/>
    </row>
    <row r="783" spans="1:40" ht="15.75" customHeight="1">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Y783" s="36"/>
      <c r="Z783" s="34"/>
      <c r="AA783" s="36"/>
      <c r="AB783" s="34"/>
      <c r="AC783" s="34"/>
      <c r="AD783" s="34"/>
      <c r="AE783" s="34"/>
      <c r="AK783" s="137"/>
      <c r="AN783" s="34"/>
    </row>
    <row r="784" spans="1:40" ht="15.75" customHeight="1">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Y784" s="36"/>
      <c r="Z784" s="34"/>
      <c r="AA784" s="36"/>
      <c r="AB784" s="34"/>
      <c r="AC784" s="34"/>
      <c r="AD784" s="34"/>
      <c r="AE784" s="34"/>
      <c r="AK784" s="137"/>
      <c r="AN784" s="34"/>
    </row>
    <row r="785" spans="1:40" ht="15.75" customHeight="1">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Y785" s="36"/>
      <c r="Z785" s="34"/>
      <c r="AA785" s="36"/>
      <c r="AB785" s="34"/>
      <c r="AC785" s="34"/>
      <c r="AD785" s="34"/>
      <c r="AE785" s="34"/>
      <c r="AK785" s="137"/>
      <c r="AN785" s="34"/>
    </row>
    <row r="786" spans="1:40" ht="15.75" customHeight="1">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Y786" s="36"/>
      <c r="Z786" s="34"/>
      <c r="AA786" s="36"/>
      <c r="AB786" s="34"/>
      <c r="AC786" s="34"/>
      <c r="AD786" s="34"/>
      <c r="AE786" s="34"/>
      <c r="AK786" s="137"/>
      <c r="AN786" s="34"/>
    </row>
    <row r="787" spans="1:40" ht="15.75" customHeight="1">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Y787" s="36"/>
      <c r="Z787" s="34"/>
      <c r="AA787" s="36"/>
      <c r="AB787" s="34"/>
      <c r="AC787" s="34"/>
      <c r="AD787" s="34"/>
      <c r="AE787" s="34"/>
      <c r="AK787" s="137"/>
      <c r="AN787" s="34"/>
    </row>
    <row r="788" spans="1:40" ht="15.75" customHeight="1">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Y788" s="36"/>
      <c r="Z788" s="34"/>
      <c r="AA788" s="36"/>
      <c r="AB788" s="34"/>
      <c r="AC788" s="34"/>
      <c r="AD788" s="34"/>
      <c r="AE788" s="34"/>
      <c r="AK788" s="137"/>
      <c r="AN788" s="34"/>
    </row>
    <row r="789" spans="1:40" ht="15.75" customHeight="1">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Y789" s="36"/>
      <c r="Z789" s="34"/>
      <c r="AA789" s="36"/>
      <c r="AB789" s="34"/>
      <c r="AC789" s="34"/>
      <c r="AD789" s="34"/>
      <c r="AE789" s="34"/>
      <c r="AK789" s="137"/>
      <c r="AN789" s="34"/>
    </row>
    <row r="790" spans="1:40" ht="15.75" customHeight="1">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Y790" s="36"/>
      <c r="Z790" s="34"/>
      <c r="AA790" s="36"/>
      <c r="AB790" s="34"/>
      <c r="AC790" s="34"/>
      <c r="AD790" s="34"/>
      <c r="AE790" s="34"/>
      <c r="AK790" s="137"/>
      <c r="AN790" s="34"/>
    </row>
    <row r="791" spans="1:40" ht="15.75" customHeight="1">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Y791" s="36"/>
      <c r="Z791" s="34"/>
      <c r="AA791" s="36"/>
      <c r="AB791" s="34"/>
      <c r="AC791" s="34"/>
      <c r="AD791" s="34"/>
      <c r="AE791" s="34"/>
      <c r="AK791" s="137"/>
      <c r="AN791" s="34"/>
    </row>
    <row r="792" spans="1:40" ht="15.75" customHeight="1">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Y792" s="36"/>
      <c r="Z792" s="34"/>
      <c r="AA792" s="36"/>
      <c r="AB792" s="34"/>
      <c r="AC792" s="34"/>
      <c r="AD792" s="34"/>
      <c r="AE792" s="34"/>
      <c r="AK792" s="137"/>
      <c r="AN792" s="34"/>
    </row>
    <row r="793" spans="1:40" ht="15.75" customHeight="1">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Y793" s="36"/>
      <c r="Z793" s="34"/>
      <c r="AA793" s="36"/>
      <c r="AB793" s="34"/>
      <c r="AC793" s="34"/>
      <c r="AD793" s="34"/>
      <c r="AE793" s="34"/>
      <c r="AK793" s="137"/>
      <c r="AN793" s="34"/>
    </row>
    <row r="794" spans="1:40" ht="15.75" customHeight="1">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Y794" s="36"/>
      <c r="Z794" s="34"/>
      <c r="AA794" s="36"/>
      <c r="AB794" s="34"/>
      <c r="AC794" s="34"/>
      <c r="AD794" s="34"/>
      <c r="AE794" s="34"/>
      <c r="AK794" s="137"/>
      <c r="AN794" s="34"/>
    </row>
    <row r="795" spans="1:40" ht="15.75" customHeight="1">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Y795" s="36"/>
      <c r="Z795" s="34"/>
      <c r="AA795" s="36"/>
      <c r="AB795" s="34"/>
      <c r="AC795" s="34"/>
      <c r="AD795" s="34"/>
      <c r="AE795" s="34"/>
      <c r="AK795" s="137"/>
      <c r="AN795" s="34"/>
    </row>
    <row r="796" spans="1:40" ht="15.75" customHeight="1">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Y796" s="36"/>
      <c r="Z796" s="34"/>
      <c r="AA796" s="36"/>
      <c r="AB796" s="34"/>
      <c r="AC796" s="34"/>
      <c r="AD796" s="34"/>
      <c r="AE796" s="34"/>
      <c r="AK796" s="137"/>
      <c r="AN796" s="34"/>
    </row>
    <row r="797" spans="1:40" ht="15.75" customHeight="1">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Y797" s="36"/>
      <c r="Z797" s="34"/>
      <c r="AA797" s="36"/>
      <c r="AB797" s="34"/>
      <c r="AC797" s="34"/>
      <c r="AD797" s="34"/>
      <c r="AE797" s="34"/>
      <c r="AK797" s="137"/>
      <c r="AN797" s="34"/>
    </row>
    <row r="798" spans="1:40" ht="15.75" customHeight="1">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Y798" s="36"/>
      <c r="Z798" s="34"/>
      <c r="AA798" s="36"/>
      <c r="AB798" s="34"/>
      <c r="AC798" s="34"/>
      <c r="AD798" s="34"/>
      <c r="AE798" s="34"/>
      <c r="AK798" s="137"/>
      <c r="AN798" s="34"/>
    </row>
    <row r="799" spans="1:40" ht="15.75" customHeight="1">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Y799" s="36"/>
      <c r="Z799" s="34"/>
      <c r="AA799" s="36"/>
      <c r="AB799" s="34"/>
      <c r="AC799" s="34"/>
      <c r="AD799" s="34"/>
      <c r="AE799" s="34"/>
      <c r="AK799" s="137"/>
      <c r="AN799" s="34"/>
    </row>
    <row r="800" spans="1:40" ht="15.75" customHeight="1">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Y800" s="36"/>
      <c r="Z800" s="34"/>
      <c r="AA800" s="36"/>
      <c r="AB800" s="34"/>
      <c r="AC800" s="34"/>
      <c r="AD800" s="34"/>
      <c r="AE800" s="34"/>
      <c r="AK800" s="137"/>
      <c r="AN800" s="34"/>
    </row>
    <row r="801" spans="1:40" ht="15.75" customHeight="1">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Y801" s="36"/>
      <c r="Z801" s="34"/>
      <c r="AA801" s="36"/>
      <c r="AB801" s="34"/>
      <c r="AC801" s="34"/>
      <c r="AD801" s="34"/>
      <c r="AE801" s="34"/>
      <c r="AK801" s="137"/>
      <c r="AN801" s="34"/>
    </row>
    <row r="802" spans="1:40" ht="15.75" customHeight="1">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Y802" s="36"/>
      <c r="Z802" s="34"/>
      <c r="AA802" s="36"/>
      <c r="AB802" s="34"/>
      <c r="AC802" s="34"/>
      <c r="AD802" s="34"/>
      <c r="AE802" s="34"/>
      <c r="AK802" s="137"/>
      <c r="AN802" s="34"/>
    </row>
    <row r="803" spans="1:40" ht="15.75" customHeight="1">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Y803" s="36"/>
      <c r="Z803" s="34"/>
      <c r="AA803" s="36"/>
      <c r="AB803" s="34"/>
      <c r="AC803" s="34"/>
      <c r="AD803" s="34"/>
      <c r="AE803" s="34"/>
      <c r="AK803" s="137"/>
      <c r="AN803" s="34"/>
    </row>
    <row r="804" spans="1:40" ht="15.75" customHeight="1">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Y804" s="36"/>
      <c r="Z804" s="34"/>
      <c r="AA804" s="36"/>
      <c r="AB804" s="34"/>
      <c r="AC804" s="34"/>
      <c r="AD804" s="34"/>
      <c r="AE804" s="34"/>
      <c r="AK804" s="137"/>
      <c r="AN804" s="34"/>
    </row>
    <row r="805" spans="1:40" ht="15.75" customHeight="1">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Y805" s="36"/>
      <c r="Z805" s="34"/>
      <c r="AA805" s="36"/>
      <c r="AB805" s="34"/>
      <c r="AC805" s="34"/>
      <c r="AD805" s="34"/>
      <c r="AE805" s="34"/>
      <c r="AK805" s="137"/>
      <c r="AN805" s="34"/>
    </row>
    <row r="806" spans="1:40" ht="15.75" customHeight="1">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Y806" s="36"/>
      <c r="Z806" s="34"/>
      <c r="AA806" s="36"/>
      <c r="AB806" s="34"/>
      <c r="AC806" s="34"/>
      <c r="AD806" s="34"/>
      <c r="AE806" s="34"/>
      <c r="AK806" s="137"/>
      <c r="AN806" s="34"/>
    </row>
    <row r="807" spans="1:40" ht="15.75" customHeight="1">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Y807" s="36"/>
      <c r="Z807" s="34"/>
      <c r="AA807" s="36"/>
      <c r="AB807" s="34"/>
      <c r="AC807" s="34"/>
      <c r="AD807" s="34"/>
      <c r="AE807" s="34"/>
      <c r="AK807" s="137"/>
      <c r="AN807" s="34"/>
    </row>
    <row r="808" spans="1:40" ht="15.75" customHeight="1">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Y808" s="36"/>
      <c r="Z808" s="34"/>
      <c r="AA808" s="36"/>
      <c r="AB808" s="34"/>
      <c r="AC808" s="34"/>
      <c r="AD808" s="34"/>
      <c r="AE808" s="34"/>
      <c r="AK808" s="137"/>
      <c r="AN808" s="34"/>
    </row>
    <row r="809" spans="1:40" ht="15.75" customHeight="1">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Y809" s="36"/>
      <c r="Z809" s="34"/>
      <c r="AA809" s="36"/>
      <c r="AB809" s="34"/>
      <c r="AC809" s="34"/>
      <c r="AD809" s="34"/>
      <c r="AE809" s="34"/>
      <c r="AK809" s="137"/>
      <c r="AN809" s="34"/>
    </row>
    <row r="810" spans="1:40" ht="15.75" customHeight="1">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Y810" s="36"/>
      <c r="Z810" s="34"/>
      <c r="AA810" s="36"/>
      <c r="AB810" s="34"/>
      <c r="AC810" s="34"/>
      <c r="AD810" s="34"/>
      <c r="AE810" s="34"/>
      <c r="AK810" s="137"/>
      <c r="AN810" s="34"/>
    </row>
    <row r="811" spans="1:40" ht="15.75" customHeight="1">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Y811" s="36"/>
      <c r="Z811" s="34"/>
      <c r="AA811" s="36"/>
      <c r="AB811" s="34"/>
      <c r="AC811" s="34"/>
      <c r="AD811" s="34"/>
      <c r="AE811" s="34"/>
      <c r="AK811" s="137"/>
      <c r="AN811" s="34"/>
    </row>
    <row r="812" spans="1:40" ht="15.75" customHeight="1">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Y812" s="36"/>
      <c r="Z812" s="34"/>
      <c r="AA812" s="36"/>
      <c r="AB812" s="34"/>
      <c r="AC812" s="34"/>
      <c r="AD812" s="34"/>
      <c r="AE812" s="34"/>
      <c r="AK812" s="137"/>
      <c r="AN812" s="34"/>
    </row>
    <row r="813" spans="1:40" ht="15.75" customHeight="1">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Y813" s="36"/>
      <c r="Z813" s="34"/>
      <c r="AA813" s="36"/>
      <c r="AB813" s="34"/>
      <c r="AC813" s="34"/>
      <c r="AD813" s="34"/>
      <c r="AE813" s="34"/>
      <c r="AK813" s="137"/>
      <c r="AN813" s="34"/>
    </row>
    <row r="814" spans="1:40" ht="15.75" customHeight="1">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Y814" s="36"/>
      <c r="Z814" s="34"/>
      <c r="AA814" s="36"/>
      <c r="AB814" s="34"/>
      <c r="AC814" s="34"/>
      <c r="AD814" s="34"/>
      <c r="AE814" s="34"/>
      <c r="AK814" s="137"/>
      <c r="AN814" s="34"/>
    </row>
    <row r="815" spans="1:40" ht="15.75" customHeight="1">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Y815" s="36"/>
      <c r="Z815" s="34"/>
      <c r="AA815" s="36"/>
      <c r="AB815" s="34"/>
      <c r="AC815" s="34"/>
      <c r="AD815" s="34"/>
      <c r="AE815" s="34"/>
      <c r="AK815" s="137"/>
      <c r="AN815" s="34"/>
    </row>
    <row r="816" spans="1:40" ht="15.75" customHeight="1">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Y816" s="36"/>
      <c r="Z816" s="34"/>
      <c r="AA816" s="36"/>
      <c r="AB816" s="34"/>
      <c r="AC816" s="34"/>
      <c r="AD816" s="34"/>
      <c r="AE816" s="34"/>
      <c r="AK816" s="137"/>
      <c r="AN816" s="34"/>
    </row>
    <row r="817" spans="1:40" ht="15.75" customHeight="1">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Y817" s="36"/>
      <c r="Z817" s="34"/>
      <c r="AA817" s="36"/>
      <c r="AB817" s="34"/>
      <c r="AC817" s="34"/>
      <c r="AD817" s="34"/>
      <c r="AE817" s="34"/>
      <c r="AK817" s="137"/>
      <c r="AN817" s="34"/>
    </row>
    <row r="818" spans="1:40" ht="15.75" customHeight="1">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Y818" s="36"/>
      <c r="Z818" s="34"/>
      <c r="AA818" s="36"/>
      <c r="AB818" s="34"/>
      <c r="AC818" s="34"/>
      <c r="AD818" s="34"/>
      <c r="AE818" s="34"/>
      <c r="AK818" s="137"/>
      <c r="AN818" s="34"/>
    </row>
    <row r="819" spans="1:40" ht="15.75" customHeight="1">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Y819" s="36"/>
      <c r="Z819" s="34"/>
      <c r="AA819" s="36"/>
      <c r="AB819" s="34"/>
      <c r="AC819" s="34"/>
      <c r="AD819" s="34"/>
      <c r="AE819" s="34"/>
      <c r="AK819" s="137"/>
      <c r="AN819" s="34"/>
    </row>
    <row r="820" spans="1:40" ht="15.75" customHeight="1">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Y820" s="36"/>
      <c r="Z820" s="34"/>
      <c r="AA820" s="36"/>
      <c r="AB820" s="34"/>
      <c r="AC820" s="34"/>
      <c r="AD820" s="34"/>
      <c r="AE820" s="34"/>
      <c r="AK820" s="137"/>
      <c r="AN820" s="34"/>
    </row>
    <row r="821" spans="1:40" ht="15.75" customHeight="1">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Y821" s="36"/>
      <c r="Z821" s="34"/>
      <c r="AA821" s="36"/>
      <c r="AB821" s="34"/>
      <c r="AC821" s="34"/>
      <c r="AD821" s="34"/>
      <c r="AE821" s="34"/>
      <c r="AK821" s="137"/>
      <c r="AN821" s="34"/>
    </row>
    <row r="822" spans="1:40" ht="15.75" customHeight="1">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Y822" s="36"/>
      <c r="Z822" s="34"/>
      <c r="AA822" s="36"/>
      <c r="AB822" s="34"/>
      <c r="AC822" s="34"/>
      <c r="AD822" s="34"/>
      <c r="AE822" s="34"/>
      <c r="AK822" s="137"/>
      <c r="AN822" s="34"/>
    </row>
    <row r="823" spans="1:40" ht="15.75" customHeight="1">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Y823" s="36"/>
      <c r="Z823" s="34"/>
      <c r="AA823" s="36"/>
      <c r="AB823" s="34"/>
      <c r="AC823" s="34"/>
      <c r="AD823" s="34"/>
      <c r="AE823" s="34"/>
      <c r="AK823" s="137"/>
      <c r="AN823" s="34"/>
    </row>
    <row r="824" spans="1:40" ht="15.75" customHeight="1">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Y824" s="36"/>
      <c r="Z824" s="34"/>
      <c r="AA824" s="36"/>
      <c r="AB824" s="34"/>
      <c r="AC824" s="34"/>
      <c r="AD824" s="34"/>
      <c r="AE824" s="34"/>
      <c r="AK824" s="137"/>
      <c r="AN824" s="34"/>
    </row>
    <row r="825" spans="1:40" ht="15.75" customHeight="1">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Y825" s="36"/>
      <c r="Z825" s="34"/>
      <c r="AA825" s="36"/>
      <c r="AB825" s="34"/>
      <c r="AC825" s="34"/>
      <c r="AD825" s="34"/>
      <c r="AE825" s="34"/>
      <c r="AK825" s="137"/>
      <c r="AN825" s="34"/>
    </row>
    <row r="826" spans="1:40" ht="15.75" customHeight="1">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Y826" s="36"/>
      <c r="Z826" s="34"/>
      <c r="AA826" s="36"/>
      <c r="AB826" s="34"/>
      <c r="AC826" s="34"/>
      <c r="AD826" s="34"/>
      <c r="AE826" s="34"/>
      <c r="AK826" s="137"/>
      <c r="AN826" s="34"/>
    </row>
    <row r="827" spans="1:40" ht="15.75" customHeight="1">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Y827" s="36"/>
      <c r="Z827" s="34"/>
      <c r="AA827" s="36"/>
      <c r="AB827" s="34"/>
      <c r="AC827" s="34"/>
      <c r="AD827" s="34"/>
      <c r="AE827" s="34"/>
      <c r="AK827" s="137"/>
      <c r="AN827" s="34"/>
    </row>
    <row r="828" spans="1:40" ht="15.75" customHeight="1">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Y828" s="36"/>
      <c r="Z828" s="34"/>
      <c r="AA828" s="36"/>
      <c r="AB828" s="34"/>
      <c r="AC828" s="34"/>
      <c r="AD828" s="34"/>
      <c r="AE828" s="34"/>
      <c r="AK828" s="137"/>
      <c r="AN828" s="34"/>
    </row>
    <row r="829" spans="1:40" ht="15.75" customHeight="1">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Y829" s="36"/>
      <c r="Z829" s="34"/>
      <c r="AA829" s="36"/>
      <c r="AB829" s="34"/>
      <c r="AC829" s="34"/>
      <c r="AD829" s="34"/>
      <c r="AE829" s="34"/>
      <c r="AK829" s="137"/>
      <c r="AN829" s="34"/>
    </row>
    <row r="830" spans="1:40" ht="15.75" customHeight="1">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Y830" s="36"/>
      <c r="Z830" s="34"/>
      <c r="AA830" s="36"/>
      <c r="AB830" s="34"/>
      <c r="AC830" s="34"/>
      <c r="AD830" s="34"/>
      <c r="AE830" s="34"/>
      <c r="AK830" s="137"/>
      <c r="AN830" s="34"/>
    </row>
    <row r="831" spans="1:40" ht="15.75" customHeight="1">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Y831" s="36"/>
      <c r="Z831" s="34"/>
      <c r="AA831" s="36"/>
      <c r="AB831" s="34"/>
      <c r="AC831" s="34"/>
      <c r="AD831" s="34"/>
      <c r="AE831" s="34"/>
      <c r="AK831" s="137"/>
      <c r="AN831" s="34"/>
    </row>
    <row r="832" spans="1:40" ht="15.75" customHeight="1">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Y832" s="36"/>
      <c r="Z832" s="34"/>
      <c r="AA832" s="36"/>
      <c r="AB832" s="34"/>
      <c r="AC832" s="34"/>
      <c r="AD832" s="34"/>
      <c r="AE832" s="34"/>
      <c r="AK832" s="137"/>
      <c r="AN832" s="34"/>
    </row>
    <row r="833" spans="1:40" ht="15.75" customHeight="1">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Y833" s="36"/>
      <c r="Z833" s="34"/>
      <c r="AA833" s="36"/>
      <c r="AB833" s="34"/>
      <c r="AC833" s="34"/>
      <c r="AD833" s="34"/>
      <c r="AE833" s="34"/>
      <c r="AK833" s="137"/>
      <c r="AN833" s="34"/>
    </row>
    <row r="834" spans="1:40" ht="15.75" customHeight="1">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Y834" s="36"/>
      <c r="Z834" s="34"/>
      <c r="AA834" s="36"/>
      <c r="AB834" s="34"/>
      <c r="AC834" s="34"/>
      <c r="AD834" s="34"/>
      <c r="AE834" s="34"/>
      <c r="AK834" s="137"/>
      <c r="AN834" s="34"/>
    </row>
    <row r="835" spans="1:40" ht="15.75" customHeight="1">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Y835" s="36"/>
      <c r="Z835" s="34"/>
      <c r="AA835" s="36"/>
      <c r="AB835" s="34"/>
      <c r="AC835" s="34"/>
      <c r="AD835" s="34"/>
      <c r="AE835" s="34"/>
      <c r="AK835" s="137"/>
      <c r="AN835" s="34"/>
    </row>
    <row r="836" spans="1:40" ht="15.75" customHeight="1">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Y836" s="36"/>
      <c r="Z836" s="34"/>
      <c r="AA836" s="36"/>
      <c r="AB836" s="34"/>
      <c r="AC836" s="34"/>
      <c r="AD836" s="34"/>
      <c r="AE836" s="34"/>
      <c r="AK836" s="137"/>
      <c r="AN836" s="34"/>
    </row>
    <row r="837" spans="1:40" ht="15.75" customHeight="1">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Y837" s="36"/>
      <c r="Z837" s="34"/>
      <c r="AA837" s="36"/>
      <c r="AB837" s="34"/>
      <c r="AC837" s="34"/>
      <c r="AD837" s="34"/>
      <c r="AE837" s="34"/>
      <c r="AK837" s="137"/>
      <c r="AN837" s="34"/>
    </row>
    <row r="838" spans="1:40" ht="15.75" customHeight="1">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Y838" s="36"/>
      <c r="Z838" s="34"/>
      <c r="AA838" s="36"/>
      <c r="AB838" s="34"/>
      <c r="AC838" s="34"/>
      <c r="AD838" s="34"/>
      <c r="AE838" s="34"/>
      <c r="AK838" s="137"/>
      <c r="AN838" s="34"/>
    </row>
    <row r="839" spans="1:40" ht="15.75" customHeight="1">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Y839" s="36"/>
      <c r="Z839" s="34"/>
      <c r="AA839" s="36"/>
      <c r="AB839" s="34"/>
      <c r="AC839" s="34"/>
      <c r="AD839" s="34"/>
      <c r="AE839" s="34"/>
      <c r="AK839" s="137"/>
      <c r="AN839" s="34"/>
    </row>
    <row r="840" spans="1:40" ht="15.75" customHeight="1">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Y840" s="36"/>
      <c r="Z840" s="34"/>
      <c r="AA840" s="36"/>
      <c r="AB840" s="34"/>
      <c r="AC840" s="34"/>
      <c r="AD840" s="34"/>
      <c r="AE840" s="34"/>
      <c r="AK840" s="137"/>
      <c r="AN840" s="34"/>
    </row>
    <row r="841" spans="1:40" ht="15.75" customHeight="1">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Y841" s="36"/>
      <c r="Z841" s="34"/>
      <c r="AA841" s="36"/>
      <c r="AB841" s="34"/>
      <c r="AC841" s="34"/>
      <c r="AD841" s="34"/>
      <c r="AE841" s="34"/>
      <c r="AK841" s="137"/>
      <c r="AN841" s="34"/>
    </row>
    <row r="842" spans="1:40" ht="15.75" customHeight="1">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Y842" s="36"/>
      <c r="Z842" s="34"/>
      <c r="AA842" s="36"/>
      <c r="AB842" s="34"/>
      <c r="AC842" s="34"/>
      <c r="AD842" s="34"/>
      <c r="AE842" s="34"/>
      <c r="AK842" s="137"/>
      <c r="AN842" s="34"/>
    </row>
    <row r="843" spans="1:40" ht="15.75" customHeight="1">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Y843" s="36"/>
      <c r="Z843" s="34"/>
      <c r="AA843" s="36"/>
      <c r="AB843" s="34"/>
      <c r="AC843" s="34"/>
      <c r="AD843" s="34"/>
      <c r="AE843" s="34"/>
      <c r="AK843" s="137"/>
      <c r="AN843" s="34"/>
    </row>
    <row r="844" spans="1:40" ht="15.75" customHeight="1">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Y844" s="36"/>
      <c r="Z844" s="34"/>
      <c r="AA844" s="36"/>
      <c r="AB844" s="34"/>
      <c r="AC844" s="34"/>
      <c r="AD844" s="34"/>
      <c r="AE844" s="34"/>
      <c r="AK844" s="137"/>
      <c r="AN844" s="34"/>
    </row>
    <row r="845" spans="1:40" ht="15.75" customHeight="1">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Y845" s="36"/>
      <c r="Z845" s="34"/>
      <c r="AA845" s="36"/>
      <c r="AB845" s="34"/>
      <c r="AC845" s="34"/>
      <c r="AD845" s="34"/>
      <c r="AE845" s="34"/>
      <c r="AK845" s="137"/>
      <c r="AN845" s="34"/>
    </row>
    <row r="846" spans="1:40" ht="15.75" customHeight="1">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Y846" s="36"/>
      <c r="Z846" s="34"/>
      <c r="AA846" s="36"/>
      <c r="AB846" s="34"/>
      <c r="AC846" s="34"/>
      <c r="AD846" s="34"/>
      <c r="AE846" s="34"/>
      <c r="AK846" s="137"/>
      <c r="AN846" s="34"/>
    </row>
    <row r="847" spans="1:40" ht="15.75" customHeight="1">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Y847" s="36"/>
      <c r="Z847" s="34"/>
      <c r="AA847" s="36"/>
      <c r="AB847" s="34"/>
      <c r="AC847" s="34"/>
      <c r="AD847" s="34"/>
      <c r="AE847" s="34"/>
      <c r="AK847" s="137"/>
      <c r="AN847" s="34"/>
    </row>
    <row r="848" spans="1:40" ht="15.75" customHeight="1">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Y848" s="36"/>
      <c r="Z848" s="34"/>
      <c r="AA848" s="36"/>
      <c r="AB848" s="34"/>
      <c r="AC848" s="34"/>
      <c r="AD848" s="34"/>
      <c r="AE848" s="34"/>
      <c r="AK848" s="137"/>
      <c r="AN848" s="34"/>
    </row>
    <row r="849" spans="1:40" ht="15.75" customHeight="1">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Y849" s="36"/>
      <c r="Z849" s="34"/>
      <c r="AA849" s="36"/>
      <c r="AB849" s="34"/>
      <c r="AC849" s="34"/>
      <c r="AD849" s="34"/>
      <c r="AE849" s="34"/>
      <c r="AK849" s="137"/>
      <c r="AN849" s="34"/>
    </row>
    <row r="850" spans="1:40" ht="15.75" customHeight="1">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Y850" s="36"/>
      <c r="Z850" s="34"/>
      <c r="AA850" s="36"/>
      <c r="AB850" s="34"/>
      <c r="AC850" s="34"/>
      <c r="AD850" s="34"/>
      <c r="AE850" s="34"/>
      <c r="AK850" s="137"/>
      <c r="AN850" s="34"/>
    </row>
    <row r="851" spans="1:40" ht="15.75" customHeight="1">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Y851" s="36"/>
      <c r="Z851" s="34"/>
      <c r="AA851" s="36"/>
      <c r="AB851" s="34"/>
      <c r="AC851" s="34"/>
      <c r="AD851" s="34"/>
      <c r="AE851" s="34"/>
      <c r="AK851" s="137"/>
      <c r="AN851" s="34"/>
    </row>
    <row r="852" spans="1:40" ht="15.75" customHeight="1">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Y852" s="36"/>
      <c r="Z852" s="34"/>
      <c r="AA852" s="36"/>
      <c r="AB852" s="34"/>
      <c r="AC852" s="34"/>
      <c r="AD852" s="34"/>
      <c r="AE852" s="34"/>
      <c r="AK852" s="137"/>
      <c r="AN852" s="34"/>
    </row>
    <row r="853" spans="1:40" ht="15.75" customHeight="1">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Y853" s="36"/>
      <c r="Z853" s="34"/>
      <c r="AA853" s="36"/>
      <c r="AB853" s="34"/>
      <c r="AC853" s="34"/>
      <c r="AD853" s="34"/>
      <c r="AE853" s="34"/>
      <c r="AK853" s="137"/>
      <c r="AN853" s="34"/>
    </row>
    <row r="854" spans="1:40" ht="15.75" customHeight="1">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Y854" s="36"/>
      <c r="Z854" s="34"/>
      <c r="AA854" s="36"/>
      <c r="AB854" s="34"/>
      <c r="AC854" s="34"/>
      <c r="AD854" s="34"/>
      <c r="AE854" s="34"/>
      <c r="AK854" s="137"/>
      <c r="AN854" s="34"/>
    </row>
    <row r="855" spans="1:40" ht="15.75" customHeight="1">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Y855" s="36"/>
      <c r="Z855" s="34"/>
      <c r="AA855" s="36"/>
      <c r="AB855" s="34"/>
      <c r="AC855" s="34"/>
      <c r="AD855" s="34"/>
      <c r="AE855" s="34"/>
      <c r="AK855" s="137"/>
      <c r="AN855" s="34"/>
    </row>
    <row r="856" spans="1:40" ht="15.75" customHeight="1">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Y856" s="36"/>
      <c r="Z856" s="34"/>
      <c r="AA856" s="36"/>
      <c r="AB856" s="34"/>
      <c r="AC856" s="34"/>
      <c r="AD856" s="34"/>
      <c r="AE856" s="34"/>
      <c r="AK856" s="137"/>
      <c r="AN856" s="34"/>
    </row>
    <row r="857" spans="1:40" ht="15.75" customHeight="1">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Y857" s="36"/>
      <c r="Z857" s="34"/>
      <c r="AA857" s="36"/>
      <c r="AB857" s="34"/>
      <c r="AC857" s="34"/>
      <c r="AD857" s="34"/>
      <c r="AE857" s="34"/>
      <c r="AK857" s="137"/>
      <c r="AN857" s="34"/>
    </row>
    <row r="858" spans="1:40" ht="15.75" customHeight="1">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Y858" s="36"/>
      <c r="Z858" s="34"/>
      <c r="AA858" s="36"/>
      <c r="AB858" s="34"/>
      <c r="AC858" s="34"/>
      <c r="AD858" s="34"/>
      <c r="AE858" s="34"/>
      <c r="AK858" s="137"/>
      <c r="AN858" s="34"/>
    </row>
    <row r="859" spans="1:40" ht="15.75" customHeight="1">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Y859" s="36"/>
      <c r="Z859" s="34"/>
      <c r="AA859" s="36"/>
      <c r="AB859" s="34"/>
      <c r="AC859" s="34"/>
      <c r="AD859" s="34"/>
      <c r="AE859" s="34"/>
      <c r="AK859" s="137"/>
      <c r="AN859" s="34"/>
    </row>
    <row r="860" spans="1:40" ht="15.75" customHeight="1">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Y860" s="36"/>
      <c r="Z860" s="34"/>
      <c r="AA860" s="36"/>
      <c r="AB860" s="34"/>
      <c r="AC860" s="34"/>
      <c r="AD860" s="34"/>
      <c r="AE860" s="34"/>
      <c r="AK860" s="137"/>
      <c r="AN860" s="34"/>
    </row>
    <row r="861" spans="1:40" ht="15.75" customHeight="1">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Y861" s="36"/>
      <c r="Z861" s="34"/>
      <c r="AA861" s="36"/>
      <c r="AB861" s="34"/>
      <c r="AC861" s="34"/>
      <c r="AD861" s="34"/>
      <c r="AE861" s="34"/>
      <c r="AK861" s="137"/>
      <c r="AN861" s="34"/>
    </row>
    <row r="862" spans="1:40" ht="15.75" customHeight="1">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Y862" s="36"/>
      <c r="Z862" s="34"/>
      <c r="AA862" s="36"/>
      <c r="AB862" s="34"/>
      <c r="AC862" s="34"/>
      <c r="AD862" s="34"/>
      <c r="AE862" s="34"/>
      <c r="AK862" s="137"/>
      <c r="AN862" s="34"/>
    </row>
    <row r="863" spans="1:40" ht="15.75" customHeight="1">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Y863" s="36"/>
      <c r="Z863" s="34"/>
      <c r="AA863" s="36"/>
      <c r="AB863" s="34"/>
      <c r="AC863" s="34"/>
      <c r="AD863" s="34"/>
      <c r="AE863" s="34"/>
      <c r="AK863" s="137"/>
      <c r="AN863" s="34"/>
    </row>
    <row r="864" spans="1:40" ht="15.75" customHeight="1">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Y864" s="36"/>
      <c r="Z864" s="34"/>
      <c r="AA864" s="36"/>
      <c r="AB864" s="34"/>
      <c r="AC864" s="34"/>
      <c r="AD864" s="34"/>
      <c r="AE864" s="34"/>
      <c r="AK864" s="137"/>
      <c r="AN864" s="34"/>
    </row>
    <row r="865" spans="1:40" ht="15.75" customHeight="1">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Y865" s="36"/>
      <c r="Z865" s="34"/>
      <c r="AA865" s="36"/>
      <c r="AB865" s="34"/>
      <c r="AC865" s="34"/>
      <c r="AD865" s="34"/>
      <c r="AE865" s="34"/>
      <c r="AK865" s="137"/>
      <c r="AN865" s="34"/>
    </row>
    <row r="866" spans="1:40" ht="15.75" customHeight="1">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Y866" s="36"/>
      <c r="Z866" s="34"/>
      <c r="AA866" s="36"/>
      <c r="AB866" s="34"/>
      <c r="AC866" s="34"/>
      <c r="AD866" s="34"/>
      <c r="AE866" s="34"/>
      <c r="AK866" s="137"/>
      <c r="AN866" s="34"/>
    </row>
    <row r="867" spans="1:40" ht="15.75" customHeight="1">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Y867" s="36"/>
      <c r="Z867" s="34"/>
      <c r="AA867" s="36"/>
      <c r="AB867" s="34"/>
      <c r="AC867" s="34"/>
      <c r="AD867" s="34"/>
      <c r="AE867" s="34"/>
      <c r="AK867" s="137"/>
      <c r="AN867" s="34"/>
    </row>
    <row r="868" spans="1:40" ht="15.75" customHeight="1">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Y868" s="36"/>
      <c r="Z868" s="34"/>
      <c r="AA868" s="36"/>
      <c r="AB868" s="34"/>
      <c r="AC868" s="34"/>
      <c r="AD868" s="34"/>
      <c r="AE868" s="34"/>
      <c r="AK868" s="137"/>
      <c r="AN868" s="34"/>
    </row>
    <row r="869" spans="1:40" ht="15.75" customHeight="1">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Y869" s="36"/>
      <c r="Z869" s="34"/>
      <c r="AA869" s="36"/>
      <c r="AB869" s="34"/>
      <c r="AC869" s="34"/>
      <c r="AD869" s="34"/>
      <c r="AE869" s="34"/>
      <c r="AK869" s="137"/>
      <c r="AN869" s="34"/>
    </row>
    <row r="870" spans="1:40" ht="15.75" customHeight="1">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Y870" s="36"/>
      <c r="Z870" s="34"/>
      <c r="AA870" s="36"/>
      <c r="AB870" s="34"/>
      <c r="AC870" s="34"/>
      <c r="AD870" s="34"/>
      <c r="AE870" s="34"/>
      <c r="AK870" s="137"/>
      <c r="AN870" s="34"/>
    </row>
    <row r="871" spans="1:40" ht="15.75" customHeight="1">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Y871" s="36"/>
      <c r="Z871" s="34"/>
      <c r="AA871" s="36"/>
      <c r="AB871" s="34"/>
      <c r="AC871" s="34"/>
      <c r="AD871" s="34"/>
      <c r="AE871" s="34"/>
      <c r="AK871" s="137"/>
      <c r="AN871" s="34"/>
    </row>
    <row r="872" spans="1:40" ht="15.75" customHeight="1">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Y872" s="36"/>
      <c r="Z872" s="34"/>
      <c r="AA872" s="36"/>
      <c r="AB872" s="34"/>
      <c r="AC872" s="34"/>
      <c r="AD872" s="34"/>
      <c r="AE872" s="34"/>
      <c r="AK872" s="137"/>
      <c r="AN872" s="34"/>
    </row>
    <row r="873" spans="1:40" ht="15.75" customHeight="1">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Y873" s="36"/>
      <c r="Z873" s="34"/>
      <c r="AA873" s="36"/>
      <c r="AB873" s="34"/>
      <c r="AC873" s="34"/>
      <c r="AD873" s="34"/>
      <c r="AE873" s="34"/>
      <c r="AK873" s="137"/>
      <c r="AN873" s="34"/>
    </row>
    <row r="874" spans="1:40" ht="15.75" customHeight="1">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Y874" s="36"/>
      <c r="Z874" s="34"/>
      <c r="AA874" s="36"/>
      <c r="AB874" s="34"/>
      <c r="AC874" s="34"/>
      <c r="AD874" s="34"/>
      <c r="AE874" s="34"/>
      <c r="AK874" s="137"/>
      <c r="AN874" s="34"/>
    </row>
    <row r="875" spans="1:40" ht="15.75" customHeight="1">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Y875" s="36"/>
      <c r="Z875" s="34"/>
      <c r="AA875" s="36"/>
      <c r="AB875" s="34"/>
      <c r="AC875" s="34"/>
      <c r="AD875" s="34"/>
      <c r="AE875" s="34"/>
      <c r="AK875" s="137"/>
      <c r="AN875" s="34"/>
    </row>
    <row r="876" spans="1:40" ht="15.75" customHeight="1">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Y876" s="36"/>
      <c r="Z876" s="34"/>
      <c r="AA876" s="36"/>
      <c r="AB876" s="34"/>
      <c r="AC876" s="34"/>
      <c r="AD876" s="34"/>
      <c r="AE876" s="34"/>
      <c r="AK876" s="137"/>
      <c r="AN876" s="34"/>
    </row>
    <row r="877" spans="1:40" ht="15.75" customHeight="1">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Y877" s="36"/>
      <c r="Z877" s="34"/>
      <c r="AA877" s="36"/>
      <c r="AB877" s="34"/>
      <c r="AC877" s="34"/>
      <c r="AD877" s="34"/>
      <c r="AE877" s="34"/>
      <c r="AK877" s="137"/>
      <c r="AN877" s="34"/>
    </row>
    <row r="878" spans="1:40" ht="15.75" customHeight="1">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Y878" s="36"/>
      <c r="Z878" s="34"/>
      <c r="AA878" s="36"/>
      <c r="AB878" s="34"/>
      <c r="AC878" s="34"/>
      <c r="AD878" s="34"/>
      <c r="AE878" s="34"/>
      <c r="AK878" s="137"/>
      <c r="AN878" s="34"/>
    </row>
    <row r="879" spans="1:40" ht="15.75" customHeight="1">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Y879" s="36"/>
      <c r="Z879" s="34"/>
      <c r="AA879" s="36"/>
      <c r="AB879" s="34"/>
      <c r="AC879" s="34"/>
      <c r="AD879" s="34"/>
      <c r="AE879" s="34"/>
      <c r="AK879" s="137"/>
      <c r="AN879" s="34"/>
    </row>
    <row r="880" spans="1:40" ht="15.75" customHeight="1">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Y880" s="36"/>
      <c r="Z880" s="34"/>
      <c r="AA880" s="36"/>
      <c r="AB880" s="34"/>
      <c r="AC880" s="34"/>
      <c r="AD880" s="34"/>
      <c r="AE880" s="34"/>
      <c r="AK880" s="137"/>
      <c r="AN880" s="34"/>
    </row>
    <row r="881" spans="1:40" ht="15.75" customHeight="1">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Y881" s="36"/>
      <c r="Z881" s="34"/>
      <c r="AA881" s="36"/>
      <c r="AB881" s="34"/>
      <c r="AC881" s="34"/>
      <c r="AD881" s="34"/>
      <c r="AE881" s="34"/>
      <c r="AK881" s="137"/>
      <c r="AN881" s="34"/>
    </row>
    <row r="882" spans="1:40" ht="15.75" customHeight="1">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Y882" s="36"/>
      <c r="Z882" s="34"/>
      <c r="AA882" s="36"/>
      <c r="AB882" s="34"/>
      <c r="AC882" s="34"/>
      <c r="AD882" s="34"/>
      <c r="AE882" s="34"/>
      <c r="AK882" s="137"/>
      <c r="AN882" s="34"/>
    </row>
    <row r="883" spans="1:40" ht="15.75" customHeight="1">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Y883" s="36"/>
      <c r="Z883" s="34"/>
      <c r="AA883" s="36"/>
      <c r="AB883" s="34"/>
      <c r="AC883" s="34"/>
      <c r="AD883" s="34"/>
      <c r="AE883" s="34"/>
      <c r="AK883" s="137"/>
      <c r="AN883" s="34"/>
    </row>
    <row r="884" spans="1:40" ht="15.75" customHeight="1">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Y884" s="36"/>
      <c r="Z884" s="34"/>
      <c r="AA884" s="36"/>
      <c r="AB884" s="34"/>
      <c r="AC884" s="34"/>
      <c r="AD884" s="34"/>
      <c r="AE884" s="34"/>
      <c r="AK884" s="137"/>
      <c r="AN884" s="34"/>
    </row>
    <row r="885" spans="1:40" ht="15.75" customHeight="1">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Y885" s="36"/>
      <c r="Z885" s="34"/>
      <c r="AA885" s="36"/>
      <c r="AB885" s="34"/>
      <c r="AC885" s="34"/>
      <c r="AD885" s="34"/>
      <c r="AE885" s="34"/>
      <c r="AK885" s="137"/>
      <c r="AN885" s="34"/>
    </row>
    <row r="886" spans="1:40" ht="15.75" customHeight="1">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Y886" s="36"/>
      <c r="Z886" s="34"/>
      <c r="AA886" s="36"/>
      <c r="AB886" s="34"/>
      <c r="AC886" s="34"/>
      <c r="AD886" s="34"/>
      <c r="AE886" s="34"/>
      <c r="AK886" s="137"/>
      <c r="AN886" s="34"/>
    </row>
    <row r="887" spans="1:40" ht="15.75" customHeight="1">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Y887" s="36"/>
      <c r="Z887" s="34"/>
      <c r="AA887" s="36"/>
      <c r="AB887" s="34"/>
      <c r="AC887" s="34"/>
      <c r="AD887" s="34"/>
      <c r="AE887" s="34"/>
      <c r="AK887" s="137"/>
      <c r="AN887" s="34"/>
    </row>
    <row r="888" spans="1:40" ht="15.75" customHeight="1">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Y888" s="36"/>
      <c r="Z888" s="34"/>
      <c r="AA888" s="36"/>
      <c r="AB888" s="34"/>
      <c r="AC888" s="34"/>
      <c r="AD888" s="34"/>
      <c r="AE888" s="34"/>
      <c r="AK888" s="137"/>
      <c r="AN888" s="34"/>
    </row>
    <row r="889" spans="1:40" ht="15.75" customHeight="1">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Y889" s="36"/>
      <c r="Z889" s="34"/>
      <c r="AA889" s="36"/>
      <c r="AB889" s="34"/>
      <c r="AC889" s="34"/>
      <c r="AD889" s="34"/>
      <c r="AE889" s="34"/>
      <c r="AK889" s="137"/>
      <c r="AN889" s="34"/>
    </row>
    <row r="890" spans="1:40" ht="15.75" customHeight="1">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Y890" s="36"/>
      <c r="Z890" s="34"/>
      <c r="AA890" s="36"/>
      <c r="AB890" s="34"/>
      <c r="AC890" s="34"/>
      <c r="AD890" s="34"/>
      <c r="AE890" s="34"/>
      <c r="AK890" s="137"/>
      <c r="AN890" s="34"/>
    </row>
    <row r="891" spans="1:40" ht="15.75" customHeight="1">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Y891" s="36"/>
      <c r="Z891" s="34"/>
      <c r="AA891" s="36"/>
      <c r="AB891" s="34"/>
      <c r="AC891" s="34"/>
      <c r="AD891" s="34"/>
      <c r="AE891" s="34"/>
      <c r="AK891" s="137"/>
      <c r="AN891" s="34"/>
    </row>
    <row r="892" spans="1:40" ht="15.75" customHeight="1">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Y892" s="36"/>
      <c r="Z892" s="34"/>
      <c r="AA892" s="36"/>
      <c r="AB892" s="34"/>
      <c r="AC892" s="34"/>
      <c r="AD892" s="34"/>
      <c r="AE892" s="34"/>
      <c r="AK892" s="137"/>
      <c r="AN892" s="34"/>
    </row>
    <row r="893" spans="1:40" ht="15.75" customHeight="1">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Y893" s="36"/>
      <c r="Z893" s="34"/>
      <c r="AA893" s="36"/>
      <c r="AB893" s="34"/>
      <c r="AC893" s="34"/>
      <c r="AD893" s="34"/>
      <c r="AE893" s="34"/>
      <c r="AK893" s="137"/>
      <c r="AN893" s="34"/>
    </row>
    <row r="894" spans="1:40" ht="15.75" customHeight="1">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Y894" s="36"/>
      <c r="Z894" s="34"/>
      <c r="AA894" s="36"/>
      <c r="AB894" s="34"/>
      <c r="AC894" s="34"/>
      <c r="AD894" s="34"/>
      <c r="AE894" s="34"/>
      <c r="AK894" s="137"/>
      <c r="AN894" s="34"/>
    </row>
    <row r="895" spans="1:40" ht="15.75" customHeight="1">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Y895" s="36"/>
      <c r="Z895" s="34"/>
      <c r="AA895" s="36"/>
      <c r="AB895" s="34"/>
      <c r="AC895" s="34"/>
      <c r="AD895" s="34"/>
      <c r="AE895" s="34"/>
      <c r="AK895" s="137"/>
      <c r="AN895" s="34"/>
    </row>
    <row r="896" spans="1:40" ht="15.75" customHeight="1">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Y896" s="36"/>
      <c r="Z896" s="34"/>
      <c r="AA896" s="36"/>
      <c r="AB896" s="34"/>
      <c r="AC896" s="34"/>
      <c r="AD896" s="34"/>
      <c r="AE896" s="34"/>
      <c r="AK896" s="137"/>
      <c r="AN896" s="34"/>
    </row>
    <row r="897" spans="1:40" ht="15.75" customHeight="1">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Y897" s="36"/>
      <c r="Z897" s="34"/>
      <c r="AA897" s="36"/>
      <c r="AB897" s="34"/>
      <c r="AC897" s="34"/>
      <c r="AD897" s="34"/>
      <c r="AE897" s="34"/>
      <c r="AK897" s="137"/>
      <c r="AN897" s="34"/>
    </row>
    <row r="898" spans="1:40" ht="15.75" customHeight="1">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Y898" s="36"/>
      <c r="Z898" s="34"/>
      <c r="AA898" s="36"/>
      <c r="AB898" s="34"/>
      <c r="AC898" s="34"/>
      <c r="AD898" s="34"/>
      <c r="AE898" s="34"/>
      <c r="AK898" s="137"/>
      <c r="AN898" s="34"/>
    </row>
    <row r="899" spans="1:40" ht="15.75" customHeight="1">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Y899" s="36"/>
      <c r="Z899" s="34"/>
      <c r="AA899" s="36"/>
      <c r="AB899" s="34"/>
      <c r="AC899" s="34"/>
      <c r="AD899" s="34"/>
      <c r="AE899" s="34"/>
      <c r="AK899" s="137"/>
      <c r="AN899" s="34"/>
    </row>
    <row r="900" spans="1:40" ht="15.75" customHeight="1">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Y900" s="36"/>
      <c r="Z900" s="34"/>
      <c r="AA900" s="36"/>
      <c r="AB900" s="34"/>
      <c r="AC900" s="34"/>
      <c r="AD900" s="34"/>
      <c r="AE900" s="34"/>
      <c r="AK900" s="137"/>
      <c r="AN900" s="34"/>
    </row>
    <row r="901" spans="1:40" ht="15.75" customHeight="1">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Y901" s="36"/>
      <c r="Z901" s="34"/>
      <c r="AA901" s="36"/>
      <c r="AB901" s="34"/>
      <c r="AC901" s="34"/>
      <c r="AD901" s="34"/>
      <c r="AE901" s="34"/>
      <c r="AK901" s="137"/>
      <c r="AN901" s="34"/>
    </row>
    <row r="902" spans="1:40" ht="15.75" customHeight="1">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Y902" s="36"/>
      <c r="Z902" s="34"/>
      <c r="AA902" s="36"/>
      <c r="AB902" s="34"/>
      <c r="AC902" s="34"/>
      <c r="AD902" s="34"/>
      <c r="AE902" s="34"/>
      <c r="AK902" s="137"/>
      <c r="AN902" s="34"/>
    </row>
    <row r="903" spans="1:40" ht="15.75" customHeight="1">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Y903" s="36"/>
      <c r="Z903" s="34"/>
      <c r="AA903" s="36"/>
      <c r="AB903" s="34"/>
      <c r="AC903" s="34"/>
      <c r="AD903" s="34"/>
      <c r="AE903" s="34"/>
      <c r="AK903" s="137"/>
      <c r="AN903" s="34"/>
    </row>
    <row r="904" spans="1:40" ht="15.75" customHeight="1">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Y904" s="36"/>
      <c r="Z904" s="34"/>
      <c r="AA904" s="36"/>
      <c r="AB904" s="34"/>
      <c r="AC904" s="34"/>
      <c r="AD904" s="34"/>
      <c r="AE904" s="34"/>
      <c r="AK904" s="137"/>
      <c r="AN904" s="34"/>
    </row>
    <row r="905" spans="1:40" ht="15.75" customHeight="1">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Y905" s="36"/>
      <c r="Z905" s="34"/>
      <c r="AA905" s="36"/>
      <c r="AB905" s="34"/>
      <c r="AC905" s="34"/>
      <c r="AD905" s="34"/>
      <c r="AE905" s="34"/>
      <c r="AK905" s="137"/>
      <c r="AN905" s="34"/>
    </row>
    <row r="906" spans="1:40" ht="15.75" customHeight="1">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Y906" s="36"/>
      <c r="Z906" s="34"/>
      <c r="AA906" s="36"/>
      <c r="AB906" s="34"/>
      <c r="AC906" s="34"/>
      <c r="AD906" s="34"/>
      <c r="AE906" s="34"/>
      <c r="AK906" s="137"/>
      <c r="AN906" s="34"/>
    </row>
    <row r="907" spans="1:40" ht="15.75" customHeight="1">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Y907" s="36"/>
      <c r="Z907" s="34"/>
      <c r="AA907" s="36"/>
      <c r="AB907" s="34"/>
      <c r="AC907" s="34"/>
      <c r="AD907" s="34"/>
      <c r="AE907" s="34"/>
      <c r="AK907" s="137"/>
      <c r="AN907" s="34"/>
    </row>
    <row r="908" spans="1:40" ht="15.75" customHeight="1">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Y908" s="36"/>
      <c r="Z908" s="34"/>
      <c r="AA908" s="36"/>
      <c r="AB908" s="34"/>
      <c r="AC908" s="34"/>
      <c r="AD908" s="34"/>
      <c r="AE908" s="34"/>
      <c r="AK908" s="137"/>
      <c r="AN908" s="34"/>
    </row>
    <row r="909" spans="1:40" ht="15.75" customHeight="1">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Y909" s="36"/>
      <c r="Z909" s="34"/>
      <c r="AA909" s="36"/>
      <c r="AB909" s="34"/>
      <c r="AC909" s="34"/>
      <c r="AD909" s="34"/>
      <c r="AE909" s="34"/>
      <c r="AK909" s="137"/>
      <c r="AN909" s="34"/>
    </row>
    <row r="910" spans="1:40" ht="15.75" customHeight="1">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Y910" s="36"/>
      <c r="Z910" s="34"/>
      <c r="AA910" s="36"/>
      <c r="AB910" s="34"/>
      <c r="AC910" s="34"/>
      <c r="AD910" s="34"/>
      <c r="AE910" s="34"/>
      <c r="AK910" s="137"/>
      <c r="AN910" s="34"/>
    </row>
    <row r="911" spans="1:40" ht="15.75" customHeight="1">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Y911" s="36"/>
      <c r="Z911" s="34"/>
      <c r="AA911" s="36"/>
      <c r="AB911" s="34"/>
      <c r="AC911" s="34"/>
      <c r="AD911" s="34"/>
      <c r="AE911" s="34"/>
      <c r="AK911" s="137"/>
      <c r="AN911" s="34"/>
    </row>
    <row r="912" spans="1:40" ht="15.75" customHeight="1">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Y912" s="36"/>
      <c r="Z912" s="34"/>
      <c r="AA912" s="36"/>
      <c r="AB912" s="34"/>
      <c r="AC912" s="34"/>
      <c r="AD912" s="34"/>
      <c r="AE912" s="34"/>
      <c r="AK912" s="137"/>
      <c r="AN912" s="34"/>
    </row>
    <row r="913" spans="1:40" ht="15.75" customHeight="1">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Y913" s="36"/>
      <c r="Z913" s="34"/>
      <c r="AA913" s="36"/>
      <c r="AB913" s="34"/>
      <c r="AC913" s="34"/>
      <c r="AD913" s="34"/>
      <c r="AE913" s="34"/>
      <c r="AK913" s="137"/>
      <c r="AN913" s="34"/>
    </row>
    <row r="914" spans="1:40" ht="15.75" customHeight="1">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Y914" s="36"/>
      <c r="Z914" s="34"/>
      <c r="AA914" s="36"/>
      <c r="AB914" s="34"/>
      <c r="AC914" s="34"/>
      <c r="AD914" s="34"/>
      <c r="AE914" s="34"/>
      <c r="AK914" s="137"/>
      <c r="AN914" s="34"/>
    </row>
    <row r="915" spans="1:40" ht="15.75" customHeight="1">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Y915" s="36"/>
      <c r="Z915" s="34"/>
      <c r="AA915" s="36"/>
      <c r="AB915" s="34"/>
      <c r="AC915" s="34"/>
      <c r="AD915" s="34"/>
      <c r="AE915" s="34"/>
      <c r="AK915" s="137"/>
      <c r="AN915" s="34"/>
    </row>
    <row r="916" spans="1:40" ht="15.75" customHeight="1">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Y916" s="36"/>
      <c r="Z916" s="34"/>
      <c r="AA916" s="36"/>
      <c r="AB916" s="34"/>
      <c r="AC916" s="34"/>
      <c r="AD916" s="34"/>
      <c r="AE916" s="34"/>
      <c r="AK916" s="137"/>
      <c r="AN916" s="34"/>
    </row>
    <row r="917" spans="1:40" ht="15.75" customHeight="1">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Y917" s="36"/>
      <c r="Z917" s="34"/>
      <c r="AA917" s="36"/>
      <c r="AB917" s="34"/>
      <c r="AC917" s="34"/>
      <c r="AD917" s="34"/>
      <c r="AE917" s="34"/>
      <c r="AK917" s="137"/>
      <c r="AN917" s="34"/>
    </row>
    <row r="918" spans="1:40" ht="15.75" customHeight="1">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Y918" s="36"/>
      <c r="Z918" s="34"/>
      <c r="AA918" s="36"/>
      <c r="AB918" s="34"/>
      <c r="AC918" s="34"/>
      <c r="AD918" s="34"/>
      <c r="AE918" s="34"/>
      <c r="AK918" s="137"/>
      <c r="AN918" s="34"/>
    </row>
    <row r="919" spans="1:40" ht="15.75" customHeight="1">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Y919" s="36"/>
      <c r="Z919" s="34"/>
      <c r="AA919" s="36"/>
      <c r="AB919" s="34"/>
      <c r="AC919" s="34"/>
      <c r="AD919" s="34"/>
      <c r="AE919" s="34"/>
      <c r="AK919" s="137"/>
      <c r="AN919" s="34"/>
    </row>
    <row r="920" spans="1:40" ht="15.75" customHeight="1">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Y920" s="36"/>
      <c r="Z920" s="34"/>
      <c r="AA920" s="36"/>
      <c r="AB920" s="34"/>
      <c r="AC920" s="34"/>
      <c r="AD920" s="34"/>
      <c r="AE920" s="34"/>
      <c r="AK920" s="137"/>
      <c r="AN920" s="34"/>
    </row>
    <row r="921" spans="1:40" ht="15.75" customHeight="1">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Y921" s="36"/>
      <c r="Z921" s="34"/>
      <c r="AA921" s="36"/>
      <c r="AB921" s="34"/>
      <c r="AC921" s="34"/>
      <c r="AD921" s="34"/>
      <c r="AE921" s="34"/>
      <c r="AK921" s="137"/>
      <c r="AN921" s="34"/>
    </row>
    <row r="922" spans="1:40" ht="15.75" customHeight="1">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Y922" s="36"/>
      <c r="Z922" s="34"/>
      <c r="AA922" s="36"/>
      <c r="AB922" s="34"/>
      <c r="AC922" s="34"/>
      <c r="AD922" s="34"/>
      <c r="AE922" s="34"/>
      <c r="AK922" s="137"/>
      <c r="AN922" s="34"/>
    </row>
    <row r="923" spans="1:40" ht="15.75" customHeight="1">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Y923" s="36"/>
      <c r="Z923" s="34"/>
      <c r="AA923" s="36"/>
      <c r="AB923" s="34"/>
      <c r="AC923" s="34"/>
      <c r="AD923" s="34"/>
      <c r="AE923" s="34"/>
      <c r="AK923" s="137"/>
      <c r="AN923" s="34"/>
    </row>
    <row r="924" spans="1:40" ht="15.75" customHeight="1">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Y924" s="36"/>
      <c r="Z924" s="34"/>
      <c r="AA924" s="36"/>
      <c r="AB924" s="34"/>
      <c r="AC924" s="34"/>
      <c r="AD924" s="34"/>
      <c r="AE924" s="34"/>
      <c r="AK924" s="137"/>
      <c r="AN924" s="34"/>
    </row>
    <row r="925" spans="1:40" ht="15.75" customHeight="1">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Y925" s="36"/>
      <c r="Z925" s="34"/>
      <c r="AA925" s="36"/>
      <c r="AB925" s="34"/>
      <c r="AC925" s="34"/>
      <c r="AD925" s="34"/>
      <c r="AE925" s="34"/>
      <c r="AK925" s="137"/>
      <c r="AN925" s="34"/>
    </row>
    <row r="926" spans="1:40" ht="15.75" customHeight="1">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Y926" s="36"/>
      <c r="Z926" s="34"/>
      <c r="AA926" s="36"/>
      <c r="AB926" s="34"/>
      <c r="AC926" s="34"/>
      <c r="AD926" s="34"/>
      <c r="AE926" s="34"/>
      <c r="AK926" s="137"/>
      <c r="AN926" s="34"/>
    </row>
    <row r="927" spans="1:40" ht="15.75" customHeight="1">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Y927" s="36"/>
      <c r="Z927" s="34"/>
      <c r="AA927" s="36"/>
      <c r="AB927" s="34"/>
      <c r="AC927" s="34"/>
      <c r="AD927" s="34"/>
      <c r="AE927" s="34"/>
      <c r="AK927" s="137"/>
      <c r="AN927" s="34"/>
    </row>
    <row r="928" spans="1:40" ht="15.75" customHeight="1">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Y928" s="36"/>
      <c r="Z928" s="34"/>
      <c r="AA928" s="36"/>
      <c r="AB928" s="34"/>
      <c r="AC928" s="34"/>
      <c r="AD928" s="34"/>
      <c r="AE928" s="34"/>
      <c r="AK928" s="137"/>
      <c r="AN928" s="34"/>
    </row>
    <row r="929" spans="1:40" ht="15.75" customHeight="1">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Y929" s="36"/>
      <c r="Z929" s="34"/>
      <c r="AA929" s="36"/>
      <c r="AB929" s="34"/>
      <c r="AC929" s="34"/>
      <c r="AD929" s="34"/>
      <c r="AE929" s="34"/>
      <c r="AK929" s="137"/>
      <c r="AN929" s="34"/>
    </row>
    <row r="930" spans="1:40" ht="15.75" customHeight="1">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Y930" s="36"/>
      <c r="Z930" s="34"/>
      <c r="AA930" s="36"/>
      <c r="AB930" s="34"/>
      <c r="AC930" s="34"/>
      <c r="AD930" s="34"/>
      <c r="AE930" s="34"/>
      <c r="AK930" s="137"/>
      <c r="AN930" s="34"/>
    </row>
    <row r="931" spans="1:40" ht="15.75" customHeight="1">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Y931" s="36"/>
      <c r="Z931" s="34"/>
      <c r="AA931" s="36"/>
      <c r="AB931" s="34"/>
      <c r="AC931" s="34"/>
      <c r="AD931" s="34"/>
      <c r="AE931" s="34"/>
      <c r="AK931" s="137"/>
      <c r="AN931" s="34"/>
    </row>
    <row r="932" spans="1:40" ht="15.75" customHeight="1">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Y932" s="36"/>
      <c r="Z932" s="34"/>
      <c r="AA932" s="36"/>
      <c r="AB932" s="34"/>
      <c r="AC932" s="34"/>
      <c r="AD932" s="34"/>
      <c r="AE932" s="34"/>
      <c r="AK932" s="137"/>
      <c r="AN932" s="34"/>
    </row>
    <row r="933" spans="1:40" ht="15.75" customHeight="1">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Y933" s="36"/>
      <c r="Z933" s="34"/>
      <c r="AA933" s="36"/>
      <c r="AB933" s="34"/>
      <c r="AC933" s="34"/>
      <c r="AD933" s="34"/>
      <c r="AE933" s="34"/>
      <c r="AK933" s="137"/>
      <c r="AN933" s="34"/>
    </row>
    <row r="934" spans="1:40" ht="15.75" customHeight="1">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Y934" s="36"/>
      <c r="Z934" s="34"/>
      <c r="AA934" s="36"/>
      <c r="AB934" s="34"/>
      <c r="AC934" s="34"/>
      <c r="AD934" s="34"/>
      <c r="AE934" s="34"/>
      <c r="AK934" s="137"/>
      <c r="AN934" s="34"/>
    </row>
    <row r="935" spans="1:40" ht="15.75" customHeight="1">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Y935" s="36"/>
      <c r="Z935" s="34"/>
      <c r="AA935" s="36"/>
      <c r="AB935" s="34"/>
      <c r="AC935" s="34"/>
      <c r="AD935" s="34"/>
      <c r="AE935" s="34"/>
      <c r="AK935" s="137"/>
      <c r="AN935" s="34"/>
    </row>
    <row r="936" spans="1:40" ht="15.75" customHeight="1">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Y936" s="36"/>
      <c r="Z936" s="34"/>
      <c r="AA936" s="36"/>
      <c r="AB936" s="34"/>
      <c r="AC936" s="34"/>
      <c r="AD936" s="34"/>
      <c r="AE936" s="34"/>
      <c r="AK936" s="137"/>
      <c r="AN936" s="34"/>
    </row>
    <row r="937" spans="1:40" ht="15.75" customHeight="1">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Y937" s="36"/>
      <c r="Z937" s="34"/>
      <c r="AA937" s="36"/>
      <c r="AB937" s="34"/>
      <c r="AC937" s="34"/>
      <c r="AD937" s="34"/>
      <c r="AE937" s="34"/>
      <c r="AK937" s="137"/>
      <c r="AN937" s="34"/>
    </row>
    <row r="938" spans="1:40" ht="15.75" customHeight="1">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Y938" s="36"/>
      <c r="Z938" s="34"/>
      <c r="AA938" s="36"/>
      <c r="AB938" s="34"/>
      <c r="AC938" s="34"/>
      <c r="AD938" s="34"/>
      <c r="AE938" s="34"/>
      <c r="AK938" s="137"/>
      <c r="AN938" s="34"/>
    </row>
    <row r="939" spans="1:40" ht="15.75" customHeight="1">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Y939" s="36"/>
      <c r="Z939" s="34"/>
      <c r="AA939" s="36"/>
      <c r="AB939" s="34"/>
      <c r="AC939" s="34"/>
      <c r="AD939" s="34"/>
      <c r="AE939" s="34"/>
      <c r="AK939" s="137"/>
      <c r="AN939" s="34"/>
    </row>
    <row r="940" spans="1:40" ht="15.75" customHeight="1">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Y940" s="36"/>
      <c r="Z940" s="34"/>
      <c r="AA940" s="36"/>
      <c r="AB940" s="34"/>
      <c r="AC940" s="34"/>
      <c r="AD940" s="34"/>
      <c r="AE940" s="34"/>
      <c r="AK940" s="137"/>
      <c r="AN940" s="34"/>
    </row>
    <row r="941" spans="1:40" ht="15.75" customHeight="1">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Y941" s="36"/>
      <c r="Z941" s="34"/>
      <c r="AA941" s="36"/>
      <c r="AB941" s="34"/>
      <c r="AC941" s="34"/>
      <c r="AD941" s="34"/>
      <c r="AE941" s="34"/>
      <c r="AK941" s="137"/>
      <c r="AN941" s="34"/>
    </row>
    <row r="942" spans="1:40" ht="15.75" customHeight="1">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Y942" s="36"/>
      <c r="Z942" s="34"/>
      <c r="AA942" s="36"/>
      <c r="AB942" s="34"/>
      <c r="AC942" s="34"/>
      <c r="AD942" s="34"/>
      <c r="AE942" s="34"/>
      <c r="AK942" s="137"/>
      <c r="AN942" s="34"/>
    </row>
    <row r="943" spans="1:40" ht="15.75" customHeight="1">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Y943" s="36"/>
      <c r="Z943" s="34"/>
      <c r="AA943" s="36"/>
      <c r="AB943" s="34"/>
      <c r="AC943" s="34"/>
      <c r="AD943" s="34"/>
      <c r="AE943" s="34"/>
      <c r="AK943" s="137"/>
      <c r="AN943" s="34"/>
    </row>
    <row r="944" spans="1:40" ht="15.75" customHeight="1">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Y944" s="36"/>
      <c r="Z944" s="34"/>
      <c r="AA944" s="36"/>
      <c r="AB944" s="34"/>
      <c r="AC944" s="34"/>
      <c r="AD944" s="34"/>
      <c r="AE944" s="34"/>
      <c r="AK944" s="137"/>
      <c r="AN944" s="34"/>
    </row>
    <row r="945" spans="1:40" ht="15.75" customHeight="1">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Y945" s="36"/>
      <c r="Z945" s="34"/>
      <c r="AA945" s="36"/>
      <c r="AB945" s="34"/>
      <c r="AC945" s="34"/>
      <c r="AD945" s="34"/>
      <c r="AE945" s="34"/>
      <c r="AK945" s="137"/>
      <c r="AN945" s="34"/>
    </row>
    <row r="946" spans="1:40" ht="15.75" customHeight="1">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Y946" s="36"/>
      <c r="Z946" s="34"/>
      <c r="AA946" s="36"/>
      <c r="AB946" s="34"/>
      <c r="AC946" s="34"/>
      <c r="AD946" s="34"/>
      <c r="AE946" s="34"/>
      <c r="AK946" s="137"/>
      <c r="AN946" s="34"/>
    </row>
    <row r="947" spans="1:40" ht="15.75" customHeight="1">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Y947" s="36"/>
      <c r="Z947" s="34"/>
      <c r="AA947" s="36"/>
      <c r="AB947" s="34"/>
      <c r="AC947" s="34"/>
      <c r="AD947" s="34"/>
      <c r="AE947" s="34"/>
      <c r="AK947" s="137"/>
      <c r="AN947" s="34"/>
    </row>
    <row r="948" spans="1:40" ht="15.75" customHeight="1">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Y948" s="36"/>
      <c r="Z948" s="34"/>
      <c r="AA948" s="36"/>
      <c r="AB948" s="34"/>
      <c r="AC948" s="34"/>
      <c r="AD948" s="34"/>
      <c r="AE948" s="34"/>
      <c r="AK948" s="137"/>
      <c r="AN948" s="34"/>
    </row>
    <row r="949" spans="1:40" ht="15.75" customHeight="1">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Y949" s="36"/>
      <c r="Z949" s="34"/>
      <c r="AA949" s="36"/>
      <c r="AB949" s="34"/>
      <c r="AC949" s="34"/>
      <c r="AD949" s="34"/>
      <c r="AE949" s="34"/>
      <c r="AK949" s="137"/>
      <c r="AN949" s="34"/>
    </row>
    <row r="950" spans="1:40" ht="15.75" customHeight="1">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Y950" s="36"/>
      <c r="Z950" s="34"/>
      <c r="AA950" s="36"/>
      <c r="AB950" s="34"/>
      <c r="AC950" s="34"/>
      <c r="AD950" s="34"/>
      <c r="AE950" s="34"/>
      <c r="AK950" s="137"/>
      <c r="AN950" s="34"/>
    </row>
    <row r="951" spans="1:40" ht="15.75" customHeight="1">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Y951" s="36"/>
      <c r="Z951" s="34"/>
      <c r="AA951" s="36"/>
      <c r="AB951" s="34"/>
      <c r="AC951" s="34"/>
      <c r="AD951" s="34"/>
      <c r="AE951" s="34"/>
      <c r="AK951" s="137"/>
      <c r="AN951" s="34"/>
    </row>
    <row r="952" spans="1:40" ht="15.75" customHeight="1">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Y952" s="36"/>
      <c r="Z952" s="34"/>
      <c r="AA952" s="36"/>
      <c r="AB952" s="34"/>
      <c r="AC952" s="34"/>
      <c r="AD952" s="34"/>
      <c r="AE952" s="34"/>
      <c r="AK952" s="137"/>
      <c r="AN952" s="34"/>
    </row>
    <row r="953" spans="1:40" ht="15.75" customHeight="1">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Y953" s="36"/>
      <c r="Z953" s="34"/>
      <c r="AA953" s="36"/>
      <c r="AB953" s="34"/>
      <c r="AC953" s="34"/>
      <c r="AD953" s="34"/>
      <c r="AE953" s="34"/>
      <c r="AK953" s="137"/>
      <c r="AN953" s="34"/>
    </row>
    <row r="954" spans="1:40" ht="15.75" customHeight="1">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Y954" s="36"/>
      <c r="Z954" s="34"/>
      <c r="AA954" s="36"/>
      <c r="AB954" s="34"/>
      <c r="AC954" s="34"/>
      <c r="AD954" s="34"/>
      <c r="AE954" s="34"/>
      <c r="AK954" s="137"/>
      <c r="AN954" s="34"/>
    </row>
    <row r="955" spans="1:40" ht="15.75" customHeight="1">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Y955" s="36"/>
      <c r="Z955" s="34"/>
      <c r="AA955" s="36"/>
      <c r="AB955" s="34"/>
      <c r="AC955" s="34"/>
      <c r="AD955" s="34"/>
      <c r="AE955" s="34"/>
      <c r="AK955" s="137"/>
      <c r="AN955" s="34"/>
    </row>
    <row r="956" spans="1:40" ht="15.75" customHeight="1">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Y956" s="36"/>
      <c r="Z956" s="34"/>
      <c r="AA956" s="36"/>
      <c r="AB956" s="34"/>
      <c r="AC956" s="34"/>
      <c r="AD956" s="34"/>
      <c r="AE956" s="34"/>
      <c r="AK956" s="137"/>
      <c r="AN956" s="34"/>
    </row>
    <row r="957" spans="1:40" ht="15.75" customHeight="1">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Y957" s="36"/>
      <c r="Z957" s="34"/>
      <c r="AA957" s="36"/>
      <c r="AB957" s="34"/>
      <c r="AC957" s="34"/>
      <c r="AD957" s="34"/>
      <c r="AE957" s="34"/>
      <c r="AK957" s="137"/>
      <c r="AN957" s="34"/>
    </row>
    <row r="958" spans="1:40" ht="15.75" customHeight="1">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Y958" s="36"/>
      <c r="Z958" s="34"/>
      <c r="AA958" s="36"/>
      <c r="AB958" s="34"/>
      <c r="AC958" s="34"/>
      <c r="AD958" s="34"/>
      <c r="AE958" s="34"/>
      <c r="AK958" s="137"/>
      <c r="AN958" s="34"/>
    </row>
    <row r="959" spans="1:40" ht="15.75" customHeight="1">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Y959" s="36"/>
      <c r="Z959" s="34"/>
      <c r="AA959" s="36"/>
      <c r="AB959" s="34"/>
      <c r="AC959" s="34"/>
      <c r="AD959" s="34"/>
      <c r="AE959" s="34"/>
      <c r="AK959" s="137"/>
      <c r="AN959" s="34"/>
    </row>
    <row r="960" spans="1:40" ht="15.75" customHeight="1">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Y960" s="36"/>
      <c r="Z960" s="34"/>
      <c r="AA960" s="36"/>
      <c r="AB960" s="34"/>
      <c r="AC960" s="34"/>
      <c r="AD960" s="34"/>
      <c r="AE960" s="34"/>
      <c r="AK960" s="137"/>
      <c r="AN960" s="34"/>
    </row>
    <row r="961" spans="1:40" ht="15.75" customHeight="1">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Y961" s="36"/>
      <c r="Z961" s="34"/>
      <c r="AA961" s="36"/>
      <c r="AB961" s="34"/>
      <c r="AC961" s="34"/>
      <c r="AD961" s="34"/>
      <c r="AE961" s="34"/>
      <c r="AK961" s="137"/>
      <c r="AN961" s="34"/>
    </row>
    <row r="962" spans="1:40" ht="15.75" customHeight="1">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Y962" s="36"/>
      <c r="Z962" s="34"/>
      <c r="AA962" s="36"/>
      <c r="AB962" s="34"/>
      <c r="AC962" s="34"/>
      <c r="AD962" s="34"/>
      <c r="AE962" s="34"/>
      <c r="AK962" s="137"/>
      <c r="AN962" s="34"/>
    </row>
    <row r="963" spans="1:40" ht="15.75" customHeight="1">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Y963" s="36"/>
      <c r="Z963" s="34"/>
      <c r="AA963" s="36"/>
      <c r="AB963" s="34"/>
      <c r="AC963" s="34"/>
      <c r="AD963" s="34"/>
      <c r="AE963" s="34"/>
      <c r="AK963" s="137"/>
      <c r="AN963" s="34"/>
    </row>
    <row r="964" spans="1:40" ht="15.75" customHeight="1">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Y964" s="36"/>
      <c r="Z964" s="34"/>
      <c r="AA964" s="36"/>
      <c r="AB964" s="34"/>
      <c r="AC964" s="34"/>
      <c r="AD964" s="34"/>
      <c r="AE964" s="34"/>
      <c r="AK964" s="137"/>
      <c r="AN964" s="34"/>
    </row>
    <row r="965" spans="1:40" ht="15.75" customHeight="1">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Y965" s="36"/>
      <c r="Z965" s="34"/>
      <c r="AA965" s="36"/>
      <c r="AB965" s="34"/>
      <c r="AC965" s="34"/>
      <c r="AD965" s="34"/>
      <c r="AE965" s="34"/>
      <c r="AK965" s="137"/>
      <c r="AN965" s="34"/>
    </row>
    <row r="966" spans="1:40" ht="15.75" customHeight="1">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Y966" s="36"/>
      <c r="Z966" s="34"/>
      <c r="AA966" s="36"/>
      <c r="AB966" s="34"/>
      <c r="AC966" s="34"/>
      <c r="AD966" s="34"/>
      <c r="AE966" s="34"/>
      <c r="AK966" s="137"/>
      <c r="AN966" s="34"/>
    </row>
    <row r="967" spans="1:40" ht="15.75" customHeight="1">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Y967" s="36"/>
      <c r="Z967" s="34"/>
      <c r="AA967" s="36"/>
      <c r="AB967" s="34"/>
      <c r="AC967" s="34"/>
      <c r="AD967" s="34"/>
      <c r="AE967" s="34"/>
      <c r="AK967" s="137"/>
      <c r="AN967" s="34"/>
    </row>
    <row r="968" spans="1:40" ht="15.75" customHeight="1">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Y968" s="36"/>
      <c r="Z968" s="34"/>
      <c r="AA968" s="36"/>
      <c r="AB968" s="34"/>
      <c r="AC968" s="34"/>
      <c r="AD968" s="34"/>
      <c r="AE968" s="34"/>
      <c r="AK968" s="137"/>
      <c r="AN968" s="34"/>
    </row>
    <row r="969" spans="1:40" ht="15.75" customHeight="1">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Y969" s="36"/>
      <c r="Z969" s="34"/>
      <c r="AA969" s="36"/>
      <c r="AB969" s="34"/>
      <c r="AC969" s="34"/>
      <c r="AD969" s="34"/>
      <c r="AE969" s="34"/>
      <c r="AK969" s="137"/>
      <c r="AN969" s="34"/>
    </row>
    <row r="970" spans="1:40" ht="15.75" customHeight="1">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Y970" s="36"/>
      <c r="Z970" s="34"/>
      <c r="AA970" s="36"/>
      <c r="AB970" s="34"/>
      <c r="AC970" s="34"/>
      <c r="AD970" s="34"/>
      <c r="AE970" s="34"/>
      <c r="AK970" s="137"/>
      <c r="AN970" s="34"/>
    </row>
    <row r="971" spans="1:40" ht="15.75" customHeight="1">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Y971" s="36"/>
      <c r="Z971" s="34"/>
      <c r="AA971" s="36"/>
      <c r="AB971" s="34"/>
      <c r="AC971" s="34"/>
      <c r="AD971" s="34"/>
      <c r="AE971" s="34"/>
      <c r="AK971" s="137"/>
      <c r="AN971" s="34"/>
    </row>
    <row r="972" spans="1:40" ht="15.75" customHeight="1">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Y972" s="36"/>
      <c r="Z972" s="34"/>
      <c r="AA972" s="36"/>
      <c r="AB972" s="34"/>
      <c r="AC972" s="34"/>
      <c r="AD972" s="34"/>
      <c r="AE972" s="34"/>
      <c r="AK972" s="137"/>
      <c r="AN972" s="34"/>
    </row>
    <row r="973" spans="1:40" ht="15.75" customHeight="1">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Y973" s="36"/>
      <c r="Z973" s="34"/>
      <c r="AA973" s="36"/>
      <c r="AB973" s="34"/>
      <c r="AC973" s="34"/>
      <c r="AD973" s="34"/>
      <c r="AE973" s="34"/>
      <c r="AK973" s="137"/>
      <c r="AN973" s="34"/>
    </row>
    <row r="974" spans="1:40" ht="15.75" customHeight="1">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Y974" s="36"/>
      <c r="Z974" s="34"/>
      <c r="AA974" s="36"/>
      <c r="AB974" s="34"/>
      <c r="AC974" s="34"/>
      <c r="AD974" s="34"/>
      <c r="AE974" s="34"/>
      <c r="AK974" s="137"/>
      <c r="AN974" s="34"/>
    </row>
    <row r="975" spans="1:40" ht="15.75" customHeight="1">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Y975" s="36"/>
      <c r="Z975" s="34"/>
      <c r="AA975" s="36"/>
      <c r="AB975" s="34"/>
      <c r="AC975" s="34"/>
      <c r="AD975" s="34"/>
      <c r="AE975" s="34"/>
      <c r="AK975" s="137"/>
      <c r="AN975" s="34"/>
    </row>
    <row r="976" spans="1:40" ht="15.75" customHeight="1">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Y976" s="36"/>
      <c r="Z976" s="34"/>
      <c r="AA976" s="36"/>
      <c r="AB976" s="34"/>
      <c r="AC976" s="34"/>
      <c r="AD976" s="34"/>
      <c r="AE976" s="34"/>
      <c r="AK976" s="137"/>
      <c r="AN976" s="34"/>
    </row>
    <row r="977" spans="1:40" ht="15.75" customHeight="1">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Y977" s="36"/>
      <c r="Z977" s="34"/>
      <c r="AA977" s="36"/>
      <c r="AB977" s="34"/>
      <c r="AC977" s="34"/>
      <c r="AD977" s="34"/>
      <c r="AE977" s="34"/>
      <c r="AK977" s="137"/>
      <c r="AN977" s="34"/>
    </row>
    <row r="978" spans="1:40" ht="15.75" customHeight="1">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Y978" s="36"/>
      <c r="Z978" s="34"/>
      <c r="AA978" s="36"/>
      <c r="AB978" s="34"/>
      <c r="AC978" s="34"/>
      <c r="AD978" s="34"/>
      <c r="AE978" s="34"/>
      <c r="AK978" s="137"/>
      <c r="AN978" s="34"/>
    </row>
    <row r="979" spans="1:40" ht="15.75" customHeight="1">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Y979" s="36"/>
      <c r="Z979" s="34"/>
      <c r="AA979" s="36"/>
      <c r="AB979" s="34"/>
      <c r="AC979" s="34"/>
      <c r="AD979" s="34"/>
      <c r="AE979" s="34"/>
      <c r="AK979" s="137"/>
      <c r="AN979" s="34"/>
    </row>
    <row r="980" spans="1:40" ht="15.75" customHeight="1">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Y980" s="36"/>
      <c r="Z980" s="34"/>
      <c r="AA980" s="36"/>
      <c r="AB980" s="34"/>
      <c r="AC980" s="34"/>
      <c r="AD980" s="34"/>
      <c r="AE980" s="34"/>
      <c r="AK980" s="137"/>
      <c r="AN980" s="34"/>
    </row>
    <row r="981" spans="1:40" ht="15.75" customHeight="1">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Y981" s="36"/>
      <c r="Z981" s="34"/>
      <c r="AA981" s="36"/>
      <c r="AB981" s="34"/>
      <c r="AC981" s="34"/>
      <c r="AD981" s="34"/>
      <c r="AE981" s="34"/>
      <c r="AK981" s="137"/>
      <c r="AN981" s="34"/>
    </row>
    <row r="982" spans="1:40" ht="15.75" customHeight="1">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Y982" s="36"/>
      <c r="Z982" s="34"/>
      <c r="AA982" s="36"/>
      <c r="AB982" s="34"/>
      <c r="AC982" s="34"/>
      <c r="AD982" s="34"/>
      <c r="AE982" s="34"/>
      <c r="AK982" s="137"/>
      <c r="AN982" s="34"/>
    </row>
    <row r="983" spans="1:40" ht="15.75" customHeight="1">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Y983" s="36"/>
      <c r="Z983" s="34"/>
      <c r="AA983" s="36"/>
      <c r="AB983" s="34"/>
      <c r="AC983" s="34"/>
      <c r="AD983" s="34"/>
      <c r="AE983" s="34"/>
      <c r="AK983" s="137"/>
      <c r="AN983" s="34"/>
    </row>
    <row r="984" spans="1:40" ht="15.75" customHeight="1">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Y984" s="36"/>
      <c r="Z984" s="34"/>
      <c r="AA984" s="36"/>
      <c r="AB984" s="34"/>
      <c r="AC984" s="34"/>
      <c r="AD984" s="34"/>
      <c r="AE984" s="34"/>
      <c r="AK984" s="137"/>
      <c r="AN984" s="34"/>
    </row>
    <row r="985" spans="1:40" ht="15.75" customHeight="1">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Y985" s="36"/>
      <c r="Z985" s="34"/>
      <c r="AA985" s="36"/>
      <c r="AB985" s="34"/>
      <c r="AC985" s="34"/>
      <c r="AD985" s="34"/>
      <c r="AE985" s="34"/>
      <c r="AK985" s="137"/>
      <c r="AN985" s="34"/>
    </row>
    <row r="986" spans="1:40" ht="15.75" customHeight="1">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Y986" s="36"/>
      <c r="Z986" s="34"/>
      <c r="AA986" s="36"/>
      <c r="AB986" s="34"/>
      <c r="AC986" s="34"/>
      <c r="AD986" s="34"/>
      <c r="AE986" s="34"/>
      <c r="AK986" s="137"/>
      <c r="AN986" s="34"/>
    </row>
    <row r="987" spans="1:40" ht="15.75" customHeight="1">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Y987" s="36"/>
      <c r="Z987" s="34"/>
      <c r="AA987" s="36"/>
      <c r="AB987" s="34"/>
      <c r="AC987" s="34"/>
      <c r="AD987" s="34"/>
      <c r="AE987" s="34"/>
      <c r="AK987" s="137"/>
      <c r="AN987" s="34"/>
    </row>
    <row r="988" spans="1:40" ht="15.75" customHeight="1">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Y988" s="36"/>
      <c r="Z988" s="34"/>
      <c r="AA988" s="36"/>
      <c r="AB988" s="34"/>
      <c r="AC988" s="34"/>
      <c r="AD988" s="34"/>
      <c r="AE988" s="34"/>
      <c r="AK988" s="137"/>
      <c r="AN988" s="34"/>
    </row>
    <row r="989" spans="1:40" ht="15.75" customHeight="1">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Y989" s="36"/>
      <c r="Z989" s="34"/>
      <c r="AA989" s="36"/>
      <c r="AB989" s="34"/>
      <c r="AC989" s="34"/>
      <c r="AD989" s="34"/>
      <c r="AE989" s="34"/>
      <c r="AK989" s="137"/>
      <c r="AN989" s="34"/>
    </row>
    <row r="990" spans="1:40" ht="15.75" customHeight="1">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Y990" s="36"/>
      <c r="Z990" s="34"/>
      <c r="AA990" s="36"/>
      <c r="AB990" s="34"/>
      <c r="AC990" s="34"/>
      <c r="AD990" s="34"/>
      <c r="AE990" s="34"/>
      <c r="AK990" s="137"/>
      <c r="AN990" s="34"/>
    </row>
    <row r="991" spans="1:40" ht="15.75" customHeight="1">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Y991" s="36"/>
      <c r="Z991" s="34"/>
      <c r="AA991" s="36"/>
      <c r="AB991" s="34"/>
      <c r="AC991" s="34"/>
      <c r="AD991" s="34"/>
      <c r="AE991" s="34"/>
      <c r="AK991" s="137"/>
      <c r="AN991" s="34"/>
    </row>
    <row r="992" spans="1:40" ht="15.75" customHeight="1">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Y992" s="36"/>
      <c r="Z992" s="34"/>
      <c r="AA992" s="36"/>
      <c r="AB992" s="34"/>
      <c r="AC992" s="34"/>
      <c r="AD992" s="34"/>
      <c r="AE992" s="34"/>
      <c r="AK992" s="137"/>
      <c r="AN992" s="34"/>
    </row>
    <row r="993" spans="1:40" ht="15.75" customHeight="1">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Y993" s="36"/>
      <c r="Z993" s="34"/>
      <c r="AA993" s="36"/>
      <c r="AB993" s="34"/>
      <c r="AC993" s="34"/>
      <c r="AD993" s="34"/>
      <c r="AE993" s="34"/>
      <c r="AK993" s="137"/>
      <c r="AN993" s="34"/>
    </row>
    <row r="994" spans="1:40" ht="15.75" customHeight="1">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Y994" s="36"/>
      <c r="Z994" s="34"/>
      <c r="AA994" s="36"/>
      <c r="AB994" s="34"/>
      <c r="AC994" s="34"/>
      <c r="AD994" s="34"/>
      <c r="AE994" s="34"/>
      <c r="AK994" s="137"/>
      <c r="AN994" s="34"/>
    </row>
    <row r="995" spans="1:40" ht="15.75" customHeight="1">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Y995" s="36"/>
      <c r="Z995" s="34"/>
      <c r="AA995" s="36"/>
      <c r="AB995" s="34"/>
      <c r="AC995" s="34"/>
      <c r="AD995" s="34"/>
      <c r="AE995" s="34"/>
      <c r="AK995" s="137"/>
      <c r="AN995" s="34"/>
    </row>
    <row r="996" spans="1:40" ht="15.75" customHeight="1">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Y996" s="36"/>
      <c r="Z996" s="34"/>
      <c r="AA996" s="36"/>
      <c r="AB996" s="34"/>
      <c r="AC996" s="34"/>
      <c r="AD996" s="34"/>
      <c r="AE996" s="34"/>
      <c r="AK996" s="137"/>
      <c r="AN996" s="34"/>
    </row>
    <row r="997" spans="1:40" ht="15.75" customHeight="1">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Y997" s="36"/>
      <c r="Z997" s="34"/>
      <c r="AA997" s="36"/>
      <c r="AB997" s="34"/>
      <c r="AC997" s="34"/>
      <c r="AD997" s="34"/>
      <c r="AE997" s="34"/>
      <c r="AK997" s="137"/>
      <c r="AN997" s="34"/>
    </row>
    <row r="998" spans="1:40" ht="15.75" customHeight="1">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Y998" s="36"/>
      <c r="Z998" s="34"/>
      <c r="AA998" s="36"/>
      <c r="AB998" s="34"/>
      <c r="AC998" s="34"/>
      <c r="AD998" s="34"/>
      <c r="AE998" s="34"/>
      <c r="AK998" s="137"/>
      <c r="AN998" s="34"/>
    </row>
    <row r="999" spans="1:40" ht="15.75" customHeight="1">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Y999" s="36"/>
      <c r="Z999" s="34"/>
      <c r="AA999" s="36"/>
      <c r="AB999" s="34"/>
      <c r="AC999" s="34"/>
      <c r="AD999" s="34"/>
      <c r="AE999" s="34"/>
      <c r="AK999" s="137"/>
      <c r="AN999" s="34"/>
    </row>
    <row r="1000" spans="1:40" ht="15.75"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Y1000" s="36"/>
      <c r="Z1000" s="34"/>
      <c r="AA1000" s="36"/>
      <c r="AB1000" s="34"/>
      <c r="AC1000" s="34"/>
      <c r="AD1000" s="34"/>
      <c r="AE1000" s="34"/>
      <c r="AK1000" s="137"/>
      <c r="AN1000" s="34"/>
    </row>
  </sheetData>
  <autoFilter ref="A7:AO7" xr:uid="{00000000-0009-0000-0000-000004000000}"/>
  <mergeCells count="1">
    <mergeCell ref="C1:D2"/>
  </mergeCells>
  <dataValidations count="12">
    <dataValidation type="decimal" allowBlank="1" showErrorMessage="1" sqref="C1 C3:C209" xr:uid="{00000000-0002-0000-0400-000000000000}">
      <formula1>0</formula1>
      <formula2>999999999999</formula2>
    </dataValidation>
    <dataValidation type="decimal" allowBlank="1" showErrorMessage="1" sqref="N9:N19" xr:uid="{00000000-0002-0000-0400-000001000000}">
      <formula1>1000000</formula1>
      <formula2>99999999</formula2>
    </dataValidation>
    <dataValidation type="decimal" allowBlank="1" showErrorMessage="1" sqref="M1:M1000" xr:uid="{00000000-0002-0000-0400-000004000000}">
      <formula1>0</formula1>
      <formula2>1000000000</formula2>
    </dataValidation>
    <dataValidation type="date" allowBlank="1" showErrorMessage="1" sqref="B9:B19" xr:uid="{00000000-0002-0000-0400-000006000000}">
      <formula1>43831</formula1>
      <formula2>73415</formula2>
    </dataValidation>
    <dataValidation type="decimal" allowBlank="1" showErrorMessage="1" sqref="U1:U209" xr:uid="{00000000-0002-0000-0400-000007000000}">
      <formula1>0</formula1>
      <formula2>48</formula2>
    </dataValidation>
    <dataValidation type="list" allowBlank="1" showErrorMessage="1" sqref="H9:H209" xr:uid="{00000000-0002-0000-0400-00000C000000}">
      <formula1>INDIRECT(G9)</formula1>
    </dataValidation>
    <dataValidation type="list" allowBlank="1" showErrorMessage="1" sqref="G9:G209" xr:uid="{00000000-0002-0000-0400-00000F000000}">
      <formula1>Departamento</formula1>
    </dataValidation>
    <dataValidation type="decimal" allowBlank="1" showErrorMessage="1" sqref="S9:S209" xr:uid="{00000000-0002-0000-0400-000010000000}">
      <formula1>0</formula1>
      <formula2>200000</formula2>
    </dataValidation>
    <dataValidation type="date" allowBlank="1" showErrorMessage="1" sqref="P9:P209" xr:uid="{00000000-0002-0000-0400-000011000000}">
      <formula1>1</formula1>
      <formula2>43831</formula2>
    </dataValidation>
    <dataValidation type="decimal" allowBlank="1" showErrorMessage="1" sqref="K1:K1000" xr:uid="{00000000-0002-0000-0400-000013000000}">
      <formula1>1900</formula1>
      <formula2>2040</formula2>
    </dataValidation>
    <dataValidation type="date" allowBlank="1" showErrorMessage="1" sqref="P1:Q6 P7" xr:uid="{00000000-0002-0000-0400-000014000000}">
      <formula1>32874</formula1>
      <formula2>43831</formula2>
    </dataValidation>
    <dataValidation type="decimal" allowBlank="1" showErrorMessage="1" sqref="W1:W209" xr:uid="{00000000-0002-0000-0400-000015000000}">
      <formula1>0</formula1>
      <formula2>6</formula2>
    </dataValidation>
  </dataValidations>
  <hyperlinks>
    <hyperlink ref="I8" location="'Códigos'!D1" display="Ver código" xr:uid="{00000000-0004-0000-0400-000000000000}"/>
    <hyperlink ref="J8" location="Google_Sheet_Link_823225195" display="Ver código" xr:uid="{00000000-0004-0000-0400-000001000000}"/>
    <hyperlink ref="Q8" location="Google_Sheet_Link_1686853593" display="Ver código" xr:uid="{00000000-0004-0000-0400-000002000000}"/>
    <hyperlink ref="R8" location="Google_Sheet_Link_725282526" display="Ver código" xr:uid="{00000000-0004-0000-0400-000003000000}"/>
    <hyperlink ref="T8" location="Google_Sheet_Link_1447345149" display="Ver código" xr:uid="{00000000-0004-0000-0400-000004000000}"/>
    <hyperlink ref="Y8" r:id="rId1" xr:uid="{00000000-0004-0000-0400-000005000000}"/>
    <hyperlink ref="AC8" location="Google_Sheet_Link_581445336" display="Ver código" xr:uid="{00000000-0004-0000-0400-000006000000}"/>
    <hyperlink ref="AD8" location="Google_Sheet_Link_482369720" display="Ver código" xr:uid="{00000000-0004-0000-0400-000007000000}"/>
    <hyperlink ref="AE8" location="Google_Sheet_Link_1991594943" display="Ver código" xr:uid="{00000000-0004-0000-0400-000008000000}"/>
  </hyperlinks>
  <pageMargins left="0.7" right="0.7" top="0.75" bottom="0.75" header="0" footer="0"/>
  <pageSetup orientation="landscape"/>
  <drawing r:id="rId2"/>
  <legacyDrawing r:id="rId3"/>
  <extLst>
    <ext xmlns:x14="http://schemas.microsoft.com/office/spreadsheetml/2009/9/main" uri="{CCE6A557-97BC-4b89-ADB6-D9C93CAAB3DF}">
      <x14:dataValidations xmlns:xm="http://schemas.microsoft.com/office/excel/2006/main" count="12">
        <x14:dataValidation type="list" allowBlank="1" showErrorMessage="1" xr:uid="{00000000-0002-0000-0400-000002000000}">
          <x14:formula1>
            <xm:f>Códigos!$A$37:$A$38</xm:f>
          </x14:formula1>
          <xm:sqref>AC9:AC14 AC16:AC19</xm:sqref>
        </x14:dataValidation>
        <x14:dataValidation type="list" allowBlank="1" showErrorMessage="1" xr:uid="{00000000-0002-0000-0400-000003000000}">
          <x14:formula1>
            <xm:f>Códigos!$G:$G</xm:f>
          </x14:formula1>
          <xm:sqref>J7:J209</xm:sqref>
        </x14:dataValidation>
        <x14:dataValidation type="list" allowBlank="1" showErrorMessage="1" xr:uid="{00000000-0002-0000-0400-000005000000}">
          <x14:formula1>
            <xm:f>Códigos!$B$8:$B$12</xm:f>
          </x14:formula1>
          <xm:sqref>Q7:Q209</xm:sqref>
        </x14:dataValidation>
        <x14:dataValidation type="list" allowBlank="1" showErrorMessage="1" xr:uid="{00000000-0002-0000-0400-000008000000}">
          <x14:formula1>
            <xm:f>Códigos!$D$2:$D$22</xm:f>
          </x14:formula1>
          <xm:sqref>I7:I209</xm:sqref>
        </x14:dataValidation>
        <x14:dataValidation type="list" allowBlank="1" showErrorMessage="1" xr:uid="{00000000-0002-0000-0400-000009000000}">
          <x14:formula1>
            <xm:f>Hoja1!$A$17:$A$20</xm:f>
          </x14:formula1>
          <xm:sqref>V9:V209</xm:sqref>
        </x14:dataValidation>
        <x14:dataValidation type="list" allowBlank="1" showErrorMessage="1" xr:uid="{00000000-0002-0000-0400-00000A000000}">
          <x14:formula1>
            <xm:f>'Tasas por grupo'!$B$13:$B$17</xm:f>
          </x14:formula1>
          <xm:sqref>Z7:Z209</xm:sqref>
        </x14:dataValidation>
        <x14:dataValidation type="list" allowBlank="1" showErrorMessage="1" xr:uid="{00000000-0002-0000-0400-00000B000000}">
          <x14:formula1>
            <xm:f>Códigos!$A$27:$A$28</xm:f>
          </x14:formula1>
          <xm:sqref>AE9:AE209</xm:sqref>
        </x14:dataValidation>
        <x14:dataValidation type="list" allowBlank="1" showErrorMessage="1" xr:uid="{00000000-0002-0000-0400-00000D000000}">
          <x14:formula1>
            <xm:f>Listas!$B$2:$B$20</xm:f>
          </x14:formula1>
          <xm:sqref>F9:F209</xm:sqref>
        </x14:dataValidation>
        <x14:dataValidation type="list" allowBlank="1" showErrorMessage="1" xr:uid="{00000000-0002-0000-0400-00000E000000}">
          <x14:formula1>
            <xm:f>Códigos!$A$15:$A$16</xm:f>
          </x14:formula1>
          <xm:sqref>R1:R209</xm:sqref>
        </x14:dataValidation>
        <x14:dataValidation type="list" allowBlank="1" showErrorMessage="1" xr:uid="{00000000-0002-0000-0400-000012000000}">
          <x14:formula1>
            <xm:f>'Tasas por grupo'!$B$5:$B$7</xm:f>
          </x14:formula1>
          <xm:sqref>T9:T209</xm:sqref>
        </x14:dataValidation>
        <x14:dataValidation type="list" allowBlank="1" showErrorMessage="1" xr:uid="{00000000-0002-0000-0400-000016000000}">
          <x14:formula1>
            <xm:f>'Tasas por grupo'!$E$13:$E$14</xm:f>
          </x14:formula1>
          <xm:sqref>AB1:AB209</xm:sqref>
        </x14:dataValidation>
        <x14:dataValidation type="list" allowBlank="1" showErrorMessage="1" xr:uid="{00000000-0002-0000-0400-000017000000}">
          <x14:formula1>
            <xm:f>Códigos!$A$32:$A$33</xm:f>
          </x14:formula1>
          <xm:sqref>AD9:AD209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000"/>
  <sheetViews>
    <sheetView workbookViewId="0"/>
  </sheetViews>
  <sheetFormatPr baseColWidth="10" defaultColWidth="12.625" defaultRowHeight="15" customHeight="1"/>
  <cols>
    <col min="1" max="1" width="17.625" customWidth="1"/>
    <col min="2" max="2" width="21.875" customWidth="1"/>
    <col min="3" max="3" width="20" customWidth="1"/>
    <col min="4" max="4" width="33.125" customWidth="1"/>
    <col min="5" max="5" width="23.125" customWidth="1"/>
    <col min="6" max="6" width="16.5" customWidth="1"/>
    <col min="7" max="7" width="16.625" hidden="1" customWidth="1"/>
    <col min="8" max="8" width="18.875" customWidth="1"/>
    <col min="9" max="9" width="19.125" customWidth="1"/>
    <col min="10" max="10" width="21.625" customWidth="1"/>
    <col min="11" max="11" width="20.875" customWidth="1"/>
    <col min="12" max="12" width="17" customWidth="1"/>
    <col min="13" max="13" width="17.875" customWidth="1"/>
    <col min="14" max="14" width="25.625" customWidth="1"/>
    <col min="15" max="15" width="29.625" customWidth="1"/>
    <col min="16" max="16" width="24.375" customWidth="1"/>
    <col min="17" max="17" width="22.625" customWidth="1"/>
    <col min="18" max="18" width="20" customWidth="1"/>
    <col min="19" max="19" width="28.875" customWidth="1"/>
    <col min="20" max="20" width="18.5" customWidth="1"/>
    <col min="21" max="21" width="23.125" customWidth="1"/>
    <col min="22" max="22" width="15.625" customWidth="1"/>
    <col min="23" max="24" width="16.125" customWidth="1"/>
    <col min="25" max="25" width="15" customWidth="1"/>
    <col min="26" max="26" width="24" customWidth="1"/>
    <col min="27" max="27" width="21" customWidth="1"/>
    <col min="28" max="29" width="13.125" customWidth="1"/>
    <col min="30" max="31" width="13" customWidth="1"/>
    <col min="32" max="32" width="10" hidden="1" customWidth="1"/>
    <col min="33" max="33" width="18.875" hidden="1" customWidth="1"/>
    <col min="34" max="34" width="15.5" hidden="1" customWidth="1"/>
    <col min="35" max="35" width="14.5" hidden="1" customWidth="1"/>
    <col min="36" max="36" width="11.375" hidden="1" customWidth="1"/>
    <col min="37" max="37" width="19.125" customWidth="1"/>
    <col min="38" max="38" width="13.125" hidden="1" customWidth="1"/>
  </cols>
  <sheetData>
    <row r="1" spans="1:38" ht="15" customHeight="1">
      <c r="A1" s="3"/>
      <c r="B1" s="3"/>
      <c r="C1" s="507" t="s">
        <v>222</v>
      </c>
      <c r="D1" s="500"/>
      <c r="E1" s="103"/>
      <c r="F1" s="103"/>
      <c r="G1" s="103"/>
      <c r="H1" s="103"/>
      <c r="I1" s="3"/>
      <c r="J1" s="3"/>
      <c r="K1" s="3"/>
      <c r="L1" s="3"/>
      <c r="M1" s="3"/>
      <c r="N1" s="3"/>
      <c r="O1" s="3"/>
      <c r="P1" s="3"/>
      <c r="Q1" s="3"/>
      <c r="R1" s="3"/>
      <c r="S1" s="3"/>
      <c r="T1" s="104"/>
      <c r="U1" s="3"/>
      <c r="V1" s="3"/>
      <c r="W1" s="3"/>
      <c r="X1" s="3"/>
      <c r="Y1" s="106"/>
      <c r="Z1" s="3"/>
      <c r="AA1" s="106"/>
      <c r="AB1" s="3"/>
      <c r="AC1" s="3"/>
      <c r="AD1" s="3"/>
      <c r="AE1" s="3"/>
      <c r="AF1" s="83"/>
      <c r="AG1" s="83"/>
      <c r="AH1" s="83"/>
      <c r="AI1" s="83"/>
      <c r="AJ1" s="83"/>
      <c r="AK1" s="108"/>
    </row>
    <row r="2" spans="1:38" ht="14.25" customHeight="1">
      <c r="A2" s="3"/>
      <c r="B2" s="3"/>
      <c r="C2" s="501"/>
      <c r="D2" s="502"/>
      <c r="E2" s="103"/>
      <c r="F2" s="103"/>
      <c r="G2" s="103"/>
      <c r="H2" s="103"/>
      <c r="I2" s="3"/>
      <c r="J2" s="3"/>
      <c r="K2" s="3"/>
      <c r="L2" s="3"/>
      <c r="M2" s="3"/>
      <c r="N2" s="3"/>
      <c r="O2" s="3"/>
      <c r="P2" s="3"/>
      <c r="Q2" s="3"/>
      <c r="R2" s="3"/>
      <c r="S2" s="3"/>
      <c r="T2" s="3"/>
      <c r="U2" s="3"/>
      <c r="V2" s="3"/>
      <c r="W2" s="3"/>
      <c r="X2" s="3"/>
      <c r="Y2" s="106"/>
      <c r="Z2" s="3"/>
      <c r="AA2" s="106"/>
      <c r="AB2" s="3"/>
      <c r="AC2" s="3"/>
      <c r="AD2" s="3"/>
      <c r="AE2" s="3"/>
      <c r="AF2" s="83"/>
      <c r="AG2" s="83"/>
      <c r="AH2" s="83"/>
      <c r="AI2" s="83"/>
      <c r="AJ2" s="83"/>
      <c r="AK2" s="108"/>
    </row>
    <row r="3" spans="1:38" ht="14.25" customHeight="1">
      <c r="A3" s="3"/>
      <c r="B3" s="3"/>
      <c r="C3" s="194" t="s">
        <v>33</v>
      </c>
      <c r="D3" s="195"/>
      <c r="E3" s="3"/>
      <c r="F3" s="3"/>
      <c r="G3" s="3"/>
      <c r="H3" s="3"/>
      <c r="I3" s="3"/>
      <c r="J3" s="3"/>
      <c r="K3" s="3"/>
      <c r="L3" s="3"/>
      <c r="M3" s="3"/>
      <c r="N3" s="3"/>
      <c r="O3" s="3"/>
      <c r="P3" s="3"/>
      <c r="Q3" s="3"/>
      <c r="R3" s="3"/>
      <c r="S3" s="111"/>
      <c r="T3" s="111"/>
      <c r="U3" s="3"/>
      <c r="V3" s="3"/>
      <c r="W3" s="3"/>
      <c r="X3" s="3"/>
      <c r="Y3" s="106"/>
      <c r="Z3" s="3"/>
      <c r="AA3" s="106"/>
      <c r="AB3" s="3"/>
      <c r="AC3" s="3"/>
      <c r="AD3" s="3"/>
      <c r="AE3" s="3"/>
      <c r="AF3" s="83"/>
      <c r="AG3" s="83"/>
      <c r="AH3" s="83"/>
      <c r="AI3" s="83"/>
      <c r="AJ3" s="83"/>
      <c r="AK3" s="108"/>
    </row>
    <row r="4" spans="1:38" ht="14.25" customHeight="1">
      <c r="A4" s="196" t="s">
        <v>223</v>
      </c>
      <c r="B4" s="3"/>
      <c r="C4" s="197" t="s">
        <v>35</v>
      </c>
      <c r="D4" s="198"/>
      <c r="E4" s="3"/>
      <c r="F4" s="3"/>
      <c r="G4" s="3"/>
      <c r="H4" s="3"/>
      <c r="I4" s="3"/>
      <c r="J4" s="3"/>
      <c r="K4" s="3"/>
      <c r="L4" s="3"/>
      <c r="M4" s="3"/>
      <c r="N4" s="3"/>
      <c r="O4" s="3"/>
      <c r="P4" s="3"/>
      <c r="Q4" s="3"/>
      <c r="R4" s="3"/>
      <c r="S4" s="111"/>
      <c r="T4" s="111"/>
      <c r="U4" s="3"/>
      <c r="V4" s="3"/>
      <c r="W4" s="3"/>
      <c r="X4" s="3"/>
      <c r="Y4" s="106"/>
      <c r="Z4" s="3"/>
      <c r="AA4" s="106"/>
      <c r="AB4" s="3"/>
      <c r="AC4" s="3"/>
      <c r="AD4" s="3"/>
      <c r="AE4" s="3"/>
      <c r="AF4" s="83"/>
      <c r="AG4" s="83"/>
      <c r="AH4" s="83"/>
      <c r="AI4" s="83"/>
      <c r="AJ4" s="83"/>
      <c r="AK4" s="108"/>
    </row>
    <row r="5" spans="1:38" ht="14.25" customHeight="1">
      <c r="A5" s="3"/>
      <c r="B5" s="3"/>
      <c r="C5" s="199" t="s">
        <v>37</v>
      </c>
      <c r="D5" s="198"/>
      <c r="E5" s="3"/>
      <c r="F5" s="3"/>
      <c r="G5" s="3"/>
      <c r="H5" s="3"/>
      <c r="I5" s="3"/>
      <c r="J5" s="3"/>
      <c r="K5" s="3"/>
      <c r="L5" s="3"/>
      <c r="M5" s="3"/>
      <c r="N5" s="3"/>
      <c r="O5" s="3"/>
      <c r="P5" s="3"/>
      <c r="Q5" s="3"/>
      <c r="R5" s="3"/>
      <c r="S5" s="111"/>
      <c r="T5" s="111"/>
      <c r="U5" s="3"/>
      <c r="V5" s="3"/>
      <c r="W5" s="3"/>
      <c r="X5" s="3"/>
      <c r="Y5" s="106"/>
      <c r="Z5" s="3"/>
      <c r="AA5" s="106"/>
      <c r="AB5" s="3"/>
      <c r="AC5" s="3"/>
      <c r="AD5" s="3"/>
      <c r="AE5" s="3"/>
      <c r="AF5" s="83"/>
      <c r="AG5" s="83"/>
      <c r="AH5" s="83"/>
      <c r="AI5" s="83"/>
      <c r="AJ5" s="83"/>
      <c r="AK5" s="108"/>
    </row>
    <row r="6" spans="1:38" ht="14.25" customHeight="1">
      <c r="A6" s="3"/>
      <c r="B6" s="3"/>
      <c r="C6" s="200" t="s">
        <v>39</v>
      </c>
      <c r="D6" s="201"/>
      <c r="E6" s="3"/>
      <c r="F6" s="3"/>
      <c r="G6" s="3"/>
      <c r="H6" s="3"/>
      <c r="I6" s="3"/>
      <c r="J6" s="3"/>
      <c r="K6" s="3"/>
      <c r="L6" s="3"/>
      <c r="M6" s="3"/>
      <c r="N6" s="3"/>
      <c r="O6" s="3"/>
      <c r="P6" s="3"/>
      <c r="Q6" s="3"/>
      <c r="R6" s="3"/>
      <c r="S6" s="111"/>
      <c r="T6" s="3"/>
      <c r="U6" s="3"/>
      <c r="V6" s="3"/>
      <c r="W6" s="3"/>
      <c r="X6" s="3"/>
      <c r="Y6" s="106"/>
      <c r="Z6" s="3"/>
      <c r="AA6" s="106"/>
      <c r="AB6" s="3"/>
      <c r="AC6" s="3"/>
      <c r="AD6" s="3"/>
      <c r="AE6" s="3"/>
      <c r="AF6" s="3"/>
      <c r="AG6" s="3"/>
      <c r="AH6" s="3"/>
      <c r="AI6" s="3"/>
      <c r="AJ6" s="3"/>
      <c r="AK6" s="108"/>
    </row>
    <row r="7" spans="1:38" ht="44.25" customHeight="1">
      <c r="A7" s="116" t="s">
        <v>214</v>
      </c>
      <c r="B7" s="116" t="s">
        <v>215</v>
      </c>
      <c r="C7" s="202" t="s">
        <v>94</v>
      </c>
      <c r="D7" s="203" t="s">
        <v>136</v>
      </c>
      <c r="E7" s="116" t="s">
        <v>137</v>
      </c>
      <c r="F7" s="116" t="s">
        <v>138</v>
      </c>
      <c r="G7" s="116" t="s">
        <v>139</v>
      </c>
      <c r="H7" s="116" t="s">
        <v>140</v>
      </c>
      <c r="I7" s="116" t="s">
        <v>99</v>
      </c>
      <c r="J7" s="116" t="s">
        <v>141</v>
      </c>
      <c r="K7" s="116" t="s">
        <v>142</v>
      </c>
      <c r="L7" s="116" t="s">
        <v>143</v>
      </c>
      <c r="M7" s="116" t="s">
        <v>144</v>
      </c>
      <c r="N7" s="116" t="s">
        <v>145</v>
      </c>
      <c r="O7" s="116" t="s">
        <v>146</v>
      </c>
      <c r="P7" s="116" t="s">
        <v>147</v>
      </c>
      <c r="Q7" s="116" t="s">
        <v>148</v>
      </c>
      <c r="R7" s="116" t="s">
        <v>149</v>
      </c>
      <c r="S7" s="116" t="s">
        <v>150</v>
      </c>
      <c r="T7" s="116" t="s">
        <v>101</v>
      </c>
      <c r="U7" s="120" t="s">
        <v>102</v>
      </c>
      <c r="V7" s="116" t="s">
        <v>103</v>
      </c>
      <c r="W7" s="120" t="s">
        <v>224</v>
      </c>
      <c r="X7" s="204" t="s">
        <v>105</v>
      </c>
      <c r="Y7" s="122" t="s">
        <v>106</v>
      </c>
      <c r="Z7" s="120" t="s">
        <v>122</v>
      </c>
      <c r="AA7" s="205" t="s">
        <v>111</v>
      </c>
      <c r="AB7" s="116" t="s">
        <v>166</v>
      </c>
      <c r="AC7" s="116" t="s">
        <v>152</v>
      </c>
      <c r="AD7" s="120" t="s">
        <v>216</v>
      </c>
      <c r="AE7" s="116" t="s">
        <v>217</v>
      </c>
      <c r="AF7" s="124" t="s">
        <v>112</v>
      </c>
      <c r="AG7" s="124" t="s">
        <v>113</v>
      </c>
      <c r="AH7" s="124" t="s">
        <v>114</v>
      </c>
      <c r="AI7" s="124" t="s">
        <v>115</v>
      </c>
      <c r="AJ7" s="124" t="s">
        <v>116</v>
      </c>
      <c r="AK7" s="206" t="s">
        <v>218</v>
      </c>
      <c r="AL7" s="71" t="s">
        <v>124</v>
      </c>
    </row>
    <row r="8" spans="1:38" ht="14.25" customHeight="1">
      <c r="A8" s="126" t="s">
        <v>125</v>
      </c>
      <c r="B8" s="126" t="s">
        <v>126</v>
      </c>
      <c r="C8" s="209" t="s">
        <v>127</v>
      </c>
      <c r="D8" s="126" t="s">
        <v>129</v>
      </c>
      <c r="E8" s="126" t="s">
        <v>129</v>
      </c>
      <c r="F8" s="126" t="s">
        <v>154</v>
      </c>
      <c r="G8" s="126" t="s">
        <v>154</v>
      </c>
      <c r="H8" s="126" t="s">
        <v>154</v>
      </c>
      <c r="I8" s="127" t="s">
        <v>128</v>
      </c>
      <c r="J8" s="127" t="s">
        <v>128</v>
      </c>
      <c r="K8" s="126" t="s">
        <v>125</v>
      </c>
      <c r="L8" s="126" t="s">
        <v>125</v>
      </c>
      <c r="M8" s="126" t="s">
        <v>125</v>
      </c>
      <c r="N8" s="126" t="s">
        <v>127</v>
      </c>
      <c r="O8" s="126" t="s">
        <v>129</v>
      </c>
      <c r="P8" s="126" t="s">
        <v>155</v>
      </c>
      <c r="Q8" s="127" t="s">
        <v>128</v>
      </c>
      <c r="R8" s="127" t="s">
        <v>128</v>
      </c>
      <c r="S8" s="126" t="s">
        <v>125</v>
      </c>
      <c r="T8" s="127" t="s">
        <v>128</v>
      </c>
      <c r="U8" s="126" t="s">
        <v>125</v>
      </c>
      <c r="V8" s="126"/>
      <c r="W8" s="126" t="s">
        <v>125</v>
      </c>
      <c r="X8" s="126" t="s">
        <v>125</v>
      </c>
      <c r="Y8" s="211" t="s">
        <v>156</v>
      </c>
      <c r="Z8" s="128"/>
      <c r="AA8" s="211" t="s">
        <v>156</v>
      </c>
      <c r="AB8" s="127" t="s">
        <v>128</v>
      </c>
      <c r="AC8" s="127" t="s">
        <v>128</v>
      </c>
      <c r="AD8" s="127" t="s">
        <v>128</v>
      </c>
      <c r="AE8" s="127" t="s">
        <v>128</v>
      </c>
      <c r="AF8" s="127"/>
      <c r="AG8" s="127"/>
      <c r="AH8" s="127"/>
      <c r="AI8" s="127"/>
      <c r="AJ8" s="127"/>
      <c r="AK8" s="212"/>
      <c r="AL8" s="78"/>
    </row>
    <row r="9" spans="1:38">
      <c r="A9" s="79"/>
      <c r="B9" s="80"/>
      <c r="C9" s="79"/>
      <c r="D9" s="132"/>
      <c r="E9" s="132"/>
      <c r="F9" s="85"/>
      <c r="G9" s="85" t="str">
        <f>+IFERROR(VLOOKUP(F9,Listas!$B:$C,2,0),"")</f>
        <v/>
      </c>
      <c r="H9" s="85"/>
      <c r="I9" s="109"/>
      <c r="J9" s="85"/>
      <c r="K9" s="79"/>
      <c r="L9" s="79"/>
      <c r="M9" s="82"/>
      <c r="N9" s="79"/>
      <c r="O9" s="132"/>
      <c r="P9" s="80"/>
      <c r="Q9" s="85"/>
      <c r="R9" s="85"/>
      <c r="S9" s="84"/>
      <c r="T9" s="85"/>
      <c r="U9" s="79"/>
      <c r="V9" s="85"/>
      <c r="W9" s="79"/>
      <c r="X9" s="86" t="str">
        <f t="shared" ref="X9:X210" si="0">IF(U9+W9=0,"",U9+W9)</f>
        <v/>
      </c>
      <c r="Y9" s="87"/>
      <c r="Z9" s="88"/>
      <c r="AA9" s="89" t="str">
        <f>+IF(T9="UI",'Tasas por grupos escalonada'!$C$5,IF(T9="UYU",'Tasas por grupos escalonada'!$C$4,IF(T9="USD",'Tasas por grupos escalonada'!$C$6,"")))</f>
        <v/>
      </c>
      <c r="AB9" s="92"/>
      <c r="AC9" s="85"/>
      <c r="AD9" s="85"/>
      <c r="AE9" s="85"/>
      <c r="AF9" s="90" t="str">
        <f t="shared" ref="AF9:AF210" si="1">IFERROR(((1+AA9)^(IF(V9="Mensual",1,IF(V9="Bimestral",2,IF(V9="trimestral",3,IF(V9="semestral",6,IF(V9="Anual",12,"error")))))/12)-1),"")</f>
        <v/>
      </c>
      <c r="AG9" s="91" t="str">
        <f t="shared" ref="AG9:AG210" si="2">IFERROR(((1-(1/((1+AF9)^(U9))))/AF9),"")</f>
        <v/>
      </c>
      <c r="AH9" s="92" t="str">
        <f t="shared" ref="AH9:AH210" si="3">+IFERROR((S9/AG9),"")</f>
        <v/>
      </c>
      <c r="AI9" s="93" t="str">
        <f t="shared" ref="AI9:AI210" si="4">+IFERROR((AH9*U9),"")</f>
        <v/>
      </c>
      <c r="AJ9" s="93" t="str">
        <f t="shared" ref="AJ9:AJ210" si="5">IFERROR((S9*((1+AA9)^((365/((IF(V9="Mensual",12,IF(V9="Bimestral",6,IF(V9="trimestral",4,IF(V9="semestral",2,IF(V9="anual",1,"error"))))))))/365)-1)*W9),"")</f>
        <v/>
      </c>
      <c r="AK9" s="215" t="str">
        <f t="shared" ref="AK9:AK210" si="6">+IFERROR(IF(W9&gt;0,(AJ9+(AI9-S9)),(AI9-S9)),"")</f>
        <v/>
      </c>
      <c r="AL9" s="99" t="str">
        <f>+IF(A9="","",IF(C9="",70,VLOOKUP(I9,Hoja2!A:D,4,0)))</f>
        <v/>
      </c>
    </row>
    <row r="10" spans="1:38">
      <c r="A10" s="79"/>
      <c r="B10" s="80"/>
      <c r="C10" s="79"/>
      <c r="D10" s="132"/>
      <c r="E10" s="132"/>
      <c r="F10" s="85"/>
      <c r="G10" s="85" t="str">
        <f>+IFERROR(VLOOKUP(F10,Listas!$B:$C,2,0),"")</f>
        <v/>
      </c>
      <c r="H10" s="85"/>
      <c r="I10" s="85"/>
      <c r="J10" s="85"/>
      <c r="K10" s="79"/>
      <c r="L10" s="79"/>
      <c r="M10" s="82"/>
      <c r="N10" s="79"/>
      <c r="O10" s="132"/>
      <c r="P10" s="80"/>
      <c r="Q10" s="85"/>
      <c r="R10" s="85"/>
      <c r="S10" s="84"/>
      <c r="T10" s="85"/>
      <c r="U10" s="79"/>
      <c r="V10" s="85"/>
      <c r="W10" s="79"/>
      <c r="X10" s="86" t="str">
        <f t="shared" si="0"/>
        <v/>
      </c>
      <c r="Y10" s="87"/>
      <c r="Z10" s="88"/>
      <c r="AA10" s="89" t="str">
        <f>+IF(T10="UI",'Tasas por grupos escalonada'!$C$5,IF(T10="UYU",'Tasas por grupos escalonada'!$C$4,IF(T10="USD",'Tasas por grupos escalonada'!$C$6,"")))</f>
        <v/>
      </c>
      <c r="AB10" s="85"/>
      <c r="AC10" s="85"/>
      <c r="AD10" s="85"/>
      <c r="AE10" s="85"/>
      <c r="AF10" s="90" t="str">
        <f t="shared" si="1"/>
        <v/>
      </c>
      <c r="AG10" s="91" t="str">
        <f t="shared" si="2"/>
        <v/>
      </c>
      <c r="AH10" s="92" t="str">
        <f t="shared" si="3"/>
        <v/>
      </c>
      <c r="AI10" s="93" t="str">
        <f t="shared" si="4"/>
        <v/>
      </c>
      <c r="AJ10" s="93" t="str">
        <f t="shared" si="5"/>
        <v/>
      </c>
      <c r="AK10" s="215" t="str">
        <f t="shared" si="6"/>
        <v/>
      </c>
      <c r="AL10" s="99" t="str">
        <f>+IF(A10="","",IF(C10="",70,VLOOKUP(I10,Hoja2!A:D,4,0)))</f>
        <v/>
      </c>
    </row>
    <row r="11" spans="1:38">
      <c r="A11" s="79"/>
      <c r="B11" s="85"/>
      <c r="C11" s="79"/>
      <c r="D11" s="132"/>
      <c r="E11" s="132"/>
      <c r="F11" s="85"/>
      <c r="G11" s="85" t="str">
        <f>+IFERROR(VLOOKUP(F11,Listas!$B:$C,2,0),"")</f>
        <v/>
      </c>
      <c r="H11" s="85"/>
      <c r="I11" s="85"/>
      <c r="J11" s="85"/>
      <c r="K11" s="79"/>
      <c r="L11" s="79"/>
      <c r="M11" s="82"/>
      <c r="N11" s="79"/>
      <c r="O11" s="132"/>
      <c r="P11" s="80"/>
      <c r="Q11" s="85"/>
      <c r="R11" s="85"/>
      <c r="S11" s="84"/>
      <c r="T11" s="85"/>
      <c r="U11" s="79"/>
      <c r="V11" s="85"/>
      <c r="W11" s="79"/>
      <c r="X11" s="86" t="str">
        <f t="shared" si="0"/>
        <v/>
      </c>
      <c r="Y11" s="87"/>
      <c r="Z11" s="88"/>
      <c r="AA11" s="89" t="str">
        <f>+IF(T11="UI",'Tasas por grupos escalonada'!$C$5,IF(T11="UYU",'Tasas por grupos escalonada'!$C$4,IF(T11="USD",'Tasas por grupos escalonada'!$C$6,"")))</f>
        <v/>
      </c>
      <c r="AB11" s="85"/>
      <c r="AC11" s="85"/>
      <c r="AD11" s="85"/>
      <c r="AE11" s="85"/>
      <c r="AF11" s="90" t="str">
        <f t="shared" si="1"/>
        <v/>
      </c>
      <c r="AG11" s="91" t="str">
        <f t="shared" si="2"/>
        <v/>
      </c>
      <c r="AH11" s="92" t="str">
        <f t="shared" si="3"/>
        <v/>
      </c>
      <c r="AI11" s="93" t="str">
        <f t="shared" si="4"/>
        <v/>
      </c>
      <c r="AJ11" s="93" t="str">
        <f t="shared" si="5"/>
        <v/>
      </c>
      <c r="AK11" s="215" t="str">
        <f t="shared" si="6"/>
        <v/>
      </c>
      <c r="AL11" s="99" t="str">
        <f>+IF(A11="","",IF(C11="",70,VLOOKUP(I11,Hoja2!A:D,4,0)))</f>
        <v/>
      </c>
    </row>
    <row r="12" spans="1:38">
      <c r="A12" s="79"/>
      <c r="B12" s="85"/>
      <c r="C12" s="79"/>
      <c r="D12" s="132"/>
      <c r="E12" s="132"/>
      <c r="F12" s="85"/>
      <c r="G12" s="85" t="str">
        <f>+IFERROR(VLOOKUP(F12,Listas!$B:$C,2,0),"")</f>
        <v/>
      </c>
      <c r="H12" s="85"/>
      <c r="I12" s="85"/>
      <c r="J12" s="85"/>
      <c r="K12" s="79"/>
      <c r="L12" s="79"/>
      <c r="M12" s="82"/>
      <c r="N12" s="79"/>
      <c r="O12" s="132"/>
      <c r="P12" s="80"/>
      <c r="Q12" s="85"/>
      <c r="R12" s="85"/>
      <c r="S12" s="84"/>
      <c r="T12" s="85"/>
      <c r="U12" s="79"/>
      <c r="V12" s="85"/>
      <c r="W12" s="79"/>
      <c r="X12" s="86" t="str">
        <f t="shared" si="0"/>
        <v/>
      </c>
      <c r="Y12" s="87"/>
      <c r="Z12" s="88"/>
      <c r="AA12" s="89" t="str">
        <f>+IF(T12="UI",'Tasas por grupos escalonada'!$C$5,IF(T12="UYU",'Tasas por grupos escalonada'!$C$4,IF(T12="USD",'Tasas por grupos escalonada'!$C$6,"")))</f>
        <v/>
      </c>
      <c r="AB12" s="85"/>
      <c r="AC12" s="85"/>
      <c r="AD12" s="85"/>
      <c r="AE12" s="85"/>
      <c r="AF12" s="90" t="str">
        <f t="shared" si="1"/>
        <v/>
      </c>
      <c r="AG12" s="91" t="str">
        <f t="shared" si="2"/>
        <v/>
      </c>
      <c r="AH12" s="92" t="str">
        <f t="shared" si="3"/>
        <v/>
      </c>
      <c r="AI12" s="93" t="str">
        <f t="shared" si="4"/>
        <v/>
      </c>
      <c r="AJ12" s="93" t="str">
        <f t="shared" si="5"/>
        <v/>
      </c>
      <c r="AK12" s="215" t="str">
        <f t="shared" si="6"/>
        <v/>
      </c>
      <c r="AL12" s="99" t="str">
        <f>+IF(A12="","",IF(C12="",70,VLOOKUP(I12,Hoja2!A:D,4,0)))</f>
        <v/>
      </c>
    </row>
    <row r="13" spans="1:38">
      <c r="A13" s="79"/>
      <c r="B13" s="85"/>
      <c r="C13" s="79"/>
      <c r="D13" s="132"/>
      <c r="E13" s="132"/>
      <c r="F13" s="85"/>
      <c r="G13" s="85" t="str">
        <f>+IFERROR(VLOOKUP(F13,Listas!$B:$C,2,0),"")</f>
        <v/>
      </c>
      <c r="H13" s="85"/>
      <c r="I13" s="85"/>
      <c r="J13" s="85"/>
      <c r="K13" s="79"/>
      <c r="L13" s="79"/>
      <c r="M13" s="82"/>
      <c r="N13" s="79"/>
      <c r="O13" s="132"/>
      <c r="P13" s="80"/>
      <c r="Q13" s="85"/>
      <c r="R13" s="85"/>
      <c r="S13" s="84"/>
      <c r="T13" s="85"/>
      <c r="U13" s="79"/>
      <c r="V13" s="85"/>
      <c r="W13" s="79"/>
      <c r="X13" s="86" t="str">
        <f t="shared" si="0"/>
        <v/>
      </c>
      <c r="Y13" s="87"/>
      <c r="Z13" s="88"/>
      <c r="AA13" s="89" t="str">
        <f>+IF(T13="UI",'Tasas por grupos escalonada'!$C$5,IF(T13="UYU",'Tasas por grupos escalonada'!$C$4,IF(T13="USD",'Tasas por grupos escalonada'!$C$6,"")))</f>
        <v/>
      </c>
      <c r="AB13" s="85"/>
      <c r="AC13" s="85"/>
      <c r="AD13" s="85"/>
      <c r="AE13" s="85"/>
      <c r="AF13" s="90" t="str">
        <f t="shared" si="1"/>
        <v/>
      </c>
      <c r="AG13" s="91" t="str">
        <f t="shared" si="2"/>
        <v/>
      </c>
      <c r="AH13" s="92" t="str">
        <f t="shared" si="3"/>
        <v/>
      </c>
      <c r="AI13" s="93" t="str">
        <f t="shared" si="4"/>
        <v/>
      </c>
      <c r="AJ13" s="93" t="str">
        <f t="shared" si="5"/>
        <v/>
      </c>
      <c r="AK13" s="215" t="str">
        <f t="shared" si="6"/>
        <v/>
      </c>
      <c r="AL13" s="99" t="str">
        <f>+IF(A13="","",IF(C13="",70,VLOOKUP(I13,Hoja2!A:D,4,0)))</f>
        <v/>
      </c>
    </row>
    <row r="14" spans="1:38">
      <c r="A14" s="79"/>
      <c r="B14" s="85"/>
      <c r="C14" s="79"/>
      <c r="D14" s="132"/>
      <c r="E14" s="132"/>
      <c r="F14" s="85"/>
      <c r="G14" s="85" t="str">
        <f>+IFERROR(VLOOKUP(F14,Listas!$B:$C,2,0),"")</f>
        <v/>
      </c>
      <c r="H14" s="85"/>
      <c r="I14" s="85"/>
      <c r="J14" s="85"/>
      <c r="K14" s="79"/>
      <c r="L14" s="79"/>
      <c r="M14" s="82"/>
      <c r="N14" s="79"/>
      <c r="O14" s="132"/>
      <c r="P14" s="80"/>
      <c r="Q14" s="85"/>
      <c r="R14" s="85"/>
      <c r="S14" s="84"/>
      <c r="T14" s="85"/>
      <c r="U14" s="79"/>
      <c r="V14" s="85"/>
      <c r="W14" s="79"/>
      <c r="X14" s="86" t="str">
        <f t="shared" si="0"/>
        <v/>
      </c>
      <c r="Y14" s="87"/>
      <c r="Z14" s="88"/>
      <c r="AA14" s="89" t="str">
        <f>+IF(T14="UI",'Tasas por grupos escalonada'!$C$5,IF(T14="UYU",'Tasas por grupos escalonada'!$C$4,IF(T14="USD",'Tasas por grupos escalonada'!$C$6,"")))</f>
        <v/>
      </c>
      <c r="AB14" s="85"/>
      <c r="AC14" s="85"/>
      <c r="AD14" s="85"/>
      <c r="AE14" s="85"/>
      <c r="AF14" s="90" t="str">
        <f t="shared" si="1"/>
        <v/>
      </c>
      <c r="AG14" s="91" t="str">
        <f t="shared" si="2"/>
        <v/>
      </c>
      <c r="AH14" s="92" t="str">
        <f t="shared" si="3"/>
        <v/>
      </c>
      <c r="AI14" s="93" t="str">
        <f t="shared" si="4"/>
        <v/>
      </c>
      <c r="AJ14" s="93" t="str">
        <f t="shared" si="5"/>
        <v/>
      </c>
      <c r="AK14" s="215" t="str">
        <f t="shared" si="6"/>
        <v/>
      </c>
      <c r="AL14" s="99" t="str">
        <f>+IF(A14="","",IF(C14="",70,VLOOKUP(I14,Hoja2!A:D,4,0)))</f>
        <v/>
      </c>
    </row>
    <row r="15" spans="1:38">
      <c r="A15" s="79"/>
      <c r="B15" s="85"/>
      <c r="C15" s="79"/>
      <c r="D15" s="132"/>
      <c r="E15" s="132"/>
      <c r="F15" s="85"/>
      <c r="G15" s="85" t="str">
        <f>+IFERROR(VLOOKUP(F15,Listas!$B:$C,2,0),"")</f>
        <v/>
      </c>
      <c r="H15" s="85"/>
      <c r="I15" s="85"/>
      <c r="J15" s="85"/>
      <c r="K15" s="79"/>
      <c r="L15" s="79"/>
      <c r="M15" s="82"/>
      <c r="N15" s="79"/>
      <c r="O15" s="132"/>
      <c r="P15" s="80"/>
      <c r="Q15" s="85"/>
      <c r="R15" s="85"/>
      <c r="S15" s="84"/>
      <c r="T15" s="85"/>
      <c r="U15" s="79"/>
      <c r="V15" s="85"/>
      <c r="W15" s="79"/>
      <c r="X15" s="86" t="str">
        <f t="shared" si="0"/>
        <v/>
      </c>
      <c r="Y15" s="87"/>
      <c r="Z15" s="88"/>
      <c r="AA15" s="89" t="str">
        <f>+IF(T15="UI",'Tasas por grupos escalonada'!$C$5,IF(T15="UYU",'Tasas por grupos escalonada'!$C$4,IF(T15="USD",'Tasas por grupos escalonada'!$C$6,"")))</f>
        <v/>
      </c>
      <c r="AB15" s="85"/>
      <c r="AC15" s="136"/>
      <c r="AD15" s="85"/>
      <c r="AE15" s="85"/>
      <c r="AF15" s="90" t="str">
        <f t="shared" si="1"/>
        <v/>
      </c>
      <c r="AG15" s="91" t="str">
        <f t="shared" si="2"/>
        <v/>
      </c>
      <c r="AH15" s="92" t="str">
        <f t="shared" si="3"/>
        <v/>
      </c>
      <c r="AI15" s="93" t="str">
        <f t="shared" si="4"/>
        <v/>
      </c>
      <c r="AJ15" s="93" t="str">
        <f t="shared" si="5"/>
        <v/>
      </c>
      <c r="AK15" s="215" t="str">
        <f t="shared" si="6"/>
        <v/>
      </c>
      <c r="AL15" s="99" t="str">
        <f>+IF(A15="","",IF(C15="",70,VLOOKUP(I15,Hoja2!A:D,4,0)))</f>
        <v/>
      </c>
    </row>
    <row r="16" spans="1:38">
      <c r="A16" s="79"/>
      <c r="B16" s="85"/>
      <c r="C16" s="79"/>
      <c r="D16" s="132"/>
      <c r="E16" s="132"/>
      <c r="F16" s="85"/>
      <c r="G16" s="85" t="str">
        <f>+IFERROR(VLOOKUP(F16,Listas!$B:$C,2,0),"")</f>
        <v/>
      </c>
      <c r="H16" s="85"/>
      <c r="I16" s="85"/>
      <c r="J16" s="85"/>
      <c r="K16" s="79"/>
      <c r="L16" s="79"/>
      <c r="M16" s="82"/>
      <c r="N16" s="79"/>
      <c r="O16" s="132"/>
      <c r="P16" s="80"/>
      <c r="Q16" s="85"/>
      <c r="R16" s="85"/>
      <c r="S16" s="84"/>
      <c r="T16" s="85"/>
      <c r="U16" s="79"/>
      <c r="V16" s="85"/>
      <c r="W16" s="79"/>
      <c r="X16" s="86" t="str">
        <f t="shared" si="0"/>
        <v/>
      </c>
      <c r="Y16" s="87"/>
      <c r="Z16" s="88"/>
      <c r="AA16" s="89" t="str">
        <f>+IF(T16="UI",'Tasas por grupos escalonada'!$C$5,IF(T16="UYU",'Tasas por grupos escalonada'!$C$4,IF(T16="USD",'Tasas por grupos escalonada'!$C$6,"")))</f>
        <v/>
      </c>
      <c r="AB16" s="85"/>
      <c r="AC16" s="85"/>
      <c r="AD16" s="85"/>
      <c r="AE16" s="85"/>
      <c r="AF16" s="90" t="str">
        <f t="shared" si="1"/>
        <v/>
      </c>
      <c r="AG16" s="91" t="str">
        <f t="shared" si="2"/>
        <v/>
      </c>
      <c r="AH16" s="92" t="str">
        <f t="shared" si="3"/>
        <v/>
      </c>
      <c r="AI16" s="93" t="str">
        <f t="shared" si="4"/>
        <v/>
      </c>
      <c r="AJ16" s="93" t="str">
        <f t="shared" si="5"/>
        <v/>
      </c>
      <c r="AK16" s="215" t="str">
        <f t="shared" si="6"/>
        <v/>
      </c>
      <c r="AL16" s="99" t="str">
        <f>+IF(A16="","",IF(C16="",70,VLOOKUP(I16,Hoja2!A:D,4,0)))</f>
        <v/>
      </c>
    </row>
    <row r="17" spans="1:38">
      <c r="A17" s="79"/>
      <c r="B17" s="85"/>
      <c r="C17" s="79"/>
      <c r="D17" s="132"/>
      <c r="E17" s="132"/>
      <c r="F17" s="85"/>
      <c r="G17" s="85" t="str">
        <f>+IFERROR(VLOOKUP(F17,Listas!$B:$C,2,0),"")</f>
        <v/>
      </c>
      <c r="H17" s="85"/>
      <c r="I17" s="85"/>
      <c r="J17" s="85"/>
      <c r="K17" s="79"/>
      <c r="L17" s="79"/>
      <c r="M17" s="82"/>
      <c r="N17" s="79"/>
      <c r="O17" s="132"/>
      <c r="P17" s="80"/>
      <c r="Q17" s="85"/>
      <c r="R17" s="85"/>
      <c r="S17" s="84"/>
      <c r="T17" s="85"/>
      <c r="U17" s="79"/>
      <c r="V17" s="85"/>
      <c r="W17" s="79"/>
      <c r="X17" s="86" t="str">
        <f t="shared" si="0"/>
        <v/>
      </c>
      <c r="Y17" s="87"/>
      <c r="Z17" s="88"/>
      <c r="AA17" s="89" t="str">
        <f>+IF(T17="UI",'Tasas por grupos escalonada'!$C$5,IF(T17="UYU",'Tasas por grupos escalonada'!$C$4,IF(T17="USD",'Tasas por grupos escalonada'!$C$6,"")))</f>
        <v/>
      </c>
      <c r="AB17" s="85"/>
      <c r="AC17" s="85"/>
      <c r="AD17" s="85"/>
      <c r="AE17" s="85"/>
      <c r="AF17" s="90" t="str">
        <f t="shared" si="1"/>
        <v/>
      </c>
      <c r="AG17" s="91" t="str">
        <f t="shared" si="2"/>
        <v/>
      </c>
      <c r="AH17" s="92" t="str">
        <f t="shared" si="3"/>
        <v/>
      </c>
      <c r="AI17" s="93" t="str">
        <f t="shared" si="4"/>
        <v/>
      </c>
      <c r="AJ17" s="93" t="str">
        <f t="shared" si="5"/>
        <v/>
      </c>
      <c r="AK17" s="215" t="str">
        <f t="shared" si="6"/>
        <v/>
      </c>
      <c r="AL17" s="99" t="str">
        <f>+IF(A17="","",IF(C17="",70,VLOOKUP(I17,Hoja2!A:D,4,0)))</f>
        <v/>
      </c>
    </row>
    <row r="18" spans="1:38">
      <c r="A18" s="79"/>
      <c r="B18" s="85"/>
      <c r="C18" s="79"/>
      <c r="D18" s="132"/>
      <c r="E18" s="132"/>
      <c r="F18" s="85"/>
      <c r="G18" s="85" t="str">
        <f>+IFERROR(VLOOKUP(F18,Listas!$B:$C,2,0),"")</f>
        <v/>
      </c>
      <c r="H18" s="85"/>
      <c r="I18" s="85"/>
      <c r="J18" s="85"/>
      <c r="K18" s="79"/>
      <c r="L18" s="79"/>
      <c r="M18" s="82"/>
      <c r="N18" s="79"/>
      <c r="O18" s="132"/>
      <c r="P18" s="80"/>
      <c r="Q18" s="85"/>
      <c r="R18" s="85"/>
      <c r="S18" s="84"/>
      <c r="T18" s="85"/>
      <c r="U18" s="79"/>
      <c r="V18" s="85"/>
      <c r="W18" s="79"/>
      <c r="X18" s="86" t="str">
        <f t="shared" si="0"/>
        <v/>
      </c>
      <c r="Y18" s="87"/>
      <c r="Z18" s="88"/>
      <c r="AA18" s="89" t="str">
        <f>+IF(T18="UI",'Tasas por grupos escalonada'!$C$5,IF(T18="UYU",'Tasas por grupos escalonada'!$C$4,IF(T18="USD",'Tasas por grupos escalonada'!$C$6,"")))</f>
        <v/>
      </c>
      <c r="AB18" s="85"/>
      <c r="AC18" s="85"/>
      <c r="AD18" s="85"/>
      <c r="AE18" s="85"/>
      <c r="AF18" s="90" t="str">
        <f t="shared" si="1"/>
        <v/>
      </c>
      <c r="AG18" s="91" t="str">
        <f t="shared" si="2"/>
        <v/>
      </c>
      <c r="AH18" s="92" t="str">
        <f t="shared" si="3"/>
        <v/>
      </c>
      <c r="AI18" s="93" t="str">
        <f t="shared" si="4"/>
        <v/>
      </c>
      <c r="AJ18" s="93" t="str">
        <f t="shared" si="5"/>
        <v/>
      </c>
      <c r="AK18" s="215" t="str">
        <f t="shared" si="6"/>
        <v/>
      </c>
      <c r="AL18" s="99" t="str">
        <f>+IF(A18="","",IF(C18="",70,VLOOKUP(I18,Hoja2!A:D,4,0)))</f>
        <v/>
      </c>
    </row>
    <row r="19" spans="1:38">
      <c r="A19" s="79"/>
      <c r="B19" s="85"/>
      <c r="C19" s="79"/>
      <c r="D19" s="132"/>
      <c r="E19" s="132"/>
      <c r="F19" s="85"/>
      <c r="G19" s="85" t="str">
        <f>+IFERROR(VLOOKUP(F19,Listas!$B:$C,2,0),"")</f>
        <v/>
      </c>
      <c r="H19" s="85"/>
      <c r="I19" s="85"/>
      <c r="J19" s="85"/>
      <c r="K19" s="79"/>
      <c r="L19" s="79"/>
      <c r="M19" s="82"/>
      <c r="N19" s="79"/>
      <c r="O19" s="132"/>
      <c r="P19" s="80"/>
      <c r="Q19" s="85"/>
      <c r="R19" s="85"/>
      <c r="S19" s="84"/>
      <c r="T19" s="85"/>
      <c r="U19" s="79"/>
      <c r="V19" s="85"/>
      <c r="W19" s="79"/>
      <c r="X19" s="86" t="str">
        <f t="shared" si="0"/>
        <v/>
      </c>
      <c r="Y19" s="87"/>
      <c r="Z19" s="88"/>
      <c r="AA19" s="89" t="str">
        <f>+IF(T19="UI",'Tasas por grupos escalonada'!$C$5,IF(T19="UYU",'Tasas por grupos escalonada'!$C$4,IF(T19="USD",'Tasas por grupos escalonada'!$C$6,"")))</f>
        <v/>
      </c>
      <c r="AB19" s="85"/>
      <c r="AC19" s="85"/>
      <c r="AD19" s="85"/>
      <c r="AE19" s="85"/>
      <c r="AF19" s="90" t="str">
        <f t="shared" si="1"/>
        <v/>
      </c>
      <c r="AG19" s="91" t="str">
        <f t="shared" si="2"/>
        <v/>
      </c>
      <c r="AH19" s="92" t="str">
        <f t="shared" si="3"/>
        <v/>
      </c>
      <c r="AI19" s="93" t="str">
        <f t="shared" si="4"/>
        <v/>
      </c>
      <c r="AJ19" s="93" t="str">
        <f t="shared" si="5"/>
        <v/>
      </c>
      <c r="AK19" s="215" t="str">
        <f t="shared" si="6"/>
        <v/>
      </c>
      <c r="AL19" s="99" t="str">
        <f>+IF(A19="","",IF(C19="",70,VLOOKUP(I19,Hoja2!A:D,4,0)))</f>
        <v/>
      </c>
    </row>
    <row r="20" spans="1:38">
      <c r="A20" s="79"/>
      <c r="B20" s="85"/>
      <c r="C20" s="79"/>
      <c r="D20" s="132"/>
      <c r="E20" s="132"/>
      <c r="F20" s="85"/>
      <c r="G20" s="85" t="str">
        <f>+IFERROR(VLOOKUP(F20,Listas!$B:$C,2,0),"")</f>
        <v/>
      </c>
      <c r="H20" s="85"/>
      <c r="I20" s="85"/>
      <c r="J20" s="85"/>
      <c r="K20" s="79"/>
      <c r="L20" s="79"/>
      <c r="M20" s="82"/>
      <c r="N20" s="79"/>
      <c r="O20" s="132"/>
      <c r="P20" s="80"/>
      <c r="Q20" s="85"/>
      <c r="R20" s="85"/>
      <c r="S20" s="85"/>
      <c r="T20" s="85"/>
      <c r="U20" s="79"/>
      <c r="V20" s="85"/>
      <c r="W20" s="79"/>
      <c r="X20" s="86" t="str">
        <f t="shared" si="0"/>
        <v/>
      </c>
      <c r="Y20" s="87"/>
      <c r="Z20" s="88"/>
      <c r="AA20" s="89" t="str">
        <f>+IF(T20="UI",'Tasas por grupos escalonada'!$C$5,IF(T20="UYU",'Tasas por grupos escalonada'!$C$4,IF(T20="USD",'Tasas por grupos escalonada'!$C$6,"")))</f>
        <v/>
      </c>
      <c r="AB20" s="85"/>
      <c r="AC20" s="85"/>
      <c r="AD20" s="85"/>
      <c r="AE20" s="85"/>
      <c r="AF20" s="90" t="str">
        <f t="shared" si="1"/>
        <v/>
      </c>
      <c r="AG20" s="91" t="str">
        <f t="shared" si="2"/>
        <v/>
      </c>
      <c r="AH20" s="92" t="str">
        <f t="shared" si="3"/>
        <v/>
      </c>
      <c r="AI20" s="93" t="str">
        <f t="shared" si="4"/>
        <v/>
      </c>
      <c r="AJ20" s="93" t="str">
        <f t="shared" si="5"/>
        <v/>
      </c>
      <c r="AK20" s="215" t="str">
        <f t="shared" si="6"/>
        <v/>
      </c>
      <c r="AL20" s="99" t="str">
        <f>+IF(A20="","",IF(C20="",70,VLOOKUP(I20,Hoja2!A:D,4,0)))</f>
        <v/>
      </c>
    </row>
    <row r="21" spans="1:38" ht="15.75" customHeight="1">
      <c r="A21" s="79"/>
      <c r="B21" s="85"/>
      <c r="C21" s="79"/>
      <c r="D21" s="132"/>
      <c r="E21" s="132"/>
      <c r="F21" s="85"/>
      <c r="G21" s="85" t="str">
        <f>+IFERROR(VLOOKUP(F21,Listas!$B:$C,2,0),"")</f>
        <v/>
      </c>
      <c r="H21" s="85"/>
      <c r="I21" s="85"/>
      <c r="J21" s="85"/>
      <c r="K21" s="79"/>
      <c r="L21" s="79"/>
      <c r="M21" s="82"/>
      <c r="N21" s="79"/>
      <c r="O21" s="132"/>
      <c r="P21" s="80"/>
      <c r="Q21" s="85"/>
      <c r="R21" s="85"/>
      <c r="S21" s="85"/>
      <c r="T21" s="85"/>
      <c r="U21" s="79"/>
      <c r="V21" s="85"/>
      <c r="W21" s="79"/>
      <c r="X21" s="86" t="str">
        <f t="shared" si="0"/>
        <v/>
      </c>
      <c r="Y21" s="87"/>
      <c r="Z21" s="88"/>
      <c r="AA21" s="89" t="str">
        <f>+IF(T21="UI",'Tasas por grupos escalonada'!$C$5,IF(T21="UYU",'Tasas por grupos escalonada'!$C$4,IF(T21="USD",'Tasas por grupos escalonada'!$C$6,"")))</f>
        <v/>
      </c>
      <c r="AB21" s="85"/>
      <c r="AC21" s="85"/>
      <c r="AD21" s="85"/>
      <c r="AE21" s="85"/>
      <c r="AF21" s="90" t="str">
        <f t="shared" si="1"/>
        <v/>
      </c>
      <c r="AG21" s="91" t="str">
        <f t="shared" si="2"/>
        <v/>
      </c>
      <c r="AH21" s="92" t="str">
        <f t="shared" si="3"/>
        <v/>
      </c>
      <c r="AI21" s="93" t="str">
        <f t="shared" si="4"/>
        <v/>
      </c>
      <c r="AJ21" s="93" t="str">
        <f t="shared" si="5"/>
        <v/>
      </c>
      <c r="AK21" s="215" t="str">
        <f t="shared" si="6"/>
        <v/>
      </c>
      <c r="AL21" s="99" t="str">
        <f>+IF(A21="","",IF(C21="",70,VLOOKUP(I21,Hoja2!A:D,4,0)))</f>
        <v/>
      </c>
    </row>
    <row r="22" spans="1:38" ht="15.75" customHeight="1">
      <c r="A22" s="79"/>
      <c r="B22" s="85"/>
      <c r="C22" s="79"/>
      <c r="D22" s="132"/>
      <c r="E22" s="132"/>
      <c r="F22" s="85"/>
      <c r="G22" s="85" t="str">
        <f>+IFERROR(VLOOKUP(F22,Listas!$B:$C,2,0),"")</f>
        <v/>
      </c>
      <c r="H22" s="85"/>
      <c r="I22" s="85"/>
      <c r="J22" s="85"/>
      <c r="K22" s="79"/>
      <c r="L22" s="79"/>
      <c r="M22" s="82"/>
      <c r="N22" s="79"/>
      <c r="O22" s="132"/>
      <c r="P22" s="80"/>
      <c r="Q22" s="85"/>
      <c r="R22" s="85"/>
      <c r="S22" s="85"/>
      <c r="T22" s="85"/>
      <c r="U22" s="79"/>
      <c r="V22" s="85"/>
      <c r="W22" s="79"/>
      <c r="X22" s="86" t="str">
        <f t="shared" si="0"/>
        <v/>
      </c>
      <c r="Y22" s="87"/>
      <c r="Z22" s="88"/>
      <c r="AA22" s="89" t="str">
        <f>+IF(T22="UI",'Tasas por grupos escalonada'!$C$5,IF(T22="UYU",'Tasas por grupos escalonada'!$C$4,IF(T22="USD",'Tasas por grupos escalonada'!$C$6,"")))</f>
        <v/>
      </c>
      <c r="AB22" s="85"/>
      <c r="AC22" s="85"/>
      <c r="AD22" s="85"/>
      <c r="AE22" s="85"/>
      <c r="AF22" s="90" t="str">
        <f t="shared" si="1"/>
        <v/>
      </c>
      <c r="AG22" s="91" t="str">
        <f t="shared" si="2"/>
        <v/>
      </c>
      <c r="AH22" s="92" t="str">
        <f t="shared" si="3"/>
        <v/>
      </c>
      <c r="AI22" s="93" t="str">
        <f t="shared" si="4"/>
        <v/>
      </c>
      <c r="AJ22" s="93" t="str">
        <f t="shared" si="5"/>
        <v/>
      </c>
      <c r="AK22" s="215" t="str">
        <f t="shared" si="6"/>
        <v/>
      </c>
      <c r="AL22" s="99" t="str">
        <f>+IF(A22="","",IF(C22="",70,VLOOKUP(I22,Hoja2!A:D,4,0)))</f>
        <v/>
      </c>
    </row>
    <row r="23" spans="1:38" ht="15.75" customHeight="1">
      <c r="A23" s="79"/>
      <c r="B23" s="85"/>
      <c r="C23" s="79"/>
      <c r="D23" s="132"/>
      <c r="E23" s="132"/>
      <c r="F23" s="85"/>
      <c r="G23" s="85" t="str">
        <f>+IFERROR(VLOOKUP(F23,Listas!$B:$C,2,0),"")</f>
        <v/>
      </c>
      <c r="H23" s="85"/>
      <c r="I23" s="85"/>
      <c r="J23" s="85"/>
      <c r="K23" s="79"/>
      <c r="L23" s="79"/>
      <c r="M23" s="82"/>
      <c r="N23" s="79"/>
      <c r="O23" s="132"/>
      <c r="P23" s="80"/>
      <c r="Q23" s="85"/>
      <c r="R23" s="85"/>
      <c r="S23" s="85"/>
      <c r="T23" s="85"/>
      <c r="U23" s="79"/>
      <c r="V23" s="85"/>
      <c r="W23" s="79"/>
      <c r="X23" s="86" t="str">
        <f t="shared" si="0"/>
        <v/>
      </c>
      <c r="Y23" s="87"/>
      <c r="Z23" s="88"/>
      <c r="AA23" s="89" t="str">
        <f>+IF(T23="UI",'Tasas por grupos escalonada'!$C$5,IF(T23="UYU",'Tasas por grupos escalonada'!$C$4,IF(T23="USD",'Tasas por grupos escalonada'!$C$6,"")))</f>
        <v/>
      </c>
      <c r="AB23" s="85"/>
      <c r="AC23" s="85"/>
      <c r="AD23" s="85"/>
      <c r="AE23" s="85"/>
      <c r="AF23" s="90" t="str">
        <f t="shared" si="1"/>
        <v/>
      </c>
      <c r="AG23" s="91" t="str">
        <f t="shared" si="2"/>
        <v/>
      </c>
      <c r="AH23" s="92" t="str">
        <f t="shared" si="3"/>
        <v/>
      </c>
      <c r="AI23" s="93" t="str">
        <f t="shared" si="4"/>
        <v/>
      </c>
      <c r="AJ23" s="93" t="str">
        <f t="shared" si="5"/>
        <v/>
      </c>
      <c r="AK23" s="215" t="str">
        <f t="shared" si="6"/>
        <v/>
      </c>
      <c r="AL23" s="99" t="str">
        <f>+IF(A23="","",IF(C23="",70,VLOOKUP(I23,Hoja2!A:D,4,0)))</f>
        <v/>
      </c>
    </row>
    <row r="24" spans="1:38" ht="15.75" customHeight="1">
      <c r="A24" s="79"/>
      <c r="B24" s="85"/>
      <c r="C24" s="79"/>
      <c r="D24" s="132"/>
      <c r="E24" s="132"/>
      <c r="F24" s="85"/>
      <c r="G24" s="85" t="str">
        <f>+IFERROR(VLOOKUP(F24,Listas!$B:$C,2,0),"")</f>
        <v/>
      </c>
      <c r="H24" s="85"/>
      <c r="I24" s="85"/>
      <c r="J24" s="85"/>
      <c r="K24" s="79"/>
      <c r="L24" s="79"/>
      <c r="M24" s="82"/>
      <c r="N24" s="79"/>
      <c r="O24" s="132"/>
      <c r="P24" s="80"/>
      <c r="Q24" s="85"/>
      <c r="R24" s="85"/>
      <c r="S24" s="85"/>
      <c r="T24" s="85"/>
      <c r="U24" s="79"/>
      <c r="V24" s="85"/>
      <c r="W24" s="79"/>
      <c r="X24" s="86" t="str">
        <f t="shared" si="0"/>
        <v/>
      </c>
      <c r="Y24" s="87"/>
      <c r="Z24" s="88"/>
      <c r="AA24" s="89" t="str">
        <f>+IF(T24="UI",'Tasas por grupos escalonada'!$C$5,IF(T24="UYU",'Tasas por grupos escalonada'!$C$4,IF(T24="USD",'Tasas por grupos escalonada'!$C$6,"")))</f>
        <v/>
      </c>
      <c r="AB24" s="85"/>
      <c r="AC24" s="85"/>
      <c r="AD24" s="85"/>
      <c r="AE24" s="85"/>
      <c r="AF24" s="90" t="str">
        <f t="shared" si="1"/>
        <v/>
      </c>
      <c r="AG24" s="91" t="str">
        <f t="shared" si="2"/>
        <v/>
      </c>
      <c r="AH24" s="92" t="str">
        <f t="shared" si="3"/>
        <v/>
      </c>
      <c r="AI24" s="93" t="str">
        <f t="shared" si="4"/>
        <v/>
      </c>
      <c r="AJ24" s="93" t="str">
        <f t="shared" si="5"/>
        <v/>
      </c>
      <c r="AK24" s="215" t="str">
        <f t="shared" si="6"/>
        <v/>
      </c>
      <c r="AL24" s="99" t="str">
        <f>+IF(A24="","",IF(C24="",70,VLOOKUP(I24,Hoja2!A:D,4,0)))</f>
        <v/>
      </c>
    </row>
    <row r="25" spans="1:38" ht="15.75" customHeight="1">
      <c r="A25" s="79"/>
      <c r="B25" s="85"/>
      <c r="C25" s="79"/>
      <c r="D25" s="132"/>
      <c r="E25" s="132"/>
      <c r="F25" s="85"/>
      <c r="G25" s="85" t="str">
        <f>+IFERROR(VLOOKUP(F25,Listas!$B:$C,2,0),"")</f>
        <v/>
      </c>
      <c r="H25" s="85"/>
      <c r="I25" s="85"/>
      <c r="J25" s="85"/>
      <c r="K25" s="79"/>
      <c r="L25" s="79"/>
      <c r="M25" s="82"/>
      <c r="N25" s="79"/>
      <c r="O25" s="132"/>
      <c r="P25" s="80"/>
      <c r="Q25" s="85"/>
      <c r="R25" s="85"/>
      <c r="S25" s="85"/>
      <c r="T25" s="85"/>
      <c r="U25" s="79"/>
      <c r="V25" s="85"/>
      <c r="W25" s="79"/>
      <c r="X25" s="86" t="str">
        <f t="shared" si="0"/>
        <v/>
      </c>
      <c r="Y25" s="87"/>
      <c r="Z25" s="88"/>
      <c r="AA25" s="89" t="str">
        <f>+IF(T25="UI",'Tasas por grupos escalonada'!$C$5,IF(T25="UYU",'Tasas por grupos escalonada'!$C$4,IF(T25="USD",'Tasas por grupos escalonada'!$C$6,"")))</f>
        <v/>
      </c>
      <c r="AB25" s="85"/>
      <c r="AC25" s="85"/>
      <c r="AD25" s="85"/>
      <c r="AE25" s="85"/>
      <c r="AF25" s="90" t="str">
        <f t="shared" si="1"/>
        <v/>
      </c>
      <c r="AG25" s="91" t="str">
        <f t="shared" si="2"/>
        <v/>
      </c>
      <c r="AH25" s="92" t="str">
        <f t="shared" si="3"/>
        <v/>
      </c>
      <c r="AI25" s="93" t="str">
        <f t="shared" si="4"/>
        <v/>
      </c>
      <c r="AJ25" s="93" t="str">
        <f t="shared" si="5"/>
        <v/>
      </c>
      <c r="AK25" s="215" t="str">
        <f t="shared" si="6"/>
        <v/>
      </c>
      <c r="AL25" s="99" t="str">
        <f>+IF(A25="","",IF(C25="",70,VLOOKUP(I25,Hoja2!A:D,4,0)))</f>
        <v/>
      </c>
    </row>
    <row r="26" spans="1:38" ht="15.75" customHeight="1">
      <c r="A26" s="79"/>
      <c r="B26" s="85"/>
      <c r="C26" s="79"/>
      <c r="D26" s="132"/>
      <c r="E26" s="132"/>
      <c r="F26" s="85"/>
      <c r="G26" s="85" t="str">
        <f>+IFERROR(VLOOKUP(F26,Listas!$B:$C,2,0),"")</f>
        <v/>
      </c>
      <c r="H26" s="85"/>
      <c r="I26" s="85"/>
      <c r="J26" s="85"/>
      <c r="K26" s="79"/>
      <c r="L26" s="79"/>
      <c r="M26" s="82"/>
      <c r="N26" s="79"/>
      <c r="O26" s="132"/>
      <c r="P26" s="80"/>
      <c r="Q26" s="85"/>
      <c r="R26" s="85"/>
      <c r="S26" s="85"/>
      <c r="T26" s="85"/>
      <c r="U26" s="79"/>
      <c r="V26" s="85"/>
      <c r="W26" s="79"/>
      <c r="X26" s="86" t="str">
        <f t="shared" si="0"/>
        <v/>
      </c>
      <c r="Y26" s="87"/>
      <c r="Z26" s="88"/>
      <c r="AA26" s="89" t="str">
        <f>+IF(T26="UI",'Tasas por grupos escalonada'!$C$5,IF(T26="UYU",'Tasas por grupos escalonada'!$C$4,IF(T26="USD",'Tasas por grupos escalonada'!$C$6,"")))</f>
        <v/>
      </c>
      <c r="AB26" s="85"/>
      <c r="AC26" s="85"/>
      <c r="AD26" s="85"/>
      <c r="AE26" s="85"/>
      <c r="AF26" s="90" t="str">
        <f t="shared" si="1"/>
        <v/>
      </c>
      <c r="AG26" s="91" t="str">
        <f t="shared" si="2"/>
        <v/>
      </c>
      <c r="AH26" s="92" t="str">
        <f t="shared" si="3"/>
        <v/>
      </c>
      <c r="AI26" s="93" t="str">
        <f t="shared" si="4"/>
        <v/>
      </c>
      <c r="AJ26" s="93" t="str">
        <f t="shared" si="5"/>
        <v/>
      </c>
      <c r="AK26" s="215" t="str">
        <f t="shared" si="6"/>
        <v/>
      </c>
      <c r="AL26" s="99" t="str">
        <f>+IF(A26="","",IF(C26="",70,VLOOKUP(I26,Hoja2!A:D,4,0)))</f>
        <v/>
      </c>
    </row>
    <row r="27" spans="1:38" ht="15.75" customHeight="1">
      <c r="A27" s="79"/>
      <c r="B27" s="85"/>
      <c r="C27" s="79"/>
      <c r="D27" s="132"/>
      <c r="E27" s="132"/>
      <c r="F27" s="85"/>
      <c r="G27" s="85" t="str">
        <f>+IFERROR(VLOOKUP(F27,Listas!$B:$C,2,0),"")</f>
        <v/>
      </c>
      <c r="H27" s="85"/>
      <c r="I27" s="85"/>
      <c r="J27" s="85"/>
      <c r="K27" s="79"/>
      <c r="L27" s="79"/>
      <c r="M27" s="82"/>
      <c r="N27" s="79"/>
      <c r="O27" s="132"/>
      <c r="P27" s="80"/>
      <c r="Q27" s="85"/>
      <c r="R27" s="85"/>
      <c r="S27" s="85"/>
      <c r="T27" s="85"/>
      <c r="U27" s="79"/>
      <c r="V27" s="85"/>
      <c r="W27" s="79"/>
      <c r="X27" s="86" t="str">
        <f t="shared" si="0"/>
        <v/>
      </c>
      <c r="Y27" s="87"/>
      <c r="Z27" s="88"/>
      <c r="AA27" s="89" t="str">
        <f>+IF(T27="UI",'Tasas por grupos escalonada'!$C$5,IF(T27="UYU",'Tasas por grupos escalonada'!$C$4,IF(T27="USD",'Tasas por grupos escalonada'!$C$6,"")))</f>
        <v/>
      </c>
      <c r="AB27" s="85"/>
      <c r="AC27" s="85"/>
      <c r="AD27" s="85"/>
      <c r="AE27" s="85"/>
      <c r="AF27" s="90" t="str">
        <f t="shared" si="1"/>
        <v/>
      </c>
      <c r="AG27" s="91" t="str">
        <f t="shared" si="2"/>
        <v/>
      </c>
      <c r="AH27" s="92" t="str">
        <f t="shared" si="3"/>
        <v/>
      </c>
      <c r="AI27" s="93" t="str">
        <f t="shared" si="4"/>
        <v/>
      </c>
      <c r="AJ27" s="93" t="str">
        <f t="shared" si="5"/>
        <v/>
      </c>
      <c r="AK27" s="215" t="str">
        <f t="shared" si="6"/>
        <v/>
      </c>
      <c r="AL27" s="99" t="str">
        <f>+IF(A27="","",IF(C27="",70,VLOOKUP(I27,Hoja2!A:D,4,0)))</f>
        <v/>
      </c>
    </row>
    <row r="28" spans="1:38" ht="15.75" customHeight="1">
      <c r="A28" s="79"/>
      <c r="B28" s="85"/>
      <c r="C28" s="79"/>
      <c r="D28" s="132"/>
      <c r="E28" s="132"/>
      <c r="F28" s="85"/>
      <c r="G28" s="85" t="str">
        <f>+IFERROR(VLOOKUP(F28,Listas!$B:$C,2,0),"")</f>
        <v/>
      </c>
      <c r="H28" s="85"/>
      <c r="I28" s="85"/>
      <c r="J28" s="85"/>
      <c r="K28" s="79"/>
      <c r="L28" s="79"/>
      <c r="M28" s="82"/>
      <c r="N28" s="79"/>
      <c r="O28" s="132"/>
      <c r="P28" s="80"/>
      <c r="Q28" s="85"/>
      <c r="R28" s="85"/>
      <c r="S28" s="85"/>
      <c r="T28" s="85"/>
      <c r="U28" s="79"/>
      <c r="V28" s="85"/>
      <c r="W28" s="79"/>
      <c r="X28" s="86" t="str">
        <f t="shared" si="0"/>
        <v/>
      </c>
      <c r="Y28" s="87"/>
      <c r="Z28" s="88"/>
      <c r="AA28" s="89" t="str">
        <f>+IF(T28="UI",'Tasas por grupos escalonada'!$C$5,IF(T28="UYU",'Tasas por grupos escalonada'!$C$4,IF(T28="USD",'Tasas por grupos escalonada'!$C$6,"")))</f>
        <v/>
      </c>
      <c r="AB28" s="85"/>
      <c r="AC28" s="85"/>
      <c r="AD28" s="85"/>
      <c r="AE28" s="85"/>
      <c r="AF28" s="90" t="str">
        <f t="shared" si="1"/>
        <v/>
      </c>
      <c r="AG28" s="91" t="str">
        <f t="shared" si="2"/>
        <v/>
      </c>
      <c r="AH28" s="92" t="str">
        <f t="shared" si="3"/>
        <v/>
      </c>
      <c r="AI28" s="93" t="str">
        <f t="shared" si="4"/>
        <v/>
      </c>
      <c r="AJ28" s="93" t="str">
        <f t="shared" si="5"/>
        <v/>
      </c>
      <c r="AK28" s="215" t="str">
        <f t="shared" si="6"/>
        <v/>
      </c>
      <c r="AL28" s="99" t="str">
        <f>+IF(A28="","",IF(C28="",70,VLOOKUP(I28,Hoja2!A:D,4,0)))</f>
        <v/>
      </c>
    </row>
    <row r="29" spans="1:38" ht="15.75" customHeight="1">
      <c r="A29" s="79"/>
      <c r="B29" s="85"/>
      <c r="C29" s="79"/>
      <c r="D29" s="132"/>
      <c r="E29" s="132"/>
      <c r="F29" s="85"/>
      <c r="G29" s="85" t="str">
        <f>+IFERROR(VLOOKUP(F29,Listas!$B:$C,2,0),"")</f>
        <v/>
      </c>
      <c r="H29" s="85"/>
      <c r="I29" s="85"/>
      <c r="J29" s="85"/>
      <c r="K29" s="79"/>
      <c r="L29" s="79"/>
      <c r="M29" s="82"/>
      <c r="N29" s="79"/>
      <c r="O29" s="132"/>
      <c r="P29" s="80"/>
      <c r="Q29" s="85"/>
      <c r="R29" s="85"/>
      <c r="S29" s="85"/>
      <c r="T29" s="85"/>
      <c r="U29" s="79"/>
      <c r="V29" s="85"/>
      <c r="W29" s="79"/>
      <c r="X29" s="86" t="str">
        <f t="shared" si="0"/>
        <v/>
      </c>
      <c r="Y29" s="87"/>
      <c r="Z29" s="88"/>
      <c r="AA29" s="89" t="str">
        <f>+IF(T29="UI",'Tasas por grupos escalonada'!$C$5,IF(T29="UYU",'Tasas por grupos escalonada'!$C$4,IF(T29="USD",'Tasas por grupos escalonada'!$C$6,"")))</f>
        <v/>
      </c>
      <c r="AB29" s="85"/>
      <c r="AC29" s="85"/>
      <c r="AD29" s="85"/>
      <c r="AE29" s="85"/>
      <c r="AF29" s="90" t="str">
        <f t="shared" si="1"/>
        <v/>
      </c>
      <c r="AG29" s="91" t="str">
        <f t="shared" si="2"/>
        <v/>
      </c>
      <c r="AH29" s="92" t="str">
        <f t="shared" si="3"/>
        <v/>
      </c>
      <c r="AI29" s="93" t="str">
        <f t="shared" si="4"/>
        <v/>
      </c>
      <c r="AJ29" s="93" t="str">
        <f t="shared" si="5"/>
        <v/>
      </c>
      <c r="AK29" s="215" t="str">
        <f t="shared" si="6"/>
        <v/>
      </c>
      <c r="AL29" s="99" t="str">
        <f>+IF(A29="","",IF(C29="",70,VLOOKUP(I29,Hoja2!A:D,4,0)))</f>
        <v/>
      </c>
    </row>
    <row r="30" spans="1:38" ht="15.75" customHeight="1">
      <c r="A30" s="79"/>
      <c r="B30" s="85"/>
      <c r="C30" s="79"/>
      <c r="D30" s="132"/>
      <c r="E30" s="132"/>
      <c r="F30" s="85"/>
      <c r="G30" s="85" t="str">
        <f>+IFERROR(VLOOKUP(F30,Listas!$B:$C,2,0),"")</f>
        <v/>
      </c>
      <c r="H30" s="85"/>
      <c r="I30" s="85"/>
      <c r="J30" s="85"/>
      <c r="K30" s="79"/>
      <c r="L30" s="79"/>
      <c r="M30" s="82"/>
      <c r="N30" s="79"/>
      <c r="O30" s="132"/>
      <c r="P30" s="80"/>
      <c r="Q30" s="85"/>
      <c r="R30" s="85"/>
      <c r="S30" s="85"/>
      <c r="T30" s="85"/>
      <c r="U30" s="79"/>
      <c r="V30" s="85"/>
      <c r="W30" s="79"/>
      <c r="X30" s="86" t="str">
        <f t="shared" si="0"/>
        <v/>
      </c>
      <c r="Y30" s="87"/>
      <c r="Z30" s="88"/>
      <c r="AA30" s="89" t="str">
        <f>+IF(T30="UI",'Tasas por grupos escalonada'!$C$5,IF(T30="UYU",'Tasas por grupos escalonada'!$C$4,IF(T30="USD",'Tasas por grupos escalonada'!$C$6,"")))</f>
        <v/>
      </c>
      <c r="AB30" s="85"/>
      <c r="AC30" s="85"/>
      <c r="AD30" s="85"/>
      <c r="AE30" s="85"/>
      <c r="AF30" s="90" t="str">
        <f t="shared" si="1"/>
        <v/>
      </c>
      <c r="AG30" s="91" t="str">
        <f t="shared" si="2"/>
        <v/>
      </c>
      <c r="AH30" s="92" t="str">
        <f t="shared" si="3"/>
        <v/>
      </c>
      <c r="AI30" s="93" t="str">
        <f t="shared" si="4"/>
        <v/>
      </c>
      <c r="AJ30" s="93" t="str">
        <f t="shared" si="5"/>
        <v/>
      </c>
      <c r="AK30" s="215" t="str">
        <f t="shared" si="6"/>
        <v/>
      </c>
      <c r="AL30" s="99" t="str">
        <f>+IF(A30="","",IF(C30="",70,VLOOKUP(I30,Hoja2!A:D,4,0)))</f>
        <v/>
      </c>
    </row>
    <row r="31" spans="1:38" ht="15.75" customHeight="1">
      <c r="A31" s="79"/>
      <c r="B31" s="85"/>
      <c r="C31" s="79"/>
      <c r="D31" s="132"/>
      <c r="E31" s="132"/>
      <c r="F31" s="85"/>
      <c r="G31" s="85" t="str">
        <f>+IFERROR(VLOOKUP(F31,Listas!$B:$C,2,0),"")</f>
        <v/>
      </c>
      <c r="H31" s="85"/>
      <c r="I31" s="85"/>
      <c r="J31" s="85"/>
      <c r="K31" s="79"/>
      <c r="L31" s="79"/>
      <c r="M31" s="82"/>
      <c r="N31" s="79"/>
      <c r="O31" s="132"/>
      <c r="P31" s="80"/>
      <c r="Q31" s="85"/>
      <c r="R31" s="85"/>
      <c r="S31" s="85"/>
      <c r="T31" s="85"/>
      <c r="U31" s="79"/>
      <c r="V31" s="85"/>
      <c r="W31" s="79"/>
      <c r="X31" s="86" t="str">
        <f t="shared" si="0"/>
        <v/>
      </c>
      <c r="Y31" s="87"/>
      <c r="Z31" s="88"/>
      <c r="AA31" s="89" t="str">
        <f>+IF(T31="UI",'Tasas por grupos escalonada'!$C$5,IF(T31="UYU",'Tasas por grupos escalonada'!$C$4,IF(T31="USD",'Tasas por grupos escalonada'!$C$6,"")))</f>
        <v/>
      </c>
      <c r="AB31" s="85"/>
      <c r="AC31" s="85"/>
      <c r="AD31" s="85"/>
      <c r="AE31" s="85"/>
      <c r="AF31" s="90" t="str">
        <f t="shared" si="1"/>
        <v/>
      </c>
      <c r="AG31" s="91" t="str">
        <f t="shared" si="2"/>
        <v/>
      </c>
      <c r="AH31" s="92" t="str">
        <f t="shared" si="3"/>
        <v/>
      </c>
      <c r="AI31" s="93" t="str">
        <f t="shared" si="4"/>
        <v/>
      </c>
      <c r="AJ31" s="93" t="str">
        <f t="shared" si="5"/>
        <v/>
      </c>
      <c r="AK31" s="215" t="str">
        <f t="shared" si="6"/>
        <v/>
      </c>
      <c r="AL31" s="99" t="str">
        <f>+IF(A31="","",IF(C31="",70,VLOOKUP(I31,Hoja2!A:D,4,0)))</f>
        <v/>
      </c>
    </row>
    <row r="32" spans="1:38" ht="15.75" customHeight="1">
      <c r="A32" s="79"/>
      <c r="B32" s="85"/>
      <c r="C32" s="79"/>
      <c r="D32" s="132"/>
      <c r="E32" s="132"/>
      <c r="F32" s="85"/>
      <c r="G32" s="85" t="str">
        <f>+IFERROR(VLOOKUP(F32,Listas!$B:$C,2,0),"")</f>
        <v/>
      </c>
      <c r="H32" s="85"/>
      <c r="I32" s="85"/>
      <c r="J32" s="85"/>
      <c r="K32" s="79"/>
      <c r="L32" s="79"/>
      <c r="M32" s="82"/>
      <c r="N32" s="79"/>
      <c r="O32" s="132"/>
      <c r="P32" s="80"/>
      <c r="Q32" s="85"/>
      <c r="R32" s="85"/>
      <c r="S32" s="85"/>
      <c r="T32" s="85"/>
      <c r="U32" s="79"/>
      <c r="V32" s="85"/>
      <c r="W32" s="79"/>
      <c r="X32" s="86" t="str">
        <f t="shared" si="0"/>
        <v/>
      </c>
      <c r="Y32" s="87"/>
      <c r="Z32" s="88"/>
      <c r="AA32" s="89" t="str">
        <f>+IF(T32="UI",'Tasas por grupos escalonada'!$C$5,IF(T32="UYU",'Tasas por grupos escalonada'!$C$4,IF(T32="USD",'Tasas por grupos escalonada'!$C$6,"")))</f>
        <v/>
      </c>
      <c r="AB32" s="85"/>
      <c r="AC32" s="85"/>
      <c r="AD32" s="85"/>
      <c r="AE32" s="85"/>
      <c r="AF32" s="90" t="str">
        <f t="shared" si="1"/>
        <v/>
      </c>
      <c r="AG32" s="91" t="str">
        <f t="shared" si="2"/>
        <v/>
      </c>
      <c r="AH32" s="92" t="str">
        <f t="shared" si="3"/>
        <v/>
      </c>
      <c r="AI32" s="93" t="str">
        <f t="shared" si="4"/>
        <v/>
      </c>
      <c r="AJ32" s="93" t="str">
        <f t="shared" si="5"/>
        <v/>
      </c>
      <c r="AK32" s="215" t="str">
        <f t="shared" si="6"/>
        <v/>
      </c>
      <c r="AL32" s="99" t="str">
        <f>+IF(A32="","",IF(C32="",70,VLOOKUP(I32,Hoja2!A:D,4,0)))</f>
        <v/>
      </c>
    </row>
    <row r="33" spans="1:38" ht="15.75" customHeight="1">
      <c r="A33" s="79"/>
      <c r="B33" s="85"/>
      <c r="C33" s="79"/>
      <c r="D33" s="132"/>
      <c r="E33" s="132"/>
      <c r="F33" s="85"/>
      <c r="G33" s="85" t="str">
        <f>+IFERROR(VLOOKUP(F33,Listas!$B:$C,2,0),"")</f>
        <v/>
      </c>
      <c r="H33" s="85"/>
      <c r="I33" s="85"/>
      <c r="J33" s="85"/>
      <c r="K33" s="79"/>
      <c r="L33" s="79"/>
      <c r="M33" s="82"/>
      <c r="N33" s="79"/>
      <c r="O33" s="132"/>
      <c r="P33" s="80"/>
      <c r="Q33" s="85"/>
      <c r="R33" s="85"/>
      <c r="S33" s="85"/>
      <c r="T33" s="85"/>
      <c r="U33" s="79"/>
      <c r="V33" s="85"/>
      <c r="W33" s="79"/>
      <c r="X33" s="86" t="str">
        <f t="shared" si="0"/>
        <v/>
      </c>
      <c r="Y33" s="87"/>
      <c r="Z33" s="88"/>
      <c r="AA33" s="89" t="str">
        <f>+IF(T33="UI",'Tasas por grupos escalonada'!$C$5,IF(T33="UYU",'Tasas por grupos escalonada'!$C$4,IF(T33="USD",'Tasas por grupos escalonada'!$C$6,"")))</f>
        <v/>
      </c>
      <c r="AB33" s="85"/>
      <c r="AC33" s="85"/>
      <c r="AD33" s="85"/>
      <c r="AE33" s="85"/>
      <c r="AF33" s="90" t="str">
        <f t="shared" si="1"/>
        <v/>
      </c>
      <c r="AG33" s="91" t="str">
        <f t="shared" si="2"/>
        <v/>
      </c>
      <c r="AH33" s="92" t="str">
        <f t="shared" si="3"/>
        <v/>
      </c>
      <c r="AI33" s="93" t="str">
        <f t="shared" si="4"/>
        <v/>
      </c>
      <c r="AJ33" s="93" t="str">
        <f t="shared" si="5"/>
        <v/>
      </c>
      <c r="AK33" s="215" t="str">
        <f t="shared" si="6"/>
        <v/>
      </c>
      <c r="AL33" s="99" t="str">
        <f>+IF(A33="","",IF(C33="",70,VLOOKUP(I33,Hoja2!A:D,4,0)))</f>
        <v/>
      </c>
    </row>
    <row r="34" spans="1:38" ht="15.75" customHeight="1">
      <c r="A34" s="79"/>
      <c r="B34" s="85"/>
      <c r="C34" s="79"/>
      <c r="D34" s="132"/>
      <c r="E34" s="132"/>
      <c r="F34" s="85"/>
      <c r="G34" s="85" t="str">
        <f>+IFERROR(VLOOKUP(F34,Listas!$B:$C,2,0),"")</f>
        <v/>
      </c>
      <c r="H34" s="85"/>
      <c r="I34" s="85"/>
      <c r="J34" s="85"/>
      <c r="K34" s="79"/>
      <c r="L34" s="79"/>
      <c r="M34" s="82"/>
      <c r="N34" s="79"/>
      <c r="O34" s="132"/>
      <c r="P34" s="80"/>
      <c r="Q34" s="85"/>
      <c r="R34" s="85"/>
      <c r="S34" s="85"/>
      <c r="T34" s="85"/>
      <c r="U34" s="79"/>
      <c r="V34" s="85"/>
      <c r="W34" s="79"/>
      <c r="X34" s="86" t="str">
        <f t="shared" si="0"/>
        <v/>
      </c>
      <c r="Y34" s="87"/>
      <c r="Z34" s="88"/>
      <c r="AA34" s="89" t="str">
        <f>+IF(T34="UI",'Tasas por grupos escalonada'!$C$5,IF(T34="UYU",'Tasas por grupos escalonada'!$C$4,IF(T34="USD",'Tasas por grupos escalonada'!$C$6,"")))</f>
        <v/>
      </c>
      <c r="AB34" s="85"/>
      <c r="AC34" s="85"/>
      <c r="AD34" s="85"/>
      <c r="AE34" s="85"/>
      <c r="AF34" s="90" t="str">
        <f t="shared" si="1"/>
        <v/>
      </c>
      <c r="AG34" s="91" t="str">
        <f t="shared" si="2"/>
        <v/>
      </c>
      <c r="AH34" s="92" t="str">
        <f t="shared" si="3"/>
        <v/>
      </c>
      <c r="AI34" s="93" t="str">
        <f t="shared" si="4"/>
        <v/>
      </c>
      <c r="AJ34" s="93" t="str">
        <f t="shared" si="5"/>
        <v/>
      </c>
      <c r="AK34" s="215" t="str">
        <f t="shared" si="6"/>
        <v/>
      </c>
      <c r="AL34" s="99" t="str">
        <f>+IF(A34="","",IF(C34="",70,VLOOKUP(I34,Hoja2!A:D,4,0)))</f>
        <v/>
      </c>
    </row>
    <row r="35" spans="1:38" ht="15.75" customHeight="1">
      <c r="A35" s="79"/>
      <c r="B35" s="85"/>
      <c r="C35" s="79"/>
      <c r="D35" s="132"/>
      <c r="E35" s="132"/>
      <c r="F35" s="85"/>
      <c r="G35" s="85" t="str">
        <f>+IFERROR(VLOOKUP(F35,Listas!$B:$C,2,0),"")</f>
        <v/>
      </c>
      <c r="H35" s="85"/>
      <c r="I35" s="85"/>
      <c r="J35" s="85"/>
      <c r="K35" s="79"/>
      <c r="L35" s="79"/>
      <c r="M35" s="82"/>
      <c r="N35" s="79"/>
      <c r="O35" s="132"/>
      <c r="P35" s="80"/>
      <c r="Q35" s="85"/>
      <c r="R35" s="85"/>
      <c r="S35" s="85"/>
      <c r="T35" s="85"/>
      <c r="U35" s="79"/>
      <c r="V35" s="85"/>
      <c r="W35" s="79"/>
      <c r="X35" s="86" t="str">
        <f t="shared" si="0"/>
        <v/>
      </c>
      <c r="Y35" s="87"/>
      <c r="Z35" s="88"/>
      <c r="AA35" s="89" t="str">
        <f>+IF(T35="UI",'Tasas por grupos escalonada'!$C$5,IF(T35="UYU",'Tasas por grupos escalonada'!$C$4,IF(T35="USD",'Tasas por grupos escalonada'!$C$6,"")))</f>
        <v/>
      </c>
      <c r="AB35" s="85"/>
      <c r="AC35" s="85"/>
      <c r="AD35" s="85"/>
      <c r="AE35" s="85"/>
      <c r="AF35" s="90" t="str">
        <f t="shared" si="1"/>
        <v/>
      </c>
      <c r="AG35" s="91" t="str">
        <f t="shared" si="2"/>
        <v/>
      </c>
      <c r="AH35" s="92" t="str">
        <f t="shared" si="3"/>
        <v/>
      </c>
      <c r="AI35" s="93" t="str">
        <f t="shared" si="4"/>
        <v/>
      </c>
      <c r="AJ35" s="93" t="str">
        <f t="shared" si="5"/>
        <v/>
      </c>
      <c r="AK35" s="215" t="str">
        <f t="shared" si="6"/>
        <v/>
      </c>
      <c r="AL35" s="99" t="str">
        <f>+IF(A35="","",IF(C35="",70,VLOOKUP(I35,Hoja2!A:D,4,0)))</f>
        <v/>
      </c>
    </row>
    <row r="36" spans="1:38" ht="15.75" customHeight="1">
      <c r="A36" s="79"/>
      <c r="B36" s="85"/>
      <c r="C36" s="79"/>
      <c r="D36" s="132"/>
      <c r="E36" s="132"/>
      <c r="F36" s="85"/>
      <c r="G36" s="85" t="str">
        <f>+IFERROR(VLOOKUP(F36,Listas!$B:$C,2,0),"")</f>
        <v/>
      </c>
      <c r="H36" s="85"/>
      <c r="I36" s="85"/>
      <c r="J36" s="85"/>
      <c r="K36" s="79"/>
      <c r="L36" s="79"/>
      <c r="M36" s="82"/>
      <c r="N36" s="79"/>
      <c r="O36" s="132"/>
      <c r="P36" s="80"/>
      <c r="Q36" s="85"/>
      <c r="R36" s="85"/>
      <c r="S36" s="85"/>
      <c r="T36" s="85"/>
      <c r="U36" s="79"/>
      <c r="V36" s="85"/>
      <c r="W36" s="79"/>
      <c r="X36" s="86" t="str">
        <f t="shared" si="0"/>
        <v/>
      </c>
      <c r="Y36" s="87"/>
      <c r="Z36" s="88"/>
      <c r="AA36" s="89" t="str">
        <f>+IF(T36="UI",'Tasas por grupos escalonada'!$C$5,IF(T36="UYU",'Tasas por grupos escalonada'!$C$4,IF(T36="USD",'Tasas por grupos escalonada'!$C$6,"")))</f>
        <v/>
      </c>
      <c r="AB36" s="85"/>
      <c r="AC36" s="85"/>
      <c r="AD36" s="85"/>
      <c r="AE36" s="85"/>
      <c r="AF36" s="90" t="str">
        <f t="shared" si="1"/>
        <v/>
      </c>
      <c r="AG36" s="91" t="str">
        <f t="shared" si="2"/>
        <v/>
      </c>
      <c r="AH36" s="92" t="str">
        <f t="shared" si="3"/>
        <v/>
      </c>
      <c r="AI36" s="93" t="str">
        <f t="shared" si="4"/>
        <v/>
      </c>
      <c r="AJ36" s="93" t="str">
        <f t="shared" si="5"/>
        <v/>
      </c>
      <c r="AK36" s="215" t="str">
        <f t="shared" si="6"/>
        <v/>
      </c>
      <c r="AL36" s="99" t="str">
        <f>+IF(A36="","",IF(C36="",70,VLOOKUP(I36,Hoja2!A:D,4,0)))</f>
        <v/>
      </c>
    </row>
    <row r="37" spans="1:38" ht="15.75" customHeight="1">
      <c r="A37" s="79"/>
      <c r="B37" s="85"/>
      <c r="C37" s="79"/>
      <c r="D37" s="132"/>
      <c r="E37" s="132"/>
      <c r="F37" s="85"/>
      <c r="G37" s="85" t="str">
        <f>+IFERROR(VLOOKUP(F37,Listas!$B:$C,2,0),"")</f>
        <v/>
      </c>
      <c r="H37" s="85"/>
      <c r="I37" s="85"/>
      <c r="J37" s="85"/>
      <c r="K37" s="79"/>
      <c r="L37" s="79"/>
      <c r="M37" s="82"/>
      <c r="N37" s="79"/>
      <c r="O37" s="132"/>
      <c r="P37" s="80"/>
      <c r="Q37" s="85"/>
      <c r="R37" s="85"/>
      <c r="S37" s="85"/>
      <c r="T37" s="85"/>
      <c r="U37" s="79"/>
      <c r="V37" s="85"/>
      <c r="W37" s="79"/>
      <c r="X37" s="86" t="str">
        <f t="shared" si="0"/>
        <v/>
      </c>
      <c r="Y37" s="87"/>
      <c r="Z37" s="88"/>
      <c r="AA37" s="89" t="str">
        <f>+IF(T37="UI",'Tasas por grupos escalonada'!$C$5,IF(T37="UYU",'Tasas por grupos escalonada'!$C$4,IF(T37="USD",'Tasas por grupos escalonada'!$C$6,"")))</f>
        <v/>
      </c>
      <c r="AB37" s="85"/>
      <c r="AC37" s="85"/>
      <c r="AD37" s="85"/>
      <c r="AE37" s="85"/>
      <c r="AF37" s="90" t="str">
        <f t="shared" si="1"/>
        <v/>
      </c>
      <c r="AG37" s="91" t="str">
        <f t="shared" si="2"/>
        <v/>
      </c>
      <c r="AH37" s="92" t="str">
        <f t="shared" si="3"/>
        <v/>
      </c>
      <c r="AI37" s="93" t="str">
        <f t="shared" si="4"/>
        <v/>
      </c>
      <c r="AJ37" s="93" t="str">
        <f t="shared" si="5"/>
        <v/>
      </c>
      <c r="AK37" s="215" t="str">
        <f t="shared" si="6"/>
        <v/>
      </c>
      <c r="AL37" s="99" t="str">
        <f>+IF(A37="","",IF(C37="",70,VLOOKUP(I37,Hoja2!A:D,4,0)))</f>
        <v/>
      </c>
    </row>
    <row r="38" spans="1:38" ht="15.75" customHeight="1">
      <c r="A38" s="79"/>
      <c r="B38" s="85"/>
      <c r="C38" s="79"/>
      <c r="D38" s="132"/>
      <c r="E38" s="132"/>
      <c r="F38" s="85"/>
      <c r="G38" s="85" t="str">
        <f>+IFERROR(VLOOKUP(F38,Listas!$B:$C,2,0),"")</f>
        <v/>
      </c>
      <c r="H38" s="85"/>
      <c r="I38" s="85"/>
      <c r="J38" s="85"/>
      <c r="K38" s="79"/>
      <c r="L38" s="79"/>
      <c r="M38" s="82"/>
      <c r="N38" s="79"/>
      <c r="O38" s="132"/>
      <c r="P38" s="80"/>
      <c r="Q38" s="85"/>
      <c r="R38" s="85"/>
      <c r="S38" s="85"/>
      <c r="T38" s="85"/>
      <c r="U38" s="79"/>
      <c r="V38" s="85"/>
      <c r="W38" s="79"/>
      <c r="X38" s="86" t="str">
        <f t="shared" si="0"/>
        <v/>
      </c>
      <c r="Y38" s="87"/>
      <c r="Z38" s="88"/>
      <c r="AA38" s="89" t="str">
        <f>+IF(T38="UI",'Tasas por grupos escalonada'!$C$5,IF(T38="UYU",'Tasas por grupos escalonada'!$C$4,IF(T38="USD",'Tasas por grupos escalonada'!$C$6,"")))</f>
        <v/>
      </c>
      <c r="AB38" s="85"/>
      <c r="AC38" s="85"/>
      <c r="AD38" s="85"/>
      <c r="AE38" s="85"/>
      <c r="AF38" s="90" t="str">
        <f t="shared" si="1"/>
        <v/>
      </c>
      <c r="AG38" s="91" t="str">
        <f t="shared" si="2"/>
        <v/>
      </c>
      <c r="AH38" s="92" t="str">
        <f t="shared" si="3"/>
        <v/>
      </c>
      <c r="AI38" s="93" t="str">
        <f t="shared" si="4"/>
        <v/>
      </c>
      <c r="AJ38" s="93" t="str">
        <f t="shared" si="5"/>
        <v/>
      </c>
      <c r="AK38" s="215" t="str">
        <f t="shared" si="6"/>
        <v/>
      </c>
      <c r="AL38" s="99" t="str">
        <f>+IF(A38="","",IF(C38="",70,VLOOKUP(I38,Hoja2!A:D,4,0)))</f>
        <v/>
      </c>
    </row>
    <row r="39" spans="1:38" ht="15.75" customHeight="1">
      <c r="A39" s="79"/>
      <c r="B39" s="85"/>
      <c r="C39" s="79"/>
      <c r="D39" s="132"/>
      <c r="E39" s="132"/>
      <c r="F39" s="85"/>
      <c r="G39" s="85" t="str">
        <f>+IFERROR(VLOOKUP(F39,Listas!$B:$C,2,0),"")</f>
        <v/>
      </c>
      <c r="H39" s="85"/>
      <c r="I39" s="85"/>
      <c r="J39" s="85"/>
      <c r="K39" s="79"/>
      <c r="L39" s="79"/>
      <c r="M39" s="82"/>
      <c r="N39" s="79"/>
      <c r="O39" s="132"/>
      <c r="P39" s="80"/>
      <c r="Q39" s="85"/>
      <c r="R39" s="85"/>
      <c r="S39" s="85"/>
      <c r="T39" s="85"/>
      <c r="U39" s="79"/>
      <c r="V39" s="85"/>
      <c r="W39" s="79"/>
      <c r="X39" s="86" t="str">
        <f t="shared" si="0"/>
        <v/>
      </c>
      <c r="Y39" s="87"/>
      <c r="Z39" s="88"/>
      <c r="AA39" s="89" t="str">
        <f>+IF(T39="UI",'Tasas por grupos escalonada'!$C$5,IF(T39="UYU",'Tasas por grupos escalonada'!$C$4,IF(T39="USD",'Tasas por grupos escalonada'!$C$6,"")))</f>
        <v/>
      </c>
      <c r="AB39" s="85"/>
      <c r="AC39" s="85"/>
      <c r="AD39" s="85"/>
      <c r="AE39" s="85"/>
      <c r="AF39" s="90" t="str">
        <f t="shared" si="1"/>
        <v/>
      </c>
      <c r="AG39" s="91" t="str">
        <f t="shared" si="2"/>
        <v/>
      </c>
      <c r="AH39" s="92" t="str">
        <f t="shared" si="3"/>
        <v/>
      </c>
      <c r="AI39" s="93" t="str">
        <f t="shared" si="4"/>
        <v/>
      </c>
      <c r="AJ39" s="93" t="str">
        <f t="shared" si="5"/>
        <v/>
      </c>
      <c r="AK39" s="215" t="str">
        <f t="shared" si="6"/>
        <v/>
      </c>
      <c r="AL39" s="99" t="str">
        <f>+IF(A39="","",IF(C39="",70,VLOOKUP(I39,Hoja2!A:D,4,0)))</f>
        <v/>
      </c>
    </row>
    <row r="40" spans="1:38" ht="15.75" customHeight="1">
      <c r="A40" s="79"/>
      <c r="B40" s="85"/>
      <c r="C40" s="79"/>
      <c r="D40" s="132"/>
      <c r="E40" s="132"/>
      <c r="F40" s="85"/>
      <c r="G40" s="85" t="str">
        <f>+IFERROR(VLOOKUP(F40,Listas!$B:$C,2,0),"")</f>
        <v/>
      </c>
      <c r="H40" s="85"/>
      <c r="I40" s="85"/>
      <c r="J40" s="85"/>
      <c r="K40" s="79"/>
      <c r="L40" s="79"/>
      <c r="M40" s="82"/>
      <c r="N40" s="79"/>
      <c r="O40" s="132"/>
      <c r="P40" s="80"/>
      <c r="Q40" s="85"/>
      <c r="R40" s="85"/>
      <c r="S40" s="85"/>
      <c r="T40" s="85"/>
      <c r="U40" s="79"/>
      <c r="V40" s="85"/>
      <c r="W40" s="79"/>
      <c r="X40" s="86" t="str">
        <f t="shared" si="0"/>
        <v/>
      </c>
      <c r="Y40" s="87"/>
      <c r="Z40" s="88"/>
      <c r="AA40" s="89" t="str">
        <f>+IF(T40="UI",'Tasas por grupos escalonada'!$C$5,IF(T40="UYU",'Tasas por grupos escalonada'!$C$4,IF(T40="USD",'Tasas por grupos escalonada'!$C$6,"")))</f>
        <v/>
      </c>
      <c r="AB40" s="85"/>
      <c r="AC40" s="85"/>
      <c r="AD40" s="85"/>
      <c r="AE40" s="85"/>
      <c r="AF40" s="90" t="str">
        <f t="shared" si="1"/>
        <v/>
      </c>
      <c r="AG40" s="91" t="str">
        <f t="shared" si="2"/>
        <v/>
      </c>
      <c r="AH40" s="92" t="str">
        <f t="shared" si="3"/>
        <v/>
      </c>
      <c r="AI40" s="93" t="str">
        <f t="shared" si="4"/>
        <v/>
      </c>
      <c r="AJ40" s="93" t="str">
        <f t="shared" si="5"/>
        <v/>
      </c>
      <c r="AK40" s="215" t="str">
        <f t="shared" si="6"/>
        <v/>
      </c>
      <c r="AL40" s="99" t="str">
        <f>+IF(A40="","",IF(C40="",70,VLOOKUP(I40,Hoja2!A:D,4,0)))</f>
        <v/>
      </c>
    </row>
    <row r="41" spans="1:38" ht="15.75" customHeight="1">
      <c r="A41" s="79"/>
      <c r="B41" s="85"/>
      <c r="C41" s="79"/>
      <c r="D41" s="132"/>
      <c r="E41" s="132"/>
      <c r="F41" s="85"/>
      <c r="G41" s="85" t="str">
        <f>+IFERROR(VLOOKUP(F41,Listas!$B:$C,2,0),"")</f>
        <v/>
      </c>
      <c r="H41" s="85"/>
      <c r="I41" s="85"/>
      <c r="J41" s="85"/>
      <c r="K41" s="79"/>
      <c r="L41" s="79"/>
      <c r="M41" s="82"/>
      <c r="N41" s="79"/>
      <c r="O41" s="132"/>
      <c r="P41" s="80"/>
      <c r="Q41" s="85"/>
      <c r="R41" s="85"/>
      <c r="S41" s="85"/>
      <c r="T41" s="85"/>
      <c r="U41" s="79"/>
      <c r="V41" s="85"/>
      <c r="W41" s="79"/>
      <c r="X41" s="86" t="str">
        <f t="shared" si="0"/>
        <v/>
      </c>
      <c r="Y41" s="87"/>
      <c r="Z41" s="88"/>
      <c r="AA41" s="89" t="str">
        <f>+IF(T41="UI",'Tasas por grupos escalonada'!$C$5,IF(T41="UYU",'Tasas por grupos escalonada'!$C$4,IF(T41="USD",'Tasas por grupos escalonada'!$C$6,"")))</f>
        <v/>
      </c>
      <c r="AB41" s="85"/>
      <c r="AC41" s="85"/>
      <c r="AD41" s="85"/>
      <c r="AE41" s="85"/>
      <c r="AF41" s="90" t="str">
        <f t="shared" si="1"/>
        <v/>
      </c>
      <c r="AG41" s="91" t="str">
        <f t="shared" si="2"/>
        <v/>
      </c>
      <c r="AH41" s="92" t="str">
        <f t="shared" si="3"/>
        <v/>
      </c>
      <c r="AI41" s="93" t="str">
        <f t="shared" si="4"/>
        <v/>
      </c>
      <c r="AJ41" s="93" t="str">
        <f t="shared" si="5"/>
        <v/>
      </c>
      <c r="AK41" s="215" t="str">
        <f t="shared" si="6"/>
        <v/>
      </c>
      <c r="AL41" s="99" t="str">
        <f>+IF(A41="","",IF(C41="",70,VLOOKUP(I41,Hoja2!A:D,4,0)))</f>
        <v/>
      </c>
    </row>
    <row r="42" spans="1:38" ht="15.75" customHeight="1">
      <c r="A42" s="79"/>
      <c r="B42" s="85"/>
      <c r="C42" s="79"/>
      <c r="D42" s="132"/>
      <c r="E42" s="132"/>
      <c r="F42" s="85"/>
      <c r="G42" s="85" t="str">
        <f>+IFERROR(VLOOKUP(F42,Listas!$B:$C,2,0),"")</f>
        <v/>
      </c>
      <c r="H42" s="85"/>
      <c r="I42" s="85"/>
      <c r="J42" s="85"/>
      <c r="K42" s="79"/>
      <c r="L42" s="79"/>
      <c r="M42" s="82"/>
      <c r="N42" s="79"/>
      <c r="O42" s="132"/>
      <c r="P42" s="80"/>
      <c r="Q42" s="85"/>
      <c r="R42" s="85"/>
      <c r="S42" s="85"/>
      <c r="T42" s="85"/>
      <c r="U42" s="79"/>
      <c r="V42" s="85"/>
      <c r="W42" s="79"/>
      <c r="X42" s="86" t="str">
        <f t="shared" si="0"/>
        <v/>
      </c>
      <c r="Y42" s="87"/>
      <c r="Z42" s="88"/>
      <c r="AA42" s="89" t="str">
        <f>+IF(T42="UI",'Tasas por grupos escalonada'!$C$5,IF(T42="UYU",'Tasas por grupos escalonada'!$C$4,IF(T42="USD",'Tasas por grupos escalonada'!$C$6,"")))</f>
        <v/>
      </c>
      <c r="AB42" s="85"/>
      <c r="AC42" s="85"/>
      <c r="AD42" s="85"/>
      <c r="AE42" s="85"/>
      <c r="AF42" s="90" t="str">
        <f t="shared" si="1"/>
        <v/>
      </c>
      <c r="AG42" s="91" t="str">
        <f t="shared" si="2"/>
        <v/>
      </c>
      <c r="AH42" s="92" t="str">
        <f t="shared" si="3"/>
        <v/>
      </c>
      <c r="AI42" s="93" t="str">
        <f t="shared" si="4"/>
        <v/>
      </c>
      <c r="AJ42" s="93" t="str">
        <f t="shared" si="5"/>
        <v/>
      </c>
      <c r="AK42" s="215" t="str">
        <f t="shared" si="6"/>
        <v/>
      </c>
      <c r="AL42" s="99" t="str">
        <f>+IF(A42="","",IF(C42="",70,VLOOKUP(I42,Hoja2!A:D,4,0)))</f>
        <v/>
      </c>
    </row>
    <row r="43" spans="1:38" ht="15.75" customHeight="1">
      <c r="A43" s="79"/>
      <c r="B43" s="85"/>
      <c r="C43" s="79"/>
      <c r="D43" s="132"/>
      <c r="E43" s="132"/>
      <c r="F43" s="85"/>
      <c r="G43" s="85" t="str">
        <f>+IFERROR(VLOOKUP(F43,Listas!$B:$C,2,0),"")</f>
        <v/>
      </c>
      <c r="H43" s="85"/>
      <c r="I43" s="85"/>
      <c r="J43" s="85"/>
      <c r="K43" s="79"/>
      <c r="L43" s="79"/>
      <c r="M43" s="82"/>
      <c r="N43" s="79"/>
      <c r="O43" s="132"/>
      <c r="P43" s="80"/>
      <c r="Q43" s="85"/>
      <c r="R43" s="85"/>
      <c r="S43" s="85"/>
      <c r="T43" s="85"/>
      <c r="U43" s="79"/>
      <c r="V43" s="85"/>
      <c r="W43" s="79"/>
      <c r="X43" s="86" t="str">
        <f t="shared" si="0"/>
        <v/>
      </c>
      <c r="Y43" s="87"/>
      <c r="Z43" s="88"/>
      <c r="AA43" s="89" t="str">
        <f>+IF(T43="UI",'Tasas por grupos escalonada'!$C$5,IF(T43="UYU",'Tasas por grupos escalonada'!$C$4,IF(T43="USD",'Tasas por grupos escalonada'!$C$6,"")))</f>
        <v/>
      </c>
      <c r="AB43" s="85"/>
      <c r="AC43" s="85"/>
      <c r="AD43" s="85"/>
      <c r="AE43" s="85"/>
      <c r="AF43" s="90" t="str">
        <f t="shared" si="1"/>
        <v/>
      </c>
      <c r="AG43" s="91" t="str">
        <f t="shared" si="2"/>
        <v/>
      </c>
      <c r="AH43" s="92" t="str">
        <f t="shared" si="3"/>
        <v/>
      </c>
      <c r="AI43" s="93" t="str">
        <f t="shared" si="4"/>
        <v/>
      </c>
      <c r="AJ43" s="93" t="str">
        <f t="shared" si="5"/>
        <v/>
      </c>
      <c r="AK43" s="215" t="str">
        <f t="shared" si="6"/>
        <v/>
      </c>
      <c r="AL43" s="99" t="str">
        <f>+IF(A43="","",IF(C43="",70,VLOOKUP(I43,Hoja2!A:D,4,0)))</f>
        <v/>
      </c>
    </row>
    <row r="44" spans="1:38" ht="15.75" customHeight="1">
      <c r="A44" s="79"/>
      <c r="B44" s="85"/>
      <c r="C44" s="79"/>
      <c r="D44" s="132"/>
      <c r="E44" s="132"/>
      <c r="F44" s="85"/>
      <c r="G44" s="85" t="str">
        <f>+IFERROR(VLOOKUP(F44,Listas!$B:$C,2,0),"")</f>
        <v/>
      </c>
      <c r="H44" s="85"/>
      <c r="I44" s="85"/>
      <c r="J44" s="85"/>
      <c r="K44" s="79"/>
      <c r="L44" s="79"/>
      <c r="M44" s="82"/>
      <c r="N44" s="79"/>
      <c r="O44" s="132"/>
      <c r="P44" s="80"/>
      <c r="Q44" s="85"/>
      <c r="R44" s="85"/>
      <c r="S44" s="85"/>
      <c r="T44" s="85"/>
      <c r="U44" s="79"/>
      <c r="V44" s="85"/>
      <c r="W44" s="79"/>
      <c r="X44" s="86" t="str">
        <f t="shared" si="0"/>
        <v/>
      </c>
      <c r="Y44" s="87"/>
      <c r="Z44" s="88"/>
      <c r="AA44" s="89" t="str">
        <f>+IF(T44="UI",'Tasas por grupos escalonada'!$C$5,IF(T44="UYU",'Tasas por grupos escalonada'!$C$4,IF(T44="USD",'Tasas por grupos escalonada'!$C$6,"")))</f>
        <v/>
      </c>
      <c r="AB44" s="85"/>
      <c r="AC44" s="85"/>
      <c r="AD44" s="85"/>
      <c r="AE44" s="85"/>
      <c r="AF44" s="90" t="str">
        <f t="shared" si="1"/>
        <v/>
      </c>
      <c r="AG44" s="91" t="str">
        <f t="shared" si="2"/>
        <v/>
      </c>
      <c r="AH44" s="92" t="str">
        <f t="shared" si="3"/>
        <v/>
      </c>
      <c r="AI44" s="93" t="str">
        <f t="shared" si="4"/>
        <v/>
      </c>
      <c r="AJ44" s="93" t="str">
        <f t="shared" si="5"/>
        <v/>
      </c>
      <c r="AK44" s="215" t="str">
        <f t="shared" si="6"/>
        <v/>
      </c>
      <c r="AL44" s="99" t="str">
        <f>+IF(A44="","",IF(C44="",70,VLOOKUP(I44,Hoja2!A:D,4,0)))</f>
        <v/>
      </c>
    </row>
    <row r="45" spans="1:38" ht="15.75" customHeight="1">
      <c r="A45" s="79"/>
      <c r="B45" s="85"/>
      <c r="C45" s="79"/>
      <c r="D45" s="132"/>
      <c r="E45" s="132"/>
      <c r="F45" s="85"/>
      <c r="G45" s="85" t="str">
        <f>+IFERROR(VLOOKUP(F45,Listas!$B:$C,2,0),"")</f>
        <v/>
      </c>
      <c r="H45" s="85"/>
      <c r="I45" s="85"/>
      <c r="J45" s="85"/>
      <c r="K45" s="79"/>
      <c r="L45" s="79"/>
      <c r="M45" s="82"/>
      <c r="N45" s="79"/>
      <c r="O45" s="132"/>
      <c r="P45" s="80"/>
      <c r="Q45" s="85"/>
      <c r="R45" s="85"/>
      <c r="S45" s="85"/>
      <c r="T45" s="85"/>
      <c r="U45" s="79"/>
      <c r="V45" s="85"/>
      <c r="W45" s="79"/>
      <c r="X45" s="86" t="str">
        <f t="shared" si="0"/>
        <v/>
      </c>
      <c r="Y45" s="87"/>
      <c r="Z45" s="88"/>
      <c r="AA45" s="89" t="str">
        <f>+IF(T45="UI",'Tasas por grupos escalonada'!$C$5,IF(T45="UYU",'Tasas por grupos escalonada'!$C$4,IF(T45="USD",'Tasas por grupos escalonada'!$C$6,"")))</f>
        <v/>
      </c>
      <c r="AB45" s="85"/>
      <c r="AC45" s="85"/>
      <c r="AD45" s="85"/>
      <c r="AE45" s="85"/>
      <c r="AF45" s="90" t="str">
        <f t="shared" si="1"/>
        <v/>
      </c>
      <c r="AG45" s="91" t="str">
        <f t="shared" si="2"/>
        <v/>
      </c>
      <c r="AH45" s="92" t="str">
        <f t="shared" si="3"/>
        <v/>
      </c>
      <c r="AI45" s="93" t="str">
        <f t="shared" si="4"/>
        <v/>
      </c>
      <c r="AJ45" s="93" t="str">
        <f t="shared" si="5"/>
        <v/>
      </c>
      <c r="AK45" s="215" t="str">
        <f t="shared" si="6"/>
        <v/>
      </c>
      <c r="AL45" s="99" t="str">
        <f>+IF(A45="","",IF(C45="",70,VLOOKUP(I45,Hoja2!A:D,4,0)))</f>
        <v/>
      </c>
    </row>
    <row r="46" spans="1:38" ht="15.75" customHeight="1">
      <c r="A46" s="79"/>
      <c r="B46" s="85"/>
      <c r="C46" s="79"/>
      <c r="D46" s="132"/>
      <c r="E46" s="132"/>
      <c r="F46" s="85"/>
      <c r="G46" s="85" t="str">
        <f>+IFERROR(VLOOKUP(F46,Listas!$B:$C,2,0),"")</f>
        <v/>
      </c>
      <c r="H46" s="85"/>
      <c r="I46" s="85"/>
      <c r="J46" s="85"/>
      <c r="K46" s="79"/>
      <c r="L46" s="79"/>
      <c r="M46" s="82"/>
      <c r="N46" s="79"/>
      <c r="O46" s="132"/>
      <c r="P46" s="80"/>
      <c r="Q46" s="85"/>
      <c r="R46" s="85"/>
      <c r="S46" s="85"/>
      <c r="T46" s="85"/>
      <c r="U46" s="79"/>
      <c r="V46" s="85"/>
      <c r="W46" s="79"/>
      <c r="X46" s="86" t="str">
        <f t="shared" si="0"/>
        <v/>
      </c>
      <c r="Y46" s="87"/>
      <c r="Z46" s="88"/>
      <c r="AA46" s="89" t="str">
        <f>+IF(T46="UI",'Tasas por grupos escalonada'!$C$5,IF(T46="UYU",'Tasas por grupos escalonada'!$C$4,IF(T46="USD",'Tasas por grupos escalonada'!$C$6,"")))</f>
        <v/>
      </c>
      <c r="AB46" s="85"/>
      <c r="AC46" s="85"/>
      <c r="AD46" s="85"/>
      <c r="AE46" s="85"/>
      <c r="AF46" s="90" t="str">
        <f t="shared" si="1"/>
        <v/>
      </c>
      <c r="AG46" s="91" t="str">
        <f t="shared" si="2"/>
        <v/>
      </c>
      <c r="AH46" s="92" t="str">
        <f t="shared" si="3"/>
        <v/>
      </c>
      <c r="AI46" s="93" t="str">
        <f t="shared" si="4"/>
        <v/>
      </c>
      <c r="AJ46" s="93" t="str">
        <f t="shared" si="5"/>
        <v/>
      </c>
      <c r="AK46" s="215" t="str">
        <f t="shared" si="6"/>
        <v/>
      </c>
      <c r="AL46" s="99" t="str">
        <f>+IF(A46="","",IF(C46="",70,VLOOKUP(I46,Hoja2!A:D,4,0)))</f>
        <v/>
      </c>
    </row>
    <row r="47" spans="1:38" ht="15.75" customHeight="1">
      <c r="A47" s="79"/>
      <c r="B47" s="85"/>
      <c r="C47" s="79"/>
      <c r="D47" s="132"/>
      <c r="E47" s="132"/>
      <c r="F47" s="85"/>
      <c r="G47" s="85" t="str">
        <f>+IFERROR(VLOOKUP(F47,Listas!$B:$C,2,0),"")</f>
        <v/>
      </c>
      <c r="H47" s="85"/>
      <c r="I47" s="85"/>
      <c r="J47" s="85"/>
      <c r="K47" s="79"/>
      <c r="L47" s="79"/>
      <c r="M47" s="82"/>
      <c r="N47" s="79"/>
      <c r="O47" s="132"/>
      <c r="P47" s="80"/>
      <c r="Q47" s="85"/>
      <c r="R47" s="85"/>
      <c r="S47" s="85"/>
      <c r="T47" s="85"/>
      <c r="U47" s="79"/>
      <c r="V47" s="85"/>
      <c r="W47" s="79"/>
      <c r="X47" s="86" t="str">
        <f t="shared" si="0"/>
        <v/>
      </c>
      <c r="Y47" s="87"/>
      <c r="Z47" s="88"/>
      <c r="AA47" s="89" t="str">
        <f>+IF(T47="UI",'Tasas por grupos escalonada'!$C$5,IF(T47="UYU",'Tasas por grupos escalonada'!$C$4,IF(T47="USD",'Tasas por grupos escalonada'!$C$6,"")))</f>
        <v/>
      </c>
      <c r="AB47" s="85"/>
      <c r="AC47" s="85"/>
      <c r="AD47" s="85"/>
      <c r="AE47" s="85"/>
      <c r="AF47" s="90" t="str">
        <f t="shared" si="1"/>
        <v/>
      </c>
      <c r="AG47" s="91" t="str">
        <f t="shared" si="2"/>
        <v/>
      </c>
      <c r="AH47" s="92" t="str">
        <f t="shared" si="3"/>
        <v/>
      </c>
      <c r="AI47" s="93" t="str">
        <f t="shared" si="4"/>
        <v/>
      </c>
      <c r="AJ47" s="93" t="str">
        <f t="shared" si="5"/>
        <v/>
      </c>
      <c r="AK47" s="215" t="str">
        <f t="shared" si="6"/>
        <v/>
      </c>
      <c r="AL47" s="99" t="str">
        <f>+IF(A47="","",IF(C47="",70,VLOOKUP(I47,Hoja2!A:D,4,0)))</f>
        <v/>
      </c>
    </row>
    <row r="48" spans="1:38" ht="15.75" customHeight="1">
      <c r="A48" s="79"/>
      <c r="B48" s="85"/>
      <c r="C48" s="79"/>
      <c r="D48" s="132"/>
      <c r="E48" s="132"/>
      <c r="F48" s="85"/>
      <c r="G48" s="85" t="str">
        <f>+IFERROR(VLOOKUP(F48,Listas!$B:$C,2,0),"")</f>
        <v/>
      </c>
      <c r="H48" s="85"/>
      <c r="I48" s="85"/>
      <c r="J48" s="85"/>
      <c r="K48" s="79"/>
      <c r="L48" s="79"/>
      <c r="M48" s="82"/>
      <c r="N48" s="79"/>
      <c r="O48" s="132"/>
      <c r="P48" s="80"/>
      <c r="Q48" s="85"/>
      <c r="R48" s="85"/>
      <c r="S48" s="85"/>
      <c r="T48" s="85"/>
      <c r="U48" s="79"/>
      <c r="V48" s="85"/>
      <c r="W48" s="79"/>
      <c r="X48" s="86" t="str">
        <f t="shared" si="0"/>
        <v/>
      </c>
      <c r="Y48" s="87"/>
      <c r="Z48" s="88"/>
      <c r="AA48" s="89" t="str">
        <f>+IF(T48="UI",'Tasas por grupos escalonada'!$C$5,IF(T48="UYU",'Tasas por grupos escalonada'!$C$4,IF(T48="USD",'Tasas por grupos escalonada'!$C$6,"")))</f>
        <v/>
      </c>
      <c r="AB48" s="85"/>
      <c r="AC48" s="85"/>
      <c r="AD48" s="85"/>
      <c r="AE48" s="85"/>
      <c r="AF48" s="90" t="str">
        <f t="shared" si="1"/>
        <v/>
      </c>
      <c r="AG48" s="91" t="str">
        <f t="shared" si="2"/>
        <v/>
      </c>
      <c r="AH48" s="92" t="str">
        <f t="shared" si="3"/>
        <v/>
      </c>
      <c r="AI48" s="93" t="str">
        <f t="shared" si="4"/>
        <v/>
      </c>
      <c r="AJ48" s="93" t="str">
        <f t="shared" si="5"/>
        <v/>
      </c>
      <c r="AK48" s="215" t="str">
        <f t="shared" si="6"/>
        <v/>
      </c>
      <c r="AL48" s="99" t="str">
        <f>+IF(A48="","",IF(C48="",70,VLOOKUP(I48,Hoja2!A:D,4,0)))</f>
        <v/>
      </c>
    </row>
    <row r="49" spans="1:38" ht="15.75" customHeight="1">
      <c r="A49" s="79"/>
      <c r="B49" s="85"/>
      <c r="C49" s="79"/>
      <c r="D49" s="132"/>
      <c r="E49" s="132"/>
      <c r="F49" s="85"/>
      <c r="G49" s="85" t="str">
        <f>+IFERROR(VLOOKUP(F49,Listas!$B:$C,2,0),"")</f>
        <v/>
      </c>
      <c r="H49" s="85"/>
      <c r="I49" s="85"/>
      <c r="J49" s="85"/>
      <c r="K49" s="79"/>
      <c r="L49" s="79"/>
      <c r="M49" s="82"/>
      <c r="N49" s="79"/>
      <c r="O49" s="132"/>
      <c r="P49" s="80"/>
      <c r="Q49" s="85"/>
      <c r="R49" s="85"/>
      <c r="S49" s="85"/>
      <c r="T49" s="85"/>
      <c r="U49" s="79"/>
      <c r="V49" s="85"/>
      <c r="W49" s="79"/>
      <c r="X49" s="86" t="str">
        <f t="shared" si="0"/>
        <v/>
      </c>
      <c r="Y49" s="87"/>
      <c r="Z49" s="88"/>
      <c r="AA49" s="89" t="str">
        <f>+IF(T49="UI",'Tasas por grupos escalonada'!$C$5,IF(T49="UYU",'Tasas por grupos escalonada'!$C$4,IF(T49="USD",'Tasas por grupos escalonada'!$C$6,"")))</f>
        <v/>
      </c>
      <c r="AB49" s="85"/>
      <c r="AC49" s="85"/>
      <c r="AD49" s="85"/>
      <c r="AE49" s="85"/>
      <c r="AF49" s="90" t="str">
        <f t="shared" si="1"/>
        <v/>
      </c>
      <c r="AG49" s="91" t="str">
        <f t="shared" si="2"/>
        <v/>
      </c>
      <c r="AH49" s="92" t="str">
        <f t="shared" si="3"/>
        <v/>
      </c>
      <c r="AI49" s="93" t="str">
        <f t="shared" si="4"/>
        <v/>
      </c>
      <c r="AJ49" s="93" t="str">
        <f t="shared" si="5"/>
        <v/>
      </c>
      <c r="AK49" s="215" t="str">
        <f t="shared" si="6"/>
        <v/>
      </c>
      <c r="AL49" s="99" t="str">
        <f>+IF(A49="","",IF(C49="",70,VLOOKUP(I49,Hoja2!A:D,4,0)))</f>
        <v/>
      </c>
    </row>
    <row r="50" spans="1:38" ht="15.75" customHeight="1">
      <c r="A50" s="79"/>
      <c r="B50" s="85"/>
      <c r="C50" s="79"/>
      <c r="D50" s="132"/>
      <c r="E50" s="132"/>
      <c r="F50" s="85"/>
      <c r="G50" s="85" t="str">
        <f>+IFERROR(VLOOKUP(F50,Listas!$B:$C,2,0),"")</f>
        <v/>
      </c>
      <c r="H50" s="85"/>
      <c r="I50" s="85"/>
      <c r="J50" s="85"/>
      <c r="K50" s="79"/>
      <c r="L50" s="79"/>
      <c r="M50" s="82"/>
      <c r="N50" s="79"/>
      <c r="O50" s="132"/>
      <c r="P50" s="80"/>
      <c r="Q50" s="85"/>
      <c r="R50" s="85"/>
      <c r="S50" s="85"/>
      <c r="T50" s="85"/>
      <c r="U50" s="79"/>
      <c r="V50" s="85"/>
      <c r="W50" s="79"/>
      <c r="X50" s="86" t="str">
        <f t="shared" si="0"/>
        <v/>
      </c>
      <c r="Y50" s="87"/>
      <c r="Z50" s="88"/>
      <c r="AA50" s="89" t="str">
        <f>+IF(T50="UI",'Tasas por grupos escalonada'!$C$5,IF(T50="UYU",'Tasas por grupos escalonada'!$C$4,IF(T50="USD",'Tasas por grupos escalonada'!$C$6,"")))</f>
        <v/>
      </c>
      <c r="AB50" s="85"/>
      <c r="AC50" s="85"/>
      <c r="AD50" s="85"/>
      <c r="AE50" s="85"/>
      <c r="AF50" s="90" t="str">
        <f t="shared" si="1"/>
        <v/>
      </c>
      <c r="AG50" s="91" t="str">
        <f t="shared" si="2"/>
        <v/>
      </c>
      <c r="AH50" s="92" t="str">
        <f t="shared" si="3"/>
        <v/>
      </c>
      <c r="AI50" s="93" t="str">
        <f t="shared" si="4"/>
        <v/>
      </c>
      <c r="AJ50" s="93" t="str">
        <f t="shared" si="5"/>
        <v/>
      </c>
      <c r="AK50" s="215" t="str">
        <f t="shared" si="6"/>
        <v/>
      </c>
      <c r="AL50" s="99" t="str">
        <f>+IF(A50="","",IF(C50="",70,VLOOKUP(I50,Hoja2!A:D,4,0)))</f>
        <v/>
      </c>
    </row>
    <row r="51" spans="1:38" ht="15.75" customHeight="1">
      <c r="A51" s="79"/>
      <c r="B51" s="85"/>
      <c r="C51" s="79"/>
      <c r="D51" s="132"/>
      <c r="E51" s="132"/>
      <c r="F51" s="85"/>
      <c r="G51" s="85" t="str">
        <f>+IFERROR(VLOOKUP(F51,Listas!$B:$C,2,0),"")</f>
        <v/>
      </c>
      <c r="H51" s="85"/>
      <c r="I51" s="85"/>
      <c r="J51" s="85"/>
      <c r="K51" s="79"/>
      <c r="L51" s="79"/>
      <c r="M51" s="82"/>
      <c r="N51" s="79"/>
      <c r="O51" s="132"/>
      <c r="P51" s="80"/>
      <c r="Q51" s="85"/>
      <c r="R51" s="85"/>
      <c r="S51" s="85"/>
      <c r="T51" s="85"/>
      <c r="U51" s="79"/>
      <c r="V51" s="85"/>
      <c r="W51" s="79"/>
      <c r="X51" s="86" t="str">
        <f t="shared" si="0"/>
        <v/>
      </c>
      <c r="Y51" s="87"/>
      <c r="Z51" s="88"/>
      <c r="AA51" s="89" t="str">
        <f>+IF(T51="UI",'Tasas por grupos escalonada'!$C$5,IF(T51="UYU",'Tasas por grupos escalonada'!$C$4,IF(T51="USD",'Tasas por grupos escalonada'!$C$6,"")))</f>
        <v/>
      </c>
      <c r="AB51" s="85"/>
      <c r="AC51" s="85"/>
      <c r="AD51" s="85"/>
      <c r="AE51" s="85"/>
      <c r="AF51" s="90" t="str">
        <f t="shared" si="1"/>
        <v/>
      </c>
      <c r="AG51" s="91" t="str">
        <f t="shared" si="2"/>
        <v/>
      </c>
      <c r="AH51" s="92" t="str">
        <f t="shared" si="3"/>
        <v/>
      </c>
      <c r="AI51" s="93" t="str">
        <f t="shared" si="4"/>
        <v/>
      </c>
      <c r="AJ51" s="93" t="str">
        <f t="shared" si="5"/>
        <v/>
      </c>
      <c r="AK51" s="215" t="str">
        <f t="shared" si="6"/>
        <v/>
      </c>
      <c r="AL51" s="99" t="str">
        <f>+IF(A51="","",IF(C51="",70,VLOOKUP(I51,Hoja2!A:D,4,0)))</f>
        <v/>
      </c>
    </row>
    <row r="52" spans="1:38" ht="15.75" customHeight="1">
      <c r="A52" s="79"/>
      <c r="B52" s="85"/>
      <c r="C52" s="79"/>
      <c r="D52" s="132"/>
      <c r="E52" s="132"/>
      <c r="F52" s="85"/>
      <c r="G52" s="85" t="str">
        <f>+IFERROR(VLOOKUP(F52,Listas!$B:$C,2,0),"")</f>
        <v/>
      </c>
      <c r="H52" s="85"/>
      <c r="I52" s="85"/>
      <c r="J52" s="85"/>
      <c r="K52" s="79"/>
      <c r="L52" s="79"/>
      <c r="M52" s="82"/>
      <c r="N52" s="79"/>
      <c r="O52" s="132"/>
      <c r="P52" s="80"/>
      <c r="Q52" s="85"/>
      <c r="R52" s="85"/>
      <c r="S52" s="85"/>
      <c r="T52" s="85"/>
      <c r="U52" s="79"/>
      <c r="V52" s="85"/>
      <c r="W52" s="79"/>
      <c r="X52" s="86" t="str">
        <f t="shared" si="0"/>
        <v/>
      </c>
      <c r="Y52" s="87"/>
      <c r="Z52" s="88"/>
      <c r="AA52" s="89" t="str">
        <f>+IF(T52="UI",'Tasas por grupos escalonada'!$C$5,IF(T52="UYU",'Tasas por grupos escalonada'!$C$4,IF(T52="USD",'Tasas por grupos escalonada'!$C$6,"")))</f>
        <v/>
      </c>
      <c r="AB52" s="85"/>
      <c r="AC52" s="85"/>
      <c r="AD52" s="85"/>
      <c r="AE52" s="85"/>
      <c r="AF52" s="90" t="str">
        <f t="shared" si="1"/>
        <v/>
      </c>
      <c r="AG52" s="91" t="str">
        <f t="shared" si="2"/>
        <v/>
      </c>
      <c r="AH52" s="92" t="str">
        <f t="shared" si="3"/>
        <v/>
      </c>
      <c r="AI52" s="93" t="str">
        <f t="shared" si="4"/>
        <v/>
      </c>
      <c r="AJ52" s="93" t="str">
        <f t="shared" si="5"/>
        <v/>
      </c>
      <c r="AK52" s="215" t="str">
        <f t="shared" si="6"/>
        <v/>
      </c>
      <c r="AL52" s="99" t="str">
        <f>+IF(A52="","",IF(C52="",70,VLOOKUP(I52,Hoja2!A:D,4,0)))</f>
        <v/>
      </c>
    </row>
    <row r="53" spans="1:38" ht="15.75" customHeight="1">
      <c r="A53" s="79"/>
      <c r="B53" s="85"/>
      <c r="C53" s="79"/>
      <c r="D53" s="132"/>
      <c r="E53" s="132"/>
      <c r="F53" s="85"/>
      <c r="G53" s="85" t="str">
        <f>+IFERROR(VLOOKUP(F53,Listas!$B:$C,2,0),"")</f>
        <v/>
      </c>
      <c r="H53" s="85"/>
      <c r="I53" s="85"/>
      <c r="J53" s="85"/>
      <c r="K53" s="79"/>
      <c r="L53" s="79"/>
      <c r="M53" s="82"/>
      <c r="N53" s="79"/>
      <c r="O53" s="132"/>
      <c r="P53" s="80"/>
      <c r="Q53" s="85"/>
      <c r="R53" s="85"/>
      <c r="S53" s="85"/>
      <c r="T53" s="85"/>
      <c r="U53" s="79"/>
      <c r="V53" s="85"/>
      <c r="W53" s="79"/>
      <c r="X53" s="86" t="str">
        <f t="shared" si="0"/>
        <v/>
      </c>
      <c r="Y53" s="87"/>
      <c r="Z53" s="88"/>
      <c r="AA53" s="89" t="str">
        <f>+IF(T53="UI",'Tasas por grupos escalonada'!$C$5,IF(T53="UYU",'Tasas por grupos escalonada'!$C$4,IF(T53="USD",'Tasas por grupos escalonada'!$C$6,"")))</f>
        <v/>
      </c>
      <c r="AB53" s="85"/>
      <c r="AC53" s="85"/>
      <c r="AD53" s="85"/>
      <c r="AE53" s="85"/>
      <c r="AF53" s="90" t="str">
        <f t="shared" si="1"/>
        <v/>
      </c>
      <c r="AG53" s="91" t="str">
        <f t="shared" si="2"/>
        <v/>
      </c>
      <c r="AH53" s="92" t="str">
        <f t="shared" si="3"/>
        <v/>
      </c>
      <c r="AI53" s="93" t="str">
        <f t="shared" si="4"/>
        <v/>
      </c>
      <c r="AJ53" s="93" t="str">
        <f t="shared" si="5"/>
        <v/>
      </c>
      <c r="AK53" s="215" t="str">
        <f t="shared" si="6"/>
        <v/>
      </c>
      <c r="AL53" s="99" t="str">
        <f>+IF(A53="","",IF(C53="",70,VLOOKUP(I53,Hoja2!A:D,4,0)))</f>
        <v/>
      </c>
    </row>
    <row r="54" spans="1:38" ht="15.75" customHeight="1">
      <c r="A54" s="79"/>
      <c r="B54" s="85"/>
      <c r="C54" s="79"/>
      <c r="D54" s="132"/>
      <c r="E54" s="132"/>
      <c r="F54" s="85"/>
      <c r="G54" s="85" t="str">
        <f>+IFERROR(VLOOKUP(F54,Listas!$B:$C,2,0),"")</f>
        <v/>
      </c>
      <c r="H54" s="85"/>
      <c r="I54" s="85"/>
      <c r="J54" s="85"/>
      <c r="K54" s="79"/>
      <c r="L54" s="79"/>
      <c r="M54" s="82"/>
      <c r="N54" s="79"/>
      <c r="O54" s="132"/>
      <c r="P54" s="80"/>
      <c r="Q54" s="85"/>
      <c r="R54" s="85"/>
      <c r="S54" s="85"/>
      <c r="T54" s="85"/>
      <c r="U54" s="79"/>
      <c r="V54" s="85"/>
      <c r="W54" s="79"/>
      <c r="X54" s="86" t="str">
        <f t="shared" si="0"/>
        <v/>
      </c>
      <c r="Y54" s="87"/>
      <c r="Z54" s="88"/>
      <c r="AA54" s="89" t="str">
        <f>+IF(T54="UI",'Tasas por grupos escalonada'!$C$5,IF(T54="UYU",'Tasas por grupos escalonada'!$C$4,IF(T54="USD",'Tasas por grupos escalonada'!$C$6,"")))</f>
        <v/>
      </c>
      <c r="AB54" s="85"/>
      <c r="AC54" s="85"/>
      <c r="AD54" s="85"/>
      <c r="AE54" s="85"/>
      <c r="AF54" s="90" t="str">
        <f t="shared" si="1"/>
        <v/>
      </c>
      <c r="AG54" s="91" t="str">
        <f t="shared" si="2"/>
        <v/>
      </c>
      <c r="AH54" s="92" t="str">
        <f t="shared" si="3"/>
        <v/>
      </c>
      <c r="AI54" s="93" t="str">
        <f t="shared" si="4"/>
        <v/>
      </c>
      <c r="AJ54" s="93" t="str">
        <f t="shared" si="5"/>
        <v/>
      </c>
      <c r="AK54" s="215" t="str">
        <f t="shared" si="6"/>
        <v/>
      </c>
      <c r="AL54" s="99" t="str">
        <f>+IF(A54="","",IF(C54="",70,VLOOKUP(I54,Hoja2!A:D,4,0)))</f>
        <v/>
      </c>
    </row>
    <row r="55" spans="1:38" ht="15.75" customHeight="1">
      <c r="A55" s="79"/>
      <c r="B55" s="85"/>
      <c r="C55" s="79"/>
      <c r="D55" s="132"/>
      <c r="E55" s="132"/>
      <c r="F55" s="85"/>
      <c r="G55" s="85" t="str">
        <f>+IFERROR(VLOOKUP(F55,Listas!$B:$C,2,0),"")</f>
        <v/>
      </c>
      <c r="H55" s="85"/>
      <c r="I55" s="85"/>
      <c r="J55" s="85"/>
      <c r="K55" s="79"/>
      <c r="L55" s="79"/>
      <c r="M55" s="82"/>
      <c r="N55" s="79"/>
      <c r="O55" s="132"/>
      <c r="P55" s="80"/>
      <c r="Q55" s="85"/>
      <c r="R55" s="85"/>
      <c r="S55" s="85"/>
      <c r="T55" s="85"/>
      <c r="U55" s="79"/>
      <c r="V55" s="85"/>
      <c r="W55" s="79"/>
      <c r="X55" s="86" t="str">
        <f t="shared" si="0"/>
        <v/>
      </c>
      <c r="Y55" s="87"/>
      <c r="Z55" s="88"/>
      <c r="AA55" s="89" t="str">
        <f>+IF(T55="UI",'Tasas por grupos escalonada'!$C$5,IF(T55="UYU",'Tasas por grupos escalonada'!$C$4,IF(T55="USD",'Tasas por grupos escalonada'!$C$6,"")))</f>
        <v/>
      </c>
      <c r="AB55" s="85"/>
      <c r="AC55" s="85"/>
      <c r="AD55" s="85"/>
      <c r="AE55" s="85"/>
      <c r="AF55" s="90" t="str">
        <f t="shared" si="1"/>
        <v/>
      </c>
      <c r="AG55" s="91" t="str">
        <f t="shared" si="2"/>
        <v/>
      </c>
      <c r="AH55" s="92" t="str">
        <f t="shared" si="3"/>
        <v/>
      </c>
      <c r="AI55" s="93" t="str">
        <f t="shared" si="4"/>
        <v/>
      </c>
      <c r="AJ55" s="93" t="str">
        <f t="shared" si="5"/>
        <v/>
      </c>
      <c r="AK55" s="215" t="str">
        <f t="shared" si="6"/>
        <v/>
      </c>
      <c r="AL55" s="99" t="str">
        <f>+IF(A55="","",IF(C55="",70,VLOOKUP(I55,Hoja2!A:D,4,0)))</f>
        <v/>
      </c>
    </row>
    <row r="56" spans="1:38" ht="15.75" customHeight="1">
      <c r="A56" s="79"/>
      <c r="B56" s="85"/>
      <c r="C56" s="79"/>
      <c r="D56" s="132"/>
      <c r="E56" s="132"/>
      <c r="F56" s="85"/>
      <c r="G56" s="85" t="str">
        <f>+IFERROR(VLOOKUP(F56,Listas!$B:$C,2,0),"")</f>
        <v/>
      </c>
      <c r="H56" s="85"/>
      <c r="I56" s="85"/>
      <c r="J56" s="85"/>
      <c r="K56" s="79"/>
      <c r="L56" s="79"/>
      <c r="M56" s="82"/>
      <c r="N56" s="79"/>
      <c r="O56" s="132"/>
      <c r="P56" s="80"/>
      <c r="Q56" s="85"/>
      <c r="R56" s="85"/>
      <c r="S56" s="85"/>
      <c r="T56" s="85"/>
      <c r="U56" s="79"/>
      <c r="V56" s="85"/>
      <c r="W56" s="79"/>
      <c r="X56" s="86" t="str">
        <f t="shared" si="0"/>
        <v/>
      </c>
      <c r="Y56" s="87"/>
      <c r="Z56" s="88"/>
      <c r="AA56" s="89" t="str">
        <f>+IF(T56="UI",'Tasas por grupos escalonada'!$C$5,IF(T56="UYU",'Tasas por grupos escalonada'!$C$4,IF(T56="USD",'Tasas por grupos escalonada'!$C$6,"")))</f>
        <v/>
      </c>
      <c r="AB56" s="85"/>
      <c r="AC56" s="85"/>
      <c r="AD56" s="85"/>
      <c r="AE56" s="85"/>
      <c r="AF56" s="90" t="str">
        <f t="shared" si="1"/>
        <v/>
      </c>
      <c r="AG56" s="91" t="str">
        <f t="shared" si="2"/>
        <v/>
      </c>
      <c r="AH56" s="92" t="str">
        <f t="shared" si="3"/>
        <v/>
      </c>
      <c r="AI56" s="93" t="str">
        <f t="shared" si="4"/>
        <v/>
      </c>
      <c r="AJ56" s="93" t="str">
        <f t="shared" si="5"/>
        <v/>
      </c>
      <c r="AK56" s="215" t="str">
        <f t="shared" si="6"/>
        <v/>
      </c>
      <c r="AL56" s="99" t="str">
        <f>+IF(A56="","",IF(C56="",70,VLOOKUP(I56,Hoja2!A:D,4,0)))</f>
        <v/>
      </c>
    </row>
    <row r="57" spans="1:38" ht="15.75" customHeight="1">
      <c r="A57" s="79"/>
      <c r="B57" s="85"/>
      <c r="C57" s="79"/>
      <c r="D57" s="132"/>
      <c r="E57" s="132"/>
      <c r="F57" s="85"/>
      <c r="G57" s="85" t="str">
        <f>+IFERROR(VLOOKUP(F57,Listas!$B:$C,2,0),"")</f>
        <v/>
      </c>
      <c r="H57" s="85"/>
      <c r="I57" s="85"/>
      <c r="J57" s="85"/>
      <c r="K57" s="79"/>
      <c r="L57" s="79"/>
      <c r="M57" s="82"/>
      <c r="N57" s="79"/>
      <c r="O57" s="132"/>
      <c r="P57" s="80"/>
      <c r="Q57" s="85"/>
      <c r="R57" s="85"/>
      <c r="S57" s="85"/>
      <c r="T57" s="85"/>
      <c r="U57" s="79"/>
      <c r="V57" s="85"/>
      <c r="W57" s="79"/>
      <c r="X57" s="86" t="str">
        <f t="shared" si="0"/>
        <v/>
      </c>
      <c r="Y57" s="87"/>
      <c r="Z57" s="88"/>
      <c r="AA57" s="89" t="str">
        <f>+IF(T57="UI",'Tasas por grupos escalonada'!$C$5,IF(T57="UYU",'Tasas por grupos escalonada'!$C$4,IF(T57="USD",'Tasas por grupos escalonada'!$C$6,"")))</f>
        <v/>
      </c>
      <c r="AB57" s="85"/>
      <c r="AC57" s="85"/>
      <c r="AD57" s="85"/>
      <c r="AE57" s="85"/>
      <c r="AF57" s="90" t="str">
        <f t="shared" si="1"/>
        <v/>
      </c>
      <c r="AG57" s="91" t="str">
        <f t="shared" si="2"/>
        <v/>
      </c>
      <c r="AH57" s="92" t="str">
        <f t="shared" si="3"/>
        <v/>
      </c>
      <c r="AI57" s="93" t="str">
        <f t="shared" si="4"/>
        <v/>
      </c>
      <c r="AJ57" s="93" t="str">
        <f t="shared" si="5"/>
        <v/>
      </c>
      <c r="AK57" s="215" t="str">
        <f t="shared" si="6"/>
        <v/>
      </c>
      <c r="AL57" s="99" t="str">
        <f>+IF(A57="","",IF(C57="",70,VLOOKUP(I57,Hoja2!A:D,4,0)))</f>
        <v/>
      </c>
    </row>
    <row r="58" spans="1:38" ht="15.75" customHeight="1">
      <c r="A58" s="79"/>
      <c r="B58" s="85"/>
      <c r="C58" s="79"/>
      <c r="D58" s="132"/>
      <c r="E58" s="132"/>
      <c r="F58" s="85"/>
      <c r="G58" s="85" t="str">
        <f>+IFERROR(VLOOKUP(F58,Listas!$B:$C,2,0),"")</f>
        <v/>
      </c>
      <c r="H58" s="85"/>
      <c r="I58" s="85"/>
      <c r="J58" s="85"/>
      <c r="K58" s="79"/>
      <c r="L58" s="79"/>
      <c r="M58" s="82"/>
      <c r="N58" s="79"/>
      <c r="O58" s="132"/>
      <c r="P58" s="80"/>
      <c r="Q58" s="85"/>
      <c r="R58" s="85"/>
      <c r="S58" s="85"/>
      <c r="T58" s="85"/>
      <c r="U58" s="79"/>
      <c r="V58" s="85"/>
      <c r="W58" s="79"/>
      <c r="X58" s="86" t="str">
        <f t="shared" si="0"/>
        <v/>
      </c>
      <c r="Y58" s="87"/>
      <c r="Z58" s="88"/>
      <c r="AA58" s="89" t="str">
        <f>+IF(T58="UI",'Tasas por grupos escalonada'!$C$5,IF(T58="UYU",'Tasas por grupos escalonada'!$C$4,IF(T58="USD",'Tasas por grupos escalonada'!$C$6,"")))</f>
        <v/>
      </c>
      <c r="AB58" s="85"/>
      <c r="AC58" s="85"/>
      <c r="AD58" s="85"/>
      <c r="AE58" s="85"/>
      <c r="AF58" s="90" t="str">
        <f t="shared" si="1"/>
        <v/>
      </c>
      <c r="AG58" s="91" t="str">
        <f t="shared" si="2"/>
        <v/>
      </c>
      <c r="AH58" s="92" t="str">
        <f t="shared" si="3"/>
        <v/>
      </c>
      <c r="AI58" s="93" t="str">
        <f t="shared" si="4"/>
        <v/>
      </c>
      <c r="AJ58" s="93" t="str">
        <f t="shared" si="5"/>
        <v/>
      </c>
      <c r="AK58" s="215" t="str">
        <f t="shared" si="6"/>
        <v/>
      </c>
      <c r="AL58" s="99" t="str">
        <f>+IF(A58="","",IF(C58="",70,VLOOKUP(I58,Hoja2!A:D,4,0)))</f>
        <v/>
      </c>
    </row>
    <row r="59" spans="1:38" ht="15.75" customHeight="1">
      <c r="A59" s="79"/>
      <c r="B59" s="85"/>
      <c r="C59" s="79"/>
      <c r="D59" s="132"/>
      <c r="E59" s="132"/>
      <c r="F59" s="85"/>
      <c r="G59" s="85" t="str">
        <f>+IFERROR(VLOOKUP(F59,Listas!$B:$C,2,0),"")</f>
        <v/>
      </c>
      <c r="H59" s="85"/>
      <c r="I59" s="85"/>
      <c r="J59" s="85"/>
      <c r="K59" s="79"/>
      <c r="L59" s="79"/>
      <c r="M59" s="82"/>
      <c r="N59" s="79"/>
      <c r="O59" s="132"/>
      <c r="P59" s="80"/>
      <c r="Q59" s="85"/>
      <c r="R59" s="85"/>
      <c r="S59" s="85"/>
      <c r="T59" s="85"/>
      <c r="U59" s="79"/>
      <c r="V59" s="85"/>
      <c r="W59" s="79"/>
      <c r="X59" s="86" t="str">
        <f t="shared" si="0"/>
        <v/>
      </c>
      <c r="Y59" s="87"/>
      <c r="Z59" s="88"/>
      <c r="AA59" s="89" t="str">
        <f>+IF(T59="UI",'Tasas por grupos escalonada'!$C$5,IF(T59="UYU",'Tasas por grupos escalonada'!$C$4,IF(T59="USD",'Tasas por grupos escalonada'!$C$6,"")))</f>
        <v/>
      </c>
      <c r="AB59" s="85"/>
      <c r="AC59" s="85"/>
      <c r="AD59" s="85"/>
      <c r="AE59" s="85"/>
      <c r="AF59" s="90" t="str">
        <f t="shared" si="1"/>
        <v/>
      </c>
      <c r="AG59" s="91" t="str">
        <f t="shared" si="2"/>
        <v/>
      </c>
      <c r="AH59" s="92" t="str">
        <f t="shared" si="3"/>
        <v/>
      </c>
      <c r="AI59" s="93" t="str">
        <f t="shared" si="4"/>
        <v/>
      </c>
      <c r="AJ59" s="93" t="str">
        <f t="shared" si="5"/>
        <v/>
      </c>
      <c r="AK59" s="215" t="str">
        <f t="shared" si="6"/>
        <v/>
      </c>
      <c r="AL59" s="99" t="str">
        <f>+IF(A59="","",IF(C59="",70,VLOOKUP(I59,Hoja2!A:D,4,0)))</f>
        <v/>
      </c>
    </row>
    <row r="60" spans="1:38" ht="15.75" customHeight="1">
      <c r="A60" s="79"/>
      <c r="B60" s="85"/>
      <c r="C60" s="79"/>
      <c r="D60" s="132"/>
      <c r="E60" s="132"/>
      <c r="F60" s="85"/>
      <c r="G60" s="85" t="str">
        <f>+IFERROR(VLOOKUP(F60,Listas!$B:$C,2,0),"")</f>
        <v/>
      </c>
      <c r="H60" s="85"/>
      <c r="I60" s="85"/>
      <c r="J60" s="85"/>
      <c r="K60" s="79"/>
      <c r="L60" s="79"/>
      <c r="M60" s="82"/>
      <c r="N60" s="79"/>
      <c r="O60" s="132"/>
      <c r="P60" s="80"/>
      <c r="Q60" s="85"/>
      <c r="R60" s="85"/>
      <c r="S60" s="85"/>
      <c r="T60" s="85"/>
      <c r="U60" s="79"/>
      <c r="V60" s="85"/>
      <c r="W60" s="79"/>
      <c r="X60" s="86" t="str">
        <f t="shared" si="0"/>
        <v/>
      </c>
      <c r="Y60" s="87"/>
      <c r="Z60" s="88"/>
      <c r="AA60" s="89" t="str">
        <f>+IF(T60="UI",'Tasas por grupos escalonada'!$C$5,IF(T60="UYU",'Tasas por grupos escalonada'!$C$4,IF(T60="USD",'Tasas por grupos escalonada'!$C$6,"")))</f>
        <v/>
      </c>
      <c r="AB60" s="85"/>
      <c r="AC60" s="85"/>
      <c r="AD60" s="85"/>
      <c r="AE60" s="85"/>
      <c r="AF60" s="90" t="str">
        <f t="shared" si="1"/>
        <v/>
      </c>
      <c r="AG60" s="91" t="str">
        <f t="shared" si="2"/>
        <v/>
      </c>
      <c r="AH60" s="92" t="str">
        <f t="shared" si="3"/>
        <v/>
      </c>
      <c r="AI60" s="93" t="str">
        <f t="shared" si="4"/>
        <v/>
      </c>
      <c r="AJ60" s="93" t="str">
        <f t="shared" si="5"/>
        <v/>
      </c>
      <c r="AK60" s="215" t="str">
        <f t="shared" si="6"/>
        <v/>
      </c>
      <c r="AL60" s="99" t="str">
        <f>+IF(A60="","",IF(C60="",70,VLOOKUP(I60,Hoja2!A:D,4,0)))</f>
        <v/>
      </c>
    </row>
    <row r="61" spans="1:38" ht="15.75" customHeight="1">
      <c r="A61" s="79"/>
      <c r="B61" s="85"/>
      <c r="C61" s="79"/>
      <c r="D61" s="132"/>
      <c r="E61" s="132"/>
      <c r="F61" s="85"/>
      <c r="G61" s="85" t="str">
        <f>+IFERROR(VLOOKUP(F61,Listas!$B:$C,2,0),"")</f>
        <v/>
      </c>
      <c r="H61" s="85"/>
      <c r="I61" s="85"/>
      <c r="J61" s="85"/>
      <c r="K61" s="79"/>
      <c r="L61" s="79"/>
      <c r="M61" s="82"/>
      <c r="N61" s="79"/>
      <c r="O61" s="132"/>
      <c r="P61" s="80"/>
      <c r="Q61" s="85"/>
      <c r="R61" s="85"/>
      <c r="S61" s="85"/>
      <c r="T61" s="85"/>
      <c r="U61" s="79"/>
      <c r="V61" s="85"/>
      <c r="W61" s="79"/>
      <c r="X61" s="86" t="str">
        <f t="shared" si="0"/>
        <v/>
      </c>
      <c r="Y61" s="87"/>
      <c r="Z61" s="88"/>
      <c r="AA61" s="89" t="str">
        <f>+IF(T61="UI",'Tasas por grupos escalonada'!$C$5,IF(T61="UYU",'Tasas por grupos escalonada'!$C$4,IF(T61="USD",'Tasas por grupos escalonada'!$C$6,"")))</f>
        <v/>
      </c>
      <c r="AB61" s="85"/>
      <c r="AC61" s="85"/>
      <c r="AD61" s="85"/>
      <c r="AE61" s="85"/>
      <c r="AF61" s="90" t="str">
        <f t="shared" si="1"/>
        <v/>
      </c>
      <c r="AG61" s="91" t="str">
        <f t="shared" si="2"/>
        <v/>
      </c>
      <c r="AH61" s="92" t="str">
        <f t="shared" si="3"/>
        <v/>
      </c>
      <c r="AI61" s="93" t="str">
        <f t="shared" si="4"/>
        <v/>
      </c>
      <c r="AJ61" s="93" t="str">
        <f t="shared" si="5"/>
        <v/>
      </c>
      <c r="AK61" s="215" t="str">
        <f t="shared" si="6"/>
        <v/>
      </c>
      <c r="AL61" s="99" t="str">
        <f>+IF(A61="","",IF(C61="",70,VLOOKUP(I61,Hoja2!A:D,4,0)))</f>
        <v/>
      </c>
    </row>
    <row r="62" spans="1:38" ht="15.75" customHeight="1">
      <c r="A62" s="79"/>
      <c r="B62" s="85"/>
      <c r="C62" s="79"/>
      <c r="D62" s="132"/>
      <c r="E62" s="132"/>
      <c r="F62" s="85"/>
      <c r="G62" s="85" t="str">
        <f>+IFERROR(VLOOKUP(F62,Listas!$B:$C,2,0),"")</f>
        <v/>
      </c>
      <c r="H62" s="85"/>
      <c r="I62" s="85"/>
      <c r="J62" s="85"/>
      <c r="K62" s="79"/>
      <c r="L62" s="79"/>
      <c r="M62" s="82"/>
      <c r="N62" s="79"/>
      <c r="O62" s="132"/>
      <c r="P62" s="80"/>
      <c r="Q62" s="85"/>
      <c r="R62" s="85"/>
      <c r="S62" s="85"/>
      <c r="T62" s="85"/>
      <c r="U62" s="79"/>
      <c r="V62" s="85"/>
      <c r="W62" s="79"/>
      <c r="X62" s="86" t="str">
        <f t="shared" si="0"/>
        <v/>
      </c>
      <c r="Y62" s="87"/>
      <c r="Z62" s="88"/>
      <c r="AA62" s="89" t="str">
        <f>+IF(T62="UI",'Tasas por grupos escalonada'!$C$5,IF(T62="UYU",'Tasas por grupos escalonada'!$C$4,IF(T62="USD",'Tasas por grupos escalonada'!$C$6,"")))</f>
        <v/>
      </c>
      <c r="AB62" s="85"/>
      <c r="AC62" s="85"/>
      <c r="AD62" s="85"/>
      <c r="AE62" s="85"/>
      <c r="AF62" s="90" t="str">
        <f t="shared" si="1"/>
        <v/>
      </c>
      <c r="AG62" s="91" t="str">
        <f t="shared" si="2"/>
        <v/>
      </c>
      <c r="AH62" s="92" t="str">
        <f t="shared" si="3"/>
        <v/>
      </c>
      <c r="AI62" s="93" t="str">
        <f t="shared" si="4"/>
        <v/>
      </c>
      <c r="AJ62" s="93" t="str">
        <f t="shared" si="5"/>
        <v/>
      </c>
      <c r="AK62" s="215" t="str">
        <f t="shared" si="6"/>
        <v/>
      </c>
      <c r="AL62" s="99" t="str">
        <f>+IF(A62="","",IF(C62="",70,VLOOKUP(I62,Hoja2!A:D,4,0)))</f>
        <v/>
      </c>
    </row>
    <row r="63" spans="1:38" ht="15.75" customHeight="1">
      <c r="A63" s="79"/>
      <c r="B63" s="85"/>
      <c r="C63" s="79"/>
      <c r="D63" s="132"/>
      <c r="E63" s="132"/>
      <c r="F63" s="85"/>
      <c r="G63" s="85" t="str">
        <f>+IFERROR(VLOOKUP(F63,Listas!$B:$C,2,0),"")</f>
        <v/>
      </c>
      <c r="H63" s="85"/>
      <c r="I63" s="85"/>
      <c r="J63" s="85"/>
      <c r="K63" s="79"/>
      <c r="L63" s="79"/>
      <c r="M63" s="82"/>
      <c r="N63" s="79"/>
      <c r="O63" s="132"/>
      <c r="P63" s="80"/>
      <c r="Q63" s="85"/>
      <c r="R63" s="85"/>
      <c r="S63" s="85"/>
      <c r="T63" s="85"/>
      <c r="U63" s="79"/>
      <c r="V63" s="85"/>
      <c r="W63" s="79"/>
      <c r="X63" s="86" t="str">
        <f t="shared" si="0"/>
        <v/>
      </c>
      <c r="Y63" s="87"/>
      <c r="Z63" s="88"/>
      <c r="AA63" s="89" t="str">
        <f>+IF(T63="UI",'Tasas por grupos escalonada'!$C$5,IF(T63="UYU",'Tasas por grupos escalonada'!$C$4,IF(T63="USD",'Tasas por grupos escalonada'!$C$6,"")))</f>
        <v/>
      </c>
      <c r="AB63" s="85"/>
      <c r="AC63" s="85"/>
      <c r="AD63" s="85"/>
      <c r="AE63" s="85"/>
      <c r="AF63" s="90" t="str">
        <f t="shared" si="1"/>
        <v/>
      </c>
      <c r="AG63" s="91" t="str">
        <f t="shared" si="2"/>
        <v/>
      </c>
      <c r="AH63" s="92" t="str">
        <f t="shared" si="3"/>
        <v/>
      </c>
      <c r="AI63" s="93" t="str">
        <f t="shared" si="4"/>
        <v/>
      </c>
      <c r="AJ63" s="93" t="str">
        <f t="shared" si="5"/>
        <v/>
      </c>
      <c r="AK63" s="215" t="str">
        <f t="shared" si="6"/>
        <v/>
      </c>
      <c r="AL63" s="99" t="str">
        <f>+IF(A63="","",IF(C63="",70,VLOOKUP(I63,Hoja2!A:D,4,0)))</f>
        <v/>
      </c>
    </row>
    <row r="64" spans="1:38" ht="15.75" customHeight="1">
      <c r="A64" s="79"/>
      <c r="B64" s="85"/>
      <c r="C64" s="79"/>
      <c r="D64" s="132"/>
      <c r="E64" s="132"/>
      <c r="F64" s="85"/>
      <c r="G64" s="85" t="str">
        <f>+IFERROR(VLOOKUP(F64,Listas!$B:$C,2,0),"")</f>
        <v/>
      </c>
      <c r="H64" s="85"/>
      <c r="I64" s="85"/>
      <c r="J64" s="85"/>
      <c r="K64" s="79"/>
      <c r="L64" s="79"/>
      <c r="M64" s="82"/>
      <c r="N64" s="79"/>
      <c r="O64" s="132"/>
      <c r="P64" s="80"/>
      <c r="Q64" s="85"/>
      <c r="R64" s="85"/>
      <c r="S64" s="85"/>
      <c r="T64" s="85"/>
      <c r="U64" s="79"/>
      <c r="V64" s="85"/>
      <c r="W64" s="79"/>
      <c r="X64" s="86" t="str">
        <f t="shared" si="0"/>
        <v/>
      </c>
      <c r="Y64" s="87"/>
      <c r="Z64" s="88"/>
      <c r="AA64" s="89" t="str">
        <f>+IF(T64="UI",'Tasas por grupos escalonada'!$C$5,IF(T64="UYU",'Tasas por grupos escalonada'!$C$4,IF(T64="USD",'Tasas por grupos escalonada'!$C$6,"")))</f>
        <v/>
      </c>
      <c r="AB64" s="85"/>
      <c r="AC64" s="85"/>
      <c r="AD64" s="85"/>
      <c r="AE64" s="85"/>
      <c r="AF64" s="90" t="str">
        <f t="shared" si="1"/>
        <v/>
      </c>
      <c r="AG64" s="91" t="str">
        <f t="shared" si="2"/>
        <v/>
      </c>
      <c r="AH64" s="92" t="str">
        <f t="shared" si="3"/>
        <v/>
      </c>
      <c r="AI64" s="93" t="str">
        <f t="shared" si="4"/>
        <v/>
      </c>
      <c r="AJ64" s="93" t="str">
        <f t="shared" si="5"/>
        <v/>
      </c>
      <c r="AK64" s="215" t="str">
        <f t="shared" si="6"/>
        <v/>
      </c>
      <c r="AL64" s="99" t="str">
        <f>+IF(A64="","",IF(C64="",70,VLOOKUP(I64,Hoja2!A:D,4,0)))</f>
        <v/>
      </c>
    </row>
    <row r="65" spans="1:38" ht="15.75" customHeight="1">
      <c r="A65" s="79"/>
      <c r="B65" s="85"/>
      <c r="C65" s="79"/>
      <c r="D65" s="132"/>
      <c r="E65" s="132"/>
      <c r="F65" s="85"/>
      <c r="G65" s="85" t="str">
        <f>+IFERROR(VLOOKUP(F65,Listas!$B:$C,2,0),"")</f>
        <v/>
      </c>
      <c r="H65" s="85"/>
      <c r="I65" s="85"/>
      <c r="J65" s="85"/>
      <c r="K65" s="79"/>
      <c r="L65" s="79"/>
      <c r="M65" s="82"/>
      <c r="N65" s="79"/>
      <c r="O65" s="132"/>
      <c r="P65" s="80"/>
      <c r="Q65" s="85"/>
      <c r="R65" s="85"/>
      <c r="S65" s="85"/>
      <c r="T65" s="85"/>
      <c r="U65" s="79"/>
      <c r="V65" s="85"/>
      <c r="W65" s="79"/>
      <c r="X65" s="86" t="str">
        <f t="shared" si="0"/>
        <v/>
      </c>
      <c r="Y65" s="87"/>
      <c r="Z65" s="88"/>
      <c r="AA65" s="89" t="str">
        <f>+IF(T65="UI",'Tasas por grupos escalonada'!$C$5,IF(T65="UYU",'Tasas por grupos escalonada'!$C$4,IF(T65="USD",'Tasas por grupos escalonada'!$C$6,"")))</f>
        <v/>
      </c>
      <c r="AB65" s="85"/>
      <c r="AC65" s="85"/>
      <c r="AD65" s="85"/>
      <c r="AE65" s="85"/>
      <c r="AF65" s="90" t="str">
        <f t="shared" si="1"/>
        <v/>
      </c>
      <c r="AG65" s="91" t="str">
        <f t="shared" si="2"/>
        <v/>
      </c>
      <c r="AH65" s="92" t="str">
        <f t="shared" si="3"/>
        <v/>
      </c>
      <c r="AI65" s="93" t="str">
        <f t="shared" si="4"/>
        <v/>
      </c>
      <c r="AJ65" s="93" t="str">
        <f t="shared" si="5"/>
        <v/>
      </c>
      <c r="AK65" s="215" t="str">
        <f t="shared" si="6"/>
        <v/>
      </c>
      <c r="AL65" s="99" t="str">
        <f>+IF(A65="","",IF(C65="",70,VLOOKUP(I65,Hoja2!A:D,4,0)))</f>
        <v/>
      </c>
    </row>
    <row r="66" spans="1:38" ht="15.75" customHeight="1">
      <c r="A66" s="79"/>
      <c r="B66" s="85"/>
      <c r="C66" s="79"/>
      <c r="D66" s="132"/>
      <c r="E66" s="132"/>
      <c r="F66" s="85"/>
      <c r="G66" s="85" t="str">
        <f>+IFERROR(VLOOKUP(F66,Listas!$B:$C,2,0),"")</f>
        <v/>
      </c>
      <c r="H66" s="85"/>
      <c r="I66" s="85"/>
      <c r="J66" s="85"/>
      <c r="K66" s="79"/>
      <c r="L66" s="79"/>
      <c r="M66" s="82"/>
      <c r="N66" s="79"/>
      <c r="O66" s="132"/>
      <c r="P66" s="80"/>
      <c r="Q66" s="85"/>
      <c r="R66" s="85"/>
      <c r="S66" s="85"/>
      <c r="T66" s="85"/>
      <c r="U66" s="79"/>
      <c r="V66" s="85"/>
      <c r="W66" s="79"/>
      <c r="X66" s="86" t="str">
        <f t="shared" si="0"/>
        <v/>
      </c>
      <c r="Y66" s="87"/>
      <c r="Z66" s="88"/>
      <c r="AA66" s="89" t="str">
        <f>+IF(T66="UI",'Tasas por grupos escalonada'!$C$5,IF(T66="UYU",'Tasas por grupos escalonada'!$C$4,IF(T66="USD",'Tasas por grupos escalonada'!$C$6,"")))</f>
        <v/>
      </c>
      <c r="AB66" s="85"/>
      <c r="AC66" s="85"/>
      <c r="AD66" s="85"/>
      <c r="AE66" s="85"/>
      <c r="AF66" s="90" t="str">
        <f t="shared" si="1"/>
        <v/>
      </c>
      <c r="AG66" s="91" t="str">
        <f t="shared" si="2"/>
        <v/>
      </c>
      <c r="AH66" s="92" t="str">
        <f t="shared" si="3"/>
        <v/>
      </c>
      <c r="AI66" s="93" t="str">
        <f t="shared" si="4"/>
        <v/>
      </c>
      <c r="AJ66" s="93" t="str">
        <f t="shared" si="5"/>
        <v/>
      </c>
      <c r="AK66" s="215" t="str">
        <f t="shared" si="6"/>
        <v/>
      </c>
      <c r="AL66" s="99" t="str">
        <f>+IF(A66="","",IF(C66="",70,VLOOKUP(I66,Hoja2!A:D,4,0)))</f>
        <v/>
      </c>
    </row>
    <row r="67" spans="1:38" ht="15.75" customHeight="1">
      <c r="A67" s="79"/>
      <c r="B67" s="85"/>
      <c r="C67" s="79"/>
      <c r="D67" s="132"/>
      <c r="E67" s="132"/>
      <c r="F67" s="85"/>
      <c r="G67" s="85" t="str">
        <f>+IFERROR(VLOOKUP(F67,Listas!$B:$C,2,0),"")</f>
        <v/>
      </c>
      <c r="H67" s="85"/>
      <c r="I67" s="85"/>
      <c r="J67" s="85"/>
      <c r="K67" s="79"/>
      <c r="L67" s="79"/>
      <c r="M67" s="82"/>
      <c r="N67" s="79"/>
      <c r="O67" s="132"/>
      <c r="P67" s="80"/>
      <c r="Q67" s="85"/>
      <c r="R67" s="85"/>
      <c r="S67" s="85"/>
      <c r="T67" s="85"/>
      <c r="U67" s="79"/>
      <c r="V67" s="85"/>
      <c r="W67" s="79"/>
      <c r="X67" s="86" t="str">
        <f t="shared" si="0"/>
        <v/>
      </c>
      <c r="Y67" s="87"/>
      <c r="Z67" s="88"/>
      <c r="AA67" s="89" t="str">
        <f>+IF(T67="UI",'Tasas por grupos escalonada'!$C$5,IF(T67="UYU",'Tasas por grupos escalonada'!$C$4,IF(T67="USD",'Tasas por grupos escalonada'!$C$6,"")))</f>
        <v/>
      </c>
      <c r="AB67" s="85"/>
      <c r="AC67" s="85"/>
      <c r="AD67" s="85"/>
      <c r="AE67" s="85"/>
      <c r="AF67" s="90" t="str">
        <f t="shared" si="1"/>
        <v/>
      </c>
      <c r="AG67" s="91" t="str">
        <f t="shared" si="2"/>
        <v/>
      </c>
      <c r="AH67" s="92" t="str">
        <f t="shared" si="3"/>
        <v/>
      </c>
      <c r="AI67" s="93" t="str">
        <f t="shared" si="4"/>
        <v/>
      </c>
      <c r="AJ67" s="93" t="str">
        <f t="shared" si="5"/>
        <v/>
      </c>
      <c r="AK67" s="215" t="str">
        <f t="shared" si="6"/>
        <v/>
      </c>
      <c r="AL67" s="99" t="str">
        <f>+IF(A67="","",IF(C67="",70,VLOOKUP(I67,Hoja2!A:D,4,0)))</f>
        <v/>
      </c>
    </row>
    <row r="68" spans="1:38" ht="15.75" customHeight="1">
      <c r="A68" s="79"/>
      <c r="B68" s="85"/>
      <c r="C68" s="79"/>
      <c r="D68" s="132"/>
      <c r="E68" s="132"/>
      <c r="F68" s="85"/>
      <c r="G68" s="85" t="str">
        <f>+IFERROR(VLOOKUP(F68,Listas!$B:$C,2,0),"")</f>
        <v/>
      </c>
      <c r="H68" s="85"/>
      <c r="I68" s="85"/>
      <c r="J68" s="85"/>
      <c r="K68" s="79"/>
      <c r="L68" s="79"/>
      <c r="M68" s="82"/>
      <c r="N68" s="79"/>
      <c r="O68" s="132"/>
      <c r="P68" s="80"/>
      <c r="Q68" s="85"/>
      <c r="R68" s="85"/>
      <c r="S68" s="85"/>
      <c r="T68" s="85"/>
      <c r="U68" s="79"/>
      <c r="V68" s="85"/>
      <c r="W68" s="79"/>
      <c r="X68" s="86" t="str">
        <f t="shared" si="0"/>
        <v/>
      </c>
      <c r="Y68" s="87"/>
      <c r="Z68" s="88"/>
      <c r="AA68" s="89" t="str">
        <f>+IF(T68="UI",'Tasas por grupos escalonada'!$C$5,IF(T68="UYU",'Tasas por grupos escalonada'!$C$4,IF(T68="USD",'Tasas por grupos escalonada'!$C$6,"")))</f>
        <v/>
      </c>
      <c r="AB68" s="85"/>
      <c r="AC68" s="85"/>
      <c r="AD68" s="85"/>
      <c r="AE68" s="85"/>
      <c r="AF68" s="90" t="str">
        <f t="shared" si="1"/>
        <v/>
      </c>
      <c r="AG68" s="91" t="str">
        <f t="shared" si="2"/>
        <v/>
      </c>
      <c r="AH68" s="92" t="str">
        <f t="shared" si="3"/>
        <v/>
      </c>
      <c r="AI68" s="93" t="str">
        <f t="shared" si="4"/>
        <v/>
      </c>
      <c r="AJ68" s="93" t="str">
        <f t="shared" si="5"/>
        <v/>
      </c>
      <c r="AK68" s="215" t="str">
        <f t="shared" si="6"/>
        <v/>
      </c>
      <c r="AL68" s="99" t="str">
        <f>+IF(A68="","",IF(C68="",70,VLOOKUP(I68,Hoja2!A:D,4,0)))</f>
        <v/>
      </c>
    </row>
    <row r="69" spans="1:38" ht="15.75" customHeight="1">
      <c r="A69" s="79"/>
      <c r="B69" s="85"/>
      <c r="C69" s="79"/>
      <c r="D69" s="132"/>
      <c r="E69" s="132"/>
      <c r="F69" s="85"/>
      <c r="G69" s="85" t="str">
        <f>+IFERROR(VLOOKUP(F69,Listas!$B:$C,2,0),"")</f>
        <v/>
      </c>
      <c r="H69" s="85"/>
      <c r="I69" s="85"/>
      <c r="J69" s="85"/>
      <c r="K69" s="79"/>
      <c r="L69" s="79"/>
      <c r="M69" s="82"/>
      <c r="N69" s="79"/>
      <c r="O69" s="132"/>
      <c r="P69" s="80"/>
      <c r="Q69" s="85"/>
      <c r="R69" s="85"/>
      <c r="S69" s="85"/>
      <c r="T69" s="85"/>
      <c r="U69" s="79"/>
      <c r="V69" s="85"/>
      <c r="W69" s="79"/>
      <c r="X69" s="86" t="str">
        <f t="shared" si="0"/>
        <v/>
      </c>
      <c r="Y69" s="87"/>
      <c r="Z69" s="88"/>
      <c r="AA69" s="89" t="str">
        <f>+IF(T69="UI",'Tasas por grupos escalonada'!$C$5,IF(T69="UYU",'Tasas por grupos escalonada'!$C$4,IF(T69="USD",'Tasas por grupos escalonada'!$C$6,"")))</f>
        <v/>
      </c>
      <c r="AB69" s="85"/>
      <c r="AC69" s="85"/>
      <c r="AD69" s="85"/>
      <c r="AE69" s="85"/>
      <c r="AF69" s="90" t="str">
        <f t="shared" si="1"/>
        <v/>
      </c>
      <c r="AG69" s="91" t="str">
        <f t="shared" si="2"/>
        <v/>
      </c>
      <c r="AH69" s="92" t="str">
        <f t="shared" si="3"/>
        <v/>
      </c>
      <c r="AI69" s="93" t="str">
        <f t="shared" si="4"/>
        <v/>
      </c>
      <c r="AJ69" s="93" t="str">
        <f t="shared" si="5"/>
        <v/>
      </c>
      <c r="AK69" s="215" t="str">
        <f t="shared" si="6"/>
        <v/>
      </c>
      <c r="AL69" s="99" t="str">
        <f>+IF(A69="","",IF(C69="",70,VLOOKUP(I69,Hoja2!A:D,4,0)))</f>
        <v/>
      </c>
    </row>
    <row r="70" spans="1:38" ht="15.75" customHeight="1">
      <c r="A70" s="79"/>
      <c r="B70" s="85"/>
      <c r="C70" s="79"/>
      <c r="D70" s="132"/>
      <c r="E70" s="132"/>
      <c r="F70" s="85"/>
      <c r="G70" s="85" t="str">
        <f>+IFERROR(VLOOKUP(F70,Listas!$B:$C,2,0),"")</f>
        <v/>
      </c>
      <c r="H70" s="85"/>
      <c r="I70" s="85"/>
      <c r="J70" s="85"/>
      <c r="K70" s="79"/>
      <c r="L70" s="79"/>
      <c r="M70" s="82"/>
      <c r="N70" s="79"/>
      <c r="O70" s="132"/>
      <c r="P70" s="80"/>
      <c r="Q70" s="85"/>
      <c r="R70" s="85"/>
      <c r="S70" s="85"/>
      <c r="T70" s="85"/>
      <c r="U70" s="79"/>
      <c r="V70" s="85"/>
      <c r="W70" s="79"/>
      <c r="X70" s="86" t="str">
        <f t="shared" si="0"/>
        <v/>
      </c>
      <c r="Y70" s="87"/>
      <c r="Z70" s="88"/>
      <c r="AA70" s="89" t="str">
        <f>+IF(T70="UI",'Tasas por grupos escalonada'!$C$5,IF(T70="UYU",'Tasas por grupos escalonada'!$C$4,IF(T70="USD",'Tasas por grupos escalonada'!$C$6,"")))</f>
        <v/>
      </c>
      <c r="AB70" s="85"/>
      <c r="AC70" s="85"/>
      <c r="AD70" s="85"/>
      <c r="AE70" s="85"/>
      <c r="AF70" s="90" t="str">
        <f t="shared" si="1"/>
        <v/>
      </c>
      <c r="AG70" s="91" t="str">
        <f t="shared" si="2"/>
        <v/>
      </c>
      <c r="AH70" s="92" t="str">
        <f t="shared" si="3"/>
        <v/>
      </c>
      <c r="AI70" s="93" t="str">
        <f t="shared" si="4"/>
        <v/>
      </c>
      <c r="AJ70" s="93" t="str">
        <f t="shared" si="5"/>
        <v/>
      </c>
      <c r="AK70" s="215" t="str">
        <f t="shared" si="6"/>
        <v/>
      </c>
      <c r="AL70" s="99" t="str">
        <f>+IF(A70="","",IF(C70="",70,VLOOKUP(I70,Hoja2!A:D,4,0)))</f>
        <v/>
      </c>
    </row>
    <row r="71" spans="1:38" ht="15.75" customHeight="1">
      <c r="A71" s="79"/>
      <c r="B71" s="85"/>
      <c r="C71" s="79"/>
      <c r="D71" s="132"/>
      <c r="E71" s="132"/>
      <c r="F71" s="85"/>
      <c r="G71" s="85" t="str">
        <f>+IFERROR(VLOOKUP(F71,Listas!$B:$C,2,0),"")</f>
        <v/>
      </c>
      <c r="H71" s="85"/>
      <c r="I71" s="85"/>
      <c r="J71" s="85"/>
      <c r="K71" s="79"/>
      <c r="L71" s="79"/>
      <c r="M71" s="82"/>
      <c r="N71" s="79"/>
      <c r="O71" s="132"/>
      <c r="P71" s="80"/>
      <c r="Q71" s="85"/>
      <c r="R71" s="85"/>
      <c r="S71" s="85"/>
      <c r="T71" s="85"/>
      <c r="U71" s="79"/>
      <c r="V71" s="85"/>
      <c r="W71" s="79"/>
      <c r="X71" s="86" t="str">
        <f t="shared" si="0"/>
        <v/>
      </c>
      <c r="Y71" s="87"/>
      <c r="Z71" s="88"/>
      <c r="AA71" s="89" t="str">
        <f>+IF(T71="UI",'Tasas por grupos escalonada'!$C$5,IF(T71="UYU",'Tasas por grupos escalonada'!$C$4,IF(T71="USD",'Tasas por grupos escalonada'!$C$6,"")))</f>
        <v/>
      </c>
      <c r="AB71" s="85"/>
      <c r="AC71" s="85"/>
      <c r="AD71" s="85"/>
      <c r="AE71" s="85"/>
      <c r="AF71" s="90" t="str">
        <f t="shared" si="1"/>
        <v/>
      </c>
      <c r="AG71" s="91" t="str">
        <f t="shared" si="2"/>
        <v/>
      </c>
      <c r="AH71" s="92" t="str">
        <f t="shared" si="3"/>
        <v/>
      </c>
      <c r="AI71" s="93" t="str">
        <f t="shared" si="4"/>
        <v/>
      </c>
      <c r="AJ71" s="93" t="str">
        <f t="shared" si="5"/>
        <v/>
      </c>
      <c r="AK71" s="215" t="str">
        <f t="shared" si="6"/>
        <v/>
      </c>
      <c r="AL71" s="99" t="str">
        <f>+IF(A71="","",IF(C71="",70,VLOOKUP(I71,Hoja2!A:D,4,0)))</f>
        <v/>
      </c>
    </row>
    <row r="72" spans="1:38" ht="15.75" customHeight="1">
      <c r="A72" s="79"/>
      <c r="B72" s="85"/>
      <c r="C72" s="79"/>
      <c r="D72" s="132"/>
      <c r="E72" s="132"/>
      <c r="F72" s="85"/>
      <c r="G72" s="85" t="str">
        <f>+IFERROR(VLOOKUP(F72,Listas!$B:$C,2,0),"")</f>
        <v/>
      </c>
      <c r="H72" s="85"/>
      <c r="I72" s="85"/>
      <c r="J72" s="85"/>
      <c r="K72" s="79"/>
      <c r="L72" s="79"/>
      <c r="M72" s="82"/>
      <c r="N72" s="79"/>
      <c r="O72" s="132"/>
      <c r="P72" s="80"/>
      <c r="Q72" s="85"/>
      <c r="R72" s="85"/>
      <c r="S72" s="85"/>
      <c r="T72" s="85"/>
      <c r="U72" s="79"/>
      <c r="V72" s="85"/>
      <c r="W72" s="79"/>
      <c r="X72" s="86" t="str">
        <f t="shared" si="0"/>
        <v/>
      </c>
      <c r="Y72" s="87"/>
      <c r="Z72" s="88"/>
      <c r="AA72" s="89" t="str">
        <f>+IF(T72="UI",'Tasas por grupos escalonada'!$C$5,IF(T72="UYU",'Tasas por grupos escalonada'!$C$4,IF(T72="USD",'Tasas por grupos escalonada'!$C$6,"")))</f>
        <v/>
      </c>
      <c r="AB72" s="85"/>
      <c r="AC72" s="85"/>
      <c r="AD72" s="85"/>
      <c r="AE72" s="85"/>
      <c r="AF72" s="90" t="str">
        <f t="shared" si="1"/>
        <v/>
      </c>
      <c r="AG72" s="91" t="str">
        <f t="shared" si="2"/>
        <v/>
      </c>
      <c r="AH72" s="92" t="str">
        <f t="shared" si="3"/>
        <v/>
      </c>
      <c r="AI72" s="93" t="str">
        <f t="shared" si="4"/>
        <v/>
      </c>
      <c r="AJ72" s="93" t="str">
        <f t="shared" si="5"/>
        <v/>
      </c>
      <c r="AK72" s="215" t="str">
        <f t="shared" si="6"/>
        <v/>
      </c>
      <c r="AL72" s="99" t="str">
        <f>+IF(A72="","",IF(C72="",70,VLOOKUP(I72,Hoja2!A:D,4,0)))</f>
        <v/>
      </c>
    </row>
    <row r="73" spans="1:38" ht="15.75" customHeight="1">
      <c r="A73" s="79"/>
      <c r="B73" s="85"/>
      <c r="C73" s="79"/>
      <c r="D73" s="132"/>
      <c r="E73" s="132"/>
      <c r="F73" s="85"/>
      <c r="G73" s="85" t="str">
        <f>+IFERROR(VLOOKUP(F73,Listas!$B:$C,2,0),"")</f>
        <v/>
      </c>
      <c r="H73" s="85"/>
      <c r="I73" s="85"/>
      <c r="J73" s="85"/>
      <c r="K73" s="79"/>
      <c r="L73" s="79"/>
      <c r="M73" s="82"/>
      <c r="N73" s="79"/>
      <c r="O73" s="132"/>
      <c r="P73" s="80"/>
      <c r="Q73" s="85"/>
      <c r="R73" s="85"/>
      <c r="S73" s="85"/>
      <c r="T73" s="85"/>
      <c r="U73" s="79"/>
      <c r="V73" s="85"/>
      <c r="W73" s="79"/>
      <c r="X73" s="86" t="str">
        <f t="shared" si="0"/>
        <v/>
      </c>
      <c r="Y73" s="87"/>
      <c r="Z73" s="88"/>
      <c r="AA73" s="89" t="str">
        <f>+IF(T73="UI",'Tasas por grupos escalonada'!$C$5,IF(T73="UYU",'Tasas por grupos escalonada'!$C$4,IF(T73="USD",'Tasas por grupos escalonada'!$C$6,"")))</f>
        <v/>
      </c>
      <c r="AB73" s="85"/>
      <c r="AC73" s="85"/>
      <c r="AD73" s="85"/>
      <c r="AE73" s="85"/>
      <c r="AF73" s="90" t="str">
        <f t="shared" si="1"/>
        <v/>
      </c>
      <c r="AG73" s="91" t="str">
        <f t="shared" si="2"/>
        <v/>
      </c>
      <c r="AH73" s="92" t="str">
        <f t="shared" si="3"/>
        <v/>
      </c>
      <c r="AI73" s="93" t="str">
        <f t="shared" si="4"/>
        <v/>
      </c>
      <c r="AJ73" s="93" t="str">
        <f t="shared" si="5"/>
        <v/>
      </c>
      <c r="AK73" s="215" t="str">
        <f t="shared" si="6"/>
        <v/>
      </c>
      <c r="AL73" s="99" t="str">
        <f>+IF(A73="","",IF(C73="",70,VLOOKUP(I73,Hoja2!A:D,4,0)))</f>
        <v/>
      </c>
    </row>
    <row r="74" spans="1:38" ht="15.75" customHeight="1">
      <c r="A74" s="79"/>
      <c r="B74" s="85"/>
      <c r="C74" s="79"/>
      <c r="D74" s="132"/>
      <c r="E74" s="132"/>
      <c r="F74" s="85"/>
      <c r="G74" s="85" t="str">
        <f>+IFERROR(VLOOKUP(F74,Listas!$B:$C,2,0),"")</f>
        <v/>
      </c>
      <c r="H74" s="85"/>
      <c r="I74" s="85"/>
      <c r="J74" s="85"/>
      <c r="K74" s="79"/>
      <c r="L74" s="79"/>
      <c r="M74" s="82"/>
      <c r="N74" s="79"/>
      <c r="O74" s="132"/>
      <c r="P74" s="80"/>
      <c r="Q74" s="85"/>
      <c r="R74" s="85"/>
      <c r="S74" s="85"/>
      <c r="T74" s="85"/>
      <c r="U74" s="79"/>
      <c r="V74" s="85"/>
      <c r="W74" s="79"/>
      <c r="X74" s="86" t="str">
        <f t="shared" si="0"/>
        <v/>
      </c>
      <c r="Y74" s="87"/>
      <c r="Z74" s="88"/>
      <c r="AA74" s="89" t="str">
        <f>+IF(T74="UI",'Tasas por grupos escalonada'!$C$5,IF(T74="UYU",'Tasas por grupos escalonada'!$C$4,IF(T74="USD",'Tasas por grupos escalonada'!$C$6,"")))</f>
        <v/>
      </c>
      <c r="AB74" s="85"/>
      <c r="AC74" s="85"/>
      <c r="AD74" s="85"/>
      <c r="AE74" s="85"/>
      <c r="AF74" s="90" t="str">
        <f t="shared" si="1"/>
        <v/>
      </c>
      <c r="AG74" s="91" t="str">
        <f t="shared" si="2"/>
        <v/>
      </c>
      <c r="AH74" s="92" t="str">
        <f t="shared" si="3"/>
        <v/>
      </c>
      <c r="AI74" s="93" t="str">
        <f t="shared" si="4"/>
        <v/>
      </c>
      <c r="AJ74" s="93" t="str">
        <f t="shared" si="5"/>
        <v/>
      </c>
      <c r="AK74" s="215" t="str">
        <f t="shared" si="6"/>
        <v/>
      </c>
      <c r="AL74" s="99" t="str">
        <f>+IF(A74="","",IF(C74="",70,VLOOKUP(I74,Hoja2!A:D,4,0)))</f>
        <v/>
      </c>
    </row>
    <row r="75" spans="1:38" ht="15.75" customHeight="1">
      <c r="A75" s="79"/>
      <c r="B75" s="85"/>
      <c r="C75" s="79"/>
      <c r="D75" s="132"/>
      <c r="E75" s="132"/>
      <c r="F75" s="85"/>
      <c r="G75" s="85" t="str">
        <f>+IFERROR(VLOOKUP(F75,Listas!$B:$C,2,0),"")</f>
        <v/>
      </c>
      <c r="H75" s="85"/>
      <c r="I75" s="85"/>
      <c r="J75" s="85"/>
      <c r="K75" s="79"/>
      <c r="L75" s="79"/>
      <c r="M75" s="82"/>
      <c r="N75" s="79"/>
      <c r="O75" s="132"/>
      <c r="P75" s="80"/>
      <c r="Q75" s="85"/>
      <c r="R75" s="85"/>
      <c r="S75" s="85"/>
      <c r="T75" s="85"/>
      <c r="U75" s="79"/>
      <c r="V75" s="85"/>
      <c r="W75" s="79"/>
      <c r="X75" s="86" t="str">
        <f t="shared" si="0"/>
        <v/>
      </c>
      <c r="Y75" s="87"/>
      <c r="Z75" s="88"/>
      <c r="AA75" s="89" t="str">
        <f>+IF(T75="UI",'Tasas por grupos escalonada'!$C$5,IF(T75="UYU",'Tasas por grupos escalonada'!$C$4,IF(T75="USD",'Tasas por grupos escalonada'!$C$6,"")))</f>
        <v/>
      </c>
      <c r="AB75" s="85"/>
      <c r="AC75" s="85"/>
      <c r="AD75" s="85"/>
      <c r="AE75" s="85"/>
      <c r="AF75" s="90" t="str">
        <f t="shared" si="1"/>
        <v/>
      </c>
      <c r="AG75" s="91" t="str">
        <f t="shared" si="2"/>
        <v/>
      </c>
      <c r="AH75" s="92" t="str">
        <f t="shared" si="3"/>
        <v/>
      </c>
      <c r="AI75" s="93" t="str">
        <f t="shared" si="4"/>
        <v/>
      </c>
      <c r="AJ75" s="93" t="str">
        <f t="shared" si="5"/>
        <v/>
      </c>
      <c r="AK75" s="215" t="str">
        <f t="shared" si="6"/>
        <v/>
      </c>
      <c r="AL75" s="99" t="str">
        <f>+IF(A75="","",IF(C75="",70,VLOOKUP(I75,Hoja2!A:D,4,0)))</f>
        <v/>
      </c>
    </row>
    <row r="76" spans="1:38" ht="15.75" customHeight="1">
      <c r="A76" s="79"/>
      <c r="B76" s="85"/>
      <c r="C76" s="79"/>
      <c r="D76" s="132"/>
      <c r="E76" s="132"/>
      <c r="F76" s="85"/>
      <c r="G76" s="85" t="str">
        <f>+IFERROR(VLOOKUP(F76,Listas!$B:$C,2,0),"")</f>
        <v/>
      </c>
      <c r="H76" s="85"/>
      <c r="I76" s="85"/>
      <c r="J76" s="85"/>
      <c r="K76" s="79"/>
      <c r="L76" s="79"/>
      <c r="M76" s="82"/>
      <c r="N76" s="79"/>
      <c r="O76" s="132"/>
      <c r="P76" s="80"/>
      <c r="Q76" s="85"/>
      <c r="R76" s="85"/>
      <c r="S76" s="85"/>
      <c r="T76" s="85"/>
      <c r="U76" s="79"/>
      <c r="V76" s="85"/>
      <c r="W76" s="79"/>
      <c r="X76" s="86" t="str">
        <f t="shared" si="0"/>
        <v/>
      </c>
      <c r="Y76" s="87"/>
      <c r="Z76" s="88"/>
      <c r="AA76" s="89" t="str">
        <f>+IF(T76="UI",'Tasas por grupos escalonada'!$C$5,IF(T76="UYU",'Tasas por grupos escalonada'!$C$4,IF(T76="USD",'Tasas por grupos escalonada'!$C$6,"")))</f>
        <v/>
      </c>
      <c r="AB76" s="85"/>
      <c r="AC76" s="85"/>
      <c r="AD76" s="85"/>
      <c r="AE76" s="85"/>
      <c r="AF76" s="90" t="str">
        <f t="shared" si="1"/>
        <v/>
      </c>
      <c r="AG76" s="91" t="str">
        <f t="shared" si="2"/>
        <v/>
      </c>
      <c r="AH76" s="92" t="str">
        <f t="shared" si="3"/>
        <v/>
      </c>
      <c r="AI76" s="93" t="str">
        <f t="shared" si="4"/>
        <v/>
      </c>
      <c r="AJ76" s="93" t="str">
        <f t="shared" si="5"/>
        <v/>
      </c>
      <c r="AK76" s="215" t="str">
        <f t="shared" si="6"/>
        <v/>
      </c>
      <c r="AL76" s="99" t="str">
        <f>+IF(A76="","",IF(C76="",70,VLOOKUP(I76,Hoja2!A:D,4,0)))</f>
        <v/>
      </c>
    </row>
    <row r="77" spans="1:38" ht="15.75" customHeight="1">
      <c r="A77" s="79"/>
      <c r="B77" s="85"/>
      <c r="C77" s="79"/>
      <c r="D77" s="132"/>
      <c r="E77" s="132"/>
      <c r="F77" s="85"/>
      <c r="G77" s="85" t="str">
        <f>+IFERROR(VLOOKUP(F77,Listas!$B:$C,2,0),"")</f>
        <v/>
      </c>
      <c r="H77" s="85"/>
      <c r="I77" s="85"/>
      <c r="J77" s="85"/>
      <c r="K77" s="79"/>
      <c r="L77" s="79"/>
      <c r="M77" s="82"/>
      <c r="N77" s="79"/>
      <c r="O77" s="132"/>
      <c r="P77" s="80"/>
      <c r="Q77" s="85"/>
      <c r="R77" s="85"/>
      <c r="S77" s="85"/>
      <c r="T77" s="85"/>
      <c r="U77" s="79"/>
      <c r="V77" s="85"/>
      <c r="W77" s="79"/>
      <c r="X77" s="86" t="str">
        <f t="shared" si="0"/>
        <v/>
      </c>
      <c r="Y77" s="87"/>
      <c r="Z77" s="88"/>
      <c r="AA77" s="89" t="str">
        <f>+IF(T77="UI",'Tasas por grupos escalonada'!$C$5,IF(T77="UYU",'Tasas por grupos escalonada'!$C$4,IF(T77="USD",'Tasas por grupos escalonada'!$C$6,"")))</f>
        <v/>
      </c>
      <c r="AB77" s="85"/>
      <c r="AC77" s="85"/>
      <c r="AD77" s="85"/>
      <c r="AE77" s="85"/>
      <c r="AF77" s="90" t="str">
        <f t="shared" si="1"/>
        <v/>
      </c>
      <c r="AG77" s="91" t="str">
        <f t="shared" si="2"/>
        <v/>
      </c>
      <c r="AH77" s="92" t="str">
        <f t="shared" si="3"/>
        <v/>
      </c>
      <c r="AI77" s="93" t="str">
        <f t="shared" si="4"/>
        <v/>
      </c>
      <c r="AJ77" s="93" t="str">
        <f t="shared" si="5"/>
        <v/>
      </c>
      <c r="AK77" s="215" t="str">
        <f t="shared" si="6"/>
        <v/>
      </c>
      <c r="AL77" s="99" t="str">
        <f>+IF(A77="","",IF(C77="",70,VLOOKUP(I77,Hoja2!A:D,4,0)))</f>
        <v/>
      </c>
    </row>
    <row r="78" spans="1:38" ht="15.75" customHeight="1">
      <c r="A78" s="79"/>
      <c r="B78" s="85"/>
      <c r="C78" s="79"/>
      <c r="D78" s="132"/>
      <c r="E78" s="132"/>
      <c r="F78" s="85"/>
      <c r="G78" s="85" t="str">
        <f>+IFERROR(VLOOKUP(F78,Listas!$B:$C,2,0),"")</f>
        <v/>
      </c>
      <c r="H78" s="85"/>
      <c r="I78" s="85"/>
      <c r="J78" s="85"/>
      <c r="K78" s="79"/>
      <c r="L78" s="79"/>
      <c r="M78" s="82"/>
      <c r="N78" s="79"/>
      <c r="O78" s="132"/>
      <c r="P78" s="80"/>
      <c r="Q78" s="85"/>
      <c r="R78" s="85"/>
      <c r="S78" s="85"/>
      <c r="T78" s="85"/>
      <c r="U78" s="79"/>
      <c r="V78" s="85"/>
      <c r="W78" s="79"/>
      <c r="X78" s="86" t="str">
        <f t="shared" si="0"/>
        <v/>
      </c>
      <c r="Y78" s="87"/>
      <c r="Z78" s="88"/>
      <c r="AA78" s="89" t="str">
        <f>+IF(T78="UI",'Tasas por grupos escalonada'!$C$5,IF(T78="UYU",'Tasas por grupos escalonada'!$C$4,IF(T78="USD",'Tasas por grupos escalonada'!$C$6,"")))</f>
        <v/>
      </c>
      <c r="AB78" s="85"/>
      <c r="AC78" s="85"/>
      <c r="AD78" s="85"/>
      <c r="AE78" s="85"/>
      <c r="AF78" s="90" t="str">
        <f t="shared" si="1"/>
        <v/>
      </c>
      <c r="AG78" s="91" t="str">
        <f t="shared" si="2"/>
        <v/>
      </c>
      <c r="AH78" s="92" t="str">
        <f t="shared" si="3"/>
        <v/>
      </c>
      <c r="AI78" s="93" t="str">
        <f t="shared" si="4"/>
        <v/>
      </c>
      <c r="AJ78" s="93" t="str">
        <f t="shared" si="5"/>
        <v/>
      </c>
      <c r="AK78" s="215" t="str">
        <f t="shared" si="6"/>
        <v/>
      </c>
      <c r="AL78" s="99" t="str">
        <f>+IF(A78="","",IF(C78="",70,VLOOKUP(I78,Hoja2!A:D,4,0)))</f>
        <v/>
      </c>
    </row>
    <row r="79" spans="1:38" ht="15.75" customHeight="1">
      <c r="A79" s="79"/>
      <c r="B79" s="85"/>
      <c r="C79" s="79"/>
      <c r="D79" s="132"/>
      <c r="E79" s="132"/>
      <c r="F79" s="85"/>
      <c r="G79" s="85" t="str">
        <f>+IFERROR(VLOOKUP(F79,Listas!$B:$C,2,0),"")</f>
        <v/>
      </c>
      <c r="H79" s="85"/>
      <c r="I79" s="85"/>
      <c r="J79" s="85"/>
      <c r="K79" s="79"/>
      <c r="L79" s="79"/>
      <c r="M79" s="82"/>
      <c r="N79" s="79"/>
      <c r="O79" s="132"/>
      <c r="P79" s="80"/>
      <c r="Q79" s="85"/>
      <c r="R79" s="85"/>
      <c r="S79" s="85"/>
      <c r="T79" s="85"/>
      <c r="U79" s="79"/>
      <c r="V79" s="85"/>
      <c r="W79" s="79"/>
      <c r="X79" s="86" t="str">
        <f t="shared" si="0"/>
        <v/>
      </c>
      <c r="Y79" s="87"/>
      <c r="Z79" s="88"/>
      <c r="AA79" s="89" t="str">
        <f>+IF(T79="UI",'Tasas por grupos escalonada'!$C$5,IF(T79="UYU",'Tasas por grupos escalonada'!$C$4,IF(T79="USD",'Tasas por grupos escalonada'!$C$6,"")))</f>
        <v/>
      </c>
      <c r="AB79" s="85"/>
      <c r="AC79" s="85"/>
      <c r="AD79" s="85"/>
      <c r="AE79" s="85"/>
      <c r="AF79" s="90" t="str">
        <f t="shared" si="1"/>
        <v/>
      </c>
      <c r="AG79" s="91" t="str">
        <f t="shared" si="2"/>
        <v/>
      </c>
      <c r="AH79" s="92" t="str">
        <f t="shared" si="3"/>
        <v/>
      </c>
      <c r="AI79" s="93" t="str">
        <f t="shared" si="4"/>
        <v/>
      </c>
      <c r="AJ79" s="93" t="str">
        <f t="shared" si="5"/>
        <v/>
      </c>
      <c r="AK79" s="215" t="str">
        <f t="shared" si="6"/>
        <v/>
      </c>
      <c r="AL79" s="99" t="str">
        <f>+IF(A79="","",IF(C79="",70,VLOOKUP(I79,Hoja2!A:D,4,0)))</f>
        <v/>
      </c>
    </row>
    <row r="80" spans="1:38" ht="15.75" customHeight="1">
      <c r="A80" s="79"/>
      <c r="B80" s="85"/>
      <c r="C80" s="79"/>
      <c r="D80" s="132"/>
      <c r="E80" s="132"/>
      <c r="F80" s="85"/>
      <c r="G80" s="85" t="str">
        <f>+IFERROR(VLOOKUP(F80,Listas!$B:$C,2,0),"")</f>
        <v/>
      </c>
      <c r="H80" s="85"/>
      <c r="I80" s="85"/>
      <c r="J80" s="85"/>
      <c r="K80" s="79"/>
      <c r="L80" s="79"/>
      <c r="M80" s="82"/>
      <c r="N80" s="79"/>
      <c r="O80" s="132"/>
      <c r="P80" s="80"/>
      <c r="Q80" s="85"/>
      <c r="R80" s="85"/>
      <c r="S80" s="85"/>
      <c r="T80" s="85"/>
      <c r="U80" s="79"/>
      <c r="V80" s="85"/>
      <c r="W80" s="79"/>
      <c r="X80" s="86" t="str">
        <f t="shared" si="0"/>
        <v/>
      </c>
      <c r="Y80" s="87"/>
      <c r="Z80" s="88"/>
      <c r="AA80" s="89" t="str">
        <f>+IF(T80="UI",'Tasas por grupos escalonada'!$C$5,IF(T80="UYU",'Tasas por grupos escalonada'!$C$4,IF(T80="USD",'Tasas por grupos escalonada'!$C$6,"")))</f>
        <v/>
      </c>
      <c r="AB80" s="85"/>
      <c r="AC80" s="85"/>
      <c r="AD80" s="85"/>
      <c r="AE80" s="85"/>
      <c r="AF80" s="90" t="str">
        <f t="shared" si="1"/>
        <v/>
      </c>
      <c r="AG80" s="91" t="str">
        <f t="shared" si="2"/>
        <v/>
      </c>
      <c r="AH80" s="92" t="str">
        <f t="shared" si="3"/>
        <v/>
      </c>
      <c r="AI80" s="93" t="str">
        <f t="shared" si="4"/>
        <v/>
      </c>
      <c r="AJ80" s="93" t="str">
        <f t="shared" si="5"/>
        <v/>
      </c>
      <c r="AK80" s="215" t="str">
        <f t="shared" si="6"/>
        <v/>
      </c>
      <c r="AL80" s="99" t="str">
        <f>+IF(A80="","",IF(C80="",70,VLOOKUP(I80,Hoja2!A:D,4,0)))</f>
        <v/>
      </c>
    </row>
    <row r="81" spans="1:38" ht="15.75" customHeight="1">
      <c r="A81" s="79"/>
      <c r="B81" s="85"/>
      <c r="C81" s="79"/>
      <c r="D81" s="132"/>
      <c r="E81" s="132"/>
      <c r="F81" s="85"/>
      <c r="G81" s="85" t="str">
        <f>+IFERROR(VLOOKUP(F81,Listas!$B:$C,2,0),"")</f>
        <v/>
      </c>
      <c r="H81" s="85"/>
      <c r="I81" s="85"/>
      <c r="J81" s="85"/>
      <c r="K81" s="79"/>
      <c r="L81" s="79"/>
      <c r="M81" s="82"/>
      <c r="N81" s="79"/>
      <c r="O81" s="132"/>
      <c r="P81" s="80"/>
      <c r="Q81" s="85"/>
      <c r="R81" s="85"/>
      <c r="S81" s="85"/>
      <c r="T81" s="85"/>
      <c r="U81" s="79"/>
      <c r="V81" s="85"/>
      <c r="W81" s="79"/>
      <c r="X81" s="86" t="str">
        <f t="shared" si="0"/>
        <v/>
      </c>
      <c r="Y81" s="87"/>
      <c r="Z81" s="88"/>
      <c r="AA81" s="89" t="str">
        <f>+IF(T81="UI",'Tasas por grupos escalonada'!$C$5,IF(T81="UYU",'Tasas por grupos escalonada'!$C$4,IF(T81="USD",'Tasas por grupos escalonada'!$C$6,"")))</f>
        <v/>
      </c>
      <c r="AB81" s="85"/>
      <c r="AC81" s="85"/>
      <c r="AD81" s="85"/>
      <c r="AE81" s="85"/>
      <c r="AF81" s="90" t="str">
        <f t="shared" si="1"/>
        <v/>
      </c>
      <c r="AG81" s="91" t="str">
        <f t="shared" si="2"/>
        <v/>
      </c>
      <c r="AH81" s="92" t="str">
        <f t="shared" si="3"/>
        <v/>
      </c>
      <c r="AI81" s="93" t="str">
        <f t="shared" si="4"/>
        <v/>
      </c>
      <c r="AJ81" s="93" t="str">
        <f t="shared" si="5"/>
        <v/>
      </c>
      <c r="AK81" s="215" t="str">
        <f t="shared" si="6"/>
        <v/>
      </c>
      <c r="AL81" s="99" t="str">
        <f>+IF(A81="","",IF(C81="",70,VLOOKUP(I81,Hoja2!A:D,4,0)))</f>
        <v/>
      </c>
    </row>
    <row r="82" spans="1:38" ht="15.75" customHeight="1">
      <c r="A82" s="79"/>
      <c r="B82" s="85"/>
      <c r="C82" s="79"/>
      <c r="D82" s="132"/>
      <c r="E82" s="132"/>
      <c r="F82" s="85"/>
      <c r="G82" s="85" t="str">
        <f>+IFERROR(VLOOKUP(F82,Listas!$B:$C,2,0),"")</f>
        <v/>
      </c>
      <c r="H82" s="85"/>
      <c r="I82" s="85"/>
      <c r="J82" s="85"/>
      <c r="K82" s="79"/>
      <c r="L82" s="79"/>
      <c r="M82" s="82"/>
      <c r="N82" s="79"/>
      <c r="O82" s="132"/>
      <c r="P82" s="80"/>
      <c r="Q82" s="85"/>
      <c r="R82" s="85"/>
      <c r="S82" s="85"/>
      <c r="T82" s="85"/>
      <c r="U82" s="79"/>
      <c r="V82" s="85"/>
      <c r="W82" s="79"/>
      <c r="X82" s="86" t="str">
        <f t="shared" si="0"/>
        <v/>
      </c>
      <c r="Y82" s="87"/>
      <c r="Z82" s="88"/>
      <c r="AA82" s="89" t="str">
        <f>+IF(T82="UI",'Tasas por grupos escalonada'!$C$5,IF(T82="UYU",'Tasas por grupos escalonada'!$C$4,IF(T82="USD",'Tasas por grupos escalonada'!$C$6,"")))</f>
        <v/>
      </c>
      <c r="AB82" s="85"/>
      <c r="AC82" s="85"/>
      <c r="AD82" s="85"/>
      <c r="AE82" s="85"/>
      <c r="AF82" s="90" t="str">
        <f t="shared" si="1"/>
        <v/>
      </c>
      <c r="AG82" s="91" t="str">
        <f t="shared" si="2"/>
        <v/>
      </c>
      <c r="AH82" s="92" t="str">
        <f t="shared" si="3"/>
        <v/>
      </c>
      <c r="AI82" s="93" t="str">
        <f t="shared" si="4"/>
        <v/>
      </c>
      <c r="AJ82" s="93" t="str">
        <f t="shared" si="5"/>
        <v/>
      </c>
      <c r="AK82" s="215" t="str">
        <f t="shared" si="6"/>
        <v/>
      </c>
      <c r="AL82" s="99" t="str">
        <f>+IF(A82="","",IF(C82="",70,VLOOKUP(I82,Hoja2!A:D,4,0)))</f>
        <v/>
      </c>
    </row>
    <row r="83" spans="1:38" ht="15.75" customHeight="1">
      <c r="A83" s="79"/>
      <c r="B83" s="85"/>
      <c r="C83" s="79"/>
      <c r="D83" s="132"/>
      <c r="E83" s="132"/>
      <c r="F83" s="85"/>
      <c r="G83" s="85" t="str">
        <f>+IFERROR(VLOOKUP(F83,Listas!$B:$C,2,0),"")</f>
        <v/>
      </c>
      <c r="H83" s="85"/>
      <c r="I83" s="85"/>
      <c r="J83" s="85"/>
      <c r="K83" s="79"/>
      <c r="L83" s="79"/>
      <c r="M83" s="82"/>
      <c r="N83" s="79"/>
      <c r="O83" s="132"/>
      <c r="P83" s="80"/>
      <c r="Q83" s="85"/>
      <c r="R83" s="85"/>
      <c r="S83" s="85"/>
      <c r="T83" s="85"/>
      <c r="U83" s="79"/>
      <c r="V83" s="85"/>
      <c r="W83" s="79"/>
      <c r="X83" s="86" t="str">
        <f t="shared" si="0"/>
        <v/>
      </c>
      <c r="Y83" s="87"/>
      <c r="Z83" s="88"/>
      <c r="AA83" s="89" t="str">
        <f>+IF(T83="UI",'Tasas por grupos escalonada'!$C$5,IF(T83="UYU",'Tasas por grupos escalonada'!$C$4,IF(T83="USD",'Tasas por grupos escalonada'!$C$6,"")))</f>
        <v/>
      </c>
      <c r="AB83" s="85"/>
      <c r="AC83" s="85"/>
      <c r="AD83" s="85"/>
      <c r="AE83" s="85"/>
      <c r="AF83" s="90" t="str">
        <f t="shared" si="1"/>
        <v/>
      </c>
      <c r="AG83" s="91" t="str">
        <f t="shared" si="2"/>
        <v/>
      </c>
      <c r="AH83" s="92" t="str">
        <f t="shared" si="3"/>
        <v/>
      </c>
      <c r="AI83" s="93" t="str">
        <f t="shared" si="4"/>
        <v/>
      </c>
      <c r="AJ83" s="93" t="str">
        <f t="shared" si="5"/>
        <v/>
      </c>
      <c r="AK83" s="215" t="str">
        <f t="shared" si="6"/>
        <v/>
      </c>
      <c r="AL83" s="99" t="str">
        <f>+IF(A83="","",IF(C83="",70,VLOOKUP(I83,Hoja2!A:D,4,0)))</f>
        <v/>
      </c>
    </row>
    <row r="84" spans="1:38" ht="15.75" customHeight="1">
      <c r="A84" s="79"/>
      <c r="B84" s="85"/>
      <c r="C84" s="79"/>
      <c r="D84" s="132"/>
      <c r="E84" s="132"/>
      <c r="F84" s="85"/>
      <c r="G84" s="85" t="str">
        <f>+IFERROR(VLOOKUP(F84,Listas!$B:$C,2,0),"")</f>
        <v/>
      </c>
      <c r="H84" s="85"/>
      <c r="I84" s="85"/>
      <c r="J84" s="85"/>
      <c r="K84" s="79"/>
      <c r="L84" s="79"/>
      <c r="M84" s="82"/>
      <c r="N84" s="79"/>
      <c r="O84" s="132"/>
      <c r="P84" s="80"/>
      <c r="Q84" s="85"/>
      <c r="R84" s="85"/>
      <c r="S84" s="85"/>
      <c r="T84" s="85"/>
      <c r="U84" s="79"/>
      <c r="V84" s="85"/>
      <c r="W84" s="79"/>
      <c r="X84" s="86" t="str">
        <f t="shared" si="0"/>
        <v/>
      </c>
      <c r="Y84" s="87"/>
      <c r="Z84" s="88"/>
      <c r="AA84" s="89" t="str">
        <f>+IF(T84="UI",'Tasas por grupos escalonada'!$C$5,IF(T84="UYU",'Tasas por grupos escalonada'!$C$4,IF(T84="USD",'Tasas por grupos escalonada'!$C$6,"")))</f>
        <v/>
      </c>
      <c r="AB84" s="85"/>
      <c r="AC84" s="85"/>
      <c r="AD84" s="85"/>
      <c r="AE84" s="85"/>
      <c r="AF84" s="90" t="str">
        <f t="shared" si="1"/>
        <v/>
      </c>
      <c r="AG84" s="91" t="str">
        <f t="shared" si="2"/>
        <v/>
      </c>
      <c r="AH84" s="92" t="str">
        <f t="shared" si="3"/>
        <v/>
      </c>
      <c r="AI84" s="93" t="str">
        <f t="shared" si="4"/>
        <v/>
      </c>
      <c r="AJ84" s="93" t="str">
        <f t="shared" si="5"/>
        <v/>
      </c>
      <c r="AK84" s="215" t="str">
        <f t="shared" si="6"/>
        <v/>
      </c>
      <c r="AL84" s="99" t="str">
        <f>+IF(A84="","",IF(C84="",70,VLOOKUP(I84,Hoja2!A:D,4,0)))</f>
        <v/>
      </c>
    </row>
    <row r="85" spans="1:38" ht="15.75" customHeight="1">
      <c r="A85" s="79"/>
      <c r="B85" s="85"/>
      <c r="C85" s="79"/>
      <c r="D85" s="132"/>
      <c r="E85" s="132"/>
      <c r="F85" s="85"/>
      <c r="G85" s="85" t="str">
        <f>+IFERROR(VLOOKUP(F85,Listas!$B:$C,2,0),"")</f>
        <v/>
      </c>
      <c r="H85" s="85"/>
      <c r="I85" s="85"/>
      <c r="J85" s="85"/>
      <c r="K85" s="79"/>
      <c r="L85" s="79"/>
      <c r="M85" s="82"/>
      <c r="N85" s="79"/>
      <c r="O85" s="132"/>
      <c r="P85" s="80"/>
      <c r="Q85" s="85"/>
      <c r="R85" s="85"/>
      <c r="S85" s="85"/>
      <c r="T85" s="85"/>
      <c r="U85" s="79"/>
      <c r="V85" s="85"/>
      <c r="W85" s="79"/>
      <c r="X85" s="86" t="str">
        <f t="shared" si="0"/>
        <v/>
      </c>
      <c r="Y85" s="87"/>
      <c r="Z85" s="88"/>
      <c r="AA85" s="89" t="str">
        <f>+IF(T85="UI",'Tasas por grupos escalonada'!$C$5,IF(T85="UYU",'Tasas por grupos escalonada'!$C$4,IF(T85="USD",'Tasas por grupos escalonada'!$C$6,"")))</f>
        <v/>
      </c>
      <c r="AB85" s="85"/>
      <c r="AC85" s="85"/>
      <c r="AD85" s="85"/>
      <c r="AE85" s="85"/>
      <c r="AF85" s="90" t="str">
        <f t="shared" si="1"/>
        <v/>
      </c>
      <c r="AG85" s="91" t="str">
        <f t="shared" si="2"/>
        <v/>
      </c>
      <c r="AH85" s="92" t="str">
        <f t="shared" si="3"/>
        <v/>
      </c>
      <c r="AI85" s="93" t="str">
        <f t="shared" si="4"/>
        <v/>
      </c>
      <c r="AJ85" s="93" t="str">
        <f t="shared" si="5"/>
        <v/>
      </c>
      <c r="AK85" s="215" t="str">
        <f t="shared" si="6"/>
        <v/>
      </c>
      <c r="AL85" s="99" t="str">
        <f>+IF(A85="","",IF(C85="",70,VLOOKUP(I85,Hoja2!A:D,4,0)))</f>
        <v/>
      </c>
    </row>
    <row r="86" spans="1:38" ht="15.75" customHeight="1">
      <c r="A86" s="79"/>
      <c r="B86" s="85"/>
      <c r="C86" s="79"/>
      <c r="D86" s="132"/>
      <c r="E86" s="132"/>
      <c r="F86" s="85"/>
      <c r="G86" s="85" t="str">
        <f>+IFERROR(VLOOKUP(F86,Listas!$B:$C,2,0),"")</f>
        <v/>
      </c>
      <c r="H86" s="85"/>
      <c r="I86" s="85"/>
      <c r="J86" s="85"/>
      <c r="K86" s="79"/>
      <c r="L86" s="79"/>
      <c r="M86" s="82"/>
      <c r="N86" s="79"/>
      <c r="O86" s="132"/>
      <c r="P86" s="80"/>
      <c r="Q86" s="85"/>
      <c r="R86" s="85"/>
      <c r="S86" s="85"/>
      <c r="T86" s="85"/>
      <c r="U86" s="79"/>
      <c r="V86" s="85"/>
      <c r="W86" s="79"/>
      <c r="X86" s="86" t="str">
        <f t="shared" si="0"/>
        <v/>
      </c>
      <c r="Y86" s="87"/>
      <c r="Z86" s="88"/>
      <c r="AA86" s="89" t="str">
        <f>+IF(T86="UI",'Tasas por grupos escalonada'!$C$5,IF(T86="UYU",'Tasas por grupos escalonada'!$C$4,IF(T86="USD",'Tasas por grupos escalonada'!$C$6,"")))</f>
        <v/>
      </c>
      <c r="AB86" s="85"/>
      <c r="AC86" s="85"/>
      <c r="AD86" s="85"/>
      <c r="AE86" s="85"/>
      <c r="AF86" s="90" t="str">
        <f t="shared" si="1"/>
        <v/>
      </c>
      <c r="AG86" s="91" t="str">
        <f t="shared" si="2"/>
        <v/>
      </c>
      <c r="AH86" s="92" t="str">
        <f t="shared" si="3"/>
        <v/>
      </c>
      <c r="AI86" s="93" t="str">
        <f t="shared" si="4"/>
        <v/>
      </c>
      <c r="AJ86" s="93" t="str">
        <f t="shared" si="5"/>
        <v/>
      </c>
      <c r="AK86" s="215" t="str">
        <f t="shared" si="6"/>
        <v/>
      </c>
      <c r="AL86" s="99" t="str">
        <f>+IF(A86="","",IF(C86="",70,VLOOKUP(I86,Hoja2!A:D,4,0)))</f>
        <v/>
      </c>
    </row>
    <row r="87" spans="1:38" ht="15.75" customHeight="1">
      <c r="A87" s="79"/>
      <c r="B87" s="85"/>
      <c r="C87" s="79"/>
      <c r="D87" s="132"/>
      <c r="E87" s="132"/>
      <c r="F87" s="85"/>
      <c r="G87" s="85" t="str">
        <f>+IFERROR(VLOOKUP(F87,Listas!$B:$C,2,0),"")</f>
        <v/>
      </c>
      <c r="H87" s="85"/>
      <c r="I87" s="85"/>
      <c r="J87" s="85"/>
      <c r="K87" s="79"/>
      <c r="L87" s="79"/>
      <c r="M87" s="82"/>
      <c r="N87" s="79"/>
      <c r="O87" s="132"/>
      <c r="P87" s="80"/>
      <c r="Q87" s="85"/>
      <c r="R87" s="85"/>
      <c r="S87" s="85"/>
      <c r="T87" s="85"/>
      <c r="U87" s="79"/>
      <c r="V87" s="85"/>
      <c r="W87" s="79"/>
      <c r="X87" s="86" t="str">
        <f t="shared" si="0"/>
        <v/>
      </c>
      <c r="Y87" s="87"/>
      <c r="Z87" s="88"/>
      <c r="AA87" s="89" t="str">
        <f>+IF(T87="UI",'Tasas por grupos escalonada'!$C$5,IF(T87="UYU",'Tasas por grupos escalonada'!$C$4,IF(T87="USD",'Tasas por grupos escalonada'!$C$6,"")))</f>
        <v/>
      </c>
      <c r="AB87" s="85"/>
      <c r="AC87" s="85"/>
      <c r="AD87" s="85"/>
      <c r="AE87" s="85"/>
      <c r="AF87" s="90" t="str">
        <f t="shared" si="1"/>
        <v/>
      </c>
      <c r="AG87" s="91" t="str">
        <f t="shared" si="2"/>
        <v/>
      </c>
      <c r="AH87" s="92" t="str">
        <f t="shared" si="3"/>
        <v/>
      </c>
      <c r="AI87" s="93" t="str">
        <f t="shared" si="4"/>
        <v/>
      </c>
      <c r="AJ87" s="93" t="str">
        <f t="shared" si="5"/>
        <v/>
      </c>
      <c r="AK87" s="215" t="str">
        <f t="shared" si="6"/>
        <v/>
      </c>
      <c r="AL87" s="99" t="str">
        <f>+IF(A87="","",IF(C87="",70,VLOOKUP(I87,Hoja2!A:D,4,0)))</f>
        <v/>
      </c>
    </row>
    <row r="88" spans="1:38" ht="15.75" customHeight="1">
      <c r="A88" s="79"/>
      <c r="B88" s="85"/>
      <c r="C88" s="79"/>
      <c r="D88" s="132"/>
      <c r="E88" s="132"/>
      <c r="F88" s="85"/>
      <c r="G88" s="85" t="str">
        <f>+IFERROR(VLOOKUP(F88,Listas!$B:$C,2,0),"")</f>
        <v/>
      </c>
      <c r="H88" s="85"/>
      <c r="I88" s="85"/>
      <c r="J88" s="85"/>
      <c r="K88" s="79"/>
      <c r="L88" s="79"/>
      <c r="M88" s="82"/>
      <c r="N88" s="79"/>
      <c r="O88" s="132"/>
      <c r="P88" s="80"/>
      <c r="Q88" s="85"/>
      <c r="R88" s="85"/>
      <c r="S88" s="85"/>
      <c r="T88" s="85"/>
      <c r="U88" s="79"/>
      <c r="V88" s="85"/>
      <c r="W88" s="79"/>
      <c r="X88" s="86" t="str">
        <f t="shared" si="0"/>
        <v/>
      </c>
      <c r="Y88" s="87"/>
      <c r="Z88" s="88"/>
      <c r="AA88" s="89" t="str">
        <f>+IF(T88="UI",'Tasas por grupos escalonada'!$C$5,IF(T88="UYU",'Tasas por grupos escalonada'!$C$4,IF(T88="USD",'Tasas por grupos escalonada'!$C$6,"")))</f>
        <v/>
      </c>
      <c r="AB88" s="85"/>
      <c r="AC88" s="85"/>
      <c r="AD88" s="85"/>
      <c r="AE88" s="85"/>
      <c r="AF88" s="90" t="str">
        <f t="shared" si="1"/>
        <v/>
      </c>
      <c r="AG88" s="91" t="str">
        <f t="shared" si="2"/>
        <v/>
      </c>
      <c r="AH88" s="92" t="str">
        <f t="shared" si="3"/>
        <v/>
      </c>
      <c r="AI88" s="93" t="str">
        <f t="shared" si="4"/>
        <v/>
      </c>
      <c r="AJ88" s="93" t="str">
        <f t="shared" si="5"/>
        <v/>
      </c>
      <c r="AK88" s="215" t="str">
        <f t="shared" si="6"/>
        <v/>
      </c>
      <c r="AL88" s="99" t="str">
        <f>+IF(A88="","",IF(C88="",70,VLOOKUP(I88,Hoja2!A:D,4,0)))</f>
        <v/>
      </c>
    </row>
    <row r="89" spans="1:38" ht="15.75" customHeight="1">
      <c r="A89" s="79"/>
      <c r="B89" s="85"/>
      <c r="C89" s="79"/>
      <c r="D89" s="132"/>
      <c r="E89" s="132"/>
      <c r="F89" s="85"/>
      <c r="G89" s="85" t="str">
        <f>+IFERROR(VLOOKUP(F89,Listas!$B:$C,2,0),"")</f>
        <v/>
      </c>
      <c r="H89" s="85"/>
      <c r="I89" s="85"/>
      <c r="J89" s="85"/>
      <c r="K89" s="79"/>
      <c r="L89" s="79"/>
      <c r="M89" s="82"/>
      <c r="N89" s="79"/>
      <c r="O89" s="132"/>
      <c r="P89" s="80"/>
      <c r="Q89" s="85"/>
      <c r="R89" s="85"/>
      <c r="S89" s="85"/>
      <c r="T89" s="85"/>
      <c r="U89" s="79"/>
      <c r="V89" s="85"/>
      <c r="W89" s="79"/>
      <c r="X89" s="86" t="str">
        <f t="shared" si="0"/>
        <v/>
      </c>
      <c r="Y89" s="87"/>
      <c r="Z89" s="88"/>
      <c r="AA89" s="89" t="str">
        <f>+IF(T89="UI",'Tasas por grupos escalonada'!$C$5,IF(T89="UYU",'Tasas por grupos escalonada'!$C$4,IF(T89="USD",'Tasas por grupos escalonada'!$C$6,"")))</f>
        <v/>
      </c>
      <c r="AB89" s="85"/>
      <c r="AC89" s="85"/>
      <c r="AD89" s="85"/>
      <c r="AE89" s="85"/>
      <c r="AF89" s="90" t="str">
        <f t="shared" si="1"/>
        <v/>
      </c>
      <c r="AG89" s="91" t="str">
        <f t="shared" si="2"/>
        <v/>
      </c>
      <c r="AH89" s="92" t="str">
        <f t="shared" si="3"/>
        <v/>
      </c>
      <c r="AI89" s="93" t="str">
        <f t="shared" si="4"/>
        <v/>
      </c>
      <c r="AJ89" s="93" t="str">
        <f t="shared" si="5"/>
        <v/>
      </c>
      <c r="AK89" s="215" t="str">
        <f t="shared" si="6"/>
        <v/>
      </c>
      <c r="AL89" s="99" t="str">
        <f>+IF(A89="","",IF(C89="",70,VLOOKUP(I89,Hoja2!A:D,4,0)))</f>
        <v/>
      </c>
    </row>
    <row r="90" spans="1:38" ht="15.75" customHeight="1">
      <c r="A90" s="79"/>
      <c r="B90" s="85"/>
      <c r="C90" s="79"/>
      <c r="D90" s="132"/>
      <c r="E90" s="132"/>
      <c r="F90" s="85"/>
      <c r="G90" s="85" t="str">
        <f>+IFERROR(VLOOKUP(F90,Listas!$B:$C,2,0),"")</f>
        <v/>
      </c>
      <c r="H90" s="85"/>
      <c r="I90" s="85"/>
      <c r="J90" s="85"/>
      <c r="K90" s="79"/>
      <c r="L90" s="79"/>
      <c r="M90" s="82"/>
      <c r="N90" s="79"/>
      <c r="O90" s="132"/>
      <c r="P90" s="80"/>
      <c r="Q90" s="85"/>
      <c r="R90" s="85"/>
      <c r="S90" s="85"/>
      <c r="T90" s="85"/>
      <c r="U90" s="79"/>
      <c r="V90" s="85"/>
      <c r="W90" s="79"/>
      <c r="X90" s="86" t="str">
        <f t="shared" si="0"/>
        <v/>
      </c>
      <c r="Y90" s="87"/>
      <c r="Z90" s="88"/>
      <c r="AA90" s="89" t="str">
        <f>+IF(T90="UI",'Tasas por grupos escalonada'!$C$5,IF(T90="UYU",'Tasas por grupos escalonada'!$C$4,IF(T90="USD",'Tasas por grupos escalonada'!$C$6,"")))</f>
        <v/>
      </c>
      <c r="AB90" s="85"/>
      <c r="AC90" s="85"/>
      <c r="AD90" s="85"/>
      <c r="AE90" s="85"/>
      <c r="AF90" s="90" t="str">
        <f t="shared" si="1"/>
        <v/>
      </c>
      <c r="AG90" s="91" t="str">
        <f t="shared" si="2"/>
        <v/>
      </c>
      <c r="AH90" s="92" t="str">
        <f t="shared" si="3"/>
        <v/>
      </c>
      <c r="AI90" s="93" t="str">
        <f t="shared" si="4"/>
        <v/>
      </c>
      <c r="AJ90" s="93" t="str">
        <f t="shared" si="5"/>
        <v/>
      </c>
      <c r="AK90" s="215" t="str">
        <f t="shared" si="6"/>
        <v/>
      </c>
      <c r="AL90" s="99" t="str">
        <f>+IF(A90="","",IF(C90="",70,VLOOKUP(I90,Hoja2!A:D,4,0)))</f>
        <v/>
      </c>
    </row>
    <row r="91" spans="1:38" ht="15.75" customHeight="1">
      <c r="A91" s="79"/>
      <c r="B91" s="85"/>
      <c r="C91" s="79"/>
      <c r="D91" s="132"/>
      <c r="E91" s="132"/>
      <c r="F91" s="85"/>
      <c r="G91" s="85" t="str">
        <f>+IFERROR(VLOOKUP(F91,Listas!$B:$C,2,0),"")</f>
        <v/>
      </c>
      <c r="H91" s="85"/>
      <c r="I91" s="85"/>
      <c r="J91" s="85"/>
      <c r="K91" s="79"/>
      <c r="L91" s="79"/>
      <c r="M91" s="82"/>
      <c r="N91" s="79"/>
      <c r="O91" s="132"/>
      <c r="P91" s="80"/>
      <c r="Q91" s="85"/>
      <c r="R91" s="85"/>
      <c r="S91" s="85"/>
      <c r="T91" s="85"/>
      <c r="U91" s="79"/>
      <c r="V91" s="85"/>
      <c r="W91" s="79"/>
      <c r="X91" s="86" t="str">
        <f t="shared" si="0"/>
        <v/>
      </c>
      <c r="Y91" s="87"/>
      <c r="Z91" s="88"/>
      <c r="AA91" s="89" t="str">
        <f>+IF(T91="UI",'Tasas por grupos escalonada'!$C$5,IF(T91="UYU",'Tasas por grupos escalonada'!$C$4,IF(T91="USD",'Tasas por grupos escalonada'!$C$6,"")))</f>
        <v/>
      </c>
      <c r="AB91" s="85"/>
      <c r="AC91" s="85"/>
      <c r="AD91" s="85"/>
      <c r="AE91" s="85"/>
      <c r="AF91" s="90" t="str">
        <f t="shared" si="1"/>
        <v/>
      </c>
      <c r="AG91" s="91" t="str">
        <f t="shared" si="2"/>
        <v/>
      </c>
      <c r="AH91" s="92" t="str">
        <f t="shared" si="3"/>
        <v/>
      </c>
      <c r="AI91" s="93" t="str">
        <f t="shared" si="4"/>
        <v/>
      </c>
      <c r="AJ91" s="93" t="str">
        <f t="shared" si="5"/>
        <v/>
      </c>
      <c r="AK91" s="215" t="str">
        <f t="shared" si="6"/>
        <v/>
      </c>
      <c r="AL91" s="99" t="str">
        <f>+IF(A91="","",IF(C91="",70,VLOOKUP(I91,Hoja2!A:D,4,0)))</f>
        <v/>
      </c>
    </row>
    <row r="92" spans="1:38" ht="15.75" customHeight="1">
      <c r="A92" s="79"/>
      <c r="B92" s="85"/>
      <c r="C92" s="79"/>
      <c r="D92" s="132"/>
      <c r="E92" s="132"/>
      <c r="F92" s="85"/>
      <c r="G92" s="85" t="str">
        <f>+IFERROR(VLOOKUP(F92,Listas!$B:$C,2,0),"")</f>
        <v/>
      </c>
      <c r="H92" s="85"/>
      <c r="I92" s="85"/>
      <c r="J92" s="85"/>
      <c r="K92" s="79"/>
      <c r="L92" s="79"/>
      <c r="M92" s="82"/>
      <c r="N92" s="79"/>
      <c r="O92" s="132"/>
      <c r="P92" s="80"/>
      <c r="Q92" s="85"/>
      <c r="R92" s="85"/>
      <c r="S92" s="85"/>
      <c r="T92" s="85"/>
      <c r="U92" s="79"/>
      <c r="V92" s="85"/>
      <c r="W92" s="79"/>
      <c r="X92" s="86" t="str">
        <f t="shared" si="0"/>
        <v/>
      </c>
      <c r="Y92" s="87"/>
      <c r="Z92" s="88"/>
      <c r="AA92" s="89" t="str">
        <f>+IF(T92="UI",'Tasas por grupos escalonada'!$C$5,IF(T92="UYU",'Tasas por grupos escalonada'!$C$4,IF(T92="USD",'Tasas por grupos escalonada'!$C$6,"")))</f>
        <v/>
      </c>
      <c r="AB92" s="85"/>
      <c r="AC92" s="85"/>
      <c r="AD92" s="85"/>
      <c r="AE92" s="85"/>
      <c r="AF92" s="90" t="str">
        <f t="shared" si="1"/>
        <v/>
      </c>
      <c r="AG92" s="91" t="str">
        <f t="shared" si="2"/>
        <v/>
      </c>
      <c r="AH92" s="92" t="str">
        <f t="shared" si="3"/>
        <v/>
      </c>
      <c r="AI92" s="93" t="str">
        <f t="shared" si="4"/>
        <v/>
      </c>
      <c r="AJ92" s="93" t="str">
        <f t="shared" si="5"/>
        <v/>
      </c>
      <c r="AK92" s="215" t="str">
        <f t="shared" si="6"/>
        <v/>
      </c>
      <c r="AL92" s="99" t="str">
        <f>+IF(A92="","",IF(C92="",70,VLOOKUP(I92,Hoja2!A:D,4,0)))</f>
        <v/>
      </c>
    </row>
    <row r="93" spans="1:38" ht="15.75" customHeight="1">
      <c r="A93" s="79"/>
      <c r="B93" s="85"/>
      <c r="C93" s="79"/>
      <c r="D93" s="132"/>
      <c r="E93" s="132"/>
      <c r="F93" s="85"/>
      <c r="G93" s="85" t="str">
        <f>+IFERROR(VLOOKUP(F93,Listas!$B:$C,2,0),"")</f>
        <v/>
      </c>
      <c r="H93" s="85"/>
      <c r="I93" s="85"/>
      <c r="J93" s="85"/>
      <c r="K93" s="79"/>
      <c r="L93" s="79"/>
      <c r="M93" s="82"/>
      <c r="N93" s="79"/>
      <c r="O93" s="132"/>
      <c r="P93" s="80"/>
      <c r="Q93" s="85"/>
      <c r="R93" s="85"/>
      <c r="S93" s="85"/>
      <c r="T93" s="85"/>
      <c r="U93" s="79"/>
      <c r="V93" s="85"/>
      <c r="W93" s="79"/>
      <c r="X93" s="86" t="str">
        <f t="shared" si="0"/>
        <v/>
      </c>
      <c r="Y93" s="87"/>
      <c r="Z93" s="88"/>
      <c r="AA93" s="89" t="str">
        <f>+IF(T93="UI",'Tasas por grupos escalonada'!$C$5,IF(T93="UYU",'Tasas por grupos escalonada'!$C$4,IF(T93="USD",'Tasas por grupos escalonada'!$C$6,"")))</f>
        <v/>
      </c>
      <c r="AB93" s="85"/>
      <c r="AC93" s="85"/>
      <c r="AD93" s="85"/>
      <c r="AE93" s="85"/>
      <c r="AF93" s="90" t="str">
        <f t="shared" si="1"/>
        <v/>
      </c>
      <c r="AG93" s="91" t="str">
        <f t="shared" si="2"/>
        <v/>
      </c>
      <c r="AH93" s="92" t="str">
        <f t="shared" si="3"/>
        <v/>
      </c>
      <c r="AI93" s="93" t="str">
        <f t="shared" si="4"/>
        <v/>
      </c>
      <c r="AJ93" s="93" t="str">
        <f t="shared" si="5"/>
        <v/>
      </c>
      <c r="AK93" s="215" t="str">
        <f t="shared" si="6"/>
        <v/>
      </c>
      <c r="AL93" s="99" t="str">
        <f>+IF(A93="","",IF(C93="",70,VLOOKUP(I93,Hoja2!A:D,4,0)))</f>
        <v/>
      </c>
    </row>
    <row r="94" spans="1:38" ht="15.75" customHeight="1">
      <c r="A94" s="79"/>
      <c r="B94" s="85"/>
      <c r="C94" s="79"/>
      <c r="D94" s="132"/>
      <c r="E94" s="132"/>
      <c r="F94" s="85"/>
      <c r="G94" s="85" t="str">
        <f>+IFERROR(VLOOKUP(F94,Listas!$B:$C,2,0),"")</f>
        <v/>
      </c>
      <c r="H94" s="85"/>
      <c r="I94" s="85"/>
      <c r="J94" s="85"/>
      <c r="K94" s="79"/>
      <c r="L94" s="79"/>
      <c r="M94" s="82"/>
      <c r="N94" s="79"/>
      <c r="O94" s="132"/>
      <c r="P94" s="80"/>
      <c r="Q94" s="85"/>
      <c r="R94" s="85"/>
      <c r="S94" s="85"/>
      <c r="T94" s="85"/>
      <c r="U94" s="79"/>
      <c r="V94" s="85"/>
      <c r="W94" s="79"/>
      <c r="X94" s="86" t="str">
        <f t="shared" si="0"/>
        <v/>
      </c>
      <c r="Y94" s="87"/>
      <c r="Z94" s="88"/>
      <c r="AA94" s="89" t="str">
        <f>+IF(T94="UI",'Tasas por grupos escalonada'!$C$5,IF(T94="UYU",'Tasas por grupos escalonada'!$C$4,IF(T94="USD",'Tasas por grupos escalonada'!$C$6,"")))</f>
        <v/>
      </c>
      <c r="AB94" s="85"/>
      <c r="AC94" s="85"/>
      <c r="AD94" s="85"/>
      <c r="AE94" s="85"/>
      <c r="AF94" s="90" t="str">
        <f t="shared" si="1"/>
        <v/>
      </c>
      <c r="AG94" s="91" t="str">
        <f t="shared" si="2"/>
        <v/>
      </c>
      <c r="AH94" s="92" t="str">
        <f t="shared" si="3"/>
        <v/>
      </c>
      <c r="AI94" s="93" t="str">
        <f t="shared" si="4"/>
        <v/>
      </c>
      <c r="AJ94" s="93" t="str">
        <f t="shared" si="5"/>
        <v/>
      </c>
      <c r="AK94" s="215" t="str">
        <f t="shared" si="6"/>
        <v/>
      </c>
      <c r="AL94" s="99" t="str">
        <f>+IF(A94="","",IF(C94="",70,VLOOKUP(I94,Hoja2!A:D,4,0)))</f>
        <v/>
      </c>
    </row>
    <row r="95" spans="1:38" ht="15.75" customHeight="1">
      <c r="A95" s="79"/>
      <c r="B95" s="85"/>
      <c r="C95" s="79"/>
      <c r="D95" s="132"/>
      <c r="E95" s="132"/>
      <c r="F95" s="85"/>
      <c r="G95" s="85" t="str">
        <f>+IFERROR(VLOOKUP(F95,Listas!$B:$C,2,0),"")</f>
        <v/>
      </c>
      <c r="H95" s="85"/>
      <c r="I95" s="85"/>
      <c r="J95" s="85"/>
      <c r="K95" s="79"/>
      <c r="L95" s="79"/>
      <c r="M95" s="82"/>
      <c r="N95" s="79"/>
      <c r="O95" s="132"/>
      <c r="P95" s="80"/>
      <c r="Q95" s="85"/>
      <c r="R95" s="85"/>
      <c r="S95" s="85"/>
      <c r="T95" s="85"/>
      <c r="U95" s="79"/>
      <c r="V95" s="85"/>
      <c r="W95" s="79"/>
      <c r="X95" s="86" t="str">
        <f t="shared" si="0"/>
        <v/>
      </c>
      <c r="Y95" s="87"/>
      <c r="Z95" s="88"/>
      <c r="AA95" s="89" t="str">
        <f>+IF(T95="UI",'Tasas por grupos escalonada'!$C$5,IF(T95="UYU",'Tasas por grupos escalonada'!$C$4,IF(T95="USD",'Tasas por grupos escalonada'!$C$6,"")))</f>
        <v/>
      </c>
      <c r="AB95" s="85"/>
      <c r="AC95" s="85"/>
      <c r="AD95" s="85"/>
      <c r="AE95" s="85"/>
      <c r="AF95" s="90" t="str">
        <f t="shared" si="1"/>
        <v/>
      </c>
      <c r="AG95" s="91" t="str">
        <f t="shared" si="2"/>
        <v/>
      </c>
      <c r="AH95" s="92" t="str">
        <f t="shared" si="3"/>
        <v/>
      </c>
      <c r="AI95" s="93" t="str">
        <f t="shared" si="4"/>
        <v/>
      </c>
      <c r="AJ95" s="93" t="str">
        <f t="shared" si="5"/>
        <v/>
      </c>
      <c r="AK95" s="215" t="str">
        <f t="shared" si="6"/>
        <v/>
      </c>
      <c r="AL95" s="99" t="str">
        <f>+IF(A95="","",IF(C95="",70,VLOOKUP(I95,Hoja2!A:D,4,0)))</f>
        <v/>
      </c>
    </row>
    <row r="96" spans="1:38" ht="15.75" customHeight="1">
      <c r="A96" s="79"/>
      <c r="B96" s="85"/>
      <c r="C96" s="79"/>
      <c r="D96" s="132"/>
      <c r="E96" s="132"/>
      <c r="F96" s="85"/>
      <c r="G96" s="85" t="str">
        <f>+IFERROR(VLOOKUP(F96,Listas!$B:$C,2,0),"")</f>
        <v/>
      </c>
      <c r="H96" s="85"/>
      <c r="I96" s="85"/>
      <c r="J96" s="85"/>
      <c r="K96" s="79"/>
      <c r="L96" s="79"/>
      <c r="M96" s="82"/>
      <c r="N96" s="79"/>
      <c r="O96" s="132"/>
      <c r="P96" s="80"/>
      <c r="Q96" s="85"/>
      <c r="R96" s="85"/>
      <c r="S96" s="85"/>
      <c r="T96" s="85"/>
      <c r="U96" s="79"/>
      <c r="V96" s="85"/>
      <c r="W96" s="79"/>
      <c r="X96" s="86" t="str">
        <f t="shared" si="0"/>
        <v/>
      </c>
      <c r="Y96" s="87"/>
      <c r="Z96" s="88"/>
      <c r="AA96" s="89" t="str">
        <f>+IF(T96="UI",'Tasas por grupos escalonada'!$C$5,IF(T96="UYU",'Tasas por grupos escalonada'!$C$4,IF(T96="USD",'Tasas por grupos escalonada'!$C$6,"")))</f>
        <v/>
      </c>
      <c r="AB96" s="85"/>
      <c r="AC96" s="85"/>
      <c r="AD96" s="85"/>
      <c r="AE96" s="85"/>
      <c r="AF96" s="90" t="str">
        <f t="shared" si="1"/>
        <v/>
      </c>
      <c r="AG96" s="91" t="str">
        <f t="shared" si="2"/>
        <v/>
      </c>
      <c r="AH96" s="92" t="str">
        <f t="shared" si="3"/>
        <v/>
      </c>
      <c r="AI96" s="93" t="str">
        <f t="shared" si="4"/>
        <v/>
      </c>
      <c r="AJ96" s="93" t="str">
        <f t="shared" si="5"/>
        <v/>
      </c>
      <c r="AK96" s="215" t="str">
        <f t="shared" si="6"/>
        <v/>
      </c>
      <c r="AL96" s="99" t="str">
        <f>+IF(A96="","",IF(C96="",70,VLOOKUP(I96,Hoja2!A:D,4,0)))</f>
        <v/>
      </c>
    </row>
    <row r="97" spans="1:38" ht="15.75" customHeight="1">
      <c r="A97" s="79"/>
      <c r="B97" s="85"/>
      <c r="C97" s="79"/>
      <c r="D97" s="132"/>
      <c r="E97" s="132"/>
      <c r="F97" s="85"/>
      <c r="G97" s="85" t="str">
        <f>+IFERROR(VLOOKUP(F97,Listas!$B:$C,2,0),"")</f>
        <v/>
      </c>
      <c r="H97" s="85"/>
      <c r="I97" s="85"/>
      <c r="J97" s="85"/>
      <c r="K97" s="79"/>
      <c r="L97" s="79"/>
      <c r="M97" s="82"/>
      <c r="N97" s="79"/>
      <c r="O97" s="132"/>
      <c r="P97" s="80"/>
      <c r="Q97" s="85"/>
      <c r="R97" s="85"/>
      <c r="S97" s="85"/>
      <c r="T97" s="85"/>
      <c r="U97" s="79"/>
      <c r="V97" s="85"/>
      <c r="W97" s="79"/>
      <c r="X97" s="86" t="str">
        <f t="shared" si="0"/>
        <v/>
      </c>
      <c r="Y97" s="87"/>
      <c r="Z97" s="88"/>
      <c r="AA97" s="89" t="str">
        <f>+IF(T97="UI",'Tasas por grupos escalonada'!$C$5,IF(T97="UYU",'Tasas por grupos escalonada'!$C$4,IF(T97="USD",'Tasas por grupos escalonada'!$C$6,"")))</f>
        <v/>
      </c>
      <c r="AB97" s="85"/>
      <c r="AC97" s="85"/>
      <c r="AD97" s="85"/>
      <c r="AE97" s="85"/>
      <c r="AF97" s="90" t="str">
        <f t="shared" si="1"/>
        <v/>
      </c>
      <c r="AG97" s="91" t="str">
        <f t="shared" si="2"/>
        <v/>
      </c>
      <c r="AH97" s="92" t="str">
        <f t="shared" si="3"/>
        <v/>
      </c>
      <c r="AI97" s="93" t="str">
        <f t="shared" si="4"/>
        <v/>
      </c>
      <c r="AJ97" s="93" t="str">
        <f t="shared" si="5"/>
        <v/>
      </c>
      <c r="AK97" s="215" t="str">
        <f t="shared" si="6"/>
        <v/>
      </c>
      <c r="AL97" s="99" t="str">
        <f>+IF(A97="","",IF(C97="",70,VLOOKUP(I97,Hoja2!A:D,4,0)))</f>
        <v/>
      </c>
    </row>
    <row r="98" spans="1:38" ht="15.75" customHeight="1">
      <c r="A98" s="79"/>
      <c r="B98" s="85"/>
      <c r="C98" s="79"/>
      <c r="D98" s="132"/>
      <c r="E98" s="132"/>
      <c r="F98" s="85"/>
      <c r="G98" s="85" t="str">
        <f>+IFERROR(VLOOKUP(F98,Listas!$B:$C,2,0),"")</f>
        <v/>
      </c>
      <c r="H98" s="85"/>
      <c r="I98" s="85"/>
      <c r="J98" s="85"/>
      <c r="K98" s="79"/>
      <c r="L98" s="79"/>
      <c r="M98" s="82"/>
      <c r="N98" s="79"/>
      <c r="O98" s="132"/>
      <c r="P98" s="80"/>
      <c r="Q98" s="85"/>
      <c r="R98" s="85"/>
      <c r="S98" s="85"/>
      <c r="T98" s="85"/>
      <c r="U98" s="79"/>
      <c r="V98" s="85"/>
      <c r="W98" s="79"/>
      <c r="X98" s="86" t="str">
        <f t="shared" si="0"/>
        <v/>
      </c>
      <c r="Y98" s="87"/>
      <c r="Z98" s="88"/>
      <c r="AA98" s="89" t="str">
        <f>+IF(T98="UI",'Tasas por grupos escalonada'!$C$5,IF(T98="UYU",'Tasas por grupos escalonada'!$C$4,IF(T98="USD",'Tasas por grupos escalonada'!$C$6,"")))</f>
        <v/>
      </c>
      <c r="AB98" s="85"/>
      <c r="AC98" s="85"/>
      <c r="AD98" s="85"/>
      <c r="AE98" s="85"/>
      <c r="AF98" s="90" t="str">
        <f t="shared" si="1"/>
        <v/>
      </c>
      <c r="AG98" s="91" t="str">
        <f t="shared" si="2"/>
        <v/>
      </c>
      <c r="AH98" s="92" t="str">
        <f t="shared" si="3"/>
        <v/>
      </c>
      <c r="AI98" s="93" t="str">
        <f t="shared" si="4"/>
        <v/>
      </c>
      <c r="AJ98" s="93" t="str">
        <f t="shared" si="5"/>
        <v/>
      </c>
      <c r="AK98" s="215" t="str">
        <f t="shared" si="6"/>
        <v/>
      </c>
      <c r="AL98" s="99" t="str">
        <f>+IF(A98="","",IF(C98="",70,VLOOKUP(I98,Hoja2!A:D,4,0)))</f>
        <v/>
      </c>
    </row>
    <row r="99" spans="1:38" ht="15.75" customHeight="1">
      <c r="A99" s="79"/>
      <c r="B99" s="85"/>
      <c r="C99" s="79"/>
      <c r="D99" s="132"/>
      <c r="E99" s="132"/>
      <c r="F99" s="85"/>
      <c r="G99" s="85" t="str">
        <f>+IFERROR(VLOOKUP(F99,Listas!$B:$C,2,0),"")</f>
        <v/>
      </c>
      <c r="H99" s="85"/>
      <c r="I99" s="85"/>
      <c r="J99" s="85"/>
      <c r="K99" s="79"/>
      <c r="L99" s="79"/>
      <c r="M99" s="82"/>
      <c r="N99" s="79"/>
      <c r="O99" s="132"/>
      <c r="P99" s="80"/>
      <c r="Q99" s="85"/>
      <c r="R99" s="85"/>
      <c r="S99" s="85"/>
      <c r="T99" s="85"/>
      <c r="U99" s="79"/>
      <c r="V99" s="85"/>
      <c r="W99" s="79"/>
      <c r="X99" s="86" t="str">
        <f t="shared" si="0"/>
        <v/>
      </c>
      <c r="Y99" s="87"/>
      <c r="Z99" s="88"/>
      <c r="AA99" s="89" t="str">
        <f>+IF(T99="UI",'Tasas por grupos escalonada'!$C$5,IF(T99="UYU",'Tasas por grupos escalonada'!$C$4,IF(T99="USD",'Tasas por grupos escalonada'!$C$6,"")))</f>
        <v/>
      </c>
      <c r="AB99" s="85"/>
      <c r="AC99" s="85"/>
      <c r="AD99" s="85"/>
      <c r="AE99" s="85"/>
      <c r="AF99" s="90" t="str">
        <f t="shared" si="1"/>
        <v/>
      </c>
      <c r="AG99" s="91" t="str">
        <f t="shared" si="2"/>
        <v/>
      </c>
      <c r="AH99" s="92" t="str">
        <f t="shared" si="3"/>
        <v/>
      </c>
      <c r="AI99" s="93" t="str">
        <f t="shared" si="4"/>
        <v/>
      </c>
      <c r="AJ99" s="93" t="str">
        <f t="shared" si="5"/>
        <v/>
      </c>
      <c r="AK99" s="215" t="str">
        <f t="shared" si="6"/>
        <v/>
      </c>
      <c r="AL99" s="99" t="str">
        <f>+IF(A99="","",IF(C99="",70,VLOOKUP(I99,Hoja2!A:D,4,0)))</f>
        <v/>
      </c>
    </row>
    <row r="100" spans="1:38" ht="15.75" customHeight="1">
      <c r="A100" s="79"/>
      <c r="B100" s="85"/>
      <c r="C100" s="79"/>
      <c r="D100" s="132"/>
      <c r="E100" s="132"/>
      <c r="F100" s="85"/>
      <c r="G100" s="85" t="str">
        <f>+IFERROR(VLOOKUP(F100,Listas!$B:$C,2,0),"")</f>
        <v/>
      </c>
      <c r="H100" s="85"/>
      <c r="I100" s="85"/>
      <c r="J100" s="85"/>
      <c r="K100" s="79"/>
      <c r="L100" s="79"/>
      <c r="M100" s="82"/>
      <c r="N100" s="79"/>
      <c r="O100" s="132"/>
      <c r="P100" s="80"/>
      <c r="Q100" s="85"/>
      <c r="R100" s="85"/>
      <c r="S100" s="85"/>
      <c r="T100" s="85"/>
      <c r="U100" s="79"/>
      <c r="V100" s="85"/>
      <c r="W100" s="79"/>
      <c r="X100" s="86" t="str">
        <f t="shared" si="0"/>
        <v/>
      </c>
      <c r="Y100" s="87"/>
      <c r="Z100" s="88"/>
      <c r="AA100" s="89" t="str">
        <f>+IF(T100="UI",'Tasas por grupos escalonada'!$C$5,IF(T100="UYU",'Tasas por grupos escalonada'!$C$4,IF(T100="USD",'Tasas por grupos escalonada'!$C$6,"")))</f>
        <v/>
      </c>
      <c r="AB100" s="85"/>
      <c r="AC100" s="85"/>
      <c r="AD100" s="85"/>
      <c r="AE100" s="85"/>
      <c r="AF100" s="90" t="str">
        <f t="shared" si="1"/>
        <v/>
      </c>
      <c r="AG100" s="91" t="str">
        <f t="shared" si="2"/>
        <v/>
      </c>
      <c r="AH100" s="92" t="str">
        <f t="shared" si="3"/>
        <v/>
      </c>
      <c r="AI100" s="93" t="str">
        <f t="shared" si="4"/>
        <v/>
      </c>
      <c r="AJ100" s="93" t="str">
        <f t="shared" si="5"/>
        <v/>
      </c>
      <c r="AK100" s="215" t="str">
        <f t="shared" si="6"/>
        <v/>
      </c>
      <c r="AL100" s="99" t="str">
        <f>+IF(A100="","",IF(C100="",70,VLOOKUP(I100,Hoja2!A:D,4,0)))</f>
        <v/>
      </c>
    </row>
    <row r="101" spans="1:38" ht="15.75" customHeight="1">
      <c r="A101" s="79"/>
      <c r="B101" s="85"/>
      <c r="C101" s="79"/>
      <c r="D101" s="132"/>
      <c r="E101" s="132"/>
      <c r="F101" s="85"/>
      <c r="G101" s="85" t="str">
        <f>+IFERROR(VLOOKUP(F101,Listas!$B:$C,2,0),"")</f>
        <v/>
      </c>
      <c r="H101" s="85"/>
      <c r="I101" s="85"/>
      <c r="J101" s="85"/>
      <c r="K101" s="79"/>
      <c r="L101" s="79"/>
      <c r="M101" s="82"/>
      <c r="N101" s="79"/>
      <c r="O101" s="132"/>
      <c r="P101" s="80"/>
      <c r="Q101" s="85"/>
      <c r="R101" s="85"/>
      <c r="S101" s="85"/>
      <c r="T101" s="85"/>
      <c r="U101" s="79"/>
      <c r="V101" s="85"/>
      <c r="W101" s="79"/>
      <c r="X101" s="86" t="str">
        <f t="shared" si="0"/>
        <v/>
      </c>
      <c r="Y101" s="87"/>
      <c r="Z101" s="88"/>
      <c r="AA101" s="89" t="str">
        <f>+IF(T101="UI",'Tasas por grupos escalonada'!$C$5,IF(T101="UYU",'Tasas por grupos escalonada'!$C$4,IF(T101="USD",'Tasas por grupos escalonada'!$C$6,"")))</f>
        <v/>
      </c>
      <c r="AB101" s="85"/>
      <c r="AC101" s="85"/>
      <c r="AD101" s="85"/>
      <c r="AE101" s="85"/>
      <c r="AF101" s="90" t="str">
        <f t="shared" si="1"/>
        <v/>
      </c>
      <c r="AG101" s="91" t="str">
        <f t="shared" si="2"/>
        <v/>
      </c>
      <c r="AH101" s="92" t="str">
        <f t="shared" si="3"/>
        <v/>
      </c>
      <c r="AI101" s="93" t="str">
        <f t="shared" si="4"/>
        <v/>
      </c>
      <c r="AJ101" s="93" t="str">
        <f t="shared" si="5"/>
        <v/>
      </c>
      <c r="AK101" s="215" t="str">
        <f t="shared" si="6"/>
        <v/>
      </c>
      <c r="AL101" s="99" t="str">
        <f>+IF(A101="","",IF(C101="",70,VLOOKUP(I101,Hoja2!A:D,4,0)))</f>
        <v/>
      </c>
    </row>
    <row r="102" spans="1:38" ht="15.75" customHeight="1">
      <c r="A102" s="79"/>
      <c r="B102" s="85"/>
      <c r="C102" s="79"/>
      <c r="D102" s="132"/>
      <c r="E102" s="132"/>
      <c r="F102" s="85"/>
      <c r="G102" s="85" t="str">
        <f>+IFERROR(VLOOKUP(F102,Listas!$B:$C,2,0),"")</f>
        <v/>
      </c>
      <c r="H102" s="85"/>
      <c r="I102" s="85"/>
      <c r="J102" s="85"/>
      <c r="K102" s="79"/>
      <c r="L102" s="79"/>
      <c r="M102" s="82"/>
      <c r="N102" s="79"/>
      <c r="O102" s="132"/>
      <c r="P102" s="80"/>
      <c r="Q102" s="85"/>
      <c r="R102" s="85"/>
      <c r="S102" s="85"/>
      <c r="T102" s="85"/>
      <c r="U102" s="79"/>
      <c r="V102" s="85"/>
      <c r="W102" s="79"/>
      <c r="X102" s="86" t="str">
        <f t="shared" si="0"/>
        <v/>
      </c>
      <c r="Y102" s="87"/>
      <c r="Z102" s="88"/>
      <c r="AA102" s="89" t="str">
        <f>+IF(T102="UI",'Tasas por grupos escalonada'!$C$5,IF(T102="UYU",'Tasas por grupos escalonada'!$C$4,IF(T102="USD",'Tasas por grupos escalonada'!$C$6,"")))</f>
        <v/>
      </c>
      <c r="AB102" s="85"/>
      <c r="AC102" s="85"/>
      <c r="AD102" s="85"/>
      <c r="AE102" s="85"/>
      <c r="AF102" s="90" t="str">
        <f t="shared" si="1"/>
        <v/>
      </c>
      <c r="AG102" s="91" t="str">
        <f t="shared" si="2"/>
        <v/>
      </c>
      <c r="AH102" s="92" t="str">
        <f t="shared" si="3"/>
        <v/>
      </c>
      <c r="AI102" s="93" t="str">
        <f t="shared" si="4"/>
        <v/>
      </c>
      <c r="AJ102" s="93" t="str">
        <f t="shared" si="5"/>
        <v/>
      </c>
      <c r="AK102" s="215" t="str">
        <f t="shared" si="6"/>
        <v/>
      </c>
      <c r="AL102" s="99" t="str">
        <f>+IF(A102="","",IF(C102="",70,VLOOKUP(I102,Hoja2!A:D,4,0)))</f>
        <v/>
      </c>
    </row>
    <row r="103" spans="1:38" ht="15.75" customHeight="1">
      <c r="A103" s="79"/>
      <c r="B103" s="85"/>
      <c r="C103" s="79"/>
      <c r="D103" s="132"/>
      <c r="E103" s="132"/>
      <c r="F103" s="85"/>
      <c r="G103" s="85" t="str">
        <f>+IFERROR(VLOOKUP(F103,Listas!$B:$C,2,0),"")</f>
        <v/>
      </c>
      <c r="H103" s="85"/>
      <c r="I103" s="85"/>
      <c r="J103" s="85"/>
      <c r="K103" s="79"/>
      <c r="L103" s="79"/>
      <c r="M103" s="82"/>
      <c r="N103" s="79"/>
      <c r="O103" s="132"/>
      <c r="P103" s="80"/>
      <c r="Q103" s="85"/>
      <c r="R103" s="85"/>
      <c r="S103" s="85"/>
      <c r="T103" s="85"/>
      <c r="U103" s="79"/>
      <c r="V103" s="85"/>
      <c r="W103" s="79"/>
      <c r="X103" s="86" t="str">
        <f t="shared" si="0"/>
        <v/>
      </c>
      <c r="Y103" s="87"/>
      <c r="Z103" s="88"/>
      <c r="AA103" s="89" t="str">
        <f>+IF(T103="UI",'Tasas por grupos escalonada'!$C$5,IF(T103="UYU",'Tasas por grupos escalonada'!$C$4,IF(T103="USD",'Tasas por grupos escalonada'!$C$6,"")))</f>
        <v/>
      </c>
      <c r="AB103" s="85"/>
      <c r="AC103" s="85"/>
      <c r="AD103" s="85"/>
      <c r="AE103" s="85"/>
      <c r="AF103" s="90" t="str">
        <f t="shared" si="1"/>
        <v/>
      </c>
      <c r="AG103" s="91" t="str">
        <f t="shared" si="2"/>
        <v/>
      </c>
      <c r="AH103" s="92" t="str">
        <f t="shared" si="3"/>
        <v/>
      </c>
      <c r="AI103" s="93" t="str">
        <f t="shared" si="4"/>
        <v/>
      </c>
      <c r="AJ103" s="93" t="str">
        <f t="shared" si="5"/>
        <v/>
      </c>
      <c r="AK103" s="215" t="str">
        <f t="shared" si="6"/>
        <v/>
      </c>
      <c r="AL103" s="99" t="str">
        <f>+IF(A103="","",IF(C103="",70,VLOOKUP(I103,Hoja2!A:D,4,0)))</f>
        <v/>
      </c>
    </row>
    <row r="104" spans="1:38" ht="15.75" customHeight="1">
      <c r="A104" s="79"/>
      <c r="B104" s="85"/>
      <c r="C104" s="79"/>
      <c r="D104" s="132"/>
      <c r="E104" s="132"/>
      <c r="F104" s="85"/>
      <c r="G104" s="85" t="str">
        <f>+IFERROR(VLOOKUP(F104,Listas!$B:$C,2,0),"")</f>
        <v/>
      </c>
      <c r="H104" s="85"/>
      <c r="I104" s="85"/>
      <c r="J104" s="85"/>
      <c r="K104" s="79"/>
      <c r="L104" s="79"/>
      <c r="M104" s="82"/>
      <c r="N104" s="79"/>
      <c r="O104" s="132"/>
      <c r="P104" s="80"/>
      <c r="Q104" s="85"/>
      <c r="R104" s="85"/>
      <c r="S104" s="85"/>
      <c r="T104" s="85"/>
      <c r="U104" s="79"/>
      <c r="V104" s="85"/>
      <c r="W104" s="79"/>
      <c r="X104" s="86" t="str">
        <f t="shared" si="0"/>
        <v/>
      </c>
      <c r="Y104" s="87"/>
      <c r="Z104" s="88"/>
      <c r="AA104" s="89" t="str">
        <f>+IF(T104="UI",'Tasas por grupos escalonada'!$C$5,IF(T104="UYU",'Tasas por grupos escalonada'!$C$4,IF(T104="USD",'Tasas por grupos escalonada'!$C$6,"")))</f>
        <v/>
      </c>
      <c r="AB104" s="85"/>
      <c r="AC104" s="85"/>
      <c r="AD104" s="85"/>
      <c r="AE104" s="85"/>
      <c r="AF104" s="90" t="str">
        <f t="shared" si="1"/>
        <v/>
      </c>
      <c r="AG104" s="91" t="str">
        <f t="shared" si="2"/>
        <v/>
      </c>
      <c r="AH104" s="92" t="str">
        <f t="shared" si="3"/>
        <v/>
      </c>
      <c r="AI104" s="93" t="str">
        <f t="shared" si="4"/>
        <v/>
      </c>
      <c r="AJ104" s="93" t="str">
        <f t="shared" si="5"/>
        <v/>
      </c>
      <c r="AK104" s="215" t="str">
        <f t="shared" si="6"/>
        <v/>
      </c>
      <c r="AL104" s="99" t="str">
        <f>+IF(A104="","",IF(C104="",70,VLOOKUP(I104,Hoja2!A:D,4,0)))</f>
        <v/>
      </c>
    </row>
    <row r="105" spans="1:38" ht="15.75" customHeight="1">
      <c r="A105" s="79"/>
      <c r="B105" s="85"/>
      <c r="C105" s="79"/>
      <c r="D105" s="132"/>
      <c r="E105" s="132"/>
      <c r="F105" s="85"/>
      <c r="G105" s="85" t="str">
        <f>+IFERROR(VLOOKUP(F105,Listas!$B:$C,2,0),"")</f>
        <v/>
      </c>
      <c r="H105" s="85"/>
      <c r="I105" s="85"/>
      <c r="J105" s="85"/>
      <c r="K105" s="79"/>
      <c r="L105" s="79"/>
      <c r="M105" s="82"/>
      <c r="N105" s="79"/>
      <c r="O105" s="132"/>
      <c r="P105" s="80"/>
      <c r="Q105" s="85"/>
      <c r="R105" s="85"/>
      <c r="S105" s="85"/>
      <c r="T105" s="85"/>
      <c r="U105" s="79"/>
      <c r="V105" s="85"/>
      <c r="W105" s="79"/>
      <c r="X105" s="86" t="str">
        <f t="shared" si="0"/>
        <v/>
      </c>
      <c r="Y105" s="87"/>
      <c r="Z105" s="88"/>
      <c r="AA105" s="89" t="str">
        <f>+IF(T105="UI",'Tasas por grupos escalonada'!$C$5,IF(T105="UYU",'Tasas por grupos escalonada'!$C$4,IF(T105="USD",'Tasas por grupos escalonada'!$C$6,"")))</f>
        <v/>
      </c>
      <c r="AB105" s="85"/>
      <c r="AC105" s="85"/>
      <c r="AD105" s="85"/>
      <c r="AE105" s="85"/>
      <c r="AF105" s="90" t="str">
        <f t="shared" si="1"/>
        <v/>
      </c>
      <c r="AG105" s="91" t="str">
        <f t="shared" si="2"/>
        <v/>
      </c>
      <c r="AH105" s="92" t="str">
        <f t="shared" si="3"/>
        <v/>
      </c>
      <c r="AI105" s="93" t="str">
        <f t="shared" si="4"/>
        <v/>
      </c>
      <c r="AJ105" s="93" t="str">
        <f t="shared" si="5"/>
        <v/>
      </c>
      <c r="AK105" s="215" t="str">
        <f t="shared" si="6"/>
        <v/>
      </c>
      <c r="AL105" s="99" t="str">
        <f>+IF(A105="","",IF(C105="",70,VLOOKUP(I105,Hoja2!A:D,4,0)))</f>
        <v/>
      </c>
    </row>
    <row r="106" spans="1:38" ht="15.75" customHeight="1">
      <c r="A106" s="79"/>
      <c r="B106" s="85"/>
      <c r="C106" s="79"/>
      <c r="D106" s="132"/>
      <c r="E106" s="132"/>
      <c r="F106" s="85"/>
      <c r="G106" s="85" t="str">
        <f>+IFERROR(VLOOKUP(F106,Listas!$B:$C,2,0),"")</f>
        <v/>
      </c>
      <c r="H106" s="85"/>
      <c r="I106" s="85"/>
      <c r="J106" s="85"/>
      <c r="K106" s="79"/>
      <c r="L106" s="79"/>
      <c r="M106" s="82"/>
      <c r="N106" s="79"/>
      <c r="O106" s="132"/>
      <c r="P106" s="80"/>
      <c r="Q106" s="85"/>
      <c r="R106" s="85"/>
      <c r="S106" s="85"/>
      <c r="T106" s="85"/>
      <c r="U106" s="79"/>
      <c r="V106" s="85"/>
      <c r="W106" s="79"/>
      <c r="X106" s="86" t="str">
        <f t="shared" si="0"/>
        <v/>
      </c>
      <c r="Y106" s="87"/>
      <c r="Z106" s="88"/>
      <c r="AA106" s="89" t="str">
        <f>+IF(T106="UI",'Tasas por grupos escalonada'!$C$5,IF(T106="UYU",'Tasas por grupos escalonada'!$C$4,IF(T106="USD",'Tasas por grupos escalonada'!$C$6,"")))</f>
        <v/>
      </c>
      <c r="AB106" s="85"/>
      <c r="AC106" s="85"/>
      <c r="AD106" s="85"/>
      <c r="AE106" s="85"/>
      <c r="AF106" s="90" t="str">
        <f t="shared" si="1"/>
        <v/>
      </c>
      <c r="AG106" s="91" t="str">
        <f t="shared" si="2"/>
        <v/>
      </c>
      <c r="AH106" s="92" t="str">
        <f t="shared" si="3"/>
        <v/>
      </c>
      <c r="AI106" s="93" t="str">
        <f t="shared" si="4"/>
        <v/>
      </c>
      <c r="AJ106" s="93" t="str">
        <f t="shared" si="5"/>
        <v/>
      </c>
      <c r="AK106" s="215" t="str">
        <f t="shared" si="6"/>
        <v/>
      </c>
      <c r="AL106" s="99" t="str">
        <f>+IF(A106="","",IF(C106="",70,VLOOKUP(I106,Hoja2!A:D,4,0)))</f>
        <v/>
      </c>
    </row>
    <row r="107" spans="1:38" ht="15.75" customHeight="1">
      <c r="A107" s="79"/>
      <c r="B107" s="85"/>
      <c r="C107" s="79"/>
      <c r="D107" s="132"/>
      <c r="E107" s="132"/>
      <c r="F107" s="85"/>
      <c r="G107" s="85" t="str">
        <f>+IFERROR(VLOOKUP(F107,Listas!$B:$C,2,0),"")</f>
        <v/>
      </c>
      <c r="H107" s="85"/>
      <c r="I107" s="85"/>
      <c r="J107" s="85"/>
      <c r="K107" s="79"/>
      <c r="L107" s="79"/>
      <c r="M107" s="82"/>
      <c r="N107" s="79"/>
      <c r="O107" s="132"/>
      <c r="P107" s="80"/>
      <c r="Q107" s="85"/>
      <c r="R107" s="85"/>
      <c r="S107" s="85"/>
      <c r="T107" s="85"/>
      <c r="U107" s="79"/>
      <c r="V107" s="85"/>
      <c r="W107" s="79"/>
      <c r="X107" s="86" t="str">
        <f t="shared" si="0"/>
        <v/>
      </c>
      <c r="Y107" s="87"/>
      <c r="Z107" s="88"/>
      <c r="AA107" s="89" t="str">
        <f>+IF(T107="UI",'Tasas por grupos escalonada'!$C$5,IF(T107="UYU",'Tasas por grupos escalonada'!$C$4,IF(T107="USD",'Tasas por grupos escalonada'!$C$6,"")))</f>
        <v/>
      </c>
      <c r="AB107" s="85"/>
      <c r="AC107" s="85"/>
      <c r="AD107" s="85"/>
      <c r="AE107" s="85"/>
      <c r="AF107" s="90" t="str">
        <f t="shared" si="1"/>
        <v/>
      </c>
      <c r="AG107" s="91" t="str">
        <f t="shared" si="2"/>
        <v/>
      </c>
      <c r="AH107" s="92" t="str">
        <f t="shared" si="3"/>
        <v/>
      </c>
      <c r="AI107" s="93" t="str">
        <f t="shared" si="4"/>
        <v/>
      </c>
      <c r="AJ107" s="93" t="str">
        <f t="shared" si="5"/>
        <v/>
      </c>
      <c r="AK107" s="215" t="str">
        <f t="shared" si="6"/>
        <v/>
      </c>
      <c r="AL107" s="99" t="str">
        <f>+IF(A107="","",IF(C107="",70,VLOOKUP(I107,Hoja2!A:D,4,0)))</f>
        <v/>
      </c>
    </row>
    <row r="108" spans="1:38" ht="15.75" customHeight="1">
      <c r="A108" s="79"/>
      <c r="B108" s="85"/>
      <c r="C108" s="79"/>
      <c r="D108" s="132"/>
      <c r="E108" s="132"/>
      <c r="F108" s="85"/>
      <c r="G108" s="85" t="str">
        <f>+IFERROR(VLOOKUP(F108,Listas!$B:$C,2,0),"")</f>
        <v/>
      </c>
      <c r="H108" s="85"/>
      <c r="I108" s="85"/>
      <c r="J108" s="85"/>
      <c r="K108" s="79"/>
      <c r="L108" s="79"/>
      <c r="M108" s="82"/>
      <c r="N108" s="79"/>
      <c r="O108" s="132"/>
      <c r="P108" s="80"/>
      <c r="Q108" s="85"/>
      <c r="R108" s="85"/>
      <c r="S108" s="85"/>
      <c r="T108" s="85"/>
      <c r="U108" s="79"/>
      <c r="V108" s="85"/>
      <c r="W108" s="79"/>
      <c r="X108" s="86" t="str">
        <f t="shared" si="0"/>
        <v/>
      </c>
      <c r="Y108" s="87"/>
      <c r="Z108" s="88"/>
      <c r="AA108" s="89" t="str">
        <f>+IF(T108="UI",'Tasas por grupos escalonada'!$C$5,IF(T108="UYU",'Tasas por grupos escalonada'!$C$4,IF(T108="USD",'Tasas por grupos escalonada'!$C$6,"")))</f>
        <v/>
      </c>
      <c r="AB108" s="85"/>
      <c r="AC108" s="85"/>
      <c r="AD108" s="85"/>
      <c r="AE108" s="85"/>
      <c r="AF108" s="90" t="str">
        <f t="shared" si="1"/>
        <v/>
      </c>
      <c r="AG108" s="91" t="str">
        <f t="shared" si="2"/>
        <v/>
      </c>
      <c r="AH108" s="92" t="str">
        <f t="shared" si="3"/>
        <v/>
      </c>
      <c r="AI108" s="93" t="str">
        <f t="shared" si="4"/>
        <v/>
      </c>
      <c r="AJ108" s="93" t="str">
        <f t="shared" si="5"/>
        <v/>
      </c>
      <c r="AK108" s="215" t="str">
        <f t="shared" si="6"/>
        <v/>
      </c>
      <c r="AL108" s="99" t="str">
        <f>+IF(A108="","",IF(C108="",70,VLOOKUP(I108,Hoja2!A:D,4,0)))</f>
        <v/>
      </c>
    </row>
    <row r="109" spans="1:38" ht="15.75" customHeight="1">
      <c r="A109" s="79"/>
      <c r="B109" s="85"/>
      <c r="C109" s="79"/>
      <c r="D109" s="132"/>
      <c r="E109" s="132"/>
      <c r="F109" s="85"/>
      <c r="G109" s="85" t="str">
        <f>+IFERROR(VLOOKUP(F109,Listas!$B:$C,2,0),"")</f>
        <v/>
      </c>
      <c r="H109" s="85"/>
      <c r="I109" s="85"/>
      <c r="J109" s="85"/>
      <c r="K109" s="79"/>
      <c r="L109" s="79"/>
      <c r="M109" s="82"/>
      <c r="N109" s="79"/>
      <c r="O109" s="132"/>
      <c r="P109" s="80"/>
      <c r="Q109" s="85"/>
      <c r="R109" s="85"/>
      <c r="S109" s="85"/>
      <c r="T109" s="85"/>
      <c r="U109" s="79"/>
      <c r="V109" s="85"/>
      <c r="W109" s="79"/>
      <c r="X109" s="86" t="str">
        <f t="shared" si="0"/>
        <v/>
      </c>
      <c r="Y109" s="87"/>
      <c r="Z109" s="88"/>
      <c r="AA109" s="89" t="str">
        <f>+IF(T109="UI",'Tasas por grupos escalonada'!$C$5,IF(T109="UYU",'Tasas por grupos escalonada'!$C$4,IF(T109="USD",'Tasas por grupos escalonada'!$C$6,"")))</f>
        <v/>
      </c>
      <c r="AB109" s="85"/>
      <c r="AC109" s="85"/>
      <c r="AD109" s="85"/>
      <c r="AE109" s="85"/>
      <c r="AF109" s="90" t="str">
        <f t="shared" si="1"/>
        <v/>
      </c>
      <c r="AG109" s="91" t="str">
        <f t="shared" si="2"/>
        <v/>
      </c>
      <c r="AH109" s="92" t="str">
        <f t="shared" si="3"/>
        <v/>
      </c>
      <c r="AI109" s="93" t="str">
        <f t="shared" si="4"/>
        <v/>
      </c>
      <c r="AJ109" s="93" t="str">
        <f t="shared" si="5"/>
        <v/>
      </c>
      <c r="AK109" s="215" t="str">
        <f t="shared" si="6"/>
        <v/>
      </c>
      <c r="AL109" s="99" t="str">
        <f>+IF(A109="","",IF(C109="",70,VLOOKUP(I109,Hoja2!A:D,4,0)))</f>
        <v/>
      </c>
    </row>
    <row r="110" spans="1:38" ht="15.75" customHeight="1">
      <c r="A110" s="79"/>
      <c r="B110" s="85"/>
      <c r="C110" s="79"/>
      <c r="D110" s="132"/>
      <c r="E110" s="132"/>
      <c r="F110" s="85"/>
      <c r="G110" s="85" t="str">
        <f>+IFERROR(VLOOKUP(F110,Listas!$B:$C,2,0),"")</f>
        <v/>
      </c>
      <c r="H110" s="85"/>
      <c r="I110" s="85"/>
      <c r="J110" s="85"/>
      <c r="K110" s="79"/>
      <c r="L110" s="79"/>
      <c r="M110" s="82"/>
      <c r="N110" s="79"/>
      <c r="O110" s="132"/>
      <c r="P110" s="80"/>
      <c r="Q110" s="85"/>
      <c r="R110" s="85"/>
      <c r="S110" s="85"/>
      <c r="T110" s="85"/>
      <c r="U110" s="79"/>
      <c r="V110" s="85"/>
      <c r="W110" s="79"/>
      <c r="X110" s="86" t="str">
        <f t="shared" si="0"/>
        <v/>
      </c>
      <c r="Y110" s="87"/>
      <c r="Z110" s="88"/>
      <c r="AA110" s="89" t="str">
        <f>+IF(T110="UI",'Tasas por grupos escalonada'!$C$5,IF(T110="UYU",'Tasas por grupos escalonada'!$C$4,IF(T110="USD",'Tasas por grupos escalonada'!$C$6,"")))</f>
        <v/>
      </c>
      <c r="AB110" s="85"/>
      <c r="AC110" s="85"/>
      <c r="AD110" s="85"/>
      <c r="AE110" s="85"/>
      <c r="AF110" s="90" t="str">
        <f t="shared" si="1"/>
        <v/>
      </c>
      <c r="AG110" s="91" t="str">
        <f t="shared" si="2"/>
        <v/>
      </c>
      <c r="AH110" s="92" t="str">
        <f t="shared" si="3"/>
        <v/>
      </c>
      <c r="AI110" s="93" t="str">
        <f t="shared" si="4"/>
        <v/>
      </c>
      <c r="AJ110" s="93" t="str">
        <f t="shared" si="5"/>
        <v/>
      </c>
      <c r="AK110" s="215" t="str">
        <f t="shared" si="6"/>
        <v/>
      </c>
      <c r="AL110" s="99" t="str">
        <f>+IF(A110="","",IF(C110="",70,VLOOKUP(I110,Hoja2!A:D,4,0)))</f>
        <v/>
      </c>
    </row>
    <row r="111" spans="1:38" ht="15.75" customHeight="1">
      <c r="A111" s="79"/>
      <c r="B111" s="85"/>
      <c r="C111" s="79"/>
      <c r="D111" s="132"/>
      <c r="E111" s="132"/>
      <c r="F111" s="85"/>
      <c r="G111" s="85" t="str">
        <f>+IFERROR(VLOOKUP(F111,Listas!$B:$C,2,0),"")</f>
        <v/>
      </c>
      <c r="H111" s="85"/>
      <c r="I111" s="85"/>
      <c r="J111" s="85"/>
      <c r="K111" s="79"/>
      <c r="L111" s="79"/>
      <c r="M111" s="82"/>
      <c r="N111" s="79"/>
      <c r="O111" s="132"/>
      <c r="P111" s="80"/>
      <c r="Q111" s="85"/>
      <c r="R111" s="85"/>
      <c r="S111" s="85"/>
      <c r="T111" s="85"/>
      <c r="U111" s="79"/>
      <c r="V111" s="85"/>
      <c r="W111" s="79"/>
      <c r="X111" s="86" t="str">
        <f t="shared" si="0"/>
        <v/>
      </c>
      <c r="Y111" s="87"/>
      <c r="Z111" s="88"/>
      <c r="AA111" s="89" t="str">
        <f>+IF(T111="UI",'Tasas por grupos escalonada'!$C$5,IF(T111="UYU",'Tasas por grupos escalonada'!$C$4,IF(T111="USD",'Tasas por grupos escalonada'!$C$6,"")))</f>
        <v/>
      </c>
      <c r="AB111" s="85"/>
      <c r="AC111" s="85"/>
      <c r="AD111" s="85"/>
      <c r="AE111" s="85"/>
      <c r="AF111" s="90" t="str">
        <f t="shared" si="1"/>
        <v/>
      </c>
      <c r="AG111" s="91" t="str">
        <f t="shared" si="2"/>
        <v/>
      </c>
      <c r="AH111" s="92" t="str">
        <f t="shared" si="3"/>
        <v/>
      </c>
      <c r="AI111" s="93" t="str">
        <f t="shared" si="4"/>
        <v/>
      </c>
      <c r="AJ111" s="93" t="str">
        <f t="shared" si="5"/>
        <v/>
      </c>
      <c r="AK111" s="215" t="str">
        <f t="shared" si="6"/>
        <v/>
      </c>
      <c r="AL111" s="99" t="str">
        <f>+IF(A111="","",IF(C111="",70,VLOOKUP(I111,Hoja2!A:D,4,0)))</f>
        <v/>
      </c>
    </row>
    <row r="112" spans="1:38" ht="15.75" customHeight="1">
      <c r="A112" s="79"/>
      <c r="B112" s="85"/>
      <c r="C112" s="79"/>
      <c r="D112" s="132"/>
      <c r="E112" s="132"/>
      <c r="F112" s="85"/>
      <c r="G112" s="85" t="str">
        <f>+IFERROR(VLOOKUP(F112,Listas!$B:$C,2,0),"")</f>
        <v/>
      </c>
      <c r="H112" s="85"/>
      <c r="I112" s="85"/>
      <c r="J112" s="85"/>
      <c r="K112" s="79"/>
      <c r="L112" s="79"/>
      <c r="M112" s="82"/>
      <c r="N112" s="79"/>
      <c r="O112" s="132"/>
      <c r="P112" s="80"/>
      <c r="Q112" s="85"/>
      <c r="R112" s="85"/>
      <c r="S112" s="85"/>
      <c r="T112" s="85"/>
      <c r="U112" s="79"/>
      <c r="V112" s="85"/>
      <c r="W112" s="79"/>
      <c r="X112" s="86" t="str">
        <f t="shared" si="0"/>
        <v/>
      </c>
      <c r="Y112" s="87"/>
      <c r="Z112" s="88"/>
      <c r="AA112" s="89" t="str">
        <f>+IF(T112="UI",'Tasas por grupos escalonada'!$C$5,IF(T112="UYU",'Tasas por grupos escalonada'!$C$4,IF(T112="USD",'Tasas por grupos escalonada'!$C$6,"")))</f>
        <v/>
      </c>
      <c r="AB112" s="85"/>
      <c r="AC112" s="85"/>
      <c r="AD112" s="85"/>
      <c r="AE112" s="85"/>
      <c r="AF112" s="90" t="str">
        <f t="shared" si="1"/>
        <v/>
      </c>
      <c r="AG112" s="91" t="str">
        <f t="shared" si="2"/>
        <v/>
      </c>
      <c r="AH112" s="92" t="str">
        <f t="shared" si="3"/>
        <v/>
      </c>
      <c r="AI112" s="93" t="str">
        <f t="shared" si="4"/>
        <v/>
      </c>
      <c r="AJ112" s="93" t="str">
        <f t="shared" si="5"/>
        <v/>
      </c>
      <c r="AK112" s="215" t="str">
        <f t="shared" si="6"/>
        <v/>
      </c>
      <c r="AL112" s="99" t="str">
        <f>+IF(A112="","",IF(C112="",70,VLOOKUP(I112,Hoja2!A:D,4,0)))</f>
        <v/>
      </c>
    </row>
    <row r="113" spans="1:38" ht="15.75" customHeight="1">
      <c r="A113" s="79"/>
      <c r="B113" s="85"/>
      <c r="C113" s="79"/>
      <c r="D113" s="132"/>
      <c r="E113" s="132"/>
      <c r="F113" s="85"/>
      <c r="G113" s="85" t="str">
        <f>+IFERROR(VLOOKUP(F113,Listas!$B:$C,2,0),"")</f>
        <v/>
      </c>
      <c r="H113" s="85"/>
      <c r="I113" s="85"/>
      <c r="J113" s="85"/>
      <c r="K113" s="79"/>
      <c r="L113" s="79"/>
      <c r="M113" s="82"/>
      <c r="N113" s="79"/>
      <c r="O113" s="132"/>
      <c r="P113" s="80"/>
      <c r="Q113" s="85"/>
      <c r="R113" s="85"/>
      <c r="S113" s="85"/>
      <c r="T113" s="85"/>
      <c r="U113" s="79"/>
      <c r="V113" s="85"/>
      <c r="W113" s="79"/>
      <c r="X113" s="86" t="str">
        <f t="shared" si="0"/>
        <v/>
      </c>
      <c r="Y113" s="87"/>
      <c r="Z113" s="88"/>
      <c r="AA113" s="89" t="str">
        <f>+IF(T113="UI",'Tasas por grupos escalonada'!$C$5,IF(T113="UYU",'Tasas por grupos escalonada'!$C$4,IF(T113="USD",'Tasas por grupos escalonada'!$C$6,"")))</f>
        <v/>
      </c>
      <c r="AB113" s="85"/>
      <c r="AC113" s="85"/>
      <c r="AD113" s="85"/>
      <c r="AE113" s="85"/>
      <c r="AF113" s="90" t="str">
        <f t="shared" si="1"/>
        <v/>
      </c>
      <c r="AG113" s="91" t="str">
        <f t="shared" si="2"/>
        <v/>
      </c>
      <c r="AH113" s="92" t="str">
        <f t="shared" si="3"/>
        <v/>
      </c>
      <c r="AI113" s="93" t="str">
        <f t="shared" si="4"/>
        <v/>
      </c>
      <c r="AJ113" s="93" t="str">
        <f t="shared" si="5"/>
        <v/>
      </c>
      <c r="AK113" s="215" t="str">
        <f t="shared" si="6"/>
        <v/>
      </c>
      <c r="AL113" s="99" t="str">
        <f>+IF(A113="","",IF(C113="",70,VLOOKUP(I113,Hoja2!A:D,4,0)))</f>
        <v/>
      </c>
    </row>
    <row r="114" spans="1:38" ht="15.75" customHeight="1">
      <c r="A114" s="79"/>
      <c r="B114" s="85"/>
      <c r="C114" s="79"/>
      <c r="D114" s="132"/>
      <c r="E114" s="132"/>
      <c r="F114" s="85"/>
      <c r="G114" s="85" t="str">
        <f>+IFERROR(VLOOKUP(F114,Listas!$B:$C,2,0),"")</f>
        <v/>
      </c>
      <c r="H114" s="85"/>
      <c r="I114" s="85"/>
      <c r="J114" s="85"/>
      <c r="K114" s="79"/>
      <c r="L114" s="79"/>
      <c r="M114" s="82"/>
      <c r="N114" s="79"/>
      <c r="O114" s="132"/>
      <c r="P114" s="80"/>
      <c r="Q114" s="85"/>
      <c r="R114" s="85"/>
      <c r="S114" s="85"/>
      <c r="T114" s="85"/>
      <c r="U114" s="79"/>
      <c r="V114" s="85"/>
      <c r="W114" s="79"/>
      <c r="X114" s="86" t="str">
        <f t="shared" si="0"/>
        <v/>
      </c>
      <c r="Y114" s="87"/>
      <c r="Z114" s="88"/>
      <c r="AA114" s="89" t="str">
        <f>+IF(T114="UI",'Tasas por grupos escalonada'!$C$5,IF(T114="UYU",'Tasas por grupos escalonada'!$C$4,IF(T114="USD",'Tasas por grupos escalonada'!$C$6,"")))</f>
        <v/>
      </c>
      <c r="AB114" s="85"/>
      <c r="AC114" s="85"/>
      <c r="AD114" s="85"/>
      <c r="AE114" s="85"/>
      <c r="AF114" s="90" t="str">
        <f t="shared" si="1"/>
        <v/>
      </c>
      <c r="AG114" s="91" t="str">
        <f t="shared" si="2"/>
        <v/>
      </c>
      <c r="AH114" s="92" t="str">
        <f t="shared" si="3"/>
        <v/>
      </c>
      <c r="AI114" s="93" t="str">
        <f t="shared" si="4"/>
        <v/>
      </c>
      <c r="AJ114" s="93" t="str">
        <f t="shared" si="5"/>
        <v/>
      </c>
      <c r="AK114" s="215" t="str">
        <f t="shared" si="6"/>
        <v/>
      </c>
      <c r="AL114" s="99" t="str">
        <f>+IF(A114="","",IF(C114="",70,VLOOKUP(I114,Hoja2!A:D,4,0)))</f>
        <v/>
      </c>
    </row>
    <row r="115" spans="1:38" ht="15.75" customHeight="1">
      <c r="A115" s="79"/>
      <c r="B115" s="85"/>
      <c r="C115" s="79"/>
      <c r="D115" s="132"/>
      <c r="E115" s="132"/>
      <c r="F115" s="85"/>
      <c r="G115" s="85" t="str">
        <f>+IFERROR(VLOOKUP(F115,Listas!$B:$C,2,0),"")</f>
        <v/>
      </c>
      <c r="H115" s="85"/>
      <c r="I115" s="85"/>
      <c r="J115" s="85"/>
      <c r="K115" s="79"/>
      <c r="L115" s="79"/>
      <c r="M115" s="82"/>
      <c r="N115" s="79"/>
      <c r="O115" s="132"/>
      <c r="P115" s="80"/>
      <c r="Q115" s="85"/>
      <c r="R115" s="85"/>
      <c r="S115" s="85"/>
      <c r="T115" s="85"/>
      <c r="U115" s="79"/>
      <c r="V115" s="85"/>
      <c r="W115" s="79"/>
      <c r="X115" s="86" t="str">
        <f t="shared" si="0"/>
        <v/>
      </c>
      <c r="Y115" s="87"/>
      <c r="Z115" s="88"/>
      <c r="AA115" s="89" t="str">
        <f>+IF(T115="UI",'Tasas por grupos escalonada'!$C$5,IF(T115="UYU",'Tasas por grupos escalonada'!$C$4,IF(T115="USD",'Tasas por grupos escalonada'!$C$6,"")))</f>
        <v/>
      </c>
      <c r="AB115" s="85"/>
      <c r="AC115" s="85"/>
      <c r="AD115" s="85"/>
      <c r="AE115" s="85"/>
      <c r="AF115" s="90" t="str">
        <f t="shared" si="1"/>
        <v/>
      </c>
      <c r="AG115" s="91" t="str">
        <f t="shared" si="2"/>
        <v/>
      </c>
      <c r="AH115" s="92" t="str">
        <f t="shared" si="3"/>
        <v/>
      </c>
      <c r="AI115" s="93" t="str">
        <f t="shared" si="4"/>
        <v/>
      </c>
      <c r="AJ115" s="93" t="str">
        <f t="shared" si="5"/>
        <v/>
      </c>
      <c r="AK115" s="215" t="str">
        <f t="shared" si="6"/>
        <v/>
      </c>
      <c r="AL115" s="99" t="str">
        <f>+IF(A115="","",IF(C115="",70,VLOOKUP(I115,Hoja2!A:D,4,0)))</f>
        <v/>
      </c>
    </row>
    <row r="116" spans="1:38" ht="15.75" customHeight="1">
      <c r="A116" s="79"/>
      <c r="B116" s="85"/>
      <c r="C116" s="79"/>
      <c r="D116" s="132"/>
      <c r="E116" s="132"/>
      <c r="F116" s="85"/>
      <c r="G116" s="85" t="str">
        <f>+IFERROR(VLOOKUP(F116,Listas!$B:$C,2,0),"")</f>
        <v/>
      </c>
      <c r="H116" s="85"/>
      <c r="I116" s="85"/>
      <c r="J116" s="85"/>
      <c r="K116" s="79"/>
      <c r="L116" s="79"/>
      <c r="M116" s="82"/>
      <c r="N116" s="79"/>
      <c r="O116" s="132"/>
      <c r="P116" s="80"/>
      <c r="Q116" s="85"/>
      <c r="R116" s="85"/>
      <c r="S116" s="85"/>
      <c r="T116" s="85"/>
      <c r="U116" s="79"/>
      <c r="V116" s="85"/>
      <c r="W116" s="79"/>
      <c r="X116" s="86" t="str">
        <f t="shared" si="0"/>
        <v/>
      </c>
      <c r="Y116" s="87"/>
      <c r="Z116" s="88"/>
      <c r="AA116" s="89" t="str">
        <f>+IF(T116="UI",'Tasas por grupos escalonada'!$C$5,IF(T116="UYU",'Tasas por grupos escalonada'!$C$4,IF(T116="USD",'Tasas por grupos escalonada'!$C$6,"")))</f>
        <v/>
      </c>
      <c r="AB116" s="85"/>
      <c r="AC116" s="85"/>
      <c r="AD116" s="85"/>
      <c r="AE116" s="85"/>
      <c r="AF116" s="90" t="str">
        <f t="shared" si="1"/>
        <v/>
      </c>
      <c r="AG116" s="91" t="str">
        <f t="shared" si="2"/>
        <v/>
      </c>
      <c r="AH116" s="92" t="str">
        <f t="shared" si="3"/>
        <v/>
      </c>
      <c r="AI116" s="93" t="str">
        <f t="shared" si="4"/>
        <v/>
      </c>
      <c r="AJ116" s="93" t="str">
        <f t="shared" si="5"/>
        <v/>
      </c>
      <c r="AK116" s="215" t="str">
        <f t="shared" si="6"/>
        <v/>
      </c>
      <c r="AL116" s="99" t="str">
        <f>+IF(A116="","",IF(C116="",70,VLOOKUP(I116,Hoja2!A:D,4,0)))</f>
        <v/>
      </c>
    </row>
    <row r="117" spans="1:38" ht="15.75" customHeight="1">
      <c r="A117" s="79"/>
      <c r="B117" s="85"/>
      <c r="C117" s="79"/>
      <c r="D117" s="132"/>
      <c r="E117" s="132"/>
      <c r="F117" s="85"/>
      <c r="G117" s="85" t="str">
        <f>+IFERROR(VLOOKUP(F117,Listas!$B:$C,2,0),"")</f>
        <v/>
      </c>
      <c r="H117" s="85"/>
      <c r="I117" s="85"/>
      <c r="J117" s="85"/>
      <c r="K117" s="79"/>
      <c r="L117" s="79"/>
      <c r="M117" s="82"/>
      <c r="N117" s="79"/>
      <c r="O117" s="132"/>
      <c r="P117" s="80"/>
      <c r="Q117" s="85"/>
      <c r="R117" s="85"/>
      <c r="S117" s="85"/>
      <c r="T117" s="85"/>
      <c r="U117" s="79"/>
      <c r="V117" s="85"/>
      <c r="W117" s="79"/>
      <c r="X117" s="86" t="str">
        <f t="shared" si="0"/>
        <v/>
      </c>
      <c r="Y117" s="87"/>
      <c r="Z117" s="88"/>
      <c r="AA117" s="89" t="str">
        <f>+IF(T117="UI",'Tasas por grupos escalonada'!$C$5,IF(T117="UYU",'Tasas por grupos escalonada'!$C$4,IF(T117="USD",'Tasas por grupos escalonada'!$C$6,"")))</f>
        <v/>
      </c>
      <c r="AB117" s="85"/>
      <c r="AC117" s="85"/>
      <c r="AD117" s="85"/>
      <c r="AE117" s="85"/>
      <c r="AF117" s="90" t="str">
        <f t="shared" si="1"/>
        <v/>
      </c>
      <c r="AG117" s="91" t="str">
        <f t="shared" si="2"/>
        <v/>
      </c>
      <c r="AH117" s="92" t="str">
        <f t="shared" si="3"/>
        <v/>
      </c>
      <c r="AI117" s="93" t="str">
        <f t="shared" si="4"/>
        <v/>
      </c>
      <c r="AJ117" s="93" t="str">
        <f t="shared" si="5"/>
        <v/>
      </c>
      <c r="AK117" s="215" t="str">
        <f t="shared" si="6"/>
        <v/>
      </c>
      <c r="AL117" s="99" t="str">
        <f>+IF(A117="","",IF(C117="",70,VLOOKUP(I117,Hoja2!A:D,4,0)))</f>
        <v/>
      </c>
    </row>
    <row r="118" spans="1:38" ht="15.75" customHeight="1">
      <c r="A118" s="79"/>
      <c r="B118" s="85"/>
      <c r="C118" s="79"/>
      <c r="D118" s="132"/>
      <c r="E118" s="132"/>
      <c r="F118" s="85"/>
      <c r="G118" s="85" t="str">
        <f>+IFERROR(VLOOKUP(F118,Listas!$B:$C,2,0),"")</f>
        <v/>
      </c>
      <c r="H118" s="85"/>
      <c r="I118" s="85"/>
      <c r="J118" s="85"/>
      <c r="K118" s="79"/>
      <c r="L118" s="79"/>
      <c r="M118" s="82"/>
      <c r="N118" s="79"/>
      <c r="O118" s="132"/>
      <c r="P118" s="80"/>
      <c r="Q118" s="85"/>
      <c r="R118" s="85"/>
      <c r="S118" s="85"/>
      <c r="T118" s="85"/>
      <c r="U118" s="79"/>
      <c r="V118" s="85"/>
      <c r="W118" s="79"/>
      <c r="X118" s="86" t="str">
        <f t="shared" si="0"/>
        <v/>
      </c>
      <c r="Y118" s="87"/>
      <c r="Z118" s="88"/>
      <c r="AA118" s="89" t="str">
        <f>+IF(T118="UI",'Tasas por grupos escalonada'!$C$5,IF(T118="UYU",'Tasas por grupos escalonada'!$C$4,IF(T118="USD",'Tasas por grupos escalonada'!$C$6,"")))</f>
        <v/>
      </c>
      <c r="AB118" s="85"/>
      <c r="AC118" s="85"/>
      <c r="AD118" s="85"/>
      <c r="AE118" s="85"/>
      <c r="AF118" s="90" t="str">
        <f t="shared" si="1"/>
        <v/>
      </c>
      <c r="AG118" s="91" t="str">
        <f t="shared" si="2"/>
        <v/>
      </c>
      <c r="AH118" s="92" t="str">
        <f t="shared" si="3"/>
        <v/>
      </c>
      <c r="AI118" s="93" t="str">
        <f t="shared" si="4"/>
        <v/>
      </c>
      <c r="AJ118" s="93" t="str">
        <f t="shared" si="5"/>
        <v/>
      </c>
      <c r="AK118" s="215" t="str">
        <f t="shared" si="6"/>
        <v/>
      </c>
      <c r="AL118" s="99" t="str">
        <f>+IF(A118="","",IF(C118="",70,VLOOKUP(I118,Hoja2!A:D,4,0)))</f>
        <v/>
      </c>
    </row>
    <row r="119" spans="1:38" ht="15.75" customHeight="1">
      <c r="A119" s="79"/>
      <c r="B119" s="85"/>
      <c r="C119" s="79"/>
      <c r="D119" s="132"/>
      <c r="E119" s="132"/>
      <c r="F119" s="85"/>
      <c r="G119" s="85" t="str">
        <f>+IFERROR(VLOOKUP(F119,Listas!$B:$C,2,0),"")</f>
        <v/>
      </c>
      <c r="H119" s="85"/>
      <c r="I119" s="85"/>
      <c r="J119" s="85"/>
      <c r="K119" s="79"/>
      <c r="L119" s="79"/>
      <c r="M119" s="82"/>
      <c r="N119" s="79"/>
      <c r="O119" s="132"/>
      <c r="P119" s="80"/>
      <c r="Q119" s="85"/>
      <c r="R119" s="85"/>
      <c r="S119" s="85"/>
      <c r="T119" s="85"/>
      <c r="U119" s="79"/>
      <c r="V119" s="85"/>
      <c r="W119" s="79"/>
      <c r="X119" s="86" t="str">
        <f t="shared" si="0"/>
        <v/>
      </c>
      <c r="Y119" s="87"/>
      <c r="Z119" s="88"/>
      <c r="AA119" s="89" t="str">
        <f>+IF(T119="UI",'Tasas por grupos escalonada'!$C$5,IF(T119="UYU",'Tasas por grupos escalonada'!$C$4,IF(T119="USD",'Tasas por grupos escalonada'!$C$6,"")))</f>
        <v/>
      </c>
      <c r="AB119" s="85"/>
      <c r="AC119" s="85"/>
      <c r="AD119" s="85"/>
      <c r="AE119" s="85"/>
      <c r="AF119" s="90" t="str">
        <f t="shared" si="1"/>
        <v/>
      </c>
      <c r="AG119" s="91" t="str">
        <f t="shared" si="2"/>
        <v/>
      </c>
      <c r="AH119" s="92" t="str">
        <f t="shared" si="3"/>
        <v/>
      </c>
      <c r="AI119" s="93" t="str">
        <f t="shared" si="4"/>
        <v/>
      </c>
      <c r="AJ119" s="93" t="str">
        <f t="shared" si="5"/>
        <v/>
      </c>
      <c r="AK119" s="215" t="str">
        <f t="shared" si="6"/>
        <v/>
      </c>
      <c r="AL119" s="99" t="str">
        <f>+IF(A119="","",IF(C119="",70,VLOOKUP(I119,Hoja2!A:D,4,0)))</f>
        <v/>
      </c>
    </row>
    <row r="120" spans="1:38" ht="15.75" customHeight="1">
      <c r="A120" s="79"/>
      <c r="B120" s="85"/>
      <c r="C120" s="79"/>
      <c r="D120" s="132"/>
      <c r="E120" s="132"/>
      <c r="F120" s="85"/>
      <c r="G120" s="85" t="str">
        <f>+IFERROR(VLOOKUP(F120,Listas!$B:$C,2,0),"")</f>
        <v/>
      </c>
      <c r="H120" s="85"/>
      <c r="I120" s="85"/>
      <c r="J120" s="85"/>
      <c r="K120" s="79"/>
      <c r="L120" s="79"/>
      <c r="M120" s="82"/>
      <c r="N120" s="79"/>
      <c r="O120" s="132"/>
      <c r="P120" s="80"/>
      <c r="Q120" s="85"/>
      <c r="R120" s="85"/>
      <c r="S120" s="85"/>
      <c r="T120" s="85"/>
      <c r="U120" s="79"/>
      <c r="V120" s="85"/>
      <c r="W120" s="79"/>
      <c r="X120" s="86" t="str">
        <f t="shared" si="0"/>
        <v/>
      </c>
      <c r="Y120" s="87"/>
      <c r="Z120" s="88"/>
      <c r="AA120" s="89" t="str">
        <f>+IF(T120="UI",'Tasas por grupos escalonada'!$C$5,IF(T120="UYU",'Tasas por grupos escalonada'!$C$4,IF(T120="USD",'Tasas por grupos escalonada'!$C$6,"")))</f>
        <v/>
      </c>
      <c r="AB120" s="85"/>
      <c r="AC120" s="85"/>
      <c r="AD120" s="85"/>
      <c r="AE120" s="85"/>
      <c r="AF120" s="90" t="str">
        <f t="shared" si="1"/>
        <v/>
      </c>
      <c r="AG120" s="91" t="str">
        <f t="shared" si="2"/>
        <v/>
      </c>
      <c r="AH120" s="92" t="str">
        <f t="shared" si="3"/>
        <v/>
      </c>
      <c r="AI120" s="93" t="str">
        <f t="shared" si="4"/>
        <v/>
      </c>
      <c r="AJ120" s="93" t="str">
        <f t="shared" si="5"/>
        <v/>
      </c>
      <c r="AK120" s="215" t="str">
        <f t="shared" si="6"/>
        <v/>
      </c>
      <c r="AL120" s="99" t="str">
        <f>+IF(A120="","",IF(C120="",70,VLOOKUP(I120,Hoja2!A:D,4,0)))</f>
        <v/>
      </c>
    </row>
    <row r="121" spans="1:38" ht="15.75" customHeight="1">
      <c r="A121" s="79"/>
      <c r="B121" s="85"/>
      <c r="C121" s="79"/>
      <c r="D121" s="132"/>
      <c r="E121" s="132"/>
      <c r="F121" s="85"/>
      <c r="G121" s="85" t="str">
        <f>+IFERROR(VLOOKUP(F121,Listas!$B:$C,2,0),"")</f>
        <v/>
      </c>
      <c r="H121" s="85"/>
      <c r="I121" s="85"/>
      <c r="J121" s="85"/>
      <c r="K121" s="79"/>
      <c r="L121" s="79"/>
      <c r="M121" s="82"/>
      <c r="N121" s="79"/>
      <c r="O121" s="132"/>
      <c r="P121" s="80"/>
      <c r="Q121" s="85"/>
      <c r="R121" s="85"/>
      <c r="S121" s="85"/>
      <c r="T121" s="85"/>
      <c r="U121" s="79"/>
      <c r="V121" s="85"/>
      <c r="W121" s="79"/>
      <c r="X121" s="86" t="str">
        <f t="shared" si="0"/>
        <v/>
      </c>
      <c r="Y121" s="87"/>
      <c r="Z121" s="88"/>
      <c r="AA121" s="89" t="str">
        <f>+IF(T121="UI",'Tasas por grupos escalonada'!$C$5,IF(T121="UYU",'Tasas por grupos escalonada'!$C$4,IF(T121="USD",'Tasas por grupos escalonada'!$C$6,"")))</f>
        <v/>
      </c>
      <c r="AB121" s="85"/>
      <c r="AC121" s="85"/>
      <c r="AD121" s="85"/>
      <c r="AE121" s="85"/>
      <c r="AF121" s="90" t="str">
        <f t="shared" si="1"/>
        <v/>
      </c>
      <c r="AG121" s="91" t="str">
        <f t="shared" si="2"/>
        <v/>
      </c>
      <c r="AH121" s="92" t="str">
        <f t="shared" si="3"/>
        <v/>
      </c>
      <c r="AI121" s="93" t="str">
        <f t="shared" si="4"/>
        <v/>
      </c>
      <c r="AJ121" s="93" t="str">
        <f t="shared" si="5"/>
        <v/>
      </c>
      <c r="AK121" s="215" t="str">
        <f t="shared" si="6"/>
        <v/>
      </c>
      <c r="AL121" s="99" t="str">
        <f>+IF(A121="","",IF(C121="",70,VLOOKUP(I121,Hoja2!A:D,4,0)))</f>
        <v/>
      </c>
    </row>
    <row r="122" spans="1:38" ht="15.75" customHeight="1">
      <c r="A122" s="79"/>
      <c r="B122" s="85"/>
      <c r="C122" s="79"/>
      <c r="D122" s="132"/>
      <c r="E122" s="132"/>
      <c r="F122" s="85"/>
      <c r="G122" s="85" t="str">
        <f>+IFERROR(VLOOKUP(F122,Listas!$B:$C,2,0),"")</f>
        <v/>
      </c>
      <c r="H122" s="85"/>
      <c r="I122" s="85"/>
      <c r="J122" s="85"/>
      <c r="K122" s="79"/>
      <c r="L122" s="79"/>
      <c r="M122" s="82"/>
      <c r="N122" s="79"/>
      <c r="O122" s="132"/>
      <c r="P122" s="80"/>
      <c r="Q122" s="85"/>
      <c r="R122" s="85"/>
      <c r="S122" s="85"/>
      <c r="T122" s="85"/>
      <c r="U122" s="79"/>
      <c r="V122" s="85"/>
      <c r="W122" s="79"/>
      <c r="X122" s="86" t="str">
        <f t="shared" si="0"/>
        <v/>
      </c>
      <c r="Y122" s="87"/>
      <c r="Z122" s="88"/>
      <c r="AA122" s="89" t="str">
        <f>+IF(T122="UI",'Tasas por grupos escalonada'!$C$5,IF(T122="UYU",'Tasas por grupos escalonada'!$C$4,IF(T122="USD",'Tasas por grupos escalonada'!$C$6,"")))</f>
        <v/>
      </c>
      <c r="AB122" s="85"/>
      <c r="AC122" s="85"/>
      <c r="AD122" s="85"/>
      <c r="AE122" s="85"/>
      <c r="AF122" s="90" t="str">
        <f t="shared" si="1"/>
        <v/>
      </c>
      <c r="AG122" s="91" t="str">
        <f t="shared" si="2"/>
        <v/>
      </c>
      <c r="AH122" s="92" t="str">
        <f t="shared" si="3"/>
        <v/>
      </c>
      <c r="AI122" s="93" t="str">
        <f t="shared" si="4"/>
        <v/>
      </c>
      <c r="AJ122" s="93" t="str">
        <f t="shared" si="5"/>
        <v/>
      </c>
      <c r="AK122" s="215" t="str">
        <f t="shared" si="6"/>
        <v/>
      </c>
      <c r="AL122" s="99" t="str">
        <f>+IF(A122="","",IF(C122="",70,VLOOKUP(I122,Hoja2!A:D,4,0)))</f>
        <v/>
      </c>
    </row>
    <row r="123" spans="1:38" ht="15.75" customHeight="1">
      <c r="A123" s="79"/>
      <c r="B123" s="85"/>
      <c r="C123" s="79"/>
      <c r="D123" s="132"/>
      <c r="E123" s="132"/>
      <c r="F123" s="85"/>
      <c r="G123" s="85" t="str">
        <f>+IFERROR(VLOOKUP(F123,Listas!$B:$C,2,0),"")</f>
        <v/>
      </c>
      <c r="H123" s="85"/>
      <c r="I123" s="85"/>
      <c r="J123" s="85"/>
      <c r="K123" s="79"/>
      <c r="L123" s="79"/>
      <c r="M123" s="82"/>
      <c r="N123" s="79"/>
      <c r="O123" s="132"/>
      <c r="P123" s="80"/>
      <c r="Q123" s="85"/>
      <c r="R123" s="85"/>
      <c r="S123" s="85"/>
      <c r="T123" s="85"/>
      <c r="U123" s="79"/>
      <c r="V123" s="85"/>
      <c r="W123" s="79"/>
      <c r="X123" s="86" t="str">
        <f t="shared" si="0"/>
        <v/>
      </c>
      <c r="Y123" s="87"/>
      <c r="Z123" s="88"/>
      <c r="AA123" s="89" t="str">
        <f>+IF(T123="UI",'Tasas por grupos escalonada'!$C$5,IF(T123="UYU",'Tasas por grupos escalonada'!$C$4,IF(T123="USD",'Tasas por grupos escalonada'!$C$6,"")))</f>
        <v/>
      </c>
      <c r="AB123" s="85"/>
      <c r="AC123" s="85"/>
      <c r="AD123" s="85"/>
      <c r="AE123" s="85"/>
      <c r="AF123" s="90" t="str">
        <f t="shared" si="1"/>
        <v/>
      </c>
      <c r="AG123" s="91" t="str">
        <f t="shared" si="2"/>
        <v/>
      </c>
      <c r="AH123" s="92" t="str">
        <f t="shared" si="3"/>
        <v/>
      </c>
      <c r="AI123" s="93" t="str">
        <f t="shared" si="4"/>
        <v/>
      </c>
      <c r="AJ123" s="93" t="str">
        <f t="shared" si="5"/>
        <v/>
      </c>
      <c r="AK123" s="215" t="str">
        <f t="shared" si="6"/>
        <v/>
      </c>
      <c r="AL123" s="99" t="str">
        <f>+IF(A123="","",IF(C123="",70,VLOOKUP(I123,Hoja2!A:D,4,0)))</f>
        <v/>
      </c>
    </row>
    <row r="124" spans="1:38" ht="15.75" customHeight="1">
      <c r="A124" s="79"/>
      <c r="B124" s="85"/>
      <c r="C124" s="79"/>
      <c r="D124" s="132"/>
      <c r="E124" s="132"/>
      <c r="F124" s="85"/>
      <c r="G124" s="85" t="str">
        <f>+IFERROR(VLOOKUP(F124,Listas!$B:$C,2,0),"")</f>
        <v/>
      </c>
      <c r="H124" s="85"/>
      <c r="I124" s="85"/>
      <c r="J124" s="85"/>
      <c r="K124" s="79"/>
      <c r="L124" s="79"/>
      <c r="M124" s="82"/>
      <c r="N124" s="79"/>
      <c r="O124" s="132"/>
      <c r="P124" s="80"/>
      <c r="Q124" s="85"/>
      <c r="R124" s="85"/>
      <c r="S124" s="85"/>
      <c r="T124" s="85"/>
      <c r="U124" s="79"/>
      <c r="V124" s="85"/>
      <c r="W124" s="79"/>
      <c r="X124" s="86" t="str">
        <f t="shared" si="0"/>
        <v/>
      </c>
      <c r="Y124" s="87"/>
      <c r="Z124" s="88"/>
      <c r="AA124" s="89" t="str">
        <f>+IF(T124="UI",'Tasas por grupos escalonada'!$C$5,IF(T124="UYU",'Tasas por grupos escalonada'!$C$4,IF(T124="USD",'Tasas por grupos escalonada'!$C$6,"")))</f>
        <v/>
      </c>
      <c r="AB124" s="85"/>
      <c r="AC124" s="85"/>
      <c r="AD124" s="85"/>
      <c r="AE124" s="85"/>
      <c r="AF124" s="90" t="str">
        <f t="shared" si="1"/>
        <v/>
      </c>
      <c r="AG124" s="91" t="str">
        <f t="shared" si="2"/>
        <v/>
      </c>
      <c r="AH124" s="92" t="str">
        <f t="shared" si="3"/>
        <v/>
      </c>
      <c r="AI124" s="93" t="str">
        <f t="shared" si="4"/>
        <v/>
      </c>
      <c r="AJ124" s="93" t="str">
        <f t="shared" si="5"/>
        <v/>
      </c>
      <c r="AK124" s="215" t="str">
        <f t="shared" si="6"/>
        <v/>
      </c>
      <c r="AL124" s="99" t="str">
        <f>+IF(A124="","",IF(C124="",70,VLOOKUP(I124,Hoja2!A:D,4,0)))</f>
        <v/>
      </c>
    </row>
    <row r="125" spans="1:38" ht="15.75" customHeight="1">
      <c r="A125" s="79"/>
      <c r="B125" s="85"/>
      <c r="C125" s="79"/>
      <c r="D125" s="132"/>
      <c r="E125" s="132"/>
      <c r="F125" s="85"/>
      <c r="G125" s="85" t="str">
        <f>+IFERROR(VLOOKUP(F125,Listas!$B:$C,2,0),"")</f>
        <v/>
      </c>
      <c r="H125" s="85"/>
      <c r="I125" s="85"/>
      <c r="J125" s="85"/>
      <c r="K125" s="79"/>
      <c r="L125" s="79"/>
      <c r="M125" s="82"/>
      <c r="N125" s="79"/>
      <c r="O125" s="132"/>
      <c r="P125" s="80"/>
      <c r="Q125" s="85"/>
      <c r="R125" s="85"/>
      <c r="S125" s="85"/>
      <c r="T125" s="85"/>
      <c r="U125" s="79"/>
      <c r="V125" s="85"/>
      <c r="W125" s="79"/>
      <c r="X125" s="86" t="str">
        <f t="shared" si="0"/>
        <v/>
      </c>
      <c r="Y125" s="87"/>
      <c r="Z125" s="88"/>
      <c r="AA125" s="89" t="str">
        <f>+IF(T125="UI",'Tasas por grupos escalonada'!$C$5,IF(T125="UYU",'Tasas por grupos escalonada'!$C$4,IF(T125="USD",'Tasas por grupos escalonada'!$C$6,"")))</f>
        <v/>
      </c>
      <c r="AB125" s="85"/>
      <c r="AC125" s="85"/>
      <c r="AD125" s="85"/>
      <c r="AE125" s="85"/>
      <c r="AF125" s="90" t="str">
        <f t="shared" si="1"/>
        <v/>
      </c>
      <c r="AG125" s="91" t="str">
        <f t="shared" si="2"/>
        <v/>
      </c>
      <c r="AH125" s="92" t="str">
        <f t="shared" si="3"/>
        <v/>
      </c>
      <c r="AI125" s="93" t="str">
        <f t="shared" si="4"/>
        <v/>
      </c>
      <c r="AJ125" s="93" t="str">
        <f t="shared" si="5"/>
        <v/>
      </c>
      <c r="AK125" s="215" t="str">
        <f t="shared" si="6"/>
        <v/>
      </c>
      <c r="AL125" s="99" t="str">
        <f>+IF(A125="","",IF(C125="",70,VLOOKUP(I125,Hoja2!A:D,4,0)))</f>
        <v/>
      </c>
    </row>
    <row r="126" spans="1:38" ht="15.75" customHeight="1">
      <c r="A126" s="79"/>
      <c r="B126" s="85"/>
      <c r="C126" s="79"/>
      <c r="D126" s="132"/>
      <c r="E126" s="132"/>
      <c r="F126" s="85"/>
      <c r="G126" s="85" t="str">
        <f>+IFERROR(VLOOKUP(F126,Listas!$B:$C,2,0),"")</f>
        <v/>
      </c>
      <c r="H126" s="85"/>
      <c r="I126" s="85"/>
      <c r="J126" s="85"/>
      <c r="K126" s="79"/>
      <c r="L126" s="79"/>
      <c r="M126" s="82"/>
      <c r="N126" s="79"/>
      <c r="O126" s="132"/>
      <c r="P126" s="80"/>
      <c r="Q126" s="85"/>
      <c r="R126" s="85"/>
      <c r="S126" s="85"/>
      <c r="T126" s="85"/>
      <c r="U126" s="79"/>
      <c r="V126" s="85"/>
      <c r="W126" s="79"/>
      <c r="X126" s="86" t="str">
        <f t="shared" si="0"/>
        <v/>
      </c>
      <c r="Y126" s="87"/>
      <c r="Z126" s="88"/>
      <c r="AA126" s="89" t="str">
        <f>+IF(T126="UI",'Tasas por grupos escalonada'!$C$5,IF(T126="UYU",'Tasas por grupos escalonada'!$C$4,IF(T126="USD",'Tasas por grupos escalonada'!$C$6,"")))</f>
        <v/>
      </c>
      <c r="AB126" s="85"/>
      <c r="AC126" s="85"/>
      <c r="AD126" s="85"/>
      <c r="AE126" s="85"/>
      <c r="AF126" s="90" t="str">
        <f t="shared" si="1"/>
        <v/>
      </c>
      <c r="AG126" s="91" t="str">
        <f t="shared" si="2"/>
        <v/>
      </c>
      <c r="AH126" s="92" t="str">
        <f t="shared" si="3"/>
        <v/>
      </c>
      <c r="AI126" s="93" t="str">
        <f t="shared" si="4"/>
        <v/>
      </c>
      <c r="AJ126" s="93" t="str">
        <f t="shared" si="5"/>
        <v/>
      </c>
      <c r="AK126" s="215" t="str">
        <f t="shared" si="6"/>
        <v/>
      </c>
      <c r="AL126" s="99" t="str">
        <f>+IF(A126="","",IF(C126="",70,VLOOKUP(I126,Hoja2!A:D,4,0)))</f>
        <v/>
      </c>
    </row>
    <row r="127" spans="1:38" ht="15.75" customHeight="1">
      <c r="A127" s="79"/>
      <c r="B127" s="85"/>
      <c r="C127" s="79"/>
      <c r="D127" s="132"/>
      <c r="E127" s="132"/>
      <c r="F127" s="85"/>
      <c r="G127" s="85" t="str">
        <f>+IFERROR(VLOOKUP(F127,Listas!$B:$C,2,0),"")</f>
        <v/>
      </c>
      <c r="H127" s="85"/>
      <c r="I127" s="85"/>
      <c r="J127" s="85"/>
      <c r="K127" s="79"/>
      <c r="L127" s="79"/>
      <c r="M127" s="82"/>
      <c r="N127" s="79"/>
      <c r="O127" s="132"/>
      <c r="P127" s="80"/>
      <c r="Q127" s="85"/>
      <c r="R127" s="85"/>
      <c r="S127" s="85"/>
      <c r="T127" s="85"/>
      <c r="U127" s="79"/>
      <c r="V127" s="85"/>
      <c r="W127" s="79"/>
      <c r="X127" s="86" t="str">
        <f t="shared" si="0"/>
        <v/>
      </c>
      <c r="Y127" s="87"/>
      <c r="Z127" s="88"/>
      <c r="AA127" s="89" t="str">
        <f>+IF(T127="UI",'Tasas por grupos escalonada'!$C$5,IF(T127="UYU",'Tasas por grupos escalonada'!$C$4,IF(T127="USD",'Tasas por grupos escalonada'!$C$6,"")))</f>
        <v/>
      </c>
      <c r="AB127" s="85"/>
      <c r="AC127" s="85"/>
      <c r="AD127" s="85"/>
      <c r="AE127" s="85"/>
      <c r="AF127" s="90" t="str">
        <f t="shared" si="1"/>
        <v/>
      </c>
      <c r="AG127" s="91" t="str">
        <f t="shared" si="2"/>
        <v/>
      </c>
      <c r="AH127" s="92" t="str">
        <f t="shared" si="3"/>
        <v/>
      </c>
      <c r="AI127" s="93" t="str">
        <f t="shared" si="4"/>
        <v/>
      </c>
      <c r="AJ127" s="93" t="str">
        <f t="shared" si="5"/>
        <v/>
      </c>
      <c r="AK127" s="215" t="str">
        <f t="shared" si="6"/>
        <v/>
      </c>
      <c r="AL127" s="99" t="str">
        <f>+IF(A127="","",IF(C127="",70,VLOOKUP(I127,Hoja2!A:D,4,0)))</f>
        <v/>
      </c>
    </row>
    <row r="128" spans="1:38" ht="15.75" customHeight="1">
      <c r="A128" s="79"/>
      <c r="B128" s="85"/>
      <c r="C128" s="79"/>
      <c r="D128" s="132"/>
      <c r="E128" s="132"/>
      <c r="F128" s="85"/>
      <c r="G128" s="85" t="str">
        <f>+IFERROR(VLOOKUP(F128,Listas!$B:$C,2,0),"")</f>
        <v/>
      </c>
      <c r="H128" s="85"/>
      <c r="I128" s="85"/>
      <c r="J128" s="85"/>
      <c r="K128" s="79"/>
      <c r="L128" s="79"/>
      <c r="M128" s="82"/>
      <c r="N128" s="79"/>
      <c r="O128" s="132"/>
      <c r="P128" s="80"/>
      <c r="Q128" s="85"/>
      <c r="R128" s="85"/>
      <c r="S128" s="85"/>
      <c r="T128" s="85"/>
      <c r="U128" s="79"/>
      <c r="V128" s="85"/>
      <c r="W128" s="79"/>
      <c r="X128" s="86" t="str">
        <f t="shared" si="0"/>
        <v/>
      </c>
      <c r="Y128" s="87"/>
      <c r="Z128" s="88"/>
      <c r="AA128" s="89" t="str">
        <f>+IF(T128="UI",'Tasas por grupos escalonada'!$C$5,IF(T128="UYU",'Tasas por grupos escalonada'!$C$4,IF(T128="USD",'Tasas por grupos escalonada'!$C$6,"")))</f>
        <v/>
      </c>
      <c r="AB128" s="85"/>
      <c r="AC128" s="85"/>
      <c r="AD128" s="85"/>
      <c r="AE128" s="85"/>
      <c r="AF128" s="90" t="str">
        <f t="shared" si="1"/>
        <v/>
      </c>
      <c r="AG128" s="91" t="str">
        <f t="shared" si="2"/>
        <v/>
      </c>
      <c r="AH128" s="92" t="str">
        <f t="shared" si="3"/>
        <v/>
      </c>
      <c r="AI128" s="93" t="str">
        <f t="shared" si="4"/>
        <v/>
      </c>
      <c r="AJ128" s="93" t="str">
        <f t="shared" si="5"/>
        <v/>
      </c>
      <c r="AK128" s="215" t="str">
        <f t="shared" si="6"/>
        <v/>
      </c>
      <c r="AL128" s="99" t="str">
        <f>+IF(A128="","",IF(C128="",70,VLOOKUP(I128,Hoja2!A:D,4,0)))</f>
        <v/>
      </c>
    </row>
    <row r="129" spans="1:38" ht="15.75" customHeight="1">
      <c r="A129" s="79"/>
      <c r="B129" s="85"/>
      <c r="C129" s="79"/>
      <c r="D129" s="132"/>
      <c r="E129" s="132"/>
      <c r="F129" s="85"/>
      <c r="G129" s="85" t="str">
        <f>+IFERROR(VLOOKUP(F129,Listas!$B:$C,2,0),"")</f>
        <v/>
      </c>
      <c r="H129" s="85"/>
      <c r="I129" s="85"/>
      <c r="J129" s="85"/>
      <c r="K129" s="79"/>
      <c r="L129" s="79"/>
      <c r="M129" s="82"/>
      <c r="N129" s="79"/>
      <c r="O129" s="132"/>
      <c r="P129" s="80"/>
      <c r="Q129" s="85"/>
      <c r="R129" s="85"/>
      <c r="S129" s="85"/>
      <c r="T129" s="85"/>
      <c r="U129" s="79"/>
      <c r="V129" s="85"/>
      <c r="W129" s="79"/>
      <c r="X129" s="86" t="str">
        <f t="shared" si="0"/>
        <v/>
      </c>
      <c r="Y129" s="87"/>
      <c r="Z129" s="88"/>
      <c r="AA129" s="89" t="str">
        <f>+IF(T129="UI",'Tasas por grupos escalonada'!$C$5,IF(T129="UYU",'Tasas por grupos escalonada'!$C$4,IF(T129="USD",'Tasas por grupos escalonada'!$C$6,"")))</f>
        <v/>
      </c>
      <c r="AB129" s="85"/>
      <c r="AC129" s="85"/>
      <c r="AD129" s="85"/>
      <c r="AE129" s="85"/>
      <c r="AF129" s="90" t="str">
        <f t="shared" si="1"/>
        <v/>
      </c>
      <c r="AG129" s="91" t="str">
        <f t="shared" si="2"/>
        <v/>
      </c>
      <c r="AH129" s="92" t="str">
        <f t="shared" si="3"/>
        <v/>
      </c>
      <c r="AI129" s="93" t="str">
        <f t="shared" si="4"/>
        <v/>
      </c>
      <c r="AJ129" s="93" t="str">
        <f t="shared" si="5"/>
        <v/>
      </c>
      <c r="AK129" s="215" t="str">
        <f t="shared" si="6"/>
        <v/>
      </c>
      <c r="AL129" s="99" t="str">
        <f>+IF(A129="","",IF(C129="",70,VLOOKUP(I129,Hoja2!A:D,4,0)))</f>
        <v/>
      </c>
    </row>
    <row r="130" spans="1:38" ht="15.75" customHeight="1">
      <c r="A130" s="79"/>
      <c r="B130" s="85"/>
      <c r="C130" s="79"/>
      <c r="D130" s="132"/>
      <c r="E130" s="132"/>
      <c r="F130" s="85"/>
      <c r="G130" s="85" t="str">
        <f>+IFERROR(VLOOKUP(F130,Listas!$B:$C,2,0),"")</f>
        <v/>
      </c>
      <c r="H130" s="85"/>
      <c r="I130" s="85"/>
      <c r="J130" s="85"/>
      <c r="K130" s="79"/>
      <c r="L130" s="79"/>
      <c r="M130" s="82"/>
      <c r="N130" s="79"/>
      <c r="O130" s="132"/>
      <c r="P130" s="80"/>
      <c r="Q130" s="85"/>
      <c r="R130" s="85"/>
      <c r="S130" s="85"/>
      <c r="T130" s="85"/>
      <c r="U130" s="79"/>
      <c r="V130" s="85"/>
      <c r="W130" s="79"/>
      <c r="X130" s="86" t="str">
        <f t="shared" si="0"/>
        <v/>
      </c>
      <c r="Y130" s="87"/>
      <c r="Z130" s="88"/>
      <c r="AA130" s="89" t="str">
        <f>+IF(T130="UI",'Tasas por grupos escalonada'!$C$5,IF(T130="UYU",'Tasas por grupos escalonada'!$C$4,IF(T130="USD",'Tasas por grupos escalonada'!$C$6,"")))</f>
        <v/>
      </c>
      <c r="AB130" s="85"/>
      <c r="AC130" s="85"/>
      <c r="AD130" s="85"/>
      <c r="AE130" s="85"/>
      <c r="AF130" s="90" t="str">
        <f t="shared" si="1"/>
        <v/>
      </c>
      <c r="AG130" s="91" t="str">
        <f t="shared" si="2"/>
        <v/>
      </c>
      <c r="AH130" s="92" t="str">
        <f t="shared" si="3"/>
        <v/>
      </c>
      <c r="AI130" s="93" t="str">
        <f t="shared" si="4"/>
        <v/>
      </c>
      <c r="AJ130" s="93" t="str">
        <f t="shared" si="5"/>
        <v/>
      </c>
      <c r="AK130" s="215" t="str">
        <f t="shared" si="6"/>
        <v/>
      </c>
      <c r="AL130" s="99" t="str">
        <f>+IF(A130="","",IF(C130="",70,VLOOKUP(I130,Hoja2!A:D,4,0)))</f>
        <v/>
      </c>
    </row>
    <row r="131" spans="1:38" ht="15.75" customHeight="1">
      <c r="A131" s="79"/>
      <c r="B131" s="85"/>
      <c r="C131" s="79"/>
      <c r="D131" s="132"/>
      <c r="E131" s="132"/>
      <c r="F131" s="85"/>
      <c r="G131" s="85" t="str">
        <f>+IFERROR(VLOOKUP(F131,Listas!$B:$C,2,0),"")</f>
        <v/>
      </c>
      <c r="H131" s="85"/>
      <c r="I131" s="85"/>
      <c r="J131" s="85"/>
      <c r="K131" s="79"/>
      <c r="L131" s="79"/>
      <c r="M131" s="82"/>
      <c r="N131" s="79"/>
      <c r="O131" s="132"/>
      <c r="P131" s="80"/>
      <c r="Q131" s="85"/>
      <c r="R131" s="85"/>
      <c r="S131" s="85"/>
      <c r="T131" s="85"/>
      <c r="U131" s="79"/>
      <c r="V131" s="85"/>
      <c r="W131" s="79"/>
      <c r="X131" s="86" t="str">
        <f t="shared" si="0"/>
        <v/>
      </c>
      <c r="Y131" s="87"/>
      <c r="Z131" s="88"/>
      <c r="AA131" s="89" t="str">
        <f>+IF(T131="UI",'Tasas por grupos escalonada'!$C$5,IF(T131="UYU",'Tasas por grupos escalonada'!$C$4,IF(T131="USD",'Tasas por grupos escalonada'!$C$6,"")))</f>
        <v/>
      </c>
      <c r="AB131" s="85"/>
      <c r="AC131" s="85"/>
      <c r="AD131" s="85"/>
      <c r="AE131" s="85"/>
      <c r="AF131" s="90" t="str">
        <f t="shared" si="1"/>
        <v/>
      </c>
      <c r="AG131" s="91" t="str">
        <f t="shared" si="2"/>
        <v/>
      </c>
      <c r="AH131" s="92" t="str">
        <f t="shared" si="3"/>
        <v/>
      </c>
      <c r="AI131" s="93" t="str">
        <f t="shared" si="4"/>
        <v/>
      </c>
      <c r="AJ131" s="93" t="str">
        <f t="shared" si="5"/>
        <v/>
      </c>
      <c r="AK131" s="215" t="str">
        <f t="shared" si="6"/>
        <v/>
      </c>
      <c r="AL131" s="99" t="str">
        <f>+IF(A131="","",IF(C131="",70,VLOOKUP(I131,Hoja2!A:D,4,0)))</f>
        <v/>
      </c>
    </row>
    <row r="132" spans="1:38" ht="15.75" customHeight="1">
      <c r="A132" s="79"/>
      <c r="B132" s="85"/>
      <c r="C132" s="79"/>
      <c r="D132" s="132"/>
      <c r="E132" s="132"/>
      <c r="F132" s="85"/>
      <c r="G132" s="85" t="str">
        <f>+IFERROR(VLOOKUP(F132,Listas!$B:$C,2,0),"")</f>
        <v/>
      </c>
      <c r="H132" s="85"/>
      <c r="I132" s="85"/>
      <c r="J132" s="85"/>
      <c r="K132" s="79"/>
      <c r="L132" s="79"/>
      <c r="M132" s="82"/>
      <c r="N132" s="79"/>
      <c r="O132" s="132"/>
      <c r="P132" s="80"/>
      <c r="Q132" s="85"/>
      <c r="R132" s="85"/>
      <c r="S132" s="85"/>
      <c r="T132" s="85"/>
      <c r="U132" s="79"/>
      <c r="V132" s="85"/>
      <c r="W132" s="79"/>
      <c r="X132" s="86" t="str">
        <f t="shared" si="0"/>
        <v/>
      </c>
      <c r="Y132" s="87"/>
      <c r="Z132" s="88"/>
      <c r="AA132" s="89" t="str">
        <f>+IF(T132="UI",'Tasas por grupos escalonada'!$C$5,IF(T132="UYU",'Tasas por grupos escalonada'!$C$4,IF(T132="USD",'Tasas por grupos escalonada'!$C$6,"")))</f>
        <v/>
      </c>
      <c r="AB132" s="85"/>
      <c r="AC132" s="85"/>
      <c r="AD132" s="85"/>
      <c r="AE132" s="85"/>
      <c r="AF132" s="90" t="str">
        <f t="shared" si="1"/>
        <v/>
      </c>
      <c r="AG132" s="91" t="str">
        <f t="shared" si="2"/>
        <v/>
      </c>
      <c r="AH132" s="92" t="str">
        <f t="shared" si="3"/>
        <v/>
      </c>
      <c r="AI132" s="93" t="str">
        <f t="shared" si="4"/>
        <v/>
      </c>
      <c r="AJ132" s="93" t="str">
        <f t="shared" si="5"/>
        <v/>
      </c>
      <c r="AK132" s="215" t="str">
        <f t="shared" si="6"/>
        <v/>
      </c>
      <c r="AL132" s="99" t="str">
        <f>+IF(A132="","",IF(C132="",70,VLOOKUP(I132,Hoja2!A:D,4,0)))</f>
        <v/>
      </c>
    </row>
    <row r="133" spans="1:38" ht="15.75" customHeight="1">
      <c r="A133" s="79"/>
      <c r="B133" s="85"/>
      <c r="C133" s="79"/>
      <c r="D133" s="132"/>
      <c r="E133" s="132"/>
      <c r="F133" s="85"/>
      <c r="G133" s="85" t="str">
        <f>+IFERROR(VLOOKUP(F133,Listas!$B:$C,2,0),"")</f>
        <v/>
      </c>
      <c r="H133" s="85"/>
      <c r="I133" s="85"/>
      <c r="J133" s="85"/>
      <c r="K133" s="79"/>
      <c r="L133" s="79"/>
      <c r="M133" s="82"/>
      <c r="N133" s="79"/>
      <c r="O133" s="132"/>
      <c r="P133" s="80"/>
      <c r="Q133" s="85"/>
      <c r="R133" s="85"/>
      <c r="S133" s="85"/>
      <c r="T133" s="85"/>
      <c r="U133" s="79"/>
      <c r="V133" s="85"/>
      <c r="W133" s="79"/>
      <c r="X133" s="86" t="str">
        <f t="shared" si="0"/>
        <v/>
      </c>
      <c r="Y133" s="87"/>
      <c r="Z133" s="88"/>
      <c r="AA133" s="89" t="str">
        <f>+IF(T133="UI",'Tasas por grupos escalonada'!$C$5,IF(T133="UYU",'Tasas por grupos escalonada'!$C$4,IF(T133="USD",'Tasas por grupos escalonada'!$C$6,"")))</f>
        <v/>
      </c>
      <c r="AB133" s="85"/>
      <c r="AC133" s="85"/>
      <c r="AD133" s="85"/>
      <c r="AE133" s="85"/>
      <c r="AF133" s="90" t="str">
        <f t="shared" si="1"/>
        <v/>
      </c>
      <c r="AG133" s="91" t="str">
        <f t="shared" si="2"/>
        <v/>
      </c>
      <c r="AH133" s="92" t="str">
        <f t="shared" si="3"/>
        <v/>
      </c>
      <c r="AI133" s="93" t="str">
        <f t="shared" si="4"/>
        <v/>
      </c>
      <c r="AJ133" s="93" t="str">
        <f t="shared" si="5"/>
        <v/>
      </c>
      <c r="AK133" s="215" t="str">
        <f t="shared" si="6"/>
        <v/>
      </c>
      <c r="AL133" s="99" t="str">
        <f>+IF(A133="","",IF(C133="",70,VLOOKUP(I133,Hoja2!A:D,4,0)))</f>
        <v/>
      </c>
    </row>
    <row r="134" spans="1:38" ht="15.75" customHeight="1">
      <c r="A134" s="79"/>
      <c r="B134" s="85"/>
      <c r="C134" s="79"/>
      <c r="D134" s="132"/>
      <c r="E134" s="132"/>
      <c r="F134" s="85"/>
      <c r="G134" s="85" t="str">
        <f>+IFERROR(VLOOKUP(F134,Listas!$B:$C,2,0),"")</f>
        <v/>
      </c>
      <c r="H134" s="85"/>
      <c r="I134" s="85"/>
      <c r="J134" s="85"/>
      <c r="K134" s="79"/>
      <c r="L134" s="79"/>
      <c r="M134" s="82"/>
      <c r="N134" s="79"/>
      <c r="O134" s="132"/>
      <c r="P134" s="80"/>
      <c r="Q134" s="85"/>
      <c r="R134" s="85"/>
      <c r="S134" s="85"/>
      <c r="T134" s="85"/>
      <c r="U134" s="79"/>
      <c r="V134" s="85"/>
      <c r="W134" s="79"/>
      <c r="X134" s="86" t="str">
        <f t="shared" si="0"/>
        <v/>
      </c>
      <c r="Y134" s="87"/>
      <c r="Z134" s="88"/>
      <c r="AA134" s="89" t="str">
        <f>+IF(T134="UI",'Tasas por grupos escalonada'!$C$5,IF(T134="UYU",'Tasas por grupos escalonada'!$C$4,IF(T134="USD",'Tasas por grupos escalonada'!$C$6,"")))</f>
        <v/>
      </c>
      <c r="AB134" s="85"/>
      <c r="AC134" s="85"/>
      <c r="AD134" s="85"/>
      <c r="AE134" s="85"/>
      <c r="AF134" s="90" t="str">
        <f t="shared" si="1"/>
        <v/>
      </c>
      <c r="AG134" s="91" t="str">
        <f t="shared" si="2"/>
        <v/>
      </c>
      <c r="AH134" s="92" t="str">
        <f t="shared" si="3"/>
        <v/>
      </c>
      <c r="AI134" s="93" t="str">
        <f t="shared" si="4"/>
        <v/>
      </c>
      <c r="AJ134" s="93" t="str">
        <f t="shared" si="5"/>
        <v/>
      </c>
      <c r="AK134" s="215" t="str">
        <f t="shared" si="6"/>
        <v/>
      </c>
      <c r="AL134" s="99" t="str">
        <f>+IF(A134="","",IF(C134="",70,VLOOKUP(I134,Hoja2!A:D,4,0)))</f>
        <v/>
      </c>
    </row>
    <row r="135" spans="1:38" ht="15.75" customHeight="1">
      <c r="A135" s="79"/>
      <c r="B135" s="85"/>
      <c r="C135" s="79"/>
      <c r="D135" s="132"/>
      <c r="E135" s="132"/>
      <c r="F135" s="85"/>
      <c r="G135" s="85" t="str">
        <f>+IFERROR(VLOOKUP(F135,Listas!$B:$C,2,0),"")</f>
        <v/>
      </c>
      <c r="H135" s="85"/>
      <c r="I135" s="85"/>
      <c r="J135" s="85"/>
      <c r="K135" s="79"/>
      <c r="L135" s="79"/>
      <c r="M135" s="82"/>
      <c r="N135" s="79"/>
      <c r="O135" s="132"/>
      <c r="P135" s="80"/>
      <c r="Q135" s="85"/>
      <c r="R135" s="85"/>
      <c r="S135" s="85"/>
      <c r="T135" s="85"/>
      <c r="U135" s="79"/>
      <c r="V135" s="85"/>
      <c r="W135" s="79"/>
      <c r="X135" s="86" t="str">
        <f t="shared" si="0"/>
        <v/>
      </c>
      <c r="Y135" s="87"/>
      <c r="Z135" s="88"/>
      <c r="AA135" s="89" t="str">
        <f>+IF(T135="UI",'Tasas por grupos escalonada'!$C$5,IF(T135="UYU",'Tasas por grupos escalonada'!$C$4,IF(T135="USD",'Tasas por grupos escalonada'!$C$6,"")))</f>
        <v/>
      </c>
      <c r="AB135" s="85"/>
      <c r="AC135" s="85"/>
      <c r="AD135" s="85"/>
      <c r="AE135" s="85"/>
      <c r="AF135" s="90" t="str">
        <f t="shared" si="1"/>
        <v/>
      </c>
      <c r="AG135" s="91" t="str">
        <f t="shared" si="2"/>
        <v/>
      </c>
      <c r="AH135" s="92" t="str">
        <f t="shared" si="3"/>
        <v/>
      </c>
      <c r="AI135" s="93" t="str">
        <f t="shared" si="4"/>
        <v/>
      </c>
      <c r="AJ135" s="93" t="str">
        <f t="shared" si="5"/>
        <v/>
      </c>
      <c r="AK135" s="215" t="str">
        <f t="shared" si="6"/>
        <v/>
      </c>
      <c r="AL135" s="99" t="str">
        <f>+IF(A135="","",IF(C135="",70,VLOOKUP(I135,Hoja2!A:D,4,0)))</f>
        <v/>
      </c>
    </row>
    <row r="136" spans="1:38" ht="15.75" customHeight="1">
      <c r="A136" s="79"/>
      <c r="B136" s="85"/>
      <c r="C136" s="79"/>
      <c r="D136" s="132"/>
      <c r="E136" s="132"/>
      <c r="F136" s="85"/>
      <c r="G136" s="85" t="str">
        <f>+IFERROR(VLOOKUP(F136,Listas!$B:$C,2,0),"")</f>
        <v/>
      </c>
      <c r="H136" s="85"/>
      <c r="I136" s="85"/>
      <c r="J136" s="85"/>
      <c r="K136" s="79"/>
      <c r="L136" s="79"/>
      <c r="M136" s="82"/>
      <c r="N136" s="79"/>
      <c r="O136" s="132"/>
      <c r="P136" s="80"/>
      <c r="Q136" s="85"/>
      <c r="R136" s="85"/>
      <c r="S136" s="85"/>
      <c r="T136" s="85"/>
      <c r="U136" s="79"/>
      <c r="V136" s="85"/>
      <c r="W136" s="79"/>
      <c r="X136" s="86" t="str">
        <f t="shared" si="0"/>
        <v/>
      </c>
      <c r="Y136" s="87"/>
      <c r="Z136" s="88"/>
      <c r="AA136" s="89" t="str">
        <f>+IF(T136="UI",'Tasas por grupos escalonada'!$C$5,IF(T136="UYU",'Tasas por grupos escalonada'!$C$4,IF(T136="USD",'Tasas por grupos escalonada'!$C$6,"")))</f>
        <v/>
      </c>
      <c r="AB136" s="85"/>
      <c r="AC136" s="85"/>
      <c r="AD136" s="85"/>
      <c r="AE136" s="85"/>
      <c r="AF136" s="90" t="str">
        <f t="shared" si="1"/>
        <v/>
      </c>
      <c r="AG136" s="91" t="str">
        <f t="shared" si="2"/>
        <v/>
      </c>
      <c r="AH136" s="92" t="str">
        <f t="shared" si="3"/>
        <v/>
      </c>
      <c r="AI136" s="93" t="str">
        <f t="shared" si="4"/>
        <v/>
      </c>
      <c r="AJ136" s="93" t="str">
        <f t="shared" si="5"/>
        <v/>
      </c>
      <c r="AK136" s="215" t="str">
        <f t="shared" si="6"/>
        <v/>
      </c>
      <c r="AL136" s="99" t="str">
        <f>+IF(A136="","",IF(C136="",70,VLOOKUP(I136,Hoja2!A:D,4,0)))</f>
        <v/>
      </c>
    </row>
    <row r="137" spans="1:38" ht="15.75" customHeight="1">
      <c r="A137" s="79"/>
      <c r="B137" s="85"/>
      <c r="C137" s="79"/>
      <c r="D137" s="132"/>
      <c r="E137" s="132"/>
      <c r="F137" s="85"/>
      <c r="G137" s="85" t="str">
        <f>+IFERROR(VLOOKUP(F137,Listas!$B:$C,2,0),"")</f>
        <v/>
      </c>
      <c r="H137" s="85"/>
      <c r="I137" s="85"/>
      <c r="J137" s="85"/>
      <c r="K137" s="79"/>
      <c r="L137" s="79"/>
      <c r="M137" s="82"/>
      <c r="N137" s="79"/>
      <c r="O137" s="132"/>
      <c r="P137" s="80"/>
      <c r="Q137" s="85"/>
      <c r="R137" s="85"/>
      <c r="S137" s="85"/>
      <c r="T137" s="85"/>
      <c r="U137" s="79"/>
      <c r="V137" s="85"/>
      <c r="W137" s="79"/>
      <c r="X137" s="86" t="str">
        <f t="shared" si="0"/>
        <v/>
      </c>
      <c r="Y137" s="87"/>
      <c r="Z137" s="88"/>
      <c r="AA137" s="89" t="str">
        <f>+IF(T137="UI",'Tasas por grupos escalonada'!$C$5,IF(T137="UYU",'Tasas por grupos escalonada'!$C$4,IF(T137="USD",'Tasas por grupos escalonada'!$C$6,"")))</f>
        <v/>
      </c>
      <c r="AB137" s="85"/>
      <c r="AC137" s="85"/>
      <c r="AD137" s="85"/>
      <c r="AE137" s="85"/>
      <c r="AF137" s="90" t="str">
        <f t="shared" si="1"/>
        <v/>
      </c>
      <c r="AG137" s="91" t="str">
        <f t="shared" si="2"/>
        <v/>
      </c>
      <c r="AH137" s="92" t="str">
        <f t="shared" si="3"/>
        <v/>
      </c>
      <c r="AI137" s="93" t="str">
        <f t="shared" si="4"/>
        <v/>
      </c>
      <c r="AJ137" s="93" t="str">
        <f t="shared" si="5"/>
        <v/>
      </c>
      <c r="AK137" s="215" t="str">
        <f t="shared" si="6"/>
        <v/>
      </c>
      <c r="AL137" s="99" t="str">
        <f>+IF(A137="","",IF(C137="",70,VLOOKUP(I137,Hoja2!A:D,4,0)))</f>
        <v/>
      </c>
    </row>
    <row r="138" spans="1:38" ht="15.75" customHeight="1">
      <c r="A138" s="79"/>
      <c r="B138" s="85"/>
      <c r="C138" s="79"/>
      <c r="D138" s="132"/>
      <c r="E138" s="132"/>
      <c r="F138" s="85"/>
      <c r="G138" s="85" t="str">
        <f>+IFERROR(VLOOKUP(F138,Listas!$B:$C,2,0),"")</f>
        <v/>
      </c>
      <c r="H138" s="85"/>
      <c r="I138" s="85"/>
      <c r="J138" s="85"/>
      <c r="K138" s="79"/>
      <c r="L138" s="79"/>
      <c r="M138" s="82"/>
      <c r="N138" s="79"/>
      <c r="O138" s="132"/>
      <c r="P138" s="80"/>
      <c r="Q138" s="85"/>
      <c r="R138" s="85"/>
      <c r="S138" s="85"/>
      <c r="T138" s="85"/>
      <c r="U138" s="79"/>
      <c r="V138" s="85"/>
      <c r="W138" s="79"/>
      <c r="X138" s="86" t="str">
        <f t="shared" si="0"/>
        <v/>
      </c>
      <c r="Y138" s="87"/>
      <c r="Z138" s="88"/>
      <c r="AA138" s="89" t="str">
        <f>+IF(T138="UI",'Tasas por grupos escalonada'!$C$5,IF(T138="UYU",'Tasas por grupos escalonada'!$C$4,IF(T138="USD",'Tasas por grupos escalonada'!$C$6,"")))</f>
        <v/>
      </c>
      <c r="AB138" s="85"/>
      <c r="AC138" s="85"/>
      <c r="AD138" s="85"/>
      <c r="AE138" s="85"/>
      <c r="AF138" s="90" t="str">
        <f t="shared" si="1"/>
        <v/>
      </c>
      <c r="AG138" s="91" t="str">
        <f t="shared" si="2"/>
        <v/>
      </c>
      <c r="AH138" s="92" t="str">
        <f t="shared" si="3"/>
        <v/>
      </c>
      <c r="AI138" s="93" t="str">
        <f t="shared" si="4"/>
        <v/>
      </c>
      <c r="AJ138" s="93" t="str">
        <f t="shared" si="5"/>
        <v/>
      </c>
      <c r="AK138" s="215" t="str">
        <f t="shared" si="6"/>
        <v/>
      </c>
      <c r="AL138" s="99" t="str">
        <f>+IF(A138="","",IF(C138="",70,VLOOKUP(I138,Hoja2!A:D,4,0)))</f>
        <v/>
      </c>
    </row>
    <row r="139" spans="1:38" ht="15.75" customHeight="1">
      <c r="A139" s="79"/>
      <c r="B139" s="85"/>
      <c r="C139" s="79"/>
      <c r="D139" s="132"/>
      <c r="E139" s="132"/>
      <c r="F139" s="85"/>
      <c r="G139" s="85" t="str">
        <f>+IFERROR(VLOOKUP(F139,Listas!$B:$C,2,0),"")</f>
        <v/>
      </c>
      <c r="H139" s="85"/>
      <c r="I139" s="85"/>
      <c r="J139" s="85"/>
      <c r="K139" s="79"/>
      <c r="L139" s="79"/>
      <c r="M139" s="82"/>
      <c r="N139" s="79"/>
      <c r="O139" s="132"/>
      <c r="P139" s="80"/>
      <c r="Q139" s="85"/>
      <c r="R139" s="85"/>
      <c r="S139" s="85"/>
      <c r="T139" s="85"/>
      <c r="U139" s="79"/>
      <c r="V139" s="85"/>
      <c r="W139" s="79"/>
      <c r="X139" s="86" t="str">
        <f t="shared" si="0"/>
        <v/>
      </c>
      <c r="Y139" s="87"/>
      <c r="Z139" s="88"/>
      <c r="AA139" s="89" t="str">
        <f>+IF(T139="UI",'Tasas por grupos escalonada'!$C$5,IF(T139="UYU",'Tasas por grupos escalonada'!$C$4,IF(T139="USD",'Tasas por grupos escalonada'!$C$6,"")))</f>
        <v/>
      </c>
      <c r="AB139" s="85"/>
      <c r="AC139" s="85"/>
      <c r="AD139" s="85"/>
      <c r="AE139" s="85"/>
      <c r="AF139" s="90" t="str">
        <f t="shared" si="1"/>
        <v/>
      </c>
      <c r="AG139" s="91" t="str">
        <f t="shared" si="2"/>
        <v/>
      </c>
      <c r="AH139" s="92" t="str">
        <f t="shared" si="3"/>
        <v/>
      </c>
      <c r="AI139" s="93" t="str">
        <f t="shared" si="4"/>
        <v/>
      </c>
      <c r="AJ139" s="93" t="str">
        <f t="shared" si="5"/>
        <v/>
      </c>
      <c r="AK139" s="215" t="str">
        <f t="shared" si="6"/>
        <v/>
      </c>
      <c r="AL139" s="99" t="str">
        <f>+IF(A139="","",IF(C139="",70,VLOOKUP(I139,Hoja2!A:D,4,0)))</f>
        <v/>
      </c>
    </row>
    <row r="140" spans="1:38" ht="15.75" customHeight="1">
      <c r="A140" s="79"/>
      <c r="B140" s="85"/>
      <c r="C140" s="79"/>
      <c r="D140" s="132"/>
      <c r="E140" s="132"/>
      <c r="F140" s="85"/>
      <c r="G140" s="85" t="str">
        <f>+IFERROR(VLOOKUP(F140,Listas!$B:$C,2,0),"")</f>
        <v/>
      </c>
      <c r="H140" s="85"/>
      <c r="I140" s="85"/>
      <c r="J140" s="85"/>
      <c r="K140" s="79"/>
      <c r="L140" s="79"/>
      <c r="M140" s="82"/>
      <c r="N140" s="79"/>
      <c r="O140" s="132"/>
      <c r="P140" s="80"/>
      <c r="Q140" s="85"/>
      <c r="R140" s="85"/>
      <c r="S140" s="85"/>
      <c r="T140" s="85"/>
      <c r="U140" s="79"/>
      <c r="V140" s="85"/>
      <c r="W140" s="79"/>
      <c r="X140" s="86" t="str">
        <f t="shared" si="0"/>
        <v/>
      </c>
      <c r="Y140" s="87"/>
      <c r="Z140" s="88"/>
      <c r="AA140" s="89" t="str">
        <f>+IF(T140="UI",'Tasas por grupos escalonada'!$C$5,IF(T140="UYU",'Tasas por grupos escalonada'!$C$4,IF(T140="USD",'Tasas por grupos escalonada'!$C$6,"")))</f>
        <v/>
      </c>
      <c r="AB140" s="85"/>
      <c r="AC140" s="85"/>
      <c r="AD140" s="85"/>
      <c r="AE140" s="85"/>
      <c r="AF140" s="90" t="str">
        <f t="shared" si="1"/>
        <v/>
      </c>
      <c r="AG140" s="91" t="str">
        <f t="shared" si="2"/>
        <v/>
      </c>
      <c r="AH140" s="92" t="str">
        <f t="shared" si="3"/>
        <v/>
      </c>
      <c r="AI140" s="93" t="str">
        <f t="shared" si="4"/>
        <v/>
      </c>
      <c r="AJ140" s="93" t="str">
        <f t="shared" si="5"/>
        <v/>
      </c>
      <c r="AK140" s="215" t="str">
        <f t="shared" si="6"/>
        <v/>
      </c>
      <c r="AL140" s="99" t="str">
        <f>+IF(A140="","",IF(C140="",70,VLOOKUP(I140,Hoja2!A:D,4,0)))</f>
        <v/>
      </c>
    </row>
    <row r="141" spans="1:38" ht="15.75" customHeight="1">
      <c r="A141" s="79"/>
      <c r="B141" s="85"/>
      <c r="C141" s="79"/>
      <c r="D141" s="132"/>
      <c r="E141" s="132"/>
      <c r="F141" s="85"/>
      <c r="G141" s="85" t="str">
        <f>+IFERROR(VLOOKUP(F141,Listas!$B:$C,2,0),"")</f>
        <v/>
      </c>
      <c r="H141" s="85"/>
      <c r="I141" s="85"/>
      <c r="J141" s="85"/>
      <c r="K141" s="79"/>
      <c r="L141" s="79"/>
      <c r="M141" s="82"/>
      <c r="N141" s="79"/>
      <c r="O141" s="132"/>
      <c r="P141" s="80"/>
      <c r="Q141" s="85"/>
      <c r="R141" s="85"/>
      <c r="S141" s="85"/>
      <c r="T141" s="85"/>
      <c r="U141" s="79"/>
      <c r="V141" s="85"/>
      <c r="W141" s="79"/>
      <c r="X141" s="86" t="str">
        <f t="shared" si="0"/>
        <v/>
      </c>
      <c r="Y141" s="87"/>
      <c r="Z141" s="88"/>
      <c r="AA141" s="89" t="str">
        <f>+IF(T141="UI",'Tasas por grupos escalonada'!$C$5,IF(T141="UYU",'Tasas por grupos escalonada'!$C$4,IF(T141="USD",'Tasas por grupos escalonada'!$C$6,"")))</f>
        <v/>
      </c>
      <c r="AB141" s="85"/>
      <c r="AC141" s="85"/>
      <c r="AD141" s="85"/>
      <c r="AE141" s="85"/>
      <c r="AF141" s="90" t="str">
        <f t="shared" si="1"/>
        <v/>
      </c>
      <c r="AG141" s="91" t="str">
        <f t="shared" si="2"/>
        <v/>
      </c>
      <c r="AH141" s="92" t="str">
        <f t="shared" si="3"/>
        <v/>
      </c>
      <c r="AI141" s="93" t="str">
        <f t="shared" si="4"/>
        <v/>
      </c>
      <c r="AJ141" s="93" t="str">
        <f t="shared" si="5"/>
        <v/>
      </c>
      <c r="AK141" s="215" t="str">
        <f t="shared" si="6"/>
        <v/>
      </c>
      <c r="AL141" s="99" t="str">
        <f>+IF(A141="","",IF(C141="",70,VLOOKUP(I141,Hoja2!A:D,4,0)))</f>
        <v/>
      </c>
    </row>
    <row r="142" spans="1:38" ht="15.75" customHeight="1">
      <c r="A142" s="79"/>
      <c r="B142" s="85"/>
      <c r="C142" s="79"/>
      <c r="D142" s="132"/>
      <c r="E142" s="132"/>
      <c r="F142" s="85"/>
      <c r="G142" s="85" t="str">
        <f>+IFERROR(VLOOKUP(F142,Listas!$B:$C,2,0),"")</f>
        <v/>
      </c>
      <c r="H142" s="85"/>
      <c r="I142" s="85"/>
      <c r="J142" s="85"/>
      <c r="K142" s="79"/>
      <c r="L142" s="79"/>
      <c r="M142" s="82"/>
      <c r="N142" s="79"/>
      <c r="O142" s="132"/>
      <c r="P142" s="80"/>
      <c r="Q142" s="85"/>
      <c r="R142" s="85"/>
      <c r="S142" s="85"/>
      <c r="T142" s="85"/>
      <c r="U142" s="79"/>
      <c r="V142" s="85"/>
      <c r="W142" s="79"/>
      <c r="X142" s="86" t="str">
        <f t="shared" si="0"/>
        <v/>
      </c>
      <c r="Y142" s="87"/>
      <c r="Z142" s="88"/>
      <c r="AA142" s="89" t="str">
        <f>+IF(T142="UI",'Tasas por grupos escalonada'!$C$5,IF(T142="UYU",'Tasas por grupos escalonada'!$C$4,IF(T142="USD",'Tasas por grupos escalonada'!$C$6,"")))</f>
        <v/>
      </c>
      <c r="AB142" s="85"/>
      <c r="AC142" s="85"/>
      <c r="AD142" s="85"/>
      <c r="AE142" s="85"/>
      <c r="AF142" s="90" t="str">
        <f t="shared" si="1"/>
        <v/>
      </c>
      <c r="AG142" s="91" t="str">
        <f t="shared" si="2"/>
        <v/>
      </c>
      <c r="AH142" s="92" t="str">
        <f t="shared" si="3"/>
        <v/>
      </c>
      <c r="AI142" s="93" t="str">
        <f t="shared" si="4"/>
        <v/>
      </c>
      <c r="AJ142" s="93" t="str">
        <f t="shared" si="5"/>
        <v/>
      </c>
      <c r="AK142" s="215" t="str">
        <f t="shared" si="6"/>
        <v/>
      </c>
      <c r="AL142" s="99" t="str">
        <f>+IF(A142="","",IF(C142="",70,VLOOKUP(I142,Hoja2!A:D,4,0)))</f>
        <v/>
      </c>
    </row>
    <row r="143" spans="1:38" ht="15.75" customHeight="1">
      <c r="A143" s="79"/>
      <c r="B143" s="85"/>
      <c r="C143" s="79"/>
      <c r="D143" s="132"/>
      <c r="E143" s="132"/>
      <c r="F143" s="85"/>
      <c r="G143" s="85" t="str">
        <f>+IFERROR(VLOOKUP(F143,Listas!$B:$C,2,0),"")</f>
        <v/>
      </c>
      <c r="H143" s="85"/>
      <c r="I143" s="85"/>
      <c r="J143" s="85"/>
      <c r="K143" s="79"/>
      <c r="L143" s="79"/>
      <c r="M143" s="82"/>
      <c r="N143" s="79"/>
      <c r="O143" s="132"/>
      <c r="P143" s="80"/>
      <c r="Q143" s="85"/>
      <c r="R143" s="85"/>
      <c r="S143" s="85"/>
      <c r="T143" s="85"/>
      <c r="U143" s="79"/>
      <c r="V143" s="85"/>
      <c r="W143" s="79"/>
      <c r="X143" s="86" t="str">
        <f t="shared" si="0"/>
        <v/>
      </c>
      <c r="Y143" s="87"/>
      <c r="Z143" s="88"/>
      <c r="AA143" s="89" t="str">
        <f>+IF(T143="UI",'Tasas por grupos escalonada'!$C$5,IF(T143="UYU",'Tasas por grupos escalonada'!$C$4,IF(T143="USD",'Tasas por grupos escalonada'!$C$6,"")))</f>
        <v/>
      </c>
      <c r="AB143" s="85"/>
      <c r="AC143" s="85"/>
      <c r="AD143" s="85"/>
      <c r="AE143" s="85"/>
      <c r="AF143" s="90" t="str">
        <f t="shared" si="1"/>
        <v/>
      </c>
      <c r="AG143" s="91" t="str">
        <f t="shared" si="2"/>
        <v/>
      </c>
      <c r="AH143" s="92" t="str">
        <f t="shared" si="3"/>
        <v/>
      </c>
      <c r="AI143" s="93" t="str">
        <f t="shared" si="4"/>
        <v/>
      </c>
      <c r="AJ143" s="93" t="str">
        <f t="shared" si="5"/>
        <v/>
      </c>
      <c r="AK143" s="215" t="str">
        <f t="shared" si="6"/>
        <v/>
      </c>
      <c r="AL143" s="99" t="str">
        <f>+IF(A143="","",IF(C143="",70,VLOOKUP(I143,Hoja2!A:D,4,0)))</f>
        <v/>
      </c>
    </row>
    <row r="144" spans="1:38" ht="15.75" customHeight="1">
      <c r="A144" s="79"/>
      <c r="B144" s="85"/>
      <c r="C144" s="79"/>
      <c r="D144" s="132"/>
      <c r="E144" s="132"/>
      <c r="F144" s="85"/>
      <c r="G144" s="85" t="str">
        <f>+IFERROR(VLOOKUP(F144,Listas!$B:$C,2,0),"")</f>
        <v/>
      </c>
      <c r="H144" s="85"/>
      <c r="I144" s="85"/>
      <c r="J144" s="85"/>
      <c r="K144" s="79"/>
      <c r="L144" s="79"/>
      <c r="M144" s="82"/>
      <c r="N144" s="79"/>
      <c r="O144" s="132"/>
      <c r="P144" s="80"/>
      <c r="Q144" s="85"/>
      <c r="R144" s="85"/>
      <c r="S144" s="85"/>
      <c r="T144" s="85"/>
      <c r="U144" s="79"/>
      <c r="V144" s="85"/>
      <c r="W144" s="79"/>
      <c r="X144" s="86" t="str">
        <f t="shared" si="0"/>
        <v/>
      </c>
      <c r="Y144" s="87"/>
      <c r="Z144" s="88"/>
      <c r="AA144" s="89" t="str">
        <f>+IF(T144="UI",'Tasas por grupos escalonada'!$C$5,IF(T144="UYU",'Tasas por grupos escalonada'!$C$4,IF(T144="USD",'Tasas por grupos escalonada'!$C$6,"")))</f>
        <v/>
      </c>
      <c r="AB144" s="85"/>
      <c r="AC144" s="85"/>
      <c r="AD144" s="85"/>
      <c r="AE144" s="85"/>
      <c r="AF144" s="90" t="str">
        <f t="shared" si="1"/>
        <v/>
      </c>
      <c r="AG144" s="91" t="str">
        <f t="shared" si="2"/>
        <v/>
      </c>
      <c r="AH144" s="92" t="str">
        <f t="shared" si="3"/>
        <v/>
      </c>
      <c r="AI144" s="93" t="str">
        <f t="shared" si="4"/>
        <v/>
      </c>
      <c r="AJ144" s="93" t="str">
        <f t="shared" si="5"/>
        <v/>
      </c>
      <c r="AK144" s="215" t="str">
        <f t="shared" si="6"/>
        <v/>
      </c>
      <c r="AL144" s="99" t="str">
        <f>+IF(A144="","",IF(C144="",70,VLOOKUP(I144,Hoja2!A:D,4,0)))</f>
        <v/>
      </c>
    </row>
    <row r="145" spans="1:38" ht="15.75" customHeight="1">
      <c r="A145" s="79"/>
      <c r="B145" s="85"/>
      <c r="C145" s="79"/>
      <c r="D145" s="132"/>
      <c r="E145" s="132"/>
      <c r="F145" s="85"/>
      <c r="G145" s="85" t="str">
        <f>+IFERROR(VLOOKUP(F145,Listas!$B:$C,2,0),"")</f>
        <v/>
      </c>
      <c r="H145" s="85"/>
      <c r="I145" s="85"/>
      <c r="J145" s="85"/>
      <c r="K145" s="79"/>
      <c r="L145" s="79"/>
      <c r="M145" s="82"/>
      <c r="N145" s="79"/>
      <c r="O145" s="132"/>
      <c r="P145" s="80"/>
      <c r="Q145" s="85"/>
      <c r="R145" s="85"/>
      <c r="S145" s="85"/>
      <c r="T145" s="85"/>
      <c r="U145" s="79"/>
      <c r="V145" s="85"/>
      <c r="W145" s="79"/>
      <c r="X145" s="86" t="str">
        <f t="shared" si="0"/>
        <v/>
      </c>
      <c r="Y145" s="87"/>
      <c r="Z145" s="88"/>
      <c r="AA145" s="89" t="str">
        <f>+IF(T145="UI",'Tasas por grupos escalonada'!$C$5,IF(T145="UYU",'Tasas por grupos escalonada'!$C$4,IF(T145="USD",'Tasas por grupos escalonada'!$C$6,"")))</f>
        <v/>
      </c>
      <c r="AB145" s="85"/>
      <c r="AC145" s="85"/>
      <c r="AD145" s="85"/>
      <c r="AE145" s="85"/>
      <c r="AF145" s="90" t="str">
        <f t="shared" si="1"/>
        <v/>
      </c>
      <c r="AG145" s="91" t="str">
        <f t="shared" si="2"/>
        <v/>
      </c>
      <c r="AH145" s="92" t="str">
        <f t="shared" si="3"/>
        <v/>
      </c>
      <c r="AI145" s="93" t="str">
        <f t="shared" si="4"/>
        <v/>
      </c>
      <c r="AJ145" s="93" t="str">
        <f t="shared" si="5"/>
        <v/>
      </c>
      <c r="AK145" s="215" t="str">
        <f t="shared" si="6"/>
        <v/>
      </c>
      <c r="AL145" s="99" t="str">
        <f>+IF(A145="","",IF(C145="",70,VLOOKUP(I145,Hoja2!A:D,4,0)))</f>
        <v/>
      </c>
    </row>
    <row r="146" spans="1:38" ht="15.75" customHeight="1">
      <c r="A146" s="79"/>
      <c r="B146" s="85"/>
      <c r="C146" s="79"/>
      <c r="D146" s="132"/>
      <c r="E146" s="132"/>
      <c r="F146" s="85"/>
      <c r="G146" s="85" t="str">
        <f>+IFERROR(VLOOKUP(F146,Listas!$B:$C,2,0),"")</f>
        <v/>
      </c>
      <c r="H146" s="85"/>
      <c r="I146" s="85"/>
      <c r="J146" s="85"/>
      <c r="K146" s="79"/>
      <c r="L146" s="79"/>
      <c r="M146" s="82"/>
      <c r="N146" s="79"/>
      <c r="O146" s="132"/>
      <c r="P146" s="80"/>
      <c r="Q146" s="85"/>
      <c r="R146" s="85"/>
      <c r="S146" s="85"/>
      <c r="T146" s="85"/>
      <c r="U146" s="79"/>
      <c r="V146" s="85"/>
      <c r="W146" s="79"/>
      <c r="X146" s="86" t="str">
        <f t="shared" si="0"/>
        <v/>
      </c>
      <c r="Y146" s="87"/>
      <c r="Z146" s="88"/>
      <c r="AA146" s="89" t="str">
        <f>+IF(T146="UI",'Tasas por grupos escalonada'!$C$5,IF(T146="UYU",'Tasas por grupos escalonada'!$C$4,IF(T146="USD",'Tasas por grupos escalonada'!$C$6,"")))</f>
        <v/>
      </c>
      <c r="AB146" s="85"/>
      <c r="AC146" s="85"/>
      <c r="AD146" s="85"/>
      <c r="AE146" s="85"/>
      <c r="AF146" s="90" t="str">
        <f t="shared" si="1"/>
        <v/>
      </c>
      <c r="AG146" s="91" t="str">
        <f t="shared" si="2"/>
        <v/>
      </c>
      <c r="AH146" s="92" t="str">
        <f t="shared" si="3"/>
        <v/>
      </c>
      <c r="AI146" s="93" t="str">
        <f t="shared" si="4"/>
        <v/>
      </c>
      <c r="AJ146" s="93" t="str">
        <f t="shared" si="5"/>
        <v/>
      </c>
      <c r="AK146" s="215" t="str">
        <f t="shared" si="6"/>
        <v/>
      </c>
      <c r="AL146" s="99" t="str">
        <f>+IF(A146="","",IF(C146="",70,VLOOKUP(I146,Hoja2!A:D,4,0)))</f>
        <v/>
      </c>
    </row>
    <row r="147" spans="1:38" ht="15.75" customHeight="1">
      <c r="A147" s="79"/>
      <c r="B147" s="85"/>
      <c r="C147" s="79"/>
      <c r="D147" s="132"/>
      <c r="E147" s="132"/>
      <c r="F147" s="85"/>
      <c r="G147" s="85" t="str">
        <f>+IFERROR(VLOOKUP(F147,Listas!$B:$C,2,0),"")</f>
        <v/>
      </c>
      <c r="H147" s="85"/>
      <c r="I147" s="85"/>
      <c r="J147" s="85"/>
      <c r="K147" s="79"/>
      <c r="L147" s="79"/>
      <c r="M147" s="82"/>
      <c r="N147" s="79"/>
      <c r="O147" s="132"/>
      <c r="P147" s="80"/>
      <c r="Q147" s="85"/>
      <c r="R147" s="85"/>
      <c r="S147" s="85"/>
      <c r="T147" s="85"/>
      <c r="U147" s="79"/>
      <c r="V147" s="85"/>
      <c r="W147" s="79"/>
      <c r="X147" s="86" t="str">
        <f t="shared" si="0"/>
        <v/>
      </c>
      <c r="Y147" s="87"/>
      <c r="Z147" s="88"/>
      <c r="AA147" s="89" t="str">
        <f>+IF(T147="UI",'Tasas por grupos escalonada'!$C$5,IF(T147="UYU",'Tasas por grupos escalonada'!$C$4,IF(T147="USD",'Tasas por grupos escalonada'!$C$6,"")))</f>
        <v/>
      </c>
      <c r="AB147" s="85"/>
      <c r="AC147" s="85"/>
      <c r="AD147" s="85"/>
      <c r="AE147" s="85"/>
      <c r="AF147" s="90" t="str">
        <f t="shared" si="1"/>
        <v/>
      </c>
      <c r="AG147" s="91" t="str">
        <f t="shared" si="2"/>
        <v/>
      </c>
      <c r="AH147" s="92" t="str">
        <f t="shared" si="3"/>
        <v/>
      </c>
      <c r="AI147" s="93" t="str">
        <f t="shared" si="4"/>
        <v/>
      </c>
      <c r="AJ147" s="93" t="str">
        <f t="shared" si="5"/>
        <v/>
      </c>
      <c r="AK147" s="215" t="str">
        <f t="shared" si="6"/>
        <v/>
      </c>
      <c r="AL147" s="99" t="str">
        <f>+IF(A147="","",IF(C147="",70,VLOOKUP(I147,Hoja2!A:D,4,0)))</f>
        <v/>
      </c>
    </row>
    <row r="148" spans="1:38" ht="15.75" customHeight="1">
      <c r="A148" s="79"/>
      <c r="B148" s="85"/>
      <c r="C148" s="79"/>
      <c r="D148" s="132"/>
      <c r="E148" s="132"/>
      <c r="F148" s="85"/>
      <c r="G148" s="85" t="str">
        <f>+IFERROR(VLOOKUP(F148,Listas!$B:$C,2,0),"")</f>
        <v/>
      </c>
      <c r="H148" s="85"/>
      <c r="I148" s="85"/>
      <c r="J148" s="85"/>
      <c r="K148" s="79"/>
      <c r="L148" s="79"/>
      <c r="M148" s="82"/>
      <c r="N148" s="79"/>
      <c r="O148" s="132"/>
      <c r="P148" s="80"/>
      <c r="Q148" s="85"/>
      <c r="R148" s="85"/>
      <c r="S148" s="85"/>
      <c r="T148" s="85"/>
      <c r="U148" s="79"/>
      <c r="V148" s="85"/>
      <c r="W148" s="79"/>
      <c r="X148" s="86" t="str">
        <f t="shared" si="0"/>
        <v/>
      </c>
      <c r="Y148" s="87"/>
      <c r="Z148" s="88"/>
      <c r="AA148" s="89" t="str">
        <f>+IF(T148="UI",'Tasas por grupos escalonada'!$C$5,IF(T148="UYU",'Tasas por grupos escalonada'!$C$4,IF(T148="USD",'Tasas por grupos escalonada'!$C$6,"")))</f>
        <v/>
      </c>
      <c r="AB148" s="85"/>
      <c r="AC148" s="85"/>
      <c r="AD148" s="85"/>
      <c r="AE148" s="85"/>
      <c r="AF148" s="90" t="str">
        <f t="shared" si="1"/>
        <v/>
      </c>
      <c r="AG148" s="91" t="str">
        <f t="shared" si="2"/>
        <v/>
      </c>
      <c r="AH148" s="92" t="str">
        <f t="shared" si="3"/>
        <v/>
      </c>
      <c r="AI148" s="93" t="str">
        <f t="shared" si="4"/>
        <v/>
      </c>
      <c r="AJ148" s="93" t="str">
        <f t="shared" si="5"/>
        <v/>
      </c>
      <c r="AK148" s="215" t="str">
        <f t="shared" si="6"/>
        <v/>
      </c>
      <c r="AL148" s="99" t="str">
        <f>+IF(A148="","",IF(C148="",70,VLOOKUP(I148,Hoja2!A:D,4,0)))</f>
        <v/>
      </c>
    </row>
    <row r="149" spans="1:38" ht="15.75" customHeight="1">
      <c r="A149" s="79"/>
      <c r="B149" s="85"/>
      <c r="C149" s="79"/>
      <c r="D149" s="132"/>
      <c r="E149" s="132"/>
      <c r="F149" s="85"/>
      <c r="G149" s="85" t="str">
        <f>+IFERROR(VLOOKUP(F149,Listas!$B:$C,2,0),"")</f>
        <v/>
      </c>
      <c r="H149" s="85"/>
      <c r="I149" s="85"/>
      <c r="J149" s="85"/>
      <c r="K149" s="79"/>
      <c r="L149" s="79"/>
      <c r="M149" s="82"/>
      <c r="N149" s="79"/>
      <c r="O149" s="132"/>
      <c r="P149" s="80"/>
      <c r="Q149" s="85"/>
      <c r="R149" s="85"/>
      <c r="S149" s="85"/>
      <c r="T149" s="85"/>
      <c r="U149" s="79"/>
      <c r="V149" s="85"/>
      <c r="W149" s="79"/>
      <c r="X149" s="86" t="str">
        <f t="shared" si="0"/>
        <v/>
      </c>
      <c r="Y149" s="87"/>
      <c r="Z149" s="88"/>
      <c r="AA149" s="89" t="str">
        <f>+IF(T149="UI",'Tasas por grupos escalonada'!$C$5,IF(T149="UYU",'Tasas por grupos escalonada'!$C$4,IF(T149="USD",'Tasas por grupos escalonada'!$C$6,"")))</f>
        <v/>
      </c>
      <c r="AB149" s="85"/>
      <c r="AC149" s="85"/>
      <c r="AD149" s="85"/>
      <c r="AE149" s="85"/>
      <c r="AF149" s="90" t="str">
        <f t="shared" si="1"/>
        <v/>
      </c>
      <c r="AG149" s="91" t="str">
        <f t="shared" si="2"/>
        <v/>
      </c>
      <c r="AH149" s="92" t="str">
        <f t="shared" si="3"/>
        <v/>
      </c>
      <c r="AI149" s="93" t="str">
        <f t="shared" si="4"/>
        <v/>
      </c>
      <c r="AJ149" s="93" t="str">
        <f t="shared" si="5"/>
        <v/>
      </c>
      <c r="AK149" s="215" t="str">
        <f t="shared" si="6"/>
        <v/>
      </c>
      <c r="AL149" s="99" t="str">
        <f>+IF(A149="","",IF(C149="",70,VLOOKUP(I149,Hoja2!A:D,4,0)))</f>
        <v/>
      </c>
    </row>
    <row r="150" spans="1:38" ht="15.75" customHeight="1">
      <c r="A150" s="79"/>
      <c r="B150" s="85"/>
      <c r="C150" s="79"/>
      <c r="D150" s="132"/>
      <c r="E150" s="132"/>
      <c r="F150" s="85"/>
      <c r="G150" s="85" t="str">
        <f>+IFERROR(VLOOKUP(F150,Listas!$B:$C,2,0),"")</f>
        <v/>
      </c>
      <c r="H150" s="85"/>
      <c r="I150" s="85"/>
      <c r="J150" s="85"/>
      <c r="K150" s="79"/>
      <c r="L150" s="79"/>
      <c r="M150" s="82"/>
      <c r="N150" s="79"/>
      <c r="O150" s="132"/>
      <c r="P150" s="80"/>
      <c r="Q150" s="85"/>
      <c r="R150" s="85"/>
      <c r="S150" s="85"/>
      <c r="T150" s="85"/>
      <c r="U150" s="79"/>
      <c r="V150" s="85"/>
      <c r="W150" s="79"/>
      <c r="X150" s="86" t="str">
        <f t="shared" si="0"/>
        <v/>
      </c>
      <c r="Y150" s="87"/>
      <c r="Z150" s="88"/>
      <c r="AA150" s="89" t="str">
        <f>+IF(T150="UI",'Tasas por grupos escalonada'!$C$5,IF(T150="UYU",'Tasas por grupos escalonada'!$C$4,IF(T150="USD",'Tasas por grupos escalonada'!$C$6,"")))</f>
        <v/>
      </c>
      <c r="AB150" s="85"/>
      <c r="AC150" s="85"/>
      <c r="AD150" s="85"/>
      <c r="AE150" s="85"/>
      <c r="AF150" s="90" t="str">
        <f t="shared" si="1"/>
        <v/>
      </c>
      <c r="AG150" s="91" t="str">
        <f t="shared" si="2"/>
        <v/>
      </c>
      <c r="AH150" s="92" t="str">
        <f t="shared" si="3"/>
        <v/>
      </c>
      <c r="AI150" s="93" t="str">
        <f t="shared" si="4"/>
        <v/>
      </c>
      <c r="AJ150" s="93" t="str">
        <f t="shared" si="5"/>
        <v/>
      </c>
      <c r="AK150" s="215" t="str">
        <f t="shared" si="6"/>
        <v/>
      </c>
      <c r="AL150" s="99" t="str">
        <f>+IF(A150="","",IF(C150="",70,VLOOKUP(I150,Hoja2!A:D,4,0)))</f>
        <v/>
      </c>
    </row>
    <row r="151" spans="1:38" ht="15.75" customHeight="1">
      <c r="A151" s="79"/>
      <c r="B151" s="85"/>
      <c r="C151" s="79"/>
      <c r="D151" s="132"/>
      <c r="E151" s="132"/>
      <c r="F151" s="85"/>
      <c r="G151" s="85" t="str">
        <f>+IFERROR(VLOOKUP(F151,Listas!$B:$C,2,0),"")</f>
        <v/>
      </c>
      <c r="H151" s="85"/>
      <c r="I151" s="85"/>
      <c r="J151" s="85"/>
      <c r="K151" s="79"/>
      <c r="L151" s="79"/>
      <c r="M151" s="82"/>
      <c r="N151" s="79"/>
      <c r="O151" s="132"/>
      <c r="P151" s="80"/>
      <c r="Q151" s="85"/>
      <c r="R151" s="85"/>
      <c r="S151" s="85"/>
      <c r="T151" s="85"/>
      <c r="U151" s="79"/>
      <c r="V151" s="85"/>
      <c r="W151" s="79"/>
      <c r="X151" s="86" t="str">
        <f t="shared" si="0"/>
        <v/>
      </c>
      <c r="Y151" s="87"/>
      <c r="Z151" s="88"/>
      <c r="AA151" s="89" t="str">
        <f>+IF(T151="UI",'Tasas por grupos escalonada'!$C$5,IF(T151="UYU",'Tasas por grupos escalonada'!$C$4,IF(T151="USD",'Tasas por grupos escalonada'!$C$6,"")))</f>
        <v/>
      </c>
      <c r="AB151" s="85"/>
      <c r="AC151" s="85"/>
      <c r="AD151" s="85"/>
      <c r="AE151" s="85"/>
      <c r="AF151" s="90" t="str">
        <f t="shared" si="1"/>
        <v/>
      </c>
      <c r="AG151" s="91" t="str">
        <f t="shared" si="2"/>
        <v/>
      </c>
      <c r="AH151" s="92" t="str">
        <f t="shared" si="3"/>
        <v/>
      </c>
      <c r="AI151" s="93" t="str">
        <f t="shared" si="4"/>
        <v/>
      </c>
      <c r="AJ151" s="93" t="str">
        <f t="shared" si="5"/>
        <v/>
      </c>
      <c r="AK151" s="215" t="str">
        <f t="shared" si="6"/>
        <v/>
      </c>
      <c r="AL151" s="99" t="str">
        <f>+IF(A151="","",IF(C151="",70,VLOOKUP(I151,Hoja2!A:D,4,0)))</f>
        <v/>
      </c>
    </row>
    <row r="152" spans="1:38" ht="15.75" customHeight="1">
      <c r="A152" s="79"/>
      <c r="B152" s="85"/>
      <c r="C152" s="79"/>
      <c r="D152" s="132"/>
      <c r="E152" s="132"/>
      <c r="F152" s="85"/>
      <c r="G152" s="85" t="str">
        <f>+IFERROR(VLOOKUP(F152,Listas!$B:$C,2,0),"")</f>
        <v/>
      </c>
      <c r="H152" s="85"/>
      <c r="I152" s="85"/>
      <c r="J152" s="85"/>
      <c r="K152" s="79"/>
      <c r="L152" s="79"/>
      <c r="M152" s="82"/>
      <c r="N152" s="79"/>
      <c r="O152" s="132"/>
      <c r="P152" s="80"/>
      <c r="Q152" s="85"/>
      <c r="R152" s="85"/>
      <c r="S152" s="85"/>
      <c r="T152" s="85"/>
      <c r="U152" s="79"/>
      <c r="V152" s="85"/>
      <c r="W152" s="79"/>
      <c r="X152" s="86" t="str">
        <f t="shared" si="0"/>
        <v/>
      </c>
      <c r="Y152" s="87"/>
      <c r="Z152" s="88"/>
      <c r="AA152" s="89" t="str">
        <f>+IF(T152="UI",'Tasas por grupos escalonada'!$C$5,IF(T152="UYU",'Tasas por grupos escalonada'!$C$4,IF(T152="USD",'Tasas por grupos escalonada'!$C$6,"")))</f>
        <v/>
      </c>
      <c r="AB152" s="85"/>
      <c r="AC152" s="85"/>
      <c r="AD152" s="85"/>
      <c r="AE152" s="85"/>
      <c r="AF152" s="90" t="str">
        <f t="shared" si="1"/>
        <v/>
      </c>
      <c r="AG152" s="91" t="str">
        <f t="shared" si="2"/>
        <v/>
      </c>
      <c r="AH152" s="92" t="str">
        <f t="shared" si="3"/>
        <v/>
      </c>
      <c r="AI152" s="93" t="str">
        <f t="shared" si="4"/>
        <v/>
      </c>
      <c r="AJ152" s="93" t="str">
        <f t="shared" si="5"/>
        <v/>
      </c>
      <c r="AK152" s="215" t="str">
        <f t="shared" si="6"/>
        <v/>
      </c>
      <c r="AL152" s="99" t="str">
        <f>+IF(A152="","",IF(C152="",70,VLOOKUP(I152,Hoja2!A:D,4,0)))</f>
        <v/>
      </c>
    </row>
    <row r="153" spans="1:38" ht="15.75" customHeight="1">
      <c r="A153" s="79"/>
      <c r="B153" s="85"/>
      <c r="C153" s="79"/>
      <c r="D153" s="132"/>
      <c r="E153" s="132"/>
      <c r="F153" s="85"/>
      <c r="G153" s="85" t="str">
        <f>+IFERROR(VLOOKUP(F153,Listas!$B:$C,2,0),"")</f>
        <v/>
      </c>
      <c r="H153" s="85"/>
      <c r="I153" s="85"/>
      <c r="J153" s="85"/>
      <c r="K153" s="79"/>
      <c r="L153" s="79"/>
      <c r="M153" s="82"/>
      <c r="N153" s="79"/>
      <c r="O153" s="132"/>
      <c r="P153" s="80"/>
      <c r="Q153" s="85"/>
      <c r="R153" s="85"/>
      <c r="S153" s="85"/>
      <c r="T153" s="85"/>
      <c r="U153" s="79"/>
      <c r="V153" s="85"/>
      <c r="W153" s="79"/>
      <c r="X153" s="86" t="str">
        <f t="shared" si="0"/>
        <v/>
      </c>
      <c r="Y153" s="87"/>
      <c r="Z153" s="88"/>
      <c r="AA153" s="89" t="str">
        <f>+IF(T153="UI",'Tasas por grupos escalonada'!$C$5,IF(T153="UYU",'Tasas por grupos escalonada'!$C$4,IF(T153="USD",'Tasas por grupos escalonada'!$C$6,"")))</f>
        <v/>
      </c>
      <c r="AB153" s="85"/>
      <c r="AC153" s="85"/>
      <c r="AD153" s="85"/>
      <c r="AE153" s="85"/>
      <c r="AF153" s="90" t="str">
        <f t="shared" si="1"/>
        <v/>
      </c>
      <c r="AG153" s="91" t="str">
        <f t="shared" si="2"/>
        <v/>
      </c>
      <c r="AH153" s="92" t="str">
        <f t="shared" si="3"/>
        <v/>
      </c>
      <c r="AI153" s="93" t="str">
        <f t="shared" si="4"/>
        <v/>
      </c>
      <c r="AJ153" s="93" t="str">
        <f t="shared" si="5"/>
        <v/>
      </c>
      <c r="AK153" s="215" t="str">
        <f t="shared" si="6"/>
        <v/>
      </c>
      <c r="AL153" s="99" t="str">
        <f>+IF(A153="","",IF(C153="",70,VLOOKUP(I153,Hoja2!A:D,4,0)))</f>
        <v/>
      </c>
    </row>
    <row r="154" spans="1:38" ht="15.75" customHeight="1">
      <c r="A154" s="79"/>
      <c r="B154" s="85"/>
      <c r="C154" s="79"/>
      <c r="D154" s="132"/>
      <c r="E154" s="132"/>
      <c r="F154" s="85"/>
      <c r="G154" s="85" t="str">
        <f>+IFERROR(VLOOKUP(F154,Listas!$B:$C,2,0),"")</f>
        <v/>
      </c>
      <c r="H154" s="85"/>
      <c r="I154" s="85"/>
      <c r="J154" s="85"/>
      <c r="K154" s="79"/>
      <c r="L154" s="79"/>
      <c r="M154" s="82"/>
      <c r="N154" s="79"/>
      <c r="O154" s="132"/>
      <c r="P154" s="80"/>
      <c r="Q154" s="85"/>
      <c r="R154" s="85"/>
      <c r="S154" s="85"/>
      <c r="T154" s="85"/>
      <c r="U154" s="79"/>
      <c r="V154" s="85"/>
      <c r="W154" s="79"/>
      <c r="X154" s="86" t="str">
        <f t="shared" si="0"/>
        <v/>
      </c>
      <c r="Y154" s="87"/>
      <c r="Z154" s="88"/>
      <c r="AA154" s="89" t="str">
        <f>+IF(T154="UI",'Tasas por grupos escalonada'!$C$5,IF(T154="UYU",'Tasas por grupos escalonada'!$C$4,IF(T154="USD",'Tasas por grupos escalonada'!$C$6,"")))</f>
        <v/>
      </c>
      <c r="AB154" s="85"/>
      <c r="AC154" s="85"/>
      <c r="AD154" s="85"/>
      <c r="AE154" s="85"/>
      <c r="AF154" s="90" t="str">
        <f t="shared" si="1"/>
        <v/>
      </c>
      <c r="AG154" s="91" t="str">
        <f t="shared" si="2"/>
        <v/>
      </c>
      <c r="AH154" s="92" t="str">
        <f t="shared" si="3"/>
        <v/>
      </c>
      <c r="AI154" s="93" t="str">
        <f t="shared" si="4"/>
        <v/>
      </c>
      <c r="AJ154" s="93" t="str">
        <f t="shared" si="5"/>
        <v/>
      </c>
      <c r="AK154" s="215" t="str">
        <f t="shared" si="6"/>
        <v/>
      </c>
      <c r="AL154" s="99" t="str">
        <f>+IF(A154="","",IF(C154="",70,VLOOKUP(I154,Hoja2!A:D,4,0)))</f>
        <v/>
      </c>
    </row>
    <row r="155" spans="1:38" ht="15.75" customHeight="1">
      <c r="A155" s="79"/>
      <c r="B155" s="85"/>
      <c r="C155" s="79"/>
      <c r="D155" s="132"/>
      <c r="E155" s="132"/>
      <c r="F155" s="85"/>
      <c r="G155" s="85" t="str">
        <f>+IFERROR(VLOOKUP(F155,Listas!$B:$C,2,0),"")</f>
        <v/>
      </c>
      <c r="H155" s="85"/>
      <c r="I155" s="85"/>
      <c r="J155" s="85"/>
      <c r="K155" s="79"/>
      <c r="L155" s="79"/>
      <c r="M155" s="82"/>
      <c r="N155" s="79"/>
      <c r="O155" s="132"/>
      <c r="P155" s="80"/>
      <c r="Q155" s="85"/>
      <c r="R155" s="85"/>
      <c r="S155" s="85"/>
      <c r="T155" s="85"/>
      <c r="U155" s="79"/>
      <c r="V155" s="85"/>
      <c r="W155" s="79"/>
      <c r="X155" s="86" t="str">
        <f t="shared" si="0"/>
        <v/>
      </c>
      <c r="Y155" s="87"/>
      <c r="Z155" s="88"/>
      <c r="AA155" s="89" t="str">
        <f>+IF(T155="UI",'Tasas por grupos escalonada'!$C$5,IF(T155="UYU",'Tasas por grupos escalonada'!$C$4,IF(T155="USD",'Tasas por grupos escalonada'!$C$6,"")))</f>
        <v/>
      </c>
      <c r="AB155" s="85"/>
      <c r="AC155" s="85"/>
      <c r="AD155" s="85"/>
      <c r="AE155" s="85"/>
      <c r="AF155" s="90" t="str">
        <f t="shared" si="1"/>
        <v/>
      </c>
      <c r="AG155" s="91" t="str">
        <f t="shared" si="2"/>
        <v/>
      </c>
      <c r="AH155" s="92" t="str">
        <f t="shared" si="3"/>
        <v/>
      </c>
      <c r="AI155" s="93" t="str">
        <f t="shared" si="4"/>
        <v/>
      </c>
      <c r="AJ155" s="93" t="str">
        <f t="shared" si="5"/>
        <v/>
      </c>
      <c r="AK155" s="215" t="str">
        <f t="shared" si="6"/>
        <v/>
      </c>
      <c r="AL155" s="99" t="str">
        <f>+IF(A155="","",IF(C155="",70,VLOOKUP(I155,Hoja2!A:D,4,0)))</f>
        <v/>
      </c>
    </row>
    <row r="156" spans="1:38" ht="15.75" customHeight="1">
      <c r="A156" s="79"/>
      <c r="B156" s="85"/>
      <c r="C156" s="79"/>
      <c r="D156" s="132"/>
      <c r="E156" s="132"/>
      <c r="F156" s="85"/>
      <c r="G156" s="85" t="str">
        <f>+IFERROR(VLOOKUP(F156,Listas!$B:$C,2,0),"")</f>
        <v/>
      </c>
      <c r="H156" s="85"/>
      <c r="I156" s="85"/>
      <c r="J156" s="85"/>
      <c r="K156" s="79"/>
      <c r="L156" s="79"/>
      <c r="M156" s="82"/>
      <c r="N156" s="79"/>
      <c r="O156" s="132"/>
      <c r="P156" s="80"/>
      <c r="Q156" s="85"/>
      <c r="R156" s="85"/>
      <c r="S156" s="85"/>
      <c r="T156" s="85"/>
      <c r="U156" s="79"/>
      <c r="V156" s="85"/>
      <c r="W156" s="79"/>
      <c r="X156" s="86" t="str">
        <f t="shared" si="0"/>
        <v/>
      </c>
      <c r="Y156" s="87"/>
      <c r="Z156" s="88"/>
      <c r="AA156" s="89" t="str">
        <f>+IF(T156="UI",'Tasas por grupos escalonada'!$C$5,IF(T156="UYU",'Tasas por grupos escalonada'!$C$4,IF(T156="USD",'Tasas por grupos escalonada'!$C$6,"")))</f>
        <v/>
      </c>
      <c r="AB156" s="85"/>
      <c r="AC156" s="85"/>
      <c r="AD156" s="85"/>
      <c r="AE156" s="85"/>
      <c r="AF156" s="90" t="str">
        <f t="shared" si="1"/>
        <v/>
      </c>
      <c r="AG156" s="91" t="str">
        <f t="shared" si="2"/>
        <v/>
      </c>
      <c r="AH156" s="92" t="str">
        <f t="shared" si="3"/>
        <v/>
      </c>
      <c r="AI156" s="93" t="str">
        <f t="shared" si="4"/>
        <v/>
      </c>
      <c r="AJ156" s="93" t="str">
        <f t="shared" si="5"/>
        <v/>
      </c>
      <c r="AK156" s="215" t="str">
        <f t="shared" si="6"/>
        <v/>
      </c>
      <c r="AL156" s="99" t="str">
        <f>+IF(A156="","",IF(C156="",70,VLOOKUP(I156,Hoja2!A:D,4,0)))</f>
        <v/>
      </c>
    </row>
    <row r="157" spans="1:38" ht="15.75" customHeight="1">
      <c r="A157" s="79"/>
      <c r="B157" s="85"/>
      <c r="C157" s="79"/>
      <c r="D157" s="132"/>
      <c r="E157" s="132"/>
      <c r="F157" s="85"/>
      <c r="G157" s="85" t="str">
        <f>+IFERROR(VLOOKUP(F157,Listas!$B:$C,2,0),"")</f>
        <v/>
      </c>
      <c r="H157" s="85"/>
      <c r="I157" s="85"/>
      <c r="J157" s="85"/>
      <c r="K157" s="79"/>
      <c r="L157" s="79"/>
      <c r="M157" s="82"/>
      <c r="N157" s="79"/>
      <c r="O157" s="132"/>
      <c r="P157" s="80"/>
      <c r="Q157" s="85"/>
      <c r="R157" s="85"/>
      <c r="S157" s="85"/>
      <c r="T157" s="85"/>
      <c r="U157" s="79"/>
      <c r="V157" s="85"/>
      <c r="W157" s="79"/>
      <c r="X157" s="86" t="str">
        <f t="shared" si="0"/>
        <v/>
      </c>
      <c r="Y157" s="87"/>
      <c r="Z157" s="88"/>
      <c r="AA157" s="89" t="str">
        <f>+IF(T157="UI",'Tasas por grupos escalonada'!$C$5,IF(T157="UYU",'Tasas por grupos escalonada'!$C$4,IF(T157="USD",'Tasas por grupos escalonada'!$C$6,"")))</f>
        <v/>
      </c>
      <c r="AB157" s="85"/>
      <c r="AC157" s="85"/>
      <c r="AD157" s="85"/>
      <c r="AE157" s="85"/>
      <c r="AF157" s="90" t="str">
        <f t="shared" si="1"/>
        <v/>
      </c>
      <c r="AG157" s="91" t="str">
        <f t="shared" si="2"/>
        <v/>
      </c>
      <c r="AH157" s="92" t="str">
        <f t="shared" si="3"/>
        <v/>
      </c>
      <c r="AI157" s="93" t="str">
        <f t="shared" si="4"/>
        <v/>
      </c>
      <c r="AJ157" s="93" t="str">
        <f t="shared" si="5"/>
        <v/>
      </c>
      <c r="AK157" s="215" t="str">
        <f t="shared" si="6"/>
        <v/>
      </c>
      <c r="AL157" s="99" t="str">
        <f>+IF(A157="","",IF(C157="",70,VLOOKUP(I157,Hoja2!A:D,4,0)))</f>
        <v/>
      </c>
    </row>
    <row r="158" spans="1:38" ht="15.75" customHeight="1">
      <c r="A158" s="79"/>
      <c r="B158" s="85"/>
      <c r="C158" s="79"/>
      <c r="D158" s="132"/>
      <c r="E158" s="132"/>
      <c r="F158" s="85"/>
      <c r="G158" s="85" t="str">
        <f>+IFERROR(VLOOKUP(F158,Listas!$B:$C,2,0),"")</f>
        <v/>
      </c>
      <c r="H158" s="85"/>
      <c r="I158" s="85"/>
      <c r="J158" s="85"/>
      <c r="K158" s="79"/>
      <c r="L158" s="79"/>
      <c r="M158" s="82"/>
      <c r="N158" s="79"/>
      <c r="O158" s="132"/>
      <c r="P158" s="80"/>
      <c r="Q158" s="85"/>
      <c r="R158" s="85"/>
      <c r="S158" s="85"/>
      <c r="T158" s="85"/>
      <c r="U158" s="79"/>
      <c r="V158" s="85"/>
      <c r="W158" s="79"/>
      <c r="X158" s="86" t="str">
        <f t="shared" si="0"/>
        <v/>
      </c>
      <c r="Y158" s="87"/>
      <c r="Z158" s="88"/>
      <c r="AA158" s="89" t="str">
        <f>+IF(T158="UI",'Tasas por grupos escalonada'!$C$5,IF(T158="UYU",'Tasas por grupos escalonada'!$C$4,IF(T158="USD",'Tasas por grupos escalonada'!$C$6,"")))</f>
        <v/>
      </c>
      <c r="AB158" s="85"/>
      <c r="AC158" s="85"/>
      <c r="AD158" s="85"/>
      <c r="AE158" s="85"/>
      <c r="AF158" s="90" t="str">
        <f t="shared" si="1"/>
        <v/>
      </c>
      <c r="AG158" s="91" t="str">
        <f t="shared" si="2"/>
        <v/>
      </c>
      <c r="AH158" s="92" t="str">
        <f t="shared" si="3"/>
        <v/>
      </c>
      <c r="AI158" s="93" t="str">
        <f t="shared" si="4"/>
        <v/>
      </c>
      <c r="AJ158" s="93" t="str">
        <f t="shared" si="5"/>
        <v/>
      </c>
      <c r="AK158" s="215" t="str">
        <f t="shared" si="6"/>
        <v/>
      </c>
      <c r="AL158" s="99" t="str">
        <f>+IF(A158="","",IF(C158="",70,VLOOKUP(I158,Hoja2!A:D,4,0)))</f>
        <v/>
      </c>
    </row>
    <row r="159" spans="1:38" ht="15.75" customHeight="1">
      <c r="A159" s="79"/>
      <c r="B159" s="85"/>
      <c r="C159" s="79"/>
      <c r="D159" s="132"/>
      <c r="E159" s="132"/>
      <c r="F159" s="85"/>
      <c r="G159" s="85" t="str">
        <f>+IFERROR(VLOOKUP(F159,Listas!$B:$C,2,0),"")</f>
        <v/>
      </c>
      <c r="H159" s="85"/>
      <c r="I159" s="85"/>
      <c r="J159" s="85"/>
      <c r="K159" s="79"/>
      <c r="L159" s="79"/>
      <c r="M159" s="82"/>
      <c r="N159" s="79"/>
      <c r="O159" s="132"/>
      <c r="P159" s="80"/>
      <c r="Q159" s="85"/>
      <c r="R159" s="85"/>
      <c r="S159" s="85"/>
      <c r="T159" s="85"/>
      <c r="U159" s="79"/>
      <c r="V159" s="85"/>
      <c r="W159" s="79"/>
      <c r="X159" s="86" t="str">
        <f t="shared" si="0"/>
        <v/>
      </c>
      <c r="Y159" s="87"/>
      <c r="Z159" s="88"/>
      <c r="AA159" s="89" t="str">
        <f>+IF(T159="UI",'Tasas por grupos escalonada'!$C$5,IF(T159="UYU",'Tasas por grupos escalonada'!$C$4,IF(T159="USD",'Tasas por grupos escalonada'!$C$6,"")))</f>
        <v/>
      </c>
      <c r="AB159" s="85"/>
      <c r="AC159" s="85"/>
      <c r="AD159" s="85"/>
      <c r="AE159" s="85"/>
      <c r="AF159" s="90" t="str">
        <f t="shared" si="1"/>
        <v/>
      </c>
      <c r="AG159" s="91" t="str">
        <f t="shared" si="2"/>
        <v/>
      </c>
      <c r="AH159" s="92" t="str">
        <f t="shared" si="3"/>
        <v/>
      </c>
      <c r="AI159" s="93" t="str">
        <f t="shared" si="4"/>
        <v/>
      </c>
      <c r="AJ159" s="93" t="str">
        <f t="shared" si="5"/>
        <v/>
      </c>
      <c r="AK159" s="215" t="str">
        <f t="shared" si="6"/>
        <v/>
      </c>
      <c r="AL159" s="99" t="str">
        <f>+IF(A159="","",IF(C159="",70,VLOOKUP(I159,Hoja2!A:D,4,0)))</f>
        <v/>
      </c>
    </row>
    <row r="160" spans="1:38" ht="15.75" customHeight="1">
      <c r="A160" s="79"/>
      <c r="B160" s="85"/>
      <c r="C160" s="79"/>
      <c r="D160" s="132"/>
      <c r="E160" s="132"/>
      <c r="F160" s="85"/>
      <c r="G160" s="85" t="str">
        <f>+IFERROR(VLOOKUP(F160,Listas!$B:$C,2,0),"")</f>
        <v/>
      </c>
      <c r="H160" s="85"/>
      <c r="I160" s="85"/>
      <c r="J160" s="85"/>
      <c r="K160" s="79"/>
      <c r="L160" s="79"/>
      <c r="M160" s="82"/>
      <c r="N160" s="79"/>
      <c r="O160" s="132"/>
      <c r="P160" s="80"/>
      <c r="Q160" s="85"/>
      <c r="R160" s="85"/>
      <c r="S160" s="85"/>
      <c r="T160" s="85"/>
      <c r="U160" s="79"/>
      <c r="V160" s="85"/>
      <c r="W160" s="79"/>
      <c r="X160" s="86" t="str">
        <f t="shared" si="0"/>
        <v/>
      </c>
      <c r="Y160" s="87"/>
      <c r="Z160" s="88"/>
      <c r="AA160" s="89" t="str">
        <f>+IF(T160="UI",'Tasas por grupos escalonada'!$C$5,IF(T160="UYU",'Tasas por grupos escalonada'!$C$4,IF(T160="USD",'Tasas por grupos escalonada'!$C$6,"")))</f>
        <v/>
      </c>
      <c r="AB160" s="85"/>
      <c r="AC160" s="85"/>
      <c r="AD160" s="85"/>
      <c r="AE160" s="85"/>
      <c r="AF160" s="90" t="str">
        <f t="shared" si="1"/>
        <v/>
      </c>
      <c r="AG160" s="91" t="str">
        <f t="shared" si="2"/>
        <v/>
      </c>
      <c r="AH160" s="92" t="str">
        <f t="shared" si="3"/>
        <v/>
      </c>
      <c r="AI160" s="93" t="str">
        <f t="shared" si="4"/>
        <v/>
      </c>
      <c r="AJ160" s="93" t="str">
        <f t="shared" si="5"/>
        <v/>
      </c>
      <c r="AK160" s="215" t="str">
        <f t="shared" si="6"/>
        <v/>
      </c>
      <c r="AL160" s="99" t="str">
        <f>+IF(A160="","",IF(C160="",70,VLOOKUP(I160,Hoja2!A:D,4,0)))</f>
        <v/>
      </c>
    </row>
    <row r="161" spans="1:38" ht="15.75" customHeight="1">
      <c r="A161" s="79"/>
      <c r="B161" s="85"/>
      <c r="C161" s="79"/>
      <c r="D161" s="132"/>
      <c r="E161" s="132"/>
      <c r="F161" s="85"/>
      <c r="G161" s="85" t="str">
        <f>+IFERROR(VLOOKUP(F161,Listas!$B:$C,2,0),"")</f>
        <v/>
      </c>
      <c r="H161" s="85"/>
      <c r="I161" s="85"/>
      <c r="J161" s="85"/>
      <c r="K161" s="79"/>
      <c r="L161" s="79"/>
      <c r="M161" s="82"/>
      <c r="N161" s="79"/>
      <c r="O161" s="132"/>
      <c r="P161" s="80"/>
      <c r="Q161" s="85"/>
      <c r="R161" s="85"/>
      <c r="S161" s="85"/>
      <c r="T161" s="85"/>
      <c r="U161" s="79"/>
      <c r="V161" s="85"/>
      <c r="W161" s="79"/>
      <c r="X161" s="86" t="str">
        <f t="shared" si="0"/>
        <v/>
      </c>
      <c r="Y161" s="87"/>
      <c r="Z161" s="88"/>
      <c r="AA161" s="89" t="str">
        <f>+IF(T161="UI",'Tasas por grupos escalonada'!$C$5,IF(T161="UYU",'Tasas por grupos escalonada'!$C$4,IF(T161="USD",'Tasas por grupos escalonada'!$C$6,"")))</f>
        <v/>
      </c>
      <c r="AB161" s="85"/>
      <c r="AC161" s="85"/>
      <c r="AD161" s="85"/>
      <c r="AE161" s="85"/>
      <c r="AF161" s="90" t="str">
        <f t="shared" si="1"/>
        <v/>
      </c>
      <c r="AG161" s="91" t="str">
        <f t="shared" si="2"/>
        <v/>
      </c>
      <c r="AH161" s="92" t="str">
        <f t="shared" si="3"/>
        <v/>
      </c>
      <c r="AI161" s="93" t="str">
        <f t="shared" si="4"/>
        <v/>
      </c>
      <c r="AJ161" s="93" t="str">
        <f t="shared" si="5"/>
        <v/>
      </c>
      <c r="AK161" s="215" t="str">
        <f t="shared" si="6"/>
        <v/>
      </c>
      <c r="AL161" s="99" t="str">
        <f>+IF(A161="","",IF(C161="",70,VLOOKUP(I161,Hoja2!A:D,4,0)))</f>
        <v/>
      </c>
    </row>
    <row r="162" spans="1:38" ht="15.75" customHeight="1">
      <c r="A162" s="79"/>
      <c r="B162" s="85"/>
      <c r="C162" s="79"/>
      <c r="D162" s="132"/>
      <c r="E162" s="132"/>
      <c r="F162" s="85"/>
      <c r="G162" s="85" t="str">
        <f>+IFERROR(VLOOKUP(F162,Listas!$B:$C,2,0),"")</f>
        <v/>
      </c>
      <c r="H162" s="85"/>
      <c r="I162" s="85"/>
      <c r="J162" s="85"/>
      <c r="K162" s="79"/>
      <c r="L162" s="79"/>
      <c r="M162" s="82"/>
      <c r="N162" s="79"/>
      <c r="O162" s="132"/>
      <c r="P162" s="80"/>
      <c r="Q162" s="85"/>
      <c r="R162" s="85"/>
      <c r="S162" s="85"/>
      <c r="T162" s="85"/>
      <c r="U162" s="79"/>
      <c r="V162" s="85"/>
      <c r="W162" s="79"/>
      <c r="X162" s="86" t="str">
        <f t="shared" si="0"/>
        <v/>
      </c>
      <c r="Y162" s="87"/>
      <c r="Z162" s="88"/>
      <c r="AA162" s="89" t="str">
        <f>+IF(T162="UI",'Tasas por grupos escalonada'!$C$5,IF(T162="UYU",'Tasas por grupos escalonada'!$C$4,IF(T162="USD",'Tasas por grupos escalonada'!$C$6,"")))</f>
        <v/>
      </c>
      <c r="AB162" s="85"/>
      <c r="AC162" s="85"/>
      <c r="AD162" s="85"/>
      <c r="AE162" s="85"/>
      <c r="AF162" s="90" t="str">
        <f t="shared" si="1"/>
        <v/>
      </c>
      <c r="AG162" s="91" t="str">
        <f t="shared" si="2"/>
        <v/>
      </c>
      <c r="AH162" s="92" t="str">
        <f t="shared" si="3"/>
        <v/>
      </c>
      <c r="AI162" s="93" t="str">
        <f t="shared" si="4"/>
        <v/>
      </c>
      <c r="AJ162" s="93" t="str">
        <f t="shared" si="5"/>
        <v/>
      </c>
      <c r="AK162" s="215" t="str">
        <f t="shared" si="6"/>
        <v/>
      </c>
      <c r="AL162" s="99" t="str">
        <f>+IF(A162="","",IF(C162="",70,VLOOKUP(I162,Hoja2!A:D,4,0)))</f>
        <v/>
      </c>
    </row>
    <row r="163" spans="1:38" ht="15.75" customHeight="1">
      <c r="A163" s="79"/>
      <c r="B163" s="85"/>
      <c r="C163" s="79"/>
      <c r="D163" s="132"/>
      <c r="E163" s="132"/>
      <c r="F163" s="85"/>
      <c r="G163" s="85" t="str">
        <f>+IFERROR(VLOOKUP(F163,Listas!$B:$C,2,0),"")</f>
        <v/>
      </c>
      <c r="H163" s="85"/>
      <c r="I163" s="85"/>
      <c r="J163" s="85"/>
      <c r="K163" s="79"/>
      <c r="L163" s="79"/>
      <c r="M163" s="82"/>
      <c r="N163" s="79"/>
      <c r="O163" s="132"/>
      <c r="P163" s="80"/>
      <c r="Q163" s="85"/>
      <c r="R163" s="85"/>
      <c r="S163" s="85"/>
      <c r="T163" s="85"/>
      <c r="U163" s="79"/>
      <c r="V163" s="85"/>
      <c r="W163" s="79"/>
      <c r="X163" s="86" t="str">
        <f t="shared" si="0"/>
        <v/>
      </c>
      <c r="Y163" s="87"/>
      <c r="Z163" s="88"/>
      <c r="AA163" s="89" t="str">
        <f>+IF(T163="UI",'Tasas por grupos escalonada'!$C$5,IF(T163="UYU",'Tasas por grupos escalonada'!$C$4,IF(T163="USD",'Tasas por grupos escalonada'!$C$6,"")))</f>
        <v/>
      </c>
      <c r="AB163" s="85"/>
      <c r="AC163" s="85"/>
      <c r="AD163" s="85"/>
      <c r="AE163" s="85"/>
      <c r="AF163" s="90" t="str">
        <f t="shared" si="1"/>
        <v/>
      </c>
      <c r="AG163" s="91" t="str">
        <f t="shared" si="2"/>
        <v/>
      </c>
      <c r="AH163" s="92" t="str">
        <f t="shared" si="3"/>
        <v/>
      </c>
      <c r="AI163" s="93" t="str">
        <f t="shared" si="4"/>
        <v/>
      </c>
      <c r="AJ163" s="93" t="str">
        <f t="shared" si="5"/>
        <v/>
      </c>
      <c r="AK163" s="215" t="str">
        <f t="shared" si="6"/>
        <v/>
      </c>
      <c r="AL163" s="99" t="str">
        <f>+IF(A163="","",IF(C163="",70,VLOOKUP(I163,Hoja2!A:D,4,0)))</f>
        <v/>
      </c>
    </row>
    <row r="164" spans="1:38" ht="15.75" customHeight="1">
      <c r="A164" s="79"/>
      <c r="B164" s="85"/>
      <c r="C164" s="79"/>
      <c r="D164" s="132"/>
      <c r="E164" s="132"/>
      <c r="F164" s="85"/>
      <c r="G164" s="85" t="str">
        <f>+IFERROR(VLOOKUP(F164,Listas!$B:$C,2,0),"")</f>
        <v/>
      </c>
      <c r="H164" s="85"/>
      <c r="I164" s="85"/>
      <c r="J164" s="85"/>
      <c r="K164" s="79"/>
      <c r="L164" s="79"/>
      <c r="M164" s="82"/>
      <c r="N164" s="79"/>
      <c r="O164" s="132"/>
      <c r="P164" s="80"/>
      <c r="Q164" s="85"/>
      <c r="R164" s="85"/>
      <c r="S164" s="85"/>
      <c r="T164" s="85"/>
      <c r="U164" s="79"/>
      <c r="V164" s="85"/>
      <c r="W164" s="79"/>
      <c r="X164" s="86" t="str">
        <f t="shared" si="0"/>
        <v/>
      </c>
      <c r="Y164" s="87"/>
      <c r="Z164" s="88"/>
      <c r="AA164" s="89" t="str">
        <f>+IF(T164="UI",'Tasas por grupos escalonada'!$C$5,IF(T164="UYU",'Tasas por grupos escalonada'!$C$4,IF(T164="USD",'Tasas por grupos escalonada'!$C$6,"")))</f>
        <v/>
      </c>
      <c r="AB164" s="85"/>
      <c r="AC164" s="85"/>
      <c r="AD164" s="85"/>
      <c r="AE164" s="85"/>
      <c r="AF164" s="90" t="str">
        <f t="shared" si="1"/>
        <v/>
      </c>
      <c r="AG164" s="91" t="str">
        <f t="shared" si="2"/>
        <v/>
      </c>
      <c r="AH164" s="92" t="str">
        <f t="shared" si="3"/>
        <v/>
      </c>
      <c r="AI164" s="93" t="str">
        <f t="shared" si="4"/>
        <v/>
      </c>
      <c r="AJ164" s="93" t="str">
        <f t="shared" si="5"/>
        <v/>
      </c>
      <c r="AK164" s="215" t="str">
        <f t="shared" si="6"/>
        <v/>
      </c>
      <c r="AL164" s="99" t="str">
        <f>+IF(A164="","",IF(C164="",70,VLOOKUP(I164,Hoja2!A:D,4,0)))</f>
        <v/>
      </c>
    </row>
    <row r="165" spans="1:38" ht="15.75" customHeight="1">
      <c r="A165" s="79"/>
      <c r="B165" s="85"/>
      <c r="C165" s="79"/>
      <c r="D165" s="132"/>
      <c r="E165" s="132"/>
      <c r="F165" s="85"/>
      <c r="G165" s="85" t="str">
        <f>+IFERROR(VLOOKUP(F165,Listas!$B:$C,2,0),"")</f>
        <v/>
      </c>
      <c r="H165" s="85"/>
      <c r="I165" s="85"/>
      <c r="J165" s="85"/>
      <c r="K165" s="79"/>
      <c r="L165" s="79"/>
      <c r="M165" s="82"/>
      <c r="N165" s="79"/>
      <c r="O165" s="132"/>
      <c r="P165" s="80"/>
      <c r="Q165" s="85"/>
      <c r="R165" s="85"/>
      <c r="S165" s="85"/>
      <c r="T165" s="85"/>
      <c r="U165" s="79"/>
      <c r="V165" s="85"/>
      <c r="W165" s="79"/>
      <c r="X165" s="86" t="str">
        <f t="shared" si="0"/>
        <v/>
      </c>
      <c r="Y165" s="87"/>
      <c r="Z165" s="88"/>
      <c r="AA165" s="89" t="str">
        <f>+IF(T165="UI",'Tasas por grupos escalonada'!$C$5,IF(T165="UYU",'Tasas por grupos escalonada'!$C$4,IF(T165="USD",'Tasas por grupos escalonada'!$C$6,"")))</f>
        <v/>
      </c>
      <c r="AB165" s="85"/>
      <c r="AC165" s="85"/>
      <c r="AD165" s="85"/>
      <c r="AE165" s="85"/>
      <c r="AF165" s="90" t="str">
        <f t="shared" si="1"/>
        <v/>
      </c>
      <c r="AG165" s="91" t="str">
        <f t="shared" si="2"/>
        <v/>
      </c>
      <c r="AH165" s="92" t="str">
        <f t="shared" si="3"/>
        <v/>
      </c>
      <c r="AI165" s="93" t="str">
        <f t="shared" si="4"/>
        <v/>
      </c>
      <c r="AJ165" s="93" t="str">
        <f t="shared" si="5"/>
        <v/>
      </c>
      <c r="AK165" s="215" t="str">
        <f t="shared" si="6"/>
        <v/>
      </c>
      <c r="AL165" s="99" t="str">
        <f>+IF(A165="","",IF(C165="",70,VLOOKUP(I165,Hoja2!A:D,4,0)))</f>
        <v/>
      </c>
    </row>
    <row r="166" spans="1:38" ht="15.75" customHeight="1">
      <c r="A166" s="79"/>
      <c r="B166" s="85"/>
      <c r="C166" s="79"/>
      <c r="D166" s="132"/>
      <c r="E166" s="132"/>
      <c r="F166" s="85"/>
      <c r="G166" s="85" t="str">
        <f>+IFERROR(VLOOKUP(F166,Listas!$B:$C,2,0),"")</f>
        <v/>
      </c>
      <c r="H166" s="85"/>
      <c r="I166" s="85"/>
      <c r="J166" s="85"/>
      <c r="K166" s="79"/>
      <c r="L166" s="79"/>
      <c r="M166" s="82"/>
      <c r="N166" s="79"/>
      <c r="O166" s="132"/>
      <c r="P166" s="80"/>
      <c r="Q166" s="85"/>
      <c r="R166" s="85"/>
      <c r="S166" s="85"/>
      <c r="T166" s="85"/>
      <c r="U166" s="79"/>
      <c r="V166" s="85"/>
      <c r="W166" s="79"/>
      <c r="X166" s="86" t="str">
        <f t="shared" si="0"/>
        <v/>
      </c>
      <c r="Y166" s="87"/>
      <c r="Z166" s="88"/>
      <c r="AA166" s="89" t="str">
        <f>+IF(T166="UI",'Tasas por grupos escalonada'!$C$5,IF(T166="UYU",'Tasas por grupos escalonada'!$C$4,IF(T166="USD",'Tasas por grupos escalonada'!$C$6,"")))</f>
        <v/>
      </c>
      <c r="AB166" s="85"/>
      <c r="AC166" s="85"/>
      <c r="AD166" s="85"/>
      <c r="AE166" s="85"/>
      <c r="AF166" s="90" t="str">
        <f t="shared" si="1"/>
        <v/>
      </c>
      <c r="AG166" s="91" t="str">
        <f t="shared" si="2"/>
        <v/>
      </c>
      <c r="AH166" s="92" t="str">
        <f t="shared" si="3"/>
        <v/>
      </c>
      <c r="AI166" s="93" t="str">
        <f t="shared" si="4"/>
        <v/>
      </c>
      <c r="AJ166" s="93" t="str">
        <f t="shared" si="5"/>
        <v/>
      </c>
      <c r="AK166" s="215" t="str">
        <f t="shared" si="6"/>
        <v/>
      </c>
      <c r="AL166" s="99" t="str">
        <f>+IF(A166="","",IF(C166="",70,VLOOKUP(I166,Hoja2!A:D,4,0)))</f>
        <v/>
      </c>
    </row>
    <row r="167" spans="1:38" ht="15.75" customHeight="1">
      <c r="A167" s="79"/>
      <c r="B167" s="85"/>
      <c r="C167" s="79"/>
      <c r="D167" s="132"/>
      <c r="E167" s="132"/>
      <c r="F167" s="85"/>
      <c r="G167" s="85" t="str">
        <f>+IFERROR(VLOOKUP(F167,Listas!$B:$C,2,0),"")</f>
        <v/>
      </c>
      <c r="H167" s="85"/>
      <c r="I167" s="85"/>
      <c r="J167" s="85"/>
      <c r="K167" s="79"/>
      <c r="L167" s="79"/>
      <c r="M167" s="82"/>
      <c r="N167" s="79"/>
      <c r="O167" s="132"/>
      <c r="P167" s="80"/>
      <c r="Q167" s="85"/>
      <c r="R167" s="85"/>
      <c r="S167" s="85"/>
      <c r="T167" s="85"/>
      <c r="U167" s="79"/>
      <c r="V167" s="85"/>
      <c r="W167" s="79"/>
      <c r="X167" s="86" t="str">
        <f t="shared" si="0"/>
        <v/>
      </c>
      <c r="Y167" s="87"/>
      <c r="Z167" s="88"/>
      <c r="AA167" s="89" t="str">
        <f>+IF(T167="UI",'Tasas por grupos escalonada'!$C$5,IF(T167="UYU",'Tasas por grupos escalonada'!$C$4,IF(T167="USD",'Tasas por grupos escalonada'!$C$6,"")))</f>
        <v/>
      </c>
      <c r="AB167" s="85"/>
      <c r="AC167" s="85"/>
      <c r="AD167" s="85"/>
      <c r="AE167" s="85"/>
      <c r="AF167" s="90" t="str">
        <f t="shared" si="1"/>
        <v/>
      </c>
      <c r="AG167" s="91" t="str">
        <f t="shared" si="2"/>
        <v/>
      </c>
      <c r="AH167" s="92" t="str">
        <f t="shared" si="3"/>
        <v/>
      </c>
      <c r="AI167" s="93" t="str">
        <f t="shared" si="4"/>
        <v/>
      </c>
      <c r="AJ167" s="93" t="str">
        <f t="shared" si="5"/>
        <v/>
      </c>
      <c r="AK167" s="215" t="str">
        <f t="shared" si="6"/>
        <v/>
      </c>
      <c r="AL167" s="99" t="str">
        <f>+IF(A167="","",IF(C167="",70,VLOOKUP(I167,Hoja2!A:D,4,0)))</f>
        <v/>
      </c>
    </row>
    <row r="168" spans="1:38" ht="15.75" customHeight="1">
      <c r="A168" s="79"/>
      <c r="B168" s="85"/>
      <c r="C168" s="79"/>
      <c r="D168" s="132"/>
      <c r="E168" s="132"/>
      <c r="F168" s="85"/>
      <c r="G168" s="85" t="str">
        <f>+IFERROR(VLOOKUP(F168,Listas!$B:$C,2,0),"")</f>
        <v/>
      </c>
      <c r="H168" s="85"/>
      <c r="I168" s="85"/>
      <c r="J168" s="85"/>
      <c r="K168" s="79"/>
      <c r="L168" s="79"/>
      <c r="M168" s="82"/>
      <c r="N168" s="79"/>
      <c r="O168" s="132"/>
      <c r="P168" s="80"/>
      <c r="Q168" s="85"/>
      <c r="R168" s="85"/>
      <c r="S168" s="85"/>
      <c r="T168" s="85"/>
      <c r="U168" s="79"/>
      <c r="V168" s="85"/>
      <c r="W168" s="79"/>
      <c r="X168" s="86" t="str">
        <f t="shared" si="0"/>
        <v/>
      </c>
      <c r="Y168" s="87"/>
      <c r="Z168" s="88"/>
      <c r="AA168" s="89" t="str">
        <f>+IF(T168="UI",'Tasas por grupos escalonada'!$C$5,IF(T168="UYU",'Tasas por grupos escalonada'!$C$4,IF(T168="USD",'Tasas por grupos escalonada'!$C$6,"")))</f>
        <v/>
      </c>
      <c r="AB168" s="85"/>
      <c r="AC168" s="85"/>
      <c r="AD168" s="85"/>
      <c r="AE168" s="85"/>
      <c r="AF168" s="90" t="str">
        <f t="shared" si="1"/>
        <v/>
      </c>
      <c r="AG168" s="91" t="str">
        <f t="shared" si="2"/>
        <v/>
      </c>
      <c r="AH168" s="92" t="str">
        <f t="shared" si="3"/>
        <v/>
      </c>
      <c r="AI168" s="93" t="str">
        <f t="shared" si="4"/>
        <v/>
      </c>
      <c r="AJ168" s="93" t="str">
        <f t="shared" si="5"/>
        <v/>
      </c>
      <c r="AK168" s="215" t="str">
        <f t="shared" si="6"/>
        <v/>
      </c>
      <c r="AL168" s="99" t="str">
        <f>+IF(A168="","",IF(C168="",70,VLOOKUP(I168,Hoja2!A:D,4,0)))</f>
        <v/>
      </c>
    </row>
    <row r="169" spans="1:38" ht="15.75" customHeight="1">
      <c r="A169" s="79"/>
      <c r="B169" s="85"/>
      <c r="C169" s="79"/>
      <c r="D169" s="132"/>
      <c r="E169" s="132"/>
      <c r="F169" s="85"/>
      <c r="G169" s="85" t="str">
        <f>+IFERROR(VLOOKUP(F169,Listas!$B:$C,2,0),"")</f>
        <v/>
      </c>
      <c r="H169" s="85"/>
      <c r="I169" s="85"/>
      <c r="J169" s="85"/>
      <c r="K169" s="79"/>
      <c r="L169" s="79"/>
      <c r="M169" s="82"/>
      <c r="N169" s="79"/>
      <c r="O169" s="132"/>
      <c r="P169" s="80"/>
      <c r="Q169" s="85"/>
      <c r="R169" s="85"/>
      <c r="S169" s="85"/>
      <c r="T169" s="85"/>
      <c r="U169" s="79"/>
      <c r="V169" s="85"/>
      <c r="W169" s="79"/>
      <c r="X169" s="86" t="str">
        <f t="shared" si="0"/>
        <v/>
      </c>
      <c r="Y169" s="87"/>
      <c r="Z169" s="88"/>
      <c r="AA169" s="89" t="str">
        <f>+IF(T169="UI",'Tasas por grupos escalonada'!$C$5,IF(T169="UYU",'Tasas por grupos escalonada'!$C$4,IF(T169="USD",'Tasas por grupos escalonada'!$C$6,"")))</f>
        <v/>
      </c>
      <c r="AB169" s="85"/>
      <c r="AC169" s="85"/>
      <c r="AD169" s="85"/>
      <c r="AE169" s="85"/>
      <c r="AF169" s="90" t="str">
        <f t="shared" si="1"/>
        <v/>
      </c>
      <c r="AG169" s="91" t="str">
        <f t="shared" si="2"/>
        <v/>
      </c>
      <c r="AH169" s="92" t="str">
        <f t="shared" si="3"/>
        <v/>
      </c>
      <c r="AI169" s="93" t="str">
        <f t="shared" si="4"/>
        <v/>
      </c>
      <c r="AJ169" s="93" t="str">
        <f t="shared" si="5"/>
        <v/>
      </c>
      <c r="AK169" s="215" t="str">
        <f t="shared" si="6"/>
        <v/>
      </c>
      <c r="AL169" s="99" t="str">
        <f>+IF(A169="","",IF(C169="",70,VLOOKUP(I169,Hoja2!A:D,4,0)))</f>
        <v/>
      </c>
    </row>
    <row r="170" spans="1:38" ht="15.75" customHeight="1">
      <c r="A170" s="79"/>
      <c r="B170" s="85"/>
      <c r="C170" s="79"/>
      <c r="D170" s="132"/>
      <c r="E170" s="132"/>
      <c r="F170" s="85"/>
      <c r="G170" s="85" t="str">
        <f>+IFERROR(VLOOKUP(F170,Listas!$B:$C,2,0),"")</f>
        <v/>
      </c>
      <c r="H170" s="85"/>
      <c r="I170" s="85"/>
      <c r="J170" s="85"/>
      <c r="K170" s="79"/>
      <c r="L170" s="79"/>
      <c r="M170" s="82"/>
      <c r="N170" s="79"/>
      <c r="O170" s="132"/>
      <c r="P170" s="80"/>
      <c r="Q170" s="85"/>
      <c r="R170" s="85"/>
      <c r="S170" s="85"/>
      <c r="T170" s="85"/>
      <c r="U170" s="79"/>
      <c r="V170" s="85"/>
      <c r="W170" s="79"/>
      <c r="X170" s="86" t="str">
        <f t="shared" si="0"/>
        <v/>
      </c>
      <c r="Y170" s="87"/>
      <c r="Z170" s="88"/>
      <c r="AA170" s="89" t="str">
        <f>+IF(T170="UI",'Tasas por grupos escalonada'!$C$5,IF(T170="UYU",'Tasas por grupos escalonada'!$C$4,IF(T170="USD",'Tasas por grupos escalonada'!$C$6,"")))</f>
        <v/>
      </c>
      <c r="AB170" s="85"/>
      <c r="AC170" s="85"/>
      <c r="AD170" s="85"/>
      <c r="AE170" s="85"/>
      <c r="AF170" s="90" t="str">
        <f t="shared" si="1"/>
        <v/>
      </c>
      <c r="AG170" s="91" t="str">
        <f t="shared" si="2"/>
        <v/>
      </c>
      <c r="AH170" s="92" t="str">
        <f t="shared" si="3"/>
        <v/>
      </c>
      <c r="AI170" s="93" t="str">
        <f t="shared" si="4"/>
        <v/>
      </c>
      <c r="AJ170" s="93" t="str">
        <f t="shared" si="5"/>
        <v/>
      </c>
      <c r="AK170" s="215" t="str">
        <f t="shared" si="6"/>
        <v/>
      </c>
      <c r="AL170" s="99" t="str">
        <f>+IF(A170="","",IF(C170="",70,VLOOKUP(I170,Hoja2!A:D,4,0)))</f>
        <v/>
      </c>
    </row>
    <row r="171" spans="1:38" ht="15.75" customHeight="1">
      <c r="A171" s="79"/>
      <c r="B171" s="85"/>
      <c r="C171" s="79"/>
      <c r="D171" s="132"/>
      <c r="E171" s="132"/>
      <c r="F171" s="85"/>
      <c r="G171" s="85" t="str">
        <f>+IFERROR(VLOOKUP(F171,Listas!$B:$C,2,0),"")</f>
        <v/>
      </c>
      <c r="H171" s="85"/>
      <c r="I171" s="85"/>
      <c r="J171" s="85"/>
      <c r="K171" s="79"/>
      <c r="L171" s="79"/>
      <c r="M171" s="82"/>
      <c r="N171" s="79"/>
      <c r="O171" s="132"/>
      <c r="P171" s="80"/>
      <c r="Q171" s="85"/>
      <c r="R171" s="85"/>
      <c r="S171" s="85"/>
      <c r="T171" s="85"/>
      <c r="U171" s="79"/>
      <c r="V171" s="85"/>
      <c r="W171" s="79"/>
      <c r="X171" s="86" t="str">
        <f t="shared" si="0"/>
        <v/>
      </c>
      <c r="Y171" s="87"/>
      <c r="Z171" s="88"/>
      <c r="AA171" s="89" t="str">
        <f>+IF(T171="UI",'Tasas por grupos escalonada'!$C$5,IF(T171="UYU",'Tasas por grupos escalonada'!$C$4,IF(T171="USD",'Tasas por grupos escalonada'!$C$6,"")))</f>
        <v/>
      </c>
      <c r="AB171" s="85"/>
      <c r="AC171" s="85"/>
      <c r="AD171" s="85"/>
      <c r="AE171" s="85"/>
      <c r="AF171" s="90" t="str">
        <f t="shared" si="1"/>
        <v/>
      </c>
      <c r="AG171" s="91" t="str">
        <f t="shared" si="2"/>
        <v/>
      </c>
      <c r="AH171" s="92" t="str">
        <f t="shared" si="3"/>
        <v/>
      </c>
      <c r="AI171" s="93" t="str">
        <f t="shared" si="4"/>
        <v/>
      </c>
      <c r="AJ171" s="93" t="str">
        <f t="shared" si="5"/>
        <v/>
      </c>
      <c r="AK171" s="215" t="str">
        <f t="shared" si="6"/>
        <v/>
      </c>
      <c r="AL171" s="99" t="str">
        <f>+IF(A171="","",IF(C171="",70,VLOOKUP(I171,Hoja2!A:D,4,0)))</f>
        <v/>
      </c>
    </row>
    <row r="172" spans="1:38" ht="15.75" customHeight="1">
      <c r="A172" s="79"/>
      <c r="B172" s="85"/>
      <c r="C172" s="79"/>
      <c r="D172" s="132"/>
      <c r="E172" s="132"/>
      <c r="F172" s="85"/>
      <c r="G172" s="85" t="str">
        <f>+IFERROR(VLOOKUP(F172,Listas!$B:$C,2,0),"")</f>
        <v/>
      </c>
      <c r="H172" s="85"/>
      <c r="I172" s="85"/>
      <c r="J172" s="85"/>
      <c r="K172" s="79"/>
      <c r="L172" s="79"/>
      <c r="M172" s="82"/>
      <c r="N172" s="79"/>
      <c r="O172" s="132"/>
      <c r="P172" s="80"/>
      <c r="Q172" s="85"/>
      <c r="R172" s="85"/>
      <c r="S172" s="85"/>
      <c r="T172" s="85"/>
      <c r="U172" s="79"/>
      <c r="V172" s="85"/>
      <c r="W172" s="79"/>
      <c r="X172" s="86" t="str">
        <f t="shared" si="0"/>
        <v/>
      </c>
      <c r="Y172" s="87"/>
      <c r="Z172" s="88"/>
      <c r="AA172" s="89" t="str">
        <f>+IF(T172="UI",'Tasas por grupos escalonada'!$C$5,IF(T172="UYU",'Tasas por grupos escalonada'!$C$4,IF(T172="USD",'Tasas por grupos escalonada'!$C$6,"")))</f>
        <v/>
      </c>
      <c r="AB172" s="85"/>
      <c r="AC172" s="85"/>
      <c r="AD172" s="85"/>
      <c r="AE172" s="85"/>
      <c r="AF172" s="90" t="str">
        <f t="shared" si="1"/>
        <v/>
      </c>
      <c r="AG172" s="91" t="str">
        <f t="shared" si="2"/>
        <v/>
      </c>
      <c r="AH172" s="92" t="str">
        <f t="shared" si="3"/>
        <v/>
      </c>
      <c r="AI172" s="93" t="str">
        <f t="shared" si="4"/>
        <v/>
      </c>
      <c r="AJ172" s="93" t="str">
        <f t="shared" si="5"/>
        <v/>
      </c>
      <c r="AK172" s="215" t="str">
        <f t="shared" si="6"/>
        <v/>
      </c>
      <c r="AL172" s="99" t="str">
        <f>+IF(A172="","",IF(C172="",70,VLOOKUP(I172,Hoja2!A:D,4,0)))</f>
        <v/>
      </c>
    </row>
    <row r="173" spans="1:38" ht="15.75" customHeight="1">
      <c r="A173" s="79"/>
      <c r="B173" s="85"/>
      <c r="C173" s="79"/>
      <c r="D173" s="132"/>
      <c r="E173" s="132"/>
      <c r="F173" s="85"/>
      <c r="G173" s="85" t="str">
        <f>+IFERROR(VLOOKUP(F173,Listas!$B:$C,2,0),"")</f>
        <v/>
      </c>
      <c r="H173" s="85"/>
      <c r="I173" s="85"/>
      <c r="J173" s="85"/>
      <c r="K173" s="79"/>
      <c r="L173" s="79"/>
      <c r="M173" s="82"/>
      <c r="N173" s="79"/>
      <c r="O173" s="132"/>
      <c r="P173" s="80"/>
      <c r="Q173" s="85"/>
      <c r="R173" s="85"/>
      <c r="S173" s="85"/>
      <c r="T173" s="85"/>
      <c r="U173" s="79"/>
      <c r="V173" s="85"/>
      <c r="W173" s="79"/>
      <c r="X173" s="86" t="str">
        <f t="shared" si="0"/>
        <v/>
      </c>
      <c r="Y173" s="87"/>
      <c r="Z173" s="88"/>
      <c r="AA173" s="89" t="str">
        <f>+IF(T173="UI",'Tasas por grupos escalonada'!$C$5,IF(T173="UYU",'Tasas por grupos escalonada'!$C$4,IF(T173="USD",'Tasas por grupos escalonada'!$C$6,"")))</f>
        <v/>
      </c>
      <c r="AB173" s="85"/>
      <c r="AC173" s="85"/>
      <c r="AD173" s="85"/>
      <c r="AE173" s="85"/>
      <c r="AF173" s="90" t="str">
        <f t="shared" si="1"/>
        <v/>
      </c>
      <c r="AG173" s="91" t="str">
        <f t="shared" si="2"/>
        <v/>
      </c>
      <c r="AH173" s="92" t="str">
        <f t="shared" si="3"/>
        <v/>
      </c>
      <c r="AI173" s="93" t="str">
        <f t="shared" si="4"/>
        <v/>
      </c>
      <c r="AJ173" s="93" t="str">
        <f t="shared" si="5"/>
        <v/>
      </c>
      <c r="AK173" s="215" t="str">
        <f t="shared" si="6"/>
        <v/>
      </c>
      <c r="AL173" s="99" t="str">
        <f>+IF(A173="","",IF(C173="",70,VLOOKUP(I173,Hoja2!A:D,4,0)))</f>
        <v/>
      </c>
    </row>
    <row r="174" spans="1:38" ht="15.75" customHeight="1">
      <c r="A174" s="79"/>
      <c r="B174" s="85"/>
      <c r="C174" s="79"/>
      <c r="D174" s="132"/>
      <c r="E174" s="132"/>
      <c r="F174" s="85"/>
      <c r="G174" s="85" t="str">
        <f>+IFERROR(VLOOKUP(F174,Listas!$B:$C,2,0),"")</f>
        <v/>
      </c>
      <c r="H174" s="85"/>
      <c r="I174" s="85"/>
      <c r="J174" s="85"/>
      <c r="K174" s="79"/>
      <c r="L174" s="79"/>
      <c r="M174" s="82"/>
      <c r="N174" s="79"/>
      <c r="O174" s="132"/>
      <c r="P174" s="80"/>
      <c r="Q174" s="85"/>
      <c r="R174" s="85"/>
      <c r="S174" s="85"/>
      <c r="T174" s="85"/>
      <c r="U174" s="79"/>
      <c r="V174" s="85"/>
      <c r="W174" s="79"/>
      <c r="X174" s="86" t="str">
        <f t="shared" si="0"/>
        <v/>
      </c>
      <c r="Y174" s="87"/>
      <c r="Z174" s="88"/>
      <c r="AA174" s="89" t="str">
        <f>+IF(T174="UI",'Tasas por grupos escalonada'!$C$5,IF(T174="UYU",'Tasas por grupos escalonada'!$C$4,IF(T174="USD",'Tasas por grupos escalonada'!$C$6,"")))</f>
        <v/>
      </c>
      <c r="AB174" s="85"/>
      <c r="AC174" s="85"/>
      <c r="AD174" s="85"/>
      <c r="AE174" s="85"/>
      <c r="AF174" s="90" t="str">
        <f t="shared" si="1"/>
        <v/>
      </c>
      <c r="AG174" s="91" t="str">
        <f t="shared" si="2"/>
        <v/>
      </c>
      <c r="AH174" s="92" t="str">
        <f t="shared" si="3"/>
        <v/>
      </c>
      <c r="AI174" s="93" t="str">
        <f t="shared" si="4"/>
        <v/>
      </c>
      <c r="AJ174" s="93" t="str">
        <f t="shared" si="5"/>
        <v/>
      </c>
      <c r="AK174" s="215" t="str">
        <f t="shared" si="6"/>
        <v/>
      </c>
      <c r="AL174" s="99" t="str">
        <f>+IF(A174="","",IF(C174="",70,VLOOKUP(I174,Hoja2!A:D,4,0)))</f>
        <v/>
      </c>
    </row>
    <row r="175" spans="1:38" ht="15.75" customHeight="1">
      <c r="A175" s="79"/>
      <c r="B175" s="85"/>
      <c r="C175" s="79"/>
      <c r="D175" s="132"/>
      <c r="E175" s="132"/>
      <c r="F175" s="85"/>
      <c r="G175" s="85" t="str">
        <f>+IFERROR(VLOOKUP(F175,Listas!$B:$C,2,0),"")</f>
        <v/>
      </c>
      <c r="H175" s="85"/>
      <c r="I175" s="85"/>
      <c r="J175" s="85"/>
      <c r="K175" s="79"/>
      <c r="L175" s="79"/>
      <c r="M175" s="82"/>
      <c r="N175" s="79"/>
      <c r="O175" s="132"/>
      <c r="P175" s="80"/>
      <c r="Q175" s="85"/>
      <c r="R175" s="85"/>
      <c r="S175" s="85"/>
      <c r="T175" s="85"/>
      <c r="U175" s="79"/>
      <c r="V175" s="85"/>
      <c r="W175" s="79"/>
      <c r="X175" s="86" t="str">
        <f t="shared" si="0"/>
        <v/>
      </c>
      <c r="Y175" s="87"/>
      <c r="Z175" s="88"/>
      <c r="AA175" s="89" t="str">
        <f>+IF(T175="UI",'Tasas por grupos escalonada'!$C$5,IF(T175="UYU",'Tasas por grupos escalonada'!$C$4,IF(T175="USD",'Tasas por grupos escalonada'!$C$6,"")))</f>
        <v/>
      </c>
      <c r="AB175" s="85"/>
      <c r="AC175" s="85"/>
      <c r="AD175" s="85"/>
      <c r="AE175" s="85"/>
      <c r="AF175" s="90" t="str">
        <f t="shared" si="1"/>
        <v/>
      </c>
      <c r="AG175" s="91" t="str">
        <f t="shared" si="2"/>
        <v/>
      </c>
      <c r="AH175" s="92" t="str">
        <f t="shared" si="3"/>
        <v/>
      </c>
      <c r="AI175" s="93" t="str">
        <f t="shared" si="4"/>
        <v/>
      </c>
      <c r="AJ175" s="93" t="str">
        <f t="shared" si="5"/>
        <v/>
      </c>
      <c r="AK175" s="215" t="str">
        <f t="shared" si="6"/>
        <v/>
      </c>
      <c r="AL175" s="99" t="str">
        <f>+IF(A175="","",IF(C175="",70,VLOOKUP(I175,Hoja2!A:D,4,0)))</f>
        <v/>
      </c>
    </row>
    <row r="176" spans="1:38" ht="15.75" customHeight="1">
      <c r="A176" s="79"/>
      <c r="B176" s="85"/>
      <c r="C176" s="79"/>
      <c r="D176" s="132"/>
      <c r="E176" s="132"/>
      <c r="F176" s="85"/>
      <c r="G176" s="85" t="str">
        <f>+IFERROR(VLOOKUP(F176,Listas!$B:$C,2,0),"")</f>
        <v/>
      </c>
      <c r="H176" s="85"/>
      <c r="I176" s="85"/>
      <c r="J176" s="85"/>
      <c r="K176" s="79"/>
      <c r="L176" s="79"/>
      <c r="M176" s="82"/>
      <c r="N176" s="79"/>
      <c r="O176" s="132"/>
      <c r="P176" s="80"/>
      <c r="Q176" s="85"/>
      <c r="R176" s="85"/>
      <c r="S176" s="85"/>
      <c r="T176" s="85"/>
      <c r="U176" s="79"/>
      <c r="V176" s="85"/>
      <c r="W176" s="79"/>
      <c r="X176" s="86" t="str">
        <f t="shared" si="0"/>
        <v/>
      </c>
      <c r="Y176" s="87"/>
      <c r="Z176" s="88"/>
      <c r="AA176" s="89" t="str">
        <f>+IF(T176="UI",'Tasas por grupos escalonada'!$C$5,IF(T176="UYU",'Tasas por grupos escalonada'!$C$4,IF(T176="USD",'Tasas por grupos escalonada'!$C$6,"")))</f>
        <v/>
      </c>
      <c r="AB176" s="85"/>
      <c r="AC176" s="85"/>
      <c r="AD176" s="85"/>
      <c r="AE176" s="85"/>
      <c r="AF176" s="90" t="str">
        <f t="shared" si="1"/>
        <v/>
      </c>
      <c r="AG176" s="91" t="str">
        <f t="shared" si="2"/>
        <v/>
      </c>
      <c r="AH176" s="92" t="str">
        <f t="shared" si="3"/>
        <v/>
      </c>
      <c r="AI176" s="93" t="str">
        <f t="shared" si="4"/>
        <v/>
      </c>
      <c r="AJ176" s="93" t="str">
        <f t="shared" si="5"/>
        <v/>
      </c>
      <c r="AK176" s="215" t="str">
        <f t="shared" si="6"/>
        <v/>
      </c>
      <c r="AL176" s="99" t="str">
        <f>+IF(A176="","",IF(C176="",70,VLOOKUP(I176,Hoja2!A:D,4,0)))</f>
        <v/>
      </c>
    </row>
    <row r="177" spans="1:38" ht="15.75" customHeight="1">
      <c r="A177" s="79"/>
      <c r="B177" s="85"/>
      <c r="C177" s="79"/>
      <c r="D177" s="132"/>
      <c r="E177" s="132"/>
      <c r="F177" s="85"/>
      <c r="G177" s="85" t="str">
        <f>+IFERROR(VLOOKUP(F177,Listas!$B:$C,2,0),"")</f>
        <v/>
      </c>
      <c r="H177" s="85"/>
      <c r="I177" s="85"/>
      <c r="J177" s="85"/>
      <c r="K177" s="79"/>
      <c r="L177" s="79"/>
      <c r="M177" s="82"/>
      <c r="N177" s="79"/>
      <c r="O177" s="132"/>
      <c r="P177" s="80"/>
      <c r="Q177" s="85"/>
      <c r="R177" s="85"/>
      <c r="S177" s="85"/>
      <c r="T177" s="85"/>
      <c r="U177" s="79"/>
      <c r="V177" s="85"/>
      <c r="W177" s="79"/>
      <c r="X177" s="86" t="str">
        <f t="shared" si="0"/>
        <v/>
      </c>
      <c r="Y177" s="87"/>
      <c r="Z177" s="88"/>
      <c r="AA177" s="89" t="str">
        <f>+IF(T177="UI",'Tasas por grupos escalonada'!$C$5,IF(T177="UYU",'Tasas por grupos escalonada'!$C$4,IF(T177="USD",'Tasas por grupos escalonada'!$C$6,"")))</f>
        <v/>
      </c>
      <c r="AB177" s="85"/>
      <c r="AC177" s="85"/>
      <c r="AD177" s="85"/>
      <c r="AE177" s="85"/>
      <c r="AF177" s="90" t="str">
        <f t="shared" si="1"/>
        <v/>
      </c>
      <c r="AG177" s="91" t="str">
        <f t="shared" si="2"/>
        <v/>
      </c>
      <c r="AH177" s="92" t="str">
        <f t="shared" si="3"/>
        <v/>
      </c>
      <c r="AI177" s="93" t="str">
        <f t="shared" si="4"/>
        <v/>
      </c>
      <c r="AJ177" s="93" t="str">
        <f t="shared" si="5"/>
        <v/>
      </c>
      <c r="AK177" s="215" t="str">
        <f t="shared" si="6"/>
        <v/>
      </c>
      <c r="AL177" s="99" t="str">
        <f>+IF(A177="","",IF(C177="",70,VLOOKUP(I177,Hoja2!A:D,4,0)))</f>
        <v/>
      </c>
    </row>
    <row r="178" spans="1:38" ht="15.75" customHeight="1">
      <c r="A178" s="79"/>
      <c r="B178" s="85"/>
      <c r="C178" s="79"/>
      <c r="D178" s="132"/>
      <c r="E178" s="132"/>
      <c r="F178" s="85"/>
      <c r="G178" s="85" t="str">
        <f>+IFERROR(VLOOKUP(F178,Listas!$B:$C,2,0),"")</f>
        <v/>
      </c>
      <c r="H178" s="85"/>
      <c r="I178" s="85"/>
      <c r="J178" s="85"/>
      <c r="K178" s="79"/>
      <c r="L178" s="79"/>
      <c r="M178" s="82"/>
      <c r="N178" s="79"/>
      <c r="O178" s="132"/>
      <c r="P178" s="80"/>
      <c r="Q178" s="85"/>
      <c r="R178" s="85"/>
      <c r="S178" s="85"/>
      <c r="T178" s="85"/>
      <c r="U178" s="79"/>
      <c r="V178" s="85"/>
      <c r="W178" s="79"/>
      <c r="X178" s="86" t="str">
        <f t="shared" si="0"/>
        <v/>
      </c>
      <c r="Y178" s="87"/>
      <c r="Z178" s="88"/>
      <c r="AA178" s="89" t="str">
        <f>+IF(T178="UI",'Tasas por grupos escalonada'!$C$5,IF(T178="UYU",'Tasas por grupos escalonada'!$C$4,IF(T178="USD",'Tasas por grupos escalonada'!$C$6,"")))</f>
        <v/>
      </c>
      <c r="AB178" s="85"/>
      <c r="AC178" s="85"/>
      <c r="AD178" s="85"/>
      <c r="AE178" s="85"/>
      <c r="AF178" s="90" t="str">
        <f t="shared" si="1"/>
        <v/>
      </c>
      <c r="AG178" s="91" t="str">
        <f t="shared" si="2"/>
        <v/>
      </c>
      <c r="AH178" s="92" t="str">
        <f t="shared" si="3"/>
        <v/>
      </c>
      <c r="AI178" s="93" t="str">
        <f t="shared" si="4"/>
        <v/>
      </c>
      <c r="AJ178" s="93" t="str">
        <f t="shared" si="5"/>
        <v/>
      </c>
      <c r="AK178" s="215" t="str">
        <f t="shared" si="6"/>
        <v/>
      </c>
      <c r="AL178" s="99" t="str">
        <f>+IF(A178="","",IF(C178="",70,VLOOKUP(I178,Hoja2!A:D,4,0)))</f>
        <v/>
      </c>
    </row>
    <row r="179" spans="1:38" ht="15.75" customHeight="1">
      <c r="A179" s="79"/>
      <c r="B179" s="85"/>
      <c r="C179" s="79"/>
      <c r="D179" s="132"/>
      <c r="E179" s="132"/>
      <c r="F179" s="85"/>
      <c r="G179" s="85" t="str">
        <f>+IFERROR(VLOOKUP(F179,Listas!$B:$C,2,0),"")</f>
        <v/>
      </c>
      <c r="H179" s="85"/>
      <c r="I179" s="85"/>
      <c r="J179" s="85"/>
      <c r="K179" s="79"/>
      <c r="L179" s="79"/>
      <c r="M179" s="82"/>
      <c r="N179" s="79"/>
      <c r="O179" s="132"/>
      <c r="P179" s="80"/>
      <c r="Q179" s="85"/>
      <c r="R179" s="85"/>
      <c r="S179" s="85"/>
      <c r="T179" s="85"/>
      <c r="U179" s="79"/>
      <c r="V179" s="85"/>
      <c r="W179" s="79"/>
      <c r="X179" s="86" t="str">
        <f t="shared" si="0"/>
        <v/>
      </c>
      <c r="Y179" s="87"/>
      <c r="Z179" s="88"/>
      <c r="AA179" s="89" t="str">
        <f>+IF(T179="UI",'Tasas por grupos escalonada'!$C$5,IF(T179="UYU",'Tasas por grupos escalonada'!$C$4,IF(T179="USD",'Tasas por grupos escalonada'!$C$6,"")))</f>
        <v/>
      </c>
      <c r="AB179" s="85"/>
      <c r="AC179" s="85"/>
      <c r="AD179" s="85"/>
      <c r="AE179" s="85"/>
      <c r="AF179" s="90" t="str">
        <f t="shared" si="1"/>
        <v/>
      </c>
      <c r="AG179" s="91" t="str">
        <f t="shared" si="2"/>
        <v/>
      </c>
      <c r="AH179" s="92" t="str">
        <f t="shared" si="3"/>
        <v/>
      </c>
      <c r="AI179" s="93" t="str">
        <f t="shared" si="4"/>
        <v/>
      </c>
      <c r="AJ179" s="93" t="str">
        <f t="shared" si="5"/>
        <v/>
      </c>
      <c r="AK179" s="215" t="str">
        <f t="shared" si="6"/>
        <v/>
      </c>
      <c r="AL179" s="99" t="str">
        <f>+IF(A179="","",IF(C179="",70,VLOOKUP(I179,Hoja2!A:D,4,0)))</f>
        <v/>
      </c>
    </row>
    <row r="180" spans="1:38" ht="15.75" customHeight="1">
      <c r="A180" s="79"/>
      <c r="B180" s="85"/>
      <c r="C180" s="79"/>
      <c r="D180" s="132"/>
      <c r="E180" s="132"/>
      <c r="F180" s="85"/>
      <c r="G180" s="85" t="str">
        <f>+IFERROR(VLOOKUP(F180,Listas!$B:$C,2,0),"")</f>
        <v/>
      </c>
      <c r="H180" s="85"/>
      <c r="I180" s="85"/>
      <c r="J180" s="85"/>
      <c r="K180" s="79"/>
      <c r="L180" s="79"/>
      <c r="M180" s="82"/>
      <c r="N180" s="79"/>
      <c r="O180" s="132"/>
      <c r="P180" s="80"/>
      <c r="Q180" s="85"/>
      <c r="R180" s="85"/>
      <c r="S180" s="85"/>
      <c r="T180" s="85"/>
      <c r="U180" s="79"/>
      <c r="V180" s="85"/>
      <c r="W180" s="79"/>
      <c r="X180" s="86" t="str">
        <f t="shared" si="0"/>
        <v/>
      </c>
      <c r="Y180" s="87"/>
      <c r="Z180" s="88"/>
      <c r="AA180" s="89" t="str">
        <f>+IF(T180="UI",'Tasas por grupos escalonada'!$C$5,IF(T180="UYU",'Tasas por grupos escalonada'!$C$4,IF(T180="USD",'Tasas por grupos escalonada'!$C$6,"")))</f>
        <v/>
      </c>
      <c r="AB180" s="85"/>
      <c r="AC180" s="85"/>
      <c r="AD180" s="85"/>
      <c r="AE180" s="85"/>
      <c r="AF180" s="90" t="str">
        <f t="shared" si="1"/>
        <v/>
      </c>
      <c r="AG180" s="91" t="str">
        <f t="shared" si="2"/>
        <v/>
      </c>
      <c r="AH180" s="92" t="str">
        <f t="shared" si="3"/>
        <v/>
      </c>
      <c r="AI180" s="93" t="str">
        <f t="shared" si="4"/>
        <v/>
      </c>
      <c r="AJ180" s="93" t="str">
        <f t="shared" si="5"/>
        <v/>
      </c>
      <c r="AK180" s="215" t="str">
        <f t="shared" si="6"/>
        <v/>
      </c>
      <c r="AL180" s="99" t="str">
        <f>+IF(A180="","",IF(C180="",70,VLOOKUP(I180,Hoja2!A:D,4,0)))</f>
        <v/>
      </c>
    </row>
    <row r="181" spans="1:38" ht="15.75" customHeight="1">
      <c r="A181" s="79"/>
      <c r="B181" s="85"/>
      <c r="C181" s="79"/>
      <c r="D181" s="132"/>
      <c r="E181" s="132"/>
      <c r="F181" s="85"/>
      <c r="G181" s="85" t="str">
        <f>+IFERROR(VLOOKUP(F181,Listas!$B:$C,2,0),"")</f>
        <v/>
      </c>
      <c r="H181" s="85"/>
      <c r="I181" s="85"/>
      <c r="J181" s="85"/>
      <c r="K181" s="79"/>
      <c r="L181" s="79"/>
      <c r="M181" s="82"/>
      <c r="N181" s="79"/>
      <c r="O181" s="132"/>
      <c r="P181" s="80"/>
      <c r="Q181" s="85"/>
      <c r="R181" s="85"/>
      <c r="S181" s="85"/>
      <c r="T181" s="85"/>
      <c r="U181" s="79"/>
      <c r="V181" s="85"/>
      <c r="W181" s="79"/>
      <c r="X181" s="86" t="str">
        <f t="shared" si="0"/>
        <v/>
      </c>
      <c r="Y181" s="87"/>
      <c r="Z181" s="88"/>
      <c r="AA181" s="89" t="str">
        <f>+IF(T181="UI",'Tasas por grupos escalonada'!$C$5,IF(T181="UYU",'Tasas por grupos escalonada'!$C$4,IF(T181="USD",'Tasas por grupos escalonada'!$C$6,"")))</f>
        <v/>
      </c>
      <c r="AB181" s="85"/>
      <c r="AC181" s="85"/>
      <c r="AD181" s="85"/>
      <c r="AE181" s="85"/>
      <c r="AF181" s="90" t="str">
        <f t="shared" si="1"/>
        <v/>
      </c>
      <c r="AG181" s="91" t="str">
        <f t="shared" si="2"/>
        <v/>
      </c>
      <c r="AH181" s="92" t="str">
        <f t="shared" si="3"/>
        <v/>
      </c>
      <c r="AI181" s="93" t="str">
        <f t="shared" si="4"/>
        <v/>
      </c>
      <c r="AJ181" s="93" t="str">
        <f t="shared" si="5"/>
        <v/>
      </c>
      <c r="AK181" s="215" t="str">
        <f t="shared" si="6"/>
        <v/>
      </c>
      <c r="AL181" s="99" t="str">
        <f>+IF(A181="","",IF(C181="",70,VLOOKUP(I181,Hoja2!A:D,4,0)))</f>
        <v/>
      </c>
    </row>
    <row r="182" spans="1:38" ht="15.75" customHeight="1">
      <c r="A182" s="79"/>
      <c r="B182" s="85"/>
      <c r="C182" s="79"/>
      <c r="D182" s="132"/>
      <c r="E182" s="132"/>
      <c r="F182" s="85"/>
      <c r="G182" s="85" t="str">
        <f>+IFERROR(VLOOKUP(F182,Listas!$B:$C,2,0),"")</f>
        <v/>
      </c>
      <c r="H182" s="85"/>
      <c r="I182" s="85"/>
      <c r="J182" s="85"/>
      <c r="K182" s="79"/>
      <c r="L182" s="79"/>
      <c r="M182" s="82"/>
      <c r="N182" s="79"/>
      <c r="O182" s="132"/>
      <c r="P182" s="80"/>
      <c r="Q182" s="85"/>
      <c r="R182" s="85"/>
      <c r="S182" s="85"/>
      <c r="T182" s="85"/>
      <c r="U182" s="79"/>
      <c r="V182" s="85"/>
      <c r="W182" s="79"/>
      <c r="X182" s="86" t="str">
        <f t="shared" si="0"/>
        <v/>
      </c>
      <c r="Y182" s="87"/>
      <c r="Z182" s="88"/>
      <c r="AA182" s="89" t="str">
        <f>+IF(T182="UI",'Tasas por grupos escalonada'!$C$5,IF(T182="UYU",'Tasas por grupos escalonada'!$C$4,IF(T182="USD",'Tasas por grupos escalonada'!$C$6,"")))</f>
        <v/>
      </c>
      <c r="AB182" s="85"/>
      <c r="AC182" s="85"/>
      <c r="AD182" s="85"/>
      <c r="AE182" s="85"/>
      <c r="AF182" s="90" t="str">
        <f t="shared" si="1"/>
        <v/>
      </c>
      <c r="AG182" s="91" t="str">
        <f t="shared" si="2"/>
        <v/>
      </c>
      <c r="AH182" s="92" t="str">
        <f t="shared" si="3"/>
        <v/>
      </c>
      <c r="AI182" s="93" t="str">
        <f t="shared" si="4"/>
        <v/>
      </c>
      <c r="AJ182" s="93" t="str">
        <f t="shared" si="5"/>
        <v/>
      </c>
      <c r="AK182" s="215" t="str">
        <f t="shared" si="6"/>
        <v/>
      </c>
      <c r="AL182" s="99" t="str">
        <f>+IF(A182="","",IF(C182="",70,VLOOKUP(I182,Hoja2!A:D,4,0)))</f>
        <v/>
      </c>
    </row>
    <row r="183" spans="1:38" ht="15.75" customHeight="1">
      <c r="A183" s="79"/>
      <c r="B183" s="85"/>
      <c r="C183" s="79"/>
      <c r="D183" s="132"/>
      <c r="E183" s="132"/>
      <c r="F183" s="85"/>
      <c r="G183" s="85" t="str">
        <f>+IFERROR(VLOOKUP(F183,Listas!$B:$C,2,0),"")</f>
        <v/>
      </c>
      <c r="H183" s="85"/>
      <c r="I183" s="85"/>
      <c r="J183" s="85"/>
      <c r="K183" s="79"/>
      <c r="L183" s="79"/>
      <c r="M183" s="82"/>
      <c r="N183" s="79"/>
      <c r="O183" s="132"/>
      <c r="P183" s="80"/>
      <c r="Q183" s="85"/>
      <c r="R183" s="85"/>
      <c r="S183" s="85"/>
      <c r="T183" s="85"/>
      <c r="U183" s="79"/>
      <c r="V183" s="85"/>
      <c r="W183" s="79"/>
      <c r="X183" s="86" t="str">
        <f t="shared" si="0"/>
        <v/>
      </c>
      <c r="Y183" s="87"/>
      <c r="Z183" s="88"/>
      <c r="AA183" s="89" t="str">
        <f>+IF(T183="UI",'Tasas por grupos escalonada'!$C$5,IF(T183="UYU",'Tasas por grupos escalonada'!$C$4,IF(T183="USD",'Tasas por grupos escalonada'!$C$6,"")))</f>
        <v/>
      </c>
      <c r="AB183" s="85"/>
      <c r="AC183" s="85"/>
      <c r="AD183" s="85"/>
      <c r="AE183" s="85"/>
      <c r="AF183" s="90" t="str">
        <f t="shared" si="1"/>
        <v/>
      </c>
      <c r="AG183" s="91" t="str">
        <f t="shared" si="2"/>
        <v/>
      </c>
      <c r="AH183" s="92" t="str">
        <f t="shared" si="3"/>
        <v/>
      </c>
      <c r="AI183" s="93" t="str">
        <f t="shared" si="4"/>
        <v/>
      </c>
      <c r="AJ183" s="93" t="str">
        <f t="shared" si="5"/>
        <v/>
      </c>
      <c r="AK183" s="215" t="str">
        <f t="shared" si="6"/>
        <v/>
      </c>
      <c r="AL183" s="99" t="str">
        <f>+IF(A183="","",IF(C183="",70,VLOOKUP(I183,Hoja2!A:D,4,0)))</f>
        <v/>
      </c>
    </row>
    <row r="184" spans="1:38" ht="15.75" customHeight="1">
      <c r="A184" s="79"/>
      <c r="B184" s="85"/>
      <c r="C184" s="79"/>
      <c r="D184" s="132"/>
      <c r="E184" s="132"/>
      <c r="F184" s="85"/>
      <c r="G184" s="85" t="str">
        <f>+IFERROR(VLOOKUP(F184,Listas!$B:$C,2,0),"")</f>
        <v/>
      </c>
      <c r="H184" s="85"/>
      <c r="I184" s="85"/>
      <c r="J184" s="85"/>
      <c r="K184" s="79"/>
      <c r="L184" s="79"/>
      <c r="M184" s="82"/>
      <c r="N184" s="79"/>
      <c r="O184" s="132"/>
      <c r="P184" s="80"/>
      <c r="Q184" s="85"/>
      <c r="R184" s="85"/>
      <c r="S184" s="85"/>
      <c r="T184" s="85"/>
      <c r="U184" s="79"/>
      <c r="V184" s="85"/>
      <c r="W184" s="79"/>
      <c r="X184" s="86" t="str">
        <f t="shared" si="0"/>
        <v/>
      </c>
      <c r="Y184" s="87"/>
      <c r="Z184" s="88"/>
      <c r="AA184" s="89" t="str">
        <f>+IF(T184="UI",'Tasas por grupos escalonada'!$C$5,IF(T184="UYU",'Tasas por grupos escalonada'!$C$4,IF(T184="USD",'Tasas por grupos escalonada'!$C$6,"")))</f>
        <v/>
      </c>
      <c r="AB184" s="85"/>
      <c r="AC184" s="85"/>
      <c r="AD184" s="85"/>
      <c r="AE184" s="85"/>
      <c r="AF184" s="90" t="str">
        <f t="shared" si="1"/>
        <v/>
      </c>
      <c r="AG184" s="91" t="str">
        <f t="shared" si="2"/>
        <v/>
      </c>
      <c r="AH184" s="92" t="str">
        <f t="shared" si="3"/>
        <v/>
      </c>
      <c r="AI184" s="93" t="str">
        <f t="shared" si="4"/>
        <v/>
      </c>
      <c r="AJ184" s="93" t="str">
        <f t="shared" si="5"/>
        <v/>
      </c>
      <c r="AK184" s="215" t="str">
        <f t="shared" si="6"/>
        <v/>
      </c>
      <c r="AL184" s="99" t="str">
        <f>+IF(A184="","",IF(C184="",70,VLOOKUP(I184,Hoja2!A:D,4,0)))</f>
        <v/>
      </c>
    </row>
    <row r="185" spans="1:38" ht="15.75" customHeight="1">
      <c r="A185" s="79"/>
      <c r="B185" s="85"/>
      <c r="C185" s="79"/>
      <c r="D185" s="132"/>
      <c r="E185" s="132"/>
      <c r="F185" s="85"/>
      <c r="G185" s="85" t="str">
        <f>+IFERROR(VLOOKUP(F185,Listas!$B:$C,2,0),"")</f>
        <v/>
      </c>
      <c r="H185" s="85"/>
      <c r="I185" s="85"/>
      <c r="J185" s="85"/>
      <c r="K185" s="79"/>
      <c r="L185" s="79"/>
      <c r="M185" s="82"/>
      <c r="N185" s="79"/>
      <c r="O185" s="132"/>
      <c r="P185" s="80"/>
      <c r="Q185" s="85"/>
      <c r="R185" s="85"/>
      <c r="S185" s="85"/>
      <c r="T185" s="85"/>
      <c r="U185" s="79"/>
      <c r="V185" s="85"/>
      <c r="W185" s="79"/>
      <c r="X185" s="86" t="str">
        <f t="shared" si="0"/>
        <v/>
      </c>
      <c r="Y185" s="87"/>
      <c r="Z185" s="88"/>
      <c r="AA185" s="89" t="str">
        <f>+IF(T185="UI",'Tasas por grupos escalonada'!$C$5,IF(T185="UYU",'Tasas por grupos escalonada'!$C$4,IF(T185="USD",'Tasas por grupos escalonada'!$C$6,"")))</f>
        <v/>
      </c>
      <c r="AB185" s="85"/>
      <c r="AC185" s="85"/>
      <c r="AD185" s="85"/>
      <c r="AE185" s="85"/>
      <c r="AF185" s="90" t="str">
        <f t="shared" si="1"/>
        <v/>
      </c>
      <c r="AG185" s="91" t="str">
        <f t="shared" si="2"/>
        <v/>
      </c>
      <c r="AH185" s="92" t="str">
        <f t="shared" si="3"/>
        <v/>
      </c>
      <c r="AI185" s="93" t="str">
        <f t="shared" si="4"/>
        <v/>
      </c>
      <c r="AJ185" s="93" t="str">
        <f t="shared" si="5"/>
        <v/>
      </c>
      <c r="AK185" s="215" t="str">
        <f t="shared" si="6"/>
        <v/>
      </c>
      <c r="AL185" s="99" t="str">
        <f>+IF(A185="","",IF(C185="",70,VLOOKUP(I185,Hoja2!A:D,4,0)))</f>
        <v/>
      </c>
    </row>
    <row r="186" spans="1:38" ht="15.75" customHeight="1">
      <c r="A186" s="79"/>
      <c r="B186" s="85"/>
      <c r="C186" s="79"/>
      <c r="D186" s="132"/>
      <c r="E186" s="132"/>
      <c r="F186" s="85"/>
      <c r="G186" s="85" t="str">
        <f>+IFERROR(VLOOKUP(F186,Listas!$B:$C,2,0),"")</f>
        <v/>
      </c>
      <c r="H186" s="85"/>
      <c r="I186" s="85"/>
      <c r="J186" s="85"/>
      <c r="K186" s="79"/>
      <c r="L186" s="79"/>
      <c r="M186" s="82"/>
      <c r="N186" s="79"/>
      <c r="O186" s="132"/>
      <c r="P186" s="80"/>
      <c r="Q186" s="85"/>
      <c r="R186" s="85"/>
      <c r="S186" s="85"/>
      <c r="T186" s="85"/>
      <c r="U186" s="79"/>
      <c r="V186" s="85"/>
      <c r="W186" s="79"/>
      <c r="X186" s="86" t="str">
        <f t="shared" si="0"/>
        <v/>
      </c>
      <c r="Y186" s="87"/>
      <c r="Z186" s="88"/>
      <c r="AA186" s="89" t="str">
        <f>+IF(T186="UI",'Tasas por grupos escalonada'!$C$5,IF(T186="UYU",'Tasas por grupos escalonada'!$C$4,IF(T186="USD",'Tasas por grupos escalonada'!$C$6,"")))</f>
        <v/>
      </c>
      <c r="AB186" s="85"/>
      <c r="AC186" s="85"/>
      <c r="AD186" s="85"/>
      <c r="AE186" s="85"/>
      <c r="AF186" s="90" t="str">
        <f t="shared" si="1"/>
        <v/>
      </c>
      <c r="AG186" s="91" t="str">
        <f t="shared" si="2"/>
        <v/>
      </c>
      <c r="AH186" s="92" t="str">
        <f t="shared" si="3"/>
        <v/>
      </c>
      <c r="AI186" s="93" t="str">
        <f t="shared" si="4"/>
        <v/>
      </c>
      <c r="AJ186" s="93" t="str">
        <f t="shared" si="5"/>
        <v/>
      </c>
      <c r="AK186" s="215" t="str">
        <f t="shared" si="6"/>
        <v/>
      </c>
      <c r="AL186" s="99" t="str">
        <f>+IF(A186="","",IF(C186="",70,VLOOKUP(I186,Hoja2!A:D,4,0)))</f>
        <v/>
      </c>
    </row>
    <row r="187" spans="1:38" ht="15.75" customHeight="1">
      <c r="A187" s="79"/>
      <c r="B187" s="85"/>
      <c r="C187" s="79"/>
      <c r="D187" s="132"/>
      <c r="E187" s="132"/>
      <c r="F187" s="85"/>
      <c r="G187" s="85" t="str">
        <f>+IFERROR(VLOOKUP(F187,Listas!$B:$C,2,0),"")</f>
        <v/>
      </c>
      <c r="H187" s="85"/>
      <c r="I187" s="85"/>
      <c r="J187" s="85"/>
      <c r="K187" s="79"/>
      <c r="L187" s="79"/>
      <c r="M187" s="82"/>
      <c r="N187" s="79"/>
      <c r="O187" s="132"/>
      <c r="P187" s="80"/>
      <c r="Q187" s="85"/>
      <c r="R187" s="85"/>
      <c r="S187" s="85"/>
      <c r="T187" s="85"/>
      <c r="U187" s="79"/>
      <c r="V187" s="85"/>
      <c r="W187" s="79"/>
      <c r="X187" s="86" t="str">
        <f t="shared" si="0"/>
        <v/>
      </c>
      <c r="Y187" s="87"/>
      <c r="Z187" s="88"/>
      <c r="AA187" s="89" t="str">
        <f>+IF(T187="UI",'Tasas por grupos escalonada'!$C$5,IF(T187="UYU",'Tasas por grupos escalonada'!$C$4,IF(T187="USD",'Tasas por grupos escalonada'!$C$6,"")))</f>
        <v/>
      </c>
      <c r="AB187" s="85"/>
      <c r="AC187" s="85"/>
      <c r="AD187" s="85"/>
      <c r="AE187" s="85"/>
      <c r="AF187" s="90" t="str">
        <f t="shared" si="1"/>
        <v/>
      </c>
      <c r="AG187" s="91" t="str">
        <f t="shared" si="2"/>
        <v/>
      </c>
      <c r="AH187" s="92" t="str">
        <f t="shared" si="3"/>
        <v/>
      </c>
      <c r="AI187" s="93" t="str">
        <f t="shared" si="4"/>
        <v/>
      </c>
      <c r="AJ187" s="93" t="str">
        <f t="shared" si="5"/>
        <v/>
      </c>
      <c r="AK187" s="215" t="str">
        <f t="shared" si="6"/>
        <v/>
      </c>
      <c r="AL187" s="99" t="str">
        <f>+IF(A187="","",IF(C187="",70,VLOOKUP(I187,Hoja2!A:D,4,0)))</f>
        <v/>
      </c>
    </row>
    <row r="188" spans="1:38" ht="15.75" customHeight="1">
      <c r="A188" s="79"/>
      <c r="B188" s="85"/>
      <c r="C188" s="79"/>
      <c r="D188" s="132"/>
      <c r="E188" s="132"/>
      <c r="F188" s="85"/>
      <c r="G188" s="85" t="str">
        <f>+IFERROR(VLOOKUP(F188,Listas!$B:$C,2,0),"")</f>
        <v/>
      </c>
      <c r="H188" s="85"/>
      <c r="I188" s="85"/>
      <c r="J188" s="85"/>
      <c r="K188" s="79"/>
      <c r="L188" s="79"/>
      <c r="M188" s="82"/>
      <c r="N188" s="79"/>
      <c r="O188" s="132"/>
      <c r="P188" s="80"/>
      <c r="Q188" s="85"/>
      <c r="R188" s="85"/>
      <c r="S188" s="85"/>
      <c r="T188" s="85"/>
      <c r="U188" s="79"/>
      <c r="V188" s="85"/>
      <c r="W188" s="79"/>
      <c r="X188" s="86" t="str">
        <f t="shared" si="0"/>
        <v/>
      </c>
      <c r="Y188" s="87"/>
      <c r="Z188" s="88"/>
      <c r="AA188" s="89" t="str">
        <f>+IF(T188="UI",'Tasas por grupos escalonada'!$C$5,IF(T188="UYU",'Tasas por grupos escalonada'!$C$4,IF(T188="USD",'Tasas por grupos escalonada'!$C$6,"")))</f>
        <v/>
      </c>
      <c r="AB188" s="85"/>
      <c r="AC188" s="85"/>
      <c r="AD188" s="85"/>
      <c r="AE188" s="85"/>
      <c r="AF188" s="90" t="str">
        <f t="shared" si="1"/>
        <v/>
      </c>
      <c r="AG188" s="91" t="str">
        <f t="shared" si="2"/>
        <v/>
      </c>
      <c r="AH188" s="92" t="str">
        <f t="shared" si="3"/>
        <v/>
      </c>
      <c r="AI188" s="93" t="str">
        <f t="shared" si="4"/>
        <v/>
      </c>
      <c r="AJ188" s="93" t="str">
        <f t="shared" si="5"/>
        <v/>
      </c>
      <c r="AK188" s="215" t="str">
        <f t="shared" si="6"/>
        <v/>
      </c>
      <c r="AL188" s="99" t="str">
        <f>+IF(A188="","",IF(C188="",70,VLOOKUP(I188,Hoja2!A:D,4,0)))</f>
        <v/>
      </c>
    </row>
    <row r="189" spans="1:38" ht="15.75" customHeight="1">
      <c r="A189" s="79"/>
      <c r="B189" s="85"/>
      <c r="C189" s="79"/>
      <c r="D189" s="132"/>
      <c r="E189" s="132"/>
      <c r="F189" s="85"/>
      <c r="G189" s="85" t="str">
        <f>+IFERROR(VLOOKUP(F189,Listas!$B:$C,2,0),"")</f>
        <v/>
      </c>
      <c r="H189" s="85"/>
      <c r="I189" s="85"/>
      <c r="J189" s="85"/>
      <c r="K189" s="79"/>
      <c r="L189" s="79"/>
      <c r="M189" s="82"/>
      <c r="N189" s="79"/>
      <c r="O189" s="132"/>
      <c r="P189" s="80"/>
      <c r="Q189" s="85"/>
      <c r="R189" s="85"/>
      <c r="S189" s="85"/>
      <c r="T189" s="85"/>
      <c r="U189" s="79"/>
      <c r="V189" s="85"/>
      <c r="W189" s="79"/>
      <c r="X189" s="86" t="str">
        <f t="shared" si="0"/>
        <v/>
      </c>
      <c r="Y189" s="87"/>
      <c r="Z189" s="88"/>
      <c r="AA189" s="89" t="str">
        <f>+IF(T189="UI",'Tasas por grupos escalonada'!$C$5,IF(T189="UYU",'Tasas por grupos escalonada'!$C$4,IF(T189="USD",'Tasas por grupos escalonada'!$C$6,"")))</f>
        <v/>
      </c>
      <c r="AB189" s="85"/>
      <c r="AC189" s="85"/>
      <c r="AD189" s="85"/>
      <c r="AE189" s="85"/>
      <c r="AF189" s="90" t="str">
        <f t="shared" si="1"/>
        <v/>
      </c>
      <c r="AG189" s="91" t="str">
        <f t="shared" si="2"/>
        <v/>
      </c>
      <c r="AH189" s="92" t="str">
        <f t="shared" si="3"/>
        <v/>
      </c>
      <c r="AI189" s="93" t="str">
        <f t="shared" si="4"/>
        <v/>
      </c>
      <c r="AJ189" s="93" t="str">
        <f t="shared" si="5"/>
        <v/>
      </c>
      <c r="AK189" s="215" t="str">
        <f t="shared" si="6"/>
        <v/>
      </c>
      <c r="AL189" s="99" t="str">
        <f>+IF(A189="","",IF(C189="",70,VLOOKUP(I189,Hoja2!A:D,4,0)))</f>
        <v/>
      </c>
    </row>
    <row r="190" spans="1:38" ht="15.75" customHeight="1">
      <c r="A190" s="79"/>
      <c r="B190" s="85"/>
      <c r="C190" s="79"/>
      <c r="D190" s="132"/>
      <c r="E190" s="132"/>
      <c r="F190" s="85"/>
      <c r="G190" s="85" t="str">
        <f>+IFERROR(VLOOKUP(F190,Listas!$B:$C,2,0),"")</f>
        <v/>
      </c>
      <c r="H190" s="85"/>
      <c r="I190" s="85"/>
      <c r="J190" s="85"/>
      <c r="K190" s="79"/>
      <c r="L190" s="79"/>
      <c r="M190" s="82"/>
      <c r="N190" s="79"/>
      <c r="O190" s="132"/>
      <c r="P190" s="80"/>
      <c r="Q190" s="85"/>
      <c r="R190" s="85"/>
      <c r="S190" s="85"/>
      <c r="T190" s="85"/>
      <c r="U190" s="79"/>
      <c r="V190" s="85"/>
      <c r="W190" s="79"/>
      <c r="X190" s="86" t="str">
        <f t="shared" si="0"/>
        <v/>
      </c>
      <c r="Y190" s="87"/>
      <c r="Z190" s="88"/>
      <c r="AA190" s="89" t="str">
        <f>+IF(T190="UI",'Tasas por grupos escalonada'!$C$5,IF(T190="UYU",'Tasas por grupos escalonada'!$C$4,IF(T190="USD",'Tasas por grupos escalonada'!$C$6,"")))</f>
        <v/>
      </c>
      <c r="AB190" s="85"/>
      <c r="AC190" s="85"/>
      <c r="AD190" s="85"/>
      <c r="AE190" s="85"/>
      <c r="AF190" s="90" t="str">
        <f t="shared" si="1"/>
        <v/>
      </c>
      <c r="AG190" s="91" t="str">
        <f t="shared" si="2"/>
        <v/>
      </c>
      <c r="AH190" s="92" t="str">
        <f t="shared" si="3"/>
        <v/>
      </c>
      <c r="AI190" s="93" t="str">
        <f t="shared" si="4"/>
        <v/>
      </c>
      <c r="AJ190" s="93" t="str">
        <f t="shared" si="5"/>
        <v/>
      </c>
      <c r="AK190" s="215" t="str">
        <f t="shared" si="6"/>
        <v/>
      </c>
      <c r="AL190" s="99" t="str">
        <f>+IF(A190="","",IF(C190="",70,VLOOKUP(I190,Hoja2!A:D,4,0)))</f>
        <v/>
      </c>
    </row>
    <row r="191" spans="1:38" ht="15.75" customHeight="1">
      <c r="A191" s="79"/>
      <c r="B191" s="85"/>
      <c r="C191" s="79"/>
      <c r="D191" s="132"/>
      <c r="E191" s="132"/>
      <c r="F191" s="85"/>
      <c r="G191" s="85" t="str">
        <f>+IFERROR(VLOOKUP(F191,Listas!$B:$C,2,0),"")</f>
        <v/>
      </c>
      <c r="H191" s="85"/>
      <c r="I191" s="85"/>
      <c r="J191" s="85"/>
      <c r="K191" s="79"/>
      <c r="L191" s="79"/>
      <c r="M191" s="82"/>
      <c r="N191" s="79"/>
      <c r="O191" s="132"/>
      <c r="P191" s="80"/>
      <c r="Q191" s="85"/>
      <c r="R191" s="85"/>
      <c r="S191" s="85"/>
      <c r="T191" s="85"/>
      <c r="U191" s="79"/>
      <c r="V191" s="85"/>
      <c r="W191" s="79"/>
      <c r="X191" s="86" t="str">
        <f t="shared" si="0"/>
        <v/>
      </c>
      <c r="Y191" s="87"/>
      <c r="Z191" s="88"/>
      <c r="AA191" s="89" t="str">
        <f>+IF(T191="UI",'Tasas por grupos escalonada'!$C$5,IF(T191="UYU",'Tasas por grupos escalonada'!$C$4,IF(T191="USD",'Tasas por grupos escalonada'!$C$6,"")))</f>
        <v/>
      </c>
      <c r="AB191" s="85"/>
      <c r="AC191" s="85"/>
      <c r="AD191" s="85"/>
      <c r="AE191" s="85"/>
      <c r="AF191" s="90" t="str">
        <f t="shared" si="1"/>
        <v/>
      </c>
      <c r="AG191" s="91" t="str">
        <f t="shared" si="2"/>
        <v/>
      </c>
      <c r="AH191" s="92" t="str">
        <f t="shared" si="3"/>
        <v/>
      </c>
      <c r="AI191" s="93" t="str">
        <f t="shared" si="4"/>
        <v/>
      </c>
      <c r="AJ191" s="93" t="str">
        <f t="shared" si="5"/>
        <v/>
      </c>
      <c r="AK191" s="215" t="str">
        <f t="shared" si="6"/>
        <v/>
      </c>
      <c r="AL191" s="99" t="str">
        <f>+IF(A191="","",IF(C191="",70,VLOOKUP(I191,Hoja2!A:D,4,0)))</f>
        <v/>
      </c>
    </row>
    <row r="192" spans="1:38" ht="15.75" customHeight="1">
      <c r="A192" s="79"/>
      <c r="B192" s="85"/>
      <c r="C192" s="79"/>
      <c r="D192" s="132"/>
      <c r="E192" s="132"/>
      <c r="F192" s="85"/>
      <c r="G192" s="85" t="str">
        <f>+IFERROR(VLOOKUP(F192,Listas!$B:$C,2,0),"")</f>
        <v/>
      </c>
      <c r="H192" s="85"/>
      <c r="I192" s="85"/>
      <c r="J192" s="85"/>
      <c r="K192" s="79"/>
      <c r="L192" s="79"/>
      <c r="M192" s="82"/>
      <c r="N192" s="79"/>
      <c r="O192" s="132"/>
      <c r="P192" s="80"/>
      <c r="Q192" s="85"/>
      <c r="R192" s="85"/>
      <c r="S192" s="85"/>
      <c r="T192" s="85"/>
      <c r="U192" s="79"/>
      <c r="V192" s="85"/>
      <c r="W192" s="79"/>
      <c r="X192" s="86" t="str">
        <f t="shared" si="0"/>
        <v/>
      </c>
      <c r="Y192" s="87"/>
      <c r="Z192" s="88"/>
      <c r="AA192" s="89" t="str">
        <f>+IF(T192="UI",'Tasas por grupos escalonada'!$C$5,IF(T192="UYU",'Tasas por grupos escalonada'!$C$4,IF(T192="USD",'Tasas por grupos escalonada'!$C$6,"")))</f>
        <v/>
      </c>
      <c r="AB192" s="85"/>
      <c r="AC192" s="85"/>
      <c r="AD192" s="85"/>
      <c r="AE192" s="85"/>
      <c r="AF192" s="90" t="str">
        <f t="shared" si="1"/>
        <v/>
      </c>
      <c r="AG192" s="91" t="str">
        <f t="shared" si="2"/>
        <v/>
      </c>
      <c r="AH192" s="92" t="str">
        <f t="shared" si="3"/>
        <v/>
      </c>
      <c r="AI192" s="93" t="str">
        <f t="shared" si="4"/>
        <v/>
      </c>
      <c r="AJ192" s="93" t="str">
        <f t="shared" si="5"/>
        <v/>
      </c>
      <c r="AK192" s="215" t="str">
        <f t="shared" si="6"/>
        <v/>
      </c>
      <c r="AL192" s="99" t="str">
        <f>+IF(A192="","",IF(C192="",70,VLOOKUP(I192,Hoja2!A:D,4,0)))</f>
        <v/>
      </c>
    </row>
    <row r="193" spans="1:38" ht="15.75" customHeight="1">
      <c r="A193" s="79"/>
      <c r="B193" s="85"/>
      <c r="C193" s="79"/>
      <c r="D193" s="132"/>
      <c r="E193" s="132"/>
      <c r="F193" s="85"/>
      <c r="G193" s="85" t="str">
        <f>+IFERROR(VLOOKUP(F193,Listas!$B:$C,2,0),"")</f>
        <v/>
      </c>
      <c r="H193" s="85"/>
      <c r="I193" s="85"/>
      <c r="J193" s="85"/>
      <c r="K193" s="79"/>
      <c r="L193" s="79"/>
      <c r="M193" s="82"/>
      <c r="N193" s="79"/>
      <c r="O193" s="132"/>
      <c r="P193" s="80"/>
      <c r="Q193" s="85"/>
      <c r="R193" s="85"/>
      <c r="S193" s="85"/>
      <c r="T193" s="85"/>
      <c r="U193" s="79"/>
      <c r="V193" s="85"/>
      <c r="W193" s="79"/>
      <c r="X193" s="86" t="str">
        <f t="shared" si="0"/>
        <v/>
      </c>
      <c r="Y193" s="87"/>
      <c r="Z193" s="88"/>
      <c r="AA193" s="89" t="str">
        <f>+IF(T193="UI",'Tasas por grupos escalonada'!$C$5,IF(T193="UYU",'Tasas por grupos escalonada'!$C$4,IF(T193="USD",'Tasas por grupos escalonada'!$C$6,"")))</f>
        <v/>
      </c>
      <c r="AB193" s="85"/>
      <c r="AC193" s="85"/>
      <c r="AD193" s="85"/>
      <c r="AE193" s="85"/>
      <c r="AF193" s="90" t="str">
        <f t="shared" si="1"/>
        <v/>
      </c>
      <c r="AG193" s="91" t="str">
        <f t="shared" si="2"/>
        <v/>
      </c>
      <c r="AH193" s="92" t="str">
        <f t="shared" si="3"/>
        <v/>
      </c>
      <c r="AI193" s="93" t="str">
        <f t="shared" si="4"/>
        <v/>
      </c>
      <c r="AJ193" s="93" t="str">
        <f t="shared" si="5"/>
        <v/>
      </c>
      <c r="AK193" s="215" t="str">
        <f t="shared" si="6"/>
        <v/>
      </c>
      <c r="AL193" s="99" t="str">
        <f>+IF(A193="","",IF(C193="",70,VLOOKUP(I193,Hoja2!A:D,4,0)))</f>
        <v/>
      </c>
    </row>
    <row r="194" spans="1:38" ht="15.75" customHeight="1">
      <c r="A194" s="79"/>
      <c r="B194" s="85"/>
      <c r="C194" s="79"/>
      <c r="D194" s="132"/>
      <c r="E194" s="132"/>
      <c r="F194" s="85"/>
      <c r="G194" s="85" t="str">
        <f>+IFERROR(VLOOKUP(F194,Listas!$B:$C,2,0),"")</f>
        <v/>
      </c>
      <c r="H194" s="85"/>
      <c r="I194" s="85"/>
      <c r="J194" s="85"/>
      <c r="K194" s="79"/>
      <c r="L194" s="79"/>
      <c r="M194" s="82"/>
      <c r="N194" s="79"/>
      <c r="O194" s="132"/>
      <c r="P194" s="80"/>
      <c r="Q194" s="85"/>
      <c r="R194" s="85"/>
      <c r="S194" s="85"/>
      <c r="T194" s="85"/>
      <c r="U194" s="79"/>
      <c r="V194" s="85"/>
      <c r="W194" s="79"/>
      <c r="X194" s="86" t="str">
        <f t="shared" si="0"/>
        <v/>
      </c>
      <c r="Y194" s="87"/>
      <c r="Z194" s="88"/>
      <c r="AA194" s="89" t="str">
        <f>+IF(T194="UI",'Tasas por grupos escalonada'!$C$5,IF(T194="UYU",'Tasas por grupos escalonada'!$C$4,IF(T194="USD",'Tasas por grupos escalonada'!$C$6,"")))</f>
        <v/>
      </c>
      <c r="AB194" s="85"/>
      <c r="AC194" s="85"/>
      <c r="AD194" s="85"/>
      <c r="AE194" s="85"/>
      <c r="AF194" s="90" t="str">
        <f t="shared" si="1"/>
        <v/>
      </c>
      <c r="AG194" s="91" t="str">
        <f t="shared" si="2"/>
        <v/>
      </c>
      <c r="AH194" s="92" t="str">
        <f t="shared" si="3"/>
        <v/>
      </c>
      <c r="AI194" s="93" t="str">
        <f t="shared" si="4"/>
        <v/>
      </c>
      <c r="AJ194" s="93" t="str">
        <f t="shared" si="5"/>
        <v/>
      </c>
      <c r="AK194" s="215" t="str">
        <f t="shared" si="6"/>
        <v/>
      </c>
      <c r="AL194" s="99" t="str">
        <f>+IF(A194="","",IF(C194="",70,VLOOKUP(I194,Hoja2!A:D,4,0)))</f>
        <v/>
      </c>
    </row>
    <row r="195" spans="1:38" ht="15.75" customHeight="1">
      <c r="A195" s="79"/>
      <c r="B195" s="85"/>
      <c r="C195" s="79"/>
      <c r="D195" s="132"/>
      <c r="E195" s="132"/>
      <c r="F195" s="85"/>
      <c r="G195" s="85" t="str">
        <f>+IFERROR(VLOOKUP(F195,Listas!$B:$C,2,0),"")</f>
        <v/>
      </c>
      <c r="H195" s="85"/>
      <c r="I195" s="85"/>
      <c r="J195" s="85"/>
      <c r="K195" s="79"/>
      <c r="L195" s="79"/>
      <c r="M195" s="82"/>
      <c r="N195" s="79"/>
      <c r="O195" s="132"/>
      <c r="P195" s="80"/>
      <c r="Q195" s="85"/>
      <c r="R195" s="85"/>
      <c r="S195" s="85"/>
      <c r="T195" s="85"/>
      <c r="U195" s="79"/>
      <c r="V195" s="85"/>
      <c r="W195" s="79"/>
      <c r="X195" s="86" t="str">
        <f t="shared" si="0"/>
        <v/>
      </c>
      <c r="Y195" s="87"/>
      <c r="Z195" s="88"/>
      <c r="AA195" s="89" t="str">
        <f>+IF(T195="UI",'Tasas por grupos escalonada'!$C$5,IF(T195="UYU",'Tasas por grupos escalonada'!$C$4,IF(T195="USD",'Tasas por grupos escalonada'!$C$6,"")))</f>
        <v/>
      </c>
      <c r="AB195" s="85"/>
      <c r="AC195" s="85"/>
      <c r="AD195" s="85"/>
      <c r="AE195" s="85"/>
      <c r="AF195" s="90" t="str">
        <f t="shared" si="1"/>
        <v/>
      </c>
      <c r="AG195" s="91" t="str">
        <f t="shared" si="2"/>
        <v/>
      </c>
      <c r="AH195" s="92" t="str">
        <f t="shared" si="3"/>
        <v/>
      </c>
      <c r="AI195" s="93" t="str">
        <f t="shared" si="4"/>
        <v/>
      </c>
      <c r="AJ195" s="93" t="str">
        <f t="shared" si="5"/>
        <v/>
      </c>
      <c r="AK195" s="215" t="str">
        <f t="shared" si="6"/>
        <v/>
      </c>
      <c r="AL195" s="99" t="str">
        <f>+IF(A195="","",IF(C195="",70,VLOOKUP(I195,Hoja2!A:D,4,0)))</f>
        <v/>
      </c>
    </row>
    <row r="196" spans="1:38" ht="15.75" customHeight="1">
      <c r="A196" s="79"/>
      <c r="B196" s="85"/>
      <c r="C196" s="79"/>
      <c r="D196" s="132"/>
      <c r="E196" s="132"/>
      <c r="F196" s="85"/>
      <c r="G196" s="85" t="str">
        <f>+IFERROR(VLOOKUP(F196,Listas!$B:$C,2,0),"")</f>
        <v/>
      </c>
      <c r="H196" s="85"/>
      <c r="I196" s="85"/>
      <c r="J196" s="85"/>
      <c r="K196" s="79"/>
      <c r="L196" s="79"/>
      <c r="M196" s="82"/>
      <c r="N196" s="79"/>
      <c r="O196" s="132"/>
      <c r="P196" s="80"/>
      <c r="Q196" s="85"/>
      <c r="R196" s="85"/>
      <c r="S196" s="85"/>
      <c r="T196" s="85"/>
      <c r="U196" s="79"/>
      <c r="V196" s="85"/>
      <c r="W196" s="79"/>
      <c r="X196" s="86" t="str">
        <f t="shared" si="0"/>
        <v/>
      </c>
      <c r="Y196" s="87"/>
      <c r="Z196" s="88"/>
      <c r="AA196" s="89" t="str">
        <f>+IF(T196="UI",'Tasas por grupos escalonada'!$C$5,IF(T196="UYU",'Tasas por grupos escalonada'!$C$4,IF(T196="USD",'Tasas por grupos escalonada'!$C$6,"")))</f>
        <v/>
      </c>
      <c r="AB196" s="85"/>
      <c r="AC196" s="85"/>
      <c r="AD196" s="85"/>
      <c r="AE196" s="85"/>
      <c r="AF196" s="90" t="str">
        <f t="shared" si="1"/>
        <v/>
      </c>
      <c r="AG196" s="91" t="str">
        <f t="shared" si="2"/>
        <v/>
      </c>
      <c r="AH196" s="92" t="str">
        <f t="shared" si="3"/>
        <v/>
      </c>
      <c r="AI196" s="93" t="str">
        <f t="shared" si="4"/>
        <v/>
      </c>
      <c r="AJ196" s="93" t="str">
        <f t="shared" si="5"/>
        <v/>
      </c>
      <c r="AK196" s="215" t="str">
        <f t="shared" si="6"/>
        <v/>
      </c>
      <c r="AL196" s="99" t="str">
        <f>+IF(A196="","",IF(C196="",70,VLOOKUP(I196,Hoja2!A:D,4,0)))</f>
        <v/>
      </c>
    </row>
    <row r="197" spans="1:38" ht="15.75" customHeight="1">
      <c r="A197" s="79"/>
      <c r="B197" s="85"/>
      <c r="C197" s="79"/>
      <c r="D197" s="132"/>
      <c r="E197" s="132"/>
      <c r="F197" s="85"/>
      <c r="G197" s="85" t="str">
        <f>+IFERROR(VLOOKUP(F197,Listas!$B:$C,2,0),"")</f>
        <v/>
      </c>
      <c r="H197" s="85"/>
      <c r="I197" s="85"/>
      <c r="J197" s="85"/>
      <c r="K197" s="79"/>
      <c r="L197" s="79"/>
      <c r="M197" s="82"/>
      <c r="N197" s="79"/>
      <c r="O197" s="132"/>
      <c r="P197" s="80"/>
      <c r="Q197" s="85"/>
      <c r="R197" s="85"/>
      <c r="S197" s="85"/>
      <c r="T197" s="85"/>
      <c r="U197" s="79"/>
      <c r="V197" s="85"/>
      <c r="W197" s="79"/>
      <c r="X197" s="86" t="str">
        <f t="shared" si="0"/>
        <v/>
      </c>
      <c r="Y197" s="87"/>
      <c r="Z197" s="88"/>
      <c r="AA197" s="89" t="str">
        <f>+IF(T197="UI",'Tasas por grupos escalonada'!$C$5,IF(T197="UYU",'Tasas por grupos escalonada'!$C$4,IF(T197="USD",'Tasas por grupos escalonada'!$C$6,"")))</f>
        <v/>
      </c>
      <c r="AB197" s="85"/>
      <c r="AC197" s="85"/>
      <c r="AD197" s="85"/>
      <c r="AE197" s="85"/>
      <c r="AF197" s="90" t="str">
        <f t="shared" si="1"/>
        <v/>
      </c>
      <c r="AG197" s="91" t="str">
        <f t="shared" si="2"/>
        <v/>
      </c>
      <c r="AH197" s="92" t="str">
        <f t="shared" si="3"/>
        <v/>
      </c>
      <c r="AI197" s="93" t="str">
        <f t="shared" si="4"/>
        <v/>
      </c>
      <c r="AJ197" s="93" t="str">
        <f t="shared" si="5"/>
        <v/>
      </c>
      <c r="AK197" s="215" t="str">
        <f t="shared" si="6"/>
        <v/>
      </c>
      <c r="AL197" s="99" t="str">
        <f>+IF(A197="","",IF(C197="",70,VLOOKUP(I197,Hoja2!A:D,4,0)))</f>
        <v/>
      </c>
    </row>
    <row r="198" spans="1:38" ht="15.75" customHeight="1">
      <c r="A198" s="79"/>
      <c r="B198" s="85"/>
      <c r="C198" s="79"/>
      <c r="D198" s="132"/>
      <c r="E198" s="132"/>
      <c r="F198" s="85"/>
      <c r="G198" s="85" t="str">
        <f>+IFERROR(VLOOKUP(F198,Listas!$B:$C,2,0),"")</f>
        <v/>
      </c>
      <c r="H198" s="85"/>
      <c r="I198" s="85"/>
      <c r="J198" s="85"/>
      <c r="K198" s="79"/>
      <c r="L198" s="79"/>
      <c r="M198" s="82"/>
      <c r="N198" s="79"/>
      <c r="O198" s="132"/>
      <c r="P198" s="80"/>
      <c r="Q198" s="85"/>
      <c r="R198" s="85"/>
      <c r="S198" s="85"/>
      <c r="T198" s="85"/>
      <c r="U198" s="79"/>
      <c r="V198" s="85"/>
      <c r="W198" s="79"/>
      <c r="X198" s="86" t="str">
        <f t="shared" si="0"/>
        <v/>
      </c>
      <c r="Y198" s="87"/>
      <c r="Z198" s="88"/>
      <c r="AA198" s="89" t="str">
        <f>+IF(T198="UI",'Tasas por grupos escalonada'!$C$5,IF(T198="UYU",'Tasas por grupos escalonada'!$C$4,IF(T198="USD",'Tasas por grupos escalonada'!$C$6,"")))</f>
        <v/>
      </c>
      <c r="AB198" s="85"/>
      <c r="AC198" s="85"/>
      <c r="AD198" s="85"/>
      <c r="AE198" s="85"/>
      <c r="AF198" s="90" t="str">
        <f t="shared" si="1"/>
        <v/>
      </c>
      <c r="AG198" s="91" t="str">
        <f t="shared" si="2"/>
        <v/>
      </c>
      <c r="AH198" s="92" t="str">
        <f t="shared" si="3"/>
        <v/>
      </c>
      <c r="AI198" s="93" t="str">
        <f t="shared" si="4"/>
        <v/>
      </c>
      <c r="AJ198" s="93" t="str">
        <f t="shared" si="5"/>
        <v/>
      </c>
      <c r="AK198" s="215" t="str">
        <f t="shared" si="6"/>
        <v/>
      </c>
      <c r="AL198" s="99" t="str">
        <f>+IF(A198="","",IF(C198="",70,VLOOKUP(I198,Hoja2!A:D,4,0)))</f>
        <v/>
      </c>
    </row>
    <row r="199" spans="1:38" ht="15.75" customHeight="1">
      <c r="A199" s="79"/>
      <c r="B199" s="85"/>
      <c r="C199" s="79"/>
      <c r="D199" s="132"/>
      <c r="E199" s="132"/>
      <c r="F199" s="85"/>
      <c r="G199" s="85" t="str">
        <f>+IFERROR(VLOOKUP(F199,Listas!$B:$C,2,0),"")</f>
        <v/>
      </c>
      <c r="H199" s="85"/>
      <c r="I199" s="85"/>
      <c r="J199" s="85"/>
      <c r="K199" s="79"/>
      <c r="L199" s="79"/>
      <c r="M199" s="82"/>
      <c r="N199" s="79"/>
      <c r="O199" s="132"/>
      <c r="P199" s="80"/>
      <c r="Q199" s="85"/>
      <c r="R199" s="85"/>
      <c r="S199" s="85"/>
      <c r="T199" s="85"/>
      <c r="U199" s="79"/>
      <c r="V199" s="85"/>
      <c r="W199" s="79"/>
      <c r="X199" s="86" t="str">
        <f t="shared" si="0"/>
        <v/>
      </c>
      <c r="Y199" s="87"/>
      <c r="Z199" s="88"/>
      <c r="AA199" s="89" t="str">
        <f>+IF(T199="UI",'Tasas por grupos escalonada'!$C$5,IF(T199="UYU",'Tasas por grupos escalonada'!$C$4,IF(T199="USD",'Tasas por grupos escalonada'!$C$6,"")))</f>
        <v/>
      </c>
      <c r="AB199" s="85"/>
      <c r="AC199" s="85"/>
      <c r="AD199" s="85"/>
      <c r="AE199" s="85"/>
      <c r="AF199" s="90" t="str">
        <f t="shared" si="1"/>
        <v/>
      </c>
      <c r="AG199" s="91" t="str">
        <f t="shared" si="2"/>
        <v/>
      </c>
      <c r="AH199" s="92" t="str">
        <f t="shared" si="3"/>
        <v/>
      </c>
      <c r="AI199" s="93" t="str">
        <f t="shared" si="4"/>
        <v/>
      </c>
      <c r="AJ199" s="93" t="str">
        <f t="shared" si="5"/>
        <v/>
      </c>
      <c r="AK199" s="215" t="str">
        <f t="shared" si="6"/>
        <v/>
      </c>
      <c r="AL199" s="99" t="str">
        <f>+IF(A199="","",IF(C199="",70,VLOOKUP(I199,Hoja2!A:D,4,0)))</f>
        <v/>
      </c>
    </row>
    <row r="200" spans="1:38" ht="15.75" customHeight="1">
      <c r="A200" s="79"/>
      <c r="B200" s="85"/>
      <c r="C200" s="79"/>
      <c r="D200" s="132"/>
      <c r="E200" s="132"/>
      <c r="F200" s="85"/>
      <c r="G200" s="85" t="str">
        <f>+IFERROR(VLOOKUP(F200,Listas!$B:$C,2,0),"")</f>
        <v/>
      </c>
      <c r="H200" s="85"/>
      <c r="I200" s="85"/>
      <c r="J200" s="85"/>
      <c r="K200" s="79"/>
      <c r="L200" s="79"/>
      <c r="M200" s="82"/>
      <c r="N200" s="79"/>
      <c r="O200" s="132"/>
      <c r="P200" s="80"/>
      <c r="Q200" s="85"/>
      <c r="R200" s="85"/>
      <c r="S200" s="85"/>
      <c r="T200" s="85"/>
      <c r="U200" s="79"/>
      <c r="V200" s="85"/>
      <c r="W200" s="79"/>
      <c r="X200" s="86" t="str">
        <f t="shared" si="0"/>
        <v/>
      </c>
      <c r="Y200" s="87"/>
      <c r="Z200" s="88"/>
      <c r="AA200" s="89" t="str">
        <f>+IF(T200="UI",'Tasas por grupos escalonada'!$C$5,IF(T200="UYU",'Tasas por grupos escalonada'!$C$4,IF(T200="USD",'Tasas por grupos escalonada'!$C$6,"")))</f>
        <v/>
      </c>
      <c r="AB200" s="85"/>
      <c r="AC200" s="85"/>
      <c r="AD200" s="85"/>
      <c r="AE200" s="85"/>
      <c r="AF200" s="90" t="str">
        <f t="shared" si="1"/>
        <v/>
      </c>
      <c r="AG200" s="91" t="str">
        <f t="shared" si="2"/>
        <v/>
      </c>
      <c r="AH200" s="92" t="str">
        <f t="shared" si="3"/>
        <v/>
      </c>
      <c r="AI200" s="93" t="str">
        <f t="shared" si="4"/>
        <v/>
      </c>
      <c r="AJ200" s="93" t="str">
        <f t="shared" si="5"/>
        <v/>
      </c>
      <c r="AK200" s="215" t="str">
        <f t="shared" si="6"/>
        <v/>
      </c>
      <c r="AL200" s="99" t="str">
        <f>+IF(A200="","",IF(C200="",70,VLOOKUP(I200,Hoja2!A:D,4,0)))</f>
        <v/>
      </c>
    </row>
    <row r="201" spans="1:38" ht="14.25" customHeight="1">
      <c r="A201" s="79"/>
      <c r="B201" s="85"/>
      <c r="C201" s="79"/>
      <c r="D201" s="132"/>
      <c r="E201" s="132"/>
      <c r="F201" s="85"/>
      <c r="G201" s="85" t="str">
        <f>+IFERROR(VLOOKUP(F201,Listas!$B:$C,2,0),"")</f>
        <v/>
      </c>
      <c r="H201" s="85"/>
      <c r="I201" s="85"/>
      <c r="J201" s="85"/>
      <c r="K201" s="79"/>
      <c r="L201" s="79"/>
      <c r="M201" s="82"/>
      <c r="N201" s="79"/>
      <c r="O201" s="132"/>
      <c r="P201" s="80"/>
      <c r="Q201" s="85"/>
      <c r="R201" s="85"/>
      <c r="S201" s="85"/>
      <c r="T201" s="85"/>
      <c r="U201" s="79"/>
      <c r="V201" s="85"/>
      <c r="W201" s="79"/>
      <c r="X201" s="86" t="str">
        <f t="shared" si="0"/>
        <v/>
      </c>
      <c r="Y201" s="87"/>
      <c r="Z201" s="88"/>
      <c r="AA201" s="89" t="str">
        <f>+IF(T201="UI",'Tasas por grupos escalonada'!$C$5,IF(T201="UYU",'Tasas por grupos escalonada'!$C$4,IF(T201="USD",'Tasas por grupos escalonada'!$C$6,"")))</f>
        <v/>
      </c>
      <c r="AB201" s="85"/>
      <c r="AC201" s="85"/>
      <c r="AD201" s="85"/>
      <c r="AE201" s="85"/>
      <c r="AF201" s="90" t="str">
        <f t="shared" si="1"/>
        <v/>
      </c>
      <c r="AG201" s="91" t="str">
        <f t="shared" si="2"/>
        <v/>
      </c>
      <c r="AH201" s="92" t="str">
        <f t="shared" si="3"/>
        <v/>
      </c>
      <c r="AI201" s="93" t="str">
        <f t="shared" si="4"/>
        <v/>
      </c>
      <c r="AJ201" s="93" t="str">
        <f t="shared" si="5"/>
        <v/>
      </c>
      <c r="AK201" s="215" t="str">
        <f t="shared" si="6"/>
        <v/>
      </c>
      <c r="AL201" s="99" t="str">
        <f>+IF(A201="","",IF(C201="",70,VLOOKUP(I201,Hoja2!A:D,4,0)))</f>
        <v/>
      </c>
    </row>
    <row r="202" spans="1:38" ht="14.25" customHeight="1">
      <c r="A202" s="79"/>
      <c r="B202" s="85"/>
      <c r="C202" s="79"/>
      <c r="D202" s="132"/>
      <c r="E202" s="132"/>
      <c r="F202" s="85"/>
      <c r="G202" s="85" t="str">
        <f>+IFERROR(VLOOKUP(F202,Listas!$B:$C,2,0),"")</f>
        <v/>
      </c>
      <c r="H202" s="85"/>
      <c r="I202" s="85"/>
      <c r="J202" s="85"/>
      <c r="K202" s="79"/>
      <c r="L202" s="79"/>
      <c r="M202" s="82"/>
      <c r="N202" s="79"/>
      <c r="O202" s="132"/>
      <c r="P202" s="80"/>
      <c r="Q202" s="85"/>
      <c r="R202" s="85"/>
      <c r="S202" s="85"/>
      <c r="T202" s="85"/>
      <c r="U202" s="79"/>
      <c r="V202" s="85"/>
      <c r="W202" s="79"/>
      <c r="X202" s="86" t="str">
        <f t="shared" si="0"/>
        <v/>
      </c>
      <c r="Y202" s="87"/>
      <c r="Z202" s="88"/>
      <c r="AA202" s="89" t="str">
        <f>+IF(T202="UI",'Tasas por grupos escalonada'!$C$5,IF(T202="UYU",'Tasas por grupos escalonada'!$C$4,IF(T202="USD",'Tasas por grupos escalonada'!$C$6,"")))</f>
        <v/>
      </c>
      <c r="AB202" s="85"/>
      <c r="AC202" s="85"/>
      <c r="AD202" s="85"/>
      <c r="AE202" s="85"/>
      <c r="AF202" s="90" t="str">
        <f t="shared" si="1"/>
        <v/>
      </c>
      <c r="AG202" s="91" t="str">
        <f t="shared" si="2"/>
        <v/>
      </c>
      <c r="AH202" s="92" t="str">
        <f t="shared" si="3"/>
        <v/>
      </c>
      <c r="AI202" s="93" t="str">
        <f t="shared" si="4"/>
        <v/>
      </c>
      <c r="AJ202" s="93" t="str">
        <f t="shared" si="5"/>
        <v/>
      </c>
      <c r="AK202" s="215" t="str">
        <f t="shared" si="6"/>
        <v/>
      </c>
      <c r="AL202" s="99" t="str">
        <f>+IF(A202="","",IF(C202="",70,VLOOKUP(I202,Hoja2!A:D,4,0)))</f>
        <v/>
      </c>
    </row>
    <row r="203" spans="1:38" ht="14.25" customHeight="1">
      <c r="A203" s="79"/>
      <c r="B203" s="85"/>
      <c r="C203" s="79"/>
      <c r="D203" s="132"/>
      <c r="E203" s="132"/>
      <c r="F203" s="85"/>
      <c r="G203" s="85" t="str">
        <f>+IFERROR(VLOOKUP(F203,Listas!$B:$C,2,0),"")</f>
        <v/>
      </c>
      <c r="H203" s="85"/>
      <c r="I203" s="85"/>
      <c r="J203" s="85"/>
      <c r="K203" s="79"/>
      <c r="L203" s="79"/>
      <c r="M203" s="82"/>
      <c r="N203" s="79"/>
      <c r="O203" s="132"/>
      <c r="P203" s="80"/>
      <c r="Q203" s="85"/>
      <c r="R203" s="85"/>
      <c r="S203" s="85"/>
      <c r="T203" s="85"/>
      <c r="U203" s="79"/>
      <c r="V203" s="85"/>
      <c r="W203" s="79"/>
      <c r="X203" s="86" t="str">
        <f t="shared" si="0"/>
        <v/>
      </c>
      <c r="Y203" s="87"/>
      <c r="Z203" s="88"/>
      <c r="AA203" s="89" t="str">
        <f>+IF(T203="UI",'Tasas por grupos escalonada'!$C$5,IF(T203="UYU",'Tasas por grupos escalonada'!$C$4,IF(T203="USD",'Tasas por grupos escalonada'!$C$6,"")))</f>
        <v/>
      </c>
      <c r="AB203" s="85"/>
      <c r="AC203" s="85"/>
      <c r="AD203" s="85"/>
      <c r="AE203" s="85"/>
      <c r="AF203" s="90" t="str">
        <f t="shared" si="1"/>
        <v/>
      </c>
      <c r="AG203" s="91" t="str">
        <f t="shared" si="2"/>
        <v/>
      </c>
      <c r="AH203" s="92" t="str">
        <f t="shared" si="3"/>
        <v/>
      </c>
      <c r="AI203" s="93" t="str">
        <f t="shared" si="4"/>
        <v/>
      </c>
      <c r="AJ203" s="93" t="str">
        <f t="shared" si="5"/>
        <v/>
      </c>
      <c r="AK203" s="215" t="str">
        <f t="shared" si="6"/>
        <v/>
      </c>
      <c r="AL203" s="99" t="str">
        <f>+IF(A203="","",IF(C203="",70,VLOOKUP(I203,Hoja2!A:D,4,0)))</f>
        <v/>
      </c>
    </row>
    <row r="204" spans="1:38" ht="14.25" customHeight="1">
      <c r="A204" s="79"/>
      <c r="B204" s="85"/>
      <c r="C204" s="79"/>
      <c r="D204" s="132"/>
      <c r="E204" s="132"/>
      <c r="F204" s="85"/>
      <c r="G204" s="85" t="str">
        <f>+IFERROR(VLOOKUP(F204,Listas!$B:$C,2,0),"")</f>
        <v/>
      </c>
      <c r="H204" s="85"/>
      <c r="I204" s="85"/>
      <c r="J204" s="85"/>
      <c r="K204" s="79"/>
      <c r="L204" s="79"/>
      <c r="M204" s="82"/>
      <c r="N204" s="79"/>
      <c r="O204" s="132"/>
      <c r="P204" s="80"/>
      <c r="Q204" s="85"/>
      <c r="R204" s="85"/>
      <c r="S204" s="85"/>
      <c r="T204" s="85"/>
      <c r="U204" s="79"/>
      <c r="V204" s="85"/>
      <c r="W204" s="79"/>
      <c r="X204" s="86" t="str">
        <f t="shared" si="0"/>
        <v/>
      </c>
      <c r="Y204" s="87"/>
      <c r="Z204" s="88"/>
      <c r="AA204" s="89" t="str">
        <f>+IF(T204="UI",'Tasas por grupos escalonada'!$C$5,IF(T204="UYU",'Tasas por grupos escalonada'!$C$4,IF(T204="USD",'Tasas por grupos escalonada'!$C$6,"")))</f>
        <v/>
      </c>
      <c r="AB204" s="85"/>
      <c r="AC204" s="85"/>
      <c r="AD204" s="85"/>
      <c r="AE204" s="85"/>
      <c r="AF204" s="90" t="str">
        <f t="shared" si="1"/>
        <v/>
      </c>
      <c r="AG204" s="91" t="str">
        <f t="shared" si="2"/>
        <v/>
      </c>
      <c r="AH204" s="92" t="str">
        <f t="shared" si="3"/>
        <v/>
      </c>
      <c r="AI204" s="93" t="str">
        <f t="shared" si="4"/>
        <v/>
      </c>
      <c r="AJ204" s="93" t="str">
        <f t="shared" si="5"/>
        <v/>
      </c>
      <c r="AK204" s="215" t="str">
        <f t="shared" si="6"/>
        <v/>
      </c>
      <c r="AL204" s="99" t="str">
        <f>+IF(A204="","",IF(C204="",70,VLOOKUP(I204,Hoja2!A:D,4,0)))</f>
        <v/>
      </c>
    </row>
    <row r="205" spans="1:38" ht="14.25" customHeight="1">
      <c r="A205" s="79"/>
      <c r="B205" s="85"/>
      <c r="C205" s="79"/>
      <c r="D205" s="132"/>
      <c r="E205" s="132"/>
      <c r="F205" s="85"/>
      <c r="G205" s="85" t="str">
        <f>+IFERROR(VLOOKUP(F205,Listas!$B:$C,2,0),"")</f>
        <v/>
      </c>
      <c r="H205" s="85"/>
      <c r="I205" s="85"/>
      <c r="J205" s="85"/>
      <c r="K205" s="79"/>
      <c r="L205" s="79"/>
      <c r="M205" s="82"/>
      <c r="N205" s="79"/>
      <c r="O205" s="132"/>
      <c r="P205" s="80"/>
      <c r="Q205" s="85"/>
      <c r="R205" s="85"/>
      <c r="S205" s="85"/>
      <c r="T205" s="85"/>
      <c r="U205" s="79"/>
      <c r="V205" s="85"/>
      <c r="W205" s="79"/>
      <c r="X205" s="86" t="str">
        <f t="shared" si="0"/>
        <v/>
      </c>
      <c r="Y205" s="87"/>
      <c r="Z205" s="88"/>
      <c r="AA205" s="89" t="str">
        <f>+IF(T205="UI",'Tasas por grupos escalonada'!$C$5,IF(T205="UYU",'Tasas por grupos escalonada'!$C$4,IF(T205="USD",'Tasas por grupos escalonada'!$C$6,"")))</f>
        <v/>
      </c>
      <c r="AB205" s="85"/>
      <c r="AC205" s="85"/>
      <c r="AD205" s="85"/>
      <c r="AE205" s="85"/>
      <c r="AF205" s="90" t="str">
        <f t="shared" si="1"/>
        <v/>
      </c>
      <c r="AG205" s="91" t="str">
        <f t="shared" si="2"/>
        <v/>
      </c>
      <c r="AH205" s="92" t="str">
        <f t="shared" si="3"/>
        <v/>
      </c>
      <c r="AI205" s="93" t="str">
        <f t="shared" si="4"/>
        <v/>
      </c>
      <c r="AJ205" s="93" t="str">
        <f t="shared" si="5"/>
        <v/>
      </c>
      <c r="AK205" s="215" t="str">
        <f t="shared" si="6"/>
        <v/>
      </c>
      <c r="AL205" s="99" t="str">
        <f>+IF(A205="","",IF(C205="",70,VLOOKUP(I205,Hoja2!A:D,4,0)))</f>
        <v/>
      </c>
    </row>
    <row r="206" spans="1:38" ht="14.25" customHeight="1">
      <c r="A206" s="79"/>
      <c r="B206" s="85"/>
      <c r="C206" s="79"/>
      <c r="D206" s="132"/>
      <c r="E206" s="132"/>
      <c r="F206" s="85"/>
      <c r="G206" s="85" t="str">
        <f>+IFERROR(VLOOKUP(F206,Listas!$B:$C,2,0),"")</f>
        <v/>
      </c>
      <c r="H206" s="85"/>
      <c r="I206" s="85"/>
      <c r="J206" s="85"/>
      <c r="K206" s="79"/>
      <c r="L206" s="79"/>
      <c r="M206" s="82"/>
      <c r="N206" s="79"/>
      <c r="O206" s="132"/>
      <c r="P206" s="80"/>
      <c r="Q206" s="85"/>
      <c r="R206" s="85"/>
      <c r="S206" s="85"/>
      <c r="T206" s="85"/>
      <c r="U206" s="79"/>
      <c r="V206" s="85"/>
      <c r="W206" s="79"/>
      <c r="X206" s="86" t="str">
        <f t="shared" si="0"/>
        <v/>
      </c>
      <c r="Y206" s="87"/>
      <c r="Z206" s="88"/>
      <c r="AA206" s="89" t="str">
        <f>+IF(T206="UI",'Tasas por grupos escalonada'!$C$5,IF(T206="UYU",'Tasas por grupos escalonada'!$C$4,IF(T206="USD",'Tasas por grupos escalonada'!$C$6,"")))</f>
        <v/>
      </c>
      <c r="AB206" s="85"/>
      <c r="AC206" s="85"/>
      <c r="AD206" s="85"/>
      <c r="AE206" s="85"/>
      <c r="AF206" s="90" t="str">
        <f t="shared" si="1"/>
        <v/>
      </c>
      <c r="AG206" s="91" t="str">
        <f t="shared" si="2"/>
        <v/>
      </c>
      <c r="AH206" s="92" t="str">
        <f t="shared" si="3"/>
        <v/>
      </c>
      <c r="AI206" s="93" t="str">
        <f t="shared" si="4"/>
        <v/>
      </c>
      <c r="AJ206" s="93" t="str">
        <f t="shared" si="5"/>
        <v/>
      </c>
      <c r="AK206" s="215" t="str">
        <f t="shared" si="6"/>
        <v/>
      </c>
      <c r="AL206" s="99" t="str">
        <f>+IF(A206="","",IF(C206="",70,VLOOKUP(I206,Hoja2!A:D,4,0)))</f>
        <v/>
      </c>
    </row>
    <row r="207" spans="1:38" ht="14.25" customHeight="1">
      <c r="A207" s="79"/>
      <c r="B207" s="85"/>
      <c r="C207" s="79"/>
      <c r="D207" s="132"/>
      <c r="E207" s="132"/>
      <c r="F207" s="85"/>
      <c r="G207" s="85" t="str">
        <f>+IFERROR(VLOOKUP(F207,Listas!$B:$C,2,0),"")</f>
        <v/>
      </c>
      <c r="H207" s="85"/>
      <c r="I207" s="85"/>
      <c r="J207" s="85"/>
      <c r="K207" s="79"/>
      <c r="L207" s="79"/>
      <c r="M207" s="82"/>
      <c r="N207" s="79"/>
      <c r="O207" s="132"/>
      <c r="P207" s="80"/>
      <c r="Q207" s="85"/>
      <c r="R207" s="85"/>
      <c r="S207" s="85"/>
      <c r="T207" s="85"/>
      <c r="U207" s="79"/>
      <c r="V207" s="85"/>
      <c r="W207" s="79"/>
      <c r="X207" s="86" t="str">
        <f t="shared" si="0"/>
        <v/>
      </c>
      <c r="Y207" s="87"/>
      <c r="Z207" s="88"/>
      <c r="AA207" s="89" t="str">
        <f>+IF(T207="UI",'Tasas por grupos escalonada'!$C$5,IF(T207="UYU",'Tasas por grupos escalonada'!$C$4,IF(T207="USD",'Tasas por grupos escalonada'!$C$6,"")))</f>
        <v/>
      </c>
      <c r="AB207" s="85"/>
      <c r="AC207" s="85"/>
      <c r="AD207" s="85"/>
      <c r="AE207" s="85"/>
      <c r="AF207" s="90" t="str">
        <f t="shared" si="1"/>
        <v/>
      </c>
      <c r="AG207" s="91" t="str">
        <f t="shared" si="2"/>
        <v/>
      </c>
      <c r="AH207" s="92" t="str">
        <f t="shared" si="3"/>
        <v/>
      </c>
      <c r="AI207" s="93" t="str">
        <f t="shared" si="4"/>
        <v/>
      </c>
      <c r="AJ207" s="93" t="str">
        <f t="shared" si="5"/>
        <v/>
      </c>
      <c r="AK207" s="215" t="str">
        <f t="shared" si="6"/>
        <v/>
      </c>
      <c r="AL207" s="99" t="str">
        <f>+IF(A207="","",IF(C207="",70,VLOOKUP(I207,Hoja2!A:D,4,0)))</f>
        <v/>
      </c>
    </row>
    <row r="208" spans="1:38" ht="14.25" customHeight="1">
      <c r="A208" s="79"/>
      <c r="B208" s="85"/>
      <c r="C208" s="79"/>
      <c r="D208" s="132"/>
      <c r="E208" s="132"/>
      <c r="F208" s="85"/>
      <c r="G208" s="85" t="str">
        <f>+IFERROR(VLOOKUP(F208,Listas!$B:$C,2,0),"")</f>
        <v/>
      </c>
      <c r="H208" s="85"/>
      <c r="I208" s="85"/>
      <c r="J208" s="85"/>
      <c r="K208" s="79"/>
      <c r="L208" s="79"/>
      <c r="M208" s="82"/>
      <c r="N208" s="79"/>
      <c r="O208" s="132"/>
      <c r="P208" s="80"/>
      <c r="Q208" s="85"/>
      <c r="R208" s="85"/>
      <c r="S208" s="85"/>
      <c r="T208" s="85"/>
      <c r="U208" s="79"/>
      <c r="V208" s="85"/>
      <c r="W208" s="79"/>
      <c r="X208" s="86" t="str">
        <f t="shared" si="0"/>
        <v/>
      </c>
      <c r="Y208" s="87"/>
      <c r="Z208" s="88"/>
      <c r="AA208" s="89" t="str">
        <f>+IF(T208="UI",'Tasas por grupos escalonada'!$C$5,IF(T208="UYU",'Tasas por grupos escalonada'!$C$4,IF(T208="USD",'Tasas por grupos escalonada'!$C$6,"")))</f>
        <v/>
      </c>
      <c r="AB208" s="85"/>
      <c r="AC208" s="85"/>
      <c r="AD208" s="85"/>
      <c r="AE208" s="85"/>
      <c r="AF208" s="90" t="str">
        <f t="shared" si="1"/>
        <v/>
      </c>
      <c r="AG208" s="91" t="str">
        <f t="shared" si="2"/>
        <v/>
      </c>
      <c r="AH208" s="92" t="str">
        <f t="shared" si="3"/>
        <v/>
      </c>
      <c r="AI208" s="93" t="str">
        <f t="shared" si="4"/>
        <v/>
      </c>
      <c r="AJ208" s="93" t="str">
        <f t="shared" si="5"/>
        <v/>
      </c>
      <c r="AK208" s="215" t="str">
        <f t="shared" si="6"/>
        <v/>
      </c>
      <c r="AL208" s="99" t="str">
        <f>+IF(A208="","",IF(C208="",70,VLOOKUP(I208,Hoja2!A:D,4,0)))</f>
        <v/>
      </c>
    </row>
    <row r="209" spans="1:38" ht="14.25" customHeight="1">
      <c r="A209" s="79"/>
      <c r="B209" s="85"/>
      <c r="C209" s="79"/>
      <c r="D209" s="132"/>
      <c r="E209" s="132"/>
      <c r="F209" s="85"/>
      <c r="G209" s="85" t="str">
        <f>+IFERROR(VLOOKUP(F209,Listas!$B:$C,2,0),"")</f>
        <v/>
      </c>
      <c r="H209" s="85"/>
      <c r="I209" s="85"/>
      <c r="J209" s="85"/>
      <c r="K209" s="79"/>
      <c r="L209" s="79"/>
      <c r="M209" s="82"/>
      <c r="N209" s="79"/>
      <c r="O209" s="132"/>
      <c r="P209" s="80"/>
      <c r="Q209" s="85"/>
      <c r="R209" s="85"/>
      <c r="S209" s="85"/>
      <c r="T209" s="85"/>
      <c r="U209" s="79"/>
      <c r="V209" s="85"/>
      <c r="W209" s="79"/>
      <c r="X209" s="86" t="str">
        <f t="shared" si="0"/>
        <v/>
      </c>
      <c r="Y209" s="87"/>
      <c r="Z209" s="88"/>
      <c r="AA209" s="89" t="str">
        <f>+IF(T209="UI",'Tasas por grupos escalonada'!$C$5,IF(T209="UYU",'Tasas por grupos escalonada'!$C$4,IF(T209="USD",'Tasas por grupos escalonada'!$C$6,"")))</f>
        <v/>
      </c>
      <c r="AB209" s="85"/>
      <c r="AC209" s="85"/>
      <c r="AD209" s="85"/>
      <c r="AE209" s="85"/>
      <c r="AF209" s="90" t="str">
        <f t="shared" si="1"/>
        <v/>
      </c>
      <c r="AG209" s="91" t="str">
        <f t="shared" si="2"/>
        <v/>
      </c>
      <c r="AH209" s="92" t="str">
        <f t="shared" si="3"/>
        <v/>
      </c>
      <c r="AI209" s="93" t="str">
        <f t="shared" si="4"/>
        <v/>
      </c>
      <c r="AJ209" s="93" t="str">
        <f t="shared" si="5"/>
        <v/>
      </c>
      <c r="AK209" s="215" t="str">
        <f t="shared" si="6"/>
        <v/>
      </c>
      <c r="AL209" s="99" t="str">
        <f>+IF(A209="","",IF(C209="",70,VLOOKUP(I209,Hoja2!A:D,4,0)))</f>
        <v/>
      </c>
    </row>
    <row r="210" spans="1:38" ht="14.25" customHeight="1">
      <c r="A210" s="79"/>
      <c r="B210" s="85"/>
      <c r="C210" s="79"/>
      <c r="D210" s="132"/>
      <c r="E210" s="132"/>
      <c r="F210" s="85"/>
      <c r="G210" s="85" t="str">
        <f>+IFERROR(VLOOKUP(F210,Listas!$B:$C,2,0),"")</f>
        <v/>
      </c>
      <c r="H210" s="85"/>
      <c r="I210" s="85"/>
      <c r="J210" s="85"/>
      <c r="K210" s="79"/>
      <c r="L210" s="79"/>
      <c r="M210" s="82"/>
      <c r="N210" s="79"/>
      <c r="O210" s="132"/>
      <c r="P210" s="80"/>
      <c r="Q210" s="85"/>
      <c r="R210" s="85"/>
      <c r="S210" s="85"/>
      <c r="T210" s="85"/>
      <c r="U210" s="79"/>
      <c r="V210" s="85"/>
      <c r="W210" s="79"/>
      <c r="X210" s="86" t="str">
        <f t="shared" si="0"/>
        <v/>
      </c>
      <c r="Y210" s="87"/>
      <c r="Z210" s="88"/>
      <c r="AA210" s="89" t="str">
        <f>+IF(T210="UI",'Tasas por grupos escalonada'!$C$5,IF(T210="UYU",'Tasas por grupos escalonada'!$C$4,IF(T210="USD",'Tasas por grupos escalonada'!$C$6,"")))</f>
        <v/>
      </c>
      <c r="AB210" s="85"/>
      <c r="AC210" s="85"/>
      <c r="AD210" s="85"/>
      <c r="AE210" s="85"/>
      <c r="AF210" s="90" t="str">
        <f t="shared" si="1"/>
        <v/>
      </c>
      <c r="AG210" s="91" t="str">
        <f t="shared" si="2"/>
        <v/>
      </c>
      <c r="AH210" s="92" t="str">
        <f t="shared" si="3"/>
        <v/>
      </c>
      <c r="AI210" s="93" t="str">
        <f t="shared" si="4"/>
        <v/>
      </c>
      <c r="AJ210" s="93" t="str">
        <f t="shared" si="5"/>
        <v/>
      </c>
      <c r="AK210" s="215" t="str">
        <f t="shared" si="6"/>
        <v/>
      </c>
      <c r="AL210" s="99" t="str">
        <f>+IF(A210="","",IF(C210="",70,VLOOKUP(I210,Hoja2!A:D,4,0)))</f>
        <v/>
      </c>
    </row>
    <row r="211" spans="1:38" ht="15" customHeight="1">
      <c r="A211" s="35"/>
      <c r="B211" s="34"/>
      <c r="C211" s="34"/>
      <c r="D211" s="138"/>
      <c r="E211" s="138"/>
      <c r="F211" s="34"/>
      <c r="G211" s="34"/>
      <c r="H211" s="34"/>
      <c r="I211" s="34"/>
      <c r="J211" s="34"/>
      <c r="K211" s="34"/>
      <c r="L211" s="34"/>
      <c r="M211" s="34"/>
      <c r="N211" s="34"/>
      <c r="O211" s="34"/>
      <c r="P211" s="34"/>
      <c r="Q211" s="34"/>
      <c r="R211" s="34"/>
      <c r="S211" s="34"/>
      <c r="T211" s="34"/>
      <c r="U211" s="35"/>
      <c r="V211" s="34"/>
      <c r="W211" s="35"/>
      <c r="Y211" s="36"/>
      <c r="Z211" s="34"/>
      <c r="AA211" s="36"/>
      <c r="AB211" s="34"/>
      <c r="AC211" s="34"/>
      <c r="AD211" s="34"/>
      <c r="AE211" s="34"/>
      <c r="AK211" s="137"/>
      <c r="AL211" s="102"/>
    </row>
    <row r="212" spans="1:38" ht="15" customHeight="1">
      <c r="A212" s="35"/>
      <c r="B212" s="34"/>
      <c r="C212" s="34"/>
      <c r="D212" s="138"/>
      <c r="E212" s="138"/>
      <c r="F212" s="34"/>
      <c r="G212" s="34"/>
      <c r="H212" s="34"/>
      <c r="I212" s="34"/>
      <c r="J212" s="34"/>
      <c r="K212" s="34"/>
      <c r="L212" s="34"/>
      <c r="M212" s="34"/>
      <c r="N212" s="34"/>
      <c r="O212" s="34"/>
      <c r="P212" s="34"/>
      <c r="Q212" s="34"/>
      <c r="R212" s="34"/>
      <c r="S212" s="34"/>
      <c r="T212" s="34"/>
      <c r="U212" s="35"/>
      <c r="V212" s="34"/>
      <c r="W212" s="34"/>
      <c r="Y212" s="36"/>
      <c r="Z212" s="34"/>
      <c r="AA212" s="36"/>
      <c r="AB212" s="34"/>
      <c r="AC212" s="34"/>
      <c r="AD212" s="34"/>
      <c r="AE212" s="34"/>
      <c r="AK212" s="137"/>
    </row>
    <row r="213" spans="1:38" ht="15" customHeight="1">
      <c r="A213" s="35"/>
      <c r="B213" s="34"/>
      <c r="C213" s="34"/>
      <c r="D213" s="34"/>
      <c r="E213" s="34"/>
      <c r="F213" s="34"/>
      <c r="G213" s="34"/>
      <c r="H213" s="34"/>
      <c r="I213" s="34"/>
      <c r="J213" s="34"/>
      <c r="K213" s="34"/>
      <c r="L213" s="34"/>
      <c r="M213" s="34"/>
      <c r="N213" s="34"/>
      <c r="O213" s="34"/>
      <c r="P213" s="34"/>
      <c r="Q213" s="34"/>
      <c r="R213" s="34"/>
      <c r="S213" s="34"/>
      <c r="T213" s="34"/>
      <c r="U213" s="35"/>
      <c r="V213" s="34"/>
      <c r="W213" s="34"/>
      <c r="Y213" s="36"/>
      <c r="Z213" s="34"/>
      <c r="AA213" s="36"/>
      <c r="AB213" s="34"/>
      <c r="AC213" s="34"/>
      <c r="AD213" s="34"/>
      <c r="AE213" s="34"/>
      <c r="AK213" s="137"/>
    </row>
    <row r="214" spans="1:38" ht="15" customHeight="1">
      <c r="A214" s="35"/>
      <c r="B214" s="34"/>
      <c r="C214" s="34"/>
      <c r="D214" s="34"/>
      <c r="E214" s="34"/>
      <c r="F214" s="34"/>
      <c r="G214" s="34"/>
      <c r="H214" s="34"/>
      <c r="I214" s="34"/>
      <c r="J214" s="34"/>
      <c r="K214" s="34"/>
      <c r="L214" s="34"/>
      <c r="M214" s="34"/>
      <c r="N214" s="34"/>
      <c r="O214" s="34"/>
      <c r="P214" s="34"/>
      <c r="Q214" s="34"/>
      <c r="R214" s="34"/>
      <c r="S214" s="34"/>
      <c r="T214" s="34"/>
      <c r="U214" s="35"/>
      <c r="V214" s="34"/>
      <c r="W214" s="34"/>
      <c r="Y214" s="36"/>
      <c r="Z214" s="34"/>
      <c r="AA214" s="36"/>
      <c r="AB214" s="34"/>
      <c r="AC214" s="34"/>
      <c r="AD214" s="34"/>
      <c r="AE214" s="34"/>
      <c r="AK214" s="137"/>
    </row>
    <row r="215" spans="1:38" ht="15" customHeight="1">
      <c r="A215" s="35"/>
      <c r="B215" s="34"/>
      <c r="C215" s="34"/>
      <c r="D215" s="34"/>
      <c r="E215" s="34"/>
      <c r="F215" s="34"/>
      <c r="G215" s="34"/>
      <c r="H215" s="34"/>
      <c r="I215" s="34"/>
      <c r="J215" s="34"/>
      <c r="K215" s="34"/>
      <c r="L215" s="34"/>
      <c r="M215" s="34"/>
      <c r="N215" s="34"/>
      <c r="O215" s="34"/>
      <c r="P215" s="34"/>
      <c r="Q215" s="34"/>
      <c r="R215" s="34"/>
      <c r="S215" s="34"/>
      <c r="T215" s="34"/>
      <c r="U215" s="35"/>
      <c r="V215" s="34"/>
      <c r="W215" s="34"/>
      <c r="Y215" s="36"/>
      <c r="Z215" s="34"/>
      <c r="AA215" s="36"/>
      <c r="AB215" s="34"/>
      <c r="AC215" s="34"/>
      <c r="AD215" s="34"/>
      <c r="AE215" s="34"/>
      <c r="AK215" s="137"/>
    </row>
    <row r="216" spans="1:38" ht="15" customHeight="1">
      <c r="A216" s="35"/>
      <c r="B216" s="34"/>
      <c r="C216" s="34"/>
      <c r="D216" s="34"/>
      <c r="E216" s="34"/>
      <c r="F216" s="34"/>
      <c r="G216" s="34"/>
      <c r="H216" s="34"/>
      <c r="I216" s="34"/>
      <c r="J216" s="34"/>
      <c r="K216" s="34"/>
      <c r="L216" s="34"/>
      <c r="M216" s="34"/>
      <c r="N216" s="34"/>
      <c r="O216" s="34"/>
      <c r="P216" s="34"/>
      <c r="Q216" s="34"/>
      <c r="R216" s="34"/>
      <c r="S216" s="34"/>
      <c r="T216" s="34"/>
      <c r="U216" s="35"/>
      <c r="V216" s="34"/>
      <c r="W216" s="34"/>
      <c r="Y216" s="36"/>
      <c r="Z216" s="34"/>
      <c r="AA216" s="36"/>
      <c r="AB216" s="34"/>
      <c r="AC216" s="34"/>
      <c r="AD216" s="34"/>
      <c r="AE216" s="34"/>
      <c r="AK216" s="137"/>
    </row>
    <row r="217" spans="1:38" ht="15" customHeight="1">
      <c r="A217" s="35"/>
      <c r="B217" s="34"/>
      <c r="C217" s="34"/>
      <c r="D217" s="34"/>
      <c r="E217" s="34"/>
      <c r="F217" s="34"/>
      <c r="G217" s="34"/>
      <c r="H217" s="34"/>
      <c r="I217" s="34"/>
      <c r="J217" s="34"/>
      <c r="K217" s="34"/>
      <c r="L217" s="34"/>
      <c r="M217" s="34"/>
      <c r="N217" s="34"/>
      <c r="O217" s="34"/>
      <c r="P217" s="34"/>
      <c r="Q217" s="34"/>
      <c r="R217" s="34"/>
      <c r="S217" s="34"/>
      <c r="T217" s="34"/>
      <c r="U217" s="35"/>
      <c r="V217" s="34"/>
      <c r="W217" s="34"/>
      <c r="Y217" s="36"/>
      <c r="Z217" s="34"/>
      <c r="AA217" s="36"/>
      <c r="AB217" s="34"/>
      <c r="AC217" s="34"/>
      <c r="AD217" s="34"/>
      <c r="AE217" s="34"/>
      <c r="AK217" s="137"/>
    </row>
    <row r="218" spans="1:38" ht="15" customHeight="1">
      <c r="A218" s="35"/>
      <c r="B218" s="34"/>
      <c r="C218" s="34"/>
      <c r="D218" s="34"/>
      <c r="E218" s="34"/>
      <c r="F218" s="34"/>
      <c r="G218" s="34"/>
      <c r="H218" s="34"/>
      <c r="I218" s="34"/>
      <c r="J218" s="34"/>
      <c r="K218" s="34"/>
      <c r="L218" s="34"/>
      <c r="M218" s="34"/>
      <c r="N218" s="34"/>
      <c r="O218" s="34"/>
      <c r="P218" s="34"/>
      <c r="Q218" s="34"/>
      <c r="R218" s="34"/>
      <c r="S218" s="34"/>
      <c r="T218" s="34"/>
      <c r="U218" s="35"/>
      <c r="V218" s="34"/>
      <c r="W218" s="34"/>
      <c r="Y218" s="36"/>
      <c r="Z218" s="34"/>
      <c r="AA218" s="36"/>
      <c r="AB218" s="34"/>
      <c r="AC218" s="34"/>
      <c r="AD218" s="34"/>
      <c r="AE218" s="34"/>
      <c r="AK218" s="137"/>
    </row>
    <row r="219" spans="1:38" ht="15" customHeight="1">
      <c r="A219" s="35"/>
      <c r="B219" s="34"/>
      <c r="C219" s="34"/>
      <c r="D219" s="34"/>
      <c r="E219" s="34"/>
      <c r="F219" s="34"/>
      <c r="G219" s="34"/>
      <c r="H219" s="34"/>
      <c r="I219" s="34"/>
      <c r="J219" s="34"/>
      <c r="K219" s="34"/>
      <c r="L219" s="34"/>
      <c r="M219" s="34"/>
      <c r="N219" s="34"/>
      <c r="O219" s="34"/>
      <c r="P219" s="34"/>
      <c r="Q219" s="34"/>
      <c r="R219" s="34"/>
      <c r="S219" s="34"/>
      <c r="T219" s="34"/>
      <c r="U219" s="35"/>
      <c r="V219" s="34"/>
      <c r="W219" s="34"/>
      <c r="Y219" s="36"/>
      <c r="Z219" s="34"/>
      <c r="AA219" s="36"/>
      <c r="AB219" s="34"/>
      <c r="AC219" s="34"/>
      <c r="AD219" s="34"/>
      <c r="AE219" s="34"/>
      <c r="AK219" s="137"/>
    </row>
    <row r="220" spans="1:38" ht="15" customHeight="1">
      <c r="A220" s="35"/>
      <c r="B220" s="34"/>
      <c r="C220" s="34"/>
      <c r="D220" s="34"/>
      <c r="E220" s="34"/>
      <c r="F220" s="34"/>
      <c r="G220" s="34"/>
      <c r="H220" s="34"/>
      <c r="I220" s="34"/>
      <c r="J220" s="34"/>
      <c r="K220" s="34"/>
      <c r="L220" s="34"/>
      <c r="M220" s="34"/>
      <c r="N220" s="34"/>
      <c r="O220" s="34"/>
      <c r="P220" s="34"/>
      <c r="Q220" s="34"/>
      <c r="R220" s="34"/>
      <c r="S220" s="34"/>
      <c r="T220" s="34"/>
      <c r="U220" s="35"/>
      <c r="V220" s="34"/>
      <c r="W220" s="34"/>
      <c r="Y220" s="36"/>
      <c r="Z220" s="34"/>
      <c r="AA220" s="36"/>
      <c r="AB220" s="34"/>
      <c r="AC220" s="34"/>
      <c r="AD220" s="34"/>
      <c r="AE220" s="34"/>
      <c r="AK220" s="137"/>
    </row>
    <row r="221" spans="1:38" ht="15" customHeight="1">
      <c r="A221" s="35"/>
      <c r="B221" s="34"/>
      <c r="C221" s="34"/>
      <c r="D221" s="34"/>
      <c r="E221" s="34"/>
      <c r="F221" s="34"/>
      <c r="G221" s="34"/>
      <c r="H221" s="34"/>
      <c r="I221" s="34"/>
      <c r="J221" s="34"/>
      <c r="K221" s="34"/>
      <c r="L221" s="34"/>
      <c r="M221" s="34"/>
      <c r="N221" s="34"/>
      <c r="O221" s="34"/>
      <c r="P221" s="34"/>
      <c r="Q221" s="34"/>
      <c r="R221" s="34"/>
      <c r="S221" s="34"/>
      <c r="T221" s="34"/>
      <c r="U221" s="35"/>
      <c r="V221" s="34"/>
      <c r="W221" s="34"/>
      <c r="Y221" s="36"/>
      <c r="Z221" s="34"/>
      <c r="AA221" s="36"/>
      <c r="AB221" s="34"/>
      <c r="AC221" s="34"/>
      <c r="AD221" s="34"/>
      <c r="AE221" s="34"/>
      <c r="AK221" s="137"/>
    </row>
    <row r="222" spans="1:38" ht="15" customHeight="1">
      <c r="A222" s="35"/>
      <c r="B222" s="34"/>
      <c r="C222" s="34"/>
      <c r="D222" s="34"/>
      <c r="E222" s="34"/>
      <c r="F222" s="34"/>
      <c r="G222" s="34"/>
      <c r="H222" s="34"/>
      <c r="I222" s="34"/>
      <c r="J222" s="34"/>
      <c r="K222" s="34"/>
      <c r="L222" s="34"/>
      <c r="M222" s="34"/>
      <c r="N222" s="34"/>
      <c r="O222" s="34"/>
      <c r="P222" s="34"/>
      <c r="Q222" s="34"/>
      <c r="R222" s="34"/>
      <c r="S222" s="34"/>
      <c r="T222" s="34"/>
      <c r="U222" s="35"/>
      <c r="V222" s="34"/>
      <c r="W222" s="34"/>
      <c r="Y222" s="36"/>
      <c r="Z222" s="34"/>
      <c r="AA222" s="36"/>
      <c r="AB222" s="34"/>
      <c r="AC222" s="34"/>
      <c r="AD222" s="34"/>
      <c r="AE222" s="34"/>
      <c r="AK222" s="137"/>
    </row>
    <row r="223" spans="1:38" ht="15" customHeight="1">
      <c r="A223" s="35"/>
      <c r="B223" s="34"/>
      <c r="C223" s="34"/>
      <c r="D223" s="34"/>
      <c r="E223" s="34"/>
      <c r="F223" s="34"/>
      <c r="G223" s="34"/>
      <c r="H223" s="34"/>
      <c r="I223" s="34"/>
      <c r="J223" s="34"/>
      <c r="K223" s="34"/>
      <c r="L223" s="34"/>
      <c r="M223" s="34"/>
      <c r="N223" s="34"/>
      <c r="O223" s="34"/>
      <c r="P223" s="34"/>
      <c r="Q223" s="34"/>
      <c r="R223" s="34"/>
      <c r="S223" s="34"/>
      <c r="T223" s="34"/>
      <c r="U223" s="35"/>
      <c r="V223" s="34"/>
      <c r="W223" s="34"/>
      <c r="Y223" s="36"/>
      <c r="Z223" s="34"/>
      <c r="AA223" s="36"/>
      <c r="AB223" s="34"/>
      <c r="AC223" s="34"/>
      <c r="AD223" s="34"/>
      <c r="AE223" s="34"/>
      <c r="AK223" s="137"/>
    </row>
    <row r="224" spans="1:38" ht="15" customHeight="1">
      <c r="A224" s="35"/>
      <c r="B224" s="34"/>
      <c r="C224" s="34"/>
      <c r="D224" s="34"/>
      <c r="E224" s="34"/>
      <c r="F224" s="34"/>
      <c r="G224" s="34"/>
      <c r="H224" s="34"/>
      <c r="I224" s="34"/>
      <c r="J224" s="34"/>
      <c r="K224" s="34"/>
      <c r="L224" s="34"/>
      <c r="M224" s="34"/>
      <c r="N224" s="34"/>
      <c r="O224" s="34"/>
      <c r="P224" s="34"/>
      <c r="Q224" s="34"/>
      <c r="R224" s="34"/>
      <c r="S224" s="34"/>
      <c r="T224" s="34"/>
      <c r="U224" s="35"/>
      <c r="V224" s="34"/>
      <c r="W224" s="34"/>
      <c r="Y224" s="36"/>
      <c r="Z224" s="34"/>
      <c r="AA224" s="36"/>
      <c r="AB224" s="34"/>
      <c r="AC224" s="34"/>
      <c r="AD224" s="34"/>
      <c r="AE224" s="34"/>
      <c r="AK224" s="137"/>
    </row>
    <row r="225" spans="1:37" ht="15" customHeight="1">
      <c r="A225" s="35"/>
      <c r="B225" s="34"/>
      <c r="C225" s="34"/>
      <c r="D225" s="34"/>
      <c r="E225" s="34"/>
      <c r="F225" s="34"/>
      <c r="G225" s="34"/>
      <c r="H225" s="34"/>
      <c r="I225" s="34"/>
      <c r="J225" s="34"/>
      <c r="K225" s="34"/>
      <c r="L225" s="34"/>
      <c r="M225" s="34"/>
      <c r="N225" s="34"/>
      <c r="O225" s="34"/>
      <c r="P225" s="34"/>
      <c r="Q225" s="34"/>
      <c r="R225" s="34"/>
      <c r="S225" s="34"/>
      <c r="T225" s="34"/>
      <c r="U225" s="35"/>
      <c r="V225" s="34"/>
      <c r="W225" s="34"/>
      <c r="Y225" s="36"/>
      <c r="Z225" s="34"/>
      <c r="AA225" s="36"/>
      <c r="AB225" s="34"/>
      <c r="AC225" s="34"/>
      <c r="AD225" s="34"/>
      <c r="AE225" s="34"/>
      <c r="AK225" s="137"/>
    </row>
    <row r="226" spans="1:37" ht="15" customHeight="1">
      <c r="A226" s="35"/>
      <c r="B226" s="34"/>
      <c r="C226" s="34"/>
      <c r="D226" s="34"/>
      <c r="E226" s="34"/>
      <c r="F226" s="34"/>
      <c r="G226" s="34"/>
      <c r="H226" s="34"/>
      <c r="I226" s="34"/>
      <c r="J226" s="34"/>
      <c r="K226" s="34"/>
      <c r="L226" s="34"/>
      <c r="M226" s="34"/>
      <c r="N226" s="34"/>
      <c r="O226" s="34"/>
      <c r="P226" s="34"/>
      <c r="Q226" s="34"/>
      <c r="R226" s="34"/>
      <c r="S226" s="34"/>
      <c r="T226" s="34"/>
      <c r="U226" s="35"/>
      <c r="V226" s="34"/>
      <c r="W226" s="34"/>
      <c r="Y226" s="36"/>
      <c r="Z226" s="34"/>
      <c r="AA226" s="36"/>
      <c r="AB226" s="34"/>
      <c r="AC226" s="34"/>
      <c r="AD226" s="34"/>
      <c r="AE226" s="34"/>
      <c r="AK226" s="137"/>
    </row>
    <row r="227" spans="1:37" ht="15" customHeight="1">
      <c r="A227" s="35"/>
      <c r="B227" s="34"/>
      <c r="C227" s="34"/>
      <c r="D227" s="34"/>
      <c r="E227" s="34"/>
      <c r="F227" s="34"/>
      <c r="G227" s="34"/>
      <c r="H227" s="34"/>
      <c r="I227" s="34"/>
      <c r="J227" s="34"/>
      <c r="K227" s="34"/>
      <c r="L227" s="34"/>
      <c r="M227" s="34"/>
      <c r="N227" s="34"/>
      <c r="O227" s="34"/>
      <c r="P227" s="34"/>
      <c r="Q227" s="34"/>
      <c r="R227" s="34"/>
      <c r="S227" s="34"/>
      <c r="T227" s="34"/>
      <c r="U227" s="35"/>
      <c r="V227" s="34"/>
      <c r="W227" s="34"/>
      <c r="Y227" s="36"/>
      <c r="Z227" s="34"/>
      <c r="AA227" s="36"/>
      <c r="AB227" s="34"/>
      <c r="AC227" s="34"/>
      <c r="AD227" s="34"/>
      <c r="AE227" s="34"/>
      <c r="AK227" s="137"/>
    </row>
    <row r="228" spans="1:37" ht="15" customHeight="1">
      <c r="A228" s="35"/>
      <c r="B228" s="34"/>
      <c r="C228" s="34"/>
      <c r="D228" s="34"/>
      <c r="E228" s="34"/>
      <c r="F228" s="34"/>
      <c r="G228" s="34"/>
      <c r="H228" s="34"/>
      <c r="I228" s="34"/>
      <c r="J228" s="34"/>
      <c r="K228" s="34"/>
      <c r="L228" s="34"/>
      <c r="M228" s="34"/>
      <c r="N228" s="34"/>
      <c r="O228" s="34"/>
      <c r="P228" s="34"/>
      <c r="Q228" s="34"/>
      <c r="R228" s="34"/>
      <c r="S228" s="34"/>
      <c r="T228" s="34"/>
      <c r="U228" s="35"/>
      <c r="V228" s="34"/>
      <c r="W228" s="34"/>
      <c r="Y228" s="36"/>
      <c r="Z228" s="34"/>
      <c r="AA228" s="36"/>
      <c r="AB228" s="34"/>
      <c r="AC228" s="34"/>
      <c r="AD228" s="34"/>
      <c r="AE228" s="34"/>
      <c r="AK228" s="137"/>
    </row>
    <row r="229" spans="1:37" ht="15" customHeight="1">
      <c r="A229" s="35"/>
      <c r="B229" s="34"/>
      <c r="C229" s="34"/>
      <c r="D229" s="34"/>
      <c r="E229" s="34"/>
      <c r="F229" s="34"/>
      <c r="G229" s="34"/>
      <c r="H229" s="34"/>
      <c r="I229" s="34"/>
      <c r="J229" s="34"/>
      <c r="K229" s="34"/>
      <c r="L229" s="34"/>
      <c r="M229" s="34"/>
      <c r="N229" s="34"/>
      <c r="O229" s="34"/>
      <c r="P229" s="34"/>
      <c r="Q229" s="34"/>
      <c r="R229" s="34"/>
      <c r="S229" s="34"/>
      <c r="T229" s="34"/>
      <c r="U229" s="35"/>
      <c r="V229" s="34"/>
      <c r="W229" s="34"/>
      <c r="Y229" s="36"/>
      <c r="Z229" s="34"/>
      <c r="AA229" s="36"/>
      <c r="AB229" s="34"/>
      <c r="AC229" s="34"/>
      <c r="AD229" s="34"/>
      <c r="AE229" s="34"/>
      <c r="AK229" s="137"/>
    </row>
    <row r="230" spans="1:37" ht="15.7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Y230" s="36"/>
      <c r="Z230" s="34"/>
      <c r="AA230" s="36"/>
      <c r="AB230" s="34"/>
      <c r="AC230" s="34"/>
      <c r="AD230" s="34"/>
      <c r="AE230" s="34"/>
      <c r="AK230" s="137"/>
    </row>
    <row r="231" spans="1:37" ht="15.7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Y231" s="36"/>
      <c r="Z231" s="34"/>
      <c r="AA231" s="36"/>
      <c r="AB231" s="34"/>
      <c r="AC231" s="34"/>
      <c r="AD231" s="34"/>
      <c r="AE231" s="34"/>
      <c r="AK231" s="137"/>
    </row>
    <row r="232" spans="1:37" ht="15.7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Y232" s="36"/>
      <c r="Z232" s="34"/>
      <c r="AA232" s="36"/>
      <c r="AB232" s="34"/>
      <c r="AC232" s="34"/>
      <c r="AD232" s="34"/>
      <c r="AE232" s="34"/>
      <c r="AK232" s="137"/>
    </row>
    <row r="233" spans="1:37" ht="15.7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Y233" s="36"/>
      <c r="Z233" s="34"/>
      <c r="AA233" s="36"/>
      <c r="AB233" s="34"/>
      <c r="AC233" s="34"/>
      <c r="AD233" s="34"/>
      <c r="AE233" s="34"/>
      <c r="AK233" s="137"/>
    </row>
    <row r="234" spans="1:37" ht="15.7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Y234" s="36"/>
      <c r="Z234" s="34"/>
      <c r="AA234" s="36"/>
      <c r="AB234" s="34"/>
      <c r="AC234" s="34"/>
      <c r="AD234" s="34"/>
      <c r="AE234" s="34"/>
      <c r="AK234" s="137"/>
    </row>
    <row r="235" spans="1:37" ht="15.7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Y235" s="36"/>
      <c r="Z235" s="34"/>
      <c r="AA235" s="36"/>
      <c r="AB235" s="34"/>
      <c r="AC235" s="34"/>
      <c r="AD235" s="34"/>
      <c r="AE235" s="34"/>
      <c r="AK235" s="137"/>
    </row>
    <row r="236" spans="1:37" ht="15.7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Y236" s="36"/>
      <c r="Z236" s="34"/>
      <c r="AA236" s="36"/>
      <c r="AB236" s="34"/>
      <c r="AC236" s="34"/>
      <c r="AD236" s="34"/>
      <c r="AE236" s="34"/>
      <c r="AK236" s="137"/>
    </row>
    <row r="237" spans="1:37" ht="15.7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Y237" s="36"/>
      <c r="Z237" s="34"/>
      <c r="AA237" s="36"/>
      <c r="AB237" s="34"/>
      <c r="AC237" s="34"/>
      <c r="AD237" s="34"/>
      <c r="AE237" s="34"/>
      <c r="AK237" s="137"/>
    </row>
    <row r="238" spans="1:37" ht="15.7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Y238" s="36"/>
      <c r="Z238" s="34"/>
      <c r="AA238" s="36"/>
      <c r="AB238" s="34"/>
      <c r="AC238" s="34"/>
      <c r="AD238" s="34"/>
      <c r="AE238" s="34"/>
      <c r="AK238" s="137"/>
    </row>
    <row r="239" spans="1:37" ht="15.7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Y239" s="36"/>
      <c r="Z239" s="34"/>
      <c r="AA239" s="36"/>
      <c r="AB239" s="34"/>
      <c r="AC239" s="34"/>
      <c r="AD239" s="34"/>
      <c r="AE239" s="34"/>
      <c r="AK239" s="137"/>
    </row>
    <row r="240" spans="1:37" ht="15.7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Y240" s="36"/>
      <c r="Z240" s="34"/>
      <c r="AA240" s="36"/>
      <c r="AB240" s="34"/>
      <c r="AC240" s="34"/>
      <c r="AD240" s="34"/>
      <c r="AE240" s="34"/>
      <c r="AK240" s="137"/>
    </row>
    <row r="241" spans="1:37" ht="15.7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Y241" s="36"/>
      <c r="Z241" s="34"/>
      <c r="AA241" s="36"/>
      <c r="AB241" s="34"/>
      <c r="AC241" s="34"/>
      <c r="AD241" s="34"/>
      <c r="AE241" s="34"/>
      <c r="AK241" s="137"/>
    </row>
    <row r="242" spans="1:37" ht="15.7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Y242" s="36"/>
      <c r="Z242" s="34"/>
      <c r="AA242" s="36"/>
      <c r="AB242" s="34"/>
      <c r="AC242" s="34"/>
      <c r="AD242" s="34"/>
      <c r="AE242" s="34"/>
      <c r="AK242" s="137"/>
    </row>
    <row r="243" spans="1:37" ht="15.7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Y243" s="36"/>
      <c r="Z243" s="34"/>
      <c r="AA243" s="36"/>
      <c r="AB243" s="34"/>
      <c r="AC243" s="34"/>
      <c r="AD243" s="34"/>
      <c r="AE243" s="34"/>
      <c r="AK243" s="137"/>
    </row>
    <row r="244" spans="1:37" ht="15.7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Y244" s="36"/>
      <c r="Z244" s="34"/>
      <c r="AA244" s="36"/>
      <c r="AB244" s="34"/>
      <c r="AC244" s="34"/>
      <c r="AD244" s="34"/>
      <c r="AE244" s="34"/>
      <c r="AK244" s="137"/>
    </row>
    <row r="245" spans="1:37" ht="15.75" customHeight="1">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Y245" s="36"/>
      <c r="Z245" s="34"/>
      <c r="AA245" s="36"/>
      <c r="AB245" s="34"/>
      <c r="AC245" s="34"/>
      <c r="AD245" s="34"/>
      <c r="AE245" s="34"/>
      <c r="AK245" s="137"/>
    </row>
    <row r="246" spans="1:37" ht="15.75" customHeight="1">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Y246" s="36"/>
      <c r="Z246" s="34"/>
      <c r="AA246" s="36"/>
      <c r="AB246" s="34"/>
      <c r="AC246" s="34"/>
      <c r="AD246" s="34"/>
      <c r="AE246" s="34"/>
      <c r="AK246" s="137"/>
    </row>
    <row r="247" spans="1:37" ht="15.75" customHeight="1">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Y247" s="36"/>
      <c r="Z247" s="34"/>
      <c r="AA247" s="36"/>
      <c r="AB247" s="34"/>
      <c r="AC247" s="34"/>
      <c r="AD247" s="34"/>
      <c r="AE247" s="34"/>
      <c r="AK247" s="137"/>
    </row>
    <row r="248" spans="1:37" ht="15.75" customHeight="1">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Y248" s="36"/>
      <c r="Z248" s="34"/>
      <c r="AA248" s="36"/>
      <c r="AB248" s="34"/>
      <c r="AC248" s="34"/>
      <c r="AD248" s="34"/>
      <c r="AE248" s="34"/>
      <c r="AK248" s="137"/>
    </row>
    <row r="249" spans="1:37" ht="15.75" customHeight="1">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Y249" s="36"/>
      <c r="Z249" s="34"/>
      <c r="AA249" s="36"/>
      <c r="AB249" s="34"/>
      <c r="AC249" s="34"/>
      <c r="AD249" s="34"/>
      <c r="AE249" s="34"/>
      <c r="AK249" s="137"/>
    </row>
    <row r="250" spans="1:37" ht="15.75" customHeight="1">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Y250" s="36"/>
      <c r="Z250" s="34"/>
      <c r="AA250" s="36"/>
      <c r="AB250" s="34"/>
      <c r="AC250" s="34"/>
      <c r="AD250" s="34"/>
      <c r="AE250" s="34"/>
      <c r="AK250" s="137"/>
    </row>
    <row r="251" spans="1:37" ht="15.75" customHeight="1">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Y251" s="36"/>
      <c r="Z251" s="34"/>
      <c r="AA251" s="36"/>
      <c r="AB251" s="34"/>
      <c r="AC251" s="34"/>
      <c r="AD251" s="34"/>
      <c r="AE251" s="34"/>
      <c r="AK251" s="137"/>
    </row>
    <row r="252" spans="1:37" ht="15.75" customHeight="1">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Y252" s="36"/>
      <c r="Z252" s="34"/>
      <c r="AA252" s="36"/>
      <c r="AB252" s="34"/>
      <c r="AC252" s="34"/>
      <c r="AD252" s="34"/>
      <c r="AE252" s="34"/>
      <c r="AK252" s="137"/>
    </row>
    <row r="253" spans="1:37" ht="15.75" customHeight="1">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Y253" s="36"/>
      <c r="Z253" s="34"/>
      <c r="AA253" s="36"/>
      <c r="AB253" s="34"/>
      <c r="AC253" s="34"/>
      <c r="AD253" s="34"/>
      <c r="AE253" s="34"/>
      <c r="AK253" s="137"/>
    </row>
    <row r="254" spans="1:37" ht="15.75" customHeight="1">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Y254" s="36"/>
      <c r="Z254" s="34"/>
      <c r="AA254" s="36"/>
      <c r="AB254" s="34"/>
      <c r="AC254" s="34"/>
      <c r="AD254" s="34"/>
      <c r="AE254" s="34"/>
      <c r="AK254" s="137"/>
    </row>
    <row r="255" spans="1:37" ht="15.75" customHeight="1">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Y255" s="36"/>
      <c r="Z255" s="34"/>
      <c r="AA255" s="36"/>
      <c r="AB255" s="34"/>
      <c r="AC255" s="34"/>
      <c r="AD255" s="34"/>
      <c r="AE255" s="34"/>
      <c r="AK255" s="137"/>
    </row>
    <row r="256" spans="1:37" ht="15.75" customHeight="1">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Y256" s="36"/>
      <c r="Z256" s="34"/>
      <c r="AA256" s="36"/>
      <c r="AB256" s="34"/>
      <c r="AC256" s="34"/>
      <c r="AD256" s="34"/>
      <c r="AE256" s="34"/>
      <c r="AK256" s="137"/>
    </row>
    <row r="257" spans="1:37" ht="15.75" customHeight="1">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Y257" s="36"/>
      <c r="Z257" s="34"/>
      <c r="AA257" s="36"/>
      <c r="AB257" s="34"/>
      <c r="AC257" s="34"/>
      <c r="AD257" s="34"/>
      <c r="AE257" s="34"/>
      <c r="AK257" s="137"/>
    </row>
    <row r="258" spans="1:37" ht="15.75" customHeight="1">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Y258" s="36"/>
      <c r="Z258" s="34"/>
      <c r="AA258" s="36"/>
      <c r="AB258" s="34"/>
      <c r="AC258" s="34"/>
      <c r="AD258" s="34"/>
      <c r="AE258" s="34"/>
      <c r="AK258" s="137"/>
    </row>
    <row r="259" spans="1:37" ht="15.75" customHeight="1">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Y259" s="36"/>
      <c r="Z259" s="34"/>
      <c r="AA259" s="36"/>
      <c r="AB259" s="34"/>
      <c r="AC259" s="34"/>
      <c r="AD259" s="34"/>
      <c r="AE259" s="34"/>
      <c r="AK259" s="137"/>
    </row>
    <row r="260" spans="1:37" ht="15.75" customHeight="1">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Y260" s="36"/>
      <c r="Z260" s="34"/>
      <c r="AA260" s="36"/>
      <c r="AB260" s="34"/>
      <c r="AC260" s="34"/>
      <c r="AD260" s="34"/>
      <c r="AE260" s="34"/>
      <c r="AK260" s="137"/>
    </row>
    <row r="261" spans="1:37" ht="15.75" customHeight="1">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Y261" s="36"/>
      <c r="Z261" s="34"/>
      <c r="AA261" s="36"/>
      <c r="AB261" s="34"/>
      <c r="AC261" s="34"/>
      <c r="AD261" s="34"/>
      <c r="AE261" s="34"/>
      <c r="AK261" s="137"/>
    </row>
    <row r="262" spans="1:37" ht="15.75" customHeight="1">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Y262" s="36"/>
      <c r="Z262" s="34"/>
      <c r="AA262" s="36"/>
      <c r="AB262" s="34"/>
      <c r="AC262" s="34"/>
      <c r="AD262" s="34"/>
      <c r="AE262" s="34"/>
      <c r="AK262" s="137"/>
    </row>
    <row r="263" spans="1:37" ht="15.75" customHeight="1">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Y263" s="36"/>
      <c r="Z263" s="34"/>
      <c r="AA263" s="36"/>
      <c r="AB263" s="34"/>
      <c r="AC263" s="34"/>
      <c r="AD263" s="34"/>
      <c r="AE263" s="34"/>
      <c r="AK263" s="137"/>
    </row>
    <row r="264" spans="1:37" ht="15.75" customHeight="1">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Y264" s="36"/>
      <c r="Z264" s="34"/>
      <c r="AA264" s="36"/>
      <c r="AB264" s="34"/>
      <c r="AC264" s="34"/>
      <c r="AD264" s="34"/>
      <c r="AE264" s="34"/>
      <c r="AK264" s="137"/>
    </row>
    <row r="265" spans="1:37" ht="15.75" customHeight="1">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Y265" s="36"/>
      <c r="Z265" s="34"/>
      <c r="AA265" s="36"/>
      <c r="AB265" s="34"/>
      <c r="AC265" s="34"/>
      <c r="AD265" s="34"/>
      <c r="AE265" s="34"/>
      <c r="AK265" s="137"/>
    </row>
    <row r="266" spans="1:37" ht="15.75" customHeight="1">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Y266" s="36"/>
      <c r="Z266" s="34"/>
      <c r="AA266" s="36"/>
      <c r="AB266" s="34"/>
      <c r="AC266" s="34"/>
      <c r="AD266" s="34"/>
      <c r="AE266" s="34"/>
      <c r="AK266" s="137"/>
    </row>
    <row r="267" spans="1:37" ht="15.75" customHeight="1">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Y267" s="36"/>
      <c r="Z267" s="34"/>
      <c r="AA267" s="36"/>
      <c r="AB267" s="34"/>
      <c r="AC267" s="34"/>
      <c r="AD267" s="34"/>
      <c r="AE267" s="34"/>
      <c r="AK267" s="137"/>
    </row>
    <row r="268" spans="1:37" ht="15.75" customHeight="1">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Y268" s="36"/>
      <c r="Z268" s="34"/>
      <c r="AA268" s="36"/>
      <c r="AB268" s="34"/>
      <c r="AC268" s="34"/>
      <c r="AD268" s="34"/>
      <c r="AE268" s="34"/>
      <c r="AK268" s="137"/>
    </row>
    <row r="269" spans="1:37" ht="15.75" customHeight="1">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Y269" s="36"/>
      <c r="Z269" s="34"/>
      <c r="AA269" s="36"/>
      <c r="AB269" s="34"/>
      <c r="AC269" s="34"/>
      <c r="AD269" s="34"/>
      <c r="AE269" s="34"/>
      <c r="AK269" s="137"/>
    </row>
    <row r="270" spans="1:37" ht="15.75" customHeight="1">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Y270" s="36"/>
      <c r="Z270" s="34"/>
      <c r="AA270" s="36"/>
      <c r="AB270" s="34"/>
      <c r="AC270" s="34"/>
      <c r="AD270" s="34"/>
      <c r="AE270" s="34"/>
      <c r="AK270" s="137"/>
    </row>
    <row r="271" spans="1:37" ht="15.75" customHeight="1">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Y271" s="36"/>
      <c r="Z271" s="34"/>
      <c r="AA271" s="36"/>
      <c r="AB271" s="34"/>
      <c r="AC271" s="34"/>
      <c r="AD271" s="34"/>
      <c r="AE271" s="34"/>
      <c r="AK271" s="137"/>
    </row>
    <row r="272" spans="1:37" ht="15.75" customHeight="1">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Y272" s="36"/>
      <c r="Z272" s="34"/>
      <c r="AA272" s="36"/>
      <c r="AB272" s="34"/>
      <c r="AC272" s="34"/>
      <c r="AD272" s="34"/>
      <c r="AE272" s="34"/>
      <c r="AK272" s="137"/>
    </row>
    <row r="273" spans="1:37" ht="15.75" customHeight="1">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Y273" s="36"/>
      <c r="Z273" s="34"/>
      <c r="AA273" s="36"/>
      <c r="AB273" s="34"/>
      <c r="AC273" s="34"/>
      <c r="AD273" s="34"/>
      <c r="AE273" s="34"/>
      <c r="AK273" s="137"/>
    </row>
    <row r="274" spans="1:37" ht="15.75" customHeight="1">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Y274" s="36"/>
      <c r="Z274" s="34"/>
      <c r="AA274" s="36"/>
      <c r="AB274" s="34"/>
      <c r="AC274" s="34"/>
      <c r="AD274" s="34"/>
      <c r="AE274" s="34"/>
      <c r="AK274" s="137"/>
    </row>
    <row r="275" spans="1:37" ht="15.75" customHeight="1">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Y275" s="36"/>
      <c r="Z275" s="34"/>
      <c r="AA275" s="36"/>
      <c r="AB275" s="34"/>
      <c r="AC275" s="34"/>
      <c r="AD275" s="34"/>
      <c r="AE275" s="34"/>
      <c r="AK275" s="137"/>
    </row>
    <row r="276" spans="1:37" ht="15.75" customHeight="1">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Y276" s="36"/>
      <c r="Z276" s="34"/>
      <c r="AA276" s="36"/>
      <c r="AB276" s="34"/>
      <c r="AC276" s="34"/>
      <c r="AD276" s="34"/>
      <c r="AE276" s="34"/>
      <c r="AK276" s="137"/>
    </row>
    <row r="277" spans="1:37" ht="15.75" customHeight="1">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Y277" s="36"/>
      <c r="Z277" s="34"/>
      <c r="AA277" s="36"/>
      <c r="AB277" s="34"/>
      <c r="AC277" s="34"/>
      <c r="AD277" s="34"/>
      <c r="AE277" s="34"/>
      <c r="AK277" s="137"/>
    </row>
    <row r="278" spans="1:37" ht="15.75" customHeight="1">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Y278" s="36"/>
      <c r="Z278" s="34"/>
      <c r="AA278" s="36"/>
      <c r="AB278" s="34"/>
      <c r="AC278" s="34"/>
      <c r="AD278" s="34"/>
      <c r="AE278" s="34"/>
      <c r="AK278" s="137"/>
    </row>
    <row r="279" spans="1:37" ht="15.75" customHeight="1">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Y279" s="36"/>
      <c r="Z279" s="34"/>
      <c r="AA279" s="36"/>
      <c r="AB279" s="34"/>
      <c r="AC279" s="34"/>
      <c r="AD279" s="34"/>
      <c r="AE279" s="34"/>
      <c r="AK279" s="137"/>
    </row>
    <row r="280" spans="1:37" ht="15.75" customHeight="1">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Y280" s="36"/>
      <c r="Z280" s="34"/>
      <c r="AA280" s="36"/>
      <c r="AB280" s="34"/>
      <c r="AC280" s="34"/>
      <c r="AD280" s="34"/>
      <c r="AE280" s="34"/>
      <c r="AK280" s="137"/>
    </row>
    <row r="281" spans="1:37" ht="15.75" customHeight="1">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Y281" s="36"/>
      <c r="Z281" s="34"/>
      <c r="AA281" s="36"/>
      <c r="AB281" s="34"/>
      <c r="AC281" s="34"/>
      <c r="AD281" s="34"/>
      <c r="AE281" s="34"/>
      <c r="AK281" s="137"/>
    </row>
    <row r="282" spans="1:37" ht="15.75" customHeight="1">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Y282" s="36"/>
      <c r="Z282" s="34"/>
      <c r="AA282" s="36"/>
      <c r="AB282" s="34"/>
      <c r="AC282" s="34"/>
      <c r="AD282" s="34"/>
      <c r="AE282" s="34"/>
      <c r="AK282" s="137"/>
    </row>
    <row r="283" spans="1:37" ht="15.75" customHeight="1">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Y283" s="36"/>
      <c r="Z283" s="34"/>
      <c r="AA283" s="36"/>
      <c r="AB283" s="34"/>
      <c r="AC283" s="34"/>
      <c r="AD283" s="34"/>
      <c r="AE283" s="34"/>
      <c r="AK283" s="137"/>
    </row>
    <row r="284" spans="1:37" ht="15.75" customHeight="1">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Y284" s="36"/>
      <c r="Z284" s="34"/>
      <c r="AA284" s="36"/>
      <c r="AB284" s="34"/>
      <c r="AC284" s="34"/>
      <c r="AD284" s="34"/>
      <c r="AE284" s="34"/>
      <c r="AK284" s="137"/>
    </row>
    <row r="285" spans="1:37" ht="15.75" customHeight="1">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Y285" s="36"/>
      <c r="Z285" s="34"/>
      <c r="AA285" s="36"/>
      <c r="AB285" s="34"/>
      <c r="AC285" s="34"/>
      <c r="AD285" s="34"/>
      <c r="AE285" s="34"/>
      <c r="AK285" s="137"/>
    </row>
    <row r="286" spans="1:37" ht="15.75" customHeight="1">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Y286" s="36"/>
      <c r="Z286" s="34"/>
      <c r="AA286" s="36"/>
      <c r="AB286" s="34"/>
      <c r="AC286" s="34"/>
      <c r="AD286" s="34"/>
      <c r="AE286" s="34"/>
      <c r="AK286" s="137"/>
    </row>
    <row r="287" spans="1:37" ht="15.75" customHeight="1">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Y287" s="36"/>
      <c r="Z287" s="34"/>
      <c r="AA287" s="36"/>
      <c r="AB287" s="34"/>
      <c r="AC287" s="34"/>
      <c r="AD287" s="34"/>
      <c r="AE287" s="34"/>
      <c r="AK287" s="137"/>
    </row>
    <row r="288" spans="1:37" ht="15.75" customHeight="1">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Y288" s="36"/>
      <c r="Z288" s="34"/>
      <c r="AA288" s="36"/>
      <c r="AB288" s="34"/>
      <c r="AC288" s="34"/>
      <c r="AD288" s="34"/>
      <c r="AE288" s="34"/>
      <c r="AK288" s="137"/>
    </row>
    <row r="289" spans="1:37" ht="15.75" customHeight="1">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Y289" s="36"/>
      <c r="Z289" s="34"/>
      <c r="AA289" s="36"/>
      <c r="AB289" s="34"/>
      <c r="AC289" s="34"/>
      <c r="AD289" s="34"/>
      <c r="AE289" s="34"/>
      <c r="AK289" s="137"/>
    </row>
    <row r="290" spans="1:37" ht="15.75" customHeight="1">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Y290" s="36"/>
      <c r="Z290" s="34"/>
      <c r="AA290" s="36"/>
      <c r="AB290" s="34"/>
      <c r="AC290" s="34"/>
      <c r="AD290" s="34"/>
      <c r="AE290" s="34"/>
      <c r="AK290" s="137"/>
    </row>
    <row r="291" spans="1:37" ht="15.75" customHeight="1">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Y291" s="36"/>
      <c r="Z291" s="34"/>
      <c r="AA291" s="36"/>
      <c r="AB291" s="34"/>
      <c r="AC291" s="34"/>
      <c r="AD291" s="34"/>
      <c r="AE291" s="34"/>
      <c r="AK291" s="137"/>
    </row>
    <row r="292" spans="1:37" ht="15.75" customHeight="1">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Y292" s="36"/>
      <c r="Z292" s="34"/>
      <c r="AA292" s="36"/>
      <c r="AB292" s="34"/>
      <c r="AC292" s="34"/>
      <c r="AD292" s="34"/>
      <c r="AE292" s="34"/>
      <c r="AK292" s="137"/>
    </row>
    <row r="293" spans="1:37" ht="15.75" customHeight="1">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Y293" s="36"/>
      <c r="Z293" s="34"/>
      <c r="AA293" s="36"/>
      <c r="AB293" s="34"/>
      <c r="AC293" s="34"/>
      <c r="AD293" s="34"/>
      <c r="AE293" s="34"/>
      <c r="AK293" s="137"/>
    </row>
    <row r="294" spans="1:37" ht="15.75" customHeight="1">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Y294" s="36"/>
      <c r="Z294" s="34"/>
      <c r="AA294" s="36"/>
      <c r="AB294" s="34"/>
      <c r="AC294" s="34"/>
      <c r="AD294" s="34"/>
      <c r="AE294" s="34"/>
      <c r="AK294" s="137"/>
    </row>
    <row r="295" spans="1:37" ht="15.75" customHeight="1">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Y295" s="36"/>
      <c r="Z295" s="34"/>
      <c r="AA295" s="36"/>
      <c r="AB295" s="34"/>
      <c r="AC295" s="34"/>
      <c r="AD295" s="34"/>
      <c r="AE295" s="34"/>
      <c r="AK295" s="137"/>
    </row>
    <row r="296" spans="1:37" ht="15.75" customHeight="1">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Y296" s="36"/>
      <c r="Z296" s="34"/>
      <c r="AA296" s="36"/>
      <c r="AB296" s="34"/>
      <c r="AC296" s="34"/>
      <c r="AD296" s="34"/>
      <c r="AE296" s="34"/>
      <c r="AK296" s="137"/>
    </row>
    <row r="297" spans="1:37" ht="15.75" customHeight="1">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Y297" s="36"/>
      <c r="Z297" s="34"/>
      <c r="AA297" s="36"/>
      <c r="AB297" s="34"/>
      <c r="AC297" s="34"/>
      <c r="AD297" s="34"/>
      <c r="AE297" s="34"/>
      <c r="AK297" s="137"/>
    </row>
    <row r="298" spans="1:37" ht="15.75" customHeight="1">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Y298" s="36"/>
      <c r="Z298" s="34"/>
      <c r="AA298" s="36"/>
      <c r="AB298" s="34"/>
      <c r="AC298" s="34"/>
      <c r="AD298" s="34"/>
      <c r="AE298" s="34"/>
      <c r="AK298" s="137"/>
    </row>
    <row r="299" spans="1:37" ht="15.75" customHeight="1">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Y299" s="36"/>
      <c r="Z299" s="34"/>
      <c r="AA299" s="36"/>
      <c r="AB299" s="34"/>
      <c r="AC299" s="34"/>
      <c r="AD299" s="34"/>
      <c r="AE299" s="34"/>
      <c r="AK299" s="137"/>
    </row>
    <row r="300" spans="1:37" ht="15.75" customHeight="1">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Y300" s="36"/>
      <c r="Z300" s="34"/>
      <c r="AA300" s="36"/>
      <c r="AB300" s="34"/>
      <c r="AC300" s="34"/>
      <c r="AD300" s="34"/>
      <c r="AE300" s="34"/>
      <c r="AK300" s="137"/>
    </row>
    <row r="301" spans="1:37" ht="15.75" customHeight="1">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Y301" s="36"/>
      <c r="Z301" s="34"/>
      <c r="AA301" s="36"/>
      <c r="AB301" s="34"/>
      <c r="AC301" s="34"/>
      <c r="AD301" s="34"/>
      <c r="AE301" s="34"/>
      <c r="AK301" s="137"/>
    </row>
    <row r="302" spans="1:37" ht="15.75" customHeight="1">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Y302" s="36"/>
      <c r="Z302" s="34"/>
      <c r="AA302" s="36"/>
      <c r="AB302" s="34"/>
      <c r="AC302" s="34"/>
      <c r="AD302" s="34"/>
      <c r="AE302" s="34"/>
      <c r="AK302" s="137"/>
    </row>
    <row r="303" spans="1:37" ht="15.75" customHeight="1">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Y303" s="36"/>
      <c r="Z303" s="34"/>
      <c r="AA303" s="36"/>
      <c r="AB303" s="34"/>
      <c r="AC303" s="34"/>
      <c r="AD303" s="34"/>
      <c r="AE303" s="34"/>
      <c r="AK303" s="137"/>
    </row>
    <row r="304" spans="1:37" ht="15.75" customHeight="1">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Y304" s="36"/>
      <c r="Z304" s="34"/>
      <c r="AA304" s="36"/>
      <c r="AB304" s="34"/>
      <c r="AC304" s="34"/>
      <c r="AD304" s="34"/>
      <c r="AE304" s="34"/>
      <c r="AK304" s="137"/>
    </row>
    <row r="305" spans="1:37" ht="15.75" customHeight="1">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Y305" s="36"/>
      <c r="Z305" s="34"/>
      <c r="AA305" s="36"/>
      <c r="AB305" s="34"/>
      <c r="AC305" s="34"/>
      <c r="AD305" s="34"/>
      <c r="AE305" s="34"/>
      <c r="AK305" s="137"/>
    </row>
    <row r="306" spans="1:37" ht="15.75" customHeight="1">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Y306" s="36"/>
      <c r="Z306" s="34"/>
      <c r="AA306" s="36"/>
      <c r="AB306" s="34"/>
      <c r="AC306" s="34"/>
      <c r="AD306" s="34"/>
      <c r="AE306" s="34"/>
      <c r="AK306" s="137"/>
    </row>
    <row r="307" spans="1:37" ht="15.75" customHeight="1">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Y307" s="36"/>
      <c r="Z307" s="34"/>
      <c r="AA307" s="36"/>
      <c r="AB307" s="34"/>
      <c r="AC307" s="34"/>
      <c r="AD307" s="34"/>
      <c r="AE307" s="34"/>
      <c r="AK307" s="137"/>
    </row>
    <row r="308" spans="1:37" ht="15.75" customHeight="1">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Y308" s="36"/>
      <c r="Z308" s="34"/>
      <c r="AA308" s="36"/>
      <c r="AB308" s="34"/>
      <c r="AC308" s="34"/>
      <c r="AD308" s="34"/>
      <c r="AE308" s="34"/>
      <c r="AK308" s="137"/>
    </row>
    <row r="309" spans="1:37" ht="15.75" customHeight="1">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Y309" s="36"/>
      <c r="Z309" s="34"/>
      <c r="AA309" s="36"/>
      <c r="AB309" s="34"/>
      <c r="AC309" s="34"/>
      <c r="AD309" s="34"/>
      <c r="AE309" s="34"/>
      <c r="AK309" s="137"/>
    </row>
    <row r="310" spans="1:37" ht="15.75" customHeight="1">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Y310" s="36"/>
      <c r="Z310" s="34"/>
      <c r="AA310" s="36"/>
      <c r="AB310" s="34"/>
      <c r="AC310" s="34"/>
      <c r="AD310" s="34"/>
      <c r="AE310" s="34"/>
      <c r="AK310" s="137"/>
    </row>
    <row r="311" spans="1:37" ht="15.75" customHeight="1">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Y311" s="36"/>
      <c r="Z311" s="34"/>
      <c r="AA311" s="36"/>
      <c r="AB311" s="34"/>
      <c r="AC311" s="34"/>
      <c r="AD311" s="34"/>
      <c r="AE311" s="34"/>
      <c r="AK311" s="137"/>
    </row>
    <row r="312" spans="1:37" ht="15.75" customHeight="1">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Y312" s="36"/>
      <c r="Z312" s="34"/>
      <c r="AA312" s="36"/>
      <c r="AB312" s="34"/>
      <c r="AC312" s="34"/>
      <c r="AD312" s="34"/>
      <c r="AE312" s="34"/>
      <c r="AK312" s="137"/>
    </row>
    <row r="313" spans="1:37" ht="15.75" customHeight="1">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Y313" s="36"/>
      <c r="Z313" s="34"/>
      <c r="AA313" s="36"/>
      <c r="AB313" s="34"/>
      <c r="AC313" s="34"/>
      <c r="AD313" s="34"/>
      <c r="AE313" s="34"/>
      <c r="AK313" s="137"/>
    </row>
    <row r="314" spans="1:37" ht="15.75" customHeight="1">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Y314" s="36"/>
      <c r="Z314" s="34"/>
      <c r="AA314" s="36"/>
      <c r="AB314" s="34"/>
      <c r="AC314" s="34"/>
      <c r="AD314" s="34"/>
      <c r="AE314" s="34"/>
      <c r="AK314" s="137"/>
    </row>
    <row r="315" spans="1:37" ht="15.75" customHeight="1">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Y315" s="36"/>
      <c r="Z315" s="34"/>
      <c r="AA315" s="36"/>
      <c r="AB315" s="34"/>
      <c r="AC315" s="34"/>
      <c r="AD315" s="34"/>
      <c r="AE315" s="34"/>
      <c r="AK315" s="137"/>
    </row>
    <row r="316" spans="1:37" ht="15.75" customHeight="1">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Y316" s="36"/>
      <c r="Z316" s="34"/>
      <c r="AA316" s="36"/>
      <c r="AB316" s="34"/>
      <c r="AC316" s="34"/>
      <c r="AD316" s="34"/>
      <c r="AE316" s="34"/>
      <c r="AK316" s="137"/>
    </row>
    <row r="317" spans="1:37" ht="15.75" customHeight="1">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Y317" s="36"/>
      <c r="Z317" s="34"/>
      <c r="AA317" s="36"/>
      <c r="AB317" s="34"/>
      <c r="AC317" s="34"/>
      <c r="AD317" s="34"/>
      <c r="AE317" s="34"/>
      <c r="AK317" s="137"/>
    </row>
    <row r="318" spans="1:37" ht="15.75" customHeight="1">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Y318" s="36"/>
      <c r="Z318" s="34"/>
      <c r="AA318" s="36"/>
      <c r="AB318" s="34"/>
      <c r="AC318" s="34"/>
      <c r="AD318" s="34"/>
      <c r="AE318" s="34"/>
      <c r="AK318" s="137"/>
    </row>
    <row r="319" spans="1:37" ht="15.75" customHeight="1">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Y319" s="36"/>
      <c r="Z319" s="34"/>
      <c r="AA319" s="36"/>
      <c r="AB319" s="34"/>
      <c r="AC319" s="34"/>
      <c r="AD319" s="34"/>
      <c r="AE319" s="34"/>
      <c r="AK319" s="137"/>
    </row>
    <row r="320" spans="1:37" ht="15.75" customHeight="1">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Y320" s="36"/>
      <c r="Z320" s="34"/>
      <c r="AA320" s="36"/>
      <c r="AB320" s="34"/>
      <c r="AC320" s="34"/>
      <c r="AD320" s="34"/>
      <c r="AE320" s="34"/>
      <c r="AK320" s="137"/>
    </row>
    <row r="321" spans="1:37" ht="15.75" customHeight="1">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Y321" s="36"/>
      <c r="Z321" s="34"/>
      <c r="AA321" s="36"/>
      <c r="AB321" s="34"/>
      <c r="AC321" s="34"/>
      <c r="AD321" s="34"/>
      <c r="AE321" s="34"/>
      <c r="AK321" s="137"/>
    </row>
    <row r="322" spans="1:37" ht="15.75" customHeight="1">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Y322" s="36"/>
      <c r="Z322" s="34"/>
      <c r="AA322" s="36"/>
      <c r="AB322" s="34"/>
      <c r="AC322" s="34"/>
      <c r="AD322" s="34"/>
      <c r="AE322" s="34"/>
      <c r="AK322" s="137"/>
    </row>
    <row r="323" spans="1:37" ht="15.75" customHeight="1">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Y323" s="36"/>
      <c r="Z323" s="34"/>
      <c r="AA323" s="36"/>
      <c r="AB323" s="34"/>
      <c r="AC323" s="34"/>
      <c r="AD323" s="34"/>
      <c r="AE323" s="34"/>
      <c r="AK323" s="137"/>
    </row>
    <row r="324" spans="1:37" ht="15.75" customHeight="1">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Y324" s="36"/>
      <c r="Z324" s="34"/>
      <c r="AA324" s="36"/>
      <c r="AB324" s="34"/>
      <c r="AC324" s="34"/>
      <c r="AD324" s="34"/>
      <c r="AE324" s="34"/>
      <c r="AK324" s="137"/>
    </row>
    <row r="325" spans="1:37" ht="15.75" customHeight="1">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Y325" s="36"/>
      <c r="Z325" s="34"/>
      <c r="AA325" s="36"/>
      <c r="AB325" s="34"/>
      <c r="AC325" s="34"/>
      <c r="AD325" s="34"/>
      <c r="AE325" s="34"/>
      <c r="AK325" s="137"/>
    </row>
    <row r="326" spans="1:37" ht="15.75" customHeight="1">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Y326" s="36"/>
      <c r="Z326" s="34"/>
      <c r="AA326" s="36"/>
      <c r="AB326" s="34"/>
      <c r="AC326" s="34"/>
      <c r="AD326" s="34"/>
      <c r="AE326" s="34"/>
      <c r="AK326" s="137"/>
    </row>
    <row r="327" spans="1:37" ht="15.75" customHeight="1">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Y327" s="36"/>
      <c r="Z327" s="34"/>
      <c r="AA327" s="36"/>
      <c r="AB327" s="34"/>
      <c r="AC327" s="34"/>
      <c r="AD327" s="34"/>
      <c r="AE327" s="34"/>
      <c r="AK327" s="137"/>
    </row>
    <row r="328" spans="1:37" ht="15.75" customHeight="1">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Y328" s="36"/>
      <c r="Z328" s="34"/>
      <c r="AA328" s="36"/>
      <c r="AB328" s="34"/>
      <c r="AC328" s="34"/>
      <c r="AD328" s="34"/>
      <c r="AE328" s="34"/>
      <c r="AK328" s="137"/>
    </row>
    <row r="329" spans="1:37" ht="15.75" customHeight="1">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Y329" s="36"/>
      <c r="Z329" s="34"/>
      <c r="AA329" s="36"/>
      <c r="AB329" s="34"/>
      <c r="AC329" s="34"/>
      <c r="AD329" s="34"/>
      <c r="AE329" s="34"/>
      <c r="AK329" s="137"/>
    </row>
    <row r="330" spans="1:37" ht="15.75" customHeight="1">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Y330" s="36"/>
      <c r="Z330" s="34"/>
      <c r="AA330" s="36"/>
      <c r="AB330" s="34"/>
      <c r="AC330" s="34"/>
      <c r="AD330" s="34"/>
      <c r="AE330" s="34"/>
      <c r="AK330" s="137"/>
    </row>
    <row r="331" spans="1:37" ht="15.75" customHeight="1">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Y331" s="36"/>
      <c r="Z331" s="34"/>
      <c r="AA331" s="36"/>
      <c r="AB331" s="34"/>
      <c r="AC331" s="34"/>
      <c r="AD331" s="34"/>
      <c r="AE331" s="34"/>
      <c r="AK331" s="137"/>
    </row>
    <row r="332" spans="1:37" ht="15.75" customHeight="1">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Y332" s="36"/>
      <c r="Z332" s="34"/>
      <c r="AA332" s="36"/>
      <c r="AB332" s="34"/>
      <c r="AC332" s="34"/>
      <c r="AD332" s="34"/>
      <c r="AE332" s="34"/>
      <c r="AK332" s="137"/>
    </row>
    <row r="333" spans="1:37" ht="15.75" customHeight="1">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Y333" s="36"/>
      <c r="Z333" s="34"/>
      <c r="AA333" s="36"/>
      <c r="AB333" s="34"/>
      <c r="AC333" s="34"/>
      <c r="AD333" s="34"/>
      <c r="AE333" s="34"/>
      <c r="AK333" s="137"/>
    </row>
    <row r="334" spans="1:37" ht="15.75" customHeight="1">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Y334" s="36"/>
      <c r="Z334" s="34"/>
      <c r="AA334" s="36"/>
      <c r="AB334" s="34"/>
      <c r="AC334" s="34"/>
      <c r="AD334" s="34"/>
      <c r="AE334" s="34"/>
      <c r="AK334" s="137"/>
    </row>
    <row r="335" spans="1:37" ht="15.75" customHeight="1">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Y335" s="36"/>
      <c r="Z335" s="34"/>
      <c r="AA335" s="36"/>
      <c r="AB335" s="34"/>
      <c r="AC335" s="34"/>
      <c r="AD335" s="34"/>
      <c r="AE335" s="34"/>
      <c r="AK335" s="137"/>
    </row>
    <row r="336" spans="1:37" ht="15.75" customHeight="1">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Y336" s="36"/>
      <c r="Z336" s="34"/>
      <c r="AA336" s="36"/>
      <c r="AB336" s="34"/>
      <c r="AC336" s="34"/>
      <c r="AD336" s="34"/>
      <c r="AE336" s="34"/>
      <c r="AK336" s="137"/>
    </row>
    <row r="337" spans="1:37" ht="15.75" customHeight="1">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Y337" s="36"/>
      <c r="Z337" s="34"/>
      <c r="AA337" s="36"/>
      <c r="AB337" s="34"/>
      <c r="AC337" s="34"/>
      <c r="AD337" s="34"/>
      <c r="AE337" s="34"/>
      <c r="AK337" s="137"/>
    </row>
    <row r="338" spans="1:37" ht="15.75"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Y338" s="36"/>
      <c r="Z338" s="34"/>
      <c r="AA338" s="36"/>
      <c r="AB338" s="34"/>
      <c r="AC338" s="34"/>
      <c r="AD338" s="34"/>
      <c r="AE338" s="34"/>
      <c r="AK338" s="137"/>
    </row>
    <row r="339" spans="1:37" ht="15.75"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Y339" s="36"/>
      <c r="Z339" s="34"/>
      <c r="AA339" s="36"/>
      <c r="AB339" s="34"/>
      <c r="AC339" s="34"/>
      <c r="AD339" s="34"/>
      <c r="AE339" s="34"/>
      <c r="AK339" s="137"/>
    </row>
    <row r="340" spans="1:37" ht="15.75"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Y340" s="36"/>
      <c r="Z340" s="34"/>
      <c r="AA340" s="36"/>
      <c r="AB340" s="34"/>
      <c r="AC340" s="34"/>
      <c r="AD340" s="34"/>
      <c r="AE340" s="34"/>
      <c r="AK340" s="137"/>
    </row>
    <row r="341" spans="1:37" ht="15.75"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Y341" s="36"/>
      <c r="Z341" s="34"/>
      <c r="AA341" s="36"/>
      <c r="AB341" s="34"/>
      <c r="AC341" s="34"/>
      <c r="AD341" s="34"/>
      <c r="AE341" s="34"/>
      <c r="AK341" s="137"/>
    </row>
    <row r="342" spans="1:37" ht="15.75" customHeight="1">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Y342" s="36"/>
      <c r="Z342" s="34"/>
      <c r="AA342" s="36"/>
      <c r="AB342" s="34"/>
      <c r="AC342" s="34"/>
      <c r="AD342" s="34"/>
      <c r="AE342" s="34"/>
      <c r="AK342" s="137"/>
    </row>
    <row r="343" spans="1:37" ht="15.75" customHeight="1">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Y343" s="36"/>
      <c r="Z343" s="34"/>
      <c r="AA343" s="36"/>
      <c r="AB343" s="34"/>
      <c r="AC343" s="34"/>
      <c r="AD343" s="34"/>
      <c r="AE343" s="34"/>
      <c r="AK343" s="137"/>
    </row>
    <row r="344" spans="1:37" ht="15.75" customHeight="1">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Y344" s="36"/>
      <c r="Z344" s="34"/>
      <c r="AA344" s="36"/>
      <c r="AB344" s="34"/>
      <c r="AC344" s="34"/>
      <c r="AD344" s="34"/>
      <c r="AE344" s="34"/>
      <c r="AK344" s="137"/>
    </row>
    <row r="345" spans="1:37" ht="15.75" customHeight="1">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Y345" s="36"/>
      <c r="Z345" s="34"/>
      <c r="AA345" s="36"/>
      <c r="AB345" s="34"/>
      <c r="AC345" s="34"/>
      <c r="AD345" s="34"/>
      <c r="AE345" s="34"/>
      <c r="AK345" s="137"/>
    </row>
    <row r="346" spans="1:37" ht="15.75" customHeight="1">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Y346" s="36"/>
      <c r="Z346" s="34"/>
      <c r="AA346" s="36"/>
      <c r="AB346" s="34"/>
      <c r="AC346" s="34"/>
      <c r="AD346" s="34"/>
      <c r="AE346" s="34"/>
      <c r="AK346" s="137"/>
    </row>
    <row r="347" spans="1:37" ht="15.75" customHeight="1">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Y347" s="36"/>
      <c r="Z347" s="34"/>
      <c r="AA347" s="36"/>
      <c r="AB347" s="34"/>
      <c r="AC347" s="34"/>
      <c r="AD347" s="34"/>
      <c r="AE347" s="34"/>
      <c r="AK347" s="137"/>
    </row>
    <row r="348" spans="1:37" ht="15.75" customHeight="1">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Y348" s="36"/>
      <c r="Z348" s="34"/>
      <c r="AA348" s="36"/>
      <c r="AB348" s="34"/>
      <c r="AC348" s="34"/>
      <c r="AD348" s="34"/>
      <c r="AE348" s="34"/>
      <c r="AK348" s="137"/>
    </row>
    <row r="349" spans="1:37" ht="15.75" customHeight="1">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Y349" s="36"/>
      <c r="Z349" s="34"/>
      <c r="AA349" s="36"/>
      <c r="AB349" s="34"/>
      <c r="AC349" s="34"/>
      <c r="AD349" s="34"/>
      <c r="AE349" s="34"/>
      <c r="AK349" s="137"/>
    </row>
    <row r="350" spans="1:37" ht="15.75" customHeight="1">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Y350" s="36"/>
      <c r="Z350" s="34"/>
      <c r="AA350" s="36"/>
      <c r="AB350" s="34"/>
      <c r="AC350" s="34"/>
      <c r="AD350" s="34"/>
      <c r="AE350" s="34"/>
      <c r="AK350" s="137"/>
    </row>
    <row r="351" spans="1:37" ht="15.75"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Y351" s="36"/>
      <c r="Z351" s="34"/>
      <c r="AA351" s="36"/>
      <c r="AB351" s="34"/>
      <c r="AC351" s="34"/>
      <c r="AD351" s="34"/>
      <c r="AE351" s="34"/>
      <c r="AK351" s="137"/>
    </row>
    <row r="352" spans="1:37" ht="15.75" customHeight="1">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Y352" s="36"/>
      <c r="Z352" s="34"/>
      <c r="AA352" s="36"/>
      <c r="AB352" s="34"/>
      <c r="AC352" s="34"/>
      <c r="AD352" s="34"/>
      <c r="AE352" s="34"/>
      <c r="AK352" s="137"/>
    </row>
    <row r="353" spans="1:37" ht="15.75" customHeight="1">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Y353" s="36"/>
      <c r="Z353" s="34"/>
      <c r="AA353" s="36"/>
      <c r="AB353" s="34"/>
      <c r="AC353" s="34"/>
      <c r="AD353" s="34"/>
      <c r="AE353" s="34"/>
      <c r="AK353" s="137"/>
    </row>
    <row r="354" spans="1:37" ht="15.75" customHeight="1">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Y354" s="36"/>
      <c r="Z354" s="34"/>
      <c r="AA354" s="36"/>
      <c r="AB354" s="34"/>
      <c r="AC354" s="34"/>
      <c r="AD354" s="34"/>
      <c r="AE354" s="34"/>
      <c r="AK354" s="137"/>
    </row>
    <row r="355" spans="1:37" ht="15.75" customHeight="1">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Y355" s="36"/>
      <c r="Z355" s="34"/>
      <c r="AA355" s="36"/>
      <c r="AB355" s="34"/>
      <c r="AC355" s="34"/>
      <c r="AD355" s="34"/>
      <c r="AE355" s="34"/>
      <c r="AK355" s="137"/>
    </row>
    <row r="356" spans="1:37" ht="15.75" customHeight="1">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Y356" s="36"/>
      <c r="Z356" s="34"/>
      <c r="AA356" s="36"/>
      <c r="AB356" s="34"/>
      <c r="AC356" s="34"/>
      <c r="AD356" s="34"/>
      <c r="AE356" s="34"/>
      <c r="AK356" s="137"/>
    </row>
    <row r="357" spans="1:37" ht="15.75" customHeight="1">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Y357" s="36"/>
      <c r="Z357" s="34"/>
      <c r="AA357" s="36"/>
      <c r="AB357" s="34"/>
      <c r="AC357" s="34"/>
      <c r="AD357" s="34"/>
      <c r="AE357" s="34"/>
      <c r="AK357" s="137"/>
    </row>
    <row r="358" spans="1:37" ht="15.75" customHeight="1">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Y358" s="36"/>
      <c r="Z358" s="34"/>
      <c r="AA358" s="36"/>
      <c r="AB358" s="34"/>
      <c r="AC358" s="34"/>
      <c r="AD358" s="34"/>
      <c r="AE358" s="34"/>
      <c r="AK358" s="137"/>
    </row>
    <row r="359" spans="1:37" ht="15.75" customHeight="1">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Y359" s="36"/>
      <c r="Z359" s="34"/>
      <c r="AA359" s="36"/>
      <c r="AB359" s="34"/>
      <c r="AC359" s="34"/>
      <c r="AD359" s="34"/>
      <c r="AE359" s="34"/>
      <c r="AK359" s="137"/>
    </row>
    <row r="360" spans="1:37" ht="15.75" customHeight="1">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Y360" s="36"/>
      <c r="Z360" s="34"/>
      <c r="AA360" s="36"/>
      <c r="AB360" s="34"/>
      <c r="AC360" s="34"/>
      <c r="AD360" s="34"/>
      <c r="AE360" s="34"/>
      <c r="AK360" s="137"/>
    </row>
    <row r="361" spans="1:37" ht="15.75" customHeight="1">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Y361" s="36"/>
      <c r="Z361" s="34"/>
      <c r="AA361" s="36"/>
      <c r="AB361" s="34"/>
      <c r="AC361" s="34"/>
      <c r="AD361" s="34"/>
      <c r="AE361" s="34"/>
      <c r="AK361" s="137"/>
    </row>
    <row r="362" spans="1:37" ht="15.75" customHeight="1">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Y362" s="36"/>
      <c r="Z362" s="34"/>
      <c r="AA362" s="36"/>
      <c r="AB362" s="34"/>
      <c r="AC362" s="34"/>
      <c r="AD362" s="34"/>
      <c r="AE362" s="34"/>
      <c r="AK362" s="137"/>
    </row>
    <row r="363" spans="1:37" ht="15.75" customHeight="1">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Y363" s="36"/>
      <c r="Z363" s="34"/>
      <c r="AA363" s="36"/>
      <c r="AB363" s="34"/>
      <c r="AC363" s="34"/>
      <c r="AD363" s="34"/>
      <c r="AE363" s="34"/>
      <c r="AK363" s="137"/>
    </row>
    <row r="364" spans="1:37" ht="15.75" customHeight="1">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Y364" s="36"/>
      <c r="Z364" s="34"/>
      <c r="AA364" s="36"/>
      <c r="AB364" s="34"/>
      <c r="AC364" s="34"/>
      <c r="AD364" s="34"/>
      <c r="AE364" s="34"/>
      <c r="AK364" s="137"/>
    </row>
    <row r="365" spans="1:37" ht="15.75" customHeight="1">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Y365" s="36"/>
      <c r="Z365" s="34"/>
      <c r="AA365" s="36"/>
      <c r="AB365" s="34"/>
      <c r="AC365" s="34"/>
      <c r="AD365" s="34"/>
      <c r="AE365" s="34"/>
      <c r="AK365" s="137"/>
    </row>
    <row r="366" spans="1:37" ht="15.75" customHeight="1">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Y366" s="36"/>
      <c r="Z366" s="34"/>
      <c r="AA366" s="36"/>
      <c r="AB366" s="34"/>
      <c r="AC366" s="34"/>
      <c r="AD366" s="34"/>
      <c r="AE366" s="34"/>
      <c r="AK366" s="137"/>
    </row>
    <row r="367" spans="1:37" ht="15.75" customHeight="1">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Y367" s="36"/>
      <c r="Z367" s="34"/>
      <c r="AA367" s="36"/>
      <c r="AB367" s="34"/>
      <c r="AC367" s="34"/>
      <c r="AD367" s="34"/>
      <c r="AE367" s="34"/>
      <c r="AK367" s="137"/>
    </row>
    <row r="368" spans="1:37" ht="15.75" customHeight="1">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Y368" s="36"/>
      <c r="Z368" s="34"/>
      <c r="AA368" s="36"/>
      <c r="AB368" s="34"/>
      <c r="AC368" s="34"/>
      <c r="AD368" s="34"/>
      <c r="AE368" s="34"/>
      <c r="AK368" s="137"/>
    </row>
    <row r="369" spans="1:37" ht="15.75" customHeight="1">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Y369" s="36"/>
      <c r="Z369" s="34"/>
      <c r="AA369" s="36"/>
      <c r="AB369" s="34"/>
      <c r="AC369" s="34"/>
      <c r="AD369" s="34"/>
      <c r="AE369" s="34"/>
      <c r="AK369" s="137"/>
    </row>
    <row r="370" spans="1:37" ht="15.75" customHeight="1">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Y370" s="36"/>
      <c r="Z370" s="34"/>
      <c r="AA370" s="36"/>
      <c r="AB370" s="34"/>
      <c r="AC370" s="34"/>
      <c r="AD370" s="34"/>
      <c r="AE370" s="34"/>
      <c r="AK370" s="137"/>
    </row>
    <row r="371" spans="1:37" ht="15.75" customHeight="1">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Y371" s="36"/>
      <c r="Z371" s="34"/>
      <c r="AA371" s="36"/>
      <c r="AB371" s="34"/>
      <c r="AC371" s="34"/>
      <c r="AD371" s="34"/>
      <c r="AE371" s="34"/>
      <c r="AK371" s="137"/>
    </row>
    <row r="372" spans="1:37" ht="15.75" customHeight="1">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Y372" s="36"/>
      <c r="Z372" s="34"/>
      <c r="AA372" s="36"/>
      <c r="AB372" s="34"/>
      <c r="AC372" s="34"/>
      <c r="AD372" s="34"/>
      <c r="AE372" s="34"/>
      <c r="AK372" s="137"/>
    </row>
    <row r="373" spans="1:37" ht="15.75" customHeight="1">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Y373" s="36"/>
      <c r="Z373" s="34"/>
      <c r="AA373" s="36"/>
      <c r="AB373" s="34"/>
      <c r="AC373" s="34"/>
      <c r="AD373" s="34"/>
      <c r="AE373" s="34"/>
      <c r="AK373" s="137"/>
    </row>
    <row r="374" spans="1:37" ht="15.75" customHeight="1">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Y374" s="36"/>
      <c r="Z374" s="34"/>
      <c r="AA374" s="36"/>
      <c r="AB374" s="34"/>
      <c r="AC374" s="34"/>
      <c r="AD374" s="34"/>
      <c r="AE374" s="34"/>
      <c r="AK374" s="137"/>
    </row>
    <row r="375" spans="1:37" ht="15.75" customHeight="1">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Y375" s="36"/>
      <c r="Z375" s="34"/>
      <c r="AA375" s="36"/>
      <c r="AB375" s="34"/>
      <c r="AC375" s="34"/>
      <c r="AD375" s="34"/>
      <c r="AE375" s="34"/>
      <c r="AK375" s="137"/>
    </row>
    <row r="376" spans="1:37" ht="15.75" customHeight="1">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Y376" s="36"/>
      <c r="Z376" s="34"/>
      <c r="AA376" s="36"/>
      <c r="AB376" s="34"/>
      <c r="AC376" s="34"/>
      <c r="AD376" s="34"/>
      <c r="AE376" s="34"/>
      <c r="AK376" s="137"/>
    </row>
    <row r="377" spans="1:37" ht="15.75" customHeight="1">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Y377" s="36"/>
      <c r="Z377" s="34"/>
      <c r="AA377" s="36"/>
      <c r="AB377" s="34"/>
      <c r="AC377" s="34"/>
      <c r="AD377" s="34"/>
      <c r="AE377" s="34"/>
      <c r="AK377" s="137"/>
    </row>
    <row r="378" spans="1:37" ht="15.75" customHeight="1">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Y378" s="36"/>
      <c r="Z378" s="34"/>
      <c r="AA378" s="36"/>
      <c r="AB378" s="34"/>
      <c r="AC378" s="34"/>
      <c r="AD378" s="34"/>
      <c r="AE378" s="34"/>
      <c r="AK378" s="137"/>
    </row>
    <row r="379" spans="1:37" ht="15.75" customHeight="1">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Y379" s="36"/>
      <c r="Z379" s="34"/>
      <c r="AA379" s="36"/>
      <c r="AB379" s="34"/>
      <c r="AC379" s="34"/>
      <c r="AD379" s="34"/>
      <c r="AE379" s="34"/>
      <c r="AK379" s="137"/>
    </row>
    <row r="380" spans="1:37" ht="15.75" customHeight="1">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Y380" s="36"/>
      <c r="Z380" s="34"/>
      <c r="AA380" s="36"/>
      <c r="AB380" s="34"/>
      <c r="AC380" s="34"/>
      <c r="AD380" s="34"/>
      <c r="AE380" s="34"/>
      <c r="AK380" s="137"/>
    </row>
    <row r="381" spans="1:37" ht="15.75" customHeight="1">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Y381" s="36"/>
      <c r="Z381" s="34"/>
      <c r="AA381" s="36"/>
      <c r="AB381" s="34"/>
      <c r="AC381" s="34"/>
      <c r="AD381" s="34"/>
      <c r="AE381" s="34"/>
      <c r="AK381" s="137"/>
    </row>
    <row r="382" spans="1:37" ht="15.75" customHeight="1">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Y382" s="36"/>
      <c r="Z382" s="34"/>
      <c r="AA382" s="36"/>
      <c r="AB382" s="34"/>
      <c r="AC382" s="34"/>
      <c r="AD382" s="34"/>
      <c r="AE382" s="34"/>
      <c r="AK382" s="137"/>
    </row>
    <row r="383" spans="1:37" ht="15.75" customHeight="1">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Y383" s="36"/>
      <c r="Z383" s="34"/>
      <c r="AA383" s="36"/>
      <c r="AB383" s="34"/>
      <c r="AC383" s="34"/>
      <c r="AD383" s="34"/>
      <c r="AE383" s="34"/>
      <c r="AK383" s="137"/>
    </row>
    <row r="384" spans="1:37" ht="15.75" customHeight="1">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Y384" s="36"/>
      <c r="Z384" s="34"/>
      <c r="AA384" s="36"/>
      <c r="AB384" s="34"/>
      <c r="AC384" s="34"/>
      <c r="AD384" s="34"/>
      <c r="AE384" s="34"/>
      <c r="AK384" s="137"/>
    </row>
    <row r="385" spans="1:37" ht="15.75" customHeight="1">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Y385" s="36"/>
      <c r="Z385" s="34"/>
      <c r="AA385" s="36"/>
      <c r="AB385" s="34"/>
      <c r="AC385" s="34"/>
      <c r="AD385" s="34"/>
      <c r="AE385" s="34"/>
      <c r="AK385" s="137"/>
    </row>
    <row r="386" spans="1:37" ht="15.75" customHeight="1">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Y386" s="36"/>
      <c r="Z386" s="34"/>
      <c r="AA386" s="36"/>
      <c r="AB386" s="34"/>
      <c r="AC386" s="34"/>
      <c r="AD386" s="34"/>
      <c r="AE386" s="34"/>
      <c r="AK386" s="137"/>
    </row>
    <row r="387" spans="1:37" ht="15.75" customHeight="1">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Y387" s="36"/>
      <c r="Z387" s="34"/>
      <c r="AA387" s="36"/>
      <c r="AB387" s="34"/>
      <c r="AC387" s="34"/>
      <c r="AD387" s="34"/>
      <c r="AE387" s="34"/>
      <c r="AK387" s="137"/>
    </row>
    <row r="388" spans="1:37" ht="15.75" customHeight="1">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Y388" s="36"/>
      <c r="Z388" s="34"/>
      <c r="AA388" s="36"/>
      <c r="AB388" s="34"/>
      <c r="AC388" s="34"/>
      <c r="AD388" s="34"/>
      <c r="AE388" s="34"/>
      <c r="AK388" s="137"/>
    </row>
    <row r="389" spans="1:37" ht="15.75" customHeight="1">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Y389" s="36"/>
      <c r="Z389" s="34"/>
      <c r="AA389" s="36"/>
      <c r="AB389" s="34"/>
      <c r="AC389" s="34"/>
      <c r="AD389" s="34"/>
      <c r="AE389" s="34"/>
      <c r="AK389" s="137"/>
    </row>
    <row r="390" spans="1:37" ht="15.75" customHeight="1">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Y390" s="36"/>
      <c r="Z390" s="34"/>
      <c r="AA390" s="36"/>
      <c r="AB390" s="34"/>
      <c r="AC390" s="34"/>
      <c r="AD390" s="34"/>
      <c r="AE390" s="34"/>
      <c r="AK390" s="137"/>
    </row>
    <row r="391" spans="1:37" ht="15.75" customHeight="1">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Y391" s="36"/>
      <c r="Z391" s="34"/>
      <c r="AA391" s="36"/>
      <c r="AB391" s="34"/>
      <c r="AC391" s="34"/>
      <c r="AD391" s="34"/>
      <c r="AE391" s="34"/>
      <c r="AK391" s="137"/>
    </row>
    <row r="392" spans="1:37" ht="15.75" customHeight="1">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Y392" s="36"/>
      <c r="Z392" s="34"/>
      <c r="AA392" s="36"/>
      <c r="AB392" s="34"/>
      <c r="AC392" s="34"/>
      <c r="AD392" s="34"/>
      <c r="AE392" s="34"/>
      <c r="AK392" s="137"/>
    </row>
    <row r="393" spans="1:37" ht="15.75" customHeight="1">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Y393" s="36"/>
      <c r="Z393" s="34"/>
      <c r="AA393" s="36"/>
      <c r="AB393" s="34"/>
      <c r="AC393" s="34"/>
      <c r="AD393" s="34"/>
      <c r="AE393" s="34"/>
      <c r="AK393" s="137"/>
    </row>
    <row r="394" spans="1:37" ht="15.75" customHeight="1">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Y394" s="36"/>
      <c r="Z394" s="34"/>
      <c r="AA394" s="36"/>
      <c r="AB394" s="34"/>
      <c r="AC394" s="34"/>
      <c r="AD394" s="34"/>
      <c r="AE394" s="34"/>
      <c r="AK394" s="137"/>
    </row>
    <row r="395" spans="1:37" ht="15.75" customHeight="1">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Y395" s="36"/>
      <c r="Z395" s="34"/>
      <c r="AA395" s="36"/>
      <c r="AB395" s="34"/>
      <c r="AC395" s="34"/>
      <c r="AD395" s="34"/>
      <c r="AE395" s="34"/>
      <c r="AK395" s="137"/>
    </row>
    <row r="396" spans="1:37" ht="15.75" customHeight="1">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Y396" s="36"/>
      <c r="Z396" s="34"/>
      <c r="AA396" s="36"/>
      <c r="AB396" s="34"/>
      <c r="AC396" s="34"/>
      <c r="AD396" s="34"/>
      <c r="AE396" s="34"/>
      <c r="AK396" s="137"/>
    </row>
    <row r="397" spans="1:37" ht="15.75" customHeight="1">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Y397" s="36"/>
      <c r="Z397" s="34"/>
      <c r="AA397" s="36"/>
      <c r="AB397" s="34"/>
      <c r="AC397" s="34"/>
      <c r="AD397" s="34"/>
      <c r="AE397" s="34"/>
      <c r="AK397" s="137"/>
    </row>
    <row r="398" spans="1:37" ht="15.75" customHeight="1">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Y398" s="36"/>
      <c r="Z398" s="34"/>
      <c r="AA398" s="36"/>
      <c r="AB398" s="34"/>
      <c r="AC398" s="34"/>
      <c r="AD398" s="34"/>
      <c r="AE398" s="34"/>
      <c r="AK398" s="137"/>
    </row>
    <row r="399" spans="1:37" ht="15.75" customHeight="1">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Y399" s="36"/>
      <c r="Z399" s="34"/>
      <c r="AA399" s="36"/>
      <c r="AB399" s="34"/>
      <c r="AC399" s="34"/>
      <c r="AD399" s="34"/>
      <c r="AE399" s="34"/>
      <c r="AK399" s="137"/>
    </row>
    <row r="400" spans="1:37" ht="15.75" customHeight="1">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Y400" s="36"/>
      <c r="Z400" s="34"/>
      <c r="AA400" s="36"/>
      <c r="AB400" s="34"/>
      <c r="AC400" s="34"/>
      <c r="AD400" s="34"/>
      <c r="AE400" s="34"/>
      <c r="AK400" s="137"/>
    </row>
    <row r="401" spans="1:37" ht="15.75" customHeight="1">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Y401" s="36"/>
      <c r="Z401" s="34"/>
      <c r="AA401" s="36"/>
      <c r="AB401" s="34"/>
      <c r="AC401" s="34"/>
      <c r="AD401" s="34"/>
      <c r="AE401" s="34"/>
      <c r="AK401" s="137"/>
    </row>
    <row r="402" spans="1:37" ht="15.75" customHeight="1">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Y402" s="36"/>
      <c r="Z402" s="34"/>
      <c r="AA402" s="36"/>
      <c r="AB402" s="34"/>
      <c r="AC402" s="34"/>
      <c r="AD402" s="34"/>
      <c r="AE402" s="34"/>
      <c r="AK402" s="137"/>
    </row>
    <row r="403" spans="1:37" ht="15.75" customHeight="1">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Y403" s="36"/>
      <c r="Z403" s="34"/>
      <c r="AA403" s="36"/>
      <c r="AB403" s="34"/>
      <c r="AC403" s="34"/>
      <c r="AD403" s="34"/>
      <c r="AE403" s="34"/>
      <c r="AK403" s="137"/>
    </row>
    <row r="404" spans="1:37" ht="15.75" customHeight="1">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Y404" s="36"/>
      <c r="Z404" s="34"/>
      <c r="AA404" s="36"/>
      <c r="AB404" s="34"/>
      <c r="AC404" s="34"/>
      <c r="AD404" s="34"/>
      <c r="AE404" s="34"/>
      <c r="AK404" s="137"/>
    </row>
    <row r="405" spans="1:37" ht="15.75" customHeight="1">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Y405" s="36"/>
      <c r="Z405" s="34"/>
      <c r="AA405" s="36"/>
      <c r="AB405" s="34"/>
      <c r="AC405" s="34"/>
      <c r="AD405" s="34"/>
      <c r="AE405" s="34"/>
      <c r="AK405" s="137"/>
    </row>
    <row r="406" spans="1:37" ht="15.75" customHeight="1">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Y406" s="36"/>
      <c r="Z406" s="34"/>
      <c r="AA406" s="36"/>
      <c r="AB406" s="34"/>
      <c r="AC406" s="34"/>
      <c r="AD406" s="34"/>
      <c r="AE406" s="34"/>
      <c r="AK406" s="137"/>
    </row>
    <row r="407" spans="1:37" ht="15.75" customHeight="1">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Y407" s="36"/>
      <c r="Z407" s="34"/>
      <c r="AA407" s="36"/>
      <c r="AB407" s="34"/>
      <c r="AC407" s="34"/>
      <c r="AD407" s="34"/>
      <c r="AE407" s="34"/>
      <c r="AK407" s="137"/>
    </row>
    <row r="408" spans="1:37" ht="15.75" customHeight="1">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Y408" s="36"/>
      <c r="Z408" s="34"/>
      <c r="AA408" s="36"/>
      <c r="AB408" s="34"/>
      <c r="AC408" s="34"/>
      <c r="AD408" s="34"/>
      <c r="AE408" s="34"/>
      <c r="AK408" s="137"/>
    </row>
    <row r="409" spans="1:37" ht="15.75" customHeight="1">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Y409" s="36"/>
      <c r="Z409" s="34"/>
      <c r="AA409" s="36"/>
      <c r="AB409" s="34"/>
      <c r="AC409" s="34"/>
      <c r="AD409" s="34"/>
      <c r="AE409" s="34"/>
      <c r="AK409" s="137"/>
    </row>
    <row r="410" spans="1:37" ht="15.75" customHeight="1">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Y410" s="36"/>
      <c r="Z410" s="34"/>
      <c r="AA410" s="36"/>
      <c r="AB410" s="34"/>
      <c r="AC410" s="34"/>
      <c r="AD410" s="34"/>
      <c r="AE410" s="34"/>
      <c r="AK410" s="137"/>
    </row>
    <row r="411" spans="1:37" ht="15.75" customHeight="1">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Y411" s="36"/>
      <c r="Z411" s="34"/>
      <c r="AA411" s="36"/>
      <c r="AB411" s="34"/>
      <c r="AC411" s="34"/>
      <c r="AD411" s="34"/>
      <c r="AE411" s="34"/>
      <c r="AK411" s="137"/>
    </row>
    <row r="412" spans="1:37" ht="15.75" customHeight="1">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Y412" s="36"/>
      <c r="Z412" s="34"/>
      <c r="AA412" s="36"/>
      <c r="AB412" s="34"/>
      <c r="AC412" s="34"/>
      <c r="AD412" s="34"/>
      <c r="AE412" s="34"/>
      <c r="AK412" s="137"/>
    </row>
    <row r="413" spans="1:37" ht="15.75" customHeight="1">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Y413" s="36"/>
      <c r="Z413" s="34"/>
      <c r="AA413" s="36"/>
      <c r="AB413" s="34"/>
      <c r="AC413" s="34"/>
      <c r="AD413" s="34"/>
      <c r="AE413" s="34"/>
      <c r="AK413" s="137"/>
    </row>
    <row r="414" spans="1:37" ht="15.75" customHeight="1">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Y414" s="36"/>
      <c r="Z414" s="34"/>
      <c r="AA414" s="36"/>
      <c r="AB414" s="34"/>
      <c r="AC414" s="34"/>
      <c r="AD414" s="34"/>
      <c r="AE414" s="34"/>
      <c r="AK414" s="137"/>
    </row>
    <row r="415" spans="1:37" ht="15.75" customHeight="1">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Y415" s="36"/>
      <c r="Z415" s="34"/>
      <c r="AA415" s="36"/>
      <c r="AB415" s="34"/>
      <c r="AC415" s="34"/>
      <c r="AD415" s="34"/>
      <c r="AE415" s="34"/>
      <c r="AK415" s="137"/>
    </row>
    <row r="416" spans="1:37" ht="15.75" customHeight="1">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Y416" s="36"/>
      <c r="Z416" s="34"/>
      <c r="AA416" s="36"/>
      <c r="AB416" s="34"/>
      <c r="AC416" s="34"/>
      <c r="AD416" s="34"/>
      <c r="AE416" s="34"/>
      <c r="AK416" s="137"/>
    </row>
    <row r="417" spans="1:37" ht="15.75" customHeight="1">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Y417" s="36"/>
      <c r="Z417" s="34"/>
      <c r="AA417" s="36"/>
      <c r="AB417" s="34"/>
      <c r="AC417" s="34"/>
      <c r="AD417" s="34"/>
      <c r="AE417" s="34"/>
      <c r="AK417" s="137"/>
    </row>
    <row r="418" spans="1:37" ht="15.75" customHeight="1">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Y418" s="36"/>
      <c r="Z418" s="34"/>
      <c r="AA418" s="36"/>
      <c r="AB418" s="34"/>
      <c r="AC418" s="34"/>
      <c r="AD418" s="34"/>
      <c r="AE418" s="34"/>
      <c r="AK418" s="137"/>
    </row>
    <row r="419" spans="1:37" ht="15.75" customHeight="1">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Y419" s="36"/>
      <c r="Z419" s="34"/>
      <c r="AA419" s="36"/>
      <c r="AB419" s="34"/>
      <c r="AC419" s="34"/>
      <c r="AD419" s="34"/>
      <c r="AE419" s="34"/>
      <c r="AK419" s="137"/>
    </row>
    <row r="420" spans="1:37" ht="15.75" customHeight="1">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Y420" s="36"/>
      <c r="Z420" s="34"/>
      <c r="AA420" s="36"/>
      <c r="AB420" s="34"/>
      <c r="AC420" s="34"/>
      <c r="AD420" s="34"/>
      <c r="AE420" s="34"/>
      <c r="AK420" s="137"/>
    </row>
    <row r="421" spans="1:37" ht="15.7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Y421" s="36"/>
      <c r="Z421" s="34"/>
      <c r="AA421" s="36"/>
      <c r="AB421" s="34"/>
      <c r="AC421" s="34"/>
      <c r="AD421" s="34"/>
      <c r="AE421" s="34"/>
      <c r="AK421" s="137"/>
    </row>
    <row r="422" spans="1:37" ht="15.7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Y422" s="36"/>
      <c r="Z422" s="34"/>
      <c r="AA422" s="36"/>
      <c r="AB422" s="34"/>
      <c r="AC422" s="34"/>
      <c r="AD422" s="34"/>
      <c r="AE422" s="34"/>
      <c r="AK422" s="137"/>
    </row>
    <row r="423" spans="1:37" ht="15.7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Y423" s="36"/>
      <c r="Z423" s="34"/>
      <c r="AA423" s="36"/>
      <c r="AB423" s="34"/>
      <c r="AC423" s="34"/>
      <c r="AD423" s="34"/>
      <c r="AE423" s="34"/>
      <c r="AK423" s="137"/>
    </row>
    <row r="424" spans="1:37" ht="15.7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Y424" s="36"/>
      <c r="Z424" s="34"/>
      <c r="AA424" s="36"/>
      <c r="AB424" s="34"/>
      <c r="AC424" s="34"/>
      <c r="AD424" s="34"/>
      <c r="AE424" s="34"/>
      <c r="AK424" s="137"/>
    </row>
    <row r="425" spans="1:37" ht="15.75" customHeight="1">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Y425" s="36"/>
      <c r="Z425" s="34"/>
      <c r="AA425" s="36"/>
      <c r="AB425" s="34"/>
      <c r="AC425" s="34"/>
      <c r="AD425" s="34"/>
      <c r="AE425" s="34"/>
      <c r="AK425" s="137"/>
    </row>
    <row r="426" spans="1:37" ht="15.75" customHeight="1">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Y426" s="36"/>
      <c r="Z426" s="34"/>
      <c r="AA426" s="36"/>
      <c r="AB426" s="34"/>
      <c r="AC426" s="34"/>
      <c r="AD426" s="34"/>
      <c r="AE426" s="34"/>
      <c r="AK426" s="137"/>
    </row>
    <row r="427" spans="1:37" ht="15.75" customHeight="1">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Y427" s="36"/>
      <c r="Z427" s="34"/>
      <c r="AA427" s="36"/>
      <c r="AB427" s="34"/>
      <c r="AC427" s="34"/>
      <c r="AD427" s="34"/>
      <c r="AE427" s="34"/>
      <c r="AK427" s="137"/>
    </row>
    <row r="428" spans="1:37" ht="15.75" customHeight="1">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Y428" s="36"/>
      <c r="Z428" s="34"/>
      <c r="AA428" s="36"/>
      <c r="AB428" s="34"/>
      <c r="AC428" s="34"/>
      <c r="AD428" s="34"/>
      <c r="AE428" s="34"/>
      <c r="AK428" s="137"/>
    </row>
    <row r="429" spans="1:37" ht="15.75" customHeight="1">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Y429" s="36"/>
      <c r="Z429" s="34"/>
      <c r="AA429" s="36"/>
      <c r="AB429" s="34"/>
      <c r="AC429" s="34"/>
      <c r="AD429" s="34"/>
      <c r="AE429" s="34"/>
      <c r="AK429" s="137"/>
    </row>
    <row r="430" spans="1:37" ht="15.75" customHeight="1">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Y430" s="36"/>
      <c r="Z430" s="34"/>
      <c r="AA430" s="36"/>
      <c r="AB430" s="34"/>
      <c r="AC430" s="34"/>
      <c r="AD430" s="34"/>
      <c r="AE430" s="34"/>
      <c r="AK430" s="137"/>
    </row>
    <row r="431" spans="1:37" ht="15.75" customHeight="1">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Y431" s="36"/>
      <c r="Z431" s="34"/>
      <c r="AA431" s="36"/>
      <c r="AB431" s="34"/>
      <c r="AC431" s="34"/>
      <c r="AD431" s="34"/>
      <c r="AE431" s="34"/>
      <c r="AK431" s="137"/>
    </row>
    <row r="432" spans="1:37" ht="15.75" customHeight="1">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Y432" s="36"/>
      <c r="Z432" s="34"/>
      <c r="AA432" s="36"/>
      <c r="AB432" s="34"/>
      <c r="AC432" s="34"/>
      <c r="AD432" s="34"/>
      <c r="AE432" s="34"/>
      <c r="AK432" s="137"/>
    </row>
    <row r="433" spans="1:37" ht="15.75" customHeight="1">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Y433" s="36"/>
      <c r="Z433" s="34"/>
      <c r="AA433" s="36"/>
      <c r="AB433" s="34"/>
      <c r="AC433" s="34"/>
      <c r="AD433" s="34"/>
      <c r="AE433" s="34"/>
      <c r="AK433" s="137"/>
    </row>
    <row r="434" spans="1:37" ht="15.75" customHeight="1">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Y434" s="36"/>
      <c r="Z434" s="34"/>
      <c r="AA434" s="36"/>
      <c r="AB434" s="34"/>
      <c r="AC434" s="34"/>
      <c r="AD434" s="34"/>
      <c r="AE434" s="34"/>
      <c r="AK434" s="137"/>
    </row>
    <row r="435" spans="1:37" ht="15.75" customHeight="1">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Y435" s="36"/>
      <c r="Z435" s="34"/>
      <c r="AA435" s="36"/>
      <c r="AB435" s="34"/>
      <c r="AC435" s="34"/>
      <c r="AD435" s="34"/>
      <c r="AE435" s="34"/>
      <c r="AK435" s="137"/>
    </row>
    <row r="436" spans="1:37" ht="15.75" customHeight="1">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Y436" s="36"/>
      <c r="Z436" s="34"/>
      <c r="AA436" s="36"/>
      <c r="AB436" s="34"/>
      <c r="AC436" s="34"/>
      <c r="AD436" s="34"/>
      <c r="AE436" s="34"/>
      <c r="AK436" s="137"/>
    </row>
    <row r="437" spans="1:37" ht="15.75" customHeight="1">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Y437" s="36"/>
      <c r="Z437" s="34"/>
      <c r="AA437" s="36"/>
      <c r="AB437" s="34"/>
      <c r="AC437" s="34"/>
      <c r="AD437" s="34"/>
      <c r="AE437" s="34"/>
      <c r="AK437" s="137"/>
    </row>
    <row r="438" spans="1:37" ht="15.75" customHeight="1">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Y438" s="36"/>
      <c r="Z438" s="34"/>
      <c r="AA438" s="36"/>
      <c r="AB438" s="34"/>
      <c r="AC438" s="34"/>
      <c r="AD438" s="34"/>
      <c r="AE438" s="34"/>
      <c r="AK438" s="137"/>
    </row>
    <row r="439" spans="1:37" ht="15.75" customHeight="1">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Y439" s="36"/>
      <c r="Z439" s="34"/>
      <c r="AA439" s="36"/>
      <c r="AB439" s="34"/>
      <c r="AC439" s="34"/>
      <c r="AD439" s="34"/>
      <c r="AE439" s="34"/>
      <c r="AK439" s="137"/>
    </row>
    <row r="440" spans="1:37" ht="15.75" customHeight="1">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Y440" s="36"/>
      <c r="Z440" s="34"/>
      <c r="AA440" s="36"/>
      <c r="AB440" s="34"/>
      <c r="AC440" s="34"/>
      <c r="AD440" s="34"/>
      <c r="AE440" s="34"/>
      <c r="AK440" s="137"/>
    </row>
    <row r="441" spans="1:37" ht="15.75" customHeight="1">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Y441" s="36"/>
      <c r="Z441" s="34"/>
      <c r="AA441" s="36"/>
      <c r="AB441" s="34"/>
      <c r="AC441" s="34"/>
      <c r="AD441" s="34"/>
      <c r="AE441" s="34"/>
      <c r="AK441" s="137"/>
    </row>
    <row r="442" spans="1:37" ht="15.75" customHeight="1">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Y442" s="36"/>
      <c r="Z442" s="34"/>
      <c r="AA442" s="36"/>
      <c r="AB442" s="34"/>
      <c r="AC442" s="34"/>
      <c r="AD442" s="34"/>
      <c r="AE442" s="34"/>
      <c r="AK442" s="137"/>
    </row>
    <row r="443" spans="1:37" ht="15.75" customHeight="1">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Y443" s="36"/>
      <c r="Z443" s="34"/>
      <c r="AA443" s="36"/>
      <c r="AB443" s="34"/>
      <c r="AC443" s="34"/>
      <c r="AD443" s="34"/>
      <c r="AE443" s="34"/>
      <c r="AK443" s="137"/>
    </row>
    <row r="444" spans="1:37" ht="15.75" customHeight="1">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Y444" s="36"/>
      <c r="Z444" s="34"/>
      <c r="AA444" s="36"/>
      <c r="AB444" s="34"/>
      <c r="AC444" s="34"/>
      <c r="AD444" s="34"/>
      <c r="AE444" s="34"/>
      <c r="AK444" s="137"/>
    </row>
    <row r="445" spans="1:37" ht="15.75" customHeigh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Y445" s="36"/>
      <c r="Z445" s="34"/>
      <c r="AA445" s="36"/>
      <c r="AB445" s="34"/>
      <c r="AC445" s="34"/>
      <c r="AD445" s="34"/>
      <c r="AE445" s="34"/>
      <c r="AK445" s="137"/>
    </row>
    <row r="446" spans="1:37" ht="15.75" customHeight="1">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Y446" s="36"/>
      <c r="Z446" s="34"/>
      <c r="AA446" s="36"/>
      <c r="AB446" s="34"/>
      <c r="AC446" s="34"/>
      <c r="AD446" s="34"/>
      <c r="AE446" s="34"/>
      <c r="AK446" s="137"/>
    </row>
    <row r="447" spans="1:37" ht="15.75"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Y447" s="36"/>
      <c r="Z447" s="34"/>
      <c r="AA447" s="36"/>
      <c r="AB447" s="34"/>
      <c r="AC447" s="34"/>
      <c r="AD447" s="34"/>
      <c r="AE447" s="34"/>
      <c r="AK447" s="137"/>
    </row>
    <row r="448" spans="1:37" ht="15.7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Y448" s="36"/>
      <c r="Z448" s="34"/>
      <c r="AA448" s="36"/>
      <c r="AB448" s="34"/>
      <c r="AC448" s="34"/>
      <c r="AD448" s="34"/>
      <c r="AE448" s="34"/>
      <c r="AK448" s="137"/>
    </row>
    <row r="449" spans="1:37" ht="15.7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Y449" s="36"/>
      <c r="Z449" s="34"/>
      <c r="AA449" s="36"/>
      <c r="AB449" s="34"/>
      <c r="AC449" s="34"/>
      <c r="AD449" s="34"/>
      <c r="AE449" s="34"/>
      <c r="AK449" s="137"/>
    </row>
    <row r="450" spans="1:37" ht="15.75"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Y450" s="36"/>
      <c r="Z450" s="34"/>
      <c r="AA450" s="36"/>
      <c r="AB450" s="34"/>
      <c r="AC450" s="34"/>
      <c r="AD450" s="34"/>
      <c r="AE450" s="34"/>
      <c r="AK450" s="137"/>
    </row>
    <row r="451" spans="1:37" ht="15.75" customHeight="1">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Y451" s="36"/>
      <c r="Z451" s="34"/>
      <c r="AA451" s="36"/>
      <c r="AB451" s="34"/>
      <c r="AC451" s="34"/>
      <c r="AD451" s="34"/>
      <c r="AE451" s="34"/>
      <c r="AK451" s="137"/>
    </row>
    <row r="452" spans="1:37" ht="15.75" customHeight="1">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Y452" s="36"/>
      <c r="Z452" s="34"/>
      <c r="AA452" s="36"/>
      <c r="AB452" s="34"/>
      <c r="AC452" s="34"/>
      <c r="AD452" s="34"/>
      <c r="AE452" s="34"/>
      <c r="AK452" s="137"/>
    </row>
    <row r="453" spans="1:37" ht="15.75" customHeight="1">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Y453" s="36"/>
      <c r="Z453" s="34"/>
      <c r="AA453" s="36"/>
      <c r="AB453" s="34"/>
      <c r="AC453" s="34"/>
      <c r="AD453" s="34"/>
      <c r="AE453" s="34"/>
      <c r="AK453" s="137"/>
    </row>
    <row r="454" spans="1:37" ht="15.7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Y454" s="36"/>
      <c r="Z454" s="34"/>
      <c r="AA454" s="36"/>
      <c r="AB454" s="34"/>
      <c r="AC454" s="34"/>
      <c r="AD454" s="34"/>
      <c r="AE454" s="34"/>
      <c r="AK454" s="137"/>
    </row>
    <row r="455" spans="1:37" ht="15.7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Y455" s="36"/>
      <c r="Z455" s="34"/>
      <c r="AA455" s="36"/>
      <c r="AB455" s="34"/>
      <c r="AC455" s="34"/>
      <c r="AD455" s="34"/>
      <c r="AE455" s="34"/>
      <c r="AK455" s="137"/>
    </row>
    <row r="456" spans="1:37" ht="15.75" customHeight="1">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Y456" s="36"/>
      <c r="Z456" s="34"/>
      <c r="AA456" s="36"/>
      <c r="AB456" s="34"/>
      <c r="AC456" s="34"/>
      <c r="AD456" s="34"/>
      <c r="AE456" s="34"/>
      <c r="AK456" s="137"/>
    </row>
    <row r="457" spans="1:37" ht="15.75" customHeigh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Y457" s="36"/>
      <c r="Z457" s="34"/>
      <c r="AA457" s="36"/>
      <c r="AB457" s="34"/>
      <c r="AC457" s="34"/>
      <c r="AD457" s="34"/>
      <c r="AE457" s="34"/>
      <c r="AK457" s="137"/>
    </row>
    <row r="458" spans="1:37" ht="15.75" customHeight="1">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Y458" s="36"/>
      <c r="Z458" s="34"/>
      <c r="AA458" s="36"/>
      <c r="AB458" s="34"/>
      <c r="AC458" s="34"/>
      <c r="AD458" s="34"/>
      <c r="AE458" s="34"/>
      <c r="AK458" s="137"/>
    </row>
    <row r="459" spans="1:37" ht="15.75" customHeight="1">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Y459" s="36"/>
      <c r="Z459" s="34"/>
      <c r="AA459" s="36"/>
      <c r="AB459" s="34"/>
      <c r="AC459" s="34"/>
      <c r="AD459" s="34"/>
      <c r="AE459" s="34"/>
      <c r="AK459" s="137"/>
    </row>
    <row r="460" spans="1:37" ht="15.75" customHeight="1">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Y460" s="36"/>
      <c r="Z460" s="34"/>
      <c r="AA460" s="36"/>
      <c r="AB460" s="34"/>
      <c r="AC460" s="34"/>
      <c r="AD460" s="34"/>
      <c r="AE460" s="34"/>
      <c r="AK460" s="137"/>
    </row>
    <row r="461" spans="1:37" ht="15.75" customHeight="1">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Y461" s="36"/>
      <c r="Z461" s="34"/>
      <c r="AA461" s="36"/>
      <c r="AB461" s="34"/>
      <c r="AC461" s="34"/>
      <c r="AD461" s="34"/>
      <c r="AE461" s="34"/>
      <c r="AK461" s="137"/>
    </row>
    <row r="462" spans="1:37" ht="15.75" customHeigh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Y462" s="36"/>
      <c r="Z462" s="34"/>
      <c r="AA462" s="36"/>
      <c r="AB462" s="34"/>
      <c r="AC462" s="34"/>
      <c r="AD462" s="34"/>
      <c r="AE462" s="34"/>
      <c r="AK462" s="137"/>
    </row>
    <row r="463" spans="1:37" ht="15.75" customHeight="1">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Y463" s="36"/>
      <c r="Z463" s="34"/>
      <c r="AA463" s="36"/>
      <c r="AB463" s="34"/>
      <c r="AC463" s="34"/>
      <c r="AD463" s="34"/>
      <c r="AE463" s="34"/>
      <c r="AK463" s="137"/>
    </row>
    <row r="464" spans="1:37" ht="15.75" customHeight="1">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Y464" s="36"/>
      <c r="Z464" s="34"/>
      <c r="AA464" s="36"/>
      <c r="AB464" s="34"/>
      <c r="AC464" s="34"/>
      <c r="AD464" s="34"/>
      <c r="AE464" s="34"/>
      <c r="AK464" s="137"/>
    </row>
    <row r="465" spans="1:37" ht="15.75" customHeight="1">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Y465" s="36"/>
      <c r="Z465" s="34"/>
      <c r="AA465" s="36"/>
      <c r="AB465" s="34"/>
      <c r="AC465" s="34"/>
      <c r="AD465" s="34"/>
      <c r="AE465" s="34"/>
      <c r="AK465" s="137"/>
    </row>
    <row r="466" spans="1:37" ht="15.75" customHeight="1">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Y466" s="36"/>
      <c r="Z466" s="34"/>
      <c r="AA466" s="36"/>
      <c r="AB466" s="34"/>
      <c r="AC466" s="34"/>
      <c r="AD466" s="34"/>
      <c r="AE466" s="34"/>
      <c r="AK466" s="137"/>
    </row>
    <row r="467" spans="1:37" ht="15.75" customHeight="1">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Y467" s="36"/>
      <c r="Z467" s="34"/>
      <c r="AA467" s="36"/>
      <c r="AB467" s="34"/>
      <c r="AC467" s="34"/>
      <c r="AD467" s="34"/>
      <c r="AE467" s="34"/>
      <c r="AK467" s="137"/>
    </row>
    <row r="468" spans="1:37" ht="15.75" customHeight="1">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Y468" s="36"/>
      <c r="Z468" s="34"/>
      <c r="AA468" s="36"/>
      <c r="AB468" s="34"/>
      <c r="AC468" s="34"/>
      <c r="AD468" s="34"/>
      <c r="AE468" s="34"/>
      <c r="AK468" s="137"/>
    </row>
    <row r="469" spans="1:37" ht="15.75" customHeight="1">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Y469" s="36"/>
      <c r="Z469" s="34"/>
      <c r="AA469" s="36"/>
      <c r="AB469" s="34"/>
      <c r="AC469" s="34"/>
      <c r="AD469" s="34"/>
      <c r="AE469" s="34"/>
      <c r="AK469" s="137"/>
    </row>
    <row r="470" spans="1:37" ht="15.75" customHeight="1">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Y470" s="36"/>
      <c r="Z470" s="34"/>
      <c r="AA470" s="36"/>
      <c r="AB470" s="34"/>
      <c r="AC470" s="34"/>
      <c r="AD470" s="34"/>
      <c r="AE470" s="34"/>
      <c r="AK470" s="137"/>
    </row>
    <row r="471" spans="1:37" ht="15.75" customHeight="1">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Y471" s="36"/>
      <c r="Z471" s="34"/>
      <c r="AA471" s="36"/>
      <c r="AB471" s="34"/>
      <c r="AC471" s="34"/>
      <c r="AD471" s="34"/>
      <c r="AE471" s="34"/>
      <c r="AK471" s="137"/>
    </row>
    <row r="472" spans="1:37" ht="15.75" customHeight="1">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Y472" s="36"/>
      <c r="Z472" s="34"/>
      <c r="AA472" s="36"/>
      <c r="AB472" s="34"/>
      <c r="AC472" s="34"/>
      <c r="AD472" s="34"/>
      <c r="AE472" s="34"/>
      <c r="AK472" s="137"/>
    </row>
    <row r="473" spans="1:37" ht="15.75" customHeight="1">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Y473" s="36"/>
      <c r="Z473" s="34"/>
      <c r="AA473" s="36"/>
      <c r="AB473" s="34"/>
      <c r="AC473" s="34"/>
      <c r="AD473" s="34"/>
      <c r="AE473" s="34"/>
      <c r="AK473" s="137"/>
    </row>
    <row r="474" spans="1:37" ht="15.75" customHeight="1">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Y474" s="36"/>
      <c r="Z474" s="34"/>
      <c r="AA474" s="36"/>
      <c r="AB474" s="34"/>
      <c r="AC474" s="34"/>
      <c r="AD474" s="34"/>
      <c r="AE474" s="34"/>
      <c r="AK474" s="137"/>
    </row>
    <row r="475" spans="1:37" ht="15.75" customHeight="1">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Y475" s="36"/>
      <c r="Z475" s="34"/>
      <c r="AA475" s="36"/>
      <c r="AB475" s="34"/>
      <c r="AC475" s="34"/>
      <c r="AD475" s="34"/>
      <c r="AE475" s="34"/>
      <c r="AK475" s="137"/>
    </row>
    <row r="476" spans="1:37" ht="15.75" customHeight="1">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Y476" s="36"/>
      <c r="Z476" s="34"/>
      <c r="AA476" s="36"/>
      <c r="AB476" s="34"/>
      <c r="AC476" s="34"/>
      <c r="AD476" s="34"/>
      <c r="AE476" s="34"/>
      <c r="AK476" s="137"/>
    </row>
    <row r="477" spans="1:37" ht="15.75" customHeight="1">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Y477" s="36"/>
      <c r="Z477" s="34"/>
      <c r="AA477" s="36"/>
      <c r="AB477" s="34"/>
      <c r="AC477" s="34"/>
      <c r="AD477" s="34"/>
      <c r="AE477" s="34"/>
      <c r="AK477" s="137"/>
    </row>
    <row r="478" spans="1:37" ht="15.75" customHeight="1">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Y478" s="36"/>
      <c r="Z478" s="34"/>
      <c r="AA478" s="36"/>
      <c r="AB478" s="34"/>
      <c r="AC478" s="34"/>
      <c r="AD478" s="34"/>
      <c r="AE478" s="34"/>
      <c r="AK478" s="137"/>
    </row>
    <row r="479" spans="1:37" ht="15.75" customHeight="1">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Y479" s="36"/>
      <c r="Z479" s="34"/>
      <c r="AA479" s="36"/>
      <c r="AB479" s="34"/>
      <c r="AC479" s="34"/>
      <c r="AD479" s="34"/>
      <c r="AE479" s="34"/>
      <c r="AK479" s="137"/>
    </row>
    <row r="480" spans="1:37" ht="15.75" customHeight="1">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Y480" s="36"/>
      <c r="Z480" s="34"/>
      <c r="AA480" s="36"/>
      <c r="AB480" s="34"/>
      <c r="AC480" s="34"/>
      <c r="AD480" s="34"/>
      <c r="AE480" s="34"/>
      <c r="AK480" s="137"/>
    </row>
    <row r="481" spans="1:37" ht="15.7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Y481" s="36"/>
      <c r="Z481" s="34"/>
      <c r="AA481" s="36"/>
      <c r="AB481" s="34"/>
      <c r="AC481" s="34"/>
      <c r="AD481" s="34"/>
      <c r="AE481" s="34"/>
      <c r="AK481" s="137"/>
    </row>
    <row r="482" spans="1:37" ht="15.75" customHeight="1">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Y482" s="36"/>
      <c r="Z482" s="34"/>
      <c r="AA482" s="36"/>
      <c r="AB482" s="34"/>
      <c r="AC482" s="34"/>
      <c r="AD482" s="34"/>
      <c r="AE482" s="34"/>
      <c r="AK482" s="137"/>
    </row>
    <row r="483" spans="1:37" ht="15.75" customHeight="1">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Y483" s="36"/>
      <c r="Z483" s="34"/>
      <c r="AA483" s="36"/>
      <c r="AB483" s="34"/>
      <c r="AC483" s="34"/>
      <c r="AD483" s="34"/>
      <c r="AE483" s="34"/>
      <c r="AK483" s="137"/>
    </row>
    <row r="484" spans="1:37" ht="15.75" customHeight="1">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Y484" s="36"/>
      <c r="Z484" s="34"/>
      <c r="AA484" s="36"/>
      <c r="AB484" s="34"/>
      <c r="AC484" s="34"/>
      <c r="AD484" s="34"/>
      <c r="AE484" s="34"/>
      <c r="AK484" s="137"/>
    </row>
    <row r="485" spans="1:37" ht="15.75" customHeight="1">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Y485" s="36"/>
      <c r="Z485" s="34"/>
      <c r="AA485" s="36"/>
      <c r="AB485" s="34"/>
      <c r="AC485" s="34"/>
      <c r="AD485" s="34"/>
      <c r="AE485" s="34"/>
      <c r="AK485" s="137"/>
    </row>
    <row r="486" spans="1:37" ht="15.75" customHeight="1">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Y486" s="36"/>
      <c r="Z486" s="34"/>
      <c r="AA486" s="36"/>
      <c r="AB486" s="34"/>
      <c r="AC486" s="34"/>
      <c r="AD486" s="34"/>
      <c r="AE486" s="34"/>
      <c r="AK486" s="137"/>
    </row>
    <row r="487" spans="1:37" ht="15.75" customHeight="1">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Y487" s="36"/>
      <c r="Z487" s="34"/>
      <c r="AA487" s="36"/>
      <c r="AB487" s="34"/>
      <c r="AC487" s="34"/>
      <c r="AD487" s="34"/>
      <c r="AE487" s="34"/>
      <c r="AK487" s="137"/>
    </row>
    <row r="488" spans="1:37" ht="15.75" customHeight="1">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Y488" s="36"/>
      <c r="Z488" s="34"/>
      <c r="AA488" s="36"/>
      <c r="AB488" s="34"/>
      <c r="AC488" s="34"/>
      <c r="AD488" s="34"/>
      <c r="AE488" s="34"/>
      <c r="AK488" s="137"/>
    </row>
    <row r="489" spans="1:37" ht="15.75" customHeight="1">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Y489" s="36"/>
      <c r="Z489" s="34"/>
      <c r="AA489" s="36"/>
      <c r="AB489" s="34"/>
      <c r="AC489" s="34"/>
      <c r="AD489" s="34"/>
      <c r="AE489" s="34"/>
      <c r="AK489" s="137"/>
    </row>
    <row r="490" spans="1:37" ht="15.75" customHeight="1">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Y490" s="36"/>
      <c r="Z490" s="34"/>
      <c r="AA490" s="36"/>
      <c r="AB490" s="34"/>
      <c r="AC490" s="34"/>
      <c r="AD490" s="34"/>
      <c r="AE490" s="34"/>
      <c r="AK490" s="137"/>
    </row>
    <row r="491" spans="1:37" ht="15.75" customHeight="1">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Y491" s="36"/>
      <c r="Z491" s="34"/>
      <c r="AA491" s="36"/>
      <c r="AB491" s="34"/>
      <c r="AC491" s="34"/>
      <c r="AD491" s="34"/>
      <c r="AE491" s="34"/>
      <c r="AK491" s="137"/>
    </row>
    <row r="492" spans="1:37" ht="15.75" customHeight="1">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Y492" s="36"/>
      <c r="Z492" s="34"/>
      <c r="AA492" s="36"/>
      <c r="AB492" s="34"/>
      <c r="AC492" s="34"/>
      <c r="AD492" s="34"/>
      <c r="AE492" s="34"/>
      <c r="AK492" s="137"/>
    </row>
    <row r="493" spans="1:37" ht="15.75" customHeight="1">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Y493" s="36"/>
      <c r="Z493" s="34"/>
      <c r="AA493" s="36"/>
      <c r="AB493" s="34"/>
      <c r="AC493" s="34"/>
      <c r="AD493" s="34"/>
      <c r="AE493" s="34"/>
      <c r="AK493" s="137"/>
    </row>
    <row r="494" spans="1:37" ht="15.75" customHeight="1">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Y494" s="36"/>
      <c r="Z494" s="34"/>
      <c r="AA494" s="36"/>
      <c r="AB494" s="34"/>
      <c r="AC494" s="34"/>
      <c r="AD494" s="34"/>
      <c r="AE494" s="34"/>
      <c r="AK494" s="137"/>
    </row>
    <row r="495" spans="1:37" ht="15.75" customHeight="1">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Y495" s="36"/>
      <c r="Z495" s="34"/>
      <c r="AA495" s="36"/>
      <c r="AB495" s="34"/>
      <c r="AC495" s="34"/>
      <c r="AD495" s="34"/>
      <c r="AE495" s="34"/>
      <c r="AK495" s="137"/>
    </row>
    <row r="496" spans="1:37" ht="15.75" customHeight="1">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Y496" s="36"/>
      <c r="Z496" s="34"/>
      <c r="AA496" s="36"/>
      <c r="AB496" s="34"/>
      <c r="AC496" s="34"/>
      <c r="AD496" s="34"/>
      <c r="AE496" s="34"/>
      <c r="AK496" s="137"/>
    </row>
    <row r="497" spans="1:37" ht="15.75" customHeight="1">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Y497" s="36"/>
      <c r="Z497" s="34"/>
      <c r="AA497" s="36"/>
      <c r="AB497" s="34"/>
      <c r="AC497" s="34"/>
      <c r="AD497" s="34"/>
      <c r="AE497" s="34"/>
      <c r="AK497" s="137"/>
    </row>
    <row r="498" spans="1:37" ht="15.75" customHeight="1">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Y498" s="36"/>
      <c r="Z498" s="34"/>
      <c r="AA498" s="36"/>
      <c r="AB498" s="34"/>
      <c r="AC498" s="34"/>
      <c r="AD498" s="34"/>
      <c r="AE498" s="34"/>
      <c r="AK498" s="137"/>
    </row>
    <row r="499" spans="1:37" ht="15.75" customHeight="1">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Y499" s="36"/>
      <c r="Z499" s="34"/>
      <c r="AA499" s="36"/>
      <c r="AB499" s="34"/>
      <c r="AC499" s="34"/>
      <c r="AD499" s="34"/>
      <c r="AE499" s="34"/>
      <c r="AK499" s="137"/>
    </row>
    <row r="500" spans="1:37" ht="15.75" customHeight="1">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Y500" s="36"/>
      <c r="Z500" s="34"/>
      <c r="AA500" s="36"/>
      <c r="AB500" s="34"/>
      <c r="AC500" s="34"/>
      <c r="AD500" s="34"/>
      <c r="AE500" s="34"/>
      <c r="AK500" s="137"/>
    </row>
    <row r="501" spans="1:37" ht="15.75" customHeight="1">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Y501" s="36"/>
      <c r="Z501" s="34"/>
      <c r="AA501" s="36"/>
      <c r="AB501" s="34"/>
      <c r="AC501" s="34"/>
      <c r="AD501" s="34"/>
      <c r="AE501" s="34"/>
      <c r="AK501" s="137"/>
    </row>
    <row r="502" spans="1:37" ht="15.75" customHeight="1">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Y502" s="36"/>
      <c r="Z502" s="34"/>
      <c r="AA502" s="36"/>
      <c r="AB502" s="34"/>
      <c r="AC502" s="34"/>
      <c r="AD502" s="34"/>
      <c r="AE502" s="34"/>
      <c r="AK502" s="137"/>
    </row>
    <row r="503" spans="1:37" ht="15.75" customHeight="1">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Y503" s="36"/>
      <c r="Z503" s="34"/>
      <c r="AA503" s="36"/>
      <c r="AB503" s="34"/>
      <c r="AC503" s="34"/>
      <c r="AD503" s="34"/>
      <c r="AE503" s="34"/>
      <c r="AK503" s="137"/>
    </row>
    <row r="504" spans="1:37" ht="15.75" customHeight="1">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Y504" s="36"/>
      <c r="Z504" s="34"/>
      <c r="AA504" s="36"/>
      <c r="AB504" s="34"/>
      <c r="AC504" s="34"/>
      <c r="AD504" s="34"/>
      <c r="AE504" s="34"/>
      <c r="AK504" s="137"/>
    </row>
    <row r="505" spans="1:37" ht="15.75" customHeight="1">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Y505" s="36"/>
      <c r="Z505" s="34"/>
      <c r="AA505" s="36"/>
      <c r="AB505" s="34"/>
      <c r="AC505" s="34"/>
      <c r="AD505" s="34"/>
      <c r="AE505" s="34"/>
      <c r="AK505" s="137"/>
    </row>
    <row r="506" spans="1:37" ht="15.75" customHeight="1">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Y506" s="36"/>
      <c r="Z506" s="34"/>
      <c r="AA506" s="36"/>
      <c r="AB506" s="34"/>
      <c r="AC506" s="34"/>
      <c r="AD506" s="34"/>
      <c r="AE506" s="34"/>
      <c r="AK506" s="137"/>
    </row>
    <row r="507" spans="1:37" ht="15.75" customHeight="1">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Y507" s="36"/>
      <c r="Z507" s="34"/>
      <c r="AA507" s="36"/>
      <c r="AB507" s="34"/>
      <c r="AC507" s="34"/>
      <c r="AD507" s="34"/>
      <c r="AE507" s="34"/>
      <c r="AK507" s="137"/>
    </row>
    <row r="508" spans="1:37" ht="15.75" customHeight="1">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Y508" s="36"/>
      <c r="Z508" s="34"/>
      <c r="AA508" s="36"/>
      <c r="AB508" s="34"/>
      <c r="AC508" s="34"/>
      <c r="AD508" s="34"/>
      <c r="AE508" s="34"/>
      <c r="AK508" s="137"/>
    </row>
    <row r="509" spans="1:37" ht="15.7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Y509" s="36"/>
      <c r="Z509" s="34"/>
      <c r="AA509" s="36"/>
      <c r="AB509" s="34"/>
      <c r="AC509" s="34"/>
      <c r="AD509" s="34"/>
      <c r="AE509" s="34"/>
      <c r="AK509" s="137"/>
    </row>
    <row r="510" spans="1:37" ht="15.75" customHeight="1">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Y510" s="36"/>
      <c r="Z510" s="34"/>
      <c r="AA510" s="36"/>
      <c r="AB510" s="34"/>
      <c r="AC510" s="34"/>
      <c r="AD510" s="34"/>
      <c r="AE510" s="34"/>
      <c r="AK510" s="137"/>
    </row>
    <row r="511" spans="1:37" ht="15.75" customHeight="1">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Y511" s="36"/>
      <c r="Z511" s="34"/>
      <c r="AA511" s="36"/>
      <c r="AB511" s="34"/>
      <c r="AC511" s="34"/>
      <c r="AD511" s="34"/>
      <c r="AE511" s="34"/>
      <c r="AK511" s="137"/>
    </row>
    <row r="512" spans="1:37" ht="15.75" customHeight="1">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Y512" s="36"/>
      <c r="Z512" s="34"/>
      <c r="AA512" s="36"/>
      <c r="AB512" s="34"/>
      <c r="AC512" s="34"/>
      <c r="AD512" s="34"/>
      <c r="AE512" s="34"/>
      <c r="AK512" s="137"/>
    </row>
    <row r="513" spans="1:37" ht="15.75" customHeight="1">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Y513" s="36"/>
      <c r="Z513" s="34"/>
      <c r="AA513" s="36"/>
      <c r="AB513" s="34"/>
      <c r="AC513" s="34"/>
      <c r="AD513" s="34"/>
      <c r="AE513" s="34"/>
      <c r="AK513" s="137"/>
    </row>
    <row r="514" spans="1:37" ht="15.75" customHeight="1">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Y514" s="36"/>
      <c r="Z514" s="34"/>
      <c r="AA514" s="36"/>
      <c r="AB514" s="34"/>
      <c r="AC514" s="34"/>
      <c r="AD514" s="34"/>
      <c r="AE514" s="34"/>
      <c r="AK514" s="137"/>
    </row>
    <row r="515" spans="1:37" ht="15.75" customHeight="1">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Y515" s="36"/>
      <c r="Z515" s="34"/>
      <c r="AA515" s="36"/>
      <c r="AB515" s="34"/>
      <c r="AC515" s="34"/>
      <c r="AD515" s="34"/>
      <c r="AE515" s="34"/>
      <c r="AK515" s="137"/>
    </row>
    <row r="516" spans="1:37" ht="15.75" customHeight="1">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Y516" s="36"/>
      <c r="Z516" s="34"/>
      <c r="AA516" s="36"/>
      <c r="AB516" s="34"/>
      <c r="AC516" s="34"/>
      <c r="AD516" s="34"/>
      <c r="AE516" s="34"/>
      <c r="AK516" s="137"/>
    </row>
    <row r="517" spans="1:37" ht="15.75" customHeight="1">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Y517" s="36"/>
      <c r="Z517" s="34"/>
      <c r="AA517" s="36"/>
      <c r="AB517" s="34"/>
      <c r="AC517" s="34"/>
      <c r="AD517" s="34"/>
      <c r="AE517" s="34"/>
      <c r="AK517" s="137"/>
    </row>
    <row r="518" spans="1:37" ht="15.75" customHeight="1">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Y518" s="36"/>
      <c r="Z518" s="34"/>
      <c r="AA518" s="36"/>
      <c r="AB518" s="34"/>
      <c r="AC518" s="34"/>
      <c r="AD518" s="34"/>
      <c r="AE518" s="34"/>
      <c r="AK518" s="137"/>
    </row>
    <row r="519" spans="1:37" ht="15.75" customHeight="1">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Y519" s="36"/>
      <c r="Z519" s="34"/>
      <c r="AA519" s="36"/>
      <c r="AB519" s="34"/>
      <c r="AC519" s="34"/>
      <c r="AD519" s="34"/>
      <c r="AE519" s="34"/>
      <c r="AK519" s="137"/>
    </row>
    <row r="520" spans="1:37" ht="15.75" customHeight="1">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Y520" s="36"/>
      <c r="Z520" s="34"/>
      <c r="AA520" s="36"/>
      <c r="AB520" s="34"/>
      <c r="AC520" s="34"/>
      <c r="AD520" s="34"/>
      <c r="AE520" s="34"/>
      <c r="AK520" s="137"/>
    </row>
    <row r="521" spans="1:37" ht="15.75" customHeight="1">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Y521" s="36"/>
      <c r="Z521" s="34"/>
      <c r="AA521" s="36"/>
      <c r="AB521" s="34"/>
      <c r="AC521" s="34"/>
      <c r="AD521" s="34"/>
      <c r="AE521" s="34"/>
      <c r="AK521" s="137"/>
    </row>
    <row r="522" spans="1:37" ht="15.75" customHeight="1">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Y522" s="36"/>
      <c r="Z522" s="34"/>
      <c r="AA522" s="36"/>
      <c r="AB522" s="34"/>
      <c r="AC522" s="34"/>
      <c r="AD522" s="34"/>
      <c r="AE522" s="34"/>
      <c r="AK522" s="137"/>
    </row>
    <row r="523" spans="1:37" ht="15.75" customHeight="1">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Y523" s="36"/>
      <c r="Z523" s="34"/>
      <c r="AA523" s="36"/>
      <c r="AB523" s="34"/>
      <c r="AC523" s="34"/>
      <c r="AD523" s="34"/>
      <c r="AE523" s="34"/>
      <c r="AK523" s="137"/>
    </row>
    <row r="524" spans="1:37" ht="15.75" customHeight="1">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Y524" s="36"/>
      <c r="Z524" s="34"/>
      <c r="AA524" s="36"/>
      <c r="AB524" s="34"/>
      <c r="AC524" s="34"/>
      <c r="AD524" s="34"/>
      <c r="AE524" s="34"/>
      <c r="AK524" s="137"/>
    </row>
    <row r="525" spans="1:37" ht="15.75" customHeight="1">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Y525" s="36"/>
      <c r="Z525" s="34"/>
      <c r="AA525" s="36"/>
      <c r="AB525" s="34"/>
      <c r="AC525" s="34"/>
      <c r="AD525" s="34"/>
      <c r="AE525" s="34"/>
      <c r="AK525" s="137"/>
    </row>
    <row r="526" spans="1:37" ht="15.75" customHeight="1">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Y526" s="36"/>
      <c r="Z526" s="34"/>
      <c r="AA526" s="36"/>
      <c r="AB526" s="34"/>
      <c r="AC526" s="34"/>
      <c r="AD526" s="34"/>
      <c r="AE526" s="34"/>
      <c r="AK526" s="137"/>
    </row>
    <row r="527" spans="1:37" ht="15.75" customHeight="1">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Y527" s="36"/>
      <c r="Z527" s="34"/>
      <c r="AA527" s="36"/>
      <c r="AB527" s="34"/>
      <c r="AC527" s="34"/>
      <c r="AD527" s="34"/>
      <c r="AE527" s="34"/>
      <c r="AK527" s="137"/>
    </row>
    <row r="528" spans="1:37" ht="15.75" customHeight="1">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Y528" s="36"/>
      <c r="Z528" s="34"/>
      <c r="AA528" s="36"/>
      <c r="AB528" s="34"/>
      <c r="AC528" s="34"/>
      <c r="AD528" s="34"/>
      <c r="AE528" s="34"/>
      <c r="AK528" s="137"/>
    </row>
    <row r="529" spans="1:37" ht="15.75" customHeight="1">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Y529" s="36"/>
      <c r="Z529" s="34"/>
      <c r="AA529" s="36"/>
      <c r="AB529" s="34"/>
      <c r="AC529" s="34"/>
      <c r="AD529" s="34"/>
      <c r="AE529" s="34"/>
      <c r="AK529" s="137"/>
    </row>
    <row r="530" spans="1:37" ht="15.75" customHeight="1">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Y530" s="36"/>
      <c r="Z530" s="34"/>
      <c r="AA530" s="36"/>
      <c r="AB530" s="34"/>
      <c r="AC530" s="34"/>
      <c r="AD530" s="34"/>
      <c r="AE530" s="34"/>
      <c r="AK530" s="137"/>
    </row>
    <row r="531" spans="1:37" ht="15.75" customHeight="1">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Y531" s="36"/>
      <c r="Z531" s="34"/>
      <c r="AA531" s="36"/>
      <c r="AB531" s="34"/>
      <c r="AC531" s="34"/>
      <c r="AD531" s="34"/>
      <c r="AE531" s="34"/>
      <c r="AK531" s="137"/>
    </row>
    <row r="532" spans="1:37" ht="15.75" customHeight="1">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Y532" s="36"/>
      <c r="Z532" s="34"/>
      <c r="AA532" s="36"/>
      <c r="AB532" s="34"/>
      <c r="AC532" s="34"/>
      <c r="AD532" s="34"/>
      <c r="AE532" s="34"/>
      <c r="AK532" s="137"/>
    </row>
    <row r="533" spans="1:37" ht="15.75" customHeight="1">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Y533" s="36"/>
      <c r="Z533" s="34"/>
      <c r="AA533" s="36"/>
      <c r="AB533" s="34"/>
      <c r="AC533" s="34"/>
      <c r="AD533" s="34"/>
      <c r="AE533" s="34"/>
      <c r="AK533" s="137"/>
    </row>
    <row r="534" spans="1:37" ht="15.75" customHeight="1">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Y534" s="36"/>
      <c r="Z534" s="34"/>
      <c r="AA534" s="36"/>
      <c r="AB534" s="34"/>
      <c r="AC534" s="34"/>
      <c r="AD534" s="34"/>
      <c r="AE534" s="34"/>
      <c r="AK534" s="137"/>
    </row>
    <row r="535" spans="1:37" ht="15.75" customHeight="1">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Y535" s="36"/>
      <c r="Z535" s="34"/>
      <c r="AA535" s="36"/>
      <c r="AB535" s="34"/>
      <c r="AC535" s="34"/>
      <c r="AD535" s="34"/>
      <c r="AE535" s="34"/>
      <c r="AK535" s="137"/>
    </row>
    <row r="536" spans="1:37" ht="15.75" customHeight="1">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Y536" s="36"/>
      <c r="Z536" s="34"/>
      <c r="AA536" s="36"/>
      <c r="AB536" s="34"/>
      <c r="AC536" s="34"/>
      <c r="AD536" s="34"/>
      <c r="AE536" s="34"/>
      <c r="AK536" s="137"/>
    </row>
    <row r="537" spans="1:37" ht="15.75" customHeight="1">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Y537" s="36"/>
      <c r="Z537" s="34"/>
      <c r="AA537" s="36"/>
      <c r="AB537" s="34"/>
      <c r="AC537" s="34"/>
      <c r="AD537" s="34"/>
      <c r="AE537" s="34"/>
      <c r="AK537" s="137"/>
    </row>
    <row r="538" spans="1:37" ht="15.75" customHeight="1">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Y538" s="36"/>
      <c r="Z538" s="34"/>
      <c r="AA538" s="36"/>
      <c r="AB538" s="34"/>
      <c r="AC538" s="34"/>
      <c r="AD538" s="34"/>
      <c r="AE538" s="34"/>
      <c r="AK538" s="137"/>
    </row>
    <row r="539" spans="1:37" ht="15.75" customHeight="1">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Y539" s="36"/>
      <c r="Z539" s="34"/>
      <c r="AA539" s="36"/>
      <c r="AB539" s="34"/>
      <c r="AC539" s="34"/>
      <c r="AD539" s="34"/>
      <c r="AE539" s="34"/>
      <c r="AK539" s="137"/>
    </row>
    <row r="540" spans="1:37" ht="15.75" customHeight="1">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Y540" s="36"/>
      <c r="Z540" s="34"/>
      <c r="AA540" s="36"/>
      <c r="AB540" s="34"/>
      <c r="AC540" s="34"/>
      <c r="AD540" s="34"/>
      <c r="AE540" s="34"/>
      <c r="AK540" s="137"/>
    </row>
    <row r="541" spans="1:37" ht="15.75" customHeight="1">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Y541" s="36"/>
      <c r="Z541" s="34"/>
      <c r="AA541" s="36"/>
      <c r="AB541" s="34"/>
      <c r="AC541" s="34"/>
      <c r="AD541" s="34"/>
      <c r="AE541" s="34"/>
      <c r="AK541" s="137"/>
    </row>
    <row r="542" spans="1:37" ht="15.75" customHeight="1">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Y542" s="36"/>
      <c r="Z542" s="34"/>
      <c r="AA542" s="36"/>
      <c r="AB542" s="34"/>
      <c r="AC542" s="34"/>
      <c r="AD542" s="34"/>
      <c r="AE542" s="34"/>
      <c r="AK542" s="137"/>
    </row>
    <row r="543" spans="1:37" ht="15.75" customHeight="1">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Y543" s="36"/>
      <c r="Z543" s="34"/>
      <c r="AA543" s="36"/>
      <c r="AB543" s="34"/>
      <c r="AC543" s="34"/>
      <c r="AD543" s="34"/>
      <c r="AE543" s="34"/>
      <c r="AK543" s="137"/>
    </row>
    <row r="544" spans="1:37" ht="15.75" customHeight="1">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Y544" s="36"/>
      <c r="Z544" s="34"/>
      <c r="AA544" s="36"/>
      <c r="AB544" s="34"/>
      <c r="AC544" s="34"/>
      <c r="AD544" s="34"/>
      <c r="AE544" s="34"/>
      <c r="AK544" s="137"/>
    </row>
    <row r="545" spans="1:37" ht="15.75" customHeight="1">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Y545" s="36"/>
      <c r="Z545" s="34"/>
      <c r="AA545" s="36"/>
      <c r="AB545" s="34"/>
      <c r="AC545" s="34"/>
      <c r="AD545" s="34"/>
      <c r="AE545" s="34"/>
      <c r="AK545" s="137"/>
    </row>
    <row r="546" spans="1:37" ht="15.75" customHeight="1">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Y546" s="36"/>
      <c r="Z546" s="34"/>
      <c r="AA546" s="36"/>
      <c r="AB546" s="34"/>
      <c r="AC546" s="34"/>
      <c r="AD546" s="34"/>
      <c r="AE546" s="34"/>
      <c r="AK546" s="137"/>
    </row>
    <row r="547" spans="1:37" ht="15.75" customHeight="1">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Y547" s="36"/>
      <c r="Z547" s="34"/>
      <c r="AA547" s="36"/>
      <c r="AB547" s="34"/>
      <c r="AC547" s="34"/>
      <c r="AD547" s="34"/>
      <c r="AE547" s="34"/>
      <c r="AK547" s="137"/>
    </row>
    <row r="548" spans="1:37" ht="15.75" customHeight="1">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Y548" s="36"/>
      <c r="Z548" s="34"/>
      <c r="AA548" s="36"/>
      <c r="AB548" s="34"/>
      <c r="AC548" s="34"/>
      <c r="AD548" s="34"/>
      <c r="AE548" s="34"/>
      <c r="AK548" s="137"/>
    </row>
    <row r="549" spans="1:37" ht="15.75" customHeight="1">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Y549" s="36"/>
      <c r="Z549" s="34"/>
      <c r="AA549" s="36"/>
      <c r="AB549" s="34"/>
      <c r="AC549" s="34"/>
      <c r="AD549" s="34"/>
      <c r="AE549" s="34"/>
      <c r="AK549" s="137"/>
    </row>
    <row r="550" spans="1:37" ht="15.75" customHeight="1">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Y550" s="36"/>
      <c r="Z550" s="34"/>
      <c r="AA550" s="36"/>
      <c r="AB550" s="34"/>
      <c r="AC550" s="34"/>
      <c r="AD550" s="34"/>
      <c r="AE550" s="34"/>
      <c r="AK550" s="137"/>
    </row>
    <row r="551" spans="1:37" ht="15.75" customHeight="1">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Y551" s="36"/>
      <c r="Z551" s="34"/>
      <c r="AA551" s="36"/>
      <c r="AB551" s="34"/>
      <c r="AC551" s="34"/>
      <c r="AD551" s="34"/>
      <c r="AE551" s="34"/>
      <c r="AK551" s="137"/>
    </row>
    <row r="552" spans="1:37" ht="15.75" customHeight="1">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Y552" s="36"/>
      <c r="Z552" s="34"/>
      <c r="AA552" s="36"/>
      <c r="AB552" s="34"/>
      <c r="AC552" s="34"/>
      <c r="AD552" s="34"/>
      <c r="AE552" s="34"/>
      <c r="AK552" s="137"/>
    </row>
    <row r="553" spans="1:37" ht="15.75" customHeight="1">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Y553" s="36"/>
      <c r="Z553" s="34"/>
      <c r="AA553" s="36"/>
      <c r="AB553" s="34"/>
      <c r="AC553" s="34"/>
      <c r="AD553" s="34"/>
      <c r="AE553" s="34"/>
      <c r="AK553" s="137"/>
    </row>
    <row r="554" spans="1:37" ht="15.75" customHeight="1">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Y554" s="36"/>
      <c r="Z554" s="34"/>
      <c r="AA554" s="36"/>
      <c r="AB554" s="34"/>
      <c r="AC554" s="34"/>
      <c r="AD554" s="34"/>
      <c r="AE554" s="34"/>
      <c r="AK554" s="137"/>
    </row>
    <row r="555" spans="1:37" ht="15.75" customHeight="1">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Y555" s="36"/>
      <c r="Z555" s="34"/>
      <c r="AA555" s="36"/>
      <c r="AB555" s="34"/>
      <c r="AC555" s="34"/>
      <c r="AD555" s="34"/>
      <c r="AE555" s="34"/>
      <c r="AK555" s="137"/>
    </row>
    <row r="556" spans="1:37" ht="15.75" customHeight="1">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Y556" s="36"/>
      <c r="Z556" s="34"/>
      <c r="AA556" s="36"/>
      <c r="AB556" s="34"/>
      <c r="AC556" s="34"/>
      <c r="AD556" s="34"/>
      <c r="AE556" s="34"/>
      <c r="AK556" s="137"/>
    </row>
    <row r="557" spans="1:37" ht="15.75"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Y557" s="36"/>
      <c r="Z557" s="34"/>
      <c r="AA557" s="36"/>
      <c r="AB557" s="34"/>
      <c r="AC557" s="34"/>
      <c r="AD557" s="34"/>
      <c r="AE557" s="34"/>
      <c r="AK557" s="137"/>
    </row>
    <row r="558" spans="1:37" ht="15.75"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Y558" s="36"/>
      <c r="Z558" s="34"/>
      <c r="AA558" s="36"/>
      <c r="AB558" s="34"/>
      <c r="AC558" s="34"/>
      <c r="AD558" s="34"/>
      <c r="AE558" s="34"/>
      <c r="AK558" s="137"/>
    </row>
    <row r="559" spans="1:37" ht="15.75"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Y559" s="36"/>
      <c r="Z559" s="34"/>
      <c r="AA559" s="36"/>
      <c r="AB559" s="34"/>
      <c r="AC559" s="34"/>
      <c r="AD559" s="34"/>
      <c r="AE559" s="34"/>
      <c r="AK559" s="137"/>
    </row>
    <row r="560" spans="1:37" ht="15.75"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Y560" s="36"/>
      <c r="Z560" s="34"/>
      <c r="AA560" s="36"/>
      <c r="AB560" s="34"/>
      <c r="AC560" s="34"/>
      <c r="AD560" s="34"/>
      <c r="AE560" s="34"/>
      <c r="AK560" s="137"/>
    </row>
    <row r="561" spans="1:37" ht="15.75" customHeight="1">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Y561" s="36"/>
      <c r="Z561" s="34"/>
      <c r="AA561" s="36"/>
      <c r="AB561" s="34"/>
      <c r="AC561" s="34"/>
      <c r="AD561" s="34"/>
      <c r="AE561" s="34"/>
      <c r="AK561" s="137"/>
    </row>
    <row r="562" spans="1:37" ht="15.75" customHeight="1">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Y562" s="36"/>
      <c r="Z562" s="34"/>
      <c r="AA562" s="36"/>
      <c r="AB562" s="34"/>
      <c r="AC562" s="34"/>
      <c r="AD562" s="34"/>
      <c r="AE562" s="34"/>
      <c r="AK562" s="137"/>
    </row>
    <row r="563" spans="1:37" ht="15.75" customHeight="1">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Y563" s="36"/>
      <c r="Z563" s="34"/>
      <c r="AA563" s="36"/>
      <c r="AB563" s="34"/>
      <c r="AC563" s="34"/>
      <c r="AD563" s="34"/>
      <c r="AE563" s="34"/>
      <c r="AK563" s="137"/>
    </row>
    <row r="564" spans="1:37" ht="15.75" customHeight="1">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Y564" s="36"/>
      <c r="Z564" s="34"/>
      <c r="AA564" s="36"/>
      <c r="AB564" s="34"/>
      <c r="AC564" s="34"/>
      <c r="AD564" s="34"/>
      <c r="AE564" s="34"/>
      <c r="AK564" s="137"/>
    </row>
    <row r="565" spans="1:37" ht="15.75" customHeight="1">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Y565" s="36"/>
      <c r="Z565" s="34"/>
      <c r="AA565" s="36"/>
      <c r="AB565" s="34"/>
      <c r="AC565" s="34"/>
      <c r="AD565" s="34"/>
      <c r="AE565" s="34"/>
      <c r="AK565" s="137"/>
    </row>
    <row r="566" spans="1:37" ht="15.75" customHeight="1">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Y566" s="36"/>
      <c r="Z566" s="34"/>
      <c r="AA566" s="36"/>
      <c r="AB566" s="34"/>
      <c r="AC566" s="34"/>
      <c r="AD566" s="34"/>
      <c r="AE566" s="34"/>
      <c r="AK566" s="137"/>
    </row>
    <row r="567" spans="1:37" ht="15.75" customHeight="1">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Y567" s="36"/>
      <c r="Z567" s="34"/>
      <c r="AA567" s="36"/>
      <c r="AB567" s="34"/>
      <c r="AC567" s="34"/>
      <c r="AD567" s="34"/>
      <c r="AE567" s="34"/>
      <c r="AK567" s="137"/>
    </row>
    <row r="568" spans="1:37" ht="15.75" customHeight="1">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Y568" s="36"/>
      <c r="Z568" s="34"/>
      <c r="AA568" s="36"/>
      <c r="AB568" s="34"/>
      <c r="AC568" s="34"/>
      <c r="AD568" s="34"/>
      <c r="AE568" s="34"/>
      <c r="AK568" s="137"/>
    </row>
    <row r="569" spans="1:37" ht="15.75" customHeight="1">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Y569" s="36"/>
      <c r="Z569" s="34"/>
      <c r="AA569" s="36"/>
      <c r="AB569" s="34"/>
      <c r="AC569" s="34"/>
      <c r="AD569" s="34"/>
      <c r="AE569" s="34"/>
      <c r="AK569" s="137"/>
    </row>
    <row r="570" spans="1:37" ht="15.75" customHeight="1">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Y570" s="36"/>
      <c r="Z570" s="34"/>
      <c r="AA570" s="36"/>
      <c r="AB570" s="34"/>
      <c r="AC570" s="34"/>
      <c r="AD570" s="34"/>
      <c r="AE570" s="34"/>
      <c r="AK570" s="137"/>
    </row>
    <row r="571" spans="1:37" ht="15.75" customHeight="1">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Y571" s="36"/>
      <c r="Z571" s="34"/>
      <c r="AA571" s="36"/>
      <c r="AB571" s="34"/>
      <c r="AC571" s="34"/>
      <c r="AD571" s="34"/>
      <c r="AE571" s="34"/>
      <c r="AK571" s="137"/>
    </row>
    <row r="572" spans="1:37" ht="15.75" customHeight="1">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Y572" s="36"/>
      <c r="Z572" s="34"/>
      <c r="AA572" s="36"/>
      <c r="AB572" s="34"/>
      <c r="AC572" s="34"/>
      <c r="AD572" s="34"/>
      <c r="AE572" s="34"/>
      <c r="AK572" s="137"/>
    </row>
    <row r="573" spans="1:37" ht="15.75" customHeight="1">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Y573" s="36"/>
      <c r="Z573" s="34"/>
      <c r="AA573" s="36"/>
      <c r="AB573" s="34"/>
      <c r="AC573" s="34"/>
      <c r="AD573" s="34"/>
      <c r="AE573" s="34"/>
      <c r="AK573" s="137"/>
    </row>
    <row r="574" spans="1:37" ht="15.75" customHeight="1">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Y574" s="36"/>
      <c r="Z574" s="34"/>
      <c r="AA574" s="36"/>
      <c r="AB574" s="34"/>
      <c r="AC574" s="34"/>
      <c r="AD574" s="34"/>
      <c r="AE574" s="34"/>
      <c r="AK574" s="137"/>
    </row>
    <row r="575" spans="1:37" ht="15.75" customHeight="1">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Y575" s="36"/>
      <c r="Z575" s="34"/>
      <c r="AA575" s="36"/>
      <c r="AB575" s="34"/>
      <c r="AC575" s="34"/>
      <c r="AD575" s="34"/>
      <c r="AE575" s="34"/>
      <c r="AK575" s="137"/>
    </row>
    <row r="576" spans="1:37" ht="15.75" customHeight="1">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Y576" s="36"/>
      <c r="Z576" s="34"/>
      <c r="AA576" s="36"/>
      <c r="AB576" s="34"/>
      <c r="AC576" s="34"/>
      <c r="AD576" s="34"/>
      <c r="AE576" s="34"/>
      <c r="AK576" s="137"/>
    </row>
    <row r="577" spans="1:37" ht="15.75" customHeight="1">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Y577" s="36"/>
      <c r="Z577" s="34"/>
      <c r="AA577" s="36"/>
      <c r="AB577" s="34"/>
      <c r="AC577" s="34"/>
      <c r="AD577" s="34"/>
      <c r="AE577" s="34"/>
      <c r="AK577" s="137"/>
    </row>
    <row r="578" spans="1:37" ht="15.75" customHeight="1">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Y578" s="36"/>
      <c r="Z578" s="34"/>
      <c r="AA578" s="36"/>
      <c r="AB578" s="34"/>
      <c r="AC578" s="34"/>
      <c r="AD578" s="34"/>
      <c r="AE578" s="34"/>
      <c r="AK578" s="137"/>
    </row>
    <row r="579" spans="1:37" ht="15.75" customHeight="1">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Y579" s="36"/>
      <c r="Z579" s="34"/>
      <c r="AA579" s="36"/>
      <c r="AB579" s="34"/>
      <c r="AC579" s="34"/>
      <c r="AD579" s="34"/>
      <c r="AE579" s="34"/>
      <c r="AK579" s="137"/>
    </row>
    <row r="580" spans="1:37" ht="15.75" customHeight="1">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Y580" s="36"/>
      <c r="Z580" s="34"/>
      <c r="AA580" s="36"/>
      <c r="AB580" s="34"/>
      <c r="AC580" s="34"/>
      <c r="AD580" s="34"/>
      <c r="AE580" s="34"/>
      <c r="AK580" s="137"/>
    </row>
    <row r="581" spans="1:37" ht="15.75" customHeight="1">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Y581" s="36"/>
      <c r="Z581" s="34"/>
      <c r="AA581" s="36"/>
      <c r="AB581" s="34"/>
      <c r="AC581" s="34"/>
      <c r="AD581" s="34"/>
      <c r="AE581" s="34"/>
      <c r="AK581" s="137"/>
    </row>
    <row r="582" spans="1:37" ht="15.75" customHeight="1">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Y582" s="36"/>
      <c r="Z582" s="34"/>
      <c r="AA582" s="36"/>
      <c r="AB582" s="34"/>
      <c r="AC582" s="34"/>
      <c r="AD582" s="34"/>
      <c r="AE582" s="34"/>
      <c r="AK582" s="137"/>
    </row>
    <row r="583" spans="1:37" ht="15.75" customHeight="1">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Y583" s="36"/>
      <c r="Z583" s="34"/>
      <c r="AA583" s="36"/>
      <c r="AB583" s="34"/>
      <c r="AC583" s="34"/>
      <c r="AD583" s="34"/>
      <c r="AE583" s="34"/>
      <c r="AK583" s="137"/>
    </row>
    <row r="584" spans="1:37" ht="15.75" customHeight="1">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Y584" s="36"/>
      <c r="Z584" s="34"/>
      <c r="AA584" s="36"/>
      <c r="AB584" s="34"/>
      <c r="AC584" s="34"/>
      <c r="AD584" s="34"/>
      <c r="AE584" s="34"/>
      <c r="AK584" s="137"/>
    </row>
    <row r="585" spans="1:37" ht="15.75" customHeight="1">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Y585" s="36"/>
      <c r="Z585" s="34"/>
      <c r="AA585" s="36"/>
      <c r="AB585" s="34"/>
      <c r="AC585" s="34"/>
      <c r="AD585" s="34"/>
      <c r="AE585" s="34"/>
      <c r="AK585" s="137"/>
    </row>
    <row r="586" spans="1:37" ht="15.75" customHeight="1">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Y586" s="36"/>
      <c r="Z586" s="34"/>
      <c r="AA586" s="36"/>
      <c r="AB586" s="34"/>
      <c r="AC586" s="34"/>
      <c r="AD586" s="34"/>
      <c r="AE586" s="34"/>
      <c r="AK586" s="137"/>
    </row>
    <row r="587" spans="1:37" ht="15.75" customHeight="1">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Y587" s="36"/>
      <c r="Z587" s="34"/>
      <c r="AA587" s="36"/>
      <c r="AB587" s="34"/>
      <c r="AC587" s="34"/>
      <c r="AD587" s="34"/>
      <c r="AE587" s="34"/>
      <c r="AK587" s="137"/>
    </row>
    <row r="588" spans="1:37" ht="15.75" customHeight="1">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Y588" s="36"/>
      <c r="Z588" s="34"/>
      <c r="AA588" s="36"/>
      <c r="AB588" s="34"/>
      <c r="AC588" s="34"/>
      <c r="AD588" s="34"/>
      <c r="AE588" s="34"/>
      <c r="AK588" s="137"/>
    </row>
    <row r="589" spans="1:37" ht="15.75" customHeight="1">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Y589" s="36"/>
      <c r="Z589" s="34"/>
      <c r="AA589" s="36"/>
      <c r="AB589" s="34"/>
      <c r="AC589" s="34"/>
      <c r="AD589" s="34"/>
      <c r="AE589" s="34"/>
      <c r="AK589" s="137"/>
    </row>
    <row r="590" spans="1:37" ht="15.75" customHeight="1">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Y590" s="36"/>
      <c r="Z590" s="34"/>
      <c r="AA590" s="36"/>
      <c r="AB590" s="34"/>
      <c r="AC590" s="34"/>
      <c r="AD590" s="34"/>
      <c r="AE590" s="34"/>
      <c r="AK590" s="137"/>
    </row>
    <row r="591" spans="1:37" ht="15.75" customHeight="1">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Y591" s="36"/>
      <c r="Z591" s="34"/>
      <c r="AA591" s="36"/>
      <c r="AB591" s="34"/>
      <c r="AC591" s="34"/>
      <c r="AD591" s="34"/>
      <c r="AE591" s="34"/>
      <c r="AK591" s="137"/>
    </row>
    <row r="592" spans="1:37" ht="15.75" customHeight="1">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Y592" s="36"/>
      <c r="Z592" s="34"/>
      <c r="AA592" s="36"/>
      <c r="AB592" s="34"/>
      <c r="AC592" s="34"/>
      <c r="AD592" s="34"/>
      <c r="AE592" s="34"/>
      <c r="AK592" s="137"/>
    </row>
    <row r="593" spans="1:37" ht="15.75" customHeight="1">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Y593" s="36"/>
      <c r="Z593" s="34"/>
      <c r="AA593" s="36"/>
      <c r="AB593" s="34"/>
      <c r="AC593" s="34"/>
      <c r="AD593" s="34"/>
      <c r="AE593" s="34"/>
      <c r="AK593" s="137"/>
    </row>
    <row r="594" spans="1:37" ht="15.75" customHeight="1">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Y594" s="36"/>
      <c r="Z594" s="34"/>
      <c r="AA594" s="36"/>
      <c r="AB594" s="34"/>
      <c r="AC594" s="34"/>
      <c r="AD594" s="34"/>
      <c r="AE594" s="34"/>
      <c r="AK594" s="137"/>
    </row>
    <row r="595" spans="1:37" ht="15.75" customHeight="1">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Y595" s="36"/>
      <c r="Z595" s="34"/>
      <c r="AA595" s="36"/>
      <c r="AB595" s="34"/>
      <c r="AC595" s="34"/>
      <c r="AD595" s="34"/>
      <c r="AE595" s="34"/>
      <c r="AK595" s="137"/>
    </row>
    <row r="596" spans="1:37" ht="15.75" customHeight="1">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Y596" s="36"/>
      <c r="Z596" s="34"/>
      <c r="AA596" s="36"/>
      <c r="AB596" s="34"/>
      <c r="AC596" s="34"/>
      <c r="AD596" s="34"/>
      <c r="AE596" s="34"/>
      <c r="AK596" s="137"/>
    </row>
    <row r="597" spans="1:37" ht="15.75" customHeight="1">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Y597" s="36"/>
      <c r="Z597" s="34"/>
      <c r="AA597" s="36"/>
      <c r="AB597" s="34"/>
      <c r="AC597" s="34"/>
      <c r="AD597" s="34"/>
      <c r="AE597" s="34"/>
      <c r="AK597" s="137"/>
    </row>
    <row r="598" spans="1:37" ht="15.75" customHeight="1">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Y598" s="36"/>
      <c r="Z598" s="34"/>
      <c r="AA598" s="36"/>
      <c r="AB598" s="34"/>
      <c r="AC598" s="34"/>
      <c r="AD598" s="34"/>
      <c r="AE598" s="34"/>
      <c r="AK598" s="137"/>
    </row>
    <row r="599" spans="1:37" ht="15.75" customHeight="1">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Y599" s="36"/>
      <c r="Z599" s="34"/>
      <c r="AA599" s="36"/>
      <c r="AB599" s="34"/>
      <c r="AC599" s="34"/>
      <c r="AD599" s="34"/>
      <c r="AE599" s="34"/>
      <c r="AK599" s="137"/>
    </row>
    <row r="600" spans="1:37" ht="15.75" customHeight="1">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Y600" s="36"/>
      <c r="Z600" s="34"/>
      <c r="AA600" s="36"/>
      <c r="AB600" s="34"/>
      <c r="AC600" s="34"/>
      <c r="AD600" s="34"/>
      <c r="AE600" s="34"/>
      <c r="AK600" s="137"/>
    </row>
    <row r="601" spans="1:37" ht="15.75" customHeight="1">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Y601" s="36"/>
      <c r="Z601" s="34"/>
      <c r="AA601" s="36"/>
      <c r="AB601" s="34"/>
      <c r="AC601" s="34"/>
      <c r="AD601" s="34"/>
      <c r="AE601" s="34"/>
      <c r="AK601" s="137"/>
    </row>
    <row r="602" spans="1:37" ht="15.75" customHeight="1">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Y602" s="36"/>
      <c r="Z602" s="34"/>
      <c r="AA602" s="36"/>
      <c r="AB602" s="34"/>
      <c r="AC602" s="34"/>
      <c r="AD602" s="34"/>
      <c r="AE602" s="34"/>
      <c r="AK602" s="137"/>
    </row>
    <row r="603" spans="1:37" ht="15.75" customHeight="1">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Y603" s="36"/>
      <c r="Z603" s="34"/>
      <c r="AA603" s="36"/>
      <c r="AB603" s="34"/>
      <c r="AC603" s="34"/>
      <c r="AD603" s="34"/>
      <c r="AE603" s="34"/>
      <c r="AK603" s="137"/>
    </row>
    <row r="604" spans="1:37" ht="15.75" customHeight="1">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Y604" s="36"/>
      <c r="Z604" s="34"/>
      <c r="AA604" s="36"/>
      <c r="AB604" s="34"/>
      <c r="AC604" s="34"/>
      <c r="AD604" s="34"/>
      <c r="AE604" s="34"/>
      <c r="AK604" s="137"/>
    </row>
    <row r="605" spans="1:37" ht="15.75" customHeight="1">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Y605" s="36"/>
      <c r="Z605" s="34"/>
      <c r="AA605" s="36"/>
      <c r="AB605" s="34"/>
      <c r="AC605" s="34"/>
      <c r="AD605" s="34"/>
      <c r="AE605" s="34"/>
      <c r="AK605" s="137"/>
    </row>
    <row r="606" spans="1:37" ht="15.75" customHeight="1">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Y606" s="36"/>
      <c r="Z606" s="34"/>
      <c r="AA606" s="36"/>
      <c r="AB606" s="34"/>
      <c r="AC606" s="34"/>
      <c r="AD606" s="34"/>
      <c r="AE606" s="34"/>
      <c r="AK606" s="137"/>
    </row>
    <row r="607" spans="1:37" ht="15.75" customHeight="1">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Y607" s="36"/>
      <c r="Z607" s="34"/>
      <c r="AA607" s="36"/>
      <c r="AB607" s="34"/>
      <c r="AC607" s="34"/>
      <c r="AD607" s="34"/>
      <c r="AE607" s="34"/>
      <c r="AK607" s="137"/>
    </row>
    <row r="608" spans="1:37" ht="15.75" customHeight="1">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Y608" s="36"/>
      <c r="Z608" s="34"/>
      <c r="AA608" s="36"/>
      <c r="AB608" s="34"/>
      <c r="AC608" s="34"/>
      <c r="AD608" s="34"/>
      <c r="AE608" s="34"/>
      <c r="AK608" s="137"/>
    </row>
    <row r="609" spans="1:37" ht="15.75" customHeight="1">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Y609" s="36"/>
      <c r="Z609" s="34"/>
      <c r="AA609" s="36"/>
      <c r="AB609" s="34"/>
      <c r="AC609" s="34"/>
      <c r="AD609" s="34"/>
      <c r="AE609" s="34"/>
      <c r="AK609" s="137"/>
    </row>
    <row r="610" spans="1:37" ht="15.75" customHeight="1">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Y610" s="36"/>
      <c r="Z610" s="34"/>
      <c r="AA610" s="36"/>
      <c r="AB610" s="34"/>
      <c r="AC610" s="34"/>
      <c r="AD610" s="34"/>
      <c r="AE610" s="34"/>
      <c r="AK610" s="137"/>
    </row>
    <row r="611" spans="1:37" ht="15.75" customHeight="1">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Y611" s="36"/>
      <c r="Z611" s="34"/>
      <c r="AA611" s="36"/>
      <c r="AB611" s="34"/>
      <c r="AC611" s="34"/>
      <c r="AD611" s="34"/>
      <c r="AE611" s="34"/>
      <c r="AK611" s="137"/>
    </row>
    <row r="612" spans="1:37" ht="15.75" customHeight="1">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Y612" s="36"/>
      <c r="Z612" s="34"/>
      <c r="AA612" s="36"/>
      <c r="AB612" s="34"/>
      <c r="AC612" s="34"/>
      <c r="AD612" s="34"/>
      <c r="AE612" s="34"/>
      <c r="AK612" s="137"/>
    </row>
    <row r="613" spans="1:37" ht="15.75" customHeight="1">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Y613" s="36"/>
      <c r="Z613" s="34"/>
      <c r="AA613" s="36"/>
      <c r="AB613" s="34"/>
      <c r="AC613" s="34"/>
      <c r="AD613" s="34"/>
      <c r="AE613" s="34"/>
      <c r="AK613" s="137"/>
    </row>
    <row r="614" spans="1:37" ht="15.75" customHeight="1">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Y614" s="36"/>
      <c r="Z614" s="34"/>
      <c r="AA614" s="36"/>
      <c r="AB614" s="34"/>
      <c r="AC614" s="34"/>
      <c r="AD614" s="34"/>
      <c r="AE614" s="34"/>
      <c r="AK614" s="137"/>
    </row>
    <row r="615" spans="1:37" ht="15.75" customHeight="1">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Y615" s="36"/>
      <c r="Z615" s="34"/>
      <c r="AA615" s="36"/>
      <c r="AB615" s="34"/>
      <c r="AC615" s="34"/>
      <c r="AD615" s="34"/>
      <c r="AE615" s="34"/>
      <c r="AK615" s="137"/>
    </row>
    <row r="616" spans="1:37" ht="15.75" customHeight="1">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Y616" s="36"/>
      <c r="Z616" s="34"/>
      <c r="AA616" s="36"/>
      <c r="AB616" s="34"/>
      <c r="AC616" s="34"/>
      <c r="AD616" s="34"/>
      <c r="AE616" s="34"/>
      <c r="AK616" s="137"/>
    </row>
    <row r="617" spans="1:37" ht="15.75" customHeight="1">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Y617" s="36"/>
      <c r="Z617" s="34"/>
      <c r="AA617" s="36"/>
      <c r="AB617" s="34"/>
      <c r="AC617" s="34"/>
      <c r="AD617" s="34"/>
      <c r="AE617" s="34"/>
      <c r="AK617" s="137"/>
    </row>
    <row r="618" spans="1:37" ht="15.75" customHeight="1">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Y618" s="36"/>
      <c r="Z618" s="34"/>
      <c r="AA618" s="36"/>
      <c r="AB618" s="34"/>
      <c r="AC618" s="34"/>
      <c r="AD618" s="34"/>
      <c r="AE618" s="34"/>
      <c r="AK618" s="137"/>
    </row>
    <row r="619" spans="1:37" ht="15.75" customHeight="1">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Y619" s="36"/>
      <c r="Z619" s="34"/>
      <c r="AA619" s="36"/>
      <c r="AB619" s="34"/>
      <c r="AC619" s="34"/>
      <c r="AD619" s="34"/>
      <c r="AE619" s="34"/>
      <c r="AK619" s="137"/>
    </row>
    <row r="620" spans="1:37" ht="15.75" customHeight="1">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Y620" s="36"/>
      <c r="Z620" s="34"/>
      <c r="AA620" s="36"/>
      <c r="AB620" s="34"/>
      <c r="AC620" s="34"/>
      <c r="AD620" s="34"/>
      <c r="AE620" s="34"/>
      <c r="AK620" s="137"/>
    </row>
    <row r="621" spans="1:37" ht="15.75" customHeight="1">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Y621" s="36"/>
      <c r="Z621" s="34"/>
      <c r="AA621" s="36"/>
      <c r="AB621" s="34"/>
      <c r="AC621" s="34"/>
      <c r="AD621" s="34"/>
      <c r="AE621" s="34"/>
      <c r="AK621" s="137"/>
    </row>
    <row r="622" spans="1:37" ht="15.75" customHeight="1">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Y622" s="36"/>
      <c r="Z622" s="34"/>
      <c r="AA622" s="36"/>
      <c r="AB622" s="34"/>
      <c r="AC622" s="34"/>
      <c r="AD622" s="34"/>
      <c r="AE622" s="34"/>
      <c r="AK622" s="137"/>
    </row>
    <row r="623" spans="1:37" ht="15.75" customHeight="1">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Y623" s="36"/>
      <c r="Z623" s="34"/>
      <c r="AA623" s="36"/>
      <c r="AB623" s="34"/>
      <c r="AC623" s="34"/>
      <c r="AD623" s="34"/>
      <c r="AE623" s="34"/>
      <c r="AK623" s="137"/>
    </row>
    <row r="624" spans="1:37" ht="15.75" customHeight="1">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Y624" s="36"/>
      <c r="Z624" s="34"/>
      <c r="AA624" s="36"/>
      <c r="AB624" s="34"/>
      <c r="AC624" s="34"/>
      <c r="AD624" s="34"/>
      <c r="AE624" s="34"/>
      <c r="AK624" s="137"/>
    </row>
    <row r="625" spans="1:37" ht="15.75" customHeight="1">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Y625" s="36"/>
      <c r="Z625" s="34"/>
      <c r="AA625" s="36"/>
      <c r="AB625" s="34"/>
      <c r="AC625" s="34"/>
      <c r="AD625" s="34"/>
      <c r="AE625" s="34"/>
      <c r="AK625" s="137"/>
    </row>
    <row r="626" spans="1:37" ht="15.75" customHeight="1">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Y626" s="36"/>
      <c r="Z626" s="34"/>
      <c r="AA626" s="36"/>
      <c r="AB626" s="34"/>
      <c r="AC626" s="34"/>
      <c r="AD626" s="34"/>
      <c r="AE626" s="34"/>
      <c r="AK626" s="137"/>
    </row>
    <row r="627" spans="1:37" ht="15.75" customHeight="1">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Y627" s="36"/>
      <c r="Z627" s="34"/>
      <c r="AA627" s="36"/>
      <c r="AB627" s="34"/>
      <c r="AC627" s="34"/>
      <c r="AD627" s="34"/>
      <c r="AE627" s="34"/>
      <c r="AK627" s="137"/>
    </row>
    <row r="628" spans="1:37" ht="15.75" customHeight="1">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Y628" s="36"/>
      <c r="Z628" s="34"/>
      <c r="AA628" s="36"/>
      <c r="AB628" s="34"/>
      <c r="AC628" s="34"/>
      <c r="AD628" s="34"/>
      <c r="AE628" s="34"/>
      <c r="AK628" s="137"/>
    </row>
    <row r="629" spans="1:37" ht="15.7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Y629" s="36"/>
      <c r="Z629" s="34"/>
      <c r="AA629" s="36"/>
      <c r="AB629" s="34"/>
      <c r="AC629" s="34"/>
      <c r="AD629" s="34"/>
      <c r="AE629" s="34"/>
      <c r="AK629" s="137"/>
    </row>
    <row r="630" spans="1:37" ht="15.75" customHeight="1">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Y630" s="36"/>
      <c r="Z630" s="34"/>
      <c r="AA630" s="36"/>
      <c r="AB630" s="34"/>
      <c r="AC630" s="34"/>
      <c r="AD630" s="34"/>
      <c r="AE630" s="34"/>
      <c r="AK630" s="137"/>
    </row>
    <row r="631" spans="1:37" ht="15.75" customHeight="1">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Y631" s="36"/>
      <c r="Z631" s="34"/>
      <c r="AA631" s="36"/>
      <c r="AB631" s="34"/>
      <c r="AC631" s="34"/>
      <c r="AD631" s="34"/>
      <c r="AE631" s="34"/>
      <c r="AK631" s="137"/>
    </row>
    <row r="632" spans="1:37" ht="15.75" customHeight="1">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Y632" s="36"/>
      <c r="Z632" s="34"/>
      <c r="AA632" s="36"/>
      <c r="AB632" s="34"/>
      <c r="AC632" s="34"/>
      <c r="AD632" s="34"/>
      <c r="AE632" s="34"/>
      <c r="AK632" s="137"/>
    </row>
    <row r="633" spans="1:37" ht="15.75" customHeight="1">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Y633" s="36"/>
      <c r="Z633" s="34"/>
      <c r="AA633" s="36"/>
      <c r="AB633" s="34"/>
      <c r="AC633" s="34"/>
      <c r="AD633" s="34"/>
      <c r="AE633" s="34"/>
      <c r="AK633" s="137"/>
    </row>
    <row r="634" spans="1:37" ht="15.75" customHeight="1">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Y634" s="36"/>
      <c r="Z634" s="34"/>
      <c r="AA634" s="36"/>
      <c r="AB634" s="34"/>
      <c r="AC634" s="34"/>
      <c r="AD634" s="34"/>
      <c r="AE634" s="34"/>
      <c r="AK634" s="137"/>
    </row>
    <row r="635" spans="1:37" ht="15.75" customHeight="1">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Y635" s="36"/>
      <c r="Z635" s="34"/>
      <c r="AA635" s="36"/>
      <c r="AB635" s="34"/>
      <c r="AC635" s="34"/>
      <c r="AD635" s="34"/>
      <c r="AE635" s="34"/>
      <c r="AK635" s="137"/>
    </row>
    <row r="636" spans="1:37" ht="15.75" customHeight="1">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Y636" s="36"/>
      <c r="Z636" s="34"/>
      <c r="AA636" s="36"/>
      <c r="AB636" s="34"/>
      <c r="AC636" s="34"/>
      <c r="AD636" s="34"/>
      <c r="AE636" s="34"/>
      <c r="AK636" s="137"/>
    </row>
    <row r="637" spans="1:37" ht="15.75" customHeight="1">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Y637" s="36"/>
      <c r="Z637" s="34"/>
      <c r="AA637" s="36"/>
      <c r="AB637" s="34"/>
      <c r="AC637" s="34"/>
      <c r="AD637" s="34"/>
      <c r="AE637" s="34"/>
      <c r="AK637" s="137"/>
    </row>
    <row r="638" spans="1:37" ht="15.75" customHeight="1">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Y638" s="36"/>
      <c r="Z638" s="34"/>
      <c r="AA638" s="36"/>
      <c r="AB638" s="34"/>
      <c r="AC638" s="34"/>
      <c r="AD638" s="34"/>
      <c r="AE638" s="34"/>
      <c r="AK638" s="137"/>
    </row>
    <row r="639" spans="1:37" ht="15.75" customHeight="1">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Y639" s="36"/>
      <c r="Z639" s="34"/>
      <c r="AA639" s="36"/>
      <c r="AB639" s="34"/>
      <c r="AC639" s="34"/>
      <c r="AD639" s="34"/>
      <c r="AE639" s="34"/>
      <c r="AK639" s="137"/>
    </row>
    <row r="640" spans="1:37" ht="15.75" customHeight="1">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Y640" s="36"/>
      <c r="Z640" s="34"/>
      <c r="AA640" s="36"/>
      <c r="AB640" s="34"/>
      <c r="AC640" s="34"/>
      <c r="AD640" s="34"/>
      <c r="AE640" s="34"/>
      <c r="AK640" s="137"/>
    </row>
    <row r="641" spans="1:37" ht="15.75" customHeight="1">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Y641" s="36"/>
      <c r="Z641" s="34"/>
      <c r="AA641" s="36"/>
      <c r="AB641" s="34"/>
      <c r="AC641" s="34"/>
      <c r="AD641" s="34"/>
      <c r="AE641" s="34"/>
      <c r="AK641" s="137"/>
    </row>
    <row r="642" spans="1:37" ht="15.75" customHeight="1">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Y642" s="36"/>
      <c r="Z642" s="34"/>
      <c r="AA642" s="36"/>
      <c r="AB642" s="34"/>
      <c r="AC642" s="34"/>
      <c r="AD642" s="34"/>
      <c r="AE642" s="34"/>
      <c r="AK642" s="137"/>
    </row>
    <row r="643" spans="1:37" ht="15.75" customHeight="1">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Y643" s="36"/>
      <c r="Z643" s="34"/>
      <c r="AA643" s="36"/>
      <c r="AB643" s="34"/>
      <c r="AC643" s="34"/>
      <c r="AD643" s="34"/>
      <c r="AE643" s="34"/>
      <c r="AK643" s="137"/>
    </row>
    <row r="644" spans="1:37" ht="15.75" customHeight="1">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Y644" s="36"/>
      <c r="Z644" s="34"/>
      <c r="AA644" s="36"/>
      <c r="AB644" s="34"/>
      <c r="AC644" s="34"/>
      <c r="AD644" s="34"/>
      <c r="AE644" s="34"/>
      <c r="AK644" s="137"/>
    </row>
    <row r="645" spans="1:37" ht="15.75" customHeight="1">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Y645" s="36"/>
      <c r="Z645" s="34"/>
      <c r="AA645" s="36"/>
      <c r="AB645" s="34"/>
      <c r="AC645" s="34"/>
      <c r="AD645" s="34"/>
      <c r="AE645" s="34"/>
      <c r="AK645" s="137"/>
    </row>
    <row r="646" spans="1:37" ht="15.75" customHeight="1">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Y646" s="36"/>
      <c r="Z646" s="34"/>
      <c r="AA646" s="36"/>
      <c r="AB646" s="34"/>
      <c r="AC646" s="34"/>
      <c r="AD646" s="34"/>
      <c r="AE646" s="34"/>
      <c r="AK646" s="137"/>
    </row>
    <row r="647" spans="1:37" ht="15.75" customHeight="1">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Y647" s="36"/>
      <c r="Z647" s="34"/>
      <c r="AA647" s="36"/>
      <c r="AB647" s="34"/>
      <c r="AC647" s="34"/>
      <c r="AD647" s="34"/>
      <c r="AE647" s="34"/>
      <c r="AK647" s="137"/>
    </row>
    <row r="648" spans="1:37" ht="15.75" customHeight="1">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Y648" s="36"/>
      <c r="Z648" s="34"/>
      <c r="AA648" s="36"/>
      <c r="AB648" s="34"/>
      <c r="AC648" s="34"/>
      <c r="AD648" s="34"/>
      <c r="AE648" s="34"/>
      <c r="AK648" s="137"/>
    </row>
    <row r="649" spans="1:37" ht="15.75" customHeight="1">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Y649" s="36"/>
      <c r="Z649" s="34"/>
      <c r="AA649" s="36"/>
      <c r="AB649" s="34"/>
      <c r="AC649" s="34"/>
      <c r="AD649" s="34"/>
      <c r="AE649" s="34"/>
      <c r="AK649" s="137"/>
    </row>
    <row r="650" spans="1:37" ht="15.75" customHeight="1">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Y650" s="36"/>
      <c r="Z650" s="34"/>
      <c r="AA650" s="36"/>
      <c r="AB650" s="34"/>
      <c r="AC650" s="34"/>
      <c r="AD650" s="34"/>
      <c r="AE650" s="34"/>
      <c r="AK650" s="137"/>
    </row>
    <row r="651" spans="1:37" ht="15.75" customHeight="1">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Y651" s="36"/>
      <c r="Z651" s="34"/>
      <c r="AA651" s="36"/>
      <c r="AB651" s="34"/>
      <c r="AC651" s="34"/>
      <c r="AD651" s="34"/>
      <c r="AE651" s="34"/>
      <c r="AK651" s="137"/>
    </row>
    <row r="652" spans="1:37" ht="15.75" customHeight="1">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Y652" s="36"/>
      <c r="Z652" s="34"/>
      <c r="AA652" s="36"/>
      <c r="AB652" s="34"/>
      <c r="AC652" s="34"/>
      <c r="AD652" s="34"/>
      <c r="AE652" s="34"/>
      <c r="AK652" s="137"/>
    </row>
    <row r="653" spans="1:37" ht="15.75" customHeight="1">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Y653" s="36"/>
      <c r="Z653" s="34"/>
      <c r="AA653" s="36"/>
      <c r="AB653" s="34"/>
      <c r="AC653" s="34"/>
      <c r="AD653" s="34"/>
      <c r="AE653" s="34"/>
      <c r="AK653" s="137"/>
    </row>
    <row r="654" spans="1:37" ht="15.75" customHeight="1">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Y654" s="36"/>
      <c r="Z654" s="34"/>
      <c r="AA654" s="36"/>
      <c r="AB654" s="34"/>
      <c r="AC654" s="34"/>
      <c r="AD654" s="34"/>
      <c r="AE654" s="34"/>
      <c r="AK654" s="137"/>
    </row>
    <row r="655" spans="1:37" ht="15.75" customHeight="1">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Y655" s="36"/>
      <c r="Z655" s="34"/>
      <c r="AA655" s="36"/>
      <c r="AB655" s="34"/>
      <c r="AC655" s="34"/>
      <c r="AD655" s="34"/>
      <c r="AE655" s="34"/>
      <c r="AK655" s="137"/>
    </row>
    <row r="656" spans="1:37" ht="15.75" customHeight="1">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Y656" s="36"/>
      <c r="Z656" s="34"/>
      <c r="AA656" s="36"/>
      <c r="AB656" s="34"/>
      <c r="AC656" s="34"/>
      <c r="AD656" s="34"/>
      <c r="AE656" s="34"/>
      <c r="AK656" s="137"/>
    </row>
    <row r="657" spans="1:37" ht="15.7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Y657" s="36"/>
      <c r="Z657" s="34"/>
      <c r="AA657" s="36"/>
      <c r="AB657" s="34"/>
      <c r="AC657" s="34"/>
      <c r="AD657" s="34"/>
      <c r="AE657" s="34"/>
      <c r="AK657" s="137"/>
    </row>
    <row r="658" spans="1:37" ht="15.75" customHeight="1">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Y658" s="36"/>
      <c r="Z658" s="34"/>
      <c r="AA658" s="36"/>
      <c r="AB658" s="34"/>
      <c r="AC658" s="34"/>
      <c r="AD658" s="34"/>
      <c r="AE658" s="34"/>
      <c r="AK658" s="137"/>
    </row>
    <row r="659" spans="1:37" ht="15.75" customHeight="1">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Y659" s="36"/>
      <c r="Z659" s="34"/>
      <c r="AA659" s="36"/>
      <c r="AB659" s="34"/>
      <c r="AC659" s="34"/>
      <c r="AD659" s="34"/>
      <c r="AE659" s="34"/>
      <c r="AK659" s="137"/>
    </row>
    <row r="660" spans="1:37" ht="15.75" customHeight="1">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Y660" s="36"/>
      <c r="Z660" s="34"/>
      <c r="AA660" s="36"/>
      <c r="AB660" s="34"/>
      <c r="AC660" s="34"/>
      <c r="AD660" s="34"/>
      <c r="AE660" s="34"/>
      <c r="AK660" s="137"/>
    </row>
    <row r="661" spans="1:37" ht="15.75" customHeight="1">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Y661" s="36"/>
      <c r="Z661" s="34"/>
      <c r="AA661" s="36"/>
      <c r="AB661" s="34"/>
      <c r="AC661" s="34"/>
      <c r="AD661" s="34"/>
      <c r="AE661" s="34"/>
      <c r="AK661" s="137"/>
    </row>
    <row r="662" spans="1:37" ht="15.75" customHeight="1">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Y662" s="36"/>
      <c r="Z662" s="34"/>
      <c r="AA662" s="36"/>
      <c r="AB662" s="34"/>
      <c r="AC662" s="34"/>
      <c r="AD662" s="34"/>
      <c r="AE662" s="34"/>
      <c r="AK662" s="137"/>
    </row>
    <row r="663" spans="1:37" ht="15.75" customHeight="1">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Y663" s="36"/>
      <c r="Z663" s="34"/>
      <c r="AA663" s="36"/>
      <c r="AB663" s="34"/>
      <c r="AC663" s="34"/>
      <c r="AD663" s="34"/>
      <c r="AE663" s="34"/>
      <c r="AK663" s="137"/>
    </row>
    <row r="664" spans="1:37" ht="15.75" customHeight="1">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Y664" s="36"/>
      <c r="Z664" s="34"/>
      <c r="AA664" s="36"/>
      <c r="AB664" s="34"/>
      <c r="AC664" s="34"/>
      <c r="AD664" s="34"/>
      <c r="AE664" s="34"/>
      <c r="AK664" s="137"/>
    </row>
    <row r="665" spans="1:37" ht="15.75" customHeight="1">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Y665" s="36"/>
      <c r="Z665" s="34"/>
      <c r="AA665" s="36"/>
      <c r="AB665" s="34"/>
      <c r="AC665" s="34"/>
      <c r="AD665" s="34"/>
      <c r="AE665" s="34"/>
      <c r="AK665" s="137"/>
    </row>
    <row r="666" spans="1:37" ht="15.75" customHeight="1">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Y666" s="36"/>
      <c r="Z666" s="34"/>
      <c r="AA666" s="36"/>
      <c r="AB666" s="34"/>
      <c r="AC666" s="34"/>
      <c r="AD666" s="34"/>
      <c r="AE666" s="34"/>
      <c r="AK666" s="137"/>
    </row>
    <row r="667" spans="1:37" ht="15.75" customHeight="1">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Y667" s="36"/>
      <c r="Z667" s="34"/>
      <c r="AA667" s="36"/>
      <c r="AB667" s="34"/>
      <c r="AC667" s="34"/>
      <c r="AD667" s="34"/>
      <c r="AE667" s="34"/>
      <c r="AK667" s="137"/>
    </row>
    <row r="668" spans="1:37" ht="15.75" customHeight="1">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Y668" s="36"/>
      <c r="Z668" s="34"/>
      <c r="AA668" s="36"/>
      <c r="AB668" s="34"/>
      <c r="AC668" s="34"/>
      <c r="AD668" s="34"/>
      <c r="AE668" s="34"/>
      <c r="AK668" s="137"/>
    </row>
    <row r="669" spans="1:37" ht="15.75" customHeight="1">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Y669" s="36"/>
      <c r="Z669" s="34"/>
      <c r="AA669" s="36"/>
      <c r="AB669" s="34"/>
      <c r="AC669" s="34"/>
      <c r="AD669" s="34"/>
      <c r="AE669" s="34"/>
      <c r="AK669" s="137"/>
    </row>
    <row r="670" spans="1:37" ht="15.75" customHeight="1">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Y670" s="36"/>
      <c r="Z670" s="34"/>
      <c r="AA670" s="36"/>
      <c r="AB670" s="34"/>
      <c r="AC670" s="34"/>
      <c r="AD670" s="34"/>
      <c r="AE670" s="34"/>
      <c r="AK670" s="137"/>
    </row>
    <row r="671" spans="1:37" ht="15.75" customHeight="1">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Y671" s="36"/>
      <c r="Z671" s="34"/>
      <c r="AA671" s="36"/>
      <c r="AB671" s="34"/>
      <c r="AC671" s="34"/>
      <c r="AD671" s="34"/>
      <c r="AE671" s="34"/>
      <c r="AK671" s="137"/>
    </row>
    <row r="672" spans="1:37" ht="15.75" customHeight="1">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Y672" s="36"/>
      <c r="Z672" s="34"/>
      <c r="AA672" s="36"/>
      <c r="AB672" s="34"/>
      <c r="AC672" s="34"/>
      <c r="AD672" s="34"/>
      <c r="AE672" s="34"/>
      <c r="AK672" s="137"/>
    </row>
    <row r="673" spans="1:37" ht="15.75" customHeight="1">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Y673" s="36"/>
      <c r="Z673" s="34"/>
      <c r="AA673" s="36"/>
      <c r="AB673" s="34"/>
      <c r="AC673" s="34"/>
      <c r="AD673" s="34"/>
      <c r="AE673" s="34"/>
      <c r="AK673" s="137"/>
    </row>
    <row r="674" spans="1:37" ht="15.75" customHeight="1">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Y674" s="36"/>
      <c r="Z674" s="34"/>
      <c r="AA674" s="36"/>
      <c r="AB674" s="34"/>
      <c r="AC674" s="34"/>
      <c r="AD674" s="34"/>
      <c r="AE674" s="34"/>
      <c r="AK674" s="137"/>
    </row>
    <row r="675" spans="1:37" ht="15.75" customHeight="1">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Y675" s="36"/>
      <c r="Z675" s="34"/>
      <c r="AA675" s="36"/>
      <c r="AB675" s="34"/>
      <c r="AC675" s="34"/>
      <c r="AD675" s="34"/>
      <c r="AE675" s="34"/>
      <c r="AK675" s="137"/>
    </row>
    <row r="676" spans="1:37" ht="15.75" customHeight="1">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Y676" s="36"/>
      <c r="Z676" s="34"/>
      <c r="AA676" s="36"/>
      <c r="AB676" s="34"/>
      <c r="AC676" s="34"/>
      <c r="AD676" s="34"/>
      <c r="AE676" s="34"/>
      <c r="AK676" s="137"/>
    </row>
    <row r="677" spans="1:37" ht="15.75" customHeight="1">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Y677" s="36"/>
      <c r="Z677" s="34"/>
      <c r="AA677" s="36"/>
      <c r="AB677" s="34"/>
      <c r="AC677" s="34"/>
      <c r="AD677" s="34"/>
      <c r="AE677" s="34"/>
      <c r="AK677" s="137"/>
    </row>
    <row r="678" spans="1:37" ht="15.75" customHeight="1">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Y678" s="36"/>
      <c r="Z678" s="34"/>
      <c r="AA678" s="36"/>
      <c r="AB678" s="34"/>
      <c r="AC678" s="34"/>
      <c r="AD678" s="34"/>
      <c r="AE678" s="34"/>
      <c r="AK678" s="137"/>
    </row>
    <row r="679" spans="1:37" ht="15.75" customHeight="1">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Y679" s="36"/>
      <c r="Z679" s="34"/>
      <c r="AA679" s="36"/>
      <c r="AB679" s="34"/>
      <c r="AC679" s="34"/>
      <c r="AD679" s="34"/>
      <c r="AE679" s="34"/>
      <c r="AK679" s="137"/>
    </row>
    <row r="680" spans="1:37" ht="15.75" customHeight="1">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Y680" s="36"/>
      <c r="Z680" s="34"/>
      <c r="AA680" s="36"/>
      <c r="AB680" s="34"/>
      <c r="AC680" s="34"/>
      <c r="AD680" s="34"/>
      <c r="AE680" s="34"/>
      <c r="AK680" s="137"/>
    </row>
    <row r="681" spans="1:37" ht="15.75" customHeight="1">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Y681" s="36"/>
      <c r="Z681" s="34"/>
      <c r="AA681" s="36"/>
      <c r="AB681" s="34"/>
      <c r="AC681" s="34"/>
      <c r="AD681" s="34"/>
      <c r="AE681" s="34"/>
      <c r="AK681" s="137"/>
    </row>
    <row r="682" spans="1:37" ht="15.75" customHeight="1">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Y682" s="36"/>
      <c r="Z682" s="34"/>
      <c r="AA682" s="36"/>
      <c r="AB682" s="34"/>
      <c r="AC682" s="34"/>
      <c r="AD682" s="34"/>
      <c r="AE682" s="34"/>
      <c r="AK682" s="137"/>
    </row>
    <row r="683" spans="1:37" ht="15.75" customHeight="1">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Y683" s="36"/>
      <c r="Z683" s="34"/>
      <c r="AA683" s="36"/>
      <c r="AB683" s="34"/>
      <c r="AC683" s="34"/>
      <c r="AD683" s="34"/>
      <c r="AE683" s="34"/>
      <c r="AK683" s="137"/>
    </row>
    <row r="684" spans="1:37" ht="15.75" customHeight="1">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Y684" s="36"/>
      <c r="Z684" s="34"/>
      <c r="AA684" s="36"/>
      <c r="AB684" s="34"/>
      <c r="AC684" s="34"/>
      <c r="AD684" s="34"/>
      <c r="AE684" s="34"/>
      <c r="AK684" s="137"/>
    </row>
    <row r="685" spans="1:37" ht="15.75" customHeight="1">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Y685" s="36"/>
      <c r="Z685" s="34"/>
      <c r="AA685" s="36"/>
      <c r="AB685" s="34"/>
      <c r="AC685" s="34"/>
      <c r="AD685" s="34"/>
      <c r="AE685" s="34"/>
      <c r="AK685" s="137"/>
    </row>
    <row r="686" spans="1:37" ht="15.75" customHeight="1">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Y686" s="36"/>
      <c r="Z686" s="34"/>
      <c r="AA686" s="36"/>
      <c r="AB686" s="34"/>
      <c r="AC686" s="34"/>
      <c r="AD686" s="34"/>
      <c r="AE686" s="34"/>
      <c r="AK686" s="137"/>
    </row>
    <row r="687" spans="1:37" ht="15.75" customHeight="1">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Y687" s="36"/>
      <c r="Z687" s="34"/>
      <c r="AA687" s="36"/>
      <c r="AB687" s="34"/>
      <c r="AC687" s="34"/>
      <c r="AD687" s="34"/>
      <c r="AE687" s="34"/>
      <c r="AK687" s="137"/>
    </row>
    <row r="688" spans="1:37" ht="15.75" customHeight="1">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Y688" s="36"/>
      <c r="Z688" s="34"/>
      <c r="AA688" s="36"/>
      <c r="AB688" s="34"/>
      <c r="AC688" s="34"/>
      <c r="AD688" s="34"/>
      <c r="AE688" s="34"/>
      <c r="AK688" s="137"/>
    </row>
    <row r="689" spans="1:37" ht="15.75" customHeight="1">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Y689" s="36"/>
      <c r="Z689" s="34"/>
      <c r="AA689" s="36"/>
      <c r="AB689" s="34"/>
      <c r="AC689" s="34"/>
      <c r="AD689" s="34"/>
      <c r="AE689" s="34"/>
      <c r="AK689" s="137"/>
    </row>
    <row r="690" spans="1:37" ht="15.75" customHeight="1">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Y690" s="36"/>
      <c r="Z690" s="34"/>
      <c r="AA690" s="36"/>
      <c r="AB690" s="34"/>
      <c r="AC690" s="34"/>
      <c r="AD690" s="34"/>
      <c r="AE690" s="34"/>
      <c r="AK690" s="137"/>
    </row>
    <row r="691" spans="1:37" ht="15.75" customHeight="1">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Y691" s="36"/>
      <c r="Z691" s="34"/>
      <c r="AA691" s="36"/>
      <c r="AB691" s="34"/>
      <c r="AC691" s="34"/>
      <c r="AD691" s="34"/>
      <c r="AE691" s="34"/>
      <c r="AK691" s="137"/>
    </row>
    <row r="692" spans="1:37" ht="15.75" customHeight="1">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Y692" s="36"/>
      <c r="Z692" s="34"/>
      <c r="AA692" s="36"/>
      <c r="AB692" s="34"/>
      <c r="AC692" s="34"/>
      <c r="AD692" s="34"/>
      <c r="AE692" s="34"/>
      <c r="AK692" s="137"/>
    </row>
    <row r="693" spans="1:37" ht="15.75" customHeight="1">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Y693" s="36"/>
      <c r="Z693" s="34"/>
      <c r="AA693" s="36"/>
      <c r="AB693" s="34"/>
      <c r="AC693" s="34"/>
      <c r="AD693" s="34"/>
      <c r="AE693" s="34"/>
      <c r="AK693" s="137"/>
    </row>
    <row r="694" spans="1:37" ht="15.75" customHeight="1">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Y694" s="36"/>
      <c r="Z694" s="34"/>
      <c r="AA694" s="36"/>
      <c r="AB694" s="34"/>
      <c r="AC694" s="34"/>
      <c r="AD694" s="34"/>
      <c r="AE694" s="34"/>
      <c r="AK694" s="137"/>
    </row>
    <row r="695" spans="1:37" ht="15.75" customHeight="1">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Y695" s="36"/>
      <c r="Z695" s="34"/>
      <c r="AA695" s="36"/>
      <c r="AB695" s="34"/>
      <c r="AC695" s="34"/>
      <c r="AD695" s="34"/>
      <c r="AE695" s="34"/>
      <c r="AK695" s="137"/>
    </row>
    <row r="696" spans="1:37" ht="15.75" customHeight="1">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Y696" s="36"/>
      <c r="Z696" s="34"/>
      <c r="AA696" s="36"/>
      <c r="AB696" s="34"/>
      <c r="AC696" s="34"/>
      <c r="AD696" s="34"/>
      <c r="AE696" s="34"/>
      <c r="AK696" s="137"/>
    </row>
    <row r="697" spans="1:37" ht="15.7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Y697" s="36"/>
      <c r="Z697" s="34"/>
      <c r="AA697" s="36"/>
      <c r="AB697" s="34"/>
      <c r="AC697" s="34"/>
      <c r="AD697" s="34"/>
      <c r="AE697" s="34"/>
      <c r="AK697" s="137"/>
    </row>
    <row r="698" spans="1:37" ht="15.75" customHeight="1">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Y698" s="36"/>
      <c r="Z698" s="34"/>
      <c r="AA698" s="36"/>
      <c r="AB698" s="34"/>
      <c r="AC698" s="34"/>
      <c r="AD698" s="34"/>
      <c r="AE698" s="34"/>
      <c r="AK698" s="137"/>
    </row>
    <row r="699" spans="1:37" ht="15.75" customHeight="1">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Y699" s="36"/>
      <c r="Z699" s="34"/>
      <c r="AA699" s="36"/>
      <c r="AB699" s="34"/>
      <c r="AC699" s="34"/>
      <c r="AD699" s="34"/>
      <c r="AE699" s="34"/>
      <c r="AK699" s="137"/>
    </row>
    <row r="700" spans="1:37" ht="15.75" customHeight="1">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Y700" s="36"/>
      <c r="Z700" s="34"/>
      <c r="AA700" s="36"/>
      <c r="AB700" s="34"/>
      <c r="AC700" s="34"/>
      <c r="AD700" s="34"/>
      <c r="AE700" s="34"/>
      <c r="AK700" s="137"/>
    </row>
    <row r="701" spans="1:37" ht="15.75" customHeight="1">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Y701" s="36"/>
      <c r="Z701" s="34"/>
      <c r="AA701" s="36"/>
      <c r="AB701" s="34"/>
      <c r="AC701" s="34"/>
      <c r="AD701" s="34"/>
      <c r="AE701" s="34"/>
      <c r="AK701" s="137"/>
    </row>
    <row r="702" spans="1:37" ht="15.75" customHeight="1">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Y702" s="36"/>
      <c r="Z702" s="34"/>
      <c r="AA702" s="36"/>
      <c r="AB702" s="34"/>
      <c r="AC702" s="34"/>
      <c r="AD702" s="34"/>
      <c r="AE702" s="34"/>
      <c r="AK702" s="137"/>
    </row>
    <row r="703" spans="1:37" ht="15.75" customHeight="1">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Y703" s="36"/>
      <c r="Z703" s="34"/>
      <c r="AA703" s="36"/>
      <c r="AB703" s="34"/>
      <c r="AC703" s="34"/>
      <c r="AD703" s="34"/>
      <c r="AE703" s="34"/>
      <c r="AK703" s="137"/>
    </row>
    <row r="704" spans="1:37" ht="15.75" customHeight="1">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Y704" s="36"/>
      <c r="Z704" s="34"/>
      <c r="AA704" s="36"/>
      <c r="AB704" s="34"/>
      <c r="AC704" s="34"/>
      <c r="AD704" s="34"/>
      <c r="AE704" s="34"/>
      <c r="AK704" s="137"/>
    </row>
    <row r="705" spans="1:37" ht="15.75" customHeight="1">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Y705" s="36"/>
      <c r="Z705" s="34"/>
      <c r="AA705" s="36"/>
      <c r="AB705" s="34"/>
      <c r="AC705" s="34"/>
      <c r="AD705" s="34"/>
      <c r="AE705" s="34"/>
      <c r="AK705" s="137"/>
    </row>
    <row r="706" spans="1:37" ht="15.75" customHeight="1">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Y706" s="36"/>
      <c r="Z706" s="34"/>
      <c r="AA706" s="36"/>
      <c r="AB706" s="34"/>
      <c r="AC706" s="34"/>
      <c r="AD706" s="34"/>
      <c r="AE706" s="34"/>
      <c r="AK706" s="137"/>
    </row>
    <row r="707" spans="1:37" ht="15.75" customHeight="1">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Y707" s="36"/>
      <c r="Z707" s="34"/>
      <c r="AA707" s="36"/>
      <c r="AB707" s="34"/>
      <c r="AC707" s="34"/>
      <c r="AD707" s="34"/>
      <c r="AE707" s="34"/>
      <c r="AK707" s="137"/>
    </row>
    <row r="708" spans="1:37" ht="15.75" customHeight="1">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Y708" s="36"/>
      <c r="Z708" s="34"/>
      <c r="AA708" s="36"/>
      <c r="AB708" s="34"/>
      <c r="AC708" s="34"/>
      <c r="AD708" s="34"/>
      <c r="AE708" s="34"/>
      <c r="AK708" s="137"/>
    </row>
    <row r="709" spans="1:37" ht="15.75" customHeight="1">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Y709" s="36"/>
      <c r="Z709" s="34"/>
      <c r="AA709" s="36"/>
      <c r="AB709" s="34"/>
      <c r="AC709" s="34"/>
      <c r="AD709" s="34"/>
      <c r="AE709" s="34"/>
      <c r="AK709" s="137"/>
    </row>
    <row r="710" spans="1:37" ht="15.75" customHeight="1">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Y710" s="36"/>
      <c r="Z710" s="34"/>
      <c r="AA710" s="36"/>
      <c r="AB710" s="34"/>
      <c r="AC710" s="34"/>
      <c r="AD710" s="34"/>
      <c r="AE710" s="34"/>
      <c r="AK710" s="137"/>
    </row>
    <row r="711" spans="1:37" ht="15.75" customHeight="1">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Y711" s="36"/>
      <c r="Z711" s="34"/>
      <c r="AA711" s="36"/>
      <c r="AB711" s="34"/>
      <c r="AC711" s="34"/>
      <c r="AD711" s="34"/>
      <c r="AE711" s="34"/>
      <c r="AK711" s="137"/>
    </row>
    <row r="712" spans="1:37" ht="15.75" customHeight="1">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Y712" s="36"/>
      <c r="Z712" s="34"/>
      <c r="AA712" s="36"/>
      <c r="AB712" s="34"/>
      <c r="AC712" s="34"/>
      <c r="AD712" s="34"/>
      <c r="AE712" s="34"/>
      <c r="AK712" s="137"/>
    </row>
    <row r="713" spans="1:37" ht="15.75" customHeight="1">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Y713" s="36"/>
      <c r="Z713" s="34"/>
      <c r="AA713" s="36"/>
      <c r="AB713" s="34"/>
      <c r="AC713" s="34"/>
      <c r="AD713" s="34"/>
      <c r="AE713" s="34"/>
      <c r="AK713" s="137"/>
    </row>
    <row r="714" spans="1:37" ht="15.75" customHeight="1">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Y714" s="36"/>
      <c r="Z714" s="34"/>
      <c r="AA714" s="36"/>
      <c r="AB714" s="34"/>
      <c r="AC714" s="34"/>
      <c r="AD714" s="34"/>
      <c r="AE714" s="34"/>
      <c r="AK714" s="137"/>
    </row>
    <row r="715" spans="1:37" ht="15.75" customHeight="1">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Y715" s="36"/>
      <c r="Z715" s="34"/>
      <c r="AA715" s="36"/>
      <c r="AB715" s="34"/>
      <c r="AC715" s="34"/>
      <c r="AD715" s="34"/>
      <c r="AE715" s="34"/>
      <c r="AK715" s="137"/>
    </row>
    <row r="716" spans="1:37" ht="15.75" customHeight="1">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Y716" s="36"/>
      <c r="Z716" s="34"/>
      <c r="AA716" s="36"/>
      <c r="AB716" s="34"/>
      <c r="AC716" s="34"/>
      <c r="AD716" s="34"/>
      <c r="AE716" s="34"/>
      <c r="AK716" s="137"/>
    </row>
    <row r="717" spans="1:37" ht="15.75" customHeight="1">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Y717" s="36"/>
      <c r="Z717" s="34"/>
      <c r="AA717" s="36"/>
      <c r="AB717" s="34"/>
      <c r="AC717" s="34"/>
      <c r="AD717" s="34"/>
      <c r="AE717" s="34"/>
      <c r="AK717" s="137"/>
    </row>
    <row r="718" spans="1:37" ht="15.75" customHeight="1">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Y718" s="36"/>
      <c r="Z718" s="34"/>
      <c r="AA718" s="36"/>
      <c r="AB718" s="34"/>
      <c r="AC718" s="34"/>
      <c r="AD718" s="34"/>
      <c r="AE718" s="34"/>
      <c r="AK718" s="137"/>
    </row>
    <row r="719" spans="1:37" ht="15.75" customHeight="1">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Y719" s="36"/>
      <c r="Z719" s="34"/>
      <c r="AA719" s="36"/>
      <c r="AB719" s="34"/>
      <c r="AC719" s="34"/>
      <c r="AD719" s="34"/>
      <c r="AE719" s="34"/>
      <c r="AK719" s="137"/>
    </row>
    <row r="720" spans="1:37" ht="15.75" customHeight="1">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Y720" s="36"/>
      <c r="Z720" s="34"/>
      <c r="AA720" s="36"/>
      <c r="AB720" s="34"/>
      <c r="AC720" s="34"/>
      <c r="AD720" s="34"/>
      <c r="AE720" s="34"/>
      <c r="AK720" s="137"/>
    </row>
    <row r="721" spans="1:37" ht="15.75" customHeight="1">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Y721" s="36"/>
      <c r="Z721" s="34"/>
      <c r="AA721" s="36"/>
      <c r="AB721" s="34"/>
      <c r="AC721" s="34"/>
      <c r="AD721" s="34"/>
      <c r="AE721" s="34"/>
      <c r="AK721" s="137"/>
    </row>
    <row r="722" spans="1:37" ht="15.75" customHeight="1">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Y722" s="36"/>
      <c r="Z722" s="34"/>
      <c r="AA722" s="36"/>
      <c r="AB722" s="34"/>
      <c r="AC722" s="34"/>
      <c r="AD722" s="34"/>
      <c r="AE722" s="34"/>
      <c r="AK722" s="137"/>
    </row>
    <row r="723" spans="1:37" ht="15.75" customHeight="1">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Y723" s="36"/>
      <c r="Z723" s="34"/>
      <c r="AA723" s="36"/>
      <c r="AB723" s="34"/>
      <c r="AC723" s="34"/>
      <c r="AD723" s="34"/>
      <c r="AE723" s="34"/>
      <c r="AK723" s="137"/>
    </row>
    <row r="724" spans="1:37" ht="15.75" customHeight="1">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Y724" s="36"/>
      <c r="Z724" s="34"/>
      <c r="AA724" s="36"/>
      <c r="AB724" s="34"/>
      <c r="AC724" s="34"/>
      <c r="AD724" s="34"/>
      <c r="AE724" s="34"/>
      <c r="AK724" s="137"/>
    </row>
    <row r="725" spans="1:37" ht="15.75" customHeight="1">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Y725" s="36"/>
      <c r="Z725" s="34"/>
      <c r="AA725" s="36"/>
      <c r="AB725" s="34"/>
      <c r="AC725" s="34"/>
      <c r="AD725" s="34"/>
      <c r="AE725" s="34"/>
      <c r="AK725" s="137"/>
    </row>
    <row r="726" spans="1:37" ht="15.75" customHeight="1">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Y726" s="36"/>
      <c r="Z726" s="34"/>
      <c r="AA726" s="36"/>
      <c r="AB726" s="34"/>
      <c r="AC726" s="34"/>
      <c r="AD726" s="34"/>
      <c r="AE726" s="34"/>
      <c r="AK726" s="137"/>
    </row>
    <row r="727" spans="1:37" ht="15.75" customHeight="1">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Y727" s="36"/>
      <c r="Z727" s="34"/>
      <c r="AA727" s="36"/>
      <c r="AB727" s="34"/>
      <c r="AC727" s="34"/>
      <c r="AD727" s="34"/>
      <c r="AE727" s="34"/>
      <c r="AK727" s="137"/>
    </row>
    <row r="728" spans="1:37" ht="15.75" customHeight="1">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Y728" s="36"/>
      <c r="Z728" s="34"/>
      <c r="AA728" s="36"/>
      <c r="AB728" s="34"/>
      <c r="AC728" s="34"/>
      <c r="AD728" s="34"/>
      <c r="AE728" s="34"/>
      <c r="AK728" s="137"/>
    </row>
    <row r="729" spans="1:37" ht="15.75" customHeight="1">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Y729" s="36"/>
      <c r="Z729" s="34"/>
      <c r="AA729" s="36"/>
      <c r="AB729" s="34"/>
      <c r="AC729" s="34"/>
      <c r="AD729" s="34"/>
      <c r="AE729" s="34"/>
      <c r="AK729" s="137"/>
    </row>
    <row r="730" spans="1:37" ht="15.75" customHeight="1">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Y730" s="36"/>
      <c r="Z730" s="34"/>
      <c r="AA730" s="36"/>
      <c r="AB730" s="34"/>
      <c r="AC730" s="34"/>
      <c r="AD730" s="34"/>
      <c r="AE730" s="34"/>
      <c r="AK730" s="137"/>
    </row>
    <row r="731" spans="1:37" ht="15.75" customHeight="1">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Y731" s="36"/>
      <c r="Z731" s="34"/>
      <c r="AA731" s="36"/>
      <c r="AB731" s="34"/>
      <c r="AC731" s="34"/>
      <c r="AD731" s="34"/>
      <c r="AE731" s="34"/>
      <c r="AK731" s="137"/>
    </row>
    <row r="732" spans="1:37" ht="15.75" customHeight="1">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Y732" s="36"/>
      <c r="Z732" s="34"/>
      <c r="AA732" s="36"/>
      <c r="AB732" s="34"/>
      <c r="AC732" s="34"/>
      <c r="AD732" s="34"/>
      <c r="AE732" s="34"/>
      <c r="AK732" s="137"/>
    </row>
    <row r="733" spans="1:37" ht="15.75" customHeight="1">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Y733" s="36"/>
      <c r="Z733" s="34"/>
      <c r="AA733" s="36"/>
      <c r="AB733" s="34"/>
      <c r="AC733" s="34"/>
      <c r="AD733" s="34"/>
      <c r="AE733" s="34"/>
      <c r="AK733" s="137"/>
    </row>
    <row r="734" spans="1:37" ht="15.75" customHeight="1">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Y734" s="36"/>
      <c r="Z734" s="34"/>
      <c r="AA734" s="36"/>
      <c r="AB734" s="34"/>
      <c r="AC734" s="34"/>
      <c r="AD734" s="34"/>
      <c r="AE734" s="34"/>
      <c r="AK734" s="137"/>
    </row>
    <row r="735" spans="1:37" ht="15.75" customHeight="1">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Y735" s="36"/>
      <c r="Z735" s="34"/>
      <c r="AA735" s="36"/>
      <c r="AB735" s="34"/>
      <c r="AC735" s="34"/>
      <c r="AD735" s="34"/>
      <c r="AE735" s="34"/>
      <c r="AK735" s="137"/>
    </row>
    <row r="736" spans="1:37" ht="15.75" customHeight="1">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Y736" s="36"/>
      <c r="Z736" s="34"/>
      <c r="AA736" s="36"/>
      <c r="AB736" s="34"/>
      <c r="AC736" s="34"/>
      <c r="AD736" s="34"/>
      <c r="AE736" s="34"/>
      <c r="AK736" s="137"/>
    </row>
    <row r="737" spans="1:37" ht="15.75" customHeight="1">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Y737" s="36"/>
      <c r="Z737" s="34"/>
      <c r="AA737" s="36"/>
      <c r="AB737" s="34"/>
      <c r="AC737" s="34"/>
      <c r="AD737" s="34"/>
      <c r="AE737" s="34"/>
      <c r="AK737" s="137"/>
    </row>
    <row r="738" spans="1:37" ht="15.75" customHeight="1">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Y738" s="36"/>
      <c r="Z738" s="34"/>
      <c r="AA738" s="36"/>
      <c r="AB738" s="34"/>
      <c r="AC738" s="34"/>
      <c r="AD738" s="34"/>
      <c r="AE738" s="34"/>
      <c r="AK738" s="137"/>
    </row>
    <row r="739" spans="1:37" ht="15.75" customHeight="1">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Y739" s="36"/>
      <c r="Z739" s="34"/>
      <c r="AA739" s="36"/>
      <c r="AB739" s="34"/>
      <c r="AC739" s="34"/>
      <c r="AD739" s="34"/>
      <c r="AE739" s="34"/>
      <c r="AK739" s="137"/>
    </row>
    <row r="740" spans="1:37" ht="15.75" customHeight="1">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Y740" s="36"/>
      <c r="Z740" s="34"/>
      <c r="AA740" s="36"/>
      <c r="AB740" s="34"/>
      <c r="AC740" s="34"/>
      <c r="AD740" s="34"/>
      <c r="AE740" s="34"/>
      <c r="AK740" s="137"/>
    </row>
    <row r="741" spans="1:37" ht="15.75" customHeight="1">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Y741" s="36"/>
      <c r="Z741" s="34"/>
      <c r="AA741" s="36"/>
      <c r="AB741" s="34"/>
      <c r="AC741" s="34"/>
      <c r="AD741" s="34"/>
      <c r="AE741" s="34"/>
      <c r="AK741" s="137"/>
    </row>
    <row r="742" spans="1:37" ht="15.75" customHeight="1">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Y742" s="36"/>
      <c r="Z742" s="34"/>
      <c r="AA742" s="36"/>
      <c r="AB742" s="34"/>
      <c r="AC742" s="34"/>
      <c r="AD742" s="34"/>
      <c r="AE742" s="34"/>
      <c r="AK742" s="137"/>
    </row>
    <row r="743" spans="1:37" ht="15.75" customHeight="1">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Y743" s="36"/>
      <c r="Z743" s="34"/>
      <c r="AA743" s="36"/>
      <c r="AB743" s="34"/>
      <c r="AC743" s="34"/>
      <c r="AD743" s="34"/>
      <c r="AE743" s="34"/>
      <c r="AK743" s="137"/>
    </row>
    <row r="744" spans="1:37" ht="15.75" customHeight="1">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Y744" s="36"/>
      <c r="Z744" s="34"/>
      <c r="AA744" s="36"/>
      <c r="AB744" s="34"/>
      <c r="AC744" s="34"/>
      <c r="AD744" s="34"/>
      <c r="AE744" s="34"/>
      <c r="AK744" s="137"/>
    </row>
    <row r="745" spans="1:37" ht="15.75" customHeight="1">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Y745" s="36"/>
      <c r="Z745" s="34"/>
      <c r="AA745" s="36"/>
      <c r="AB745" s="34"/>
      <c r="AC745" s="34"/>
      <c r="AD745" s="34"/>
      <c r="AE745" s="34"/>
      <c r="AK745" s="137"/>
    </row>
    <row r="746" spans="1:37" ht="15.75" customHeight="1">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Y746" s="36"/>
      <c r="Z746" s="34"/>
      <c r="AA746" s="36"/>
      <c r="AB746" s="34"/>
      <c r="AC746" s="34"/>
      <c r="AD746" s="34"/>
      <c r="AE746" s="34"/>
      <c r="AK746" s="137"/>
    </row>
    <row r="747" spans="1:37" ht="15.75" customHeight="1">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Y747" s="36"/>
      <c r="Z747" s="34"/>
      <c r="AA747" s="36"/>
      <c r="AB747" s="34"/>
      <c r="AC747" s="34"/>
      <c r="AD747" s="34"/>
      <c r="AE747" s="34"/>
      <c r="AK747" s="137"/>
    </row>
    <row r="748" spans="1:37" ht="15.75" customHeight="1">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Y748" s="36"/>
      <c r="Z748" s="34"/>
      <c r="AA748" s="36"/>
      <c r="AB748" s="34"/>
      <c r="AC748" s="34"/>
      <c r="AD748" s="34"/>
      <c r="AE748" s="34"/>
      <c r="AK748" s="137"/>
    </row>
    <row r="749" spans="1:37" ht="15.75" customHeight="1">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Y749" s="36"/>
      <c r="Z749" s="34"/>
      <c r="AA749" s="36"/>
      <c r="AB749" s="34"/>
      <c r="AC749" s="34"/>
      <c r="AD749" s="34"/>
      <c r="AE749" s="34"/>
      <c r="AK749" s="137"/>
    </row>
    <row r="750" spans="1:37" ht="15.75" customHeight="1">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Y750" s="36"/>
      <c r="Z750" s="34"/>
      <c r="AA750" s="36"/>
      <c r="AB750" s="34"/>
      <c r="AC750" s="34"/>
      <c r="AD750" s="34"/>
      <c r="AE750" s="34"/>
      <c r="AK750" s="137"/>
    </row>
    <row r="751" spans="1:37" ht="15.75" customHeight="1">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Y751" s="36"/>
      <c r="Z751" s="34"/>
      <c r="AA751" s="36"/>
      <c r="AB751" s="34"/>
      <c r="AC751" s="34"/>
      <c r="AD751" s="34"/>
      <c r="AE751" s="34"/>
      <c r="AK751" s="137"/>
    </row>
    <row r="752" spans="1:37" ht="15.75" customHeight="1">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Y752" s="36"/>
      <c r="Z752" s="34"/>
      <c r="AA752" s="36"/>
      <c r="AB752" s="34"/>
      <c r="AC752" s="34"/>
      <c r="AD752" s="34"/>
      <c r="AE752" s="34"/>
      <c r="AK752" s="137"/>
    </row>
    <row r="753" spans="1:37" ht="15.75" customHeight="1">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Y753" s="36"/>
      <c r="Z753" s="34"/>
      <c r="AA753" s="36"/>
      <c r="AB753" s="34"/>
      <c r="AC753" s="34"/>
      <c r="AD753" s="34"/>
      <c r="AE753" s="34"/>
      <c r="AK753" s="137"/>
    </row>
    <row r="754" spans="1:37" ht="15.75" customHeight="1">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Y754" s="36"/>
      <c r="Z754" s="34"/>
      <c r="AA754" s="36"/>
      <c r="AB754" s="34"/>
      <c r="AC754" s="34"/>
      <c r="AD754" s="34"/>
      <c r="AE754" s="34"/>
      <c r="AK754" s="137"/>
    </row>
    <row r="755" spans="1:37" ht="15.75" customHeight="1">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Y755" s="36"/>
      <c r="Z755" s="34"/>
      <c r="AA755" s="36"/>
      <c r="AB755" s="34"/>
      <c r="AC755" s="34"/>
      <c r="AD755" s="34"/>
      <c r="AE755" s="34"/>
      <c r="AK755" s="137"/>
    </row>
    <row r="756" spans="1:37" ht="15.75" customHeight="1">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Y756" s="36"/>
      <c r="Z756" s="34"/>
      <c r="AA756" s="36"/>
      <c r="AB756" s="34"/>
      <c r="AC756" s="34"/>
      <c r="AD756" s="34"/>
      <c r="AE756" s="34"/>
      <c r="AK756" s="137"/>
    </row>
    <row r="757" spans="1:37" ht="15.75" customHeight="1">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Y757" s="36"/>
      <c r="Z757" s="34"/>
      <c r="AA757" s="36"/>
      <c r="AB757" s="34"/>
      <c r="AC757" s="34"/>
      <c r="AD757" s="34"/>
      <c r="AE757" s="34"/>
      <c r="AK757" s="137"/>
    </row>
    <row r="758" spans="1:37" ht="15.75" customHeight="1">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Y758" s="36"/>
      <c r="Z758" s="34"/>
      <c r="AA758" s="36"/>
      <c r="AB758" s="34"/>
      <c r="AC758" s="34"/>
      <c r="AD758" s="34"/>
      <c r="AE758" s="34"/>
      <c r="AK758" s="137"/>
    </row>
    <row r="759" spans="1:37" ht="15.75" customHeight="1">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Y759" s="36"/>
      <c r="Z759" s="34"/>
      <c r="AA759" s="36"/>
      <c r="AB759" s="34"/>
      <c r="AC759" s="34"/>
      <c r="AD759" s="34"/>
      <c r="AE759" s="34"/>
      <c r="AK759" s="137"/>
    </row>
    <row r="760" spans="1:37" ht="15.75" customHeight="1">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Y760" s="36"/>
      <c r="Z760" s="34"/>
      <c r="AA760" s="36"/>
      <c r="AB760" s="34"/>
      <c r="AC760" s="34"/>
      <c r="AD760" s="34"/>
      <c r="AE760" s="34"/>
      <c r="AK760" s="137"/>
    </row>
    <row r="761" spans="1:37" ht="15.75" customHeight="1">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Y761" s="36"/>
      <c r="Z761" s="34"/>
      <c r="AA761" s="36"/>
      <c r="AB761" s="34"/>
      <c r="AC761" s="34"/>
      <c r="AD761" s="34"/>
      <c r="AE761" s="34"/>
      <c r="AK761" s="137"/>
    </row>
    <row r="762" spans="1:37" ht="15.75" customHeight="1">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Y762" s="36"/>
      <c r="Z762" s="34"/>
      <c r="AA762" s="36"/>
      <c r="AB762" s="34"/>
      <c r="AC762" s="34"/>
      <c r="AD762" s="34"/>
      <c r="AE762" s="34"/>
      <c r="AK762" s="137"/>
    </row>
    <row r="763" spans="1:37" ht="15.75" customHeight="1">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Y763" s="36"/>
      <c r="Z763" s="34"/>
      <c r="AA763" s="36"/>
      <c r="AB763" s="34"/>
      <c r="AC763" s="34"/>
      <c r="AD763" s="34"/>
      <c r="AE763" s="34"/>
      <c r="AK763" s="137"/>
    </row>
    <row r="764" spans="1:37" ht="15.75" customHeight="1">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Y764" s="36"/>
      <c r="Z764" s="34"/>
      <c r="AA764" s="36"/>
      <c r="AB764" s="34"/>
      <c r="AC764" s="34"/>
      <c r="AD764" s="34"/>
      <c r="AE764" s="34"/>
      <c r="AK764" s="137"/>
    </row>
    <row r="765" spans="1:37" ht="15.75" customHeight="1">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Y765" s="36"/>
      <c r="Z765" s="34"/>
      <c r="AA765" s="36"/>
      <c r="AB765" s="34"/>
      <c r="AC765" s="34"/>
      <c r="AD765" s="34"/>
      <c r="AE765" s="34"/>
      <c r="AK765" s="137"/>
    </row>
    <row r="766" spans="1:37" ht="15.75" customHeight="1">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Y766" s="36"/>
      <c r="Z766" s="34"/>
      <c r="AA766" s="36"/>
      <c r="AB766" s="34"/>
      <c r="AC766" s="34"/>
      <c r="AD766" s="34"/>
      <c r="AE766" s="34"/>
      <c r="AK766" s="137"/>
    </row>
    <row r="767" spans="1:37" ht="15.75" customHeight="1">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Y767" s="36"/>
      <c r="Z767" s="34"/>
      <c r="AA767" s="36"/>
      <c r="AB767" s="34"/>
      <c r="AC767" s="34"/>
      <c r="AD767" s="34"/>
      <c r="AE767" s="34"/>
      <c r="AK767" s="137"/>
    </row>
    <row r="768" spans="1:37" ht="15.75" customHeight="1">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Y768" s="36"/>
      <c r="Z768" s="34"/>
      <c r="AA768" s="36"/>
      <c r="AB768" s="34"/>
      <c r="AC768" s="34"/>
      <c r="AD768" s="34"/>
      <c r="AE768" s="34"/>
      <c r="AK768" s="137"/>
    </row>
    <row r="769" spans="1:37" ht="15.75" customHeight="1">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Y769" s="36"/>
      <c r="Z769" s="34"/>
      <c r="AA769" s="36"/>
      <c r="AB769" s="34"/>
      <c r="AC769" s="34"/>
      <c r="AD769" s="34"/>
      <c r="AE769" s="34"/>
      <c r="AK769" s="137"/>
    </row>
    <row r="770" spans="1:37" ht="15.75" customHeight="1">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Y770" s="36"/>
      <c r="Z770" s="34"/>
      <c r="AA770" s="36"/>
      <c r="AB770" s="34"/>
      <c r="AC770" s="34"/>
      <c r="AD770" s="34"/>
      <c r="AE770" s="34"/>
      <c r="AK770" s="137"/>
    </row>
    <row r="771" spans="1:37" ht="15.75" customHeight="1">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Y771" s="36"/>
      <c r="Z771" s="34"/>
      <c r="AA771" s="36"/>
      <c r="AB771" s="34"/>
      <c r="AC771" s="34"/>
      <c r="AD771" s="34"/>
      <c r="AE771" s="34"/>
      <c r="AK771" s="137"/>
    </row>
    <row r="772" spans="1:37" ht="15.75" customHeight="1">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Y772" s="36"/>
      <c r="Z772" s="34"/>
      <c r="AA772" s="36"/>
      <c r="AB772" s="34"/>
      <c r="AC772" s="34"/>
      <c r="AD772" s="34"/>
      <c r="AE772" s="34"/>
      <c r="AK772" s="137"/>
    </row>
    <row r="773" spans="1:37" ht="15.75" customHeight="1">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Y773" s="36"/>
      <c r="Z773" s="34"/>
      <c r="AA773" s="36"/>
      <c r="AB773" s="34"/>
      <c r="AC773" s="34"/>
      <c r="AD773" s="34"/>
      <c r="AE773" s="34"/>
      <c r="AK773" s="137"/>
    </row>
    <row r="774" spans="1:37" ht="15.75" customHeight="1">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Y774" s="36"/>
      <c r="Z774" s="34"/>
      <c r="AA774" s="36"/>
      <c r="AB774" s="34"/>
      <c r="AC774" s="34"/>
      <c r="AD774" s="34"/>
      <c r="AE774" s="34"/>
      <c r="AK774" s="137"/>
    </row>
    <row r="775" spans="1:37" ht="15.75" customHeight="1">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Y775" s="36"/>
      <c r="Z775" s="34"/>
      <c r="AA775" s="36"/>
      <c r="AB775" s="34"/>
      <c r="AC775" s="34"/>
      <c r="AD775" s="34"/>
      <c r="AE775" s="34"/>
      <c r="AK775" s="137"/>
    </row>
    <row r="776" spans="1:37" ht="15.75" customHeight="1">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Y776" s="36"/>
      <c r="Z776" s="34"/>
      <c r="AA776" s="36"/>
      <c r="AB776" s="34"/>
      <c r="AC776" s="34"/>
      <c r="AD776" s="34"/>
      <c r="AE776" s="34"/>
      <c r="AK776" s="137"/>
    </row>
    <row r="777" spans="1:37" ht="15.75" customHeight="1">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Y777" s="36"/>
      <c r="Z777" s="34"/>
      <c r="AA777" s="36"/>
      <c r="AB777" s="34"/>
      <c r="AC777" s="34"/>
      <c r="AD777" s="34"/>
      <c r="AE777" s="34"/>
      <c r="AK777" s="137"/>
    </row>
    <row r="778" spans="1:37" ht="15.75" customHeight="1">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Y778" s="36"/>
      <c r="Z778" s="34"/>
      <c r="AA778" s="36"/>
      <c r="AB778" s="34"/>
      <c r="AC778" s="34"/>
      <c r="AD778" s="34"/>
      <c r="AE778" s="34"/>
      <c r="AK778" s="137"/>
    </row>
    <row r="779" spans="1:37" ht="15.75" customHeight="1">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Y779" s="36"/>
      <c r="Z779" s="34"/>
      <c r="AA779" s="36"/>
      <c r="AB779" s="34"/>
      <c r="AC779" s="34"/>
      <c r="AD779" s="34"/>
      <c r="AE779" s="34"/>
      <c r="AK779" s="137"/>
    </row>
    <row r="780" spans="1:37" ht="15.75" customHeight="1">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Y780" s="36"/>
      <c r="Z780" s="34"/>
      <c r="AA780" s="36"/>
      <c r="AB780" s="34"/>
      <c r="AC780" s="34"/>
      <c r="AD780" s="34"/>
      <c r="AE780" s="34"/>
      <c r="AK780" s="137"/>
    </row>
    <row r="781" spans="1:37" ht="15.75" customHeight="1">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Y781" s="36"/>
      <c r="Z781" s="34"/>
      <c r="AA781" s="36"/>
      <c r="AB781" s="34"/>
      <c r="AC781" s="34"/>
      <c r="AD781" s="34"/>
      <c r="AE781" s="34"/>
      <c r="AK781" s="137"/>
    </row>
    <row r="782" spans="1:37" ht="15.75" customHeight="1">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Y782" s="36"/>
      <c r="Z782" s="34"/>
      <c r="AA782" s="36"/>
      <c r="AB782" s="34"/>
      <c r="AC782" s="34"/>
      <c r="AD782" s="34"/>
      <c r="AE782" s="34"/>
      <c r="AK782" s="137"/>
    </row>
    <row r="783" spans="1:37" ht="15.75" customHeight="1">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Y783" s="36"/>
      <c r="Z783" s="34"/>
      <c r="AA783" s="36"/>
      <c r="AB783" s="34"/>
      <c r="AC783" s="34"/>
      <c r="AD783" s="34"/>
      <c r="AE783" s="34"/>
      <c r="AK783" s="137"/>
    </row>
    <row r="784" spans="1:37" ht="15.75" customHeight="1">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Y784" s="36"/>
      <c r="Z784" s="34"/>
      <c r="AA784" s="36"/>
      <c r="AB784" s="34"/>
      <c r="AC784" s="34"/>
      <c r="AD784" s="34"/>
      <c r="AE784" s="34"/>
      <c r="AK784" s="137"/>
    </row>
    <row r="785" spans="1:37" ht="15.75" customHeight="1">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Y785" s="36"/>
      <c r="Z785" s="34"/>
      <c r="AA785" s="36"/>
      <c r="AB785" s="34"/>
      <c r="AC785" s="34"/>
      <c r="AD785" s="34"/>
      <c r="AE785" s="34"/>
      <c r="AK785" s="137"/>
    </row>
    <row r="786" spans="1:37" ht="15.75" customHeight="1">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Y786" s="36"/>
      <c r="Z786" s="34"/>
      <c r="AA786" s="36"/>
      <c r="AB786" s="34"/>
      <c r="AC786" s="34"/>
      <c r="AD786" s="34"/>
      <c r="AE786" s="34"/>
      <c r="AK786" s="137"/>
    </row>
    <row r="787" spans="1:37" ht="15.75" customHeight="1">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Y787" s="36"/>
      <c r="Z787" s="34"/>
      <c r="AA787" s="36"/>
      <c r="AB787" s="34"/>
      <c r="AC787" s="34"/>
      <c r="AD787" s="34"/>
      <c r="AE787" s="34"/>
      <c r="AK787" s="137"/>
    </row>
    <row r="788" spans="1:37" ht="15.75" customHeight="1">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Y788" s="36"/>
      <c r="Z788" s="34"/>
      <c r="AA788" s="36"/>
      <c r="AB788" s="34"/>
      <c r="AC788" s="34"/>
      <c r="AD788" s="34"/>
      <c r="AE788" s="34"/>
      <c r="AK788" s="137"/>
    </row>
    <row r="789" spans="1:37" ht="15.75" customHeight="1">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Y789" s="36"/>
      <c r="Z789" s="34"/>
      <c r="AA789" s="36"/>
      <c r="AB789" s="34"/>
      <c r="AC789" s="34"/>
      <c r="AD789" s="34"/>
      <c r="AE789" s="34"/>
      <c r="AK789" s="137"/>
    </row>
    <row r="790" spans="1:37" ht="15.75" customHeight="1">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Y790" s="36"/>
      <c r="Z790" s="34"/>
      <c r="AA790" s="36"/>
      <c r="AB790" s="34"/>
      <c r="AC790" s="34"/>
      <c r="AD790" s="34"/>
      <c r="AE790" s="34"/>
      <c r="AK790" s="137"/>
    </row>
    <row r="791" spans="1:37" ht="15.75" customHeight="1">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Y791" s="36"/>
      <c r="Z791" s="34"/>
      <c r="AA791" s="36"/>
      <c r="AB791" s="34"/>
      <c r="AC791" s="34"/>
      <c r="AD791" s="34"/>
      <c r="AE791" s="34"/>
      <c r="AK791" s="137"/>
    </row>
    <row r="792" spans="1:37" ht="15.75" customHeight="1">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Y792" s="36"/>
      <c r="Z792" s="34"/>
      <c r="AA792" s="36"/>
      <c r="AB792" s="34"/>
      <c r="AC792" s="34"/>
      <c r="AD792" s="34"/>
      <c r="AE792" s="34"/>
      <c r="AK792" s="137"/>
    </row>
    <row r="793" spans="1:37" ht="15.75" customHeight="1">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Y793" s="36"/>
      <c r="Z793" s="34"/>
      <c r="AA793" s="36"/>
      <c r="AB793" s="34"/>
      <c r="AC793" s="34"/>
      <c r="AD793" s="34"/>
      <c r="AE793" s="34"/>
      <c r="AK793" s="137"/>
    </row>
    <row r="794" spans="1:37" ht="15.75" customHeight="1">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Y794" s="36"/>
      <c r="Z794" s="34"/>
      <c r="AA794" s="36"/>
      <c r="AB794" s="34"/>
      <c r="AC794" s="34"/>
      <c r="AD794" s="34"/>
      <c r="AE794" s="34"/>
      <c r="AK794" s="137"/>
    </row>
    <row r="795" spans="1:37" ht="15.75" customHeight="1">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Y795" s="36"/>
      <c r="Z795" s="34"/>
      <c r="AA795" s="36"/>
      <c r="AB795" s="34"/>
      <c r="AC795" s="34"/>
      <c r="AD795" s="34"/>
      <c r="AE795" s="34"/>
      <c r="AK795" s="137"/>
    </row>
    <row r="796" spans="1:37" ht="15.75" customHeight="1">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Y796" s="36"/>
      <c r="Z796" s="34"/>
      <c r="AA796" s="36"/>
      <c r="AB796" s="34"/>
      <c r="AC796" s="34"/>
      <c r="AD796" s="34"/>
      <c r="AE796" s="34"/>
      <c r="AK796" s="137"/>
    </row>
    <row r="797" spans="1:37" ht="15.75" customHeight="1">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Y797" s="36"/>
      <c r="Z797" s="34"/>
      <c r="AA797" s="36"/>
      <c r="AB797" s="34"/>
      <c r="AC797" s="34"/>
      <c r="AD797" s="34"/>
      <c r="AE797" s="34"/>
      <c r="AK797" s="137"/>
    </row>
    <row r="798" spans="1:37" ht="15.75" customHeight="1">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Y798" s="36"/>
      <c r="Z798" s="34"/>
      <c r="AA798" s="36"/>
      <c r="AB798" s="34"/>
      <c r="AC798" s="34"/>
      <c r="AD798" s="34"/>
      <c r="AE798" s="34"/>
      <c r="AK798" s="137"/>
    </row>
    <row r="799" spans="1:37" ht="15.75" customHeight="1">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Y799" s="36"/>
      <c r="Z799" s="34"/>
      <c r="AA799" s="36"/>
      <c r="AB799" s="34"/>
      <c r="AC799" s="34"/>
      <c r="AD799" s="34"/>
      <c r="AE799" s="34"/>
      <c r="AK799" s="137"/>
    </row>
    <row r="800" spans="1:37" ht="15.75" customHeight="1">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Y800" s="36"/>
      <c r="Z800" s="34"/>
      <c r="AA800" s="36"/>
      <c r="AB800" s="34"/>
      <c r="AC800" s="34"/>
      <c r="AD800" s="34"/>
      <c r="AE800" s="34"/>
      <c r="AK800" s="137"/>
    </row>
    <row r="801" spans="1:37" ht="15.75" customHeight="1">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Y801" s="36"/>
      <c r="Z801" s="34"/>
      <c r="AA801" s="36"/>
      <c r="AB801" s="34"/>
      <c r="AC801" s="34"/>
      <c r="AD801" s="34"/>
      <c r="AE801" s="34"/>
      <c r="AK801" s="137"/>
    </row>
    <row r="802" spans="1:37" ht="15.75" customHeight="1">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Y802" s="36"/>
      <c r="Z802" s="34"/>
      <c r="AA802" s="36"/>
      <c r="AB802" s="34"/>
      <c r="AC802" s="34"/>
      <c r="AD802" s="34"/>
      <c r="AE802" s="34"/>
      <c r="AK802" s="137"/>
    </row>
    <row r="803" spans="1:37" ht="15.75" customHeight="1">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Y803" s="36"/>
      <c r="Z803" s="34"/>
      <c r="AA803" s="36"/>
      <c r="AB803" s="34"/>
      <c r="AC803" s="34"/>
      <c r="AD803" s="34"/>
      <c r="AE803" s="34"/>
      <c r="AK803" s="137"/>
    </row>
    <row r="804" spans="1:37" ht="15.75" customHeight="1">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Y804" s="36"/>
      <c r="Z804" s="34"/>
      <c r="AA804" s="36"/>
      <c r="AB804" s="34"/>
      <c r="AC804" s="34"/>
      <c r="AD804" s="34"/>
      <c r="AE804" s="34"/>
      <c r="AK804" s="137"/>
    </row>
    <row r="805" spans="1:37" ht="15.75" customHeight="1">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Y805" s="36"/>
      <c r="Z805" s="34"/>
      <c r="AA805" s="36"/>
      <c r="AB805" s="34"/>
      <c r="AC805" s="34"/>
      <c r="AD805" s="34"/>
      <c r="AE805" s="34"/>
      <c r="AK805" s="137"/>
    </row>
    <row r="806" spans="1:37" ht="15.75" customHeight="1">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Y806" s="36"/>
      <c r="Z806" s="34"/>
      <c r="AA806" s="36"/>
      <c r="AB806" s="34"/>
      <c r="AC806" s="34"/>
      <c r="AD806" s="34"/>
      <c r="AE806" s="34"/>
      <c r="AK806" s="137"/>
    </row>
    <row r="807" spans="1:37" ht="15.75" customHeight="1">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Y807" s="36"/>
      <c r="Z807" s="34"/>
      <c r="AA807" s="36"/>
      <c r="AB807" s="34"/>
      <c r="AC807" s="34"/>
      <c r="AD807" s="34"/>
      <c r="AE807" s="34"/>
      <c r="AK807" s="137"/>
    </row>
    <row r="808" spans="1:37" ht="15.75" customHeight="1">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Y808" s="36"/>
      <c r="Z808" s="34"/>
      <c r="AA808" s="36"/>
      <c r="AB808" s="34"/>
      <c r="AC808" s="34"/>
      <c r="AD808" s="34"/>
      <c r="AE808" s="34"/>
      <c r="AK808" s="137"/>
    </row>
    <row r="809" spans="1:37" ht="15.75" customHeight="1">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Y809" s="36"/>
      <c r="Z809" s="34"/>
      <c r="AA809" s="36"/>
      <c r="AB809" s="34"/>
      <c r="AC809" s="34"/>
      <c r="AD809" s="34"/>
      <c r="AE809" s="34"/>
      <c r="AK809" s="137"/>
    </row>
    <row r="810" spans="1:37" ht="15.75" customHeight="1">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Y810" s="36"/>
      <c r="Z810" s="34"/>
      <c r="AA810" s="36"/>
      <c r="AB810" s="34"/>
      <c r="AC810" s="34"/>
      <c r="AD810" s="34"/>
      <c r="AE810" s="34"/>
      <c r="AK810" s="137"/>
    </row>
    <row r="811" spans="1:37" ht="15.75" customHeight="1">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Y811" s="36"/>
      <c r="Z811" s="34"/>
      <c r="AA811" s="36"/>
      <c r="AB811" s="34"/>
      <c r="AC811" s="34"/>
      <c r="AD811" s="34"/>
      <c r="AE811" s="34"/>
      <c r="AK811" s="137"/>
    </row>
    <row r="812" spans="1:37" ht="15.75" customHeight="1">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Y812" s="36"/>
      <c r="Z812" s="34"/>
      <c r="AA812" s="36"/>
      <c r="AB812" s="34"/>
      <c r="AC812" s="34"/>
      <c r="AD812" s="34"/>
      <c r="AE812" s="34"/>
      <c r="AK812" s="137"/>
    </row>
    <row r="813" spans="1:37" ht="15.75" customHeight="1">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Y813" s="36"/>
      <c r="Z813" s="34"/>
      <c r="AA813" s="36"/>
      <c r="AB813" s="34"/>
      <c r="AC813" s="34"/>
      <c r="AD813" s="34"/>
      <c r="AE813" s="34"/>
      <c r="AK813" s="137"/>
    </row>
    <row r="814" spans="1:37" ht="15.75" customHeight="1">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Y814" s="36"/>
      <c r="Z814" s="34"/>
      <c r="AA814" s="36"/>
      <c r="AB814" s="34"/>
      <c r="AC814" s="34"/>
      <c r="AD814" s="34"/>
      <c r="AE814" s="34"/>
      <c r="AK814" s="137"/>
    </row>
    <row r="815" spans="1:37" ht="15.75" customHeight="1">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Y815" s="36"/>
      <c r="Z815" s="34"/>
      <c r="AA815" s="36"/>
      <c r="AB815" s="34"/>
      <c r="AC815" s="34"/>
      <c r="AD815" s="34"/>
      <c r="AE815" s="34"/>
      <c r="AK815" s="137"/>
    </row>
    <row r="816" spans="1:37" ht="15.75" customHeight="1">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Y816" s="36"/>
      <c r="Z816" s="34"/>
      <c r="AA816" s="36"/>
      <c r="AB816" s="34"/>
      <c r="AC816" s="34"/>
      <c r="AD816" s="34"/>
      <c r="AE816" s="34"/>
      <c r="AK816" s="137"/>
    </row>
    <row r="817" spans="1:37" ht="15.75" customHeight="1">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Y817" s="36"/>
      <c r="Z817" s="34"/>
      <c r="AA817" s="36"/>
      <c r="AB817" s="34"/>
      <c r="AC817" s="34"/>
      <c r="AD817" s="34"/>
      <c r="AE817" s="34"/>
      <c r="AK817" s="137"/>
    </row>
    <row r="818" spans="1:37" ht="15.75" customHeight="1">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Y818" s="36"/>
      <c r="Z818" s="34"/>
      <c r="AA818" s="36"/>
      <c r="AB818" s="34"/>
      <c r="AC818" s="34"/>
      <c r="AD818" s="34"/>
      <c r="AE818" s="34"/>
      <c r="AK818" s="137"/>
    </row>
    <row r="819" spans="1:37" ht="15.75" customHeight="1">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Y819" s="36"/>
      <c r="Z819" s="34"/>
      <c r="AA819" s="36"/>
      <c r="AB819" s="34"/>
      <c r="AC819" s="34"/>
      <c r="AD819" s="34"/>
      <c r="AE819" s="34"/>
      <c r="AK819" s="137"/>
    </row>
    <row r="820" spans="1:37" ht="15.75" customHeight="1">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Y820" s="36"/>
      <c r="Z820" s="34"/>
      <c r="AA820" s="36"/>
      <c r="AB820" s="34"/>
      <c r="AC820" s="34"/>
      <c r="AD820" s="34"/>
      <c r="AE820" s="34"/>
      <c r="AK820" s="137"/>
    </row>
    <row r="821" spans="1:37" ht="15.75" customHeight="1">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Y821" s="36"/>
      <c r="Z821" s="34"/>
      <c r="AA821" s="36"/>
      <c r="AB821" s="34"/>
      <c r="AC821" s="34"/>
      <c r="AD821" s="34"/>
      <c r="AE821" s="34"/>
      <c r="AK821" s="137"/>
    </row>
    <row r="822" spans="1:37" ht="15.75" customHeight="1">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Y822" s="36"/>
      <c r="Z822" s="34"/>
      <c r="AA822" s="36"/>
      <c r="AB822" s="34"/>
      <c r="AC822" s="34"/>
      <c r="AD822" s="34"/>
      <c r="AE822" s="34"/>
      <c r="AK822" s="137"/>
    </row>
    <row r="823" spans="1:37" ht="15.75" customHeight="1">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Y823" s="36"/>
      <c r="Z823" s="34"/>
      <c r="AA823" s="36"/>
      <c r="AB823" s="34"/>
      <c r="AC823" s="34"/>
      <c r="AD823" s="34"/>
      <c r="AE823" s="34"/>
      <c r="AK823" s="137"/>
    </row>
    <row r="824" spans="1:37" ht="15.75" customHeight="1">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Y824" s="36"/>
      <c r="Z824" s="34"/>
      <c r="AA824" s="36"/>
      <c r="AB824" s="34"/>
      <c r="AC824" s="34"/>
      <c r="AD824" s="34"/>
      <c r="AE824" s="34"/>
      <c r="AK824" s="137"/>
    </row>
    <row r="825" spans="1:37" ht="15.75" customHeight="1">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Y825" s="36"/>
      <c r="Z825" s="34"/>
      <c r="AA825" s="36"/>
      <c r="AB825" s="34"/>
      <c r="AC825" s="34"/>
      <c r="AD825" s="34"/>
      <c r="AE825" s="34"/>
      <c r="AK825" s="137"/>
    </row>
    <row r="826" spans="1:37" ht="15.75" customHeight="1">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Y826" s="36"/>
      <c r="Z826" s="34"/>
      <c r="AA826" s="36"/>
      <c r="AB826" s="34"/>
      <c r="AC826" s="34"/>
      <c r="AD826" s="34"/>
      <c r="AE826" s="34"/>
      <c r="AK826" s="137"/>
    </row>
    <row r="827" spans="1:37" ht="15.75" customHeight="1">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Y827" s="36"/>
      <c r="Z827" s="34"/>
      <c r="AA827" s="36"/>
      <c r="AB827" s="34"/>
      <c r="AC827" s="34"/>
      <c r="AD827" s="34"/>
      <c r="AE827" s="34"/>
      <c r="AK827" s="137"/>
    </row>
    <row r="828" spans="1:37" ht="15.75" customHeight="1">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Y828" s="36"/>
      <c r="Z828" s="34"/>
      <c r="AA828" s="36"/>
      <c r="AB828" s="34"/>
      <c r="AC828" s="34"/>
      <c r="AD828" s="34"/>
      <c r="AE828" s="34"/>
      <c r="AK828" s="137"/>
    </row>
    <row r="829" spans="1:37" ht="15.75" customHeight="1">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Y829" s="36"/>
      <c r="Z829" s="34"/>
      <c r="AA829" s="36"/>
      <c r="AB829" s="34"/>
      <c r="AC829" s="34"/>
      <c r="AD829" s="34"/>
      <c r="AE829" s="34"/>
      <c r="AK829" s="137"/>
    </row>
    <row r="830" spans="1:37" ht="15.75" customHeight="1">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Y830" s="36"/>
      <c r="Z830" s="34"/>
      <c r="AA830" s="36"/>
      <c r="AB830" s="34"/>
      <c r="AC830" s="34"/>
      <c r="AD830" s="34"/>
      <c r="AE830" s="34"/>
      <c r="AK830" s="137"/>
    </row>
    <row r="831" spans="1:37" ht="15.75" customHeight="1">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Y831" s="36"/>
      <c r="Z831" s="34"/>
      <c r="AA831" s="36"/>
      <c r="AB831" s="34"/>
      <c r="AC831" s="34"/>
      <c r="AD831" s="34"/>
      <c r="AE831" s="34"/>
      <c r="AK831" s="137"/>
    </row>
    <row r="832" spans="1:37" ht="15.75" customHeight="1">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Y832" s="36"/>
      <c r="Z832" s="34"/>
      <c r="AA832" s="36"/>
      <c r="AB832" s="34"/>
      <c r="AC832" s="34"/>
      <c r="AD832" s="34"/>
      <c r="AE832" s="34"/>
      <c r="AK832" s="137"/>
    </row>
    <row r="833" spans="1:37" ht="15.75" customHeight="1">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Y833" s="36"/>
      <c r="Z833" s="34"/>
      <c r="AA833" s="36"/>
      <c r="AB833" s="34"/>
      <c r="AC833" s="34"/>
      <c r="AD833" s="34"/>
      <c r="AE833" s="34"/>
      <c r="AK833" s="137"/>
    </row>
    <row r="834" spans="1:37" ht="15.75" customHeight="1">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Y834" s="36"/>
      <c r="Z834" s="34"/>
      <c r="AA834" s="36"/>
      <c r="AB834" s="34"/>
      <c r="AC834" s="34"/>
      <c r="AD834" s="34"/>
      <c r="AE834" s="34"/>
      <c r="AK834" s="137"/>
    </row>
    <row r="835" spans="1:37" ht="15.75" customHeight="1">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Y835" s="36"/>
      <c r="Z835" s="34"/>
      <c r="AA835" s="36"/>
      <c r="AB835" s="34"/>
      <c r="AC835" s="34"/>
      <c r="AD835" s="34"/>
      <c r="AE835" s="34"/>
      <c r="AK835" s="137"/>
    </row>
    <row r="836" spans="1:37" ht="15.75" customHeight="1">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Y836" s="36"/>
      <c r="Z836" s="34"/>
      <c r="AA836" s="36"/>
      <c r="AB836" s="34"/>
      <c r="AC836" s="34"/>
      <c r="AD836" s="34"/>
      <c r="AE836" s="34"/>
      <c r="AK836" s="137"/>
    </row>
    <row r="837" spans="1:37" ht="15.75" customHeight="1">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Y837" s="36"/>
      <c r="Z837" s="34"/>
      <c r="AA837" s="36"/>
      <c r="AB837" s="34"/>
      <c r="AC837" s="34"/>
      <c r="AD837" s="34"/>
      <c r="AE837" s="34"/>
      <c r="AK837" s="137"/>
    </row>
    <row r="838" spans="1:37" ht="15.75" customHeight="1">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Y838" s="36"/>
      <c r="Z838" s="34"/>
      <c r="AA838" s="36"/>
      <c r="AB838" s="34"/>
      <c r="AC838" s="34"/>
      <c r="AD838" s="34"/>
      <c r="AE838" s="34"/>
      <c r="AK838" s="137"/>
    </row>
    <row r="839" spans="1:37" ht="15.75" customHeight="1">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Y839" s="36"/>
      <c r="Z839" s="34"/>
      <c r="AA839" s="36"/>
      <c r="AB839" s="34"/>
      <c r="AC839" s="34"/>
      <c r="AD839" s="34"/>
      <c r="AE839" s="34"/>
      <c r="AK839" s="137"/>
    </row>
    <row r="840" spans="1:37" ht="15.75" customHeight="1">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Y840" s="36"/>
      <c r="Z840" s="34"/>
      <c r="AA840" s="36"/>
      <c r="AB840" s="34"/>
      <c r="AC840" s="34"/>
      <c r="AD840" s="34"/>
      <c r="AE840" s="34"/>
      <c r="AK840" s="137"/>
    </row>
    <row r="841" spans="1:37" ht="15.75" customHeight="1">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Y841" s="36"/>
      <c r="Z841" s="34"/>
      <c r="AA841" s="36"/>
      <c r="AB841" s="34"/>
      <c r="AC841" s="34"/>
      <c r="AD841" s="34"/>
      <c r="AE841" s="34"/>
      <c r="AK841" s="137"/>
    </row>
    <row r="842" spans="1:37" ht="15.75" customHeight="1">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Y842" s="36"/>
      <c r="Z842" s="34"/>
      <c r="AA842" s="36"/>
      <c r="AB842" s="34"/>
      <c r="AC842" s="34"/>
      <c r="AD842" s="34"/>
      <c r="AE842" s="34"/>
      <c r="AK842" s="137"/>
    </row>
    <row r="843" spans="1:37" ht="15.75" customHeight="1">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Y843" s="36"/>
      <c r="Z843" s="34"/>
      <c r="AA843" s="36"/>
      <c r="AB843" s="34"/>
      <c r="AC843" s="34"/>
      <c r="AD843" s="34"/>
      <c r="AE843" s="34"/>
      <c r="AK843" s="137"/>
    </row>
    <row r="844" spans="1:37" ht="15.75" customHeight="1">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Y844" s="36"/>
      <c r="Z844" s="34"/>
      <c r="AA844" s="36"/>
      <c r="AB844" s="34"/>
      <c r="AC844" s="34"/>
      <c r="AD844" s="34"/>
      <c r="AE844" s="34"/>
      <c r="AK844" s="137"/>
    </row>
    <row r="845" spans="1:37" ht="15.75" customHeight="1">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Y845" s="36"/>
      <c r="Z845" s="34"/>
      <c r="AA845" s="36"/>
      <c r="AB845" s="34"/>
      <c r="AC845" s="34"/>
      <c r="AD845" s="34"/>
      <c r="AE845" s="34"/>
      <c r="AK845" s="137"/>
    </row>
    <row r="846" spans="1:37" ht="15.75" customHeight="1">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Y846" s="36"/>
      <c r="Z846" s="34"/>
      <c r="AA846" s="36"/>
      <c r="AB846" s="34"/>
      <c r="AC846" s="34"/>
      <c r="AD846" s="34"/>
      <c r="AE846" s="34"/>
      <c r="AK846" s="137"/>
    </row>
    <row r="847" spans="1:37" ht="15.75" customHeight="1">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Y847" s="36"/>
      <c r="Z847" s="34"/>
      <c r="AA847" s="36"/>
      <c r="AB847" s="34"/>
      <c r="AC847" s="34"/>
      <c r="AD847" s="34"/>
      <c r="AE847" s="34"/>
      <c r="AK847" s="137"/>
    </row>
    <row r="848" spans="1:37" ht="15.75" customHeight="1">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Y848" s="36"/>
      <c r="Z848" s="34"/>
      <c r="AA848" s="36"/>
      <c r="AB848" s="34"/>
      <c r="AC848" s="34"/>
      <c r="AD848" s="34"/>
      <c r="AE848" s="34"/>
      <c r="AK848" s="137"/>
    </row>
    <row r="849" spans="1:37" ht="15.75" customHeight="1">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Y849" s="36"/>
      <c r="Z849" s="34"/>
      <c r="AA849" s="36"/>
      <c r="AB849" s="34"/>
      <c r="AC849" s="34"/>
      <c r="AD849" s="34"/>
      <c r="AE849" s="34"/>
      <c r="AK849" s="137"/>
    </row>
    <row r="850" spans="1:37" ht="15.75" customHeight="1">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Y850" s="36"/>
      <c r="Z850" s="34"/>
      <c r="AA850" s="36"/>
      <c r="AB850" s="34"/>
      <c r="AC850" s="34"/>
      <c r="AD850" s="34"/>
      <c r="AE850" s="34"/>
      <c r="AK850" s="137"/>
    </row>
    <row r="851" spans="1:37" ht="15.75" customHeight="1">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Y851" s="36"/>
      <c r="Z851" s="34"/>
      <c r="AA851" s="36"/>
      <c r="AB851" s="34"/>
      <c r="AC851" s="34"/>
      <c r="AD851" s="34"/>
      <c r="AE851" s="34"/>
      <c r="AK851" s="137"/>
    </row>
    <row r="852" spans="1:37" ht="15.75" customHeight="1">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Y852" s="36"/>
      <c r="Z852" s="34"/>
      <c r="AA852" s="36"/>
      <c r="AB852" s="34"/>
      <c r="AC852" s="34"/>
      <c r="AD852" s="34"/>
      <c r="AE852" s="34"/>
      <c r="AK852" s="137"/>
    </row>
    <row r="853" spans="1:37" ht="15.75" customHeight="1">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Y853" s="36"/>
      <c r="Z853" s="34"/>
      <c r="AA853" s="36"/>
      <c r="AB853" s="34"/>
      <c r="AC853" s="34"/>
      <c r="AD853" s="34"/>
      <c r="AE853" s="34"/>
      <c r="AK853" s="137"/>
    </row>
    <row r="854" spans="1:37" ht="15.75" customHeight="1">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Y854" s="36"/>
      <c r="Z854" s="34"/>
      <c r="AA854" s="36"/>
      <c r="AB854" s="34"/>
      <c r="AC854" s="34"/>
      <c r="AD854" s="34"/>
      <c r="AE854" s="34"/>
      <c r="AK854" s="137"/>
    </row>
    <row r="855" spans="1:37" ht="15.75" customHeight="1">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Y855" s="36"/>
      <c r="Z855" s="34"/>
      <c r="AA855" s="36"/>
      <c r="AB855" s="34"/>
      <c r="AC855" s="34"/>
      <c r="AD855" s="34"/>
      <c r="AE855" s="34"/>
      <c r="AK855" s="137"/>
    </row>
    <row r="856" spans="1:37" ht="15.75" customHeight="1">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Y856" s="36"/>
      <c r="Z856" s="34"/>
      <c r="AA856" s="36"/>
      <c r="AB856" s="34"/>
      <c r="AC856" s="34"/>
      <c r="AD856" s="34"/>
      <c r="AE856" s="34"/>
      <c r="AK856" s="137"/>
    </row>
    <row r="857" spans="1:37" ht="15.75" customHeight="1">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Y857" s="36"/>
      <c r="Z857" s="34"/>
      <c r="AA857" s="36"/>
      <c r="AB857" s="34"/>
      <c r="AC857" s="34"/>
      <c r="AD857" s="34"/>
      <c r="AE857" s="34"/>
      <c r="AK857" s="137"/>
    </row>
    <row r="858" spans="1:37" ht="15.75" customHeight="1">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Y858" s="36"/>
      <c r="Z858" s="34"/>
      <c r="AA858" s="36"/>
      <c r="AB858" s="34"/>
      <c r="AC858" s="34"/>
      <c r="AD858" s="34"/>
      <c r="AE858" s="34"/>
      <c r="AK858" s="137"/>
    </row>
    <row r="859" spans="1:37" ht="15.75" customHeight="1">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Y859" s="36"/>
      <c r="Z859" s="34"/>
      <c r="AA859" s="36"/>
      <c r="AB859" s="34"/>
      <c r="AC859" s="34"/>
      <c r="AD859" s="34"/>
      <c r="AE859" s="34"/>
      <c r="AK859" s="137"/>
    </row>
    <row r="860" spans="1:37" ht="15.75" customHeight="1">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Y860" s="36"/>
      <c r="Z860" s="34"/>
      <c r="AA860" s="36"/>
      <c r="AB860" s="34"/>
      <c r="AC860" s="34"/>
      <c r="AD860" s="34"/>
      <c r="AE860" s="34"/>
      <c r="AK860" s="137"/>
    </row>
    <row r="861" spans="1:37" ht="15.75" customHeight="1">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Y861" s="36"/>
      <c r="Z861" s="34"/>
      <c r="AA861" s="36"/>
      <c r="AB861" s="34"/>
      <c r="AC861" s="34"/>
      <c r="AD861" s="34"/>
      <c r="AE861" s="34"/>
      <c r="AK861" s="137"/>
    </row>
    <row r="862" spans="1:37" ht="15.75" customHeight="1">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Y862" s="36"/>
      <c r="Z862" s="34"/>
      <c r="AA862" s="36"/>
      <c r="AB862" s="34"/>
      <c r="AC862" s="34"/>
      <c r="AD862" s="34"/>
      <c r="AE862" s="34"/>
      <c r="AK862" s="137"/>
    </row>
    <row r="863" spans="1:37" ht="15.75" customHeight="1">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Y863" s="36"/>
      <c r="Z863" s="34"/>
      <c r="AA863" s="36"/>
      <c r="AB863" s="34"/>
      <c r="AC863" s="34"/>
      <c r="AD863" s="34"/>
      <c r="AE863" s="34"/>
      <c r="AK863" s="137"/>
    </row>
    <row r="864" spans="1:37" ht="15.75" customHeight="1">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Y864" s="36"/>
      <c r="Z864" s="34"/>
      <c r="AA864" s="36"/>
      <c r="AB864" s="34"/>
      <c r="AC864" s="34"/>
      <c r="AD864" s="34"/>
      <c r="AE864" s="34"/>
      <c r="AK864" s="137"/>
    </row>
    <row r="865" spans="1:37" ht="15.75" customHeight="1">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Y865" s="36"/>
      <c r="Z865" s="34"/>
      <c r="AA865" s="36"/>
      <c r="AB865" s="34"/>
      <c r="AC865" s="34"/>
      <c r="AD865" s="34"/>
      <c r="AE865" s="34"/>
      <c r="AK865" s="137"/>
    </row>
    <row r="866" spans="1:37" ht="15.75" customHeight="1">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Y866" s="36"/>
      <c r="Z866" s="34"/>
      <c r="AA866" s="36"/>
      <c r="AB866" s="34"/>
      <c r="AC866" s="34"/>
      <c r="AD866" s="34"/>
      <c r="AE866" s="34"/>
      <c r="AK866" s="137"/>
    </row>
    <row r="867" spans="1:37" ht="15.75" customHeight="1">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Y867" s="36"/>
      <c r="Z867" s="34"/>
      <c r="AA867" s="36"/>
      <c r="AB867" s="34"/>
      <c r="AC867" s="34"/>
      <c r="AD867" s="34"/>
      <c r="AE867" s="34"/>
      <c r="AK867" s="137"/>
    </row>
    <row r="868" spans="1:37" ht="15.75" customHeight="1">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Y868" s="36"/>
      <c r="Z868" s="34"/>
      <c r="AA868" s="36"/>
      <c r="AB868" s="34"/>
      <c r="AC868" s="34"/>
      <c r="AD868" s="34"/>
      <c r="AE868" s="34"/>
      <c r="AK868" s="137"/>
    </row>
    <row r="869" spans="1:37" ht="15.75" customHeight="1">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Y869" s="36"/>
      <c r="Z869" s="34"/>
      <c r="AA869" s="36"/>
      <c r="AB869" s="34"/>
      <c r="AC869" s="34"/>
      <c r="AD869" s="34"/>
      <c r="AE869" s="34"/>
      <c r="AK869" s="137"/>
    </row>
    <row r="870" spans="1:37" ht="15.75" customHeight="1">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Y870" s="36"/>
      <c r="Z870" s="34"/>
      <c r="AA870" s="36"/>
      <c r="AB870" s="34"/>
      <c r="AC870" s="34"/>
      <c r="AD870" s="34"/>
      <c r="AE870" s="34"/>
      <c r="AK870" s="137"/>
    </row>
    <row r="871" spans="1:37" ht="15.75" customHeight="1">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Y871" s="36"/>
      <c r="Z871" s="34"/>
      <c r="AA871" s="36"/>
      <c r="AB871" s="34"/>
      <c r="AC871" s="34"/>
      <c r="AD871" s="34"/>
      <c r="AE871" s="34"/>
      <c r="AK871" s="137"/>
    </row>
    <row r="872" spans="1:37" ht="15.75" customHeight="1">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Y872" s="36"/>
      <c r="Z872" s="34"/>
      <c r="AA872" s="36"/>
      <c r="AB872" s="34"/>
      <c r="AC872" s="34"/>
      <c r="AD872" s="34"/>
      <c r="AE872" s="34"/>
      <c r="AK872" s="137"/>
    </row>
    <row r="873" spans="1:37" ht="15.75" customHeight="1">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Y873" s="36"/>
      <c r="Z873" s="34"/>
      <c r="AA873" s="36"/>
      <c r="AB873" s="34"/>
      <c r="AC873" s="34"/>
      <c r="AD873" s="34"/>
      <c r="AE873" s="34"/>
      <c r="AK873" s="137"/>
    </row>
    <row r="874" spans="1:37" ht="15.75" customHeight="1">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Y874" s="36"/>
      <c r="Z874" s="34"/>
      <c r="AA874" s="36"/>
      <c r="AB874" s="34"/>
      <c r="AC874" s="34"/>
      <c r="AD874" s="34"/>
      <c r="AE874" s="34"/>
      <c r="AK874" s="137"/>
    </row>
    <row r="875" spans="1:37" ht="15.75" customHeight="1">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Y875" s="36"/>
      <c r="Z875" s="34"/>
      <c r="AA875" s="36"/>
      <c r="AB875" s="34"/>
      <c r="AC875" s="34"/>
      <c r="AD875" s="34"/>
      <c r="AE875" s="34"/>
      <c r="AK875" s="137"/>
    </row>
    <row r="876" spans="1:37" ht="15.75" customHeight="1">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Y876" s="36"/>
      <c r="Z876" s="34"/>
      <c r="AA876" s="36"/>
      <c r="AB876" s="34"/>
      <c r="AC876" s="34"/>
      <c r="AD876" s="34"/>
      <c r="AE876" s="34"/>
      <c r="AK876" s="137"/>
    </row>
    <row r="877" spans="1:37" ht="15.75" customHeight="1">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Y877" s="36"/>
      <c r="Z877" s="34"/>
      <c r="AA877" s="36"/>
      <c r="AB877" s="34"/>
      <c r="AC877" s="34"/>
      <c r="AD877" s="34"/>
      <c r="AE877" s="34"/>
      <c r="AK877" s="137"/>
    </row>
    <row r="878" spans="1:37" ht="15.75" customHeight="1">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Y878" s="36"/>
      <c r="Z878" s="34"/>
      <c r="AA878" s="36"/>
      <c r="AB878" s="34"/>
      <c r="AC878" s="34"/>
      <c r="AD878" s="34"/>
      <c r="AE878" s="34"/>
      <c r="AK878" s="137"/>
    </row>
    <row r="879" spans="1:37" ht="15.75" customHeight="1">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Y879" s="36"/>
      <c r="Z879" s="34"/>
      <c r="AA879" s="36"/>
      <c r="AB879" s="34"/>
      <c r="AC879" s="34"/>
      <c r="AD879" s="34"/>
      <c r="AE879" s="34"/>
      <c r="AK879" s="137"/>
    </row>
    <row r="880" spans="1:37" ht="15.75" customHeight="1">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Y880" s="36"/>
      <c r="Z880" s="34"/>
      <c r="AA880" s="36"/>
      <c r="AB880" s="34"/>
      <c r="AC880" s="34"/>
      <c r="AD880" s="34"/>
      <c r="AE880" s="34"/>
      <c r="AK880" s="137"/>
    </row>
    <row r="881" spans="1:37" ht="15.75" customHeight="1">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Y881" s="36"/>
      <c r="Z881" s="34"/>
      <c r="AA881" s="36"/>
      <c r="AB881" s="34"/>
      <c r="AC881" s="34"/>
      <c r="AD881" s="34"/>
      <c r="AE881" s="34"/>
      <c r="AK881" s="137"/>
    </row>
    <row r="882" spans="1:37" ht="15.75" customHeight="1">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Y882" s="36"/>
      <c r="Z882" s="34"/>
      <c r="AA882" s="36"/>
      <c r="AB882" s="34"/>
      <c r="AC882" s="34"/>
      <c r="AD882" s="34"/>
      <c r="AE882" s="34"/>
      <c r="AK882" s="137"/>
    </row>
    <row r="883" spans="1:37" ht="15.75" customHeight="1">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Y883" s="36"/>
      <c r="Z883" s="34"/>
      <c r="AA883" s="36"/>
      <c r="AB883" s="34"/>
      <c r="AC883" s="34"/>
      <c r="AD883" s="34"/>
      <c r="AE883" s="34"/>
      <c r="AK883" s="137"/>
    </row>
    <row r="884" spans="1:37" ht="15.75" customHeight="1">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Y884" s="36"/>
      <c r="Z884" s="34"/>
      <c r="AA884" s="36"/>
      <c r="AB884" s="34"/>
      <c r="AC884" s="34"/>
      <c r="AD884" s="34"/>
      <c r="AE884" s="34"/>
      <c r="AK884" s="137"/>
    </row>
    <row r="885" spans="1:37" ht="15.75" customHeight="1">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Y885" s="36"/>
      <c r="Z885" s="34"/>
      <c r="AA885" s="36"/>
      <c r="AB885" s="34"/>
      <c r="AC885" s="34"/>
      <c r="AD885" s="34"/>
      <c r="AE885" s="34"/>
      <c r="AK885" s="137"/>
    </row>
    <row r="886" spans="1:37" ht="15.75" customHeight="1">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Y886" s="36"/>
      <c r="Z886" s="34"/>
      <c r="AA886" s="36"/>
      <c r="AB886" s="34"/>
      <c r="AC886" s="34"/>
      <c r="AD886" s="34"/>
      <c r="AE886" s="34"/>
      <c r="AK886" s="137"/>
    </row>
    <row r="887" spans="1:37" ht="15.75" customHeight="1">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Y887" s="36"/>
      <c r="Z887" s="34"/>
      <c r="AA887" s="36"/>
      <c r="AB887" s="34"/>
      <c r="AC887" s="34"/>
      <c r="AD887" s="34"/>
      <c r="AE887" s="34"/>
      <c r="AK887" s="137"/>
    </row>
    <row r="888" spans="1:37" ht="15.75" customHeight="1">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Y888" s="36"/>
      <c r="Z888" s="34"/>
      <c r="AA888" s="36"/>
      <c r="AB888" s="34"/>
      <c r="AC888" s="34"/>
      <c r="AD888" s="34"/>
      <c r="AE888" s="34"/>
      <c r="AK888" s="137"/>
    </row>
    <row r="889" spans="1:37" ht="15.75" customHeight="1">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Y889" s="36"/>
      <c r="Z889" s="34"/>
      <c r="AA889" s="36"/>
      <c r="AB889" s="34"/>
      <c r="AC889" s="34"/>
      <c r="AD889" s="34"/>
      <c r="AE889" s="34"/>
      <c r="AK889" s="137"/>
    </row>
    <row r="890" spans="1:37" ht="15.75" customHeight="1">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Y890" s="36"/>
      <c r="Z890" s="34"/>
      <c r="AA890" s="36"/>
      <c r="AB890" s="34"/>
      <c r="AC890" s="34"/>
      <c r="AD890" s="34"/>
      <c r="AE890" s="34"/>
      <c r="AK890" s="137"/>
    </row>
    <row r="891" spans="1:37" ht="15.75" customHeight="1">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Y891" s="36"/>
      <c r="Z891" s="34"/>
      <c r="AA891" s="36"/>
      <c r="AB891" s="34"/>
      <c r="AC891" s="34"/>
      <c r="AD891" s="34"/>
      <c r="AE891" s="34"/>
      <c r="AK891" s="137"/>
    </row>
    <row r="892" spans="1:37" ht="15.75" customHeight="1">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Y892" s="36"/>
      <c r="Z892" s="34"/>
      <c r="AA892" s="36"/>
      <c r="AB892" s="34"/>
      <c r="AC892" s="34"/>
      <c r="AD892" s="34"/>
      <c r="AE892" s="34"/>
      <c r="AK892" s="137"/>
    </row>
    <row r="893" spans="1:37" ht="15.75" customHeight="1">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Y893" s="36"/>
      <c r="Z893" s="34"/>
      <c r="AA893" s="36"/>
      <c r="AB893" s="34"/>
      <c r="AC893" s="34"/>
      <c r="AD893" s="34"/>
      <c r="AE893" s="34"/>
      <c r="AK893" s="137"/>
    </row>
    <row r="894" spans="1:37" ht="15.75" customHeight="1">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Y894" s="36"/>
      <c r="Z894" s="34"/>
      <c r="AA894" s="36"/>
      <c r="AB894" s="34"/>
      <c r="AC894" s="34"/>
      <c r="AD894" s="34"/>
      <c r="AE894" s="34"/>
      <c r="AK894" s="137"/>
    </row>
    <row r="895" spans="1:37" ht="15.75" customHeight="1">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Y895" s="36"/>
      <c r="Z895" s="34"/>
      <c r="AA895" s="36"/>
      <c r="AB895" s="34"/>
      <c r="AC895" s="34"/>
      <c r="AD895" s="34"/>
      <c r="AE895" s="34"/>
      <c r="AK895" s="137"/>
    </row>
    <row r="896" spans="1:37" ht="15.75" customHeight="1">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Y896" s="36"/>
      <c r="Z896" s="34"/>
      <c r="AA896" s="36"/>
      <c r="AB896" s="34"/>
      <c r="AC896" s="34"/>
      <c r="AD896" s="34"/>
      <c r="AE896" s="34"/>
      <c r="AK896" s="137"/>
    </row>
    <row r="897" spans="1:37" ht="15.75" customHeight="1">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Y897" s="36"/>
      <c r="Z897" s="34"/>
      <c r="AA897" s="36"/>
      <c r="AB897" s="34"/>
      <c r="AC897" s="34"/>
      <c r="AD897" s="34"/>
      <c r="AE897" s="34"/>
      <c r="AK897" s="137"/>
    </row>
    <row r="898" spans="1:37" ht="15.75" customHeight="1">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Y898" s="36"/>
      <c r="Z898" s="34"/>
      <c r="AA898" s="36"/>
      <c r="AB898" s="34"/>
      <c r="AC898" s="34"/>
      <c r="AD898" s="34"/>
      <c r="AE898" s="34"/>
      <c r="AK898" s="137"/>
    </row>
    <row r="899" spans="1:37" ht="15.75" customHeight="1">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Y899" s="36"/>
      <c r="Z899" s="34"/>
      <c r="AA899" s="36"/>
      <c r="AB899" s="34"/>
      <c r="AC899" s="34"/>
      <c r="AD899" s="34"/>
      <c r="AE899" s="34"/>
      <c r="AK899" s="137"/>
    </row>
    <row r="900" spans="1:37" ht="15.75" customHeight="1">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Y900" s="36"/>
      <c r="Z900" s="34"/>
      <c r="AA900" s="36"/>
      <c r="AB900" s="34"/>
      <c r="AC900" s="34"/>
      <c r="AD900" s="34"/>
      <c r="AE900" s="34"/>
      <c r="AK900" s="137"/>
    </row>
    <row r="901" spans="1:37" ht="15.75" customHeight="1">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Y901" s="36"/>
      <c r="Z901" s="34"/>
      <c r="AA901" s="36"/>
      <c r="AB901" s="34"/>
      <c r="AC901" s="34"/>
      <c r="AD901" s="34"/>
      <c r="AE901" s="34"/>
      <c r="AK901" s="137"/>
    </row>
    <row r="902" spans="1:37" ht="15.75" customHeight="1">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Y902" s="36"/>
      <c r="Z902" s="34"/>
      <c r="AA902" s="36"/>
      <c r="AB902" s="34"/>
      <c r="AC902" s="34"/>
      <c r="AD902" s="34"/>
      <c r="AE902" s="34"/>
      <c r="AK902" s="137"/>
    </row>
    <row r="903" spans="1:37" ht="15.75" customHeight="1">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Y903" s="36"/>
      <c r="Z903" s="34"/>
      <c r="AA903" s="36"/>
      <c r="AB903" s="34"/>
      <c r="AC903" s="34"/>
      <c r="AD903" s="34"/>
      <c r="AE903" s="34"/>
      <c r="AK903" s="137"/>
    </row>
    <row r="904" spans="1:37" ht="15.75" customHeight="1">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Y904" s="36"/>
      <c r="Z904" s="34"/>
      <c r="AA904" s="36"/>
      <c r="AB904" s="34"/>
      <c r="AC904" s="34"/>
      <c r="AD904" s="34"/>
      <c r="AE904" s="34"/>
      <c r="AK904" s="137"/>
    </row>
    <row r="905" spans="1:37" ht="15.75" customHeight="1">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Y905" s="36"/>
      <c r="Z905" s="34"/>
      <c r="AA905" s="36"/>
      <c r="AB905" s="34"/>
      <c r="AC905" s="34"/>
      <c r="AD905" s="34"/>
      <c r="AE905" s="34"/>
      <c r="AK905" s="137"/>
    </row>
    <row r="906" spans="1:37" ht="15.75" customHeight="1">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Y906" s="36"/>
      <c r="Z906" s="34"/>
      <c r="AA906" s="36"/>
      <c r="AB906" s="34"/>
      <c r="AC906" s="34"/>
      <c r="AD906" s="34"/>
      <c r="AE906" s="34"/>
      <c r="AK906" s="137"/>
    </row>
    <row r="907" spans="1:37" ht="15.75" customHeight="1">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Y907" s="36"/>
      <c r="Z907" s="34"/>
      <c r="AA907" s="36"/>
      <c r="AB907" s="34"/>
      <c r="AC907" s="34"/>
      <c r="AD907" s="34"/>
      <c r="AE907" s="34"/>
      <c r="AK907" s="137"/>
    </row>
    <row r="908" spans="1:37" ht="15.75" customHeight="1">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Y908" s="36"/>
      <c r="Z908" s="34"/>
      <c r="AA908" s="36"/>
      <c r="AB908" s="34"/>
      <c r="AC908" s="34"/>
      <c r="AD908" s="34"/>
      <c r="AE908" s="34"/>
      <c r="AK908" s="137"/>
    </row>
    <row r="909" spans="1:37" ht="15.75" customHeight="1">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Y909" s="36"/>
      <c r="Z909" s="34"/>
      <c r="AA909" s="36"/>
      <c r="AB909" s="34"/>
      <c r="AC909" s="34"/>
      <c r="AD909" s="34"/>
      <c r="AE909" s="34"/>
      <c r="AK909" s="137"/>
    </row>
    <row r="910" spans="1:37" ht="15.75" customHeight="1">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Y910" s="36"/>
      <c r="Z910" s="34"/>
      <c r="AA910" s="36"/>
      <c r="AB910" s="34"/>
      <c r="AC910" s="34"/>
      <c r="AD910" s="34"/>
      <c r="AE910" s="34"/>
      <c r="AK910" s="137"/>
    </row>
    <row r="911" spans="1:37" ht="15.75" customHeight="1">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Y911" s="36"/>
      <c r="Z911" s="34"/>
      <c r="AA911" s="36"/>
      <c r="AB911" s="34"/>
      <c r="AC911" s="34"/>
      <c r="AD911" s="34"/>
      <c r="AE911" s="34"/>
      <c r="AK911" s="137"/>
    </row>
    <row r="912" spans="1:37" ht="15.75" customHeight="1">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Y912" s="36"/>
      <c r="Z912" s="34"/>
      <c r="AA912" s="36"/>
      <c r="AB912" s="34"/>
      <c r="AC912" s="34"/>
      <c r="AD912" s="34"/>
      <c r="AE912" s="34"/>
      <c r="AK912" s="137"/>
    </row>
    <row r="913" spans="1:37" ht="15.75" customHeight="1">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Y913" s="36"/>
      <c r="Z913" s="34"/>
      <c r="AA913" s="36"/>
      <c r="AB913" s="34"/>
      <c r="AC913" s="34"/>
      <c r="AD913" s="34"/>
      <c r="AE913" s="34"/>
      <c r="AK913" s="137"/>
    </row>
    <row r="914" spans="1:37" ht="15.75" customHeight="1">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Y914" s="36"/>
      <c r="Z914" s="34"/>
      <c r="AA914" s="36"/>
      <c r="AB914" s="34"/>
      <c r="AC914" s="34"/>
      <c r="AD914" s="34"/>
      <c r="AE914" s="34"/>
      <c r="AK914" s="137"/>
    </row>
    <row r="915" spans="1:37" ht="15.75" customHeight="1">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Y915" s="36"/>
      <c r="Z915" s="34"/>
      <c r="AA915" s="36"/>
      <c r="AB915" s="34"/>
      <c r="AC915" s="34"/>
      <c r="AD915" s="34"/>
      <c r="AE915" s="34"/>
      <c r="AK915" s="137"/>
    </row>
    <row r="916" spans="1:37" ht="15.75" customHeight="1">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Y916" s="36"/>
      <c r="Z916" s="34"/>
      <c r="AA916" s="36"/>
      <c r="AB916" s="34"/>
      <c r="AC916" s="34"/>
      <c r="AD916" s="34"/>
      <c r="AE916" s="34"/>
      <c r="AK916" s="137"/>
    </row>
    <row r="917" spans="1:37" ht="15.75" customHeight="1">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Y917" s="36"/>
      <c r="Z917" s="34"/>
      <c r="AA917" s="36"/>
      <c r="AB917" s="34"/>
      <c r="AC917" s="34"/>
      <c r="AD917" s="34"/>
      <c r="AE917" s="34"/>
      <c r="AK917" s="137"/>
    </row>
    <row r="918" spans="1:37" ht="15.75" customHeight="1">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Y918" s="36"/>
      <c r="Z918" s="34"/>
      <c r="AA918" s="36"/>
      <c r="AB918" s="34"/>
      <c r="AC918" s="34"/>
      <c r="AD918" s="34"/>
      <c r="AE918" s="34"/>
      <c r="AK918" s="137"/>
    </row>
    <row r="919" spans="1:37" ht="15.75" customHeight="1">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Y919" s="36"/>
      <c r="Z919" s="34"/>
      <c r="AA919" s="36"/>
      <c r="AB919" s="34"/>
      <c r="AC919" s="34"/>
      <c r="AD919" s="34"/>
      <c r="AE919" s="34"/>
      <c r="AK919" s="137"/>
    </row>
    <row r="920" spans="1:37" ht="15.75" customHeight="1">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Y920" s="36"/>
      <c r="Z920" s="34"/>
      <c r="AA920" s="36"/>
      <c r="AB920" s="34"/>
      <c r="AC920" s="34"/>
      <c r="AD920" s="34"/>
      <c r="AE920" s="34"/>
      <c r="AK920" s="137"/>
    </row>
    <row r="921" spans="1:37" ht="15.75" customHeight="1">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Y921" s="36"/>
      <c r="Z921" s="34"/>
      <c r="AA921" s="36"/>
      <c r="AB921" s="34"/>
      <c r="AC921" s="34"/>
      <c r="AD921" s="34"/>
      <c r="AE921" s="34"/>
      <c r="AK921" s="137"/>
    </row>
    <row r="922" spans="1:37" ht="15.75" customHeight="1">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Y922" s="36"/>
      <c r="Z922" s="34"/>
      <c r="AA922" s="36"/>
      <c r="AB922" s="34"/>
      <c r="AC922" s="34"/>
      <c r="AD922" s="34"/>
      <c r="AE922" s="34"/>
      <c r="AK922" s="137"/>
    </row>
    <row r="923" spans="1:37" ht="15.75" customHeight="1">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Y923" s="36"/>
      <c r="Z923" s="34"/>
      <c r="AA923" s="36"/>
      <c r="AB923" s="34"/>
      <c r="AC923" s="34"/>
      <c r="AD923" s="34"/>
      <c r="AE923" s="34"/>
      <c r="AK923" s="137"/>
    </row>
    <row r="924" spans="1:37" ht="15.75" customHeight="1">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Y924" s="36"/>
      <c r="Z924" s="34"/>
      <c r="AA924" s="36"/>
      <c r="AB924" s="34"/>
      <c r="AC924" s="34"/>
      <c r="AD924" s="34"/>
      <c r="AE924" s="34"/>
      <c r="AK924" s="137"/>
    </row>
    <row r="925" spans="1:37" ht="15.75" customHeight="1">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Y925" s="36"/>
      <c r="Z925" s="34"/>
      <c r="AA925" s="36"/>
      <c r="AB925" s="34"/>
      <c r="AC925" s="34"/>
      <c r="AD925" s="34"/>
      <c r="AE925" s="34"/>
      <c r="AK925" s="137"/>
    </row>
    <row r="926" spans="1:37" ht="15.75" customHeight="1">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Y926" s="36"/>
      <c r="Z926" s="34"/>
      <c r="AA926" s="36"/>
      <c r="AB926" s="34"/>
      <c r="AC926" s="34"/>
      <c r="AD926" s="34"/>
      <c r="AE926" s="34"/>
      <c r="AK926" s="137"/>
    </row>
    <row r="927" spans="1:37" ht="15.75" customHeight="1">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Y927" s="36"/>
      <c r="Z927" s="34"/>
      <c r="AA927" s="36"/>
      <c r="AB927" s="34"/>
      <c r="AC927" s="34"/>
      <c r="AD927" s="34"/>
      <c r="AE927" s="34"/>
      <c r="AK927" s="137"/>
    </row>
    <row r="928" spans="1:37" ht="15.75" customHeight="1">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Y928" s="36"/>
      <c r="Z928" s="34"/>
      <c r="AA928" s="36"/>
      <c r="AB928" s="34"/>
      <c r="AC928" s="34"/>
      <c r="AD928" s="34"/>
      <c r="AE928" s="34"/>
      <c r="AK928" s="137"/>
    </row>
    <row r="929" spans="1:37" ht="15.75" customHeight="1">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Y929" s="36"/>
      <c r="Z929" s="34"/>
      <c r="AA929" s="36"/>
      <c r="AB929" s="34"/>
      <c r="AC929" s="34"/>
      <c r="AD929" s="34"/>
      <c r="AE929" s="34"/>
      <c r="AK929" s="137"/>
    </row>
    <row r="930" spans="1:37" ht="15.75" customHeight="1">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Y930" s="36"/>
      <c r="Z930" s="34"/>
      <c r="AA930" s="36"/>
      <c r="AB930" s="34"/>
      <c r="AC930" s="34"/>
      <c r="AD930" s="34"/>
      <c r="AE930" s="34"/>
      <c r="AK930" s="137"/>
    </row>
    <row r="931" spans="1:37" ht="15.75" customHeight="1">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Y931" s="36"/>
      <c r="Z931" s="34"/>
      <c r="AA931" s="36"/>
      <c r="AB931" s="34"/>
      <c r="AC931" s="34"/>
      <c r="AD931" s="34"/>
      <c r="AE931" s="34"/>
      <c r="AK931" s="137"/>
    </row>
    <row r="932" spans="1:37" ht="15.75" customHeight="1">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Y932" s="36"/>
      <c r="Z932" s="34"/>
      <c r="AA932" s="36"/>
      <c r="AB932" s="34"/>
      <c r="AC932" s="34"/>
      <c r="AD932" s="34"/>
      <c r="AE932" s="34"/>
      <c r="AK932" s="137"/>
    </row>
    <row r="933" spans="1:37" ht="15.75" customHeight="1">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Y933" s="36"/>
      <c r="Z933" s="34"/>
      <c r="AA933" s="36"/>
      <c r="AB933" s="34"/>
      <c r="AC933" s="34"/>
      <c r="AD933" s="34"/>
      <c r="AE933" s="34"/>
      <c r="AK933" s="137"/>
    </row>
    <row r="934" spans="1:37" ht="15.75" customHeight="1">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Y934" s="36"/>
      <c r="Z934" s="34"/>
      <c r="AA934" s="36"/>
      <c r="AB934" s="34"/>
      <c r="AC934" s="34"/>
      <c r="AD934" s="34"/>
      <c r="AE934" s="34"/>
      <c r="AK934" s="137"/>
    </row>
    <row r="935" spans="1:37" ht="15.75" customHeight="1">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Y935" s="36"/>
      <c r="Z935" s="34"/>
      <c r="AA935" s="36"/>
      <c r="AB935" s="34"/>
      <c r="AC935" s="34"/>
      <c r="AD935" s="34"/>
      <c r="AE935" s="34"/>
      <c r="AK935" s="137"/>
    </row>
    <row r="936" spans="1:37" ht="15.75" customHeight="1">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Y936" s="36"/>
      <c r="Z936" s="34"/>
      <c r="AA936" s="36"/>
      <c r="AB936" s="34"/>
      <c r="AC936" s="34"/>
      <c r="AD936" s="34"/>
      <c r="AE936" s="34"/>
      <c r="AK936" s="137"/>
    </row>
    <row r="937" spans="1:37" ht="15.75" customHeight="1">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Y937" s="36"/>
      <c r="Z937" s="34"/>
      <c r="AA937" s="36"/>
      <c r="AB937" s="34"/>
      <c r="AC937" s="34"/>
      <c r="AD937" s="34"/>
      <c r="AE937" s="34"/>
      <c r="AK937" s="137"/>
    </row>
    <row r="938" spans="1:37" ht="15.75" customHeight="1">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Y938" s="36"/>
      <c r="Z938" s="34"/>
      <c r="AA938" s="36"/>
      <c r="AB938" s="34"/>
      <c r="AC938" s="34"/>
      <c r="AD938" s="34"/>
      <c r="AE938" s="34"/>
      <c r="AK938" s="137"/>
    </row>
    <row r="939" spans="1:37" ht="15.75" customHeight="1">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Y939" s="36"/>
      <c r="Z939" s="34"/>
      <c r="AA939" s="36"/>
      <c r="AB939" s="34"/>
      <c r="AC939" s="34"/>
      <c r="AD939" s="34"/>
      <c r="AE939" s="34"/>
      <c r="AK939" s="137"/>
    </row>
    <row r="940" spans="1:37" ht="15.75" customHeight="1">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Y940" s="36"/>
      <c r="Z940" s="34"/>
      <c r="AA940" s="36"/>
      <c r="AB940" s="34"/>
      <c r="AC940" s="34"/>
      <c r="AD940" s="34"/>
      <c r="AE940" s="34"/>
      <c r="AK940" s="137"/>
    </row>
    <row r="941" spans="1:37" ht="15.75" customHeight="1">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Y941" s="36"/>
      <c r="Z941" s="34"/>
      <c r="AA941" s="36"/>
      <c r="AB941" s="34"/>
      <c r="AC941" s="34"/>
      <c r="AD941" s="34"/>
      <c r="AE941" s="34"/>
      <c r="AK941" s="137"/>
    </row>
    <row r="942" spans="1:37" ht="15.75" customHeight="1">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Y942" s="36"/>
      <c r="Z942" s="34"/>
      <c r="AA942" s="36"/>
      <c r="AB942" s="34"/>
      <c r="AC942" s="34"/>
      <c r="AD942" s="34"/>
      <c r="AE942" s="34"/>
      <c r="AK942" s="137"/>
    </row>
    <row r="943" spans="1:37" ht="15.75" customHeight="1">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Y943" s="36"/>
      <c r="Z943" s="34"/>
      <c r="AA943" s="36"/>
      <c r="AB943" s="34"/>
      <c r="AC943" s="34"/>
      <c r="AD943" s="34"/>
      <c r="AE943" s="34"/>
      <c r="AK943" s="137"/>
    </row>
    <row r="944" spans="1:37" ht="15.75" customHeight="1">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Y944" s="36"/>
      <c r="Z944" s="34"/>
      <c r="AA944" s="36"/>
      <c r="AB944" s="34"/>
      <c r="AC944" s="34"/>
      <c r="AD944" s="34"/>
      <c r="AE944" s="34"/>
      <c r="AK944" s="137"/>
    </row>
    <row r="945" spans="1:37" ht="15.75" customHeight="1">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Y945" s="36"/>
      <c r="Z945" s="34"/>
      <c r="AA945" s="36"/>
      <c r="AB945" s="34"/>
      <c r="AC945" s="34"/>
      <c r="AD945" s="34"/>
      <c r="AE945" s="34"/>
      <c r="AK945" s="137"/>
    </row>
    <row r="946" spans="1:37" ht="15.75" customHeight="1">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Y946" s="36"/>
      <c r="Z946" s="34"/>
      <c r="AA946" s="36"/>
      <c r="AB946" s="34"/>
      <c r="AC946" s="34"/>
      <c r="AD946" s="34"/>
      <c r="AE946" s="34"/>
      <c r="AK946" s="137"/>
    </row>
    <row r="947" spans="1:37" ht="15.75" customHeight="1">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Y947" s="36"/>
      <c r="Z947" s="34"/>
      <c r="AA947" s="36"/>
      <c r="AB947" s="34"/>
      <c r="AC947" s="34"/>
      <c r="AD947" s="34"/>
      <c r="AE947" s="34"/>
      <c r="AK947" s="137"/>
    </row>
    <row r="948" spans="1:37" ht="15.75" customHeight="1">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Y948" s="36"/>
      <c r="Z948" s="34"/>
      <c r="AA948" s="36"/>
      <c r="AB948" s="34"/>
      <c r="AC948" s="34"/>
      <c r="AD948" s="34"/>
      <c r="AE948" s="34"/>
      <c r="AK948" s="137"/>
    </row>
    <row r="949" spans="1:37" ht="15.75" customHeight="1">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Y949" s="36"/>
      <c r="Z949" s="34"/>
      <c r="AA949" s="36"/>
      <c r="AB949" s="34"/>
      <c r="AC949" s="34"/>
      <c r="AD949" s="34"/>
      <c r="AE949" s="34"/>
      <c r="AK949" s="137"/>
    </row>
    <row r="950" spans="1:37" ht="15.75" customHeight="1">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Y950" s="36"/>
      <c r="Z950" s="34"/>
      <c r="AA950" s="36"/>
      <c r="AB950" s="34"/>
      <c r="AC950" s="34"/>
      <c r="AD950" s="34"/>
      <c r="AE950" s="34"/>
      <c r="AK950" s="137"/>
    </row>
    <row r="951" spans="1:37" ht="15.75" customHeight="1">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Y951" s="36"/>
      <c r="Z951" s="34"/>
      <c r="AA951" s="36"/>
      <c r="AB951" s="34"/>
      <c r="AC951" s="34"/>
      <c r="AD951" s="34"/>
      <c r="AE951" s="34"/>
      <c r="AK951" s="137"/>
    </row>
    <row r="952" spans="1:37" ht="15.75" customHeight="1">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Y952" s="36"/>
      <c r="Z952" s="34"/>
      <c r="AA952" s="36"/>
      <c r="AB952" s="34"/>
      <c r="AC952" s="34"/>
      <c r="AD952" s="34"/>
      <c r="AE952" s="34"/>
      <c r="AK952" s="137"/>
    </row>
    <row r="953" spans="1:37" ht="15.75" customHeight="1">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Y953" s="36"/>
      <c r="Z953" s="34"/>
      <c r="AA953" s="36"/>
      <c r="AB953" s="34"/>
      <c r="AC953" s="34"/>
      <c r="AD953" s="34"/>
      <c r="AE953" s="34"/>
      <c r="AK953" s="137"/>
    </row>
    <row r="954" spans="1:37" ht="15.75" customHeight="1">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Y954" s="36"/>
      <c r="Z954" s="34"/>
      <c r="AA954" s="36"/>
      <c r="AB954" s="34"/>
      <c r="AC954" s="34"/>
      <c r="AD954" s="34"/>
      <c r="AE954" s="34"/>
      <c r="AK954" s="137"/>
    </row>
    <row r="955" spans="1:37" ht="15.75" customHeight="1">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Y955" s="36"/>
      <c r="Z955" s="34"/>
      <c r="AA955" s="36"/>
      <c r="AB955" s="34"/>
      <c r="AC955" s="34"/>
      <c r="AD955" s="34"/>
      <c r="AE955" s="34"/>
      <c r="AK955" s="137"/>
    </row>
    <row r="956" spans="1:37" ht="15.75" customHeight="1">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Y956" s="36"/>
      <c r="Z956" s="34"/>
      <c r="AA956" s="36"/>
      <c r="AB956" s="34"/>
      <c r="AC956" s="34"/>
      <c r="AD956" s="34"/>
      <c r="AE956" s="34"/>
      <c r="AK956" s="137"/>
    </row>
    <row r="957" spans="1:37" ht="15.75" customHeight="1">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Y957" s="36"/>
      <c r="Z957" s="34"/>
      <c r="AA957" s="36"/>
      <c r="AB957" s="34"/>
      <c r="AC957" s="34"/>
      <c r="AD957" s="34"/>
      <c r="AE957" s="34"/>
      <c r="AK957" s="137"/>
    </row>
    <row r="958" spans="1:37" ht="15.75" customHeight="1">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Y958" s="36"/>
      <c r="Z958" s="34"/>
      <c r="AA958" s="36"/>
      <c r="AB958" s="34"/>
      <c r="AC958" s="34"/>
      <c r="AD958" s="34"/>
      <c r="AE958" s="34"/>
      <c r="AK958" s="137"/>
    </row>
    <row r="959" spans="1:37" ht="15.75" customHeight="1">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Y959" s="36"/>
      <c r="Z959" s="34"/>
      <c r="AA959" s="36"/>
      <c r="AB959" s="34"/>
      <c r="AC959" s="34"/>
      <c r="AD959" s="34"/>
      <c r="AE959" s="34"/>
      <c r="AK959" s="137"/>
    </row>
    <row r="960" spans="1:37" ht="15.75" customHeight="1">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Y960" s="36"/>
      <c r="Z960" s="34"/>
      <c r="AA960" s="36"/>
      <c r="AB960" s="34"/>
      <c r="AC960" s="34"/>
      <c r="AD960" s="34"/>
      <c r="AE960" s="34"/>
      <c r="AK960" s="137"/>
    </row>
    <row r="961" spans="1:37" ht="15.75" customHeight="1">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Y961" s="36"/>
      <c r="Z961" s="34"/>
      <c r="AA961" s="36"/>
      <c r="AB961" s="34"/>
      <c r="AC961" s="34"/>
      <c r="AD961" s="34"/>
      <c r="AE961" s="34"/>
      <c r="AK961" s="137"/>
    </row>
    <row r="962" spans="1:37" ht="15.75" customHeight="1">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Y962" s="36"/>
      <c r="Z962" s="34"/>
      <c r="AA962" s="36"/>
      <c r="AB962" s="34"/>
      <c r="AC962" s="34"/>
      <c r="AD962" s="34"/>
      <c r="AE962" s="34"/>
      <c r="AK962" s="137"/>
    </row>
    <row r="963" spans="1:37" ht="15.75" customHeight="1">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Y963" s="36"/>
      <c r="Z963" s="34"/>
      <c r="AA963" s="36"/>
      <c r="AB963" s="34"/>
      <c r="AC963" s="34"/>
      <c r="AD963" s="34"/>
      <c r="AE963" s="34"/>
      <c r="AK963" s="137"/>
    </row>
    <row r="964" spans="1:37" ht="15.75" customHeight="1">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Y964" s="36"/>
      <c r="Z964" s="34"/>
      <c r="AA964" s="36"/>
      <c r="AB964" s="34"/>
      <c r="AC964" s="34"/>
      <c r="AD964" s="34"/>
      <c r="AE964" s="34"/>
      <c r="AK964" s="137"/>
    </row>
    <row r="965" spans="1:37" ht="15.75" customHeight="1">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Y965" s="36"/>
      <c r="Z965" s="34"/>
      <c r="AA965" s="36"/>
      <c r="AB965" s="34"/>
      <c r="AC965" s="34"/>
      <c r="AD965" s="34"/>
      <c r="AE965" s="34"/>
      <c r="AK965" s="137"/>
    </row>
    <row r="966" spans="1:37" ht="15.75" customHeight="1">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Y966" s="36"/>
      <c r="Z966" s="34"/>
      <c r="AA966" s="36"/>
      <c r="AB966" s="34"/>
      <c r="AC966" s="34"/>
      <c r="AD966" s="34"/>
      <c r="AE966" s="34"/>
      <c r="AK966" s="137"/>
    </row>
    <row r="967" spans="1:37" ht="15.75" customHeight="1">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Y967" s="36"/>
      <c r="Z967" s="34"/>
      <c r="AA967" s="36"/>
      <c r="AB967" s="34"/>
      <c r="AC967" s="34"/>
      <c r="AD967" s="34"/>
      <c r="AE967" s="34"/>
      <c r="AK967" s="137"/>
    </row>
    <row r="968" spans="1:37" ht="15.75" customHeight="1">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Y968" s="36"/>
      <c r="Z968" s="34"/>
      <c r="AA968" s="36"/>
      <c r="AB968" s="34"/>
      <c r="AC968" s="34"/>
      <c r="AD968" s="34"/>
      <c r="AE968" s="34"/>
      <c r="AK968" s="137"/>
    </row>
    <row r="969" spans="1:37" ht="15.75" customHeight="1">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Y969" s="36"/>
      <c r="Z969" s="34"/>
      <c r="AA969" s="36"/>
      <c r="AB969" s="34"/>
      <c r="AC969" s="34"/>
      <c r="AD969" s="34"/>
      <c r="AE969" s="34"/>
      <c r="AK969" s="137"/>
    </row>
    <row r="970" spans="1:37" ht="15.75" customHeight="1">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Y970" s="36"/>
      <c r="Z970" s="34"/>
      <c r="AA970" s="36"/>
      <c r="AB970" s="34"/>
      <c r="AC970" s="34"/>
      <c r="AD970" s="34"/>
      <c r="AE970" s="34"/>
      <c r="AK970" s="137"/>
    </row>
    <row r="971" spans="1:37" ht="15.75" customHeight="1">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Y971" s="36"/>
      <c r="Z971" s="34"/>
      <c r="AA971" s="36"/>
      <c r="AB971" s="34"/>
      <c r="AC971" s="34"/>
      <c r="AD971" s="34"/>
      <c r="AE971" s="34"/>
      <c r="AK971" s="137"/>
    </row>
    <row r="972" spans="1:37" ht="15.75" customHeight="1">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Y972" s="36"/>
      <c r="Z972" s="34"/>
      <c r="AA972" s="36"/>
      <c r="AB972" s="34"/>
      <c r="AC972" s="34"/>
      <c r="AD972" s="34"/>
      <c r="AE972" s="34"/>
      <c r="AK972" s="137"/>
    </row>
    <row r="973" spans="1:37" ht="15.75" customHeight="1">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Y973" s="36"/>
      <c r="Z973" s="34"/>
      <c r="AA973" s="36"/>
      <c r="AB973" s="34"/>
      <c r="AC973" s="34"/>
      <c r="AD973" s="34"/>
      <c r="AE973" s="34"/>
      <c r="AK973" s="137"/>
    </row>
    <row r="974" spans="1:37" ht="15.75" customHeight="1">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Y974" s="36"/>
      <c r="Z974" s="34"/>
      <c r="AA974" s="36"/>
      <c r="AB974" s="34"/>
      <c r="AC974" s="34"/>
      <c r="AD974" s="34"/>
      <c r="AE974" s="34"/>
      <c r="AK974" s="137"/>
    </row>
    <row r="975" spans="1:37" ht="15.75" customHeight="1">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Y975" s="36"/>
      <c r="Z975" s="34"/>
      <c r="AA975" s="36"/>
      <c r="AB975" s="34"/>
      <c r="AC975" s="34"/>
      <c r="AD975" s="34"/>
      <c r="AE975" s="34"/>
      <c r="AK975" s="137"/>
    </row>
    <row r="976" spans="1:37" ht="15.75" customHeight="1">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Y976" s="36"/>
      <c r="Z976" s="34"/>
      <c r="AA976" s="36"/>
      <c r="AB976" s="34"/>
      <c r="AC976" s="34"/>
      <c r="AD976" s="34"/>
      <c r="AE976" s="34"/>
      <c r="AK976" s="137"/>
    </row>
    <row r="977" spans="1:37" ht="15.75" customHeight="1">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Y977" s="36"/>
      <c r="Z977" s="34"/>
      <c r="AA977" s="36"/>
      <c r="AB977" s="34"/>
      <c r="AC977" s="34"/>
      <c r="AD977" s="34"/>
      <c r="AE977" s="34"/>
      <c r="AK977" s="137"/>
    </row>
    <row r="978" spans="1:37" ht="15.75" customHeight="1">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Y978" s="36"/>
      <c r="Z978" s="34"/>
      <c r="AA978" s="36"/>
      <c r="AB978" s="34"/>
      <c r="AC978" s="34"/>
      <c r="AD978" s="34"/>
      <c r="AE978" s="34"/>
      <c r="AK978" s="137"/>
    </row>
    <row r="979" spans="1:37" ht="15.75" customHeight="1">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Y979" s="36"/>
      <c r="Z979" s="34"/>
      <c r="AA979" s="36"/>
      <c r="AB979" s="34"/>
      <c r="AC979" s="34"/>
      <c r="AD979" s="34"/>
      <c r="AE979" s="34"/>
      <c r="AK979" s="137"/>
    </row>
    <row r="980" spans="1:37" ht="15.75" customHeight="1">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Y980" s="36"/>
      <c r="Z980" s="34"/>
      <c r="AA980" s="36"/>
      <c r="AB980" s="34"/>
      <c r="AC980" s="34"/>
      <c r="AD980" s="34"/>
      <c r="AE980" s="34"/>
      <c r="AK980" s="137"/>
    </row>
    <row r="981" spans="1:37" ht="15.75" customHeight="1">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Y981" s="36"/>
      <c r="Z981" s="34"/>
      <c r="AA981" s="36"/>
      <c r="AB981" s="34"/>
      <c r="AC981" s="34"/>
      <c r="AD981" s="34"/>
      <c r="AE981" s="34"/>
      <c r="AK981" s="137"/>
    </row>
    <row r="982" spans="1:37" ht="15.75" customHeight="1">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Y982" s="36"/>
      <c r="Z982" s="34"/>
      <c r="AA982" s="36"/>
      <c r="AB982" s="34"/>
      <c r="AC982" s="34"/>
      <c r="AD982" s="34"/>
      <c r="AE982" s="34"/>
      <c r="AK982" s="137"/>
    </row>
    <row r="983" spans="1:37" ht="15.75" customHeight="1">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Y983" s="36"/>
      <c r="Z983" s="34"/>
      <c r="AA983" s="36"/>
      <c r="AB983" s="34"/>
      <c r="AC983" s="34"/>
      <c r="AD983" s="34"/>
      <c r="AE983" s="34"/>
      <c r="AK983" s="137"/>
    </row>
    <row r="984" spans="1:37" ht="15.75" customHeight="1">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Y984" s="36"/>
      <c r="Z984" s="34"/>
      <c r="AA984" s="36"/>
      <c r="AB984" s="34"/>
      <c r="AC984" s="34"/>
      <c r="AD984" s="34"/>
      <c r="AE984" s="34"/>
      <c r="AK984" s="137"/>
    </row>
    <row r="985" spans="1:37" ht="15.75" customHeight="1">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Y985" s="36"/>
      <c r="Z985" s="34"/>
      <c r="AA985" s="36"/>
      <c r="AB985" s="34"/>
      <c r="AC985" s="34"/>
      <c r="AD985" s="34"/>
      <c r="AE985" s="34"/>
      <c r="AK985" s="137"/>
    </row>
    <row r="986" spans="1:37" ht="15.75" customHeight="1">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Y986" s="36"/>
      <c r="Z986" s="34"/>
      <c r="AA986" s="36"/>
      <c r="AB986" s="34"/>
      <c r="AC986" s="34"/>
      <c r="AD986" s="34"/>
      <c r="AE986" s="34"/>
      <c r="AK986" s="137"/>
    </row>
    <row r="987" spans="1:37" ht="15.75" customHeight="1">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Y987" s="36"/>
      <c r="Z987" s="34"/>
      <c r="AA987" s="36"/>
      <c r="AB987" s="34"/>
      <c r="AC987" s="34"/>
      <c r="AD987" s="34"/>
      <c r="AE987" s="34"/>
      <c r="AK987" s="137"/>
    </row>
    <row r="988" spans="1:37" ht="15.75" customHeight="1">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Y988" s="36"/>
      <c r="Z988" s="34"/>
      <c r="AA988" s="36"/>
      <c r="AB988" s="34"/>
      <c r="AC988" s="34"/>
      <c r="AD988" s="34"/>
      <c r="AE988" s="34"/>
      <c r="AK988" s="137"/>
    </row>
    <row r="989" spans="1:37" ht="15.75" customHeight="1">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Y989" s="36"/>
      <c r="Z989" s="34"/>
      <c r="AA989" s="36"/>
      <c r="AB989" s="34"/>
      <c r="AC989" s="34"/>
      <c r="AD989" s="34"/>
      <c r="AE989" s="34"/>
      <c r="AK989" s="137"/>
    </row>
    <row r="990" spans="1:37" ht="15.75" customHeight="1">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Y990" s="36"/>
      <c r="Z990" s="34"/>
      <c r="AA990" s="36"/>
      <c r="AB990" s="34"/>
      <c r="AC990" s="34"/>
      <c r="AD990" s="34"/>
      <c r="AE990" s="34"/>
      <c r="AK990" s="137"/>
    </row>
    <row r="991" spans="1:37" ht="15.75" customHeight="1">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Y991" s="36"/>
      <c r="Z991" s="34"/>
      <c r="AA991" s="36"/>
      <c r="AB991" s="34"/>
      <c r="AC991" s="34"/>
      <c r="AD991" s="34"/>
      <c r="AE991" s="34"/>
      <c r="AK991" s="137"/>
    </row>
    <row r="992" spans="1:37" ht="15.75" customHeight="1">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Y992" s="36"/>
      <c r="Z992" s="34"/>
      <c r="AA992" s="36"/>
      <c r="AB992" s="34"/>
      <c r="AC992" s="34"/>
      <c r="AD992" s="34"/>
      <c r="AE992" s="34"/>
      <c r="AK992" s="137"/>
    </row>
    <row r="993" spans="1:37" ht="15.75" customHeight="1">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Y993" s="36"/>
      <c r="Z993" s="34"/>
      <c r="AA993" s="36"/>
      <c r="AB993" s="34"/>
      <c r="AC993" s="34"/>
      <c r="AD993" s="34"/>
      <c r="AE993" s="34"/>
      <c r="AK993" s="137"/>
    </row>
    <row r="994" spans="1:37" ht="15.75" customHeight="1">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Y994" s="36"/>
      <c r="Z994" s="34"/>
      <c r="AA994" s="36"/>
      <c r="AB994" s="34"/>
      <c r="AC994" s="34"/>
      <c r="AD994" s="34"/>
      <c r="AE994" s="34"/>
      <c r="AK994" s="137"/>
    </row>
    <row r="995" spans="1:37" ht="15.75" customHeight="1">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Y995" s="36"/>
      <c r="Z995" s="34"/>
      <c r="AA995" s="36"/>
      <c r="AB995" s="34"/>
      <c r="AC995" s="34"/>
      <c r="AD995" s="34"/>
      <c r="AE995" s="34"/>
      <c r="AK995" s="137"/>
    </row>
    <row r="996" spans="1:37" ht="15.75" customHeight="1">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Y996" s="36"/>
      <c r="Z996" s="34"/>
      <c r="AA996" s="36"/>
      <c r="AB996" s="34"/>
      <c r="AC996" s="34"/>
      <c r="AD996" s="34"/>
      <c r="AE996" s="34"/>
      <c r="AK996" s="137"/>
    </row>
    <row r="997" spans="1:37" ht="15.75" customHeight="1">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Y997" s="36"/>
      <c r="Z997" s="34"/>
      <c r="AA997" s="36"/>
      <c r="AB997" s="34"/>
      <c r="AC997" s="34"/>
      <c r="AD997" s="34"/>
      <c r="AE997" s="34"/>
      <c r="AK997" s="137"/>
    </row>
    <row r="998" spans="1:37" ht="15.75" customHeight="1">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Y998" s="36"/>
      <c r="Z998" s="34"/>
      <c r="AA998" s="36"/>
      <c r="AB998" s="34"/>
      <c r="AC998" s="34"/>
      <c r="AD998" s="34"/>
      <c r="AE998" s="34"/>
      <c r="AK998" s="137"/>
    </row>
    <row r="999" spans="1:37" ht="15.75" customHeight="1">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Y999" s="36"/>
      <c r="Z999" s="34"/>
      <c r="AA999" s="36"/>
      <c r="AB999" s="34"/>
      <c r="AC999" s="34"/>
      <c r="AD999" s="34"/>
      <c r="AE999" s="34"/>
      <c r="AK999" s="137"/>
    </row>
    <row r="1000" spans="1:37" ht="15.75"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Y1000" s="36"/>
      <c r="Z1000" s="34"/>
      <c r="AA1000" s="36"/>
      <c r="AB1000" s="34"/>
      <c r="AC1000" s="34"/>
      <c r="AD1000" s="34"/>
      <c r="AE1000" s="34"/>
      <c r="AK1000" s="137"/>
    </row>
  </sheetData>
  <autoFilter ref="A7:AK7" xr:uid="{00000000-0009-0000-0000-000005000000}"/>
  <mergeCells count="1">
    <mergeCell ref="C1:D2"/>
  </mergeCells>
  <dataValidations count="12">
    <dataValidation type="decimal" allowBlank="1" showErrorMessage="1" sqref="N9:N19" xr:uid="{00000000-0002-0000-0500-000000000000}">
      <formula1>1000000</formula1>
      <formula2>99999999</formula2>
    </dataValidation>
    <dataValidation type="decimal" allowBlank="1" showErrorMessage="1" sqref="M1:M1000" xr:uid="{00000000-0002-0000-0500-000003000000}">
      <formula1>0</formula1>
      <formula2>1000000000</formula2>
    </dataValidation>
    <dataValidation type="date" allowBlank="1" showErrorMessage="1" sqref="B9:B19" xr:uid="{00000000-0002-0000-0500-000006000000}">
      <formula1>43831</formula1>
      <formula2>73415</formula2>
    </dataValidation>
    <dataValidation type="decimal" allowBlank="1" showErrorMessage="1" sqref="U1:U210" xr:uid="{00000000-0002-0000-0500-000007000000}">
      <formula1>0</formula1>
      <formula2>48</formula2>
    </dataValidation>
    <dataValidation type="decimal" allowBlank="1" showErrorMessage="1" sqref="C9:C210" xr:uid="{00000000-0002-0000-0500-000009000000}">
      <formula1>10000000000</formula1>
      <formula2>999999999999</formula2>
    </dataValidation>
    <dataValidation type="list" allowBlank="1" showErrorMessage="1" sqref="H9:H210" xr:uid="{00000000-0002-0000-0500-00000B000000}">
      <formula1>INDIRECT(G9)</formula1>
    </dataValidation>
    <dataValidation type="list" allowBlank="1" showErrorMessage="1" sqref="G9:G210" xr:uid="{00000000-0002-0000-0500-00000F000000}">
      <formula1>Departamento</formula1>
    </dataValidation>
    <dataValidation type="decimal" allowBlank="1" showErrorMessage="1" sqref="S1:S210" xr:uid="{00000000-0002-0000-0500-000010000000}">
      <formula1>0</formula1>
      <formula2>300000</formula2>
    </dataValidation>
    <dataValidation type="date" allowBlank="1" showErrorMessage="1" sqref="P9:P210" xr:uid="{00000000-0002-0000-0500-000011000000}">
      <formula1>1</formula1>
      <formula2>43831</formula2>
    </dataValidation>
    <dataValidation type="decimal" allowBlank="1" showErrorMessage="1" sqref="K1:K1000" xr:uid="{00000000-0002-0000-0500-000013000000}">
      <formula1>1900</formula1>
      <formula2>2040</formula2>
    </dataValidation>
    <dataValidation type="date" allowBlank="1" showErrorMessage="1" sqref="P1:P7" xr:uid="{00000000-0002-0000-0500-000014000000}">
      <formula1>32874</formula1>
      <formula2>43831</formula2>
    </dataValidation>
    <dataValidation type="decimal" allowBlank="1" showErrorMessage="1" sqref="W1:W210" xr:uid="{00000000-0002-0000-0500-000015000000}">
      <formula1>0</formula1>
      <formula2>6</formula2>
    </dataValidation>
  </dataValidations>
  <hyperlinks>
    <hyperlink ref="I8" location="'Códigos'!D1" display="Ver código" xr:uid="{00000000-0004-0000-0500-000000000000}"/>
    <hyperlink ref="J8" location="Google_Sheet_Link_1564227769" display="Ver código" xr:uid="{00000000-0004-0000-0500-000001000000}"/>
    <hyperlink ref="Q8" location="Google_Sheet_Link_333972972" display="Ver código" xr:uid="{00000000-0004-0000-0500-000002000000}"/>
    <hyperlink ref="R8" location="Google_Sheet_Link_399682168" display="Ver código" xr:uid="{00000000-0004-0000-0500-000003000000}"/>
    <hyperlink ref="T8" location="Google_Sheet_Link_13806761" display="Ver código" xr:uid="{00000000-0004-0000-0500-000004000000}"/>
    <hyperlink ref="AC8" location="Google_Sheet_Link_1237820408" display="Ver código" xr:uid="{00000000-0004-0000-0500-000005000000}"/>
    <hyperlink ref="AD8" location="Google_Sheet_Link_49178865" display="Ver código" xr:uid="{00000000-0004-0000-0500-000006000000}"/>
    <hyperlink ref="AE8" location="Google_Sheet_Link_896579828" display="Ver código" xr:uid="{00000000-0004-0000-0500-000007000000}"/>
  </hyperlink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xr:uid="{00000000-0002-0000-0500-000001000000}">
          <x14:formula1>
            <xm:f>Códigos!$A$37:$A$38</xm:f>
          </x14:formula1>
          <xm:sqref>AC9:AC14 AC16:AC19</xm:sqref>
        </x14:dataValidation>
        <x14:dataValidation type="list" allowBlank="1" showErrorMessage="1" xr:uid="{00000000-0002-0000-0500-000002000000}">
          <x14:formula1>
            <xm:f>Códigos!$G:$G</xm:f>
          </x14:formula1>
          <xm:sqref>J7:J210</xm:sqref>
        </x14:dataValidation>
        <x14:dataValidation type="list" allowBlank="1" showErrorMessage="1" xr:uid="{00000000-0002-0000-0500-000004000000}">
          <x14:formula1>
            <xm:f>Códigos!$B$8:$B$12</xm:f>
          </x14:formula1>
          <xm:sqref>Q1:Q210</xm:sqref>
        </x14:dataValidation>
        <x14:dataValidation type="list" allowBlank="1" showErrorMessage="1" xr:uid="{00000000-0002-0000-0500-000005000000}">
          <x14:formula1>
            <xm:f>A!$A$17:$A$21</xm:f>
          </x14:formula1>
          <xm:sqref>V1:V1000</xm:sqref>
        </x14:dataValidation>
        <x14:dataValidation type="list" allowBlank="1" showErrorMessage="1" xr:uid="{00000000-0002-0000-0500-000008000000}">
          <x14:formula1>
            <xm:f>Códigos!$D$2:$D$22</xm:f>
          </x14:formula1>
          <xm:sqref>I7:I210</xm:sqref>
        </x14:dataValidation>
        <x14:dataValidation type="list" allowBlank="1" showErrorMessage="1" xr:uid="{00000000-0002-0000-0500-00000A000000}">
          <x14:formula1>
            <xm:f>Códigos!$A$27:$A$28</xm:f>
          </x14:formula1>
          <xm:sqref>AE9:AE210</xm:sqref>
        </x14:dataValidation>
        <x14:dataValidation type="list" allowBlank="1" showErrorMessage="1" xr:uid="{00000000-0002-0000-0500-00000C000000}">
          <x14:formula1>
            <xm:f>Listas!$B$2:$B$20</xm:f>
          </x14:formula1>
          <xm:sqref>F9:F210</xm:sqref>
        </x14:dataValidation>
        <x14:dataValidation type="list" allowBlank="1" showErrorMessage="1" xr:uid="{00000000-0002-0000-0500-00000D000000}">
          <x14:formula1>
            <xm:f>Códigos!$A$15:$A$16</xm:f>
          </x14:formula1>
          <xm:sqref>R1:R210</xm:sqref>
        </x14:dataValidation>
        <x14:dataValidation type="list" allowBlank="1" showErrorMessage="1" xr:uid="{00000000-0002-0000-0500-00000E000000}">
          <x14:formula1>
            <xm:f>'Tasas por grupo'!$B$13:$B$16</xm:f>
          </x14:formula1>
          <xm:sqref>Z9:Z210</xm:sqref>
        </x14:dataValidation>
        <x14:dataValidation type="list" allowBlank="1" showErrorMessage="1" xr:uid="{00000000-0002-0000-0500-000012000000}">
          <x14:formula1>
            <xm:f>'Tasas por grupo'!$B$5:$B$7</xm:f>
          </x14:formula1>
          <xm:sqref>T9:T210</xm:sqref>
        </x14:dataValidation>
        <x14:dataValidation type="list" allowBlank="1" showErrorMessage="1" xr:uid="{00000000-0002-0000-0500-000016000000}">
          <x14:formula1>
            <xm:f>'Tasas por grupo'!$E$13:$E$14</xm:f>
          </x14:formula1>
          <xm:sqref>AB1:AB210</xm:sqref>
        </x14:dataValidation>
        <x14:dataValidation type="list" allowBlank="1" showErrorMessage="1" xr:uid="{00000000-0002-0000-0500-000017000000}">
          <x14:formula1>
            <xm:f>Códigos!$A$32:$A$33</xm:f>
          </x14:formula1>
          <xm:sqref>AD9:AD210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E1000"/>
  <sheetViews>
    <sheetView workbookViewId="0"/>
  </sheetViews>
  <sheetFormatPr baseColWidth="10" defaultColWidth="12.625" defaultRowHeight="15" customHeight="1"/>
  <cols>
    <col min="1" max="1" width="17.625" customWidth="1"/>
    <col min="2" max="2" width="21.875" customWidth="1"/>
    <col min="3" max="3" width="20" customWidth="1"/>
    <col min="4" max="4" width="33.125" customWidth="1"/>
    <col min="5" max="5" width="23.125" customWidth="1"/>
    <col min="6" max="6" width="16.5" customWidth="1"/>
    <col min="7" max="7" width="16.625" hidden="1" customWidth="1"/>
    <col min="8" max="8" width="18.875" customWidth="1"/>
    <col min="9" max="9" width="19.125" customWidth="1"/>
    <col min="10" max="10" width="21.625" customWidth="1"/>
    <col min="11" max="11" width="20.875" customWidth="1"/>
    <col min="12" max="12" width="17" customWidth="1"/>
    <col min="13" max="13" width="17.875" customWidth="1"/>
    <col min="14" max="14" width="25.625" customWidth="1"/>
    <col min="15" max="15" width="29.625" customWidth="1"/>
    <col min="16" max="16" width="24.375" customWidth="1"/>
    <col min="17" max="17" width="22.625" customWidth="1"/>
    <col min="18" max="18" width="20" customWidth="1"/>
    <col min="19" max="19" width="28.875" customWidth="1"/>
    <col min="20" max="20" width="18.5" customWidth="1"/>
    <col min="21" max="21" width="23.125" customWidth="1"/>
    <col min="22" max="22" width="15.625" customWidth="1"/>
    <col min="23" max="24" width="16.125" customWidth="1"/>
    <col min="25" max="25" width="15" customWidth="1"/>
    <col min="26" max="26" width="24" customWidth="1"/>
    <col min="27" max="29" width="13.125" customWidth="1"/>
    <col min="30" max="31" width="13" customWidth="1"/>
    <col min="32" max="32" width="15.125" hidden="1" customWidth="1"/>
    <col min="33" max="35" width="13.125" hidden="1" customWidth="1"/>
    <col min="36" max="36" width="13.625" hidden="1" customWidth="1"/>
    <col min="37" max="37" width="17.625" customWidth="1"/>
    <col min="38" max="38" width="12.875" hidden="1" customWidth="1"/>
    <col min="39" max="57" width="10" customWidth="1"/>
  </cols>
  <sheetData>
    <row r="1" spans="1:57" ht="15" customHeight="1">
      <c r="A1" s="3"/>
      <c r="B1" s="3"/>
      <c r="C1" s="508" t="s">
        <v>14</v>
      </c>
      <c r="D1" s="500"/>
      <c r="E1" s="103"/>
      <c r="F1" s="103"/>
      <c r="G1" s="103"/>
      <c r="H1" s="103"/>
      <c r="I1" s="3"/>
      <c r="J1" s="3"/>
      <c r="K1" s="3"/>
      <c r="L1" s="3"/>
      <c r="M1" s="3"/>
      <c r="N1" s="3"/>
      <c r="O1" s="3"/>
      <c r="P1" s="3"/>
      <c r="Q1" s="3"/>
      <c r="R1" s="3"/>
      <c r="S1" s="3"/>
      <c r="T1" s="104"/>
      <c r="U1" s="3"/>
      <c r="V1" s="3"/>
      <c r="W1" s="3"/>
      <c r="X1" s="3"/>
      <c r="Y1" s="106"/>
      <c r="Z1" s="3"/>
      <c r="AA1" s="217"/>
      <c r="AB1" s="3"/>
      <c r="AC1" s="3"/>
      <c r="AD1" s="3"/>
      <c r="AE1" s="3"/>
      <c r="AF1" s="83"/>
      <c r="AG1" s="83"/>
      <c r="AH1" s="83"/>
      <c r="AI1" s="83"/>
      <c r="AJ1" s="83"/>
      <c r="AK1" s="108"/>
      <c r="AM1" s="109"/>
      <c r="AN1" s="109"/>
      <c r="AO1" s="109"/>
      <c r="AP1" s="109"/>
      <c r="AQ1" s="109"/>
      <c r="AR1" s="109"/>
      <c r="AS1" s="109"/>
      <c r="AT1" s="109"/>
      <c r="AU1" s="109"/>
      <c r="AV1" s="109"/>
      <c r="AW1" s="109"/>
      <c r="AX1" s="109"/>
      <c r="AY1" s="109"/>
      <c r="AZ1" s="109"/>
      <c r="BA1" s="109"/>
      <c r="BB1" s="109"/>
      <c r="BC1" s="109"/>
      <c r="BD1" s="109"/>
      <c r="BE1" s="109"/>
    </row>
    <row r="2" spans="1:57" ht="14.25" customHeight="1">
      <c r="A2" s="3"/>
      <c r="B2" s="3"/>
      <c r="C2" s="501"/>
      <c r="D2" s="502"/>
      <c r="E2" s="103"/>
      <c r="F2" s="103"/>
      <c r="G2" s="103"/>
      <c r="H2" s="103"/>
      <c r="I2" s="3"/>
      <c r="J2" s="3"/>
      <c r="K2" s="3"/>
      <c r="L2" s="3"/>
      <c r="M2" s="3"/>
      <c r="N2" s="3"/>
      <c r="O2" s="3"/>
      <c r="P2" s="3"/>
      <c r="Q2" s="3"/>
      <c r="R2" s="3"/>
      <c r="S2" s="3"/>
      <c r="T2" s="3"/>
      <c r="U2" s="3"/>
      <c r="V2" s="3"/>
      <c r="W2" s="3"/>
      <c r="X2" s="3"/>
      <c r="Y2" s="106"/>
      <c r="Z2" s="3"/>
      <c r="AA2" s="217"/>
      <c r="AB2" s="3"/>
      <c r="AC2" s="3"/>
      <c r="AD2" s="3"/>
      <c r="AE2" s="3"/>
      <c r="AF2" s="83"/>
      <c r="AG2" s="83"/>
      <c r="AH2" s="83"/>
      <c r="AI2" s="83"/>
      <c r="AJ2" s="83"/>
      <c r="AK2" s="108"/>
      <c r="AM2" s="109"/>
      <c r="AN2" s="109"/>
      <c r="AO2" s="109"/>
      <c r="AP2" s="109"/>
      <c r="AQ2" s="109"/>
      <c r="AR2" s="109"/>
      <c r="AS2" s="109"/>
      <c r="AT2" s="109"/>
      <c r="AU2" s="109"/>
      <c r="AV2" s="109"/>
      <c r="AW2" s="109"/>
      <c r="AX2" s="109"/>
      <c r="AY2" s="109"/>
      <c r="AZ2" s="109"/>
      <c r="BA2" s="109"/>
      <c r="BB2" s="109"/>
      <c r="BC2" s="109"/>
      <c r="BD2" s="109"/>
      <c r="BE2" s="109"/>
    </row>
    <row r="3" spans="1:57" ht="14.25" customHeight="1">
      <c r="A3" s="3"/>
      <c r="B3" s="3"/>
      <c r="C3" s="194" t="s">
        <v>33</v>
      </c>
      <c r="D3" s="195"/>
      <c r="E3" s="3"/>
      <c r="F3" s="3"/>
      <c r="G3" s="3"/>
      <c r="H3" s="3"/>
      <c r="I3" s="3"/>
      <c r="J3" s="3"/>
      <c r="K3" s="3"/>
      <c r="L3" s="3"/>
      <c r="M3" s="3"/>
      <c r="N3" s="3"/>
      <c r="O3" s="3"/>
      <c r="P3" s="3"/>
      <c r="Q3" s="3"/>
      <c r="R3" s="3"/>
      <c r="S3" s="111"/>
      <c r="T3" s="111"/>
      <c r="U3" s="3"/>
      <c r="V3" s="3"/>
      <c r="W3" s="3"/>
      <c r="X3" s="3"/>
      <c r="Y3" s="106"/>
      <c r="Z3" s="3"/>
      <c r="AA3" s="217"/>
      <c r="AB3" s="3"/>
      <c r="AC3" s="3"/>
      <c r="AD3" s="3"/>
      <c r="AE3" s="3"/>
      <c r="AF3" s="83"/>
      <c r="AG3" s="83"/>
      <c r="AH3" s="83"/>
      <c r="AI3" s="83"/>
      <c r="AJ3" s="83"/>
      <c r="AK3" s="108"/>
      <c r="AM3" s="109"/>
      <c r="AN3" s="109"/>
      <c r="AO3" s="109"/>
      <c r="AP3" s="109"/>
      <c r="AQ3" s="109"/>
      <c r="AR3" s="109"/>
      <c r="AS3" s="109"/>
      <c r="AT3" s="109"/>
      <c r="AU3" s="109"/>
      <c r="AV3" s="109"/>
      <c r="AW3" s="109"/>
      <c r="AX3" s="109"/>
      <c r="AY3" s="109"/>
      <c r="AZ3" s="109"/>
      <c r="BA3" s="109"/>
      <c r="BB3" s="109"/>
      <c r="BC3" s="109"/>
      <c r="BD3" s="109"/>
      <c r="BE3" s="109"/>
    </row>
    <row r="4" spans="1:57" ht="14.25" customHeight="1">
      <c r="A4" s="196" t="s">
        <v>223</v>
      </c>
      <c r="B4" s="3"/>
      <c r="C4" s="197" t="s">
        <v>35</v>
      </c>
      <c r="D4" s="198"/>
      <c r="E4" s="3"/>
      <c r="F4" s="3"/>
      <c r="G4" s="3"/>
      <c r="H4" s="3"/>
      <c r="I4" s="3"/>
      <c r="J4" s="3"/>
      <c r="K4" s="3"/>
      <c r="L4" s="3"/>
      <c r="M4" s="3"/>
      <c r="N4" s="3"/>
      <c r="O4" s="3"/>
      <c r="P4" s="3"/>
      <c r="Q4" s="3"/>
      <c r="R4" s="3"/>
      <c r="S4" s="111"/>
      <c r="T4" s="111"/>
      <c r="U4" s="3"/>
      <c r="V4" s="3"/>
      <c r="W4" s="3"/>
      <c r="X4" s="3"/>
      <c r="Y4" s="106"/>
      <c r="Z4" s="3"/>
      <c r="AA4" s="217"/>
      <c r="AB4" s="3"/>
      <c r="AC4" s="3"/>
      <c r="AD4" s="3"/>
      <c r="AE4" s="3"/>
      <c r="AF4" s="83"/>
      <c r="AG4" s="83"/>
      <c r="AH4" s="83"/>
      <c r="AI4" s="83"/>
      <c r="AJ4" s="83"/>
      <c r="AK4" s="108"/>
      <c r="AM4" s="109"/>
      <c r="AN4" s="109"/>
      <c r="AO4" s="109"/>
      <c r="AP4" s="109"/>
      <c r="AQ4" s="109"/>
      <c r="AR4" s="109"/>
      <c r="AS4" s="109"/>
      <c r="AT4" s="109"/>
      <c r="AU4" s="109"/>
      <c r="AV4" s="109"/>
      <c r="AW4" s="109"/>
      <c r="AX4" s="109"/>
      <c r="AY4" s="109"/>
      <c r="AZ4" s="109"/>
      <c r="BA4" s="109"/>
      <c r="BB4" s="109"/>
      <c r="BC4" s="109"/>
      <c r="BD4" s="109"/>
      <c r="BE4" s="109"/>
    </row>
    <row r="5" spans="1:57" ht="14.25" customHeight="1">
      <c r="A5" s="3"/>
      <c r="B5" s="3"/>
      <c r="C5" s="199" t="s">
        <v>37</v>
      </c>
      <c r="D5" s="198"/>
      <c r="E5" s="3"/>
      <c r="F5" s="3"/>
      <c r="G5" s="3"/>
      <c r="H5" s="3"/>
      <c r="I5" s="3"/>
      <c r="J5" s="3"/>
      <c r="K5" s="3"/>
      <c r="L5" s="3"/>
      <c r="M5" s="3"/>
      <c r="N5" s="3"/>
      <c r="O5" s="3"/>
      <c r="P5" s="3"/>
      <c r="Q5" s="3"/>
      <c r="R5" s="3"/>
      <c r="S5" s="111"/>
      <c r="T5" s="111"/>
      <c r="U5" s="3"/>
      <c r="V5" s="3"/>
      <c r="W5" s="3"/>
      <c r="X5" s="3"/>
      <c r="Y5" s="106"/>
      <c r="Z5" s="3"/>
      <c r="AA5" s="217"/>
      <c r="AB5" s="3"/>
      <c r="AC5" s="3"/>
      <c r="AD5" s="3"/>
      <c r="AE5" s="3"/>
      <c r="AF5" s="83"/>
      <c r="AG5" s="83"/>
      <c r="AH5" s="83"/>
      <c r="AI5" s="83"/>
      <c r="AJ5" s="83"/>
      <c r="AK5" s="108"/>
      <c r="AM5" s="109"/>
      <c r="AN5" s="109"/>
      <c r="AO5" s="109"/>
      <c r="AP5" s="109"/>
      <c r="AQ5" s="109"/>
      <c r="AR5" s="109"/>
      <c r="AS5" s="109"/>
      <c r="AT5" s="109"/>
      <c r="AU5" s="109"/>
      <c r="AV5" s="109"/>
      <c r="AW5" s="109"/>
      <c r="AX5" s="109"/>
      <c r="AY5" s="109"/>
      <c r="AZ5" s="109"/>
      <c r="BA5" s="109"/>
      <c r="BB5" s="109"/>
      <c r="BC5" s="109"/>
      <c r="BD5" s="109"/>
      <c r="BE5" s="109"/>
    </row>
    <row r="6" spans="1:57" ht="14.25" customHeight="1">
      <c r="A6" s="3"/>
      <c r="B6" s="3"/>
      <c r="C6" s="200" t="s">
        <v>39</v>
      </c>
      <c r="D6" s="201"/>
      <c r="E6" s="3"/>
      <c r="F6" s="3"/>
      <c r="G6" s="3"/>
      <c r="H6" s="3"/>
      <c r="I6" s="3"/>
      <c r="J6" s="3"/>
      <c r="K6" s="3"/>
      <c r="L6" s="3"/>
      <c r="M6" s="3"/>
      <c r="N6" s="3"/>
      <c r="O6" s="3"/>
      <c r="P6" s="3"/>
      <c r="Q6" s="3"/>
      <c r="R6" s="3"/>
      <c r="S6" s="111"/>
      <c r="T6" s="3"/>
      <c r="U6" s="3"/>
      <c r="V6" s="3"/>
      <c r="W6" s="3"/>
      <c r="X6" s="3"/>
      <c r="Y6" s="106"/>
      <c r="Z6" s="3"/>
      <c r="AA6" s="217"/>
      <c r="AB6" s="3"/>
      <c r="AC6" s="3"/>
      <c r="AD6" s="3"/>
      <c r="AE6" s="3"/>
      <c r="AF6" s="3"/>
      <c r="AG6" s="3"/>
      <c r="AH6" s="3"/>
      <c r="AI6" s="3"/>
      <c r="AJ6" s="3"/>
      <c r="AK6" s="108"/>
      <c r="AM6" s="4"/>
      <c r="AN6" s="4"/>
      <c r="AO6" s="4"/>
      <c r="AP6" s="4"/>
      <c r="AQ6" s="4"/>
      <c r="AR6" s="4"/>
      <c r="AS6" s="4"/>
      <c r="AT6" s="4"/>
      <c r="AU6" s="4"/>
      <c r="AV6" s="4"/>
      <c r="AW6" s="4"/>
      <c r="AX6" s="4"/>
      <c r="AY6" s="4"/>
      <c r="AZ6" s="4"/>
      <c r="BA6" s="4"/>
      <c r="BB6" s="4"/>
      <c r="BC6" s="4"/>
      <c r="BD6" s="4"/>
      <c r="BE6" s="4"/>
    </row>
    <row r="7" spans="1:57" ht="44.25" customHeight="1">
      <c r="A7" s="116" t="s">
        <v>214</v>
      </c>
      <c r="B7" s="116" t="s">
        <v>215</v>
      </c>
      <c r="C7" s="202" t="s">
        <v>94</v>
      </c>
      <c r="D7" s="203" t="s">
        <v>136</v>
      </c>
      <c r="E7" s="116" t="s">
        <v>137</v>
      </c>
      <c r="F7" s="116" t="s">
        <v>138</v>
      </c>
      <c r="G7" s="116" t="s">
        <v>139</v>
      </c>
      <c r="H7" s="116" t="s">
        <v>140</v>
      </c>
      <c r="I7" s="116" t="s">
        <v>99</v>
      </c>
      <c r="J7" s="116" t="s">
        <v>141</v>
      </c>
      <c r="K7" s="116" t="s">
        <v>142</v>
      </c>
      <c r="L7" s="116" t="s">
        <v>143</v>
      </c>
      <c r="M7" s="116" t="s">
        <v>144</v>
      </c>
      <c r="N7" s="116" t="s">
        <v>145</v>
      </c>
      <c r="O7" s="116" t="s">
        <v>146</v>
      </c>
      <c r="P7" s="116" t="s">
        <v>147</v>
      </c>
      <c r="Q7" s="116" t="s">
        <v>148</v>
      </c>
      <c r="R7" s="116" t="s">
        <v>149</v>
      </c>
      <c r="S7" s="116" t="s">
        <v>150</v>
      </c>
      <c r="T7" s="116" t="s">
        <v>101</v>
      </c>
      <c r="U7" s="120" t="s">
        <v>102</v>
      </c>
      <c r="V7" s="116" t="s">
        <v>103</v>
      </c>
      <c r="W7" s="120" t="s">
        <v>224</v>
      </c>
      <c r="X7" s="204" t="s">
        <v>105</v>
      </c>
      <c r="Y7" s="122" t="s">
        <v>106</v>
      </c>
      <c r="Z7" s="120" t="s">
        <v>122</v>
      </c>
      <c r="AA7" s="218" t="s">
        <v>111</v>
      </c>
      <c r="AB7" s="116" t="s">
        <v>166</v>
      </c>
      <c r="AC7" s="116" t="s">
        <v>152</v>
      </c>
      <c r="AD7" s="120" t="s">
        <v>216</v>
      </c>
      <c r="AE7" s="116" t="s">
        <v>217</v>
      </c>
      <c r="AF7" s="124" t="s">
        <v>112</v>
      </c>
      <c r="AG7" s="124" t="s">
        <v>113</v>
      </c>
      <c r="AH7" s="124" t="s">
        <v>114</v>
      </c>
      <c r="AI7" s="124" t="s">
        <v>115</v>
      </c>
      <c r="AJ7" s="124" t="s">
        <v>116</v>
      </c>
      <c r="AK7" s="206" t="s">
        <v>218</v>
      </c>
      <c r="AL7" s="71" t="s">
        <v>124</v>
      </c>
      <c r="AM7" s="219"/>
      <c r="AN7" s="219"/>
      <c r="AO7" s="219"/>
      <c r="AP7" s="219"/>
      <c r="AQ7" s="219"/>
      <c r="AR7" s="219"/>
      <c r="AS7" s="219"/>
      <c r="AT7" s="219"/>
      <c r="AU7" s="219"/>
      <c r="AV7" s="219"/>
      <c r="AW7" s="219"/>
      <c r="AX7" s="219"/>
      <c r="AY7" s="219"/>
      <c r="AZ7" s="219"/>
      <c r="BA7" s="219"/>
      <c r="BB7" s="219"/>
      <c r="BC7" s="219"/>
      <c r="BD7" s="219"/>
      <c r="BE7" s="219"/>
    </row>
    <row r="8" spans="1:57" ht="14.25" customHeight="1">
      <c r="A8" s="126" t="s">
        <v>125</v>
      </c>
      <c r="B8" s="126" t="s">
        <v>126</v>
      </c>
      <c r="C8" s="209" t="s">
        <v>127</v>
      </c>
      <c r="D8" s="126" t="s">
        <v>129</v>
      </c>
      <c r="E8" s="126" t="s">
        <v>129</v>
      </c>
      <c r="F8" s="126" t="s">
        <v>154</v>
      </c>
      <c r="G8" s="126" t="s">
        <v>154</v>
      </c>
      <c r="H8" s="126" t="s">
        <v>154</v>
      </c>
      <c r="I8" s="127" t="s">
        <v>128</v>
      </c>
      <c r="J8" s="127" t="s">
        <v>128</v>
      </c>
      <c r="K8" s="126" t="s">
        <v>125</v>
      </c>
      <c r="L8" s="126" t="s">
        <v>125</v>
      </c>
      <c r="M8" s="126" t="s">
        <v>125</v>
      </c>
      <c r="N8" s="126" t="s">
        <v>127</v>
      </c>
      <c r="O8" s="126" t="s">
        <v>129</v>
      </c>
      <c r="P8" s="126" t="s">
        <v>155</v>
      </c>
      <c r="Q8" s="127" t="s">
        <v>128</v>
      </c>
      <c r="R8" s="127" t="s">
        <v>128</v>
      </c>
      <c r="S8" s="126" t="s">
        <v>125</v>
      </c>
      <c r="T8" s="127" t="s">
        <v>128</v>
      </c>
      <c r="U8" s="126" t="s">
        <v>125</v>
      </c>
      <c r="V8" s="126"/>
      <c r="W8" s="126" t="s">
        <v>125</v>
      </c>
      <c r="X8" s="126" t="s">
        <v>125</v>
      </c>
      <c r="Y8" s="210" t="s">
        <v>156</v>
      </c>
      <c r="Z8" s="128"/>
      <c r="AA8" s="220" t="s">
        <v>156</v>
      </c>
      <c r="AB8" s="127" t="s">
        <v>128</v>
      </c>
      <c r="AC8" s="127" t="s">
        <v>128</v>
      </c>
      <c r="AD8" s="127" t="s">
        <v>128</v>
      </c>
      <c r="AE8" s="127" t="s">
        <v>128</v>
      </c>
      <c r="AF8" s="127"/>
      <c r="AG8" s="127"/>
      <c r="AH8" s="127"/>
      <c r="AI8" s="127"/>
      <c r="AJ8" s="127"/>
      <c r="AK8" s="212"/>
      <c r="AL8" s="78"/>
      <c r="AM8" s="221"/>
      <c r="AN8" s="221"/>
      <c r="AO8" s="221"/>
      <c r="AP8" s="221"/>
      <c r="AQ8" s="221"/>
      <c r="AR8" s="221"/>
      <c r="AS8" s="221"/>
      <c r="AT8" s="221"/>
      <c r="AU8" s="221"/>
      <c r="AV8" s="221"/>
      <c r="AW8" s="221"/>
      <c r="AX8" s="221"/>
      <c r="AY8" s="221"/>
      <c r="AZ8" s="221"/>
      <c r="BA8" s="221"/>
      <c r="BB8" s="221"/>
      <c r="BC8" s="221"/>
      <c r="BD8" s="221"/>
      <c r="BE8" s="221"/>
    </row>
    <row r="9" spans="1:57">
      <c r="A9" s="79"/>
      <c r="B9" s="80"/>
      <c r="C9" s="79"/>
      <c r="D9" s="132"/>
      <c r="E9" s="132"/>
      <c r="F9" s="85"/>
      <c r="G9" s="85" t="str">
        <f>+IFERROR(VLOOKUP(F9,Listas!$B:$C,2,0),"")</f>
        <v/>
      </c>
      <c r="H9" s="85"/>
      <c r="I9" s="109"/>
      <c r="J9" s="85"/>
      <c r="K9" s="79"/>
      <c r="L9" s="79"/>
      <c r="M9" s="82"/>
      <c r="N9" s="79"/>
      <c r="O9" s="132"/>
      <c r="P9" s="80"/>
      <c r="Q9" s="85"/>
      <c r="R9" s="85"/>
      <c r="S9" s="84"/>
      <c r="T9" s="85"/>
      <c r="U9" s="79"/>
      <c r="V9" s="85"/>
      <c r="W9" s="79"/>
      <c r="X9" s="222" t="str">
        <f t="shared" ref="X9:X209" si="0">IF(U9+W9=0,"",U9+W9)</f>
        <v/>
      </c>
      <c r="Y9" s="87"/>
      <c r="Z9" s="88"/>
      <c r="AA9" s="223" t="str">
        <f>+IF(T9="UI",'Tasas por grupos escalonada'!$C$12,IF(T9="UYU",'Tasas por grupos escalonada'!$C$11,""))</f>
        <v/>
      </c>
      <c r="AB9" s="92"/>
      <c r="AC9" s="85"/>
      <c r="AD9" s="85"/>
      <c r="AE9" s="85"/>
      <c r="AF9" s="90" t="str">
        <f t="shared" ref="AF9:AF209" si="1">IFERROR(((1+AA9)^(IF(V9="Mensual",1,IF(V9="Bimestral",2,IF(V9="trimestral",3,IF(V9="semestral",6,IF(V9="Anual",12,"error")))))/12)-1),"")</f>
        <v/>
      </c>
      <c r="AG9" s="91" t="str">
        <f t="shared" ref="AG9:AG209" si="2">IFERROR(((1-(1/((1+AF9)^(U9))))/AF9),"")</f>
        <v/>
      </c>
      <c r="AH9" s="92" t="str">
        <f t="shared" ref="AH9:AH209" si="3">+IFERROR((S9/AG9),"")</f>
        <v/>
      </c>
      <c r="AI9" s="93" t="str">
        <f t="shared" ref="AI9:AI209" si="4">+IFERROR((AH9*U9),"")</f>
        <v/>
      </c>
      <c r="AJ9" s="93" t="str">
        <f t="shared" ref="AJ9:AJ209" si="5">IFERROR((S9*((1+AA9)^((365/((IF(V9="Mensual",12,IF(V9="Bimestral",6,IF(V9="trimestral",4,IF(V9="semestral",2,IF(V9="anual",1,"error"))))))))/365)-1)*W9),"")</f>
        <v/>
      </c>
      <c r="AK9" s="215" t="str">
        <f t="shared" ref="AK9:AK209" si="6">+IFERROR(IF(W9&gt;0,(AJ9+(AI9-S9)),(AI9-S9)),"")</f>
        <v/>
      </c>
      <c r="AL9" s="99" t="str">
        <f>+IF(A9="","",IF(C9="",70,VLOOKUP(I9,Hoja2!A:D,4,0)))</f>
        <v/>
      </c>
      <c r="AM9" s="109"/>
      <c r="AN9" s="109"/>
      <c r="AO9" s="109"/>
      <c r="AP9" s="109"/>
      <c r="AQ9" s="109"/>
      <c r="AR9" s="109"/>
      <c r="AS9" s="109"/>
      <c r="AT9" s="109"/>
      <c r="AU9" s="109"/>
      <c r="AV9" s="109"/>
      <c r="AW9" s="109"/>
      <c r="AX9" s="109"/>
      <c r="AY9" s="109"/>
      <c r="AZ9" s="109"/>
      <c r="BA9" s="109"/>
      <c r="BB9" s="109"/>
      <c r="BC9" s="109"/>
      <c r="BD9" s="109"/>
      <c r="BE9" s="109"/>
    </row>
    <row r="10" spans="1:57">
      <c r="A10" s="79"/>
      <c r="B10" s="80"/>
      <c r="C10" s="79"/>
      <c r="D10" s="132"/>
      <c r="E10" s="132"/>
      <c r="F10" s="85"/>
      <c r="G10" s="85" t="str">
        <f>+IFERROR(VLOOKUP(F10,Listas!$B:$C,2,0),"")</f>
        <v/>
      </c>
      <c r="H10" s="85"/>
      <c r="I10" s="85"/>
      <c r="J10" s="85"/>
      <c r="K10" s="79"/>
      <c r="L10" s="79"/>
      <c r="M10" s="82"/>
      <c r="N10" s="79"/>
      <c r="O10" s="132"/>
      <c r="P10" s="80"/>
      <c r="Q10" s="85"/>
      <c r="R10" s="85"/>
      <c r="S10" s="84"/>
      <c r="T10" s="85"/>
      <c r="U10" s="79"/>
      <c r="V10" s="85"/>
      <c r="W10" s="79"/>
      <c r="X10" s="222" t="str">
        <f t="shared" si="0"/>
        <v/>
      </c>
      <c r="Y10" s="87"/>
      <c r="Z10" s="88"/>
      <c r="AA10" s="223" t="str">
        <f>+IF(T10="UI",'Tasas por grupos escalonada'!$C$12,IF(T10="UYU",'Tasas por grupos escalonada'!$C$11,""))</f>
        <v/>
      </c>
      <c r="AB10" s="85"/>
      <c r="AC10" s="85"/>
      <c r="AD10" s="85"/>
      <c r="AE10" s="85"/>
      <c r="AF10" s="90" t="str">
        <f t="shared" si="1"/>
        <v/>
      </c>
      <c r="AG10" s="91" t="str">
        <f t="shared" si="2"/>
        <v/>
      </c>
      <c r="AH10" s="92" t="str">
        <f t="shared" si="3"/>
        <v/>
      </c>
      <c r="AI10" s="93" t="str">
        <f t="shared" si="4"/>
        <v/>
      </c>
      <c r="AJ10" s="93" t="str">
        <f t="shared" si="5"/>
        <v/>
      </c>
      <c r="AK10" s="215" t="str">
        <f t="shared" si="6"/>
        <v/>
      </c>
      <c r="AL10" s="99" t="str">
        <f>+IF(A10="","",IF(C10="",70,VLOOKUP(I10,Hoja2!A:D,4,0)))</f>
        <v/>
      </c>
      <c r="AM10" s="109"/>
      <c r="AN10" s="109"/>
      <c r="AO10" s="109"/>
      <c r="AP10" s="109"/>
      <c r="AQ10" s="109"/>
      <c r="AR10" s="109"/>
      <c r="AS10" s="109"/>
      <c r="AT10" s="109"/>
      <c r="AU10" s="109"/>
      <c r="AV10" s="109"/>
      <c r="AW10" s="109"/>
      <c r="AX10" s="109"/>
      <c r="AY10" s="109"/>
      <c r="AZ10" s="109"/>
      <c r="BA10" s="109"/>
      <c r="BB10" s="109"/>
      <c r="BC10" s="109"/>
      <c r="BD10" s="109"/>
      <c r="BE10" s="109"/>
    </row>
    <row r="11" spans="1:57">
      <c r="A11" s="79"/>
      <c r="B11" s="85"/>
      <c r="C11" s="79"/>
      <c r="D11" s="132"/>
      <c r="E11" s="132"/>
      <c r="F11" s="85"/>
      <c r="G11" s="85" t="str">
        <f>+IFERROR(VLOOKUP(F11,Listas!$B:$C,2,0),"")</f>
        <v/>
      </c>
      <c r="H11" s="85"/>
      <c r="I11" s="85"/>
      <c r="J11" s="85"/>
      <c r="K11" s="79"/>
      <c r="L11" s="79"/>
      <c r="M11" s="82"/>
      <c r="N11" s="79"/>
      <c r="O11" s="132"/>
      <c r="P11" s="80"/>
      <c r="Q11" s="85"/>
      <c r="R11" s="85"/>
      <c r="S11" s="84"/>
      <c r="T11" s="85"/>
      <c r="U11" s="79"/>
      <c r="V11" s="85"/>
      <c r="W11" s="79"/>
      <c r="X11" s="222" t="str">
        <f t="shared" si="0"/>
        <v/>
      </c>
      <c r="Y11" s="87"/>
      <c r="Z11" s="88"/>
      <c r="AA11" s="223" t="str">
        <f>+IF(T11="UI",'Tasas por grupos escalonada'!$C$12,IF(T11="UYU",'Tasas por grupos escalonada'!$C$11,""))</f>
        <v/>
      </c>
      <c r="AB11" s="85"/>
      <c r="AC11" s="85"/>
      <c r="AD11" s="85"/>
      <c r="AE11" s="85"/>
      <c r="AF11" s="90" t="str">
        <f t="shared" si="1"/>
        <v/>
      </c>
      <c r="AG11" s="91" t="str">
        <f t="shared" si="2"/>
        <v/>
      </c>
      <c r="AH11" s="92" t="str">
        <f t="shared" si="3"/>
        <v/>
      </c>
      <c r="AI11" s="93" t="str">
        <f t="shared" si="4"/>
        <v/>
      </c>
      <c r="AJ11" s="93" t="str">
        <f t="shared" si="5"/>
        <v/>
      </c>
      <c r="AK11" s="215" t="str">
        <f t="shared" si="6"/>
        <v/>
      </c>
      <c r="AL11" s="99" t="str">
        <f>+IF(A11="","",IF(C11="",70,VLOOKUP(I11,Hoja2!A:D,4,0)))</f>
        <v/>
      </c>
      <c r="AM11" s="109"/>
      <c r="AN11" s="109"/>
      <c r="AO11" s="109"/>
      <c r="AP11" s="109"/>
      <c r="AQ11" s="109"/>
      <c r="AR11" s="109"/>
      <c r="AS11" s="109"/>
      <c r="AT11" s="109"/>
      <c r="AU11" s="109"/>
      <c r="AV11" s="109"/>
      <c r="AW11" s="109"/>
      <c r="AX11" s="109"/>
      <c r="AY11" s="109"/>
      <c r="AZ11" s="109"/>
      <c r="BA11" s="109"/>
      <c r="BB11" s="109"/>
      <c r="BC11" s="109"/>
      <c r="BD11" s="109"/>
      <c r="BE11" s="109"/>
    </row>
    <row r="12" spans="1:57">
      <c r="A12" s="79"/>
      <c r="B12" s="85"/>
      <c r="C12" s="79"/>
      <c r="D12" s="132"/>
      <c r="E12" s="132"/>
      <c r="F12" s="85"/>
      <c r="G12" s="85" t="str">
        <f>+IFERROR(VLOOKUP(F12,Listas!$B:$C,2,0),"")</f>
        <v/>
      </c>
      <c r="H12" s="85"/>
      <c r="I12" s="85"/>
      <c r="J12" s="85"/>
      <c r="K12" s="79"/>
      <c r="L12" s="79"/>
      <c r="M12" s="82"/>
      <c r="N12" s="79"/>
      <c r="O12" s="132"/>
      <c r="P12" s="80"/>
      <c r="Q12" s="85"/>
      <c r="R12" s="85"/>
      <c r="S12" s="84"/>
      <c r="T12" s="85"/>
      <c r="U12" s="79"/>
      <c r="V12" s="85"/>
      <c r="W12" s="79"/>
      <c r="X12" s="222" t="str">
        <f t="shared" si="0"/>
        <v/>
      </c>
      <c r="Y12" s="87"/>
      <c r="Z12" s="88"/>
      <c r="AA12" s="223" t="str">
        <f>+IF(T12="UI",'Tasas por grupos escalonada'!$C$12,IF(T12="UYU",'Tasas por grupos escalonada'!$C$11,""))</f>
        <v/>
      </c>
      <c r="AB12" s="85"/>
      <c r="AC12" s="85"/>
      <c r="AD12" s="85"/>
      <c r="AE12" s="85"/>
      <c r="AF12" s="90" t="str">
        <f t="shared" si="1"/>
        <v/>
      </c>
      <c r="AG12" s="91" t="str">
        <f t="shared" si="2"/>
        <v/>
      </c>
      <c r="AH12" s="92" t="str">
        <f t="shared" si="3"/>
        <v/>
      </c>
      <c r="AI12" s="93" t="str">
        <f t="shared" si="4"/>
        <v/>
      </c>
      <c r="AJ12" s="93" t="str">
        <f t="shared" si="5"/>
        <v/>
      </c>
      <c r="AK12" s="215" t="str">
        <f t="shared" si="6"/>
        <v/>
      </c>
      <c r="AL12" s="99" t="str">
        <f>+IF(A12="","",IF(C12="",70,VLOOKUP(I12,Hoja2!A:D,4,0)))</f>
        <v/>
      </c>
      <c r="AM12" s="109"/>
      <c r="AN12" s="109"/>
      <c r="AO12" s="109"/>
      <c r="AP12" s="109"/>
      <c r="AQ12" s="109"/>
      <c r="AR12" s="109"/>
      <c r="AS12" s="109"/>
      <c r="AT12" s="109"/>
      <c r="AU12" s="109"/>
      <c r="AV12" s="109"/>
      <c r="AW12" s="109"/>
      <c r="AX12" s="109"/>
      <c r="AY12" s="109"/>
      <c r="AZ12" s="109"/>
      <c r="BA12" s="109"/>
      <c r="BB12" s="109"/>
      <c r="BC12" s="109"/>
      <c r="BD12" s="109"/>
      <c r="BE12" s="109"/>
    </row>
    <row r="13" spans="1:57">
      <c r="A13" s="79"/>
      <c r="B13" s="85"/>
      <c r="C13" s="79"/>
      <c r="D13" s="132"/>
      <c r="E13" s="132"/>
      <c r="F13" s="85"/>
      <c r="G13" s="85" t="str">
        <f>+IFERROR(VLOOKUP(F13,Listas!$B:$C,2,0),"")</f>
        <v/>
      </c>
      <c r="H13" s="85"/>
      <c r="I13" s="85"/>
      <c r="J13" s="85"/>
      <c r="K13" s="79"/>
      <c r="L13" s="79"/>
      <c r="M13" s="82"/>
      <c r="N13" s="79"/>
      <c r="O13" s="132"/>
      <c r="P13" s="80"/>
      <c r="Q13" s="85"/>
      <c r="R13" s="85"/>
      <c r="S13" s="84"/>
      <c r="T13" s="85"/>
      <c r="U13" s="79"/>
      <c r="V13" s="85"/>
      <c r="W13" s="79"/>
      <c r="X13" s="222" t="str">
        <f t="shared" si="0"/>
        <v/>
      </c>
      <c r="Y13" s="87"/>
      <c r="Z13" s="88"/>
      <c r="AA13" s="223" t="str">
        <f>+IF(T13="UI",'Tasas por grupos escalonada'!$C$12,IF(T13="UYU",'Tasas por grupos escalonada'!$C$11,""))</f>
        <v/>
      </c>
      <c r="AB13" s="85"/>
      <c r="AC13" s="85"/>
      <c r="AD13" s="85"/>
      <c r="AE13" s="85"/>
      <c r="AF13" s="90" t="str">
        <f t="shared" si="1"/>
        <v/>
      </c>
      <c r="AG13" s="91" t="str">
        <f t="shared" si="2"/>
        <v/>
      </c>
      <c r="AH13" s="92" t="str">
        <f t="shared" si="3"/>
        <v/>
      </c>
      <c r="AI13" s="93" t="str">
        <f t="shared" si="4"/>
        <v/>
      </c>
      <c r="AJ13" s="93" t="str">
        <f t="shared" si="5"/>
        <v/>
      </c>
      <c r="AK13" s="215" t="str">
        <f t="shared" si="6"/>
        <v/>
      </c>
      <c r="AL13" s="99" t="str">
        <f>+IF(A13="","",IF(C13="",70,VLOOKUP(I13,Hoja2!A:D,4,0)))</f>
        <v/>
      </c>
      <c r="AM13" s="109"/>
      <c r="AN13" s="109"/>
      <c r="AO13" s="109"/>
      <c r="AP13" s="109"/>
      <c r="AQ13" s="109"/>
      <c r="AR13" s="109"/>
      <c r="AS13" s="109"/>
      <c r="AT13" s="109"/>
      <c r="AU13" s="109"/>
      <c r="AV13" s="109"/>
      <c r="AW13" s="109"/>
      <c r="AX13" s="109"/>
      <c r="AY13" s="109"/>
      <c r="AZ13" s="109"/>
      <c r="BA13" s="109"/>
      <c r="BB13" s="109"/>
      <c r="BC13" s="109"/>
      <c r="BD13" s="109"/>
      <c r="BE13" s="109"/>
    </row>
    <row r="14" spans="1:57">
      <c r="A14" s="79"/>
      <c r="B14" s="85"/>
      <c r="C14" s="79"/>
      <c r="D14" s="132"/>
      <c r="E14" s="132"/>
      <c r="F14" s="85"/>
      <c r="G14" s="85" t="str">
        <f>+IFERROR(VLOOKUP(F14,Listas!$B:$C,2,0),"")</f>
        <v/>
      </c>
      <c r="H14" s="85"/>
      <c r="I14" s="85"/>
      <c r="J14" s="85"/>
      <c r="K14" s="79"/>
      <c r="L14" s="79"/>
      <c r="M14" s="82"/>
      <c r="N14" s="79"/>
      <c r="O14" s="132"/>
      <c r="P14" s="80"/>
      <c r="Q14" s="85"/>
      <c r="R14" s="85"/>
      <c r="S14" s="84"/>
      <c r="T14" s="85"/>
      <c r="U14" s="79"/>
      <c r="V14" s="85"/>
      <c r="W14" s="79"/>
      <c r="X14" s="222" t="str">
        <f t="shared" si="0"/>
        <v/>
      </c>
      <c r="Y14" s="87"/>
      <c r="Z14" s="88"/>
      <c r="AA14" s="223" t="str">
        <f>+IF(T14="UI",'Tasas por grupos escalonada'!$C$12,IF(T14="UYU",'Tasas por grupos escalonada'!$C$11,""))</f>
        <v/>
      </c>
      <c r="AB14" s="85"/>
      <c r="AC14" s="85"/>
      <c r="AD14" s="85"/>
      <c r="AE14" s="85"/>
      <c r="AF14" s="90" t="str">
        <f t="shared" si="1"/>
        <v/>
      </c>
      <c r="AG14" s="91" t="str">
        <f t="shared" si="2"/>
        <v/>
      </c>
      <c r="AH14" s="92" t="str">
        <f t="shared" si="3"/>
        <v/>
      </c>
      <c r="AI14" s="93" t="str">
        <f t="shared" si="4"/>
        <v/>
      </c>
      <c r="AJ14" s="93" t="str">
        <f t="shared" si="5"/>
        <v/>
      </c>
      <c r="AK14" s="215" t="str">
        <f t="shared" si="6"/>
        <v/>
      </c>
      <c r="AL14" s="99" t="str">
        <f>+IF(A14="","",IF(C14="",70,VLOOKUP(I14,Hoja2!A:D,4,0)))</f>
        <v/>
      </c>
      <c r="AM14" s="109"/>
      <c r="AN14" s="109"/>
      <c r="AO14" s="109"/>
      <c r="AP14" s="109"/>
      <c r="AQ14" s="109"/>
      <c r="AR14" s="109"/>
      <c r="AS14" s="109"/>
      <c r="AT14" s="109"/>
      <c r="AU14" s="109"/>
      <c r="AV14" s="109"/>
      <c r="AW14" s="109"/>
      <c r="AX14" s="109"/>
      <c r="AY14" s="109"/>
      <c r="AZ14" s="109"/>
      <c r="BA14" s="109"/>
      <c r="BB14" s="109"/>
      <c r="BC14" s="109"/>
      <c r="BD14" s="109"/>
      <c r="BE14" s="109"/>
    </row>
    <row r="15" spans="1:57">
      <c r="A15" s="79"/>
      <c r="B15" s="85"/>
      <c r="C15" s="79"/>
      <c r="D15" s="132"/>
      <c r="E15" s="132"/>
      <c r="F15" s="85"/>
      <c r="G15" s="85" t="str">
        <f>+IFERROR(VLOOKUP(F15,Listas!$B:$C,2,0),"")</f>
        <v/>
      </c>
      <c r="H15" s="85"/>
      <c r="I15" s="85"/>
      <c r="J15" s="85"/>
      <c r="K15" s="79"/>
      <c r="L15" s="79"/>
      <c r="M15" s="82"/>
      <c r="N15" s="79"/>
      <c r="O15" s="132"/>
      <c r="P15" s="80"/>
      <c r="Q15" s="85"/>
      <c r="R15" s="85"/>
      <c r="S15" s="84"/>
      <c r="T15" s="85"/>
      <c r="U15" s="79"/>
      <c r="V15" s="85"/>
      <c r="W15" s="79"/>
      <c r="X15" s="222" t="str">
        <f t="shared" si="0"/>
        <v/>
      </c>
      <c r="Y15" s="87"/>
      <c r="Z15" s="88"/>
      <c r="AA15" s="223" t="str">
        <f>+IF(T15="UI",'Tasas por grupos escalonada'!$C$12,IF(T15="UYU",'Tasas por grupos escalonada'!$C$11,""))</f>
        <v/>
      </c>
      <c r="AB15" s="85"/>
      <c r="AC15" s="136"/>
      <c r="AD15" s="85"/>
      <c r="AE15" s="85"/>
      <c r="AF15" s="90" t="str">
        <f t="shared" si="1"/>
        <v/>
      </c>
      <c r="AG15" s="91" t="str">
        <f t="shared" si="2"/>
        <v/>
      </c>
      <c r="AH15" s="92" t="str">
        <f t="shared" si="3"/>
        <v/>
      </c>
      <c r="AI15" s="93" t="str">
        <f t="shared" si="4"/>
        <v/>
      </c>
      <c r="AJ15" s="93" t="str">
        <f t="shared" si="5"/>
        <v/>
      </c>
      <c r="AK15" s="215" t="str">
        <f t="shared" si="6"/>
        <v/>
      </c>
      <c r="AL15" s="99" t="str">
        <f>+IF(A15="","",IF(C15="",70,VLOOKUP(I15,Hoja2!A:D,4,0)))</f>
        <v/>
      </c>
      <c r="AM15" s="109"/>
      <c r="AN15" s="109"/>
      <c r="AO15" s="109"/>
      <c r="AP15" s="109"/>
      <c r="AQ15" s="109"/>
      <c r="AR15" s="109"/>
      <c r="AS15" s="109"/>
      <c r="AT15" s="109"/>
      <c r="AU15" s="109"/>
      <c r="AV15" s="109"/>
      <c r="AW15" s="109"/>
      <c r="AX15" s="109"/>
      <c r="AY15" s="109"/>
      <c r="AZ15" s="109"/>
      <c r="BA15" s="109"/>
      <c r="BB15" s="109"/>
      <c r="BC15" s="109"/>
      <c r="BD15" s="109"/>
      <c r="BE15" s="109"/>
    </row>
    <row r="16" spans="1:57">
      <c r="A16" s="79"/>
      <c r="B16" s="85"/>
      <c r="C16" s="79"/>
      <c r="D16" s="132"/>
      <c r="E16" s="132"/>
      <c r="F16" s="85"/>
      <c r="G16" s="85" t="str">
        <f>+IFERROR(VLOOKUP(F16,Listas!$B:$C,2,0),"")</f>
        <v/>
      </c>
      <c r="H16" s="85"/>
      <c r="I16" s="85"/>
      <c r="J16" s="85"/>
      <c r="K16" s="79"/>
      <c r="L16" s="79"/>
      <c r="M16" s="82"/>
      <c r="N16" s="79"/>
      <c r="O16" s="132"/>
      <c r="P16" s="80"/>
      <c r="Q16" s="85"/>
      <c r="R16" s="85"/>
      <c r="S16" s="84"/>
      <c r="T16" s="85"/>
      <c r="U16" s="79"/>
      <c r="V16" s="85"/>
      <c r="W16" s="79"/>
      <c r="X16" s="222" t="str">
        <f t="shared" si="0"/>
        <v/>
      </c>
      <c r="Y16" s="87"/>
      <c r="Z16" s="88"/>
      <c r="AA16" s="223" t="str">
        <f>+IF(T16="UI",'Tasas por grupos escalonada'!$C$12,IF(T16="UYU",'Tasas por grupos escalonada'!$C$11,""))</f>
        <v/>
      </c>
      <c r="AB16" s="85"/>
      <c r="AC16" s="85"/>
      <c r="AD16" s="85"/>
      <c r="AE16" s="85"/>
      <c r="AF16" s="90" t="str">
        <f t="shared" si="1"/>
        <v/>
      </c>
      <c r="AG16" s="91" t="str">
        <f t="shared" si="2"/>
        <v/>
      </c>
      <c r="AH16" s="92" t="str">
        <f t="shared" si="3"/>
        <v/>
      </c>
      <c r="AI16" s="93" t="str">
        <f t="shared" si="4"/>
        <v/>
      </c>
      <c r="AJ16" s="93" t="str">
        <f t="shared" si="5"/>
        <v/>
      </c>
      <c r="AK16" s="215" t="str">
        <f t="shared" si="6"/>
        <v/>
      </c>
      <c r="AL16" s="99" t="str">
        <f>+IF(A16="","",IF(C16="",70,VLOOKUP(I16,Hoja2!A:D,4,0)))</f>
        <v/>
      </c>
      <c r="AM16" s="109"/>
      <c r="AN16" s="109"/>
      <c r="AO16" s="109"/>
      <c r="AP16" s="109"/>
      <c r="AQ16" s="109"/>
      <c r="AR16" s="109"/>
      <c r="AS16" s="109"/>
      <c r="AT16" s="109"/>
      <c r="AU16" s="109"/>
      <c r="AV16" s="109"/>
      <c r="AW16" s="109"/>
      <c r="AX16" s="109"/>
      <c r="AY16" s="109"/>
      <c r="AZ16" s="109"/>
      <c r="BA16" s="109"/>
      <c r="BB16" s="109"/>
      <c r="BC16" s="109"/>
      <c r="BD16" s="109"/>
      <c r="BE16" s="109"/>
    </row>
    <row r="17" spans="1:57">
      <c r="A17" s="79"/>
      <c r="B17" s="85"/>
      <c r="C17" s="79"/>
      <c r="D17" s="132"/>
      <c r="E17" s="132"/>
      <c r="F17" s="85"/>
      <c r="G17" s="85" t="str">
        <f>+IFERROR(VLOOKUP(F17,Listas!$B:$C,2,0),"")</f>
        <v/>
      </c>
      <c r="H17" s="85"/>
      <c r="I17" s="85"/>
      <c r="J17" s="85"/>
      <c r="K17" s="79"/>
      <c r="L17" s="79"/>
      <c r="M17" s="82"/>
      <c r="N17" s="79"/>
      <c r="O17" s="132"/>
      <c r="P17" s="80"/>
      <c r="Q17" s="85"/>
      <c r="R17" s="85"/>
      <c r="S17" s="84"/>
      <c r="T17" s="85"/>
      <c r="U17" s="79"/>
      <c r="V17" s="85"/>
      <c r="W17" s="79"/>
      <c r="X17" s="222" t="str">
        <f t="shared" si="0"/>
        <v/>
      </c>
      <c r="Y17" s="87"/>
      <c r="Z17" s="88"/>
      <c r="AA17" s="223" t="str">
        <f>+IF(T17="UI",'Tasas por grupos escalonada'!$C$12,IF(T17="UYU",'Tasas por grupos escalonada'!$C$11,""))</f>
        <v/>
      </c>
      <c r="AB17" s="85"/>
      <c r="AC17" s="85"/>
      <c r="AD17" s="85"/>
      <c r="AE17" s="85"/>
      <c r="AF17" s="90" t="str">
        <f t="shared" si="1"/>
        <v/>
      </c>
      <c r="AG17" s="91" t="str">
        <f t="shared" si="2"/>
        <v/>
      </c>
      <c r="AH17" s="92" t="str">
        <f t="shared" si="3"/>
        <v/>
      </c>
      <c r="AI17" s="93" t="str">
        <f t="shared" si="4"/>
        <v/>
      </c>
      <c r="AJ17" s="93" t="str">
        <f t="shared" si="5"/>
        <v/>
      </c>
      <c r="AK17" s="215" t="str">
        <f t="shared" si="6"/>
        <v/>
      </c>
      <c r="AL17" s="99" t="str">
        <f>+IF(A17="","",IF(C17="",70,VLOOKUP(I17,Hoja2!A:D,4,0)))</f>
        <v/>
      </c>
      <c r="AM17" s="109"/>
      <c r="AN17" s="109"/>
      <c r="AO17" s="109"/>
      <c r="AP17" s="109"/>
      <c r="AQ17" s="109"/>
      <c r="AR17" s="109"/>
      <c r="AS17" s="109"/>
      <c r="AT17" s="109"/>
      <c r="AU17" s="109"/>
      <c r="AV17" s="109"/>
      <c r="AW17" s="109"/>
      <c r="AX17" s="109"/>
      <c r="AY17" s="109"/>
      <c r="AZ17" s="109"/>
      <c r="BA17" s="109"/>
      <c r="BB17" s="109"/>
      <c r="BC17" s="109"/>
      <c r="BD17" s="109"/>
      <c r="BE17" s="109"/>
    </row>
    <row r="18" spans="1:57">
      <c r="A18" s="79"/>
      <c r="B18" s="85"/>
      <c r="C18" s="79"/>
      <c r="D18" s="132"/>
      <c r="E18" s="132"/>
      <c r="F18" s="85"/>
      <c r="G18" s="85" t="str">
        <f>+IFERROR(VLOOKUP(F18,Listas!$B:$C,2,0),"")</f>
        <v/>
      </c>
      <c r="H18" s="85"/>
      <c r="I18" s="85"/>
      <c r="J18" s="85"/>
      <c r="K18" s="79"/>
      <c r="L18" s="79"/>
      <c r="M18" s="82"/>
      <c r="N18" s="79"/>
      <c r="O18" s="132"/>
      <c r="P18" s="80"/>
      <c r="Q18" s="85"/>
      <c r="R18" s="85"/>
      <c r="S18" s="84"/>
      <c r="T18" s="85"/>
      <c r="U18" s="79"/>
      <c r="V18" s="85"/>
      <c r="W18" s="79"/>
      <c r="X18" s="222" t="str">
        <f t="shared" si="0"/>
        <v/>
      </c>
      <c r="Y18" s="87"/>
      <c r="Z18" s="88"/>
      <c r="AA18" s="223" t="str">
        <f>+IF(T18="UI",'Tasas por grupos escalonada'!$C$12,IF(T18="UYU",'Tasas por grupos escalonada'!$C$11,""))</f>
        <v/>
      </c>
      <c r="AB18" s="85"/>
      <c r="AC18" s="85"/>
      <c r="AD18" s="85"/>
      <c r="AE18" s="85"/>
      <c r="AF18" s="90" t="str">
        <f t="shared" si="1"/>
        <v/>
      </c>
      <c r="AG18" s="91" t="str">
        <f t="shared" si="2"/>
        <v/>
      </c>
      <c r="AH18" s="92" t="str">
        <f t="shared" si="3"/>
        <v/>
      </c>
      <c r="AI18" s="93" t="str">
        <f t="shared" si="4"/>
        <v/>
      </c>
      <c r="AJ18" s="93" t="str">
        <f t="shared" si="5"/>
        <v/>
      </c>
      <c r="AK18" s="215" t="str">
        <f t="shared" si="6"/>
        <v/>
      </c>
      <c r="AL18" s="99" t="str">
        <f>+IF(A18="","",IF(C18="",70,VLOOKUP(I18,Hoja2!A:D,4,0)))</f>
        <v/>
      </c>
      <c r="AM18" s="221"/>
      <c r="AN18" s="221"/>
      <c r="AO18" s="221"/>
      <c r="AP18" s="221"/>
      <c r="AQ18" s="221"/>
      <c r="AR18" s="221"/>
      <c r="AS18" s="221"/>
      <c r="AT18" s="221"/>
      <c r="AU18" s="221"/>
      <c r="AV18" s="221"/>
      <c r="AW18" s="221"/>
      <c r="AX18" s="221"/>
      <c r="AY18" s="221"/>
      <c r="AZ18" s="221"/>
      <c r="BA18" s="221"/>
      <c r="BB18" s="221"/>
      <c r="BC18" s="221"/>
      <c r="BD18" s="221"/>
      <c r="BE18" s="221"/>
    </row>
    <row r="19" spans="1:57">
      <c r="A19" s="79"/>
      <c r="B19" s="85"/>
      <c r="C19" s="79"/>
      <c r="D19" s="132"/>
      <c r="E19" s="132"/>
      <c r="F19" s="85"/>
      <c r="G19" s="85" t="str">
        <f>+IFERROR(VLOOKUP(F19,Listas!$B:$C,2,0),"")</f>
        <v/>
      </c>
      <c r="H19" s="85"/>
      <c r="I19" s="85"/>
      <c r="J19" s="85"/>
      <c r="K19" s="79"/>
      <c r="L19" s="79"/>
      <c r="M19" s="82"/>
      <c r="N19" s="79"/>
      <c r="O19" s="132"/>
      <c r="P19" s="80"/>
      <c r="Q19" s="85"/>
      <c r="R19" s="85"/>
      <c r="S19" s="84"/>
      <c r="T19" s="85"/>
      <c r="U19" s="79"/>
      <c r="V19" s="85"/>
      <c r="W19" s="79"/>
      <c r="X19" s="222" t="str">
        <f t="shared" si="0"/>
        <v/>
      </c>
      <c r="Y19" s="87"/>
      <c r="Z19" s="88"/>
      <c r="AA19" s="223" t="str">
        <f>+IF(T19="UI",'Tasas por grupos escalonada'!$C$12,IF(T19="UYU",'Tasas por grupos escalonada'!$C$11,""))</f>
        <v/>
      </c>
      <c r="AB19" s="85"/>
      <c r="AC19" s="85"/>
      <c r="AD19" s="85"/>
      <c r="AE19" s="85"/>
      <c r="AF19" s="90" t="str">
        <f t="shared" si="1"/>
        <v/>
      </c>
      <c r="AG19" s="91" t="str">
        <f t="shared" si="2"/>
        <v/>
      </c>
      <c r="AH19" s="92" t="str">
        <f t="shared" si="3"/>
        <v/>
      </c>
      <c r="AI19" s="93" t="str">
        <f t="shared" si="4"/>
        <v/>
      </c>
      <c r="AJ19" s="93" t="str">
        <f t="shared" si="5"/>
        <v/>
      </c>
      <c r="AK19" s="215" t="str">
        <f t="shared" si="6"/>
        <v/>
      </c>
      <c r="AL19" s="99" t="str">
        <f>+IF(A19="","",IF(C19="",70,VLOOKUP(I19,Hoja2!A:D,4,0)))</f>
        <v/>
      </c>
      <c r="AM19" s="109"/>
      <c r="AN19" s="109"/>
      <c r="AO19" s="109"/>
      <c r="AP19" s="109"/>
      <c r="AQ19" s="109"/>
      <c r="AR19" s="109"/>
      <c r="AS19" s="109"/>
      <c r="AT19" s="109"/>
      <c r="AU19" s="109"/>
      <c r="AV19" s="109"/>
      <c r="AW19" s="109"/>
      <c r="AX19" s="109"/>
      <c r="AY19" s="109"/>
      <c r="AZ19" s="109"/>
      <c r="BA19" s="109"/>
      <c r="BB19" s="109"/>
      <c r="BC19" s="109"/>
      <c r="BD19" s="109"/>
      <c r="BE19" s="109"/>
    </row>
    <row r="20" spans="1:57">
      <c r="A20" s="79"/>
      <c r="B20" s="85"/>
      <c r="C20" s="79"/>
      <c r="D20" s="132"/>
      <c r="E20" s="132"/>
      <c r="F20" s="85"/>
      <c r="G20" s="85" t="str">
        <f>+IFERROR(VLOOKUP(F20,Listas!$B:$C,2,0),"")</f>
        <v/>
      </c>
      <c r="H20" s="85"/>
      <c r="I20" s="85"/>
      <c r="J20" s="85"/>
      <c r="K20" s="79"/>
      <c r="L20" s="79"/>
      <c r="M20" s="82"/>
      <c r="N20" s="79"/>
      <c r="O20" s="132"/>
      <c r="P20" s="80"/>
      <c r="Q20" s="85"/>
      <c r="R20" s="85"/>
      <c r="S20" s="85"/>
      <c r="T20" s="85"/>
      <c r="U20" s="79"/>
      <c r="V20" s="85"/>
      <c r="W20" s="79"/>
      <c r="X20" s="222" t="str">
        <f t="shared" si="0"/>
        <v/>
      </c>
      <c r="Y20" s="87"/>
      <c r="Z20" s="88"/>
      <c r="AA20" s="223" t="str">
        <f>+IF(T20="UI",'Tasas por grupos escalonada'!$C$12,IF(T20="UYU",'Tasas por grupos escalonada'!$C$11,""))</f>
        <v/>
      </c>
      <c r="AB20" s="85"/>
      <c r="AC20" s="85"/>
      <c r="AD20" s="85"/>
      <c r="AE20" s="85"/>
      <c r="AF20" s="90" t="str">
        <f t="shared" si="1"/>
        <v/>
      </c>
      <c r="AG20" s="91" t="str">
        <f t="shared" si="2"/>
        <v/>
      </c>
      <c r="AH20" s="92" t="str">
        <f t="shared" si="3"/>
        <v/>
      </c>
      <c r="AI20" s="93" t="str">
        <f t="shared" si="4"/>
        <v/>
      </c>
      <c r="AJ20" s="93" t="str">
        <f t="shared" si="5"/>
        <v/>
      </c>
      <c r="AK20" s="215" t="str">
        <f t="shared" si="6"/>
        <v/>
      </c>
      <c r="AL20" s="99" t="str">
        <f>+IF(A20="","",IF(C20="",70,VLOOKUP(I20,Hoja2!A:D,4,0)))</f>
        <v/>
      </c>
      <c r="AM20" s="109"/>
      <c r="AN20" s="109"/>
      <c r="AO20" s="109"/>
      <c r="AP20" s="109"/>
      <c r="AQ20" s="109"/>
      <c r="AR20" s="109"/>
      <c r="AS20" s="109"/>
      <c r="AT20" s="109"/>
      <c r="AU20" s="109"/>
      <c r="AV20" s="109"/>
      <c r="AW20" s="109"/>
      <c r="AX20" s="109"/>
      <c r="AY20" s="109"/>
      <c r="AZ20" s="109"/>
      <c r="BA20" s="109"/>
      <c r="BB20" s="109"/>
      <c r="BC20" s="109"/>
      <c r="BD20" s="109"/>
      <c r="BE20" s="109"/>
    </row>
    <row r="21" spans="1:57" ht="15.75" customHeight="1">
      <c r="A21" s="79"/>
      <c r="B21" s="85"/>
      <c r="C21" s="79"/>
      <c r="D21" s="132"/>
      <c r="E21" s="132"/>
      <c r="F21" s="85"/>
      <c r="G21" s="85" t="str">
        <f>+IFERROR(VLOOKUP(F21,Listas!$B:$C,2,0),"")</f>
        <v/>
      </c>
      <c r="H21" s="85"/>
      <c r="I21" s="85"/>
      <c r="J21" s="85"/>
      <c r="K21" s="79"/>
      <c r="L21" s="79"/>
      <c r="M21" s="82"/>
      <c r="N21" s="79"/>
      <c r="O21" s="132"/>
      <c r="P21" s="80"/>
      <c r="Q21" s="85"/>
      <c r="R21" s="85"/>
      <c r="S21" s="85"/>
      <c r="T21" s="85"/>
      <c r="U21" s="79"/>
      <c r="V21" s="85"/>
      <c r="W21" s="79"/>
      <c r="X21" s="222" t="str">
        <f t="shared" si="0"/>
        <v/>
      </c>
      <c r="Y21" s="87"/>
      <c r="Z21" s="88"/>
      <c r="AA21" s="223" t="str">
        <f>+IF(T21="UI",'Tasas por grupos escalonada'!$C$12,IF(T21="UYU",'Tasas por grupos escalonada'!$C$11,""))</f>
        <v/>
      </c>
      <c r="AB21" s="85"/>
      <c r="AC21" s="85"/>
      <c r="AD21" s="85"/>
      <c r="AE21" s="85"/>
      <c r="AF21" s="90" t="str">
        <f t="shared" si="1"/>
        <v/>
      </c>
      <c r="AG21" s="91" t="str">
        <f t="shared" si="2"/>
        <v/>
      </c>
      <c r="AH21" s="92" t="str">
        <f t="shared" si="3"/>
        <v/>
      </c>
      <c r="AI21" s="93" t="str">
        <f t="shared" si="4"/>
        <v/>
      </c>
      <c r="AJ21" s="93" t="str">
        <f t="shared" si="5"/>
        <v/>
      </c>
      <c r="AK21" s="215" t="str">
        <f t="shared" si="6"/>
        <v/>
      </c>
      <c r="AL21" s="99" t="str">
        <f>+IF(A21="","",IF(C21="",70,VLOOKUP(I21,Hoja2!A:D,4,0)))</f>
        <v/>
      </c>
      <c r="AM21" s="109"/>
      <c r="AN21" s="109"/>
      <c r="AO21" s="109"/>
      <c r="AP21" s="109"/>
      <c r="AQ21" s="109"/>
      <c r="AR21" s="109"/>
      <c r="AS21" s="109"/>
      <c r="AT21" s="109"/>
      <c r="AU21" s="109"/>
      <c r="AV21" s="109"/>
      <c r="AW21" s="109"/>
      <c r="AX21" s="109"/>
      <c r="AY21" s="109"/>
      <c r="AZ21" s="109"/>
      <c r="BA21" s="109"/>
      <c r="BB21" s="109"/>
      <c r="BC21" s="109"/>
      <c r="BD21" s="109"/>
      <c r="BE21" s="109"/>
    </row>
    <row r="22" spans="1:57" ht="15.75" customHeight="1">
      <c r="A22" s="79"/>
      <c r="B22" s="85"/>
      <c r="C22" s="79"/>
      <c r="D22" s="132"/>
      <c r="E22" s="132"/>
      <c r="F22" s="85"/>
      <c r="G22" s="85" t="str">
        <f>+IFERROR(VLOOKUP(F22,Listas!$B:$C,2,0),"")</f>
        <v/>
      </c>
      <c r="H22" s="85"/>
      <c r="I22" s="85"/>
      <c r="J22" s="85"/>
      <c r="K22" s="79"/>
      <c r="L22" s="79"/>
      <c r="M22" s="82"/>
      <c r="N22" s="79"/>
      <c r="O22" s="132"/>
      <c r="P22" s="80"/>
      <c r="Q22" s="85"/>
      <c r="R22" s="85"/>
      <c r="S22" s="85"/>
      <c r="T22" s="85"/>
      <c r="U22" s="79"/>
      <c r="V22" s="85"/>
      <c r="W22" s="79"/>
      <c r="X22" s="222" t="str">
        <f t="shared" si="0"/>
        <v/>
      </c>
      <c r="Y22" s="87"/>
      <c r="Z22" s="88"/>
      <c r="AA22" s="223" t="str">
        <f>+IF(T22="UI",'Tasas por grupos escalonada'!$C$12,IF(T22="UYU",'Tasas por grupos escalonada'!$C$11,""))</f>
        <v/>
      </c>
      <c r="AB22" s="85"/>
      <c r="AC22" s="85"/>
      <c r="AD22" s="85"/>
      <c r="AE22" s="85"/>
      <c r="AF22" s="90" t="str">
        <f t="shared" si="1"/>
        <v/>
      </c>
      <c r="AG22" s="91" t="str">
        <f t="shared" si="2"/>
        <v/>
      </c>
      <c r="AH22" s="92" t="str">
        <f t="shared" si="3"/>
        <v/>
      </c>
      <c r="AI22" s="93" t="str">
        <f t="shared" si="4"/>
        <v/>
      </c>
      <c r="AJ22" s="93" t="str">
        <f t="shared" si="5"/>
        <v/>
      </c>
      <c r="AK22" s="215" t="str">
        <f t="shared" si="6"/>
        <v/>
      </c>
      <c r="AL22" s="99" t="str">
        <f>+IF(A22="","",IF(C22="",70,VLOOKUP(I22,Hoja2!A:D,4,0)))</f>
        <v/>
      </c>
      <c r="AM22" s="109"/>
      <c r="AN22" s="109"/>
      <c r="AO22" s="109"/>
      <c r="AP22" s="109"/>
      <c r="AQ22" s="109"/>
      <c r="AR22" s="109"/>
      <c r="AS22" s="109"/>
      <c r="AT22" s="109"/>
      <c r="AU22" s="109"/>
      <c r="AV22" s="109"/>
      <c r="AW22" s="109"/>
      <c r="AX22" s="109"/>
      <c r="AY22" s="109"/>
      <c r="AZ22" s="109"/>
      <c r="BA22" s="109"/>
      <c r="BB22" s="109"/>
      <c r="BC22" s="109"/>
      <c r="BD22" s="109"/>
      <c r="BE22" s="109"/>
    </row>
    <row r="23" spans="1:57" ht="15.75" customHeight="1">
      <c r="A23" s="79"/>
      <c r="B23" s="85"/>
      <c r="C23" s="79"/>
      <c r="D23" s="132"/>
      <c r="E23" s="132"/>
      <c r="F23" s="85"/>
      <c r="G23" s="85" t="str">
        <f>+IFERROR(VLOOKUP(F23,Listas!$B:$C,2,0),"")</f>
        <v/>
      </c>
      <c r="H23" s="85"/>
      <c r="I23" s="85"/>
      <c r="J23" s="85"/>
      <c r="K23" s="79"/>
      <c r="L23" s="79"/>
      <c r="M23" s="82"/>
      <c r="N23" s="79"/>
      <c r="O23" s="132"/>
      <c r="P23" s="80"/>
      <c r="Q23" s="85"/>
      <c r="R23" s="85"/>
      <c r="S23" s="85"/>
      <c r="T23" s="85"/>
      <c r="U23" s="79"/>
      <c r="V23" s="85"/>
      <c r="W23" s="79"/>
      <c r="X23" s="222" t="str">
        <f t="shared" si="0"/>
        <v/>
      </c>
      <c r="Y23" s="87"/>
      <c r="Z23" s="88"/>
      <c r="AA23" s="223" t="str">
        <f>+IF(T23="UI",'Tasas por grupos escalonada'!$C$12,IF(T23="UYU",'Tasas por grupos escalonada'!$C$11,""))</f>
        <v/>
      </c>
      <c r="AB23" s="85"/>
      <c r="AC23" s="85"/>
      <c r="AD23" s="85"/>
      <c r="AE23" s="85"/>
      <c r="AF23" s="90" t="str">
        <f t="shared" si="1"/>
        <v/>
      </c>
      <c r="AG23" s="91" t="str">
        <f t="shared" si="2"/>
        <v/>
      </c>
      <c r="AH23" s="92" t="str">
        <f t="shared" si="3"/>
        <v/>
      </c>
      <c r="AI23" s="93" t="str">
        <f t="shared" si="4"/>
        <v/>
      </c>
      <c r="AJ23" s="93" t="str">
        <f t="shared" si="5"/>
        <v/>
      </c>
      <c r="AK23" s="215" t="str">
        <f t="shared" si="6"/>
        <v/>
      </c>
      <c r="AL23" s="99" t="str">
        <f>+IF(A23="","",IF(C23="",70,VLOOKUP(I23,Hoja2!A:D,4,0)))</f>
        <v/>
      </c>
      <c r="AM23" s="109"/>
      <c r="AN23" s="109"/>
      <c r="AO23" s="109"/>
      <c r="AP23" s="109"/>
      <c r="AQ23" s="109"/>
      <c r="AR23" s="109"/>
      <c r="AS23" s="109"/>
      <c r="AT23" s="109"/>
      <c r="AU23" s="109"/>
      <c r="AV23" s="109"/>
      <c r="AW23" s="109"/>
      <c r="AX23" s="109"/>
      <c r="AY23" s="109"/>
      <c r="AZ23" s="109"/>
      <c r="BA23" s="109"/>
      <c r="BB23" s="109"/>
      <c r="BC23" s="109"/>
      <c r="BD23" s="109"/>
      <c r="BE23" s="109"/>
    </row>
    <row r="24" spans="1:57" ht="15.75" customHeight="1">
      <c r="A24" s="79"/>
      <c r="B24" s="85"/>
      <c r="C24" s="79"/>
      <c r="D24" s="132"/>
      <c r="E24" s="132"/>
      <c r="F24" s="85"/>
      <c r="G24" s="85" t="str">
        <f>+IFERROR(VLOOKUP(F24,Listas!$B:$C,2,0),"")</f>
        <v/>
      </c>
      <c r="H24" s="85"/>
      <c r="I24" s="85"/>
      <c r="J24" s="85"/>
      <c r="K24" s="79"/>
      <c r="L24" s="79"/>
      <c r="M24" s="82"/>
      <c r="N24" s="79"/>
      <c r="O24" s="132"/>
      <c r="P24" s="80"/>
      <c r="Q24" s="85"/>
      <c r="R24" s="85"/>
      <c r="S24" s="85"/>
      <c r="T24" s="85"/>
      <c r="U24" s="79"/>
      <c r="V24" s="85"/>
      <c r="W24" s="79"/>
      <c r="X24" s="222" t="str">
        <f t="shared" si="0"/>
        <v/>
      </c>
      <c r="Y24" s="87"/>
      <c r="Z24" s="88"/>
      <c r="AA24" s="223" t="str">
        <f>+IF(T24="UI",'Tasas por grupos escalonada'!$C$12,IF(T24="UYU",'Tasas por grupos escalonada'!$C$11,""))</f>
        <v/>
      </c>
      <c r="AB24" s="85"/>
      <c r="AC24" s="85"/>
      <c r="AD24" s="85"/>
      <c r="AE24" s="85"/>
      <c r="AF24" s="90" t="str">
        <f t="shared" si="1"/>
        <v/>
      </c>
      <c r="AG24" s="91" t="str">
        <f t="shared" si="2"/>
        <v/>
      </c>
      <c r="AH24" s="92" t="str">
        <f t="shared" si="3"/>
        <v/>
      </c>
      <c r="AI24" s="93" t="str">
        <f t="shared" si="4"/>
        <v/>
      </c>
      <c r="AJ24" s="93" t="str">
        <f t="shared" si="5"/>
        <v/>
      </c>
      <c r="AK24" s="215" t="str">
        <f t="shared" si="6"/>
        <v/>
      </c>
      <c r="AL24" s="99" t="str">
        <f>+IF(A24="","",IF(C24="",70,VLOOKUP(I24,Hoja2!A:D,4,0)))</f>
        <v/>
      </c>
      <c r="AM24" s="109"/>
      <c r="AN24" s="109"/>
      <c r="AO24" s="109"/>
      <c r="AP24" s="109"/>
      <c r="AQ24" s="109"/>
      <c r="AR24" s="109"/>
      <c r="AS24" s="109"/>
      <c r="AT24" s="109"/>
      <c r="AU24" s="109"/>
      <c r="AV24" s="109"/>
      <c r="AW24" s="109"/>
      <c r="AX24" s="109"/>
      <c r="AY24" s="109"/>
      <c r="AZ24" s="109"/>
      <c r="BA24" s="109"/>
      <c r="BB24" s="109"/>
      <c r="BC24" s="109"/>
      <c r="BD24" s="109"/>
      <c r="BE24" s="109"/>
    </row>
    <row r="25" spans="1:57" ht="15.75" customHeight="1">
      <c r="A25" s="79"/>
      <c r="B25" s="85"/>
      <c r="C25" s="79"/>
      <c r="D25" s="132"/>
      <c r="E25" s="132"/>
      <c r="F25" s="85"/>
      <c r="G25" s="85" t="str">
        <f>+IFERROR(VLOOKUP(F25,Listas!$B:$C,2,0),"")</f>
        <v/>
      </c>
      <c r="H25" s="85"/>
      <c r="I25" s="85"/>
      <c r="J25" s="85"/>
      <c r="K25" s="79"/>
      <c r="L25" s="79"/>
      <c r="M25" s="82"/>
      <c r="N25" s="79"/>
      <c r="O25" s="132"/>
      <c r="P25" s="80"/>
      <c r="Q25" s="85"/>
      <c r="R25" s="85"/>
      <c r="S25" s="85"/>
      <c r="T25" s="85"/>
      <c r="U25" s="79"/>
      <c r="V25" s="85"/>
      <c r="W25" s="79"/>
      <c r="X25" s="222" t="str">
        <f t="shared" si="0"/>
        <v/>
      </c>
      <c r="Y25" s="87"/>
      <c r="Z25" s="88"/>
      <c r="AA25" s="223" t="str">
        <f>+IF(T25="UI",'Tasas por grupos escalonada'!$C$12,IF(T25="UYU",'Tasas por grupos escalonada'!$C$11,""))</f>
        <v/>
      </c>
      <c r="AB25" s="85"/>
      <c r="AC25" s="85"/>
      <c r="AD25" s="85"/>
      <c r="AE25" s="85"/>
      <c r="AF25" s="90" t="str">
        <f t="shared" si="1"/>
        <v/>
      </c>
      <c r="AG25" s="91" t="str">
        <f t="shared" si="2"/>
        <v/>
      </c>
      <c r="AH25" s="92" t="str">
        <f t="shared" si="3"/>
        <v/>
      </c>
      <c r="AI25" s="93" t="str">
        <f t="shared" si="4"/>
        <v/>
      </c>
      <c r="AJ25" s="93" t="str">
        <f t="shared" si="5"/>
        <v/>
      </c>
      <c r="AK25" s="215" t="str">
        <f t="shared" si="6"/>
        <v/>
      </c>
      <c r="AL25" s="99" t="str">
        <f>+IF(A25="","",IF(C25="",70,VLOOKUP(I25,Hoja2!A:D,4,0)))</f>
        <v/>
      </c>
      <c r="AM25" s="109"/>
      <c r="AN25" s="109"/>
      <c r="AO25" s="109"/>
      <c r="AP25" s="109"/>
      <c r="AQ25" s="109"/>
      <c r="AR25" s="109"/>
      <c r="AS25" s="109"/>
      <c r="AT25" s="109"/>
      <c r="AU25" s="109"/>
      <c r="AV25" s="109"/>
      <c r="AW25" s="109"/>
      <c r="AX25" s="109"/>
      <c r="AY25" s="109"/>
      <c r="AZ25" s="109"/>
      <c r="BA25" s="109"/>
      <c r="BB25" s="109"/>
      <c r="BC25" s="109"/>
      <c r="BD25" s="109"/>
      <c r="BE25" s="109"/>
    </row>
    <row r="26" spans="1:57" ht="15.75" customHeight="1">
      <c r="A26" s="79"/>
      <c r="B26" s="85"/>
      <c r="C26" s="79"/>
      <c r="D26" s="132"/>
      <c r="E26" s="132"/>
      <c r="F26" s="85"/>
      <c r="G26" s="85" t="str">
        <f>+IFERROR(VLOOKUP(F26,Listas!$B:$C,2,0),"")</f>
        <v/>
      </c>
      <c r="H26" s="85"/>
      <c r="I26" s="85"/>
      <c r="J26" s="85"/>
      <c r="K26" s="79"/>
      <c r="L26" s="79"/>
      <c r="M26" s="82"/>
      <c r="N26" s="79"/>
      <c r="O26" s="132"/>
      <c r="P26" s="80"/>
      <c r="Q26" s="85"/>
      <c r="R26" s="85"/>
      <c r="S26" s="85"/>
      <c r="T26" s="85"/>
      <c r="U26" s="79"/>
      <c r="V26" s="85"/>
      <c r="W26" s="79"/>
      <c r="X26" s="222" t="str">
        <f t="shared" si="0"/>
        <v/>
      </c>
      <c r="Y26" s="87"/>
      <c r="Z26" s="88"/>
      <c r="AA26" s="223" t="str">
        <f>+IF(T26="UI",'Tasas por grupos escalonada'!$C$12,IF(T26="UYU",'Tasas por grupos escalonada'!$C$11,""))</f>
        <v/>
      </c>
      <c r="AB26" s="85"/>
      <c r="AC26" s="85"/>
      <c r="AD26" s="85"/>
      <c r="AE26" s="85"/>
      <c r="AF26" s="90" t="str">
        <f t="shared" si="1"/>
        <v/>
      </c>
      <c r="AG26" s="91" t="str">
        <f t="shared" si="2"/>
        <v/>
      </c>
      <c r="AH26" s="92" t="str">
        <f t="shared" si="3"/>
        <v/>
      </c>
      <c r="AI26" s="93" t="str">
        <f t="shared" si="4"/>
        <v/>
      </c>
      <c r="AJ26" s="93" t="str">
        <f t="shared" si="5"/>
        <v/>
      </c>
      <c r="AK26" s="215" t="str">
        <f t="shared" si="6"/>
        <v/>
      </c>
      <c r="AL26" s="99" t="str">
        <f>+IF(A26="","",IF(C26="",70,VLOOKUP(I26,Hoja2!A:D,4,0)))</f>
        <v/>
      </c>
      <c r="AM26" s="109"/>
      <c r="AN26" s="109"/>
      <c r="AO26" s="109"/>
      <c r="AP26" s="109"/>
      <c r="AQ26" s="109"/>
      <c r="AR26" s="109"/>
      <c r="AS26" s="109"/>
      <c r="AT26" s="109"/>
      <c r="AU26" s="109"/>
      <c r="AV26" s="109"/>
      <c r="AW26" s="109"/>
      <c r="AX26" s="109"/>
      <c r="AY26" s="109"/>
      <c r="AZ26" s="109"/>
      <c r="BA26" s="109"/>
      <c r="BB26" s="109"/>
      <c r="BC26" s="109"/>
      <c r="BD26" s="109"/>
      <c r="BE26" s="109"/>
    </row>
    <row r="27" spans="1:57" ht="15.75" customHeight="1">
      <c r="A27" s="79"/>
      <c r="B27" s="85"/>
      <c r="C27" s="79"/>
      <c r="D27" s="132"/>
      <c r="E27" s="132"/>
      <c r="F27" s="85"/>
      <c r="G27" s="85" t="str">
        <f>+IFERROR(VLOOKUP(F27,Listas!$B:$C,2,0),"")</f>
        <v/>
      </c>
      <c r="H27" s="85"/>
      <c r="I27" s="85"/>
      <c r="J27" s="85"/>
      <c r="K27" s="79"/>
      <c r="L27" s="79"/>
      <c r="M27" s="82"/>
      <c r="N27" s="79"/>
      <c r="O27" s="132"/>
      <c r="P27" s="80"/>
      <c r="Q27" s="85"/>
      <c r="R27" s="85"/>
      <c r="S27" s="85"/>
      <c r="T27" s="85"/>
      <c r="U27" s="79"/>
      <c r="V27" s="85"/>
      <c r="W27" s="79"/>
      <c r="X27" s="222" t="str">
        <f t="shared" si="0"/>
        <v/>
      </c>
      <c r="Y27" s="87"/>
      <c r="Z27" s="88"/>
      <c r="AA27" s="223" t="str">
        <f>+IF(T27="UI",'Tasas por grupos escalonada'!$C$12,IF(T27="UYU",'Tasas por grupos escalonada'!$C$11,""))</f>
        <v/>
      </c>
      <c r="AB27" s="85"/>
      <c r="AC27" s="85"/>
      <c r="AD27" s="85"/>
      <c r="AE27" s="85"/>
      <c r="AF27" s="90" t="str">
        <f t="shared" si="1"/>
        <v/>
      </c>
      <c r="AG27" s="91" t="str">
        <f t="shared" si="2"/>
        <v/>
      </c>
      <c r="AH27" s="92" t="str">
        <f t="shared" si="3"/>
        <v/>
      </c>
      <c r="AI27" s="93" t="str">
        <f t="shared" si="4"/>
        <v/>
      </c>
      <c r="AJ27" s="93" t="str">
        <f t="shared" si="5"/>
        <v/>
      </c>
      <c r="AK27" s="215" t="str">
        <f t="shared" si="6"/>
        <v/>
      </c>
      <c r="AL27" s="99" t="str">
        <f>+IF(A27="","",IF(C27="",70,VLOOKUP(I27,Hoja2!A:D,4,0)))</f>
        <v/>
      </c>
      <c r="AM27" s="109"/>
      <c r="AN27" s="109"/>
      <c r="AO27" s="109"/>
      <c r="AP27" s="109"/>
      <c r="AQ27" s="109"/>
      <c r="AR27" s="109"/>
      <c r="AS27" s="109"/>
      <c r="AT27" s="109"/>
      <c r="AU27" s="109"/>
      <c r="AV27" s="109"/>
      <c r="AW27" s="109"/>
      <c r="AX27" s="109"/>
      <c r="AY27" s="109"/>
      <c r="AZ27" s="109"/>
      <c r="BA27" s="109"/>
      <c r="BB27" s="109"/>
      <c r="BC27" s="109"/>
      <c r="BD27" s="109"/>
      <c r="BE27" s="109"/>
    </row>
    <row r="28" spans="1:57" ht="15.75" customHeight="1">
      <c r="A28" s="79"/>
      <c r="B28" s="85"/>
      <c r="C28" s="79"/>
      <c r="D28" s="132"/>
      <c r="E28" s="132"/>
      <c r="F28" s="85"/>
      <c r="G28" s="85" t="str">
        <f>+IFERROR(VLOOKUP(F28,Listas!$B:$C,2,0),"")</f>
        <v/>
      </c>
      <c r="H28" s="85"/>
      <c r="I28" s="85"/>
      <c r="J28" s="85"/>
      <c r="K28" s="79"/>
      <c r="L28" s="79"/>
      <c r="M28" s="82"/>
      <c r="N28" s="79"/>
      <c r="O28" s="132"/>
      <c r="P28" s="80"/>
      <c r="Q28" s="85"/>
      <c r="R28" s="85"/>
      <c r="S28" s="85"/>
      <c r="T28" s="85"/>
      <c r="U28" s="79"/>
      <c r="V28" s="85"/>
      <c r="W28" s="79"/>
      <c r="X28" s="222" t="str">
        <f t="shared" si="0"/>
        <v/>
      </c>
      <c r="Y28" s="87"/>
      <c r="Z28" s="88"/>
      <c r="AA28" s="223" t="str">
        <f>+IF(T28="UI",'Tasas por grupos escalonada'!$C$12,IF(T28="UYU",'Tasas por grupos escalonada'!$C$11,""))</f>
        <v/>
      </c>
      <c r="AB28" s="85"/>
      <c r="AC28" s="85"/>
      <c r="AD28" s="85"/>
      <c r="AE28" s="85"/>
      <c r="AF28" s="90" t="str">
        <f t="shared" si="1"/>
        <v/>
      </c>
      <c r="AG28" s="91" t="str">
        <f t="shared" si="2"/>
        <v/>
      </c>
      <c r="AH28" s="92" t="str">
        <f t="shared" si="3"/>
        <v/>
      </c>
      <c r="AI28" s="93" t="str">
        <f t="shared" si="4"/>
        <v/>
      </c>
      <c r="AJ28" s="93" t="str">
        <f t="shared" si="5"/>
        <v/>
      </c>
      <c r="AK28" s="215" t="str">
        <f t="shared" si="6"/>
        <v/>
      </c>
      <c r="AL28" s="99" t="str">
        <f>+IF(A28="","",IF(C28="",70,VLOOKUP(I28,Hoja2!A:D,4,0)))</f>
        <v/>
      </c>
      <c r="AM28" s="109"/>
      <c r="AN28" s="109"/>
      <c r="AO28" s="109"/>
      <c r="AP28" s="109"/>
      <c r="AQ28" s="109"/>
      <c r="AR28" s="109"/>
      <c r="AS28" s="109"/>
      <c r="AT28" s="109"/>
      <c r="AU28" s="109"/>
      <c r="AV28" s="109"/>
      <c r="AW28" s="109"/>
      <c r="AX28" s="109"/>
      <c r="AY28" s="109"/>
      <c r="AZ28" s="109"/>
      <c r="BA28" s="109"/>
      <c r="BB28" s="109"/>
      <c r="BC28" s="109"/>
      <c r="BD28" s="109"/>
      <c r="BE28" s="109"/>
    </row>
    <row r="29" spans="1:57" ht="15.75" customHeight="1">
      <c r="A29" s="79"/>
      <c r="B29" s="85"/>
      <c r="C29" s="79"/>
      <c r="D29" s="132"/>
      <c r="E29" s="132"/>
      <c r="F29" s="85"/>
      <c r="G29" s="85" t="str">
        <f>+IFERROR(VLOOKUP(F29,Listas!$B:$C,2,0),"")</f>
        <v/>
      </c>
      <c r="H29" s="85"/>
      <c r="I29" s="85"/>
      <c r="J29" s="85"/>
      <c r="K29" s="79"/>
      <c r="L29" s="79"/>
      <c r="M29" s="82"/>
      <c r="N29" s="79"/>
      <c r="O29" s="132"/>
      <c r="P29" s="80"/>
      <c r="Q29" s="85"/>
      <c r="R29" s="85"/>
      <c r="S29" s="85"/>
      <c r="T29" s="85"/>
      <c r="U29" s="79"/>
      <c r="V29" s="85"/>
      <c r="W29" s="79"/>
      <c r="X29" s="222" t="str">
        <f t="shared" si="0"/>
        <v/>
      </c>
      <c r="Y29" s="87"/>
      <c r="Z29" s="88"/>
      <c r="AA29" s="223" t="str">
        <f>+IF(T29="UI",'Tasas por grupos escalonada'!$C$12,IF(T29="UYU",'Tasas por grupos escalonada'!$C$11,""))</f>
        <v/>
      </c>
      <c r="AB29" s="85"/>
      <c r="AC29" s="85"/>
      <c r="AD29" s="85"/>
      <c r="AE29" s="85"/>
      <c r="AF29" s="90" t="str">
        <f t="shared" si="1"/>
        <v/>
      </c>
      <c r="AG29" s="91" t="str">
        <f t="shared" si="2"/>
        <v/>
      </c>
      <c r="AH29" s="92" t="str">
        <f t="shared" si="3"/>
        <v/>
      </c>
      <c r="AI29" s="93" t="str">
        <f t="shared" si="4"/>
        <v/>
      </c>
      <c r="AJ29" s="93" t="str">
        <f t="shared" si="5"/>
        <v/>
      </c>
      <c r="AK29" s="215" t="str">
        <f t="shared" si="6"/>
        <v/>
      </c>
      <c r="AL29" s="99" t="str">
        <f>+IF(A29="","",IF(C29="",70,VLOOKUP(I29,Hoja2!A:D,4,0)))</f>
        <v/>
      </c>
      <c r="AM29" s="109"/>
      <c r="AN29" s="109"/>
      <c r="AO29" s="109"/>
      <c r="AP29" s="109"/>
      <c r="AQ29" s="109"/>
      <c r="AR29" s="109"/>
      <c r="AS29" s="109"/>
      <c r="AT29" s="109"/>
      <c r="AU29" s="109"/>
      <c r="AV29" s="109"/>
      <c r="AW29" s="109"/>
      <c r="AX29" s="109"/>
      <c r="AY29" s="109"/>
      <c r="AZ29" s="109"/>
      <c r="BA29" s="109"/>
      <c r="BB29" s="109"/>
      <c r="BC29" s="109"/>
      <c r="BD29" s="109"/>
      <c r="BE29" s="109"/>
    </row>
    <row r="30" spans="1:57" ht="15.75" customHeight="1">
      <c r="A30" s="79"/>
      <c r="B30" s="85"/>
      <c r="C30" s="79"/>
      <c r="D30" s="132"/>
      <c r="E30" s="132"/>
      <c r="F30" s="85"/>
      <c r="G30" s="85" t="str">
        <f>+IFERROR(VLOOKUP(F30,Listas!$B:$C,2,0),"")</f>
        <v/>
      </c>
      <c r="H30" s="85"/>
      <c r="I30" s="85"/>
      <c r="J30" s="85"/>
      <c r="K30" s="79"/>
      <c r="L30" s="79"/>
      <c r="M30" s="82"/>
      <c r="N30" s="79"/>
      <c r="O30" s="132"/>
      <c r="P30" s="80"/>
      <c r="Q30" s="85"/>
      <c r="R30" s="85"/>
      <c r="S30" s="85"/>
      <c r="T30" s="85"/>
      <c r="U30" s="79"/>
      <c r="V30" s="85"/>
      <c r="W30" s="79"/>
      <c r="X30" s="222" t="str">
        <f t="shared" si="0"/>
        <v/>
      </c>
      <c r="Y30" s="87"/>
      <c r="Z30" s="88"/>
      <c r="AA30" s="223" t="str">
        <f>+IF(T30="UI",'Tasas por grupos escalonada'!$C$12,IF(T30="UYU",'Tasas por grupos escalonada'!$C$11,""))</f>
        <v/>
      </c>
      <c r="AB30" s="85"/>
      <c r="AC30" s="85"/>
      <c r="AD30" s="85"/>
      <c r="AE30" s="85"/>
      <c r="AF30" s="90" t="str">
        <f t="shared" si="1"/>
        <v/>
      </c>
      <c r="AG30" s="91" t="str">
        <f t="shared" si="2"/>
        <v/>
      </c>
      <c r="AH30" s="92" t="str">
        <f t="shared" si="3"/>
        <v/>
      </c>
      <c r="AI30" s="93" t="str">
        <f t="shared" si="4"/>
        <v/>
      </c>
      <c r="AJ30" s="93" t="str">
        <f t="shared" si="5"/>
        <v/>
      </c>
      <c r="AK30" s="215" t="str">
        <f t="shared" si="6"/>
        <v/>
      </c>
      <c r="AL30" s="99" t="str">
        <f>+IF(A30="","",IF(C30="",70,VLOOKUP(I30,Hoja2!A:D,4,0)))</f>
        <v/>
      </c>
      <c r="AM30" s="109"/>
      <c r="AN30" s="109"/>
      <c r="AO30" s="109"/>
      <c r="AP30" s="109"/>
      <c r="AQ30" s="109"/>
      <c r="AR30" s="109"/>
      <c r="AS30" s="109"/>
      <c r="AT30" s="109"/>
      <c r="AU30" s="109"/>
      <c r="AV30" s="109"/>
      <c r="AW30" s="109"/>
      <c r="AX30" s="109"/>
      <c r="AY30" s="109"/>
      <c r="AZ30" s="109"/>
      <c r="BA30" s="109"/>
      <c r="BB30" s="109"/>
      <c r="BC30" s="109"/>
      <c r="BD30" s="109"/>
      <c r="BE30" s="109"/>
    </row>
    <row r="31" spans="1:57" ht="15.75" customHeight="1">
      <c r="A31" s="79"/>
      <c r="B31" s="85"/>
      <c r="C31" s="79"/>
      <c r="D31" s="132"/>
      <c r="E31" s="132"/>
      <c r="F31" s="85"/>
      <c r="G31" s="85" t="str">
        <f>+IFERROR(VLOOKUP(F31,Listas!$B:$C,2,0),"")</f>
        <v/>
      </c>
      <c r="H31" s="85"/>
      <c r="I31" s="85"/>
      <c r="J31" s="85"/>
      <c r="K31" s="79"/>
      <c r="L31" s="79"/>
      <c r="M31" s="82"/>
      <c r="N31" s="79"/>
      <c r="O31" s="132"/>
      <c r="P31" s="80"/>
      <c r="Q31" s="85"/>
      <c r="R31" s="85"/>
      <c r="S31" s="85"/>
      <c r="T31" s="85"/>
      <c r="U31" s="79"/>
      <c r="V31" s="85"/>
      <c r="W31" s="79"/>
      <c r="X31" s="222" t="str">
        <f t="shared" si="0"/>
        <v/>
      </c>
      <c r="Y31" s="87"/>
      <c r="Z31" s="88"/>
      <c r="AA31" s="223" t="str">
        <f>+IF(T31="UI",'Tasas por grupos escalonada'!$C$12,IF(T31="UYU",'Tasas por grupos escalonada'!$C$11,""))</f>
        <v/>
      </c>
      <c r="AB31" s="85"/>
      <c r="AC31" s="85"/>
      <c r="AD31" s="85"/>
      <c r="AE31" s="85"/>
      <c r="AF31" s="90" t="str">
        <f t="shared" si="1"/>
        <v/>
      </c>
      <c r="AG31" s="91" t="str">
        <f t="shared" si="2"/>
        <v/>
      </c>
      <c r="AH31" s="92" t="str">
        <f t="shared" si="3"/>
        <v/>
      </c>
      <c r="AI31" s="93" t="str">
        <f t="shared" si="4"/>
        <v/>
      </c>
      <c r="AJ31" s="93" t="str">
        <f t="shared" si="5"/>
        <v/>
      </c>
      <c r="AK31" s="215" t="str">
        <f t="shared" si="6"/>
        <v/>
      </c>
      <c r="AL31" s="99" t="str">
        <f>+IF(A31="","",IF(C31="",70,VLOOKUP(I31,Hoja2!A:D,4,0)))</f>
        <v/>
      </c>
      <c r="AM31" s="109"/>
      <c r="AN31" s="109"/>
      <c r="AO31" s="109"/>
      <c r="AP31" s="109"/>
      <c r="AQ31" s="109"/>
      <c r="AR31" s="109"/>
      <c r="AS31" s="109"/>
      <c r="AT31" s="109"/>
      <c r="AU31" s="109"/>
      <c r="AV31" s="109"/>
      <c r="AW31" s="109"/>
      <c r="AX31" s="109"/>
      <c r="AY31" s="109"/>
      <c r="AZ31" s="109"/>
      <c r="BA31" s="109"/>
      <c r="BB31" s="109"/>
      <c r="BC31" s="109"/>
      <c r="BD31" s="109"/>
      <c r="BE31" s="109"/>
    </row>
    <row r="32" spans="1:57" ht="15.75" customHeight="1">
      <c r="A32" s="79"/>
      <c r="B32" s="85"/>
      <c r="C32" s="79"/>
      <c r="D32" s="132"/>
      <c r="E32" s="132"/>
      <c r="F32" s="85"/>
      <c r="G32" s="85" t="str">
        <f>+IFERROR(VLOOKUP(F32,Listas!$B:$C,2,0),"")</f>
        <v/>
      </c>
      <c r="H32" s="85"/>
      <c r="I32" s="85"/>
      <c r="J32" s="85"/>
      <c r="K32" s="79"/>
      <c r="L32" s="79"/>
      <c r="M32" s="82"/>
      <c r="N32" s="79"/>
      <c r="O32" s="132"/>
      <c r="P32" s="80"/>
      <c r="Q32" s="85"/>
      <c r="R32" s="85"/>
      <c r="S32" s="85"/>
      <c r="T32" s="85"/>
      <c r="U32" s="79"/>
      <c r="V32" s="85"/>
      <c r="W32" s="79"/>
      <c r="X32" s="222" t="str">
        <f t="shared" si="0"/>
        <v/>
      </c>
      <c r="Y32" s="87"/>
      <c r="Z32" s="88"/>
      <c r="AA32" s="223" t="str">
        <f>+IF(T32="UI",'Tasas por grupos escalonada'!$C$12,IF(T32="UYU",'Tasas por grupos escalonada'!$C$11,""))</f>
        <v/>
      </c>
      <c r="AB32" s="85"/>
      <c r="AC32" s="85"/>
      <c r="AD32" s="85"/>
      <c r="AE32" s="85"/>
      <c r="AF32" s="90" t="str">
        <f t="shared" si="1"/>
        <v/>
      </c>
      <c r="AG32" s="91" t="str">
        <f t="shared" si="2"/>
        <v/>
      </c>
      <c r="AH32" s="92" t="str">
        <f t="shared" si="3"/>
        <v/>
      </c>
      <c r="AI32" s="93" t="str">
        <f t="shared" si="4"/>
        <v/>
      </c>
      <c r="AJ32" s="93" t="str">
        <f t="shared" si="5"/>
        <v/>
      </c>
      <c r="AK32" s="215" t="str">
        <f t="shared" si="6"/>
        <v/>
      </c>
      <c r="AL32" s="99" t="str">
        <f>+IF(A32="","",IF(C32="",70,VLOOKUP(I32,Hoja2!A:D,4,0)))</f>
        <v/>
      </c>
      <c r="AM32" s="109"/>
      <c r="AN32" s="109"/>
      <c r="AO32" s="109"/>
      <c r="AP32" s="109"/>
      <c r="AQ32" s="109"/>
      <c r="AR32" s="109"/>
      <c r="AS32" s="109"/>
      <c r="AT32" s="109"/>
      <c r="AU32" s="109"/>
      <c r="AV32" s="109"/>
      <c r="AW32" s="109"/>
      <c r="AX32" s="109"/>
      <c r="AY32" s="109"/>
      <c r="AZ32" s="109"/>
      <c r="BA32" s="109"/>
      <c r="BB32" s="109"/>
      <c r="BC32" s="109"/>
      <c r="BD32" s="109"/>
      <c r="BE32" s="109"/>
    </row>
    <row r="33" spans="1:57" ht="15.75" customHeight="1">
      <c r="A33" s="79"/>
      <c r="B33" s="85"/>
      <c r="C33" s="79"/>
      <c r="D33" s="132"/>
      <c r="E33" s="132"/>
      <c r="F33" s="85"/>
      <c r="G33" s="85" t="str">
        <f>+IFERROR(VLOOKUP(F33,Listas!$B:$C,2,0),"")</f>
        <v/>
      </c>
      <c r="H33" s="85"/>
      <c r="I33" s="85"/>
      <c r="J33" s="85"/>
      <c r="K33" s="79"/>
      <c r="L33" s="79"/>
      <c r="M33" s="82"/>
      <c r="N33" s="79"/>
      <c r="O33" s="132"/>
      <c r="P33" s="80"/>
      <c r="Q33" s="85"/>
      <c r="R33" s="85"/>
      <c r="S33" s="85"/>
      <c r="T33" s="85"/>
      <c r="U33" s="79"/>
      <c r="V33" s="85"/>
      <c r="W33" s="79"/>
      <c r="X33" s="222" t="str">
        <f t="shared" si="0"/>
        <v/>
      </c>
      <c r="Y33" s="87"/>
      <c r="Z33" s="88"/>
      <c r="AA33" s="223" t="str">
        <f>+IF(T33="UI",'Tasas por grupos escalonada'!$C$12,IF(T33="UYU",'Tasas por grupos escalonada'!$C$11,""))</f>
        <v/>
      </c>
      <c r="AB33" s="85"/>
      <c r="AC33" s="85"/>
      <c r="AD33" s="85"/>
      <c r="AE33" s="85"/>
      <c r="AF33" s="90" t="str">
        <f t="shared" si="1"/>
        <v/>
      </c>
      <c r="AG33" s="91" t="str">
        <f t="shared" si="2"/>
        <v/>
      </c>
      <c r="AH33" s="92" t="str">
        <f t="shared" si="3"/>
        <v/>
      </c>
      <c r="AI33" s="93" t="str">
        <f t="shared" si="4"/>
        <v/>
      </c>
      <c r="AJ33" s="93" t="str">
        <f t="shared" si="5"/>
        <v/>
      </c>
      <c r="AK33" s="215" t="str">
        <f t="shared" si="6"/>
        <v/>
      </c>
      <c r="AL33" s="99" t="str">
        <f>+IF(A33="","",IF(C33="",70,VLOOKUP(I33,Hoja2!A:D,4,0)))</f>
        <v/>
      </c>
      <c r="AM33" s="109"/>
      <c r="AN33" s="109"/>
      <c r="AO33" s="109"/>
      <c r="AP33" s="109"/>
      <c r="AQ33" s="109"/>
      <c r="AR33" s="109"/>
      <c r="AS33" s="109"/>
      <c r="AT33" s="109"/>
      <c r="AU33" s="109"/>
      <c r="AV33" s="109"/>
      <c r="AW33" s="109"/>
      <c r="AX33" s="109"/>
      <c r="AY33" s="109"/>
      <c r="AZ33" s="109"/>
      <c r="BA33" s="109"/>
      <c r="BB33" s="109"/>
      <c r="BC33" s="109"/>
      <c r="BD33" s="109"/>
      <c r="BE33" s="109"/>
    </row>
    <row r="34" spans="1:57" ht="15.75" customHeight="1">
      <c r="A34" s="79"/>
      <c r="B34" s="85"/>
      <c r="C34" s="79"/>
      <c r="D34" s="132"/>
      <c r="E34" s="132"/>
      <c r="F34" s="85"/>
      <c r="G34" s="85" t="str">
        <f>+IFERROR(VLOOKUP(F34,Listas!$B:$C,2,0),"")</f>
        <v/>
      </c>
      <c r="H34" s="85"/>
      <c r="I34" s="85"/>
      <c r="J34" s="85"/>
      <c r="K34" s="79"/>
      <c r="L34" s="79"/>
      <c r="M34" s="82"/>
      <c r="N34" s="79"/>
      <c r="O34" s="132"/>
      <c r="P34" s="80"/>
      <c r="Q34" s="85"/>
      <c r="R34" s="85"/>
      <c r="S34" s="85"/>
      <c r="T34" s="85"/>
      <c r="U34" s="79"/>
      <c r="V34" s="85"/>
      <c r="W34" s="79"/>
      <c r="X34" s="222" t="str">
        <f t="shared" si="0"/>
        <v/>
      </c>
      <c r="Y34" s="87"/>
      <c r="Z34" s="88"/>
      <c r="AA34" s="223" t="str">
        <f>+IF(T34="UI",'Tasas por grupos escalonada'!$C$12,IF(T34="UYU",'Tasas por grupos escalonada'!$C$11,""))</f>
        <v/>
      </c>
      <c r="AB34" s="85"/>
      <c r="AC34" s="85"/>
      <c r="AD34" s="85"/>
      <c r="AE34" s="85"/>
      <c r="AF34" s="90" t="str">
        <f t="shared" si="1"/>
        <v/>
      </c>
      <c r="AG34" s="91" t="str">
        <f t="shared" si="2"/>
        <v/>
      </c>
      <c r="AH34" s="92" t="str">
        <f t="shared" si="3"/>
        <v/>
      </c>
      <c r="AI34" s="93" t="str">
        <f t="shared" si="4"/>
        <v/>
      </c>
      <c r="AJ34" s="93" t="str">
        <f t="shared" si="5"/>
        <v/>
      </c>
      <c r="AK34" s="215" t="str">
        <f t="shared" si="6"/>
        <v/>
      </c>
      <c r="AL34" s="99" t="str">
        <f>+IF(A34="","",IF(C34="",70,VLOOKUP(I34,Hoja2!A:D,4,0)))</f>
        <v/>
      </c>
      <c r="AM34" s="109"/>
      <c r="AN34" s="109"/>
      <c r="AO34" s="109"/>
      <c r="AP34" s="109"/>
      <c r="AQ34" s="109"/>
      <c r="AR34" s="109"/>
      <c r="AS34" s="109"/>
      <c r="AT34" s="109"/>
      <c r="AU34" s="109"/>
      <c r="AV34" s="109"/>
      <c r="AW34" s="109"/>
      <c r="AX34" s="109"/>
      <c r="AY34" s="109"/>
      <c r="AZ34" s="109"/>
      <c r="BA34" s="109"/>
      <c r="BB34" s="109"/>
      <c r="BC34" s="109"/>
      <c r="BD34" s="109"/>
      <c r="BE34" s="109"/>
    </row>
    <row r="35" spans="1:57" ht="15.75" customHeight="1">
      <c r="A35" s="79"/>
      <c r="B35" s="85"/>
      <c r="C35" s="79"/>
      <c r="D35" s="132"/>
      <c r="E35" s="132"/>
      <c r="F35" s="85"/>
      <c r="G35" s="85" t="str">
        <f>+IFERROR(VLOOKUP(F35,Listas!$B:$C,2,0),"")</f>
        <v/>
      </c>
      <c r="H35" s="85"/>
      <c r="I35" s="85"/>
      <c r="J35" s="85"/>
      <c r="K35" s="79"/>
      <c r="L35" s="79"/>
      <c r="M35" s="82"/>
      <c r="N35" s="79"/>
      <c r="O35" s="132"/>
      <c r="P35" s="80"/>
      <c r="Q35" s="85"/>
      <c r="R35" s="85"/>
      <c r="S35" s="85"/>
      <c r="T35" s="85"/>
      <c r="U35" s="79"/>
      <c r="V35" s="85"/>
      <c r="W35" s="79"/>
      <c r="X35" s="222" t="str">
        <f t="shared" si="0"/>
        <v/>
      </c>
      <c r="Y35" s="87"/>
      <c r="Z35" s="88"/>
      <c r="AA35" s="223" t="str">
        <f>+IF(T35="UI",'Tasas por grupos escalonada'!$C$12,IF(T35="UYU",'Tasas por grupos escalonada'!$C$11,""))</f>
        <v/>
      </c>
      <c r="AB35" s="85"/>
      <c r="AC35" s="85"/>
      <c r="AD35" s="85"/>
      <c r="AE35" s="85"/>
      <c r="AF35" s="90" t="str">
        <f t="shared" si="1"/>
        <v/>
      </c>
      <c r="AG35" s="91" t="str">
        <f t="shared" si="2"/>
        <v/>
      </c>
      <c r="AH35" s="92" t="str">
        <f t="shared" si="3"/>
        <v/>
      </c>
      <c r="AI35" s="93" t="str">
        <f t="shared" si="4"/>
        <v/>
      </c>
      <c r="AJ35" s="93" t="str">
        <f t="shared" si="5"/>
        <v/>
      </c>
      <c r="AK35" s="215" t="str">
        <f t="shared" si="6"/>
        <v/>
      </c>
      <c r="AL35" s="99" t="str">
        <f>+IF(A35="","",IF(C35="",70,VLOOKUP(I35,Hoja2!A:D,4,0)))</f>
        <v/>
      </c>
      <c r="AM35" s="109"/>
      <c r="AN35" s="109"/>
      <c r="AO35" s="109"/>
      <c r="AP35" s="109"/>
      <c r="AQ35" s="109"/>
      <c r="AR35" s="109"/>
      <c r="AS35" s="109"/>
      <c r="AT35" s="109"/>
      <c r="AU35" s="109"/>
      <c r="AV35" s="109"/>
      <c r="AW35" s="109"/>
      <c r="AX35" s="109"/>
      <c r="AY35" s="109"/>
      <c r="AZ35" s="109"/>
      <c r="BA35" s="109"/>
      <c r="BB35" s="109"/>
      <c r="BC35" s="109"/>
      <c r="BD35" s="109"/>
      <c r="BE35" s="109"/>
    </row>
    <row r="36" spans="1:57" ht="15.75" customHeight="1">
      <c r="A36" s="79"/>
      <c r="B36" s="85"/>
      <c r="C36" s="79"/>
      <c r="D36" s="132"/>
      <c r="E36" s="132"/>
      <c r="F36" s="85"/>
      <c r="G36" s="85" t="str">
        <f>+IFERROR(VLOOKUP(F36,Listas!$B:$C,2,0),"")</f>
        <v/>
      </c>
      <c r="H36" s="85"/>
      <c r="I36" s="85"/>
      <c r="J36" s="85"/>
      <c r="K36" s="79"/>
      <c r="L36" s="79"/>
      <c r="M36" s="82"/>
      <c r="N36" s="79"/>
      <c r="O36" s="132"/>
      <c r="P36" s="80"/>
      <c r="Q36" s="85"/>
      <c r="R36" s="85"/>
      <c r="S36" s="85"/>
      <c r="T36" s="85"/>
      <c r="U36" s="79"/>
      <c r="V36" s="85"/>
      <c r="W36" s="79"/>
      <c r="X36" s="222" t="str">
        <f t="shared" si="0"/>
        <v/>
      </c>
      <c r="Y36" s="87"/>
      <c r="Z36" s="88"/>
      <c r="AA36" s="223" t="str">
        <f>+IF(T36="UI",'Tasas por grupos escalonada'!$C$12,IF(T36="UYU",'Tasas por grupos escalonada'!$C$11,""))</f>
        <v/>
      </c>
      <c r="AB36" s="85"/>
      <c r="AC36" s="85"/>
      <c r="AD36" s="85"/>
      <c r="AE36" s="85"/>
      <c r="AF36" s="90" t="str">
        <f t="shared" si="1"/>
        <v/>
      </c>
      <c r="AG36" s="91" t="str">
        <f t="shared" si="2"/>
        <v/>
      </c>
      <c r="AH36" s="92" t="str">
        <f t="shared" si="3"/>
        <v/>
      </c>
      <c r="AI36" s="93" t="str">
        <f t="shared" si="4"/>
        <v/>
      </c>
      <c r="AJ36" s="93" t="str">
        <f t="shared" si="5"/>
        <v/>
      </c>
      <c r="AK36" s="215" t="str">
        <f t="shared" si="6"/>
        <v/>
      </c>
      <c r="AL36" s="99" t="str">
        <f>+IF(A36="","",IF(C36="",70,VLOOKUP(I36,Hoja2!A:D,4,0)))</f>
        <v/>
      </c>
      <c r="AM36" s="109"/>
      <c r="AN36" s="109"/>
      <c r="AO36" s="109"/>
      <c r="AP36" s="109"/>
      <c r="AQ36" s="109"/>
      <c r="AR36" s="109"/>
      <c r="AS36" s="109"/>
      <c r="AT36" s="109"/>
      <c r="AU36" s="109"/>
      <c r="AV36" s="109"/>
      <c r="AW36" s="109"/>
      <c r="AX36" s="109"/>
      <c r="AY36" s="109"/>
      <c r="AZ36" s="109"/>
      <c r="BA36" s="109"/>
      <c r="BB36" s="109"/>
      <c r="BC36" s="109"/>
      <c r="BD36" s="109"/>
      <c r="BE36" s="109"/>
    </row>
    <row r="37" spans="1:57" ht="15.75" customHeight="1">
      <c r="A37" s="79"/>
      <c r="B37" s="85"/>
      <c r="C37" s="79"/>
      <c r="D37" s="132"/>
      <c r="E37" s="132"/>
      <c r="F37" s="85"/>
      <c r="G37" s="85" t="str">
        <f>+IFERROR(VLOOKUP(F37,Listas!$B:$C,2,0),"")</f>
        <v/>
      </c>
      <c r="H37" s="85"/>
      <c r="I37" s="85"/>
      <c r="J37" s="85"/>
      <c r="K37" s="79"/>
      <c r="L37" s="79"/>
      <c r="M37" s="82"/>
      <c r="N37" s="79"/>
      <c r="O37" s="132"/>
      <c r="P37" s="80"/>
      <c r="Q37" s="85"/>
      <c r="R37" s="85"/>
      <c r="S37" s="85"/>
      <c r="T37" s="85"/>
      <c r="U37" s="79"/>
      <c r="V37" s="85"/>
      <c r="W37" s="79"/>
      <c r="X37" s="222" t="str">
        <f t="shared" si="0"/>
        <v/>
      </c>
      <c r="Y37" s="87"/>
      <c r="Z37" s="88"/>
      <c r="AA37" s="223" t="str">
        <f>+IF(T37="UI",'Tasas por grupos escalonada'!$C$12,IF(T37="UYU",'Tasas por grupos escalonada'!$C$11,""))</f>
        <v/>
      </c>
      <c r="AB37" s="85"/>
      <c r="AC37" s="85"/>
      <c r="AD37" s="85"/>
      <c r="AE37" s="85"/>
      <c r="AF37" s="90" t="str">
        <f t="shared" si="1"/>
        <v/>
      </c>
      <c r="AG37" s="91" t="str">
        <f t="shared" si="2"/>
        <v/>
      </c>
      <c r="AH37" s="92" t="str">
        <f t="shared" si="3"/>
        <v/>
      </c>
      <c r="AI37" s="93" t="str">
        <f t="shared" si="4"/>
        <v/>
      </c>
      <c r="AJ37" s="93" t="str">
        <f t="shared" si="5"/>
        <v/>
      </c>
      <c r="AK37" s="215" t="str">
        <f t="shared" si="6"/>
        <v/>
      </c>
      <c r="AL37" s="99" t="str">
        <f>+IF(A37="","",IF(C37="",70,VLOOKUP(I37,Hoja2!A:D,4,0)))</f>
        <v/>
      </c>
      <c r="AM37" s="109"/>
      <c r="AN37" s="109"/>
      <c r="AO37" s="109"/>
      <c r="AP37" s="109"/>
      <c r="AQ37" s="109"/>
      <c r="AR37" s="109"/>
      <c r="AS37" s="109"/>
      <c r="AT37" s="109"/>
      <c r="AU37" s="109"/>
      <c r="AV37" s="109"/>
      <c r="AW37" s="109"/>
      <c r="AX37" s="109"/>
      <c r="AY37" s="109"/>
      <c r="AZ37" s="109"/>
      <c r="BA37" s="109"/>
      <c r="BB37" s="109"/>
      <c r="BC37" s="109"/>
      <c r="BD37" s="109"/>
      <c r="BE37" s="109"/>
    </row>
    <row r="38" spans="1:57" ht="15.75" customHeight="1">
      <c r="A38" s="79"/>
      <c r="B38" s="85"/>
      <c r="C38" s="79"/>
      <c r="D38" s="132"/>
      <c r="E38" s="132"/>
      <c r="F38" s="85"/>
      <c r="G38" s="85" t="str">
        <f>+IFERROR(VLOOKUP(F38,Listas!$B:$C,2,0),"")</f>
        <v/>
      </c>
      <c r="H38" s="85"/>
      <c r="I38" s="85"/>
      <c r="J38" s="85"/>
      <c r="K38" s="79"/>
      <c r="L38" s="79"/>
      <c r="M38" s="82"/>
      <c r="N38" s="79"/>
      <c r="O38" s="132"/>
      <c r="P38" s="80"/>
      <c r="Q38" s="85"/>
      <c r="R38" s="85"/>
      <c r="S38" s="85"/>
      <c r="T38" s="85"/>
      <c r="U38" s="79"/>
      <c r="V38" s="85"/>
      <c r="W38" s="79"/>
      <c r="X38" s="222" t="str">
        <f t="shared" si="0"/>
        <v/>
      </c>
      <c r="Y38" s="87"/>
      <c r="Z38" s="88"/>
      <c r="AA38" s="223" t="str">
        <f>+IF(T38="UI",'Tasas por grupos escalonada'!$C$12,IF(T38="UYU",'Tasas por grupos escalonada'!$C$11,""))</f>
        <v/>
      </c>
      <c r="AB38" s="85"/>
      <c r="AC38" s="85"/>
      <c r="AD38" s="85"/>
      <c r="AE38" s="85"/>
      <c r="AF38" s="90" t="str">
        <f t="shared" si="1"/>
        <v/>
      </c>
      <c r="AG38" s="91" t="str">
        <f t="shared" si="2"/>
        <v/>
      </c>
      <c r="AH38" s="92" t="str">
        <f t="shared" si="3"/>
        <v/>
      </c>
      <c r="AI38" s="93" t="str">
        <f t="shared" si="4"/>
        <v/>
      </c>
      <c r="AJ38" s="93" t="str">
        <f t="shared" si="5"/>
        <v/>
      </c>
      <c r="AK38" s="215" t="str">
        <f t="shared" si="6"/>
        <v/>
      </c>
      <c r="AL38" s="99" t="str">
        <f>+IF(A38="","",IF(C38="",70,VLOOKUP(I38,Hoja2!A:D,4,0)))</f>
        <v/>
      </c>
      <c r="AM38" s="109"/>
      <c r="AN38" s="109"/>
      <c r="AO38" s="109"/>
      <c r="AP38" s="109"/>
      <c r="AQ38" s="109"/>
      <c r="AR38" s="109"/>
      <c r="AS38" s="109"/>
      <c r="AT38" s="109"/>
      <c r="AU38" s="109"/>
      <c r="AV38" s="109"/>
      <c r="AW38" s="109"/>
      <c r="AX38" s="109"/>
      <c r="AY38" s="109"/>
      <c r="AZ38" s="109"/>
      <c r="BA38" s="109"/>
      <c r="BB38" s="109"/>
      <c r="BC38" s="109"/>
      <c r="BD38" s="109"/>
      <c r="BE38" s="109"/>
    </row>
    <row r="39" spans="1:57" ht="15.75" customHeight="1">
      <c r="A39" s="79"/>
      <c r="B39" s="85"/>
      <c r="C39" s="79"/>
      <c r="D39" s="132"/>
      <c r="E39" s="132"/>
      <c r="F39" s="85"/>
      <c r="G39" s="85" t="str">
        <f>+IFERROR(VLOOKUP(F39,Listas!$B:$C,2,0),"")</f>
        <v/>
      </c>
      <c r="H39" s="85"/>
      <c r="I39" s="85"/>
      <c r="J39" s="85"/>
      <c r="K39" s="79"/>
      <c r="L39" s="79"/>
      <c r="M39" s="82"/>
      <c r="N39" s="79"/>
      <c r="O39" s="132"/>
      <c r="P39" s="80"/>
      <c r="Q39" s="85"/>
      <c r="R39" s="85"/>
      <c r="S39" s="85"/>
      <c r="T39" s="85"/>
      <c r="U39" s="79"/>
      <c r="V39" s="85"/>
      <c r="W39" s="79"/>
      <c r="X39" s="222" t="str">
        <f t="shared" si="0"/>
        <v/>
      </c>
      <c r="Y39" s="87"/>
      <c r="Z39" s="88"/>
      <c r="AA39" s="223" t="str">
        <f>+IF(T39="UI",'Tasas por grupos escalonada'!$C$12,IF(T39="UYU",'Tasas por grupos escalonada'!$C$11,""))</f>
        <v/>
      </c>
      <c r="AB39" s="85"/>
      <c r="AC39" s="85"/>
      <c r="AD39" s="85"/>
      <c r="AE39" s="85"/>
      <c r="AF39" s="90" t="str">
        <f t="shared" si="1"/>
        <v/>
      </c>
      <c r="AG39" s="91" t="str">
        <f t="shared" si="2"/>
        <v/>
      </c>
      <c r="AH39" s="92" t="str">
        <f t="shared" si="3"/>
        <v/>
      </c>
      <c r="AI39" s="93" t="str">
        <f t="shared" si="4"/>
        <v/>
      </c>
      <c r="AJ39" s="93" t="str">
        <f t="shared" si="5"/>
        <v/>
      </c>
      <c r="AK39" s="215" t="str">
        <f t="shared" si="6"/>
        <v/>
      </c>
      <c r="AL39" s="99" t="str">
        <f>+IF(A39="","",IF(C39="",70,VLOOKUP(I39,Hoja2!A:D,4,0)))</f>
        <v/>
      </c>
      <c r="AM39" s="109"/>
      <c r="AN39" s="109"/>
      <c r="AO39" s="109"/>
      <c r="AP39" s="109"/>
      <c r="AQ39" s="109"/>
      <c r="AR39" s="109"/>
      <c r="AS39" s="109"/>
      <c r="AT39" s="109"/>
      <c r="AU39" s="109"/>
      <c r="AV39" s="109"/>
      <c r="AW39" s="109"/>
      <c r="AX39" s="109"/>
      <c r="AY39" s="109"/>
      <c r="AZ39" s="109"/>
      <c r="BA39" s="109"/>
      <c r="BB39" s="109"/>
      <c r="BC39" s="109"/>
      <c r="BD39" s="109"/>
      <c r="BE39" s="109"/>
    </row>
    <row r="40" spans="1:57" ht="15.75" customHeight="1">
      <c r="A40" s="79"/>
      <c r="B40" s="85"/>
      <c r="C40" s="79"/>
      <c r="D40" s="132"/>
      <c r="E40" s="132"/>
      <c r="F40" s="85"/>
      <c r="G40" s="85" t="str">
        <f>+IFERROR(VLOOKUP(F40,Listas!$B:$C,2,0),"")</f>
        <v/>
      </c>
      <c r="H40" s="85"/>
      <c r="I40" s="85"/>
      <c r="J40" s="85"/>
      <c r="K40" s="79"/>
      <c r="L40" s="79"/>
      <c r="M40" s="82"/>
      <c r="N40" s="79"/>
      <c r="O40" s="132"/>
      <c r="P40" s="80"/>
      <c r="Q40" s="85"/>
      <c r="R40" s="85"/>
      <c r="S40" s="85"/>
      <c r="T40" s="85"/>
      <c r="U40" s="79"/>
      <c r="V40" s="85"/>
      <c r="W40" s="79"/>
      <c r="X40" s="222" t="str">
        <f t="shared" si="0"/>
        <v/>
      </c>
      <c r="Y40" s="87"/>
      <c r="Z40" s="88"/>
      <c r="AA40" s="223" t="str">
        <f>+IF(T40="UI",'Tasas por grupos escalonada'!$C$12,IF(T40="UYU",'Tasas por grupos escalonada'!$C$11,""))</f>
        <v/>
      </c>
      <c r="AB40" s="85"/>
      <c r="AC40" s="85"/>
      <c r="AD40" s="85"/>
      <c r="AE40" s="85"/>
      <c r="AF40" s="90" t="str">
        <f t="shared" si="1"/>
        <v/>
      </c>
      <c r="AG40" s="91" t="str">
        <f t="shared" si="2"/>
        <v/>
      </c>
      <c r="AH40" s="92" t="str">
        <f t="shared" si="3"/>
        <v/>
      </c>
      <c r="AI40" s="93" t="str">
        <f t="shared" si="4"/>
        <v/>
      </c>
      <c r="AJ40" s="93" t="str">
        <f t="shared" si="5"/>
        <v/>
      </c>
      <c r="AK40" s="215" t="str">
        <f t="shared" si="6"/>
        <v/>
      </c>
      <c r="AL40" s="99" t="str">
        <f>+IF(A40="","",IF(C40="",70,VLOOKUP(I40,Hoja2!A:D,4,0)))</f>
        <v/>
      </c>
      <c r="AM40" s="109"/>
      <c r="AN40" s="109"/>
      <c r="AO40" s="109"/>
      <c r="AP40" s="109"/>
      <c r="AQ40" s="109"/>
      <c r="AR40" s="109"/>
      <c r="AS40" s="109"/>
      <c r="AT40" s="109"/>
      <c r="AU40" s="109"/>
      <c r="AV40" s="109"/>
      <c r="AW40" s="109"/>
      <c r="AX40" s="109"/>
      <c r="AY40" s="109"/>
      <c r="AZ40" s="109"/>
      <c r="BA40" s="109"/>
      <c r="BB40" s="109"/>
      <c r="BC40" s="109"/>
      <c r="BD40" s="109"/>
      <c r="BE40" s="109"/>
    </row>
    <row r="41" spans="1:57" ht="15.75" customHeight="1">
      <c r="A41" s="79"/>
      <c r="B41" s="85"/>
      <c r="C41" s="79"/>
      <c r="D41" s="132"/>
      <c r="E41" s="132"/>
      <c r="F41" s="85"/>
      <c r="G41" s="85" t="str">
        <f>+IFERROR(VLOOKUP(F41,Listas!$B:$C,2,0),"")</f>
        <v/>
      </c>
      <c r="H41" s="85"/>
      <c r="I41" s="85"/>
      <c r="J41" s="85"/>
      <c r="K41" s="79"/>
      <c r="L41" s="79"/>
      <c r="M41" s="82"/>
      <c r="N41" s="79"/>
      <c r="O41" s="132"/>
      <c r="P41" s="80"/>
      <c r="Q41" s="85"/>
      <c r="R41" s="85"/>
      <c r="S41" s="85"/>
      <c r="T41" s="85"/>
      <c r="U41" s="79"/>
      <c r="V41" s="85"/>
      <c r="W41" s="79"/>
      <c r="X41" s="222" t="str">
        <f t="shared" si="0"/>
        <v/>
      </c>
      <c r="Y41" s="87"/>
      <c r="Z41" s="88"/>
      <c r="AA41" s="223" t="str">
        <f>+IF(T41="UI",'Tasas por grupos escalonada'!$C$12,IF(T41="UYU",'Tasas por grupos escalonada'!$C$11,""))</f>
        <v/>
      </c>
      <c r="AB41" s="85"/>
      <c r="AC41" s="85"/>
      <c r="AD41" s="85"/>
      <c r="AE41" s="85"/>
      <c r="AF41" s="90" t="str">
        <f t="shared" si="1"/>
        <v/>
      </c>
      <c r="AG41" s="91" t="str">
        <f t="shared" si="2"/>
        <v/>
      </c>
      <c r="AH41" s="92" t="str">
        <f t="shared" si="3"/>
        <v/>
      </c>
      <c r="AI41" s="93" t="str">
        <f t="shared" si="4"/>
        <v/>
      </c>
      <c r="AJ41" s="93" t="str">
        <f t="shared" si="5"/>
        <v/>
      </c>
      <c r="AK41" s="215" t="str">
        <f t="shared" si="6"/>
        <v/>
      </c>
      <c r="AL41" s="99" t="str">
        <f>+IF(A41="","",IF(C41="",70,VLOOKUP(I41,Hoja2!A:D,4,0)))</f>
        <v/>
      </c>
      <c r="AM41" s="109"/>
      <c r="AN41" s="109"/>
      <c r="AO41" s="109"/>
      <c r="AP41" s="109"/>
      <c r="AQ41" s="109"/>
      <c r="AR41" s="109"/>
      <c r="AS41" s="109"/>
      <c r="AT41" s="109"/>
      <c r="AU41" s="109"/>
      <c r="AV41" s="109"/>
      <c r="AW41" s="109"/>
      <c r="AX41" s="109"/>
      <c r="AY41" s="109"/>
      <c r="AZ41" s="109"/>
      <c r="BA41" s="109"/>
      <c r="BB41" s="109"/>
      <c r="BC41" s="109"/>
      <c r="BD41" s="109"/>
      <c r="BE41" s="109"/>
    </row>
    <row r="42" spans="1:57" ht="15.75" customHeight="1">
      <c r="A42" s="79"/>
      <c r="B42" s="85"/>
      <c r="C42" s="79"/>
      <c r="D42" s="132"/>
      <c r="E42" s="132"/>
      <c r="F42" s="85"/>
      <c r="G42" s="85" t="str">
        <f>+IFERROR(VLOOKUP(F42,Listas!$B:$C,2,0),"")</f>
        <v/>
      </c>
      <c r="H42" s="85"/>
      <c r="I42" s="85"/>
      <c r="J42" s="85"/>
      <c r="K42" s="79"/>
      <c r="L42" s="79"/>
      <c r="M42" s="82"/>
      <c r="N42" s="79"/>
      <c r="O42" s="132"/>
      <c r="P42" s="80"/>
      <c r="Q42" s="85"/>
      <c r="R42" s="85"/>
      <c r="S42" s="85"/>
      <c r="T42" s="85"/>
      <c r="U42" s="79"/>
      <c r="V42" s="85"/>
      <c r="W42" s="79"/>
      <c r="X42" s="222" t="str">
        <f t="shared" si="0"/>
        <v/>
      </c>
      <c r="Y42" s="87"/>
      <c r="Z42" s="88"/>
      <c r="AA42" s="223" t="str">
        <f>+IF(T42="UI",'Tasas por grupos escalonada'!$C$12,IF(T42="UYU",'Tasas por grupos escalonada'!$C$11,""))</f>
        <v/>
      </c>
      <c r="AB42" s="85"/>
      <c r="AC42" s="85"/>
      <c r="AD42" s="85"/>
      <c r="AE42" s="85"/>
      <c r="AF42" s="90" t="str">
        <f t="shared" si="1"/>
        <v/>
      </c>
      <c r="AG42" s="91" t="str">
        <f t="shared" si="2"/>
        <v/>
      </c>
      <c r="AH42" s="92" t="str">
        <f t="shared" si="3"/>
        <v/>
      </c>
      <c r="AI42" s="93" t="str">
        <f t="shared" si="4"/>
        <v/>
      </c>
      <c r="AJ42" s="93" t="str">
        <f t="shared" si="5"/>
        <v/>
      </c>
      <c r="AK42" s="215" t="str">
        <f t="shared" si="6"/>
        <v/>
      </c>
      <c r="AL42" s="99" t="str">
        <f>+IF(A42="","",IF(C42="",70,VLOOKUP(I42,Hoja2!A:D,4,0)))</f>
        <v/>
      </c>
      <c r="AM42" s="109"/>
      <c r="AN42" s="109"/>
      <c r="AO42" s="109"/>
      <c r="AP42" s="109"/>
      <c r="AQ42" s="109"/>
      <c r="AR42" s="109"/>
      <c r="AS42" s="109"/>
      <c r="AT42" s="109"/>
      <c r="AU42" s="109"/>
      <c r="AV42" s="109"/>
      <c r="AW42" s="109"/>
      <c r="AX42" s="109"/>
      <c r="AY42" s="109"/>
      <c r="AZ42" s="109"/>
      <c r="BA42" s="109"/>
      <c r="BB42" s="109"/>
      <c r="BC42" s="109"/>
      <c r="BD42" s="109"/>
      <c r="BE42" s="109"/>
    </row>
    <row r="43" spans="1:57" ht="15.75" customHeight="1">
      <c r="A43" s="79"/>
      <c r="B43" s="85"/>
      <c r="C43" s="79"/>
      <c r="D43" s="132"/>
      <c r="E43" s="132"/>
      <c r="F43" s="85"/>
      <c r="G43" s="85" t="str">
        <f>+IFERROR(VLOOKUP(F43,Listas!$B:$C,2,0),"")</f>
        <v/>
      </c>
      <c r="H43" s="85"/>
      <c r="I43" s="85"/>
      <c r="J43" s="85"/>
      <c r="K43" s="79"/>
      <c r="L43" s="79"/>
      <c r="M43" s="82"/>
      <c r="N43" s="79"/>
      <c r="O43" s="132"/>
      <c r="P43" s="80"/>
      <c r="Q43" s="85"/>
      <c r="R43" s="85"/>
      <c r="S43" s="85"/>
      <c r="T43" s="85"/>
      <c r="U43" s="79"/>
      <c r="V43" s="85"/>
      <c r="W43" s="79"/>
      <c r="X43" s="222" t="str">
        <f t="shared" si="0"/>
        <v/>
      </c>
      <c r="Y43" s="87"/>
      <c r="Z43" s="88"/>
      <c r="AA43" s="223" t="str">
        <f>+IF(T43="UI",'Tasas por grupos escalonada'!$C$12,IF(T43="UYU",'Tasas por grupos escalonada'!$C$11,""))</f>
        <v/>
      </c>
      <c r="AB43" s="85"/>
      <c r="AC43" s="85"/>
      <c r="AD43" s="85"/>
      <c r="AE43" s="85"/>
      <c r="AF43" s="90" t="str">
        <f t="shared" si="1"/>
        <v/>
      </c>
      <c r="AG43" s="91" t="str">
        <f t="shared" si="2"/>
        <v/>
      </c>
      <c r="AH43" s="92" t="str">
        <f t="shared" si="3"/>
        <v/>
      </c>
      <c r="AI43" s="93" t="str">
        <f t="shared" si="4"/>
        <v/>
      </c>
      <c r="AJ43" s="93" t="str">
        <f t="shared" si="5"/>
        <v/>
      </c>
      <c r="AK43" s="215" t="str">
        <f t="shared" si="6"/>
        <v/>
      </c>
      <c r="AL43" s="99" t="str">
        <f>+IF(A43="","",IF(C43="",70,VLOOKUP(I43,Hoja2!A:D,4,0)))</f>
        <v/>
      </c>
      <c r="AM43" s="109"/>
      <c r="AN43" s="109"/>
      <c r="AO43" s="109"/>
      <c r="AP43" s="109"/>
      <c r="AQ43" s="109"/>
      <c r="AR43" s="109"/>
      <c r="AS43" s="109"/>
      <c r="AT43" s="109"/>
      <c r="AU43" s="109"/>
      <c r="AV43" s="109"/>
      <c r="AW43" s="109"/>
      <c r="AX43" s="109"/>
      <c r="AY43" s="109"/>
      <c r="AZ43" s="109"/>
      <c r="BA43" s="109"/>
      <c r="BB43" s="109"/>
      <c r="BC43" s="109"/>
      <c r="BD43" s="109"/>
      <c r="BE43" s="109"/>
    </row>
    <row r="44" spans="1:57" ht="15.75" customHeight="1">
      <c r="A44" s="79"/>
      <c r="B44" s="85"/>
      <c r="C44" s="79"/>
      <c r="D44" s="132"/>
      <c r="E44" s="132"/>
      <c r="F44" s="85"/>
      <c r="G44" s="85" t="str">
        <f>+IFERROR(VLOOKUP(F44,Listas!$B:$C,2,0),"")</f>
        <v/>
      </c>
      <c r="H44" s="85"/>
      <c r="I44" s="85"/>
      <c r="J44" s="85"/>
      <c r="K44" s="79"/>
      <c r="L44" s="79"/>
      <c r="M44" s="82"/>
      <c r="N44" s="79"/>
      <c r="O44" s="132"/>
      <c r="P44" s="80"/>
      <c r="Q44" s="85"/>
      <c r="R44" s="85"/>
      <c r="S44" s="85"/>
      <c r="T44" s="85"/>
      <c r="U44" s="79"/>
      <c r="V44" s="85"/>
      <c r="W44" s="79"/>
      <c r="X44" s="222" t="str">
        <f t="shared" si="0"/>
        <v/>
      </c>
      <c r="Y44" s="87"/>
      <c r="Z44" s="88"/>
      <c r="AA44" s="223" t="str">
        <f>+IF(T44="UI",'Tasas por grupos escalonada'!$C$12,IF(T44="UYU",'Tasas por grupos escalonada'!$C$11,""))</f>
        <v/>
      </c>
      <c r="AB44" s="85"/>
      <c r="AC44" s="85"/>
      <c r="AD44" s="85"/>
      <c r="AE44" s="85"/>
      <c r="AF44" s="90" t="str">
        <f t="shared" si="1"/>
        <v/>
      </c>
      <c r="AG44" s="91" t="str">
        <f t="shared" si="2"/>
        <v/>
      </c>
      <c r="AH44" s="92" t="str">
        <f t="shared" si="3"/>
        <v/>
      </c>
      <c r="AI44" s="93" t="str">
        <f t="shared" si="4"/>
        <v/>
      </c>
      <c r="AJ44" s="93" t="str">
        <f t="shared" si="5"/>
        <v/>
      </c>
      <c r="AK44" s="215" t="str">
        <f t="shared" si="6"/>
        <v/>
      </c>
      <c r="AL44" s="99" t="str">
        <f>+IF(A44="","",IF(C44="",70,VLOOKUP(I44,Hoja2!A:D,4,0)))</f>
        <v/>
      </c>
      <c r="AM44" s="109"/>
      <c r="AN44" s="109"/>
      <c r="AO44" s="109"/>
      <c r="AP44" s="109"/>
      <c r="AQ44" s="109"/>
      <c r="AR44" s="109"/>
      <c r="AS44" s="109"/>
      <c r="AT44" s="109"/>
      <c r="AU44" s="109"/>
      <c r="AV44" s="109"/>
      <c r="AW44" s="109"/>
      <c r="AX44" s="109"/>
      <c r="AY44" s="109"/>
      <c r="AZ44" s="109"/>
      <c r="BA44" s="109"/>
      <c r="BB44" s="109"/>
      <c r="BC44" s="109"/>
      <c r="BD44" s="109"/>
      <c r="BE44" s="109"/>
    </row>
    <row r="45" spans="1:57" ht="15.75" customHeight="1">
      <c r="A45" s="79"/>
      <c r="B45" s="85"/>
      <c r="C45" s="79"/>
      <c r="D45" s="132"/>
      <c r="E45" s="132"/>
      <c r="F45" s="85"/>
      <c r="G45" s="85" t="str">
        <f>+IFERROR(VLOOKUP(F45,Listas!$B:$C,2,0),"")</f>
        <v/>
      </c>
      <c r="H45" s="85"/>
      <c r="I45" s="85"/>
      <c r="J45" s="85"/>
      <c r="K45" s="79"/>
      <c r="L45" s="79"/>
      <c r="M45" s="82"/>
      <c r="N45" s="79"/>
      <c r="O45" s="132"/>
      <c r="P45" s="80"/>
      <c r="Q45" s="85"/>
      <c r="R45" s="85"/>
      <c r="S45" s="85"/>
      <c r="T45" s="85"/>
      <c r="U45" s="79"/>
      <c r="V45" s="85"/>
      <c r="W45" s="79"/>
      <c r="X45" s="222" t="str">
        <f t="shared" si="0"/>
        <v/>
      </c>
      <c r="Y45" s="87"/>
      <c r="Z45" s="88"/>
      <c r="AA45" s="223" t="str">
        <f>+IF(T45="UI",'Tasas por grupos escalonada'!$C$12,IF(T45="UYU",'Tasas por grupos escalonada'!$C$11,""))</f>
        <v/>
      </c>
      <c r="AB45" s="85"/>
      <c r="AC45" s="85"/>
      <c r="AD45" s="85"/>
      <c r="AE45" s="85"/>
      <c r="AF45" s="90" t="str">
        <f t="shared" si="1"/>
        <v/>
      </c>
      <c r="AG45" s="91" t="str">
        <f t="shared" si="2"/>
        <v/>
      </c>
      <c r="AH45" s="92" t="str">
        <f t="shared" si="3"/>
        <v/>
      </c>
      <c r="AI45" s="93" t="str">
        <f t="shared" si="4"/>
        <v/>
      </c>
      <c r="AJ45" s="93" t="str">
        <f t="shared" si="5"/>
        <v/>
      </c>
      <c r="AK45" s="215" t="str">
        <f t="shared" si="6"/>
        <v/>
      </c>
      <c r="AL45" s="99" t="str">
        <f>+IF(A45="","",IF(C45="",70,VLOOKUP(I45,Hoja2!A:D,4,0)))</f>
        <v/>
      </c>
      <c r="AM45" s="109"/>
      <c r="AN45" s="109"/>
      <c r="AO45" s="109"/>
      <c r="AP45" s="109"/>
      <c r="AQ45" s="109"/>
      <c r="AR45" s="109"/>
      <c r="AS45" s="109"/>
      <c r="AT45" s="109"/>
      <c r="AU45" s="109"/>
      <c r="AV45" s="109"/>
      <c r="AW45" s="109"/>
      <c r="AX45" s="109"/>
      <c r="AY45" s="109"/>
      <c r="AZ45" s="109"/>
      <c r="BA45" s="109"/>
      <c r="BB45" s="109"/>
      <c r="BC45" s="109"/>
      <c r="BD45" s="109"/>
      <c r="BE45" s="109"/>
    </row>
    <row r="46" spans="1:57" ht="15.75" customHeight="1">
      <c r="A46" s="79"/>
      <c r="B46" s="85"/>
      <c r="C46" s="79"/>
      <c r="D46" s="132"/>
      <c r="E46" s="132"/>
      <c r="F46" s="85"/>
      <c r="G46" s="85" t="str">
        <f>+IFERROR(VLOOKUP(F46,Listas!$B:$C,2,0),"")</f>
        <v/>
      </c>
      <c r="H46" s="85"/>
      <c r="I46" s="85"/>
      <c r="J46" s="85"/>
      <c r="K46" s="79"/>
      <c r="L46" s="79"/>
      <c r="M46" s="82"/>
      <c r="N46" s="79"/>
      <c r="O46" s="132"/>
      <c r="P46" s="80"/>
      <c r="Q46" s="85"/>
      <c r="R46" s="85"/>
      <c r="S46" s="85"/>
      <c r="T46" s="85"/>
      <c r="U46" s="79"/>
      <c r="V46" s="85"/>
      <c r="W46" s="79"/>
      <c r="X46" s="222" t="str">
        <f t="shared" si="0"/>
        <v/>
      </c>
      <c r="Y46" s="87"/>
      <c r="Z46" s="88"/>
      <c r="AA46" s="223" t="str">
        <f>+IF(T46="UI",'Tasas por grupos escalonada'!$C$12,IF(T46="UYU",'Tasas por grupos escalonada'!$C$11,""))</f>
        <v/>
      </c>
      <c r="AB46" s="85"/>
      <c r="AC46" s="85"/>
      <c r="AD46" s="85"/>
      <c r="AE46" s="85"/>
      <c r="AF46" s="90" t="str">
        <f t="shared" si="1"/>
        <v/>
      </c>
      <c r="AG46" s="91" t="str">
        <f t="shared" si="2"/>
        <v/>
      </c>
      <c r="AH46" s="92" t="str">
        <f t="shared" si="3"/>
        <v/>
      </c>
      <c r="AI46" s="93" t="str">
        <f t="shared" si="4"/>
        <v/>
      </c>
      <c r="AJ46" s="93" t="str">
        <f t="shared" si="5"/>
        <v/>
      </c>
      <c r="AK46" s="215" t="str">
        <f t="shared" si="6"/>
        <v/>
      </c>
      <c r="AL46" s="99" t="str">
        <f>+IF(A46="","",IF(C46="",70,VLOOKUP(I46,Hoja2!A:D,4,0)))</f>
        <v/>
      </c>
      <c r="AM46" s="109"/>
      <c r="AN46" s="109"/>
      <c r="AO46" s="109"/>
      <c r="AP46" s="109"/>
      <c r="AQ46" s="109"/>
      <c r="AR46" s="109"/>
      <c r="AS46" s="109"/>
      <c r="AT46" s="109"/>
      <c r="AU46" s="109"/>
      <c r="AV46" s="109"/>
      <c r="AW46" s="109"/>
      <c r="AX46" s="109"/>
      <c r="AY46" s="109"/>
      <c r="AZ46" s="109"/>
      <c r="BA46" s="109"/>
      <c r="BB46" s="109"/>
      <c r="BC46" s="109"/>
      <c r="BD46" s="109"/>
      <c r="BE46" s="109"/>
    </row>
    <row r="47" spans="1:57" ht="15.75" customHeight="1">
      <c r="A47" s="79"/>
      <c r="B47" s="85"/>
      <c r="C47" s="79"/>
      <c r="D47" s="132"/>
      <c r="E47" s="132"/>
      <c r="F47" s="85"/>
      <c r="G47" s="85" t="str">
        <f>+IFERROR(VLOOKUP(F47,Listas!$B:$C,2,0),"")</f>
        <v/>
      </c>
      <c r="H47" s="85"/>
      <c r="I47" s="85"/>
      <c r="J47" s="85"/>
      <c r="K47" s="79"/>
      <c r="L47" s="79"/>
      <c r="M47" s="82"/>
      <c r="N47" s="79"/>
      <c r="O47" s="132"/>
      <c r="P47" s="80"/>
      <c r="Q47" s="85"/>
      <c r="R47" s="85"/>
      <c r="S47" s="85"/>
      <c r="T47" s="85"/>
      <c r="U47" s="79"/>
      <c r="V47" s="85"/>
      <c r="W47" s="79"/>
      <c r="X47" s="222" t="str">
        <f t="shared" si="0"/>
        <v/>
      </c>
      <c r="Y47" s="87"/>
      <c r="Z47" s="88"/>
      <c r="AA47" s="223" t="str">
        <f>+IF(T47="UI",'Tasas por grupos escalonada'!$C$12,IF(T47="UYU",'Tasas por grupos escalonada'!$C$11,""))</f>
        <v/>
      </c>
      <c r="AB47" s="85"/>
      <c r="AC47" s="85"/>
      <c r="AD47" s="85"/>
      <c r="AE47" s="85"/>
      <c r="AF47" s="90" t="str">
        <f t="shared" si="1"/>
        <v/>
      </c>
      <c r="AG47" s="91" t="str">
        <f t="shared" si="2"/>
        <v/>
      </c>
      <c r="AH47" s="92" t="str">
        <f t="shared" si="3"/>
        <v/>
      </c>
      <c r="AI47" s="93" t="str">
        <f t="shared" si="4"/>
        <v/>
      </c>
      <c r="AJ47" s="93" t="str">
        <f t="shared" si="5"/>
        <v/>
      </c>
      <c r="AK47" s="215" t="str">
        <f t="shared" si="6"/>
        <v/>
      </c>
      <c r="AL47" s="99" t="str">
        <f>+IF(A47="","",IF(C47="",70,VLOOKUP(I47,Hoja2!A:D,4,0)))</f>
        <v/>
      </c>
      <c r="AM47" s="109"/>
      <c r="AN47" s="109"/>
      <c r="AO47" s="109"/>
      <c r="AP47" s="109"/>
      <c r="AQ47" s="109"/>
      <c r="AR47" s="109"/>
      <c r="AS47" s="109"/>
      <c r="AT47" s="109"/>
      <c r="AU47" s="109"/>
      <c r="AV47" s="109"/>
      <c r="AW47" s="109"/>
      <c r="AX47" s="109"/>
      <c r="AY47" s="109"/>
      <c r="AZ47" s="109"/>
      <c r="BA47" s="109"/>
      <c r="BB47" s="109"/>
      <c r="BC47" s="109"/>
      <c r="BD47" s="109"/>
      <c r="BE47" s="109"/>
    </row>
    <row r="48" spans="1:57" ht="15.75" customHeight="1">
      <c r="A48" s="79"/>
      <c r="B48" s="85"/>
      <c r="C48" s="79"/>
      <c r="D48" s="132"/>
      <c r="E48" s="132"/>
      <c r="F48" s="85"/>
      <c r="G48" s="85" t="str">
        <f>+IFERROR(VLOOKUP(F48,Listas!$B:$C,2,0),"")</f>
        <v/>
      </c>
      <c r="H48" s="85"/>
      <c r="I48" s="85"/>
      <c r="J48" s="85"/>
      <c r="K48" s="79"/>
      <c r="L48" s="79"/>
      <c r="M48" s="82"/>
      <c r="N48" s="79"/>
      <c r="O48" s="132"/>
      <c r="P48" s="80"/>
      <c r="Q48" s="85"/>
      <c r="R48" s="85"/>
      <c r="S48" s="85"/>
      <c r="T48" s="85"/>
      <c r="U48" s="79"/>
      <c r="V48" s="85"/>
      <c r="W48" s="79"/>
      <c r="X48" s="222" t="str">
        <f t="shared" si="0"/>
        <v/>
      </c>
      <c r="Y48" s="87"/>
      <c r="Z48" s="88"/>
      <c r="AA48" s="223" t="str">
        <f>+IF(T48="UI",'Tasas por grupos escalonada'!$C$12,IF(T48="UYU",'Tasas por grupos escalonada'!$C$11,""))</f>
        <v/>
      </c>
      <c r="AB48" s="85"/>
      <c r="AC48" s="85"/>
      <c r="AD48" s="85"/>
      <c r="AE48" s="85"/>
      <c r="AF48" s="90" t="str">
        <f t="shared" si="1"/>
        <v/>
      </c>
      <c r="AG48" s="91" t="str">
        <f t="shared" si="2"/>
        <v/>
      </c>
      <c r="AH48" s="92" t="str">
        <f t="shared" si="3"/>
        <v/>
      </c>
      <c r="AI48" s="93" t="str">
        <f t="shared" si="4"/>
        <v/>
      </c>
      <c r="AJ48" s="93" t="str">
        <f t="shared" si="5"/>
        <v/>
      </c>
      <c r="AK48" s="215" t="str">
        <f t="shared" si="6"/>
        <v/>
      </c>
      <c r="AL48" s="99" t="str">
        <f>+IF(A48="","",IF(C48="",70,VLOOKUP(I48,Hoja2!A:D,4,0)))</f>
        <v/>
      </c>
      <c r="AM48" s="109"/>
      <c r="AN48" s="109"/>
      <c r="AO48" s="109"/>
      <c r="AP48" s="109"/>
      <c r="AQ48" s="109"/>
      <c r="AR48" s="109"/>
      <c r="AS48" s="109"/>
      <c r="AT48" s="109"/>
      <c r="AU48" s="109"/>
      <c r="AV48" s="109"/>
      <c r="AW48" s="109"/>
      <c r="AX48" s="109"/>
      <c r="AY48" s="109"/>
      <c r="AZ48" s="109"/>
      <c r="BA48" s="109"/>
      <c r="BB48" s="109"/>
      <c r="BC48" s="109"/>
      <c r="BD48" s="109"/>
      <c r="BE48" s="109"/>
    </row>
    <row r="49" spans="1:57" ht="15.75" customHeight="1">
      <c r="A49" s="79"/>
      <c r="B49" s="85"/>
      <c r="C49" s="79"/>
      <c r="D49" s="132"/>
      <c r="E49" s="132"/>
      <c r="F49" s="85"/>
      <c r="G49" s="85" t="str">
        <f>+IFERROR(VLOOKUP(F49,Listas!$B:$C,2,0),"")</f>
        <v/>
      </c>
      <c r="H49" s="85"/>
      <c r="I49" s="85"/>
      <c r="J49" s="85"/>
      <c r="K49" s="79"/>
      <c r="L49" s="79"/>
      <c r="M49" s="82"/>
      <c r="N49" s="79"/>
      <c r="O49" s="132"/>
      <c r="P49" s="80"/>
      <c r="Q49" s="85"/>
      <c r="R49" s="85"/>
      <c r="S49" s="85"/>
      <c r="T49" s="85"/>
      <c r="U49" s="79"/>
      <c r="V49" s="85"/>
      <c r="W49" s="79"/>
      <c r="X49" s="222" t="str">
        <f t="shared" si="0"/>
        <v/>
      </c>
      <c r="Y49" s="87"/>
      <c r="Z49" s="88"/>
      <c r="AA49" s="223" t="str">
        <f>+IF(T49="UI",'Tasas por grupos escalonada'!$C$12,IF(T49="UYU",'Tasas por grupos escalonada'!$C$11,""))</f>
        <v/>
      </c>
      <c r="AB49" s="85"/>
      <c r="AC49" s="85"/>
      <c r="AD49" s="85"/>
      <c r="AE49" s="85"/>
      <c r="AF49" s="90" t="str">
        <f t="shared" si="1"/>
        <v/>
      </c>
      <c r="AG49" s="91" t="str">
        <f t="shared" si="2"/>
        <v/>
      </c>
      <c r="AH49" s="92" t="str">
        <f t="shared" si="3"/>
        <v/>
      </c>
      <c r="AI49" s="93" t="str">
        <f t="shared" si="4"/>
        <v/>
      </c>
      <c r="AJ49" s="93" t="str">
        <f t="shared" si="5"/>
        <v/>
      </c>
      <c r="AK49" s="215" t="str">
        <f t="shared" si="6"/>
        <v/>
      </c>
      <c r="AL49" s="99" t="str">
        <f>+IF(A49="","",IF(C49="",70,VLOOKUP(I49,Hoja2!A:D,4,0)))</f>
        <v/>
      </c>
      <c r="AM49" s="109"/>
      <c r="AN49" s="109"/>
      <c r="AO49" s="109"/>
      <c r="AP49" s="109"/>
      <c r="AQ49" s="109"/>
      <c r="AR49" s="109"/>
      <c r="AS49" s="109"/>
      <c r="AT49" s="109"/>
      <c r="AU49" s="109"/>
      <c r="AV49" s="109"/>
      <c r="AW49" s="109"/>
      <c r="AX49" s="109"/>
      <c r="AY49" s="109"/>
      <c r="AZ49" s="109"/>
      <c r="BA49" s="109"/>
      <c r="BB49" s="109"/>
      <c r="BC49" s="109"/>
      <c r="BD49" s="109"/>
      <c r="BE49" s="109"/>
    </row>
    <row r="50" spans="1:57" ht="15.75" customHeight="1">
      <c r="A50" s="79"/>
      <c r="B50" s="85"/>
      <c r="C50" s="79"/>
      <c r="D50" s="132"/>
      <c r="E50" s="132"/>
      <c r="F50" s="85"/>
      <c r="G50" s="85" t="str">
        <f>+IFERROR(VLOOKUP(F50,Listas!$B:$C,2,0),"")</f>
        <v/>
      </c>
      <c r="H50" s="85"/>
      <c r="I50" s="85"/>
      <c r="J50" s="85"/>
      <c r="K50" s="79"/>
      <c r="L50" s="79"/>
      <c r="M50" s="82"/>
      <c r="N50" s="79"/>
      <c r="O50" s="132"/>
      <c r="P50" s="80"/>
      <c r="Q50" s="85"/>
      <c r="R50" s="85"/>
      <c r="S50" s="85"/>
      <c r="T50" s="85"/>
      <c r="U50" s="79"/>
      <c r="V50" s="85"/>
      <c r="W50" s="79"/>
      <c r="X50" s="222" t="str">
        <f t="shared" si="0"/>
        <v/>
      </c>
      <c r="Y50" s="87"/>
      <c r="Z50" s="88"/>
      <c r="AA50" s="223" t="str">
        <f>+IF(T50="UI",'Tasas por grupos escalonada'!$C$12,IF(T50="UYU",'Tasas por grupos escalonada'!$C$11,""))</f>
        <v/>
      </c>
      <c r="AB50" s="85"/>
      <c r="AC50" s="85"/>
      <c r="AD50" s="85"/>
      <c r="AE50" s="85"/>
      <c r="AF50" s="90" t="str">
        <f t="shared" si="1"/>
        <v/>
      </c>
      <c r="AG50" s="91" t="str">
        <f t="shared" si="2"/>
        <v/>
      </c>
      <c r="AH50" s="92" t="str">
        <f t="shared" si="3"/>
        <v/>
      </c>
      <c r="AI50" s="93" t="str">
        <f t="shared" si="4"/>
        <v/>
      </c>
      <c r="AJ50" s="93" t="str">
        <f t="shared" si="5"/>
        <v/>
      </c>
      <c r="AK50" s="215" t="str">
        <f t="shared" si="6"/>
        <v/>
      </c>
      <c r="AL50" s="99" t="str">
        <f>+IF(A50="","",IF(C50="",70,VLOOKUP(I50,Hoja2!A:D,4,0)))</f>
        <v/>
      </c>
      <c r="AM50" s="109"/>
      <c r="AN50" s="109"/>
      <c r="AO50" s="109"/>
      <c r="AP50" s="109"/>
      <c r="AQ50" s="109"/>
      <c r="AR50" s="109"/>
      <c r="AS50" s="109"/>
      <c r="AT50" s="109"/>
      <c r="AU50" s="109"/>
      <c r="AV50" s="109"/>
      <c r="AW50" s="109"/>
      <c r="AX50" s="109"/>
      <c r="AY50" s="109"/>
      <c r="AZ50" s="109"/>
      <c r="BA50" s="109"/>
      <c r="BB50" s="109"/>
      <c r="BC50" s="109"/>
      <c r="BD50" s="109"/>
      <c r="BE50" s="109"/>
    </row>
    <row r="51" spans="1:57" ht="15.75" customHeight="1">
      <c r="A51" s="79"/>
      <c r="B51" s="85"/>
      <c r="C51" s="79"/>
      <c r="D51" s="132"/>
      <c r="E51" s="132"/>
      <c r="F51" s="85"/>
      <c r="G51" s="85" t="str">
        <f>+IFERROR(VLOOKUP(F51,Listas!$B:$C,2,0),"")</f>
        <v/>
      </c>
      <c r="H51" s="85"/>
      <c r="I51" s="85"/>
      <c r="J51" s="85"/>
      <c r="K51" s="79"/>
      <c r="L51" s="79"/>
      <c r="M51" s="82"/>
      <c r="N51" s="79"/>
      <c r="O51" s="132"/>
      <c r="P51" s="80"/>
      <c r="Q51" s="85"/>
      <c r="R51" s="85"/>
      <c r="S51" s="85"/>
      <c r="T51" s="85"/>
      <c r="U51" s="79"/>
      <c r="V51" s="85"/>
      <c r="W51" s="79"/>
      <c r="X51" s="222" t="str">
        <f t="shared" si="0"/>
        <v/>
      </c>
      <c r="Y51" s="87"/>
      <c r="Z51" s="88"/>
      <c r="AA51" s="223" t="str">
        <f>+IF(T51="UI",'Tasas por grupos escalonada'!$C$12,IF(T51="UYU",'Tasas por grupos escalonada'!$C$11,""))</f>
        <v/>
      </c>
      <c r="AB51" s="85"/>
      <c r="AC51" s="85"/>
      <c r="AD51" s="85"/>
      <c r="AE51" s="85"/>
      <c r="AF51" s="90" t="str">
        <f t="shared" si="1"/>
        <v/>
      </c>
      <c r="AG51" s="91" t="str">
        <f t="shared" si="2"/>
        <v/>
      </c>
      <c r="AH51" s="92" t="str">
        <f t="shared" si="3"/>
        <v/>
      </c>
      <c r="AI51" s="93" t="str">
        <f t="shared" si="4"/>
        <v/>
      </c>
      <c r="AJ51" s="93" t="str">
        <f t="shared" si="5"/>
        <v/>
      </c>
      <c r="AK51" s="215" t="str">
        <f t="shared" si="6"/>
        <v/>
      </c>
      <c r="AL51" s="99" t="str">
        <f>+IF(A51="","",IF(C51="",70,VLOOKUP(I51,Hoja2!A:D,4,0)))</f>
        <v/>
      </c>
      <c r="AM51" s="109"/>
      <c r="AN51" s="109"/>
      <c r="AO51" s="109"/>
      <c r="AP51" s="109"/>
      <c r="AQ51" s="109"/>
      <c r="AR51" s="109"/>
      <c r="AS51" s="109"/>
      <c r="AT51" s="109"/>
      <c r="AU51" s="109"/>
      <c r="AV51" s="109"/>
      <c r="AW51" s="109"/>
      <c r="AX51" s="109"/>
      <c r="AY51" s="109"/>
      <c r="AZ51" s="109"/>
      <c r="BA51" s="109"/>
      <c r="BB51" s="109"/>
      <c r="BC51" s="109"/>
      <c r="BD51" s="109"/>
      <c r="BE51" s="109"/>
    </row>
    <row r="52" spans="1:57" ht="15.75" customHeight="1">
      <c r="A52" s="79"/>
      <c r="B52" s="85"/>
      <c r="C52" s="79"/>
      <c r="D52" s="132"/>
      <c r="E52" s="132"/>
      <c r="F52" s="85"/>
      <c r="G52" s="85" t="str">
        <f>+IFERROR(VLOOKUP(F52,Listas!$B:$C,2,0),"")</f>
        <v/>
      </c>
      <c r="H52" s="85"/>
      <c r="I52" s="85"/>
      <c r="J52" s="85"/>
      <c r="K52" s="79"/>
      <c r="L52" s="79"/>
      <c r="M52" s="82"/>
      <c r="N52" s="79"/>
      <c r="O52" s="132"/>
      <c r="P52" s="80"/>
      <c r="Q52" s="85"/>
      <c r="R52" s="85"/>
      <c r="S52" s="85"/>
      <c r="T52" s="85"/>
      <c r="U52" s="79"/>
      <c r="V52" s="85"/>
      <c r="W52" s="79"/>
      <c r="X52" s="222" t="str">
        <f t="shared" si="0"/>
        <v/>
      </c>
      <c r="Y52" s="87"/>
      <c r="Z52" s="88"/>
      <c r="AA52" s="223" t="str">
        <f>+IF(T52="UI",'Tasas por grupos escalonada'!$C$12,IF(T52="UYU",'Tasas por grupos escalonada'!$C$11,""))</f>
        <v/>
      </c>
      <c r="AB52" s="85"/>
      <c r="AC52" s="85"/>
      <c r="AD52" s="85"/>
      <c r="AE52" s="85"/>
      <c r="AF52" s="90" t="str">
        <f t="shared" si="1"/>
        <v/>
      </c>
      <c r="AG52" s="91" t="str">
        <f t="shared" si="2"/>
        <v/>
      </c>
      <c r="AH52" s="92" t="str">
        <f t="shared" si="3"/>
        <v/>
      </c>
      <c r="AI52" s="93" t="str">
        <f t="shared" si="4"/>
        <v/>
      </c>
      <c r="AJ52" s="93" t="str">
        <f t="shared" si="5"/>
        <v/>
      </c>
      <c r="AK52" s="215" t="str">
        <f t="shared" si="6"/>
        <v/>
      </c>
      <c r="AL52" s="99" t="str">
        <f>+IF(A52="","",IF(C52="",70,VLOOKUP(I52,Hoja2!A:D,4,0)))</f>
        <v/>
      </c>
      <c r="AM52" s="109"/>
      <c r="AN52" s="109"/>
      <c r="AO52" s="109"/>
      <c r="AP52" s="109"/>
      <c r="AQ52" s="109"/>
      <c r="AR52" s="109"/>
      <c r="AS52" s="109"/>
      <c r="AT52" s="109"/>
      <c r="AU52" s="109"/>
      <c r="AV52" s="109"/>
      <c r="AW52" s="109"/>
      <c r="AX52" s="109"/>
      <c r="AY52" s="109"/>
      <c r="AZ52" s="109"/>
      <c r="BA52" s="109"/>
      <c r="BB52" s="109"/>
      <c r="BC52" s="109"/>
      <c r="BD52" s="109"/>
      <c r="BE52" s="109"/>
    </row>
    <row r="53" spans="1:57" ht="15.75" customHeight="1">
      <c r="A53" s="79"/>
      <c r="B53" s="85"/>
      <c r="C53" s="79"/>
      <c r="D53" s="132"/>
      <c r="E53" s="132"/>
      <c r="F53" s="85"/>
      <c r="G53" s="85" t="str">
        <f>+IFERROR(VLOOKUP(F53,Listas!$B:$C,2,0),"")</f>
        <v/>
      </c>
      <c r="H53" s="85"/>
      <c r="I53" s="85"/>
      <c r="J53" s="85"/>
      <c r="K53" s="79"/>
      <c r="L53" s="79"/>
      <c r="M53" s="82"/>
      <c r="N53" s="79"/>
      <c r="O53" s="132"/>
      <c r="P53" s="80"/>
      <c r="Q53" s="85"/>
      <c r="R53" s="85"/>
      <c r="S53" s="85"/>
      <c r="T53" s="85"/>
      <c r="U53" s="79"/>
      <c r="V53" s="85"/>
      <c r="W53" s="79"/>
      <c r="X53" s="222" t="str">
        <f t="shared" si="0"/>
        <v/>
      </c>
      <c r="Y53" s="87"/>
      <c r="Z53" s="88"/>
      <c r="AA53" s="223" t="str">
        <f>+IF(T53="UI",'Tasas por grupos escalonada'!$C$12,IF(T53="UYU",'Tasas por grupos escalonada'!$C$11,""))</f>
        <v/>
      </c>
      <c r="AB53" s="85"/>
      <c r="AC53" s="85"/>
      <c r="AD53" s="85"/>
      <c r="AE53" s="85"/>
      <c r="AF53" s="90" t="str">
        <f t="shared" si="1"/>
        <v/>
      </c>
      <c r="AG53" s="91" t="str">
        <f t="shared" si="2"/>
        <v/>
      </c>
      <c r="AH53" s="92" t="str">
        <f t="shared" si="3"/>
        <v/>
      </c>
      <c r="AI53" s="93" t="str">
        <f t="shared" si="4"/>
        <v/>
      </c>
      <c r="AJ53" s="93" t="str">
        <f t="shared" si="5"/>
        <v/>
      </c>
      <c r="AK53" s="215" t="str">
        <f t="shared" si="6"/>
        <v/>
      </c>
      <c r="AL53" s="99" t="str">
        <f>+IF(A53="","",IF(C53="",70,VLOOKUP(I53,Hoja2!A:D,4,0)))</f>
        <v/>
      </c>
      <c r="AM53" s="109"/>
      <c r="AN53" s="109"/>
      <c r="AO53" s="109"/>
      <c r="AP53" s="109"/>
      <c r="AQ53" s="109"/>
      <c r="AR53" s="109"/>
      <c r="AS53" s="109"/>
      <c r="AT53" s="109"/>
      <c r="AU53" s="109"/>
      <c r="AV53" s="109"/>
      <c r="AW53" s="109"/>
      <c r="AX53" s="109"/>
      <c r="AY53" s="109"/>
      <c r="AZ53" s="109"/>
      <c r="BA53" s="109"/>
      <c r="BB53" s="109"/>
      <c r="BC53" s="109"/>
      <c r="BD53" s="109"/>
      <c r="BE53" s="109"/>
    </row>
    <row r="54" spans="1:57" ht="15.75" customHeight="1">
      <c r="A54" s="79"/>
      <c r="B54" s="85"/>
      <c r="C54" s="79"/>
      <c r="D54" s="132"/>
      <c r="E54" s="132"/>
      <c r="F54" s="85"/>
      <c r="G54" s="85" t="str">
        <f>+IFERROR(VLOOKUP(F54,Listas!$B:$C,2,0),"")</f>
        <v/>
      </c>
      <c r="H54" s="85"/>
      <c r="I54" s="85"/>
      <c r="J54" s="85"/>
      <c r="K54" s="79"/>
      <c r="L54" s="79"/>
      <c r="M54" s="82"/>
      <c r="N54" s="79"/>
      <c r="O54" s="132"/>
      <c r="P54" s="80"/>
      <c r="Q54" s="85"/>
      <c r="R54" s="85"/>
      <c r="S54" s="85"/>
      <c r="T54" s="85"/>
      <c r="U54" s="79"/>
      <c r="V54" s="85"/>
      <c r="W54" s="79"/>
      <c r="X54" s="222" t="str">
        <f t="shared" si="0"/>
        <v/>
      </c>
      <c r="Y54" s="87"/>
      <c r="Z54" s="88"/>
      <c r="AA54" s="223" t="str">
        <f>+IF(T54="UI",'Tasas por grupos escalonada'!$C$12,IF(T54="UYU",'Tasas por grupos escalonada'!$C$11,""))</f>
        <v/>
      </c>
      <c r="AB54" s="85"/>
      <c r="AC54" s="85"/>
      <c r="AD54" s="85"/>
      <c r="AE54" s="85"/>
      <c r="AF54" s="90" t="str">
        <f t="shared" si="1"/>
        <v/>
      </c>
      <c r="AG54" s="91" t="str">
        <f t="shared" si="2"/>
        <v/>
      </c>
      <c r="AH54" s="92" t="str">
        <f t="shared" si="3"/>
        <v/>
      </c>
      <c r="AI54" s="93" t="str">
        <f t="shared" si="4"/>
        <v/>
      </c>
      <c r="AJ54" s="93" t="str">
        <f t="shared" si="5"/>
        <v/>
      </c>
      <c r="AK54" s="215" t="str">
        <f t="shared" si="6"/>
        <v/>
      </c>
      <c r="AL54" s="99" t="str">
        <f>+IF(A54="","",IF(C54="",70,VLOOKUP(I54,Hoja2!A:D,4,0)))</f>
        <v/>
      </c>
      <c r="AM54" s="109"/>
      <c r="AN54" s="109"/>
      <c r="AO54" s="109"/>
      <c r="AP54" s="109"/>
      <c r="AQ54" s="109"/>
      <c r="AR54" s="109"/>
      <c r="AS54" s="109"/>
      <c r="AT54" s="109"/>
      <c r="AU54" s="109"/>
      <c r="AV54" s="109"/>
      <c r="AW54" s="109"/>
      <c r="AX54" s="109"/>
      <c r="AY54" s="109"/>
      <c r="AZ54" s="109"/>
      <c r="BA54" s="109"/>
      <c r="BB54" s="109"/>
      <c r="BC54" s="109"/>
      <c r="BD54" s="109"/>
      <c r="BE54" s="109"/>
    </row>
    <row r="55" spans="1:57" ht="15.75" customHeight="1">
      <c r="A55" s="79"/>
      <c r="B55" s="85"/>
      <c r="C55" s="79"/>
      <c r="D55" s="132"/>
      <c r="E55" s="132"/>
      <c r="F55" s="85"/>
      <c r="G55" s="85" t="str">
        <f>+IFERROR(VLOOKUP(F55,Listas!$B:$C,2,0),"")</f>
        <v/>
      </c>
      <c r="H55" s="85"/>
      <c r="I55" s="85"/>
      <c r="J55" s="85"/>
      <c r="K55" s="79"/>
      <c r="L55" s="79"/>
      <c r="M55" s="82"/>
      <c r="N55" s="79"/>
      <c r="O55" s="132"/>
      <c r="P55" s="80"/>
      <c r="Q55" s="85"/>
      <c r="R55" s="85"/>
      <c r="S55" s="85"/>
      <c r="T55" s="85"/>
      <c r="U55" s="79"/>
      <c r="V55" s="85"/>
      <c r="W55" s="79"/>
      <c r="X55" s="222" t="str">
        <f t="shared" si="0"/>
        <v/>
      </c>
      <c r="Y55" s="87"/>
      <c r="Z55" s="88"/>
      <c r="AA55" s="223" t="str">
        <f>+IF(T55="UI",'Tasas por grupos escalonada'!$C$12,IF(T55="UYU",'Tasas por grupos escalonada'!$C$11,""))</f>
        <v/>
      </c>
      <c r="AB55" s="85"/>
      <c r="AC55" s="85"/>
      <c r="AD55" s="85"/>
      <c r="AE55" s="85"/>
      <c r="AF55" s="90" t="str">
        <f t="shared" si="1"/>
        <v/>
      </c>
      <c r="AG55" s="91" t="str">
        <f t="shared" si="2"/>
        <v/>
      </c>
      <c r="AH55" s="92" t="str">
        <f t="shared" si="3"/>
        <v/>
      </c>
      <c r="AI55" s="93" t="str">
        <f t="shared" si="4"/>
        <v/>
      </c>
      <c r="AJ55" s="93" t="str">
        <f t="shared" si="5"/>
        <v/>
      </c>
      <c r="AK55" s="215" t="str">
        <f t="shared" si="6"/>
        <v/>
      </c>
      <c r="AL55" s="99" t="str">
        <f>+IF(A55="","",IF(C55="",70,VLOOKUP(I55,Hoja2!A:D,4,0)))</f>
        <v/>
      </c>
      <c r="AM55" s="109"/>
      <c r="AN55" s="109"/>
      <c r="AO55" s="109"/>
      <c r="AP55" s="109"/>
      <c r="AQ55" s="109"/>
      <c r="AR55" s="109"/>
      <c r="AS55" s="109"/>
      <c r="AT55" s="109"/>
      <c r="AU55" s="109"/>
      <c r="AV55" s="109"/>
      <c r="AW55" s="109"/>
      <c r="AX55" s="109"/>
      <c r="AY55" s="109"/>
      <c r="AZ55" s="109"/>
      <c r="BA55" s="109"/>
      <c r="BB55" s="109"/>
      <c r="BC55" s="109"/>
      <c r="BD55" s="109"/>
      <c r="BE55" s="109"/>
    </row>
    <row r="56" spans="1:57" ht="15.75" customHeight="1">
      <c r="A56" s="79"/>
      <c r="B56" s="85"/>
      <c r="C56" s="79"/>
      <c r="D56" s="132"/>
      <c r="E56" s="132"/>
      <c r="F56" s="85"/>
      <c r="G56" s="85" t="str">
        <f>+IFERROR(VLOOKUP(F56,Listas!$B:$C,2,0),"")</f>
        <v/>
      </c>
      <c r="H56" s="85"/>
      <c r="I56" s="85"/>
      <c r="J56" s="85"/>
      <c r="K56" s="79"/>
      <c r="L56" s="79"/>
      <c r="M56" s="82"/>
      <c r="N56" s="79"/>
      <c r="O56" s="132"/>
      <c r="P56" s="80"/>
      <c r="Q56" s="85"/>
      <c r="R56" s="85"/>
      <c r="S56" s="85"/>
      <c r="T56" s="85"/>
      <c r="U56" s="79"/>
      <c r="V56" s="85"/>
      <c r="W56" s="79"/>
      <c r="X56" s="222" t="str">
        <f t="shared" si="0"/>
        <v/>
      </c>
      <c r="Y56" s="87"/>
      <c r="Z56" s="88"/>
      <c r="AA56" s="223" t="str">
        <f>+IF(T56="UI",'Tasas por grupos escalonada'!$C$12,IF(T56="UYU",'Tasas por grupos escalonada'!$C$11,""))</f>
        <v/>
      </c>
      <c r="AB56" s="85"/>
      <c r="AC56" s="85"/>
      <c r="AD56" s="85"/>
      <c r="AE56" s="85"/>
      <c r="AF56" s="90" t="str">
        <f t="shared" si="1"/>
        <v/>
      </c>
      <c r="AG56" s="91" t="str">
        <f t="shared" si="2"/>
        <v/>
      </c>
      <c r="AH56" s="92" t="str">
        <f t="shared" si="3"/>
        <v/>
      </c>
      <c r="AI56" s="93" t="str">
        <f t="shared" si="4"/>
        <v/>
      </c>
      <c r="AJ56" s="93" t="str">
        <f t="shared" si="5"/>
        <v/>
      </c>
      <c r="AK56" s="215" t="str">
        <f t="shared" si="6"/>
        <v/>
      </c>
      <c r="AL56" s="99" t="str">
        <f>+IF(A56="","",IF(C56="",70,VLOOKUP(I56,Hoja2!A:D,4,0)))</f>
        <v/>
      </c>
      <c r="AM56" s="109"/>
      <c r="AN56" s="109"/>
      <c r="AO56" s="109"/>
      <c r="AP56" s="109"/>
      <c r="AQ56" s="109"/>
      <c r="AR56" s="109"/>
      <c r="AS56" s="109"/>
      <c r="AT56" s="109"/>
      <c r="AU56" s="109"/>
      <c r="AV56" s="109"/>
      <c r="AW56" s="109"/>
      <c r="AX56" s="109"/>
      <c r="AY56" s="109"/>
      <c r="AZ56" s="109"/>
      <c r="BA56" s="109"/>
      <c r="BB56" s="109"/>
      <c r="BC56" s="109"/>
      <c r="BD56" s="109"/>
      <c r="BE56" s="109"/>
    </row>
    <row r="57" spans="1:57" ht="15.75" customHeight="1">
      <c r="A57" s="79"/>
      <c r="B57" s="85"/>
      <c r="C57" s="79"/>
      <c r="D57" s="132"/>
      <c r="E57" s="132"/>
      <c r="F57" s="85"/>
      <c r="G57" s="85" t="str">
        <f>+IFERROR(VLOOKUP(F57,Listas!$B:$C,2,0),"")</f>
        <v/>
      </c>
      <c r="H57" s="85"/>
      <c r="I57" s="85"/>
      <c r="J57" s="85"/>
      <c r="K57" s="79"/>
      <c r="L57" s="79"/>
      <c r="M57" s="82"/>
      <c r="N57" s="79"/>
      <c r="O57" s="132"/>
      <c r="P57" s="80"/>
      <c r="Q57" s="85"/>
      <c r="R57" s="85"/>
      <c r="S57" s="85"/>
      <c r="T57" s="85"/>
      <c r="U57" s="79"/>
      <c r="V57" s="85"/>
      <c r="W57" s="79"/>
      <c r="X57" s="222" t="str">
        <f t="shared" si="0"/>
        <v/>
      </c>
      <c r="Y57" s="87"/>
      <c r="Z57" s="88"/>
      <c r="AA57" s="223" t="str">
        <f>+IF(T57="UI",'Tasas por grupos escalonada'!$C$12,IF(T57="UYU",'Tasas por grupos escalonada'!$C$11,""))</f>
        <v/>
      </c>
      <c r="AB57" s="85"/>
      <c r="AC57" s="85"/>
      <c r="AD57" s="85"/>
      <c r="AE57" s="85"/>
      <c r="AF57" s="90" t="str">
        <f t="shared" si="1"/>
        <v/>
      </c>
      <c r="AG57" s="91" t="str">
        <f t="shared" si="2"/>
        <v/>
      </c>
      <c r="AH57" s="92" t="str">
        <f t="shared" si="3"/>
        <v/>
      </c>
      <c r="AI57" s="93" t="str">
        <f t="shared" si="4"/>
        <v/>
      </c>
      <c r="AJ57" s="93" t="str">
        <f t="shared" si="5"/>
        <v/>
      </c>
      <c r="AK57" s="215" t="str">
        <f t="shared" si="6"/>
        <v/>
      </c>
      <c r="AL57" s="99" t="str">
        <f>+IF(A57="","",IF(C57="",70,VLOOKUP(I57,Hoja2!A:D,4,0)))</f>
        <v/>
      </c>
      <c r="AM57" s="109"/>
      <c r="AN57" s="109"/>
      <c r="AO57" s="109"/>
      <c r="AP57" s="109"/>
      <c r="AQ57" s="109"/>
      <c r="AR57" s="109"/>
      <c r="AS57" s="109"/>
      <c r="AT57" s="109"/>
      <c r="AU57" s="109"/>
      <c r="AV57" s="109"/>
      <c r="AW57" s="109"/>
      <c r="AX57" s="109"/>
      <c r="AY57" s="109"/>
      <c r="AZ57" s="109"/>
      <c r="BA57" s="109"/>
      <c r="BB57" s="109"/>
      <c r="BC57" s="109"/>
      <c r="BD57" s="109"/>
      <c r="BE57" s="109"/>
    </row>
    <row r="58" spans="1:57" ht="15.75" customHeight="1">
      <c r="A58" s="79"/>
      <c r="B58" s="85"/>
      <c r="C58" s="79"/>
      <c r="D58" s="132"/>
      <c r="E58" s="132"/>
      <c r="F58" s="85"/>
      <c r="G58" s="85" t="str">
        <f>+IFERROR(VLOOKUP(F58,Listas!$B:$C,2,0),"")</f>
        <v/>
      </c>
      <c r="H58" s="85"/>
      <c r="I58" s="85"/>
      <c r="J58" s="85"/>
      <c r="K58" s="79"/>
      <c r="L58" s="79"/>
      <c r="M58" s="82"/>
      <c r="N58" s="79"/>
      <c r="O58" s="132"/>
      <c r="P58" s="80"/>
      <c r="Q58" s="85"/>
      <c r="R58" s="85"/>
      <c r="S58" s="85"/>
      <c r="T58" s="85"/>
      <c r="U58" s="79"/>
      <c r="V58" s="85"/>
      <c r="W58" s="79"/>
      <c r="X58" s="222" t="str">
        <f t="shared" si="0"/>
        <v/>
      </c>
      <c r="Y58" s="87"/>
      <c r="Z58" s="88"/>
      <c r="AA58" s="223" t="str">
        <f>+IF(T58="UI",'Tasas por grupos escalonada'!$C$12,IF(T58="UYU",'Tasas por grupos escalonada'!$C$11,""))</f>
        <v/>
      </c>
      <c r="AB58" s="85"/>
      <c r="AC58" s="85"/>
      <c r="AD58" s="85"/>
      <c r="AE58" s="85"/>
      <c r="AF58" s="90" t="str">
        <f t="shared" si="1"/>
        <v/>
      </c>
      <c r="AG58" s="91" t="str">
        <f t="shared" si="2"/>
        <v/>
      </c>
      <c r="AH58" s="92" t="str">
        <f t="shared" si="3"/>
        <v/>
      </c>
      <c r="AI58" s="93" t="str">
        <f t="shared" si="4"/>
        <v/>
      </c>
      <c r="AJ58" s="93" t="str">
        <f t="shared" si="5"/>
        <v/>
      </c>
      <c r="AK58" s="215" t="str">
        <f t="shared" si="6"/>
        <v/>
      </c>
      <c r="AL58" s="99" t="str">
        <f>+IF(A58="","",IF(C58="",70,VLOOKUP(I58,Hoja2!A:D,4,0)))</f>
        <v/>
      </c>
      <c r="AM58" s="109"/>
      <c r="AN58" s="109"/>
      <c r="AO58" s="109"/>
      <c r="AP58" s="109"/>
      <c r="AQ58" s="109"/>
      <c r="AR58" s="109"/>
      <c r="AS58" s="109"/>
      <c r="AT58" s="109"/>
      <c r="AU58" s="109"/>
      <c r="AV58" s="109"/>
      <c r="AW58" s="109"/>
      <c r="AX58" s="109"/>
      <c r="AY58" s="109"/>
      <c r="AZ58" s="109"/>
      <c r="BA58" s="109"/>
      <c r="BB58" s="109"/>
      <c r="BC58" s="109"/>
      <c r="BD58" s="109"/>
      <c r="BE58" s="109"/>
    </row>
    <row r="59" spans="1:57" ht="15.75" customHeight="1">
      <c r="A59" s="79"/>
      <c r="B59" s="85"/>
      <c r="C59" s="79"/>
      <c r="D59" s="132"/>
      <c r="E59" s="132"/>
      <c r="F59" s="85"/>
      <c r="G59" s="85" t="str">
        <f>+IFERROR(VLOOKUP(F59,Listas!$B:$C,2,0),"")</f>
        <v/>
      </c>
      <c r="H59" s="85"/>
      <c r="I59" s="85"/>
      <c r="J59" s="85"/>
      <c r="K59" s="79"/>
      <c r="L59" s="79"/>
      <c r="M59" s="82"/>
      <c r="N59" s="79"/>
      <c r="O59" s="132"/>
      <c r="P59" s="80"/>
      <c r="Q59" s="85"/>
      <c r="R59" s="85"/>
      <c r="S59" s="85"/>
      <c r="T59" s="85"/>
      <c r="U59" s="79"/>
      <c r="V59" s="85"/>
      <c r="W59" s="79"/>
      <c r="X59" s="222" t="str">
        <f t="shared" si="0"/>
        <v/>
      </c>
      <c r="Y59" s="87"/>
      <c r="Z59" s="88"/>
      <c r="AA59" s="223" t="str">
        <f>+IF(T59="UI",'Tasas por grupos escalonada'!$C$12,IF(T59="UYU",'Tasas por grupos escalonada'!$C$11,""))</f>
        <v/>
      </c>
      <c r="AB59" s="85"/>
      <c r="AC59" s="85"/>
      <c r="AD59" s="85"/>
      <c r="AE59" s="85"/>
      <c r="AF59" s="90" t="str">
        <f t="shared" si="1"/>
        <v/>
      </c>
      <c r="AG59" s="91" t="str">
        <f t="shared" si="2"/>
        <v/>
      </c>
      <c r="AH59" s="92" t="str">
        <f t="shared" si="3"/>
        <v/>
      </c>
      <c r="AI59" s="93" t="str">
        <f t="shared" si="4"/>
        <v/>
      </c>
      <c r="AJ59" s="93" t="str">
        <f t="shared" si="5"/>
        <v/>
      </c>
      <c r="AK59" s="215" t="str">
        <f t="shared" si="6"/>
        <v/>
      </c>
      <c r="AL59" s="99" t="str">
        <f>+IF(A59="","",IF(C59="",70,VLOOKUP(I59,Hoja2!A:D,4,0)))</f>
        <v/>
      </c>
      <c r="AM59" s="109"/>
      <c r="AN59" s="109"/>
      <c r="AO59" s="109"/>
      <c r="AP59" s="109"/>
      <c r="AQ59" s="109"/>
      <c r="AR59" s="109"/>
      <c r="AS59" s="109"/>
      <c r="AT59" s="109"/>
      <c r="AU59" s="109"/>
      <c r="AV59" s="109"/>
      <c r="AW59" s="109"/>
      <c r="AX59" s="109"/>
      <c r="AY59" s="109"/>
      <c r="AZ59" s="109"/>
      <c r="BA59" s="109"/>
      <c r="BB59" s="109"/>
      <c r="BC59" s="109"/>
      <c r="BD59" s="109"/>
      <c r="BE59" s="109"/>
    </row>
    <row r="60" spans="1:57" ht="15.75" customHeight="1">
      <c r="A60" s="79"/>
      <c r="B60" s="85"/>
      <c r="C60" s="79"/>
      <c r="D60" s="132"/>
      <c r="E60" s="132"/>
      <c r="F60" s="85"/>
      <c r="G60" s="85" t="str">
        <f>+IFERROR(VLOOKUP(F60,Listas!$B:$C,2,0),"")</f>
        <v/>
      </c>
      <c r="H60" s="85"/>
      <c r="I60" s="85"/>
      <c r="J60" s="85"/>
      <c r="K60" s="79"/>
      <c r="L60" s="79"/>
      <c r="M60" s="82"/>
      <c r="N60" s="79"/>
      <c r="O60" s="132"/>
      <c r="P60" s="80"/>
      <c r="Q60" s="85"/>
      <c r="R60" s="85"/>
      <c r="S60" s="85"/>
      <c r="T60" s="85"/>
      <c r="U60" s="79"/>
      <c r="V60" s="85"/>
      <c r="W60" s="79"/>
      <c r="X60" s="222" t="str">
        <f t="shared" si="0"/>
        <v/>
      </c>
      <c r="Y60" s="87"/>
      <c r="Z60" s="88"/>
      <c r="AA60" s="223" t="str">
        <f>+IF(T60="UI",'Tasas por grupos escalonada'!$C$12,IF(T60="UYU",'Tasas por grupos escalonada'!$C$11,""))</f>
        <v/>
      </c>
      <c r="AB60" s="85"/>
      <c r="AC60" s="85"/>
      <c r="AD60" s="85"/>
      <c r="AE60" s="85"/>
      <c r="AF60" s="90" t="str">
        <f t="shared" si="1"/>
        <v/>
      </c>
      <c r="AG60" s="91" t="str">
        <f t="shared" si="2"/>
        <v/>
      </c>
      <c r="AH60" s="92" t="str">
        <f t="shared" si="3"/>
        <v/>
      </c>
      <c r="AI60" s="93" t="str">
        <f t="shared" si="4"/>
        <v/>
      </c>
      <c r="AJ60" s="93" t="str">
        <f t="shared" si="5"/>
        <v/>
      </c>
      <c r="AK60" s="215" t="str">
        <f t="shared" si="6"/>
        <v/>
      </c>
      <c r="AL60" s="99" t="str">
        <f>+IF(A60="","",IF(C60="",70,VLOOKUP(I60,Hoja2!A:D,4,0)))</f>
        <v/>
      </c>
      <c r="AM60" s="109"/>
      <c r="AN60" s="109"/>
      <c r="AO60" s="109"/>
      <c r="AP60" s="109"/>
      <c r="AQ60" s="109"/>
      <c r="AR60" s="109"/>
      <c r="AS60" s="109"/>
      <c r="AT60" s="109"/>
      <c r="AU60" s="109"/>
      <c r="AV60" s="109"/>
      <c r="AW60" s="109"/>
      <c r="AX60" s="109"/>
      <c r="AY60" s="109"/>
      <c r="AZ60" s="109"/>
      <c r="BA60" s="109"/>
      <c r="BB60" s="109"/>
      <c r="BC60" s="109"/>
      <c r="BD60" s="109"/>
      <c r="BE60" s="109"/>
    </row>
    <row r="61" spans="1:57" ht="15.75" customHeight="1">
      <c r="A61" s="79"/>
      <c r="B61" s="85"/>
      <c r="C61" s="79"/>
      <c r="D61" s="132"/>
      <c r="E61" s="132"/>
      <c r="F61" s="85"/>
      <c r="G61" s="85" t="str">
        <f>+IFERROR(VLOOKUP(F61,Listas!$B:$C,2,0),"")</f>
        <v/>
      </c>
      <c r="H61" s="85"/>
      <c r="I61" s="85"/>
      <c r="J61" s="85"/>
      <c r="K61" s="79"/>
      <c r="L61" s="79"/>
      <c r="M61" s="82"/>
      <c r="N61" s="79"/>
      <c r="O61" s="132"/>
      <c r="P61" s="80"/>
      <c r="Q61" s="85"/>
      <c r="R61" s="85"/>
      <c r="S61" s="85"/>
      <c r="T61" s="85"/>
      <c r="U61" s="79"/>
      <c r="V61" s="85"/>
      <c r="W61" s="79"/>
      <c r="X61" s="222" t="str">
        <f t="shared" si="0"/>
        <v/>
      </c>
      <c r="Y61" s="87"/>
      <c r="Z61" s="88"/>
      <c r="AA61" s="223" t="str">
        <f>+IF(T61="UI",'Tasas por grupos escalonada'!$C$12,IF(T61="UYU",'Tasas por grupos escalonada'!$C$11,""))</f>
        <v/>
      </c>
      <c r="AB61" s="85"/>
      <c r="AC61" s="85"/>
      <c r="AD61" s="85"/>
      <c r="AE61" s="85"/>
      <c r="AF61" s="90" t="str">
        <f t="shared" si="1"/>
        <v/>
      </c>
      <c r="AG61" s="91" t="str">
        <f t="shared" si="2"/>
        <v/>
      </c>
      <c r="AH61" s="92" t="str">
        <f t="shared" si="3"/>
        <v/>
      </c>
      <c r="AI61" s="93" t="str">
        <f t="shared" si="4"/>
        <v/>
      </c>
      <c r="AJ61" s="93" t="str">
        <f t="shared" si="5"/>
        <v/>
      </c>
      <c r="AK61" s="215" t="str">
        <f t="shared" si="6"/>
        <v/>
      </c>
      <c r="AL61" s="99" t="str">
        <f>+IF(A61="","",IF(C61="",70,VLOOKUP(I61,Hoja2!A:D,4,0)))</f>
        <v/>
      </c>
      <c r="AM61" s="109"/>
      <c r="AN61" s="109"/>
      <c r="AO61" s="109"/>
      <c r="AP61" s="109"/>
      <c r="AQ61" s="109"/>
      <c r="AR61" s="109"/>
      <c r="AS61" s="109"/>
      <c r="AT61" s="109"/>
      <c r="AU61" s="109"/>
      <c r="AV61" s="109"/>
      <c r="AW61" s="109"/>
      <c r="AX61" s="109"/>
      <c r="AY61" s="109"/>
      <c r="AZ61" s="109"/>
      <c r="BA61" s="109"/>
      <c r="BB61" s="109"/>
      <c r="BC61" s="109"/>
      <c r="BD61" s="109"/>
      <c r="BE61" s="109"/>
    </row>
    <row r="62" spans="1:57" ht="15.75" customHeight="1">
      <c r="A62" s="79"/>
      <c r="B62" s="85"/>
      <c r="C62" s="79"/>
      <c r="D62" s="132"/>
      <c r="E62" s="132"/>
      <c r="F62" s="85"/>
      <c r="G62" s="85" t="str">
        <f>+IFERROR(VLOOKUP(F62,Listas!$B:$C,2,0),"")</f>
        <v/>
      </c>
      <c r="H62" s="85"/>
      <c r="I62" s="85"/>
      <c r="J62" s="85"/>
      <c r="K62" s="79"/>
      <c r="L62" s="79"/>
      <c r="M62" s="82"/>
      <c r="N62" s="79"/>
      <c r="O62" s="132"/>
      <c r="P62" s="80"/>
      <c r="Q62" s="85"/>
      <c r="R62" s="85"/>
      <c r="S62" s="85"/>
      <c r="T62" s="85"/>
      <c r="U62" s="79"/>
      <c r="V62" s="85"/>
      <c r="W62" s="79"/>
      <c r="X62" s="222" t="str">
        <f t="shared" si="0"/>
        <v/>
      </c>
      <c r="Y62" s="87"/>
      <c r="Z62" s="88"/>
      <c r="AA62" s="223" t="str">
        <f>+IF(T62="UI",'Tasas por grupos escalonada'!$C$12,IF(T62="UYU",'Tasas por grupos escalonada'!$C$11,""))</f>
        <v/>
      </c>
      <c r="AB62" s="85"/>
      <c r="AC62" s="85"/>
      <c r="AD62" s="85"/>
      <c r="AE62" s="85"/>
      <c r="AF62" s="90" t="str">
        <f t="shared" si="1"/>
        <v/>
      </c>
      <c r="AG62" s="91" t="str">
        <f t="shared" si="2"/>
        <v/>
      </c>
      <c r="AH62" s="92" t="str">
        <f t="shared" si="3"/>
        <v/>
      </c>
      <c r="AI62" s="93" t="str">
        <f t="shared" si="4"/>
        <v/>
      </c>
      <c r="AJ62" s="93" t="str">
        <f t="shared" si="5"/>
        <v/>
      </c>
      <c r="AK62" s="215" t="str">
        <f t="shared" si="6"/>
        <v/>
      </c>
      <c r="AL62" s="99" t="str">
        <f>+IF(A62="","",IF(C62="",70,VLOOKUP(I62,Hoja2!A:D,4,0)))</f>
        <v/>
      </c>
      <c r="AM62" s="109"/>
      <c r="AN62" s="109"/>
      <c r="AO62" s="109"/>
      <c r="AP62" s="109"/>
      <c r="AQ62" s="109"/>
      <c r="AR62" s="109"/>
      <c r="AS62" s="109"/>
      <c r="AT62" s="109"/>
      <c r="AU62" s="109"/>
      <c r="AV62" s="109"/>
      <c r="AW62" s="109"/>
      <c r="AX62" s="109"/>
      <c r="AY62" s="109"/>
      <c r="AZ62" s="109"/>
      <c r="BA62" s="109"/>
      <c r="BB62" s="109"/>
      <c r="BC62" s="109"/>
      <c r="BD62" s="109"/>
      <c r="BE62" s="109"/>
    </row>
    <row r="63" spans="1:57" ht="15.75" customHeight="1">
      <c r="A63" s="79"/>
      <c r="B63" s="85"/>
      <c r="C63" s="79"/>
      <c r="D63" s="132"/>
      <c r="E63" s="132"/>
      <c r="F63" s="85"/>
      <c r="G63" s="85" t="str">
        <f>+IFERROR(VLOOKUP(F63,Listas!$B:$C,2,0),"")</f>
        <v/>
      </c>
      <c r="H63" s="85"/>
      <c r="I63" s="85"/>
      <c r="J63" s="85"/>
      <c r="K63" s="79"/>
      <c r="L63" s="79"/>
      <c r="M63" s="82"/>
      <c r="N63" s="79"/>
      <c r="O63" s="132"/>
      <c r="P63" s="80"/>
      <c r="Q63" s="85"/>
      <c r="R63" s="85"/>
      <c r="S63" s="85"/>
      <c r="T63" s="85"/>
      <c r="U63" s="79"/>
      <c r="V63" s="85"/>
      <c r="W63" s="79"/>
      <c r="X63" s="222" t="str">
        <f t="shared" si="0"/>
        <v/>
      </c>
      <c r="Y63" s="87"/>
      <c r="Z63" s="88"/>
      <c r="AA63" s="223" t="str">
        <f>+IF(T63="UI",'Tasas por grupos escalonada'!$C$12,IF(T63="UYU",'Tasas por grupos escalonada'!$C$11,""))</f>
        <v/>
      </c>
      <c r="AB63" s="85"/>
      <c r="AC63" s="85"/>
      <c r="AD63" s="85"/>
      <c r="AE63" s="85"/>
      <c r="AF63" s="90" t="str">
        <f t="shared" si="1"/>
        <v/>
      </c>
      <c r="AG63" s="91" t="str">
        <f t="shared" si="2"/>
        <v/>
      </c>
      <c r="AH63" s="92" t="str">
        <f t="shared" si="3"/>
        <v/>
      </c>
      <c r="AI63" s="93" t="str">
        <f t="shared" si="4"/>
        <v/>
      </c>
      <c r="AJ63" s="93" t="str">
        <f t="shared" si="5"/>
        <v/>
      </c>
      <c r="AK63" s="215" t="str">
        <f t="shared" si="6"/>
        <v/>
      </c>
      <c r="AL63" s="99" t="str">
        <f>+IF(A63="","",IF(C63="",70,VLOOKUP(I63,Hoja2!A:D,4,0)))</f>
        <v/>
      </c>
      <c r="AM63" s="109"/>
      <c r="AN63" s="109"/>
      <c r="AO63" s="109"/>
      <c r="AP63" s="109"/>
      <c r="AQ63" s="109"/>
      <c r="AR63" s="109"/>
      <c r="AS63" s="109"/>
      <c r="AT63" s="109"/>
      <c r="AU63" s="109"/>
      <c r="AV63" s="109"/>
      <c r="AW63" s="109"/>
      <c r="AX63" s="109"/>
      <c r="AY63" s="109"/>
      <c r="AZ63" s="109"/>
      <c r="BA63" s="109"/>
      <c r="BB63" s="109"/>
      <c r="BC63" s="109"/>
      <c r="BD63" s="109"/>
      <c r="BE63" s="109"/>
    </row>
    <row r="64" spans="1:57" ht="15.75" customHeight="1">
      <c r="A64" s="79"/>
      <c r="B64" s="85"/>
      <c r="C64" s="79"/>
      <c r="D64" s="132"/>
      <c r="E64" s="132"/>
      <c r="F64" s="85"/>
      <c r="G64" s="85" t="str">
        <f>+IFERROR(VLOOKUP(F64,Listas!$B:$C,2,0),"")</f>
        <v/>
      </c>
      <c r="H64" s="85"/>
      <c r="I64" s="85"/>
      <c r="J64" s="85"/>
      <c r="K64" s="79"/>
      <c r="L64" s="79"/>
      <c r="M64" s="82"/>
      <c r="N64" s="79"/>
      <c r="O64" s="132"/>
      <c r="P64" s="80"/>
      <c r="Q64" s="85"/>
      <c r="R64" s="85"/>
      <c r="S64" s="85"/>
      <c r="T64" s="85"/>
      <c r="U64" s="79"/>
      <c r="V64" s="85"/>
      <c r="W64" s="79"/>
      <c r="X64" s="222" t="str">
        <f t="shared" si="0"/>
        <v/>
      </c>
      <c r="Y64" s="87"/>
      <c r="Z64" s="88"/>
      <c r="AA64" s="223" t="str">
        <f>+IF(T64="UI",'Tasas por grupos escalonada'!$C$12,IF(T64="UYU",'Tasas por grupos escalonada'!$C$11,""))</f>
        <v/>
      </c>
      <c r="AB64" s="85"/>
      <c r="AC64" s="85"/>
      <c r="AD64" s="85"/>
      <c r="AE64" s="85"/>
      <c r="AF64" s="90" t="str">
        <f t="shared" si="1"/>
        <v/>
      </c>
      <c r="AG64" s="91" t="str">
        <f t="shared" si="2"/>
        <v/>
      </c>
      <c r="AH64" s="92" t="str">
        <f t="shared" si="3"/>
        <v/>
      </c>
      <c r="AI64" s="93" t="str">
        <f t="shared" si="4"/>
        <v/>
      </c>
      <c r="AJ64" s="93" t="str">
        <f t="shared" si="5"/>
        <v/>
      </c>
      <c r="AK64" s="215" t="str">
        <f t="shared" si="6"/>
        <v/>
      </c>
      <c r="AL64" s="99" t="str">
        <f>+IF(A64="","",IF(C64="",70,VLOOKUP(I64,Hoja2!A:D,4,0)))</f>
        <v/>
      </c>
      <c r="AM64" s="109"/>
      <c r="AN64" s="109"/>
      <c r="AO64" s="109"/>
      <c r="AP64" s="109"/>
      <c r="AQ64" s="109"/>
      <c r="AR64" s="109"/>
      <c r="AS64" s="109"/>
      <c r="AT64" s="109"/>
      <c r="AU64" s="109"/>
      <c r="AV64" s="109"/>
      <c r="AW64" s="109"/>
      <c r="AX64" s="109"/>
      <c r="AY64" s="109"/>
      <c r="AZ64" s="109"/>
      <c r="BA64" s="109"/>
      <c r="BB64" s="109"/>
      <c r="BC64" s="109"/>
      <c r="BD64" s="109"/>
      <c r="BE64" s="109"/>
    </row>
    <row r="65" spans="1:57" ht="15.75" customHeight="1">
      <c r="A65" s="79"/>
      <c r="B65" s="85"/>
      <c r="C65" s="79"/>
      <c r="D65" s="132"/>
      <c r="E65" s="132"/>
      <c r="F65" s="85"/>
      <c r="G65" s="85" t="str">
        <f>+IFERROR(VLOOKUP(F65,Listas!$B:$C,2,0),"")</f>
        <v/>
      </c>
      <c r="H65" s="85"/>
      <c r="I65" s="85"/>
      <c r="J65" s="85"/>
      <c r="K65" s="79"/>
      <c r="L65" s="79"/>
      <c r="M65" s="82"/>
      <c r="N65" s="79"/>
      <c r="O65" s="132"/>
      <c r="P65" s="80"/>
      <c r="Q65" s="85"/>
      <c r="R65" s="85"/>
      <c r="S65" s="85"/>
      <c r="T65" s="85"/>
      <c r="U65" s="79"/>
      <c r="V65" s="85"/>
      <c r="W65" s="79"/>
      <c r="X65" s="222" t="str">
        <f t="shared" si="0"/>
        <v/>
      </c>
      <c r="Y65" s="87"/>
      <c r="Z65" s="88"/>
      <c r="AA65" s="223" t="str">
        <f>+IF(T65="UI",'Tasas por grupos escalonada'!$C$12,IF(T65="UYU",'Tasas por grupos escalonada'!$C$11,""))</f>
        <v/>
      </c>
      <c r="AB65" s="85"/>
      <c r="AC65" s="85"/>
      <c r="AD65" s="85"/>
      <c r="AE65" s="85"/>
      <c r="AF65" s="90" t="str">
        <f t="shared" si="1"/>
        <v/>
      </c>
      <c r="AG65" s="91" t="str">
        <f t="shared" si="2"/>
        <v/>
      </c>
      <c r="AH65" s="92" t="str">
        <f t="shared" si="3"/>
        <v/>
      </c>
      <c r="AI65" s="93" t="str">
        <f t="shared" si="4"/>
        <v/>
      </c>
      <c r="AJ65" s="93" t="str">
        <f t="shared" si="5"/>
        <v/>
      </c>
      <c r="AK65" s="215" t="str">
        <f t="shared" si="6"/>
        <v/>
      </c>
      <c r="AL65" s="99" t="str">
        <f>+IF(A65="","",IF(C65="",70,VLOOKUP(I65,Hoja2!A:D,4,0)))</f>
        <v/>
      </c>
      <c r="AM65" s="109"/>
      <c r="AN65" s="109"/>
      <c r="AO65" s="109"/>
      <c r="AP65" s="109"/>
      <c r="AQ65" s="109"/>
      <c r="AR65" s="109"/>
      <c r="AS65" s="109"/>
      <c r="AT65" s="109"/>
      <c r="AU65" s="109"/>
      <c r="AV65" s="109"/>
      <c r="AW65" s="109"/>
      <c r="AX65" s="109"/>
      <c r="AY65" s="109"/>
      <c r="AZ65" s="109"/>
      <c r="BA65" s="109"/>
      <c r="BB65" s="109"/>
      <c r="BC65" s="109"/>
      <c r="BD65" s="109"/>
      <c r="BE65" s="109"/>
    </row>
    <row r="66" spans="1:57" ht="15.75" customHeight="1">
      <c r="A66" s="79"/>
      <c r="B66" s="85"/>
      <c r="C66" s="79"/>
      <c r="D66" s="132"/>
      <c r="E66" s="132"/>
      <c r="F66" s="85"/>
      <c r="G66" s="85" t="str">
        <f>+IFERROR(VLOOKUP(F66,Listas!$B:$C,2,0),"")</f>
        <v/>
      </c>
      <c r="H66" s="85"/>
      <c r="I66" s="85"/>
      <c r="J66" s="85"/>
      <c r="K66" s="79"/>
      <c r="L66" s="79"/>
      <c r="M66" s="82"/>
      <c r="N66" s="79"/>
      <c r="O66" s="132"/>
      <c r="P66" s="80"/>
      <c r="Q66" s="85"/>
      <c r="R66" s="85"/>
      <c r="S66" s="85"/>
      <c r="T66" s="85"/>
      <c r="U66" s="79"/>
      <c r="V66" s="85"/>
      <c r="W66" s="79"/>
      <c r="X66" s="222" t="str">
        <f t="shared" si="0"/>
        <v/>
      </c>
      <c r="Y66" s="87"/>
      <c r="Z66" s="88"/>
      <c r="AA66" s="223" t="str">
        <f>+IF(T66="UI",'Tasas por grupos escalonada'!$C$12,IF(T66="UYU",'Tasas por grupos escalonada'!$C$11,""))</f>
        <v/>
      </c>
      <c r="AB66" s="85"/>
      <c r="AC66" s="85"/>
      <c r="AD66" s="85"/>
      <c r="AE66" s="85"/>
      <c r="AF66" s="90" t="str">
        <f t="shared" si="1"/>
        <v/>
      </c>
      <c r="AG66" s="91" t="str">
        <f t="shared" si="2"/>
        <v/>
      </c>
      <c r="AH66" s="92" t="str">
        <f t="shared" si="3"/>
        <v/>
      </c>
      <c r="AI66" s="93" t="str">
        <f t="shared" si="4"/>
        <v/>
      </c>
      <c r="AJ66" s="93" t="str">
        <f t="shared" si="5"/>
        <v/>
      </c>
      <c r="AK66" s="215" t="str">
        <f t="shared" si="6"/>
        <v/>
      </c>
      <c r="AL66" s="99" t="str">
        <f>+IF(A66="","",IF(C66="",70,VLOOKUP(I66,Hoja2!A:D,4,0)))</f>
        <v/>
      </c>
      <c r="AM66" s="109"/>
      <c r="AN66" s="109"/>
      <c r="AO66" s="109"/>
      <c r="AP66" s="109"/>
      <c r="AQ66" s="109"/>
      <c r="AR66" s="109"/>
      <c r="AS66" s="109"/>
      <c r="AT66" s="109"/>
      <c r="AU66" s="109"/>
      <c r="AV66" s="109"/>
      <c r="AW66" s="109"/>
      <c r="AX66" s="109"/>
      <c r="AY66" s="109"/>
      <c r="AZ66" s="109"/>
      <c r="BA66" s="109"/>
      <c r="BB66" s="109"/>
      <c r="BC66" s="109"/>
      <c r="BD66" s="109"/>
      <c r="BE66" s="109"/>
    </row>
    <row r="67" spans="1:57" ht="15.75" customHeight="1">
      <c r="A67" s="79"/>
      <c r="B67" s="85"/>
      <c r="C67" s="79"/>
      <c r="D67" s="132"/>
      <c r="E67" s="132"/>
      <c r="F67" s="85"/>
      <c r="G67" s="85" t="str">
        <f>+IFERROR(VLOOKUP(F67,Listas!$B:$C,2,0),"")</f>
        <v/>
      </c>
      <c r="H67" s="85"/>
      <c r="I67" s="85"/>
      <c r="J67" s="85"/>
      <c r="K67" s="79"/>
      <c r="L67" s="79"/>
      <c r="M67" s="82"/>
      <c r="N67" s="79"/>
      <c r="O67" s="132"/>
      <c r="P67" s="80"/>
      <c r="Q67" s="85"/>
      <c r="R67" s="85"/>
      <c r="S67" s="85"/>
      <c r="T67" s="85"/>
      <c r="U67" s="79"/>
      <c r="V67" s="85"/>
      <c r="W67" s="79"/>
      <c r="X67" s="222" t="str">
        <f t="shared" si="0"/>
        <v/>
      </c>
      <c r="Y67" s="87"/>
      <c r="Z67" s="88"/>
      <c r="AA67" s="223" t="str">
        <f>+IF(T67="UI",'Tasas por grupos escalonada'!$C$12,IF(T67="UYU",'Tasas por grupos escalonada'!$C$11,""))</f>
        <v/>
      </c>
      <c r="AB67" s="85"/>
      <c r="AC67" s="85"/>
      <c r="AD67" s="85"/>
      <c r="AE67" s="85"/>
      <c r="AF67" s="90" t="str">
        <f t="shared" si="1"/>
        <v/>
      </c>
      <c r="AG67" s="91" t="str">
        <f t="shared" si="2"/>
        <v/>
      </c>
      <c r="AH67" s="92" t="str">
        <f t="shared" si="3"/>
        <v/>
      </c>
      <c r="AI67" s="93" t="str">
        <f t="shared" si="4"/>
        <v/>
      </c>
      <c r="AJ67" s="93" t="str">
        <f t="shared" si="5"/>
        <v/>
      </c>
      <c r="AK67" s="215" t="str">
        <f t="shared" si="6"/>
        <v/>
      </c>
      <c r="AL67" s="99" t="str">
        <f>+IF(A67="","",IF(C67="",70,VLOOKUP(I67,Hoja2!A:D,4,0)))</f>
        <v/>
      </c>
      <c r="AM67" s="109"/>
      <c r="AN67" s="109"/>
      <c r="AO67" s="109"/>
      <c r="AP67" s="109"/>
      <c r="AQ67" s="109"/>
      <c r="AR67" s="109"/>
      <c r="AS67" s="109"/>
      <c r="AT67" s="109"/>
      <c r="AU67" s="109"/>
      <c r="AV67" s="109"/>
      <c r="AW67" s="109"/>
      <c r="AX67" s="109"/>
      <c r="AY67" s="109"/>
      <c r="AZ67" s="109"/>
      <c r="BA67" s="109"/>
      <c r="BB67" s="109"/>
      <c r="BC67" s="109"/>
      <c r="BD67" s="109"/>
      <c r="BE67" s="109"/>
    </row>
    <row r="68" spans="1:57" ht="15.75" customHeight="1">
      <c r="A68" s="79"/>
      <c r="B68" s="85"/>
      <c r="C68" s="79"/>
      <c r="D68" s="132"/>
      <c r="E68" s="132"/>
      <c r="F68" s="85"/>
      <c r="G68" s="85" t="str">
        <f>+IFERROR(VLOOKUP(F68,Listas!$B:$C,2,0),"")</f>
        <v/>
      </c>
      <c r="H68" s="85"/>
      <c r="I68" s="85"/>
      <c r="J68" s="85"/>
      <c r="K68" s="79"/>
      <c r="L68" s="79"/>
      <c r="M68" s="82"/>
      <c r="N68" s="79"/>
      <c r="O68" s="132"/>
      <c r="P68" s="80"/>
      <c r="Q68" s="85"/>
      <c r="R68" s="85"/>
      <c r="S68" s="85"/>
      <c r="T68" s="85"/>
      <c r="U68" s="79"/>
      <c r="V68" s="85"/>
      <c r="W68" s="79"/>
      <c r="X68" s="222" t="str">
        <f t="shared" si="0"/>
        <v/>
      </c>
      <c r="Y68" s="87"/>
      <c r="Z68" s="88"/>
      <c r="AA68" s="223" t="str">
        <f>+IF(T68="UI",'Tasas por grupos escalonada'!$C$12,IF(T68="UYU",'Tasas por grupos escalonada'!$C$11,""))</f>
        <v/>
      </c>
      <c r="AB68" s="85"/>
      <c r="AC68" s="85"/>
      <c r="AD68" s="85"/>
      <c r="AE68" s="85"/>
      <c r="AF68" s="90" t="str">
        <f t="shared" si="1"/>
        <v/>
      </c>
      <c r="AG68" s="91" t="str">
        <f t="shared" si="2"/>
        <v/>
      </c>
      <c r="AH68" s="92" t="str">
        <f t="shared" si="3"/>
        <v/>
      </c>
      <c r="AI68" s="93" t="str">
        <f t="shared" si="4"/>
        <v/>
      </c>
      <c r="AJ68" s="93" t="str">
        <f t="shared" si="5"/>
        <v/>
      </c>
      <c r="AK68" s="215" t="str">
        <f t="shared" si="6"/>
        <v/>
      </c>
      <c r="AL68" s="99" t="str">
        <f>+IF(A68="","",IF(C68="",70,VLOOKUP(I68,Hoja2!A:D,4,0)))</f>
        <v/>
      </c>
      <c r="AM68" s="109"/>
      <c r="AN68" s="109"/>
      <c r="AO68" s="109"/>
      <c r="AP68" s="109"/>
      <c r="AQ68" s="109"/>
      <c r="AR68" s="109"/>
      <c r="AS68" s="109"/>
      <c r="AT68" s="109"/>
      <c r="AU68" s="109"/>
      <c r="AV68" s="109"/>
      <c r="AW68" s="109"/>
      <c r="AX68" s="109"/>
      <c r="AY68" s="109"/>
      <c r="AZ68" s="109"/>
      <c r="BA68" s="109"/>
      <c r="BB68" s="109"/>
      <c r="BC68" s="109"/>
      <c r="BD68" s="109"/>
      <c r="BE68" s="109"/>
    </row>
    <row r="69" spans="1:57" ht="15.75" customHeight="1">
      <c r="A69" s="79"/>
      <c r="B69" s="85"/>
      <c r="C69" s="79"/>
      <c r="D69" s="132"/>
      <c r="E69" s="132"/>
      <c r="F69" s="85"/>
      <c r="G69" s="85" t="str">
        <f>+IFERROR(VLOOKUP(F69,Listas!$B:$C,2,0),"")</f>
        <v/>
      </c>
      <c r="H69" s="85"/>
      <c r="I69" s="85"/>
      <c r="J69" s="85"/>
      <c r="K69" s="79"/>
      <c r="L69" s="79"/>
      <c r="M69" s="82"/>
      <c r="N69" s="79"/>
      <c r="O69" s="132"/>
      <c r="P69" s="80"/>
      <c r="Q69" s="85"/>
      <c r="R69" s="85"/>
      <c r="S69" s="85"/>
      <c r="T69" s="85"/>
      <c r="U69" s="79"/>
      <c r="V69" s="85"/>
      <c r="W69" s="79"/>
      <c r="X69" s="222" t="str">
        <f t="shared" si="0"/>
        <v/>
      </c>
      <c r="Y69" s="87"/>
      <c r="Z69" s="88"/>
      <c r="AA69" s="223" t="str">
        <f>+IF(T69="UI",'Tasas por grupos escalonada'!$C$12,IF(T69="UYU",'Tasas por grupos escalonada'!$C$11,""))</f>
        <v/>
      </c>
      <c r="AB69" s="85"/>
      <c r="AC69" s="85"/>
      <c r="AD69" s="85"/>
      <c r="AE69" s="85"/>
      <c r="AF69" s="90" t="str">
        <f t="shared" si="1"/>
        <v/>
      </c>
      <c r="AG69" s="91" t="str">
        <f t="shared" si="2"/>
        <v/>
      </c>
      <c r="AH69" s="92" t="str">
        <f t="shared" si="3"/>
        <v/>
      </c>
      <c r="AI69" s="93" t="str">
        <f t="shared" si="4"/>
        <v/>
      </c>
      <c r="AJ69" s="93" t="str">
        <f t="shared" si="5"/>
        <v/>
      </c>
      <c r="AK69" s="215" t="str">
        <f t="shared" si="6"/>
        <v/>
      </c>
      <c r="AL69" s="99" t="str">
        <f>+IF(A69="","",IF(C69="",70,VLOOKUP(I69,Hoja2!A:D,4,0)))</f>
        <v/>
      </c>
      <c r="AM69" s="109"/>
      <c r="AN69" s="109"/>
      <c r="AO69" s="109"/>
      <c r="AP69" s="109"/>
      <c r="AQ69" s="109"/>
      <c r="AR69" s="109"/>
      <c r="AS69" s="109"/>
      <c r="AT69" s="109"/>
      <c r="AU69" s="109"/>
      <c r="AV69" s="109"/>
      <c r="AW69" s="109"/>
      <c r="AX69" s="109"/>
      <c r="AY69" s="109"/>
      <c r="AZ69" s="109"/>
      <c r="BA69" s="109"/>
      <c r="BB69" s="109"/>
      <c r="BC69" s="109"/>
      <c r="BD69" s="109"/>
      <c r="BE69" s="109"/>
    </row>
    <row r="70" spans="1:57" ht="15.75" customHeight="1">
      <c r="A70" s="79"/>
      <c r="B70" s="85"/>
      <c r="C70" s="79"/>
      <c r="D70" s="132"/>
      <c r="E70" s="132"/>
      <c r="F70" s="85"/>
      <c r="G70" s="85" t="str">
        <f>+IFERROR(VLOOKUP(F70,Listas!$B:$C,2,0),"")</f>
        <v/>
      </c>
      <c r="H70" s="85"/>
      <c r="I70" s="85"/>
      <c r="J70" s="85"/>
      <c r="K70" s="79"/>
      <c r="L70" s="79"/>
      <c r="M70" s="82"/>
      <c r="N70" s="79"/>
      <c r="O70" s="132"/>
      <c r="P70" s="80"/>
      <c r="Q70" s="85"/>
      <c r="R70" s="85"/>
      <c r="S70" s="85"/>
      <c r="T70" s="85"/>
      <c r="U70" s="79"/>
      <c r="V70" s="85"/>
      <c r="W70" s="79"/>
      <c r="X70" s="222" t="str">
        <f t="shared" si="0"/>
        <v/>
      </c>
      <c r="Y70" s="87"/>
      <c r="Z70" s="88"/>
      <c r="AA70" s="223" t="str">
        <f>+IF(T70="UI",'Tasas por grupos escalonada'!$C$12,IF(T70="UYU",'Tasas por grupos escalonada'!$C$11,""))</f>
        <v/>
      </c>
      <c r="AB70" s="85"/>
      <c r="AC70" s="85"/>
      <c r="AD70" s="85"/>
      <c r="AE70" s="85"/>
      <c r="AF70" s="90" t="str">
        <f t="shared" si="1"/>
        <v/>
      </c>
      <c r="AG70" s="91" t="str">
        <f t="shared" si="2"/>
        <v/>
      </c>
      <c r="AH70" s="92" t="str">
        <f t="shared" si="3"/>
        <v/>
      </c>
      <c r="AI70" s="93" t="str">
        <f t="shared" si="4"/>
        <v/>
      </c>
      <c r="AJ70" s="93" t="str">
        <f t="shared" si="5"/>
        <v/>
      </c>
      <c r="AK70" s="215" t="str">
        <f t="shared" si="6"/>
        <v/>
      </c>
      <c r="AL70" s="99" t="str">
        <f>+IF(A70="","",IF(C70="",70,VLOOKUP(I70,Hoja2!A:D,4,0)))</f>
        <v/>
      </c>
      <c r="AM70" s="109"/>
      <c r="AN70" s="109"/>
      <c r="AO70" s="109"/>
      <c r="AP70" s="109"/>
      <c r="AQ70" s="109"/>
      <c r="AR70" s="109"/>
      <c r="AS70" s="109"/>
      <c r="AT70" s="109"/>
      <c r="AU70" s="109"/>
      <c r="AV70" s="109"/>
      <c r="AW70" s="109"/>
      <c r="AX70" s="109"/>
      <c r="AY70" s="109"/>
      <c r="AZ70" s="109"/>
      <c r="BA70" s="109"/>
      <c r="BB70" s="109"/>
      <c r="BC70" s="109"/>
      <c r="BD70" s="109"/>
      <c r="BE70" s="109"/>
    </row>
    <row r="71" spans="1:57" ht="15.75" customHeight="1">
      <c r="A71" s="79"/>
      <c r="B71" s="85"/>
      <c r="C71" s="79"/>
      <c r="D71" s="132"/>
      <c r="E71" s="132"/>
      <c r="F71" s="85"/>
      <c r="G71" s="85" t="str">
        <f>+IFERROR(VLOOKUP(F71,Listas!$B:$C,2,0),"")</f>
        <v/>
      </c>
      <c r="H71" s="85"/>
      <c r="I71" s="85"/>
      <c r="J71" s="85"/>
      <c r="K71" s="79"/>
      <c r="L71" s="79"/>
      <c r="M71" s="82"/>
      <c r="N71" s="79"/>
      <c r="O71" s="132"/>
      <c r="P71" s="80"/>
      <c r="Q71" s="85"/>
      <c r="R71" s="85"/>
      <c r="S71" s="85"/>
      <c r="T71" s="85"/>
      <c r="U71" s="79"/>
      <c r="V71" s="85"/>
      <c r="W71" s="79"/>
      <c r="X71" s="222" t="str">
        <f t="shared" si="0"/>
        <v/>
      </c>
      <c r="Y71" s="87"/>
      <c r="Z71" s="88"/>
      <c r="AA71" s="223" t="str">
        <f>+IF(T71="UI",'Tasas por grupos escalonada'!$C$12,IF(T71="UYU",'Tasas por grupos escalonada'!$C$11,""))</f>
        <v/>
      </c>
      <c r="AB71" s="85"/>
      <c r="AC71" s="85"/>
      <c r="AD71" s="85"/>
      <c r="AE71" s="85"/>
      <c r="AF71" s="90" t="str">
        <f t="shared" si="1"/>
        <v/>
      </c>
      <c r="AG71" s="91" t="str">
        <f t="shared" si="2"/>
        <v/>
      </c>
      <c r="AH71" s="92" t="str">
        <f t="shared" si="3"/>
        <v/>
      </c>
      <c r="AI71" s="93" t="str">
        <f t="shared" si="4"/>
        <v/>
      </c>
      <c r="AJ71" s="93" t="str">
        <f t="shared" si="5"/>
        <v/>
      </c>
      <c r="AK71" s="215" t="str">
        <f t="shared" si="6"/>
        <v/>
      </c>
      <c r="AL71" s="99" t="str">
        <f>+IF(A71="","",IF(C71="",70,VLOOKUP(I71,Hoja2!A:D,4,0)))</f>
        <v/>
      </c>
      <c r="AM71" s="109"/>
      <c r="AN71" s="109"/>
      <c r="AO71" s="109"/>
      <c r="AP71" s="109"/>
      <c r="AQ71" s="109"/>
      <c r="AR71" s="109"/>
      <c r="AS71" s="109"/>
      <c r="AT71" s="109"/>
      <c r="AU71" s="109"/>
      <c r="AV71" s="109"/>
      <c r="AW71" s="109"/>
      <c r="AX71" s="109"/>
      <c r="AY71" s="109"/>
      <c r="AZ71" s="109"/>
      <c r="BA71" s="109"/>
      <c r="BB71" s="109"/>
      <c r="BC71" s="109"/>
      <c r="BD71" s="109"/>
      <c r="BE71" s="109"/>
    </row>
    <row r="72" spans="1:57" ht="15.75" customHeight="1">
      <c r="A72" s="79"/>
      <c r="B72" s="85"/>
      <c r="C72" s="79"/>
      <c r="D72" s="132"/>
      <c r="E72" s="132"/>
      <c r="F72" s="85"/>
      <c r="G72" s="85" t="str">
        <f>+IFERROR(VLOOKUP(F72,Listas!$B:$C,2,0),"")</f>
        <v/>
      </c>
      <c r="H72" s="85"/>
      <c r="I72" s="85"/>
      <c r="J72" s="85"/>
      <c r="K72" s="79"/>
      <c r="L72" s="79"/>
      <c r="M72" s="82"/>
      <c r="N72" s="79"/>
      <c r="O72" s="132"/>
      <c r="P72" s="80"/>
      <c r="Q72" s="85"/>
      <c r="R72" s="85"/>
      <c r="S72" s="85"/>
      <c r="T72" s="85"/>
      <c r="U72" s="79"/>
      <c r="V72" s="85"/>
      <c r="W72" s="79"/>
      <c r="X72" s="222" t="str">
        <f t="shared" si="0"/>
        <v/>
      </c>
      <c r="Y72" s="87"/>
      <c r="Z72" s="88"/>
      <c r="AA72" s="223" t="str">
        <f>+IF(T72="UI",'Tasas por grupos escalonada'!$C$12,IF(T72="UYU",'Tasas por grupos escalonada'!$C$11,""))</f>
        <v/>
      </c>
      <c r="AB72" s="85"/>
      <c r="AC72" s="85"/>
      <c r="AD72" s="85"/>
      <c r="AE72" s="85"/>
      <c r="AF72" s="90" t="str">
        <f t="shared" si="1"/>
        <v/>
      </c>
      <c r="AG72" s="91" t="str">
        <f t="shared" si="2"/>
        <v/>
      </c>
      <c r="AH72" s="92" t="str">
        <f t="shared" si="3"/>
        <v/>
      </c>
      <c r="AI72" s="93" t="str">
        <f t="shared" si="4"/>
        <v/>
      </c>
      <c r="AJ72" s="93" t="str">
        <f t="shared" si="5"/>
        <v/>
      </c>
      <c r="AK72" s="215" t="str">
        <f t="shared" si="6"/>
        <v/>
      </c>
      <c r="AL72" s="99" t="str">
        <f>+IF(A72="","",IF(C72="",70,VLOOKUP(I72,Hoja2!A:D,4,0)))</f>
        <v/>
      </c>
      <c r="AM72" s="109"/>
      <c r="AN72" s="109"/>
      <c r="AO72" s="109"/>
      <c r="AP72" s="109"/>
      <c r="AQ72" s="109"/>
      <c r="AR72" s="109"/>
      <c r="AS72" s="109"/>
      <c r="AT72" s="109"/>
      <c r="AU72" s="109"/>
      <c r="AV72" s="109"/>
      <c r="AW72" s="109"/>
      <c r="AX72" s="109"/>
      <c r="AY72" s="109"/>
      <c r="AZ72" s="109"/>
      <c r="BA72" s="109"/>
      <c r="BB72" s="109"/>
      <c r="BC72" s="109"/>
      <c r="BD72" s="109"/>
      <c r="BE72" s="109"/>
    </row>
    <row r="73" spans="1:57" ht="15.75" customHeight="1">
      <c r="A73" s="79"/>
      <c r="B73" s="85"/>
      <c r="C73" s="79"/>
      <c r="D73" s="132"/>
      <c r="E73" s="132"/>
      <c r="F73" s="85"/>
      <c r="G73" s="85" t="str">
        <f>+IFERROR(VLOOKUP(F73,Listas!$B:$C,2,0),"")</f>
        <v/>
      </c>
      <c r="H73" s="85"/>
      <c r="I73" s="85"/>
      <c r="J73" s="85"/>
      <c r="K73" s="79"/>
      <c r="L73" s="79"/>
      <c r="M73" s="82"/>
      <c r="N73" s="79"/>
      <c r="O73" s="132"/>
      <c r="P73" s="80"/>
      <c r="Q73" s="85"/>
      <c r="R73" s="85"/>
      <c r="S73" s="85"/>
      <c r="T73" s="85"/>
      <c r="U73" s="79"/>
      <c r="V73" s="85"/>
      <c r="W73" s="79"/>
      <c r="X73" s="222" t="str">
        <f t="shared" si="0"/>
        <v/>
      </c>
      <c r="Y73" s="87"/>
      <c r="Z73" s="88"/>
      <c r="AA73" s="223" t="str">
        <f>+IF(T73="UI",'Tasas por grupos escalonada'!$C$12,IF(T73="UYU",'Tasas por grupos escalonada'!$C$11,""))</f>
        <v/>
      </c>
      <c r="AB73" s="85"/>
      <c r="AC73" s="85"/>
      <c r="AD73" s="85"/>
      <c r="AE73" s="85"/>
      <c r="AF73" s="90" t="str">
        <f t="shared" si="1"/>
        <v/>
      </c>
      <c r="AG73" s="91" t="str">
        <f t="shared" si="2"/>
        <v/>
      </c>
      <c r="AH73" s="92" t="str">
        <f t="shared" si="3"/>
        <v/>
      </c>
      <c r="AI73" s="93" t="str">
        <f t="shared" si="4"/>
        <v/>
      </c>
      <c r="AJ73" s="93" t="str">
        <f t="shared" si="5"/>
        <v/>
      </c>
      <c r="AK73" s="215" t="str">
        <f t="shared" si="6"/>
        <v/>
      </c>
      <c r="AL73" s="99" t="str">
        <f>+IF(A73="","",IF(C73="",70,VLOOKUP(I73,Hoja2!A:D,4,0)))</f>
        <v/>
      </c>
      <c r="AM73" s="109"/>
      <c r="AN73" s="109"/>
      <c r="AO73" s="109"/>
      <c r="AP73" s="109"/>
      <c r="AQ73" s="109"/>
      <c r="AR73" s="109"/>
      <c r="AS73" s="109"/>
      <c r="AT73" s="109"/>
      <c r="AU73" s="109"/>
      <c r="AV73" s="109"/>
      <c r="AW73" s="109"/>
      <c r="AX73" s="109"/>
      <c r="AY73" s="109"/>
      <c r="AZ73" s="109"/>
      <c r="BA73" s="109"/>
      <c r="BB73" s="109"/>
      <c r="BC73" s="109"/>
      <c r="BD73" s="109"/>
      <c r="BE73" s="109"/>
    </row>
    <row r="74" spans="1:57" ht="15.75" customHeight="1">
      <c r="A74" s="79"/>
      <c r="B74" s="85"/>
      <c r="C74" s="79"/>
      <c r="D74" s="132"/>
      <c r="E74" s="132"/>
      <c r="F74" s="85"/>
      <c r="G74" s="85" t="str">
        <f>+IFERROR(VLOOKUP(F74,Listas!$B:$C,2,0),"")</f>
        <v/>
      </c>
      <c r="H74" s="85"/>
      <c r="I74" s="85"/>
      <c r="J74" s="85"/>
      <c r="K74" s="79"/>
      <c r="L74" s="79"/>
      <c r="M74" s="82"/>
      <c r="N74" s="79"/>
      <c r="O74" s="132"/>
      <c r="P74" s="80"/>
      <c r="Q74" s="85"/>
      <c r="R74" s="85"/>
      <c r="S74" s="85"/>
      <c r="T74" s="85"/>
      <c r="U74" s="79"/>
      <c r="V74" s="85"/>
      <c r="W74" s="79"/>
      <c r="X74" s="222" t="str">
        <f t="shared" si="0"/>
        <v/>
      </c>
      <c r="Y74" s="87"/>
      <c r="Z74" s="88"/>
      <c r="AA74" s="223" t="str">
        <f>+IF(T74="UI",'Tasas por grupos escalonada'!$C$12,IF(T74="UYU",'Tasas por grupos escalonada'!$C$11,""))</f>
        <v/>
      </c>
      <c r="AB74" s="85"/>
      <c r="AC74" s="85"/>
      <c r="AD74" s="85"/>
      <c r="AE74" s="85"/>
      <c r="AF74" s="90" t="str">
        <f t="shared" si="1"/>
        <v/>
      </c>
      <c r="AG74" s="91" t="str">
        <f t="shared" si="2"/>
        <v/>
      </c>
      <c r="AH74" s="92" t="str">
        <f t="shared" si="3"/>
        <v/>
      </c>
      <c r="AI74" s="93" t="str">
        <f t="shared" si="4"/>
        <v/>
      </c>
      <c r="AJ74" s="93" t="str">
        <f t="shared" si="5"/>
        <v/>
      </c>
      <c r="AK74" s="215" t="str">
        <f t="shared" si="6"/>
        <v/>
      </c>
      <c r="AL74" s="99" t="str">
        <f>+IF(A74="","",IF(C74="",70,VLOOKUP(I74,Hoja2!A:D,4,0)))</f>
        <v/>
      </c>
      <c r="AM74" s="109"/>
      <c r="AN74" s="109"/>
      <c r="AO74" s="109"/>
      <c r="AP74" s="109"/>
      <c r="AQ74" s="109"/>
      <c r="AR74" s="109"/>
      <c r="AS74" s="109"/>
      <c r="AT74" s="109"/>
      <c r="AU74" s="109"/>
      <c r="AV74" s="109"/>
      <c r="AW74" s="109"/>
      <c r="AX74" s="109"/>
      <c r="AY74" s="109"/>
      <c r="AZ74" s="109"/>
      <c r="BA74" s="109"/>
      <c r="BB74" s="109"/>
      <c r="BC74" s="109"/>
      <c r="BD74" s="109"/>
      <c r="BE74" s="109"/>
    </row>
    <row r="75" spans="1:57" ht="15.75" customHeight="1">
      <c r="A75" s="79"/>
      <c r="B75" s="85"/>
      <c r="C75" s="79"/>
      <c r="D75" s="132"/>
      <c r="E75" s="132"/>
      <c r="F75" s="85"/>
      <c r="G75" s="85" t="str">
        <f>+IFERROR(VLOOKUP(F75,Listas!$B:$C,2,0),"")</f>
        <v/>
      </c>
      <c r="H75" s="85"/>
      <c r="I75" s="85"/>
      <c r="J75" s="85"/>
      <c r="K75" s="79"/>
      <c r="L75" s="79"/>
      <c r="M75" s="82"/>
      <c r="N75" s="79"/>
      <c r="O75" s="132"/>
      <c r="P75" s="80"/>
      <c r="Q75" s="85"/>
      <c r="R75" s="85"/>
      <c r="S75" s="85"/>
      <c r="T75" s="85"/>
      <c r="U75" s="79"/>
      <c r="V75" s="85"/>
      <c r="W75" s="79"/>
      <c r="X75" s="222" t="str">
        <f t="shared" si="0"/>
        <v/>
      </c>
      <c r="Y75" s="87"/>
      <c r="Z75" s="88"/>
      <c r="AA75" s="223" t="str">
        <f>+IF(T75="UI",'Tasas por grupos escalonada'!$C$12,IF(T75="UYU",'Tasas por grupos escalonada'!$C$11,""))</f>
        <v/>
      </c>
      <c r="AB75" s="85"/>
      <c r="AC75" s="85"/>
      <c r="AD75" s="85"/>
      <c r="AE75" s="85"/>
      <c r="AF75" s="90" t="str">
        <f t="shared" si="1"/>
        <v/>
      </c>
      <c r="AG75" s="91" t="str">
        <f t="shared" si="2"/>
        <v/>
      </c>
      <c r="AH75" s="92" t="str">
        <f t="shared" si="3"/>
        <v/>
      </c>
      <c r="AI75" s="93" t="str">
        <f t="shared" si="4"/>
        <v/>
      </c>
      <c r="AJ75" s="93" t="str">
        <f t="shared" si="5"/>
        <v/>
      </c>
      <c r="AK75" s="215" t="str">
        <f t="shared" si="6"/>
        <v/>
      </c>
      <c r="AL75" s="99" t="str">
        <f>+IF(A75="","",IF(C75="",70,VLOOKUP(I75,Hoja2!A:D,4,0)))</f>
        <v/>
      </c>
      <c r="AM75" s="109"/>
      <c r="AN75" s="109"/>
      <c r="AO75" s="109"/>
      <c r="AP75" s="109"/>
      <c r="AQ75" s="109"/>
      <c r="AR75" s="109"/>
      <c r="AS75" s="109"/>
      <c r="AT75" s="109"/>
      <c r="AU75" s="109"/>
      <c r="AV75" s="109"/>
      <c r="AW75" s="109"/>
      <c r="AX75" s="109"/>
      <c r="AY75" s="109"/>
      <c r="AZ75" s="109"/>
      <c r="BA75" s="109"/>
      <c r="BB75" s="109"/>
      <c r="BC75" s="109"/>
      <c r="BD75" s="109"/>
      <c r="BE75" s="109"/>
    </row>
    <row r="76" spans="1:57" ht="15.75" customHeight="1">
      <c r="A76" s="79"/>
      <c r="B76" s="85"/>
      <c r="C76" s="79"/>
      <c r="D76" s="132"/>
      <c r="E76" s="132"/>
      <c r="F76" s="85"/>
      <c r="G76" s="85" t="str">
        <f>+IFERROR(VLOOKUP(F76,Listas!$B:$C,2,0),"")</f>
        <v/>
      </c>
      <c r="H76" s="85"/>
      <c r="I76" s="85"/>
      <c r="J76" s="85"/>
      <c r="K76" s="79"/>
      <c r="L76" s="79"/>
      <c r="M76" s="82"/>
      <c r="N76" s="79"/>
      <c r="O76" s="132"/>
      <c r="P76" s="80"/>
      <c r="Q76" s="85"/>
      <c r="R76" s="85"/>
      <c r="S76" s="85"/>
      <c r="T76" s="85"/>
      <c r="U76" s="79"/>
      <c r="V76" s="85"/>
      <c r="W76" s="79"/>
      <c r="X76" s="222" t="str">
        <f t="shared" si="0"/>
        <v/>
      </c>
      <c r="Y76" s="87"/>
      <c r="Z76" s="88"/>
      <c r="AA76" s="223" t="str">
        <f>+IF(T76="UI",'Tasas por grupos escalonada'!$C$12,IF(T76="UYU",'Tasas por grupos escalonada'!$C$11,""))</f>
        <v/>
      </c>
      <c r="AB76" s="85"/>
      <c r="AC76" s="85"/>
      <c r="AD76" s="85"/>
      <c r="AE76" s="85"/>
      <c r="AF76" s="90" t="str">
        <f t="shared" si="1"/>
        <v/>
      </c>
      <c r="AG76" s="91" t="str">
        <f t="shared" si="2"/>
        <v/>
      </c>
      <c r="AH76" s="92" t="str">
        <f t="shared" si="3"/>
        <v/>
      </c>
      <c r="AI76" s="93" t="str">
        <f t="shared" si="4"/>
        <v/>
      </c>
      <c r="AJ76" s="93" t="str">
        <f t="shared" si="5"/>
        <v/>
      </c>
      <c r="AK76" s="215" t="str">
        <f t="shared" si="6"/>
        <v/>
      </c>
      <c r="AL76" s="99" t="str">
        <f>+IF(A76="","",IF(C76="",70,VLOOKUP(I76,Hoja2!A:D,4,0)))</f>
        <v/>
      </c>
      <c r="AM76" s="109"/>
      <c r="AN76" s="109"/>
      <c r="AO76" s="109"/>
      <c r="AP76" s="109"/>
      <c r="AQ76" s="109"/>
      <c r="AR76" s="109"/>
      <c r="AS76" s="109"/>
      <c r="AT76" s="109"/>
      <c r="AU76" s="109"/>
      <c r="AV76" s="109"/>
      <c r="AW76" s="109"/>
      <c r="AX76" s="109"/>
      <c r="AY76" s="109"/>
      <c r="AZ76" s="109"/>
      <c r="BA76" s="109"/>
      <c r="BB76" s="109"/>
      <c r="BC76" s="109"/>
      <c r="BD76" s="109"/>
      <c r="BE76" s="109"/>
    </row>
    <row r="77" spans="1:57" ht="15.75" customHeight="1">
      <c r="A77" s="79"/>
      <c r="B77" s="85"/>
      <c r="C77" s="79"/>
      <c r="D77" s="132"/>
      <c r="E77" s="132"/>
      <c r="F77" s="85"/>
      <c r="G77" s="85" t="str">
        <f>+IFERROR(VLOOKUP(F77,Listas!$B:$C,2,0),"")</f>
        <v/>
      </c>
      <c r="H77" s="85"/>
      <c r="I77" s="85"/>
      <c r="J77" s="85"/>
      <c r="K77" s="79"/>
      <c r="L77" s="79"/>
      <c r="M77" s="82"/>
      <c r="N77" s="79"/>
      <c r="O77" s="132"/>
      <c r="P77" s="80"/>
      <c r="Q77" s="85"/>
      <c r="R77" s="85"/>
      <c r="S77" s="85"/>
      <c r="T77" s="85"/>
      <c r="U77" s="79"/>
      <c r="V77" s="85"/>
      <c r="W77" s="79"/>
      <c r="X77" s="222" t="str">
        <f t="shared" si="0"/>
        <v/>
      </c>
      <c r="Y77" s="87"/>
      <c r="Z77" s="88"/>
      <c r="AA77" s="223" t="str">
        <f>+IF(T77="UI",'Tasas por grupos escalonada'!$C$12,IF(T77="UYU",'Tasas por grupos escalonada'!$C$11,""))</f>
        <v/>
      </c>
      <c r="AB77" s="85"/>
      <c r="AC77" s="85"/>
      <c r="AD77" s="85"/>
      <c r="AE77" s="85"/>
      <c r="AF77" s="90" t="str">
        <f t="shared" si="1"/>
        <v/>
      </c>
      <c r="AG77" s="91" t="str">
        <f t="shared" si="2"/>
        <v/>
      </c>
      <c r="AH77" s="92" t="str">
        <f t="shared" si="3"/>
        <v/>
      </c>
      <c r="AI77" s="93" t="str">
        <f t="shared" si="4"/>
        <v/>
      </c>
      <c r="AJ77" s="93" t="str">
        <f t="shared" si="5"/>
        <v/>
      </c>
      <c r="AK77" s="215" t="str">
        <f t="shared" si="6"/>
        <v/>
      </c>
      <c r="AL77" s="99" t="str">
        <f>+IF(A77="","",IF(C77="",70,VLOOKUP(I77,Hoja2!A:D,4,0)))</f>
        <v/>
      </c>
      <c r="AM77" s="109"/>
      <c r="AN77" s="109"/>
      <c r="AO77" s="109"/>
      <c r="AP77" s="109"/>
      <c r="AQ77" s="109"/>
      <c r="AR77" s="109"/>
      <c r="AS77" s="109"/>
      <c r="AT77" s="109"/>
      <c r="AU77" s="109"/>
      <c r="AV77" s="109"/>
      <c r="AW77" s="109"/>
      <c r="AX77" s="109"/>
      <c r="AY77" s="109"/>
      <c r="AZ77" s="109"/>
      <c r="BA77" s="109"/>
      <c r="BB77" s="109"/>
      <c r="BC77" s="109"/>
      <c r="BD77" s="109"/>
      <c r="BE77" s="109"/>
    </row>
    <row r="78" spans="1:57" ht="15.75" customHeight="1">
      <c r="A78" s="79"/>
      <c r="B78" s="85"/>
      <c r="C78" s="79"/>
      <c r="D78" s="132"/>
      <c r="E78" s="132"/>
      <c r="F78" s="85"/>
      <c r="G78" s="85" t="str">
        <f>+IFERROR(VLOOKUP(F78,Listas!$B:$C,2,0),"")</f>
        <v/>
      </c>
      <c r="H78" s="85"/>
      <c r="I78" s="85"/>
      <c r="J78" s="85"/>
      <c r="K78" s="79"/>
      <c r="L78" s="79"/>
      <c r="M78" s="82"/>
      <c r="N78" s="79"/>
      <c r="O78" s="132"/>
      <c r="P78" s="80"/>
      <c r="Q78" s="85"/>
      <c r="R78" s="85"/>
      <c r="S78" s="85"/>
      <c r="T78" s="85"/>
      <c r="U78" s="79"/>
      <c r="V78" s="85"/>
      <c r="W78" s="79"/>
      <c r="X78" s="222" t="str">
        <f t="shared" si="0"/>
        <v/>
      </c>
      <c r="Y78" s="87"/>
      <c r="Z78" s="88"/>
      <c r="AA78" s="223" t="str">
        <f>+IF(T78="UI",'Tasas por grupos escalonada'!$C$12,IF(T78="UYU",'Tasas por grupos escalonada'!$C$11,""))</f>
        <v/>
      </c>
      <c r="AB78" s="85"/>
      <c r="AC78" s="85"/>
      <c r="AD78" s="85"/>
      <c r="AE78" s="85"/>
      <c r="AF78" s="90" t="str">
        <f t="shared" si="1"/>
        <v/>
      </c>
      <c r="AG78" s="91" t="str">
        <f t="shared" si="2"/>
        <v/>
      </c>
      <c r="AH78" s="92" t="str">
        <f t="shared" si="3"/>
        <v/>
      </c>
      <c r="AI78" s="93" t="str">
        <f t="shared" si="4"/>
        <v/>
      </c>
      <c r="AJ78" s="93" t="str">
        <f t="shared" si="5"/>
        <v/>
      </c>
      <c r="AK78" s="215" t="str">
        <f t="shared" si="6"/>
        <v/>
      </c>
      <c r="AL78" s="99" t="str">
        <f>+IF(A78="","",IF(C78="",70,VLOOKUP(I78,Hoja2!A:D,4,0)))</f>
        <v/>
      </c>
      <c r="AM78" s="109"/>
      <c r="AN78" s="109"/>
      <c r="AO78" s="109"/>
      <c r="AP78" s="109"/>
      <c r="AQ78" s="109"/>
      <c r="AR78" s="109"/>
      <c r="AS78" s="109"/>
      <c r="AT78" s="109"/>
      <c r="AU78" s="109"/>
      <c r="AV78" s="109"/>
      <c r="AW78" s="109"/>
      <c r="AX78" s="109"/>
      <c r="AY78" s="109"/>
      <c r="AZ78" s="109"/>
      <c r="BA78" s="109"/>
      <c r="BB78" s="109"/>
      <c r="BC78" s="109"/>
      <c r="BD78" s="109"/>
      <c r="BE78" s="109"/>
    </row>
    <row r="79" spans="1:57" ht="15.75" customHeight="1">
      <c r="A79" s="79"/>
      <c r="B79" s="85"/>
      <c r="C79" s="79"/>
      <c r="D79" s="132"/>
      <c r="E79" s="132"/>
      <c r="F79" s="85"/>
      <c r="G79" s="85" t="str">
        <f>+IFERROR(VLOOKUP(F79,Listas!$B:$C,2,0),"")</f>
        <v/>
      </c>
      <c r="H79" s="85"/>
      <c r="I79" s="85"/>
      <c r="J79" s="85"/>
      <c r="K79" s="79"/>
      <c r="L79" s="79"/>
      <c r="M79" s="82"/>
      <c r="N79" s="79"/>
      <c r="O79" s="132"/>
      <c r="P79" s="80"/>
      <c r="Q79" s="85"/>
      <c r="R79" s="85"/>
      <c r="S79" s="85"/>
      <c r="T79" s="85"/>
      <c r="U79" s="79"/>
      <c r="V79" s="85"/>
      <c r="W79" s="79"/>
      <c r="X79" s="222" t="str">
        <f t="shared" si="0"/>
        <v/>
      </c>
      <c r="Y79" s="87"/>
      <c r="Z79" s="88"/>
      <c r="AA79" s="223" t="str">
        <f>+IF(T79="UI",'Tasas por grupos escalonada'!$C$12,IF(T79="UYU",'Tasas por grupos escalonada'!$C$11,""))</f>
        <v/>
      </c>
      <c r="AB79" s="85"/>
      <c r="AC79" s="85"/>
      <c r="AD79" s="85"/>
      <c r="AE79" s="85"/>
      <c r="AF79" s="90" t="str">
        <f t="shared" si="1"/>
        <v/>
      </c>
      <c r="AG79" s="91" t="str">
        <f t="shared" si="2"/>
        <v/>
      </c>
      <c r="AH79" s="92" t="str">
        <f t="shared" si="3"/>
        <v/>
      </c>
      <c r="AI79" s="93" t="str">
        <f t="shared" si="4"/>
        <v/>
      </c>
      <c r="AJ79" s="93" t="str">
        <f t="shared" si="5"/>
        <v/>
      </c>
      <c r="AK79" s="215" t="str">
        <f t="shared" si="6"/>
        <v/>
      </c>
      <c r="AL79" s="99" t="str">
        <f>+IF(A79="","",IF(C79="",70,VLOOKUP(I79,Hoja2!A:D,4,0)))</f>
        <v/>
      </c>
      <c r="AM79" s="109"/>
      <c r="AN79" s="109"/>
      <c r="AO79" s="109"/>
      <c r="AP79" s="109"/>
      <c r="AQ79" s="109"/>
      <c r="AR79" s="109"/>
      <c r="AS79" s="109"/>
      <c r="AT79" s="109"/>
      <c r="AU79" s="109"/>
      <c r="AV79" s="109"/>
      <c r="AW79" s="109"/>
      <c r="AX79" s="109"/>
      <c r="AY79" s="109"/>
      <c r="AZ79" s="109"/>
      <c r="BA79" s="109"/>
      <c r="BB79" s="109"/>
      <c r="BC79" s="109"/>
      <c r="BD79" s="109"/>
      <c r="BE79" s="109"/>
    </row>
    <row r="80" spans="1:57" ht="15.75" customHeight="1">
      <c r="A80" s="79"/>
      <c r="B80" s="85"/>
      <c r="C80" s="79"/>
      <c r="D80" s="132"/>
      <c r="E80" s="132"/>
      <c r="F80" s="85"/>
      <c r="G80" s="85" t="str">
        <f>+IFERROR(VLOOKUP(F80,Listas!$B:$C,2,0),"")</f>
        <v/>
      </c>
      <c r="H80" s="85"/>
      <c r="I80" s="85"/>
      <c r="J80" s="85"/>
      <c r="K80" s="79"/>
      <c r="L80" s="79"/>
      <c r="M80" s="82"/>
      <c r="N80" s="79"/>
      <c r="O80" s="132"/>
      <c r="P80" s="80"/>
      <c r="Q80" s="85"/>
      <c r="R80" s="85"/>
      <c r="S80" s="85"/>
      <c r="T80" s="85"/>
      <c r="U80" s="79"/>
      <c r="V80" s="85"/>
      <c r="W80" s="79"/>
      <c r="X80" s="222" t="str">
        <f t="shared" si="0"/>
        <v/>
      </c>
      <c r="Y80" s="87"/>
      <c r="Z80" s="88"/>
      <c r="AA80" s="223" t="str">
        <f>+IF(T80="UI",'Tasas por grupos escalonada'!$C$12,IF(T80="UYU",'Tasas por grupos escalonada'!$C$11,""))</f>
        <v/>
      </c>
      <c r="AB80" s="85"/>
      <c r="AC80" s="85"/>
      <c r="AD80" s="85"/>
      <c r="AE80" s="85"/>
      <c r="AF80" s="90" t="str">
        <f t="shared" si="1"/>
        <v/>
      </c>
      <c r="AG80" s="91" t="str">
        <f t="shared" si="2"/>
        <v/>
      </c>
      <c r="AH80" s="92" t="str">
        <f t="shared" si="3"/>
        <v/>
      </c>
      <c r="AI80" s="93" t="str">
        <f t="shared" si="4"/>
        <v/>
      </c>
      <c r="AJ80" s="93" t="str">
        <f t="shared" si="5"/>
        <v/>
      </c>
      <c r="AK80" s="215" t="str">
        <f t="shared" si="6"/>
        <v/>
      </c>
      <c r="AL80" s="99" t="str">
        <f>+IF(A80="","",IF(C80="",70,VLOOKUP(I80,Hoja2!A:D,4,0)))</f>
        <v/>
      </c>
      <c r="AM80" s="109"/>
      <c r="AN80" s="109"/>
      <c r="AO80" s="109"/>
      <c r="AP80" s="109"/>
      <c r="AQ80" s="109"/>
      <c r="AR80" s="109"/>
      <c r="AS80" s="109"/>
      <c r="AT80" s="109"/>
      <c r="AU80" s="109"/>
      <c r="AV80" s="109"/>
      <c r="AW80" s="109"/>
      <c r="AX80" s="109"/>
      <c r="AY80" s="109"/>
      <c r="AZ80" s="109"/>
      <c r="BA80" s="109"/>
      <c r="BB80" s="109"/>
      <c r="BC80" s="109"/>
      <c r="BD80" s="109"/>
      <c r="BE80" s="109"/>
    </row>
    <row r="81" spans="1:57" ht="15.75" customHeight="1">
      <c r="A81" s="79"/>
      <c r="B81" s="85"/>
      <c r="C81" s="79"/>
      <c r="D81" s="132"/>
      <c r="E81" s="132"/>
      <c r="F81" s="85"/>
      <c r="G81" s="85" t="str">
        <f>+IFERROR(VLOOKUP(F81,Listas!$B:$C,2,0),"")</f>
        <v/>
      </c>
      <c r="H81" s="85"/>
      <c r="I81" s="85"/>
      <c r="J81" s="85"/>
      <c r="K81" s="79"/>
      <c r="L81" s="79"/>
      <c r="M81" s="82"/>
      <c r="N81" s="79"/>
      <c r="O81" s="132"/>
      <c r="P81" s="80"/>
      <c r="Q81" s="85"/>
      <c r="R81" s="85"/>
      <c r="S81" s="85"/>
      <c r="T81" s="85"/>
      <c r="U81" s="79"/>
      <c r="V81" s="85"/>
      <c r="W81" s="79"/>
      <c r="X81" s="222" t="str">
        <f t="shared" si="0"/>
        <v/>
      </c>
      <c r="Y81" s="87"/>
      <c r="Z81" s="88"/>
      <c r="AA81" s="223" t="str">
        <f>+IF(T81="UI",'Tasas por grupos escalonada'!$C$12,IF(T81="UYU",'Tasas por grupos escalonada'!$C$11,""))</f>
        <v/>
      </c>
      <c r="AB81" s="85"/>
      <c r="AC81" s="85"/>
      <c r="AD81" s="85"/>
      <c r="AE81" s="85"/>
      <c r="AF81" s="90" t="str">
        <f t="shared" si="1"/>
        <v/>
      </c>
      <c r="AG81" s="91" t="str">
        <f t="shared" si="2"/>
        <v/>
      </c>
      <c r="AH81" s="92" t="str">
        <f t="shared" si="3"/>
        <v/>
      </c>
      <c r="AI81" s="93" t="str">
        <f t="shared" si="4"/>
        <v/>
      </c>
      <c r="AJ81" s="93" t="str">
        <f t="shared" si="5"/>
        <v/>
      </c>
      <c r="AK81" s="215" t="str">
        <f t="shared" si="6"/>
        <v/>
      </c>
      <c r="AL81" s="99" t="str">
        <f>+IF(A81="","",IF(C81="",70,VLOOKUP(I81,Hoja2!A:D,4,0)))</f>
        <v/>
      </c>
      <c r="AM81" s="109"/>
      <c r="AN81" s="109"/>
      <c r="AO81" s="109"/>
      <c r="AP81" s="109"/>
      <c r="AQ81" s="109"/>
      <c r="AR81" s="109"/>
      <c r="AS81" s="109"/>
      <c r="AT81" s="109"/>
      <c r="AU81" s="109"/>
      <c r="AV81" s="109"/>
      <c r="AW81" s="109"/>
      <c r="AX81" s="109"/>
      <c r="AY81" s="109"/>
      <c r="AZ81" s="109"/>
      <c r="BA81" s="109"/>
      <c r="BB81" s="109"/>
      <c r="BC81" s="109"/>
      <c r="BD81" s="109"/>
      <c r="BE81" s="109"/>
    </row>
    <row r="82" spans="1:57" ht="15.75" customHeight="1">
      <c r="A82" s="79"/>
      <c r="B82" s="85"/>
      <c r="C82" s="79"/>
      <c r="D82" s="132"/>
      <c r="E82" s="132"/>
      <c r="F82" s="85"/>
      <c r="G82" s="85" t="str">
        <f>+IFERROR(VLOOKUP(F82,Listas!$B:$C,2,0),"")</f>
        <v/>
      </c>
      <c r="H82" s="85"/>
      <c r="I82" s="85"/>
      <c r="J82" s="85"/>
      <c r="K82" s="79"/>
      <c r="L82" s="79"/>
      <c r="M82" s="82"/>
      <c r="N82" s="79"/>
      <c r="O82" s="132"/>
      <c r="P82" s="80"/>
      <c r="Q82" s="85"/>
      <c r="R82" s="85"/>
      <c r="S82" s="85"/>
      <c r="T82" s="85"/>
      <c r="U82" s="79"/>
      <c r="V82" s="85"/>
      <c r="W82" s="79"/>
      <c r="X82" s="222" t="str">
        <f t="shared" si="0"/>
        <v/>
      </c>
      <c r="Y82" s="87"/>
      <c r="Z82" s="88"/>
      <c r="AA82" s="223" t="str">
        <f>+IF(T82="UI",'Tasas por grupos escalonada'!$C$12,IF(T82="UYU",'Tasas por grupos escalonada'!$C$11,""))</f>
        <v/>
      </c>
      <c r="AB82" s="85"/>
      <c r="AC82" s="85"/>
      <c r="AD82" s="85"/>
      <c r="AE82" s="85"/>
      <c r="AF82" s="90" t="str">
        <f t="shared" si="1"/>
        <v/>
      </c>
      <c r="AG82" s="91" t="str">
        <f t="shared" si="2"/>
        <v/>
      </c>
      <c r="AH82" s="92" t="str">
        <f t="shared" si="3"/>
        <v/>
      </c>
      <c r="AI82" s="93" t="str">
        <f t="shared" si="4"/>
        <v/>
      </c>
      <c r="AJ82" s="93" t="str">
        <f t="shared" si="5"/>
        <v/>
      </c>
      <c r="AK82" s="215" t="str">
        <f t="shared" si="6"/>
        <v/>
      </c>
      <c r="AL82" s="99" t="str">
        <f>+IF(A82="","",IF(C82="",70,VLOOKUP(I82,Hoja2!A:D,4,0)))</f>
        <v/>
      </c>
      <c r="AM82" s="109"/>
      <c r="AN82" s="109"/>
      <c r="AO82" s="109"/>
      <c r="AP82" s="109"/>
      <c r="AQ82" s="109"/>
      <c r="AR82" s="109"/>
      <c r="AS82" s="109"/>
      <c r="AT82" s="109"/>
      <c r="AU82" s="109"/>
      <c r="AV82" s="109"/>
      <c r="AW82" s="109"/>
      <c r="AX82" s="109"/>
      <c r="AY82" s="109"/>
      <c r="AZ82" s="109"/>
      <c r="BA82" s="109"/>
      <c r="BB82" s="109"/>
      <c r="BC82" s="109"/>
      <c r="BD82" s="109"/>
      <c r="BE82" s="109"/>
    </row>
    <row r="83" spans="1:57" ht="15.75" customHeight="1">
      <c r="A83" s="79"/>
      <c r="B83" s="85"/>
      <c r="C83" s="79"/>
      <c r="D83" s="132"/>
      <c r="E83" s="132"/>
      <c r="F83" s="85"/>
      <c r="G83" s="85" t="str">
        <f>+IFERROR(VLOOKUP(F83,Listas!$B:$C,2,0),"")</f>
        <v/>
      </c>
      <c r="H83" s="85"/>
      <c r="I83" s="85"/>
      <c r="J83" s="85"/>
      <c r="K83" s="79"/>
      <c r="L83" s="79"/>
      <c r="M83" s="82"/>
      <c r="N83" s="79"/>
      <c r="O83" s="132"/>
      <c r="P83" s="80"/>
      <c r="Q83" s="85"/>
      <c r="R83" s="85"/>
      <c r="S83" s="85"/>
      <c r="T83" s="85"/>
      <c r="U83" s="79"/>
      <c r="V83" s="85"/>
      <c r="W83" s="79"/>
      <c r="X83" s="222" t="str">
        <f t="shared" si="0"/>
        <v/>
      </c>
      <c r="Y83" s="87"/>
      <c r="Z83" s="88"/>
      <c r="AA83" s="223" t="str">
        <f>+IF(T83="UI",'Tasas por grupos escalonada'!$C$12,IF(T83="UYU",'Tasas por grupos escalonada'!$C$11,""))</f>
        <v/>
      </c>
      <c r="AB83" s="85"/>
      <c r="AC83" s="85"/>
      <c r="AD83" s="85"/>
      <c r="AE83" s="85"/>
      <c r="AF83" s="90" t="str">
        <f t="shared" si="1"/>
        <v/>
      </c>
      <c r="AG83" s="91" t="str">
        <f t="shared" si="2"/>
        <v/>
      </c>
      <c r="AH83" s="92" t="str">
        <f t="shared" si="3"/>
        <v/>
      </c>
      <c r="AI83" s="93" t="str">
        <f t="shared" si="4"/>
        <v/>
      </c>
      <c r="AJ83" s="93" t="str">
        <f t="shared" si="5"/>
        <v/>
      </c>
      <c r="AK83" s="215" t="str">
        <f t="shared" si="6"/>
        <v/>
      </c>
      <c r="AL83" s="99" t="str">
        <f>+IF(A83="","",IF(C83="",70,VLOOKUP(I83,Hoja2!A:D,4,0)))</f>
        <v/>
      </c>
      <c r="AM83" s="109"/>
      <c r="AN83" s="109"/>
      <c r="AO83" s="109"/>
      <c r="AP83" s="109"/>
      <c r="AQ83" s="109"/>
      <c r="AR83" s="109"/>
      <c r="AS83" s="109"/>
      <c r="AT83" s="109"/>
      <c r="AU83" s="109"/>
      <c r="AV83" s="109"/>
      <c r="AW83" s="109"/>
      <c r="AX83" s="109"/>
      <c r="AY83" s="109"/>
      <c r="AZ83" s="109"/>
      <c r="BA83" s="109"/>
      <c r="BB83" s="109"/>
      <c r="BC83" s="109"/>
      <c r="BD83" s="109"/>
      <c r="BE83" s="109"/>
    </row>
    <row r="84" spans="1:57" ht="15.75" customHeight="1">
      <c r="A84" s="79"/>
      <c r="B84" s="85"/>
      <c r="C84" s="79"/>
      <c r="D84" s="132"/>
      <c r="E84" s="132"/>
      <c r="F84" s="85"/>
      <c r="G84" s="85" t="str">
        <f>+IFERROR(VLOOKUP(F84,Listas!$B:$C,2,0),"")</f>
        <v/>
      </c>
      <c r="H84" s="85"/>
      <c r="I84" s="85"/>
      <c r="J84" s="85"/>
      <c r="K84" s="79"/>
      <c r="L84" s="79"/>
      <c r="M84" s="82"/>
      <c r="N84" s="79"/>
      <c r="O84" s="132"/>
      <c r="P84" s="80"/>
      <c r="Q84" s="85"/>
      <c r="R84" s="85"/>
      <c r="S84" s="85"/>
      <c r="T84" s="85"/>
      <c r="U84" s="79"/>
      <c r="V84" s="85"/>
      <c r="W84" s="79"/>
      <c r="X84" s="222" t="str">
        <f t="shared" si="0"/>
        <v/>
      </c>
      <c r="Y84" s="87"/>
      <c r="Z84" s="88"/>
      <c r="AA84" s="223" t="str">
        <f>+IF(T84="UI",'Tasas por grupos escalonada'!$C$12,IF(T84="UYU",'Tasas por grupos escalonada'!$C$11,""))</f>
        <v/>
      </c>
      <c r="AB84" s="85"/>
      <c r="AC84" s="85"/>
      <c r="AD84" s="85"/>
      <c r="AE84" s="85"/>
      <c r="AF84" s="90" t="str">
        <f t="shared" si="1"/>
        <v/>
      </c>
      <c r="AG84" s="91" t="str">
        <f t="shared" si="2"/>
        <v/>
      </c>
      <c r="AH84" s="92" t="str">
        <f t="shared" si="3"/>
        <v/>
      </c>
      <c r="AI84" s="93" t="str">
        <f t="shared" si="4"/>
        <v/>
      </c>
      <c r="AJ84" s="93" t="str">
        <f t="shared" si="5"/>
        <v/>
      </c>
      <c r="AK84" s="215" t="str">
        <f t="shared" si="6"/>
        <v/>
      </c>
      <c r="AL84" s="99" t="str">
        <f>+IF(A84="","",IF(C84="",70,VLOOKUP(I84,Hoja2!A:D,4,0)))</f>
        <v/>
      </c>
      <c r="AM84" s="109"/>
      <c r="AN84" s="109"/>
      <c r="AO84" s="109"/>
      <c r="AP84" s="109"/>
      <c r="AQ84" s="109"/>
      <c r="AR84" s="109"/>
      <c r="AS84" s="109"/>
      <c r="AT84" s="109"/>
      <c r="AU84" s="109"/>
      <c r="AV84" s="109"/>
      <c r="AW84" s="109"/>
      <c r="AX84" s="109"/>
      <c r="AY84" s="109"/>
      <c r="AZ84" s="109"/>
      <c r="BA84" s="109"/>
      <c r="BB84" s="109"/>
      <c r="BC84" s="109"/>
      <c r="BD84" s="109"/>
      <c r="BE84" s="109"/>
    </row>
    <row r="85" spans="1:57" ht="15.75" customHeight="1">
      <c r="A85" s="79"/>
      <c r="B85" s="85"/>
      <c r="C85" s="79"/>
      <c r="D85" s="132"/>
      <c r="E85" s="132"/>
      <c r="F85" s="85"/>
      <c r="G85" s="85" t="str">
        <f>+IFERROR(VLOOKUP(F85,Listas!$B:$C,2,0),"")</f>
        <v/>
      </c>
      <c r="H85" s="85"/>
      <c r="I85" s="85"/>
      <c r="J85" s="85"/>
      <c r="K85" s="79"/>
      <c r="L85" s="79"/>
      <c r="M85" s="82"/>
      <c r="N85" s="79"/>
      <c r="O85" s="132"/>
      <c r="P85" s="80"/>
      <c r="Q85" s="85"/>
      <c r="R85" s="85"/>
      <c r="S85" s="85"/>
      <c r="T85" s="85"/>
      <c r="U85" s="79"/>
      <c r="V85" s="85"/>
      <c r="W85" s="79"/>
      <c r="X85" s="222" t="str">
        <f t="shared" si="0"/>
        <v/>
      </c>
      <c r="Y85" s="87"/>
      <c r="Z85" s="88"/>
      <c r="AA85" s="223" t="str">
        <f>+IF(T85="UI",'Tasas por grupos escalonada'!$C$12,IF(T85="UYU",'Tasas por grupos escalonada'!$C$11,""))</f>
        <v/>
      </c>
      <c r="AB85" s="85"/>
      <c r="AC85" s="85"/>
      <c r="AD85" s="85"/>
      <c r="AE85" s="85"/>
      <c r="AF85" s="90" t="str">
        <f t="shared" si="1"/>
        <v/>
      </c>
      <c r="AG85" s="91" t="str">
        <f t="shared" si="2"/>
        <v/>
      </c>
      <c r="AH85" s="92" t="str">
        <f t="shared" si="3"/>
        <v/>
      </c>
      <c r="AI85" s="93" t="str">
        <f t="shared" si="4"/>
        <v/>
      </c>
      <c r="AJ85" s="93" t="str">
        <f t="shared" si="5"/>
        <v/>
      </c>
      <c r="AK85" s="215" t="str">
        <f t="shared" si="6"/>
        <v/>
      </c>
      <c r="AL85" s="99" t="str">
        <f>+IF(A85="","",IF(C85="",70,VLOOKUP(I85,Hoja2!A:D,4,0)))</f>
        <v/>
      </c>
      <c r="AM85" s="109"/>
      <c r="AN85" s="109"/>
      <c r="AO85" s="109"/>
      <c r="AP85" s="109"/>
      <c r="AQ85" s="109"/>
      <c r="AR85" s="109"/>
      <c r="AS85" s="109"/>
      <c r="AT85" s="109"/>
      <c r="AU85" s="109"/>
      <c r="AV85" s="109"/>
      <c r="AW85" s="109"/>
      <c r="AX85" s="109"/>
      <c r="AY85" s="109"/>
      <c r="AZ85" s="109"/>
      <c r="BA85" s="109"/>
      <c r="BB85" s="109"/>
      <c r="BC85" s="109"/>
      <c r="BD85" s="109"/>
      <c r="BE85" s="109"/>
    </row>
    <row r="86" spans="1:57" ht="15.75" customHeight="1">
      <c r="A86" s="79"/>
      <c r="B86" s="85"/>
      <c r="C86" s="79"/>
      <c r="D86" s="132"/>
      <c r="E86" s="132"/>
      <c r="F86" s="85"/>
      <c r="G86" s="85" t="str">
        <f>+IFERROR(VLOOKUP(F86,Listas!$B:$C,2,0),"")</f>
        <v/>
      </c>
      <c r="H86" s="85"/>
      <c r="I86" s="85"/>
      <c r="J86" s="85"/>
      <c r="K86" s="79"/>
      <c r="L86" s="79"/>
      <c r="M86" s="82"/>
      <c r="N86" s="79"/>
      <c r="O86" s="132"/>
      <c r="P86" s="80"/>
      <c r="Q86" s="85"/>
      <c r="R86" s="85"/>
      <c r="S86" s="85"/>
      <c r="T86" s="85"/>
      <c r="U86" s="79"/>
      <c r="V86" s="85"/>
      <c r="W86" s="79"/>
      <c r="X86" s="222" t="str">
        <f t="shared" si="0"/>
        <v/>
      </c>
      <c r="Y86" s="87"/>
      <c r="Z86" s="88"/>
      <c r="AA86" s="223" t="str">
        <f>+IF(T86="UI",'Tasas por grupos escalonada'!$C$12,IF(T86="UYU",'Tasas por grupos escalonada'!$C$11,""))</f>
        <v/>
      </c>
      <c r="AB86" s="85"/>
      <c r="AC86" s="85"/>
      <c r="AD86" s="85"/>
      <c r="AE86" s="85"/>
      <c r="AF86" s="90" t="str">
        <f t="shared" si="1"/>
        <v/>
      </c>
      <c r="AG86" s="91" t="str">
        <f t="shared" si="2"/>
        <v/>
      </c>
      <c r="AH86" s="92" t="str">
        <f t="shared" si="3"/>
        <v/>
      </c>
      <c r="AI86" s="93" t="str">
        <f t="shared" si="4"/>
        <v/>
      </c>
      <c r="AJ86" s="93" t="str">
        <f t="shared" si="5"/>
        <v/>
      </c>
      <c r="AK86" s="215" t="str">
        <f t="shared" si="6"/>
        <v/>
      </c>
      <c r="AL86" s="99" t="str">
        <f>+IF(A86="","",IF(C86="",70,VLOOKUP(I86,Hoja2!A:D,4,0)))</f>
        <v/>
      </c>
      <c r="AM86" s="109"/>
      <c r="AN86" s="109"/>
      <c r="AO86" s="109"/>
      <c r="AP86" s="109"/>
      <c r="AQ86" s="109"/>
      <c r="AR86" s="109"/>
      <c r="AS86" s="109"/>
      <c r="AT86" s="109"/>
      <c r="AU86" s="109"/>
      <c r="AV86" s="109"/>
      <c r="AW86" s="109"/>
      <c r="AX86" s="109"/>
      <c r="AY86" s="109"/>
      <c r="AZ86" s="109"/>
      <c r="BA86" s="109"/>
      <c r="BB86" s="109"/>
      <c r="BC86" s="109"/>
      <c r="BD86" s="109"/>
      <c r="BE86" s="109"/>
    </row>
    <row r="87" spans="1:57" ht="15.75" customHeight="1">
      <c r="A87" s="79"/>
      <c r="B87" s="85"/>
      <c r="C87" s="79"/>
      <c r="D87" s="132"/>
      <c r="E87" s="132"/>
      <c r="F87" s="85"/>
      <c r="G87" s="85" t="str">
        <f>+IFERROR(VLOOKUP(F87,Listas!$B:$C,2,0),"")</f>
        <v/>
      </c>
      <c r="H87" s="85"/>
      <c r="I87" s="85"/>
      <c r="J87" s="85"/>
      <c r="K87" s="79"/>
      <c r="L87" s="79"/>
      <c r="M87" s="82"/>
      <c r="N87" s="79"/>
      <c r="O87" s="132"/>
      <c r="P87" s="80"/>
      <c r="Q87" s="85"/>
      <c r="R87" s="85"/>
      <c r="S87" s="85"/>
      <c r="T87" s="85"/>
      <c r="U87" s="79"/>
      <c r="V87" s="85"/>
      <c r="W87" s="79"/>
      <c r="X87" s="222" t="str">
        <f t="shared" si="0"/>
        <v/>
      </c>
      <c r="Y87" s="87"/>
      <c r="Z87" s="88"/>
      <c r="AA87" s="223" t="str">
        <f>+IF(T87="UI",'Tasas por grupos escalonada'!$C$12,IF(T87="UYU",'Tasas por grupos escalonada'!$C$11,""))</f>
        <v/>
      </c>
      <c r="AB87" s="85"/>
      <c r="AC87" s="85"/>
      <c r="AD87" s="85"/>
      <c r="AE87" s="85"/>
      <c r="AF87" s="90" t="str">
        <f t="shared" si="1"/>
        <v/>
      </c>
      <c r="AG87" s="91" t="str">
        <f t="shared" si="2"/>
        <v/>
      </c>
      <c r="AH87" s="92" t="str">
        <f t="shared" si="3"/>
        <v/>
      </c>
      <c r="AI87" s="93" t="str">
        <f t="shared" si="4"/>
        <v/>
      </c>
      <c r="AJ87" s="93" t="str">
        <f t="shared" si="5"/>
        <v/>
      </c>
      <c r="AK87" s="215" t="str">
        <f t="shared" si="6"/>
        <v/>
      </c>
      <c r="AL87" s="99" t="str">
        <f>+IF(A87="","",IF(C87="",70,VLOOKUP(I87,Hoja2!A:D,4,0)))</f>
        <v/>
      </c>
      <c r="AM87" s="109"/>
      <c r="AN87" s="109"/>
      <c r="AO87" s="109"/>
      <c r="AP87" s="109"/>
      <c r="AQ87" s="109"/>
      <c r="AR87" s="109"/>
      <c r="AS87" s="109"/>
      <c r="AT87" s="109"/>
      <c r="AU87" s="109"/>
      <c r="AV87" s="109"/>
      <c r="AW87" s="109"/>
      <c r="AX87" s="109"/>
      <c r="AY87" s="109"/>
      <c r="AZ87" s="109"/>
      <c r="BA87" s="109"/>
      <c r="BB87" s="109"/>
      <c r="BC87" s="109"/>
      <c r="BD87" s="109"/>
      <c r="BE87" s="109"/>
    </row>
    <row r="88" spans="1:57" ht="15.75" customHeight="1">
      <c r="A88" s="79"/>
      <c r="B88" s="85"/>
      <c r="C88" s="79"/>
      <c r="D88" s="132"/>
      <c r="E88" s="132"/>
      <c r="F88" s="85"/>
      <c r="G88" s="85" t="str">
        <f>+IFERROR(VLOOKUP(F88,Listas!$B:$C,2,0),"")</f>
        <v/>
      </c>
      <c r="H88" s="85"/>
      <c r="I88" s="85"/>
      <c r="J88" s="85"/>
      <c r="K88" s="79"/>
      <c r="L88" s="79"/>
      <c r="M88" s="82"/>
      <c r="N88" s="79"/>
      <c r="O88" s="132"/>
      <c r="P88" s="80"/>
      <c r="Q88" s="85"/>
      <c r="R88" s="85"/>
      <c r="S88" s="85"/>
      <c r="T88" s="85"/>
      <c r="U88" s="79"/>
      <c r="V88" s="85"/>
      <c r="W88" s="79"/>
      <c r="X88" s="222" t="str">
        <f t="shared" si="0"/>
        <v/>
      </c>
      <c r="Y88" s="87"/>
      <c r="Z88" s="88"/>
      <c r="AA88" s="223" t="str">
        <f>+IF(T88="UI",'Tasas por grupos escalonada'!$C$12,IF(T88="UYU",'Tasas por grupos escalonada'!$C$11,""))</f>
        <v/>
      </c>
      <c r="AB88" s="85"/>
      <c r="AC88" s="85"/>
      <c r="AD88" s="85"/>
      <c r="AE88" s="85"/>
      <c r="AF88" s="90" t="str">
        <f t="shared" si="1"/>
        <v/>
      </c>
      <c r="AG88" s="91" t="str">
        <f t="shared" si="2"/>
        <v/>
      </c>
      <c r="AH88" s="92" t="str">
        <f t="shared" si="3"/>
        <v/>
      </c>
      <c r="AI88" s="93" t="str">
        <f t="shared" si="4"/>
        <v/>
      </c>
      <c r="AJ88" s="93" t="str">
        <f t="shared" si="5"/>
        <v/>
      </c>
      <c r="AK88" s="215" t="str">
        <f t="shared" si="6"/>
        <v/>
      </c>
      <c r="AL88" s="99" t="str">
        <f>+IF(A88="","",IF(C88="",70,VLOOKUP(I88,Hoja2!A:D,4,0)))</f>
        <v/>
      </c>
      <c r="AM88" s="109"/>
      <c r="AN88" s="109"/>
      <c r="AO88" s="109"/>
      <c r="AP88" s="109"/>
      <c r="AQ88" s="109"/>
      <c r="AR88" s="109"/>
      <c r="AS88" s="109"/>
      <c r="AT88" s="109"/>
      <c r="AU88" s="109"/>
      <c r="AV88" s="109"/>
      <c r="AW88" s="109"/>
      <c r="AX88" s="109"/>
      <c r="AY88" s="109"/>
      <c r="AZ88" s="109"/>
      <c r="BA88" s="109"/>
      <c r="BB88" s="109"/>
      <c r="BC88" s="109"/>
      <c r="BD88" s="109"/>
      <c r="BE88" s="109"/>
    </row>
    <row r="89" spans="1:57" ht="15.75" customHeight="1">
      <c r="A89" s="79"/>
      <c r="B89" s="85"/>
      <c r="C89" s="79"/>
      <c r="D89" s="132"/>
      <c r="E89" s="132"/>
      <c r="F89" s="85"/>
      <c r="G89" s="85" t="str">
        <f>+IFERROR(VLOOKUP(F89,Listas!$B:$C,2,0),"")</f>
        <v/>
      </c>
      <c r="H89" s="85"/>
      <c r="I89" s="85"/>
      <c r="J89" s="85"/>
      <c r="K89" s="79"/>
      <c r="L89" s="79"/>
      <c r="M89" s="82"/>
      <c r="N89" s="79"/>
      <c r="O89" s="132"/>
      <c r="P89" s="80"/>
      <c r="Q89" s="85"/>
      <c r="R89" s="85"/>
      <c r="S89" s="85"/>
      <c r="T89" s="85"/>
      <c r="U89" s="79"/>
      <c r="V89" s="85"/>
      <c r="W89" s="79"/>
      <c r="X89" s="222" t="str">
        <f t="shared" si="0"/>
        <v/>
      </c>
      <c r="Y89" s="87"/>
      <c r="Z89" s="88"/>
      <c r="AA89" s="223" t="str">
        <f>+IF(T89="UI",'Tasas por grupos escalonada'!$C$12,IF(T89="UYU",'Tasas por grupos escalonada'!$C$11,""))</f>
        <v/>
      </c>
      <c r="AB89" s="85"/>
      <c r="AC89" s="85"/>
      <c r="AD89" s="85"/>
      <c r="AE89" s="85"/>
      <c r="AF89" s="90" t="str">
        <f t="shared" si="1"/>
        <v/>
      </c>
      <c r="AG89" s="91" t="str">
        <f t="shared" si="2"/>
        <v/>
      </c>
      <c r="AH89" s="92" t="str">
        <f t="shared" si="3"/>
        <v/>
      </c>
      <c r="AI89" s="93" t="str">
        <f t="shared" si="4"/>
        <v/>
      </c>
      <c r="AJ89" s="93" t="str">
        <f t="shared" si="5"/>
        <v/>
      </c>
      <c r="AK89" s="215" t="str">
        <f t="shared" si="6"/>
        <v/>
      </c>
      <c r="AL89" s="99" t="str">
        <f>+IF(A89="","",IF(C89="",70,VLOOKUP(I89,Hoja2!A:D,4,0)))</f>
        <v/>
      </c>
      <c r="AM89" s="109"/>
      <c r="AN89" s="109"/>
      <c r="AO89" s="109"/>
      <c r="AP89" s="109"/>
      <c r="AQ89" s="109"/>
      <c r="AR89" s="109"/>
      <c r="AS89" s="109"/>
      <c r="AT89" s="109"/>
      <c r="AU89" s="109"/>
      <c r="AV89" s="109"/>
      <c r="AW89" s="109"/>
      <c r="AX89" s="109"/>
      <c r="AY89" s="109"/>
      <c r="AZ89" s="109"/>
      <c r="BA89" s="109"/>
      <c r="BB89" s="109"/>
      <c r="BC89" s="109"/>
      <c r="BD89" s="109"/>
      <c r="BE89" s="109"/>
    </row>
    <row r="90" spans="1:57" ht="15.75" customHeight="1">
      <c r="A90" s="79"/>
      <c r="B90" s="85"/>
      <c r="C90" s="79"/>
      <c r="D90" s="132"/>
      <c r="E90" s="132"/>
      <c r="F90" s="85"/>
      <c r="G90" s="85" t="str">
        <f>+IFERROR(VLOOKUP(F90,Listas!$B:$C,2,0),"")</f>
        <v/>
      </c>
      <c r="H90" s="85"/>
      <c r="I90" s="85"/>
      <c r="J90" s="85"/>
      <c r="K90" s="79"/>
      <c r="L90" s="79"/>
      <c r="M90" s="82"/>
      <c r="N90" s="79"/>
      <c r="O90" s="132"/>
      <c r="P90" s="80"/>
      <c r="Q90" s="85"/>
      <c r="R90" s="85"/>
      <c r="S90" s="85"/>
      <c r="T90" s="85"/>
      <c r="U90" s="79"/>
      <c r="V90" s="85"/>
      <c r="W90" s="79"/>
      <c r="X90" s="222" t="str">
        <f t="shared" si="0"/>
        <v/>
      </c>
      <c r="Y90" s="87"/>
      <c r="Z90" s="88"/>
      <c r="AA90" s="223" t="str">
        <f>+IF(T90="UI",'Tasas por grupos escalonada'!$C$12,IF(T90="UYU",'Tasas por grupos escalonada'!$C$11,""))</f>
        <v/>
      </c>
      <c r="AB90" s="85"/>
      <c r="AC90" s="85"/>
      <c r="AD90" s="85"/>
      <c r="AE90" s="85"/>
      <c r="AF90" s="90" t="str">
        <f t="shared" si="1"/>
        <v/>
      </c>
      <c r="AG90" s="91" t="str">
        <f t="shared" si="2"/>
        <v/>
      </c>
      <c r="AH90" s="92" t="str">
        <f t="shared" si="3"/>
        <v/>
      </c>
      <c r="AI90" s="93" t="str">
        <f t="shared" si="4"/>
        <v/>
      </c>
      <c r="AJ90" s="93" t="str">
        <f t="shared" si="5"/>
        <v/>
      </c>
      <c r="AK90" s="215" t="str">
        <f t="shared" si="6"/>
        <v/>
      </c>
      <c r="AL90" s="99" t="str">
        <f>+IF(A90="","",IF(C90="",70,VLOOKUP(I90,Hoja2!A:D,4,0)))</f>
        <v/>
      </c>
      <c r="AM90" s="109"/>
      <c r="AN90" s="109"/>
      <c r="AO90" s="109"/>
      <c r="AP90" s="109"/>
      <c r="AQ90" s="109"/>
      <c r="AR90" s="109"/>
      <c r="AS90" s="109"/>
      <c r="AT90" s="109"/>
      <c r="AU90" s="109"/>
      <c r="AV90" s="109"/>
      <c r="AW90" s="109"/>
      <c r="AX90" s="109"/>
      <c r="AY90" s="109"/>
      <c r="AZ90" s="109"/>
      <c r="BA90" s="109"/>
      <c r="BB90" s="109"/>
      <c r="BC90" s="109"/>
      <c r="BD90" s="109"/>
      <c r="BE90" s="109"/>
    </row>
    <row r="91" spans="1:57" ht="15.75" customHeight="1">
      <c r="A91" s="79"/>
      <c r="B91" s="85"/>
      <c r="C91" s="79"/>
      <c r="D91" s="132"/>
      <c r="E91" s="132"/>
      <c r="F91" s="85"/>
      <c r="G91" s="85" t="str">
        <f>+IFERROR(VLOOKUP(F91,Listas!$B:$C,2,0),"")</f>
        <v/>
      </c>
      <c r="H91" s="85"/>
      <c r="I91" s="85"/>
      <c r="J91" s="85"/>
      <c r="K91" s="79"/>
      <c r="L91" s="79"/>
      <c r="M91" s="82"/>
      <c r="N91" s="79"/>
      <c r="O91" s="132"/>
      <c r="P91" s="80"/>
      <c r="Q91" s="85"/>
      <c r="R91" s="85"/>
      <c r="S91" s="85"/>
      <c r="T91" s="85"/>
      <c r="U91" s="79"/>
      <c r="V91" s="85"/>
      <c r="W91" s="79"/>
      <c r="X91" s="222" t="str">
        <f t="shared" si="0"/>
        <v/>
      </c>
      <c r="Y91" s="87"/>
      <c r="Z91" s="88"/>
      <c r="AA91" s="223" t="str">
        <f>+IF(T91="UI",'Tasas por grupos escalonada'!$C$12,IF(T91="UYU",'Tasas por grupos escalonada'!$C$11,""))</f>
        <v/>
      </c>
      <c r="AB91" s="85"/>
      <c r="AC91" s="85"/>
      <c r="AD91" s="85"/>
      <c r="AE91" s="85"/>
      <c r="AF91" s="90" t="str">
        <f t="shared" si="1"/>
        <v/>
      </c>
      <c r="AG91" s="91" t="str">
        <f t="shared" si="2"/>
        <v/>
      </c>
      <c r="AH91" s="92" t="str">
        <f t="shared" si="3"/>
        <v/>
      </c>
      <c r="AI91" s="93" t="str">
        <f t="shared" si="4"/>
        <v/>
      </c>
      <c r="AJ91" s="93" t="str">
        <f t="shared" si="5"/>
        <v/>
      </c>
      <c r="AK91" s="215" t="str">
        <f t="shared" si="6"/>
        <v/>
      </c>
      <c r="AL91" s="99" t="str">
        <f>+IF(A91="","",IF(C91="",70,VLOOKUP(I91,Hoja2!A:D,4,0)))</f>
        <v/>
      </c>
      <c r="AM91" s="109"/>
      <c r="AN91" s="109"/>
      <c r="AO91" s="109"/>
      <c r="AP91" s="109"/>
      <c r="AQ91" s="109"/>
      <c r="AR91" s="109"/>
      <c r="AS91" s="109"/>
      <c r="AT91" s="109"/>
      <c r="AU91" s="109"/>
      <c r="AV91" s="109"/>
      <c r="AW91" s="109"/>
      <c r="AX91" s="109"/>
      <c r="AY91" s="109"/>
      <c r="AZ91" s="109"/>
      <c r="BA91" s="109"/>
      <c r="BB91" s="109"/>
      <c r="BC91" s="109"/>
      <c r="BD91" s="109"/>
      <c r="BE91" s="109"/>
    </row>
    <row r="92" spans="1:57" ht="15.75" customHeight="1">
      <c r="A92" s="79"/>
      <c r="B92" s="85"/>
      <c r="C92" s="79"/>
      <c r="D92" s="132"/>
      <c r="E92" s="132"/>
      <c r="F92" s="85"/>
      <c r="G92" s="85" t="str">
        <f>+IFERROR(VLOOKUP(F92,Listas!$B:$C,2,0),"")</f>
        <v/>
      </c>
      <c r="H92" s="85"/>
      <c r="I92" s="85"/>
      <c r="J92" s="85"/>
      <c r="K92" s="79"/>
      <c r="L92" s="79"/>
      <c r="M92" s="82"/>
      <c r="N92" s="79"/>
      <c r="O92" s="132"/>
      <c r="P92" s="80"/>
      <c r="Q92" s="85"/>
      <c r="R92" s="85"/>
      <c r="S92" s="85"/>
      <c r="T92" s="85"/>
      <c r="U92" s="79"/>
      <c r="V92" s="85"/>
      <c r="W92" s="79"/>
      <c r="X92" s="222" t="str">
        <f t="shared" si="0"/>
        <v/>
      </c>
      <c r="Y92" s="87"/>
      <c r="Z92" s="88"/>
      <c r="AA92" s="223" t="str">
        <f>+IF(T92="UI",'Tasas por grupos escalonada'!$C$12,IF(T92="UYU",'Tasas por grupos escalonada'!$C$11,""))</f>
        <v/>
      </c>
      <c r="AB92" s="85"/>
      <c r="AC92" s="85"/>
      <c r="AD92" s="85"/>
      <c r="AE92" s="85"/>
      <c r="AF92" s="90" t="str">
        <f t="shared" si="1"/>
        <v/>
      </c>
      <c r="AG92" s="91" t="str">
        <f t="shared" si="2"/>
        <v/>
      </c>
      <c r="AH92" s="92" t="str">
        <f t="shared" si="3"/>
        <v/>
      </c>
      <c r="AI92" s="93" t="str">
        <f t="shared" si="4"/>
        <v/>
      </c>
      <c r="AJ92" s="93" t="str">
        <f t="shared" si="5"/>
        <v/>
      </c>
      <c r="AK92" s="215" t="str">
        <f t="shared" si="6"/>
        <v/>
      </c>
      <c r="AL92" s="99" t="str">
        <f>+IF(A92="","",IF(C92="",70,VLOOKUP(I92,Hoja2!A:D,4,0)))</f>
        <v/>
      </c>
      <c r="AM92" s="109"/>
      <c r="AN92" s="109"/>
      <c r="AO92" s="109"/>
      <c r="AP92" s="109"/>
      <c r="AQ92" s="109"/>
      <c r="AR92" s="109"/>
      <c r="AS92" s="109"/>
      <c r="AT92" s="109"/>
      <c r="AU92" s="109"/>
      <c r="AV92" s="109"/>
      <c r="AW92" s="109"/>
      <c r="AX92" s="109"/>
      <c r="AY92" s="109"/>
      <c r="AZ92" s="109"/>
      <c r="BA92" s="109"/>
      <c r="BB92" s="109"/>
      <c r="BC92" s="109"/>
      <c r="BD92" s="109"/>
      <c r="BE92" s="109"/>
    </row>
    <row r="93" spans="1:57" ht="15.75" customHeight="1">
      <c r="A93" s="79"/>
      <c r="B93" s="85"/>
      <c r="C93" s="79"/>
      <c r="D93" s="132"/>
      <c r="E93" s="132"/>
      <c r="F93" s="85"/>
      <c r="G93" s="85" t="str">
        <f>+IFERROR(VLOOKUP(F93,Listas!$B:$C,2,0),"")</f>
        <v/>
      </c>
      <c r="H93" s="85"/>
      <c r="I93" s="85"/>
      <c r="J93" s="85"/>
      <c r="K93" s="79"/>
      <c r="L93" s="79"/>
      <c r="M93" s="82"/>
      <c r="N93" s="79"/>
      <c r="O93" s="132"/>
      <c r="P93" s="80"/>
      <c r="Q93" s="85"/>
      <c r="R93" s="85"/>
      <c r="S93" s="85"/>
      <c r="T93" s="85"/>
      <c r="U93" s="79"/>
      <c r="V93" s="85"/>
      <c r="W93" s="79"/>
      <c r="X93" s="222" t="str">
        <f t="shared" si="0"/>
        <v/>
      </c>
      <c r="Y93" s="87"/>
      <c r="Z93" s="88"/>
      <c r="AA93" s="223" t="str">
        <f>+IF(T93="UI",'Tasas por grupos escalonada'!$C$12,IF(T93="UYU",'Tasas por grupos escalonada'!$C$11,""))</f>
        <v/>
      </c>
      <c r="AB93" s="85"/>
      <c r="AC93" s="85"/>
      <c r="AD93" s="85"/>
      <c r="AE93" s="85"/>
      <c r="AF93" s="90" t="str">
        <f t="shared" si="1"/>
        <v/>
      </c>
      <c r="AG93" s="91" t="str">
        <f t="shared" si="2"/>
        <v/>
      </c>
      <c r="AH93" s="92" t="str">
        <f t="shared" si="3"/>
        <v/>
      </c>
      <c r="AI93" s="93" t="str">
        <f t="shared" si="4"/>
        <v/>
      </c>
      <c r="AJ93" s="93" t="str">
        <f t="shared" si="5"/>
        <v/>
      </c>
      <c r="AK93" s="215" t="str">
        <f t="shared" si="6"/>
        <v/>
      </c>
      <c r="AL93" s="99" t="str">
        <f>+IF(A93="","",IF(C93="",70,VLOOKUP(I93,Hoja2!A:D,4,0)))</f>
        <v/>
      </c>
      <c r="AM93" s="109"/>
      <c r="AN93" s="109"/>
      <c r="AO93" s="109"/>
      <c r="AP93" s="109"/>
      <c r="AQ93" s="109"/>
      <c r="AR93" s="109"/>
      <c r="AS93" s="109"/>
      <c r="AT93" s="109"/>
      <c r="AU93" s="109"/>
      <c r="AV93" s="109"/>
      <c r="AW93" s="109"/>
      <c r="AX93" s="109"/>
      <c r="AY93" s="109"/>
      <c r="AZ93" s="109"/>
      <c r="BA93" s="109"/>
      <c r="BB93" s="109"/>
      <c r="BC93" s="109"/>
      <c r="BD93" s="109"/>
      <c r="BE93" s="109"/>
    </row>
    <row r="94" spans="1:57" ht="15.75" customHeight="1">
      <c r="A94" s="79"/>
      <c r="B94" s="85"/>
      <c r="C94" s="79"/>
      <c r="D94" s="132"/>
      <c r="E94" s="132"/>
      <c r="F94" s="85"/>
      <c r="G94" s="85" t="str">
        <f>+IFERROR(VLOOKUP(F94,Listas!$B:$C,2,0),"")</f>
        <v/>
      </c>
      <c r="H94" s="85"/>
      <c r="I94" s="85"/>
      <c r="J94" s="85"/>
      <c r="K94" s="79"/>
      <c r="L94" s="79"/>
      <c r="M94" s="82"/>
      <c r="N94" s="79"/>
      <c r="O94" s="132"/>
      <c r="P94" s="80"/>
      <c r="Q94" s="85"/>
      <c r="R94" s="85"/>
      <c r="S94" s="85"/>
      <c r="T94" s="85"/>
      <c r="U94" s="79"/>
      <c r="V94" s="85"/>
      <c r="W94" s="79"/>
      <c r="X94" s="222" t="str">
        <f t="shared" si="0"/>
        <v/>
      </c>
      <c r="Y94" s="87"/>
      <c r="Z94" s="88"/>
      <c r="AA94" s="223" t="str">
        <f>+IF(T94="UI",'Tasas por grupos escalonada'!$C$12,IF(T94="UYU",'Tasas por grupos escalonada'!$C$11,""))</f>
        <v/>
      </c>
      <c r="AB94" s="85"/>
      <c r="AC94" s="85"/>
      <c r="AD94" s="85"/>
      <c r="AE94" s="85"/>
      <c r="AF94" s="90" t="str">
        <f t="shared" si="1"/>
        <v/>
      </c>
      <c r="AG94" s="91" t="str">
        <f t="shared" si="2"/>
        <v/>
      </c>
      <c r="AH94" s="92" t="str">
        <f t="shared" si="3"/>
        <v/>
      </c>
      <c r="AI94" s="93" t="str">
        <f t="shared" si="4"/>
        <v/>
      </c>
      <c r="AJ94" s="93" t="str">
        <f t="shared" si="5"/>
        <v/>
      </c>
      <c r="AK94" s="215" t="str">
        <f t="shared" si="6"/>
        <v/>
      </c>
      <c r="AL94" s="99" t="str">
        <f>+IF(A94="","",IF(C94="",70,VLOOKUP(I94,Hoja2!A:D,4,0)))</f>
        <v/>
      </c>
      <c r="AM94" s="109"/>
      <c r="AN94" s="109"/>
      <c r="AO94" s="109"/>
      <c r="AP94" s="109"/>
      <c r="AQ94" s="109"/>
      <c r="AR94" s="109"/>
      <c r="AS94" s="109"/>
      <c r="AT94" s="109"/>
      <c r="AU94" s="109"/>
      <c r="AV94" s="109"/>
      <c r="AW94" s="109"/>
      <c r="AX94" s="109"/>
      <c r="AY94" s="109"/>
      <c r="AZ94" s="109"/>
      <c r="BA94" s="109"/>
      <c r="BB94" s="109"/>
      <c r="BC94" s="109"/>
      <c r="BD94" s="109"/>
      <c r="BE94" s="109"/>
    </row>
    <row r="95" spans="1:57" ht="15.75" customHeight="1">
      <c r="A95" s="79"/>
      <c r="B95" s="85"/>
      <c r="C95" s="79"/>
      <c r="D95" s="132"/>
      <c r="E95" s="132"/>
      <c r="F95" s="85"/>
      <c r="G95" s="85" t="str">
        <f>+IFERROR(VLOOKUP(F95,Listas!$B:$C,2,0),"")</f>
        <v/>
      </c>
      <c r="H95" s="85"/>
      <c r="I95" s="85"/>
      <c r="J95" s="85"/>
      <c r="K95" s="79"/>
      <c r="L95" s="79"/>
      <c r="M95" s="82"/>
      <c r="N95" s="79"/>
      <c r="O95" s="132"/>
      <c r="P95" s="80"/>
      <c r="Q95" s="85"/>
      <c r="R95" s="85"/>
      <c r="S95" s="85"/>
      <c r="T95" s="85"/>
      <c r="U95" s="79"/>
      <c r="V95" s="85"/>
      <c r="W95" s="79"/>
      <c r="X95" s="222" t="str">
        <f t="shared" si="0"/>
        <v/>
      </c>
      <c r="Y95" s="87"/>
      <c r="Z95" s="88"/>
      <c r="AA95" s="223" t="str">
        <f>+IF(T95="UI",'Tasas por grupos escalonada'!$C$12,IF(T95="UYU",'Tasas por grupos escalonada'!$C$11,""))</f>
        <v/>
      </c>
      <c r="AB95" s="85"/>
      <c r="AC95" s="85"/>
      <c r="AD95" s="85"/>
      <c r="AE95" s="85"/>
      <c r="AF95" s="90" t="str">
        <f t="shared" si="1"/>
        <v/>
      </c>
      <c r="AG95" s="91" t="str">
        <f t="shared" si="2"/>
        <v/>
      </c>
      <c r="AH95" s="92" t="str">
        <f t="shared" si="3"/>
        <v/>
      </c>
      <c r="AI95" s="93" t="str">
        <f t="shared" si="4"/>
        <v/>
      </c>
      <c r="AJ95" s="93" t="str">
        <f t="shared" si="5"/>
        <v/>
      </c>
      <c r="AK95" s="215" t="str">
        <f t="shared" si="6"/>
        <v/>
      </c>
      <c r="AL95" s="99" t="str">
        <f>+IF(A95="","",IF(C95="",70,VLOOKUP(I95,Hoja2!A:D,4,0)))</f>
        <v/>
      </c>
      <c r="AM95" s="109"/>
      <c r="AN95" s="109"/>
      <c r="AO95" s="109"/>
      <c r="AP95" s="109"/>
      <c r="AQ95" s="109"/>
      <c r="AR95" s="109"/>
      <c r="AS95" s="109"/>
      <c r="AT95" s="109"/>
      <c r="AU95" s="109"/>
      <c r="AV95" s="109"/>
      <c r="AW95" s="109"/>
      <c r="AX95" s="109"/>
      <c r="AY95" s="109"/>
      <c r="AZ95" s="109"/>
      <c r="BA95" s="109"/>
      <c r="BB95" s="109"/>
      <c r="BC95" s="109"/>
      <c r="BD95" s="109"/>
      <c r="BE95" s="109"/>
    </row>
    <row r="96" spans="1:57" ht="15.75" customHeight="1">
      <c r="A96" s="79"/>
      <c r="B96" s="85"/>
      <c r="C96" s="79"/>
      <c r="D96" s="132"/>
      <c r="E96" s="132"/>
      <c r="F96" s="85"/>
      <c r="G96" s="85" t="str">
        <f>+IFERROR(VLOOKUP(F96,Listas!$B:$C,2,0),"")</f>
        <v/>
      </c>
      <c r="H96" s="85"/>
      <c r="I96" s="85"/>
      <c r="J96" s="85"/>
      <c r="K96" s="79"/>
      <c r="L96" s="79"/>
      <c r="M96" s="82"/>
      <c r="N96" s="79"/>
      <c r="O96" s="132"/>
      <c r="P96" s="80"/>
      <c r="Q96" s="85"/>
      <c r="R96" s="85"/>
      <c r="S96" s="85"/>
      <c r="T96" s="85"/>
      <c r="U96" s="79"/>
      <c r="V96" s="85"/>
      <c r="W96" s="79"/>
      <c r="X96" s="222" t="str">
        <f t="shared" si="0"/>
        <v/>
      </c>
      <c r="Y96" s="87"/>
      <c r="Z96" s="88"/>
      <c r="AA96" s="223" t="str">
        <f>+IF(T96="UI",'Tasas por grupos escalonada'!$C$12,IF(T96="UYU",'Tasas por grupos escalonada'!$C$11,""))</f>
        <v/>
      </c>
      <c r="AB96" s="85"/>
      <c r="AC96" s="85"/>
      <c r="AD96" s="85"/>
      <c r="AE96" s="85"/>
      <c r="AF96" s="90" t="str">
        <f t="shared" si="1"/>
        <v/>
      </c>
      <c r="AG96" s="91" t="str">
        <f t="shared" si="2"/>
        <v/>
      </c>
      <c r="AH96" s="92" t="str">
        <f t="shared" si="3"/>
        <v/>
      </c>
      <c r="AI96" s="93" t="str">
        <f t="shared" si="4"/>
        <v/>
      </c>
      <c r="AJ96" s="93" t="str">
        <f t="shared" si="5"/>
        <v/>
      </c>
      <c r="AK96" s="215" t="str">
        <f t="shared" si="6"/>
        <v/>
      </c>
      <c r="AL96" s="99" t="str">
        <f>+IF(A96="","",IF(C96="",70,VLOOKUP(I96,Hoja2!A:D,4,0)))</f>
        <v/>
      </c>
      <c r="AM96" s="109"/>
      <c r="AN96" s="109"/>
      <c r="AO96" s="109"/>
      <c r="AP96" s="109"/>
      <c r="AQ96" s="109"/>
      <c r="AR96" s="109"/>
      <c r="AS96" s="109"/>
      <c r="AT96" s="109"/>
      <c r="AU96" s="109"/>
      <c r="AV96" s="109"/>
      <c r="AW96" s="109"/>
      <c r="AX96" s="109"/>
      <c r="AY96" s="109"/>
      <c r="AZ96" s="109"/>
      <c r="BA96" s="109"/>
      <c r="BB96" s="109"/>
      <c r="BC96" s="109"/>
      <c r="BD96" s="109"/>
      <c r="BE96" s="109"/>
    </row>
    <row r="97" spans="1:57" ht="15.75" customHeight="1">
      <c r="A97" s="79"/>
      <c r="B97" s="85"/>
      <c r="C97" s="79"/>
      <c r="D97" s="132"/>
      <c r="E97" s="132"/>
      <c r="F97" s="85"/>
      <c r="G97" s="85" t="str">
        <f>+IFERROR(VLOOKUP(F97,Listas!$B:$C,2,0),"")</f>
        <v/>
      </c>
      <c r="H97" s="85"/>
      <c r="I97" s="85"/>
      <c r="J97" s="85"/>
      <c r="K97" s="79"/>
      <c r="L97" s="79"/>
      <c r="M97" s="82"/>
      <c r="N97" s="79"/>
      <c r="O97" s="132"/>
      <c r="P97" s="80"/>
      <c r="Q97" s="85"/>
      <c r="R97" s="85"/>
      <c r="S97" s="85"/>
      <c r="T97" s="85"/>
      <c r="U97" s="79"/>
      <c r="V97" s="85"/>
      <c r="W97" s="79"/>
      <c r="X97" s="222" t="str">
        <f t="shared" si="0"/>
        <v/>
      </c>
      <c r="Y97" s="87"/>
      <c r="Z97" s="88"/>
      <c r="AA97" s="223" t="str">
        <f>+IF(T97="UI",'Tasas por grupos escalonada'!$C$12,IF(T97="UYU",'Tasas por grupos escalonada'!$C$11,""))</f>
        <v/>
      </c>
      <c r="AB97" s="85"/>
      <c r="AC97" s="85"/>
      <c r="AD97" s="85"/>
      <c r="AE97" s="85"/>
      <c r="AF97" s="90" t="str">
        <f t="shared" si="1"/>
        <v/>
      </c>
      <c r="AG97" s="91" t="str">
        <f t="shared" si="2"/>
        <v/>
      </c>
      <c r="AH97" s="92" t="str">
        <f t="shared" si="3"/>
        <v/>
      </c>
      <c r="AI97" s="93" t="str">
        <f t="shared" si="4"/>
        <v/>
      </c>
      <c r="AJ97" s="93" t="str">
        <f t="shared" si="5"/>
        <v/>
      </c>
      <c r="AK97" s="215" t="str">
        <f t="shared" si="6"/>
        <v/>
      </c>
      <c r="AL97" s="99" t="str">
        <f>+IF(A97="","",IF(C97="",70,VLOOKUP(I97,Hoja2!A:D,4,0)))</f>
        <v/>
      </c>
      <c r="AM97" s="109"/>
      <c r="AN97" s="109"/>
      <c r="AO97" s="109"/>
      <c r="AP97" s="109"/>
      <c r="AQ97" s="109"/>
      <c r="AR97" s="109"/>
      <c r="AS97" s="109"/>
      <c r="AT97" s="109"/>
      <c r="AU97" s="109"/>
      <c r="AV97" s="109"/>
      <c r="AW97" s="109"/>
      <c r="AX97" s="109"/>
      <c r="AY97" s="109"/>
      <c r="AZ97" s="109"/>
      <c r="BA97" s="109"/>
      <c r="BB97" s="109"/>
      <c r="BC97" s="109"/>
      <c r="BD97" s="109"/>
      <c r="BE97" s="109"/>
    </row>
    <row r="98" spans="1:57" ht="15.75" customHeight="1">
      <c r="A98" s="79"/>
      <c r="B98" s="85"/>
      <c r="C98" s="79"/>
      <c r="D98" s="132"/>
      <c r="E98" s="132"/>
      <c r="F98" s="85"/>
      <c r="G98" s="85" t="str">
        <f>+IFERROR(VLOOKUP(F98,Listas!$B:$C,2,0),"")</f>
        <v/>
      </c>
      <c r="H98" s="85"/>
      <c r="I98" s="85"/>
      <c r="J98" s="85"/>
      <c r="K98" s="79"/>
      <c r="L98" s="79"/>
      <c r="M98" s="82"/>
      <c r="N98" s="79"/>
      <c r="O98" s="132"/>
      <c r="P98" s="80"/>
      <c r="Q98" s="85"/>
      <c r="R98" s="85"/>
      <c r="S98" s="85"/>
      <c r="T98" s="85"/>
      <c r="U98" s="79"/>
      <c r="V98" s="85"/>
      <c r="W98" s="79"/>
      <c r="X98" s="222" t="str">
        <f t="shared" si="0"/>
        <v/>
      </c>
      <c r="Y98" s="87"/>
      <c r="Z98" s="88"/>
      <c r="AA98" s="223" t="str">
        <f>+IF(T98="UI",'Tasas por grupos escalonada'!$C$12,IF(T98="UYU",'Tasas por grupos escalonada'!$C$11,""))</f>
        <v/>
      </c>
      <c r="AB98" s="85"/>
      <c r="AC98" s="85"/>
      <c r="AD98" s="85"/>
      <c r="AE98" s="85"/>
      <c r="AF98" s="90" t="str">
        <f t="shared" si="1"/>
        <v/>
      </c>
      <c r="AG98" s="91" t="str">
        <f t="shared" si="2"/>
        <v/>
      </c>
      <c r="AH98" s="92" t="str">
        <f t="shared" si="3"/>
        <v/>
      </c>
      <c r="AI98" s="93" t="str">
        <f t="shared" si="4"/>
        <v/>
      </c>
      <c r="AJ98" s="93" t="str">
        <f t="shared" si="5"/>
        <v/>
      </c>
      <c r="AK98" s="215" t="str">
        <f t="shared" si="6"/>
        <v/>
      </c>
      <c r="AL98" s="99" t="str">
        <f>+IF(A98="","",IF(C98="",70,VLOOKUP(I98,Hoja2!A:D,4,0)))</f>
        <v/>
      </c>
      <c r="AM98" s="109"/>
      <c r="AN98" s="109"/>
      <c r="AO98" s="109"/>
      <c r="AP98" s="109"/>
      <c r="AQ98" s="109"/>
      <c r="AR98" s="109"/>
      <c r="AS98" s="109"/>
      <c r="AT98" s="109"/>
      <c r="AU98" s="109"/>
      <c r="AV98" s="109"/>
      <c r="AW98" s="109"/>
      <c r="AX98" s="109"/>
      <c r="AY98" s="109"/>
      <c r="AZ98" s="109"/>
      <c r="BA98" s="109"/>
      <c r="BB98" s="109"/>
      <c r="BC98" s="109"/>
      <c r="BD98" s="109"/>
      <c r="BE98" s="109"/>
    </row>
    <row r="99" spans="1:57" ht="15.75" customHeight="1">
      <c r="A99" s="79"/>
      <c r="B99" s="85"/>
      <c r="C99" s="79"/>
      <c r="D99" s="132"/>
      <c r="E99" s="132"/>
      <c r="F99" s="85"/>
      <c r="G99" s="85" t="str">
        <f>+IFERROR(VLOOKUP(F99,Listas!$B:$C,2,0),"")</f>
        <v/>
      </c>
      <c r="H99" s="85"/>
      <c r="I99" s="85"/>
      <c r="J99" s="85"/>
      <c r="K99" s="79"/>
      <c r="L99" s="79"/>
      <c r="M99" s="82"/>
      <c r="N99" s="79"/>
      <c r="O99" s="132"/>
      <c r="P99" s="80"/>
      <c r="Q99" s="85"/>
      <c r="R99" s="85"/>
      <c r="S99" s="85"/>
      <c r="T99" s="85"/>
      <c r="U99" s="79"/>
      <c r="V99" s="85"/>
      <c r="W99" s="79"/>
      <c r="X99" s="222" t="str">
        <f t="shared" si="0"/>
        <v/>
      </c>
      <c r="Y99" s="87"/>
      <c r="Z99" s="88"/>
      <c r="AA99" s="223" t="str">
        <f>+IF(T99="UI",'Tasas por grupos escalonada'!$C$12,IF(T99="UYU",'Tasas por grupos escalonada'!$C$11,""))</f>
        <v/>
      </c>
      <c r="AB99" s="85"/>
      <c r="AC99" s="85"/>
      <c r="AD99" s="85"/>
      <c r="AE99" s="85"/>
      <c r="AF99" s="90" t="str">
        <f t="shared" si="1"/>
        <v/>
      </c>
      <c r="AG99" s="91" t="str">
        <f t="shared" si="2"/>
        <v/>
      </c>
      <c r="AH99" s="92" t="str">
        <f t="shared" si="3"/>
        <v/>
      </c>
      <c r="AI99" s="93" t="str">
        <f t="shared" si="4"/>
        <v/>
      </c>
      <c r="AJ99" s="93" t="str">
        <f t="shared" si="5"/>
        <v/>
      </c>
      <c r="AK99" s="215" t="str">
        <f t="shared" si="6"/>
        <v/>
      </c>
      <c r="AL99" s="99" t="str">
        <f>+IF(A99="","",IF(C99="",70,VLOOKUP(I99,Hoja2!A:D,4,0)))</f>
        <v/>
      </c>
      <c r="AM99" s="109"/>
      <c r="AN99" s="109"/>
      <c r="AO99" s="109"/>
      <c r="AP99" s="109"/>
      <c r="AQ99" s="109"/>
      <c r="AR99" s="109"/>
      <c r="AS99" s="109"/>
      <c r="AT99" s="109"/>
      <c r="AU99" s="109"/>
      <c r="AV99" s="109"/>
      <c r="AW99" s="109"/>
      <c r="AX99" s="109"/>
      <c r="AY99" s="109"/>
      <c r="AZ99" s="109"/>
      <c r="BA99" s="109"/>
      <c r="BB99" s="109"/>
      <c r="BC99" s="109"/>
      <c r="BD99" s="109"/>
      <c r="BE99" s="109"/>
    </row>
    <row r="100" spans="1:57" ht="15.75" customHeight="1">
      <c r="A100" s="79"/>
      <c r="B100" s="85"/>
      <c r="C100" s="79"/>
      <c r="D100" s="132"/>
      <c r="E100" s="132"/>
      <c r="F100" s="85"/>
      <c r="G100" s="85" t="str">
        <f>+IFERROR(VLOOKUP(F100,Listas!$B:$C,2,0),"")</f>
        <v/>
      </c>
      <c r="H100" s="85"/>
      <c r="I100" s="85"/>
      <c r="J100" s="85"/>
      <c r="K100" s="79"/>
      <c r="L100" s="79"/>
      <c r="M100" s="82"/>
      <c r="N100" s="79"/>
      <c r="O100" s="132"/>
      <c r="P100" s="80"/>
      <c r="Q100" s="85"/>
      <c r="R100" s="85"/>
      <c r="S100" s="85"/>
      <c r="T100" s="85"/>
      <c r="U100" s="79"/>
      <c r="V100" s="85"/>
      <c r="W100" s="79"/>
      <c r="X100" s="222" t="str">
        <f t="shared" si="0"/>
        <v/>
      </c>
      <c r="Y100" s="87"/>
      <c r="Z100" s="88"/>
      <c r="AA100" s="223" t="str">
        <f>+IF(T100="UI",'Tasas por grupos escalonada'!$C$12,IF(T100="UYU",'Tasas por grupos escalonada'!$C$11,""))</f>
        <v/>
      </c>
      <c r="AB100" s="85"/>
      <c r="AC100" s="85"/>
      <c r="AD100" s="85"/>
      <c r="AE100" s="85"/>
      <c r="AF100" s="90" t="str">
        <f t="shared" si="1"/>
        <v/>
      </c>
      <c r="AG100" s="91" t="str">
        <f t="shared" si="2"/>
        <v/>
      </c>
      <c r="AH100" s="92" t="str">
        <f t="shared" si="3"/>
        <v/>
      </c>
      <c r="AI100" s="93" t="str">
        <f t="shared" si="4"/>
        <v/>
      </c>
      <c r="AJ100" s="93" t="str">
        <f t="shared" si="5"/>
        <v/>
      </c>
      <c r="AK100" s="215" t="str">
        <f t="shared" si="6"/>
        <v/>
      </c>
      <c r="AL100" s="99" t="str">
        <f>+IF(A100="","",IF(C100="",70,VLOOKUP(I100,Hoja2!A:D,4,0)))</f>
        <v/>
      </c>
      <c r="AM100" s="109"/>
      <c r="AN100" s="109"/>
      <c r="AO100" s="109"/>
      <c r="AP100" s="109"/>
      <c r="AQ100" s="109"/>
      <c r="AR100" s="109"/>
      <c r="AS100" s="109"/>
      <c r="AT100" s="109"/>
      <c r="AU100" s="109"/>
      <c r="AV100" s="109"/>
      <c r="AW100" s="109"/>
      <c r="AX100" s="109"/>
      <c r="AY100" s="109"/>
      <c r="AZ100" s="109"/>
      <c r="BA100" s="109"/>
      <c r="BB100" s="109"/>
      <c r="BC100" s="109"/>
      <c r="BD100" s="109"/>
      <c r="BE100" s="109"/>
    </row>
    <row r="101" spans="1:57" ht="15.75" customHeight="1">
      <c r="A101" s="79"/>
      <c r="B101" s="85"/>
      <c r="C101" s="79"/>
      <c r="D101" s="132"/>
      <c r="E101" s="132"/>
      <c r="F101" s="85"/>
      <c r="G101" s="85" t="str">
        <f>+IFERROR(VLOOKUP(F101,Listas!$B:$C,2,0),"")</f>
        <v/>
      </c>
      <c r="H101" s="85"/>
      <c r="I101" s="85"/>
      <c r="J101" s="85"/>
      <c r="K101" s="79"/>
      <c r="L101" s="79"/>
      <c r="M101" s="82"/>
      <c r="N101" s="79"/>
      <c r="O101" s="132"/>
      <c r="P101" s="80"/>
      <c r="Q101" s="85"/>
      <c r="R101" s="85"/>
      <c r="S101" s="85"/>
      <c r="T101" s="85"/>
      <c r="U101" s="79"/>
      <c r="V101" s="85"/>
      <c r="W101" s="79"/>
      <c r="X101" s="222" t="str">
        <f t="shared" si="0"/>
        <v/>
      </c>
      <c r="Y101" s="87"/>
      <c r="Z101" s="88"/>
      <c r="AA101" s="223" t="str">
        <f>+IF(T101="UI",'Tasas por grupos escalonada'!$C$12,IF(T101="UYU",'Tasas por grupos escalonada'!$C$11,""))</f>
        <v/>
      </c>
      <c r="AB101" s="85"/>
      <c r="AC101" s="85"/>
      <c r="AD101" s="85"/>
      <c r="AE101" s="85"/>
      <c r="AF101" s="90" t="str">
        <f t="shared" si="1"/>
        <v/>
      </c>
      <c r="AG101" s="91" t="str">
        <f t="shared" si="2"/>
        <v/>
      </c>
      <c r="AH101" s="92" t="str">
        <f t="shared" si="3"/>
        <v/>
      </c>
      <c r="AI101" s="93" t="str">
        <f t="shared" si="4"/>
        <v/>
      </c>
      <c r="AJ101" s="93" t="str">
        <f t="shared" si="5"/>
        <v/>
      </c>
      <c r="AK101" s="215" t="str">
        <f t="shared" si="6"/>
        <v/>
      </c>
      <c r="AL101" s="99" t="str">
        <f>+IF(A101="","",IF(C101="",70,VLOOKUP(I101,Hoja2!A:D,4,0)))</f>
        <v/>
      </c>
      <c r="AM101" s="109"/>
      <c r="AN101" s="109"/>
      <c r="AO101" s="109"/>
      <c r="AP101" s="109"/>
      <c r="AQ101" s="109"/>
      <c r="AR101" s="109"/>
      <c r="AS101" s="109"/>
      <c r="AT101" s="109"/>
      <c r="AU101" s="109"/>
      <c r="AV101" s="109"/>
      <c r="AW101" s="109"/>
      <c r="AX101" s="109"/>
      <c r="AY101" s="109"/>
      <c r="AZ101" s="109"/>
      <c r="BA101" s="109"/>
      <c r="BB101" s="109"/>
      <c r="BC101" s="109"/>
      <c r="BD101" s="109"/>
      <c r="BE101" s="109"/>
    </row>
    <row r="102" spans="1:57" ht="15.75" customHeight="1">
      <c r="A102" s="79"/>
      <c r="B102" s="85"/>
      <c r="C102" s="79"/>
      <c r="D102" s="132"/>
      <c r="E102" s="132"/>
      <c r="F102" s="85"/>
      <c r="G102" s="85" t="str">
        <f>+IFERROR(VLOOKUP(F102,Listas!$B:$C,2,0),"")</f>
        <v/>
      </c>
      <c r="H102" s="85"/>
      <c r="I102" s="85"/>
      <c r="J102" s="85"/>
      <c r="K102" s="79"/>
      <c r="L102" s="79"/>
      <c r="M102" s="82"/>
      <c r="N102" s="79"/>
      <c r="O102" s="132"/>
      <c r="P102" s="80"/>
      <c r="Q102" s="85"/>
      <c r="R102" s="85"/>
      <c r="S102" s="85"/>
      <c r="T102" s="85"/>
      <c r="U102" s="79"/>
      <c r="V102" s="85"/>
      <c r="W102" s="79"/>
      <c r="X102" s="222" t="str">
        <f t="shared" si="0"/>
        <v/>
      </c>
      <c r="Y102" s="87"/>
      <c r="Z102" s="88"/>
      <c r="AA102" s="223" t="str">
        <f>+IF(T102="UI",'Tasas por grupos escalonada'!$C$12,IF(T102="UYU",'Tasas por grupos escalonada'!$C$11,""))</f>
        <v/>
      </c>
      <c r="AB102" s="85"/>
      <c r="AC102" s="85"/>
      <c r="AD102" s="85"/>
      <c r="AE102" s="85"/>
      <c r="AF102" s="90" t="str">
        <f t="shared" si="1"/>
        <v/>
      </c>
      <c r="AG102" s="91" t="str">
        <f t="shared" si="2"/>
        <v/>
      </c>
      <c r="AH102" s="92" t="str">
        <f t="shared" si="3"/>
        <v/>
      </c>
      <c r="AI102" s="93" t="str">
        <f t="shared" si="4"/>
        <v/>
      </c>
      <c r="AJ102" s="93" t="str">
        <f t="shared" si="5"/>
        <v/>
      </c>
      <c r="AK102" s="215" t="str">
        <f t="shared" si="6"/>
        <v/>
      </c>
      <c r="AL102" s="99" t="str">
        <f>+IF(A102="","",IF(C102="",70,VLOOKUP(I102,Hoja2!A:D,4,0)))</f>
        <v/>
      </c>
      <c r="AM102" s="109"/>
      <c r="AN102" s="109"/>
      <c r="AO102" s="109"/>
      <c r="AP102" s="109"/>
      <c r="AQ102" s="109"/>
      <c r="AR102" s="109"/>
      <c r="AS102" s="109"/>
      <c r="AT102" s="109"/>
      <c r="AU102" s="109"/>
      <c r="AV102" s="109"/>
      <c r="AW102" s="109"/>
      <c r="AX102" s="109"/>
      <c r="AY102" s="109"/>
      <c r="AZ102" s="109"/>
      <c r="BA102" s="109"/>
      <c r="BB102" s="109"/>
      <c r="BC102" s="109"/>
      <c r="BD102" s="109"/>
      <c r="BE102" s="109"/>
    </row>
    <row r="103" spans="1:57" ht="15.75" customHeight="1">
      <c r="A103" s="79"/>
      <c r="B103" s="85"/>
      <c r="C103" s="79"/>
      <c r="D103" s="132"/>
      <c r="E103" s="132"/>
      <c r="F103" s="85"/>
      <c r="G103" s="85" t="str">
        <f>+IFERROR(VLOOKUP(F103,Listas!$B:$C,2,0),"")</f>
        <v/>
      </c>
      <c r="H103" s="85"/>
      <c r="I103" s="85"/>
      <c r="J103" s="85"/>
      <c r="K103" s="79"/>
      <c r="L103" s="79"/>
      <c r="M103" s="82"/>
      <c r="N103" s="79"/>
      <c r="O103" s="132"/>
      <c r="P103" s="80"/>
      <c r="Q103" s="85"/>
      <c r="R103" s="85"/>
      <c r="S103" s="85"/>
      <c r="T103" s="85"/>
      <c r="U103" s="79"/>
      <c r="V103" s="85"/>
      <c r="W103" s="79"/>
      <c r="X103" s="222" t="str">
        <f t="shared" si="0"/>
        <v/>
      </c>
      <c r="Y103" s="87"/>
      <c r="Z103" s="88"/>
      <c r="AA103" s="223" t="str">
        <f>+IF(T103="UI",'Tasas por grupos escalonada'!$C$12,IF(T103="UYU",'Tasas por grupos escalonada'!$C$11,""))</f>
        <v/>
      </c>
      <c r="AB103" s="85"/>
      <c r="AC103" s="85"/>
      <c r="AD103" s="85"/>
      <c r="AE103" s="85"/>
      <c r="AF103" s="90" t="str">
        <f t="shared" si="1"/>
        <v/>
      </c>
      <c r="AG103" s="91" t="str">
        <f t="shared" si="2"/>
        <v/>
      </c>
      <c r="AH103" s="92" t="str">
        <f t="shared" si="3"/>
        <v/>
      </c>
      <c r="AI103" s="93" t="str">
        <f t="shared" si="4"/>
        <v/>
      </c>
      <c r="AJ103" s="93" t="str">
        <f t="shared" si="5"/>
        <v/>
      </c>
      <c r="AK103" s="215" t="str">
        <f t="shared" si="6"/>
        <v/>
      </c>
      <c r="AL103" s="99" t="str">
        <f>+IF(A103="","",IF(C103="",70,VLOOKUP(I103,Hoja2!A:D,4,0)))</f>
        <v/>
      </c>
      <c r="AM103" s="109"/>
      <c r="AN103" s="109"/>
      <c r="AO103" s="109"/>
      <c r="AP103" s="109"/>
      <c r="AQ103" s="109"/>
      <c r="AR103" s="109"/>
      <c r="AS103" s="109"/>
      <c r="AT103" s="109"/>
      <c r="AU103" s="109"/>
      <c r="AV103" s="109"/>
      <c r="AW103" s="109"/>
      <c r="AX103" s="109"/>
      <c r="AY103" s="109"/>
      <c r="AZ103" s="109"/>
      <c r="BA103" s="109"/>
      <c r="BB103" s="109"/>
      <c r="BC103" s="109"/>
      <c r="BD103" s="109"/>
      <c r="BE103" s="109"/>
    </row>
    <row r="104" spans="1:57" ht="15.75" customHeight="1">
      <c r="A104" s="79"/>
      <c r="B104" s="85"/>
      <c r="C104" s="79"/>
      <c r="D104" s="132"/>
      <c r="E104" s="132"/>
      <c r="F104" s="85"/>
      <c r="G104" s="85" t="str">
        <f>+IFERROR(VLOOKUP(F104,Listas!$B:$C,2,0),"")</f>
        <v/>
      </c>
      <c r="H104" s="85"/>
      <c r="I104" s="85"/>
      <c r="J104" s="85"/>
      <c r="K104" s="79"/>
      <c r="L104" s="79"/>
      <c r="M104" s="82"/>
      <c r="N104" s="79"/>
      <c r="O104" s="132"/>
      <c r="P104" s="80"/>
      <c r="Q104" s="85"/>
      <c r="R104" s="85"/>
      <c r="S104" s="85"/>
      <c r="T104" s="85"/>
      <c r="U104" s="79"/>
      <c r="V104" s="85"/>
      <c r="W104" s="79"/>
      <c r="X104" s="222" t="str">
        <f t="shared" si="0"/>
        <v/>
      </c>
      <c r="Y104" s="87"/>
      <c r="Z104" s="88"/>
      <c r="AA104" s="223" t="str">
        <f>+IF(T104="UI",'Tasas por grupos escalonada'!$C$12,IF(T104="UYU",'Tasas por grupos escalonada'!$C$11,""))</f>
        <v/>
      </c>
      <c r="AB104" s="85"/>
      <c r="AC104" s="85"/>
      <c r="AD104" s="85"/>
      <c r="AE104" s="85"/>
      <c r="AF104" s="90" t="str">
        <f t="shared" si="1"/>
        <v/>
      </c>
      <c r="AG104" s="91" t="str">
        <f t="shared" si="2"/>
        <v/>
      </c>
      <c r="AH104" s="92" t="str">
        <f t="shared" si="3"/>
        <v/>
      </c>
      <c r="AI104" s="93" t="str">
        <f t="shared" si="4"/>
        <v/>
      </c>
      <c r="AJ104" s="93" t="str">
        <f t="shared" si="5"/>
        <v/>
      </c>
      <c r="AK104" s="215" t="str">
        <f t="shared" si="6"/>
        <v/>
      </c>
      <c r="AL104" s="99" t="str">
        <f>+IF(A104="","",IF(C104="",70,VLOOKUP(I104,Hoja2!A:D,4,0)))</f>
        <v/>
      </c>
      <c r="AM104" s="109"/>
      <c r="AN104" s="109"/>
      <c r="AO104" s="109"/>
      <c r="AP104" s="109"/>
      <c r="AQ104" s="109"/>
      <c r="AR104" s="109"/>
      <c r="AS104" s="109"/>
      <c r="AT104" s="109"/>
      <c r="AU104" s="109"/>
      <c r="AV104" s="109"/>
      <c r="AW104" s="109"/>
      <c r="AX104" s="109"/>
      <c r="AY104" s="109"/>
      <c r="AZ104" s="109"/>
      <c r="BA104" s="109"/>
      <c r="BB104" s="109"/>
      <c r="BC104" s="109"/>
      <c r="BD104" s="109"/>
      <c r="BE104" s="109"/>
    </row>
    <row r="105" spans="1:57" ht="15.75" customHeight="1">
      <c r="A105" s="79"/>
      <c r="B105" s="85"/>
      <c r="C105" s="79"/>
      <c r="D105" s="132"/>
      <c r="E105" s="132"/>
      <c r="F105" s="85"/>
      <c r="G105" s="85" t="str">
        <f>+IFERROR(VLOOKUP(F105,Listas!$B:$C,2,0),"")</f>
        <v/>
      </c>
      <c r="H105" s="85"/>
      <c r="I105" s="85"/>
      <c r="J105" s="85"/>
      <c r="K105" s="79"/>
      <c r="L105" s="79"/>
      <c r="M105" s="82"/>
      <c r="N105" s="79"/>
      <c r="O105" s="132"/>
      <c r="P105" s="80"/>
      <c r="Q105" s="85"/>
      <c r="R105" s="85"/>
      <c r="S105" s="85"/>
      <c r="T105" s="85"/>
      <c r="U105" s="79"/>
      <c r="V105" s="85"/>
      <c r="W105" s="79"/>
      <c r="X105" s="222" t="str">
        <f t="shared" si="0"/>
        <v/>
      </c>
      <c r="Y105" s="87"/>
      <c r="Z105" s="88"/>
      <c r="AA105" s="223" t="str">
        <f>+IF(T105="UI",'Tasas por grupos escalonada'!$C$12,IF(T105="UYU",'Tasas por grupos escalonada'!$C$11,""))</f>
        <v/>
      </c>
      <c r="AB105" s="85"/>
      <c r="AC105" s="85"/>
      <c r="AD105" s="85"/>
      <c r="AE105" s="85"/>
      <c r="AF105" s="90" t="str">
        <f t="shared" si="1"/>
        <v/>
      </c>
      <c r="AG105" s="91" t="str">
        <f t="shared" si="2"/>
        <v/>
      </c>
      <c r="AH105" s="92" t="str">
        <f t="shared" si="3"/>
        <v/>
      </c>
      <c r="AI105" s="93" t="str">
        <f t="shared" si="4"/>
        <v/>
      </c>
      <c r="AJ105" s="93" t="str">
        <f t="shared" si="5"/>
        <v/>
      </c>
      <c r="AK105" s="215" t="str">
        <f t="shared" si="6"/>
        <v/>
      </c>
      <c r="AL105" s="99" t="str">
        <f>+IF(A105="","",IF(C105="",70,VLOOKUP(I105,Hoja2!A:D,4,0)))</f>
        <v/>
      </c>
      <c r="AM105" s="109"/>
      <c r="AN105" s="109"/>
      <c r="AO105" s="109"/>
      <c r="AP105" s="109"/>
      <c r="AQ105" s="109"/>
      <c r="AR105" s="109"/>
      <c r="AS105" s="109"/>
      <c r="AT105" s="109"/>
      <c r="AU105" s="109"/>
      <c r="AV105" s="109"/>
      <c r="AW105" s="109"/>
      <c r="AX105" s="109"/>
      <c r="AY105" s="109"/>
      <c r="AZ105" s="109"/>
      <c r="BA105" s="109"/>
      <c r="BB105" s="109"/>
      <c r="BC105" s="109"/>
      <c r="BD105" s="109"/>
      <c r="BE105" s="109"/>
    </row>
    <row r="106" spans="1:57" ht="15.75" customHeight="1">
      <c r="A106" s="79"/>
      <c r="B106" s="85"/>
      <c r="C106" s="79"/>
      <c r="D106" s="132"/>
      <c r="E106" s="132"/>
      <c r="F106" s="85"/>
      <c r="G106" s="85" t="str">
        <f>+IFERROR(VLOOKUP(F106,Listas!$B:$C,2,0),"")</f>
        <v/>
      </c>
      <c r="H106" s="85"/>
      <c r="I106" s="85"/>
      <c r="J106" s="85"/>
      <c r="K106" s="79"/>
      <c r="L106" s="79"/>
      <c r="M106" s="82"/>
      <c r="N106" s="79"/>
      <c r="O106" s="132"/>
      <c r="P106" s="80"/>
      <c r="Q106" s="85"/>
      <c r="R106" s="85"/>
      <c r="S106" s="85"/>
      <c r="T106" s="85"/>
      <c r="U106" s="79"/>
      <c r="V106" s="85"/>
      <c r="W106" s="79"/>
      <c r="X106" s="222" t="str">
        <f t="shared" si="0"/>
        <v/>
      </c>
      <c r="Y106" s="87"/>
      <c r="Z106" s="88"/>
      <c r="AA106" s="223" t="str">
        <f>+IF(T106="UI",'Tasas por grupos escalonada'!$C$12,IF(T106="UYU",'Tasas por grupos escalonada'!$C$11,""))</f>
        <v/>
      </c>
      <c r="AB106" s="85"/>
      <c r="AC106" s="85"/>
      <c r="AD106" s="85"/>
      <c r="AE106" s="85"/>
      <c r="AF106" s="90" t="str">
        <f t="shared" si="1"/>
        <v/>
      </c>
      <c r="AG106" s="91" t="str">
        <f t="shared" si="2"/>
        <v/>
      </c>
      <c r="AH106" s="92" t="str">
        <f t="shared" si="3"/>
        <v/>
      </c>
      <c r="AI106" s="93" t="str">
        <f t="shared" si="4"/>
        <v/>
      </c>
      <c r="AJ106" s="93" t="str">
        <f t="shared" si="5"/>
        <v/>
      </c>
      <c r="AK106" s="215" t="str">
        <f t="shared" si="6"/>
        <v/>
      </c>
      <c r="AL106" s="99" t="str">
        <f>+IF(A106="","",IF(C106="",70,VLOOKUP(I106,Hoja2!A:D,4,0)))</f>
        <v/>
      </c>
      <c r="AM106" s="109"/>
      <c r="AN106" s="109"/>
      <c r="AO106" s="109"/>
      <c r="AP106" s="109"/>
      <c r="AQ106" s="109"/>
      <c r="AR106" s="109"/>
      <c r="AS106" s="109"/>
      <c r="AT106" s="109"/>
      <c r="AU106" s="109"/>
      <c r="AV106" s="109"/>
      <c r="AW106" s="109"/>
      <c r="AX106" s="109"/>
      <c r="AY106" s="109"/>
      <c r="AZ106" s="109"/>
      <c r="BA106" s="109"/>
      <c r="BB106" s="109"/>
      <c r="BC106" s="109"/>
      <c r="BD106" s="109"/>
      <c r="BE106" s="109"/>
    </row>
    <row r="107" spans="1:57" ht="15.75" customHeight="1">
      <c r="A107" s="79"/>
      <c r="B107" s="85"/>
      <c r="C107" s="79"/>
      <c r="D107" s="132"/>
      <c r="E107" s="132"/>
      <c r="F107" s="85"/>
      <c r="G107" s="85" t="str">
        <f>+IFERROR(VLOOKUP(F107,Listas!$B:$C,2,0),"")</f>
        <v/>
      </c>
      <c r="H107" s="85"/>
      <c r="I107" s="85"/>
      <c r="J107" s="85"/>
      <c r="K107" s="79"/>
      <c r="L107" s="79"/>
      <c r="M107" s="82"/>
      <c r="N107" s="79"/>
      <c r="O107" s="132"/>
      <c r="P107" s="80"/>
      <c r="Q107" s="85"/>
      <c r="R107" s="85"/>
      <c r="S107" s="85"/>
      <c r="T107" s="85"/>
      <c r="U107" s="79"/>
      <c r="V107" s="85"/>
      <c r="W107" s="79"/>
      <c r="X107" s="222" t="str">
        <f t="shared" si="0"/>
        <v/>
      </c>
      <c r="Y107" s="87"/>
      <c r="Z107" s="88"/>
      <c r="AA107" s="223" t="str">
        <f>+IF(T107="UI",'Tasas por grupos escalonada'!$C$12,IF(T107="UYU",'Tasas por grupos escalonada'!$C$11,""))</f>
        <v/>
      </c>
      <c r="AB107" s="85"/>
      <c r="AC107" s="85"/>
      <c r="AD107" s="85"/>
      <c r="AE107" s="85"/>
      <c r="AF107" s="90" t="str">
        <f t="shared" si="1"/>
        <v/>
      </c>
      <c r="AG107" s="91" t="str">
        <f t="shared" si="2"/>
        <v/>
      </c>
      <c r="AH107" s="92" t="str">
        <f t="shared" si="3"/>
        <v/>
      </c>
      <c r="AI107" s="93" t="str">
        <f t="shared" si="4"/>
        <v/>
      </c>
      <c r="AJ107" s="93" t="str">
        <f t="shared" si="5"/>
        <v/>
      </c>
      <c r="AK107" s="215" t="str">
        <f t="shared" si="6"/>
        <v/>
      </c>
      <c r="AL107" s="99" t="str">
        <f>+IF(A107="","",IF(C107="",70,VLOOKUP(I107,Hoja2!A:D,4,0)))</f>
        <v/>
      </c>
      <c r="AM107" s="109"/>
      <c r="AN107" s="109"/>
      <c r="AO107" s="109"/>
      <c r="AP107" s="109"/>
      <c r="AQ107" s="109"/>
      <c r="AR107" s="109"/>
      <c r="AS107" s="109"/>
      <c r="AT107" s="109"/>
      <c r="AU107" s="109"/>
      <c r="AV107" s="109"/>
      <c r="AW107" s="109"/>
      <c r="AX107" s="109"/>
      <c r="AY107" s="109"/>
      <c r="AZ107" s="109"/>
      <c r="BA107" s="109"/>
      <c r="BB107" s="109"/>
      <c r="BC107" s="109"/>
      <c r="BD107" s="109"/>
      <c r="BE107" s="109"/>
    </row>
    <row r="108" spans="1:57" ht="15.75" customHeight="1">
      <c r="A108" s="79"/>
      <c r="B108" s="85"/>
      <c r="C108" s="79"/>
      <c r="D108" s="132"/>
      <c r="E108" s="132"/>
      <c r="F108" s="85"/>
      <c r="G108" s="85" t="str">
        <f>+IFERROR(VLOOKUP(F108,Listas!$B:$C,2,0),"")</f>
        <v/>
      </c>
      <c r="H108" s="85"/>
      <c r="I108" s="85"/>
      <c r="J108" s="85"/>
      <c r="K108" s="79"/>
      <c r="L108" s="79"/>
      <c r="M108" s="82"/>
      <c r="N108" s="79"/>
      <c r="O108" s="132"/>
      <c r="P108" s="80"/>
      <c r="Q108" s="85"/>
      <c r="R108" s="85"/>
      <c r="S108" s="85"/>
      <c r="T108" s="85"/>
      <c r="U108" s="79"/>
      <c r="V108" s="85"/>
      <c r="W108" s="79"/>
      <c r="X108" s="222" t="str">
        <f t="shared" si="0"/>
        <v/>
      </c>
      <c r="Y108" s="87"/>
      <c r="Z108" s="88"/>
      <c r="AA108" s="223" t="str">
        <f>+IF(T108="UI",'Tasas por grupos escalonada'!$C$12,IF(T108="UYU",'Tasas por grupos escalonada'!$C$11,""))</f>
        <v/>
      </c>
      <c r="AB108" s="85"/>
      <c r="AC108" s="85"/>
      <c r="AD108" s="85"/>
      <c r="AE108" s="85"/>
      <c r="AF108" s="90" t="str">
        <f t="shared" si="1"/>
        <v/>
      </c>
      <c r="AG108" s="91" t="str">
        <f t="shared" si="2"/>
        <v/>
      </c>
      <c r="AH108" s="92" t="str">
        <f t="shared" si="3"/>
        <v/>
      </c>
      <c r="AI108" s="93" t="str">
        <f t="shared" si="4"/>
        <v/>
      </c>
      <c r="AJ108" s="93" t="str">
        <f t="shared" si="5"/>
        <v/>
      </c>
      <c r="AK108" s="215" t="str">
        <f t="shared" si="6"/>
        <v/>
      </c>
      <c r="AL108" s="99" t="str">
        <f>+IF(A108="","",IF(C108="",70,VLOOKUP(I108,Hoja2!A:D,4,0)))</f>
        <v/>
      </c>
      <c r="AM108" s="109"/>
      <c r="AN108" s="109"/>
      <c r="AO108" s="109"/>
      <c r="AP108" s="109"/>
      <c r="AQ108" s="109"/>
      <c r="AR108" s="109"/>
      <c r="AS108" s="109"/>
      <c r="AT108" s="109"/>
      <c r="AU108" s="109"/>
      <c r="AV108" s="109"/>
      <c r="AW108" s="109"/>
      <c r="AX108" s="109"/>
      <c r="AY108" s="109"/>
      <c r="AZ108" s="109"/>
      <c r="BA108" s="109"/>
      <c r="BB108" s="109"/>
      <c r="BC108" s="109"/>
      <c r="BD108" s="109"/>
      <c r="BE108" s="109"/>
    </row>
    <row r="109" spans="1:57" ht="15.75" customHeight="1">
      <c r="A109" s="79"/>
      <c r="B109" s="85"/>
      <c r="C109" s="79"/>
      <c r="D109" s="132"/>
      <c r="E109" s="132"/>
      <c r="F109" s="85"/>
      <c r="G109" s="85" t="str">
        <f>+IFERROR(VLOOKUP(F109,Listas!$B:$C,2,0),"")</f>
        <v/>
      </c>
      <c r="H109" s="85"/>
      <c r="I109" s="85"/>
      <c r="J109" s="85"/>
      <c r="K109" s="79"/>
      <c r="L109" s="79"/>
      <c r="M109" s="82"/>
      <c r="N109" s="79"/>
      <c r="O109" s="132"/>
      <c r="P109" s="80"/>
      <c r="Q109" s="85"/>
      <c r="R109" s="85"/>
      <c r="S109" s="85"/>
      <c r="T109" s="85"/>
      <c r="U109" s="79"/>
      <c r="V109" s="85"/>
      <c r="W109" s="79"/>
      <c r="X109" s="222" t="str">
        <f t="shared" si="0"/>
        <v/>
      </c>
      <c r="Y109" s="87"/>
      <c r="Z109" s="88"/>
      <c r="AA109" s="223" t="str">
        <f>+IF(T109="UI",'Tasas por grupos escalonada'!$C$12,IF(T109="UYU",'Tasas por grupos escalonada'!$C$11,""))</f>
        <v/>
      </c>
      <c r="AB109" s="85"/>
      <c r="AC109" s="85"/>
      <c r="AD109" s="85"/>
      <c r="AE109" s="85"/>
      <c r="AF109" s="90" t="str">
        <f t="shared" si="1"/>
        <v/>
      </c>
      <c r="AG109" s="91" t="str">
        <f t="shared" si="2"/>
        <v/>
      </c>
      <c r="AH109" s="92" t="str">
        <f t="shared" si="3"/>
        <v/>
      </c>
      <c r="AI109" s="93" t="str">
        <f t="shared" si="4"/>
        <v/>
      </c>
      <c r="AJ109" s="93" t="str">
        <f t="shared" si="5"/>
        <v/>
      </c>
      <c r="AK109" s="215" t="str">
        <f t="shared" si="6"/>
        <v/>
      </c>
      <c r="AL109" s="99" t="str">
        <f>+IF(A109="","",IF(C109="",70,VLOOKUP(I109,Hoja2!A:D,4,0)))</f>
        <v/>
      </c>
      <c r="AM109" s="109"/>
      <c r="AN109" s="109"/>
      <c r="AO109" s="109"/>
      <c r="AP109" s="109"/>
      <c r="AQ109" s="109"/>
      <c r="AR109" s="109"/>
      <c r="AS109" s="109"/>
      <c r="AT109" s="109"/>
      <c r="AU109" s="109"/>
      <c r="AV109" s="109"/>
      <c r="AW109" s="109"/>
      <c r="AX109" s="109"/>
      <c r="AY109" s="109"/>
      <c r="AZ109" s="109"/>
      <c r="BA109" s="109"/>
      <c r="BB109" s="109"/>
      <c r="BC109" s="109"/>
      <c r="BD109" s="109"/>
      <c r="BE109" s="109"/>
    </row>
    <row r="110" spans="1:57" ht="15.75" customHeight="1">
      <c r="A110" s="79"/>
      <c r="B110" s="85"/>
      <c r="C110" s="79"/>
      <c r="D110" s="132"/>
      <c r="E110" s="132"/>
      <c r="F110" s="85"/>
      <c r="G110" s="85" t="str">
        <f>+IFERROR(VLOOKUP(F110,Listas!$B:$C,2,0),"")</f>
        <v/>
      </c>
      <c r="H110" s="85"/>
      <c r="I110" s="85"/>
      <c r="J110" s="85"/>
      <c r="K110" s="79"/>
      <c r="L110" s="79"/>
      <c r="M110" s="82"/>
      <c r="N110" s="79"/>
      <c r="O110" s="132"/>
      <c r="P110" s="80"/>
      <c r="Q110" s="85"/>
      <c r="R110" s="85"/>
      <c r="S110" s="85"/>
      <c r="T110" s="85"/>
      <c r="U110" s="79"/>
      <c r="V110" s="85"/>
      <c r="W110" s="79"/>
      <c r="X110" s="222" t="str">
        <f t="shared" si="0"/>
        <v/>
      </c>
      <c r="Y110" s="87"/>
      <c r="Z110" s="88"/>
      <c r="AA110" s="223" t="str">
        <f>+IF(T110="UI",'Tasas por grupos escalonada'!$C$12,IF(T110="UYU",'Tasas por grupos escalonada'!$C$11,""))</f>
        <v/>
      </c>
      <c r="AB110" s="85"/>
      <c r="AC110" s="85"/>
      <c r="AD110" s="85"/>
      <c r="AE110" s="85"/>
      <c r="AF110" s="90" t="str">
        <f t="shared" si="1"/>
        <v/>
      </c>
      <c r="AG110" s="91" t="str">
        <f t="shared" si="2"/>
        <v/>
      </c>
      <c r="AH110" s="92" t="str">
        <f t="shared" si="3"/>
        <v/>
      </c>
      <c r="AI110" s="93" t="str">
        <f t="shared" si="4"/>
        <v/>
      </c>
      <c r="AJ110" s="93" t="str">
        <f t="shared" si="5"/>
        <v/>
      </c>
      <c r="AK110" s="215" t="str">
        <f t="shared" si="6"/>
        <v/>
      </c>
      <c r="AL110" s="99" t="str">
        <f>+IF(A110="","",IF(C110="",70,VLOOKUP(I110,Hoja2!A:D,4,0)))</f>
        <v/>
      </c>
      <c r="AM110" s="109"/>
      <c r="AN110" s="109"/>
      <c r="AO110" s="109"/>
      <c r="AP110" s="109"/>
      <c r="AQ110" s="109"/>
      <c r="AR110" s="109"/>
      <c r="AS110" s="109"/>
      <c r="AT110" s="109"/>
      <c r="AU110" s="109"/>
      <c r="AV110" s="109"/>
      <c r="AW110" s="109"/>
      <c r="AX110" s="109"/>
      <c r="AY110" s="109"/>
      <c r="AZ110" s="109"/>
      <c r="BA110" s="109"/>
      <c r="BB110" s="109"/>
      <c r="BC110" s="109"/>
      <c r="BD110" s="109"/>
      <c r="BE110" s="109"/>
    </row>
    <row r="111" spans="1:57" ht="15.75" customHeight="1">
      <c r="A111" s="79"/>
      <c r="B111" s="85"/>
      <c r="C111" s="79"/>
      <c r="D111" s="132"/>
      <c r="E111" s="132"/>
      <c r="F111" s="85"/>
      <c r="G111" s="85" t="str">
        <f>+IFERROR(VLOOKUP(F111,Listas!$B:$C,2,0),"")</f>
        <v/>
      </c>
      <c r="H111" s="85"/>
      <c r="I111" s="85"/>
      <c r="J111" s="85"/>
      <c r="K111" s="79"/>
      <c r="L111" s="79"/>
      <c r="M111" s="82"/>
      <c r="N111" s="79"/>
      <c r="O111" s="132"/>
      <c r="P111" s="80"/>
      <c r="Q111" s="85"/>
      <c r="R111" s="85"/>
      <c r="S111" s="85"/>
      <c r="T111" s="85"/>
      <c r="U111" s="79"/>
      <c r="V111" s="85"/>
      <c r="W111" s="79"/>
      <c r="X111" s="222" t="str">
        <f t="shared" si="0"/>
        <v/>
      </c>
      <c r="Y111" s="87"/>
      <c r="Z111" s="88"/>
      <c r="AA111" s="223" t="str">
        <f>+IF(T111="UI",'Tasas por grupos escalonada'!$C$12,IF(T111="UYU",'Tasas por grupos escalonada'!$C$11,""))</f>
        <v/>
      </c>
      <c r="AB111" s="85"/>
      <c r="AC111" s="85"/>
      <c r="AD111" s="85"/>
      <c r="AE111" s="85"/>
      <c r="AF111" s="90" t="str">
        <f t="shared" si="1"/>
        <v/>
      </c>
      <c r="AG111" s="91" t="str">
        <f t="shared" si="2"/>
        <v/>
      </c>
      <c r="AH111" s="92" t="str">
        <f t="shared" si="3"/>
        <v/>
      </c>
      <c r="AI111" s="93" t="str">
        <f t="shared" si="4"/>
        <v/>
      </c>
      <c r="AJ111" s="93" t="str">
        <f t="shared" si="5"/>
        <v/>
      </c>
      <c r="AK111" s="215" t="str">
        <f t="shared" si="6"/>
        <v/>
      </c>
      <c r="AL111" s="99" t="str">
        <f>+IF(A111="","",IF(C111="",70,VLOOKUP(I111,Hoja2!A:D,4,0)))</f>
        <v/>
      </c>
      <c r="AM111" s="109"/>
      <c r="AN111" s="109"/>
      <c r="AO111" s="109"/>
      <c r="AP111" s="109"/>
      <c r="AQ111" s="109"/>
      <c r="AR111" s="109"/>
      <c r="AS111" s="109"/>
      <c r="AT111" s="109"/>
      <c r="AU111" s="109"/>
      <c r="AV111" s="109"/>
      <c r="AW111" s="109"/>
      <c r="AX111" s="109"/>
      <c r="AY111" s="109"/>
      <c r="AZ111" s="109"/>
      <c r="BA111" s="109"/>
      <c r="BB111" s="109"/>
      <c r="BC111" s="109"/>
      <c r="BD111" s="109"/>
      <c r="BE111" s="109"/>
    </row>
    <row r="112" spans="1:57" ht="15.75" customHeight="1">
      <c r="A112" s="79"/>
      <c r="B112" s="85"/>
      <c r="C112" s="79"/>
      <c r="D112" s="132"/>
      <c r="E112" s="132"/>
      <c r="F112" s="85"/>
      <c r="G112" s="85" t="str">
        <f>+IFERROR(VLOOKUP(F112,Listas!$B:$C,2,0),"")</f>
        <v/>
      </c>
      <c r="H112" s="85"/>
      <c r="I112" s="85"/>
      <c r="J112" s="85"/>
      <c r="K112" s="79"/>
      <c r="L112" s="79"/>
      <c r="M112" s="82"/>
      <c r="N112" s="79"/>
      <c r="O112" s="132"/>
      <c r="P112" s="80"/>
      <c r="Q112" s="85"/>
      <c r="R112" s="85"/>
      <c r="S112" s="85"/>
      <c r="T112" s="85"/>
      <c r="U112" s="79"/>
      <c r="V112" s="85"/>
      <c r="W112" s="79"/>
      <c r="X112" s="222" t="str">
        <f t="shared" si="0"/>
        <v/>
      </c>
      <c r="Y112" s="87"/>
      <c r="Z112" s="88"/>
      <c r="AA112" s="223" t="str">
        <f>+IF(T112="UI",'Tasas por grupos escalonada'!$C$12,IF(T112="UYU",'Tasas por grupos escalonada'!$C$11,""))</f>
        <v/>
      </c>
      <c r="AB112" s="85"/>
      <c r="AC112" s="85"/>
      <c r="AD112" s="85"/>
      <c r="AE112" s="85"/>
      <c r="AF112" s="90" t="str">
        <f t="shared" si="1"/>
        <v/>
      </c>
      <c r="AG112" s="91" t="str">
        <f t="shared" si="2"/>
        <v/>
      </c>
      <c r="AH112" s="92" t="str">
        <f t="shared" si="3"/>
        <v/>
      </c>
      <c r="AI112" s="93" t="str">
        <f t="shared" si="4"/>
        <v/>
      </c>
      <c r="AJ112" s="93" t="str">
        <f t="shared" si="5"/>
        <v/>
      </c>
      <c r="AK112" s="215" t="str">
        <f t="shared" si="6"/>
        <v/>
      </c>
      <c r="AL112" s="99" t="str">
        <f>+IF(A112="","",IF(C112="",70,VLOOKUP(I112,Hoja2!A:D,4,0)))</f>
        <v/>
      </c>
      <c r="AM112" s="109"/>
      <c r="AN112" s="109"/>
      <c r="AO112" s="109"/>
      <c r="AP112" s="109"/>
      <c r="AQ112" s="109"/>
      <c r="AR112" s="109"/>
      <c r="AS112" s="109"/>
      <c r="AT112" s="109"/>
      <c r="AU112" s="109"/>
      <c r="AV112" s="109"/>
      <c r="AW112" s="109"/>
      <c r="AX112" s="109"/>
      <c r="AY112" s="109"/>
      <c r="AZ112" s="109"/>
      <c r="BA112" s="109"/>
      <c r="BB112" s="109"/>
      <c r="BC112" s="109"/>
      <c r="BD112" s="109"/>
      <c r="BE112" s="109"/>
    </row>
    <row r="113" spans="1:57" ht="15.75" customHeight="1">
      <c r="A113" s="79"/>
      <c r="B113" s="85"/>
      <c r="C113" s="79"/>
      <c r="D113" s="132"/>
      <c r="E113" s="132"/>
      <c r="F113" s="85"/>
      <c r="G113" s="85" t="str">
        <f>+IFERROR(VLOOKUP(F113,Listas!$B:$C,2,0),"")</f>
        <v/>
      </c>
      <c r="H113" s="85"/>
      <c r="I113" s="85"/>
      <c r="J113" s="85"/>
      <c r="K113" s="79"/>
      <c r="L113" s="79"/>
      <c r="M113" s="82"/>
      <c r="N113" s="79"/>
      <c r="O113" s="132"/>
      <c r="P113" s="80"/>
      <c r="Q113" s="85"/>
      <c r="R113" s="85"/>
      <c r="S113" s="85"/>
      <c r="T113" s="85"/>
      <c r="U113" s="79"/>
      <c r="V113" s="85"/>
      <c r="W113" s="79"/>
      <c r="X113" s="222" t="str">
        <f t="shared" si="0"/>
        <v/>
      </c>
      <c r="Y113" s="87"/>
      <c r="Z113" s="88"/>
      <c r="AA113" s="223" t="str">
        <f>+IF(T113="UI",'Tasas por grupos escalonada'!$C$12,IF(T113="UYU",'Tasas por grupos escalonada'!$C$11,""))</f>
        <v/>
      </c>
      <c r="AB113" s="85"/>
      <c r="AC113" s="85"/>
      <c r="AD113" s="85"/>
      <c r="AE113" s="85"/>
      <c r="AF113" s="90" t="str">
        <f t="shared" si="1"/>
        <v/>
      </c>
      <c r="AG113" s="91" t="str">
        <f t="shared" si="2"/>
        <v/>
      </c>
      <c r="AH113" s="92" t="str">
        <f t="shared" si="3"/>
        <v/>
      </c>
      <c r="AI113" s="93" t="str">
        <f t="shared" si="4"/>
        <v/>
      </c>
      <c r="AJ113" s="93" t="str">
        <f t="shared" si="5"/>
        <v/>
      </c>
      <c r="AK113" s="215" t="str">
        <f t="shared" si="6"/>
        <v/>
      </c>
      <c r="AL113" s="99" t="str">
        <f>+IF(A113="","",IF(C113="",70,VLOOKUP(I113,Hoja2!A:D,4,0)))</f>
        <v/>
      </c>
      <c r="AM113" s="109"/>
      <c r="AN113" s="109"/>
      <c r="AO113" s="109"/>
      <c r="AP113" s="109"/>
      <c r="AQ113" s="109"/>
      <c r="AR113" s="109"/>
      <c r="AS113" s="109"/>
      <c r="AT113" s="109"/>
      <c r="AU113" s="109"/>
      <c r="AV113" s="109"/>
      <c r="AW113" s="109"/>
      <c r="AX113" s="109"/>
      <c r="AY113" s="109"/>
      <c r="AZ113" s="109"/>
      <c r="BA113" s="109"/>
      <c r="BB113" s="109"/>
      <c r="BC113" s="109"/>
      <c r="BD113" s="109"/>
      <c r="BE113" s="109"/>
    </row>
    <row r="114" spans="1:57" ht="15.75" customHeight="1">
      <c r="A114" s="79"/>
      <c r="B114" s="85"/>
      <c r="C114" s="79"/>
      <c r="D114" s="132"/>
      <c r="E114" s="132"/>
      <c r="F114" s="85"/>
      <c r="G114" s="85" t="str">
        <f>+IFERROR(VLOOKUP(F114,Listas!$B:$C,2,0),"")</f>
        <v/>
      </c>
      <c r="H114" s="85"/>
      <c r="I114" s="85"/>
      <c r="J114" s="85"/>
      <c r="K114" s="79"/>
      <c r="L114" s="79"/>
      <c r="M114" s="82"/>
      <c r="N114" s="79"/>
      <c r="O114" s="132"/>
      <c r="P114" s="80"/>
      <c r="Q114" s="85"/>
      <c r="R114" s="85"/>
      <c r="S114" s="85"/>
      <c r="T114" s="85"/>
      <c r="U114" s="79"/>
      <c r="V114" s="85"/>
      <c r="W114" s="79"/>
      <c r="X114" s="222" t="str">
        <f t="shared" si="0"/>
        <v/>
      </c>
      <c r="Y114" s="87"/>
      <c r="Z114" s="88"/>
      <c r="AA114" s="223" t="str">
        <f>+IF(T114="UI",'Tasas por grupos escalonada'!$C$12,IF(T114="UYU",'Tasas por grupos escalonada'!$C$11,""))</f>
        <v/>
      </c>
      <c r="AB114" s="85"/>
      <c r="AC114" s="85"/>
      <c r="AD114" s="85"/>
      <c r="AE114" s="85"/>
      <c r="AF114" s="90" t="str">
        <f t="shared" si="1"/>
        <v/>
      </c>
      <c r="AG114" s="91" t="str">
        <f t="shared" si="2"/>
        <v/>
      </c>
      <c r="AH114" s="92" t="str">
        <f t="shared" si="3"/>
        <v/>
      </c>
      <c r="AI114" s="93" t="str">
        <f t="shared" si="4"/>
        <v/>
      </c>
      <c r="AJ114" s="93" t="str">
        <f t="shared" si="5"/>
        <v/>
      </c>
      <c r="AK114" s="215" t="str">
        <f t="shared" si="6"/>
        <v/>
      </c>
      <c r="AL114" s="99" t="str">
        <f>+IF(A114="","",IF(C114="",70,VLOOKUP(I114,Hoja2!A:D,4,0)))</f>
        <v/>
      </c>
      <c r="AM114" s="109"/>
      <c r="AN114" s="109"/>
      <c r="AO114" s="109"/>
      <c r="AP114" s="109"/>
      <c r="AQ114" s="109"/>
      <c r="AR114" s="109"/>
      <c r="AS114" s="109"/>
      <c r="AT114" s="109"/>
      <c r="AU114" s="109"/>
      <c r="AV114" s="109"/>
      <c r="AW114" s="109"/>
      <c r="AX114" s="109"/>
      <c r="AY114" s="109"/>
      <c r="AZ114" s="109"/>
      <c r="BA114" s="109"/>
      <c r="BB114" s="109"/>
      <c r="BC114" s="109"/>
      <c r="BD114" s="109"/>
      <c r="BE114" s="109"/>
    </row>
    <row r="115" spans="1:57" ht="15.75" customHeight="1">
      <c r="A115" s="79"/>
      <c r="B115" s="85"/>
      <c r="C115" s="79"/>
      <c r="D115" s="132"/>
      <c r="E115" s="132"/>
      <c r="F115" s="85"/>
      <c r="G115" s="85" t="str">
        <f>+IFERROR(VLOOKUP(F115,Listas!$B:$C,2,0),"")</f>
        <v/>
      </c>
      <c r="H115" s="85"/>
      <c r="I115" s="85"/>
      <c r="J115" s="85"/>
      <c r="K115" s="79"/>
      <c r="L115" s="79"/>
      <c r="M115" s="82"/>
      <c r="N115" s="79"/>
      <c r="O115" s="132"/>
      <c r="P115" s="80"/>
      <c r="Q115" s="85"/>
      <c r="R115" s="85"/>
      <c r="S115" s="85"/>
      <c r="T115" s="85"/>
      <c r="U115" s="79"/>
      <c r="V115" s="85"/>
      <c r="W115" s="79"/>
      <c r="X115" s="222" t="str">
        <f t="shared" si="0"/>
        <v/>
      </c>
      <c r="Y115" s="87"/>
      <c r="Z115" s="88"/>
      <c r="AA115" s="223" t="str">
        <f>+IF(T115="UI",'Tasas por grupos escalonada'!$C$12,IF(T115="UYU",'Tasas por grupos escalonada'!$C$11,""))</f>
        <v/>
      </c>
      <c r="AB115" s="85"/>
      <c r="AC115" s="85"/>
      <c r="AD115" s="85"/>
      <c r="AE115" s="85"/>
      <c r="AF115" s="90" t="str">
        <f t="shared" si="1"/>
        <v/>
      </c>
      <c r="AG115" s="91" t="str">
        <f t="shared" si="2"/>
        <v/>
      </c>
      <c r="AH115" s="92" t="str">
        <f t="shared" si="3"/>
        <v/>
      </c>
      <c r="AI115" s="93" t="str">
        <f t="shared" si="4"/>
        <v/>
      </c>
      <c r="AJ115" s="93" t="str">
        <f t="shared" si="5"/>
        <v/>
      </c>
      <c r="AK115" s="215" t="str">
        <f t="shared" si="6"/>
        <v/>
      </c>
      <c r="AL115" s="99" t="str">
        <f>+IF(A115="","",IF(C115="",70,VLOOKUP(I115,Hoja2!A:D,4,0)))</f>
        <v/>
      </c>
      <c r="AM115" s="109"/>
      <c r="AN115" s="109"/>
      <c r="AO115" s="109"/>
      <c r="AP115" s="109"/>
      <c r="AQ115" s="109"/>
      <c r="AR115" s="109"/>
      <c r="AS115" s="109"/>
      <c r="AT115" s="109"/>
      <c r="AU115" s="109"/>
      <c r="AV115" s="109"/>
      <c r="AW115" s="109"/>
      <c r="AX115" s="109"/>
      <c r="AY115" s="109"/>
      <c r="AZ115" s="109"/>
      <c r="BA115" s="109"/>
      <c r="BB115" s="109"/>
      <c r="BC115" s="109"/>
      <c r="BD115" s="109"/>
      <c r="BE115" s="109"/>
    </row>
    <row r="116" spans="1:57" ht="15.75" customHeight="1">
      <c r="A116" s="79"/>
      <c r="B116" s="85"/>
      <c r="C116" s="79"/>
      <c r="D116" s="132"/>
      <c r="E116" s="132"/>
      <c r="F116" s="85"/>
      <c r="G116" s="85" t="str">
        <f>+IFERROR(VLOOKUP(F116,Listas!$B:$C,2,0),"")</f>
        <v/>
      </c>
      <c r="H116" s="85"/>
      <c r="I116" s="85"/>
      <c r="J116" s="85"/>
      <c r="K116" s="79"/>
      <c r="L116" s="79"/>
      <c r="M116" s="82"/>
      <c r="N116" s="79"/>
      <c r="O116" s="132"/>
      <c r="P116" s="80"/>
      <c r="Q116" s="85"/>
      <c r="R116" s="85"/>
      <c r="S116" s="85"/>
      <c r="T116" s="85"/>
      <c r="U116" s="79"/>
      <c r="V116" s="85"/>
      <c r="W116" s="79"/>
      <c r="X116" s="222" t="str">
        <f t="shared" si="0"/>
        <v/>
      </c>
      <c r="Y116" s="87"/>
      <c r="Z116" s="88"/>
      <c r="AA116" s="223" t="str">
        <f>+IF(T116="UI",'Tasas por grupos escalonada'!$C$12,IF(T116="UYU",'Tasas por grupos escalonada'!$C$11,""))</f>
        <v/>
      </c>
      <c r="AB116" s="85"/>
      <c r="AC116" s="85"/>
      <c r="AD116" s="85"/>
      <c r="AE116" s="85"/>
      <c r="AF116" s="90" t="str">
        <f t="shared" si="1"/>
        <v/>
      </c>
      <c r="AG116" s="91" t="str">
        <f t="shared" si="2"/>
        <v/>
      </c>
      <c r="AH116" s="92" t="str">
        <f t="shared" si="3"/>
        <v/>
      </c>
      <c r="AI116" s="93" t="str">
        <f t="shared" si="4"/>
        <v/>
      </c>
      <c r="AJ116" s="93" t="str">
        <f t="shared" si="5"/>
        <v/>
      </c>
      <c r="AK116" s="215" t="str">
        <f t="shared" si="6"/>
        <v/>
      </c>
      <c r="AL116" s="99" t="str">
        <f>+IF(A116="","",IF(C116="",70,VLOOKUP(I116,Hoja2!A:D,4,0)))</f>
        <v/>
      </c>
      <c r="AM116" s="109"/>
      <c r="AN116" s="109"/>
      <c r="AO116" s="109"/>
      <c r="AP116" s="109"/>
      <c r="AQ116" s="109"/>
      <c r="AR116" s="109"/>
      <c r="AS116" s="109"/>
      <c r="AT116" s="109"/>
      <c r="AU116" s="109"/>
      <c r="AV116" s="109"/>
      <c r="AW116" s="109"/>
      <c r="AX116" s="109"/>
      <c r="AY116" s="109"/>
      <c r="AZ116" s="109"/>
      <c r="BA116" s="109"/>
      <c r="BB116" s="109"/>
      <c r="BC116" s="109"/>
      <c r="BD116" s="109"/>
      <c r="BE116" s="109"/>
    </row>
    <row r="117" spans="1:57" ht="15.75" customHeight="1">
      <c r="A117" s="79"/>
      <c r="B117" s="85"/>
      <c r="C117" s="79"/>
      <c r="D117" s="132"/>
      <c r="E117" s="132"/>
      <c r="F117" s="85"/>
      <c r="G117" s="85" t="str">
        <f>+IFERROR(VLOOKUP(F117,Listas!$B:$C,2,0),"")</f>
        <v/>
      </c>
      <c r="H117" s="85"/>
      <c r="I117" s="85"/>
      <c r="J117" s="85"/>
      <c r="K117" s="79"/>
      <c r="L117" s="79"/>
      <c r="M117" s="82"/>
      <c r="N117" s="79"/>
      <c r="O117" s="132"/>
      <c r="P117" s="80"/>
      <c r="Q117" s="85"/>
      <c r="R117" s="85"/>
      <c r="S117" s="85"/>
      <c r="T117" s="85"/>
      <c r="U117" s="79"/>
      <c r="V117" s="85"/>
      <c r="W117" s="79"/>
      <c r="X117" s="222" t="str">
        <f t="shared" si="0"/>
        <v/>
      </c>
      <c r="Y117" s="87"/>
      <c r="Z117" s="88"/>
      <c r="AA117" s="223" t="str">
        <f>+IF(T117="UI",'Tasas por grupos escalonada'!$C$12,IF(T117="UYU",'Tasas por grupos escalonada'!$C$11,""))</f>
        <v/>
      </c>
      <c r="AB117" s="85"/>
      <c r="AC117" s="85"/>
      <c r="AD117" s="85"/>
      <c r="AE117" s="85"/>
      <c r="AF117" s="90" t="str">
        <f t="shared" si="1"/>
        <v/>
      </c>
      <c r="AG117" s="91" t="str">
        <f t="shared" si="2"/>
        <v/>
      </c>
      <c r="AH117" s="92" t="str">
        <f t="shared" si="3"/>
        <v/>
      </c>
      <c r="AI117" s="93" t="str">
        <f t="shared" si="4"/>
        <v/>
      </c>
      <c r="AJ117" s="93" t="str">
        <f t="shared" si="5"/>
        <v/>
      </c>
      <c r="AK117" s="215" t="str">
        <f t="shared" si="6"/>
        <v/>
      </c>
      <c r="AL117" s="99" t="str">
        <f>+IF(A117="","",IF(C117="",70,VLOOKUP(I117,Hoja2!A:D,4,0)))</f>
        <v/>
      </c>
      <c r="AM117" s="109"/>
      <c r="AN117" s="109"/>
      <c r="AO117" s="109"/>
      <c r="AP117" s="109"/>
      <c r="AQ117" s="109"/>
      <c r="AR117" s="109"/>
      <c r="AS117" s="109"/>
      <c r="AT117" s="109"/>
      <c r="AU117" s="109"/>
      <c r="AV117" s="109"/>
      <c r="AW117" s="109"/>
      <c r="AX117" s="109"/>
      <c r="AY117" s="109"/>
      <c r="AZ117" s="109"/>
      <c r="BA117" s="109"/>
      <c r="BB117" s="109"/>
      <c r="BC117" s="109"/>
      <c r="BD117" s="109"/>
      <c r="BE117" s="109"/>
    </row>
    <row r="118" spans="1:57" ht="15.75" customHeight="1">
      <c r="A118" s="79"/>
      <c r="B118" s="85"/>
      <c r="C118" s="79"/>
      <c r="D118" s="132"/>
      <c r="E118" s="132"/>
      <c r="F118" s="85"/>
      <c r="G118" s="85" t="str">
        <f>+IFERROR(VLOOKUP(F118,Listas!$B:$C,2,0),"")</f>
        <v/>
      </c>
      <c r="H118" s="85"/>
      <c r="I118" s="85"/>
      <c r="J118" s="85"/>
      <c r="K118" s="79"/>
      <c r="L118" s="79"/>
      <c r="M118" s="82"/>
      <c r="N118" s="79"/>
      <c r="O118" s="132"/>
      <c r="P118" s="80"/>
      <c r="Q118" s="85"/>
      <c r="R118" s="85"/>
      <c r="S118" s="85"/>
      <c r="T118" s="85"/>
      <c r="U118" s="79"/>
      <c r="V118" s="85"/>
      <c r="W118" s="79"/>
      <c r="X118" s="222" t="str">
        <f t="shared" si="0"/>
        <v/>
      </c>
      <c r="Y118" s="87"/>
      <c r="Z118" s="88"/>
      <c r="AA118" s="223" t="str">
        <f>+IF(T118="UI",'Tasas por grupos escalonada'!$C$12,IF(T118="UYU",'Tasas por grupos escalonada'!$C$11,""))</f>
        <v/>
      </c>
      <c r="AB118" s="85"/>
      <c r="AC118" s="85"/>
      <c r="AD118" s="85"/>
      <c r="AE118" s="85"/>
      <c r="AF118" s="90" t="str">
        <f t="shared" si="1"/>
        <v/>
      </c>
      <c r="AG118" s="91" t="str">
        <f t="shared" si="2"/>
        <v/>
      </c>
      <c r="AH118" s="92" t="str">
        <f t="shared" si="3"/>
        <v/>
      </c>
      <c r="AI118" s="93" t="str">
        <f t="shared" si="4"/>
        <v/>
      </c>
      <c r="AJ118" s="93" t="str">
        <f t="shared" si="5"/>
        <v/>
      </c>
      <c r="AK118" s="215" t="str">
        <f t="shared" si="6"/>
        <v/>
      </c>
      <c r="AL118" s="99" t="str">
        <f>+IF(A118="","",IF(C118="",70,VLOOKUP(I118,Hoja2!A:D,4,0)))</f>
        <v/>
      </c>
      <c r="AM118" s="109"/>
      <c r="AN118" s="109"/>
      <c r="AO118" s="109"/>
      <c r="AP118" s="109"/>
      <c r="AQ118" s="109"/>
      <c r="AR118" s="109"/>
      <c r="AS118" s="109"/>
      <c r="AT118" s="109"/>
      <c r="AU118" s="109"/>
      <c r="AV118" s="109"/>
      <c r="AW118" s="109"/>
      <c r="AX118" s="109"/>
      <c r="AY118" s="109"/>
      <c r="AZ118" s="109"/>
      <c r="BA118" s="109"/>
      <c r="BB118" s="109"/>
      <c r="BC118" s="109"/>
      <c r="BD118" s="109"/>
      <c r="BE118" s="109"/>
    </row>
    <row r="119" spans="1:57" ht="15.75" customHeight="1">
      <c r="A119" s="79"/>
      <c r="B119" s="85"/>
      <c r="C119" s="79"/>
      <c r="D119" s="132"/>
      <c r="E119" s="132"/>
      <c r="F119" s="85"/>
      <c r="G119" s="85" t="str">
        <f>+IFERROR(VLOOKUP(F119,Listas!$B:$C,2,0),"")</f>
        <v/>
      </c>
      <c r="H119" s="85"/>
      <c r="I119" s="85"/>
      <c r="J119" s="85"/>
      <c r="K119" s="79"/>
      <c r="L119" s="79"/>
      <c r="M119" s="82"/>
      <c r="N119" s="79"/>
      <c r="O119" s="132"/>
      <c r="P119" s="80"/>
      <c r="Q119" s="85"/>
      <c r="R119" s="85"/>
      <c r="S119" s="85"/>
      <c r="T119" s="85"/>
      <c r="U119" s="79"/>
      <c r="V119" s="85"/>
      <c r="W119" s="79"/>
      <c r="X119" s="222" t="str">
        <f t="shared" si="0"/>
        <v/>
      </c>
      <c r="Y119" s="87"/>
      <c r="Z119" s="88"/>
      <c r="AA119" s="223" t="str">
        <f>+IF(T119="UI",'Tasas por grupos escalonada'!$C$12,IF(T119="UYU",'Tasas por grupos escalonada'!$C$11,""))</f>
        <v/>
      </c>
      <c r="AB119" s="85"/>
      <c r="AC119" s="85"/>
      <c r="AD119" s="85"/>
      <c r="AE119" s="85"/>
      <c r="AF119" s="90" t="str">
        <f t="shared" si="1"/>
        <v/>
      </c>
      <c r="AG119" s="91" t="str">
        <f t="shared" si="2"/>
        <v/>
      </c>
      <c r="AH119" s="92" t="str">
        <f t="shared" si="3"/>
        <v/>
      </c>
      <c r="AI119" s="93" t="str">
        <f t="shared" si="4"/>
        <v/>
      </c>
      <c r="AJ119" s="93" t="str">
        <f t="shared" si="5"/>
        <v/>
      </c>
      <c r="AK119" s="215" t="str">
        <f t="shared" si="6"/>
        <v/>
      </c>
      <c r="AL119" s="99" t="str">
        <f>+IF(A119="","",IF(C119="",70,VLOOKUP(I119,Hoja2!A:D,4,0)))</f>
        <v/>
      </c>
      <c r="AM119" s="109"/>
      <c r="AN119" s="109"/>
      <c r="AO119" s="109"/>
      <c r="AP119" s="109"/>
      <c r="AQ119" s="109"/>
      <c r="AR119" s="109"/>
      <c r="AS119" s="109"/>
      <c r="AT119" s="109"/>
      <c r="AU119" s="109"/>
      <c r="AV119" s="109"/>
      <c r="AW119" s="109"/>
      <c r="AX119" s="109"/>
      <c r="AY119" s="109"/>
      <c r="AZ119" s="109"/>
      <c r="BA119" s="109"/>
      <c r="BB119" s="109"/>
      <c r="BC119" s="109"/>
      <c r="BD119" s="109"/>
      <c r="BE119" s="109"/>
    </row>
    <row r="120" spans="1:57" ht="15.75" customHeight="1">
      <c r="A120" s="79"/>
      <c r="B120" s="85"/>
      <c r="C120" s="79"/>
      <c r="D120" s="132"/>
      <c r="E120" s="132"/>
      <c r="F120" s="85"/>
      <c r="G120" s="85" t="str">
        <f>+IFERROR(VLOOKUP(F120,Listas!$B:$C,2,0),"")</f>
        <v/>
      </c>
      <c r="H120" s="85"/>
      <c r="I120" s="85"/>
      <c r="J120" s="85"/>
      <c r="K120" s="79"/>
      <c r="L120" s="79"/>
      <c r="M120" s="82"/>
      <c r="N120" s="79"/>
      <c r="O120" s="132"/>
      <c r="P120" s="80"/>
      <c r="Q120" s="85"/>
      <c r="R120" s="85"/>
      <c r="S120" s="85"/>
      <c r="T120" s="85"/>
      <c r="U120" s="79"/>
      <c r="V120" s="85"/>
      <c r="W120" s="79"/>
      <c r="X120" s="222" t="str">
        <f t="shared" si="0"/>
        <v/>
      </c>
      <c r="Y120" s="87"/>
      <c r="Z120" s="88"/>
      <c r="AA120" s="223" t="str">
        <f>+IF(T120="UI",'Tasas por grupos escalonada'!$C$12,IF(T120="UYU",'Tasas por grupos escalonada'!$C$11,""))</f>
        <v/>
      </c>
      <c r="AB120" s="85"/>
      <c r="AC120" s="85"/>
      <c r="AD120" s="85"/>
      <c r="AE120" s="85"/>
      <c r="AF120" s="90" t="str">
        <f t="shared" si="1"/>
        <v/>
      </c>
      <c r="AG120" s="91" t="str">
        <f t="shared" si="2"/>
        <v/>
      </c>
      <c r="AH120" s="92" t="str">
        <f t="shared" si="3"/>
        <v/>
      </c>
      <c r="AI120" s="93" t="str">
        <f t="shared" si="4"/>
        <v/>
      </c>
      <c r="AJ120" s="93" t="str">
        <f t="shared" si="5"/>
        <v/>
      </c>
      <c r="AK120" s="215" t="str">
        <f t="shared" si="6"/>
        <v/>
      </c>
      <c r="AL120" s="99" t="str">
        <f>+IF(A120="","",IF(C120="",70,VLOOKUP(I120,Hoja2!A:D,4,0)))</f>
        <v/>
      </c>
      <c r="AM120" s="109"/>
      <c r="AN120" s="109"/>
      <c r="AO120" s="109"/>
      <c r="AP120" s="109"/>
      <c r="AQ120" s="109"/>
      <c r="AR120" s="109"/>
      <c r="AS120" s="109"/>
      <c r="AT120" s="109"/>
      <c r="AU120" s="109"/>
      <c r="AV120" s="109"/>
      <c r="AW120" s="109"/>
      <c r="AX120" s="109"/>
      <c r="AY120" s="109"/>
      <c r="AZ120" s="109"/>
      <c r="BA120" s="109"/>
      <c r="BB120" s="109"/>
      <c r="BC120" s="109"/>
      <c r="BD120" s="109"/>
      <c r="BE120" s="109"/>
    </row>
    <row r="121" spans="1:57" ht="15.75" customHeight="1">
      <c r="A121" s="79"/>
      <c r="B121" s="85"/>
      <c r="C121" s="79"/>
      <c r="D121" s="132"/>
      <c r="E121" s="132"/>
      <c r="F121" s="85"/>
      <c r="G121" s="85" t="str">
        <f>+IFERROR(VLOOKUP(F121,Listas!$B:$C,2,0),"")</f>
        <v/>
      </c>
      <c r="H121" s="85"/>
      <c r="I121" s="85"/>
      <c r="J121" s="85"/>
      <c r="K121" s="79"/>
      <c r="L121" s="79"/>
      <c r="M121" s="82"/>
      <c r="N121" s="79"/>
      <c r="O121" s="132"/>
      <c r="P121" s="80"/>
      <c r="Q121" s="85"/>
      <c r="R121" s="85"/>
      <c r="S121" s="85"/>
      <c r="T121" s="85"/>
      <c r="U121" s="79"/>
      <c r="V121" s="85"/>
      <c r="W121" s="79"/>
      <c r="X121" s="222" t="str">
        <f t="shared" si="0"/>
        <v/>
      </c>
      <c r="Y121" s="87"/>
      <c r="Z121" s="88"/>
      <c r="AA121" s="223" t="str">
        <f>+IF(T121="UI",'Tasas por grupos escalonada'!$C$12,IF(T121="UYU",'Tasas por grupos escalonada'!$C$11,""))</f>
        <v/>
      </c>
      <c r="AB121" s="85"/>
      <c r="AC121" s="85"/>
      <c r="AD121" s="85"/>
      <c r="AE121" s="85"/>
      <c r="AF121" s="90" t="str">
        <f t="shared" si="1"/>
        <v/>
      </c>
      <c r="AG121" s="91" t="str">
        <f t="shared" si="2"/>
        <v/>
      </c>
      <c r="AH121" s="92" t="str">
        <f t="shared" si="3"/>
        <v/>
      </c>
      <c r="AI121" s="93" t="str">
        <f t="shared" si="4"/>
        <v/>
      </c>
      <c r="AJ121" s="93" t="str">
        <f t="shared" si="5"/>
        <v/>
      </c>
      <c r="AK121" s="215" t="str">
        <f t="shared" si="6"/>
        <v/>
      </c>
      <c r="AL121" s="99" t="str">
        <f>+IF(A121="","",IF(C121="",70,VLOOKUP(I121,Hoja2!A:D,4,0)))</f>
        <v/>
      </c>
      <c r="AM121" s="109"/>
      <c r="AN121" s="109"/>
      <c r="AO121" s="109"/>
      <c r="AP121" s="109"/>
      <c r="AQ121" s="109"/>
      <c r="AR121" s="109"/>
      <c r="AS121" s="109"/>
      <c r="AT121" s="109"/>
      <c r="AU121" s="109"/>
      <c r="AV121" s="109"/>
      <c r="AW121" s="109"/>
      <c r="AX121" s="109"/>
      <c r="AY121" s="109"/>
      <c r="AZ121" s="109"/>
      <c r="BA121" s="109"/>
      <c r="BB121" s="109"/>
      <c r="BC121" s="109"/>
      <c r="BD121" s="109"/>
      <c r="BE121" s="109"/>
    </row>
    <row r="122" spans="1:57" ht="15.75" customHeight="1">
      <c r="A122" s="79"/>
      <c r="B122" s="85"/>
      <c r="C122" s="79"/>
      <c r="D122" s="132"/>
      <c r="E122" s="132"/>
      <c r="F122" s="85"/>
      <c r="G122" s="85" t="str">
        <f>+IFERROR(VLOOKUP(F122,Listas!$B:$C,2,0),"")</f>
        <v/>
      </c>
      <c r="H122" s="85"/>
      <c r="I122" s="85"/>
      <c r="J122" s="85"/>
      <c r="K122" s="79"/>
      <c r="L122" s="79"/>
      <c r="M122" s="82"/>
      <c r="N122" s="79"/>
      <c r="O122" s="132"/>
      <c r="P122" s="80"/>
      <c r="Q122" s="85"/>
      <c r="R122" s="85"/>
      <c r="S122" s="85"/>
      <c r="T122" s="85"/>
      <c r="U122" s="79"/>
      <c r="V122" s="85"/>
      <c r="W122" s="79"/>
      <c r="X122" s="222" t="str">
        <f t="shared" si="0"/>
        <v/>
      </c>
      <c r="Y122" s="87"/>
      <c r="Z122" s="88"/>
      <c r="AA122" s="223" t="str">
        <f>+IF(T122="UI",'Tasas por grupos escalonada'!$C$12,IF(T122="UYU",'Tasas por grupos escalonada'!$C$11,""))</f>
        <v/>
      </c>
      <c r="AB122" s="85"/>
      <c r="AC122" s="85"/>
      <c r="AD122" s="85"/>
      <c r="AE122" s="85"/>
      <c r="AF122" s="90" t="str">
        <f t="shared" si="1"/>
        <v/>
      </c>
      <c r="AG122" s="91" t="str">
        <f t="shared" si="2"/>
        <v/>
      </c>
      <c r="AH122" s="92" t="str">
        <f t="shared" si="3"/>
        <v/>
      </c>
      <c r="AI122" s="93" t="str">
        <f t="shared" si="4"/>
        <v/>
      </c>
      <c r="AJ122" s="93" t="str">
        <f t="shared" si="5"/>
        <v/>
      </c>
      <c r="AK122" s="215" t="str">
        <f t="shared" si="6"/>
        <v/>
      </c>
      <c r="AL122" s="99" t="str">
        <f>+IF(A122="","",IF(C122="",70,VLOOKUP(I122,Hoja2!A:D,4,0)))</f>
        <v/>
      </c>
      <c r="AM122" s="109"/>
      <c r="AN122" s="109"/>
      <c r="AO122" s="109"/>
      <c r="AP122" s="109"/>
      <c r="AQ122" s="109"/>
      <c r="AR122" s="109"/>
      <c r="AS122" s="109"/>
      <c r="AT122" s="109"/>
      <c r="AU122" s="109"/>
      <c r="AV122" s="109"/>
      <c r="AW122" s="109"/>
      <c r="AX122" s="109"/>
      <c r="AY122" s="109"/>
      <c r="AZ122" s="109"/>
      <c r="BA122" s="109"/>
      <c r="BB122" s="109"/>
      <c r="BC122" s="109"/>
      <c r="BD122" s="109"/>
      <c r="BE122" s="109"/>
    </row>
    <row r="123" spans="1:57" ht="15.75" customHeight="1">
      <c r="A123" s="79"/>
      <c r="B123" s="85"/>
      <c r="C123" s="79"/>
      <c r="D123" s="132"/>
      <c r="E123" s="132"/>
      <c r="F123" s="85"/>
      <c r="G123" s="85" t="str">
        <f>+IFERROR(VLOOKUP(F123,Listas!$B:$C,2,0),"")</f>
        <v/>
      </c>
      <c r="H123" s="85"/>
      <c r="I123" s="85"/>
      <c r="J123" s="85"/>
      <c r="K123" s="79"/>
      <c r="L123" s="79"/>
      <c r="M123" s="82"/>
      <c r="N123" s="79"/>
      <c r="O123" s="132"/>
      <c r="P123" s="80"/>
      <c r="Q123" s="85"/>
      <c r="R123" s="85"/>
      <c r="S123" s="85"/>
      <c r="T123" s="85"/>
      <c r="U123" s="79"/>
      <c r="V123" s="85"/>
      <c r="W123" s="79"/>
      <c r="X123" s="222" t="str">
        <f t="shared" si="0"/>
        <v/>
      </c>
      <c r="Y123" s="87"/>
      <c r="Z123" s="88"/>
      <c r="AA123" s="223" t="str">
        <f>+IF(T123="UI",'Tasas por grupos escalonada'!$C$12,IF(T123="UYU",'Tasas por grupos escalonada'!$C$11,""))</f>
        <v/>
      </c>
      <c r="AB123" s="85"/>
      <c r="AC123" s="85"/>
      <c r="AD123" s="85"/>
      <c r="AE123" s="85"/>
      <c r="AF123" s="90" t="str">
        <f t="shared" si="1"/>
        <v/>
      </c>
      <c r="AG123" s="91" t="str">
        <f t="shared" si="2"/>
        <v/>
      </c>
      <c r="AH123" s="92" t="str">
        <f t="shared" si="3"/>
        <v/>
      </c>
      <c r="AI123" s="93" t="str">
        <f t="shared" si="4"/>
        <v/>
      </c>
      <c r="AJ123" s="93" t="str">
        <f t="shared" si="5"/>
        <v/>
      </c>
      <c r="AK123" s="215" t="str">
        <f t="shared" si="6"/>
        <v/>
      </c>
      <c r="AL123" s="99" t="str">
        <f>+IF(A123="","",IF(C123="",70,VLOOKUP(I123,Hoja2!A:D,4,0)))</f>
        <v/>
      </c>
      <c r="AM123" s="109"/>
      <c r="AN123" s="109"/>
      <c r="AO123" s="109"/>
      <c r="AP123" s="109"/>
      <c r="AQ123" s="109"/>
      <c r="AR123" s="109"/>
      <c r="AS123" s="109"/>
      <c r="AT123" s="109"/>
      <c r="AU123" s="109"/>
      <c r="AV123" s="109"/>
      <c r="AW123" s="109"/>
      <c r="AX123" s="109"/>
      <c r="AY123" s="109"/>
      <c r="AZ123" s="109"/>
      <c r="BA123" s="109"/>
      <c r="BB123" s="109"/>
      <c r="BC123" s="109"/>
      <c r="BD123" s="109"/>
      <c r="BE123" s="109"/>
    </row>
    <row r="124" spans="1:57" ht="15.75" customHeight="1">
      <c r="A124" s="79"/>
      <c r="B124" s="85"/>
      <c r="C124" s="79"/>
      <c r="D124" s="132"/>
      <c r="E124" s="132"/>
      <c r="F124" s="85"/>
      <c r="G124" s="85" t="str">
        <f>+IFERROR(VLOOKUP(F124,Listas!$B:$C,2,0),"")</f>
        <v/>
      </c>
      <c r="H124" s="85"/>
      <c r="I124" s="85"/>
      <c r="J124" s="85"/>
      <c r="K124" s="79"/>
      <c r="L124" s="79"/>
      <c r="M124" s="82"/>
      <c r="N124" s="79"/>
      <c r="O124" s="132"/>
      <c r="P124" s="80"/>
      <c r="Q124" s="85"/>
      <c r="R124" s="85"/>
      <c r="S124" s="85"/>
      <c r="T124" s="85"/>
      <c r="U124" s="79"/>
      <c r="V124" s="85"/>
      <c r="W124" s="79"/>
      <c r="X124" s="222" t="str">
        <f t="shared" si="0"/>
        <v/>
      </c>
      <c r="Y124" s="87"/>
      <c r="Z124" s="88"/>
      <c r="AA124" s="223" t="str">
        <f>+IF(T124="UI",'Tasas por grupos escalonada'!$C$12,IF(T124="UYU",'Tasas por grupos escalonada'!$C$11,""))</f>
        <v/>
      </c>
      <c r="AB124" s="85"/>
      <c r="AC124" s="85"/>
      <c r="AD124" s="85"/>
      <c r="AE124" s="85"/>
      <c r="AF124" s="90" t="str">
        <f t="shared" si="1"/>
        <v/>
      </c>
      <c r="AG124" s="91" t="str">
        <f t="shared" si="2"/>
        <v/>
      </c>
      <c r="AH124" s="92" t="str">
        <f t="shared" si="3"/>
        <v/>
      </c>
      <c r="AI124" s="93" t="str">
        <f t="shared" si="4"/>
        <v/>
      </c>
      <c r="AJ124" s="93" t="str">
        <f t="shared" si="5"/>
        <v/>
      </c>
      <c r="AK124" s="215" t="str">
        <f t="shared" si="6"/>
        <v/>
      </c>
      <c r="AL124" s="99" t="str">
        <f>+IF(A124="","",IF(C124="",70,VLOOKUP(I124,Hoja2!A:D,4,0)))</f>
        <v/>
      </c>
      <c r="AM124" s="109"/>
      <c r="AN124" s="109"/>
      <c r="AO124" s="109"/>
      <c r="AP124" s="109"/>
      <c r="AQ124" s="109"/>
      <c r="AR124" s="109"/>
      <c r="AS124" s="109"/>
      <c r="AT124" s="109"/>
      <c r="AU124" s="109"/>
      <c r="AV124" s="109"/>
      <c r="AW124" s="109"/>
      <c r="AX124" s="109"/>
      <c r="AY124" s="109"/>
      <c r="AZ124" s="109"/>
      <c r="BA124" s="109"/>
      <c r="BB124" s="109"/>
      <c r="BC124" s="109"/>
      <c r="BD124" s="109"/>
      <c r="BE124" s="109"/>
    </row>
    <row r="125" spans="1:57" ht="15.75" customHeight="1">
      <c r="A125" s="79"/>
      <c r="B125" s="85"/>
      <c r="C125" s="79"/>
      <c r="D125" s="132"/>
      <c r="E125" s="132"/>
      <c r="F125" s="85"/>
      <c r="G125" s="85" t="str">
        <f>+IFERROR(VLOOKUP(F125,Listas!$B:$C,2,0),"")</f>
        <v/>
      </c>
      <c r="H125" s="85"/>
      <c r="I125" s="85"/>
      <c r="J125" s="85"/>
      <c r="K125" s="79"/>
      <c r="L125" s="79"/>
      <c r="M125" s="82"/>
      <c r="N125" s="79"/>
      <c r="O125" s="132"/>
      <c r="P125" s="80"/>
      <c r="Q125" s="85"/>
      <c r="R125" s="85"/>
      <c r="S125" s="85"/>
      <c r="T125" s="85"/>
      <c r="U125" s="79"/>
      <c r="V125" s="85"/>
      <c r="W125" s="79"/>
      <c r="X125" s="222" t="str">
        <f t="shared" si="0"/>
        <v/>
      </c>
      <c r="Y125" s="87"/>
      <c r="Z125" s="88"/>
      <c r="AA125" s="223" t="str">
        <f>+IF(T125="UI",'Tasas por grupos escalonada'!$C$12,IF(T125="UYU",'Tasas por grupos escalonada'!$C$11,""))</f>
        <v/>
      </c>
      <c r="AB125" s="85"/>
      <c r="AC125" s="85"/>
      <c r="AD125" s="85"/>
      <c r="AE125" s="85"/>
      <c r="AF125" s="90" t="str">
        <f t="shared" si="1"/>
        <v/>
      </c>
      <c r="AG125" s="91" t="str">
        <f t="shared" si="2"/>
        <v/>
      </c>
      <c r="AH125" s="92" t="str">
        <f t="shared" si="3"/>
        <v/>
      </c>
      <c r="AI125" s="93" t="str">
        <f t="shared" si="4"/>
        <v/>
      </c>
      <c r="AJ125" s="93" t="str">
        <f t="shared" si="5"/>
        <v/>
      </c>
      <c r="AK125" s="215" t="str">
        <f t="shared" si="6"/>
        <v/>
      </c>
      <c r="AL125" s="99" t="str">
        <f>+IF(A125="","",IF(C125="",70,VLOOKUP(I125,Hoja2!A:D,4,0)))</f>
        <v/>
      </c>
      <c r="AM125" s="109"/>
      <c r="AN125" s="109"/>
      <c r="AO125" s="109"/>
      <c r="AP125" s="109"/>
      <c r="AQ125" s="109"/>
      <c r="AR125" s="109"/>
      <c r="AS125" s="109"/>
      <c r="AT125" s="109"/>
      <c r="AU125" s="109"/>
      <c r="AV125" s="109"/>
      <c r="AW125" s="109"/>
      <c r="AX125" s="109"/>
      <c r="AY125" s="109"/>
      <c r="AZ125" s="109"/>
      <c r="BA125" s="109"/>
      <c r="BB125" s="109"/>
      <c r="BC125" s="109"/>
      <c r="BD125" s="109"/>
      <c r="BE125" s="109"/>
    </row>
    <row r="126" spans="1:57" ht="15.75" customHeight="1">
      <c r="A126" s="79"/>
      <c r="B126" s="85"/>
      <c r="C126" s="79"/>
      <c r="D126" s="132"/>
      <c r="E126" s="132"/>
      <c r="F126" s="85"/>
      <c r="G126" s="85" t="str">
        <f>+IFERROR(VLOOKUP(F126,Listas!$B:$C,2,0),"")</f>
        <v/>
      </c>
      <c r="H126" s="85"/>
      <c r="I126" s="85"/>
      <c r="J126" s="85"/>
      <c r="K126" s="79"/>
      <c r="L126" s="79"/>
      <c r="M126" s="82"/>
      <c r="N126" s="79"/>
      <c r="O126" s="132"/>
      <c r="P126" s="80"/>
      <c r="Q126" s="85"/>
      <c r="R126" s="85"/>
      <c r="S126" s="85"/>
      <c r="T126" s="85"/>
      <c r="U126" s="79"/>
      <c r="V126" s="85"/>
      <c r="W126" s="79"/>
      <c r="X126" s="222" t="str">
        <f t="shared" si="0"/>
        <v/>
      </c>
      <c r="Y126" s="87"/>
      <c r="Z126" s="88"/>
      <c r="AA126" s="223" t="str">
        <f>+IF(T126="UI",'Tasas por grupos escalonada'!$C$12,IF(T126="UYU",'Tasas por grupos escalonada'!$C$11,""))</f>
        <v/>
      </c>
      <c r="AB126" s="85"/>
      <c r="AC126" s="85"/>
      <c r="AD126" s="85"/>
      <c r="AE126" s="85"/>
      <c r="AF126" s="90" t="str">
        <f t="shared" si="1"/>
        <v/>
      </c>
      <c r="AG126" s="91" t="str">
        <f t="shared" si="2"/>
        <v/>
      </c>
      <c r="AH126" s="92" t="str">
        <f t="shared" si="3"/>
        <v/>
      </c>
      <c r="AI126" s="93" t="str">
        <f t="shared" si="4"/>
        <v/>
      </c>
      <c r="AJ126" s="93" t="str">
        <f t="shared" si="5"/>
        <v/>
      </c>
      <c r="AK126" s="215" t="str">
        <f t="shared" si="6"/>
        <v/>
      </c>
      <c r="AL126" s="99" t="str">
        <f>+IF(A126="","",IF(C126="",70,VLOOKUP(I126,Hoja2!A:D,4,0)))</f>
        <v/>
      </c>
      <c r="AM126" s="109"/>
      <c r="AN126" s="109"/>
      <c r="AO126" s="109"/>
      <c r="AP126" s="109"/>
      <c r="AQ126" s="109"/>
      <c r="AR126" s="109"/>
      <c r="AS126" s="109"/>
      <c r="AT126" s="109"/>
      <c r="AU126" s="109"/>
      <c r="AV126" s="109"/>
      <c r="AW126" s="109"/>
      <c r="AX126" s="109"/>
      <c r="AY126" s="109"/>
      <c r="AZ126" s="109"/>
      <c r="BA126" s="109"/>
      <c r="BB126" s="109"/>
      <c r="BC126" s="109"/>
      <c r="BD126" s="109"/>
      <c r="BE126" s="109"/>
    </row>
    <row r="127" spans="1:57" ht="15.75" customHeight="1">
      <c r="A127" s="79"/>
      <c r="B127" s="85"/>
      <c r="C127" s="79"/>
      <c r="D127" s="132"/>
      <c r="E127" s="132"/>
      <c r="F127" s="85"/>
      <c r="G127" s="85" t="str">
        <f>+IFERROR(VLOOKUP(F127,Listas!$B:$C,2,0),"")</f>
        <v/>
      </c>
      <c r="H127" s="85"/>
      <c r="I127" s="85"/>
      <c r="J127" s="85"/>
      <c r="K127" s="79"/>
      <c r="L127" s="79"/>
      <c r="M127" s="82"/>
      <c r="N127" s="79"/>
      <c r="O127" s="132"/>
      <c r="P127" s="80"/>
      <c r="Q127" s="85"/>
      <c r="R127" s="85"/>
      <c r="S127" s="85"/>
      <c r="T127" s="85"/>
      <c r="U127" s="79"/>
      <c r="V127" s="85"/>
      <c r="W127" s="79"/>
      <c r="X127" s="222" t="str">
        <f t="shared" si="0"/>
        <v/>
      </c>
      <c r="Y127" s="87"/>
      <c r="Z127" s="88"/>
      <c r="AA127" s="223" t="str">
        <f>+IF(T127="UI",'Tasas por grupos escalonada'!$C$12,IF(T127="UYU",'Tasas por grupos escalonada'!$C$11,""))</f>
        <v/>
      </c>
      <c r="AB127" s="85"/>
      <c r="AC127" s="85"/>
      <c r="AD127" s="85"/>
      <c r="AE127" s="85"/>
      <c r="AF127" s="90" t="str">
        <f t="shared" si="1"/>
        <v/>
      </c>
      <c r="AG127" s="91" t="str">
        <f t="shared" si="2"/>
        <v/>
      </c>
      <c r="AH127" s="92" t="str">
        <f t="shared" si="3"/>
        <v/>
      </c>
      <c r="AI127" s="93" t="str">
        <f t="shared" si="4"/>
        <v/>
      </c>
      <c r="AJ127" s="93" t="str">
        <f t="shared" si="5"/>
        <v/>
      </c>
      <c r="AK127" s="215" t="str">
        <f t="shared" si="6"/>
        <v/>
      </c>
      <c r="AL127" s="99" t="str">
        <f>+IF(A127="","",IF(C127="",70,VLOOKUP(I127,Hoja2!A:D,4,0)))</f>
        <v/>
      </c>
      <c r="AM127" s="109"/>
      <c r="AN127" s="109"/>
      <c r="AO127" s="109"/>
      <c r="AP127" s="109"/>
      <c r="AQ127" s="109"/>
      <c r="AR127" s="109"/>
      <c r="AS127" s="109"/>
      <c r="AT127" s="109"/>
      <c r="AU127" s="109"/>
      <c r="AV127" s="109"/>
      <c r="AW127" s="109"/>
      <c r="AX127" s="109"/>
      <c r="AY127" s="109"/>
      <c r="AZ127" s="109"/>
      <c r="BA127" s="109"/>
      <c r="BB127" s="109"/>
      <c r="BC127" s="109"/>
      <c r="BD127" s="109"/>
      <c r="BE127" s="109"/>
    </row>
    <row r="128" spans="1:57" ht="15.75" customHeight="1">
      <c r="A128" s="79"/>
      <c r="B128" s="85"/>
      <c r="C128" s="79"/>
      <c r="D128" s="132"/>
      <c r="E128" s="132"/>
      <c r="F128" s="85"/>
      <c r="G128" s="85" t="str">
        <f>+IFERROR(VLOOKUP(F128,Listas!$B:$C,2,0),"")</f>
        <v/>
      </c>
      <c r="H128" s="85"/>
      <c r="I128" s="85"/>
      <c r="J128" s="85"/>
      <c r="K128" s="79"/>
      <c r="L128" s="79"/>
      <c r="M128" s="82"/>
      <c r="N128" s="79"/>
      <c r="O128" s="132"/>
      <c r="P128" s="80"/>
      <c r="Q128" s="85"/>
      <c r="R128" s="85"/>
      <c r="S128" s="85"/>
      <c r="T128" s="85"/>
      <c r="U128" s="79"/>
      <c r="V128" s="85"/>
      <c r="W128" s="79"/>
      <c r="X128" s="222" t="str">
        <f t="shared" si="0"/>
        <v/>
      </c>
      <c r="Y128" s="87"/>
      <c r="Z128" s="88"/>
      <c r="AA128" s="223" t="str">
        <f>+IF(T128="UI",'Tasas por grupos escalonada'!$C$12,IF(T128="UYU",'Tasas por grupos escalonada'!$C$11,""))</f>
        <v/>
      </c>
      <c r="AB128" s="85"/>
      <c r="AC128" s="85"/>
      <c r="AD128" s="85"/>
      <c r="AE128" s="85"/>
      <c r="AF128" s="90" t="str">
        <f t="shared" si="1"/>
        <v/>
      </c>
      <c r="AG128" s="91" t="str">
        <f t="shared" si="2"/>
        <v/>
      </c>
      <c r="AH128" s="92" t="str">
        <f t="shared" si="3"/>
        <v/>
      </c>
      <c r="AI128" s="93" t="str">
        <f t="shared" si="4"/>
        <v/>
      </c>
      <c r="AJ128" s="93" t="str">
        <f t="shared" si="5"/>
        <v/>
      </c>
      <c r="AK128" s="215" t="str">
        <f t="shared" si="6"/>
        <v/>
      </c>
      <c r="AL128" s="99" t="str">
        <f>+IF(A128="","",IF(C128="",70,VLOOKUP(I128,Hoja2!A:D,4,0)))</f>
        <v/>
      </c>
      <c r="AM128" s="109"/>
      <c r="AN128" s="109"/>
      <c r="AO128" s="109"/>
      <c r="AP128" s="109"/>
      <c r="AQ128" s="109"/>
      <c r="AR128" s="109"/>
      <c r="AS128" s="109"/>
      <c r="AT128" s="109"/>
      <c r="AU128" s="109"/>
      <c r="AV128" s="109"/>
      <c r="AW128" s="109"/>
      <c r="AX128" s="109"/>
      <c r="AY128" s="109"/>
      <c r="AZ128" s="109"/>
      <c r="BA128" s="109"/>
      <c r="BB128" s="109"/>
      <c r="BC128" s="109"/>
      <c r="BD128" s="109"/>
      <c r="BE128" s="109"/>
    </row>
    <row r="129" spans="1:57" ht="15.75" customHeight="1">
      <c r="A129" s="79"/>
      <c r="B129" s="85"/>
      <c r="C129" s="79"/>
      <c r="D129" s="132"/>
      <c r="E129" s="132"/>
      <c r="F129" s="85"/>
      <c r="G129" s="85" t="str">
        <f>+IFERROR(VLOOKUP(F129,Listas!$B:$C,2,0),"")</f>
        <v/>
      </c>
      <c r="H129" s="85"/>
      <c r="I129" s="85"/>
      <c r="J129" s="85"/>
      <c r="K129" s="79"/>
      <c r="L129" s="79"/>
      <c r="M129" s="82"/>
      <c r="N129" s="79"/>
      <c r="O129" s="132"/>
      <c r="P129" s="80"/>
      <c r="Q129" s="85"/>
      <c r="R129" s="85"/>
      <c r="S129" s="85"/>
      <c r="T129" s="85"/>
      <c r="U129" s="79"/>
      <c r="V129" s="85"/>
      <c r="W129" s="79"/>
      <c r="X129" s="222" t="str">
        <f t="shared" si="0"/>
        <v/>
      </c>
      <c r="Y129" s="87"/>
      <c r="Z129" s="88"/>
      <c r="AA129" s="223" t="str">
        <f>+IF(T129="UI",'Tasas por grupos escalonada'!$C$12,IF(T129="UYU",'Tasas por grupos escalonada'!$C$11,""))</f>
        <v/>
      </c>
      <c r="AB129" s="85"/>
      <c r="AC129" s="85"/>
      <c r="AD129" s="85"/>
      <c r="AE129" s="85"/>
      <c r="AF129" s="90" t="str">
        <f t="shared" si="1"/>
        <v/>
      </c>
      <c r="AG129" s="91" t="str">
        <f t="shared" si="2"/>
        <v/>
      </c>
      <c r="AH129" s="92" t="str">
        <f t="shared" si="3"/>
        <v/>
      </c>
      <c r="AI129" s="93" t="str">
        <f t="shared" si="4"/>
        <v/>
      </c>
      <c r="AJ129" s="93" t="str">
        <f t="shared" si="5"/>
        <v/>
      </c>
      <c r="AK129" s="215" t="str">
        <f t="shared" si="6"/>
        <v/>
      </c>
      <c r="AL129" s="99" t="str">
        <f>+IF(A129="","",IF(C129="",70,VLOOKUP(I129,Hoja2!A:D,4,0)))</f>
        <v/>
      </c>
      <c r="AM129" s="109"/>
      <c r="AN129" s="109"/>
      <c r="AO129" s="109"/>
      <c r="AP129" s="109"/>
      <c r="AQ129" s="109"/>
      <c r="AR129" s="109"/>
      <c r="AS129" s="109"/>
      <c r="AT129" s="109"/>
      <c r="AU129" s="109"/>
      <c r="AV129" s="109"/>
      <c r="AW129" s="109"/>
      <c r="AX129" s="109"/>
      <c r="AY129" s="109"/>
      <c r="AZ129" s="109"/>
      <c r="BA129" s="109"/>
      <c r="BB129" s="109"/>
      <c r="BC129" s="109"/>
      <c r="BD129" s="109"/>
      <c r="BE129" s="109"/>
    </row>
    <row r="130" spans="1:57" ht="15.75" customHeight="1">
      <c r="A130" s="79"/>
      <c r="B130" s="85"/>
      <c r="C130" s="79"/>
      <c r="D130" s="132"/>
      <c r="E130" s="132"/>
      <c r="F130" s="85"/>
      <c r="G130" s="85" t="str">
        <f>+IFERROR(VLOOKUP(F130,Listas!$B:$C,2,0),"")</f>
        <v/>
      </c>
      <c r="H130" s="85"/>
      <c r="I130" s="85"/>
      <c r="J130" s="85"/>
      <c r="K130" s="79"/>
      <c r="L130" s="79"/>
      <c r="M130" s="82"/>
      <c r="N130" s="79"/>
      <c r="O130" s="132"/>
      <c r="P130" s="80"/>
      <c r="Q130" s="85"/>
      <c r="R130" s="85"/>
      <c r="S130" s="85"/>
      <c r="T130" s="85"/>
      <c r="U130" s="79"/>
      <c r="V130" s="85"/>
      <c r="W130" s="79"/>
      <c r="X130" s="222" t="str">
        <f t="shared" si="0"/>
        <v/>
      </c>
      <c r="Y130" s="87"/>
      <c r="Z130" s="88"/>
      <c r="AA130" s="223" t="str">
        <f>+IF(T130="UI",'Tasas por grupos escalonada'!$C$12,IF(T130="UYU",'Tasas por grupos escalonada'!$C$11,""))</f>
        <v/>
      </c>
      <c r="AB130" s="85"/>
      <c r="AC130" s="85"/>
      <c r="AD130" s="85"/>
      <c r="AE130" s="85"/>
      <c r="AF130" s="90" t="str">
        <f t="shared" si="1"/>
        <v/>
      </c>
      <c r="AG130" s="91" t="str">
        <f t="shared" si="2"/>
        <v/>
      </c>
      <c r="AH130" s="92" t="str">
        <f t="shared" si="3"/>
        <v/>
      </c>
      <c r="AI130" s="93" t="str">
        <f t="shared" si="4"/>
        <v/>
      </c>
      <c r="AJ130" s="93" t="str">
        <f t="shared" si="5"/>
        <v/>
      </c>
      <c r="AK130" s="215" t="str">
        <f t="shared" si="6"/>
        <v/>
      </c>
      <c r="AL130" s="99" t="str">
        <f>+IF(A130="","",IF(C130="",70,VLOOKUP(I130,Hoja2!A:D,4,0)))</f>
        <v/>
      </c>
      <c r="AM130" s="109"/>
      <c r="AN130" s="109"/>
      <c r="AO130" s="109"/>
      <c r="AP130" s="109"/>
      <c r="AQ130" s="109"/>
      <c r="AR130" s="109"/>
      <c r="AS130" s="109"/>
      <c r="AT130" s="109"/>
      <c r="AU130" s="109"/>
      <c r="AV130" s="109"/>
      <c r="AW130" s="109"/>
      <c r="AX130" s="109"/>
      <c r="AY130" s="109"/>
      <c r="AZ130" s="109"/>
      <c r="BA130" s="109"/>
      <c r="BB130" s="109"/>
      <c r="BC130" s="109"/>
      <c r="BD130" s="109"/>
      <c r="BE130" s="109"/>
    </row>
    <row r="131" spans="1:57" ht="15.75" customHeight="1">
      <c r="A131" s="79"/>
      <c r="B131" s="85"/>
      <c r="C131" s="79"/>
      <c r="D131" s="132"/>
      <c r="E131" s="132"/>
      <c r="F131" s="85"/>
      <c r="G131" s="85" t="str">
        <f>+IFERROR(VLOOKUP(F131,Listas!$B:$C,2,0),"")</f>
        <v/>
      </c>
      <c r="H131" s="85"/>
      <c r="I131" s="85"/>
      <c r="J131" s="85"/>
      <c r="K131" s="79"/>
      <c r="L131" s="79"/>
      <c r="M131" s="82"/>
      <c r="N131" s="79"/>
      <c r="O131" s="132"/>
      <c r="P131" s="80"/>
      <c r="Q131" s="85"/>
      <c r="R131" s="85"/>
      <c r="S131" s="85"/>
      <c r="T131" s="85"/>
      <c r="U131" s="79"/>
      <c r="V131" s="85"/>
      <c r="W131" s="79"/>
      <c r="X131" s="222" t="str">
        <f t="shared" si="0"/>
        <v/>
      </c>
      <c r="Y131" s="87"/>
      <c r="Z131" s="88"/>
      <c r="AA131" s="223" t="str">
        <f>+IF(T131="UI",'Tasas por grupos escalonada'!$C$12,IF(T131="UYU",'Tasas por grupos escalonada'!$C$11,""))</f>
        <v/>
      </c>
      <c r="AB131" s="85"/>
      <c r="AC131" s="85"/>
      <c r="AD131" s="85"/>
      <c r="AE131" s="85"/>
      <c r="AF131" s="90" t="str">
        <f t="shared" si="1"/>
        <v/>
      </c>
      <c r="AG131" s="91" t="str">
        <f t="shared" si="2"/>
        <v/>
      </c>
      <c r="AH131" s="92" t="str">
        <f t="shared" si="3"/>
        <v/>
      </c>
      <c r="AI131" s="93" t="str">
        <f t="shared" si="4"/>
        <v/>
      </c>
      <c r="AJ131" s="93" t="str">
        <f t="shared" si="5"/>
        <v/>
      </c>
      <c r="AK131" s="215" t="str">
        <f t="shared" si="6"/>
        <v/>
      </c>
      <c r="AL131" s="99" t="str">
        <f>+IF(A131="","",IF(C131="",70,VLOOKUP(I131,Hoja2!A:D,4,0)))</f>
        <v/>
      </c>
      <c r="AM131" s="109"/>
      <c r="AN131" s="109"/>
      <c r="AO131" s="109"/>
      <c r="AP131" s="109"/>
      <c r="AQ131" s="109"/>
      <c r="AR131" s="109"/>
      <c r="AS131" s="109"/>
      <c r="AT131" s="109"/>
      <c r="AU131" s="109"/>
      <c r="AV131" s="109"/>
      <c r="AW131" s="109"/>
      <c r="AX131" s="109"/>
      <c r="AY131" s="109"/>
      <c r="AZ131" s="109"/>
      <c r="BA131" s="109"/>
      <c r="BB131" s="109"/>
      <c r="BC131" s="109"/>
      <c r="BD131" s="109"/>
      <c r="BE131" s="109"/>
    </row>
    <row r="132" spans="1:57" ht="15.75" customHeight="1">
      <c r="A132" s="79"/>
      <c r="B132" s="85"/>
      <c r="C132" s="79"/>
      <c r="D132" s="132"/>
      <c r="E132" s="132"/>
      <c r="F132" s="85"/>
      <c r="G132" s="85" t="str">
        <f>+IFERROR(VLOOKUP(F132,Listas!$B:$C,2,0),"")</f>
        <v/>
      </c>
      <c r="H132" s="85"/>
      <c r="I132" s="85"/>
      <c r="J132" s="85"/>
      <c r="K132" s="79"/>
      <c r="L132" s="79"/>
      <c r="M132" s="82"/>
      <c r="N132" s="79"/>
      <c r="O132" s="132"/>
      <c r="P132" s="80"/>
      <c r="Q132" s="85"/>
      <c r="R132" s="85"/>
      <c r="S132" s="85"/>
      <c r="T132" s="85"/>
      <c r="U132" s="79"/>
      <c r="V132" s="85"/>
      <c r="W132" s="79"/>
      <c r="X132" s="222" t="str">
        <f t="shared" si="0"/>
        <v/>
      </c>
      <c r="Y132" s="87"/>
      <c r="Z132" s="88"/>
      <c r="AA132" s="223" t="str">
        <f>+IF(T132="UI",'Tasas por grupos escalonada'!$C$12,IF(T132="UYU",'Tasas por grupos escalonada'!$C$11,""))</f>
        <v/>
      </c>
      <c r="AB132" s="85"/>
      <c r="AC132" s="85"/>
      <c r="AD132" s="85"/>
      <c r="AE132" s="85"/>
      <c r="AF132" s="90" t="str">
        <f t="shared" si="1"/>
        <v/>
      </c>
      <c r="AG132" s="91" t="str">
        <f t="shared" si="2"/>
        <v/>
      </c>
      <c r="AH132" s="92" t="str">
        <f t="shared" si="3"/>
        <v/>
      </c>
      <c r="AI132" s="93" t="str">
        <f t="shared" si="4"/>
        <v/>
      </c>
      <c r="AJ132" s="93" t="str">
        <f t="shared" si="5"/>
        <v/>
      </c>
      <c r="AK132" s="215" t="str">
        <f t="shared" si="6"/>
        <v/>
      </c>
      <c r="AL132" s="99" t="str">
        <f>+IF(A132="","",IF(C132="",70,VLOOKUP(I132,Hoja2!A:D,4,0)))</f>
        <v/>
      </c>
      <c r="AM132" s="109"/>
      <c r="AN132" s="109"/>
      <c r="AO132" s="109"/>
      <c r="AP132" s="109"/>
      <c r="AQ132" s="109"/>
      <c r="AR132" s="109"/>
      <c r="AS132" s="109"/>
      <c r="AT132" s="109"/>
      <c r="AU132" s="109"/>
      <c r="AV132" s="109"/>
      <c r="AW132" s="109"/>
      <c r="AX132" s="109"/>
      <c r="AY132" s="109"/>
      <c r="AZ132" s="109"/>
      <c r="BA132" s="109"/>
      <c r="BB132" s="109"/>
      <c r="BC132" s="109"/>
      <c r="BD132" s="109"/>
      <c r="BE132" s="109"/>
    </row>
    <row r="133" spans="1:57" ht="15.75" customHeight="1">
      <c r="A133" s="79"/>
      <c r="B133" s="85"/>
      <c r="C133" s="79"/>
      <c r="D133" s="132"/>
      <c r="E133" s="132"/>
      <c r="F133" s="85"/>
      <c r="G133" s="85" t="str">
        <f>+IFERROR(VLOOKUP(F133,Listas!$B:$C,2,0),"")</f>
        <v/>
      </c>
      <c r="H133" s="85"/>
      <c r="I133" s="85"/>
      <c r="J133" s="85"/>
      <c r="K133" s="79"/>
      <c r="L133" s="79"/>
      <c r="M133" s="82"/>
      <c r="N133" s="79"/>
      <c r="O133" s="132"/>
      <c r="P133" s="80"/>
      <c r="Q133" s="85"/>
      <c r="R133" s="85"/>
      <c r="S133" s="85"/>
      <c r="T133" s="85"/>
      <c r="U133" s="79"/>
      <c r="V133" s="85"/>
      <c r="W133" s="79"/>
      <c r="X133" s="222" t="str">
        <f t="shared" si="0"/>
        <v/>
      </c>
      <c r="Y133" s="87"/>
      <c r="Z133" s="88"/>
      <c r="AA133" s="223" t="str">
        <f>+IF(T133="UI",'Tasas por grupos escalonada'!$C$12,IF(T133="UYU",'Tasas por grupos escalonada'!$C$11,""))</f>
        <v/>
      </c>
      <c r="AB133" s="85"/>
      <c r="AC133" s="85"/>
      <c r="AD133" s="85"/>
      <c r="AE133" s="85"/>
      <c r="AF133" s="90" t="str">
        <f t="shared" si="1"/>
        <v/>
      </c>
      <c r="AG133" s="91" t="str">
        <f t="shared" si="2"/>
        <v/>
      </c>
      <c r="AH133" s="92" t="str">
        <f t="shared" si="3"/>
        <v/>
      </c>
      <c r="AI133" s="93" t="str">
        <f t="shared" si="4"/>
        <v/>
      </c>
      <c r="AJ133" s="93" t="str">
        <f t="shared" si="5"/>
        <v/>
      </c>
      <c r="AK133" s="215" t="str">
        <f t="shared" si="6"/>
        <v/>
      </c>
      <c r="AL133" s="99" t="str">
        <f>+IF(A133="","",IF(C133="",70,VLOOKUP(I133,Hoja2!A:D,4,0)))</f>
        <v/>
      </c>
      <c r="AM133" s="109"/>
      <c r="AN133" s="109"/>
      <c r="AO133" s="109"/>
      <c r="AP133" s="109"/>
      <c r="AQ133" s="109"/>
      <c r="AR133" s="109"/>
      <c r="AS133" s="109"/>
      <c r="AT133" s="109"/>
      <c r="AU133" s="109"/>
      <c r="AV133" s="109"/>
      <c r="AW133" s="109"/>
      <c r="AX133" s="109"/>
      <c r="AY133" s="109"/>
      <c r="AZ133" s="109"/>
      <c r="BA133" s="109"/>
      <c r="BB133" s="109"/>
      <c r="BC133" s="109"/>
      <c r="BD133" s="109"/>
      <c r="BE133" s="109"/>
    </row>
    <row r="134" spans="1:57" ht="15.75" customHeight="1">
      <c r="A134" s="79"/>
      <c r="B134" s="85"/>
      <c r="C134" s="79"/>
      <c r="D134" s="132"/>
      <c r="E134" s="132"/>
      <c r="F134" s="85"/>
      <c r="G134" s="85" t="str">
        <f>+IFERROR(VLOOKUP(F134,Listas!$B:$C,2,0),"")</f>
        <v/>
      </c>
      <c r="H134" s="85"/>
      <c r="I134" s="85"/>
      <c r="J134" s="85"/>
      <c r="K134" s="79"/>
      <c r="L134" s="79"/>
      <c r="M134" s="82"/>
      <c r="N134" s="79"/>
      <c r="O134" s="132"/>
      <c r="P134" s="80"/>
      <c r="Q134" s="85"/>
      <c r="R134" s="85"/>
      <c r="S134" s="85"/>
      <c r="T134" s="85"/>
      <c r="U134" s="79"/>
      <c r="V134" s="85"/>
      <c r="W134" s="79"/>
      <c r="X134" s="222" t="str">
        <f t="shared" si="0"/>
        <v/>
      </c>
      <c r="Y134" s="87"/>
      <c r="Z134" s="88"/>
      <c r="AA134" s="223" t="str">
        <f>+IF(T134="UI",'Tasas por grupos escalonada'!$C$12,IF(T134="UYU",'Tasas por grupos escalonada'!$C$11,""))</f>
        <v/>
      </c>
      <c r="AB134" s="85"/>
      <c r="AC134" s="85"/>
      <c r="AD134" s="85"/>
      <c r="AE134" s="85"/>
      <c r="AF134" s="90" t="str">
        <f t="shared" si="1"/>
        <v/>
      </c>
      <c r="AG134" s="91" t="str">
        <f t="shared" si="2"/>
        <v/>
      </c>
      <c r="AH134" s="92" t="str">
        <f t="shared" si="3"/>
        <v/>
      </c>
      <c r="AI134" s="93" t="str">
        <f t="shared" si="4"/>
        <v/>
      </c>
      <c r="AJ134" s="93" t="str">
        <f t="shared" si="5"/>
        <v/>
      </c>
      <c r="AK134" s="215" t="str">
        <f t="shared" si="6"/>
        <v/>
      </c>
      <c r="AL134" s="99" t="str">
        <f>+IF(A134="","",IF(C134="",70,VLOOKUP(I134,Hoja2!A:D,4,0)))</f>
        <v/>
      </c>
      <c r="AM134" s="109"/>
      <c r="AN134" s="109"/>
      <c r="AO134" s="109"/>
      <c r="AP134" s="109"/>
      <c r="AQ134" s="109"/>
      <c r="AR134" s="109"/>
      <c r="AS134" s="109"/>
      <c r="AT134" s="109"/>
      <c r="AU134" s="109"/>
      <c r="AV134" s="109"/>
      <c r="AW134" s="109"/>
      <c r="AX134" s="109"/>
      <c r="AY134" s="109"/>
      <c r="AZ134" s="109"/>
      <c r="BA134" s="109"/>
      <c r="BB134" s="109"/>
      <c r="BC134" s="109"/>
      <c r="BD134" s="109"/>
      <c r="BE134" s="109"/>
    </row>
    <row r="135" spans="1:57" ht="15.75" customHeight="1">
      <c r="A135" s="79"/>
      <c r="B135" s="85"/>
      <c r="C135" s="79"/>
      <c r="D135" s="132"/>
      <c r="E135" s="132"/>
      <c r="F135" s="85"/>
      <c r="G135" s="85" t="str">
        <f>+IFERROR(VLOOKUP(F135,Listas!$B:$C,2,0),"")</f>
        <v/>
      </c>
      <c r="H135" s="85"/>
      <c r="I135" s="85"/>
      <c r="J135" s="85"/>
      <c r="K135" s="79"/>
      <c r="L135" s="79"/>
      <c r="M135" s="82"/>
      <c r="N135" s="79"/>
      <c r="O135" s="132"/>
      <c r="P135" s="80"/>
      <c r="Q135" s="85"/>
      <c r="R135" s="85"/>
      <c r="S135" s="85"/>
      <c r="T135" s="85"/>
      <c r="U135" s="79"/>
      <c r="V135" s="85"/>
      <c r="W135" s="79"/>
      <c r="X135" s="222" t="str">
        <f t="shared" si="0"/>
        <v/>
      </c>
      <c r="Y135" s="87"/>
      <c r="Z135" s="88"/>
      <c r="AA135" s="223" t="str">
        <f>+IF(T135="UI",'Tasas por grupos escalonada'!$C$12,IF(T135="UYU",'Tasas por grupos escalonada'!$C$11,""))</f>
        <v/>
      </c>
      <c r="AB135" s="85"/>
      <c r="AC135" s="85"/>
      <c r="AD135" s="85"/>
      <c r="AE135" s="85"/>
      <c r="AF135" s="90" t="str">
        <f t="shared" si="1"/>
        <v/>
      </c>
      <c r="AG135" s="91" t="str">
        <f t="shared" si="2"/>
        <v/>
      </c>
      <c r="AH135" s="92" t="str">
        <f t="shared" si="3"/>
        <v/>
      </c>
      <c r="AI135" s="93" t="str">
        <f t="shared" si="4"/>
        <v/>
      </c>
      <c r="AJ135" s="93" t="str">
        <f t="shared" si="5"/>
        <v/>
      </c>
      <c r="AK135" s="215" t="str">
        <f t="shared" si="6"/>
        <v/>
      </c>
      <c r="AL135" s="99" t="str">
        <f>+IF(A135="","",IF(C135="",70,VLOOKUP(I135,Hoja2!A:D,4,0)))</f>
        <v/>
      </c>
      <c r="AM135" s="109"/>
      <c r="AN135" s="109"/>
      <c r="AO135" s="109"/>
      <c r="AP135" s="109"/>
      <c r="AQ135" s="109"/>
      <c r="AR135" s="109"/>
      <c r="AS135" s="109"/>
      <c r="AT135" s="109"/>
      <c r="AU135" s="109"/>
      <c r="AV135" s="109"/>
      <c r="AW135" s="109"/>
      <c r="AX135" s="109"/>
      <c r="AY135" s="109"/>
      <c r="AZ135" s="109"/>
      <c r="BA135" s="109"/>
      <c r="BB135" s="109"/>
      <c r="BC135" s="109"/>
      <c r="BD135" s="109"/>
      <c r="BE135" s="109"/>
    </row>
    <row r="136" spans="1:57" ht="15.75" customHeight="1">
      <c r="A136" s="79"/>
      <c r="B136" s="85"/>
      <c r="C136" s="79"/>
      <c r="D136" s="132"/>
      <c r="E136" s="132"/>
      <c r="F136" s="85"/>
      <c r="G136" s="85" t="str">
        <f>+IFERROR(VLOOKUP(F136,Listas!$B:$C,2,0),"")</f>
        <v/>
      </c>
      <c r="H136" s="85"/>
      <c r="I136" s="85"/>
      <c r="J136" s="85"/>
      <c r="K136" s="79"/>
      <c r="L136" s="79"/>
      <c r="M136" s="82"/>
      <c r="N136" s="79"/>
      <c r="O136" s="132"/>
      <c r="P136" s="80"/>
      <c r="Q136" s="85"/>
      <c r="R136" s="85"/>
      <c r="S136" s="85"/>
      <c r="T136" s="85"/>
      <c r="U136" s="79"/>
      <c r="V136" s="85"/>
      <c r="W136" s="79"/>
      <c r="X136" s="222" t="str">
        <f t="shared" si="0"/>
        <v/>
      </c>
      <c r="Y136" s="87"/>
      <c r="Z136" s="88"/>
      <c r="AA136" s="223" t="str">
        <f>+IF(T136="UI",'Tasas por grupos escalonada'!$C$12,IF(T136="UYU",'Tasas por grupos escalonada'!$C$11,""))</f>
        <v/>
      </c>
      <c r="AB136" s="85"/>
      <c r="AC136" s="85"/>
      <c r="AD136" s="85"/>
      <c r="AE136" s="85"/>
      <c r="AF136" s="90" t="str">
        <f t="shared" si="1"/>
        <v/>
      </c>
      <c r="AG136" s="91" t="str">
        <f t="shared" si="2"/>
        <v/>
      </c>
      <c r="AH136" s="92" t="str">
        <f t="shared" si="3"/>
        <v/>
      </c>
      <c r="AI136" s="93" t="str">
        <f t="shared" si="4"/>
        <v/>
      </c>
      <c r="AJ136" s="93" t="str">
        <f t="shared" si="5"/>
        <v/>
      </c>
      <c r="AK136" s="215" t="str">
        <f t="shared" si="6"/>
        <v/>
      </c>
      <c r="AL136" s="99" t="str">
        <f>+IF(A136="","",IF(C136="",70,VLOOKUP(I136,Hoja2!A:D,4,0)))</f>
        <v/>
      </c>
      <c r="AM136" s="109"/>
      <c r="AN136" s="109"/>
      <c r="AO136" s="109"/>
      <c r="AP136" s="109"/>
      <c r="AQ136" s="109"/>
      <c r="AR136" s="109"/>
      <c r="AS136" s="109"/>
      <c r="AT136" s="109"/>
      <c r="AU136" s="109"/>
      <c r="AV136" s="109"/>
      <c r="AW136" s="109"/>
      <c r="AX136" s="109"/>
      <c r="AY136" s="109"/>
      <c r="AZ136" s="109"/>
      <c r="BA136" s="109"/>
      <c r="BB136" s="109"/>
      <c r="BC136" s="109"/>
      <c r="BD136" s="109"/>
      <c r="BE136" s="109"/>
    </row>
    <row r="137" spans="1:57" ht="15.75" customHeight="1">
      <c r="A137" s="79"/>
      <c r="B137" s="85"/>
      <c r="C137" s="79"/>
      <c r="D137" s="132"/>
      <c r="E137" s="132"/>
      <c r="F137" s="85"/>
      <c r="G137" s="85" t="str">
        <f>+IFERROR(VLOOKUP(F137,Listas!$B:$C,2,0),"")</f>
        <v/>
      </c>
      <c r="H137" s="85"/>
      <c r="I137" s="85"/>
      <c r="J137" s="85"/>
      <c r="K137" s="79"/>
      <c r="L137" s="79"/>
      <c r="M137" s="82"/>
      <c r="N137" s="79"/>
      <c r="O137" s="132"/>
      <c r="P137" s="80"/>
      <c r="Q137" s="85"/>
      <c r="R137" s="85"/>
      <c r="S137" s="85"/>
      <c r="T137" s="85"/>
      <c r="U137" s="79"/>
      <c r="V137" s="85"/>
      <c r="W137" s="79"/>
      <c r="X137" s="222" t="str">
        <f t="shared" si="0"/>
        <v/>
      </c>
      <c r="Y137" s="87"/>
      <c r="Z137" s="88"/>
      <c r="AA137" s="223" t="str">
        <f>+IF(T137="UI",'Tasas por grupos escalonada'!$C$12,IF(T137="UYU",'Tasas por grupos escalonada'!$C$11,""))</f>
        <v/>
      </c>
      <c r="AB137" s="85"/>
      <c r="AC137" s="85"/>
      <c r="AD137" s="85"/>
      <c r="AE137" s="85"/>
      <c r="AF137" s="90" t="str">
        <f t="shared" si="1"/>
        <v/>
      </c>
      <c r="AG137" s="91" t="str">
        <f t="shared" si="2"/>
        <v/>
      </c>
      <c r="AH137" s="92" t="str">
        <f t="shared" si="3"/>
        <v/>
      </c>
      <c r="AI137" s="93" t="str">
        <f t="shared" si="4"/>
        <v/>
      </c>
      <c r="AJ137" s="93" t="str">
        <f t="shared" si="5"/>
        <v/>
      </c>
      <c r="AK137" s="215" t="str">
        <f t="shared" si="6"/>
        <v/>
      </c>
      <c r="AL137" s="99" t="str">
        <f>+IF(A137="","",IF(C137="",70,VLOOKUP(I137,Hoja2!A:D,4,0)))</f>
        <v/>
      </c>
      <c r="AM137" s="109"/>
      <c r="AN137" s="109"/>
      <c r="AO137" s="109"/>
      <c r="AP137" s="109"/>
      <c r="AQ137" s="109"/>
      <c r="AR137" s="109"/>
      <c r="AS137" s="109"/>
      <c r="AT137" s="109"/>
      <c r="AU137" s="109"/>
      <c r="AV137" s="109"/>
      <c r="AW137" s="109"/>
      <c r="AX137" s="109"/>
      <c r="AY137" s="109"/>
      <c r="AZ137" s="109"/>
      <c r="BA137" s="109"/>
      <c r="BB137" s="109"/>
      <c r="BC137" s="109"/>
      <c r="BD137" s="109"/>
      <c r="BE137" s="109"/>
    </row>
    <row r="138" spans="1:57" ht="15.75" customHeight="1">
      <c r="A138" s="79"/>
      <c r="B138" s="85"/>
      <c r="C138" s="79"/>
      <c r="D138" s="132"/>
      <c r="E138" s="132"/>
      <c r="F138" s="85"/>
      <c r="G138" s="85" t="str">
        <f>+IFERROR(VLOOKUP(F138,Listas!$B:$C,2,0),"")</f>
        <v/>
      </c>
      <c r="H138" s="85"/>
      <c r="I138" s="85"/>
      <c r="J138" s="85"/>
      <c r="K138" s="79"/>
      <c r="L138" s="79"/>
      <c r="M138" s="82"/>
      <c r="N138" s="79"/>
      <c r="O138" s="132"/>
      <c r="P138" s="80"/>
      <c r="Q138" s="85"/>
      <c r="R138" s="85"/>
      <c r="S138" s="85"/>
      <c r="T138" s="85"/>
      <c r="U138" s="79"/>
      <c r="V138" s="85"/>
      <c r="W138" s="79"/>
      <c r="X138" s="222" t="str">
        <f t="shared" si="0"/>
        <v/>
      </c>
      <c r="Y138" s="87"/>
      <c r="Z138" s="88"/>
      <c r="AA138" s="223" t="str">
        <f>+IF(T138="UI",'Tasas por grupos escalonada'!$C$12,IF(T138="UYU",'Tasas por grupos escalonada'!$C$11,""))</f>
        <v/>
      </c>
      <c r="AB138" s="85"/>
      <c r="AC138" s="85"/>
      <c r="AD138" s="85"/>
      <c r="AE138" s="85"/>
      <c r="AF138" s="90" t="str">
        <f t="shared" si="1"/>
        <v/>
      </c>
      <c r="AG138" s="91" t="str">
        <f t="shared" si="2"/>
        <v/>
      </c>
      <c r="AH138" s="92" t="str">
        <f t="shared" si="3"/>
        <v/>
      </c>
      <c r="AI138" s="93" t="str">
        <f t="shared" si="4"/>
        <v/>
      </c>
      <c r="AJ138" s="93" t="str">
        <f t="shared" si="5"/>
        <v/>
      </c>
      <c r="AK138" s="215" t="str">
        <f t="shared" si="6"/>
        <v/>
      </c>
      <c r="AL138" s="99" t="str">
        <f>+IF(A138="","",IF(C138="",70,VLOOKUP(I138,Hoja2!A:D,4,0)))</f>
        <v/>
      </c>
      <c r="AM138" s="109"/>
      <c r="AN138" s="109"/>
      <c r="AO138" s="109"/>
      <c r="AP138" s="109"/>
      <c r="AQ138" s="109"/>
      <c r="AR138" s="109"/>
      <c r="AS138" s="109"/>
      <c r="AT138" s="109"/>
      <c r="AU138" s="109"/>
      <c r="AV138" s="109"/>
      <c r="AW138" s="109"/>
      <c r="AX138" s="109"/>
      <c r="AY138" s="109"/>
      <c r="AZ138" s="109"/>
      <c r="BA138" s="109"/>
      <c r="BB138" s="109"/>
      <c r="BC138" s="109"/>
      <c r="BD138" s="109"/>
      <c r="BE138" s="109"/>
    </row>
    <row r="139" spans="1:57" ht="15.75" customHeight="1">
      <c r="A139" s="79"/>
      <c r="B139" s="85"/>
      <c r="C139" s="79"/>
      <c r="D139" s="132"/>
      <c r="E139" s="132"/>
      <c r="F139" s="85"/>
      <c r="G139" s="85" t="str">
        <f>+IFERROR(VLOOKUP(F139,Listas!$B:$C,2,0),"")</f>
        <v/>
      </c>
      <c r="H139" s="85"/>
      <c r="I139" s="85"/>
      <c r="J139" s="85"/>
      <c r="K139" s="79"/>
      <c r="L139" s="79"/>
      <c r="M139" s="82"/>
      <c r="N139" s="79"/>
      <c r="O139" s="132"/>
      <c r="P139" s="80"/>
      <c r="Q139" s="85"/>
      <c r="R139" s="85"/>
      <c r="S139" s="85"/>
      <c r="T139" s="85"/>
      <c r="U139" s="79"/>
      <c r="V139" s="85"/>
      <c r="W139" s="79"/>
      <c r="X139" s="222" t="str">
        <f t="shared" si="0"/>
        <v/>
      </c>
      <c r="Y139" s="87"/>
      <c r="Z139" s="88"/>
      <c r="AA139" s="223" t="str">
        <f>+IF(T139="UI",'Tasas por grupos escalonada'!$C$12,IF(T139="UYU",'Tasas por grupos escalonada'!$C$11,""))</f>
        <v/>
      </c>
      <c r="AB139" s="85"/>
      <c r="AC139" s="85"/>
      <c r="AD139" s="85"/>
      <c r="AE139" s="85"/>
      <c r="AF139" s="90" t="str">
        <f t="shared" si="1"/>
        <v/>
      </c>
      <c r="AG139" s="91" t="str">
        <f t="shared" si="2"/>
        <v/>
      </c>
      <c r="AH139" s="92" t="str">
        <f t="shared" si="3"/>
        <v/>
      </c>
      <c r="AI139" s="93" t="str">
        <f t="shared" si="4"/>
        <v/>
      </c>
      <c r="AJ139" s="93" t="str">
        <f t="shared" si="5"/>
        <v/>
      </c>
      <c r="AK139" s="215" t="str">
        <f t="shared" si="6"/>
        <v/>
      </c>
      <c r="AL139" s="99" t="str">
        <f>+IF(A139="","",IF(C139="",70,VLOOKUP(I139,Hoja2!A:D,4,0)))</f>
        <v/>
      </c>
      <c r="AM139" s="109"/>
      <c r="AN139" s="109"/>
      <c r="AO139" s="109"/>
      <c r="AP139" s="109"/>
      <c r="AQ139" s="109"/>
      <c r="AR139" s="109"/>
      <c r="AS139" s="109"/>
      <c r="AT139" s="109"/>
      <c r="AU139" s="109"/>
      <c r="AV139" s="109"/>
      <c r="AW139" s="109"/>
      <c r="AX139" s="109"/>
      <c r="AY139" s="109"/>
      <c r="AZ139" s="109"/>
      <c r="BA139" s="109"/>
      <c r="BB139" s="109"/>
      <c r="BC139" s="109"/>
      <c r="BD139" s="109"/>
      <c r="BE139" s="109"/>
    </row>
    <row r="140" spans="1:57" ht="15.75" customHeight="1">
      <c r="A140" s="79"/>
      <c r="B140" s="85"/>
      <c r="C140" s="79"/>
      <c r="D140" s="132"/>
      <c r="E140" s="132"/>
      <c r="F140" s="85"/>
      <c r="G140" s="85" t="str">
        <f>+IFERROR(VLOOKUP(F140,Listas!$B:$C,2,0),"")</f>
        <v/>
      </c>
      <c r="H140" s="85"/>
      <c r="I140" s="85"/>
      <c r="J140" s="85"/>
      <c r="K140" s="79"/>
      <c r="L140" s="79"/>
      <c r="M140" s="82"/>
      <c r="N140" s="79"/>
      <c r="O140" s="132"/>
      <c r="P140" s="80"/>
      <c r="Q140" s="85"/>
      <c r="R140" s="85"/>
      <c r="S140" s="85"/>
      <c r="T140" s="85"/>
      <c r="U140" s="79"/>
      <c r="V140" s="85"/>
      <c r="W140" s="79"/>
      <c r="X140" s="222" t="str">
        <f t="shared" si="0"/>
        <v/>
      </c>
      <c r="Y140" s="87"/>
      <c r="Z140" s="88"/>
      <c r="AA140" s="223" t="str">
        <f>+IF(T140="UI",'Tasas por grupos escalonada'!$C$12,IF(T140="UYU",'Tasas por grupos escalonada'!$C$11,""))</f>
        <v/>
      </c>
      <c r="AB140" s="85"/>
      <c r="AC140" s="85"/>
      <c r="AD140" s="85"/>
      <c r="AE140" s="85"/>
      <c r="AF140" s="90" t="str">
        <f t="shared" si="1"/>
        <v/>
      </c>
      <c r="AG140" s="91" t="str">
        <f t="shared" si="2"/>
        <v/>
      </c>
      <c r="AH140" s="92" t="str">
        <f t="shared" si="3"/>
        <v/>
      </c>
      <c r="AI140" s="93" t="str">
        <f t="shared" si="4"/>
        <v/>
      </c>
      <c r="AJ140" s="93" t="str">
        <f t="shared" si="5"/>
        <v/>
      </c>
      <c r="AK140" s="215" t="str">
        <f t="shared" si="6"/>
        <v/>
      </c>
      <c r="AL140" s="99" t="str">
        <f>+IF(A140="","",IF(C140="",70,VLOOKUP(I140,Hoja2!A:D,4,0)))</f>
        <v/>
      </c>
      <c r="AM140" s="109"/>
      <c r="AN140" s="109"/>
      <c r="AO140" s="109"/>
      <c r="AP140" s="109"/>
      <c r="AQ140" s="109"/>
      <c r="AR140" s="109"/>
      <c r="AS140" s="109"/>
      <c r="AT140" s="109"/>
      <c r="AU140" s="109"/>
      <c r="AV140" s="109"/>
      <c r="AW140" s="109"/>
      <c r="AX140" s="109"/>
      <c r="AY140" s="109"/>
      <c r="AZ140" s="109"/>
      <c r="BA140" s="109"/>
      <c r="BB140" s="109"/>
      <c r="BC140" s="109"/>
      <c r="BD140" s="109"/>
      <c r="BE140" s="109"/>
    </row>
    <row r="141" spans="1:57" ht="15.75" customHeight="1">
      <c r="A141" s="79"/>
      <c r="B141" s="85"/>
      <c r="C141" s="79"/>
      <c r="D141" s="132"/>
      <c r="E141" s="132"/>
      <c r="F141" s="85"/>
      <c r="G141" s="85" t="str">
        <f>+IFERROR(VLOOKUP(F141,Listas!$B:$C,2,0),"")</f>
        <v/>
      </c>
      <c r="H141" s="85"/>
      <c r="I141" s="85"/>
      <c r="J141" s="85"/>
      <c r="K141" s="79"/>
      <c r="L141" s="79"/>
      <c r="M141" s="82"/>
      <c r="N141" s="79"/>
      <c r="O141" s="132"/>
      <c r="P141" s="80"/>
      <c r="Q141" s="85"/>
      <c r="R141" s="85"/>
      <c r="S141" s="85"/>
      <c r="T141" s="85"/>
      <c r="U141" s="79"/>
      <c r="V141" s="85"/>
      <c r="W141" s="79"/>
      <c r="X141" s="222" t="str">
        <f t="shared" si="0"/>
        <v/>
      </c>
      <c r="Y141" s="87"/>
      <c r="Z141" s="88"/>
      <c r="AA141" s="223" t="str">
        <f>+IF(T141="UI",'Tasas por grupos escalonada'!$C$12,IF(T141="UYU",'Tasas por grupos escalonada'!$C$11,""))</f>
        <v/>
      </c>
      <c r="AB141" s="85"/>
      <c r="AC141" s="85"/>
      <c r="AD141" s="85"/>
      <c r="AE141" s="85"/>
      <c r="AF141" s="90" t="str">
        <f t="shared" si="1"/>
        <v/>
      </c>
      <c r="AG141" s="91" t="str">
        <f t="shared" si="2"/>
        <v/>
      </c>
      <c r="AH141" s="92" t="str">
        <f t="shared" si="3"/>
        <v/>
      </c>
      <c r="AI141" s="93" t="str">
        <f t="shared" si="4"/>
        <v/>
      </c>
      <c r="AJ141" s="93" t="str">
        <f t="shared" si="5"/>
        <v/>
      </c>
      <c r="AK141" s="215" t="str">
        <f t="shared" si="6"/>
        <v/>
      </c>
      <c r="AL141" s="99" t="str">
        <f>+IF(A141="","",IF(C141="",70,VLOOKUP(I141,Hoja2!A:D,4,0)))</f>
        <v/>
      </c>
      <c r="AM141" s="109"/>
      <c r="AN141" s="109"/>
      <c r="AO141" s="109"/>
      <c r="AP141" s="109"/>
      <c r="AQ141" s="109"/>
      <c r="AR141" s="109"/>
      <c r="AS141" s="109"/>
      <c r="AT141" s="109"/>
      <c r="AU141" s="109"/>
      <c r="AV141" s="109"/>
      <c r="AW141" s="109"/>
      <c r="AX141" s="109"/>
      <c r="AY141" s="109"/>
      <c r="AZ141" s="109"/>
      <c r="BA141" s="109"/>
      <c r="BB141" s="109"/>
      <c r="BC141" s="109"/>
      <c r="BD141" s="109"/>
      <c r="BE141" s="109"/>
    </row>
    <row r="142" spans="1:57" ht="15.75" customHeight="1">
      <c r="A142" s="79"/>
      <c r="B142" s="85"/>
      <c r="C142" s="79"/>
      <c r="D142" s="132"/>
      <c r="E142" s="132"/>
      <c r="F142" s="85"/>
      <c r="G142" s="85" t="str">
        <f>+IFERROR(VLOOKUP(F142,Listas!$B:$C,2,0),"")</f>
        <v/>
      </c>
      <c r="H142" s="85"/>
      <c r="I142" s="85"/>
      <c r="J142" s="85"/>
      <c r="K142" s="79"/>
      <c r="L142" s="79"/>
      <c r="M142" s="82"/>
      <c r="N142" s="79"/>
      <c r="O142" s="132"/>
      <c r="P142" s="80"/>
      <c r="Q142" s="85"/>
      <c r="R142" s="85"/>
      <c r="S142" s="85"/>
      <c r="T142" s="85"/>
      <c r="U142" s="79"/>
      <c r="V142" s="85"/>
      <c r="W142" s="79"/>
      <c r="X142" s="222" t="str">
        <f t="shared" si="0"/>
        <v/>
      </c>
      <c r="Y142" s="87"/>
      <c r="Z142" s="88"/>
      <c r="AA142" s="223" t="str">
        <f>+IF(T142="UI",'Tasas por grupos escalonada'!$C$12,IF(T142="UYU",'Tasas por grupos escalonada'!$C$11,""))</f>
        <v/>
      </c>
      <c r="AB142" s="85"/>
      <c r="AC142" s="85"/>
      <c r="AD142" s="85"/>
      <c r="AE142" s="85"/>
      <c r="AF142" s="90" t="str">
        <f t="shared" si="1"/>
        <v/>
      </c>
      <c r="AG142" s="91" t="str">
        <f t="shared" si="2"/>
        <v/>
      </c>
      <c r="AH142" s="92" t="str">
        <f t="shared" si="3"/>
        <v/>
      </c>
      <c r="AI142" s="93" t="str">
        <f t="shared" si="4"/>
        <v/>
      </c>
      <c r="AJ142" s="93" t="str">
        <f t="shared" si="5"/>
        <v/>
      </c>
      <c r="AK142" s="215" t="str">
        <f t="shared" si="6"/>
        <v/>
      </c>
      <c r="AL142" s="99" t="str">
        <f>+IF(A142="","",IF(C142="",70,VLOOKUP(I142,Hoja2!A:D,4,0)))</f>
        <v/>
      </c>
      <c r="AM142" s="109"/>
      <c r="AN142" s="109"/>
      <c r="AO142" s="109"/>
      <c r="AP142" s="109"/>
      <c r="AQ142" s="109"/>
      <c r="AR142" s="109"/>
      <c r="AS142" s="109"/>
      <c r="AT142" s="109"/>
      <c r="AU142" s="109"/>
      <c r="AV142" s="109"/>
      <c r="AW142" s="109"/>
      <c r="AX142" s="109"/>
      <c r="AY142" s="109"/>
      <c r="AZ142" s="109"/>
      <c r="BA142" s="109"/>
      <c r="BB142" s="109"/>
      <c r="BC142" s="109"/>
      <c r="BD142" s="109"/>
      <c r="BE142" s="109"/>
    </row>
    <row r="143" spans="1:57" ht="15.75" customHeight="1">
      <c r="A143" s="79"/>
      <c r="B143" s="85"/>
      <c r="C143" s="79"/>
      <c r="D143" s="132"/>
      <c r="E143" s="132"/>
      <c r="F143" s="85"/>
      <c r="G143" s="85" t="str">
        <f>+IFERROR(VLOOKUP(F143,Listas!$B:$C,2,0),"")</f>
        <v/>
      </c>
      <c r="H143" s="85"/>
      <c r="I143" s="85"/>
      <c r="J143" s="85"/>
      <c r="K143" s="79"/>
      <c r="L143" s="79"/>
      <c r="M143" s="82"/>
      <c r="N143" s="79"/>
      <c r="O143" s="132"/>
      <c r="P143" s="80"/>
      <c r="Q143" s="85"/>
      <c r="R143" s="85"/>
      <c r="S143" s="85"/>
      <c r="T143" s="85"/>
      <c r="U143" s="79"/>
      <c r="V143" s="85"/>
      <c r="W143" s="79"/>
      <c r="X143" s="222" t="str">
        <f t="shared" si="0"/>
        <v/>
      </c>
      <c r="Y143" s="87"/>
      <c r="Z143" s="88"/>
      <c r="AA143" s="223" t="str">
        <f>+IF(T143="UI",'Tasas por grupos escalonada'!$C$12,IF(T143="UYU",'Tasas por grupos escalonada'!$C$11,""))</f>
        <v/>
      </c>
      <c r="AB143" s="85"/>
      <c r="AC143" s="85"/>
      <c r="AD143" s="85"/>
      <c r="AE143" s="85"/>
      <c r="AF143" s="90" t="str">
        <f t="shared" si="1"/>
        <v/>
      </c>
      <c r="AG143" s="91" t="str">
        <f t="shared" si="2"/>
        <v/>
      </c>
      <c r="AH143" s="92" t="str">
        <f t="shared" si="3"/>
        <v/>
      </c>
      <c r="AI143" s="93" t="str">
        <f t="shared" si="4"/>
        <v/>
      </c>
      <c r="AJ143" s="93" t="str">
        <f t="shared" si="5"/>
        <v/>
      </c>
      <c r="AK143" s="215" t="str">
        <f t="shared" si="6"/>
        <v/>
      </c>
      <c r="AL143" s="99" t="str">
        <f>+IF(A143="","",IF(C143="",70,VLOOKUP(I143,Hoja2!A:D,4,0)))</f>
        <v/>
      </c>
      <c r="AM143" s="109"/>
      <c r="AN143" s="109"/>
      <c r="AO143" s="109"/>
      <c r="AP143" s="109"/>
      <c r="AQ143" s="109"/>
      <c r="AR143" s="109"/>
      <c r="AS143" s="109"/>
      <c r="AT143" s="109"/>
      <c r="AU143" s="109"/>
      <c r="AV143" s="109"/>
      <c r="AW143" s="109"/>
      <c r="AX143" s="109"/>
      <c r="AY143" s="109"/>
      <c r="AZ143" s="109"/>
      <c r="BA143" s="109"/>
      <c r="BB143" s="109"/>
      <c r="BC143" s="109"/>
      <c r="BD143" s="109"/>
      <c r="BE143" s="109"/>
    </row>
    <row r="144" spans="1:57" ht="15.75" customHeight="1">
      <c r="A144" s="79"/>
      <c r="B144" s="85"/>
      <c r="C144" s="79"/>
      <c r="D144" s="132"/>
      <c r="E144" s="132"/>
      <c r="F144" s="85"/>
      <c r="G144" s="85" t="str">
        <f>+IFERROR(VLOOKUP(F144,Listas!$B:$C,2,0),"")</f>
        <v/>
      </c>
      <c r="H144" s="85"/>
      <c r="I144" s="85"/>
      <c r="J144" s="85"/>
      <c r="K144" s="79"/>
      <c r="L144" s="79"/>
      <c r="M144" s="82"/>
      <c r="N144" s="79"/>
      <c r="O144" s="132"/>
      <c r="P144" s="80"/>
      <c r="Q144" s="85"/>
      <c r="R144" s="85"/>
      <c r="S144" s="85"/>
      <c r="T144" s="85"/>
      <c r="U144" s="79"/>
      <c r="V144" s="85"/>
      <c r="W144" s="79"/>
      <c r="X144" s="222" t="str">
        <f t="shared" si="0"/>
        <v/>
      </c>
      <c r="Y144" s="87"/>
      <c r="Z144" s="88"/>
      <c r="AA144" s="223" t="str">
        <f>+IF(T144="UI",'Tasas por grupos escalonada'!$C$12,IF(T144="UYU",'Tasas por grupos escalonada'!$C$11,""))</f>
        <v/>
      </c>
      <c r="AB144" s="85"/>
      <c r="AC144" s="85"/>
      <c r="AD144" s="85"/>
      <c r="AE144" s="85"/>
      <c r="AF144" s="90" t="str">
        <f t="shared" si="1"/>
        <v/>
      </c>
      <c r="AG144" s="91" t="str">
        <f t="shared" si="2"/>
        <v/>
      </c>
      <c r="AH144" s="92" t="str">
        <f t="shared" si="3"/>
        <v/>
      </c>
      <c r="AI144" s="93" t="str">
        <f t="shared" si="4"/>
        <v/>
      </c>
      <c r="AJ144" s="93" t="str">
        <f t="shared" si="5"/>
        <v/>
      </c>
      <c r="AK144" s="215" t="str">
        <f t="shared" si="6"/>
        <v/>
      </c>
      <c r="AL144" s="99" t="str">
        <f>+IF(A144="","",IF(C144="",70,VLOOKUP(I144,Hoja2!A:D,4,0)))</f>
        <v/>
      </c>
      <c r="AM144" s="109"/>
      <c r="AN144" s="109"/>
      <c r="AO144" s="109"/>
      <c r="AP144" s="109"/>
      <c r="AQ144" s="109"/>
      <c r="AR144" s="109"/>
      <c r="AS144" s="109"/>
      <c r="AT144" s="109"/>
      <c r="AU144" s="109"/>
      <c r="AV144" s="109"/>
      <c r="AW144" s="109"/>
      <c r="AX144" s="109"/>
      <c r="AY144" s="109"/>
      <c r="AZ144" s="109"/>
      <c r="BA144" s="109"/>
      <c r="BB144" s="109"/>
      <c r="BC144" s="109"/>
      <c r="BD144" s="109"/>
      <c r="BE144" s="109"/>
    </row>
    <row r="145" spans="1:57" ht="15.75" customHeight="1">
      <c r="A145" s="79"/>
      <c r="B145" s="85"/>
      <c r="C145" s="79"/>
      <c r="D145" s="132"/>
      <c r="E145" s="132"/>
      <c r="F145" s="85"/>
      <c r="G145" s="85" t="str">
        <f>+IFERROR(VLOOKUP(F145,Listas!$B:$C,2,0),"")</f>
        <v/>
      </c>
      <c r="H145" s="85"/>
      <c r="I145" s="85"/>
      <c r="J145" s="85"/>
      <c r="K145" s="79"/>
      <c r="L145" s="79"/>
      <c r="M145" s="82"/>
      <c r="N145" s="79"/>
      <c r="O145" s="132"/>
      <c r="P145" s="80"/>
      <c r="Q145" s="85"/>
      <c r="R145" s="85"/>
      <c r="S145" s="85"/>
      <c r="T145" s="85"/>
      <c r="U145" s="79"/>
      <c r="V145" s="85"/>
      <c r="W145" s="79"/>
      <c r="X145" s="222" t="str">
        <f t="shared" si="0"/>
        <v/>
      </c>
      <c r="Y145" s="87"/>
      <c r="Z145" s="88"/>
      <c r="AA145" s="223" t="str">
        <f>+IF(T145="UI",'Tasas por grupos escalonada'!$C$12,IF(T145="UYU",'Tasas por grupos escalonada'!$C$11,""))</f>
        <v/>
      </c>
      <c r="AB145" s="85"/>
      <c r="AC145" s="85"/>
      <c r="AD145" s="85"/>
      <c r="AE145" s="85"/>
      <c r="AF145" s="90" t="str">
        <f t="shared" si="1"/>
        <v/>
      </c>
      <c r="AG145" s="91" t="str">
        <f t="shared" si="2"/>
        <v/>
      </c>
      <c r="AH145" s="92" t="str">
        <f t="shared" si="3"/>
        <v/>
      </c>
      <c r="AI145" s="93" t="str">
        <f t="shared" si="4"/>
        <v/>
      </c>
      <c r="AJ145" s="93" t="str">
        <f t="shared" si="5"/>
        <v/>
      </c>
      <c r="AK145" s="215" t="str">
        <f t="shared" si="6"/>
        <v/>
      </c>
      <c r="AL145" s="99" t="str">
        <f>+IF(A145="","",IF(C145="",70,VLOOKUP(I145,Hoja2!A:D,4,0)))</f>
        <v/>
      </c>
      <c r="AM145" s="109"/>
      <c r="AN145" s="109"/>
      <c r="AO145" s="109"/>
      <c r="AP145" s="109"/>
      <c r="AQ145" s="109"/>
      <c r="AR145" s="109"/>
      <c r="AS145" s="109"/>
      <c r="AT145" s="109"/>
      <c r="AU145" s="109"/>
      <c r="AV145" s="109"/>
      <c r="AW145" s="109"/>
      <c r="AX145" s="109"/>
      <c r="AY145" s="109"/>
      <c r="AZ145" s="109"/>
      <c r="BA145" s="109"/>
      <c r="BB145" s="109"/>
      <c r="BC145" s="109"/>
      <c r="BD145" s="109"/>
      <c r="BE145" s="109"/>
    </row>
    <row r="146" spans="1:57" ht="15.75" customHeight="1">
      <c r="A146" s="79"/>
      <c r="B146" s="85"/>
      <c r="C146" s="79"/>
      <c r="D146" s="132"/>
      <c r="E146" s="132"/>
      <c r="F146" s="85"/>
      <c r="G146" s="85" t="str">
        <f>+IFERROR(VLOOKUP(F146,Listas!$B:$C,2,0),"")</f>
        <v/>
      </c>
      <c r="H146" s="85"/>
      <c r="I146" s="85"/>
      <c r="J146" s="85"/>
      <c r="K146" s="79"/>
      <c r="L146" s="79"/>
      <c r="M146" s="82"/>
      <c r="N146" s="79"/>
      <c r="O146" s="132"/>
      <c r="P146" s="80"/>
      <c r="Q146" s="85"/>
      <c r="R146" s="85"/>
      <c r="S146" s="85"/>
      <c r="T146" s="85"/>
      <c r="U146" s="79"/>
      <c r="V146" s="85"/>
      <c r="W146" s="79"/>
      <c r="X146" s="222" t="str">
        <f t="shared" si="0"/>
        <v/>
      </c>
      <c r="Y146" s="87"/>
      <c r="Z146" s="88"/>
      <c r="AA146" s="223" t="str">
        <f>+IF(T146="UI",'Tasas por grupos escalonada'!$C$12,IF(T146="UYU",'Tasas por grupos escalonada'!$C$11,""))</f>
        <v/>
      </c>
      <c r="AB146" s="85"/>
      <c r="AC146" s="85"/>
      <c r="AD146" s="85"/>
      <c r="AE146" s="85"/>
      <c r="AF146" s="90" t="str">
        <f t="shared" si="1"/>
        <v/>
      </c>
      <c r="AG146" s="91" t="str">
        <f t="shared" si="2"/>
        <v/>
      </c>
      <c r="AH146" s="92" t="str">
        <f t="shared" si="3"/>
        <v/>
      </c>
      <c r="AI146" s="93" t="str">
        <f t="shared" si="4"/>
        <v/>
      </c>
      <c r="AJ146" s="93" t="str">
        <f t="shared" si="5"/>
        <v/>
      </c>
      <c r="AK146" s="215" t="str">
        <f t="shared" si="6"/>
        <v/>
      </c>
      <c r="AL146" s="99" t="str">
        <f>+IF(A146="","",IF(C146="",70,VLOOKUP(I146,Hoja2!A:D,4,0)))</f>
        <v/>
      </c>
      <c r="AM146" s="109"/>
      <c r="AN146" s="109"/>
      <c r="AO146" s="109"/>
      <c r="AP146" s="109"/>
      <c r="AQ146" s="109"/>
      <c r="AR146" s="109"/>
      <c r="AS146" s="109"/>
      <c r="AT146" s="109"/>
      <c r="AU146" s="109"/>
      <c r="AV146" s="109"/>
      <c r="AW146" s="109"/>
      <c r="AX146" s="109"/>
      <c r="AY146" s="109"/>
      <c r="AZ146" s="109"/>
      <c r="BA146" s="109"/>
      <c r="BB146" s="109"/>
      <c r="BC146" s="109"/>
      <c r="BD146" s="109"/>
      <c r="BE146" s="109"/>
    </row>
    <row r="147" spans="1:57" ht="15.75" customHeight="1">
      <c r="A147" s="79"/>
      <c r="B147" s="85"/>
      <c r="C147" s="79"/>
      <c r="D147" s="132"/>
      <c r="E147" s="132"/>
      <c r="F147" s="85"/>
      <c r="G147" s="85" t="str">
        <f>+IFERROR(VLOOKUP(F147,Listas!$B:$C,2,0),"")</f>
        <v/>
      </c>
      <c r="H147" s="85"/>
      <c r="I147" s="85"/>
      <c r="J147" s="85"/>
      <c r="K147" s="79"/>
      <c r="L147" s="79"/>
      <c r="M147" s="82"/>
      <c r="N147" s="79"/>
      <c r="O147" s="132"/>
      <c r="P147" s="80"/>
      <c r="Q147" s="85"/>
      <c r="R147" s="85"/>
      <c r="S147" s="85"/>
      <c r="T147" s="85"/>
      <c r="U147" s="79"/>
      <c r="V147" s="85"/>
      <c r="W147" s="79"/>
      <c r="X147" s="222" t="str">
        <f t="shared" si="0"/>
        <v/>
      </c>
      <c r="Y147" s="87"/>
      <c r="Z147" s="88"/>
      <c r="AA147" s="223" t="str">
        <f>+IF(T147="UI",'Tasas por grupos escalonada'!$C$12,IF(T147="UYU",'Tasas por grupos escalonada'!$C$11,""))</f>
        <v/>
      </c>
      <c r="AB147" s="85"/>
      <c r="AC147" s="85"/>
      <c r="AD147" s="85"/>
      <c r="AE147" s="85"/>
      <c r="AF147" s="90" t="str">
        <f t="shared" si="1"/>
        <v/>
      </c>
      <c r="AG147" s="91" t="str">
        <f t="shared" si="2"/>
        <v/>
      </c>
      <c r="AH147" s="92" t="str">
        <f t="shared" si="3"/>
        <v/>
      </c>
      <c r="AI147" s="93" t="str">
        <f t="shared" si="4"/>
        <v/>
      </c>
      <c r="AJ147" s="93" t="str">
        <f t="shared" si="5"/>
        <v/>
      </c>
      <c r="AK147" s="215" t="str">
        <f t="shared" si="6"/>
        <v/>
      </c>
      <c r="AL147" s="99" t="str">
        <f>+IF(A147="","",IF(C147="",70,VLOOKUP(I147,Hoja2!A:D,4,0)))</f>
        <v/>
      </c>
      <c r="AM147" s="109"/>
      <c r="AN147" s="109"/>
      <c r="AO147" s="109"/>
      <c r="AP147" s="109"/>
      <c r="AQ147" s="109"/>
      <c r="AR147" s="109"/>
      <c r="AS147" s="109"/>
      <c r="AT147" s="109"/>
      <c r="AU147" s="109"/>
      <c r="AV147" s="109"/>
      <c r="AW147" s="109"/>
      <c r="AX147" s="109"/>
      <c r="AY147" s="109"/>
      <c r="AZ147" s="109"/>
      <c r="BA147" s="109"/>
      <c r="BB147" s="109"/>
      <c r="BC147" s="109"/>
      <c r="BD147" s="109"/>
      <c r="BE147" s="109"/>
    </row>
    <row r="148" spans="1:57" ht="15.75" customHeight="1">
      <c r="A148" s="79"/>
      <c r="B148" s="85"/>
      <c r="C148" s="79"/>
      <c r="D148" s="132"/>
      <c r="E148" s="132"/>
      <c r="F148" s="85"/>
      <c r="G148" s="85" t="str">
        <f>+IFERROR(VLOOKUP(F148,Listas!$B:$C,2,0),"")</f>
        <v/>
      </c>
      <c r="H148" s="85"/>
      <c r="I148" s="85"/>
      <c r="J148" s="85"/>
      <c r="K148" s="79"/>
      <c r="L148" s="79"/>
      <c r="M148" s="82"/>
      <c r="N148" s="79"/>
      <c r="O148" s="132"/>
      <c r="P148" s="80"/>
      <c r="Q148" s="85"/>
      <c r="R148" s="85"/>
      <c r="S148" s="85"/>
      <c r="T148" s="85"/>
      <c r="U148" s="79"/>
      <c r="V148" s="85"/>
      <c r="W148" s="79"/>
      <c r="X148" s="222" t="str">
        <f t="shared" si="0"/>
        <v/>
      </c>
      <c r="Y148" s="87"/>
      <c r="Z148" s="88"/>
      <c r="AA148" s="223" t="str">
        <f>+IF(T148="UI",'Tasas por grupos escalonada'!$C$12,IF(T148="UYU",'Tasas por grupos escalonada'!$C$11,""))</f>
        <v/>
      </c>
      <c r="AB148" s="85"/>
      <c r="AC148" s="85"/>
      <c r="AD148" s="85"/>
      <c r="AE148" s="85"/>
      <c r="AF148" s="90" t="str">
        <f t="shared" si="1"/>
        <v/>
      </c>
      <c r="AG148" s="91" t="str">
        <f t="shared" si="2"/>
        <v/>
      </c>
      <c r="AH148" s="92" t="str">
        <f t="shared" si="3"/>
        <v/>
      </c>
      <c r="AI148" s="93" t="str">
        <f t="shared" si="4"/>
        <v/>
      </c>
      <c r="AJ148" s="93" t="str">
        <f t="shared" si="5"/>
        <v/>
      </c>
      <c r="AK148" s="215" t="str">
        <f t="shared" si="6"/>
        <v/>
      </c>
      <c r="AL148" s="99" t="str">
        <f>+IF(A148="","",IF(C148="",70,VLOOKUP(I148,Hoja2!A:D,4,0)))</f>
        <v/>
      </c>
      <c r="AM148" s="109"/>
      <c r="AN148" s="109"/>
      <c r="AO148" s="109"/>
      <c r="AP148" s="109"/>
      <c r="AQ148" s="109"/>
      <c r="AR148" s="109"/>
      <c r="AS148" s="109"/>
      <c r="AT148" s="109"/>
      <c r="AU148" s="109"/>
      <c r="AV148" s="109"/>
      <c r="AW148" s="109"/>
      <c r="AX148" s="109"/>
      <c r="AY148" s="109"/>
      <c r="AZ148" s="109"/>
      <c r="BA148" s="109"/>
      <c r="BB148" s="109"/>
      <c r="BC148" s="109"/>
      <c r="BD148" s="109"/>
      <c r="BE148" s="109"/>
    </row>
    <row r="149" spans="1:57" ht="15.75" customHeight="1">
      <c r="A149" s="79"/>
      <c r="B149" s="85"/>
      <c r="C149" s="79"/>
      <c r="D149" s="132"/>
      <c r="E149" s="132"/>
      <c r="F149" s="85"/>
      <c r="G149" s="85" t="str">
        <f>+IFERROR(VLOOKUP(F149,Listas!$B:$C,2,0),"")</f>
        <v/>
      </c>
      <c r="H149" s="85"/>
      <c r="I149" s="85"/>
      <c r="J149" s="85"/>
      <c r="K149" s="79"/>
      <c r="L149" s="79"/>
      <c r="M149" s="82"/>
      <c r="N149" s="79"/>
      <c r="O149" s="132"/>
      <c r="P149" s="80"/>
      <c r="Q149" s="85"/>
      <c r="R149" s="85"/>
      <c r="S149" s="85"/>
      <c r="T149" s="85"/>
      <c r="U149" s="79"/>
      <c r="V149" s="85"/>
      <c r="W149" s="79"/>
      <c r="X149" s="222" t="str">
        <f t="shared" si="0"/>
        <v/>
      </c>
      <c r="Y149" s="87"/>
      <c r="Z149" s="88"/>
      <c r="AA149" s="223" t="str">
        <f>+IF(T149="UI",'Tasas por grupos escalonada'!$C$12,IF(T149="UYU",'Tasas por grupos escalonada'!$C$11,""))</f>
        <v/>
      </c>
      <c r="AB149" s="85"/>
      <c r="AC149" s="85"/>
      <c r="AD149" s="85"/>
      <c r="AE149" s="85"/>
      <c r="AF149" s="90" t="str">
        <f t="shared" si="1"/>
        <v/>
      </c>
      <c r="AG149" s="91" t="str">
        <f t="shared" si="2"/>
        <v/>
      </c>
      <c r="AH149" s="92" t="str">
        <f t="shared" si="3"/>
        <v/>
      </c>
      <c r="AI149" s="93" t="str">
        <f t="shared" si="4"/>
        <v/>
      </c>
      <c r="AJ149" s="93" t="str">
        <f t="shared" si="5"/>
        <v/>
      </c>
      <c r="AK149" s="215" t="str">
        <f t="shared" si="6"/>
        <v/>
      </c>
      <c r="AL149" s="99" t="str">
        <f>+IF(A149="","",IF(C149="",70,VLOOKUP(I149,Hoja2!A:D,4,0)))</f>
        <v/>
      </c>
      <c r="AM149" s="109"/>
      <c r="AN149" s="109"/>
      <c r="AO149" s="109"/>
      <c r="AP149" s="109"/>
      <c r="AQ149" s="109"/>
      <c r="AR149" s="109"/>
      <c r="AS149" s="109"/>
      <c r="AT149" s="109"/>
      <c r="AU149" s="109"/>
      <c r="AV149" s="109"/>
      <c r="AW149" s="109"/>
      <c r="AX149" s="109"/>
      <c r="AY149" s="109"/>
      <c r="AZ149" s="109"/>
      <c r="BA149" s="109"/>
      <c r="BB149" s="109"/>
      <c r="BC149" s="109"/>
      <c r="BD149" s="109"/>
      <c r="BE149" s="109"/>
    </row>
    <row r="150" spans="1:57" ht="15.75" customHeight="1">
      <c r="A150" s="79"/>
      <c r="B150" s="85"/>
      <c r="C150" s="79"/>
      <c r="D150" s="132"/>
      <c r="E150" s="132"/>
      <c r="F150" s="85"/>
      <c r="G150" s="85" t="str">
        <f>+IFERROR(VLOOKUP(F150,Listas!$B:$C,2,0),"")</f>
        <v/>
      </c>
      <c r="H150" s="85"/>
      <c r="I150" s="85"/>
      <c r="J150" s="85"/>
      <c r="K150" s="79"/>
      <c r="L150" s="79"/>
      <c r="M150" s="82"/>
      <c r="N150" s="79"/>
      <c r="O150" s="132"/>
      <c r="P150" s="80"/>
      <c r="Q150" s="85"/>
      <c r="R150" s="85"/>
      <c r="S150" s="85"/>
      <c r="T150" s="85"/>
      <c r="U150" s="79"/>
      <c r="V150" s="85"/>
      <c r="W150" s="79"/>
      <c r="X150" s="222" t="str">
        <f t="shared" si="0"/>
        <v/>
      </c>
      <c r="Y150" s="87"/>
      <c r="Z150" s="88"/>
      <c r="AA150" s="223" t="str">
        <f>+IF(T150="UI",'Tasas por grupos escalonada'!$C$12,IF(T150="UYU",'Tasas por grupos escalonada'!$C$11,""))</f>
        <v/>
      </c>
      <c r="AB150" s="85"/>
      <c r="AC150" s="85"/>
      <c r="AD150" s="85"/>
      <c r="AE150" s="85"/>
      <c r="AF150" s="90" t="str">
        <f t="shared" si="1"/>
        <v/>
      </c>
      <c r="AG150" s="91" t="str">
        <f t="shared" si="2"/>
        <v/>
      </c>
      <c r="AH150" s="92" t="str">
        <f t="shared" si="3"/>
        <v/>
      </c>
      <c r="AI150" s="93" t="str">
        <f t="shared" si="4"/>
        <v/>
      </c>
      <c r="AJ150" s="93" t="str">
        <f t="shared" si="5"/>
        <v/>
      </c>
      <c r="AK150" s="215" t="str">
        <f t="shared" si="6"/>
        <v/>
      </c>
      <c r="AL150" s="99" t="str">
        <f>+IF(A150="","",IF(C150="",70,VLOOKUP(I150,Hoja2!A:D,4,0)))</f>
        <v/>
      </c>
      <c r="AM150" s="109"/>
      <c r="AN150" s="109"/>
      <c r="AO150" s="109"/>
      <c r="AP150" s="109"/>
      <c r="AQ150" s="109"/>
      <c r="AR150" s="109"/>
      <c r="AS150" s="109"/>
      <c r="AT150" s="109"/>
      <c r="AU150" s="109"/>
      <c r="AV150" s="109"/>
      <c r="AW150" s="109"/>
      <c r="AX150" s="109"/>
      <c r="AY150" s="109"/>
      <c r="AZ150" s="109"/>
      <c r="BA150" s="109"/>
      <c r="BB150" s="109"/>
      <c r="BC150" s="109"/>
      <c r="BD150" s="109"/>
      <c r="BE150" s="109"/>
    </row>
    <row r="151" spans="1:57" ht="15.75" customHeight="1">
      <c r="A151" s="79"/>
      <c r="B151" s="85"/>
      <c r="C151" s="79"/>
      <c r="D151" s="132"/>
      <c r="E151" s="132"/>
      <c r="F151" s="85"/>
      <c r="G151" s="85" t="str">
        <f>+IFERROR(VLOOKUP(F151,Listas!$B:$C,2,0),"")</f>
        <v/>
      </c>
      <c r="H151" s="85"/>
      <c r="I151" s="85"/>
      <c r="J151" s="85"/>
      <c r="K151" s="79"/>
      <c r="L151" s="79"/>
      <c r="M151" s="82"/>
      <c r="N151" s="79"/>
      <c r="O151" s="132"/>
      <c r="P151" s="80"/>
      <c r="Q151" s="85"/>
      <c r="R151" s="85"/>
      <c r="S151" s="85"/>
      <c r="T151" s="85"/>
      <c r="U151" s="79"/>
      <c r="V151" s="85"/>
      <c r="W151" s="79"/>
      <c r="X151" s="222" t="str">
        <f t="shared" si="0"/>
        <v/>
      </c>
      <c r="Y151" s="87"/>
      <c r="Z151" s="88"/>
      <c r="AA151" s="223" t="str">
        <f>+IF(T151="UI",'Tasas por grupos escalonada'!$C$12,IF(T151="UYU",'Tasas por grupos escalonada'!$C$11,""))</f>
        <v/>
      </c>
      <c r="AB151" s="85"/>
      <c r="AC151" s="85"/>
      <c r="AD151" s="85"/>
      <c r="AE151" s="85"/>
      <c r="AF151" s="90" t="str">
        <f t="shared" si="1"/>
        <v/>
      </c>
      <c r="AG151" s="91" t="str">
        <f t="shared" si="2"/>
        <v/>
      </c>
      <c r="AH151" s="92" t="str">
        <f t="shared" si="3"/>
        <v/>
      </c>
      <c r="AI151" s="93" t="str">
        <f t="shared" si="4"/>
        <v/>
      </c>
      <c r="AJ151" s="93" t="str">
        <f t="shared" si="5"/>
        <v/>
      </c>
      <c r="AK151" s="215" t="str">
        <f t="shared" si="6"/>
        <v/>
      </c>
      <c r="AL151" s="99" t="str">
        <f>+IF(A151="","",IF(C151="",70,VLOOKUP(I151,Hoja2!A:D,4,0)))</f>
        <v/>
      </c>
      <c r="AM151" s="109"/>
      <c r="AN151" s="109"/>
      <c r="AO151" s="109"/>
      <c r="AP151" s="109"/>
      <c r="AQ151" s="109"/>
      <c r="AR151" s="109"/>
      <c r="AS151" s="109"/>
      <c r="AT151" s="109"/>
      <c r="AU151" s="109"/>
      <c r="AV151" s="109"/>
      <c r="AW151" s="109"/>
      <c r="AX151" s="109"/>
      <c r="AY151" s="109"/>
      <c r="AZ151" s="109"/>
      <c r="BA151" s="109"/>
      <c r="BB151" s="109"/>
      <c r="BC151" s="109"/>
      <c r="BD151" s="109"/>
      <c r="BE151" s="109"/>
    </row>
    <row r="152" spans="1:57" ht="15.75" customHeight="1">
      <c r="A152" s="79"/>
      <c r="B152" s="85"/>
      <c r="C152" s="79"/>
      <c r="D152" s="132"/>
      <c r="E152" s="132"/>
      <c r="F152" s="85"/>
      <c r="G152" s="85" t="str">
        <f>+IFERROR(VLOOKUP(F152,Listas!$B:$C,2,0),"")</f>
        <v/>
      </c>
      <c r="H152" s="85"/>
      <c r="I152" s="85"/>
      <c r="J152" s="85"/>
      <c r="K152" s="79"/>
      <c r="L152" s="79"/>
      <c r="M152" s="82"/>
      <c r="N152" s="79"/>
      <c r="O152" s="132"/>
      <c r="P152" s="80"/>
      <c r="Q152" s="85"/>
      <c r="R152" s="85"/>
      <c r="S152" s="85"/>
      <c r="T152" s="85"/>
      <c r="U152" s="79"/>
      <c r="V152" s="85"/>
      <c r="W152" s="79"/>
      <c r="X152" s="222" t="str">
        <f t="shared" si="0"/>
        <v/>
      </c>
      <c r="Y152" s="87"/>
      <c r="Z152" s="88"/>
      <c r="AA152" s="223" t="str">
        <f>+IF(T152="UI",'Tasas por grupos escalonada'!$C$12,IF(T152="UYU",'Tasas por grupos escalonada'!$C$11,""))</f>
        <v/>
      </c>
      <c r="AB152" s="85"/>
      <c r="AC152" s="85"/>
      <c r="AD152" s="85"/>
      <c r="AE152" s="85"/>
      <c r="AF152" s="90" t="str">
        <f t="shared" si="1"/>
        <v/>
      </c>
      <c r="AG152" s="91" t="str">
        <f t="shared" si="2"/>
        <v/>
      </c>
      <c r="AH152" s="92" t="str">
        <f t="shared" si="3"/>
        <v/>
      </c>
      <c r="AI152" s="93" t="str">
        <f t="shared" si="4"/>
        <v/>
      </c>
      <c r="AJ152" s="93" t="str">
        <f t="shared" si="5"/>
        <v/>
      </c>
      <c r="AK152" s="215" t="str">
        <f t="shared" si="6"/>
        <v/>
      </c>
      <c r="AL152" s="99" t="str">
        <f>+IF(A152="","",IF(C152="",70,VLOOKUP(I152,Hoja2!A:D,4,0)))</f>
        <v/>
      </c>
      <c r="AM152" s="109"/>
      <c r="AN152" s="109"/>
      <c r="AO152" s="109"/>
      <c r="AP152" s="109"/>
      <c r="AQ152" s="109"/>
      <c r="AR152" s="109"/>
      <c r="AS152" s="109"/>
      <c r="AT152" s="109"/>
      <c r="AU152" s="109"/>
      <c r="AV152" s="109"/>
      <c r="AW152" s="109"/>
      <c r="AX152" s="109"/>
      <c r="AY152" s="109"/>
      <c r="AZ152" s="109"/>
      <c r="BA152" s="109"/>
      <c r="BB152" s="109"/>
      <c r="BC152" s="109"/>
      <c r="BD152" s="109"/>
      <c r="BE152" s="109"/>
    </row>
    <row r="153" spans="1:57" ht="15.75" customHeight="1">
      <c r="A153" s="79"/>
      <c r="B153" s="85"/>
      <c r="C153" s="79"/>
      <c r="D153" s="132"/>
      <c r="E153" s="132"/>
      <c r="F153" s="85"/>
      <c r="G153" s="85" t="str">
        <f>+IFERROR(VLOOKUP(F153,Listas!$B:$C,2,0),"")</f>
        <v/>
      </c>
      <c r="H153" s="85"/>
      <c r="I153" s="85"/>
      <c r="J153" s="85"/>
      <c r="K153" s="79"/>
      <c r="L153" s="79"/>
      <c r="M153" s="82"/>
      <c r="N153" s="79"/>
      <c r="O153" s="132"/>
      <c r="P153" s="80"/>
      <c r="Q153" s="85"/>
      <c r="R153" s="85"/>
      <c r="S153" s="85"/>
      <c r="T153" s="85"/>
      <c r="U153" s="79"/>
      <c r="V153" s="85"/>
      <c r="W153" s="79"/>
      <c r="X153" s="222" t="str">
        <f t="shared" si="0"/>
        <v/>
      </c>
      <c r="Y153" s="87"/>
      <c r="Z153" s="88"/>
      <c r="AA153" s="223" t="str">
        <f>+IF(T153="UI",'Tasas por grupos escalonada'!$C$12,IF(T153="UYU",'Tasas por grupos escalonada'!$C$11,""))</f>
        <v/>
      </c>
      <c r="AB153" s="85"/>
      <c r="AC153" s="85"/>
      <c r="AD153" s="85"/>
      <c r="AE153" s="85"/>
      <c r="AF153" s="90" t="str">
        <f t="shared" si="1"/>
        <v/>
      </c>
      <c r="AG153" s="91" t="str">
        <f t="shared" si="2"/>
        <v/>
      </c>
      <c r="AH153" s="92" t="str">
        <f t="shared" si="3"/>
        <v/>
      </c>
      <c r="AI153" s="93" t="str">
        <f t="shared" si="4"/>
        <v/>
      </c>
      <c r="AJ153" s="93" t="str">
        <f t="shared" si="5"/>
        <v/>
      </c>
      <c r="AK153" s="215" t="str">
        <f t="shared" si="6"/>
        <v/>
      </c>
      <c r="AL153" s="99" t="str">
        <f>+IF(A153="","",IF(C153="",70,VLOOKUP(I153,Hoja2!A:D,4,0)))</f>
        <v/>
      </c>
      <c r="AM153" s="109"/>
      <c r="AN153" s="109"/>
      <c r="AO153" s="109"/>
      <c r="AP153" s="109"/>
      <c r="AQ153" s="109"/>
      <c r="AR153" s="109"/>
      <c r="AS153" s="109"/>
      <c r="AT153" s="109"/>
      <c r="AU153" s="109"/>
      <c r="AV153" s="109"/>
      <c r="AW153" s="109"/>
      <c r="AX153" s="109"/>
      <c r="AY153" s="109"/>
      <c r="AZ153" s="109"/>
      <c r="BA153" s="109"/>
      <c r="BB153" s="109"/>
      <c r="BC153" s="109"/>
      <c r="BD153" s="109"/>
      <c r="BE153" s="109"/>
    </row>
    <row r="154" spans="1:57" ht="15.75" customHeight="1">
      <c r="A154" s="79"/>
      <c r="B154" s="85"/>
      <c r="C154" s="79"/>
      <c r="D154" s="132"/>
      <c r="E154" s="132"/>
      <c r="F154" s="85"/>
      <c r="G154" s="85" t="str">
        <f>+IFERROR(VLOOKUP(F154,Listas!$B:$C,2,0),"")</f>
        <v/>
      </c>
      <c r="H154" s="85"/>
      <c r="I154" s="85"/>
      <c r="J154" s="85"/>
      <c r="K154" s="79"/>
      <c r="L154" s="79"/>
      <c r="M154" s="82"/>
      <c r="N154" s="79"/>
      <c r="O154" s="132"/>
      <c r="P154" s="80"/>
      <c r="Q154" s="85"/>
      <c r="R154" s="85"/>
      <c r="S154" s="85"/>
      <c r="T154" s="85"/>
      <c r="U154" s="79"/>
      <c r="V154" s="85"/>
      <c r="W154" s="79"/>
      <c r="X154" s="222" t="str">
        <f t="shared" si="0"/>
        <v/>
      </c>
      <c r="Y154" s="87"/>
      <c r="Z154" s="88"/>
      <c r="AA154" s="223" t="str">
        <f>+IF(T154="UI",'Tasas por grupos escalonada'!$C$12,IF(T154="UYU",'Tasas por grupos escalonada'!$C$11,""))</f>
        <v/>
      </c>
      <c r="AB154" s="85"/>
      <c r="AC154" s="85"/>
      <c r="AD154" s="85"/>
      <c r="AE154" s="85"/>
      <c r="AF154" s="90" t="str">
        <f t="shared" si="1"/>
        <v/>
      </c>
      <c r="AG154" s="91" t="str">
        <f t="shared" si="2"/>
        <v/>
      </c>
      <c r="AH154" s="92" t="str">
        <f t="shared" si="3"/>
        <v/>
      </c>
      <c r="AI154" s="93" t="str">
        <f t="shared" si="4"/>
        <v/>
      </c>
      <c r="AJ154" s="93" t="str">
        <f t="shared" si="5"/>
        <v/>
      </c>
      <c r="AK154" s="215" t="str">
        <f t="shared" si="6"/>
        <v/>
      </c>
      <c r="AL154" s="99" t="str">
        <f>+IF(A154="","",IF(C154="",70,VLOOKUP(I154,Hoja2!A:D,4,0)))</f>
        <v/>
      </c>
      <c r="AM154" s="109"/>
      <c r="AN154" s="109"/>
      <c r="AO154" s="109"/>
      <c r="AP154" s="109"/>
      <c r="AQ154" s="109"/>
      <c r="AR154" s="109"/>
      <c r="AS154" s="109"/>
      <c r="AT154" s="109"/>
      <c r="AU154" s="109"/>
      <c r="AV154" s="109"/>
      <c r="AW154" s="109"/>
      <c r="AX154" s="109"/>
      <c r="AY154" s="109"/>
      <c r="AZ154" s="109"/>
      <c r="BA154" s="109"/>
      <c r="BB154" s="109"/>
      <c r="BC154" s="109"/>
      <c r="BD154" s="109"/>
      <c r="BE154" s="109"/>
    </row>
    <row r="155" spans="1:57" ht="15.75" customHeight="1">
      <c r="A155" s="79"/>
      <c r="B155" s="85"/>
      <c r="C155" s="79"/>
      <c r="D155" s="132"/>
      <c r="E155" s="132"/>
      <c r="F155" s="85"/>
      <c r="G155" s="85" t="str">
        <f>+IFERROR(VLOOKUP(F155,Listas!$B:$C,2,0),"")</f>
        <v/>
      </c>
      <c r="H155" s="85"/>
      <c r="I155" s="85"/>
      <c r="J155" s="85"/>
      <c r="K155" s="79"/>
      <c r="L155" s="79"/>
      <c r="M155" s="82"/>
      <c r="N155" s="79"/>
      <c r="O155" s="132"/>
      <c r="P155" s="80"/>
      <c r="Q155" s="85"/>
      <c r="R155" s="85"/>
      <c r="S155" s="85"/>
      <c r="T155" s="85"/>
      <c r="U155" s="79"/>
      <c r="V155" s="85"/>
      <c r="W155" s="79"/>
      <c r="X155" s="222" t="str">
        <f t="shared" si="0"/>
        <v/>
      </c>
      <c r="Y155" s="87"/>
      <c r="Z155" s="88"/>
      <c r="AA155" s="223" t="str">
        <f>+IF(T155="UI",'Tasas por grupos escalonada'!$C$12,IF(T155="UYU",'Tasas por grupos escalonada'!$C$11,""))</f>
        <v/>
      </c>
      <c r="AB155" s="85"/>
      <c r="AC155" s="85"/>
      <c r="AD155" s="85"/>
      <c r="AE155" s="85"/>
      <c r="AF155" s="90" t="str">
        <f t="shared" si="1"/>
        <v/>
      </c>
      <c r="AG155" s="91" t="str">
        <f t="shared" si="2"/>
        <v/>
      </c>
      <c r="AH155" s="92" t="str">
        <f t="shared" si="3"/>
        <v/>
      </c>
      <c r="AI155" s="93" t="str">
        <f t="shared" si="4"/>
        <v/>
      </c>
      <c r="AJ155" s="93" t="str">
        <f t="shared" si="5"/>
        <v/>
      </c>
      <c r="AK155" s="215" t="str">
        <f t="shared" si="6"/>
        <v/>
      </c>
      <c r="AL155" s="99" t="str">
        <f>+IF(A155="","",IF(C155="",70,VLOOKUP(I155,Hoja2!A:D,4,0)))</f>
        <v/>
      </c>
      <c r="AM155" s="109"/>
      <c r="AN155" s="109"/>
      <c r="AO155" s="109"/>
      <c r="AP155" s="109"/>
      <c r="AQ155" s="109"/>
      <c r="AR155" s="109"/>
      <c r="AS155" s="109"/>
      <c r="AT155" s="109"/>
      <c r="AU155" s="109"/>
      <c r="AV155" s="109"/>
      <c r="AW155" s="109"/>
      <c r="AX155" s="109"/>
      <c r="AY155" s="109"/>
      <c r="AZ155" s="109"/>
      <c r="BA155" s="109"/>
      <c r="BB155" s="109"/>
      <c r="BC155" s="109"/>
      <c r="BD155" s="109"/>
      <c r="BE155" s="109"/>
    </row>
    <row r="156" spans="1:57" ht="15.75" customHeight="1">
      <c r="A156" s="79"/>
      <c r="B156" s="85"/>
      <c r="C156" s="79"/>
      <c r="D156" s="132"/>
      <c r="E156" s="132"/>
      <c r="F156" s="85"/>
      <c r="G156" s="85" t="str">
        <f>+IFERROR(VLOOKUP(F156,Listas!$B:$C,2,0),"")</f>
        <v/>
      </c>
      <c r="H156" s="85"/>
      <c r="I156" s="85"/>
      <c r="J156" s="85"/>
      <c r="K156" s="79"/>
      <c r="L156" s="79"/>
      <c r="M156" s="82"/>
      <c r="N156" s="79"/>
      <c r="O156" s="132"/>
      <c r="P156" s="80"/>
      <c r="Q156" s="85"/>
      <c r="R156" s="85"/>
      <c r="S156" s="85"/>
      <c r="T156" s="85"/>
      <c r="U156" s="79"/>
      <c r="V156" s="85"/>
      <c r="W156" s="79"/>
      <c r="X156" s="222" t="str">
        <f t="shared" si="0"/>
        <v/>
      </c>
      <c r="Y156" s="87"/>
      <c r="Z156" s="88"/>
      <c r="AA156" s="223" t="str">
        <f>+IF(T156="UI",'Tasas por grupos escalonada'!$C$12,IF(T156="UYU",'Tasas por grupos escalonada'!$C$11,""))</f>
        <v/>
      </c>
      <c r="AB156" s="85"/>
      <c r="AC156" s="85"/>
      <c r="AD156" s="85"/>
      <c r="AE156" s="85"/>
      <c r="AF156" s="90" t="str">
        <f t="shared" si="1"/>
        <v/>
      </c>
      <c r="AG156" s="91" t="str">
        <f t="shared" si="2"/>
        <v/>
      </c>
      <c r="AH156" s="92" t="str">
        <f t="shared" si="3"/>
        <v/>
      </c>
      <c r="AI156" s="93" t="str">
        <f t="shared" si="4"/>
        <v/>
      </c>
      <c r="AJ156" s="93" t="str">
        <f t="shared" si="5"/>
        <v/>
      </c>
      <c r="AK156" s="215" t="str">
        <f t="shared" si="6"/>
        <v/>
      </c>
      <c r="AL156" s="99" t="str">
        <f>+IF(A156="","",IF(C156="",70,VLOOKUP(I156,Hoja2!A:D,4,0)))</f>
        <v/>
      </c>
      <c r="AM156" s="109"/>
      <c r="AN156" s="109"/>
      <c r="AO156" s="109"/>
      <c r="AP156" s="109"/>
      <c r="AQ156" s="109"/>
      <c r="AR156" s="109"/>
      <c r="AS156" s="109"/>
      <c r="AT156" s="109"/>
      <c r="AU156" s="109"/>
      <c r="AV156" s="109"/>
      <c r="AW156" s="109"/>
      <c r="AX156" s="109"/>
      <c r="AY156" s="109"/>
      <c r="AZ156" s="109"/>
      <c r="BA156" s="109"/>
      <c r="BB156" s="109"/>
      <c r="BC156" s="109"/>
      <c r="BD156" s="109"/>
      <c r="BE156" s="109"/>
    </row>
    <row r="157" spans="1:57" ht="15.75" customHeight="1">
      <c r="A157" s="79"/>
      <c r="B157" s="85"/>
      <c r="C157" s="79"/>
      <c r="D157" s="132"/>
      <c r="E157" s="132"/>
      <c r="F157" s="85"/>
      <c r="G157" s="85" t="str">
        <f>+IFERROR(VLOOKUP(F157,Listas!$B:$C,2,0),"")</f>
        <v/>
      </c>
      <c r="H157" s="85"/>
      <c r="I157" s="85"/>
      <c r="J157" s="85"/>
      <c r="K157" s="79"/>
      <c r="L157" s="79"/>
      <c r="M157" s="82"/>
      <c r="N157" s="79"/>
      <c r="O157" s="132"/>
      <c r="P157" s="80"/>
      <c r="Q157" s="85"/>
      <c r="R157" s="85"/>
      <c r="S157" s="85"/>
      <c r="T157" s="85"/>
      <c r="U157" s="79"/>
      <c r="V157" s="85"/>
      <c r="W157" s="79"/>
      <c r="X157" s="222" t="str">
        <f t="shared" si="0"/>
        <v/>
      </c>
      <c r="Y157" s="87"/>
      <c r="Z157" s="88"/>
      <c r="AA157" s="223" t="str">
        <f>+IF(T157="UI",'Tasas por grupos escalonada'!$C$12,IF(T157="UYU",'Tasas por grupos escalonada'!$C$11,""))</f>
        <v/>
      </c>
      <c r="AB157" s="85"/>
      <c r="AC157" s="85"/>
      <c r="AD157" s="85"/>
      <c r="AE157" s="85"/>
      <c r="AF157" s="90" t="str">
        <f t="shared" si="1"/>
        <v/>
      </c>
      <c r="AG157" s="91" t="str">
        <f t="shared" si="2"/>
        <v/>
      </c>
      <c r="AH157" s="92" t="str">
        <f t="shared" si="3"/>
        <v/>
      </c>
      <c r="AI157" s="93" t="str">
        <f t="shared" si="4"/>
        <v/>
      </c>
      <c r="AJ157" s="93" t="str">
        <f t="shared" si="5"/>
        <v/>
      </c>
      <c r="AK157" s="215" t="str">
        <f t="shared" si="6"/>
        <v/>
      </c>
      <c r="AL157" s="99" t="str">
        <f>+IF(A157="","",IF(C157="",70,VLOOKUP(I157,Hoja2!A:D,4,0)))</f>
        <v/>
      </c>
      <c r="AM157" s="109"/>
      <c r="AN157" s="109"/>
      <c r="AO157" s="109"/>
      <c r="AP157" s="109"/>
      <c r="AQ157" s="109"/>
      <c r="AR157" s="109"/>
      <c r="AS157" s="109"/>
      <c r="AT157" s="109"/>
      <c r="AU157" s="109"/>
      <c r="AV157" s="109"/>
      <c r="AW157" s="109"/>
      <c r="AX157" s="109"/>
      <c r="AY157" s="109"/>
      <c r="AZ157" s="109"/>
      <c r="BA157" s="109"/>
      <c r="BB157" s="109"/>
      <c r="BC157" s="109"/>
      <c r="BD157" s="109"/>
      <c r="BE157" s="109"/>
    </row>
    <row r="158" spans="1:57" ht="15.75" customHeight="1">
      <c r="A158" s="79"/>
      <c r="B158" s="85"/>
      <c r="C158" s="79"/>
      <c r="D158" s="132"/>
      <c r="E158" s="132"/>
      <c r="F158" s="85"/>
      <c r="G158" s="85" t="str">
        <f>+IFERROR(VLOOKUP(F158,Listas!$B:$C,2,0),"")</f>
        <v/>
      </c>
      <c r="H158" s="85"/>
      <c r="I158" s="85"/>
      <c r="J158" s="85"/>
      <c r="K158" s="79"/>
      <c r="L158" s="79"/>
      <c r="M158" s="82"/>
      <c r="N158" s="79"/>
      <c r="O158" s="132"/>
      <c r="P158" s="80"/>
      <c r="Q158" s="85"/>
      <c r="R158" s="85"/>
      <c r="S158" s="85"/>
      <c r="T158" s="85"/>
      <c r="U158" s="79"/>
      <c r="V158" s="85"/>
      <c r="W158" s="79"/>
      <c r="X158" s="222" t="str">
        <f t="shared" si="0"/>
        <v/>
      </c>
      <c r="Y158" s="87"/>
      <c r="Z158" s="88"/>
      <c r="AA158" s="223" t="str">
        <f>+IF(T158="UI",'Tasas por grupos escalonada'!$C$12,IF(T158="UYU",'Tasas por grupos escalonada'!$C$11,""))</f>
        <v/>
      </c>
      <c r="AB158" s="85"/>
      <c r="AC158" s="85"/>
      <c r="AD158" s="85"/>
      <c r="AE158" s="85"/>
      <c r="AF158" s="90" t="str">
        <f t="shared" si="1"/>
        <v/>
      </c>
      <c r="AG158" s="91" t="str">
        <f t="shared" si="2"/>
        <v/>
      </c>
      <c r="AH158" s="92" t="str">
        <f t="shared" si="3"/>
        <v/>
      </c>
      <c r="AI158" s="93" t="str">
        <f t="shared" si="4"/>
        <v/>
      </c>
      <c r="AJ158" s="93" t="str">
        <f t="shared" si="5"/>
        <v/>
      </c>
      <c r="AK158" s="215" t="str">
        <f t="shared" si="6"/>
        <v/>
      </c>
      <c r="AL158" s="99" t="str">
        <f>+IF(A158="","",IF(C158="",70,VLOOKUP(I158,Hoja2!A:D,4,0)))</f>
        <v/>
      </c>
      <c r="AM158" s="109"/>
      <c r="AN158" s="109"/>
      <c r="AO158" s="109"/>
      <c r="AP158" s="109"/>
      <c r="AQ158" s="109"/>
      <c r="AR158" s="109"/>
      <c r="AS158" s="109"/>
      <c r="AT158" s="109"/>
      <c r="AU158" s="109"/>
      <c r="AV158" s="109"/>
      <c r="AW158" s="109"/>
      <c r="AX158" s="109"/>
      <c r="AY158" s="109"/>
      <c r="AZ158" s="109"/>
      <c r="BA158" s="109"/>
      <c r="BB158" s="109"/>
      <c r="BC158" s="109"/>
      <c r="BD158" s="109"/>
      <c r="BE158" s="109"/>
    </row>
    <row r="159" spans="1:57" ht="15.75" customHeight="1">
      <c r="A159" s="79"/>
      <c r="B159" s="85"/>
      <c r="C159" s="79"/>
      <c r="D159" s="132"/>
      <c r="E159" s="132"/>
      <c r="F159" s="85"/>
      <c r="G159" s="85" t="str">
        <f>+IFERROR(VLOOKUP(F159,Listas!$B:$C,2,0),"")</f>
        <v/>
      </c>
      <c r="H159" s="85"/>
      <c r="I159" s="85"/>
      <c r="J159" s="85"/>
      <c r="K159" s="79"/>
      <c r="L159" s="79"/>
      <c r="M159" s="82"/>
      <c r="N159" s="79"/>
      <c r="O159" s="132"/>
      <c r="P159" s="80"/>
      <c r="Q159" s="85"/>
      <c r="R159" s="85"/>
      <c r="S159" s="85"/>
      <c r="T159" s="85"/>
      <c r="U159" s="79"/>
      <c r="V159" s="85"/>
      <c r="W159" s="79"/>
      <c r="X159" s="222" t="str">
        <f t="shared" si="0"/>
        <v/>
      </c>
      <c r="Y159" s="87"/>
      <c r="Z159" s="88"/>
      <c r="AA159" s="223" t="str">
        <f>+IF(T159="UI",'Tasas por grupos escalonada'!$C$12,IF(T159="UYU",'Tasas por grupos escalonada'!$C$11,""))</f>
        <v/>
      </c>
      <c r="AB159" s="85"/>
      <c r="AC159" s="85"/>
      <c r="AD159" s="85"/>
      <c r="AE159" s="85"/>
      <c r="AF159" s="90" t="str">
        <f t="shared" si="1"/>
        <v/>
      </c>
      <c r="AG159" s="91" t="str">
        <f t="shared" si="2"/>
        <v/>
      </c>
      <c r="AH159" s="92" t="str">
        <f t="shared" si="3"/>
        <v/>
      </c>
      <c r="AI159" s="93" t="str">
        <f t="shared" si="4"/>
        <v/>
      </c>
      <c r="AJ159" s="93" t="str">
        <f t="shared" si="5"/>
        <v/>
      </c>
      <c r="AK159" s="215" t="str">
        <f t="shared" si="6"/>
        <v/>
      </c>
      <c r="AL159" s="99" t="str">
        <f>+IF(A159="","",IF(C159="",70,VLOOKUP(I159,Hoja2!A:D,4,0)))</f>
        <v/>
      </c>
      <c r="AM159" s="109"/>
      <c r="AN159" s="109"/>
      <c r="AO159" s="109"/>
      <c r="AP159" s="109"/>
      <c r="AQ159" s="109"/>
      <c r="AR159" s="109"/>
      <c r="AS159" s="109"/>
      <c r="AT159" s="109"/>
      <c r="AU159" s="109"/>
      <c r="AV159" s="109"/>
      <c r="AW159" s="109"/>
      <c r="AX159" s="109"/>
      <c r="AY159" s="109"/>
      <c r="AZ159" s="109"/>
      <c r="BA159" s="109"/>
      <c r="BB159" s="109"/>
      <c r="BC159" s="109"/>
      <c r="BD159" s="109"/>
      <c r="BE159" s="109"/>
    </row>
    <row r="160" spans="1:57" ht="15.75" customHeight="1">
      <c r="A160" s="79"/>
      <c r="B160" s="85"/>
      <c r="C160" s="79"/>
      <c r="D160" s="132"/>
      <c r="E160" s="132"/>
      <c r="F160" s="85"/>
      <c r="G160" s="85" t="str">
        <f>+IFERROR(VLOOKUP(F160,Listas!$B:$C,2,0),"")</f>
        <v/>
      </c>
      <c r="H160" s="85"/>
      <c r="I160" s="85"/>
      <c r="J160" s="85"/>
      <c r="K160" s="79"/>
      <c r="L160" s="79"/>
      <c r="M160" s="82"/>
      <c r="N160" s="79"/>
      <c r="O160" s="132"/>
      <c r="P160" s="80"/>
      <c r="Q160" s="85"/>
      <c r="R160" s="85"/>
      <c r="S160" s="85"/>
      <c r="T160" s="85"/>
      <c r="U160" s="79"/>
      <c r="V160" s="85"/>
      <c r="W160" s="79"/>
      <c r="X160" s="222" t="str">
        <f t="shared" si="0"/>
        <v/>
      </c>
      <c r="Y160" s="87"/>
      <c r="Z160" s="88"/>
      <c r="AA160" s="223" t="str">
        <f>+IF(T160="UI",'Tasas por grupos escalonada'!$C$12,IF(T160="UYU",'Tasas por grupos escalonada'!$C$11,""))</f>
        <v/>
      </c>
      <c r="AB160" s="85"/>
      <c r="AC160" s="85"/>
      <c r="AD160" s="85"/>
      <c r="AE160" s="85"/>
      <c r="AF160" s="90" t="str">
        <f t="shared" si="1"/>
        <v/>
      </c>
      <c r="AG160" s="91" t="str">
        <f t="shared" si="2"/>
        <v/>
      </c>
      <c r="AH160" s="92" t="str">
        <f t="shared" si="3"/>
        <v/>
      </c>
      <c r="AI160" s="93" t="str">
        <f t="shared" si="4"/>
        <v/>
      </c>
      <c r="AJ160" s="93" t="str">
        <f t="shared" si="5"/>
        <v/>
      </c>
      <c r="AK160" s="215" t="str">
        <f t="shared" si="6"/>
        <v/>
      </c>
      <c r="AL160" s="99" t="str">
        <f>+IF(A160="","",IF(C160="",70,VLOOKUP(I160,Hoja2!A:D,4,0)))</f>
        <v/>
      </c>
      <c r="AM160" s="109"/>
      <c r="AN160" s="109"/>
      <c r="AO160" s="109"/>
      <c r="AP160" s="109"/>
      <c r="AQ160" s="109"/>
      <c r="AR160" s="109"/>
      <c r="AS160" s="109"/>
      <c r="AT160" s="109"/>
      <c r="AU160" s="109"/>
      <c r="AV160" s="109"/>
      <c r="AW160" s="109"/>
      <c r="AX160" s="109"/>
      <c r="AY160" s="109"/>
      <c r="AZ160" s="109"/>
      <c r="BA160" s="109"/>
      <c r="BB160" s="109"/>
      <c r="BC160" s="109"/>
      <c r="BD160" s="109"/>
      <c r="BE160" s="109"/>
    </row>
    <row r="161" spans="1:57" ht="15.75" customHeight="1">
      <c r="A161" s="79"/>
      <c r="B161" s="85"/>
      <c r="C161" s="79"/>
      <c r="D161" s="132"/>
      <c r="E161" s="132"/>
      <c r="F161" s="85"/>
      <c r="G161" s="85" t="str">
        <f>+IFERROR(VLOOKUP(F161,Listas!$B:$C,2,0),"")</f>
        <v/>
      </c>
      <c r="H161" s="85"/>
      <c r="I161" s="85"/>
      <c r="J161" s="85"/>
      <c r="K161" s="79"/>
      <c r="L161" s="79"/>
      <c r="M161" s="82"/>
      <c r="N161" s="79"/>
      <c r="O161" s="132"/>
      <c r="P161" s="80"/>
      <c r="Q161" s="85"/>
      <c r="R161" s="85"/>
      <c r="S161" s="85"/>
      <c r="T161" s="85"/>
      <c r="U161" s="79"/>
      <c r="V161" s="85"/>
      <c r="W161" s="79"/>
      <c r="X161" s="222" t="str">
        <f t="shared" si="0"/>
        <v/>
      </c>
      <c r="Y161" s="87"/>
      <c r="Z161" s="88"/>
      <c r="AA161" s="223" t="str">
        <f>+IF(T161="UI",'Tasas por grupos escalonada'!$C$12,IF(T161="UYU",'Tasas por grupos escalonada'!$C$11,""))</f>
        <v/>
      </c>
      <c r="AB161" s="85"/>
      <c r="AC161" s="85"/>
      <c r="AD161" s="85"/>
      <c r="AE161" s="85"/>
      <c r="AF161" s="90" t="str">
        <f t="shared" si="1"/>
        <v/>
      </c>
      <c r="AG161" s="91" t="str">
        <f t="shared" si="2"/>
        <v/>
      </c>
      <c r="AH161" s="92" t="str">
        <f t="shared" si="3"/>
        <v/>
      </c>
      <c r="AI161" s="93" t="str">
        <f t="shared" si="4"/>
        <v/>
      </c>
      <c r="AJ161" s="93" t="str">
        <f t="shared" si="5"/>
        <v/>
      </c>
      <c r="AK161" s="215" t="str">
        <f t="shared" si="6"/>
        <v/>
      </c>
      <c r="AL161" s="99" t="str">
        <f>+IF(A161="","",IF(C161="",70,VLOOKUP(I161,Hoja2!A:D,4,0)))</f>
        <v/>
      </c>
      <c r="AM161" s="109"/>
      <c r="AN161" s="109"/>
      <c r="AO161" s="109"/>
      <c r="AP161" s="109"/>
      <c r="AQ161" s="109"/>
      <c r="AR161" s="109"/>
      <c r="AS161" s="109"/>
      <c r="AT161" s="109"/>
      <c r="AU161" s="109"/>
      <c r="AV161" s="109"/>
      <c r="AW161" s="109"/>
      <c r="AX161" s="109"/>
      <c r="AY161" s="109"/>
      <c r="AZ161" s="109"/>
      <c r="BA161" s="109"/>
      <c r="BB161" s="109"/>
      <c r="BC161" s="109"/>
      <c r="BD161" s="109"/>
      <c r="BE161" s="109"/>
    </row>
    <row r="162" spans="1:57" ht="15.75" customHeight="1">
      <c r="A162" s="79"/>
      <c r="B162" s="85"/>
      <c r="C162" s="79"/>
      <c r="D162" s="132"/>
      <c r="E162" s="132"/>
      <c r="F162" s="85"/>
      <c r="G162" s="85" t="str">
        <f>+IFERROR(VLOOKUP(F162,Listas!$B:$C,2,0),"")</f>
        <v/>
      </c>
      <c r="H162" s="85"/>
      <c r="I162" s="85"/>
      <c r="J162" s="85"/>
      <c r="K162" s="79"/>
      <c r="L162" s="79"/>
      <c r="M162" s="82"/>
      <c r="N162" s="79"/>
      <c r="O162" s="132"/>
      <c r="P162" s="80"/>
      <c r="Q162" s="85"/>
      <c r="R162" s="85"/>
      <c r="S162" s="85"/>
      <c r="T162" s="85"/>
      <c r="U162" s="79"/>
      <c r="V162" s="85"/>
      <c r="W162" s="79"/>
      <c r="X162" s="222" t="str">
        <f t="shared" si="0"/>
        <v/>
      </c>
      <c r="Y162" s="87"/>
      <c r="Z162" s="88"/>
      <c r="AA162" s="223" t="str">
        <f>+IF(T162="UI",'Tasas por grupos escalonada'!$C$12,IF(T162="UYU",'Tasas por grupos escalonada'!$C$11,""))</f>
        <v/>
      </c>
      <c r="AB162" s="85"/>
      <c r="AC162" s="85"/>
      <c r="AD162" s="85"/>
      <c r="AE162" s="85"/>
      <c r="AF162" s="90" t="str">
        <f t="shared" si="1"/>
        <v/>
      </c>
      <c r="AG162" s="91" t="str">
        <f t="shared" si="2"/>
        <v/>
      </c>
      <c r="AH162" s="92" t="str">
        <f t="shared" si="3"/>
        <v/>
      </c>
      <c r="AI162" s="93" t="str">
        <f t="shared" si="4"/>
        <v/>
      </c>
      <c r="AJ162" s="93" t="str">
        <f t="shared" si="5"/>
        <v/>
      </c>
      <c r="AK162" s="215" t="str">
        <f t="shared" si="6"/>
        <v/>
      </c>
      <c r="AL162" s="99" t="str">
        <f>+IF(A162="","",IF(C162="",70,VLOOKUP(I162,Hoja2!A:D,4,0)))</f>
        <v/>
      </c>
      <c r="AM162" s="109"/>
      <c r="AN162" s="109"/>
      <c r="AO162" s="109"/>
      <c r="AP162" s="109"/>
      <c r="AQ162" s="109"/>
      <c r="AR162" s="109"/>
      <c r="AS162" s="109"/>
      <c r="AT162" s="109"/>
      <c r="AU162" s="109"/>
      <c r="AV162" s="109"/>
      <c r="AW162" s="109"/>
      <c r="AX162" s="109"/>
      <c r="AY162" s="109"/>
      <c r="AZ162" s="109"/>
      <c r="BA162" s="109"/>
      <c r="BB162" s="109"/>
      <c r="BC162" s="109"/>
      <c r="BD162" s="109"/>
      <c r="BE162" s="109"/>
    </row>
    <row r="163" spans="1:57" ht="15.75" customHeight="1">
      <c r="A163" s="79"/>
      <c r="B163" s="85"/>
      <c r="C163" s="79"/>
      <c r="D163" s="132"/>
      <c r="E163" s="132"/>
      <c r="F163" s="85"/>
      <c r="G163" s="85" t="str">
        <f>+IFERROR(VLOOKUP(F163,Listas!$B:$C,2,0),"")</f>
        <v/>
      </c>
      <c r="H163" s="85"/>
      <c r="I163" s="85"/>
      <c r="J163" s="85"/>
      <c r="K163" s="79"/>
      <c r="L163" s="79"/>
      <c r="M163" s="82"/>
      <c r="N163" s="79"/>
      <c r="O163" s="132"/>
      <c r="P163" s="80"/>
      <c r="Q163" s="85"/>
      <c r="R163" s="85"/>
      <c r="S163" s="85"/>
      <c r="T163" s="85"/>
      <c r="U163" s="79"/>
      <c r="V163" s="85"/>
      <c r="W163" s="79"/>
      <c r="X163" s="222" t="str">
        <f t="shared" si="0"/>
        <v/>
      </c>
      <c r="Y163" s="87"/>
      <c r="Z163" s="88"/>
      <c r="AA163" s="223" t="str">
        <f>+IF(T163="UI",'Tasas por grupos escalonada'!$C$12,IF(T163="UYU",'Tasas por grupos escalonada'!$C$11,""))</f>
        <v/>
      </c>
      <c r="AB163" s="85"/>
      <c r="AC163" s="85"/>
      <c r="AD163" s="85"/>
      <c r="AE163" s="85"/>
      <c r="AF163" s="90" t="str">
        <f t="shared" si="1"/>
        <v/>
      </c>
      <c r="AG163" s="91" t="str">
        <f t="shared" si="2"/>
        <v/>
      </c>
      <c r="AH163" s="92" t="str">
        <f t="shared" si="3"/>
        <v/>
      </c>
      <c r="AI163" s="93" t="str">
        <f t="shared" si="4"/>
        <v/>
      </c>
      <c r="AJ163" s="93" t="str">
        <f t="shared" si="5"/>
        <v/>
      </c>
      <c r="AK163" s="215" t="str">
        <f t="shared" si="6"/>
        <v/>
      </c>
      <c r="AL163" s="99" t="str">
        <f>+IF(A163="","",IF(C163="",70,VLOOKUP(I163,Hoja2!A:D,4,0)))</f>
        <v/>
      </c>
      <c r="AM163" s="109"/>
      <c r="AN163" s="109"/>
      <c r="AO163" s="109"/>
      <c r="AP163" s="109"/>
      <c r="AQ163" s="109"/>
      <c r="AR163" s="109"/>
      <c r="AS163" s="109"/>
      <c r="AT163" s="109"/>
      <c r="AU163" s="109"/>
      <c r="AV163" s="109"/>
      <c r="AW163" s="109"/>
      <c r="AX163" s="109"/>
      <c r="AY163" s="109"/>
      <c r="AZ163" s="109"/>
      <c r="BA163" s="109"/>
      <c r="BB163" s="109"/>
      <c r="BC163" s="109"/>
      <c r="BD163" s="109"/>
      <c r="BE163" s="109"/>
    </row>
    <row r="164" spans="1:57" ht="15.75" customHeight="1">
      <c r="A164" s="79"/>
      <c r="B164" s="85"/>
      <c r="C164" s="79"/>
      <c r="D164" s="132"/>
      <c r="E164" s="132"/>
      <c r="F164" s="85"/>
      <c r="G164" s="85" t="str">
        <f>+IFERROR(VLOOKUP(F164,Listas!$B:$C,2,0),"")</f>
        <v/>
      </c>
      <c r="H164" s="85"/>
      <c r="I164" s="85"/>
      <c r="J164" s="85"/>
      <c r="K164" s="79"/>
      <c r="L164" s="79"/>
      <c r="M164" s="82"/>
      <c r="N164" s="79"/>
      <c r="O164" s="132"/>
      <c r="P164" s="80"/>
      <c r="Q164" s="85"/>
      <c r="R164" s="85"/>
      <c r="S164" s="85"/>
      <c r="T164" s="85"/>
      <c r="U164" s="79"/>
      <c r="V164" s="85"/>
      <c r="W164" s="79"/>
      <c r="X164" s="222" t="str">
        <f t="shared" si="0"/>
        <v/>
      </c>
      <c r="Y164" s="87"/>
      <c r="Z164" s="88"/>
      <c r="AA164" s="223" t="str">
        <f>+IF(T164="UI",'Tasas por grupos escalonada'!$C$12,IF(T164="UYU",'Tasas por grupos escalonada'!$C$11,""))</f>
        <v/>
      </c>
      <c r="AB164" s="85"/>
      <c r="AC164" s="85"/>
      <c r="AD164" s="85"/>
      <c r="AE164" s="85"/>
      <c r="AF164" s="90" t="str">
        <f t="shared" si="1"/>
        <v/>
      </c>
      <c r="AG164" s="91" t="str">
        <f t="shared" si="2"/>
        <v/>
      </c>
      <c r="AH164" s="92" t="str">
        <f t="shared" si="3"/>
        <v/>
      </c>
      <c r="AI164" s="93" t="str">
        <f t="shared" si="4"/>
        <v/>
      </c>
      <c r="AJ164" s="93" t="str">
        <f t="shared" si="5"/>
        <v/>
      </c>
      <c r="AK164" s="215" t="str">
        <f t="shared" si="6"/>
        <v/>
      </c>
      <c r="AL164" s="99" t="str">
        <f>+IF(A164="","",IF(C164="",70,VLOOKUP(I164,Hoja2!A:D,4,0)))</f>
        <v/>
      </c>
      <c r="AM164" s="109"/>
      <c r="AN164" s="109"/>
      <c r="AO164" s="109"/>
      <c r="AP164" s="109"/>
      <c r="AQ164" s="109"/>
      <c r="AR164" s="109"/>
      <c r="AS164" s="109"/>
      <c r="AT164" s="109"/>
      <c r="AU164" s="109"/>
      <c r="AV164" s="109"/>
      <c r="AW164" s="109"/>
      <c r="AX164" s="109"/>
      <c r="AY164" s="109"/>
      <c r="AZ164" s="109"/>
      <c r="BA164" s="109"/>
      <c r="BB164" s="109"/>
      <c r="BC164" s="109"/>
      <c r="BD164" s="109"/>
      <c r="BE164" s="109"/>
    </row>
    <row r="165" spans="1:57" ht="15.75" customHeight="1">
      <c r="A165" s="79"/>
      <c r="B165" s="85"/>
      <c r="C165" s="79"/>
      <c r="D165" s="132"/>
      <c r="E165" s="132"/>
      <c r="F165" s="85"/>
      <c r="G165" s="85" t="str">
        <f>+IFERROR(VLOOKUP(F165,Listas!$B:$C,2,0),"")</f>
        <v/>
      </c>
      <c r="H165" s="85"/>
      <c r="I165" s="85"/>
      <c r="J165" s="85"/>
      <c r="K165" s="79"/>
      <c r="L165" s="79"/>
      <c r="M165" s="82"/>
      <c r="N165" s="79"/>
      <c r="O165" s="132"/>
      <c r="P165" s="80"/>
      <c r="Q165" s="85"/>
      <c r="R165" s="85"/>
      <c r="S165" s="85"/>
      <c r="T165" s="85"/>
      <c r="U165" s="79"/>
      <c r="V165" s="85"/>
      <c r="W165" s="79"/>
      <c r="X165" s="222" t="str">
        <f t="shared" si="0"/>
        <v/>
      </c>
      <c r="Y165" s="87"/>
      <c r="Z165" s="88"/>
      <c r="AA165" s="223" t="str">
        <f>+IF(T165="UI",'Tasas por grupos escalonada'!$C$12,IF(T165="UYU",'Tasas por grupos escalonada'!$C$11,""))</f>
        <v/>
      </c>
      <c r="AB165" s="85"/>
      <c r="AC165" s="85"/>
      <c r="AD165" s="85"/>
      <c r="AE165" s="85"/>
      <c r="AF165" s="90" t="str">
        <f t="shared" si="1"/>
        <v/>
      </c>
      <c r="AG165" s="91" t="str">
        <f t="shared" si="2"/>
        <v/>
      </c>
      <c r="AH165" s="92" t="str">
        <f t="shared" si="3"/>
        <v/>
      </c>
      <c r="AI165" s="93" t="str">
        <f t="shared" si="4"/>
        <v/>
      </c>
      <c r="AJ165" s="93" t="str">
        <f t="shared" si="5"/>
        <v/>
      </c>
      <c r="AK165" s="215" t="str">
        <f t="shared" si="6"/>
        <v/>
      </c>
      <c r="AL165" s="99" t="str">
        <f>+IF(A165="","",IF(C165="",70,VLOOKUP(I165,Hoja2!A:D,4,0)))</f>
        <v/>
      </c>
      <c r="AM165" s="109"/>
      <c r="AN165" s="109"/>
      <c r="AO165" s="109"/>
      <c r="AP165" s="109"/>
      <c r="AQ165" s="109"/>
      <c r="AR165" s="109"/>
      <c r="AS165" s="109"/>
      <c r="AT165" s="109"/>
      <c r="AU165" s="109"/>
      <c r="AV165" s="109"/>
      <c r="AW165" s="109"/>
      <c r="AX165" s="109"/>
      <c r="AY165" s="109"/>
      <c r="AZ165" s="109"/>
      <c r="BA165" s="109"/>
      <c r="BB165" s="109"/>
      <c r="BC165" s="109"/>
      <c r="BD165" s="109"/>
      <c r="BE165" s="109"/>
    </row>
    <row r="166" spans="1:57" ht="15.75" customHeight="1">
      <c r="A166" s="79"/>
      <c r="B166" s="85"/>
      <c r="C166" s="79"/>
      <c r="D166" s="132"/>
      <c r="E166" s="132"/>
      <c r="F166" s="85"/>
      <c r="G166" s="85" t="str">
        <f>+IFERROR(VLOOKUP(F166,Listas!$B:$C,2,0),"")</f>
        <v/>
      </c>
      <c r="H166" s="85"/>
      <c r="I166" s="85"/>
      <c r="J166" s="85"/>
      <c r="K166" s="79"/>
      <c r="L166" s="79"/>
      <c r="M166" s="82"/>
      <c r="N166" s="79"/>
      <c r="O166" s="132"/>
      <c r="P166" s="80"/>
      <c r="Q166" s="85"/>
      <c r="R166" s="85"/>
      <c r="S166" s="85"/>
      <c r="T166" s="85"/>
      <c r="U166" s="79"/>
      <c r="V166" s="85"/>
      <c r="W166" s="79"/>
      <c r="X166" s="222" t="str">
        <f t="shared" si="0"/>
        <v/>
      </c>
      <c r="Y166" s="87"/>
      <c r="Z166" s="88"/>
      <c r="AA166" s="223" t="str">
        <f>+IF(T166="UI",'Tasas por grupos escalonada'!$C$12,IF(T166="UYU",'Tasas por grupos escalonada'!$C$11,""))</f>
        <v/>
      </c>
      <c r="AB166" s="85"/>
      <c r="AC166" s="85"/>
      <c r="AD166" s="85"/>
      <c r="AE166" s="85"/>
      <c r="AF166" s="90" t="str">
        <f t="shared" si="1"/>
        <v/>
      </c>
      <c r="AG166" s="91" t="str">
        <f t="shared" si="2"/>
        <v/>
      </c>
      <c r="AH166" s="92" t="str">
        <f t="shared" si="3"/>
        <v/>
      </c>
      <c r="AI166" s="93" t="str">
        <f t="shared" si="4"/>
        <v/>
      </c>
      <c r="AJ166" s="93" t="str">
        <f t="shared" si="5"/>
        <v/>
      </c>
      <c r="AK166" s="215" t="str">
        <f t="shared" si="6"/>
        <v/>
      </c>
      <c r="AL166" s="99" t="str">
        <f>+IF(A166="","",IF(C166="",70,VLOOKUP(I166,Hoja2!A:D,4,0)))</f>
        <v/>
      </c>
      <c r="AM166" s="109"/>
      <c r="AN166" s="109"/>
      <c r="AO166" s="109"/>
      <c r="AP166" s="109"/>
      <c r="AQ166" s="109"/>
      <c r="AR166" s="109"/>
      <c r="AS166" s="109"/>
      <c r="AT166" s="109"/>
      <c r="AU166" s="109"/>
      <c r="AV166" s="109"/>
      <c r="AW166" s="109"/>
      <c r="AX166" s="109"/>
      <c r="AY166" s="109"/>
      <c r="AZ166" s="109"/>
      <c r="BA166" s="109"/>
      <c r="BB166" s="109"/>
      <c r="BC166" s="109"/>
      <c r="BD166" s="109"/>
      <c r="BE166" s="109"/>
    </row>
    <row r="167" spans="1:57" ht="15.75" customHeight="1">
      <c r="A167" s="79"/>
      <c r="B167" s="85"/>
      <c r="C167" s="79"/>
      <c r="D167" s="132"/>
      <c r="E167" s="132"/>
      <c r="F167" s="85"/>
      <c r="G167" s="85" t="str">
        <f>+IFERROR(VLOOKUP(F167,Listas!$B:$C,2,0),"")</f>
        <v/>
      </c>
      <c r="H167" s="85"/>
      <c r="I167" s="85"/>
      <c r="J167" s="85"/>
      <c r="K167" s="79"/>
      <c r="L167" s="79"/>
      <c r="M167" s="82"/>
      <c r="N167" s="79"/>
      <c r="O167" s="132"/>
      <c r="P167" s="80"/>
      <c r="Q167" s="85"/>
      <c r="R167" s="85"/>
      <c r="S167" s="85"/>
      <c r="T167" s="85"/>
      <c r="U167" s="79"/>
      <c r="V167" s="85"/>
      <c r="W167" s="79"/>
      <c r="X167" s="222" t="str">
        <f t="shared" si="0"/>
        <v/>
      </c>
      <c r="Y167" s="87"/>
      <c r="Z167" s="88"/>
      <c r="AA167" s="223" t="str">
        <f>+IF(T167="UI",'Tasas por grupos escalonada'!$C$12,IF(T167="UYU",'Tasas por grupos escalonada'!$C$11,""))</f>
        <v/>
      </c>
      <c r="AB167" s="85"/>
      <c r="AC167" s="85"/>
      <c r="AD167" s="85"/>
      <c r="AE167" s="85"/>
      <c r="AF167" s="90" t="str">
        <f t="shared" si="1"/>
        <v/>
      </c>
      <c r="AG167" s="91" t="str">
        <f t="shared" si="2"/>
        <v/>
      </c>
      <c r="AH167" s="92" t="str">
        <f t="shared" si="3"/>
        <v/>
      </c>
      <c r="AI167" s="93" t="str">
        <f t="shared" si="4"/>
        <v/>
      </c>
      <c r="AJ167" s="93" t="str">
        <f t="shared" si="5"/>
        <v/>
      </c>
      <c r="AK167" s="215" t="str">
        <f t="shared" si="6"/>
        <v/>
      </c>
      <c r="AL167" s="99" t="str">
        <f>+IF(A167="","",IF(C167="",70,VLOOKUP(I167,Hoja2!A:D,4,0)))</f>
        <v/>
      </c>
      <c r="AM167" s="109"/>
      <c r="AN167" s="109"/>
      <c r="AO167" s="109"/>
      <c r="AP167" s="109"/>
      <c r="AQ167" s="109"/>
      <c r="AR167" s="109"/>
      <c r="AS167" s="109"/>
      <c r="AT167" s="109"/>
      <c r="AU167" s="109"/>
      <c r="AV167" s="109"/>
      <c r="AW167" s="109"/>
      <c r="AX167" s="109"/>
      <c r="AY167" s="109"/>
      <c r="AZ167" s="109"/>
      <c r="BA167" s="109"/>
      <c r="BB167" s="109"/>
      <c r="BC167" s="109"/>
      <c r="BD167" s="109"/>
      <c r="BE167" s="109"/>
    </row>
    <row r="168" spans="1:57" ht="15.75" customHeight="1">
      <c r="A168" s="79"/>
      <c r="B168" s="85"/>
      <c r="C168" s="79"/>
      <c r="D168" s="132"/>
      <c r="E168" s="132"/>
      <c r="F168" s="85"/>
      <c r="G168" s="85" t="str">
        <f>+IFERROR(VLOOKUP(F168,Listas!$B:$C,2,0),"")</f>
        <v/>
      </c>
      <c r="H168" s="85"/>
      <c r="I168" s="85"/>
      <c r="J168" s="85"/>
      <c r="K168" s="79"/>
      <c r="L168" s="79"/>
      <c r="M168" s="82"/>
      <c r="N168" s="79"/>
      <c r="O168" s="132"/>
      <c r="P168" s="80"/>
      <c r="Q168" s="85"/>
      <c r="R168" s="85"/>
      <c r="S168" s="85"/>
      <c r="T168" s="85"/>
      <c r="U168" s="79"/>
      <c r="V168" s="85"/>
      <c r="W168" s="79"/>
      <c r="X168" s="222" t="str">
        <f t="shared" si="0"/>
        <v/>
      </c>
      <c r="Y168" s="87"/>
      <c r="Z168" s="88"/>
      <c r="AA168" s="223" t="str">
        <f>+IF(T168="UI",'Tasas por grupos escalonada'!$C$12,IF(T168="UYU",'Tasas por grupos escalonada'!$C$11,""))</f>
        <v/>
      </c>
      <c r="AB168" s="85"/>
      <c r="AC168" s="85"/>
      <c r="AD168" s="85"/>
      <c r="AE168" s="85"/>
      <c r="AF168" s="90" t="str">
        <f t="shared" si="1"/>
        <v/>
      </c>
      <c r="AG168" s="91" t="str">
        <f t="shared" si="2"/>
        <v/>
      </c>
      <c r="AH168" s="92" t="str">
        <f t="shared" si="3"/>
        <v/>
      </c>
      <c r="AI168" s="93" t="str">
        <f t="shared" si="4"/>
        <v/>
      </c>
      <c r="AJ168" s="93" t="str">
        <f t="shared" si="5"/>
        <v/>
      </c>
      <c r="AK168" s="215" t="str">
        <f t="shared" si="6"/>
        <v/>
      </c>
      <c r="AL168" s="99" t="str">
        <f>+IF(A168="","",IF(C168="",70,VLOOKUP(I168,Hoja2!A:D,4,0)))</f>
        <v/>
      </c>
      <c r="AM168" s="109"/>
      <c r="AN168" s="109"/>
      <c r="AO168" s="109"/>
      <c r="AP168" s="109"/>
      <c r="AQ168" s="109"/>
      <c r="AR168" s="109"/>
      <c r="AS168" s="109"/>
      <c r="AT168" s="109"/>
      <c r="AU168" s="109"/>
      <c r="AV168" s="109"/>
      <c r="AW168" s="109"/>
      <c r="AX168" s="109"/>
      <c r="AY168" s="109"/>
      <c r="AZ168" s="109"/>
      <c r="BA168" s="109"/>
      <c r="BB168" s="109"/>
      <c r="BC168" s="109"/>
      <c r="BD168" s="109"/>
      <c r="BE168" s="109"/>
    </row>
    <row r="169" spans="1:57" ht="15.75" customHeight="1">
      <c r="A169" s="79"/>
      <c r="B169" s="85"/>
      <c r="C169" s="79"/>
      <c r="D169" s="132"/>
      <c r="E169" s="132"/>
      <c r="F169" s="85"/>
      <c r="G169" s="85" t="str">
        <f>+IFERROR(VLOOKUP(F169,Listas!$B:$C,2,0),"")</f>
        <v/>
      </c>
      <c r="H169" s="85"/>
      <c r="I169" s="85"/>
      <c r="J169" s="85"/>
      <c r="K169" s="79"/>
      <c r="L169" s="79"/>
      <c r="M169" s="82"/>
      <c r="N169" s="79"/>
      <c r="O169" s="132"/>
      <c r="P169" s="80"/>
      <c r="Q169" s="85"/>
      <c r="R169" s="85"/>
      <c r="S169" s="85"/>
      <c r="T169" s="85"/>
      <c r="U169" s="79"/>
      <c r="V169" s="85"/>
      <c r="W169" s="79"/>
      <c r="X169" s="222" t="str">
        <f t="shared" si="0"/>
        <v/>
      </c>
      <c r="Y169" s="87"/>
      <c r="Z169" s="88"/>
      <c r="AA169" s="223" t="str">
        <f>+IF(T169="UI",'Tasas por grupos escalonada'!$C$12,IF(T169="UYU",'Tasas por grupos escalonada'!$C$11,""))</f>
        <v/>
      </c>
      <c r="AB169" s="85"/>
      <c r="AC169" s="85"/>
      <c r="AD169" s="85"/>
      <c r="AE169" s="85"/>
      <c r="AF169" s="90" t="str">
        <f t="shared" si="1"/>
        <v/>
      </c>
      <c r="AG169" s="91" t="str">
        <f t="shared" si="2"/>
        <v/>
      </c>
      <c r="AH169" s="92" t="str">
        <f t="shared" si="3"/>
        <v/>
      </c>
      <c r="AI169" s="93" t="str">
        <f t="shared" si="4"/>
        <v/>
      </c>
      <c r="AJ169" s="93" t="str">
        <f t="shared" si="5"/>
        <v/>
      </c>
      <c r="AK169" s="215" t="str">
        <f t="shared" si="6"/>
        <v/>
      </c>
      <c r="AL169" s="99" t="str">
        <f>+IF(A169="","",IF(C169="",70,VLOOKUP(I169,Hoja2!A:D,4,0)))</f>
        <v/>
      </c>
      <c r="AM169" s="109"/>
      <c r="AN169" s="109"/>
      <c r="AO169" s="109"/>
      <c r="AP169" s="109"/>
      <c r="AQ169" s="109"/>
      <c r="AR169" s="109"/>
      <c r="AS169" s="109"/>
      <c r="AT169" s="109"/>
      <c r="AU169" s="109"/>
      <c r="AV169" s="109"/>
      <c r="AW169" s="109"/>
      <c r="AX169" s="109"/>
      <c r="AY169" s="109"/>
      <c r="AZ169" s="109"/>
      <c r="BA169" s="109"/>
      <c r="BB169" s="109"/>
      <c r="BC169" s="109"/>
      <c r="BD169" s="109"/>
      <c r="BE169" s="109"/>
    </row>
    <row r="170" spans="1:57" ht="15.75" customHeight="1">
      <c r="A170" s="79"/>
      <c r="B170" s="85"/>
      <c r="C170" s="79"/>
      <c r="D170" s="132"/>
      <c r="E170" s="132"/>
      <c r="F170" s="85"/>
      <c r="G170" s="85" t="str">
        <f>+IFERROR(VLOOKUP(F170,Listas!$B:$C,2,0),"")</f>
        <v/>
      </c>
      <c r="H170" s="85"/>
      <c r="I170" s="85"/>
      <c r="J170" s="85"/>
      <c r="K170" s="79"/>
      <c r="L170" s="79"/>
      <c r="M170" s="82"/>
      <c r="N170" s="79"/>
      <c r="O170" s="132"/>
      <c r="P170" s="80"/>
      <c r="Q170" s="85"/>
      <c r="R170" s="85"/>
      <c r="S170" s="85"/>
      <c r="T170" s="85"/>
      <c r="U170" s="79"/>
      <c r="V170" s="85"/>
      <c r="W170" s="79"/>
      <c r="X170" s="222" t="str">
        <f t="shared" si="0"/>
        <v/>
      </c>
      <c r="Y170" s="87"/>
      <c r="Z170" s="88"/>
      <c r="AA170" s="223" t="str">
        <f>+IF(T170="UI",'Tasas por grupos escalonada'!$C$12,IF(T170="UYU",'Tasas por grupos escalonada'!$C$11,""))</f>
        <v/>
      </c>
      <c r="AB170" s="85"/>
      <c r="AC170" s="85"/>
      <c r="AD170" s="85"/>
      <c r="AE170" s="85"/>
      <c r="AF170" s="90" t="str">
        <f t="shared" si="1"/>
        <v/>
      </c>
      <c r="AG170" s="91" t="str">
        <f t="shared" si="2"/>
        <v/>
      </c>
      <c r="AH170" s="92" t="str">
        <f t="shared" si="3"/>
        <v/>
      </c>
      <c r="AI170" s="93" t="str">
        <f t="shared" si="4"/>
        <v/>
      </c>
      <c r="AJ170" s="93" t="str">
        <f t="shared" si="5"/>
        <v/>
      </c>
      <c r="AK170" s="215" t="str">
        <f t="shared" si="6"/>
        <v/>
      </c>
      <c r="AL170" s="99" t="str">
        <f>+IF(A170="","",IF(C170="",70,VLOOKUP(I170,Hoja2!A:D,4,0)))</f>
        <v/>
      </c>
      <c r="AM170" s="109"/>
      <c r="AN170" s="109"/>
      <c r="AO170" s="109"/>
      <c r="AP170" s="109"/>
      <c r="AQ170" s="109"/>
      <c r="AR170" s="109"/>
      <c r="AS170" s="109"/>
      <c r="AT170" s="109"/>
      <c r="AU170" s="109"/>
      <c r="AV170" s="109"/>
      <c r="AW170" s="109"/>
      <c r="AX170" s="109"/>
      <c r="AY170" s="109"/>
      <c r="AZ170" s="109"/>
      <c r="BA170" s="109"/>
      <c r="BB170" s="109"/>
      <c r="BC170" s="109"/>
      <c r="BD170" s="109"/>
      <c r="BE170" s="109"/>
    </row>
    <row r="171" spans="1:57" ht="15.75" customHeight="1">
      <c r="A171" s="79"/>
      <c r="B171" s="85"/>
      <c r="C171" s="79"/>
      <c r="D171" s="132"/>
      <c r="E171" s="132"/>
      <c r="F171" s="85"/>
      <c r="G171" s="85" t="str">
        <f>+IFERROR(VLOOKUP(F171,Listas!$B:$C,2,0),"")</f>
        <v/>
      </c>
      <c r="H171" s="85"/>
      <c r="I171" s="85"/>
      <c r="J171" s="85"/>
      <c r="K171" s="79"/>
      <c r="L171" s="79"/>
      <c r="M171" s="82"/>
      <c r="N171" s="79"/>
      <c r="O171" s="132"/>
      <c r="P171" s="80"/>
      <c r="Q171" s="85"/>
      <c r="R171" s="85"/>
      <c r="S171" s="85"/>
      <c r="T171" s="85"/>
      <c r="U171" s="79"/>
      <c r="V171" s="85"/>
      <c r="W171" s="79"/>
      <c r="X171" s="222" t="str">
        <f t="shared" si="0"/>
        <v/>
      </c>
      <c r="Y171" s="87"/>
      <c r="Z171" s="88"/>
      <c r="AA171" s="223" t="str">
        <f>+IF(T171="UI",'Tasas por grupos escalonada'!$C$12,IF(T171="UYU",'Tasas por grupos escalonada'!$C$11,""))</f>
        <v/>
      </c>
      <c r="AB171" s="85"/>
      <c r="AC171" s="85"/>
      <c r="AD171" s="85"/>
      <c r="AE171" s="85"/>
      <c r="AF171" s="90" t="str">
        <f t="shared" si="1"/>
        <v/>
      </c>
      <c r="AG171" s="91" t="str">
        <f t="shared" si="2"/>
        <v/>
      </c>
      <c r="AH171" s="92" t="str">
        <f t="shared" si="3"/>
        <v/>
      </c>
      <c r="AI171" s="93" t="str">
        <f t="shared" si="4"/>
        <v/>
      </c>
      <c r="AJ171" s="93" t="str">
        <f t="shared" si="5"/>
        <v/>
      </c>
      <c r="AK171" s="215" t="str">
        <f t="shared" si="6"/>
        <v/>
      </c>
      <c r="AL171" s="99" t="str">
        <f>+IF(A171="","",IF(C171="",70,VLOOKUP(I171,Hoja2!A:D,4,0)))</f>
        <v/>
      </c>
      <c r="AM171" s="109"/>
      <c r="AN171" s="109"/>
      <c r="AO171" s="109"/>
      <c r="AP171" s="109"/>
      <c r="AQ171" s="109"/>
      <c r="AR171" s="109"/>
      <c r="AS171" s="109"/>
      <c r="AT171" s="109"/>
      <c r="AU171" s="109"/>
      <c r="AV171" s="109"/>
      <c r="AW171" s="109"/>
      <c r="AX171" s="109"/>
      <c r="AY171" s="109"/>
      <c r="AZ171" s="109"/>
      <c r="BA171" s="109"/>
      <c r="BB171" s="109"/>
      <c r="BC171" s="109"/>
      <c r="BD171" s="109"/>
      <c r="BE171" s="109"/>
    </row>
    <row r="172" spans="1:57" ht="15.75" customHeight="1">
      <c r="A172" s="79"/>
      <c r="B172" s="85"/>
      <c r="C172" s="79"/>
      <c r="D172" s="132"/>
      <c r="E172" s="132"/>
      <c r="F172" s="85"/>
      <c r="G172" s="85" t="str">
        <f>+IFERROR(VLOOKUP(F172,Listas!$B:$C,2,0),"")</f>
        <v/>
      </c>
      <c r="H172" s="85"/>
      <c r="I172" s="85"/>
      <c r="J172" s="85"/>
      <c r="K172" s="79"/>
      <c r="L172" s="79"/>
      <c r="M172" s="82"/>
      <c r="N172" s="79"/>
      <c r="O172" s="132"/>
      <c r="P172" s="80"/>
      <c r="Q172" s="85"/>
      <c r="R172" s="85"/>
      <c r="S172" s="85"/>
      <c r="T172" s="85"/>
      <c r="U172" s="79"/>
      <c r="V172" s="85"/>
      <c r="W172" s="79"/>
      <c r="X172" s="222" t="str">
        <f t="shared" si="0"/>
        <v/>
      </c>
      <c r="Y172" s="87"/>
      <c r="Z172" s="88"/>
      <c r="AA172" s="223" t="str">
        <f>+IF(T172="UI",'Tasas por grupos escalonada'!$C$12,IF(T172="UYU",'Tasas por grupos escalonada'!$C$11,""))</f>
        <v/>
      </c>
      <c r="AB172" s="85"/>
      <c r="AC172" s="85"/>
      <c r="AD172" s="85"/>
      <c r="AE172" s="85"/>
      <c r="AF172" s="90" t="str">
        <f t="shared" si="1"/>
        <v/>
      </c>
      <c r="AG172" s="91" t="str">
        <f t="shared" si="2"/>
        <v/>
      </c>
      <c r="AH172" s="92" t="str">
        <f t="shared" si="3"/>
        <v/>
      </c>
      <c r="AI172" s="93" t="str">
        <f t="shared" si="4"/>
        <v/>
      </c>
      <c r="AJ172" s="93" t="str">
        <f t="shared" si="5"/>
        <v/>
      </c>
      <c r="AK172" s="215" t="str">
        <f t="shared" si="6"/>
        <v/>
      </c>
      <c r="AL172" s="99" t="str">
        <f>+IF(A172="","",IF(C172="",70,VLOOKUP(I172,Hoja2!A:D,4,0)))</f>
        <v/>
      </c>
      <c r="AM172" s="109"/>
      <c r="AN172" s="109"/>
      <c r="AO172" s="109"/>
      <c r="AP172" s="109"/>
      <c r="AQ172" s="109"/>
      <c r="AR172" s="109"/>
      <c r="AS172" s="109"/>
      <c r="AT172" s="109"/>
      <c r="AU172" s="109"/>
      <c r="AV172" s="109"/>
      <c r="AW172" s="109"/>
      <c r="AX172" s="109"/>
      <c r="AY172" s="109"/>
      <c r="AZ172" s="109"/>
      <c r="BA172" s="109"/>
      <c r="BB172" s="109"/>
      <c r="BC172" s="109"/>
      <c r="BD172" s="109"/>
      <c r="BE172" s="109"/>
    </row>
    <row r="173" spans="1:57" ht="15.75" customHeight="1">
      <c r="A173" s="79"/>
      <c r="B173" s="85"/>
      <c r="C173" s="79"/>
      <c r="D173" s="132"/>
      <c r="E173" s="132"/>
      <c r="F173" s="85"/>
      <c r="G173" s="85" t="str">
        <f>+IFERROR(VLOOKUP(F173,Listas!$B:$C,2,0),"")</f>
        <v/>
      </c>
      <c r="H173" s="85"/>
      <c r="I173" s="85"/>
      <c r="J173" s="85"/>
      <c r="K173" s="79"/>
      <c r="L173" s="79"/>
      <c r="M173" s="82"/>
      <c r="N173" s="79"/>
      <c r="O173" s="132"/>
      <c r="P173" s="80"/>
      <c r="Q173" s="85"/>
      <c r="R173" s="85"/>
      <c r="S173" s="85"/>
      <c r="T173" s="85"/>
      <c r="U173" s="79"/>
      <c r="V173" s="85"/>
      <c r="W173" s="79"/>
      <c r="X173" s="222" t="str">
        <f t="shared" si="0"/>
        <v/>
      </c>
      <c r="Y173" s="87"/>
      <c r="Z173" s="88"/>
      <c r="AA173" s="223" t="str">
        <f>+IF(T173="UI",'Tasas por grupos escalonada'!$C$12,IF(T173="UYU",'Tasas por grupos escalonada'!$C$11,""))</f>
        <v/>
      </c>
      <c r="AB173" s="85"/>
      <c r="AC173" s="85"/>
      <c r="AD173" s="85"/>
      <c r="AE173" s="85"/>
      <c r="AF173" s="90" t="str">
        <f t="shared" si="1"/>
        <v/>
      </c>
      <c r="AG173" s="91" t="str">
        <f t="shared" si="2"/>
        <v/>
      </c>
      <c r="AH173" s="92" t="str">
        <f t="shared" si="3"/>
        <v/>
      </c>
      <c r="AI173" s="93" t="str">
        <f t="shared" si="4"/>
        <v/>
      </c>
      <c r="AJ173" s="93" t="str">
        <f t="shared" si="5"/>
        <v/>
      </c>
      <c r="AK173" s="215" t="str">
        <f t="shared" si="6"/>
        <v/>
      </c>
      <c r="AL173" s="99" t="str">
        <f>+IF(A173="","",IF(C173="",70,VLOOKUP(I173,Hoja2!A:D,4,0)))</f>
        <v/>
      </c>
      <c r="AM173" s="109"/>
      <c r="AN173" s="109"/>
      <c r="AO173" s="109"/>
      <c r="AP173" s="109"/>
      <c r="AQ173" s="109"/>
      <c r="AR173" s="109"/>
      <c r="AS173" s="109"/>
      <c r="AT173" s="109"/>
      <c r="AU173" s="109"/>
      <c r="AV173" s="109"/>
      <c r="AW173" s="109"/>
      <c r="AX173" s="109"/>
      <c r="AY173" s="109"/>
      <c r="AZ173" s="109"/>
      <c r="BA173" s="109"/>
      <c r="BB173" s="109"/>
      <c r="BC173" s="109"/>
      <c r="BD173" s="109"/>
      <c r="BE173" s="109"/>
    </row>
    <row r="174" spans="1:57" ht="15.75" customHeight="1">
      <c r="A174" s="79"/>
      <c r="B174" s="85"/>
      <c r="C174" s="79"/>
      <c r="D174" s="132"/>
      <c r="E174" s="132"/>
      <c r="F174" s="85"/>
      <c r="G174" s="85" t="str">
        <f>+IFERROR(VLOOKUP(F174,Listas!$B:$C,2,0),"")</f>
        <v/>
      </c>
      <c r="H174" s="85"/>
      <c r="I174" s="85"/>
      <c r="J174" s="85"/>
      <c r="K174" s="79"/>
      <c r="L174" s="79"/>
      <c r="M174" s="82"/>
      <c r="N174" s="79"/>
      <c r="O174" s="132"/>
      <c r="P174" s="80"/>
      <c r="Q174" s="85"/>
      <c r="R174" s="85"/>
      <c r="S174" s="85"/>
      <c r="T174" s="85"/>
      <c r="U174" s="79"/>
      <c r="V174" s="85"/>
      <c r="W174" s="79"/>
      <c r="X174" s="222" t="str">
        <f t="shared" si="0"/>
        <v/>
      </c>
      <c r="Y174" s="87"/>
      <c r="Z174" s="88"/>
      <c r="AA174" s="223" t="str">
        <f>+IF(T174="UI",'Tasas por grupos escalonada'!$C$12,IF(T174="UYU",'Tasas por grupos escalonada'!$C$11,""))</f>
        <v/>
      </c>
      <c r="AB174" s="85"/>
      <c r="AC174" s="85"/>
      <c r="AD174" s="85"/>
      <c r="AE174" s="85"/>
      <c r="AF174" s="90" t="str">
        <f t="shared" si="1"/>
        <v/>
      </c>
      <c r="AG174" s="91" t="str">
        <f t="shared" si="2"/>
        <v/>
      </c>
      <c r="AH174" s="92" t="str">
        <f t="shared" si="3"/>
        <v/>
      </c>
      <c r="AI174" s="93" t="str">
        <f t="shared" si="4"/>
        <v/>
      </c>
      <c r="AJ174" s="93" t="str">
        <f t="shared" si="5"/>
        <v/>
      </c>
      <c r="AK174" s="215" t="str">
        <f t="shared" si="6"/>
        <v/>
      </c>
      <c r="AL174" s="99" t="str">
        <f>+IF(A174="","",IF(C174="",70,VLOOKUP(I174,Hoja2!A:D,4,0)))</f>
        <v/>
      </c>
      <c r="AM174" s="109"/>
      <c r="AN174" s="109"/>
      <c r="AO174" s="109"/>
      <c r="AP174" s="109"/>
      <c r="AQ174" s="109"/>
      <c r="AR174" s="109"/>
      <c r="AS174" s="109"/>
      <c r="AT174" s="109"/>
      <c r="AU174" s="109"/>
      <c r="AV174" s="109"/>
      <c r="AW174" s="109"/>
      <c r="AX174" s="109"/>
      <c r="AY174" s="109"/>
      <c r="AZ174" s="109"/>
      <c r="BA174" s="109"/>
      <c r="BB174" s="109"/>
      <c r="BC174" s="109"/>
      <c r="BD174" s="109"/>
      <c r="BE174" s="109"/>
    </row>
    <row r="175" spans="1:57" ht="15.75" customHeight="1">
      <c r="A175" s="79"/>
      <c r="B175" s="85"/>
      <c r="C175" s="79"/>
      <c r="D175" s="132"/>
      <c r="E175" s="132"/>
      <c r="F175" s="85"/>
      <c r="G175" s="85" t="str">
        <f>+IFERROR(VLOOKUP(F175,Listas!$B:$C,2,0),"")</f>
        <v/>
      </c>
      <c r="H175" s="85"/>
      <c r="I175" s="85"/>
      <c r="J175" s="85"/>
      <c r="K175" s="79"/>
      <c r="L175" s="79"/>
      <c r="M175" s="82"/>
      <c r="N175" s="79"/>
      <c r="O175" s="132"/>
      <c r="P175" s="80"/>
      <c r="Q175" s="85"/>
      <c r="R175" s="85"/>
      <c r="S175" s="85"/>
      <c r="T175" s="85"/>
      <c r="U175" s="79"/>
      <c r="V175" s="85"/>
      <c r="W175" s="79"/>
      <c r="X175" s="222" t="str">
        <f t="shared" si="0"/>
        <v/>
      </c>
      <c r="Y175" s="87"/>
      <c r="Z175" s="88"/>
      <c r="AA175" s="223" t="str">
        <f>+IF(T175="UI",'Tasas por grupos escalonada'!$C$12,IF(T175="UYU",'Tasas por grupos escalonada'!$C$11,""))</f>
        <v/>
      </c>
      <c r="AB175" s="85"/>
      <c r="AC175" s="85"/>
      <c r="AD175" s="85"/>
      <c r="AE175" s="85"/>
      <c r="AF175" s="90" t="str">
        <f t="shared" si="1"/>
        <v/>
      </c>
      <c r="AG175" s="91" t="str">
        <f t="shared" si="2"/>
        <v/>
      </c>
      <c r="AH175" s="92" t="str">
        <f t="shared" si="3"/>
        <v/>
      </c>
      <c r="AI175" s="93" t="str">
        <f t="shared" si="4"/>
        <v/>
      </c>
      <c r="AJ175" s="93" t="str">
        <f t="shared" si="5"/>
        <v/>
      </c>
      <c r="AK175" s="215" t="str">
        <f t="shared" si="6"/>
        <v/>
      </c>
      <c r="AL175" s="99" t="str">
        <f>+IF(A175="","",IF(C175="",70,VLOOKUP(I175,Hoja2!A:D,4,0)))</f>
        <v/>
      </c>
      <c r="AM175" s="109"/>
      <c r="AN175" s="109"/>
      <c r="AO175" s="109"/>
      <c r="AP175" s="109"/>
      <c r="AQ175" s="109"/>
      <c r="AR175" s="109"/>
      <c r="AS175" s="109"/>
      <c r="AT175" s="109"/>
      <c r="AU175" s="109"/>
      <c r="AV175" s="109"/>
      <c r="AW175" s="109"/>
      <c r="AX175" s="109"/>
      <c r="AY175" s="109"/>
      <c r="AZ175" s="109"/>
      <c r="BA175" s="109"/>
      <c r="BB175" s="109"/>
      <c r="BC175" s="109"/>
      <c r="BD175" s="109"/>
      <c r="BE175" s="109"/>
    </row>
    <row r="176" spans="1:57" ht="15.75" customHeight="1">
      <c r="A176" s="79"/>
      <c r="B176" s="85"/>
      <c r="C176" s="79"/>
      <c r="D176" s="132"/>
      <c r="E176" s="132"/>
      <c r="F176" s="85"/>
      <c r="G176" s="85" t="str">
        <f>+IFERROR(VLOOKUP(F176,Listas!$B:$C,2,0),"")</f>
        <v/>
      </c>
      <c r="H176" s="85"/>
      <c r="I176" s="85"/>
      <c r="J176" s="85"/>
      <c r="K176" s="79"/>
      <c r="L176" s="79"/>
      <c r="M176" s="82"/>
      <c r="N176" s="79"/>
      <c r="O176" s="132"/>
      <c r="P176" s="80"/>
      <c r="Q176" s="85"/>
      <c r="R176" s="85"/>
      <c r="S176" s="85"/>
      <c r="T176" s="85"/>
      <c r="U176" s="79"/>
      <c r="V176" s="85"/>
      <c r="W176" s="79"/>
      <c r="X176" s="222" t="str">
        <f t="shared" si="0"/>
        <v/>
      </c>
      <c r="Y176" s="87"/>
      <c r="Z176" s="88"/>
      <c r="AA176" s="223" t="str">
        <f>+IF(T176="UI",'Tasas por grupos escalonada'!$C$12,IF(T176="UYU",'Tasas por grupos escalonada'!$C$11,""))</f>
        <v/>
      </c>
      <c r="AB176" s="85"/>
      <c r="AC176" s="85"/>
      <c r="AD176" s="85"/>
      <c r="AE176" s="85"/>
      <c r="AF176" s="90" t="str">
        <f t="shared" si="1"/>
        <v/>
      </c>
      <c r="AG176" s="91" t="str">
        <f t="shared" si="2"/>
        <v/>
      </c>
      <c r="AH176" s="92" t="str">
        <f t="shared" si="3"/>
        <v/>
      </c>
      <c r="AI176" s="93" t="str">
        <f t="shared" si="4"/>
        <v/>
      </c>
      <c r="AJ176" s="93" t="str">
        <f t="shared" si="5"/>
        <v/>
      </c>
      <c r="AK176" s="215" t="str">
        <f t="shared" si="6"/>
        <v/>
      </c>
      <c r="AL176" s="99" t="str">
        <f>+IF(A176="","",IF(C176="",70,VLOOKUP(I176,Hoja2!A:D,4,0)))</f>
        <v/>
      </c>
      <c r="AM176" s="109"/>
      <c r="AN176" s="109"/>
      <c r="AO176" s="109"/>
      <c r="AP176" s="109"/>
      <c r="AQ176" s="109"/>
      <c r="AR176" s="109"/>
      <c r="AS176" s="109"/>
      <c r="AT176" s="109"/>
      <c r="AU176" s="109"/>
      <c r="AV176" s="109"/>
      <c r="AW176" s="109"/>
      <c r="AX176" s="109"/>
      <c r="AY176" s="109"/>
      <c r="AZ176" s="109"/>
      <c r="BA176" s="109"/>
      <c r="BB176" s="109"/>
      <c r="BC176" s="109"/>
      <c r="BD176" s="109"/>
      <c r="BE176" s="109"/>
    </row>
    <row r="177" spans="1:57" ht="15.75" customHeight="1">
      <c r="A177" s="79"/>
      <c r="B177" s="85"/>
      <c r="C177" s="79"/>
      <c r="D177" s="132"/>
      <c r="E177" s="132"/>
      <c r="F177" s="85"/>
      <c r="G177" s="85" t="str">
        <f>+IFERROR(VLOOKUP(F177,Listas!$B:$C,2,0),"")</f>
        <v/>
      </c>
      <c r="H177" s="85"/>
      <c r="I177" s="85"/>
      <c r="J177" s="85"/>
      <c r="K177" s="79"/>
      <c r="L177" s="79"/>
      <c r="M177" s="82"/>
      <c r="N177" s="79"/>
      <c r="O177" s="132"/>
      <c r="P177" s="80"/>
      <c r="Q177" s="85"/>
      <c r="R177" s="85"/>
      <c r="S177" s="85"/>
      <c r="T177" s="85"/>
      <c r="U177" s="79"/>
      <c r="V177" s="85"/>
      <c r="W177" s="79"/>
      <c r="X177" s="222" t="str">
        <f t="shared" si="0"/>
        <v/>
      </c>
      <c r="Y177" s="87"/>
      <c r="Z177" s="88"/>
      <c r="AA177" s="223" t="str">
        <f>+IF(T177="UI",'Tasas por grupos escalonada'!$C$12,IF(T177="UYU",'Tasas por grupos escalonada'!$C$11,""))</f>
        <v/>
      </c>
      <c r="AB177" s="85"/>
      <c r="AC177" s="85"/>
      <c r="AD177" s="85"/>
      <c r="AE177" s="85"/>
      <c r="AF177" s="90" t="str">
        <f t="shared" si="1"/>
        <v/>
      </c>
      <c r="AG177" s="91" t="str">
        <f t="shared" si="2"/>
        <v/>
      </c>
      <c r="AH177" s="92" t="str">
        <f t="shared" si="3"/>
        <v/>
      </c>
      <c r="AI177" s="93" t="str">
        <f t="shared" si="4"/>
        <v/>
      </c>
      <c r="AJ177" s="93" t="str">
        <f t="shared" si="5"/>
        <v/>
      </c>
      <c r="AK177" s="215" t="str">
        <f t="shared" si="6"/>
        <v/>
      </c>
      <c r="AL177" s="99" t="str">
        <f>+IF(A177="","",IF(C177="",70,VLOOKUP(I177,Hoja2!A:D,4,0)))</f>
        <v/>
      </c>
      <c r="AM177" s="109"/>
      <c r="AN177" s="109"/>
      <c r="AO177" s="109"/>
      <c r="AP177" s="109"/>
      <c r="AQ177" s="109"/>
      <c r="AR177" s="109"/>
      <c r="AS177" s="109"/>
      <c r="AT177" s="109"/>
      <c r="AU177" s="109"/>
      <c r="AV177" s="109"/>
      <c r="AW177" s="109"/>
      <c r="AX177" s="109"/>
      <c r="AY177" s="109"/>
      <c r="AZ177" s="109"/>
      <c r="BA177" s="109"/>
      <c r="BB177" s="109"/>
      <c r="BC177" s="109"/>
      <c r="BD177" s="109"/>
      <c r="BE177" s="109"/>
    </row>
    <row r="178" spans="1:57" ht="15.75" customHeight="1">
      <c r="A178" s="79"/>
      <c r="B178" s="85"/>
      <c r="C178" s="79"/>
      <c r="D178" s="132"/>
      <c r="E178" s="132"/>
      <c r="F178" s="85"/>
      <c r="G178" s="85" t="str">
        <f>+IFERROR(VLOOKUP(F178,Listas!$B:$C,2,0),"")</f>
        <v/>
      </c>
      <c r="H178" s="85"/>
      <c r="I178" s="85"/>
      <c r="J178" s="85"/>
      <c r="K178" s="79"/>
      <c r="L178" s="79"/>
      <c r="M178" s="82"/>
      <c r="N178" s="79"/>
      <c r="O178" s="132"/>
      <c r="P178" s="80"/>
      <c r="Q178" s="85"/>
      <c r="R178" s="85"/>
      <c r="S178" s="85"/>
      <c r="T178" s="85"/>
      <c r="U178" s="79"/>
      <c r="V178" s="85"/>
      <c r="W178" s="79"/>
      <c r="X178" s="222" t="str">
        <f t="shared" si="0"/>
        <v/>
      </c>
      <c r="Y178" s="87"/>
      <c r="Z178" s="88"/>
      <c r="AA178" s="223" t="str">
        <f>+IF(T178="UI",'Tasas por grupos escalonada'!$C$12,IF(T178="UYU",'Tasas por grupos escalonada'!$C$11,""))</f>
        <v/>
      </c>
      <c r="AB178" s="85"/>
      <c r="AC178" s="85"/>
      <c r="AD178" s="85"/>
      <c r="AE178" s="85"/>
      <c r="AF178" s="90" t="str">
        <f t="shared" si="1"/>
        <v/>
      </c>
      <c r="AG178" s="91" t="str">
        <f t="shared" si="2"/>
        <v/>
      </c>
      <c r="AH178" s="92" t="str">
        <f t="shared" si="3"/>
        <v/>
      </c>
      <c r="AI178" s="93" t="str">
        <f t="shared" si="4"/>
        <v/>
      </c>
      <c r="AJ178" s="93" t="str">
        <f t="shared" si="5"/>
        <v/>
      </c>
      <c r="AK178" s="215" t="str">
        <f t="shared" si="6"/>
        <v/>
      </c>
      <c r="AL178" s="99" t="str">
        <f>+IF(A178="","",IF(C178="",70,VLOOKUP(I178,Hoja2!A:D,4,0)))</f>
        <v/>
      </c>
      <c r="AM178" s="109"/>
      <c r="AN178" s="109"/>
      <c r="AO178" s="109"/>
      <c r="AP178" s="109"/>
      <c r="AQ178" s="109"/>
      <c r="AR178" s="109"/>
      <c r="AS178" s="109"/>
      <c r="AT178" s="109"/>
      <c r="AU178" s="109"/>
      <c r="AV178" s="109"/>
      <c r="AW178" s="109"/>
      <c r="AX178" s="109"/>
      <c r="AY178" s="109"/>
      <c r="AZ178" s="109"/>
      <c r="BA178" s="109"/>
      <c r="BB178" s="109"/>
      <c r="BC178" s="109"/>
      <c r="BD178" s="109"/>
      <c r="BE178" s="109"/>
    </row>
    <row r="179" spans="1:57" ht="15.75" customHeight="1">
      <c r="A179" s="79"/>
      <c r="B179" s="85"/>
      <c r="C179" s="79"/>
      <c r="D179" s="132"/>
      <c r="E179" s="132"/>
      <c r="F179" s="85"/>
      <c r="G179" s="85" t="str">
        <f>+IFERROR(VLOOKUP(F179,Listas!$B:$C,2,0),"")</f>
        <v/>
      </c>
      <c r="H179" s="85"/>
      <c r="I179" s="85"/>
      <c r="J179" s="85"/>
      <c r="K179" s="79"/>
      <c r="L179" s="79"/>
      <c r="M179" s="82"/>
      <c r="N179" s="79"/>
      <c r="O179" s="132"/>
      <c r="P179" s="80"/>
      <c r="Q179" s="85"/>
      <c r="R179" s="85"/>
      <c r="S179" s="85"/>
      <c r="T179" s="85"/>
      <c r="U179" s="79"/>
      <c r="V179" s="85"/>
      <c r="W179" s="79"/>
      <c r="X179" s="222" t="str">
        <f t="shared" si="0"/>
        <v/>
      </c>
      <c r="Y179" s="87"/>
      <c r="Z179" s="88"/>
      <c r="AA179" s="223" t="str">
        <f>+IF(T179="UI",'Tasas por grupos escalonada'!$C$12,IF(T179="UYU",'Tasas por grupos escalonada'!$C$11,""))</f>
        <v/>
      </c>
      <c r="AB179" s="85"/>
      <c r="AC179" s="85"/>
      <c r="AD179" s="85"/>
      <c r="AE179" s="85"/>
      <c r="AF179" s="90" t="str">
        <f t="shared" si="1"/>
        <v/>
      </c>
      <c r="AG179" s="91" t="str">
        <f t="shared" si="2"/>
        <v/>
      </c>
      <c r="AH179" s="92" t="str">
        <f t="shared" si="3"/>
        <v/>
      </c>
      <c r="AI179" s="93" t="str">
        <f t="shared" si="4"/>
        <v/>
      </c>
      <c r="AJ179" s="93" t="str">
        <f t="shared" si="5"/>
        <v/>
      </c>
      <c r="AK179" s="215" t="str">
        <f t="shared" si="6"/>
        <v/>
      </c>
      <c r="AL179" s="99" t="str">
        <f>+IF(A179="","",IF(C179="",70,VLOOKUP(I179,Hoja2!A:D,4,0)))</f>
        <v/>
      </c>
      <c r="AM179" s="109"/>
      <c r="AN179" s="109"/>
      <c r="AO179" s="109"/>
      <c r="AP179" s="109"/>
      <c r="AQ179" s="109"/>
      <c r="AR179" s="109"/>
      <c r="AS179" s="109"/>
      <c r="AT179" s="109"/>
      <c r="AU179" s="109"/>
      <c r="AV179" s="109"/>
      <c r="AW179" s="109"/>
      <c r="AX179" s="109"/>
      <c r="AY179" s="109"/>
      <c r="AZ179" s="109"/>
      <c r="BA179" s="109"/>
      <c r="BB179" s="109"/>
      <c r="BC179" s="109"/>
      <c r="BD179" s="109"/>
      <c r="BE179" s="109"/>
    </row>
    <row r="180" spans="1:57" ht="15.75" customHeight="1">
      <c r="A180" s="79"/>
      <c r="B180" s="85"/>
      <c r="C180" s="79"/>
      <c r="D180" s="132"/>
      <c r="E180" s="132"/>
      <c r="F180" s="85"/>
      <c r="G180" s="85" t="str">
        <f>+IFERROR(VLOOKUP(F180,Listas!$B:$C,2,0),"")</f>
        <v/>
      </c>
      <c r="H180" s="85"/>
      <c r="I180" s="85"/>
      <c r="J180" s="85"/>
      <c r="K180" s="79"/>
      <c r="L180" s="79"/>
      <c r="M180" s="82"/>
      <c r="N180" s="79"/>
      <c r="O180" s="132"/>
      <c r="P180" s="80"/>
      <c r="Q180" s="85"/>
      <c r="R180" s="85"/>
      <c r="S180" s="85"/>
      <c r="T180" s="85"/>
      <c r="U180" s="79"/>
      <c r="V180" s="85"/>
      <c r="W180" s="79"/>
      <c r="X180" s="222" t="str">
        <f t="shared" si="0"/>
        <v/>
      </c>
      <c r="Y180" s="87"/>
      <c r="Z180" s="88"/>
      <c r="AA180" s="223" t="str">
        <f>+IF(T180="UI",'Tasas por grupos escalonada'!$C$12,IF(T180="UYU",'Tasas por grupos escalonada'!$C$11,""))</f>
        <v/>
      </c>
      <c r="AB180" s="85"/>
      <c r="AC180" s="85"/>
      <c r="AD180" s="85"/>
      <c r="AE180" s="85"/>
      <c r="AF180" s="90" t="str">
        <f t="shared" si="1"/>
        <v/>
      </c>
      <c r="AG180" s="91" t="str">
        <f t="shared" si="2"/>
        <v/>
      </c>
      <c r="AH180" s="92" t="str">
        <f t="shared" si="3"/>
        <v/>
      </c>
      <c r="AI180" s="93" t="str">
        <f t="shared" si="4"/>
        <v/>
      </c>
      <c r="AJ180" s="93" t="str">
        <f t="shared" si="5"/>
        <v/>
      </c>
      <c r="AK180" s="215" t="str">
        <f t="shared" si="6"/>
        <v/>
      </c>
      <c r="AL180" s="99" t="str">
        <f>+IF(A180="","",IF(C180="",70,VLOOKUP(I180,Hoja2!A:D,4,0)))</f>
        <v/>
      </c>
      <c r="AM180" s="109"/>
      <c r="AN180" s="109"/>
      <c r="AO180" s="109"/>
      <c r="AP180" s="109"/>
      <c r="AQ180" s="109"/>
      <c r="AR180" s="109"/>
      <c r="AS180" s="109"/>
      <c r="AT180" s="109"/>
      <c r="AU180" s="109"/>
      <c r="AV180" s="109"/>
      <c r="AW180" s="109"/>
      <c r="AX180" s="109"/>
      <c r="AY180" s="109"/>
      <c r="AZ180" s="109"/>
      <c r="BA180" s="109"/>
      <c r="BB180" s="109"/>
      <c r="BC180" s="109"/>
      <c r="BD180" s="109"/>
      <c r="BE180" s="109"/>
    </row>
    <row r="181" spans="1:57" ht="15.75" customHeight="1">
      <c r="A181" s="79"/>
      <c r="B181" s="85"/>
      <c r="C181" s="79"/>
      <c r="D181" s="132"/>
      <c r="E181" s="132"/>
      <c r="F181" s="85"/>
      <c r="G181" s="85" t="str">
        <f>+IFERROR(VLOOKUP(F181,Listas!$B:$C,2,0),"")</f>
        <v/>
      </c>
      <c r="H181" s="85"/>
      <c r="I181" s="85"/>
      <c r="J181" s="85"/>
      <c r="K181" s="79"/>
      <c r="L181" s="79"/>
      <c r="M181" s="82"/>
      <c r="N181" s="79"/>
      <c r="O181" s="132"/>
      <c r="P181" s="80"/>
      <c r="Q181" s="85"/>
      <c r="R181" s="85"/>
      <c r="S181" s="85"/>
      <c r="T181" s="85"/>
      <c r="U181" s="79"/>
      <c r="V181" s="85"/>
      <c r="W181" s="79"/>
      <c r="X181" s="222" t="str">
        <f t="shared" si="0"/>
        <v/>
      </c>
      <c r="Y181" s="87"/>
      <c r="Z181" s="88"/>
      <c r="AA181" s="223" t="str">
        <f>+IF(T181="UI",'Tasas por grupos escalonada'!$C$12,IF(T181="UYU",'Tasas por grupos escalonada'!$C$11,""))</f>
        <v/>
      </c>
      <c r="AB181" s="85"/>
      <c r="AC181" s="85"/>
      <c r="AD181" s="85"/>
      <c r="AE181" s="85"/>
      <c r="AF181" s="90" t="str">
        <f t="shared" si="1"/>
        <v/>
      </c>
      <c r="AG181" s="91" t="str">
        <f t="shared" si="2"/>
        <v/>
      </c>
      <c r="AH181" s="92" t="str">
        <f t="shared" si="3"/>
        <v/>
      </c>
      <c r="AI181" s="93" t="str">
        <f t="shared" si="4"/>
        <v/>
      </c>
      <c r="AJ181" s="93" t="str">
        <f t="shared" si="5"/>
        <v/>
      </c>
      <c r="AK181" s="215" t="str">
        <f t="shared" si="6"/>
        <v/>
      </c>
      <c r="AL181" s="99" t="str">
        <f>+IF(A181="","",IF(C181="",70,VLOOKUP(I181,Hoja2!A:D,4,0)))</f>
        <v/>
      </c>
      <c r="AM181" s="109"/>
      <c r="AN181" s="109"/>
      <c r="AO181" s="109"/>
      <c r="AP181" s="109"/>
      <c r="AQ181" s="109"/>
      <c r="AR181" s="109"/>
      <c r="AS181" s="109"/>
      <c r="AT181" s="109"/>
      <c r="AU181" s="109"/>
      <c r="AV181" s="109"/>
      <c r="AW181" s="109"/>
      <c r="AX181" s="109"/>
      <c r="AY181" s="109"/>
      <c r="AZ181" s="109"/>
      <c r="BA181" s="109"/>
      <c r="BB181" s="109"/>
      <c r="BC181" s="109"/>
      <c r="BD181" s="109"/>
      <c r="BE181" s="109"/>
    </row>
    <row r="182" spans="1:57" ht="15.75" customHeight="1">
      <c r="A182" s="79"/>
      <c r="B182" s="85"/>
      <c r="C182" s="79"/>
      <c r="D182" s="132"/>
      <c r="E182" s="132"/>
      <c r="F182" s="85"/>
      <c r="G182" s="85" t="str">
        <f>+IFERROR(VLOOKUP(F182,Listas!$B:$C,2,0),"")</f>
        <v/>
      </c>
      <c r="H182" s="85"/>
      <c r="I182" s="85"/>
      <c r="J182" s="85"/>
      <c r="K182" s="79"/>
      <c r="L182" s="79"/>
      <c r="M182" s="82"/>
      <c r="N182" s="79"/>
      <c r="O182" s="132"/>
      <c r="P182" s="80"/>
      <c r="Q182" s="85"/>
      <c r="R182" s="85"/>
      <c r="S182" s="85"/>
      <c r="T182" s="85"/>
      <c r="U182" s="79"/>
      <c r="V182" s="85"/>
      <c r="W182" s="79"/>
      <c r="X182" s="222" t="str">
        <f t="shared" si="0"/>
        <v/>
      </c>
      <c r="Y182" s="87"/>
      <c r="Z182" s="88"/>
      <c r="AA182" s="223" t="str">
        <f>+IF(T182="UI",'Tasas por grupos escalonada'!$C$12,IF(T182="UYU",'Tasas por grupos escalonada'!$C$11,""))</f>
        <v/>
      </c>
      <c r="AB182" s="85"/>
      <c r="AC182" s="85"/>
      <c r="AD182" s="85"/>
      <c r="AE182" s="85"/>
      <c r="AF182" s="90" t="str">
        <f t="shared" si="1"/>
        <v/>
      </c>
      <c r="AG182" s="91" t="str">
        <f t="shared" si="2"/>
        <v/>
      </c>
      <c r="AH182" s="92" t="str">
        <f t="shared" si="3"/>
        <v/>
      </c>
      <c r="AI182" s="93" t="str">
        <f t="shared" si="4"/>
        <v/>
      </c>
      <c r="AJ182" s="93" t="str">
        <f t="shared" si="5"/>
        <v/>
      </c>
      <c r="AK182" s="215" t="str">
        <f t="shared" si="6"/>
        <v/>
      </c>
      <c r="AL182" s="99" t="str">
        <f>+IF(A182="","",IF(C182="",70,VLOOKUP(I182,Hoja2!A:D,4,0)))</f>
        <v/>
      </c>
      <c r="AM182" s="109"/>
      <c r="AN182" s="109"/>
      <c r="AO182" s="109"/>
      <c r="AP182" s="109"/>
      <c r="AQ182" s="109"/>
      <c r="AR182" s="109"/>
      <c r="AS182" s="109"/>
      <c r="AT182" s="109"/>
      <c r="AU182" s="109"/>
      <c r="AV182" s="109"/>
      <c r="AW182" s="109"/>
      <c r="AX182" s="109"/>
      <c r="AY182" s="109"/>
      <c r="AZ182" s="109"/>
      <c r="BA182" s="109"/>
      <c r="BB182" s="109"/>
      <c r="BC182" s="109"/>
      <c r="BD182" s="109"/>
      <c r="BE182" s="109"/>
    </row>
    <row r="183" spans="1:57" ht="15.75" customHeight="1">
      <c r="A183" s="79"/>
      <c r="B183" s="85"/>
      <c r="C183" s="79"/>
      <c r="D183" s="132"/>
      <c r="E183" s="132"/>
      <c r="F183" s="85"/>
      <c r="G183" s="85" t="str">
        <f>+IFERROR(VLOOKUP(F183,Listas!$B:$C,2,0),"")</f>
        <v/>
      </c>
      <c r="H183" s="85"/>
      <c r="I183" s="85"/>
      <c r="J183" s="85"/>
      <c r="K183" s="79"/>
      <c r="L183" s="79"/>
      <c r="M183" s="82"/>
      <c r="N183" s="79"/>
      <c r="O183" s="132"/>
      <c r="P183" s="80"/>
      <c r="Q183" s="85"/>
      <c r="R183" s="85"/>
      <c r="S183" s="85"/>
      <c r="T183" s="85"/>
      <c r="U183" s="79"/>
      <c r="V183" s="85"/>
      <c r="W183" s="79"/>
      <c r="X183" s="222" t="str">
        <f t="shared" si="0"/>
        <v/>
      </c>
      <c r="Y183" s="87"/>
      <c r="Z183" s="88"/>
      <c r="AA183" s="223" t="str">
        <f>+IF(T183="UI",'Tasas por grupos escalonada'!$C$12,IF(T183="UYU",'Tasas por grupos escalonada'!$C$11,""))</f>
        <v/>
      </c>
      <c r="AB183" s="85"/>
      <c r="AC183" s="85"/>
      <c r="AD183" s="85"/>
      <c r="AE183" s="85"/>
      <c r="AF183" s="90" t="str">
        <f t="shared" si="1"/>
        <v/>
      </c>
      <c r="AG183" s="91" t="str">
        <f t="shared" si="2"/>
        <v/>
      </c>
      <c r="AH183" s="92" t="str">
        <f t="shared" si="3"/>
        <v/>
      </c>
      <c r="AI183" s="93" t="str">
        <f t="shared" si="4"/>
        <v/>
      </c>
      <c r="AJ183" s="93" t="str">
        <f t="shared" si="5"/>
        <v/>
      </c>
      <c r="AK183" s="215" t="str">
        <f t="shared" si="6"/>
        <v/>
      </c>
      <c r="AL183" s="99" t="str">
        <f>+IF(A183="","",IF(C183="",70,VLOOKUP(I183,Hoja2!A:D,4,0)))</f>
        <v/>
      </c>
      <c r="AM183" s="109"/>
      <c r="AN183" s="109"/>
      <c r="AO183" s="109"/>
      <c r="AP183" s="109"/>
      <c r="AQ183" s="109"/>
      <c r="AR183" s="109"/>
      <c r="AS183" s="109"/>
      <c r="AT183" s="109"/>
      <c r="AU183" s="109"/>
      <c r="AV183" s="109"/>
      <c r="AW183" s="109"/>
      <c r="AX183" s="109"/>
      <c r="AY183" s="109"/>
      <c r="AZ183" s="109"/>
      <c r="BA183" s="109"/>
      <c r="BB183" s="109"/>
      <c r="BC183" s="109"/>
      <c r="BD183" s="109"/>
      <c r="BE183" s="109"/>
    </row>
    <row r="184" spans="1:57" ht="15.75" customHeight="1">
      <c r="A184" s="79"/>
      <c r="B184" s="85"/>
      <c r="C184" s="79"/>
      <c r="D184" s="132"/>
      <c r="E184" s="132"/>
      <c r="F184" s="85"/>
      <c r="G184" s="85" t="str">
        <f>+IFERROR(VLOOKUP(F184,Listas!$B:$C,2,0),"")</f>
        <v/>
      </c>
      <c r="H184" s="85"/>
      <c r="I184" s="85"/>
      <c r="J184" s="85"/>
      <c r="K184" s="79"/>
      <c r="L184" s="79"/>
      <c r="M184" s="82"/>
      <c r="N184" s="79"/>
      <c r="O184" s="132"/>
      <c r="P184" s="80"/>
      <c r="Q184" s="85"/>
      <c r="R184" s="85"/>
      <c r="S184" s="85"/>
      <c r="T184" s="85"/>
      <c r="U184" s="79"/>
      <c r="V184" s="85"/>
      <c r="W184" s="79"/>
      <c r="X184" s="222" t="str">
        <f t="shared" si="0"/>
        <v/>
      </c>
      <c r="Y184" s="87"/>
      <c r="Z184" s="88"/>
      <c r="AA184" s="223" t="str">
        <f>+IF(T184="UI",'Tasas por grupos escalonada'!$C$12,IF(T184="UYU",'Tasas por grupos escalonada'!$C$11,""))</f>
        <v/>
      </c>
      <c r="AB184" s="85"/>
      <c r="AC184" s="85"/>
      <c r="AD184" s="85"/>
      <c r="AE184" s="85"/>
      <c r="AF184" s="90" t="str">
        <f t="shared" si="1"/>
        <v/>
      </c>
      <c r="AG184" s="91" t="str">
        <f t="shared" si="2"/>
        <v/>
      </c>
      <c r="AH184" s="92" t="str">
        <f t="shared" si="3"/>
        <v/>
      </c>
      <c r="AI184" s="93" t="str">
        <f t="shared" si="4"/>
        <v/>
      </c>
      <c r="AJ184" s="93" t="str">
        <f t="shared" si="5"/>
        <v/>
      </c>
      <c r="AK184" s="215" t="str">
        <f t="shared" si="6"/>
        <v/>
      </c>
      <c r="AL184" s="99" t="str">
        <f>+IF(A184="","",IF(C184="",70,VLOOKUP(I184,Hoja2!A:D,4,0)))</f>
        <v/>
      </c>
      <c r="AM184" s="109"/>
      <c r="AN184" s="109"/>
      <c r="AO184" s="109"/>
      <c r="AP184" s="109"/>
      <c r="AQ184" s="109"/>
      <c r="AR184" s="109"/>
      <c r="AS184" s="109"/>
      <c r="AT184" s="109"/>
      <c r="AU184" s="109"/>
      <c r="AV184" s="109"/>
      <c r="AW184" s="109"/>
      <c r="AX184" s="109"/>
      <c r="AY184" s="109"/>
      <c r="AZ184" s="109"/>
      <c r="BA184" s="109"/>
      <c r="BB184" s="109"/>
      <c r="BC184" s="109"/>
      <c r="BD184" s="109"/>
      <c r="BE184" s="109"/>
    </row>
    <row r="185" spans="1:57" ht="15.75" customHeight="1">
      <c r="A185" s="79"/>
      <c r="B185" s="85"/>
      <c r="C185" s="79"/>
      <c r="D185" s="132"/>
      <c r="E185" s="132"/>
      <c r="F185" s="85"/>
      <c r="G185" s="85" t="str">
        <f>+IFERROR(VLOOKUP(F185,Listas!$B:$C,2,0),"")</f>
        <v/>
      </c>
      <c r="H185" s="85"/>
      <c r="I185" s="85"/>
      <c r="J185" s="85"/>
      <c r="K185" s="79"/>
      <c r="L185" s="79"/>
      <c r="M185" s="82"/>
      <c r="N185" s="79"/>
      <c r="O185" s="132"/>
      <c r="P185" s="80"/>
      <c r="Q185" s="85"/>
      <c r="R185" s="85"/>
      <c r="S185" s="85"/>
      <c r="T185" s="85"/>
      <c r="U185" s="79"/>
      <c r="V185" s="85"/>
      <c r="W185" s="79"/>
      <c r="X185" s="222" t="str">
        <f t="shared" si="0"/>
        <v/>
      </c>
      <c r="Y185" s="87"/>
      <c r="Z185" s="88"/>
      <c r="AA185" s="223" t="str">
        <f>+IF(T185="UI",'Tasas por grupos escalonada'!$C$12,IF(T185="UYU",'Tasas por grupos escalonada'!$C$11,""))</f>
        <v/>
      </c>
      <c r="AB185" s="85"/>
      <c r="AC185" s="85"/>
      <c r="AD185" s="85"/>
      <c r="AE185" s="85"/>
      <c r="AF185" s="90" t="str">
        <f t="shared" si="1"/>
        <v/>
      </c>
      <c r="AG185" s="91" t="str">
        <f t="shared" si="2"/>
        <v/>
      </c>
      <c r="AH185" s="92" t="str">
        <f t="shared" si="3"/>
        <v/>
      </c>
      <c r="AI185" s="93" t="str">
        <f t="shared" si="4"/>
        <v/>
      </c>
      <c r="AJ185" s="93" t="str">
        <f t="shared" si="5"/>
        <v/>
      </c>
      <c r="AK185" s="215" t="str">
        <f t="shared" si="6"/>
        <v/>
      </c>
      <c r="AL185" s="99" t="str">
        <f>+IF(A185="","",IF(C185="",70,VLOOKUP(I185,Hoja2!A:D,4,0)))</f>
        <v/>
      </c>
      <c r="AM185" s="109"/>
      <c r="AN185" s="109"/>
      <c r="AO185" s="109"/>
      <c r="AP185" s="109"/>
      <c r="AQ185" s="109"/>
      <c r="AR185" s="109"/>
      <c r="AS185" s="109"/>
      <c r="AT185" s="109"/>
      <c r="AU185" s="109"/>
      <c r="AV185" s="109"/>
      <c r="AW185" s="109"/>
      <c r="AX185" s="109"/>
      <c r="AY185" s="109"/>
      <c r="AZ185" s="109"/>
      <c r="BA185" s="109"/>
      <c r="BB185" s="109"/>
      <c r="BC185" s="109"/>
      <c r="BD185" s="109"/>
      <c r="BE185" s="109"/>
    </row>
    <row r="186" spans="1:57" ht="15.75" customHeight="1">
      <c r="A186" s="79"/>
      <c r="B186" s="85"/>
      <c r="C186" s="79"/>
      <c r="D186" s="132"/>
      <c r="E186" s="132"/>
      <c r="F186" s="85"/>
      <c r="G186" s="85" t="str">
        <f>+IFERROR(VLOOKUP(F186,Listas!$B:$C,2,0),"")</f>
        <v/>
      </c>
      <c r="H186" s="85"/>
      <c r="I186" s="85"/>
      <c r="J186" s="85"/>
      <c r="K186" s="79"/>
      <c r="L186" s="79"/>
      <c r="M186" s="82"/>
      <c r="N186" s="79"/>
      <c r="O186" s="132"/>
      <c r="P186" s="80"/>
      <c r="Q186" s="85"/>
      <c r="R186" s="85"/>
      <c r="S186" s="85"/>
      <c r="T186" s="85"/>
      <c r="U186" s="79"/>
      <c r="V186" s="85"/>
      <c r="W186" s="79"/>
      <c r="X186" s="222" t="str">
        <f t="shared" si="0"/>
        <v/>
      </c>
      <c r="Y186" s="87"/>
      <c r="Z186" s="88"/>
      <c r="AA186" s="223" t="str">
        <f>+IF(T186="UI",'Tasas por grupos escalonada'!$C$12,IF(T186="UYU",'Tasas por grupos escalonada'!$C$11,""))</f>
        <v/>
      </c>
      <c r="AB186" s="85"/>
      <c r="AC186" s="85"/>
      <c r="AD186" s="85"/>
      <c r="AE186" s="85"/>
      <c r="AF186" s="90" t="str">
        <f t="shared" si="1"/>
        <v/>
      </c>
      <c r="AG186" s="91" t="str">
        <f t="shared" si="2"/>
        <v/>
      </c>
      <c r="AH186" s="92" t="str">
        <f t="shared" si="3"/>
        <v/>
      </c>
      <c r="AI186" s="93" t="str">
        <f t="shared" si="4"/>
        <v/>
      </c>
      <c r="AJ186" s="93" t="str">
        <f t="shared" si="5"/>
        <v/>
      </c>
      <c r="AK186" s="215" t="str">
        <f t="shared" si="6"/>
        <v/>
      </c>
      <c r="AL186" s="99" t="str">
        <f>+IF(A186="","",IF(C186="",70,VLOOKUP(I186,Hoja2!A:D,4,0)))</f>
        <v/>
      </c>
      <c r="AM186" s="109"/>
      <c r="AN186" s="109"/>
      <c r="AO186" s="109"/>
      <c r="AP186" s="109"/>
      <c r="AQ186" s="109"/>
      <c r="AR186" s="109"/>
      <c r="AS186" s="109"/>
      <c r="AT186" s="109"/>
      <c r="AU186" s="109"/>
      <c r="AV186" s="109"/>
      <c r="AW186" s="109"/>
      <c r="AX186" s="109"/>
      <c r="AY186" s="109"/>
      <c r="AZ186" s="109"/>
      <c r="BA186" s="109"/>
      <c r="BB186" s="109"/>
      <c r="BC186" s="109"/>
      <c r="BD186" s="109"/>
      <c r="BE186" s="109"/>
    </row>
    <row r="187" spans="1:57" ht="15.75" customHeight="1">
      <c r="A187" s="79"/>
      <c r="B187" s="85"/>
      <c r="C187" s="79"/>
      <c r="D187" s="132"/>
      <c r="E187" s="132"/>
      <c r="F187" s="85"/>
      <c r="G187" s="85" t="str">
        <f>+IFERROR(VLOOKUP(F187,Listas!$B:$C,2,0),"")</f>
        <v/>
      </c>
      <c r="H187" s="85"/>
      <c r="I187" s="85"/>
      <c r="J187" s="85"/>
      <c r="K187" s="79"/>
      <c r="L187" s="79"/>
      <c r="M187" s="82"/>
      <c r="N187" s="79"/>
      <c r="O187" s="132"/>
      <c r="P187" s="80"/>
      <c r="Q187" s="85"/>
      <c r="R187" s="85"/>
      <c r="S187" s="85"/>
      <c r="T187" s="85"/>
      <c r="U187" s="79"/>
      <c r="V187" s="85"/>
      <c r="W187" s="79"/>
      <c r="X187" s="222" t="str">
        <f t="shared" si="0"/>
        <v/>
      </c>
      <c r="Y187" s="87"/>
      <c r="Z187" s="88"/>
      <c r="AA187" s="223" t="str">
        <f>+IF(T187="UI",'Tasas por grupos escalonada'!$C$12,IF(T187="UYU",'Tasas por grupos escalonada'!$C$11,""))</f>
        <v/>
      </c>
      <c r="AB187" s="85"/>
      <c r="AC187" s="85"/>
      <c r="AD187" s="85"/>
      <c r="AE187" s="85"/>
      <c r="AF187" s="90" t="str">
        <f t="shared" si="1"/>
        <v/>
      </c>
      <c r="AG187" s="91" t="str">
        <f t="shared" si="2"/>
        <v/>
      </c>
      <c r="AH187" s="92" t="str">
        <f t="shared" si="3"/>
        <v/>
      </c>
      <c r="AI187" s="93" t="str">
        <f t="shared" si="4"/>
        <v/>
      </c>
      <c r="AJ187" s="93" t="str">
        <f t="shared" si="5"/>
        <v/>
      </c>
      <c r="AK187" s="215" t="str">
        <f t="shared" si="6"/>
        <v/>
      </c>
      <c r="AL187" s="99" t="str">
        <f>+IF(A187="","",IF(C187="",70,VLOOKUP(I187,Hoja2!A:D,4,0)))</f>
        <v/>
      </c>
      <c r="AM187" s="109"/>
      <c r="AN187" s="109"/>
      <c r="AO187" s="109"/>
      <c r="AP187" s="109"/>
      <c r="AQ187" s="109"/>
      <c r="AR187" s="109"/>
      <c r="AS187" s="109"/>
      <c r="AT187" s="109"/>
      <c r="AU187" s="109"/>
      <c r="AV187" s="109"/>
      <c r="AW187" s="109"/>
      <c r="AX187" s="109"/>
      <c r="AY187" s="109"/>
      <c r="AZ187" s="109"/>
      <c r="BA187" s="109"/>
      <c r="BB187" s="109"/>
      <c r="BC187" s="109"/>
      <c r="BD187" s="109"/>
      <c r="BE187" s="109"/>
    </row>
    <row r="188" spans="1:57" ht="15.75" customHeight="1">
      <c r="A188" s="79"/>
      <c r="B188" s="85"/>
      <c r="C188" s="79"/>
      <c r="D188" s="132"/>
      <c r="E188" s="132"/>
      <c r="F188" s="85"/>
      <c r="G188" s="85" t="str">
        <f>+IFERROR(VLOOKUP(F188,Listas!$B:$C,2,0),"")</f>
        <v/>
      </c>
      <c r="H188" s="85"/>
      <c r="I188" s="85"/>
      <c r="J188" s="85"/>
      <c r="K188" s="79"/>
      <c r="L188" s="79"/>
      <c r="M188" s="82"/>
      <c r="N188" s="79"/>
      <c r="O188" s="132"/>
      <c r="P188" s="80"/>
      <c r="Q188" s="85"/>
      <c r="R188" s="85"/>
      <c r="S188" s="85"/>
      <c r="T188" s="85"/>
      <c r="U188" s="79"/>
      <c r="V188" s="85"/>
      <c r="W188" s="79"/>
      <c r="X188" s="222" t="str">
        <f t="shared" si="0"/>
        <v/>
      </c>
      <c r="Y188" s="87"/>
      <c r="Z188" s="88"/>
      <c r="AA188" s="223" t="str">
        <f>+IF(T188="UI",'Tasas por grupos escalonada'!$C$12,IF(T188="UYU",'Tasas por grupos escalonada'!$C$11,""))</f>
        <v/>
      </c>
      <c r="AB188" s="85"/>
      <c r="AC188" s="85"/>
      <c r="AD188" s="85"/>
      <c r="AE188" s="85"/>
      <c r="AF188" s="90" t="str">
        <f t="shared" si="1"/>
        <v/>
      </c>
      <c r="AG188" s="91" t="str">
        <f t="shared" si="2"/>
        <v/>
      </c>
      <c r="AH188" s="92" t="str">
        <f t="shared" si="3"/>
        <v/>
      </c>
      <c r="AI188" s="93" t="str">
        <f t="shared" si="4"/>
        <v/>
      </c>
      <c r="AJ188" s="93" t="str">
        <f t="shared" si="5"/>
        <v/>
      </c>
      <c r="AK188" s="215" t="str">
        <f t="shared" si="6"/>
        <v/>
      </c>
      <c r="AL188" s="99" t="str">
        <f>+IF(A188="","",IF(C188="",70,VLOOKUP(I188,Hoja2!A:D,4,0)))</f>
        <v/>
      </c>
      <c r="AM188" s="109"/>
      <c r="AN188" s="109"/>
      <c r="AO188" s="109"/>
      <c r="AP188" s="109"/>
      <c r="AQ188" s="109"/>
      <c r="AR188" s="109"/>
      <c r="AS188" s="109"/>
      <c r="AT188" s="109"/>
      <c r="AU188" s="109"/>
      <c r="AV188" s="109"/>
      <c r="AW188" s="109"/>
      <c r="AX188" s="109"/>
      <c r="AY188" s="109"/>
      <c r="AZ188" s="109"/>
      <c r="BA188" s="109"/>
      <c r="BB188" s="109"/>
      <c r="BC188" s="109"/>
      <c r="BD188" s="109"/>
      <c r="BE188" s="109"/>
    </row>
    <row r="189" spans="1:57" ht="15.75" customHeight="1">
      <c r="A189" s="79"/>
      <c r="B189" s="85"/>
      <c r="C189" s="79"/>
      <c r="D189" s="132"/>
      <c r="E189" s="132"/>
      <c r="F189" s="85"/>
      <c r="G189" s="85" t="str">
        <f>+IFERROR(VLOOKUP(F189,Listas!$B:$C,2,0),"")</f>
        <v/>
      </c>
      <c r="H189" s="85"/>
      <c r="I189" s="85"/>
      <c r="J189" s="85"/>
      <c r="K189" s="79"/>
      <c r="L189" s="79"/>
      <c r="M189" s="82"/>
      <c r="N189" s="79"/>
      <c r="O189" s="132"/>
      <c r="P189" s="80"/>
      <c r="Q189" s="85"/>
      <c r="R189" s="85"/>
      <c r="S189" s="85"/>
      <c r="T189" s="85"/>
      <c r="U189" s="79"/>
      <c r="V189" s="85"/>
      <c r="W189" s="79"/>
      <c r="X189" s="222" t="str">
        <f t="shared" si="0"/>
        <v/>
      </c>
      <c r="Y189" s="87"/>
      <c r="Z189" s="88"/>
      <c r="AA189" s="223" t="str">
        <f>+IF(T189="UI",'Tasas por grupos escalonada'!$C$12,IF(T189="UYU",'Tasas por grupos escalonada'!$C$11,""))</f>
        <v/>
      </c>
      <c r="AB189" s="85"/>
      <c r="AC189" s="85"/>
      <c r="AD189" s="85"/>
      <c r="AE189" s="85"/>
      <c r="AF189" s="90" t="str">
        <f t="shared" si="1"/>
        <v/>
      </c>
      <c r="AG189" s="91" t="str">
        <f t="shared" si="2"/>
        <v/>
      </c>
      <c r="AH189" s="92" t="str">
        <f t="shared" si="3"/>
        <v/>
      </c>
      <c r="AI189" s="93" t="str">
        <f t="shared" si="4"/>
        <v/>
      </c>
      <c r="AJ189" s="93" t="str">
        <f t="shared" si="5"/>
        <v/>
      </c>
      <c r="AK189" s="215" t="str">
        <f t="shared" si="6"/>
        <v/>
      </c>
      <c r="AL189" s="99" t="str">
        <f>+IF(A189="","",IF(C189="",70,VLOOKUP(I189,Hoja2!A:D,4,0)))</f>
        <v/>
      </c>
      <c r="AM189" s="109"/>
      <c r="AN189" s="109"/>
      <c r="AO189" s="109"/>
      <c r="AP189" s="109"/>
      <c r="AQ189" s="109"/>
      <c r="AR189" s="109"/>
      <c r="AS189" s="109"/>
      <c r="AT189" s="109"/>
      <c r="AU189" s="109"/>
      <c r="AV189" s="109"/>
      <c r="AW189" s="109"/>
      <c r="AX189" s="109"/>
      <c r="AY189" s="109"/>
      <c r="AZ189" s="109"/>
      <c r="BA189" s="109"/>
      <c r="BB189" s="109"/>
      <c r="BC189" s="109"/>
      <c r="BD189" s="109"/>
      <c r="BE189" s="109"/>
    </row>
    <row r="190" spans="1:57" ht="15.75" customHeight="1">
      <c r="A190" s="79"/>
      <c r="B190" s="85"/>
      <c r="C190" s="79"/>
      <c r="D190" s="132"/>
      <c r="E190" s="132"/>
      <c r="F190" s="85"/>
      <c r="G190" s="85" t="str">
        <f>+IFERROR(VLOOKUP(F190,Listas!$B:$C,2,0),"")</f>
        <v/>
      </c>
      <c r="H190" s="85"/>
      <c r="I190" s="85"/>
      <c r="J190" s="85"/>
      <c r="K190" s="79"/>
      <c r="L190" s="79"/>
      <c r="M190" s="82"/>
      <c r="N190" s="79"/>
      <c r="O190" s="132"/>
      <c r="P190" s="80"/>
      <c r="Q190" s="85"/>
      <c r="R190" s="85"/>
      <c r="S190" s="85"/>
      <c r="T190" s="85"/>
      <c r="U190" s="79"/>
      <c r="V190" s="85"/>
      <c r="W190" s="79"/>
      <c r="X190" s="222" t="str">
        <f t="shared" si="0"/>
        <v/>
      </c>
      <c r="Y190" s="87"/>
      <c r="Z190" s="88"/>
      <c r="AA190" s="223" t="str">
        <f>+IF(T190="UI",'Tasas por grupos escalonada'!$C$12,IF(T190="UYU",'Tasas por grupos escalonada'!$C$11,""))</f>
        <v/>
      </c>
      <c r="AB190" s="85"/>
      <c r="AC190" s="85"/>
      <c r="AD190" s="85"/>
      <c r="AE190" s="85"/>
      <c r="AF190" s="90" t="str">
        <f t="shared" si="1"/>
        <v/>
      </c>
      <c r="AG190" s="91" t="str">
        <f t="shared" si="2"/>
        <v/>
      </c>
      <c r="AH190" s="92" t="str">
        <f t="shared" si="3"/>
        <v/>
      </c>
      <c r="AI190" s="93" t="str">
        <f t="shared" si="4"/>
        <v/>
      </c>
      <c r="AJ190" s="93" t="str">
        <f t="shared" si="5"/>
        <v/>
      </c>
      <c r="AK190" s="215" t="str">
        <f t="shared" si="6"/>
        <v/>
      </c>
      <c r="AL190" s="99" t="str">
        <f>+IF(A190="","",IF(C190="",70,VLOOKUP(I190,Hoja2!A:D,4,0)))</f>
        <v/>
      </c>
      <c r="AM190" s="109"/>
      <c r="AN190" s="109"/>
      <c r="AO190" s="109"/>
      <c r="AP190" s="109"/>
      <c r="AQ190" s="109"/>
      <c r="AR190" s="109"/>
      <c r="AS190" s="109"/>
      <c r="AT190" s="109"/>
      <c r="AU190" s="109"/>
      <c r="AV190" s="109"/>
      <c r="AW190" s="109"/>
      <c r="AX190" s="109"/>
      <c r="AY190" s="109"/>
      <c r="AZ190" s="109"/>
      <c r="BA190" s="109"/>
      <c r="BB190" s="109"/>
      <c r="BC190" s="109"/>
      <c r="BD190" s="109"/>
      <c r="BE190" s="109"/>
    </row>
    <row r="191" spans="1:57" ht="15.75" customHeight="1">
      <c r="A191" s="79"/>
      <c r="B191" s="85"/>
      <c r="C191" s="79"/>
      <c r="D191" s="132"/>
      <c r="E191" s="132"/>
      <c r="F191" s="85"/>
      <c r="G191" s="85" t="str">
        <f>+IFERROR(VLOOKUP(F191,Listas!$B:$C,2,0),"")</f>
        <v/>
      </c>
      <c r="H191" s="85"/>
      <c r="I191" s="85"/>
      <c r="J191" s="85"/>
      <c r="K191" s="79"/>
      <c r="L191" s="79"/>
      <c r="M191" s="82"/>
      <c r="N191" s="79"/>
      <c r="O191" s="132"/>
      <c r="P191" s="80"/>
      <c r="Q191" s="85"/>
      <c r="R191" s="85"/>
      <c r="S191" s="85"/>
      <c r="T191" s="85"/>
      <c r="U191" s="79"/>
      <c r="V191" s="85"/>
      <c r="W191" s="79"/>
      <c r="X191" s="222" t="str">
        <f t="shared" si="0"/>
        <v/>
      </c>
      <c r="Y191" s="87"/>
      <c r="Z191" s="88"/>
      <c r="AA191" s="223" t="str">
        <f>+IF(T191="UI",'Tasas por grupos escalonada'!$C$12,IF(T191="UYU",'Tasas por grupos escalonada'!$C$11,""))</f>
        <v/>
      </c>
      <c r="AB191" s="85"/>
      <c r="AC191" s="85"/>
      <c r="AD191" s="85"/>
      <c r="AE191" s="85"/>
      <c r="AF191" s="90" t="str">
        <f t="shared" si="1"/>
        <v/>
      </c>
      <c r="AG191" s="91" t="str">
        <f t="shared" si="2"/>
        <v/>
      </c>
      <c r="AH191" s="92" t="str">
        <f t="shared" si="3"/>
        <v/>
      </c>
      <c r="AI191" s="93" t="str">
        <f t="shared" si="4"/>
        <v/>
      </c>
      <c r="AJ191" s="93" t="str">
        <f t="shared" si="5"/>
        <v/>
      </c>
      <c r="AK191" s="215" t="str">
        <f t="shared" si="6"/>
        <v/>
      </c>
      <c r="AL191" s="99" t="str">
        <f>+IF(A191="","",IF(C191="",70,VLOOKUP(I191,Hoja2!A:D,4,0)))</f>
        <v/>
      </c>
      <c r="AM191" s="109"/>
      <c r="AN191" s="109"/>
      <c r="AO191" s="109"/>
      <c r="AP191" s="109"/>
      <c r="AQ191" s="109"/>
      <c r="AR191" s="109"/>
      <c r="AS191" s="109"/>
      <c r="AT191" s="109"/>
      <c r="AU191" s="109"/>
      <c r="AV191" s="109"/>
      <c r="AW191" s="109"/>
      <c r="AX191" s="109"/>
      <c r="AY191" s="109"/>
      <c r="AZ191" s="109"/>
      <c r="BA191" s="109"/>
      <c r="BB191" s="109"/>
      <c r="BC191" s="109"/>
      <c r="BD191" s="109"/>
      <c r="BE191" s="109"/>
    </row>
    <row r="192" spans="1:57" ht="15.75" customHeight="1">
      <c r="A192" s="79"/>
      <c r="B192" s="85"/>
      <c r="C192" s="79"/>
      <c r="D192" s="132"/>
      <c r="E192" s="132"/>
      <c r="F192" s="85"/>
      <c r="G192" s="85" t="str">
        <f>+IFERROR(VLOOKUP(F192,Listas!$B:$C,2,0),"")</f>
        <v/>
      </c>
      <c r="H192" s="85"/>
      <c r="I192" s="85"/>
      <c r="J192" s="85"/>
      <c r="K192" s="79"/>
      <c r="L192" s="79"/>
      <c r="M192" s="82"/>
      <c r="N192" s="79"/>
      <c r="O192" s="132"/>
      <c r="P192" s="80"/>
      <c r="Q192" s="85"/>
      <c r="R192" s="85"/>
      <c r="S192" s="85"/>
      <c r="T192" s="85"/>
      <c r="U192" s="79"/>
      <c r="V192" s="85"/>
      <c r="W192" s="79"/>
      <c r="X192" s="222" t="str">
        <f t="shared" si="0"/>
        <v/>
      </c>
      <c r="Y192" s="87"/>
      <c r="Z192" s="88"/>
      <c r="AA192" s="223" t="str">
        <f>+IF(T192="UI",'Tasas por grupos escalonada'!$C$12,IF(T192="UYU",'Tasas por grupos escalonada'!$C$11,""))</f>
        <v/>
      </c>
      <c r="AB192" s="85"/>
      <c r="AC192" s="85"/>
      <c r="AD192" s="85"/>
      <c r="AE192" s="85"/>
      <c r="AF192" s="90" t="str">
        <f t="shared" si="1"/>
        <v/>
      </c>
      <c r="AG192" s="91" t="str">
        <f t="shared" si="2"/>
        <v/>
      </c>
      <c r="AH192" s="92" t="str">
        <f t="shared" si="3"/>
        <v/>
      </c>
      <c r="AI192" s="93" t="str">
        <f t="shared" si="4"/>
        <v/>
      </c>
      <c r="AJ192" s="93" t="str">
        <f t="shared" si="5"/>
        <v/>
      </c>
      <c r="AK192" s="215" t="str">
        <f t="shared" si="6"/>
        <v/>
      </c>
      <c r="AL192" s="99" t="str">
        <f>+IF(A192="","",IF(C192="",70,VLOOKUP(I192,Hoja2!A:D,4,0)))</f>
        <v/>
      </c>
      <c r="AM192" s="109"/>
      <c r="AN192" s="109"/>
      <c r="AO192" s="109"/>
      <c r="AP192" s="109"/>
      <c r="AQ192" s="109"/>
      <c r="AR192" s="109"/>
      <c r="AS192" s="109"/>
      <c r="AT192" s="109"/>
      <c r="AU192" s="109"/>
      <c r="AV192" s="109"/>
      <c r="AW192" s="109"/>
      <c r="AX192" s="109"/>
      <c r="AY192" s="109"/>
      <c r="AZ192" s="109"/>
      <c r="BA192" s="109"/>
      <c r="BB192" s="109"/>
      <c r="BC192" s="109"/>
      <c r="BD192" s="109"/>
      <c r="BE192" s="109"/>
    </row>
    <row r="193" spans="1:57" ht="15.75" customHeight="1">
      <c r="A193" s="79"/>
      <c r="B193" s="85"/>
      <c r="C193" s="79"/>
      <c r="D193" s="132"/>
      <c r="E193" s="132"/>
      <c r="F193" s="85"/>
      <c r="G193" s="85" t="str">
        <f>+IFERROR(VLOOKUP(F193,Listas!$B:$C,2,0),"")</f>
        <v/>
      </c>
      <c r="H193" s="85"/>
      <c r="I193" s="85"/>
      <c r="J193" s="85"/>
      <c r="K193" s="79"/>
      <c r="L193" s="79"/>
      <c r="M193" s="82"/>
      <c r="N193" s="79"/>
      <c r="O193" s="132"/>
      <c r="P193" s="80"/>
      <c r="Q193" s="85"/>
      <c r="R193" s="85"/>
      <c r="S193" s="85"/>
      <c r="T193" s="85"/>
      <c r="U193" s="79"/>
      <c r="V193" s="85"/>
      <c r="W193" s="79"/>
      <c r="X193" s="222" t="str">
        <f t="shared" si="0"/>
        <v/>
      </c>
      <c r="Y193" s="87"/>
      <c r="Z193" s="88"/>
      <c r="AA193" s="223" t="str">
        <f>+IF(T193="UI",'Tasas por grupos escalonada'!$C$12,IF(T193="UYU",'Tasas por grupos escalonada'!$C$11,""))</f>
        <v/>
      </c>
      <c r="AB193" s="85"/>
      <c r="AC193" s="85"/>
      <c r="AD193" s="85"/>
      <c r="AE193" s="85"/>
      <c r="AF193" s="90" t="str">
        <f t="shared" si="1"/>
        <v/>
      </c>
      <c r="AG193" s="91" t="str">
        <f t="shared" si="2"/>
        <v/>
      </c>
      <c r="AH193" s="92" t="str">
        <f t="shared" si="3"/>
        <v/>
      </c>
      <c r="AI193" s="93" t="str">
        <f t="shared" si="4"/>
        <v/>
      </c>
      <c r="AJ193" s="93" t="str">
        <f t="shared" si="5"/>
        <v/>
      </c>
      <c r="AK193" s="215" t="str">
        <f t="shared" si="6"/>
        <v/>
      </c>
      <c r="AL193" s="99" t="str">
        <f>+IF(A193="","",IF(C193="",70,VLOOKUP(I193,Hoja2!A:D,4,0)))</f>
        <v/>
      </c>
      <c r="AM193" s="109"/>
      <c r="AN193" s="109"/>
      <c r="AO193" s="109"/>
      <c r="AP193" s="109"/>
      <c r="AQ193" s="109"/>
      <c r="AR193" s="109"/>
      <c r="AS193" s="109"/>
      <c r="AT193" s="109"/>
      <c r="AU193" s="109"/>
      <c r="AV193" s="109"/>
      <c r="AW193" s="109"/>
      <c r="AX193" s="109"/>
      <c r="AY193" s="109"/>
      <c r="AZ193" s="109"/>
      <c r="BA193" s="109"/>
      <c r="BB193" s="109"/>
      <c r="BC193" s="109"/>
      <c r="BD193" s="109"/>
      <c r="BE193" s="109"/>
    </row>
    <row r="194" spans="1:57" ht="15.75" customHeight="1">
      <c r="A194" s="79"/>
      <c r="B194" s="85"/>
      <c r="C194" s="79"/>
      <c r="D194" s="132"/>
      <c r="E194" s="132"/>
      <c r="F194" s="85"/>
      <c r="G194" s="85" t="str">
        <f>+IFERROR(VLOOKUP(F194,Listas!$B:$C,2,0),"")</f>
        <v/>
      </c>
      <c r="H194" s="85"/>
      <c r="I194" s="85"/>
      <c r="J194" s="85"/>
      <c r="K194" s="79"/>
      <c r="L194" s="79"/>
      <c r="M194" s="82"/>
      <c r="N194" s="79"/>
      <c r="O194" s="132"/>
      <c r="P194" s="80"/>
      <c r="Q194" s="85"/>
      <c r="R194" s="85"/>
      <c r="S194" s="85"/>
      <c r="T194" s="85"/>
      <c r="U194" s="79"/>
      <c r="V194" s="85"/>
      <c r="W194" s="79"/>
      <c r="X194" s="222" t="str">
        <f t="shared" si="0"/>
        <v/>
      </c>
      <c r="Y194" s="87"/>
      <c r="Z194" s="88"/>
      <c r="AA194" s="223" t="str">
        <f>+IF(T194="UI",'Tasas por grupos escalonada'!$C$12,IF(T194="UYU",'Tasas por grupos escalonada'!$C$11,""))</f>
        <v/>
      </c>
      <c r="AB194" s="85"/>
      <c r="AC194" s="85"/>
      <c r="AD194" s="85"/>
      <c r="AE194" s="85"/>
      <c r="AF194" s="90" t="str">
        <f t="shared" si="1"/>
        <v/>
      </c>
      <c r="AG194" s="91" t="str">
        <f t="shared" si="2"/>
        <v/>
      </c>
      <c r="AH194" s="92" t="str">
        <f t="shared" si="3"/>
        <v/>
      </c>
      <c r="AI194" s="93" t="str">
        <f t="shared" si="4"/>
        <v/>
      </c>
      <c r="AJ194" s="93" t="str">
        <f t="shared" si="5"/>
        <v/>
      </c>
      <c r="AK194" s="215" t="str">
        <f t="shared" si="6"/>
        <v/>
      </c>
      <c r="AL194" s="99" t="str">
        <f>+IF(A194="","",IF(C194="",70,VLOOKUP(I194,Hoja2!A:D,4,0)))</f>
        <v/>
      </c>
      <c r="AM194" s="109"/>
      <c r="AN194" s="109"/>
      <c r="AO194" s="109"/>
      <c r="AP194" s="109"/>
      <c r="AQ194" s="109"/>
      <c r="AR194" s="109"/>
      <c r="AS194" s="109"/>
      <c r="AT194" s="109"/>
      <c r="AU194" s="109"/>
      <c r="AV194" s="109"/>
      <c r="AW194" s="109"/>
      <c r="AX194" s="109"/>
      <c r="AY194" s="109"/>
      <c r="AZ194" s="109"/>
      <c r="BA194" s="109"/>
      <c r="BB194" s="109"/>
      <c r="BC194" s="109"/>
      <c r="BD194" s="109"/>
      <c r="BE194" s="109"/>
    </row>
    <row r="195" spans="1:57" ht="15.75" customHeight="1">
      <c r="A195" s="79"/>
      <c r="B195" s="85"/>
      <c r="C195" s="79"/>
      <c r="D195" s="132"/>
      <c r="E195" s="132"/>
      <c r="F195" s="85"/>
      <c r="G195" s="85" t="str">
        <f>+IFERROR(VLOOKUP(F195,Listas!$B:$C,2,0),"")</f>
        <v/>
      </c>
      <c r="H195" s="85"/>
      <c r="I195" s="85"/>
      <c r="J195" s="85"/>
      <c r="K195" s="79"/>
      <c r="L195" s="79"/>
      <c r="M195" s="82"/>
      <c r="N195" s="79"/>
      <c r="O195" s="132"/>
      <c r="P195" s="80"/>
      <c r="Q195" s="85"/>
      <c r="R195" s="85"/>
      <c r="S195" s="85"/>
      <c r="T195" s="85"/>
      <c r="U195" s="79"/>
      <c r="V195" s="85"/>
      <c r="W195" s="79"/>
      <c r="X195" s="222" t="str">
        <f t="shared" si="0"/>
        <v/>
      </c>
      <c r="Y195" s="87"/>
      <c r="Z195" s="88"/>
      <c r="AA195" s="223" t="str">
        <f>+IF(T195="UI",'Tasas por grupos escalonada'!$C$12,IF(T195="UYU",'Tasas por grupos escalonada'!$C$11,""))</f>
        <v/>
      </c>
      <c r="AB195" s="85"/>
      <c r="AC195" s="85"/>
      <c r="AD195" s="85"/>
      <c r="AE195" s="85"/>
      <c r="AF195" s="90" t="str">
        <f t="shared" si="1"/>
        <v/>
      </c>
      <c r="AG195" s="91" t="str">
        <f t="shared" si="2"/>
        <v/>
      </c>
      <c r="AH195" s="92" t="str">
        <f t="shared" si="3"/>
        <v/>
      </c>
      <c r="AI195" s="93" t="str">
        <f t="shared" si="4"/>
        <v/>
      </c>
      <c r="AJ195" s="93" t="str">
        <f t="shared" si="5"/>
        <v/>
      </c>
      <c r="AK195" s="215" t="str">
        <f t="shared" si="6"/>
        <v/>
      </c>
      <c r="AL195" s="99" t="str">
        <f>+IF(A195="","",IF(C195="",70,VLOOKUP(I195,Hoja2!A:D,4,0)))</f>
        <v/>
      </c>
      <c r="AM195" s="109"/>
      <c r="AN195" s="109"/>
      <c r="AO195" s="109"/>
      <c r="AP195" s="109"/>
      <c r="AQ195" s="109"/>
      <c r="AR195" s="109"/>
      <c r="AS195" s="109"/>
      <c r="AT195" s="109"/>
      <c r="AU195" s="109"/>
      <c r="AV195" s="109"/>
      <c r="AW195" s="109"/>
      <c r="AX195" s="109"/>
      <c r="AY195" s="109"/>
      <c r="AZ195" s="109"/>
      <c r="BA195" s="109"/>
      <c r="BB195" s="109"/>
      <c r="BC195" s="109"/>
      <c r="BD195" s="109"/>
      <c r="BE195" s="109"/>
    </row>
    <row r="196" spans="1:57" ht="15.75" customHeight="1">
      <c r="A196" s="79"/>
      <c r="B196" s="85"/>
      <c r="C196" s="79"/>
      <c r="D196" s="132"/>
      <c r="E196" s="132"/>
      <c r="F196" s="85"/>
      <c r="G196" s="85" t="str">
        <f>+IFERROR(VLOOKUP(F196,Listas!$B:$C,2,0),"")</f>
        <v/>
      </c>
      <c r="H196" s="85"/>
      <c r="I196" s="85"/>
      <c r="J196" s="85"/>
      <c r="K196" s="79"/>
      <c r="L196" s="79"/>
      <c r="M196" s="82"/>
      <c r="N196" s="79"/>
      <c r="O196" s="132"/>
      <c r="P196" s="80"/>
      <c r="Q196" s="85"/>
      <c r="R196" s="85"/>
      <c r="S196" s="85"/>
      <c r="T196" s="85"/>
      <c r="U196" s="79"/>
      <c r="V196" s="85"/>
      <c r="W196" s="79"/>
      <c r="X196" s="222" t="str">
        <f t="shared" si="0"/>
        <v/>
      </c>
      <c r="Y196" s="87"/>
      <c r="Z196" s="88"/>
      <c r="AA196" s="223" t="str">
        <f>+IF(T196="UI",'Tasas por grupos escalonada'!$C$12,IF(T196="UYU",'Tasas por grupos escalonada'!$C$11,""))</f>
        <v/>
      </c>
      <c r="AB196" s="85"/>
      <c r="AC196" s="85"/>
      <c r="AD196" s="85"/>
      <c r="AE196" s="85"/>
      <c r="AF196" s="90" t="str">
        <f t="shared" si="1"/>
        <v/>
      </c>
      <c r="AG196" s="91" t="str">
        <f t="shared" si="2"/>
        <v/>
      </c>
      <c r="AH196" s="92" t="str">
        <f t="shared" si="3"/>
        <v/>
      </c>
      <c r="AI196" s="93" t="str">
        <f t="shared" si="4"/>
        <v/>
      </c>
      <c r="AJ196" s="93" t="str">
        <f t="shared" si="5"/>
        <v/>
      </c>
      <c r="AK196" s="215" t="str">
        <f t="shared" si="6"/>
        <v/>
      </c>
      <c r="AL196" s="99" t="str">
        <f>+IF(A196="","",IF(C196="",70,VLOOKUP(I196,Hoja2!A:D,4,0)))</f>
        <v/>
      </c>
      <c r="AM196" s="109"/>
      <c r="AN196" s="109"/>
      <c r="AO196" s="109"/>
      <c r="AP196" s="109"/>
      <c r="AQ196" s="109"/>
      <c r="AR196" s="109"/>
      <c r="AS196" s="109"/>
      <c r="AT196" s="109"/>
      <c r="AU196" s="109"/>
      <c r="AV196" s="109"/>
      <c r="AW196" s="109"/>
      <c r="AX196" s="109"/>
      <c r="AY196" s="109"/>
      <c r="AZ196" s="109"/>
      <c r="BA196" s="109"/>
      <c r="BB196" s="109"/>
      <c r="BC196" s="109"/>
      <c r="BD196" s="109"/>
      <c r="BE196" s="109"/>
    </row>
    <row r="197" spans="1:57" ht="15.75" customHeight="1">
      <c r="A197" s="79"/>
      <c r="B197" s="85"/>
      <c r="C197" s="79"/>
      <c r="D197" s="132"/>
      <c r="E197" s="132"/>
      <c r="F197" s="85"/>
      <c r="G197" s="85" t="str">
        <f>+IFERROR(VLOOKUP(F197,Listas!$B:$C,2,0),"")</f>
        <v/>
      </c>
      <c r="H197" s="85"/>
      <c r="I197" s="85"/>
      <c r="J197" s="85"/>
      <c r="K197" s="79"/>
      <c r="L197" s="79"/>
      <c r="M197" s="82"/>
      <c r="N197" s="79"/>
      <c r="O197" s="132"/>
      <c r="P197" s="80"/>
      <c r="Q197" s="85"/>
      <c r="R197" s="85"/>
      <c r="S197" s="85"/>
      <c r="T197" s="85"/>
      <c r="U197" s="79"/>
      <c r="V197" s="85"/>
      <c r="W197" s="79"/>
      <c r="X197" s="222" t="str">
        <f t="shared" si="0"/>
        <v/>
      </c>
      <c r="Y197" s="87"/>
      <c r="Z197" s="88"/>
      <c r="AA197" s="223" t="str">
        <f>+IF(T197="UI",'Tasas por grupos escalonada'!$C$12,IF(T197="UYU",'Tasas por grupos escalonada'!$C$11,""))</f>
        <v/>
      </c>
      <c r="AB197" s="85"/>
      <c r="AC197" s="85"/>
      <c r="AD197" s="85"/>
      <c r="AE197" s="85"/>
      <c r="AF197" s="90" t="str">
        <f t="shared" si="1"/>
        <v/>
      </c>
      <c r="AG197" s="91" t="str">
        <f t="shared" si="2"/>
        <v/>
      </c>
      <c r="AH197" s="92" t="str">
        <f t="shared" si="3"/>
        <v/>
      </c>
      <c r="AI197" s="93" t="str">
        <f t="shared" si="4"/>
        <v/>
      </c>
      <c r="AJ197" s="93" t="str">
        <f t="shared" si="5"/>
        <v/>
      </c>
      <c r="AK197" s="215" t="str">
        <f t="shared" si="6"/>
        <v/>
      </c>
      <c r="AL197" s="99" t="str">
        <f>+IF(A197="","",IF(C197="",70,VLOOKUP(I197,Hoja2!A:D,4,0)))</f>
        <v/>
      </c>
      <c r="AM197" s="109"/>
      <c r="AN197" s="109"/>
      <c r="AO197" s="109"/>
      <c r="AP197" s="109"/>
      <c r="AQ197" s="109"/>
      <c r="AR197" s="109"/>
      <c r="AS197" s="109"/>
      <c r="AT197" s="109"/>
      <c r="AU197" s="109"/>
      <c r="AV197" s="109"/>
      <c r="AW197" s="109"/>
      <c r="AX197" s="109"/>
      <c r="AY197" s="109"/>
      <c r="AZ197" s="109"/>
      <c r="BA197" s="109"/>
      <c r="BB197" s="109"/>
      <c r="BC197" s="109"/>
      <c r="BD197" s="109"/>
      <c r="BE197" s="109"/>
    </row>
    <row r="198" spans="1:57" ht="15.75" customHeight="1">
      <c r="A198" s="79"/>
      <c r="B198" s="85"/>
      <c r="C198" s="79"/>
      <c r="D198" s="132"/>
      <c r="E198" s="132"/>
      <c r="F198" s="85"/>
      <c r="G198" s="85" t="str">
        <f>+IFERROR(VLOOKUP(F198,Listas!$B:$C,2,0),"")</f>
        <v/>
      </c>
      <c r="H198" s="85"/>
      <c r="I198" s="85"/>
      <c r="J198" s="85"/>
      <c r="K198" s="79"/>
      <c r="L198" s="79"/>
      <c r="M198" s="82"/>
      <c r="N198" s="79"/>
      <c r="O198" s="132"/>
      <c r="P198" s="80"/>
      <c r="Q198" s="85"/>
      <c r="R198" s="85"/>
      <c r="S198" s="85"/>
      <c r="T198" s="85"/>
      <c r="U198" s="79"/>
      <c r="V198" s="85"/>
      <c r="W198" s="79"/>
      <c r="X198" s="222" t="str">
        <f t="shared" si="0"/>
        <v/>
      </c>
      <c r="Y198" s="87"/>
      <c r="Z198" s="88"/>
      <c r="AA198" s="223" t="str">
        <f>+IF(T198="UI",'Tasas por grupos escalonada'!$C$12,IF(T198="UYU",'Tasas por grupos escalonada'!$C$11,""))</f>
        <v/>
      </c>
      <c r="AB198" s="85"/>
      <c r="AC198" s="85"/>
      <c r="AD198" s="85"/>
      <c r="AE198" s="85"/>
      <c r="AF198" s="90" t="str">
        <f t="shared" si="1"/>
        <v/>
      </c>
      <c r="AG198" s="91" t="str">
        <f t="shared" si="2"/>
        <v/>
      </c>
      <c r="AH198" s="92" t="str">
        <f t="shared" si="3"/>
        <v/>
      </c>
      <c r="AI198" s="93" t="str">
        <f t="shared" si="4"/>
        <v/>
      </c>
      <c r="AJ198" s="93" t="str">
        <f t="shared" si="5"/>
        <v/>
      </c>
      <c r="AK198" s="215" t="str">
        <f t="shared" si="6"/>
        <v/>
      </c>
      <c r="AL198" s="99" t="str">
        <f>+IF(A198="","",IF(C198="",70,VLOOKUP(I198,Hoja2!A:D,4,0)))</f>
        <v/>
      </c>
      <c r="AM198" s="109"/>
      <c r="AN198" s="109"/>
      <c r="AO198" s="109"/>
      <c r="AP198" s="109"/>
      <c r="AQ198" s="109"/>
      <c r="AR198" s="109"/>
      <c r="AS198" s="109"/>
      <c r="AT198" s="109"/>
      <c r="AU198" s="109"/>
      <c r="AV198" s="109"/>
      <c r="AW198" s="109"/>
      <c r="AX198" s="109"/>
      <c r="AY198" s="109"/>
      <c r="AZ198" s="109"/>
      <c r="BA198" s="109"/>
      <c r="BB198" s="109"/>
      <c r="BC198" s="109"/>
      <c r="BD198" s="109"/>
      <c r="BE198" s="109"/>
    </row>
    <row r="199" spans="1:57" ht="15.75" customHeight="1">
      <c r="A199" s="79"/>
      <c r="B199" s="85"/>
      <c r="C199" s="79"/>
      <c r="D199" s="132"/>
      <c r="E199" s="132"/>
      <c r="F199" s="85"/>
      <c r="G199" s="85" t="str">
        <f>+IFERROR(VLOOKUP(F199,Listas!$B:$C,2,0),"")</f>
        <v/>
      </c>
      <c r="H199" s="85"/>
      <c r="I199" s="85"/>
      <c r="J199" s="85"/>
      <c r="K199" s="79"/>
      <c r="L199" s="79"/>
      <c r="M199" s="82"/>
      <c r="N199" s="79"/>
      <c r="O199" s="132"/>
      <c r="P199" s="80"/>
      <c r="Q199" s="85"/>
      <c r="R199" s="85"/>
      <c r="S199" s="85"/>
      <c r="T199" s="85"/>
      <c r="U199" s="79"/>
      <c r="V199" s="85"/>
      <c r="W199" s="79"/>
      <c r="X199" s="222" t="str">
        <f t="shared" si="0"/>
        <v/>
      </c>
      <c r="Y199" s="87"/>
      <c r="Z199" s="88"/>
      <c r="AA199" s="223" t="str">
        <f>+IF(T199="UI",'Tasas por grupos escalonada'!$C$12,IF(T199="UYU",'Tasas por grupos escalonada'!$C$11,""))</f>
        <v/>
      </c>
      <c r="AB199" s="85"/>
      <c r="AC199" s="85"/>
      <c r="AD199" s="85"/>
      <c r="AE199" s="85"/>
      <c r="AF199" s="90" t="str">
        <f t="shared" si="1"/>
        <v/>
      </c>
      <c r="AG199" s="91" t="str">
        <f t="shared" si="2"/>
        <v/>
      </c>
      <c r="AH199" s="92" t="str">
        <f t="shared" si="3"/>
        <v/>
      </c>
      <c r="AI199" s="93" t="str">
        <f t="shared" si="4"/>
        <v/>
      </c>
      <c r="AJ199" s="93" t="str">
        <f t="shared" si="5"/>
        <v/>
      </c>
      <c r="AK199" s="215" t="str">
        <f t="shared" si="6"/>
        <v/>
      </c>
      <c r="AL199" s="99" t="str">
        <f>+IF(A199="","",IF(C199="",70,VLOOKUP(I199,Hoja2!A:D,4,0)))</f>
        <v/>
      </c>
      <c r="AM199" s="109"/>
      <c r="AN199" s="109"/>
      <c r="AO199" s="109"/>
      <c r="AP199" s="109"/>
      <c r="AQ199" s="109"/>
      <c r="AR199" s="109"/>
      <c r="AS199" s="109"/>
      <c r="AT199" s="109"/>
      <c r="AU199" s="109"/>
      <c r="AV199" s="109"/>
      <c r="AW199" s="109"/>
      <c r="AX199" s="109"/>
      <c r="AY199" s="109"/>
      <c r="AZ199" s="109"/>
      <c r="BA199" s="109"/>
      <c r="BB199" s="109"/>
      <c r="BC199" s="109"/>
      <c r="BD199" s="109"/>
      <c r="BE199" s="109"/>
    </row>
    <row r="200" spans="1:57" ht="15.75" customHeight="1">
      <c r="A200" s="79"/>
      <c r="B200" s="85"/>
      <c r="C200" s="79"/>
      <c r="D200" s="132"/>
      <c r="E200" s="132"/>
      <c r="F200" s="85"/>
      <c r="G200" s="85" t="str">
        <f>+IFERROR(VLOOKUP(F200,Listas!$B:$C,2,0),"")</f>
        <v/>
      </c>
      <c r="H200" s="85"/>
      <c r="I200" s="85"/>
      <c r="J200" s="85"/>
      <c r="K200" s="79"/>
      <c r="L200" s="79"/>
      <c r="M200" s="82"/>
      <c r="N200" s="79"/>
      <c r="O200" s="132"/>
      <c r="P200" s="80"/>
      <c r="Q200" s="85"/>
      <c r="R200" s="85"/>
      <c r="S200" s="85"/>
      <c r="T200" s="85"/>
      <c r="U200" s="79"/>
      <c r="V200" s="85"/>
      <c r="W200" s="79"/>
      <c r="X200" s="222" t="str">
        <f t="shared" si="0"/>
        <v/>
      </c>
      <c r="Y200" s="87"/>
      <c r="Z200" s="88"/>
      <c r="AA200" s="223" t="str">
        <f>+IF(T200="UI",'Tasas por grupos escalonada'!$C$12,IF(T200="UYU",'Tasas por grupos escalonada'!$C$11,""))</f>
        <v/>
      </c>
      <c r="AB200" s="85"/>
      <c r="AC200" s="85"/>
      <c r="AD200" s="85"/>
      <c r="AE200" s="85"/>
      <c r="AF200" s="90" t="str">
        <f t="shared" si="1"/>
        <v/>
      </c>
      <c r="AG200" s="91" t="str">
        <f t="shared" si="2"/>
        <v/>
      </c>
      <c r="AH200" s="92" t="str">
        <f t="shared" si="3"/>
        <v/>
      </c>
      <c r="AI200" s="93" t="str">
        <f t="shared" si="4"/>
        <v/>
      </c>
      <c r="AJ200" s="93" t="str">
        <f t="shared" si="5"/>
        <v/>
      </c>
      <c r="AK200" s="215" t="str">
        <f t="shared" si="6"/>
        <v/>
      </c>
      <c r="AL200" s="99" t="str">
        <f>+IF(A200="","",IF(C200="",70,VLOOKUP(I200,Hoja2!A:D,4,0)))</f>
        <v/>
      </c>
      <c r="AM200" s="109"/>
      <c r="AN200" s="109"/>
      <c r="AO200" s="109"/>
      <c r="AP200" s="109"/>
      <c r="AQ200" s="109"/>
      <c r="AR200" s="109"/>
      <c r="AS200" s="109"/>
      <c r="AT200" s="109"/>
      <c r="AU200" s="109"/>
      <c r="AV200" s="109"/>
      <c r="AW200" s="109"/>
      <c r="AX200" s="109"/>
      <c r="AY200" s="109"/>
      <c r="AZ200" s="109"/>
      <c r="BA200" s="109"/>
      <c r="BB200" s="109"/>
      <c r="BC200" s="109"/>
      <c r="BD200" s="109"/>
      <c r="BE200" s="109"/>
    </row>
    <row r="201" spans="1:57" ht="15.75" customHeight="1">
      <c r="A201" s="79"/>
      <c r="B201" s="85"/>
      <c r="C201" s="79"/>
      <c r="D201" s="132"/>
      <c r="E201" s="132"/>
      <c r="F201" s="85"/>
      <c r="G201" s="85" t="str">
        <f>+IFERROR(VLOOKUP(F201,Listas!$B:$C,2,0),"")</f>
        <v/>
      </c>
      <c r="H201" s="85"/>
      <c r="I201" s="85"/>
      <c r="J201" s="85"/>
      <c r="K201" s="79"/>
      <c r="L201" s="79"/>
      <c r="M201" s="82"/>
      <c r="N201" s="79"/>
      <c r="O201" s="132"/>
      <c r="P201" s="80"/>
      <c r="Q201" s="85"/>
      <c r="R201" s="85"/>
      <c r="S201" s="85"/>
      <c r="T201" s="85"/>
      <c r="U201" s="79"/>
      <c r="V201" s="85"/>
      <c r="W201" s="79"/>
      <c r="X201" s="222" t="str">
        <f t="shared" si="0"/>
        <v/>
      </c>
      <c r="Y201" s="87"/>
      <c r="Z201" s="88"/>
      <c r="AA201" s="223" t="str">
        <f>+IF(T201="UI",'Tasas por grupos escalonada'!$C$12,IF(T201="UYU",'Tasas por grupos escalonada'!$C$11,""))</f>
        <v/>
      </c>
      <c r="AB201" s="85"/>
      <c r="AC201" s="85"/>
      <c r="AD201" s="85"/>
      <c r="AE201" s="85"/>
      <c r="AF201" s="90" t="str">
        <f t="shared" si="1"/>
        <v/>
      </c>
      <c r="AG201" s="91" t="str">
        <f t="shared" si="2"/>
        <v/>
      </c>
      <c r="AH201" s="92" t="str">
        <f t="shared" si="3"/>
        <v/>
      </c>
      <c r="AI201" s="93" t="str">
        <f t="shared" si="4"/>
        <v/>
      </c>
      <c r="AJ201" s="93" t="str">
        <f t="shared" si="5"/>
        <v/>
      </c>
      <c r="AK201" s="215" t="str">
        <f t="shared" si="6"/>
        <v/>
      </c>
      <c r="AL201" s="99" t="str">
        <f>+IF(A201="","",IF(C201="",70,VLOOKUP(I201,Hoja2!A:D,4,0)))</f>
        <v/>
      </c>
      <c r="AM201" s="109"/>
      <c r="AN201" s="109"/>
      <c r="AO201" s="109"/>
      <c r="AP201" s="109"/>
      <c r="AQ201" s="109"/>
      <c r="AR201" s="109"/>
      <c r="AS201" s="109"/>
      <c r="AT201" s="109"/>
      <c r="AU201" s="109"/>
      <c r="AV201" s="109"/>
      <c r="AW201" s="109"/>
      <c r="AX201" s="109"/>
      <c r="AY201" s="109"/>
      <c r="AZ201" s="109"/>
      <c r="BA201" s="109"/>
      <c r="BB201" s="109"/>
      <c r="BC201" s="109"/>
      <c r="BD201" s="109"/>
      <c r="BE201" s="109"/>
    </row>
    <row r="202" spans="1:57" ht="15.75" customHeight="1">
      <c r="A202" s="79"/>
      <c r="B202" s="85"/>
      <c r="C202" s="79"/>
      <c r="D202" s="132"/>
      <c r="E202" s="132"/>
      <c r="F202" s="85"/>
      <c r="G202" s="85" t="str">
        <f>+IFERROR(VLOOKUP(F202,Listas!$B:$C,2,0),"")</f>
        <v/>
      </c>
      <c r="H202" s="85"/>
      <c r="I202" s="85"/>
      <c r="J202" s="85"/>
      <c r="K202" s="79"/>
      <c r="L202" s="79"/>
      <c r="M202" s="82"/>
      <c r="N202" s="79"/>
      <c r="O202" s="132"/>
      <c r="P202" s="80"/>
      <c r="Q202" s="85"/>
      <c r="R202" s="85"/>
      <c r="S202" s="85"/>
      <c r="T202" s="85"/>
      <c r="U202" s="79"/>
      <c r="V202" s="85"/>
      <c r="W202" s="79"/>
      <c r="X202" s="222" t="str">
        <f t="shared" si="0"/>
        <v/>
      </c>
      <c r="Y202" s="87"/>
      <c r="Z202" s="88"/>
      <c r="AA202" s="223" t="str">
        <f>+IF(T202="UI",'Tasas por grupos escalonada'!$C$12,IF(T202="UYU",'Tasas por grupos escalonada'!$C$11,""))</f>
        <v/>
      </c>
      <c r="AB202" s="85"/>
      <c r="AC202" s="85"/>
      <c r="AD202" s="85"/>
      <c r="AE202" s="85"/>
      <c r="AF202" s="90" t="str">
        <f t="shared" si="1"/>
        <v/>
      </c>
      <c r="AG202" s="91" t="str">
        <f t="shared" si="2"/>
        <v/>
      </c>
      <c r="AH202" s="92" t="str">
        <f t="shared" si="3"/>
        <v/>
      </c>
      <c r="AI202" s="93" t="str">
        <f t="shared" si="4"/>
        <v/>
      </c>
      <c r="AJ202" s="93" t="str">
        <f t="shared" si="5"/>
        <v/>
      </c>
      <c r="AK202" s="215" t="str">
        <f t="shared" si="6"/>
        <v/>
      </c>
      <c r="AL202" s="99" t="str">
        <f>+IF(A202="","",IF(C202="",70,VLOOKUP(I202,Hoja2!A:D,4,0)))</f>
        <v/>
      </c>
      <c r="AM202" s="109"/>
      <c r="AN202" s="109"/>
      <c r="AO202" s="109"/>
      <c r="AP202" s="109"/>
      <c r="AQ202" s="109"/>
      <c r="AR202" s="109"/>
      <c r="AS202" s="109"/>
      <c r="AT202" s="109"/>
      <c r="AU202" s="109"/>
      <c r="AV202" s="109"/>
      <c r="AW202" s="109"/>
      <c r="AX202" s="109"/>
      <c r="AY202" s="109"/>
      <c r="AZ202" s="109"/>
      <c r="BA202" s="109"/>
      <c r="BB202" s="109"/>
      <c r="BC202" s="109"/>
      <c r="BD202" s="109"/>
      <c r="BE202" s="109"/>
    </row>
    <row r="203" spans="1:57" ht="15.75" customHeight="1">
      <c r="A203" s="79"/>
      <c r="B203" s="85"/>
      <c r="C203" s="79"/>
      <c r="D203" s="132"/>
      <c r="E203" s="132"/>
      <c r="F203" s="85"/>
      <c r="G203" s="85" t="str">
        <f>+IFERROR(VLOOKUP(F203,Listas!$B:$C,2,0),"")</f>
        <v/>
      </c>
      <c r="H203" s="85"/>
      <c r="I203" s="85"/>
      <c r="J203" s="85"/>
      <c r="K203" s="79"/>
      <c r="L203" s="79"/>
      <c r="M203" s="82"/>
      <c r="N203" s="79"/>
      <c r="O203" s="132"/>
      <c r="P203" s="80"/>
      <c r="Q203" s="85"/>
      <c r="R203" s="85"/>
      <c r="S203" s="85"/>
      <c r="T203" s="85"/>
      <c r="U203" s="79"/>
      <c r="V203" s="85"/>
      <c r="W203" s="79"/>
      <c r="X203" s="222" t="str">
        <f t="shared" si="0"/>
        <v/>
      </c>
      <c r="Y203" s="87"/>
      <c r="Z203" s="88"/>
      <c r="AA203" s="223" t="str">
        <f>+IF(T203="UI",'Tasas por grupos escalonada'!$C$12,IF(T203="UYU",'Tasas por grupos escalonada'!$C$11,""))</f>
        <v/>
      </c>
      <c r="AB203" s="85"/>
      <c r="AC203" s="85"/>
      <c r="AD203" s="85"/>
      <c r="AE203" s="85"/>
      <c r="AF203" s="90" t="str">
        <f t="shared" si="1"/>
        <v/>
      </c>
      <c r="AG203" s="91" t="str">
        <f t="shared" si="2"/>
        <v/>
      </c>
      <c r="AH203" s="92" t="str">
        <f t="shared" si="3"/>
        <v/>
      </c>
      <c r="AI203" s="93" t="str">
        <f t="shared" si="4"/>
        <v/>
      </c>
      <c r="AJ203" s="93" t="str">
        <f t="shared" si="5"/>
        <v/>
      </c>
      <c r="AK203" s="215" t="str">
        <f t="shared" si="6"/>
        <v/>
      </c>
      <c r="AL203" s="99" t="str">
        <f>+IF(A203="","",IF(C203="",70,VLOOKUP(I203,Hoja2!A:D,4,0)))</f>
        <v/>
      </c>
      <c r="AM203" s="109"/>
      <c r="AN203" s="109"/>
      <c r="AO203" s="109"/>
      <c r="AP203" s="109"/>
      <c r="AQ203" s="109"/>
      <c r="AR203" s="109"/>
      <c r="AS203" s="109"/>
      <c r="AT203" s="109"/>
      <c r="AU203" s="109"/>
      <c r="AV203" s="109"/>
      <c r="AW203" s="109"/>
      <c r="AX203" s="109"/>
      <c r="AY203" s="109"/>
      <c r="AZ203" s="109"/>
      <c r="BA203" s="109"/>
      <c r="BB203" s="109"/>
      <c r="BC203" s="109"/>
      <c r="BD203" s="109"/>
      <c r="BE203" s="109"/>
    </row>
    <row r="204" spans="1:57" ht="14.25" customHeight="1">
      <c r="A204" s="79"/>
      <c r="B204" s="85"/>
      <c r="C204" s="79"/>
      <c r="D204" s="132"/>
      <c r="E204" s="132"/>
      <c r="F204" s="85"/>
      <c r="G204" s="85" t="str">
        <f>+IFERROR(VLOOKUP(F204,Listas!$B:$C,2,0),"")</f>
        <v/>
      </c>
      <c r="H204" s="85"/>
      <c r="I204" s="85"/>
      <c r="J204" s="85"/>
      <c r="K204" s="79"/>
      <c r="L204" s="79"/>
      <c r="M204" s="82"/>
      <c r="N204" s="79"/>
      <c r="O204" s="132"/>
      <c r="P204" s="80"/>
      <c r="Q204" s="85"/>
      <c r="R204" s="85"/>
      <c r="S204" s="85"/>
      <c r="T204" s="85"/>
      <c r="U204" s="79"/>
      <c r="V204" s="85"/>
      <c r="W204" s="79"/>
      <c r="X204" s="222" t="str">
        <f t="shared" si="0"/>
        <v/>
      </c>
      <c r="Y204" s="87"/>
      <c r="Z204" s="88"/>
      <c r="AA204" s="223" t="str">
        <f>+IF(T204="UI",'Tasas por grupos escalonada'!$C$12,IF(T204="UYU",'Tasas por grupos escalonada'!$C$11,""))</f>
        <v/>
      </c>
      <c r="AB204" s="85"/>
      <c r="AC204" s="85"/>
      <c r="AD204" s="85"/>
      <c r="AE204" s="85"/>
      <c r="AF204" s="90" t="str">
        <f t="shared" si="1"/>
        <v/>
      </c>
      <c r="AG204" s="91" t="str">
        <f t="shared" si="2"/>
        <v/>
      </c>
      <c r="AH204" s="92" t="str">
        <f t="shared" si="3"/>
        <v/>
      </c>
      <c r="AI204" s="93" t="str">
        <f t="shared" si="4"/>
        <v/>
      </c>
      <c r="AJ204" s="93" t="str">
        <f t="shared" si="5"/>
        <v/>
      </c>
      <c r="AK204" s="215" t="str">
        <f t="shared" si="6"/>
        <v/>
      </c>
      <c r="AL204" s="99" t="str">
        <f>+IF(A204="","",IF(C204="",70,VLOOKUP(I204,Hoja2!A:D,4,0)))</f>
        <v/>
      </c>
      <c r="AM204" s="109"/>
      <c r="AN204" s="109"/>
      <c r="AO204" s="109"/>
      <c r="AP204" s="109"/>
      <c r="AQ204" s="109"/>
      <c r="AR204" s="109"/>
      <c r="AS204" s="109"/>
      <c r="AT204" s="109"/>
      <c r="AU204" s="109"/>
      <c r="AV204" s="109"/>
      <c r="AW204" s="109"/>
      <c r="AX204" s="109"/>
      <c r="AY204" s="109"/>
      <c r="AZ204" s="109"/>
      <c r="BA204" s="109"/>
      <c r="BB204" s="109"/>
      <c r="BC204" s="109"/>
      <c r="BD204" s="109"/>
      <c r="BE204" s="109"/>
    </row>
    <row r="205" spans="1:57" ht="14.25" customHeight="1">
      <c r="A205" s="79"/>
      <c r="B205" s="85"/>
      <c r="C205" s="79"/>
      <c r="D205" s="132"/>
      <c r="E205" s="132"/>
      <c r="F205" s="85"/>
      <c r="G205" s="85" t="str">
        <f>+IFERROR(VLOOKUP(F205,Listas!$B:$C,2,0),"")</f>
        <v/>
      </c>
      <c r="H205" s="85"/>
      <c r="I205" s="85"/>
      <c r="J205" s="85"/>
      <c r="K205" s="79"/>
      <c r="L205" s="79"/>
      <c r="M205" s="82"/>
      <c r="N205" s="79"/>
      <c r="O205" s="132"/>
      <c r="P205" s="80"/>
      <c r="Q205" s="85"/>
      <c r="R205" s="85"/>
      <c r="S205" s="85"/>
      <c r="T205" s="85"/>
      <c r="U205" s="79"/>
      <c r="V205" s="85"/>
      <c r="W205" s="79"/>
      <c r="X205" s="222" t="str">
        <f t="shared" si="0"/>
        <v/>
      </c>
      <c r="Y205" s="87"/>
      <c r="Z205" s="88"/>
      <c r="AA205" s="223" t="str">
        <f>+IF(T205="UI",'Tasas por grupos escalonada'!$C$12,IF(T205="UYU",'Tasas por grupos escalonada'!$C$11,""))</f>
        <v/>
      </c>
      <c r="AB205" s="85"/>
      <c r="AC205" s="85"/>
      <c r="AD205" s="85"/>
      <c r="AE205" s="85"/>
      <c r="AF205" s="90" t="str">
        <f t="shared" si="1"/>
        <v/>
      </c>
      <c r="AG205" s="91" t="str">
        <f t="shared" si="2"/>
        <v/>
      </c>
      <c r="AH205" s="92" t="str">
        <f t="shared" si="3"/>
        <v/>
      </c>
      <c r="AI205" s="93" t="str">
        <f t="shared" si="4"/>
        <v/>
      </c>
      <c r="AJ205" s="93" t="str">
        <f t="shared" si="5"/>
        <v/>
      </c>
      <c r="AK205" s="215" t="str">
        <f t="shared" si="6"/>
        <v/>
      </c>
      <c r="AL205" s="99" t="str">
        <f>+IF(A205="","",IF(C205="",70,VLOOKUP(I205,Hoja2!A:D,4,0)))</f>
        <v/>
      </c>
      <c r="AM205" s="109"/>
      <c r="AN205" s="109"/>
      <c r="AO205" s="109"/>
      <c r="AP205" s="109"/>
      <c r="AQ205" s="109"/>
      <c r="AR205" s="109"/>
      <c r="AS205" s="109"/>
      <c r="AT205" s="109"/>
      <c r="AU205" s="109"/>
      <c r="AV205" s="109"/>
      <c r="AW205" s="109"/>
      <c r="AX205" s="109"/>
      <c r="AY205" s="109"/>
      <c r="AZ205" s="109"/>
      <c r="BA205" s="109"/>
      <c r="BB205" s="109"/>
      <c r="BC205" s="109"/>
      <c r="BD205" s="109"/>
      <c r="BE205" s="109"/>
    </row>
    <row r="206" spans="1:57" ht="14.25" customHeight="1">
      <c r="A206" s="79"/>
      <c r="B206" s="85"/>
      <c r="C206" s="79"/>
      <c r="D206" s="132"/>
      <c r="E206" s="132"/>
      <c r="F206" s="85"/>
      <c r="G206" s="85" t="str">
        <f>+IFERROR(VLOOKUP(F206,Listas!$B:$C,2,0),"")</f>
        <v/>
      </c>
      <c r="H206" s="85"/>
      <c r="I206" s="85"/>
      <c r="J206" s="85"/>
      <c r="K206" s="79"/>
      <c r="L206" s="79"/>
      <c r="M206" s="82"/>
      <c r="N206" s="79"/>
      <c r="O206" s="132"/>
      <c r="P206" s="80"/>
      <c r="Q206" s="85"/>
      <c r="R206" s="85"/>
      <c r="S206" s="85"/>
      <c r="T206" s="85"/>
      <c r="U206" s="79"/>
      <c r="V206" s="85"/>
      <c r="W206" s="79"/>
      <c r="X206" s="222" t="str">
        <f t="shared" si="0"/>
        <v/>
      </c>
      <c r="Y206" s="87"/>
      <c r="Z206" s="88"/>
      <c r="AA206" s="223" t="str">
        <f>+IF(T206="UI",'Tasas por grupos escalonada'!$C$12,IF(T206="UYU",'Tasas por grupos escalonada'!$C$11,""))</f>
        <v/>
      </c>
      <c r="AB206" s="85"/>
      <c r="AC206" s="85"/>
      <c r="AD206" s="85"/>
      <c r="AE206" s="85"/>
      <c r="AF206" s="90" t="str">
        <f t="shared" si="1"/>
        <v/>
      </c>
      <c r="AG206" s="91" t="str">
        <f t="shared" si="2"/>
        <v/>
      </c>
      <c r="AH206" s="92" t="str">
        <f t="shared" si="3"/>
        <v/>
      </c>
      <c r="AI206" s="93" t="str">
        <f t="shared" si="4"/>
        <v/>
      </c>
      <c r="AJ206" s="93" t="str">
        <f t="shared" si="5"/>
        <v/>
      </c>
      <c r="AK206" s="215" t="str">
        <f t="shared" si="6"/>
        <v/>
      </c>
      <c r="AL206" s="99" t="str">
        <f>+IF(A206="","",IF(C206="",70,VLOOKUP(I206,Hoja2!A:D,4,0)))</f>
        <v/>
      </c>
      <c r="AM206" s="109"/>
      <c r="AN206" s="109"/>
      <c r="AO206" s="109"/>
      <c r="AP206" s="109"/>
      <c r="AQ206" s="109"/>
      <c r="AR206" s="109"/>
      <c r="AS206" s="109"/>
      <c r="AT206" s="109"/>
      <c r="AU206" s="109"/>
      <c r="AV206" s="109"/>
      <c r="AW206" s="109"/>
      <c r="AX206" s="109"/>
      <c r="AY206" s="109"/>
      <c r="AZ206" s="109"/>
      <c r="BA206" s="109"/>
      <c r="BB206" s="109"/>
      <c r="BC206" s="109"/>
      <c r="BD206" s="109"/>
      <c r="BE206" s="109"/>
    </row>
    <row r="207" spans="1:57" ht="14.25" customHeight="1">
      <c r="A207" s="79"/>
      <c r="B207" s="85"/>
      <c r="C207" s="79"/>
      <c r="D207" s="132"/>
      <c r="E207" s="132"/>
      <c r="F207" s="85"/>
      <c r="G207" s="85" t="str">
        <f>+IFERROR(VLOOKUP(F207,Listas!$B:$C,2,0),"")</f>
        <v/>
      </c>
      <c r="H207" s="85"/>
      <c r="I207" s="85"/>
      <c r="J207" s="85"/>
      <c r="K207" s="79"/>
      <c r="L207" s="79"/>
      <c r="M207" s="82"/>
      <c r="N207" s="79"/>
      <c r="O207" s="132"/>
      <c r="P207" s="80"/>
      <c r="Q207" s="85"/>
      <c r="R207" s="85"/>
      <c r="S207" s="85"/>
      <c r="T207" s="85"/>
      <c r="U207" s="79"/>
      <c r="V207" s="85"/>
      <c r="W207" s="79"/>
      <c r="X207" s="222" t="str">
        <f t="shared" si="0"/>
        <v/>
      </c>
      <c r="Y207" s="87"/>
      <c r="Z207" s="88"/>
      <c r="AA207" s="223" t="str">
        <f>+IF(T207="UI",'Tasas por grupos escalonada'!$C$12,IF(T207="UYU",'Tasas por grupos escalonada'!$C$11,""))</f>
        <v/>
      </c>
      <c r="AB207" s="85"/>
      <c r="AC207" s="85"/>
      <c r="AD207" s="85"/>
      <c r="AE207" s="85"/>
      <c r="AF207" s="90" t="str">
        <f t="shared" si="1"/>
        <v/>
      </c>
      <c r="AG207" s="91" t="str">
        <f t="shared" si="2"/>
        <v/>
      </c>
      <c r="AH207" s="92" t="str">
        <f t="shared" si="3"/>
        <v/>
      </c>
      <c r="AI207" s="93" t="str">
        <f t="shared" si="4"/>
        <v/>
      </c>
      <c r="AJ207" s="93" t="str">
        <f t="shared" si="5"/>
        <v/>
      </c>
      <c r="AK207" s="215" t="str">
        <f t="shared" si="6"/>
        <v/>
      </c>
      <c r="AL207" s="99" t="str">
        <f>+IF(A207="","",IF(C207="",70,VLOOKUP(I207,Hoja2!A:D,4,0)))</f>
        <v/>
      </c>
      <c r="AM207" s="109"/>
      <c r="AN207" s="109"/>
      <c r="AO207" s="109"/>
      <c r="AP207" s="109"/>
      <c r="AQ207" s="109"/>
      <c r="AR207" s="109"/>
      <c r="AS207" s="109"/>
      <c r="AT207" s="109"/>
      <c r="AU207" s="109"/>
      <c r="AV207" s="109"/>
      <c r="AW207" s="109"/>
      <c r="AX207" s="109"/>
      <c r="AY207" s="109"/>
      <c r="AZ207" s="109"/>
      <c r="BA207" s="109"/>
      <c r="BB207" s="109"/>
      <c r="BC207" s="109"/>
      <c r="BD207" s="109"/>
      <c r="BE207" s="109"/>
    </row>
    <row r="208" spans="1:57" ht="14.25" customHeight="1">
      <c r="A208" s="79"/>
      <c r="B208" s="85"/>
      <c r="C208" s="79"/>
      <c r="D208" s="132"/>
      <c r="E208" s="132"/>
      <c r="F208" s="85"/>
      <c r="G208" s="85" t="str">
        <f>+IFERROR(VLOOKUP(F208,Listas!$B:$C,2,0),"")</f>
        <v/>
      </c>
      <c r="H208" s="85"/>
      <c r="I208" s="85"/>
      <c r="J208" s="85"/>
      <c r="K208" s="79"/>
      <c r="L208" s="79"/>
      <c r="M208" s="82"/>
      <c r="N208" s="79"/>
      <c r="O208" s="132"/>
      <c r="P208" s="80"/>
      <c r="Q208" s="85"/>
      <c r="R208" s="85"/>
      <c r="S208" s="85"/>
      <c r="T208" s="85"/>
      <c r="U208" s="79"/>
      <c r="V208" s="85"/>
      <c r="W208" s="79"/>
      <c r="X208" s="222" t="str">
        <f t="shared" si="0"/>
        <v/>
      </c>
      <c r="Y208" s="87"/>
      <c r="Z208" s="88"/>
      <c r="AA208" s="223" t="str">
        <f>+IF(T208="UI",'Tasas por grupos escalonada'!$C$12,IF(T208="UYU",'Tasas por grupos escalonada'!$C$11,""))</f>
        <v/>
      </c>
      <c r="AB208" s="85"/>
      <c r="AC208" s="85"/>
      <c r="AD208" s="85"/>
      <c r="AE208" s="85"/>
      <c r="AF208" s="90" t="str">
        <f t="shared" si="1"/>
        <v/>
      </c>
      <c r="AG208" s="91" t="str">
        <f t="shared" si="2"/>
        <v/>
      </c>
      <c r="AH208" s="92" t="str">
        <f t="shared" si="3"/>
        <v/>
      </c>
      <c r="AI208" s="93" t="str">
        <f t="shared" si="4"/>
        <v/>
      </c>
      <c r="AJ208" s="93" t="str">
        <f t="shared" si="5"/>
        <v/>
      </c>
      <c r="AK208" s="215" t="str">
        <f t="shared" si="6"/>
        <v/>
      </c>
      <c r="AL208" s="99" t="str">
        <f>+IF(A208="","",IF(C208="",70,VLOOKUP(I208,Hoja2!A:D,4,0)))</f>
        <v/>
      </c>
      <c r="AM208" s="109"/>
      <c r="AN208" s="109"/>
      <c r="AO208" s="109"/>
      <c r="AP208" s="109"/>
      <c r="AQ208" s="109"/>
      <c r="AR208" s="109"/>
      <c r="AS208" s="109"/>
      <c r="AT208" s="109"/>
      <c r="AU208" s="109"/>
      <c r="AV208" s="109"/>
      <c r="AW208" s="109"/>
      <c r="AX208" s="109"/>
      <c r="AY208" s="109"/>
      <c r="AZ208" s="109"/>
      <c r="BA208" s="109"/>
      <c r="BB208" s="109"/>
      <c r="BC208" s="109"/>
      <c r="BD208" s="109"/>
      <c r="BE208" s="109"/>
    </row>
    <row r="209" spans="1:57" ht="14.25" customHeight="1">
      <c r="A209" s="79"/>
      <c r="B209" s="85"/>
      <c r="C209" s="79"/>
      <c r="D209" s="132"/>
      <c r="E209" s="132"/>
      <c r="F209" s="85"/>
      <c r="G209" s="85" t="str">
        <f>+IFERROR(VLOOKUP(F209,Listas!$B:$C,2,0),"")</f>
        <v/>
      </c>
      <c r="H209" s="85"/>
      <c r="I209" s="85"/>
      <c r="J209" s="85"/>
      <c r="K209" s="79"/>
      <c r="L209" s="79"/>
      <c r="M209" s="82"/>
      <c r="N209" s="79"/>
      <c r="O209" s="132"/>
      <c r="P209" s="80"/>
      <c r="Q209" s="85"/>
      <c r="R209" s="85"/>
      <c r="S209" s="85"/>
      <c r="T209" s="85"/>
      <c r="U209" s="79"/>
      <c r="V209" s="85"/>
      <c r="W209" s="79"/>
      <c r="X209" s="222" t="str">
        <f t="shared" si="0"/>
        <v/>
      </c>
      <c r="Y209" s="87"/>
      <c r="Z209" s="88"/>
      <c r="AA209" s="223" t="str">
        <f>+IF(T209="UI",'Tasas por grupos escalonada'!$C$12,IF(T209="UYU",'Tasas por grupos escalonada'!$C$11,""))</f>
        <v/>
      </c>
      <c r="AB209" s="85"/>
      <c r="AC209" s="85"/>
      <c r="AD209" s="85"/>
      <c r="AE209" s="85"/>
      <c r="AF209" s="90" t="str">
        <f t="shared" si="1"/>
        <v/>
      </c>
      <c r="AG209" s="91" t="str">
        <f t="shared" si="2"/>
        <v/>
      </c>
      <c r="AH209" s="92" t="str">
        <f t="shared" si="3"/>
        <v/>
      </c>
      <c r="AI209" s="93" t="str">
        <f t="shared" si="4"/>
        <v/>
      </c>
      <c r="AJ209" s="93" t="str">
        <f t="shared" si="5"/>
        <v/>
      </c>
      <c r="AK209" s="215" t="str">
        <f t="shared" si="6"/>
        <v/>
      </c>
      <c r="AL209" s="99" t="str">
        <f>+IF(A209="","",IF(C209="",70,VLOOKUP(I209,Hoja2!A:D,4,0)))</f>
        <v/>
      </c>
      <c r="AM209" s="109"/>
      <c r="AN209" s="109"/>
      <c r="AO209" s="109"/>
      <c r="AP209" s="109"/>
      <c r="AQ209" s="109"/>
      <c r="AR209" s="109"/>
      <c r="AS209" s="109"/>
      <c r="AT209" s="109"/>
      <c r="AU209" s="109"/>
      <c r="AV209" s="109"/>
      <c r="AW209" s="109"/>
      <c r="AX209" s="109"/>
      <c r="AY209" s="109"/>
      <c r="AZ209" s="109"/>
      <c r="BA209" s="109"/>
      <c r="BB209" s="109"/>
      <c r="BC209" s="109"/>
      <c r="BD209" s="109"/>
      <c r="BE209" s="109"/>
    </row>
    <row r="210" spans="1:57" ht="15" customHeight="1">
      <c r="A210" s="35"/>
      <c r="B210" s="34"/>
      <c r="C210" s="34"/>
      <c r="D210" s="34"/>
      <c r="E210" s="34"/>
      <c r="F210" s="34"/>
      <c r="G210" s="34"/>
      <c r="H210" s="34"/>
      <c r="I210" s="34"/>
      <c r="J210" s="34"/>
      <c r="K210" s="34"/>
      <c r="L210" s="34"/>
      <c r="M210" s="34"/>
      <c r="N210" s="34"/>
      <c r="O210" s="34"/>
      <c r="P210" s="34"/>
      <c r="Q210" s="34"/>
      <c r="R210" s="34"/>
      <c r="S210" s="34"/>
      <c r="T210" s="34"/>
      <c r="U210" s="35"/>
      <c r="V210" s="34"/>
      <c r="W210" s="34"/>
      <c r="Y210" s="36"/>
      <c r="Z210" s="34"/>
      <c r="AA210" s="224"/>
      <c r="AB210" s="34"/>
      <c r="AC210" s="34"/>
      <c r="AD210" s="34"/>
      <c r="AE210" s="34"/>
      <c r="AK210" s="137"/>
      <c r="AL210" s="99"/>
    </row>
    <row r="211" spans="1:57" ht="15" customHeight="1">
      <c r="A211" s="34"/>
      <c r="B211" s="34"/>
      <c r="C211" s="34"/>
      <c r="D211" s="34"/>
      <c r="E211" s="34"/>
      <c r="F211" s="34"/>
      <c r="G211" s="34"/>
      <c r="H211" s="34"/>
      <c r="I211" s="34"/>
      <c r="J211" s="34"/>
      <c r="K211" s="34"/>
      <c r="L211" s="34"/>
      <c r="M211" s="34"/>
      <c r="N211" s="34"/>
      <c r="O211" s="34"/>
      <c r="P211" s="34"/>
      <c r="Q211" s="34"/>
      <c r="R211" s="34"/>
      <c r="S211" s="34"/>
      <c r="T211" s="34"/>
      <c r="U211" s="35"/>
      <c r="V211" s="34"/>
      <c r="W211" s="34"/>
      <c r="Y211" s="36"/>
      <c r="Z211" s="34"/>
      <c r="AA211" s="224"/>
      <c r="AB211" s="34"/>
      <c r="AC211" s="34"/>
      <c r="AD211" s="34"/>
      <c r="AE211" s="34"/>
      <c r="AK211" s="137"/>
      <c r="AL211" s="102"/>
    </row>
    <row r="212" spans="1:57" ht="15" customHeight="1">
      <c r="A212" s="34"/>
      <c r="B212" s="34"/>
      <c r="C212" s="34"/>
      <c r="D212" s="34"/>
      <c r="E212" s="34"/>
      <c r="F212" s="34"/>
      <c r="G212" s="34"/>
      <c r="H212" s="34"/>
      <c r="I212" s="34"/>
      <c r="J212" s="34"/>
      <c r="K212" s="34"/>
      <c r="L212" s="34"/>
      <c r="M212" s="34"/>
      <c r="N212" s="34"/>
      <c r="O212" s="34"/>
      <c r="P212" s="34"/>
      <c r="Q212" s="34"/>
      <c r="R212" s="34"/>
      <c r="S212" s="34"/>
      <c r="T212" s="34"/>
      <c r="U212" s="35"/>
      <c r="V212" s="34"/>
      <c r="W212" s="34"/>
      <c r="Y212" s="36"/>
      <c r="Z212" s="34"/>
      <c r="AA212" s="224"/>
      <c r="AB212" s="34"/>
      <c r="AC212" s="34"/>
      <c r="AD212" s="34"/>
      <c r="AE212" s="34"/>
      <c r="AK212" s="137"/>
    </row>
    <row r="213" spans="1:57" ht="15" customHeight="1">
      <c r="A213" s="34"/>
      <c r="B213" s="34"/>
      <c r="C213" s="34"/>
      <c r="D213" s="34"/>
      <c r="E213" s="34"/>
      <c r="F213" s="34"/>
      <c r="G213" s="34"/>
      <c r="H213" s="34"/>
      <c r="I213" s="34"/>
      <c r="J213" s="34"/>
      <c r="K213" s="34"/>
      <c r="L213" s="34"/>
      <c r="M213" s="34"/>
      <c r="N213" s="34"/>
      <c r="O213" s="34"/>
      <c r="P213" s="34"/>
      <c r="Q213" s="34"/>
      <c r="R213" s="34"/>
      <c r="S213" s="34"/>
      <c r="T213" s="34"/>
      <c r="U213" s="35"/>
      <c r="V213" s="34"/>
      <c r="W213" s="34"/>
      <c r="Y213" s="36"/>
      <c r="Z213" s="34"/>
      <c r="AA213" s="224"/>
      <c r="AB213" s="34"/>
      <c r="AC213" s="34"/>
      <c r="AD213" s="34"/>
      <c r="AE213" s="34"/>
      <c r="AK213" s="137"/>
    </row>
    <row r="214" spans="1:57" ht="15" customHeight="1">
      <c r="A214" s="34"/>
      <c r="B214" s="34"/>
      <c r="C214" s="34"/>
      <c r="D214" s="34"/>
      <c r="E214" s="34"/>
      <c r="F214" s="34"/>
      <c r="G214" s="34"/>
      <c r="H214" s="34"/>
      <c r="I214" s="34"/>
      <c r="J214" s="34"/>
      <c r="K214" s="34"/>
      <c r="L214" s="34"/>
      <c r="M214" s="34"/>
      <c r="N214" s="34"/>
      <c r="O214" s="34"/>
      <c r="P214" s="34"/>
      <c r="Q214" s="34"/>
      <c r="R214" s="34"/>
      <c r="S214" s="34"/>
      <c r="T214" s="34"/>
      <c r="U214" s="35"/>
      <c r="V214" s="34"/>
      <c r="W214" s="34"/>
      <c r="Y214" s="36"/>
      <c r="Z214" s="34"/>
      <c r="AA214" s="224"/>
      <c r="AB214" s="34"/>
      <c r="AC214" s="34"/>
      <c r="AD214" s="34"/>
      <c r="AE214" s="34"/>
      <c r="AK214" s="137"/>
    </row>
    <row r="215" spans="1:57" ht="15" customHeight="1">
      <c r="A215" s="34"/>
      <c r="B215" s="34"/>
      <c r="C215" s="34"/>
      <c r="D215" s="34"/>
      <c r="E215" s="34"/>
      <c r="F215" s="34"/>
      <c r="G215" s="34"/>
      <c r="H215" s="34"/>
      <c r="I215" s="34"/>
      <c r="J215" s="34"/>
      <c r="K215" s="34"/>
      <c r="L215" s="34"/>
      <c r="M215" s="34"/>
      <c r="N215" s="34"/>
      <c r="O215" s="34"/>
      <c r="P215" s="34"/>
      <c r="Q215" s="34"/>
      <c r="R215" s="34"/>
      <c r="S215" s="34"/>
      <c r="T215" s="34"/>
      <c r="U215" s="35"/>
      <c r="V215" s="34"/>
      <c r="W215" s="34"/>
      <c r="Y215" s="36"/>
      <c r="Z215" s="34"/>
      <c r="AA215" s="224"/>
      <c r="AB215" s="34"/>
      <c r="AC215" s="34"/>
      <c r="AD215" s="34"/>
      <c r="AE215" s="34"/>
      <c r="AK215" s="137"/>
    </row>
    <row r="216" spans="1:57" ht="15" customHeight="1">
      <c r="A216" s="34"/>
      <c r="B216" s="34"/>
      <c r="C216" s="34"/>
      <c r="D216" s="34"/>
      <c r="E216" s="34"/>
      <c r="F216" s="34"/>
      <c r="G216" s="34"/>
      <c r="H216" s="34"/>
      <c r="I216" s="34"/>
      <c r="J216" s="34"/>
      <c r="K216" s="34"/>
      <c r="L216" s="34"/>
      <c r="M216" s="34"/>
      <c r="N216" s="34"/>
      <c r="O216" s="34"/>
      <c r="P216" s="34"/>
      <c r="Q216" s="34"/>
      <c r="R216" s="34"/>
      <c r="S216" s="34"/>
      <c r="T216" s="34"/>
      <c r="U216" s="35"/>
      <c r="V216" s="34"/>
      <c r="W216" s="34"/>
      <c r="Y216" s="36"/>
      <c r="Z216" s="34"/>
      <c r="AA216" s="224"/>
      <c r="AB216" s="34"/>
      <c r="AC216" s="34"/>
      <c r="AD216" s="34"/>
      <c r="AE216" s="34"/>
      <c r="AK216" s="137"/>
    </row>
    <row r="217" spans="1:57" ht="15" customHeight="1">
      <c r="A217" s="34"/>
      <c r="B217" s="34"/>
      <c r="C217" s="34"/>
      <c r="D217" s="34"/>
      <c r="E217" s="34"/>
      <c r="F217" s="34"/>
      <c r="G217" s="34"/>
      <c r="H217" s="34"/>
      <c r="I217" s="34"/>
      <c r="J217" s="34"/>
      <c r="K217" s="34"/>
      <c r="L217" s="34"/>
      <c r="M217" s="34"/>
      <c r="N217" s="34"/>
      <c r="O217" s="34"/>
      <c r="P217" s="34"/>
      <c r="Q217" s="34"/>
      <c r="R217" s="34"/>
      <c r="S217" s="34"/>
      <c r="T217" s="34"/>
      <c r="U217" s="35"/>
      <c r="V217" s="34"/>
      <c r="W217" s="34"/>
      <c r="Y217" s="36"/>
      <c r="Z217" s="34"/>
      <c r="AA217" s="224"/>
      <c r="AB217" s="34"/>
      <c r="AC217" s="34"/>
      <c r="AD217" s="34"/>
      <c r="AE217" s="34"/>
      <c r="AK217" s="137"/>
    </row>
    <row r="218" spans="1:57" ht="15" customHeight="1">
      <c r="A218" s="34"/>
      <c r="B218" s="34"/>
      <c r="C218" s="34"/>
      <c r="D218" s="34"/>
      <c r="E218" s="34"/>
      <c r="F218" s="34"/>
      <c r="G218" s="34"/>
      <c r="H218" s="34"/>
      <c r="I218" s="34"/>
      <c r="J218" s="34"/>
      <c r="K218" s="34"/>
      <c r="L218" s="34"/>
      <c r="M218" s="34"/>
      <c r="N218" s="34"/>
      <c r="O218" s="34"/>
      <c r="P218" s="34"/>
      <c r="Q218" s="34"/>
      <c r="R218" s="34"/>
      <c r="S218" s="34"/>
      <c r="T218" s="34"/>
      <c r="U218" s="35"/>
      <c r="V218" s="34"/>
      <c r="W218" s="34"/>
      <c r="Y218" s="36"/>
      <c r="Z218" s="34"/>
      <c r="AA218" s="224"/>
      <c r="AB218" s="34"/>
      <c r="AC218" s="34"/>
      <c r="AD218" s="34"/>
      <c r="AE218" s="34"/>
      <c r="AK218" s="137"/>
    </row>
    <row r="219" spans="1:57" ht="15" customHeight="1">
      <c r="A219" s="34"/>
      <c r="B219" s="34"/>
      <c r="C219" s="34"/>
      <c r="D219" s="34"/>
      <c r="E219" s="34"/>
      <c r="F219" s="34"/>
      <c r="G219" s="34"/>
      <c r="H219" s="34"/>
      <c r="I219" s="34"/>
      <c r="J219" s="34"/>
      <c r="K219" s="34"/>
      <c r="L219" s="34"/>
      <c r="M219" s="34"/>
      <c r="N219" s="34"/>
      <c r="O219" s="34"/>
      <c r="P219" s="34"/>
      <c r="Q219" s="34"/>
      <c r="R219" s="34"/>
      <c r="S219" s="34"/>
      <c r="T219" s="34"/>
      <c r="U219" s="35"/>
      <c r="V219" s="34"/>
      <c r="W219" s="34"/>
      <c r="Y219" s="36"/>
      <c r="Z219" s="34"/>
      <c r="AA219" s="224"/>
      <c r="AB219" s="34"/>
      <c r="AC219" s="34"/>
      <c r="AD219" s="34"/>
      <c r="AE219" s="34"/>
      <c r="AK219" s="137"/>
    </row>
    <row r="220" spans="1:57" ht="15" customHeight="1">
      <c r="A220" s="34"/>
      <c r="B220" s="34"/>
      <c r="C220" s="34"/>
      <c r="D220" s="34"/>
      <c r="E220" s="34"/>
      <c r="F220" s="34"/>
      <c r="G220" s="34"/>
      <c r="H220" s="34"/>
      <c r="I220" s="34"/>
      <c r="J220" s="34"/>
      <c r="K220" s="34"/>
      <c r="L220" s="34"/>
      <c r="M220" s="34"/>
      <c r="N220" s="34"/>
      <c r="O220" s="34"/>
      <c r="P220" s="34"/>
      <c r="Q220" s="34"/>
      <c r="R220" s="34"/>
      <c r="S220" s="34"/>
      <c r="T220" s="34"/>
      <c r="U220" s="35"/>
      <c r="V220" s="34"/>
      <c r="W220" s="34"/>
      <c r="Y220" s="36"/>
      <c r="Z220" s="34"/>
      <c r="AA220" s="224"/>
      <c r="AB220" s="34"/>
      <c r="AC220" s="34"/>
      <c r="AD220" s="34"/>
      <c r="AE220" s="34"/>
      <c r="AK220" s="137"/>
    </row>
    <row r="221" spans="1:57" ht="15" customHeight="1">
      <c r="A221" s="34"/>
      <c r="B221" s="34"/>
      <c r="C221" s="34"/>
      <c r="D221" s="34"/>
      <c r="E221" s="34"/>
      <c r="F221" s="34"/>
      <c r="G221" s="34"/>
      <c r="H221" s="34"/>
      <c r="I221" s="34"/>
      <c r="J221" s="34"/>
      <c r="K221" s="34"/>
      <c r="L221" s="34"/>
      <c r="M221" s="34"/>
      <c r="N221" s="34"/>
      <c r="O221" s="34"/>
      <c r="P221" s="34"/>
      <c r="Q221" s="34"/>
      <c r="R221" s="34"/>
      <c r="S221" s="34"/>
      <c r="T221" s="34"/>
      <c r="U221" s="35"/>
      <c r="V221" s="34"/>
      <c r="W221" s="34"/>
      <c r="Y221" s="36"/>
      <c r="Z221" s="34"/>
      <c r="AA221" s="224"/>
      <c r="AB221" s="34"/>
      <c r="AC221" s="34"/>
      <c r="AD221" s="34"/>
      <c r="AE221" s="34"/>
      <c r="AK221" s="137"/>
    </row>
    <row r="222" spans="1:57" ht="15.75"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Y222" s="36"/>
      <c r="Z222" s="34"/>
      <c r="AA222" s="224"/>
      <c r="AB222" s="34"/>
      <c r="AC222" s="34"/>
      <c r="AD222" s="34"/>
      <c r="AE222" s="34"/>
      <c r="AK222" s="137"/>
    </row>
    <row r="223" spans="1:57" ht="15.75"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Y223" s="36"/>
      <c r="Z223" s="34"/>
      <c r="AA223" s="224"/>
      <c r="AB223" s="34"/>
      <c r="AC223" s="34"/>
      <c r="AD223" s="34"/>
      <c r="AE223" s="34"/>
      <c r="AK223" s="137"/>
    </row>
    <row r="224" spans="1:57" ht="15.75"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Y224" s="36"/>
      <c r="Z224" s="34"/>
      <c r="AA224" s="224"/>
      <c r="AB224" s="34"/>
      <c r="AC224" s="34"/>
      <c r="AD224" s="34"/>
      <c r="AE224" s="34"/>
      <c r="AK224" s="137"/>
    </row>
    <row r="225" spans="1:37" ht="15.75"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Y225" s="36"/>
      <c r="Z225" s="34"/>
      <c r="AA225" s="224"/>
      <c r="AB225" s="34"/>
      <c r="AC225" s="34"/>
      <c r="AD225" s="34"/>
      <c r="AE225" s="34"/>
      <c r="AK225" s="137"/>
    </row>
    <row r="226" spans="1:37" ht="15.75"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Y226" s="36"/>
      <c r="Z226" s="34"/>
      <c r="AA226" s="224"/>
      <c r="AB226" s="34"/>
      <c r="AC226" s="34"/>
      <c r="AD226" s="34"/>
      <c r="AE226" s="34"/>
      <c r="AK226" s="137"/>
    </row>
    <row r="227" spans="1:37" ht="15.75"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Y227" s="36"/>
      <c r="Z227" s="34"/>
      <c r="AA227" s="224"/>
      <c r="AB227" s="34"/>
      <c r="AC227" s="34"/>
      <c r="AD227" s="34"/>
      <c r="AE227" s="34"/>
      <c r="AK227" s="137"/>
    </row>
    <row r="228" spans="1:37" ht="15.75"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Y228" s="36"/>
      <c r="Z228" s="34"/>
      <c r="AA228" s="224"/>
      <c r="AB228" s="34"/>
      <c r="AC228" s="34"/>
      <c r="AD228" s="34"/>
      <c r="AE228" s="34"/>
      <c r="AK228" s="137"/>
    </row>
    <row r="229" spans="1:37" ht="15.75"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Y229" s="36"/>
      <c r="Z229" s="34"/>
      <c r="AA229" s="224"/>
      <c r="AB229" s="34"/>
      <c r="AC229" s="34"/>
      <c r="AD229" s="34"/>
      <c r="AE229" s="34"/>
      <c r="AK229" s="137"/>
    </row>
    <row r="230" spans="1:37" ht="15.75"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Y230" s="36"/>
      <c r="Z230" s="34"/>
      <c r="AA230" s="224"/>
      <c r="AB230" s="34"/>
      <c r="AC230" s="34"/>
      <c r="AD230" s="34"/>
      <c r="AE230" s="34"/>
      <c r="AK230" s="137"/>
    </row>
    <row r="231" spans="1:37" ht="15.75"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Y231" s="36"/>
      <c r="Z231" s="34"/>
      <c r="AA231" s="224"/>
      <c r="AB231" s="34"/>
      <c r="AC231" s="34"/>
      <c r="AD231" s="34"/>
      <c r="AE231" s="34"/>
      <c r="AK231" s="137"/>
    </row>
    <row r="232" spans="1:37" ht="15.75"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Y232" s="36"/>
      <c r="Z232" s="34"/>
      <c r="AA232" s="224"/>
      <c r="AB232" s="34"/>
      <c r="AC232" s="34"/>
      <c r="AD232" s="34"/>
      <c r="AE232" s="34"/>
      <c r="AK232" s="137"/>
    </row>
    <row r="233" spans="1:37" ht="15.75"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Y233" s="36"/>
      <c r="Z233" s="34"/>
      <c r="AA233" s="224"/>
      <c r="AB233" s="34"/>
      <c r="AC233" s="34"/>
      <c r="AD233" s="34"/>
      <c r="AE233" s="34"/>
      <c r="AK233" s="137"/>
    </row>
    <row r="234" spans="1:37" ht="15.75"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Y234" s="36"/>
      <c r="Z234" s="34"/>
      <c r="AA234" s="224"/>
      <c r="AB234" s="34"/>
      <c r="AC234" s="34"/>
      <c r="AD234" s="34"/>
      <c r="AE234" s="34"/>
      <c r="AK234" s="137"/>
    </row>
    <row r="235" spans="1:37" ht="15.75"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Y235" s="36"/>
      <c r="Z235" s="34"/>
      <c r="AA235" s="224"/>
      <c r="AB235" s="34"/>
      <c r="AC235" s="34"/>
      <c r="AD235" s="34"/>
      <c r="AE235" s="34"/>
      <c r="AK235" s="137"/>
    </row>
    <row r="236" spans="1:37" ht="15.75"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Y236" s="36"/>
      <c r="Z236" s="34"/>
      <c r="AA236" s="224"/>
      <c r="AB236" s="34"/>
      <c r="AC236" s="34"/>
      <c r="AD236" s="34"/>
      <c r="AE236" s="34"/>
      <c r="AK236" s="137"/>
    </row>
    <row r="237" spans="1:37" ht="15.75"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Y237" s="36"/>
      <c r="Z237" s="34"/>
      <c r="AA237" s="224"/>
      <c r="AB237" s="34"/>
      <c r="AC237" s="34"/>
      <c r="AD237" s="34"/>
      <c r="AE237" s="34"/>
      <c r="AK237" s="137"/>
    </row>
    <row r="238" spans="1:37" ht="15.75"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Y238" s="36"/>
      <c r="Z238" s="34"/>
      <c r="AA238" s="224"/>
      <c r="AB238" s="34"/>
      <c r="AC238" s="34"/>
      <c r="AD238" s="34"/>
      <c r="AE238" s="34"/>
      <c r="AK238" s="137"/>
    </row>
    <row r="239" spans="1:37" ht="15.75"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Y239" s="36"/>
      <c r="Z239" s="34"/>
      <c r="AA239" s="224"/>
      <c r="AB239" s="34"/>
      <c r="AC239" s="34"/>
      <c r="AD239" s="34"/>
      <c r="AE239" s="34"/>
      <c r="AK239" s="137"/>
    </row>
    <row r="240" spans="1:37" ht="15.75"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Y240" s="36"/>
      <c r="Z240" s="34"/>
      <c r="AA240" s="224"/>
      <c r="AB240" s="34"/>
      <c r="AC240" s="34"/>
      <c r="AD240" s="34"/>
      <c r="AE240" s="34"/>
      <c r="AK240" s="137"/>
    </row>
    <row r="241" spans="1:37" ht="15.75"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Y241" s="36"/>
      <c r="Z241" s="34"/>
      <c r="AA241" s="224"/>
      <c r="AB241" s="34"/>
      <c r="AC241" s="34"/>
      <c r="AD241" s="34"/>
      <c r="AE241" s="34"/>
      <c r="AK241" s="137"/>
    </row>
    <row r="242" spans="1:37" ht="15.75"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Y242" s="36"/>
      <c r="Z242" s="34"/>
      <c r="AA242" s="224"/>
      <c r="AB242" s="34"/>
      <c r="AC242" s="34"/>
      <c r="AD242" s="34"/>
      <c r="AE242" s="34"/>
      <c r="AK242" s="137"/>
    </row>
    <row r="243" spans="1:37" ht="15.75"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Y243" s="36"/>
      <c r="Z243" s="34"/>
      <c r="AA243" s="224"/>
      <c r="AB243" s="34"/>
      <c r="AC243" s="34"/>
      <c r="AD243" s="34"/>
      <c r="AE243" s="34"/>
      <c r="AK243" s="137"/>
    </row>
    <row r="244" spans="1:37" ht="15.75"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Y244" s="36"/>
      <c r="Z244" s="34"/>
      <c r="AA244" s="224"/>
      <c r="AB244" s="34"/>
      <c r="AC244" s="34"/>
      <c r="AD244" s="34"/>
      <c r="AE244" s="34"/>
      <c r="AK244" s="137"/>
    </row>
    <row r="245" spans="1:37" ht="15.75" customHeight="1">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Y245" s="36"/>
      <c r="Z245" s="34"/>
      <c r="AA245" s="224"/>
      <c r="AB245" s="34"/>
      <c r="AC245" s="34"/>
      <c r="AD245" s="34"/>
      <c r="AE245" s="34"/>
      <c r="AK245" s="137"/>
    </row>
    <row r="246" spans="1:37" ht="15.75" customHeight="1">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Y246" s="36"/>
      <c r="Z246" s="34"/>
      <c r="AA246" s="224"/>
      <c r="AB246" s="34"/>
      <c r="AC246" s="34"/>
      <c r="AD246" s="34"/>
      <c r="AE246" s="34"/>
      <c r="AK246" s="137"/>
    </row>
    <row r="247" spans="1:37" ht="15.75" customHeight="1">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Y247" s="36"/>
      <c r="Z247" s="34"/>
      <c r="AA247" s="224"/>
      <c r="AB247" s="34"/>
      <c r="AC247" s="34"/>
      <c r="AD247" s="34"/>
      <c r="AE247" s="34"/>
      <c r="AK247" s="137"/>
    </row>
    <row r="248" spans="1:37" ht="15.75" customHeight="1">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Y248" s="36"/>
      <c r="Z248" s="34"/>
      <c r="AA248" s="224"/>
      <c r="AB248" s="34"/>
      <c r="AC248" s="34"/>
      <c r="AD248" s="34"/>
      <c r="AE248" s="34"/>
      <c r="AK248" s="137"/>
    </row>
    <row r="249" spans="1:37" ht="15.75" customHeight="1">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Y249" s="36"/>
      <c r="Z249" s="34"/>
      <c r="AA249" s="224"/>
      <c r="AB249" s="34"/>
      <c r="AC249" s="34"/>
      <c r="AD249" s="34"/>
      <c r="AE249" s="34"/>
      <c r="AK249" s="137"/>
    </row>
    <row r="250" spans="1:37" ht="15.75" customHeight="1">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Y250" s="36"/>
      <c r="Z250" s="34"/>
      <c r="AA250" s="224"/>
      <c r="AB250" s="34"/>
      <c r="AC250" s="34"/>
      <c r="AD250" s="34"/>
      <c r="AE250" s="34"/>
      <c r="AK250" s="137"/>
    </row>
    <row r="251" spans="1:37" ht="15.75" customHeight="1">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Y251" s="36"/>
      <c r="Z251" s="34"/>
      <c r="AA251" s="224"/>
      <c r="AB251" s="34"/>
      <c r="AC251" s="34"/>
      <c r="AD251" s="34"/>
      <c r="AE251" s="34"/>
      <c r="AK251" s="137"/>
    </row>
    <row r="252" spans="1:37" ht="15.75" customHeight="1">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Y252" s="36"/>
      <c r="Z252" s="34"/>
      <c r="AA252" s="224"/>
      <c r="AB252" s="34"/>
      <c r="AC252" s="34"/>
      <c r="AD252" s="34"/>
      <c r="AE252" s="34"/>
      <c r="AK252" s="137"/>
    </row>
    <row r="253" spans="1:37" ht="15.75" customHeight="1">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Y253" s="36"/>
      <c r="Z253" s="34"/>
      <c r="AA253" s="224"/>
      <c r="AB253" s="34"/>
      <c r="AC253" s="34"/>
      <c r="AD253" s="34"/>
      <c r="AE253" s="34"/>
      <c r="AK253" s="137"/>
    </row>
    <row r="254" spans="1:37" ht="15.75" customHeight="1">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Y254" s="36"/>
      <c r="Z254" s="34"/>
      <c r="AA254" s="224"/>
      <c r="AB254" s="34"/>
      <c r="AC254" s="34"/>
      <c r="AD254" s="34"/>
      <c r="AE254" s="34"/>
      <c r="AK254" s="137"/>
    </row>
    <row r="255" spans="1:37" ht="15.75" customHeight="1">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Y255" s="36"/>
      <c r="Z255" s="34"/>
      <c r="AA255" s="224"/>
      <c r="AB255" s="34"/>
      <c r="AC255" s="34"/>
      <c r="AD255" s="34"/>
      <c r="AE255" s="34"/>
      <c r="AK255" s="137"/>
    </row>
    <row r="256" spans="1:37" ht="15.75" customHeight="1">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Y256" s="36"/>
      <c r="Z256" s="34"/>
      <c r="AA256" s="224"/>
      <c r="AB256" s="34"/>
      <c r="AC256" s="34"/>
      <c r="AD256" s="34"/>
      <c r="AE256" s="34"/>
      <c r="AK256" s="137"/>
    </row>
    <row r="257" spans="1:37" ht="15.75" customHeight="1">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Y257" s="36"/>
      <c r="Z257" s="34"/>
      <c r="AA257" s="224"/>
      <c r="AB257" s="34"/>
      <c r="AC257" s="34"/>
      <c r="AD257" s="34"/>
      <c r="AE257" s="34"/>
      <c r="AK257" s="137"/>
    </row>
    <row r="258" spans="1:37" ht="15.75" customHeight="1">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Y258" s="36"/>
      <c r="Z258" s="34"/>
      <c r="AA258" s="224"/>
      <c r="AB258" s="34"/>
      <c r="AC258" s="34"/>
      <c r="AD258" s="34"/>
      <c r="AE258" s="34"/>
      <c r="AK258" s="137"/>
    </row>
    <row r="259" spans="1:37" ht="15.75" customHeight="1">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Y259" s="36"/>
      <c r="Z259" s="34"/>
      <c r="AA259" s="224"/>
      <c r="AB259" s="34"/>
      <c r="AC259" s="34"/>
      <c r="AD259" s="34"/>
      <c r="AE259" s="34"/>
      <c r="AK259" s="137"/>
    </row>
    <row r="260" spans="1:37" ht="15.75" customHeight="1">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Y260" s="36"/>
      <c r="Z260" s="34"/>
      <c r="AA260" s="224"/>
      <c r="AB260" s="34"/>
      <c r="AC260" s="34"/>
      <c r="AD260" s="34"/>
      <c r="AE260" s="34"/>
      <c r="AK260" s="137"/>
    </row>
    <row r="261" spans="1:37" ht="15.75" customHeight="1">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Y261" s="36"/>
      <c r="Z261" s="34"/>
      <c r="AA261" s="224"/>
      <c r="AB261" s="34"/>
      <c r="AC261" s="34"/>
      <c r="AD261" s="34"/>
      <c r="AE261" s="34"/>
      <c r="AK261" s="137"/>
    </row>
    <row r="262" spans="1:37" ht="15.75" customHeight="1">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Y262" s="36"/>
      <c r="Z262" s="34"/>
      <c r="AA262" s="224"/>
      <c r="AB262" s="34"/>
      <c r="AC262" s="34"/>
      <c r="AD262" s="34"/>
      <c r="AE262" s="34"/>
      <c r="AK262" s="137"/>
    </row>
    <row r="263" spans="1:37" ht="15.75" customHeight="1">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Y263" s="36"/>
      <c r="Z263" s="34"/>
      <c r="AA263" s="224"/>
      <c r="AB263" s="34"/>
      <c r="AC263" s="34"/>
      <c r="AD263" s="34"/>
      <c r="AE263" s="34"/>
      <c r="AK263" s="137"/>
    </row>
    <row r="264" spans="1:37" ht="15.75" customHeight="1">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Y264" s="36"/>
      <c r="Z264" s="34"/>
      <c r="AA264" s="224"/>
      <c r="AB264" s="34"/>
      <c r="AC264" s="34"/>
      <c r="AD264" s="34"/>
      <c r="AE264" s="34"/>
      <c r="AK264" s="137"/>
    </row>
    <row r="265" spans="1:37" ht="15.75" customHeight="1">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Y265" s="36"/>
      <c r="Z265" s="34"/>
      <c r="AA265" s="224"/>
      <c r="AB265" s="34"/>
      <c r="AC265" s="34"/>
      <c r="AD265" s="34"/>
      <c r="AE265" s="34"/>
      <c r="AK265" s="137"/>
    </row>
    <row r="266" spans="1:37" ht="15.75" customHeight="1">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Y266" s="36"/>
      <c r="Z266" s="34"/>
      <c r="AA266" s="224"/>
      <c r="AB266" s="34"/>
      <c r="AC266" s="34"/>
      <c r="AD266" s="34"/>
      <c r="AE266" s="34"/>
      <c r="AK266" s="137"/>
    </row>
    <row r="267" spans="1:37" ht="15.75" customHeight="1">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Y267" s="36"/>
      <c r="Z267" s="34"/>
      <c r="AA267" s="224"/>
      <c r="AB267" s="34"/>
      <c r="AC267" s="34"/>
      <c r="AD267" s="34"/>
      <c r="AE267" s="34"/>
      <c r="AK267" s="137"/>
    </row>
    <row r="268" spans="1:37" ht="15.75" customHeight="1">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Y268" s="36"/>
      <c r="Z268" s="34"/>
      <c r="AA268" s="224"/>
      <c r="AB268" s="34"/>
      <c r="AC268" s="34"/>
      <c r="AD268" s="34"/>
      <c r="AE268" s="34"/>
      <c r="AK268" s="137"/>
    </row>
    <row r="269" spans="1:37" ht="15.75" customHeight="1">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Y269" s="36"/>
      <c r="Z269" s="34"/>
      <c r="AA269" s="224"/>
      <c r="AB269" s="34"/>
      <c r="AC269" s="34"/>
      <c r="AD269" s="34"/>
      <c r="AE269" s="34"/>
      <c r="AK269" s="137"/>
    </row>
    <row r="270" spans="1:37" ht="15.75" customHeight="1">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Y270" s="36"/>
      <c r="Z270" s="34"/>
      <c r="AA270" s="224"/>
      <c r="AB270" s="34"/>
      <c r="AC270" s="34"/>
      <c r="AD270" s="34"/>
      <c r="AE270" s="34"/>
      <c r="AK270" s="137"/>
    </row>
    <row r="271" spans="1:37" ht="15.75" customHeight="1">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Y271" s="36"/>
      <c r="Z271" s="34"/>
      <c r="AA271" s="224"/>
      <c r="AB271" s="34"/>
      <c r="AC271" s="34"/>
      <c r="AD271" s="34"/>
      <c r="AE271" s="34"/>
      <c r="AK271" s="137"/>
    </row>
    <row r="272" spans="1:37" ht="15.75" customHeight="1">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Y272" s="36"/>
      <c r="Z272" s="34"/>
      <c r="AA272" s="224"/>
      <c r="AB272" s="34"/>
      <c r="AC272" s="34"/>
      <c r="AD272" s="34"/>
      <c r="AE272" s="34"/>
      <c r="AK272" s="137"/>
    </row>
    <row r="273" spans="1:37" ht="15.75" customHeight="1">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Y273" s="36"/>
      <c r="Z273" s="34"/>
      <c r="AA273" s="224"/>
      <c r="AB273" s="34"/>
      <c r="AC273" s="34"/>
      <c r="AD273" s="34"/>
      <c r="AE273" s="34"/>
      <c r="AK273" s="137"/>
    </row>
    <row r="274" spans="1:37" ht="15.75" customHeight="1">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Y274" s="36"/>
      <c r="Z274" s="34"/>
      <c r="AA274" s="224"/>
      <c r="AB274" s="34"/>
      <c r="AC274" s="34"/>
      <c r="AD274" s="34"/>
      <c r="AE274" s="34"/>
      <c r="AK274" s="137"/>
    </row>
    <row r="275" spans="1:37" ht="15.75" customHeight="1">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Y275" s="36"/>
      <c r="Z275" s="34"/>
      <c r="AA275" s="224"/>
      <c r="AB275" s="34"/>
      <c r="AC275" s="34"/>
      <c r="AD275" s="34"/>
      <c r="AE275" s="34"/>
      <c r="AK275" s="137"/>
    </row>
    <row r="276" spans="1:37" ht="15.75" customHeight="1">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Y276" s="36"/>
      <c r="Z276" s="34"/>
      <c r="AA276" s="224"/>
      <c r="AB276" s="34"/>
      <c r="AC276" s="34"/>
      <c r="AD276" s="34"/>
      <c r="AE276" s="34"/>
      <c r="AK276" s="137"/>
    </row>
    <row r="277" spans="1:37" ht="15.75" customHeight="1">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Y277" s="36"/>
      <c r="Z277" s="34"/>
      <c r="AA277" s="224"/>
      <c r="AB277" s="34"/>
      <c r="AC277" s="34"/>
      <c r="AD277" s="34"/>
      <c r="AE277" s="34"/>
      <c r="AK277" s="137"/>
    </row>
    <row r="278" spans="1:37" ht="15.75" customHeight="1">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Y278" s="36"/>
      <c r="Z278" s="34"/>
      <c r="AA278" s="224"/>
      <c r="AB278" s="34"/>
      <c r="AC278" s="34"/>
      <c r="AD278" s="34"/>
      <c r="AE278" s="34"/>
      <c r="AK278" s="137"/>
    </row>
    <row r="279" spans="1:37" ht="15.75" customHeight="1">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Y279" s="36"/>
      <c r="Z279" s="34"/>
      <c r="AA279" s="224"/>
      <c r="AB279" s="34"/>
      <c r="AC279" s="34"/>
      <c r="AD279" s="34"/>
      <c r="AE279" s="34"/>
      <c r="AK279" s="137"/>
    </row>
    <row r="280" spans="1:37" ht="15.75" customHeight="1">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Y280" s="36"/>
      <c r="Z280" s="34"/>
      <c r="AA280" s="224"/>
      <c r="AB280" s="34"/>
      <c r="AC280" s="34"/>
      <c r="AD280" s="34"/>
      <c r="AE280" s="34"/>
      <c r="AK280" s="137"/>
    </row>
    <row r="281" spans="1:37" ht="15.75" customHeight="1">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Y281" s="36"/>
      <c r="Z281" s="34"/>
      <c r="AA281" s="224"/>
      <c r="AB281" s="34"/>
      <c r="AC281" s="34"/>
      <c r="AD281" s="34"/>
      <c r="AE281" s="34"/>
      <c r="AK281" s="137"/>
    </row>
    <row r="282" spans="1:37" ht="15.75" customHeight="1">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Y282" s="36"/>
      <c r="Z282" s="34"/>
      <c r="AA282" s="224"/>
      <c r="AB282" s="34"/>
      <c r="AC282" s="34"/>
      <c r="AD282" s="34"/>
      <c r="AE282" s="34"/>
      <c r="AK282" s="137"/>
    </row>
    <row r="283" spans="1:37" ht="15.75" customHeight="1">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Y283" s="36"/>
      <c r="Z283" s="34"/>
      <c r="AA283" s="224"/>
      <c r="AB283" s="34"/>
      <c r="AC283" s="34"/>
      <c r="AD283" s="34"/>
      <c r="AE283" s="34"/>
      <c r="AK283" s="137"/>
    </row>
    <row r="284" spans="1:37" ht="15.75" customHeight="1">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Y284" s="36"/>
      <c r="Z284" s="34"/>
      <c r="AA284" s="224"/>
      <c r="AB284" s="34"/>
      <c r="AC284" s="34"/>
      <c r="AD284" s="34"/>
      <c r="AE284" s="34"/>
      <c r="AK284" s="137"/>
    </row>
    <row r="285" spans="1:37" ht="15.75" customHeight="1">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Y285" s="36"/>
      <c r="Z285" s="34"/>
      <c r="AA285" s="224"/>
      <c r="AB285" s="34"/>
      <c r="AC285" s="34"/>
      <c r="AD285" s="34"/>
      <c r="AE285" s="34"/>
      <c r="AK285" s="137"/>
    </row>
    <row r="286" spans="1:37" ht="15.75" customHeight="1">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Y286" s="36"/>
      <c r="Z286" s="34"/>
      <c r="AA286" s="224"/>
      <c r="AB286" s="34"/>
      <c r="AC286" s="34"/>
      <c r="AD286" s="34"/>
      <c r="AE286" s="34"/>
      <c r="AK286" s="137"/>
    </row>
    <row r="287" spans="1:37" ht="15.75" customHeight="1">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Y287" s="36"/>
      <c r="Z287" s="34"/>
      <c r="AA287" s="224"/>
      <c r="AB287" s="34"/>
      <c r="AC287" s="34"/>
      <c r="AD287" s="34"/>
      <c r="AE287" s="34"/>
      <c r="AK287" s="137"/>
    </row>
    <row r="288" spans="1:37" ht="15.75" customHeight="1">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Y288" s="36"/>
      <c r="Z288" s="34"/>
      <c r="AA288" s="224"/>
      <c r="AB288" s="34"/>
      <c r="AC288" s="34"/>
      <c r="AD288" s="34"/>
      <c r="AE288" s="34"/>
      <c r="AK288" s="137"/>
    </row>
    <row r="289" spans="1:37" ht="15.75" customHeight="1">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Y289" s="36"/>
      <c r="Z289" s="34"/>
      <c r="AA289" s="224"/>
      <c r="AB289" s="34"/>
      <c r="AC289" s="34"/>
      <c r="AD289" s="34"/>
      <c r="AE289" s="34"/>
      <c r="AK289" s="137"/>
    </row>
    <row r="290" spans="1:37" ht="15.75" customHeight="1">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Y290" s="36"/>
      <c r="Z290" s="34"/>
      <c r="AA290" s="224"/>
      <c r="AB290" s="34"/>
      <c r="AC290" s="34"/>
      <c r="AD290" s="34"/>
      <c r="AE290" s="34"/>
      <c r="AK290" s="137"/>
    </row>
    <row r="291" spans="1:37" ht="15.75" customHeight="1">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Y291" s="36"/>
      <c r="Z291" s="34"/>
      <c r="AA291" s="224"/>
      <c r="AB291" s="34"/>
      <c r="AC291" s="34"/>
      <c r="AD291" s="34"/>
      <c r="AE291" s="34"/>
      <c r="AK291" s="137"/>
    </row>
    <row r="292" spans="1:37" ht="15.75" customHeight="1">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Y292" s="36"/>
      <c r="Z292" s="34"/>
      <c r="AA292" s="224"/>
      <c r="AB292" s="34"/>
      <c r="AC292" s="34"/>
      <c r="AD292" s="34"/>
      <c r="AE292" s="34"/>
      <c r="AK292" s="137"/>
    </row>
    <row r="293" spans="1:37" ht="15.75" customHeight="1">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Y293" s="36"/>
      <c r="Z293" s="34"/>
      <c r="AA293" s="224"/>
      <c r="AB293" s="34"/>
      <c r="AC293" s="34"/>
      <c r="AD293" s="34"/>
      <c r="AE293" s="34"/>
      <c r="AK293" s="137"/>
    </row>
    <row r="294" spans="1:37" ht="15.75" customHeight="1">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Y294" s="36"/>
      <c r="Z294" s="34"/>
      <c r="AA294" s="224"/>
      <c r="AB294" s="34"/>
      <c r="AC294" s="34"/>
      <c r="AD294" s="34"/>
      <c r="AE294" s="34"/>
      <c r="AK294" s="137"/>
    </row>
    <row r="295" spans="1:37" ht="15.75" customHeight="1">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Y295" s="36"/>
      <c r="Z295" s="34"/>
      <c r="AA295" s="224"/>
      <c r="AB295" s="34"/>
      <c r="AC295" s="34"/>
      <c r="AD295" s="34"/>
      <c r="AE295" s="34"/>
      <c r="AK295" s="137"/>
    </row>
    <row r="296" spans="1:37" ht="15.75" customHeight="1">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Y296" s="36"/>
      <c r="Z296" s="34"/>
      <c r="AA296" s="224"/>
      <c r="AB296" s="34"/>
      <c r="AC296" s="34"/>
      <c r="AD296" s="34"/>
      <c r="AE296" s="34"/>
      <c r="AK296" s="137"/>
    </row>
    <row r="297" spans="1:37" ht="15.75" customHeight="1">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Y297" s="36"/>
      <c r="Z297" s="34"/>
      <c r="AA297" s="224"/>
      <c r="AB297" s="34"/>
      <c r="AC297" s="34"/>
      <c r="AD297" s="34"/>
      <c r="AE297" s="34"/>
      <c r="AK297" s="137"/>
    </row>
    <row r="298" spans="1:37" ht="15.75" customHeight="1">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Y298" s="36"/>
      <c r="Z298" s="34"/>
      <c r="AA298" s="224"/>
      <c r="AB298" s="34"/>
      <c r="AC298" s="34"/>
      <c r="AD298" s="34"/>
      <c r="AE298" s="34"/>
      <c r="AK298" s="137"/>
    </row>
    <row r="299" spans="1:37" ht="15.75" customHeight="1">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Y299" s="36"/>
      <c r="Z299" s="34"/>
      <c r="AA299" s="224"/>
      <c r="AB299" s="34"/>
      <c r="AC299" s="34"/>
      <c r="AD299" s="34"/>
      <c r="AE299" s="34"/>
      <c r="AK299" s="137"/>
    </row>
    <row r="300" spans="1:37" ht="15.75" customHeight="1">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Y300" s="36"/>
      <c r="Z300" s="34"/>
      <c r="AA300" s="224"/>
      <c r="AB300" s="34"/>
      <c r="AC300" s="34"/>
      <c r="AD300" s="34"/>
      <c r="AE300" s="34"/>
      <c r="AK300" s="137"/>
    </row>
    <row r="301" spans="1:37" ht="15.75" customHeight="1">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Y301" s="36"/>
      <c r="Z301" s="34"/>
      <c r="AA301" s="224"/>
      <c r="AB301" s="34"/>
      <c r="AC301" s="34"/>
      <c r="AD301" s="34"/>
      <c r="AE301" s="34"/>
      <c r="AK301" s="137"/>
    </row>
    <row r="302" spans="1:37" ht="15.75" customHeight="1">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Y302" s="36"/>
      <c r="Z302" s="34"/>
      <c r="AA302" s="224"/>
      <c r="AB302" s="34"/>
      <c r="AC302" s="34"/>
      <c r="AD302" s="34"/>
      <c r="AE302" s="34"/>
      <c r="AK302" s="137"/>
    </row>
    <row r="303" spans="1:37" ht="15.75" customHeight="1">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Y303" s="36"/>
      <c r="Z303" s="34"/>
      <c r="AA303" s="224"/>
      <c r="AB303" s="34"/>
      <c r="AC303" s="34"/>
      <c r="AD303" s="34"/>
      <c r="AE303" s="34"/>
      <c r="AK303" s="137"/>
    </row>
    <row r="304" spans="1:37" ht="15.75" customHeight="1">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Y304" s="36"/>
      <c r="Z304" s="34"/>
      <c r="AA304" s="224"/>
      <c r="AB304" s="34"/>
      <c r="AC304" s="34"/>
      <c r="AD304" s="34"/>
      <c r="AE304" s="34"/>
      <c r="AK304" s="137"/>
    </row>
    <row r="305" spans="1:37" ht="15.75" customHeight="1">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Y305" s="36"/>
      <c r="Z305" s="34"/>
      <c r="AA305" s="224"/>
      <c r="AB305" s="34"/>
      <c r="AC305" s="34"/>
      <c r="AD305" s="34"/>
      <c r="AE305" s="34"/>
      <c r="AK305" s="137"/>
    </row>
    <row r="306" spans="1:37" ht="15.75" customHeight="1">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Y306" s="36"/>
      <c r="Z306" s="34"/>
      <c r="AA306" s="224"/>
      <c r="AB306" s="34"/>
      <c r="AC306" s="34"/>
      <c r="AD306" s="34"/>
      <c r="AE306" s="34"/>
      <c r="AK306" s="137"/>
    </row>
    <row r="307" spans="1:37" ht="15.75" customHeight="1">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Y307" s="36"/>
      <c r="Z307" s="34"/>
      <c r="AA307" s="224"/>
      <c r="AB307" s="34"/>
      <c r="AC307" s="34"/>
      <c r="AD307" s="34"/>
      <c r="AE307" s="34"/>
      <c r="AK307" s="137"/>
    </row>
    <row r="308" spans="1:37" ht="15.75" customHeight="1">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Y308" s="36"/>
      <c r="Z308" s="34"/>
      <c r="AA308" s="224"/>
      <c r="AB308" s="34"/>
      <c r="AC308" s="34"/>
      <c r="AD308" s="34"/>
      <c r="AE308" s="34"/>
      <c r="AK308" s="137"/>
    </row>
    <row r="309" spans="1:37" ht="15.75" customHeight="1">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Y309" s="36"/>
      <c r="Z309" s="34"/>
      <c r="AA309" s="224"/>
      <c r="AB309" s="34"/>
      <c r="AC309" s="34"/>
      <c r="AD309" s="34"/>
      <c r="AE309" s="34"/>
      <c r="AK309" s="137"/>
    </row>
    <row r="310" spans="1:37" ht="15.75" customHeight="1">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Y310" s="36"/>
      <c r="Z310" s="34"/>
      <c r="AA310" s="224"/>
      <c r="AB310" s="34"/>
      <c r="AC310" s="34"/>
      <c r="AD310" s="34"/>
      <c r="AE310" s="34"/>
      <c r="AK310" s="137"/>
    </row>
    <row r="311" spans="1:37" ht="15.75" customHeight="1">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Y311" s="36"/>
      <c r="Z311" s="34"/>
      <c r="AA311" s="224"/>
      <c r="AB311" s="34"/>
      <c r="AC311" s="34"/>
      <c r="AD311" s="34"/>
      <c r="AE311" s="34"/>
      <c r="AK311" s="137"/>
    </row>
    <row r="312" spans="1:37" ht="15.75" customHeight="1">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Y312" s="36"/>
      <c r="Z312" s="34"/>
      <c r="AA312" s="224"/>
      <c r="AB312" s="34"/>
      <c r="AC312" s="34"/>
      <c r="AD312" s="34"/>
      <c r="AE312" s="34"/>
      <c r="AK312" s="137"/>
    </row>
    <row r="313" spans="1:37" ht="15.75" customHeight="1">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Y313" s="36"/>
      <c r="Z313" s="34"/>
      <c r="AA313" s="224"/>
      <c r="AB313" s="34"/>
      <c r="AC313" s="34"/>
      <c r="AD313" s="34"/>
      <c r="AE313" s="34"/>
      <c r="AK313" s="137"/>
    </row>
    <row r="314" spans="1:37" ht="15.75" customHeight="1">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Y314" s="36"/>
      <c r="Z314" s="34"/>
      <c r="AA314" s="224"/>
      <c r="AB314" s="34"/>
      <c r="AC314" s="34"/>
      <c r="AD314" s="34"/>
      <c r="AE314" s="34"/>
      <c r="AK314" s="137"/>
    </row>
    <row r="315" spans="1:37" ht="15.75" customHeight="1">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Y315" s="36"/>
      <c r="Z315" s="34"/>
      <c r="AA315" s="224"/>
      <c r="AB315" s="34"/>
      <c r="AC315" s="34"/>
      <c r="AD315" s="34"/>
      <c r="AE315" s="34"/>
      <c r="AK315" s="137"/>
    </row>
    <row r="316" spans="1:37" ht="15.75" customHeight="1">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Y316" s="36"/>
      <c r="Z316" s="34"/>
      <c r="AA316" s="224"/>
      <c r="AB316" s="34"/>
      <c r="AC316" s="34"/>
      <c r="AD316" s="34"/>
      <c r="AE316" s="34"/>
      <c r="AK316" s="137"/>
    </row>
    <row r="317" spans="1:37" ht="15.75" customHeight="1">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Y317" s="36"/>
      <c r="Z317" s="34"/>
      <c r="AA317" s="224"/>
      <c r="AB317" s="34"/>
      <c r="AC317" s="34"/>
      <c r="AD317" s="34"/>
      <c r="AE317" s="34"/>
      <c r="AK317" s="137"/>
    </row>
    <row r="318" spans="1:37" ht="15.75" customHeight="1">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Y318" s="36"/>
      <c r="Z318" s="34"/>
      <c r="AA318" s="224"/>
      <c r="AB318" s="34"/>
      <c r="AC318" s="34"/>
      <c r="AD318" s="34"/>
      <c r="AE318" s="34"/>
      <c r="AK318" s="137"/>
    </row>
    <row r="319" spans="1:37" ht="15.75" customHeight="1">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Y319" s="36"/>
      <c r="Z319" s="34"/>
      <c r="AA319" s="224"/>
      <c r="AB319" s="34"/>
      <c r="AC319" s="34"/>
      <c r="AD319" s="34"/>
      <c r="AE319" s="34"/>
      <c r="AK319" s="137"/>
    </row>
    <row r="320" spans="1:37" ht="15.75" customHeight="1">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Y320" s="36"/>
      <c r="Z320" s="34"/>
      <c r="AA320" s="224"/>
      <c r="AB320" s="34"/>
      <c r="AC320" s="34"/>
      <c r="AD320" s="34"/>
      <c r="AE320" s="34"/>
      <c r="AK320" s="137"/>
    </row>
    <row r="321" spans="1:37" ht="15.75" customHeight="1">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Y321" s="36"/>
      <c r="Z321" s="34"/>
      <c r="AA321" s="224"/>
      <c r="AB321" s="34"/>
      <c r="AC321" s="34"/>
      <c r="AD321" s="34"/>
      <c r="AE321" s="34"/>
      <c r="AK321" s="137"/>
    </row>
    <row r="322" spans="1:37" ht="15.75" customHeight="1">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Y322" s="36"/>
      <c r="Z322" s="34"/>
      <c r="AA322" s="224"/>
      <c r="AB322" s="34"/>
      <c r="AC322" s="34"/>
      <c r="AD322" s="34"/>
      <c r="AE322" s="34"/>
      <c r="AK322" s="137"/>
    </row>
    <row r="323" spans="1:37" ht="15.75" customHeight="1">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Y323" s="36"/>
      <c r="Z323" s="34"/>
      <c r="AA323" s="224"/>
      <c r="AB323" s="34"/>
      <c r="AC323" s="34"/>
      <c r="AD323" s="34"/>
      <c r="AE323" s="34"/>
      <c r="AK323" s="137"/>
    </row>
    <row r="324" spans="1:37" ht="15.75" customHeight="1">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Y324" s="36"/>
      <c r="Z324" s="34"/>
      <c r="AA324" s="224"/>
      <c r="AB324" s="34"/>
      <c r="AC324" s="34"/>
      <c r="AD324" s="34"/>
      <c r="AE324" s="34"/>
      <c r="AK324" s="137"/>
    </row>
    <row r="325" spans="1:37" ht="15.75" customHeight="1">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Y325" s="36"/>
      <c r="Z325" s="34"/>
      <c r="AA325" s="224"/>
      <c r="AB325" s="34"/>
      <c r="AC325" s="34"/>
      <c r="AD325" s="34"/>
      <c r="AE325" s="34"/>
      <c r="AK325" s="137"/>
    </row>
    <row r="326" spans="1:37" ht="15.75" customHeight="1">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Y326" s="36"/>
      <c r="Z326" s="34"/>
      <c r="AA326" s="224"/>
      <c r="AB326" s="34"/>
      <c r="AC326" s="34"/>
      <c r="AD326" s="34"/>
      <c r="AE326" s="34"/>
      <c r="AK326" s="137"/>
    </row>
    <row r="327" spans="1:37" ht="15.75" customHeight="1">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Y327" s="36"/>
      <c r="Z327" s="34"/>
      <c r="AA327" s="224"/>
      <c r="AB327" s="34"/>
      <c r="AC327" s="34"/>
      <c r="AD327" s="34"/>
      <c r="AE327" s="34"/>
      <c r="AK327" s="137"/>
    </row>
    <row r="328" spans="1:37" ht="15.75" customHeight="1">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Y328" s="36"/>
      <c r="Z328" s="34"/>
      <c r="AA328" s="224"/>
      <c r="AB328" s="34"/>
      <c r="AC328" s="34"/>
      <c r="AD328" s="34"/>
      <c r="AE328" s="34"/>
      <c r="AK328" s="137"/>
    </row>
    <row r="329" spans="1:37" ht="15.75" customHeight="1">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Y329" s="36"/>
      <c r="Z329" s="34"/>
      <c r="AA329" s="224"/>
      <c r="AB329" s="34"/>
      <c r="AC329" s="34"/>
      <c r="AD329" s="34"/>
      <c r="AE329" s="34"/>
      <c r="AK329" s="137"/>
    </row>
    <row r="330" spans="1:37" ht="15.75" customHeight="1">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Y330" s="36"/>
      <c r="Z330" s="34"/>
      <c r="AA330" s="224"/>
      <c r="AB330" s="34"/>
      <c r="AC330" s="34"/>
      <c r="AD330" s="34"/>
      <c r="AE330" s="34"/>
      <c r="AK330" s="137"/>
    </row>
    <row r="331" spans="1:37" ht="15.75" customHeight="1">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Y331" s="36"/>
      <c r="Z331" s="34"/>
      <c r="AA331" s="224"/>
      <c r="AB331" s="34"/>
      <c r="AC331" s="34"/>
      <c r="AD331" s="34"/>
      <c r="AE331" s="34"/>
      <c r="AK331" s="137"/>
    </row>
    <row r="332" spans="1:37" ht="15.75" customHeight="1">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Y332" s="36"/>
      <c r="Z332" s="34"/>
      <c r="AA332" s="224"/>
      <c r="AB332" s="34"/>
      <c r="AC332" s="34"/>
      <c r="AD332" s="34"/>
      <c r="AE332" s="34"/>
      <c r="AK332" s="137"/>
    </row>
    <row r="333" spans="1:37" ht="15.75" customHeight="1">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Y333" s="36"/>
      <c r="Z333" s="34"/>
      <c r="AA333" s="224"/>
      <c r="AB333" s="34"/>
      <c r="AC333" s="34"/>
      <c r="AD333" s="34"/>
      <c r="AE333" s="34"/>
      <c r="AK333" s="137"/>
    </row>
    <row r="334" spans="1:37" ht="15.75" customHeight="1">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Y334" s="36"/>
      <c r="Z334" s="34"/>
      <c r="AA334" s="224"/>
      <c r="AB334" s="34"/>
      <c r="AC334" s="34"/>
      <c r="AD334" s="34"/>
      <c r="AE334" s="34"/>
      <c r="AK334" s="137"/>
    </row>
    <row r="335" spans="1:37" ht="15.75" customHeight="1">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Y335" s="36"/>
      <c r="Z335" s="34"/>
      <c r="AA335" s="224"/>
      <c r="AB335" s="34"/>
      <c r="AC335" s="34"/>
      <c r="AD335" s="34"/>
      <c r="AE335" s="34"/>
      <c r="AK335" s="137"/>
    </row>
    <row r="336" spans="1:37" ht="15.75" customHeight="1">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Y336" s="36"/>
      <c r="Z336" s="34"/>
      <c r="AA336" s="224"/>
      <c r="AB336" s="34"/>
      <c r="AC336" s="34"/>
      <c r="AD336" s="34"/>
      <c r="AE336" s="34"/>
      <c r="AK336" s="137"/>
    </row>
    <row r="337" spans="1:37" ht="15.75" customHeight="1">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Y337" s="36"/>
      <c r="Z337" s="34"/>
      <c r="AA337" s="224"/>
      <c r="AB337" s="34"/>
      <c r="AC337" s="34"/>
      <c r="AD337" s="34"/>
      <c r="AE337" s="34"/>
      <c r="AK337" s="137"/>
    </row>
    <row r="338" spans="1:37" ht="15.75"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Y338" s="36"/>
      <c r="Z338" s="34"/>
      <c r="AA338" s="224"/>
      <c r="AB338" s="34"/>
      <c r="AC338" s="34"/>
      <c r="AD338" s="34"/>
      <c r="AE338" s="34"/>
      <c r="AK338" s="137"/>
    </row>
    <row r="339" spans="1:37" ht="15.75"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Y339" s="36"/>
      <c r="Z339" s="34"/>
      <c r="AA339" s="224"/>
      <c r="AB339" s="34"/>
      <c r="AC339" s="34"/>
      <c r="AD339" s="34"/>
      <c r="AE339" s="34"/>
      <c r="AK339" s="137"/>
    </row>
    <row r="340" spans="1:37" ht="15.75"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Y340" s="36"/>
      <c r="Z340" s="34"/>
      <c r="AA340" s="224"/>
      <c r="AB340" s="34"/>
      <c r="AC340" s="34"/>
      <c r="AD340" s="34"/>
      <c r="AE340" s="34"/>
      <c r="AK340" s="137"/>
    </row>
    <row r="341" spans="1:37" ht="15.75"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Y341" s="36"/>
      <c r="Z341" s="34"/>
      <c r="AA341" s="224"/>
      <c r="AB341" s="34"/>
      <c r="AC341" s="34"/>
      <c r="AD341" s="34"/>
      <c r="AE341" s="34"/>
      <c r="AK341" s="137"/>
    </row>
    <row r="342" spans="1:37" ht="15.75" customHeight="1">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Y342" s="36"/>
      <c r="Z342" s="34"/>
      <c r="AA342" s="224"/>
      <c r="AB342" s="34"/>
      <c r="AC342" s="34"/>
      <c r="AD342" s="34"/>
      <c r="AE342" s="34"/>
      <c r="AK342" s="137"/>
    </row>
    <row r="343" spans="1:37" ht="15.75" customHeight="1">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Y343" s="36"/>
      <c r="Z343" s="34"/>
      <c r="AA343" s="224"/>
      <c r="AB343" s="34"/>
      <c r="AC343" s="34"/>
      <c r="AD343" s="34"/>
      <c r="AE343" s="34"/>
      <c r="AK343" s="137"/>
    </row>
    <row r="344" spans="1:37" ht="15.75" customHeight="1">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Y344" s="36"/>
      <c r="Z344" s="34"/>
      <c r="AA344" s="224"/>
      <c r="AB344" s="34"/>
      <c r="AC344" s="34"/>
      <c r="AD344" s="34"/>
      <c r="AE344" s="34"/>
      <c r="AK344" s="137"/>
    </row>
    <row r="345" spans="1:37" ht="15.75" customHeight="1">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Y345" s="36"/>
      <c r="Z345" s="34"/>
      <c r="AA345" s="224"/>
      <c r="AB345" s="34"/>
      <c r="AC345" s="34"/>
      <c r="AD345" s="34"/>
      <c r="AE345" s="34"/>
      <c r="AK345" s="137"/>
    </row>
    <row r="346" spans="1:37" ht="15.75" customHeight="1">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Y346" s="36"/>
      <c r="Z346" s="34"/>
      <c r="AA346" s="224"/>
      <c r="AB346" s="34"/>
      <c r="AC346" s="34"/>
      <c r="AD346" s="34"/>
      <c r="AE346" s="34"/>
      <c r="AK346" s="137"/>
    </row>
    <row r="347" spans="1:37" ht="15.75" customHeight="1">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Y347" s="36"/>
      <c r="Z347" s="34"/>
      <c r="AA347" s="224"/>
      <c r="AB347" s="34"/>
      <c r="AC347" s="34"/>
      <c r="AD347" s="34"/>
      <c r="AE347" s="34"/>
      <c r="AK347" s="137"/>
    </row>
    <row r="348" spans="1:37" ht="15.75" customHeight="1">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Y348" s="36"/>
      <c r="Z348" s="34"/>
      <c r="AA348" s="224"/>
      <c r="AB348" s="34"/>
      <c r="AC348" s="34"/>
      <c r="AD348" s="34"/>
      <c r="AE348" s="34"/>
      <c r="AK348" s="137"/>
    </row>
    <row r="349" spans="1:37" ht="15.75" customHeight="1">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Y349" s="36"/>
      <c r="Z349" s="34"/>
      <c r="AA349" s="224"/>
      <c r="AB349" s="34"/>
      <c r="AC349" s="34"/>
      <c r="AD349" s="34"/>
      <c r="AE349" s="34"/>
      <c r="AK349" s="137"/>
    </row>
    <row r="350" spans="1:37" ht="15.75" customHeight="1">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Y350" s="36"/>
      <c r="Z350" s="34"/>
      <c r="AA350" s="224"/>
      <c r="AB350" s="34"/>
      <c r="AC350" s="34"/>
      <c r="AD350" s="34"/>
      <c r="AE350" s="34"/>
      <c r="AK350" s="137"/>
    </row>
    <row r="351" spans="1:37" ht="15.75"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Y351" s="36"/>
      <c r="Z351" s="34"/>
      <c r="AA351" s="224"/>
      <c r="AB351" s="34"/>
      <c r="AC351" s="34"/>
      <c r="AD351" s="34"/>
      <c r="AE351" s="34"/>
      <c r="AK351" s="137"/>
    </row>
    <row r="352" spans="1:37" ht="15.75" customHeight="1">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Y352" s="36"/>
      <c r="Z352" s="34"/>
      <c r="AA352" s="224"/>
      <c r="AB352" s="34"/>
      <c r="AC352" s="34"/>
      <c r="AD352" s="34"/>
      <c r="AE352" s="34"/>
      <c r="AK352" s="137"/>
    </row>
    <row r="353" spans="1:37" ht="15.75" customHeight="1">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Y353" s="36"/>
      <c r="Z353" s="34"/>
      <c r="AA353" s="224"/>
      <c r="AB353" s="34"/>
      <c r="AC353" s="34"/>
      <c r="AD353" s="34"/>
      <c r="AE353" s="34"/>
      <c r="AK353" s="137"/>
    </row>
    <row r="354" spans="1:37" ht="15.75" customHeight="1">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Y354" s="36"/>
      <c r="Z354" s="34"/>
      <c r="AA354" s="224"/>
      <c r="AB354" s="34"/>
      <c r="AC354" s="34"/>
      <c r="AD354" s="34"/>
      <c r="AE354" s="34"/>
      <c r="AK354" s="137"/>
    </row>
    <row r="355" spans="1:37" ht="15.75" customHeight="1">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Y355" s="36"/>
      <c r="Z355" s="34"/>
      <c r="AA355" s="224"/>
      <c r="AB355" s="34"/>
      <c r="AC355" s="34"/>
      <c r="AD355" s="34"/>
      <c r="AE355" s="34"/>
      <c r="AK355" s="137"/>
    </row>
    <row r="356" spans="1:37" ht="15.75" customHeight="1">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Y356" s="36"/>
      <c r="Z356" s="34"/>
      <c r="AA356" s="224"/>
      <c r="AB356" s="34"/>
      <c r="AC356" s="34"/>
      <c r="AD356" s="34"/>
      <c r="AE356" s="34"/>
      <c r="AK356" s="137"/>
    </row>
    <row r="357" spans="1:37" ht="15.75" customHeight="1">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Y357" s="36"/>
      <c r="Z357" s="34"/>
      <c r="AA357" s="224"/>
      <c r="AB357" s="34"/>
      <c r="AC357" s="34"/>
      <c r="AD357" s="34"/>
      <c r="AE357" s="34"/>
      <c r="AK357" s="137"/>
    </row>
    <row r="358" spans="1:37" ht="15.75" customHeight="1">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Y358" s="36"/>
      <c r="Z358" s="34"/>
      <c r="AA358" s="224"/>
      <c r="AB358" s="34"/>
      <c r="AC358" s="34"/>
      <c r="AD358" s="34"/>
      <c r="AE358" s="34"/>
      <c r="AK358" s="137"/>
    </row>
    <row r="359" spans="1:37" ht="15.75" customHeight="1">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Y359" s="36"/>
      <c r="Z359" s="34"/>
      <c r="AA359" s="224"/>
      <c r="AB359" s="34"/>
      <c r="AC359" s="34"/>
      <c r="AD359" s="34"/>
      <c r="AE359" s="34"/>
      <c r="AK359" s="137"/>
    </row>
    <row r="360" spans="1:37" ht="15.75" customHeight="1">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Y360" s="36"/>
      <c r="Z360" s="34"/>
      <c r="AA360" s="224"/>
      <c r="AB360" s="34"/>
      <c r="AC360" s="34"/>
      <c r="AD360" s="34"/>
      <c r="AE360" s="34"/>
      <c r="AK360" s="137"/>
    </row>
    <row r="361" spans="1:37" ht="15.75" customHeight="1">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Y361" s="36"/>
      <c r="Z361" s="34"/>
      <c r="AA361" s="224"/>
      <c r="AB361" s="34"/>
      <c r="AC361" s="34"/>
      <c r="AD361" s="34"/>
      <c r="AE361" s="34"/>
      <c r="AK361" s="137"/>
    </row>
    <row r="362" spans="1:37" ht="15.75" customHeight="1">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Y362" s="36"/>
      <c r="Z362" s="34"/>
      <c r="AA362" s="224"/>
      <c r="AB362" s="34"/>
      <c r="AC362" s="34"/>
      <c r="AD362" s="34"/>
      <c r="AE362" s="34"/>
      <c r="AK362" s="137"/>
    </row>
    <row r="363" spans="1:37" ht="15.75" customHeight="1">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Y363" s="36"/>
      <c r="Z363" s="34"/>
      <c r="AA363" s="224"/>
      <c r="AB363" s="34"/>
      <c r="AC363" s="34"/>
      <c r="AD363" s="34"/>
      <c r="AE363" s="34"/>
      <c r="AK363" s="137"/>
    </row>
    <row r="364" spans="1:37" ht="15.75" customHeight="1">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Y364" s="36"/>
      <c r="Z364" s="34"/>
      <c r="AA364" s="224"/>
      <c r="AB364" s="34"/>
      <c r="AC364" s="34"/>
      <c r="AD364" s="34"/>
      <c r="AE364" s="34"/>
      <c r="AK364" s="137"/>
    </row>
    <row r="365" spans="1:37" ht="15.75" customHeight="1">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Y365" s="36"/>
      <c r="Z365" s="34"/>
      <c r="AA365" s="224"/>
      <c r="AB365" s="34"/>
      <c r="AC365" s="34"/>
      <c r="AD365" s="34"/>
      <c r="AE365" s="34"/>
      <c r="AK365" s="137"/>
    </row>
    <row r="366" spans="1:37" ht="15.75" customHeight="1">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Y366" s="36"/>
      <c r="Z366" s="34"/>
      <c r="AA366" s="224"/>
      <c r="AB366" s="34"/>
      <c r="AC366" s="34"/>
      <c r="AD366" s="34"/>
      <c r="AE366" s="34"/>
      <c r="AK366" s="137"/>
    </row>
    <row r="367" spans="1:37" ht="15.75" customHeight="1">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Y367" s="36"/>
      <c r="Z367" s="34"/>
      <c r="AA367" s="224"/>
      <c r="AB367" s="34"/>
      <c r="AC367" s="34"/>
      <c r="AD367" s="34"/>
      <c r="AE367" s="34"/>
      <c r="AK367" s="137"/>
    </row>
    <row r="368" spans="1:37" ht="15.75" customHeight="1">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Y368" s="36"/>
      <c r="Z368" s="34"/>
      <c r="AA368" s="224"/>
      <c r="AB368" s="34"/>
      <c r="AC368" s="34"/>
      <c r="AD368" s="34"/>
      <c r="AE368" s="34"/>
      <c r="AK368" s="137"/>
    </row>
    <row r="369" spans="1:37" ht="15.75" customHeight="1">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Y369" s="36"/>
      <c r="Z369" s="34"/>
      <c r="AA369" s="224"/>
      <c r="AB369" s="34"/>
      <c r="AC369" s="34"/>
      <c r="AD369" s="34"/>
      <c r="AE369" s="34"/>
      <c r="AK369" s="137"/>
    </row>
    <row r="370" spans="1:37" ht="15.75" customHeight="1">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Y370" s="36"/>
      <c r="Z370" s="34"/>
      <c r="AA370" s="224"/>
      <c r="AB370" s="34"/>
      <c r="AC370" s="34"/>
      <c r="AD370" s="34"/>
      <c r="AE370" s="34"/>
      <c r="AK370" s="137"/>
    </row>
    <row r="371" spans="1:37" ht="15.75" customHeight="1">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Y371" s="36"/>
      <c r="Z371" s="34"/>
      <c r="AA371" s="224"/>
      <c r="AB371" s="34"/>
      <c r="AC371" s="34"/>
      <c r="AD371" s="34"/>
      <c r="AE371" s="34"/>
      <c r="AK371" s="137"/>
    </row>
    <row r="372" spans="1:37" ht="15.75" customHeight="1">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Y372" s="36"/>
      <c r="Z372" s="34"/>
      <c r="AA372" s="224"/>
      <c r="AB372" s="34"/>
      <c r="AC372" s="34"/>
      <c r="AD372" s="34"/>
      <c r="AE372" s="34"/>
      <c r="AK372" s="137"/>
    </row>
    <row r="373" spans="1:37" ht="15.75" customHeight="1">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Y373" s="36"/>
      <c r="Z373" s="34"/>
      <c r="AA373" s="224"/>
      <c r="AB373" s="34"/>
      <c r="AC373" s="34"/>
      <c r="AD373" s="34"/>
      <c r="AE373" s="34"/>
      <c r="AK373" s="137"/>
    </row>
    <row r="374" spans="1:37" ht="15.75" customHeight="1">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Y374" s="36"/>
      <c r="Z374" s="34"/>
      <c r="AA374" s="224"/>
      <c r="AB374" s="34"/>
      <c r="AC374" s="34"/>
      <c r="AD374" s="34"/>
      <c r="AE374" s="34"/>
      <c r="AK374" s="137"/>
    </row>
    <row r="375" spans="1:37" ht="15.75" customHeight="1">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Y375" s="36"/>
      <c r="Z375" s="34"/>
      <c r="AA375" s="224"/>
      <c r="AB375" s="34"/>
      <c r="AC375" s="34"/>
      <c r="AD375" s="34"/>
      <c r="AE375" s="34"/>
      <c r="AK375" s="137"/>
    </row>
    <row r="376" spans="1:37" ht="15.75" customHeight="1">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Y376" s="36"/>
      <c r="Z376" s="34"/>
      <c r="AA376" s="224"/>
      <c r="AB376" s="34"/>
      <c r="AC376" s="34"/>
      <c r="AD376" s="34"/>
      <c r="AE376" s="34"/>
      <c r="AK376" s="137"/>
    </row>
    <row r="377" spans="1:37" ht="15.75" customHeight="1">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Y377" s="36"/>
      <c r="Z377" s="34"/>
      <c r="AA377" s="224"/>
      <c r="AB377" s="34"/>
      <c r="AC377" s="34"/>
      <c r="AD377" s="34"/>
      <c r="AE377" s="34"/>
      <c r="AK377" s="137"/>
    </row>
    <row r="378" spans="1:37" ht="15.75" customHeight="1">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Y378" s="36"/>
      <c r="Z378" s="34"/>
      <c r="AA378" s="224"/>
      <c r="AB378" s="34"/>
      <c r="AC378" s="34"/>
      <c r="AD378" s="34"/>
      <c r="AE378" s="34"/>
      <c r="AK378" s="137"/>
    </row>
    <row r="379" spans="1:37" ht="15.75" customHeight="1">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Y379" s="36"/>
      <c r="Z379" s="34"/>
      <c r="AA379" s="224"/>
      <c r="AB379" s="34"/>
      <c r="AC379" s="34"/>
      <c r="AD379" s="34"/>
      <c r="AE379" s="34"/>
      <c r="AK379" s="137"/>
    </row>
    <row r="380" spans="1:37" ht="15.75" customHeight="1">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Y380" s="36"/>
      <c r="Z380" s="34"/>
      <c r="AA380" s="224"/>
      <c r="AB380" s="34"/>
      <c r="AC380" s="34"/>
      <c r="AD380" s="34"/>
      <c r="AE380" s="34"/>
      <c r="AK380" s="137"/>
    </row>
    <row r="381" spans="1:37" ht="15.75" customHeight="1">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Y381" s="36"/>
      <c r="Z381" s="34"/>
      <c r="AA381" s="224"/>
      <c r="AB381" s="34"/>
      <c r="AC381" s="34"/>
      <c r="AD381" s="34"/>
      <c r="AE381" s="34"/>
      <c r="AK381" s="137"/>
    </row>
    <row r="382" spans="1:37" ht="15.75" customHeight="1">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Y382" s="36"/>
      <c r="Z382" s="34"/>
      <c r="AA382" s="224"/>
      <c r="AB382" s="34"/>
      <c r="AC382" s="34"/>
      <c r="AD382" s="34"/>
      <c r="AE382" s="34"/>
      <c r="AK382" s="137"/>
    </row>
    <row r="383" spans="1:37" ht="15.75" customHeight="1">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Y383" s="36"/>
      <c r="Z383" s="34"/>
      <c r="AA383" s="224"/>
      <c r="AB383" s="34"/>
      <c r="AC383" s="34"/>
      <c r="AD383" s="34"/>
      <c r="AE383" s="34"/>
      <c r="AK383" s="137"/>
    </row>
    <row r="384" spans="1:37" ht="15.75" customHeight="1">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Y384" s="36"/>
      <c r="Z384" s="34"/>
      <c r="AA384" s="224"/>
      <c r="AB384" s="34"/>
      <c r="AC384" s="34"/>
      <c r="AD384" s="34"/>
      <c r="AE384" s="34"/>
      <c r="AK384" s="137"/>
    </row>
    <row r="385" spans="1:37" ht="15.75" customHeight="1">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Y385" s="36"/>
      <c r="Z385" s="34"/>
      <c r="AA385" s="224"/>
      <c r="AB385" s="34"/>
      <c r="AC385" s="34"/>
      <c r="AD385" s="34"/>
      <c r="AE385" s="34"/>
      <c r="AK385" s="137"/>
    </row>
    <row r="386" spans="1:37" ht="15.75" customHeight="1">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Y386" s="36"/>
      <c r="Z386" s="34"/>
      <c r="AA386" s="224"/>
      <c r="AB386" s="34"/>
      <c r="AC386" s="34"/>
      <c r="AD386" s="34"/>
      <c r="AE386" s="34"/>
      <c r="AK386" s="137"/>
    </row>
    <row r="387" spans="1:37" ht="15.75" customHeight="1">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Y387" s="36"/>
      <c r="Z387" s="34"/>
      <c r="AA387" s="224"/>
      <c r="AB387" s="34"/>
      <c r="AC387" s="34"/>
      <c r="AD387" s="34"/>
      <c r="AE387" s="34"/>
      <c r="AK387" s="137"/>
    </row>
    <row r="388" spans="1:37" ht="15.75" customHeight="1">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Y388" s="36"/>
      <c r="Z388" s="34"/>
      <c r="AA388" s="224"/>
      <c r="AB388" s="34"/>
      <c r="AC388" s="34"/>
      <c r="AD388" s="34"/>
      <c r="AE388" s="34"/>
      <c r="AK388" s="137"/>
    </row>
    <row r="389" spans="1:37" ht="15.75" customHeight="1">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Y389" s="36"/>
      <c r="Z389" s="34"/>
      <c r="AA389" s="224"/>
      <c r="AB389" s="34"/>
      <c r="AC389" s="34"/>
      <c r="AD389" s="34"/>
      <c r="AE389" s="34"/>
      <c r="AK389" s="137"/>
    </row>
    <row r="390" spans="1:37" ht="15.75" customHeight="1">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Y390" s="36"/>
      <c r="Z390" s="34"/>
      <c r="AA390" s="224"/>
      <c r="AB390" s="34"/>
      <c r="AC390" s="34"/>
      <c r="AD390" s="34"/>
      <c r="AE390" s="34"/>
      <c r="AK390" s="137"/>
    </row>
    <row r="391" spans="1:37" ht="15.75" customHeight="1">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Y391" s="36"/>
      <c r="Z391" s="34"/>
      <c r="AA391" s="224"/>
      <c r="AB391" s="34"/>
      <c r="AC391" s="34"/>
      <c r="AD391" s="34"/>
      <c r="AE391" s="34"/>
      <c r="AK391" s="137"/>
    </row>
    <row r="392" spans="1:37" ht="15.75" customHeight="1">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Y392" s="36"/>
      <c r="Z392" s="34"/>
      <c r="AA392" s="224"/>
      <c r="AB392" s="34"/>
      <c r="AC392" s="34"/>
      <c r="AD392" s="34"/>
      <c r="AE392" s="34"/>
      <c r="AK392" s="137"/>
    </row>
    <row r="393" spans="1:37" ht="15.75" customHeight="1">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Y393" s="36"/>
      <c r="Z393" s="34"/>
      <c r="AA393" s="224"/>
      <c r="AB393" s="34"/>
      <c r="AC393" s="34"/>
      <c r="AD393" s="34"/>
      <c r="AE393" s="34"/>
      <c r="AK393" s="137"/>
    </row>
    <row r="394" spans="1:37" ht="15.75" customHeight="1">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Y394" s="36"/>
      <c r="Z394" s="34"/>
      <c r="AA394" s="224"/>
      <c r="AB394" s="34"/>
      <c r="AC394" s="34"/>
      <c r="AD394" s="34"/>
      <c r="AE394" s="34"/>
      <c r="AK394" s="137"/>
    </row>
    <row r="395" spans="1:37" ht="15.75" customHeight="1">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Y395" s="36"/>
      <c r="Z395" s="34"/>
      <c r="AA395" s="224"/>
      <c r="AB395" s="34"/>
      <c r="AC395" s="34"/>
      <c r="AD395" s="34"/>
      <c r="AE395" s="34"/>
      <c r="AK395" s="137"/>
    </row>
    <row r="396" spans="1:37" ht="15.75" customHeight="1">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Y396" s="36"/>
      <c r="Z396" s="34"/>
      <c r="AA396" s="224"/>
      <c r="AB396" s="34"/>
      <c r="AC396" s="34"/>
      <c r="AD396" s="34"/>
      <c r="AE396" s="34"/>
      <c r="AK396" s="137"/>
    </row>
    <row r="397" spans="1:37" ht="15.75" customHeight="1">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Y397" s="36"/>
      <c r="Z397" s="34"/>
      <c r="AA397" s="224"/>
      <c r="AB397" s="34"/>
      <c r="AC397" s="34"/>
      <c r="AD397" s="34"/>
      <c r="AE397" s="34"/>
      <c r="AK397" s="137"/>
    </row>
    <row r="398" spans="1:37" ht="15.75" customHeight="1">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Y398" s="36"/>
      <c r="Z398" s="34"/>
      <c r="AA398" s="224"/>
      <c r="AB398" s="34"/>
      <c r="AC398" s="34"/>
      <c r="AD398" s="34"/>
      <c r="AE398" s="34"/>
      <c r="AK398" s="137"/>
    </row>
    <row r="399" spans="1:37" ht="15.75" customHeight="1">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Y399" s="36"/>
      <c r="Z399" s="34"/>
      <c r="AA399" s="224"/>
      <c r="AB399" s="34"/>
      <c r="AC399" s="34"/>
      <c r="AD399" s="34"/>
      <c r="AE399" s="34"/>
      <c r="AK399" s="137"/>
    </row>
    <row r="400" spans="1:37" ht="15.75" customHeight="1">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Y400" s="36"/>
      <c r="Z400" s="34"/>
      <c r="AA400" s="224"/>
      <c r="AB400" s="34"/>
      <c r="AC400" s="34"/>
      <c r="AD400" s="34"/>
      <c r="AE400" s="34"/>
      <c r="AK400" s="137"/>
    </row>
    <row r="401" spans="1:37" ht="15.75" customHeight="1">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Y401" s="36"/>
      <c r="Z401" s="34"/>
      <c r="AA401" s="224"/>
      <c r="AB401" s="34"/>
      <c r="AC401" s="34"/>
      <c r="AD401" s="34"/>
      <c r="AE401" s="34"/>
      <c r="AK401" s="137"/>
    </row>
    <row r="402" spans="1:37" ht="15.75" customHeight="1">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Y402" s="36"/>
      <c r="Z402" s="34"/>
      <c r="AA402" s="224"/>
      <c r="AB402" s="34"/>
      <c r="AC402" s="34"/>
      <c r="AD402" s="34"/>
      <c r="AE402" s="34"/>
      <c r="AK402" s="137"/>
    </row>
    <row r="403" spans="1:37" ht="15.75" customHeight="1">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Y403" s="36"/>
      <c r="Z403" s="34"/>
      <c r="AA403" s="224"/>
      <c r="AB403" s="34"/>
      <c r="AC403" s="34"/>
      <c r="AD403" s="34"/>
      <c r="AE403" s="34"/>
      <c r="AK403" s="137"/>
    </row>
    <row r="404" spans="1:37" ht="15.75" customHeight="1">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Y404" s="36"/>
      <c r="Z404" s="34"/>
      <c r="AA404" s="224"/>
      <c r="AB404" s="34"/>
      <c r="AC404" s="34"/>
      <c r="AD404" s="34"/>
      <c r="AE404" s="34"/>
      <c r="AK404" s="137"/>
    </row>
    <row r="405" spans="1:37" ht="15.75" customHeight="1">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Y405" s="36"/>
      <c r="Z405" s="34"/>
      <c r="AA405" s="224"/>
      <c r="AB405" s="34"/>
      <c r="AC405" s="34"/>
      <c r="AD405" s="34"/>
      <c r="AE405" s="34"/>
      <c r="AK405" s="137"/>
    </row>
    <row r="406" spans="1:37" ht="15.75" customHeight="1">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Y406" s="36"/>
      <c r="Z406" s="34"/>
      <c r="AA406" s="224"/>
      <c r="AB406" s="34"/>
      <c r="AC406" s="34"/>
      <c r="AD406" s="34"/>
      <c r="AE406" s="34"/>
      <c r="AK406" s="137"/>
    </row>
    <row r="407" spans="1:37" ht="15.75" customHeight="1">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Y407" s="36"/>
      <c r="Z407" s="34"/>
      <c r="AA407" s="224"/>
      <c r="AB407" s="34"/>
      <c r="AC407" s="34"/>
      <c r="AD407" s="34"/>
      <c r="AE407" s="34"/>
      <c r="AK407" s="137"/>
    </row>
    <row r="408" spans="1:37" ht="15.75" customHeight="1">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Y408" s="36"/>
      <c r="Z408" s="34"/>
      <c r="AA408" s="224"/>
      <c r="AB408" s="34"/>
      <c r="AC408" s="34"/>
      <c r="AD408" s="34"/>
      <c r="AE408" s="34"/>
      <c r="AK408" s="137"/>
    </row>
    <row r="409" spans="1:37" ht="15.75" customHeight="1">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Y409" s="36"/>
      <c r="Z409" s="34"/>
      <c r="AA409" s="224"/>
      <c r="AB409" s="34"/>
      <c r="AC409" s="34"/>
      <c r="AD409" s="34"/>
      <c r="AE409" s="34"/>
      <c r="AK409" s="137"/>
    </row>
    <row r="410" spans="1:37" ht="15.75" customHeight="1">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Y410" s="36"/>
      <c r="Z410" s="34"/>
      <c r="AA410" s="224"/>
      <c r="AB410" s="34"/>
      <c r="AC410" s="34"/>
      <c r="AD410" s="34"/>
      <c r="AE410" s="34"/>
      <c r="AK410" s="137"/>
    </row>
    <row r="411" spans="1:37" ht="15.75" customHeight="1">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Y411" s="36"/>
      <c r="Z411" s="34"/>
      <c r="AA411" s="224"/>
      <c r="AB411" s="34"/>
      <c r="AC411" s="34"/>
      <c r="AD411" s="34"/>
      <c r="AE411" s="34"/>
      <c r="AK411" s="137"/>
    </row>
    <row r="412" spans="1:37" ht="15.75" customHeight="1">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Y412" s="36"/>
      <c r="Z412" s="34"/>
      <c r="AA412" s="224"/>
      <c r="AB412" s="34"/>
      <c r="AC412" s="34"/>
      <c r="AD412" s="34"/>
      <c r="AE412" s="34"/>
      <c r="AK412" s="137"/>
    </row>
    <row r="413" spans="1:37" ht="15.75" customHeight="1">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Y413" s="36"/>
      <c r="Z413" s="34"/>
      <c r="AA413" s="224"/>
      <c r="AB413" s="34"/>
      <c r="AC413" s="34"/>
      <c r="AD413" s="34"/>
      <c r="AE413" s="34"/>
      <c r="AK413" s="137"/>
    </row>
    <row r="414" spans="1:37" ht="15.75" customHeight="1">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Y414" s="36"/>
      <c r="Z414" s="34"/>
      <c r="AA414" s="224"/>
      <c r="AB414" s="34"/>
      <c r="AC414" s="34"/>
      <c r="AD414" s="34"/>
      <c r="AE414" s="34"/>
      <c r="AK414" s="137"/>
    </row>
    <row r="415" spans="1:37" ht="15.75" customHeight="1">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Y415" s="36"/>
      <c r="Z415" s="34"/>
      <c r="AA415" s="224"/>
      <c r="AB415" s="34"/>
      <c r="AC415" s="34"/>
      <c r="AD415" s="34"/>
      <c r="AE415" s="34"/>
      <c r="AK415" s="137"/>
    </row>
    <row r="416" spans="1:37" ht="15.75" customHeight="1">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Y416" s="36"/>
      <c r="Z416" s="34"/>
      <c r="AA416" s="224"/>
      <c r="AB416" s="34"/>
      <c r="AC416" s="34"/>
      <c r="AD416" s="34"/>
      <c r="AE416" s="34"/>
      <c r="AK416" s="137"/>
    </row>
    <row r="417" spans="1:37" ht="15.75" customHeight="1">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Y417" s="36"/>
      <c r="Z417" s="34"/>
      <c r="AA417" s="224"/>
      <c r="AB417" s="34"/>
      <c r="AC417" s="34"/>
      <c r="AD417" s="34"/>
      <c r="AE417" s="34"/>
      <c r="AK417" s="137"/>
    </row>
    <row r="418" spans="1:37" ht="15.75" customHeight="1">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Y418" s="36"/>
      <c r="Z418" s="34"/>
      <c r="AA418" s="224"/>
      <c r="AB418" s="34"/>
      <c r="AC418" s="34"/>
      <c r="AD418" s="34"/>
      <c r="AE418" s="34"/>
      <c r="AK418" s="137"/>
    </row>
    <row r="419" spans="1:37" ht="15.75" customHeight="1">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Y419" s="36"/>
      <c r="Z419" s="34"/>
      <c r="AA419" s="224"/>
      <c r="AB419" s="34"/>
      <c r="AC419" s="34"/>
      <c r="AD419" s="34"/>
      <c r="AE419" s="34"/>
      <c r="AK419" s="137"/>
    </row>
    <row r="420" spans="1:37" ht="15.75" customHeight="1">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Y420" s="36"/>
      <c r="Z420" s="34"/>
      <c r="AA420" s="224"/>
      <c r="AB420" s="34"/>
      <c r="AC420" s="34"/>
      <c r="AD420" s="34"/>
      <c r="AE420" s="34"/>
      <c r="AK420" s="137"/>
    </row>
    <row r="421" spans="1:37" ht="15.75"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Y421" s="36"/>
      <c r="Z421" s="34"/>
      <c r="AA421" s="224"/>
      <c r="AB421" s="34"/>
      <c r="AC421" s="34"/>
      <c r="AD421" s="34"/>
      <c r="AE421" s="34"/>
      <c r="AK421" s="137"/>
    </row>
    <row r="422" spans="1:37" ht="15.75"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Y422" s="36"/>
      <c r="Z422" s="34"/>
      <c r="AA422" s="224"/>
      <c r="AB422" s="34"/>
      <c r="AC422" s="34"/>
      <c r="AD422" s="34"/>
      <c r="AE422" s="34"/>
      <c r="AK422" s="137"/>
    </row>
    <row r="423" spans="1:37" ht="15.75"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Y423" s="36"/>
      <c r="Z423" s="34"/>
      <c r="AA423" s="224"/>
      <c r="AB423" s="34"/>
      <c r="AC423" s="34"/>
      <c r="AD423" s="34"/>
      <c r="AE423" s="34"/>
      <c r="AK423" s="137"/>
    </row>
    <row r="424" spans="1:37" ht="15.75"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Y424" s="36"/>
      <c r="Z424" s="34"/>
      <c r="AA424" s="224"/>
      <c r="AB424" s="34"/>
      <c r="AC424" s="34"/>
      <c r="AD424" s="34"/>
      <c r="AE424" s="34"/>
      <c r="AK424" s="137"/>
    </row>
    <row r="425" spans="1:37" ht="15.75" customHeight="1">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Y425" s="36"/>
      <c r="Z425" s="34"/>
      <c r="AA425" s="224"/>
      <c r="AB425" s="34"/>
      <c r="AC425" s="34"/>
      <c r="AD425" s="34"/>
      <c r="AE425" s="34"/>
      <c r="AK425" s="137"/>
    </row>
    <row r="426" spans="1:37" ht="15.75" customHeight="1">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Y426" s="36"/>
      <c r="Z426" s="34"/>
      <c r="AA426" s="224"/>
      <c r="AB426" s="34"/>
      <c r="AC426" s="34"/>
      <c r="AD426" s="34"/>
      <c r="AE426" s="34"/>
      <c r="AK426" s="137"/>
    </row>
    <row r="427" spans="1:37" ht="15.75" customHeight="1">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Y427" s="36"/>
      <c r="Z427" s="34"/>
      <c r="AA427" s="224"/>
      <c r="AB427" s="34"/>
      <c r="AC427" s="34"/>
      <c r="AD427" s="34"/>
      <c r="AE427" s="34"/>
      <c r="AK427" s="137"/>
    </row>
    <row r="428" spans="1:37" ht="15.75" customHeight="1">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Y428" s="36"/>
      <c r="Z428" s="34"/>
      <c r="AA428" s="224"/>
      <c r="AB428" s="34"/>
      <c r="AC428" s="34"/>
      <c r="AD428" s="34"/>
      <c r="AE428" s="34"/>
      <c r="AK428" s="137"/>
    </row>
    <row r="429" spans="1:37" ht="15.75" customHeight="1">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Y429" s="36"/>
      <c r="Z429" s="34"/>
      <c r="AA429" s="224"/>
      <c r="AB429" s="34"/>
      <c r="AC429" s="34"/>
      <c r="AD429" s="34"/>
      <c r="AE429" s="34"/>
      <c r="AK429" s="137"/>
    </row>
    <row r="430" spans="1:37" ht="15.75" customHeight="1">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Y430" s="36"/>
      <c r="Z430" s="34"/>
      <c r="AA430" s="224"/>
      <c r="AB430" s="34"/>
      <c r="AC430" s="34"/>
      <c r="AD430" s="34"/>
      <c r="AE430" s="34"/>
      <c r="AK430" s="137"/>
    </row>
    <row r="431" spans="1:37" ht="15.75" customHeight="1">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Y431" s="36"/>
      <c r="Z431" s="34"/>
      <c r="AA431" s="224"/>
      <c r="AB431" s="34"/>
      <c r="AC431" s="34"/>
      <c r="AD431" s="34"/>
      <c r="AE431" s="34"/>
      <c r="AK431" s="137"/>
    </row>
    <row r="432" spans="1:37" ht="15.75" customHeight="1">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Y432" s="36"/>
      <c r="Z432" s="34"/>
      <c r="AA432" s="224"/>
      <c r="AB432" s="34"/>
      <c r="AC432" s="34"/>
      <c r="AD432" s="34"/>
      <c r="AE432" s="34"/>
      <c r="AK432" s="137"/>
    </row>
    <row r="433" spans="1:37" ht="15.75" customHeight="1">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Y433" s="36"/>
      <c r="Z433" s="34"/>
      <c r="AA433" s="224"/>
      <c r="AB433" s="34"/>
      <c r="AC433" s="34"/>
      <c r="AD433" s="34"/>
      <c r="AE433" s="34"/>
      <c r="AK433" s="137"/>
    </row>
    <row r="434" spans="1:37" ht="15.75" customHeight="1">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Y434" s="36"/>
      <c r="Z434" s="34"/>
      <c r="AA434" s="224"/>
      <c r="AB434" s="34"/>
      <c r="AC434" s="34"/>
      <c r="AD434" s="34"/>
      <c r="AE434" s="34"/>
      <c r="AK434" s="137"/>
    </row>
    <row r="435" spans="1:37" ht="15.75" customHeight="1">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Y435" s="36"/>
      <c r="Z435" s="34"/>
      <c r="AA435" s="224"/>
      <c r="AB435" s="34"/>
      <c r="AC435" s="34"/>
      <c r="AD435" s="34"/>
      <c r="AE435" s="34"/>
      <c r="AK435" s="137"/>
    </row>
    <row r="436" spans="1:37" ht="15.75" customHeight="1">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Y436" s="36"/>
      <c r="Z436" s="34"/>
      <c r="AA436" s="224"/>
      <c r="AB436" s="34"/>
      <c r="AC436" s="34"/>
      <c r="AD436" s="34"/>
      <c r="AE436" s="34"/>
      <c r="AK436" s="137"/>
    </row>
    <row r="437" spans="1:37" ht="15.75" customHeight="1">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Y437" s="36"/>
      <c r="Z437" s="34"/>
      <c r="AA437" s="224"/>
      <c r="AB437" s="34"/>
      <c r="AC437" s="34"/>
      <c r="AD437" s="34"/>
      <c r="AE437" s="34"/>
      <c r="AK437" s="137"/>
    </row>
    <row r="438" spans="1:37" ht="15.75" customHeight="1">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Y438" s="36"/>
      <c r="Z438" s="34"/>
      <c r="AA438" s="224"/>
      <c r="AB438" s="34"/>
      <c r="AC438" s="34"/>
      <c r="AD438" s="34"/>
      <c r="AE438" s="34"/>
      <c r="AK438" s="137"/>
    </row>
    <row r="439" spans="1:37" ht="15.75" customHeight="1">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Y439" s="36"/>
      <c r="Z439" s="34"/>
      <c r="AA439" s="224"/>
      <c r="AB439" s="34"/>
      <c r="AC439" s="34"/>
      <c r="AD439" s="34"/>
      <c r="AE439" s="34"/>
      <c r="AK439" s="137"/>
    </row>
    <row r="440" spans="1:37" ht="15.75" customHeight="1">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Y440" s="36"/>
      <c r="Z440" s="34"/>
      <c r="AA440" s="224"/>
      <c r="AB440" s="34"/>
      <c r="AC440" s="34"/>
      <c r="AD440" s="34"/>
      <c r="AE440" s="34"/>
      <c r="AK440" s="137"/>
    </row>
    <row r="441" spans="1:37" ht="15.75" customHeight="1">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Y441" s="36"/>
      <c r="Z441" s="34"/>
      <c r="AA441" s="224"/>
      <c r="AB441" s="34"/>
      <c r="AC441" s="34"/>
      <c r="AD441" s="34"/>
      <c r="AE441" s="34"/>
      <c r="AK441" s="137"/>
    </row>
    <row r="442" spans="1:37" ht="15.75" customHeight="1">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Y442" s="36"/>
      <c r="Z442" s="34"/>
      <c r="AA442" s="224"/>
      <c r="AB442" s="34"/>
      <c r="AC442" s="34"/>
      <c r="AD442" s="34"/>
      <c r="AE442" s="34"/>
      <c r="AK442" s="137"/>
    </row>
    <row r="443" spans="1:37" ht="15.75" customHeight="1">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Y443" s="36"/>
      <c r="Z443" s="34"/>
      <c r="AA443" s="224"/>
      <c r="AB443" s="34"/>
      <c r="AC443" s="34"/>
      <c r="AD443" s="34"/>
      <c r="AE443" s="34"/>
      <c r="AK443" s="137"/>
    </row>
    <row r="444" spans="1:37" ht="15.75" customHeight="1">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Y444" s="36"/>
      <c r="Z444" s="34"/>
      <c r="AA444" s="224"/>
      <c r="AB444" s="34"/>
      <c r="AC444" s="34"/>
      <c r="AD444" s="34"/>
      <c r="AE444" s="34"/>
      <c r="AK444" s="137"/>
    </row>
    <row r="445" spans="1:37" ht="15.75" customHeigh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Y445" s="36"/>
      <c r="Z445" s="34"/>
      <c r="AA445" s="224"/>
      <c r="AB445" s="34"/>
      <c r="AC445" s="34"/>
      <c r="AD445" s="34"/>
      <c r="AE445" s="34"/>
      <c r="AK445" s="137"/>
    </row>
    <row r="446" spans="1:37" ht="15.75" customHeight="1">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Y446" s="36"/>
      <c r="Z446" s="34"/>
      <c r="AA446" s="224"/>
      <c r="AB446" s="34"/>
      <c r="AC446" s="34"/>
      <c r="AD446" s="34"/>
      <c r="AE446" s="34"/>
      <c r="AK446" s="137"/>
    </row>
    <row r="447" spans="1:37" ht="15.75"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Y447" s="36"/>
      <c r="Z447" s="34"/>
      <c r="AA447" s="224"/>
      <c r="AB447" s="34"/>
      <c r="AC447" s="34"/>
      <c r="AD447" s="34"/>
      <c r="AE447" s="34"/>
      <c r="AK447" s="137"/>
    </row>
    <row r="448" spans="1:37" ht="15.75"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Y448" s="36"/>
      <c r="Z448" s="34"/>
      <c r="AA448" s="224"/>
      <c r="AB448" s="34"/>
      <c r="AC448" s="34"/>
      <c r="AD448" s="34"/>
      <c r="AE448" s="34"/>
      <c r="AK448" s="137"/>
    </row>
    <row r="449" spans="1:37" ht="15.75"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Y449" s="36"/>
      <c r="Z449" s="34"/>
      <c r="AA449" s="224"/>
      <c r="AB449" s="34"/>
      <c r="AC449" s="34"/>
      <c r="AD449" s="34"/>
      <c r="AE449" s="34"/>
      <c r="AK449" s="137"/>
    </row>
    <row r="450" spans="1:37" ht="15.75"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Y450" s="36"/>
      <c r="Z450" s="34"/>
      <c r="AA450" s="224"/>
      <c r="AB450" s="34"/>
      <c r="AC450" s="34"/>
      <c r="AD450" s="34"/>
      <c r="AE450" s="34"/>
      <c r="AK450" s="137"/>
    </row>
    <row r="451" spans="1:37" ht="15.75" customHeight="1">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Y451" s="36"/>
      <c r="Z451" s="34"/>
      <c r="AA451" s="224"/>
      <c r="AB451" s="34"/>
      <c r="AC451" s="34"/>
      <c r="AD451" s="34"/>
      <c r="AE451" s="34"/>
      <c r="AK451" s="137"/>
    </row>
    <row r="452" spans="1:37" ht="15.75" customHeight="1">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Y452" s="36"/>
      <c r="Z452" s="34"/>
      <c r="AA452" s="224"/>
      <c r="AB452" s="34"/>
      <c r="AC452" s="34"/>
      <c r="AD452" s="34"/>
      <c r="AE452" s="34"/>
      <c r="AK452" s="137"/>
    </row>
    <row r="453" spans="1:37" ht="15.75" customHeight="1">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Y453" s="36"/>
      <c r="Z453" s="34"/>
      <c r="AA453" s="224"/>
      <c r="AB453" s="34"/>
      <c r="AC453" s="34"/>
      <c r="AD453" s="34"/>
      <c r="AE453" s="34"/>
      <c r="AK453" s="137"/>
    </row>
    <row r="454" spans="1:37" ht="15.75"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Y454" s="36"/>
      <c r="Z454" s="34"/>
      <c r="AA454" s="224"/>
      <c r="AB454" s="34"/>
      <c r="AC454" s="34"/>
      <c r="AD454" s="34"/>
      <c r="AE454" s="34"/>
      <c r="AK454" s="137"/>
    </row>
    <row r="455" spans="1:37" ht="15.75"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Y455" s="36"/>
      <c r="Z455" s="34"/>
      <c r="AA455" s="224"/>
      <c r="AB455" s="34"/>
      <c r="AC455" s="34"/>
      <c r="AD455" s="34"/>
      <c r="AE455" s="34"/>
      <c r="AK455" s="137"/>
    </row>
    <row r="456" spans="1:37" ht="15.75" customHeight="1">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Y456" s="36"/>
      <c r="Z456" s="34"/>
      <c r="AA456" s="224"/>
      <c r="AB456" s="34"/>
      <c r="AC456" s="34"/>
      <c r="AD456" s="34"/>
      <c r="AE456" s="34"/>
      <c r="AK456" s="137"/>
    </row>
    <row r="457" spans="1:37" ht="15.75" customHeigh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Y457" s="36"/>
      <c r="Z457" s="34"/>
      <c r="AA457" s="224"/>
      <c r="AB457" s="34"/>
      <c r="AC457" s="34"/>
      <c r="AD457" s="34"/>
      <c r="AE457" s="34"/>
      <c r="AK457" s="137"/>
    </row>
    <row r="458" spans="1:37" ht="15.75" customHeight="1">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Y458" s="36"/>
      <c r="Z458" s="34"/>
      <c r="AA458" s="224"/>
      <c r="AB458" s="34"/>
      <c r="AC458" s="34"/>
      <c r="AD458" s="34"/>
      <c r="AE458" s="34"/>
      <c r="AK458" s="137"/>
    </row>
    <row r="459" spans="1:37" ht="15.75" customHeight="1">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Y459" s="36"/>
      <c r="Z459" s="34"/>
      <c r="AA459" s="224"/>
      <c r="AB459" s="34"/>
      <c r="AC459" s="34"/>
      <c r="AD459" s="34"/>
      <c r="AE459" s="34"/>
      <c r="AK459" s="137"/>
    </row>
    <row r="460" spans="1:37" ht="15.75" customHeight="1">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Y460" s="36"/>
      <c r="Z460" s="34"/>
      <c r="AA460" s="224"/>
      <c r="AB460" s="34"/>
      <c r="AC460" s="34"/>
      <c r="AD460" s="34"/>
      <c r="AE460" s="34"/>
      <c r="AK460" s="137"/>
    </row>
    <row r="461" spans="1:37" ht="15.75" customHeight="1">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Y461" s="36"/>
      <c r="Z461" s="34"/>
      <c r="AA461" s="224"/>
      <c r="AB461" s="34"/>
      <c r="AC461" s="34"/>
      <c r="AD461" s="34"/>
      <c r="AE461" s="34"/>
      <c r="AK461" s="137"/>
    </row>
    <row r="462" spans="1:37" ht="15.75" customHeigh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Y462" s="36"/>
      <c r="Z462" s="34"/>
      <c r="AA462" s="224"/>
      <c r="AB462" s="34"/>
      <c r="AC462" s="34"/>
      <c r="AD462" s="34"/>
      <c r="AE462" s="34"/>
      <c r="AK462" s="137"/>
    </row>
    <row r="463" spans="1:37" ht="15.75" customHeight="1">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Y463" s="36"/>
      <c r="Z463" s="34"/>
      <c r="AA463" s="224"/>
      <c r="AB463" s="34"/>
      <c r="AC463" s="34"/>
      <c r="AD463" s="34"/>
      <c r="AE463" s="34"/>
      <c r="AK463" s="137"/>
    </row>
    <row r="464" spans="1:37" ht="15.75" customHeight="1">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Y464" s="36"/>
      <c r="Z464" s="34"/>
      <c r="AA464" s="224"/>
      <c r="AB464" s="34"/>
      <c r="AC464" s="34"/>
      <c r="AD464" s="34"/>
      <c r="AE464" s="34"/>
      <c r="AK464" s="137"/>
    </row>
    <row r="465" spans="1:37" ht="15.75" customHeight="1">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Y465" s="36"/>
      <c r="Z465" s="34"/>
      <c r="AA465" s="224"/>
      <c r="AB465" s="34"/>
      <c r="AC465" s="34"/>
      <c r="AD465" s="34"/>
      <c r="AE465" s="34"/>
      <c r="AK465" s="137"/>
    </row>
    <row r="466" spans="1:37" ht="15.75" customHeight="1">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Y466" s="36"/>
      <c r="Z466" s="34"/>
      <c r="AA466" s="224"/>
      <c r="AB466" s="34"/>
      <c r="AC466" s="34"/>
      <c r="AD466" s="34"/>
      <c r="AE466" s="34"/>
      <c r="AK466" s="137"/>
    </row>
    <row r="467" spans="1:37" ht="15.75" customHeight="1">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Y467" s="36"/>
      <c r="Z467" s="34"/>
      <c r="AA467" s="224"/>
      <c r="AB467" s="34"/>
      <c r="AC467" s="34"/>
      <c r="AD467" s="34"/>
      <c r="AE467" s="34"/>
      <c r="AK467" s="137"/>
    </row>
    <row r="468" spans="1:37" ht="15.75" customHeight="1">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Y468" s="36"/>
      <c r="Z468" s="34"/>
      <c r="AA468" s="224"/>
      <c r="AB468" s="34"/>
      <c r="AC468" s="34"/>
      <c r="AD468" s="34"/>
      <c r="AE468" s="34"/>
      <c r="AK468" s="137"/>
    </row>
    <row r="469" spans="1:37" ht="15.75" customHeight="1">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Y469" s="36"/>
      <c r="Z469" s="34"/>
      <c r="AA469" s="224"/>
      <c r="AB469" s="34"/>
      <c r="AC469" s="34"/>
      <c r="AD469" s="34"/>
      <c r="AE469" s="34"/>
      <c r="AK469" s="137"/>
    </row>
    <row r="470" spans="1:37" ht="15.75" customHeight="1">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Y470" s="36"/>
      <c r="Z470" s="34"/>
      <c r="AA470" s="224"/>
      <c r="AB470" s="34"/>
      <c r="AC470" s="34"/>
      <c r="AD470" s="34"/>
      <c r="AE470" s="34"/>
      <c r="AK470" s="137"/>
    </row>
    <row r="471" spans="1:37" ht="15.75" customHeight="1">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Y471" s="36"/>
      <c r="Z471" s="34"/>
      <c r="AA471" s="224"/>
      <c r="AB471" s="34"/>
      <c r="AC471" s="34"/>
      <c r="AD471" s="34"/>
      <c r="AE471" s="34"/>
      <c r="AK471" s="137"/>
    </row>
    <row r="472" spans="1:37" ht="15.75" customHeight="1">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Y472" s="36"/>
      <c r="Z472" s="34"/>
      <c r="AA472" s="224"/>
      <c r="AB472" s="34"/>
      <c r="AC472" s="34"/>
      <c r="AD472" s="34"/>
      <c r="AE472" s="34"/>
      <c r="AK472" s="137"/>
    </row>
    <row r="473" spans="1:37" ht="15.75" customHeight="1">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Y473" s="36"/>
      <c r="Z473" s="34"/>
      <c r="AA473" s="224"/>
      <c r="AB473" s="34"/>
      <c r="AC473" s="34"/>
      <c r="AD473" s="34"/>
      <c r="AE473" s="34"/>
      <c r="AK473" s="137"/>
    </row>
    <row r="474" spans="1:37" ht="15.75" customHeight="1">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Y474" s="36"/>
      <c r="Z474" s="34"/>
      <c r="AA474" s="224"/>
      <c r="AB474" s="34"/>
      <c r="AC474" s="34"/>
      <c r="AD474" s="34"/>
      <c r="AE474" s="34"/>
      <c r="AK474" s="137"/>
    </row>
    <row r="475" spans="1:37" ht="15.75" customHeight="1">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Y475" s="36"/>
      <c r="Z475" s="34"/>
      <c r="AA475" s="224"/>
      <c r="AB475" s="34"/>
      <c r="AC475" s="34"/>
      <c r="AD475" s="34"/>
      <c r="AE475" s="34"/>
      <c r="AK475" s="137"/>
    </row>
    <row r="476" spans="1:37" ht="15.75" customHeight="1">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Y476" s="36"/>
      <c r="Z476" s="34"/>
      <c r="AA476" s="224"/>
      <c r="AB476" s="34"/>
      <c r="AC476" s="34"/>
      <c r="AD476" s="34"/>
      <c r="AE476" s="34"/>
      <c r="AK476" s="137"/>
    </row>
    <row r="477" spans="1:37" ht="15.75" customHeight="1">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Y477" s="36"/>
      <c r="Z477" s="34"/>
      <c r="AA477" s="224"/>
      <c r="AB477" s="34"/>
      <c r="AC477" s="34"/>
      <c r="AD477" s="34"/>
      <c r="AE477" s="34"/>
      <c r="AK477" s="137"/>
    </row>
    <row r="478" spans="1:37" ht="15.75" customHeight="1">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Y478" s="36"/>
      <c r="Z478" s="34"/>
      <c r="AA478" s="224"/>
      <c r="AB478" s="34"/>
      <c r="AC478" s="34"/>
      <c r="AD478" s="34"/>
      <c r="AE478" s="34"/>
      <c r="AK478" s="137"/>
    </row>
    <row r="479" spans="1:37" ht="15.75" customHeight="1">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Y479" s="36"/>
      <c r="Z479" s="34"/>
      <c r="AA479" s="224"/>
      <c r="AB479" s="34"/>
      <c r="AC479" s="34"/>
      <c r="AD479" s="34"/>
      <c r="AE479" s="34"/>
      <c r="AK479" s="137"/>
    </row>
    <row r="480" spans="1:37" ht="15.75" customHeight="1">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Y480" s="36"/>
      <c r="Z480" s="34"/>
      <c r="AA480" s="224"/>
      <c r="AB480" s="34"/>
      <c r="AC480" s="34"/>
      <c r="AD480" s="34"/>
      <c r="AE480" s="34"/>
      <c r="AK480" s="137"/>
    </row>
    <row r="481" spans="1:37" ht="15.75"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Y481" s="36"/>
      <c r="Z481" s="34"/>
      <c r="AA481" s="224"/>
      <c r="AB481" s="34"/>
      <c r="AC481" s="34"/>
      <c r="AD481" s="34"/>
      <c r="AE481" s="34"/>
      <c r="AK481" s="137"/>
    </row>
    <row r="482" spans="1:37" ht="15.75" customHeight="1">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Y482" s="36"/>
      <c r="Z482" s="34"/>
      <c r="AA482" s="224"/>
      <c r="AB482" s="34"/>
      <c r="AC482" s="34"/>
      <c r="AD482" s="34"/>
      <c r="AE482" s="34"/>
      <c r="AK482" s="137"/>
    </row>
    <row r="483" spans="1:37" ht="15.75" customHeight="1">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Y483" s="36"/>
      <c r="Z483" s="34"/>
      <c r="AA483" s="224"/>
      <c r="AB483" s="34"/>
      <c r="AC483" s="34"/>
      <c r="AD483" s="34"/>
      <c r="AE483" s="34"/>
      <c r="AK483" s="137"/>
    </row>
    <row r="484" spans="1:37" ht="15.75" customHeight="1">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Y484" s="36"/>
      <c r="Z484" s="34"/>
      <c r="AA484" s="224"/>
      <c r="AB484" s="34"/>
      <c r="AC484" s="34"/>
      <c r="AD484" s="34"/>
      <c r="AE484" s="34"/>
      <c r="AK484" s="137"/>
    </row>
    <row r="485" spans="1:37" ht="15.75" customHeight="1">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Y485" s="36"/>
      <c r="Z485" s="34"/>
      <c r="AA485" s="224"/>
      <c r="AB485" s="34"/>
      <c r="AC485" s="34"/>
      <c r="AD485" s="34"/>
      <c r="AE485" s="34"/>
      <c r="AK485" s="137"/>
    </row>
    <row r="486" spans="1:37" ht="15.75" customHeight="1">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Y486" s="36"/>
      <c r="Z486" s="34"/>
      <c r="AA486" s="224"/>
      <c r="AB486" s="34"/>
      <c r="AC486" s="34"/>
      <c r="AD486" s="34"/>
      <c r="AE486" s="34"/>
      <c r="AK486" s="137"/>
    </row>
    <row r="487" spans="1:37" ht="15.75" customHeight="1">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Y487" s="36"/>
      <c r="Z487" s="34"/>
      <c r="AA487" s="224"/>
      <c r="AB487" s="34"/>
      <c r="AC487" s="34"/>
      <c r="AD487" s="34"/>
      <c r="AE487" s="34"/>
      <c r="AK487" s="137"/>
    </row>
    <row r="488" spans="1:37" ht="15.75" customHeight="1">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Y488" s="36"/>
      <c r="Z488" s="34"/>
      <c r="AA488" s="224"/>
      <c r="AB488" s="34"/>
      <c r="AC488" s="34"/>
      <c r="AD488" s="34"/>
      <c r="AE488" s="34"/>
      <c r="AK488" s="137"/>
    </row>
    <row r="489" spans="1:37" ht="15.75" customHeight="1">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Y489" s="36"/>
      <c r="Z489" s="34"/>
      <c r="AA489" s="224"/>
      <c r="AB489" s="34"/>
      <c r="AC489" s="34"/>
      <c r="AD489" s="34"/>
      <c r="AE489" s="34"/>
      <c r="AK489" s="137"/>
    </row>
    <row r="490" spans="1:37" ht="15.75" customHeight="1">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Y490" s="36"/>
      <c r="Z490" s="34"/>
      <c r="AA490" s="224"/>
      <c r="AB490" s="34"/>
      <c r="AC490" s="34"/>
      <c r="AD490" s="34"/>
      <c r="AE490" s="34"/>
      <c r="AK490" s="137"/>
    </row>
    <row r="491" spans="1:37" ht="15.75" customHeight="1">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Y491" s="36"/>
      <c r="Z491" s="34"/>
      <c r="AA491" s="224"/>
      <c r="AB491" s="34"/>
      <c r="AC491" s="34"/>
      <c r="AD491" s="34"/>
      <c r="AE491" s="34"/>
      <c r="AK491" s="137"/>
    </row>
    <row r="492" spans="1:37" ht="15.75" customHeight="1">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Y492" s="36"/>
      <c r="Z492" s="34"/>
      <c r="AA492" s="224"/>
      <c r="AB492" s="34"/>
      <c r="AC492" s="34"/>
      <c r="AD492" s="34"/>
      <c r="AE492" s="34"/>
      <c r="AK492" s="137"/>
    </row>
    <row r="493" spans="1:37" ht="15.75" customHeight="1">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Y493" s="36"/>
      <c r="Z493" s="34"/>
      <c r="AA493" s="224"/>
      <c r="AB493" s="34"/>
      <c r="AC493" s="34"/>
      <c r="AD493" s="34"/>
      <c r="AE493" s="34"/>
      <c r="AK493" s="137"/>
    </row>
    <row r="494" spans="1:37" ht="15.75" customHeight="1">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Y494" s="36"/>
      <c r="Z494" s="34"/>
      <c r="AA494" s="224"/>
      <c r="AB494" s="34"/>
      <c r="AC494" s="34"/>
      <c r="AD494" s="34"/>
      <c r="AE494" s="34"/>
      <c r="AK494" s="137"/>
    </row>
    <row r="495" spans="1:37" ht="15.75" customHeight="1">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Y495" s="36"/>
      <c r="Z495" s="34"/>
      <c r="AA495" s="224"/>
      <c r="AB495" s="34"/>
      <c r="AC495" s="34"/>
      <c r="AD495" s="34"/>
      <c r="AE495" s="34"/>
      <c r="AK495" s="137"/>
    </row>
    <row r="496" spans="1:37" ht="15.75" customHeight="1">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Y496" s="36"/>
      <c r="Z496" s="34"/>
      <c r="AA496" s="224"/>
      <c r="AB496" s="34"/>
      <c r="AC496" s="34"/>
      <c r="AD496" s="34"/>
      <c r="AE496" s="34"/>
      <c r="AK496" s="137"/>
    </row>
    <row r="497" spans="1:37" ht="15.75" customHeight="1">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Y497" s="36"/>
      <c r="Z497" s="34"/>
      <c r="AA497" s="224"/>
      <c r="AB497" s="34"/>
      <c r="AC497" s="34"/>
      <c r="AD497" s="34"/>
      <c r="AE497" s="34"/>
      <c r="AK497" s="137"/>
    </row>
    <row r="498" spans="1:37" ht="15.75" customHeight="1">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Y498" s="36"/>
      <c r="Z498" s="34"/>
      <c r="AA498" s="224"/>
      <c r="AB498" s="34"/>
      <c r="AC498" s="34"/>
      <c r="AD498" s="34"/>
      <c r="AE498" s="34"/>
      <c r="AK498" s="137"/>
    </row>
    <row r="499" spans="1:37" ht="15.75" customHeight="1">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Y499" s="36"/>
      <c r="Z499" s="34"/>
      <c r="AA499" s="224"/>
      <c r="AB499" s="34"/>
      <c r="AC499" s="34"/>
      <c r="AD499" s="34"/>
      <c r="AE499" s="34"/>
      <c r="AK499" s="137"/>
    </row>
    <row r="500" spans="1:37" ht="15.75" customHeight="1">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Y500" s="36"/>
      <c r="Z500" s="34"/>
      <c r="AA500" s="224"/>
      <c r="AB500" s="34"/>
      <c r="AC500" s="34"/>
      <c r="AD500" s="34"/>
      <c r="AE500" s="34"/>
      <c r="AK500" s="137"/>
    </row>
    <row r="501" spans="1:37" ht="15.75" customHeight="1">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Y501" s="36"/>
      <c r="Z501" s="34"/>
      <c r="AA501" s="224"/>
      <c r="AB501" s="34"/>
      <c r="AC501" s="34"/>
      <c r="AD501" s="34"/>
      <c r="AE501" s="34"/>
      <c r="AK501" s="137"/>
    </row>
    <row r="502" spans="1:37" ht="15.75" customHeight="1">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Y502" s="36"/>
      <c r="Z502" s="34"/>
      <c r="AA502" s="224"/>
      <c r="AB502" s="34"/>
      <c r="AC502" s="34"/>
      <c r="AD502" s="34"/>
      <c r="AE502" s="34"/>
      <c r="AK502" s="137"/>
    </row>
    <row r="503" spans="1:37" ht="15.75" customHeight="1">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Y503" s="36"/>
      <c r="Z503" s="34"/>
      <c r="AA503" s="224"/>
      <c r="AB503" s="34"/>
      <c r="AC503" s="34"/>
      <c r="AD503" s="34"/>
      <c r="AE503" s="34"/>
      <c r="AK503" s="137"/>
    </row>
    <row r="504" spans="1:37" ht="15.75" customHeight="1">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Y504" s="36"/>
      <c r="Z504" s="34"/>
      <c r="AA504" s="224"/>
      <c r="AB504" s="34"/>
      <c r="AC504" s="34"/>
      <c r="AD504" s="34"/>
      <c r="AE504" s="34"/>
      <c r="AK504" s="137"/>
    </row>
    <row r="505" spans="1:37" ht="15.75" customHeight="1">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Y505" s="36"/>
      <c r="Z505" s="34"/>
      <c r="AA505" s="224"/>
      <c r="AB505" s="34"/>
      <c r="AC505" s="34"/>
      <c r="AD505" s="34"/>
      <c r="AE505" s="34"/>
      <c r="AK505" s="137"/>
    </row>
    <row r="506" spans="1:37" ht="15.75" customHeight="1">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Y506" s="36"/>
      <c r="Z506" s="34"/>
      <c r="AA506" s="224"/>
      <c r="AB506" s="34"/>
      <c r="AC506" s="34"/>
      <c r="AD506" s="34"/>
      <c r="AE506" s="34"/>
      <c r="AK506" s="137"/>
    </row>
    <row r="507" spans="1:37" ht="15.75" customHeight="1">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Y507" s="36"/>
      <c r="Z507" s="34"/>
      <c r="AA507" s="224"/>
      <c r="AB507" s="34"/>
      <c r="AC507" s="34"/>
      <c r="AD507" s="34"/>
      <c r="AE507" s="34"/>
      <c r="AK507" s="137"/>
    </row>
    <row r="508" spans="1:37" ht="15.75" customHeight="1">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Y508" s="36"/>
      <c r="Z508" s="34"/>
      <c r="AA508" s="224"/>
      <c r="AB508" s="34"/>
      <c r="AC508" s="34"/>
      <c r="AD508" s="34"/>
      <c r="AE508" s="34"/>
      <c r="AK508" s="137"/>
    </row>
    <row r="509" spans="1:37" ht="15.75"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Y509" s="36"/>
      <c r="Z509" s="34"/>
      <c r="AA509" s="224"/>
      <c r="AB509" s="34"/>
      <c r="AC509" s="34"/>
      <c r="AD509" s="34"/>
      <c r="AE509" s="34"/>
      <c r="AK509" s="137"/>
    </row>
    <row r="510" spans="1:37" ht="15.75" customHeight="1">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Y510" s="36"/>
      <c r="Z510" s="34"/>
      <c r="AA510" s="224"/>
      <c r="AB510" s="34"/>
      <c r="AC510" s="34"/>
      <c r="AD510" s="34"/>
      <c r="AE510" s="34"/>
      <c r="AK510" s="137"/>
    </row>
    <row r="511" spans="1:37" ht="15.75" customHeight="1">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Y511" s="36"/>
      <c r="Z511" s="34"/>
      <c r="AA511" s="224"/>
      <c r="AB511" s="34"/>
      <c r="AC511" s="34"/>
      <c r="AD511" s="34"/>
      <c r="AE511" s="34"/>
      <c r="AK511" s="137"/>
    </row>
    <row r="512" spans="1:37" ht="15.75" customHeight="1">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Y512" s="36"/>
      <c r="Z512" s="34"/>
      <c r="AA512" s="224"/>
      <c r="AB512" s="34"/>
      <c r="AC512" s="34"/>
      <c r="AD512" s="34"/>
      <c r="AE512" s="34"/>
      <c r="AK512" s="137"/>
    </row>
    <row r="513" spans="1:37" ht="15.75" customHeight="1">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Y513" s="36"/>
      <c r="Z513" s="34"/>
      <c r="AA513" s="224"/>
      <c r="AB513" s="34"/>
      <c r="AC513" s="34"/>
      <c r="AD513" s="34"/>
      <c r="AE513" s="34"/>
      <c r="AK513" s="137"/>
    </row>
    <row r="514" spans="1:37" ht="15.75" customHeight="1">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Y514" s="36"/>
      <c r="Z514" s="34"/>
      <c r="AA514" s="224"/>
      <c r="AB514" s="34"/>
      <c r="AC514" s="34"/>
      <c r="AD514" s="34"/>
      <c r="AE514" s="34"/>
      <c r="AK514" s="137"/>
    </row>
    <row r="515" spans="1:37" ht="15.75" customHeight="1">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Y515" s="36"/>
      <c r="Z515" s="34"/>
      <c r="AA515" s="224"/>
      <c r="AB515" s="34"/>
      <c r="AC515" s="34"/>
      <c r="AD515" s="34"/>
      <c r="AE515" s="34"/>
      <c r="AK515" s="137"/>
    </row>
    <row r="516" spans="1:37" ht="15.75" customHeight="1">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Y516" s="36"/>
      <c r="Z516" s="34"/>
      <c r="AA516" s="224"/>
      <c r="AB516" s="34"/>
      <c r="AC516" s="34"/>
      <c r="AD516" s="34"/>
      <c r="AE516" s="34"/>
      <c r="AK516" s="137"/>
    </row>
    <row r="517" spans="1:37" ht="15.75" customHeight="1">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Y517" s="36"/>
      <c r="Z517" s="34"/>
      <c r="AA517" s="224"/>
      <c r="AB517" s="34"/>
      <c r="AC517" s="34"/>
      <c r="AD517" s="34"/>
      <c r="AE517" s="34"/>
      <c r="AK517" s="137"/>
    </row>
    <row r="518" spans="1:37" ht="15.75" customHeight="1">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Y518" s="36"/>
      <c r="Z518" s="34"/>
      <c r="AA518" s="224"/>
      <c r="AB518" s="34"/>
      <c r="AC518" s="34"/>
      <c r="AD518" s="34"/>
      <c r="AE518" s="34"/>
      <c r="AK518" s="137"/>
    </row>
    <row r="519" spans="1:37" ht="15.75" customHeight="1">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Y519" s="36"/>
      <c r="Z519" s="34"/>
      <c r="AA519" s="224"/>
      <c r="AB519" s="34"/>
      <c r="AC519" s="34"/>
      <c r="AD519" s="34"/>
      <c r="AE519" s="34"/>
      <c r="AK519" s="137"/>
    </row>
    <row r="520" spans="1:37" ht="15.75" customHeight="1">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Y520" s="36"/>
      <c r="Z520" s="34"/>
      <c r="AA520" s="224"/>
      <c r="AB520" s="34"/>
      <c r="AC520" s="34"/>
      <c r="AD520" s="34"/>
      <c r="AE520" s="34"/>
      <c r="AK520" s="137"/>
    </row>
    <row r="521" spans="1:37" ht="15.75" customHeight="1">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Y521" s="36"/>
      <c r="Z521" s="34"/>
      <c r="AA521" s="224"/>
      <c r="AB521" s="34"/>
      <c r="AC521" s="34"/>
      <c r="AD521" s="34"/>
      <c r="AE521" s="34"/>
      <c r="AK521" s="137"/>
    </row>
    <row r="522" spans="1:37" ht="15.75" customHeight="1">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Y522" s="36"/>
      <c r="Z522" s="34"/>
      <c r="AA522" s="224"/>
      <c r="AB522" s="34"/>
      <c r="AC522" s="34"/>
      <c r="AD522" s="34"/>
      <c r="AE522" s="34"/>
      <c r="AK522" s="137"/>
    </row>
    <row r="523" spans="1:37" ht="15.75" customHeight="1">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Y523" s="36"/>
      <c r="Z523" s="34"/>
      <c r="AA523" s="224"/>
      <c r="AB523" s="34"/>
      <c r="AC523" s="34"/>
      <c r="AD523" s="34"/>
      <c r="AE523" s="34"/>
      <c r="AK523" s="137"/>
    </row>
    <row r="524" spans="1:37" ht="15.75" customHeight="1">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Y524" s="36"/>
      <c r="Z524" s="34"/>
      <c r="AA524" s="224"/>
      <c r="AB524" s="34"/>
      <c r="AC524" s="34"/>
      <c r="AD524" s="34"/>
      <c r="AE524" s="34"/>
      <c r="AK524" s="137"/>
    </row>
    <row r="525" spans="1:37" ht="15.75" customHeight="1">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Y525" s="36"/>
      <c r="Z525" s="34"/>
      <c r="AA525" s="224"/>
      <c r="AB525" s="34"/>
      <c r="AC525" s="34"/>
      <c r="AD525" s="34"/>
      <c r="AE525" s="34"/>
      <c r="AK525" s="137"/>
    </row>
    <row r="526" spans="1:37" ht="15.75" customHeight="1">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Y526" s="36"/>
      <c r="Z526" s="34"/>
      <c r="AA526" s="224"/>
      <c r="AB526" s="34"/>
      <c r="AC526" s="34"/>
      <c r="AD526" s="34"/>
      <c r="AE526" s="34"/>
      <c r="AK526" s="137"/>
    </row>
    <row r="527" spans="1:37" ht="15.75" customHeight="1">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Y527" s="36"/>
      <c r="Z527" s="34"/>
      <c r="AA527" s="224"/>
      <c r="AB527" s="34"/>
      <c r="AC527" s="34"/>
      <c r="AD527" s="34"/>
      <c r="AE527" s="34"/>
      <c r="AK527" s="137"/>
    </row>
    <row r="528" spans="1:37" ht="15.75" customHeight="1">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Y528" s="36"/>
      <c r="Z528" s="34"/>
      <c r="AA528" s="224"/>
      <c r="AB528" s="34"/>
      <c r="AC528" s="34"/>
      <c r="AD528" s="34"/>
      <c r="AE528" s="34"/>
      <c r="AK528" s="137"/>
    </row>
    <row r="529" spans="1:37" ht="15.75" customHeight="1">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Y529" s="36"/>
      <c r="Z529" s="34"/>
      <c r="AA529" s="224"/>
      <c r="AB529" s="34"/>
      <c r="AC529" s="34"/>
      <c r="AD529" s="34"/>
      <c r="AE529" s="34"/>
      <c r="AK529" s="137"/>
    </row>
    <row r="530" spans="1:37" ht="15.75" customHeight="1">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Y530" s="36"/>
      <c r="Z530" s="34"/>
      <c r="AA530" s="224"/>
      <c r="AB530" s="34"/>
      <c r="AC530" s="34"/>
      <c r="AD530" s="34"/>
      <c r="AE530" s="34"/>
      <c r="AK530" s="137"/>
    </row>
    <row r="531" spans="1:37" ht="15.75" customHeight="1">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Y531" s="36"/>
      <c r="Z531" s="34"/>
      <c r="AA531" s="224"/>
      <c r="AB531" s="34"/>
      <c r="AC531" s="34"/>
      <c r="AD531" s="34"/>
      <c r="AE531" s="34"/>
      <c r="AK531" s="137"/>
    </row>
    <row r="532" spans="1:37" ht="15.75" customHeight="1">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Y532" s="36"/>
      <c r="Z532" s="34"/>
      <c r="AA532" s="224"/>
      <c r="AB532" s="34"/>
      <c r="AC532" s="34"/>
      <c r="AD532" s="34"/>
      <c r="AE532" s="34"/>
      <c r="AK532" s="137"/>
    </row>
    <row r="533" spans="1:37" ht="15.75" customHeight="1">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Y533" s="36"/>
      <c r="Z533" s="34"/>
      <c r="AA533" s="224"/>
      <c r="AB533" s="34"/>
      <c r="AC533" s="34"/>
      <c r="AD533" s="34"/>
      <c r="AE533" s="34"/>
      <c r="AK533" s="137"/>
    </row>
    <row r="534" spans="1:37" ht="15.75" customHeight="1">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Y534" s="36"/>
      <c r="Z534" s="34"/>
      <c r="AA534" s="224"/>
      <c r="AB534" s="34"/>
      <c r="AC534" s="34"/>
      <c r="AD534" s="34"/>
      <c r="AE534" s="34"/>
      <c r="AK534" s="137"/>
    </row>
    <row r="535" spans="1:37" ht="15.75" customHeight="1">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Y535" s="36"/>
      <c r="Z535" s="34"/>
      <c r="AA535" s="224"/>
      <c r="AB535" s="34"/>
      <c r="AC535" s="34"/>
      <c r="AD535" s="34"/>
      <c r="AE535" s="34"/>
      <c r="AK535" s="137"/>
    </row>
    <row r="536" spans="1:37" ht="15.75" customHeight="1">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Y536" s="36"/>
      <c r="Z536" s="34"/>
      <c r="AA536" s="224"/>
      <c r="AB536" s="34"/>
      <c r="AC536" s="34"/>
      <c r="AD536" s="34"/>
      <c r="AE536" s="34"/>
      <c r="AK536" s="137"/>
    </row>
    <row r="537" spans="1:37" ht="15.75" customHeight="1">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Y537" s="36"/>
      <c r="Z537" s="34"/>
      <c r="AA537" s="224"/>
      <c r="AB537" s="34"/>
      <c r="AC537" s="34"/>
      <c r="AD537" s="34"/>
      <c r="AE537" s="34"/>
      <c r="AK537" s="137"/>
    </row>
    <row r="538" spans="1:37" ht="15.75" customHeight="1">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Y538" s="36"/>
      <c r="Z538" s="34"/>
      <c r="AA538" s="224"/>
      <c r="AB538" s="34"/>
      <c r="AC538" s="34"/>
      <c r="AD538" s="34"/>
      <c r="AE538" s="34"/>
      <c r="AK538" s="137"/>
    </row>
    <row r="539" spans="1:37" ht="15.75" customHeight="1">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Y539" s="36"/>
      <c r="Z539" s="34"/>
      <c r="AA539" s="224"/>
      <c r="AB539" s="34"/>
      <c r="AC539" s="34"/>
      <c r="AD539" s="34"/>
      <c r="AE539" s="34"/>
      <c r="AK539" s="137"/>
    </row>
    <row r="540" spans="1:37" ht="15.75" customHeight="1">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Y540" s="36"/>
      <c r="Z540" s="34"/>
      <c r="AA540" s="224"/>
      <c r="AB540" s="34"/>
      <c r="AC540" s="34"/>
      <c r="AD540" s="34"/>
      <c r="AE540" s="34"/>
      <c r="AK540" s="137"/>
    </row>
    <row r="541" spans="1:37" ht="15.75" customHeight="1">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Y541" s="36"/>
      <c r="Z541" s="34"/>
      <c r="AA541" s="224"/>
      <c r="AB541" s="34"/>
      <c r="AC541" s="34"/>
      <c r="AD541" s="34"/>
      <c r="AE541" s="34"/>
      <c r="AK541" s="137"/>
    </row>
    <row r="542" spans="1:37" ht="15.75" customHeight="1">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Y542" s="36"/>
      <c r="Z542" s="34"/>
      <c r="AA542" s="224"/>
      <c r="AB542" s="34"/>
      <c r="AC542" s="34"/>
      <c r="AD542" s="34"/>
      <c r="AE542" s="34"/>
      <c r="AK542" s="137"/>
    </row>
    <row r="543" spans="1:37" ht="15.75" customHeight="1">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Y543" s="36"/>
      <c r="Z543" s="34"/>
      <c r="AA543" s="224"/>
      <c r="AB543" s="34"/>
      <c r="AC543" s="34"/>
      <c r="AD543" s="34"/>
      <c r="AE543" s="34"/>
      <c r="AK543" s="137"/>
    </row>
    <row r="544" spans="1:37" ht="15.75" customHeight="1">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Y544" s="36"/>
      <c r="Z544" s="34"/>
      <c r="AA544" s="224"/>
      <c r="AB544" s="34"/>
      <c r="AC544" s="34"/>
      <c r="AD544" s="34"/>
      <c r="AE544" s="34"/>
      <c r="AK544" s="137"/>
    </row>
    <row r="545" spans="1:37" ht="15.75" customHeight="1">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Y545" s="36"/>
      <c r="Z545" s="34"/>
      <c r="AA545" s="224"/>
      <c r="AB545" s="34"/>
      <c r="AC545" s="34"/>
      <c r="AD545" s="34"/>
      <c r="AE545" s="34"/>
      <c r="AK545" s="137"/>
    </row>
    <row r="546" spans="1:37" ht="15.75" customHeight="1">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Y546" s="36"/>
      <c r="Z546" s="34"/>
      <c r="AA546" s="224"/>
      <c r="AB546" s="34"/>
      <c r="AC546" s="34"/>
      <c r="AD546" s="34"/>
      <c r="AE546" s="34"/>
      <c r="AK546" s="137"/>
    </row>
    <row r="547" spans="1:37" ht="15.75" customHeight="1">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Y547" s="36"/>
      <c r="Z547" s="34"/>
      <c r="AA547" s="224"/>
      <c r="AB547" s="34"/>
      <c r="AC547" s="34"/>
      <c r="AD547" s="34"/>
      <c r="AE547" s="34"/>
      <c r="AK547" s="137"/>
    </row>
    <row r="548" spans="1:37" ht="15.75" customHeight="1">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Y548" s="36"/>
      <c r="Z548" s="34"/>
      <c r="AA548" s="224"/>
      <c r="AB548" s="34"/>
      <c r="AC548" s="34"/>
      <c r="AD548" s="34"/>
      <c r="AE548" s="34"/>
      <c r="AK548" s="137"/>
    </row>
    <row r="549" spans="1:37" ht="15.75" customHeight="1">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Y549" s="36"/>
      <c r="Z549" s="34"/>
      <c r="AA549" s="224"/>
      <c r="AB549" s="34"/>
      <c r="AC549" s="34"/>
      <c r="AD549" s="34"/>
      <c r="AE549" s="34"/>
      <c r="AK549" s="137"/>
    </row>
    <row r="550" spans="1:37" ht="15.75" customHeight="1">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Y550" s="36"/>
      <c r="Z550" s="34"/>
      <c r="AA550" s="224"/>
      <c r="AB550" s="34"/>
      <c r="AC550" s="34"/>
      <c r="AD550" s="34"/>
      <c r="AE550" s="34"/>
      <c r="AK550" s="137"/>
    </row>
    <row r="551" spans="1:37" ht="15.75" customHeight="1">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Y551" s="36"/>
      <c r="Z551" s="34"/>
      <c r="AA551" s="224"/>
      <c r="AB551" s="34"/>
      <c r="AC551" s="34"/>
      <c r="AD551" s="34"/>
      <c r="AE551" s="34"/>
      <c r="AK551" s="137"/>
    </row>
    <row r="552" spans="1:37" ht="15.75" customHeight="1">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Y552" s="36"/>
      <c r="Z552" s="34"/>
      <c r="AA552" s="224"/>
      <c r="AB552" s="34"/>
      <c r="AC552" s="34"/>
      <c r="AD552" s="34"/>
      <c r="AE552" s="34"/>
      <c r="AK552" s="137"/>
    </row>
    <row r="553" spans="1:37" ht="15.75" customHeight="1">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Y553" s="36"/>
      <c r="Z553" s="34"/>
      <c r="AA553" s="224"/>
      <c r="AB553" s="34"/>
      <c r="AC553" s="34"/>
      <c r="AD553" s="34"/>
      <c r="AE553" s="34"/>
      <c r="AK553" s="137"/>
    </row>
    <row r="554" spans="1:37" ht="15.75" customHeight="1">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Y554" s="36"/>
      <c r="Z554" s="34"/>
      <c r="AA554" s="224"/>
      <c r="AB554" s="34"/>
      <c r="AC554" s="34"/>
      <c r="AD554" s="34"/>
      <c r="AE554" s="34"/>
      <c r="AK554" s="137"/>
    </row>
    <row r="555" spans="1:37" ht="15.75" customHeight="1">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Y555" s="36"/>
      <c r="Z555" s="34"/>
      <c r="AA555" s="224"/>
      <c r="AB555" s="34"/>
      <c r="AC555" s="34"/>
      <c r="AD555" s="34"/>
      <c r="AE555" s="34"/>
      <c r="AK555" s="137"/>
    </row>
    <row r="556" spans="1:37" ht="15.75" customHeight="1">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Y556" s="36"/>
      <c r="Z556" s="34"/>
      <c r="AA556" s="224"/>
      <c r="AB556" s="34"/>
      <c r="AC556" s="34"/>
      <c r="AD556" s="34"/>
      <c r="AE556" s="34"/>
      <c r="AK556" s="137"/>
    </row>
    <row r="557" spans="1:37" ht="15.75"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Y557" s="36"/>
      <c r="Z557" s="34"/>
      <c r="AA557" s="224"/>
      <c r="AB557" s="34"/>
      <c r="AC557" s="34"/>
      <c r="AD557" s="34"/>
      <c r="AE557" s="34"/>
      <c r="AK557" s="137"/>
    </row>
    <row r="558" spans="1:37" ht="15.75"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Y558" s="36"/>
      <c r="Z558" s="34"/>
      <c r="AA558" s="224"/>
      <c r="AB558" s="34"/>
      <c r="AC558" s="34"/>
      <c r="AD558" s="34"/>
      <c r="AE558" s="34"/>
      <c r="AK558" s="137"/>
    </row>
    <row r="559" spans="1:37" ht="15.75"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Y559" s="36"/>
      <c r="Z559" s="34"/>
      <c r="AA559" s="224"/>
      <c r="AB559" s="34"/>
      <c r="AC559" s="34"/>
      <c r="AD559" s="34"/>
      <c r="AE559" s="34"/>
      <c r="AK559" s="137"/>
    </row>
    <row r="560" spans="1:37" ht="15.75"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Y560" s="36"/>
      <c r="Z560" s="34"/>
      <c r="AA560" s="224"/>
      <c r="AB560" s="34"/>
      <c r="AC560" s="34"/>
      <c r="AD560" s="34"/>
      <c r="AE560" s="34"/>
      <c r="AK560" s="137"/>
    </row>
    <row r="561" spans="1:37" ht="15.75" customHeight="1">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Y561" s="36"/>
      <c r="Z561" s="34"/>
      <c r="AA561" s="224"/>
      <c r="AB561" s="34"/>
      <c r="AC561" s="34"/>
      <c r="AD561" s="34"/>
      <c r="AE561" s="34"/>
      <c r="AK561" s="137"/>
    </row>
    <row r="562" spans="1:37" ht="15.75" customHeight="1">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Y562" s="36"/>
      <c r="Z562" s="34"/>
      <c r="AA562" s="224"/>
      <c r="AB562" s="34"/>
      <c r="AC562" s="34"/>
      <c r="AD562" s="34"/>
      <c r="AE562" s="34"/>
      <c r="AK562" s="137"/>
    </row>
    <row r="563" spans="1:37" ht="15.75" customHeight="1">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Y563" s="36"/>
      <c r="Z563" s="34"/>
      <c r="AA563" s="224"/>
      <c r="AB563" s="34"/>
      <c r="AC563" s="34"/>
      <c r="AD563" s="34"/>
      <c r="AE563" s="34"/>
      <c r="AK563" s="137"/>
    </row>
    <row r="564" spans="1:37" ht="15.75" customHeight="1">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Y564" s="36"/>
      <c r="Z564" s="34"/>
      <c r="AA564" s="224"/>
      <c r="AB564" s="34"/>
      <c r="AC564" s="34"/>
      <c r="AD564" s="34"/>
      <c r="AE564" s="34"/>
      <c r="AK564" s="137"/>
    </row>
    <row r="565" spans="1:37" ht="15.75" customHeight="1">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Y565" s="36"/>
      <c r="Z565" s="34"/>
      <c r="AA565" s="224"/>
      <c r="AB565" s="34"/>
      <c r="AC565" s="34"/>
      <c r="AD565" s="34"/>
      <c r="AE565" s="34"/>
      <c r="AK565" s="137"/>
    </row>
    <row r="566" spans="1:37" ht="15.75" customHeight="1">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Y566" s="36"/>
      <c r="Z566" s="34"/>
      <c r="AA566" s="224"/>
      <c r="AB566" s="34"/>
      <c r="AC566" s="34"/>
      <c r="AD566" s="34"/>
      <c r="AE566" s="34"/>
      <c r="AK566" s="137"/>
    </row>
    <row r="567" spans="1:37" ht="15.75" customHeight="1">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Y567" s="36"/>
      <c r="Z567" s="34"/>
      <c r="AA567" s="224"/>
      <c r="AB567" s="34"/>
      <c r="AC567" s="34"/>
      <c r="AD567" s="34"/>
      <c r="AE567" s="34"/>
      <c r="AK567" s="137"/>
    </row>
    <row r="568" spans="1:37" ht="15.75" customHeight="1">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Y568" s="36"/>
      <c r="Z568" s="34"/>
      <c r="AA568" s="224"/>
      <c r="AB568" s="34"/>
      <c r="AC568" s="34"/>
      <c r="AD568" s="34"/>
      <c r="AE568" s="34"/>
      <c r="AK568" s="137"/>
    </row>
    <row r="569" spans="1:37" ht="15.75" customHeight="1">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Y569" s="36"/>
      <c r="Z569" s="34"/>
      <c r="AA569" s="224"/>
      <c r="AB569" s="34"/>
      <c r="AC569" s="34"/>
      <c r="AD569" s="34"/>
      <c r="AE569" s="34"/>
      <c r="AK569" s="137"/>
    </row>
    <row r="570" spans="1:37" ht="15.75" customHeight="1">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Y570" s="36"/>
      <c r="Z570" s="34"/>
      <c r="AA570" s="224"/>
      <c r="AB570" s="34"/>
      <c r="AC570" s="34"/>
      <c r="AD570" s="34"/>
      <c r="AE570" s="34"/>
      <c r="AK570" s="137"/>
    </row>
    <row r="571" spans="1:37" ht="15.75" customHeight="1">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Y571" s="36"/>
      <c r="Z571" s="34"/>
      <c r="AA571" s="224"/>
      <c r="AB571" s="34"/>
      <c r="AC571" s="34"/>
      <c r="AD571" s="34"/>
      <c r="AE571" s="34"/>
      <c r="AK571" s="137"/>
    </row>
    <row r="572" spans="1:37" ht="15.75" customHeight="1">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Y572" s="36"/>
      <c r="Z572" s="34"/>
      <c r="AA572" s="224"/>
      <c r="AB572" s="34"/>
      <c r="AC572" s="34"/>
      <c r="AD572" s="34"/>
      <c r="AE572" s="34"/>
      <c r="AK572" s="137"/>
    </row>
    <row r="573" spans="1:37" ht="15.75" customHeight="1">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Y573" s="36"/>
      <c r="Z573" s="34"/>
      <c r="AA573" s="224"/>
      <c r="AB573" s="34"/>
      <c r="AC573" s="34"/>
      <c r="AD573" s="34"/>
      <c r="AE573" s="34"/>
      <c r="AK573" s="137"/>
    </row>
    <row r="574" spans="1:37" ht="15.75" customHeight="1">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Y574" s="36"/>
      <c r="Z574" s="34"/>
      <c r="AA574" s="224"/>
      <c r="AB574" s="34"/>
      <c r="AC574" s="34"/>
      <c r="AD574" s="34"/>
      <c r="AE574" s="34"/>
      <c r="AK574" s="137"/>
    </row>
    <row r="575" spans="1:37" ht="15.75" customHeight="1">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Y575" s="36"/>
      <c r="Z575" s="34"/>
      <c r="AA575" s="224"/>
      <c r="AB575" s="34"/>
      <c r="AC575" s="34"/>
      <c r="AD575" s="34"/>
      <c r="AE575" s="34"/>
      <c r="AK575" s="137"/>
    </row>
    <row r="576" spans="1:37" ht="15.75" customHeight="1">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Y576" s="36"/>
      <c r="Z576" s="34"/>
      <c r="AA576" s="224"/>
      <c r="AB576" s="34"/>
      <c r="AC576" s="34"/>
      <c r="AD576" s="34"/>
      <c r="AE576" s="34"/>
      <c r="AK576" s="137"/>
    </row>
    <row r="577" spans="1:37" ht="15.75" customHeight="1">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Y577" s="36"/>
      <c r="Z577" s="34"/>
      <c r="AA577" s="224"/>
      <c r="AB577" s="34"/>
      <c r="AC577" s="34"/>
      <c r="AD577" s="34"/>
      <c r="AE577" s="34"/>
      <c r="AK577" s="137"/>
    </row>
    <row r="578" spans="1:37" ht="15.75" customHeight="1">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Y578" s="36"/>
      <c r="Z578" s="34"/>
      <c r="AA578" s="224"/>
      <c r="AB578" s="34"/>
      <c r="AC578" s="34"/>
      <c r="AD578" s="34"/>
      <c r="AE578" s="34"/>
      <c r="AK578" s="137"/>
    </row>
    <row r="579" spans="1:37" ht="15.75" customHeight="1">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Y579" s="36"/>
      <c r="Z579" s="34"/>
      <c r="AA579" s="224"/>
      <c r="AB579" s="34"/>
      <c r="AC579" s="34"/>
      <c r="AD579" s="34"/>
      <c r="AE579" s="34"/>
      <c r="AK579" s="137"/>
    </row>
    <row r="580" spans="1:37" ht="15.75" customHeight="1">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Y580" s="36"/>
      <c r="Z580" s="34"/>
      <c r="AA580" s="224"/>
      <c r="AB580" s="34"/>
      <c r="AC580" s="34"/>
      <c r="AD580" s="34"/>
      <c r="AE580" s="34"/>
      <c r="AK580" s="137"/>
    </row>
    <row r="581" spans="1:37" ht="15.75" customHeight="1">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Y581" s="36"/>
      <c r="Z581" s="34"/>
      <c r="AA581" s="224"/>
      <c r="AB581" s="34"/>
      <c r="AC581" s="34"/>
      <c r="AD581" s="34"/>
      <c r="AE581" s="34"/>
      <c r="AK581" s="137"/>
    </row>
    <row r="582" spans="1:37" ht="15.75" customHeight="1">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Y582" s="36"/>
      <c r="Z582" s="34"/>
      <c r="AA582" s="224"/>
      <c r="AB582" s="34"/>
      <c r="AC582" s="34"/>
      <c r="AD582" s="34"/>
      <c r="AE582" s="34"/>
      <c r="AK582" s="137"/>
    </row>
    <row r="583" spans="1:37" ht="15.75" customHeight="1">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Y583" s="36"/>
      <c r="Z583" s="34"/>
      <c r="AA583" s="224"/>
      <c r="AB583" s="34"/>
      <c r="AC583" s="34"/>
      <c r="AD583" s="34"/>
      <c r="AE583" s="34"/>
      <c r="AK583" s="137"/>
    </row>
    <row r="584" spans="1:37" ht="15.75" customHeight="1">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Y584" s="36"/>
      <c r="Z584" s="34"/>
      <c r="AA584" s="224"/>
      <c r="AB584" s="34"/>
      <c r="AC584" s="34"/>
      <c r="AD584" s="34"/>
      <c r="AE584" s="34"/>
      <c r="AK584" s="137"/>
    </row>
    <row r="585" spans="1:37" ht="15.75" customHeight="1">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Y585" s="36"/>
      <c r="Z585" s="34"/>
      <c r="AA585" s="224"/>
      <c r="AB585" s="34"/>
      <c r="AC585" s="34"/>
      <c r="AD585" s="34"/>
      <c r="AE585" s="34"/>
      <c r="AK585" s="137"/>
    </row>
    <row r="586" spans="1:37" ht="15.75" customHeight="1">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Y586" s="36"/>
      <c r="Z586" s="34"/>
      <c r="AA586" s="224"/>
      <c r="AB586" s="34"/>
      <c r="AC586" s="34"/>
      <c r="AD586" s="34"/>
      <c r="AE586" s="34"/>
      <c r="AK586" s="137"/>
    </row>
    <row r="587" spans="1:37" ht="15.75" customHeight="1">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Y587" s="36"/>
      <c r="Z587" s="34"/>
      <c r="AA587" s="224"/>
      <c r="AB587" s="34"/>
      <c r="AC587" s="34"/>
      <c r="AD587" s="34"/>
      <c r="AE587" s="34"/>
      <c r="AK587" s="137"/>
    </row>
    <row r="588" spans="1:37" ht="15.75" customHeight="1">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Y588" s="36"/>
      <c r="Z588" s="34"/>
      <c r="AA588" s="224"/>
      <c r="AB588" s="34"/>
      <c r="AC588" s="34"/>
      <c r="AD588" s="34"/>
      <c r="AE588" s="34"/>
      <c r="AK588" s="137"/>
    </row>
    <row r="589" spans="1:37" ht="15.75" customHeight="1">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Y589" s="36"/>
      <c r="Z589" s="34"/>
      <c r="AA589" s="224"/>
      <c r="AB589" s="34"/>
      <c r="AC589" s="34"/>
      <c r="AD589" s="34"/>
      <c r="AE589" s="34"/>
      <c r="AK589" s="137"/>
    </row>
    <row r="590" spans="1:37" ht="15.75" customHeight="1">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Y590" s="36"/>
      <c r="Z590" s="34"/>
      <c r="AA590" s="224"/>
      <c r="AB590" s="34"/>
      <c r="AC590" s="34"/>
      <c r="AD590" s="34"/>
      <c r="AE590" s="34"/>
      <c r="AK590" s="137"/>
    </row>
    <row r="591" spans="1:37" ht="15.75" customHeight="1">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Y591" s="36"/>
      <c r="Z591" s="34"/>
      <c r="AA591" s="224"/>
      <c r="AB591" s="34"/>
      <c r="AC591" s="34"/>
      <c r="AD591" s="34"/>
      <c r="AE591" s="34"/>
      <c r="AK591" s="137"/>
    </row>
    <row r="592" spans="1:37" ht="15.75" customHeight="1">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Y592" s="36"/>
      <c r="Z592" s="34"/>
      <c r="AA592" s="224"/>
      <c r="AB592" s="34"/>
      <c r="AC592" s="34"/>
      <c r="AD592" s="34"/>
      <c r="AE592" s="34"/>
      <c r="AK592" s="137"/>
    </row>
    <row r="593" spans="1:37" ht="15.75" customHeight="1">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Y593" s="36"/>
      <c r="Z593" s="34"/>
      <c r="AA593" s="224"/>
      <c r="AB593" s="34"/>
      <c r="AC593" s="34"/>
      <c r="AD593" s="34"/>
      <c r="AE593" s="34"/>
      <c r="AK593" s="137"/>
    </row>
    <row r="594" spans="1:37" ht="15.75" customHeight="1">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Y594" s="36"/>
      <c r="Z594" s="34"/>
      <c r="AA594" s="224"/>
      <c r="AB594" s="34"/>
      <c r="AC594" s="34"/>
      <c r="AD594" s="34"/>
      <c r="AE594" s="34"/>
      <c r="AK594" s="137"/>
    </row>
    <row r="595" spans="1:37" ht="15.75" customHeight="1">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Y595" s="36"/>
      <c r="Z595" s="34"/>
      <c r="AA595" s="224"/>
      <c r="AB595" s="34"/>
      <c r="AC595" s="34"/>
      <c r="AD595" s="34"/>
      <c r="AE595" s="34"/>
      <c r="AK595" s="137"/>
    </row>
    <row r="596" spans="1:37" ht="15.75" customHeight="1">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Y596" s="36"/>
      <c r="Z596" s="34"/>
      <c r="AA596" s="224"/>
      <c r="AB596" s="34"/>
      <c r="AC596" s="34"/>
      <c r="AD596" s="34"/>
      <c r="AE596" s="34"/>
      <c r="AK596" s="137"/>
    </row>
    <row r="597" spans="1:37" ht="15.75" customHeight="1">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Y597" s="36"/>
      <c r="Z597" s="34"/>
      <c r="AA597" s="224"/>
      <c r="AB597" s="34"/>
      <c r="AC597" s="34"/>
      <c r="AD597" s="34"/>
      <c r="AE597" s="34"/>
      <c r="AK597" s="137"/>
    </row>
    <row r="598" spans="1:37" ht="15.75" customHeight="1">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Y598" s="36"/>
      <c r="Z598" s="34"/>
      <c r="AA598" s="224"/>
      <c r="AB598" s="34"/>
      <c r="AC598" s="34"/>
      <c r="AD598" s="34"/>
      <c r="AE598" s="34"/>
      <c r="AK598" s="137"/>
    </row>
    <row r="599" spans="1:37" ht="15.75" customHeight="1">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Y599" s="36"/>
      <c r="Z599" s="34"/>
      <c r="AA599" s="224"/>
      <c r="AB599" s="34"/>
      <c r="AC599" s="34"/>
      <c r="AD599" s="34"/>
      <c r="AE599" s="34"/>
      <c r="AK599" s="137"/>
    </row>
    <row r="600" spans="1:37" ht="15.75" customHeight="1">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Y600" s="36"/>
      <c r="Z600" s="34"/>
      <c r="AA600" s="224"/>
      <c r="AB600" s="34"/>
      <c r="AC600" s="34"/>
      <c r="AD600" s="34"/>
      <c r="AE600" s="34"/>
      <c r="AK600" s="137"/>
    </row>
    <row r="601" spans="1:37" ht="15.75" customHeight="1">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Y601" s="36"/>
      <c r="Z601" s="34"/>
      <c r="AA601" s="224"/>
      <c r="AB601" s="34"/>
      <c r="AC601" s="34"/>
      <c r="AD601" s="34"/>
      <c r="AE601" s="34"/>
      <c r="AK601" s="137"/>
    </row>
    <row r="602" spans="1:37" ht="15.75" customHeight="1">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Y602" s="36"/>
      <c r="Z602" s="34"/>
      <c r="AA602" s="224"/>
      <c r="AB602" s="34"/>
      <c r="AC602" s="34"/>
      <c r="AD602" s="34"/>
      <c r="AE602" s="34"/>
      <c r="AK602" s="137"/>
    </row>
    <row r="603" spans="1:37" ht="15.75" customHeight="1">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Y603" s="36"/>
      <c r="Z603" s="34"/>
      <c r="AA603" s="224"/>
      <c r="AB603" s="34"/>
      <c r="AC603" s="34"/>
      <c r="AD603" s="34"/>
      <c r="AE603" s="34"/>
      <c r="AK603" s="137"/>
    </row>
    <row r="604" spans="1:37" ht="15.75" customHeight="1">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Y604" s="36"/>
      <c r="Z604" s="34"/>
      <c r="AA604" s="224"/>
      <c r="AB604" s="34"/>
      <c r="AC604" s="34"/>
      <c r="AD604" s="34"/>
      <c r="AE604" s="34"/>
      <c r="AK604" s="137"/>
    </row>
    <row r="605" spans="1:37" ht="15.75" customHeight="1">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Y605" s="36"/>
      <c r="Z605" s="34"/>
      <c r="AA605" s="224"/>
      <c r="AB605" s="34"/>
      <c r="AC605" s="34"/>
      <c r="AD605" s="34"/>
      <c r="AE605" s="34"/>
      <c r="AK605" s="137"/>
    </row>
    <row r="606" spans="1:37" ht="15.75" customHeight="1">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Y606" s="36"/>
      <c r="Z606" s="34"/>
      <c r="AA606" s="224"/>
      <c r="AB606" s="34"/>
      <c r="AC606" s="34"/>
      <c r="AD606" s="34"/>
      <c r="AE606" s="34"/>
      <c r="AK606" s="137"/>
    </row>
    <row r="607" spans="1:37" ht="15.75" customHeight="1">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Y607" s="36"/>
      <c r="Z607" s="34"/>
      <c r="AA607" s="224"/>
      <c r="AB607" s="34"/>
      <c r="AC607" s="34"/>
      <c r="AD607" s="34"/>
      <c r="AE607" s="34"/>
      <c r="AK607" s="137"/>
    </row>
    <row r="608" spans="1:37" ht="15.75" customHeight="1">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Y608" s="36"/>
      <c r="Z608" s="34"/>
      <c r="AA608" s="224"/>
      <c r="AB608" s="34"/>
      <c r="AC608" s="34"/>
      <c r="AD608" s="34"/>
      <c r="AE608" s="34"/>
      <c r="AK608" s="137"/>
    </row>
    <row r="609" spans="1:37" ht="15.75" customHeight="1">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Y609" s="36"/>
      <c r="Z609" s="34"/>
      <c r="AA609" s="224"/>
      <c r="AB609" s="34"/>
      <c r="AC609" s="34"/>
      <c r="AD609" s="34"/>
      <c r="AE609" s="34"/>
      <c r="AK609" s="137"/>
    </row>
    <row r="610" spans="1:37" ht="15.75" customHeight="1">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Y610" s="36"/>
      <c r="Z610" s="34"/>
      <c r="AA610" s="224"/>
      <c r="AB610" s="34"/>
      <c r="AC610" s="34"/>
      <c r="AD610" s="34"/>
      <c r="AE610" s="34"/>
      <c r="AK610" s="137"/>
    </row>
    <row r="611" spans="1:37" ht="15.75" customHeight="1">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Y611" s="36"/>
      <c r="Z611" s="34"/>
      <c r="AA611" s="224"/>
      <c r="AB611" s="34"/>
      <c r="AC611" s="34"/>
      <c r="AD611" s="34"/>
      <c r="AE611" s="34"/>
      <c r="AK611" s="137"/>
    </row>
    <row r="612" spans="1:37" ht="15.75" customHeight="1">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Y612" s="36"/>
      <c r="Z612" s="34"/>
      <c r="AA612" s="224"/>
      <c r="AB612" s="34"/>
      <c r="AC612" s="34"/>
      <c r="AD612" s="34"/>
      <c r="AE612" s="34"/>
      <c r="AK612" s="137"/>
    </row>
    <row r="613" spans="1:37" ht="15.75" customHeight="1">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Y613" s="36"/>
      <c r="Z613" s="34"/>
      <c r="AA613" s="224"/>
      <c r="AB613" s="34"/>
      <c r="AC613" s="34"/>
      <c r="AD613" s="34"/>
      <c r="AE613" s="34"/>
      <c r="AK613" s="137"/>
    </row>
    <row r="614" spans="1:37" ht="15.75" customHeight="1">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Y614" s="36"/>
      <c r="Z614" s="34"/>
      <c r="AA614" s="224"/>
      <c r="AB614" s="34"/>
      <c r="AC614" s="34"/>
      <c r="AD614" s="34"/>
      <c r="AE614" s="34"/>
      <c r="AK614" s="137"/>
    </row>
    <row r="615" spans="1:37" ht="15.75" customHeight="1">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Y615" s="36"/>
      <c r="Z615" s="34"/>
      <c r="AA615" s="224"/>
      <c r="AB615" s="34"/>
      <c r="AC615" s="34"/>
      <c r="AD615" s="34"/>
      <c r="AE615" s="34"/>
      <c r="AK615" s="137"/>
    </row>
    <row r="616" spans="1:37" ht="15.75" customHeight="1">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Y616" s="36"/>
      <c r="Z616" s="34"/>
      <c r="AA616" s="224"/>
      <c r="AB616" s="34"/>
      <c r="AC616" s="34"/>
      <c r="AD616" s="34"/>
      <c r="AE616" s="34"/>
      <c r="AK616" s="137"/>
    </row>
    <row r="617" spans="1:37" ht="15.75" customHeight="1">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Y617" s="36"/>
      <c r="Z617" s="34"/>
      <c r="AA617" s="224"/>
      <c r="AB617" s="34"/>
      <c r="AC617" s="34"/>
      <c r="AD617" s="34"/>
      <c r="AE617" s="34"/>
      <c r="AK617" s="137"/>
    </row>
    <row r="618" spans="1:37" ht="15.75" customHeight="1">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Y618" s="36"/>
      <c r="Z618" s="34"/>
      <c r="AA618" s="224"/>
      <c r="AB618" s="34"/>
      <c r="AC618" s="34"/>
      <c r="AD618" s="34"/>
      <c r="AE618" s="34"/>
      <c r="AK618" s="137"/>
    </row>
    <row r="619" spans="1:37" ht="15.75" customHeight="1">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Y619" s="36"/>
      <c r="Z619" s="34"/>
      <c r="AA619" s="224"/>
      <c r="AB619" s="34"/>
      <c r="AC619" s="34"/>
      <c r="AD619" s="34"/>
      <c r="AE619" s="34"/>
      <c r="AK619" s="137"/>
    </row>
    <row r="620" spans="1:37" ht="15.75" customHeight="1">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Y620" s="36"/>
      <c r="Z620" s="34"/>
      <c r="AA620" s="224"/>
      <c r="AB620" s="34"/>
      <c r="AC620" s="34"/>
      <c r="AD620" s="34"/>
      <c r="AE620" s="34"/>
      <c r="AK620" s="137"/>
    </row>
    <row r="621" spans="1:37" ht="15.75" customHeight="1">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Y621" s="36"/>
      <c r="Z621" s="34"/>
      <c r="AA621" s="224"/>
      <c r="AB621" s="34"/>
      <c r="AC621" s="34"/>
      <c r="AD621" s="34"/>
      <c r="AE621" s="34"/>
      <c r="AK621" s="137"/>
    </row>
    <row r="622" spans="1:37" ht="15.75" customHeight="1">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Y622" s="36"/>
      <c r="Z622" s="34"/>
      <c r="AA622" s="224"/>
      <c r="AB622" s="34"/>
      <c r="AC622" s="34"/>
      <c r="AD622" s="34"/>
      <c r="AE622" s="34"/>
      <c r="AK622" s="137"/>
    </row>
    <row r="623" spans="1:37" ht="15.75" customHeight="1">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Y623" s="36"/>
      <c r="Z623" s="34"/>
      <c r="AA623" s="224"/>
      <c r="AB623" s="34"/>
      <c r="AC623" s="34"/>
      <c r="AD623" s="34"/>
      <c r="AE623" s="34"/>
      <c r="AK623" s="137"/>
    </row>
    <row r="624" spans="1:37" ht="15.75" customHeight="1">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Y624" s="36"/>
      <c r="Z624" s="34"/>
      <c r="AA624" s="224"/>
      <c r="AB624" s="34"/>
      <c r="AC624" s="34"/>
      <c r="AD624" s="34"/>
      <c r="AE624" s="34"/>
      <c r="AK624" s="137"/>
    </row>
    <row r="625" spans="1:37" ht="15.75" customHeight="1">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Y625" s="36"/>
      <c r="Z625" s="34"/>
      <c r="AA625" s="224"/>
      <c r="AB625" s="34"/>
      <c r="AC625" s="34"/>
      <c r="AD625" s="34"/>
      <c r="AE625" s="34"/>
      <c r="AK625" s="137"/>
    </row>
    <row r="626" spans="1:37" ht="15.75" customHeight="1">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Y626" s="36"/>
      <c r="Z626" s="34"/>
      <c r="AA626" s="224"/>
      <c r="AB626" s="34"/>
      <c r="AC626" s="34"/>
      <c r="AD626" s="34"/>
      <c r="AE626" s="34"/>
      <c r="AK626" s="137"/>
    </row>
    <row r="627" spans="1:37" ht="15.75" customHeight="1">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Y627" s="36"/>
      <c r="Z627" s="34"/>
      <c r="AA627" s="224"/>
      <c r="AB627" s="34"/>
      <c r="AC627" s="34"/>
      <c r="AD627" s="34"/>
      <c r="AE627" s="34"/>
      <c r="AK627" s="137"/>
    </row>
    <row r="628" spans="1:37" ht="15.75" customHeight="1">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Y628" s="36"/>
      <c r="Z628" s="34"/>
      <c r="AA628" s="224"/>
      <c r="AB628" s="34"/>
      <c r="AC628" s="34"/>
      <c r="AD628" s="34"/>
      <c r="AE628" s="34"/>
      <c r="AK628" s="137"/>
    </row>
    <row r="629" spans="1:37" ht="15.75"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Y629" s="36"/>
      <c r="Z629" s="34"/>
      <c r="AA629" s="224"/>
      <c r="AB629" s="34"/>
      <c r="AC629" s="34"/>
      <c r="AD629" s="34"/>
      <c r="AE629" s="34"/>
      <c r="AK629" s="137"/>
    </row>
    <row r="630" spans="1:37" ht="15.75" customHeight="1">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Y630" s="36"/>
      <c r="Z630" s="34"/>
      <c r="AA630" s="224"/>
      <c r="AB630" s="34"/>
      <c r="AC630" s="34"/>
      <c r="AD630" s="34"/>
      <c r="AE630" s="34"/>
      <c r="AK630" s="137"/>
    </row>
    <row r="631" spans="1:37" ht="15.75" customHeight="1">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Y631" s="36"/>
      <c r="Z631" s="34"/>
      <c r="AA631" s="224"/>
      <c r="AB631" s="34"/>
      <c r="AC631" s="34"/>
      <c r="AD631" s="34"/>
      <c r="AE631" s="34"/>
      <c r="AK631" s="137"/>
    </row>
    <row r="632" spans="1:37" ht="15.75" customHeight="1">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Y632" s="36"/>
      <c r="Z632" s="34"/>
      <c r="AA632" s="224"/>
      <c r="AB632" s="34"/>
      <c r="AC632" s="34"/>
      <c r="AD632" s="34"/>
      <c r="AE632" s="34"/>
      <c r="AK632" s="137"/>
    </row>
    <row r="633" spans="1:37" ht="15.75" customHeight="1">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Y633" s="36"/>
      <c r="Z633" s="34"/>
      <c r="AA633" s="224"/>
      <c r="AB633" s="34"/>
      <c r="AC633" s="34"/>
      <c r="AD633" s="34"/>
      <c r="AE633" s="34"/>
      <c r="AK633" s="137"/>
    </row>
    <row r="634" spans="1:37" ht="15.75" customHeight="1">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Y634" s="36"/>
      <c r="Z634" s="34"/>
      <c r="AA634" s="224"/>
      <c r="AB634" s="34"/>
      <c r="AC634" s="34"/>
      <c r="AD634" s="34"/>
      <c r="AE634" s="34"/>
      <c r="AK634" s="137"/>
    </row>
    <row r="635" spans="1:37" ht="15.75" customHeight="1">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Y635" s="36"/>
      <c r="Z635" s="34"/>
      <c r="AA635" s="224"/>
      <c r="AB635" s="34"/>
      <c r="AC635" s="34"/>
      <c r="AD635" s="34"/>
      <c r="AE635" s="34"/>
      <c r="AK635" s="137"/>
    </row>
    <row r="636" spans="1:37" ht="15.75" customHeight="1">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Y636" s="36"/>
      <c r="Z636" s="34"/>
      <c r="AA636" s="224"/>
      <c r="AB636" s="34"/>
      <c r="AC636" s="34"/>
      <c r="AD636" s="34"/>
      <c r="AE636" s="34"/>
      <c r="AK636" s="137"/>
    </row>
    <row r="637" spans="1:37" ht="15.75" customHeight="1">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Y637" s="36"/>
      <c r="Z637" s="34"/>
      <c r="AA637" s="224"/>
      <c r="AB637" s="34"/>
      <c r="AC637" s="34"/>
      <c r="AD637" s="34"/>
      <c r="AE637" s="34"/>
      <c r="AK637" s="137"/>
    </row>
    <row r="638" spans="1:37" ht="15.75" customHeight="1">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Y638" s="36"/>
      <c r="Z638" s="34"/>
      <c r="AA638" s="224"/>
      <c r="AB638" s="34"/>
      <c r="AC638" s="34"/>
      <c r="AD638" s="34"/>
      <c r="AE638" s="34"/>
      <c r="AK638" s="137"/>
    </row>
    <row r="639" spans="1:37" ht="15.75" customHeight="1">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Y639" s="36"/>
      <c r="Z639" s="34"/>
      <c r="AA639" s="224"/>
      <c r="AB639" s="34"/>
      <c r="AC639" s="34"/>
      <c r="AD639" s="34"/>
      <c r="AE639" s="34"/>
      <c r="AK639" s="137"/>
    </row>
    <row r="640" spans="1:37" ht="15.75" customHeight="1">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Y640" s="36"/>
      <c r="Z640" s="34"/>
      <c r="AA640" s="224"/>
      <c r="AB640" s="34"/>
      <c r="AC640" s="34"/>
      <c r="AD640" s="34"/>
      <c r="AE640" s="34"/>
      <c r="AK640" s="137"/>
    </row>
    <row r="641" spans="1:37" ht="15.75" customHeight="1">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Y641" s="36"/>
      <c r="Z641" s="34"/>
      <c r="AA641" s="224"/>
      <c r="AB641" s="34"/>
      <c r="AC641" s="34"/>
      <c r="AD641" s="34"/>
      <c r="AE641" s="34"/>
      <c r="AK641" s="137"/>
    </row>
    <row r="642" spans="1:37" ht="15.75" customHeight="1">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Y642" s="36"/>
      <c r="Z642" s="34"/>
      <c r="AA642" s="224"/>
      <c r="AB642" s="34"/>
      <c r="AC642" s="34"/>
      <c r="AD642" s="34"/>
      <c r="AE642" s="34"/>
      <c r="AK642" s="137"/>
    </row>
    <row r="643" spans="1:37" ht="15.75" customHeight="1">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Y643" s="36"/>
      <c r="Z643" s="34"/>
      <c r="AA643" s="224"/>
      <c r="AB643" s="34"/>
      <c r="AC643" s="34"/>
      <c r="AD643" s="34"/>
      <c r="AE643" s="34"/>
      <c r="AK643" s="137"/>
    </row>
    <row r="644" spans="1:37" ht="15.75" customHeight="1">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Y644" s="36"/>
      <c r="Z644" s="34"/>
      <c r="AA644" s="224"/>
      <c r="AB644" s="34"/>
      <c r="AC644" s="34"/>
      <c r="AD644" s="34"/>
      <c r="AE644" s="34"/>
      <c r="AK644" s="137"/>
    </row>
    <row r="645" spans="1:37" ht="15.75" customHeight="1">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Y645" s="36"/>
      <c r="Z645" s="34"/>
      <c r="AA645" s="224"/>
      <c r="AB645" s="34"/>
      <c r="AC645" s="34"/>
      <c r="AD645" s="34"/>
      <c r="AE645" s="34"/>
      <c r="AK645" s="137"/>
    </row>
    <row r="646" spans="1:37" ht="15.75" customHeight="1">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Y646" s="36"/>
      <c r="Z646" s="34"/>
      <c r="AA646" s="224"/>
      <c r="AB646" s="34"/>
      <c r="AC646" s="34"/>
      <c r="AD646" s="34"/>
      <c r="AE646" s="34"/>
      <c r="AK646" s="137"/>
    </row>
    <row r="647" spans="1:37" ht="15.75" customHeight="1">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Y647" s="36"/>
      <c r="Z647" s="34"/>
      <c r="AA647" s="224"/>
      <c r="AB647" s="34"/>
      <c r="AC647" s="34"/>
      <c r="AD647" s="34"/>
      <c r="AE647" s="34"/>
      <c r="AK647" s="137"/>
    </row>
    <row r="648" spans="1:37" ht="15.75" customHeight="1">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Y648" s="36"/>
      <c r="Z648" s="34"/>
      <c r="AA648" s="224"/>
      <c r="AB648" s="34"/>
      <c r="AC648" s="34"/>
      <c r="AD648" s="34"/>
      <c r="AE648" s="34"/>
      <c r="AK648" s="137"/>
    </row>
    <row r="649" spans="1:37" ht="15.75" customHeight="1">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Y649" s="36"/>
      <c r="Z649" s="34"/>
      <c r="AA649" s="224"/>
      <c r="AB649" s="34"/>
      <c r="AC649" s="34"/>
      <c r="AD649" s="34"/>
      <c r="AE649" s="34"/>
      <c r="AK649" s="137"/>
    </row>
    <row r="650" spans="1:37" ht="15.75" customHeight="1">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Y650" s="36"/>
      <c r="Z650" s="34"/>
      <c r="AA650" s="224"/>
      <c r="AB650" s="34"/>
      <c r="AC650" s="34"/>
      <c r="AD650" s="34"/>
      <c r="AE650" s="34"/>
      <c r="AK650" s="137"/>
    </row>
    <row r="651" spans="1:37" ht="15.75" customHeight="1">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Y651" s="36"/>
      <c r="Z651" s="34"/>
      <c r="AA651" s="224"/>
      <c r="AB651" s="34"/>
      <c r="AC651" s="34"/>
      <c r="AD651" s="34"/>
      <c r="AE651" s="34"/>
      <c r="AK651" s="137"/>
    </row>
    <row r="652" spans="1:37" ht="15.75" customHeight="1">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Y652" s="36"/>
      <c r="Z652" s="34"/>
      <c r="AA652" s="224"/>
      <c r="AB652" s="34"/>
      <c r="AC652" s="34"/>
      <c r="AD652" s="34"/>
      <c r="AE652" s="34"/>
      <c r="AK652" s="137"/>
    </row>
    <row r="653" spans="1:37" ht="15.75" customHeight="1">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Y653" s="36"/>
      <c r="Z653" s="34"/>
      <c r="AA653" s="224"/>
      <c r="AB653" s="34"/>
      <c r="AC653" s="34"/>
      <c r="AD653" s="34"/>
      <c r="AE653" s="34"/>
      <c r="AK653" s="137"/>
    </row>
    <row r="654" spans="1:37" ht="15.75" customHeight="1">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Y654" s="36"/>
      <c r="Z654" s="34"/>
      <c r="AA654" s="224"/>
      <c r="AB654" s="34"/>
      <c r="AC654" s="34"/>
      <c r="AD654" s="34"/>
      <c r="AE654" s="34"/>
      <c r="AK654" s="137"/>
    </row>
    <row r="655" spans="1:37" ht="15.75" customHeight="1">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Y655" s="36"/>
      <c r="Z655" s="34"/>
      <c r="AA655" s="224"/>
      <c r="AB655" s="34"/>
      <c r="AC655" s="34"/>
      <c r="AD655" s="34"/>
      <c r="AE655" s="34"/>
      <c r="AK655" s="137"/>
    </row>
    <row r="656" spans="1:37" ht="15.75" customHeight="1">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Y656" s="36"/>
      <c r="Z656" s="34"/>
      <c r="AA656" s="224"/>
      <c r="AB656" s="34"/>
      <c r="AC656" s="34"/>
      <c r="AD656" s="34"/>
      <c r="AE656" s="34"/>
      <c r="AK656" s="137"/>
    </row>
    <row r="657" spans="1:37" ht="15.75"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Y657" s="36"/>
      <c r="Z657" s="34"/>
      <c r="AA657" s="224"/>
      <c r="AB657" s="34"/>
      <c r="AC657" s="34"/>
      <c r="AD657" s="34"/>
      <c r="AE657" s="34"/>
      <c r="AK657" s="137"/>
    </row>
    <row r="658" spans="1:37" ht="15.75" customHeight="1">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Y658" s="36"/>
      <c r="Z658" s="34"/>
      <c r="AA658" s="224"/>
      <c r="AB658" s="34"/>
      <c r="AC658" s="34"/>
      <c r="AD658" s="34"/>
      <c r="AE658" s="34"/>
      <c r="AK658" s="137"/>
    </row>
    <row r="659" spans="1:37" ht="15.75" customHeight="1">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Y659" s="36"/>
      <c r="Z659" s="34"/>
      <c r="AA659" s="224"/>
      <c r="AB659" s="34"/>
      <c r="AC659" s="34"/>
      <c r="AD659" s="34"/>
      <c r="AE659" s="34"/>
      <c r="AK659" s="137"/>
    </row>
    <row r="660" spans="1:37" ht="15.75" customHeight="1">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Y660" s="36"/>
      <c r="Z660" s="34"/>
      <c r="AA660" s="224"/>
      <c r="AB660" s="34"/>
      <c r="AC660" s="34"/>
      <c r="AD660" s="34"/>
      <c r="AE660" s="34"/>
      <c r="AK660" s="137"/>
    </row>
    <row r="661" spans="1:37" ht="15.75" customHeight="1">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Y661" s="36"/>
      <c r="Z661" s="34"/>
      <c r="AA661" s="224"/>
      <c r="AB661" s="34"/>
      <c r="AC661" s="34"/>
      <c r="AD661" s="34"/>
      <c r="AE661" s="34"/>
      <c r="AK661" s="137"/>
    </row>
    <row r="662" spans="1:37" ht="15.75" customHeight="1">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Y662" s="36"/>
      <c r="Z662" s="34"/>
      <c r="AA662" s="224"/>
      <c r="AB662" s="34"/>
      <c r="AC662" s="34"/>
      <c r="AD662" s="34"/>
      <c r="AE662" s="34"/>
      <c r="AK662" s="137"/>
    </row>
    <row r="663" spans="1:37" ht="15.75" customHeight="1">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Y663" s="36"/>
      <c r="Z663" s="34"/>
      <c r="AA663" s="224"/>
      <c r="AB663" s="34"/>
      <c r="AC663" s="34"/>
      <c r="AD663" s="34"/>
      <c r="AE663" s="34"/>
      <c r="AK663" s="137"/>
    </row>
    <row r="664" spans="1:37" ht="15.75" customHeight="1">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Y664" s="36"/>
      <c r="Z664" s="34"/>
      <c r="AA664" s="224"/>
      <c r="AB664" s="34"/>
      <c r="AC664" s="34"/>
      <c r="AD664" s="34"/>
      <c r="AE664" s="34"/>
      <c r="AK664" s="137"/>
    </row>
    <row r="665" spans="1:37" ht="15.75" customHeight="1">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Y665" s="36"/>
      <c r="Z665" s="34"/>
      <c r="AA665" s="224"/>
      <c r="AB665" s="34"/>
      <c r="AC665" s="34"/>
      <c r="AD665" s="34"/>
      <c r="AE665" s="34"/>
      <c r="AK665" s="137"/>
    </row>
    <row r="666" spans="1:37" ht="15.75" customHeight="1">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Y666" s="36"/>
      <c r="Z666" s="34"/>
      <c r="AA666" s="224"/>
      <c r="AB666" s="34"/>
      <c r="AC666" s="34"/>
      <c r="AD666" s="34"/>
      <c r="AE666" s="34"/>
      <c r="AK666" s="137"/>
    </row>
    <row r="667" spans="1:37" ht="15.75" customHeight="1">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Y667" s="36"/>
      <c r="Z667" s="34"/>
      <c r="AA667" s="224"/>
      <c r="AB667" s="34"/>
      <c r="AC667" s="34"/>
      <c r="AD667" s="34"/>
      <c r="AE667" s="34"/>
      <c r="AK667" s="137"/>
    </row>
    <row r="668" spans="1:37" ht="15.75" customHeight="1">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Y668" s="36"/>
      <c r="Z668" s="34"/>
      <c r="AA668" s="224"/>
      <c r="AB668" s="34"/>
      <c r="AC668" s="34"/>
      <c r="AD668" s="34"/>
      <c r="AE668" s="34"/>
      <c r="AK668" s="137"/>
    </row>
    <row r="669" spans="1:37" ht="15.75" customHeight="1">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Y669" s="36"/>
      <c r="Z669" s="34"/>
      <c r="AA669" s="224"/>
      <c r="AB669" s="34"/>
      <c r="AC669" s="34"/>
      <c r="AD669" s="34"/>
      <c r="AE669" s="34"/>
      <c r="AK669" s="137"/>
    </row>
    <row r="670" spans="1:37" ht="15.75" customHeight="1">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Y670" s="36"/>
      <c r="Z670" s="34"/>
      <c r="AA670" s="224"/>
      <c r="AB670" s="34"/>
      <c r="AC670" s="34"/>
      <c r="AD670" s="34"/>
      <c r="AE670" s="34"/>
      <c r="AK670" s="137"/>
    </row>
    <row r="671" spans="1:37" ht="15.75" customHeight="1">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Y671" s="36"/>
      <c r="Z671" s="34"/>
      <c r="AA671" s="224"/>
      <c r="AB671" s="34"/>
      <c r="AC671" s="34"/>
      <c r="AD671" s="34"/>
      <c r="AE671" s="34"/>
      <c r="AK671" s="137"/>
    </row>
    <row r="672" spans="1:37" ht="15.75" customHeight="1">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Y672" s="36"/>
      <c r="Z672" s="34"/>
      <c r="AA672" s="224"/>
      <c r="AB672" s="34"/>
      <c r="AC672" s="34"/>
      <c r="AD672" s="34"/>
      <c r="AE672" s="34"/>
      <c r="AK672" s="137"/>
    </row>
    <row r="673" spans="1:37" ht="15.75" customHeight="1">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Y673" s="36"/>
      <c r="Z673" s="34"/>
      <c r="AA673" s="224"/>
      <c r="AB673" s="34"/>
      <c r="AC673" s="34"/>
      <c r="AD673" s="34"/>
      <c r="AE673" s="34"/>
      <c r="AK673" s="137"/>
    </row>
    <row r="674" spans="1:37" ht="15.75" customHeight="1">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Y674" s="36"/>
      <c r="Z674" s="34"/>
      <c r="AA674" s="224"/>
      <c r="AB674" s="34"/>
      <c r="AC674" s="34"/>
      <c r="AD674" s="34"/>
      <c r="AE674" s="34"/>
      <c r="AK674" s="137"/>
    </row>
    <row r="675" spans="1:37" ht="15.75" customHeight="1">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Y675" s="36"/>
      <c r="Z675" s="34"/>
      <c r="AA675" s="224"/>
      <c r="AB675" s="34"/>
      <c r="AC675" s="34"/>
      <c r="AD675" s="34"/>
      <c r="AE675" s="34"/>
      <c r="AK675" s="137"/>
    </row>
    <row r="676" spans="1:37" ht="15.75" customHeight="1">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Y676" s="36"/>
      <c r="Z676" s="34"/>
      <c r="AA676" s="224"/>
      <c r="AB676" s="34"/>
      <c r="AC676" s="34"/>
      <c r="AD676" s="34"/>
      <c r="AE676" s="34"/>
      <c r="AK676" s="137"/>
    </row>
    <row r="677" spans="1:37" ht="15.75" customHeight="1">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Y677" s="36"/>
      <c r="Z677" s="34"/>
      <c r="AA677" s="224"/>
      <c r="AB677" s="34"/>
      <c r="AC677" s="34"/>
      <c r="AD677" s="34"/>
      <c r="AE677" s="34"/>
      <c r="AK677" s="137"/>
    </row>
    <row r="678" spans="1:37" ht="15.75" customHeight="1">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Y678" s="36"/>
      <c r="Z678" s="34"/>
      <c r="AA678" s="224"/>
      <c r="AB678" s="34"/>
      <c r="AC678" s="34"/>
      <c r="AD678" s="34"/>
      <c r="AE678" s="34"/>
      <c r="AK678" s="137"/>
    </row>
    <row r="679" spans="1:37" ht="15.75" customHeight="1">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Y679" s="36"/>
      <c r="Z679" s="34"/>
      <c r="AA679" s="224"/>
      <c r="AB679" s="34"/>
      <c r="AC679" s="34"/>
      <c r="AD679" s="34"/>
      <c r="AE679" s="34"/>
      <c r="AK679" s="137"/>
    </row>
    <row r="680" spans="1:37" ht="15.75" customHeight="1">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Y680" s="36"/>
      <c r="Z680" s="34"/>
      <c r="AA680" s="224"/>
      <c r="AB680" s="34"/>
      <c r="AC680" s="34"/>
      <c r="AD680" s="34"/>
      <c r="AE680" s="34"/>
      <c r="AK680" s="137"/>
    </row>
    <row r="681" spans="1:37" ht="15.75" customHeight="1">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Y681" s="36"/>
      <c r="Z681" s="34"/>
      <c r="AA681" s="224"/>
      <c r="AB681" s="34"/>
      <c r="AC681" s="34"/>
      <c r="AD681" s="34"/>
      <c r="AE681" s="34"/>
      <c r="AK681" s="137"/>
    </row>
    <row r="682" spans="1:37" ht="15.75" customHeight="1">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Y682" s="36"/>
      <c r="Z682" s="34"/>
      <c r="AA682" s="224"/>
      <c r="AB682" s="34"/>
      <c r="AC682" s="34"/>
      <c r="AD682" s="34"/>
      <c r="AE682" s="34"/>
      <c r="AK682" s="137"/>
    </row>
    <row r="683" spans="1:37" ht="15.75" customHeight="1">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Y683" s="36"/>
      <c r="Z683" s="34"/>
      <c r="AA683" s="224"/>
      <c r="AB683" s="34"/>
      <c r="AC683" s="34"/>
      <c r="AD683" s="34"/>
      <c r="AE683" s="34"/>
      <c r="AK683" s="137"/>
    </row>
    <row r="684" spans="1:37" ht="15.75" customHeight="1">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Y684" s="36"/>
      <c r="Z684" s="34"/>
      <c r="AA684" s="224"/>
      <c r="AB684" s="34"/>
      <c r="AC684" s="34"/>
      <c r="AD684" s="34"/>
      <c r="AE684" s="34"/>
      <c r="AK684" s="137"/>
    </row>
    <row r="685" spans="1:37" ht="15.75" customHeight="1">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Y685" s="36"/>
      <c r="Z685" s="34"/>
      <c r="AA685" s="224"/>
      <c r="AB685" s="34"/>
      <c r="AC685" s="34"/>
      <c r="AD685" s="34"/>
      <c r="AE685" s="34"/>
      <c r="AK685" s="137"/>
    </row>
    <row r="686" spans="1:37" ht="15.75" customHeight="1">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Y686" s="36"/>
      <c r="Z686" s="34"/>
      <c r="AA686" s="224"/>
      <c r="AB686" s="34"/>
      <c r="AC686" s="34"/>
      <c r="AD686" s="34"/>
      <c r="AE686" s="34"/>
      <c r="AK686" s="137"/>
    </row>
    <row r="687" spans="1:37" ht="15.75" customHeight="1">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Y687" s="36"/>
      <c r="Z687" s="34"/>
      <c r="AA687" s="224"/>
      <c r="AB687" s="34"/>
      <c r="AC687" s="34"/>
      <c r="AD687" s="34"/>
      <c r="AE687" s="34"/>
      <c r="AK687" s="137"/>
    </row>
    <row r="688" spans="1:37" ht="15.75" customHeight="1">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Y688" s="36"/>
      <c r="Z688" s="34"/>
      <c r="AA688" s="224"/>
      <c r="AB688" s="34"/>
      <c r="AC688" s="34"/>
      <c r="AD688" s="34"/>
      <c r="AE688" s="34"/>
      <c r="AK688" s="137"/>
    </row>
    <row r="689" spans="1:37" ht="15.75" customHeight="1">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Y689" s="36"/>
      <c r="Z689" s="34"/>
      <c r="AA689" s="224"/>
      <c r="AB689" s="34"/>
      <c r="AC689" s="34"/>
      <c r="AD689" s="34"/>
      <c r="AE689" s="34"/>
      <c r="AK689" s="137"/>
    </row>
    <row r="690" spans="1:37" ht="15.75" customHeight="1">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Y690" s="36"/>
      <c r="Z690" s="34"/>
      <c r="AA690" s="224"/>
      <c r="AB690" s="34"/>
      <c r="AC690" s="34"/>
      <c r="AD690" s="34"/>
      <c r="AE690" s="34"/>
      <c r="AK690" s="137"/>
    </row>
    <row r="691" spans="1:37" ht="15.75" customHeight="1">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Y691" s="36"/>
      <c r="Z691" s="34"/>
      <c r="AA691" s="224"/>
      <c r="AB691" s="34"/>
      <c r="AC691" s="34"/>
      <c r="AD691" s="34"/>
      <c r="AE691" s="34"/>
      <c r="AK691" s="137"/>
    </row>
    <row r="692" spans="1:37" ht="15.75" customHeight="1">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Y692" s="36"/>
      <c r="Z692" s="34"/>
      <c r="AA692" s="224"/>
      <c r="AB692" s="34"/>
      <c r="AC692" s="34"/>
      <c r="AD692" s="34"/>
      <c r="AE692" s="34"/>
      <c r="AK692" s="137"/>
    </row>
    <row r="693" spans="1:37" ht="15.75" customHeight="1">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Y693" s="36"/>
      <c r="Z693" s="34"/>
      <c r="AA693" s="224"/>
      <c r="AB693" s="34"/>
      <c r="AC693" s="34"/>
      <c r="AD693" s="34"/>
      <c r="AE693" s="34"/>
      <c r="AK693" s="137"/>
    </row>
    <row r="694" spans="1:37" ht="15.75" customHeight="1">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Y694" s="36"/>
      <c r="Z694" s="34"/>
      <c r="AA694" s="224"/>
      <c r="AB694" s="34"/>
      <c r="AC694" s="34"/>
      <c r="AD694" s="34"/>
      <c r="AE694" s="34"/>
      <c r="AK694" s="137"/>
    </row>
    <row r="695" spans="1:37" ht="15.75" customHeight="1">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Y695" s="36"/>
      <c r="Z695" s="34"/>
      <c r="AA695" s="224"/>
      <c r="AB695" s="34"/>
      <c r="AC695" s="34"/>
      <c r="AD695" s="34"/>
      <c r="AE695" s="34"/>
      <c r="AK695" s="137"/>
    </row>
    <row r="696" spans="1:37" ht="15.75" customHeight="1">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Y696" s="36"/>
      <c r="Z696" s="34"/>
      <c r="AA696" s="224"/>
      <c r="AB696" s="34"/>
      <c r="AC696" s="34"/>
      <c r="AD696" s="34"/>
      <c r="AE696" s="34"/>
      <c r="AK696" s="137"/>
    </row>
    <row r="697" spans="1:37" ht="15.75"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Y697" s="36"/>
      <c r="Z697" s="34"/>
      <c r="AA697" s="224"/>
      <c r="AB697" s="34"/>
      <c r="AC697" s="34"/>
      <c r="AD697" s="34"/>
      <c r="AE697" s="34"/>
      <c r="AK697" s="137"/>
    </row>
    <row r="698" spans="1:37" ht="15.75" customHeight="1">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Y698" s="36"/>
      <c r="Z698" s="34"/>
      <c r="AA698" s="224"/>
      <c r="AB698" s="34"/>
      <c r="AC698" s="34"/>
      <c r="AD698" s="34"/>
      <c r="AE698" s="34"/>
      <c r="AK698" s="137"/>
    </row>
    <row r="699" spans="1:37" ht="15.75" customHeight="1">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Y699" s="36"/>
      <c r="Z699" s="34"/>
      <c r="AA699" s="224"/>
      <c r="AB699" s="34"/>
      <c r="AC699" s="34"/>
      <c r="AD699" s="34"/>
      <c r="AE699" s="34"/>
      <c r="AK699" s="137"/>
    </row>
    <row r="700" spans="1:37" ht="15.75" customHeight="1">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Y700" s="36"/>
      <c r="Z700" s="34"/>
      <c r="AA700" s="224"/>
      <c r="AB700" s="34"/>
      <c r="AC700" s="34"/>
      <c r="AD700" s="34"/>
      <c r="AE700" s="34"/>
      <c r="AK700" s="137"/>
    </row>
    <row r="701" spans="1:37" ht="15.75" customHeight="1">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Y701" s="36"/>
      <c r="Z701" s="34"/>
      <c r="AA701" s="224"/>
      <c r="AB701" s="34"/>
      <c r="AC701" s="34"/>
      <c r="AD701" s="34"/>
      <c r="AE701" s="34"/>
      <c r="AK701" s="137"/>
    </row>
    <row r="702" spans="1:37" ht="15.75" customHeight="1">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Y702" s="36"/>
      <c r="Z702" s="34"/>
      <c r="AA702" s="224"/>
      <c r="AB702" s="34"/>
      <c r="AC702" s="34"/>
      <c r="AD702" s="34"/>
      <c r="AE702" s="34"/>
      <c r="AK702" s="137"/>
    </row>
    <row r="703" spans="1:37" ht="15.75" customHeight="1">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Y703" s="36"/>
      <c r="Z703" s="34"/>
      <c r="AA703" s="224"/>
      <c r="AB703" s="34"/>
      <c r="AC703" s="34"/>
      <c r="AD703" s="34"/>
      <c r="AE703" s="34"/>
      <c r="AK703" s="137"/>
    </row>
    <row r="704" spans="1:37" ht="15.75" customHeight="1">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Y704" s="36"/>
      <c r="Z704" s="34"/>
      <c r="AA704" s="224"/>
      <c r="AB704" s="34"/>
      <c r="AC704" s="34"/>
      <c r="AD704" s="34"/>
      <c r="AE704" s="34"/>
      <c r="AK704" s="137"/>
    </row>
    <row r="705" spans="1:37" ht="15.75" customHeight="1">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Y705" s="36"/>
      <c r="Z705" s="34"/>
      <c r="AA705" s="224"/>
      <c r="AB705" s="34"/>
      <c r="AC705" s="34"/>
      <c r="AD705" s="34"/>
      <c r="AE705" s="34"/>
      <c r="AK705" s="137"/>
    </row>
    <row r="706" spans="1:37" ht="15.75" customHeight="1">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Y706" s="36"/>
      <c r="Z706" s="34"/>
      <c r="AA706" s="224"/>
      <c r="AB706" s="34"/>
      <c r="AC706" s="34"/>
      <c r="AD706" s="34"/>
      <c r="AE706" s="34"/>
      <c r="AK706" s="137"/>
    </row>
    <row r="707" spans="1:37" ht="15.75" customHeight="1">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Y707" s="36"/>
      <c r="Z707" s="34"/>
      <c r="AA707" s="224"/>
      <c r="AB707" s="34"/>
      <c r="AC707" s="34"/>
      <c r="AD707" s="34"/>
      <c r="AE707" s="34"/>
      <c r="AK707" s="137"/>
    </row>
    <row r="708" spans="1:37" ht="15.75" customHeight="1">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Y708" s="36"/>
      <c r="Z708" s="34"/>
      <c r="AA708" s="224"/>
      <c r="AB708" s="34"/>
      <c r="AC708" s="34"/>
      <c r="AD708" s="34"/>
      <c r="AE708" s="34"/>
      <c r="AK708" s="137"/>
    </row>
    <row r="709" spans="1:37" ht="15.75" customHeight="1">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Y709" s="36"/>
      <c r="Z709" s="34"/>
      <c r="AA709" s="224"/>
      <c r="AB709" s="34"/>
      <c r="AC709" s="34"/>
      <c r="AD709" s="34"/>
      <c r="AE709" s="34"/>
      <c r="AK709" s="137"/>
    </row>
    <row r="710" spans="1:37" ht="15.75" customHeight="1">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Y710" s="36"/>
      <c r="Z710" s="34"/>
      <c r="AA710" s="224"/>
      <c r="AB710" s="34"/>
      <c r="AC710" s="34"/>
      <c r="AD710" s="34"/>
      <c r="AE710" s="34"/>
      <c r="AK710" s="137"/>
    </row>
    <row r="711" spans="1:37" ht="15.75" customHeight="1">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Y711" s="36"/>
      <c r="Z711" s="34"/>
      <c r="AA711" s="224"/>
      <c r="AB711" s="34"/>
      <c r="AC711" s="34"/>
      <c r="AD711" s="34"/>
      <c r="AE711" s="34"/>
      <c r="AK711" s="137"/>
    </row>
    <row r="712" spans="1:37" ht="15.75" customHeight="1">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Y712" s="36"/>
      <c r="Z712" s="34"/>
      <c r="AA712" s="224"/>
      <c r="AB712" s="34"/>
      <c r="AC712" s="34"/>
      <c r="AD712" s="34"/>
      <c r="AE712" s="34"/>
      <c r="AK712" s="137"/>
    </row>
    <row r="713" spans="1:37" ht="15.75" customHeight="1">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Y713" s="36"/>
      <c r="Z713" s="34"/>
      <c r="AA713" s="224"/>
      <c r="AB713" s="34"/>
      <c r="AC713" s="34"/>
      <c r="AD713" s="34"/>
      <c r="AE713" s="34"/>
      <c r="AK713" s="137"/>
    </row>
    <row r="714" spans="1:37" ht="15.75" customHeight="1">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Y714" s="36"/>
      <c r="Z714" s="34"/>
      <c r="AA714" s="224"/>
      <c r="AB714" s="34"/>
      <c r="AC714" s="34"/>
      <c r="AD714" s="34"/>
      <c r="AE714" s="34"/>
      <c r="AK714" s="137"/>
    </row>
    <row r="715" spans="1:37" ht="15.75" customHeight="1">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Y715" s="36"/>
      <c r="Z715" s="34"/>
      <c r="AA715" s="224"/>
      <c r="AB715" s="34"/>
      <c r="AC715" s="34"/>
      <c r="AD715" s="34"/>
      <c r="AE715" s="34"/>
      <c r="AK715" s="137"/>
    </row>
    <row r="716" spans="1:37" ht="15.75" customHeight="1">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Y716" s="36"/>
      <c r="Z716" s="34"/>
      <c r="AA716" s="224"/>
      <c r="AB716" s="34"/>
      <c r="AC716" s="34"/>
      <c r="AD716" s="34"/>
      <c r="AE716" s="34"/>
      <c r="AK716" s="137"/>
    </row>
    <row r="717" spans="1:37" ht="15.75" customHeight="1">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Y717" s="36"/>
      <c r="Z717" s="34"/>
      <c r="AA717" s="224"/>
      <c r="AB717" s="34"/>
      <c r="AC717" s="34"/>
      <c r="AD717" s="34"/>
      <c r="AE717" s="34"/>
      <c r="AK717" s="137"/>
    </row>
    <row r="718" spans="1:37" ht="15.75" customHeight="1">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Y718" s="36"/>
      <c r="Z718" s="34"/>
      <c r="AA718" s="224"/>
      <c r="AB718" s="34"/>
      <c r="AC718" s="34"/>
      <c r="AD718" s="34"/>
      <c r="AE718" s="34"/>
      <c r="AK718" s="137"/>
    </row>
    <row r="719" spans="1:37" ht="15.75" customHeight="1">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Y719" s="36"/>
      <c r="Z719" s="34"/>
      <c r="AA719" s="224"/>
      <c r="AB719" s="34"/>
      <c r="AC719" s="34"/>
      <c r="AD719" s="34"/>
      <c r="AE719" s="34"/>
      <c r="AK719" s="137"/>
    </row>
    <row r="720" spans="1:37" ht="15.75" customHeight="1">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Y720" s="36"/>
      <c r="Z720" s="34"/>
      <c r="AA720" s="224"/>
      <c r="AB720" s="34"/>
      <c r="AC720" s="34"/>
      <c r="AD720" s="34"/>
      <c r="AE720" s="34"/>
      <c r="AK720" s="137"/>
    </row>
    <row r="721" spans="1:37" ht="15.75" customHeight="1">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Y721" s="36"/>
      <c r="Z721" s="34"/>
      <c r="AA721" s="224"/>
      <c r="AB721" s="34"/>
      <c r="AC721" s="34"/>
      <c r="AD721" s="34"/>
      <c r="AE721" s="34"/>
      <c r="AK721" s="137"/>
    </row>
    <row r="722" spans="1:37" ht="15.75" customHeight="1">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Y722" s="36"/>
      <c r="Z722" s="34"/>
      <c r="AA722" s="224"/>
      <c r="AB722" s="34"/>
      <c r="AC722" s="34"/>
      <c r="AD722" s="34"/>
      <c r="AE722" s="34"/>
      <c r="AK722" s="137"/>
    </row>
    <row r="723" spans="1:37" ht="15.75" customHeight="1">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Y723" s="36"/>
      <c r="Z723" s="34"/>
      <c r="AA723" s="224"/>
      <c r="AB723" s="34"/>
      <c r="AC723" s="34"/>
      <c r="AD723" s="34"/>
      <c r="AE723" s="34"/>
      <c r="AK723" s="137"/>
    </row>
    <row r="724" spans="1:37" ht="15.75" customHeight="1">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Y724" s="36"/>
      <c r="Z724" s="34"/>
      <c r="AA724" s="224"/>
      <c r="AB724" s="34"/>
      <c r="AC724" s="34"/>
      <c r="AD724" s="34"/>
      <c r="AE724" s="34"/>
      <c r="AK724" s="137"/>
    </row>
    <row r="725" spans="1:37" ht="15.75" customHeight="1">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Y725" s="36"/>
      <c r="Z725" s="34"/>
      <c r="AA725" s="224"/>
      <c r="AB725" s="34"/>
      <c r="AC725" s="34"/>
      <c r="AD725" s="34"/>
      <c r="AE725" s="34"/>
      <c r="AK725" s="137"/>
    </row>
    <row r="726" spans="1:37" ht="15.75" customHeight="1">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Y726" s="36"/>
      <c r="Z726" s="34"/>
      <c r="AA726" s="224"/>
      <c r="AB726" s="34"/>
      <c r="AC726" s="34"/>
      <c r="AD726" s="34"/>
      <c r="AE726" s="34"/>
      <c r="AK726" s="137"/>
    </row>
    <row r="727" spans="1:37" ht="15.75" customHeight="1">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Y727" s="36"/>
      <c r="Z727" s="34"/>
      <c r="AA727" s="224"/>
      <c r="AB727" s="34"/>
      <c r="AC727" s="34"/>
      <c r="AD727" s="34"/>
      <c r="AE727" s="34"/>
      <c r="AK727" s="137"/>
    </row>
    <row r="728" spans="1:37" ht="15.75" customHeight="1">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Y728" s="36"/>
      <c r="Z728" s="34"/>
      <c r="AA728" s="224"/>
      <c r="AB728" s="34"/>
      <c r="AC728" s="34"/>
      <c r="AD728" s="34"/>
      <c r="AE728" s="34"/>
      <c r="AK728" s="137"/>
    </row>
    <row r="729" spans="1:37" ht="15.75" customHeight="1">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Y729" s="36"/>
      <c r="Z729" s="34"/>
      <c r="AA729" s="224"/>
      <c r="AB729" s="34"/>
      <c r="AC729" s="34"/>
      <c r="AD729" s="34"/>
      <c r="AE729" s="34"/>
      <c r="AK729" s="137"/>
    </row>
    <row r="730" spans="1:37" ht="15.75" customHeight="1">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Y730" s="36"/>
      <c r="Z730" s="34"/>
      <c r="AA730" s="224"/>
      <c r="AB730" s="34"/>
      <c r="AC730" s="34"/>
      <c r="AD730" s="34"/>
      <c r="AE730" s="34"/>
      <c r="AK730" s="137"/>
    </row>
    <row r="731" spans="1:37" ht="15.75" customHeight="1">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Y731" s="36"/>
      <c r="Z731" s="34"/>
      <c r="AA731" s="224"/>
      <c r="AB731" s="34"/>
      <c r="AC731" s="34"/>
      <c r="AD731" s="34"/>
      <c r="AE731" s="34"/>
      <c r="AK731" s="137"/>
    </row>
    <row r="732" spans="1:37" ht="15.75" customHeight="1">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Y732" s="36"/>
      <c r="Z732" s="34"/>
      <c r="AA732" s="224"/>
      <c r="AB732" s="34"/>
      <c r="AC732" s="34"/>
      <c r="AD732" s="34"/>
      <c r="AE732" s="34"/>
      <c r="AK732" s="137"/>
    </row>
    <row r="733" spans="1:37" ht="15.75" customHeight="1">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Y733" s="36"/>
      <c r="Z733" s="34"/>
      <c r="AA733" s="224"/>
      <c r="AB733" s="34"/>
      <c r="AC733" s="34"/>
      <c r="AD733" s="34"/>
      <c r="AE733" s="34"/>
      <c r="AK733" s="137"/>
    </row>
    <row r="734" spans="1:37" ht="15.75" customHeight="1">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Y734" s="36"/>
      <c r="Z734" s="34"/>
      <c r="AA734" s="224"/>
      <c r="AB734" s="34"/>
      <c r="AC734" s="34"/>
      <c r="AD734" s="34"/>
      <c r="AE734" s="34"/>
      <c r="AK734" s="137"/>
    </row>
    <row r="735" spans="1:37" ht="15.75" customHeight="1">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Y735" s="36"/>
      <c r="Z735" s="34"/>
      <c r="AA735" s="224"/>
      <c r="AB735" s="34"/>
      <c r="AC735" s="34"/>
      <c r="AD735" s="34"/>
      <c r="AE735" s="34"/>
      <c r="AK735" s="137"/>
    </row>
    <row r="736" spans="1:37" ht="15.75" customHeight="1">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Y736" s="36"/>
      <c r="Z736" s="34"/>
      <c r="AA736" s="224"/>
      <c r="AB736" s="34"/>
      <c r="AC736" s="34"/>
      <c r="AD736" s="34"/>
      <c r="AE736" s="34"/>
      <c r="AK736" s="137"/>
    </row>
    <row r="737" spans="1:37" ht="15.75" customHeight="1">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Y737" s="36"/>
      <c r="Z737" s="34"/>
      <c r="AA737" s="224"/>
      <c r="AB737" s="34"/>
      <c r="AC737" s="34"/>
      <c r="AD737" s="34"/>
      <c r="AE737" s="34"/>
      <c r="AK737" s="137"/>
    </row>
    <row r="738" spans="1:37" ht="15.75" customHeight="1">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Y738" s="36"/>
      <c r="Z738" s="34"/>
      <c r="AA738" s="224"/>
      <c r="AB738" s="34"/>
      <c r="AC738" s="34"/>
      <c r="AD738" s="34"/>
      <c r="AE738" s="34"/>
      <c r="AK738" s="137"/>
    </row>
    <row r="739" spans="1:37" ht="15.75" customHeight="1">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Y739" s="36"/>
      <c r="Z739" s="34"/>
      <c r="AA739" s="224"/>
      <c r="AB739" s="34"/>
      <c r="AC739" s="34"/>
      <c r="AD739" s="34"/>
      <c r="AE739" s="34"/>
      <c r="AK739" s="137"/>
    </row>
    <row r="740" spans="1:37" ht="15.75" customHeight="1">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Y740" s="36"/>
      <c r="Z740" s="34"/>
      <c r="AA740" s="224"/>
      <c r="AB740" s="34"/>
      <c r="AC740" s="34"/>
      <c r="AD740" s="34"/>
      <c r="AE740" s="34"/>
      <c r="AK740" s="137"/>
    </row>
    <row r="741" spans="1:37" ht="15.75" customHeight="1">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Y741" s="36"/>
      <c r="Z741" s="34"/>
      <c r="AA741" s="224"/>
      <c r="AB741" s="34"/>
      <c r="AC741" s="34"/>
      <c r="AD741" s="34"/>
      <c r="AE741" s="34"/>
      <c r="AK741" s="137"/>
    </row>
    <row r="742" spans="1:37" ht="15.75" customHeight="1">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Y742" s="36"/>
      <c r="Z742" s="34"/>
      <c r="AA742" s="224"/>
      <c r="AB742" s="34"/>
      <c r="AC742" s="34"/>
      <c r="AD742" s="34"/>
      <c r="AE742" s="34"/>
      <c r="AK742" s="137"/>
    </row>
    <row r="743" spans="1:37" ht="15.75" customHeight="1">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Y743" s="36"/>
      <c r="Z743" s="34"/>
      <c r="AA743" s="224"/>
      <c r="AB743" s="34"/>
      <c r="AC743" s="34"/>
      <c r="AD743" s="34"/>
      <c r="AE743" s="34"/>
      <c r="AK743" s="137"/>
    </row>
    <row r="744" spans="1:37" ht="15.75" customHeight="1">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Y744" s="36"/>
      <c r="Z744" s="34"/>
      <c r="AA744" s="224"/>
      <c r="AB744" s="34"/>
      <c r="AC744" s="34"/>
      <c r="AD744" s="34"/>
      <c r="AE744" s="34"/>
      <c r="AK744" s="137"/>
    </row>
    <row r="745" spans="1:37" ht="15.75" customHeight="1">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Y745" s="36"/>
      <c r="Z745" s="34"/>
      <c r="AA745" s="224"/>
      <c r="AB745" s="34"/>
      <c r="AC745" s="34"/>
      <c r="AD745" s="34"/>
      <c r="AE745" s="34"/>
      <c r="AK745" s="137"/>
    </row>
    <row r="746" spans="1:37" ht="15.75" customHeight="1">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Y746" s="36"/>
      <c r="Z746" s="34"/>
      <c r="AA746" s="224"/>
      <c r="AB746" s="34"/>
      <c r="AC746" s="34"/>
      <c r="AD746" s="34"/>
      <c r="AE746" s="34"/>
      <c r="AK746" s="137"/>
    </row>
    <row r="747" spans="1:37" ht="15.75" customHeight="1">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Y747" s="36"/>
      <c r="Z747" s="34"/>
      <c r="AA747" s="224"/>
      <c r="AB747" s="34"/>
      <c r="AC747" s="34"/>
      <c r="AD747" s="34"/>
      <c r="AE747" s="34"/>
      <c r="AK747" s="137"/>
    </row>
    <row r="748" spans="1:37" ht="15.75" customHeight="1">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Y748" s="36"/>
      <c r="Z748" s="34"/>
      <c r="AA748" s="224"/>
      <c r="AB748" s="34"/>
      <c r="AC748" s="34"/>
      <c r="AD748" s="34"/>
      <c r="AE748" s="34"/>
      <c r="AK748" s="137"/>
    </row>
    <row r="749" spans="1:37" ht="15.75" customHeight="1">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Y749" s="36"/>
      <c r="Z749" s="34"/>
      <c r="AA749" s="224"/>
      <c r="AB749" s="34"/>
      <c r="AC749" s="34"/>
      <c r="AD749" s="34"/>
      <c r="AE749" s="34"/>
      <c r="AK749" s="137"/>
    </row>
    <row r="750" spans="1:37" ht="15.75" customHeight="1">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Y750" s="36"/>
      <c r="Z750" s="34"/>
      <c r="AA750" s="224"/>
      <c r="AB750" s="34"/>
      <c r="AC750" s="34"/>
      <c r="AD750" s="34"/>
      <c r="AE750" s="34"/>
      <c r="AK750" s="137"/>
    </row>
    <row r="751" spans="1:37" ht="15.75" customHeight="1">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Y751" s="36"/>
      <c r="Z751" s="34"/>
      <c r="AA751" s="224"/>
      <c r="AB751" s="34"/>
      <c r="AC751" s="34"/>
      <c r="AD751" s="34"/>
      <c r="AE751" s="34"/>
      <c r="AK751" s="137"/>
    </row>
    <row r="752" spans="1:37" ht="15.75" customHeight="1">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Y752" s="36"/>
      <c r="Z752" s="34"/>
      <c r="AA752" s="224"/>
      <c r="AB752" s="34"/>
      <c r="AC752" s="34"/>
      <c r="AD752" s="34"/>
      <c r="AE752" s="34"/>
      <c r="AK752" s="137"/>
    </row>
    <row r="753" spans="1:37" ht="15.75" customHeight="1">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Y753" s="36"/>
      <c r="Z753" s="34"/>
      <c r="AA753" s="224"/>
      <c r="AB753" s="34"/>
      <c r="AC753" s="34"/>
      <c r="AD753" s="34"/>
      <c r="AE753" s="34"/>
      <c r="AK753" s="137"/>
    </row>
    <row r="754" spans="1:37" ht="15.75" customHeight="1">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Y754" s="36"/>
      <c r="Z754" s="34"/>
      <c r="AA754" s="224"/>
      <c r="AB754" s="34"/>
      <c r="AC754" s="34"/>
      <c r="AD754" s="34"/>
      <c r="AE754" s="34"/>
      <c r="AK754" s="137"/>
    </row>
    <row r="755" spans="1:37" ht="15.75" customHeight="1">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Y755" s="36"/>
      <c r="Z755" s="34"/>
      <c r="AA755" s="224"/>
      <c r="AB755" s="34"/>
      <c r="AC755" s="34"/>
      <c r="AD755" s="34"/>
      <c r="AE755" s="34"/>
      <c r="AK755" s="137"/>
    </row>
    <row r="756" spans="1:37" ht="15.75" customHeight="1">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Y756" s="36"/>
      <c r="Z756" s="34"/>
      <c r="AA756" s="224"/>
      <c r="AB756" s="34"/>
      <c r="AC756" s="34"/>
      <c r="AD756" s="34"/>
      <c r="AE756" s="34"/>
      <c r="AK756" s="137"/>
    </row>
    <row r="757" spans="1:37" ht="15.75" customHeight="1">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Y757" s="36"/>
      <c r="Z757" s="34"/>
      <c r="AA757" s="224"/>
      <c r="AB757" s="34"/>
      <c r="AC757" s="34"/>
      <c r="AD757" s="34"/>
      <c r="AE757" s="34"/>
      <c r="AK757" s="137"/>
    </row>
    <row r="758" spans="1:37" ht="15.75" customHeight="1">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Y758" s="36"/>
      <c r="Z758" s="34"/>
      <c r="AA758" s="224"/>
      <c r="AB758" s="34"/>
      <c r="AC758" s="34"/>
      <c r="AD758" s="34"/>
      <c r="AE758" s="34"/>
      <c r="AK758" s="137"/>
    </row>
    <row r="759" spans="1:37" ht="15.75" customHeight="1">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Y759" s="36"/>
      <c r="Z759" s="34"/>
      <c r="AA759" s="224"/>
      <c r="AB759" s="34"/>
      <c r="AC759" s="34"/>
      <c r="AD759" s="34"/>
      <c r="AE759" s="34"/>
      <c r="AK759" s="137"/>
    </row>
    <row r="760" spans="1:37" ht="15.75" customHeight="1">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Y760" s="36"/>
      <c r="Z760" s="34"/>
      <c r="AA760" s="224"/>
      <c r="AB760" s="34"/>
      <c r="AC760" s="34"/>
      <c r="AD760" s="34"/>
      <c r="AE760" s="34"/>
      <c r="AK760" s="137"/>
    </row>
    <row r="761" spans="1:37" ht="15.75" customHeight="1">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Y761" s="36"/>
      <c r="Z761" s="34"/>
      <c r="AA761" s="224"/>
      <c r="AB761" s="34"/>
      <c r="AC761" s="34"/>
      <c r="AD761" s="34"/>
      <c r="AE761" s="34"/>
      <c r="AK761" s="137"/>
    </row>
    <row r="762" spans="1:37" ht="15.75" customHeight="1">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Y762" s="36"/>
      <c r="Z762" s="34"/>
      <c r="AA762" s="224"/>
      <c r="AB762" s="34"/>
      <c r="AC762" s="34"/>
      <c r="AD762" s="34"/>
      <c r="AE762" s="34"/>
      <c r="AK762" s="137"/>
    </row>
    <row r="763" spans="1:37" ht="15.75" customHeight="1">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Y763" s="36"/>
      <c r="Z763" s="34"/>
      <c r="AA763" s="224"/>
      <c r="AB763" s="34"/>
      <c r="AC763" s="34"/>
      <c r="AD763" s="34"/>
      <c r="AE763" s="34"/>
      <c r="AK763" s="137"/>
    </row>
    <row r="764" spans="1:37" ht="15.75" customHeight="1">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Y764" s="36"/>
      <c r="Z764" s="34"/>
      <c r="AA764" s="224"/>
      <c r="AB764" s="34"/>
      <c r="AC764" s="34"/>
      <c r="AD764" s="34"/>
      <c r="AE764" s="34"/>
      <c r="AK764" s="137"/>
    </row>
    <row r="765" spans="1:37" ht="15.75" customHeight="1">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Y765" s="36"/>
      <c r="Z765" s="34"/>
      <c r="AA765" s="224"/>
      <c r="AB765" s="34"/>
      <c r="AC765" s="34"/>
      <c r="AD765" s="34"/>
      <c r="AE765" s="34"/>
      <c r="AK765" s="137"/>
    </row>
    <row r="766" spans="1:37" ht="15.75" customHeight="1">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Y766" s="36"/>
      <c r="Z766" s="34"/>
      <c r="AA766" s="224"/>
      <c r="AB766" s="34"/>
      <c r="AC766" s="34"/>
      <c r="AD766" s="34"/>
      <c r="AE766" s="34"/>
      <c r="AK766" s="137"/>
    </row>
    <row r="767" spans="1:37" ht="15.75" customHeight="1">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Y767" s="36"/>
      <c r="Z767" s="34"/>
      <c r="AA767" s="224"/>
      <c r="AB767" s="34"/>
      <c r="AC767" s="34"/>
      <c r="AD767" s="34"/>
      <c r="AE767" s="34"/>
      <c r="AK767" s="137"/>
    </row>
    <row r="768" spans="1:37" ht="15.75" customHeight="1">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Y768" s="36"/>
      <c r="Z768" s="34"/>
      <c r="AA768" s="224"/>
      <c r="AB768" s="34"/>
      <c r="AC768" s="34"/>
      <c r="AD768" s="34"/>
      <c r="AE768" s="34"/>
      <c r="AK768" s="137"/>
    </row>
    <row r="769" spans="1:37" ht="15.75" customHeight="1">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Y769" s="36"/>
      <c r="Z769" s="34"/>
      <c r="AA769" s="224"/>
      <c r="AB769" s="34"/>
      <c r="AC769" s="34"/>
      <c r="AD769" s="34"/>
      <c r="AE769" s="34"/>
      <c r="AK769" s="137"/>
    </row>
    <row r="770" spans="1:37" ht="15.75" customHeight="1">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Y770" s="36"/>
      <c r="Z770" s="34"/>
      <c r="AA770" s="224"/>
      <c r="AB770" s="34"/>
      <c r="AC770" s="34"/>
      <c r="AD770" s="34"/>
      <c r="AE770" s="34"/>
      <c r="AK770" s="137"/>
    </row>
    <row r="771" spans="1:37" ht="15.75" customHeight="1">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Y771" s="36"/>
      <c r="Z771" s="34"/>
      <c r="AA771" s="224"/>
      <c r="AB771" s="34"/>
      <c r="AC771" s="34"/>
      <c r="AD771" s="34"/>
      <c r="AE771" s="34"/>
      <c r="AK771" s="137"/>
    </row>
    <row r="772" spans="1:37" ht="15.75" customHeight="1">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Y772" s="36"/>
      <c r="Z772" s="34"/>
      <c r="AA772" s="224"/>
      <c r="AB772" s="34"/>
      <c r="AC772" s="34"/>
      <c r="AD772" s="34"/>
      <c r="AE772" s="34"/>
      <c r="AK772" s="137"/>
    </row>
    <row r="773" spans="1:37" ht="15.75" customHeight="1">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Y773" s="36"/>
      <c r="Z773" s="34"/>
      <c r="AA773" s="224"/>
      <c r="AB773" s="34"/>
      <c r="AC773" s="34"/>
      <c r="AD773" s="34"/>
      <c r="AE773" s="34"/>
      <c r="AK773" s="137"/>
    </row>
    <row r="774" spans="1:37" ht="15.75" customHeight="1">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Y774" s="36"/>
      <c r="Z774" s="34"/>
      <c r="AA774" s="224"/>
      <c r="AB774" s="34"/>
      <c r="AC774" s="34"/>
      <c r="AD774" s="34"/>
      <c r="AE774" s="34"/>
      <c r="AK774" s="137"/>
    </row>
    <row r="775" spans="1:37" ht="15.75" customHeight="1">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Y775" s="36"/>
      <c r="Z775" s="34"/>
      <c r="AA775" s="224"/>
      <c r="AB775" s="34"/>
      <c r="AC775" s="34"/>
      <c r="AD775" s="34"/>
      <c r="AE775" s="34"/>
      <c r="AK775" s="137"/>
    </row>
    <row r="776" spans="1:37" ht="15.75" customHeight="1">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Y776" s="36"/>
      <c r="Z776" s="34"/>
      <c r="AA776" s="224"/>
      <c r="AB776" s="34"/>
      <c r="AC776" s="34"/>
      <c r="AD776" s="34"/>
      <c r="AE776" s="34"/>
      <c r="AK776" s="137"/>
    </row>
    <row r="777" spans="1:37" ht="15.75" customHeight="1">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Y777" s="36"/>
      <c r="Z777" s="34"/>
      <c r="AA777" s="224"/>
      <c r="AB777" s="34"/>
      <c r="AC777" s="34"/>
      <c r="AD777" s="34"/>
      <c r="AE777" s="34"/>
      <c r="AK777" s="137"/>
    </row>
    <row r="778" spans="1:37" ht="15.75" customHeight="1">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Y778" s="36"/>
      <c r="Z778" s="34"/>
      <c r="AA778" s="224"/>
      <c r="AB778" s="34"/>
      <c r="AC778" s="34"/>
      <c r="AD778" s="34"/>
      <c r="AE778" s="34"/>
      <c r="AK778" s="137"/>
    </row>
    <row r="779" spans="1:37" ht="15.75" customHeight="1">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Y779" s="36"/>
      <c r="Z779" s="34"/>
      <c r="AA779" s="224"/>
      <c r="AB779" s="34"/>
      <c r="AC779" s="34"/>
      <c r="AD779" s="34"/>
      <c r="AE779" s="34"/>
      <c r="AK779" s="137"/>
    </row>
    <row r="780" spans="1:37" ht="15.75" customHeight="1">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Y780" s="36"/>
      <c r="Z780" s="34"/>
      <c r="AA780" s="224"/>
      <c r="AB780" s="34"/>
      <c r="AC780" s="34"/>
      <c r="AD780" s="34"/>
      <c r="AE780" s="34"/>
      <c r="AK780" s="137"/>
    </row>
    <row r="781" spans="1:37" ht="15.75" customHeight="1">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Y781" s="36"/>
      <c r="Z781" s="34"/>
      <c r="AA781" s="224"/>
      <c r="AB781" s="34"/>
      <c r="AC781" s="34"/>
      <c r="AD781" s="34"/>
      <c r="AE781" s="34"/>
      <c r="AK781" s="137"/>
    </row>
    <row r="782" spans="1:37" ht="15.75" customHeight="1">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Y782" s="36"/>
      <c r="Z782" s="34"/>
      <c r="AA782" s="224"/>
      <c r="AB782" s="34"/>
      <c r="AC782" s="34"/>
      <c r="AD782" s="34"/>
      <c r="AE782" s="34"/>
      <c r="AK782" s="137"/>
    </row>
    <row r="783" spans="1:37" ht="15.75" customHeight="1">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Y783" s="36"/>
      <c r="Z783" s="34"/>
      <c r="AA783" s="224"/>
      <c r="AB783" s="34"/>
      <c r="AC783" s="34"/>
      <c r="AD783" s="34"/>
      <c r="AE783" s="34"/>
      <c r="AK783" s="137"/>
    </row>
    <row r="784" spans="1:37" ht="15.75" customHeight="1">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Y784" s="36"/>
      <c r="Z784" s="34"/>
      <c r="AA784" s="224"/>
      <c r="AB784" s="34"/>
      <c r="AC784" s="34"/>
      <c r="AD784" s="34"/>
      <c r="AE784" s="34"/>
      <c r="AK784" s="137"/>
    </row>
    <row r="785" spans="1:37" ht="15.75" customHeight="1">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Y785" s="36"/>
      <c r="Z785" s="34"/>
      <c r="AA785" s="224"/>
      <c r="AB785" s="34"/>
      <c r="AC785" s="34"/>
      <c r="AD785" s="34"/>
      <c r="AE785" s="34"/>
      <c r="AK785" s="137"/>
    </row>
    <row r="786" spans="1:37" ht="15.75" customHeight="1">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Y786" s="36"/>
      <c r="Z786" s="34"/>
      <c r="AA786" s="224"/>
      <c r="AB786" s="34"/>
      <c r="AC786" s="34"/>
      <c r="AD786" s="34"/>
      <c r="AE786" s="34"/>
      <c r="AK786" s="137"/>
    </row>
    <row r="787" spans="1:37" ht="15.75" customHeight="1">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Y787" s="36"/>
      <c r="Z787" s="34"/>
      <c r="AA787" s="224"/>
      <c r="AB787" s="34"/>
      <c r="AC787" s="34"/>
      <c r="AD787" s="34"/>
      <c r="AE787" s="34"/>
      <c r="AK787" s="137"/>
    </row>
    <row r="788" spans="1:37" ht="15.75" customHeight="1">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Y788" s="36"/>
      <c r="Z788" s="34"/>
      <c r="AA788" s="224"/>
      <c r="AB788" s="34"/>
      <c r="AC788" s="34"/>
      <c r="AD788" s="34"/>
      <c r="AE788" s="34"/>
      <c r="AK788" s="137"/>
    </row>
    <row r="789" spans="1:37" ht="15.75" customHeight="1">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Y789" s="36"/>
      <c r="Z789" s="34"/>
      <c r="AA789" s="224"/>
      <c r="AB789" s="34"/>
      <c r="AC789" s="34"/>
      <c r="AD789" s="34"/>
      <c r="AE789" s="34"/>
      <c r="AK789" s="137"/>
    </row>
    <row r="790" spans="1:37" ht="15.75" customHeight="1">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Y790" s="36"/>
      <c r="Z790" s="34"/>
      <c r="AA790" s="224"/>
      <c r="AB790" s="34"/>
      <c r="AC790" s="34"/>
      <c r="AD790" s="34"/>
      <c r="AE790" s="34"/>
      <c r="AK790" s="137"/>
    </row>
    <row r="791" spans="1:37" ht="15.75" customHeight="1">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Y791" s="36"/>
      <c r="Z791" s="34"/>
      <c r="AA791" s="224"/>
      <c r="AB791" s="34"/>
      <c r="AC791" s="34"/>
      <c r="AD791" s="34"/>
      <c r="AE791" s="34"/>
      <c r="AK791" s="137"/>
    </row>
    <row r="792" spans="1:37" ht="15.75" customHeight="1">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Y792" s="36"/>
      <c r="Z792" s="34"/>
      <c r="AA792" s="224"/>
      <c r="AB792" s="34"/>
      <c r="AC792" s="34"/>
      <c r="AD792" s="34"/>
      <c r="AE792" s="34"/>
      <c r="AK792" s="137"/>
    </row>
    <row r="793" spans="1:37" ht="15.75" customHeight="1">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Y793" s="36"/>
      <c r="Z793" s="34"/>
      <c r="AA793" s="224"/>
      <c r="AB793" s="34"/>
      <c r="AC793" s="34"/>
      <c r="AD793" s="34"/>
      <c r="AE793" s="34"/>
      <c r="AK793" s="137"/>
    </row>
    <row r="794" spans="1:37" ht="15.75" customHeight="1">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Y794" s="36"/>
      <c r="Z794" s="34"/>
      <c r="AA794" s="224"/>
      <c r="AB794" s="34"/>
      <c r="AC794" s="34"/>
      <c r="AD794" s="34"/>
      <c r="AE794" s="34"/>
      <c r="AK794" s="137"/>
    </row>
    <row r="795" spans="1:37" ht="15.75" customHeight="1">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Y795" s="36"/>
      <c r="Z795" s="34"/>
      <c r="AA795" s="224"/>
      <c r="AB795" s="34"/>
      <c r="AC795" s="34"/>
      <c r="AD795" s="34"/>
      <c r="AE795" s="34"/>
      <c r="AK795" s="137"/>
    </row>
    <row r="796" spans="1:37" ht="15.75" customHeight="1">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Y796" s="36"/>
      <c r="Z796" s="34"/>
      <c r="AA796" s="224"/>
      <c r="AB796" s="34"/>
      <c r="AC796" s="34"/>
      <c r="AD796" s="34"/>
      <c r="AE796" s="34"/>
      <c r="AK796" s="137"/>
    </row>
    <row r="797" spans="1:37" ht="15.75" customHeight="1">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Y797" s="36"/>
      <c r="Z797" s="34"/>
      <c r="AA797" s="224"/>
      <c r="AB797" s="34"/>
      <c r="AC797" s="34"/>
      <c r="AD797" s="34"/>
      <c r="AE797" s="34"/>
      <c r="AK797" s="137"/>
    </row>
    <row r="798" spans="1:37" ht="15.75" customHeight="1">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Y798" s="36"/>
      <c r="Z798" s="34"/>
      <c r="AA798" s="224"/>
      <c r="AB798" s="34"/>
      <c r="AC798" s="34"/>
      <c r="AD798" s="34"/>
      <c r="AE798" s="34"/>
      <c r="AK798" s="137"/>
    </row>
    <row r="799" spans="1:37" ht="15.75" customHeight="1">
      <c r="A799" s="34"/>
      <c r="B799" s="34"/>
      <c r="C799" s="34"/>
      <c r="D799" s="34"/>
      <c r="E799" s="34"/>
      <c r="F799" s="34"/>
      <c r="G799" s="34"/>
      <c r="H799" s="34"/>
      <c r="I799" s="34"/>
      <c r="J799" s="34"/>
      <c r="K799" s="34"/>
      <c r="L799" s="34"/>
      <c r="M799" s="34"/>
      <c r="N799" s="34"/>
      <c r="O799" s="34"/>
      <c r="P799" s="34"/>
      <c r="Q799" s="34"/>
      <c r="R799" s="34"/>
      <c r="S799" s="34"/>
      <c r="T799" s="34"/>
      <c r="U799" s="34"/>
      <c r="V799" s="34"/>
      <c r="W799" s="34"/>
      <c r="Y799" s="36"/>
      <c r="Z799" s="34"/>
      <c r="AA799" s="224"/>
      <c r="AB799" s="34"/>
      <c r="AC799" s="34"/>
      <c r="AD799" s="34"/>
      <c r="AE799" s="34"/>
      <c r="AK799" s="137"/>
    </row>
    <row r="800" spans="1:37" ht="15.75" customHeight="1">
      <c r="A800" s="34"/>
      <c r="B800" s="34"/>
      <c r="C800" s="34"/>
      <c r="D800" s="34"/>
      <c r="E800" s="34"/>
      <c r="F800" s="34"/>
      <c r="G800" s="34"/>
      <c r="H800" s="34"/>
      <c r="I800" s="34"/>
      <c r="J800" s="34"/>
      <c r="K800" s="34"/>
      <c r="L800" s="34"/>
      <c r="M800" s="34"/>
      <c r="N800" s="34"/>
      <c r="O800" s="34"/>
      <c r="P800" s="34"/>
      <c r="Q800" s="34"/>
      <c r="R800" s="34"/>
      <c r="S800" s="34"/>
      <c r="T800" s="34"/>
      <c r="U800" s="34"/>
      <c r="V800" s="34"/>
      <c r="W800" s="34"/>
      <c r="Y800" s="36"/>
      <c r="Z800" s="34"/>
      <c r="AA800" s="224"/>
      <c r="AB800" s="34"/>
      <c r="AC800" s="34"/>
      <c r="AD800" s="34"/>
      <c r="AE800" s="34"/>
      <c r="AK800" s="137"/>
    </row>
    <row r="801" spans="1:37" ht="15.75" customHeight="1">
      <c r="A801" s="34"/>
      <c r="B801" s="34"/>
      <c r="C801" s="34"/>
      <c r="D801" s="34"/>
      <c r="E801" s="34"/>
      <c r="F801" s="34"/>
      <c r="G801" s="34"/>
      <c r="H801" s="34"/>
      <c r="I801" s="34"/>
      <c r="J801" s="34"/>
      <c r="K801" s="34"/>
      <c r="L801" s="34"/>
      <c r="M801" s="34"/>
      <c r="N801" s="34"/>
      <c r="O801" s="34"/>
      <c r="P801" s="34"/>
      <c r="Q801" s="34"/>
      <c r="R801" s="34"/>
      <c r="S801" s="34"/>
      <c r="T801" s="34"/>
      <c r="U801" s="34"/>
      <c r="V801" s="34"/>
      <c r="W801" s="34"/>
      <c r="Y801" s="36"/>
      <c r="Z801" s="34"/>
      <c r="AA801" s="224"/>
      <c r="AB801" s="34"/>
      <c r="AC801" s="34"/>
      <c r="AD801" s="34"/>
      <c r="AE801" s="34"/>
      <c r="AK801" s="137"/>
    </row>
    <row r="802" spans="1:37" ht="15.75" customHeight="1">
      <c r="A802" s="34"/>
      <c r="B802" s="34"/>
      <c r="C802" s="34"/>
      <c r="D802" s="34"/>
      <c r="E802" s="34"/>
      <c r="F802" s="34"/>
      <c r="G802" s="34"/>
      <c r="H802" s="34"/>
      <c r="I802" s="34"/>
      <c r="J802" s="34"/>
      <c r="K802" s="34"/>
      <c r="L802" s="34"/>
      <c r="M802" s="34"/>
      <c r="N802" s="34"/>
      <c r="O802" s="34"/>
      <c r="P802" s="34"/>
      <c r="Q802" s="34"/>
      <c r="R802" s="34"/>
      <c r="S802" s="34"/>
      <c r="T802" s="34"/>
      <c r="U802" s="34"/>
      <c r="V802" s="34"/>
      <c r="W802" s="34"/>
      <c r="Y802" s="36"/>
      <c r="Z802" s="34"/>
      <c r="AA802" s="224"/>
      <c r="AB802" s="34"/>
      <c r="AC802" s="34"/>
      <c r="AD802" s="34"/>
      <c r="AE802" s="34"/>
      <c r="AK802" s="137"/>
    </row>
    <row r="803" spans="1:37" ht="15.75" customHeight="1">
      <c r="A803" s="34"/>
      <c r="B803" s="34"/>
      <c r="C803" s="34"/>
      <c r="D803" s="34"/>
      <c r="E803" s="34"/>
      <c r="F803" s="34"/>
      <c r="G803" s="34"/>
      <c r="H803" s="34"/>
      <c r="I803" s="34"/>
      <c r="J803" s="34"/>
      <c r="K803" s="34"/>
      <c r="L803" s="34"/>
      <c r="M803" s="34"/>
      <c r="N803" s="34"/>
      <c r="O803" s="34"/>
      <c r="P803" s="34"/>
      <c r="Q803" s="34"/>
      <c r="R803" s="34"/>
      <c r="S803" s="34"/>
      <c r="T803" s="34"/>
      <c r="U803" s="34"/>
      <c r="V803" s="34"/>
      <c r="W803" s="34"/>
      <c r="Y803" s="36"/>
      <c r="Z803" s="34"/>
      <c r="AA803" s="224"/>
      <c r="AB803" s="34"/>
      <c r="AC803" s="34"/>
      <c r="AD803" s="34"/>
      <c r="AE803" s="34"/>
      <c r="AK803" s="137"/>
    </row>
    <row r="804" spans="1:37" ht="15.75" customHeight="1">
      <c r="A804" s="34"/>
      <c r="B804" s="34"/>
      <c r="C804" s="34"/>
      <c r="D804" s="34"/>
      <c r="E804" s="34"/>
      <c r="F804" s="34"/>
      <c r="G804" s="34"/>
      <c r="H804" s="34"/>
      <c r="I804" s="34"/>
      <c r="J804" s="34"/>
      <c r="K804" s="34"/>
      <c r="L804" s="34"/>
      <c r="M804" s="34"/>
      <c r="N804" s="34"/>
      <c r="O804" s="34"/>
      <c r="P804" s="34"/>
      <c r="Q804" s="34"/>
      <c r="R804" s="34"/>
      <c r="S804" s="34"/>
      <c r="T804" s="34"/>
      <c r="U804" s="34"/>
      <c r="V804" s="34"/>
      <c r="W804" s="34"/>
      <c r="Y804" s="36"/>
      <c r="Z804" s="34"/>
      <c r="AA804" s="224"/>
      <c r="AB804" s="34"/>
      <c r="AC804" s="34"/>
      <c r="AD804" s="34"/>
      <c r="AE804" s="34"/>
      <c r="AK804" s="137"/>
    </row>
    <row r="805" spans="1:37" ht="15.75" customHeight="1">
      <c r="A805" s="34"/>
      <c r="B805" s="34"/>
      <c r="C805" s="34"/>
      <c r="D805" s="34"/>
      <c r="E805" s="34"/>
      <c r="F805" s="34"/>
      <c r="G805" s="34"/>
      <c r="H805" s="34"/>
      <c r="I805" s="34"/>
      <c r="J805" s="34"/>
      <c r="K805" s="34"/>
      <c r="L805" s="34"/>
      <c r="M805" s="34"/>
      <c r="N805" s="34"/>
      <c r="O805" s="34"/>
      <c r="P805" s="34"/>
      <c r="Q805" s="34"/>
      <c r="R805" s="34"/>
      <c r="S805" s="34"/>
      <c r="T805" s="34"/>
      <c r="U805" s="34"/>
      <c r="V805" s="34"/>
      <c r="W805" s="34"/>
      <c r="Y805" s="36"/>
      <c r="Z805" s="34"/>
      <c r="AA805" s="224"/>
      <c r="AB805" s="34"/>
      <c r="AC805" s="34"/>
      <c r="AD805" s="34"/>
      <c r="AE805" s="34"/>
      <c r="AK805" s="137"/>
    </row>
    <row r="806" spans="1:37" ht="15.75" customHeight="1">
      <c r="A806" s="34"/>
      <c r="B806" s="34"/>
      <c r="C806" s="34"/>
      <c r="D806" s="34"/>
      <c r="E806" s="34"/>
      <c r="F806" s="34"/>
      <c r="G806" s="34"/>
      <c r="H806" s="34"/>
      <c r="I806" s="34"/>
      <c r="J806" s="34"/>
      <c r="K806" s="34"/>
      <c r="L806" s="34"/>
      <c r="M806" s="34"/>
      <c r="N806" s="34"/>
      <c r="O806" s="34"/>
      <c r="P806" s="34"/>
      <c r="Q806" s="34"/>
      <c r="R806" s="34"/>
      <c r="S806" s="34"/>
      <c r="T806" s="34"/>
      <c r="U806" s="34"/>
      <c r="V806" s="34"/>
      <c r="W806" s="34"/>
      <c r="Y806" s="36"/>
      <c r="Z806" s="34"/>
      <c r="AA806" s="224"/>
      <c r="AB806" s="34"/>
      <c r="AC806" s="34"/>
      <c r="AD806" s="34"/>
      <c r="AE806" s="34"/>
      <c r="AK806" s="137"/>
    </row>
    <row r="807" spans="1:37" ht="15.75" customHeight="1">
      <c r="A807" s="34"/>
      <c r="B807" s="34"/>
      <c r="C807" s="34"/>
      <c r="D807" s="34"/>
      <c r="E807" s="34"/>
      <c r="F807" s="34"/>
      <c r="G807" s="34"/>
      <c r="H807" s="34"/>
      <c r="I807" s="34"/>
      <c r="J807" s="34"/>
      <c r="K807" s="34"/>
      <c r="L807" s="34"/>
      <c r="M807" s="34"/>
      <c r="N807" s="34"/>
      <c r="O807" s="34"/>
      <c r="P807" s="34"/>
      <c r="Q807" s="34"/>
      <c r="R807" s="34"/>
      <c r="S807" s="34"/>
      <c r="T807" s="34"/>
      <c r="U807" s="34"/>
      <c r="V807" s="34"/>
      <c r="W807" s="34"/>
      <c r="Y807" s="36"/>
      <c r="Z807" s="34"/>
      <c r="AA807" s="224"/>
      <c r="AB807" s="34"/>
      <c r="AC807" s="34"/>
      <c r="AD807" s="34"/>
      <c r="AE807" s="34"/>
      <c r="AK807" s="137"/>
    </row>
    <row r="808" spans="1:37" ht="15.75" customHeight="1">
      <c r="A808" s="34"/>
      <c r="B808" s="34"/>
      <c r="C808" s="34"/>
      <c r="D808" s="34"/>
      <c r="E808" s="34"/>
      <c r="F808" s="34"/>
      <c r="G808" s="34"/>
      <c r="H808" s="34"/>
      <c r="I808" s="34"/>
      <c r="J808" s="34"/>
      <c r="K808" s="34"/>
      <c r="L808" s="34"/>
      <c r="M808" s="34"/>
      <c r="N808" s="34"/>
      <c r="O808" s="34"/>
      <c r="P808" s="34"/>
      <c r="Q808" s="34"/>
      <c r="R808" s="34"/>
      <c r="S808" s="34"/>
      <c r="T808" s="34"/>
      <c r="U808" s="34"/>
      <c r="V808" s="34"/>
      <c r="W808" s="34"/>
      <c r="Y808" s="36"/>
      <c r="Z808" s="34"/>
      <c r="AA808" s="224"/>
      <c r="AB808" s="34"/>
      <c r="AC808" s="34"/>
      <c r="AD808" s="34"/>
      <c r="AE808" s="34"/>
      <c r="AK808" s="137"/>
    </row>
    <row r="809" spans="1:37" ht="15.75" customHeight="1">
      <c r="A809" s="34"/>
      <c r="B809" s="34"/>
      <c r="C809" s="34"/>
      <c r="D809" s="34"/>
      <c r="E809" s="34"/>
      <c r="F809" s="34"/>
      <c r="G809" s="34"/>
      <c r="H809" s="34"/>
      <c r="I809" s="34"/>
      <c r="J809" s="34"/>
      <c r="K809" s="34"/>
      <c r="L809" s="34"/>
      <c r="M809" s="34"/>
      <c r="N809" s="34"/>
      <c r="O809" s="34"/>
      <c r="P809" s="34"/>
      <c r="Q809" s="34"/>
      <c r="R809" s="34"/>
      <c r="S809" s="34"/>
      <c r="T809" s="34"/>
      <c r="U809" s="34"/>
      <c r="V809" s="34"/>
      <c r="W809" s="34"/>
      <c r="Y809" s="36"/>
      <c r="Z809" s="34"/>
      <c r="AA809" s="224"/>
      <c r="AB809" s="34"/>
      <c r="AC809" s="34"/>
      <c r="AD809" s="34"/>
      <c r="AE809" s="34"/>
      <c r="AK809" s="137"/>
    </row>
    <row r="810" spans="1:37" ht="15.75" customHeight="1">
      <c r="A810" s="34"/>
      <c r="B810" s="34"/>
      <c r="C810" s="34"/>
      <c r="D810" s="34"/>
      <c r="E810" s="34"/>
      <c r="F810" s="34"/>
      <c r="G810" s="34"/>
      <c r="H810" s="34"/>
      <c r="I810" s="34"/>
      <c r="J810" s="34"/>
      <c r="K810" s="34"/>
      <c r="L810" s="34"/>
      <c r="M810" s="34"/>
      <c r="N810" s="34"/>
      <c r="O810" s="34"/>
      <c r="P810" s="34"/>
      <c r="Q810" s="34"/>
      <c r="R810" s="34"/>
      <c r="S810" s="34"/>
      <c r="T810" s="34"/>
      <c r="U810" s="34"/>
      <c r="V810" s="34"/>
      <c r="W810" s="34"/>
      <c r="Y810" s="36"/>
      <c r="Z810" s="34"/>
      <c r="AA810" s="224"/>
      <c r="AB810" s="34"/>
      <c r="AC810" s="34"/>
      <c r="AD810" s="34"/>
      <c r="AE810" s="34"/>
      <c r="AK810" s="137"/>
    </row>
    <row r="811" spans="1:37" ht="15.75" customHeight="1">
      <c r="A811" s="34"/>
      <c r="B811" s="34"/>
      <c r="C811" s="34"/>
      <c r="D811" s="34"/>
      <c r="E811" s="34"/>
      <c r="F811" s="34"/>
      <c r="G811" s="34"/>
      <c r="H811" s="34"/>
      <c r="I811" s="34"/>
      <c r="J811" s="34"/>
      <c r="K811" s="34"/>
      <c r="L811" s="34"/>
      <c r="M811" s="34"/>
      <c r="N811" s="34"/>
      <c r="O811" s="34"/>
      <c r="P811" s="34"/>
      <c r="Q811" s="34"/>
      <c r="R811" s="34"/>
      <c r="S811" s="34"/>
      <c r="T811" s="34"/>
      <c r="U811" s="34"/>
      <c r="V811" s="34"/>
      <c r="W811" s="34"/>
      <c r="Y811" s="36"/>
      <c r="Z811" s="34"/>
      <c r="AA811" s="224"/>
      <c r="AB811" s="34"/>
      <c r="AC811" s="34"/>
      <c r="AD811" s="34"/>
      <c r="AE811" s="34"/>
      <c r="AK811" s="137"/>
    </row>
    <row r="812" spans="1:37" ht="15.75" customHeight="1">
      <c r="A812" s="34"/>
      <c r="B812" s="34"/>
      <c r="C812" s="34"/>
      <c r="D812" s="34"/>
      <c r="E812" s="34"/>
      <c r="F812" s="34"/>
      <c r="G812" s="34"/>
      <c r="H812" s="34"/>
      <c r="I812" s="34"/>
      <c r="J812" s="34"/>
      <c r="K812" s="34"/>
      <c r="L812" s="34"/>
      <c r="M812" s="34"/>
      <c r="N812" s="34"/>
      <c r="O812" s="34"/>
      <c r="P812" s="34"/>
      <c r="Q812" s="34"/>
      <c r="R812" s="34"/>
      <c r="S812" s="34"/>
      <c r="T812" s="34"/>
      <c r="U812" s="34"/>
      <c r="V812" s="34"/>
      <c r="W812" s="34"/>
      <c r="Y812" s="36"/>
      <c r="Z812" s="34"/>
      <c r="AA812" s="224"/>
      <c r="AB812" s="34"/>
      <c r="AC812" s="34"/>
      <c r="AD812" s="34"/>
      <c r="AE812" s="34"/>
      <c r="AK812" s="137"/>
    </row>
    <row r="813" spans="1:37" ht="15.75" customHeight="1">
      <c r="A813" s="34"/>
      <c r="B813" s="34"/>
      <c r="C813" s="34"/>
      <c r="D813" s="34"/>
      <c r="E813" s="34"/>
      <c r="F813" s="34"/>
      <c r="G813" s="34"/>
      <c r="H813" s="34"/>
      <c r="I813" s="34"/>
      <c r="J813" s="34"/>
      <c r="K813" s="34"/>
      <c r="L813" s="34"/>
      <c r="M813" s="34"/>
      <c r="N813" s="34"/>
      <c r="O813" s="34"/>
      <c r="P813" s="34"/>
      <c r="Q813" s="34"/>
      <c r="R813" s="34"/>
      <c r="S813" s="34"/>
      <c r="T813" s="34"/>
      <c r="U813" s="34"/>
      <c r="V813" s="34"/>
      <c r="W813" s="34"/>
      <c r="Y813" s="36"/>
      <c r="Z813" s="34"/>
      <c r="AA813" s="224"/>
      <c r="AB813" s="34"/>
      <c r="AC813" s="34"/>
      <c r="AD813" s="34"/>
      <c r="AE813" s="34"/>
      <c r="AK813" s="137"/>
    </row>
    <row r="814" spans="1:37" ht="15.75" customHeight="1">
      <c r="A814" s="34"/>
      <c r="B814" s="34"/>
      <c r="C814" s="34"/>
      <c r="D814" s="34"/>
      <c r="E814" s="34"/>
      <c r="F814" s="34"/>
      <c r="G814" s="34"/>
      <c r="H814" s="34"/>
      <c r="I814" s="34"/>
      <c r="J814" s="34"/>
      <c r="K814" s="34"/>
      <c r="L814" s="34"/>
      <c r="M814" s="34"/>
      <c r="N814" s="34"/>
      <c r="O814" s="34"/>
      <c r="P814" s="34"/>
      <c r="Q814" s="34"/>
      <c r="R814" s="34"/>
      <c r="S814" s="34"/>
      <c r="T814" s="34"/>
      <c r="U814" s="34"/>
      <c r="V814" s="34"/>
      <c r="W814" s="34"/>
      <c r="Y814" s="36"/>
      <c r="Z814" s="34"/>
      <c r="AA814" s="224"/>
      <c r="AB814" s="34"/>
      <c r="AC814" s="34"/>
      <c r="AD814" s="34"/>
      <c r="AE814" s="34"/>
      <c r="AK814" s="137"/>
    </row>
    <row r="815" spans="1:37" ht="15.75" customHeight="1">
      <c r="A815" s="34"/>
      <c r="B815" s="34"/>
      <c r="C815" s="34"/>
      <c r="D815" s="34"/>
      <c r="E815" s="34"/>
      <c r="F815" s="34"/>
      <c r="G815" s="34"/>
      <c r="H815" s="34"/>
      <c r="I815" s="34"/>
      <c r="J815" s="34"/>
      <c r="K815" s="34"/>
      <c r="L815" s="34"/>
      <c r="M815" s="34"/>
      <c r="N815" s="34"/>
      <c r="O815" s="34"/>
      <c r="P815" s="34"/>
      <c r="Q815" s="34"/>
      <c r="R815" s="34"/>
      <c r="S815" s="34"/>
      <c r="T815" s="34"/>
      <c r="U815" s="34"/>
      <c r="V815" s="34"/>
      <c r="W815" s="34"/>
      <c r="Y815" s="36"/>
      <c r="Z815" s="34"/>
      <c r="AA815" s="224"/>
      <c r="AB815" s="34"/>
      <c r="AC815" s="34"/>
      <c r="AD815" s="34"/>
      <c r="AE815" s="34"/>
      <c r="AK815" s="137"/>
    </row>
    <row r="816" spans="1:37" ht="15.75" customHeight="1">
      <c r="A816" s="34"/>
      <c r="B816" s="34"/>
      <c r="C816" s="34"/>
      <c r="D816" s="34"/>
      <c r="E816" s="34"/>
      <c r="F816" s="34"/>
      <c r="G816" s="34"/>
      <c r="H816" s="34"/>
      <c r="I816" s="34"/>
      <c r="J816" s="34"/>
      <c r="K816" s="34"/>
      <c r="L816" s="34"/>
      <c r="M816" s="34"/>
      <c r="N816" s="34"/>
      <c r="O816" s="34"/>
      <c r="P816" s="34"/>
      <c r="Q816" s="34"/>
      <c r="R816" s="34"/>
      <c r="S816" s="34"/>
      <c r="T816" s="34"/>
      <c r="U816" s="34"/>
      <c r="V816" s="34"/>
      <c r="W816" s="34"/>
      <c r="Y816" s="36"/>
      <c r="Z816" s="34"/>
      <c r="AA816" s="224"/>
      <c r="AB816" s="34"/>
      <c r="AC816" s="34"/>
      <c r="AD816" s="34"/>
      <c r="AE816" s="34"/>
      <c r="AK816" s="137"/>
    </row>
    <row r="817" spans="1:37" ht="15.75" customHeight="1">
      <c r="A817" s="34"/>
      <c r="B817" s="34"/>
      <c r="C817" s="34"/>
      <c r="D817" s="34"/>
      <c r="E817" s="34"/>
      <c r="F817" s="34"/>
      <c r="G817" s="34"/>
      <c r="H817" s="34"/>
      <c r="I817" s="34"/>
      <c r="J817" s="34"/>
      <c r="K817" s="34"/>
      <c r="L817" s="34"/>
      <c r="M817" s="34"/>
      <c r="N817" s="34"/>
      <c r="O817" s="34"/>
      <c r="P817" s="34"/>
      <c r="Q817" s="34"/>
      <c r="R817" s="34"/>
      <c r="S817" s="34"/>
      <c r="T817" s="34"/>
      <c r="U817" s="34"/>
      <c r="V817" s="34"/>
      <c r="W817" s="34"/>
      <c r="Y817" s="36"/>
      <c r="Z817" s="34"/>
      <c r="AA817" s="224"/>
      <c r="AB817" s="34"/>
      <c r="AC817" s="34"/>
      <c r="AD817" s="34"/>
      <c r="AE817" s="34"/>
      <c r="AK817" s="137"/>
    </row>
    <row r="818" spans="1:37" ht="15.75" customHeight="1">
      <c r="A818" s="34"/>
      <c r="B818" s="34"/>
      <c r="C818" s="34"/>
      <c r="D818" s="34"/>
      <c r="E818" s="34"/>
      <c r="F818" s="34"/>
      <c r="G818" s="34"/>
      <c r="H818" s="34"/>
      <c r="I818" s="34"/>
      <c r="J818" s="34"/>
      <c r="K818" s="34"/>
      <c r="L818" s="34"/>
      <c r="M818" s="34"/>
      <c r="N818" s="34"/>
      <c r="O818" s="34"/>
      <c r="P818" s="34"/>
      <c r="Q818" s="34"/>
      <c r="R818" s="34"/>
      <c r="S818" s="34"/>
      <c r="T818" s="34"/>
      <c r="U818" s="34"/>
      <c r="V818" s="34"/>
      <c r="W818" s="34"/>
      <c r="Y818" s="36"/>
      <c r="Z818" s="34"/>
      <c r="AA818" s="224"/>
      <c r="AB818" s="34"/>
      <c r="AC818" s="34"/>
      <c r="AD818" s="34"/>
      <c r="AE818" s="34"/>
      <c r="AK818" s="137"/>
    </row>
    <row r="819" spans="1:37" ht="15.75" customHeight="1">
      <c r="A819" s="34"/>
      <c r="B819" s="34"/>
      <c r="C819" s="34"/>
      <c r="D819" s="34"/>
      <c r="E819" s="34"/>
      <c r="F819" s="34"/>
      <c r="G819" s="34"/>
      <c r="H819" s="34"/>
      <c r="I819" s="34"/>
      <c r="J819" s="34"/>
      <c r="K819" s="34"/>
      <c r="L819" s="34"/>
      <c r="M819" s="34"/>
      <c r="N819" s="34"/>
      <c r="O819" s="34"/>
      <c r="P819" s="34"/>
      <c r="Q819" s="34"/>
      <c r="R819" s="34"/>
      <c r="S819" s="34"/>
      <c r="T819" s="34"/>
      <c r="U819" s="34"/>
      <c r="V819" s="34"/>
      <c r="W819" s="34"/>
      <c r="Y819" s="36"/>
      <c r="Z819" s="34"/>
      <c r="AA819" s="224"/>
      <c r="AB819" s="34"/>
      <c r="AC819" s="34"/>
      <c r="AD819" s="34"/>
      <c r="AE819" s="34"/>
      <c r="AK819" s="137"/>
    </row>
    <row r="820" spans="1:37" ht="15.75" customHeight="1">
      <c r="A820" s="34"/>
      <c r="B820" s="34"/>
      <c r="C820" s="34"/>
      <c r="D820" s="34"/>
      <c r="E820" s="34"/>
      <c r="F820" s="34"/>
      <c r="G820" s="34"/>
      <c r="H820" s="34"/>
      <c r="I820" s="34"/>
      <c r="J820" s="34"/>
      <c r="K820" s="34"/>
      <c r="L820" s="34"/>
      <c r="M820" s="34"/>
      <c r="N820" s="34"/>
      <c r="O820" s="34"/>
      <c r="P820" s="34"/>
      <c r="Q820" s="34"/>
      <c r="R820" s="34"/>
      <c r="S820" s="34"/>
      <c r="T820" s="34"/>
      <c r="U820" s="34"/>
      <c r="V820" s="34"/>
      <c r="W820" s="34"/>
      <c r="Y820" s="36"/>
      <c r="Z820" s="34"/>
      <c r="AA820" s="224"/>
      <c r="AB820" s="34"/>
      <c r="AC820" s="34"/>
      <c r="AD820" s="34"/>
      <c r="AE820" s="34"/>
      <c r="AK820" s="137"/>
    </row>
    <row r="821" spans="1:37" ht="15.75" customHeight="1">
      <c r="A821" s="34"/>
      <c r="B821" s="34"/>
      <c r="C821" s="34"/>
      <c r="D821" s="34"/>
      <c r="E821" s="34"/>
      <c r="F821" s="34"/>
      <c r="G821" s="34"/>
      <c r="H821" s="34"/>
      <c r="I821" s="34"/>
      <c r="J821" s="34"/>
      <c r="K821" s="34"/>
      <c r="L821" s="34"/>
      <c r="M821" s="34"/>
      <c r="N821" s="34"/>
      <c r="O821" s="34"/>
      <c r="P821" s="34"/>
      <c r="Q821" s="34"/>
      <c r="R821" s="34"/>
      <c r="S821" s="34"/>
      <c r="T821" s="34"/>
      <c r="U821" s="34"/>
      <c r="V821" s="34"/>
      <c r="W821" s="34"/>
      <c r="Y821" s="36"/>
      <c r="Z821" s="34"/>
      <c r="AA821" s="224"/>
      <c r="AB821" s="34"/>
      <c r="AC821" s="34"/>
      <c r="AD821" s="34"/>
      <c r="AE821" s="34"/>
      <c r="AK821" s="137"/>
    </row>
    <row r="822" spans="1:37" ht="15.75" customHeight="1">
      <c r="A822" s="34"/>
      <c r="B822" s="34"/>
      <c r="C822" s="34"/>
      <c r="D822" s="34"/>
      <c r="E822" s="34"/>
      <c r="F822" s="34"/>
      <c r="G822" s="34"/>
      <c r="H822" s="34"/>
      <c r="I822" s="34"/>
      <c r="J822" s="34"/>
      <c r="K822" s="34"/>
      <c r="L822" s="34"/>
      <c r="M822" s="34"/>
      <c r="N822" s="34"/>
      <c r="O822" s="34"/>
      <c r="P822" s="34"/>
      <c r="Q822" s="34"/>
      <c r="R822" s="34"/>
      <c r="S822" s="34"/>
      <c r="T822" s="34"/>
      <c r="U822" s="34"/>
      <c r="V822" s="34"/>
      <c r="W822" s="34"/>
      <c r="Y822" s="36"/>
      <c r="Z822" s="34"/>
      <c r="AA822" s="224"/>
      <c r="AB822" s="34"/>
      <c r="AC822" s="34"/>
      <c r="AD822" s="34"/>
      <c r="AE822" s="34"/>
      <c r="AK822" s="137"/>
    </row>
    <row r="823" spans="1:37" ht="15.75" customHeight="1">
      <c r="A823" s="34"/>
      <c r="B823" s="34"/>
      <c r="C823" s="34"/>
      <c r="D823" s="34"/>
      <c r="E823" s="34"/>
      <c r="F823" s="34"/>
      <c r="G823" s="34"/>
      <c r="H823" s="34"/>
      <c r="I823" s="34"/>
      <c r="J823" s="34"/>
      <c r="K823" s="34"/>
      <c r="L823" s="34"/>
      <c r="M823" s="34"/>
      <c r="N823" s="34"/>
      <c r="O823" s="34"/>
      <c r="P823" s="34"/>
      <c r="Q823" s="34"/>
      <c r="R823" s="34"/>
      <c r="S823" s="34"/>
      <c r="T823" s="34"/>
      <c r="U823" s="34"/>
      <c r="V823" s="34"/>
      <c r="W823" s="34"/>
      <c r="Y823" s="36"/>
      <c r="Z823" s="34"/>
      <c r="AA823" s="224"/>
      <c r="AB823" s="34"/>
      <c r="AC823" s="34"/>
      <c r="AD823" s="34"/>
      <c r="AE823" s="34"/>
      <c r="AK823" s="137"/>
    </row>
    <row r="824" spans="1:37" ht="15.75" customHeight="1">
      <c r="A824" s="34"/>
      <c r="B824" s="34"/>
      <c r="C824" s="34"/>
      <c r="D824" s="34"/>
      <c r="E824" s="34"/>
      <c r="F824" s="34"/>
      <c r="G824" s="34"/>
      <c r="H824" s="34"/>
      <c r="I824" s="34"/>
      <c r="J824" s="34"/>
      <c r="K824" s="34"/>
      <c r="L824" s="34"/>
      <c r="M824" s="34"/>
      <c r="N824" s="34"/>
      <c r="O824" s="34"/>
      <c r="P824" s="34"/>
      <c r="Q824" s="34"/>
      <c r="R824" s="34"/>
      <c r="S824" s="34"/>
      <c r="T824" s="34"/>
      <c r="U824" s="34"/>
      <c r="V824" s="34"/>
      <c r="W824" s="34"/>
      <c r="Y824" s="36"/>
      <c r="Z824" s="34"/>
      <c r="AA824" s="224"/>
      <c r="AB824" s="34"/>
      <c r="AC824" s="34"/>
      <c r="AD824" s="34"/>
      <c r="AE824" s="34"/>
      <c r="AK824" s="137"/>
    </row>
    <row r="825" spans="1:37" ht="15.75" customHeight="1">
      <c r="A825" s="34"/>
      <c r="B825" s="34"/>
      <c r="C825" s="34"/>
      <c r="D825" s="34"/>
      <c r="E825" s="34"/>
      <c r="F825" s="34"/>
      <c r="G825" s="34"/>
      <c r="H825" s="34"/>
      <c r="I825" s="34"/>
      <c r="J825" s="34"/>
      <c r="K825" s="34"/>
      <c r="L825" s="34"/>
      <c r="M825" s="34"/>
      <c r="N825" s="34"/>
      <c r="O825" s="34"/>
      <c r="P825" s="34"/>
      <c r="Q825" s="34"/>
      <c r="R825" s="34"/>
      <c r="S825" s="34"/>
      <c r="T825" s="34"/>
      <c r="U825" s="34"/>
      <c r="V825" s="34"/>
      <c r="W825" s="34"/>
      <c r="Y825" s="36"/>
      <c r="Z825" s="34"/>
      <c r="AA825" s="224"/>
      <c r="AB825" s="34"/>
      <c r="AC825" s="34"/>
      <c r="AD825" s="34"/>
      <c r="AE825" s="34"/>
      <c r="AK825" s="137"/>
    </row>
    <row r="826" spans="1:37" ht="15.75" customHeight="1">
      <c r="A826" s="34"/>
      <c r="B826" s="34"/>
      <c r="C826" s="34"/>
      <c r="D826" s="34"/>
      <c r="E826" s="34"/>
      <c r="F826" s="34"/>
      <c r="G826" s="34"/>
      <c r="H826" s="34"/>
      <c r="I826" s="34"/>
      <c r="J826" s="34"/>
      <c r="K826" s="34"/>
      <c r="L826" s="34"/>
      <c r="M826" s="34"/>
      <c r="N826" s="34"/>
      <c r="O826" s="34"/>
      <c r="P826" s="34"/>
      <c r="Q826" s="34"/>
      <c r="R826" s="34"/>
      <c r="S826" s="34"/>
      <c r="T826" s="34"/>
      <c r="U826" s="34"/>
      <c r="V826" s="34"/>
      <c r="W826" s="34"/>
      <c r="Y826" s="36"/>
      <c r="Z826" s="34"/>
      <c r="AA826" s="224"/>
      <c r="AB826" s="34"/>
      <c r="AC826" s="34"/>
      <c r="AD826" s="34"/>
      <c r="AE826" s="34"/>
      <c r="AK826" s="137"/>
    </row>
    <row r="827" spans="1:37" ht="15.75" customHeight="1">
      <c r="A827" s="34"/>
      <c r="B827" s="34"/>
      <c r="C827" s="34"/>
      <c r="D827" s="34"/>
      <c r="E827" s="34"/>
      <c r="F827" s="34"/>
      <c r="G827" s="34"/>
      <c r="H827" s="34"/>
      <c r="I827" s="34"/>
      <c r="J827" s="34"/>
      <c r="K827" s="34"/>
      <c r="L827" s="34"/>
      <c r="M827" s="34"/>
      <c r="N827" s="34"/>
      <c r="O827" s="34"/>
      <c r="P827" s="34"/>
      <c r="Q827" s="34"/>
      <c r="R827" s="34"/>
      <c r="S827" s="34"/>
      <c r="T827" s="34"/>
      <c r="U827" s="34"/>
      <c r="V827" s="34"/>
      <c r="W827" s="34"/>
      <c r="Y827" s="36"/>
      <c r="Z827" s="34"/>
      <c r="AA827" s="224"/>
      <c r="AB827" s="34"/>
      <c r="AC827" s="34"/>
      <c r="AD827" s="34"/>
      <c r="AE827" s="34"/>
      <c r="AK827" s="137"/>
    </row>
    <row r="828" spans="1:37" ht="15.75" customHeight="1">
      <c r="A828" s="34"/>
      <c r="B828" s="34"/>
      <c r="C828" s="34"/>
      <c r="D828" s="34"/>
      <c r="E828" s="34"/>
      <c r="F828" s="34"/>
      <c r="G828" s="34"/>
      <c r="H828" s="34"/>
      <c r="I828" s="34"/>
      <c r="J828" s="34"/>
      <c r="K828" s="34"/>
      <c r="L828" s="34"/>
      <c r="M828" s="34"/>
      <c r="N828" s="34"/>
      <c r="O828" s="34"/>
      <c r="P828" s="34"/>
      <c r="Q828" s="34"/>
      <c r="R828" s="34"/>
      <c r="S828" s="34"/>
      <c r="T828" s="34"/>
      <c r="U828" s="34"/>
      <c r="V828" s="34"/>
      <c r="W828" s="34"/>
      <c r="Y828" s="36"/>
      <c r="Z828" s="34"/>
      <c r="AA828" s="224"/>
      <c r="AB828" s="34"/>
      <c r="AC828" s="34"/>
      <c r="AD828" s="34"/>
      <c r="AE828" s="34"/>
      <c r="AK828" s="137"/>
    </row>
    <row r="829" spans="1:37" ht="15.75" customHeight="1">
      <c r="A829" s="34"/>
      <c r="B829" s="34"/>
      <c r="C829" s="34"/>
      <c r="D829" s="34"/>
      <c r="E829" s="34"/>
      <c r="F829" s="34"/>
      <c r="G829" s="34"/>
      <c r="H829" s="34"/>
      <c r="I829" s="34"/>
      <c r="J829" s="34"/>
      <c r="K829" s="34"/>
      <c r="L829" s="34"/>
      <c r="M829" s="34"/>
      <c r="N829" s="34"/>
      <c r="O829" s="34"/>
      <c r="P829" s="34"/>
      <c r="Q829" s="34"/>
      <c r="R829" s="34"/>
      <c r="S829" s="34"/>
      <c r="T829" s="34"/>
      <c r="U829" s="34"/>
      <c r="V829" s="34"/>
      <c r="W829" s="34"/>
      <c r="Y829" s="36"/>
      <c r="Z829" s="34"/>
      <c r="AA829" s="224"/>
      <c r="AB829" s="34"/>
      <c r="AC829" s="34"/>
      <c r="AD829" s="34"/>
      <c r="AE829" s="34"/>
      <c r="AK829" s="137"/>
    </row>
    <row r="830" spans="1:37" ht="15.75" customHeight="1">
      <c r="A830" s="34"/>
      <c r="B830" s="34"/>
      <c r="C830" s="34"/>
      <c r="D830" s="34"/>
      <c r="E830" s="34"/>
      <c r="F830" s="34"/>
      <c r="G830" s="34"/>
      <c r="H830" s="34"/>
      <c r="I830" s="34"/>
      <c r="J830" s="34"/>
      <c r="K830" s="34"/>
      <c r="L830" s="34"/>
      <c r="M830" s="34"/>
      <c r="N830" s="34"/>
      <c r="O830" s="34"/>
      <c r="P830" s="34"/>
      <c r="Q830" s="34"/>
      <c r="R830" s="34"/>
      <c r="S830" s="34"/>
      <c r="T830" s="34"/>
      <c r="U830" s="34"/>
      <c r="V830" s="34"/>
      <c r="W830" s="34"/>
      <c r="Y830" s="36"/>
      <c r="Z830" s="34"/>
      <c r="AA830" s="224"/>
      <c r="AB830" s="34"/>
      <c r="AC830" s="34"/>
      <c r="AD830" s="34"/>
      <c r="AE830" s="34"/>
      <c r="AK830" s="137"/>
    </row>
    <row r="831" spans="1:37" ht="15.75" customHeight="1">
      <c r="A831" s="34"/>
      <c r="B831" s="34"/>
      <c r="C831" s="34"/>
      <c r="D831" s="34"/>
      <c r="E831" s="34"/>
      <c r="F831" s="34"/>
      <c r="G831" s="34"/>
      <c r="H831" s="34"/>
      <c r="I831" s="34"/>
      <c r="J831" s="34"/>
      <c r="K831" s="34"/>
      <c r="L831" s="34"/>
      <c r="M831" s="34"/>
      <c r="N831" s="34"/>
      <c r="O831" s="34"/>
      <c r="P831" s="34"/>
      <c r="Q831" s="34"/>
      <c r="R831" s="34"/>
      <c r="S831" s="34"/>
      <c r="T831" s="34"/>
      <c r="U831" s="34"/>
      <c r="V831" s="34"/>
      <c r="W831" s="34"/>
      <c r="Y831" s="36"/>
      <c r="Z831" s="34"/>
      <c r="AA831" s="224"/>
      <c r="AB831" s="34"/>
      <c r="AC831" s="34"/>
      <c r="AD831" s="34"/>
      <c r="AE831" s="34"/>
      <c r="AK831" s="137"/>
    </row>
    <row r="832" spans="1:37" ht="15.75" customHeight="1">
      <c r="A832" s="34"/>
      <c r="B832" s="34"/>
      <c r="C832" s="34"/>
      <c r="D832" s="34"/>
      <c r="E832" s="34"/>
      <c r="F832" s="34"/>
      <c r="G832" s="34"/>
      <c r="H832" s="34"/>
      <c r="I832" s="34"/>
      <c r="J832" s="34"/>
      <c r="K832" s="34"/>
      <c r="L832" s="34"/>
      <c r="M832" s="34"/>
      <c r="N832" s="34"/>
      <c r="O832" s="34"/>
      <c r="P832" s="34"/>
      <c r="Q832" s="34"/>
      <c r="R832" s="34"/>
      <c r="S832" s="34"/>
      <c r="T832" s="34"/>
      <c r="U832" s="34"/>
      <c r="V832" s="34"/>
      <c r="W832" s="34"/>
      <c r="Y832" s="36"/>
      <c r="Z832" s="34"/>
      <c r="AA832" s="224"/>
      <c r="AB832" s="34"/>
      <c r="AC832" s="34"/>
      <c r="AD832" s="34"/>
      <c r="AE832" s="34"/>
      <c r="AK832" s="137"/>
    </row>
    <row r="833" spans="1:37" ht="15.75" customHeight="1">
      <c r="A833" s="34"/>
      <c r="B833" s="34"/>
      <c r="C833" s="34"/>
      <c r="D833" s="34"/>
      <c r="E833" s="34"/>
      <c r="F833" s="34"/>
      <c r="G833" s="34"/>
      <c r="H833" s="34"/>
      <c r="I833" s="34"/>
      <c r="J833" s="34"/>
      <c r="K833" s="34"/>
      <c r="L833" s="34"/>
      <c r="M833" s="34"/>
      <c r="N833" s="34"/>
      <c r="O833" s="34"/>
      <c r="P833" s="34"/>
      <c r="Q833" s="34"/>
      <c r="R833" s="34"/>
      <c r="S833" s="34"/>
      <c r="T833" s="34"/>
      <c r="U833" s="34"/>
      <c r="V833" s="34"/>
      <c r="W833" s="34"/>
      <c r="Y833" s="36"/>
      <c r="Z833" s="34"/>
      <c r="AA833" s="224"/>
      <c r="AB833" s="34"/>
      <c r="AC833" s="34"/>
      <c r="AD833" s="34"/>
      <c r="AE833" s="34"/>
      <c r="AK833" s="137"/>
    </row>
    <row r="834" spans="1:37" ht="15.75" customHeight="1">
      <c r="A834" s="34"/>
      <c r="B834" s="34"/>
      <c r="C834" s="34"/>
      <c r="D834" s="34"/>
      <c r="E834" s="34"/>
      <c r="F834" s="34"/>
      <c r="G834" s="34"/>
      <c r="H834" s="34"/>
      <c r="I834" s="34"/>
      <c r="J834" s="34"/>
      <c r="K834" s="34"/>
      <c r="L834" s="34"/>
      <c r="M834" s="34"/>
      <c r="N834" s="34"/>
      <c r="O834" s="34"/>
      <c r="P834" s="34"/>
      <c r="Q834" s="34"/>
      <c r="R834" s="34"/>
      <c r="S834" s="34"/>
      <c r="T834" s="34"/>
      <c r="U834" s="34"/>
      <c r="V834" s="34"/>
      <c r="W834" s="34"/>
      <c r="Y834" s="36"/>
      <c r="Z834" s="34"/>
      <c r="AA834" s="224"/>
      <c r="AB834" s="34"/>
      <c r="AC834" s="34"/>
      <c r="AD834" s="34"/>
      <c r="AE834" s="34"/>
      <c r="AK834" s="137"/>
    </row>
    <row r="835" spans="1:37" ht="15.75" customHeight="1">
      <c r="A835" s="34"/>
      <c r="B835" s="34"/>
      <c r="C835" s="34"/>
      <c r="D835" s="34"/>
      <c r="E835" s="34"/>
      <c r="F835" s="34"/>
      <c r="G835" s="34"/>
      <c r="H835" s="34"/>
      <c r="I835" s="34"/>
      <c r="J835" s="34"/>
      <c r="K835" s="34"/>
      <c r="L835" s="34"/>
      <c r="M835" s="34"/>
      <c r="N835" s="34"/>
      <c r="O835" s="34"/>
      <c r="P835" s="34"/>
      <c r="Q835" s="34"/>
      <c r="R835" s="34"/>
      <c r="S835" s="34"/>
      <c r="T835" s="34"/>
      <c r="U835" s="34"/>
      <c r="V835" s="34"/>
      <c r="W835" s="34"/>
      <c r="Y835" s="36"/>
      <c r="Z835" s="34"/>
      <c r="AA835" s="224"/>
      <c r="AB835" s="34"/>
      <c r="AC835" s="34"/>
      <c r="AD835" s="34"/>
      <c r="AE835" s="34"/>
      <c r="AK835" s="137"/>
    </row>
    <row r="836" spans="1:37" ht="15.75" customHeight="1">
      <c r="A836" s="34"/>
      <c r="B836" s="34"/>
      <c r="C836" s="34"/>
      <c r="D836" s="34"/>
      <c r="E836" s="34"/>
      <c r="F836" s="34"/>
      <c r="G836" s="34"/>
      <c r="H836" s="34"/>
      <c r="I836" s="34"/>
      <c r="J836" s="34"/>
      <c r="K836" s="34"/>
      <c r="L836" s="34"/>
      <c r="M836" s="34"/>
      <c r="N836" s="34"/>
      <c r="O836" s="34"/>
      <c r="P836" s="34"/>
      <c r="Q836" s="34"/>
      <c r="R836" s="34"/>
      <c r="S836" s="34"/>
      <c r="T836" s="34"/>
      <c r="U836" s="34"/>
      <c r="V836" s="34"/>
      <c r="W836" s="34"/>
      <c r="Y836" s="36"/>
      <c r="Z836" s="34"/>
      <c r="AA836" s="224"/>
      <c r="AB836" s="34"/>
      <c r="AC836" s="34"/>
      <c r="AD836" s="34"/>
      <c r="AE836" s="34"/>
      <c r="AK836" s="137"/>
    </row>
    <row r="837" spans="1:37" ht="15.75" customHeight="1">
      <c r="A837" s="34"/>
      <c r="B837" s="34"/>
      <c r="C837" s="34"/>
      <c r="D837" s="34"/>
      <c r="E837" s="34"/>
      <c r="F837" s="34"/>
      <c r="G837" s="34"/>
      <c r="H837" s="34"/>
      <c r="I837" s="34"/>
      <c r="J837" s="34"/>
      <c r="K837" s="34"/>
      <c r="L837" s="34"/>
      <c r="M837" s="34"/>
      <c r="N837" s="34"/>
      <c r="O837" s="34"/>
      <c r="P837" s="34"/>
      <c r="Q837" s="34"/>
      <c r="R837" s="34"/>
      <c r="S837" s="34"/>
      <c r="T837" s="34"/>
      <c r="U837" s="34"/>
      <c r="V837" s="34"/>
      <c r="W837" s="34"/>
      <c r="Y837" s="36"/>
      <c r="Z837" s="34"/>
      <c r="AA837" s="224"/>
      <c r="AB837" s="34"/>
      <c r="AC837" s="34"/>
      <c r="AD837" s="34"/>
      <c r="AE837" s="34"/>
      <c r="AK837" s="137"/>
    </row>
    <row r="838" spans="1:37" ht="15.75" customHeight="1">
      <c r="A838" s="34"/>
      <c r="B838" s="34"/>
      <c r="C838" s="34"/>
      <c r="D838" s="34"/>
      <c r="E838" s="34"/>
      <c r="F838" s="34"/>
      <c r="G838" s="34"/>
      <c r="H838" s="34"/>
      <c r="I838" s="34"/>
      <c r="J838" s="34"/>
      <c r="K838" s="34"/>
      <c r="L838" s="34"/>
      <c r="M838" s="34"/>
      <c r="N838" s="34"/>
      <c r="O838" s="34"/>
      <c r="P838" s="34"/>
      <c r="Q838" s="34"/>
      <c r="R838" s="34"/>
      <c r="S838" s="34"/>
      <c r="T838" s="34"/>
      <c r="U838" s="34"/>
      <c r="V838" s="34"/>
      <c r="W838" s="34"/>
      <c r="Y838" s="36"/>
      <c r="Z838" s="34"/>
      <c r="AA838" s="224"/>
      <c r="AB838" s="34"/>
      <c r="AC838" s="34"/>
      <c r="AD838" s="34"/>
      <c r="AE838" s="34"/>
      <c r="AK838" s="137"/>
    </row>
    <row r="839" spans="1:37" ht="15.75" customHeight="1">
      <c r="A839" s="34"/>
      <c r="B839" s="34"/>
      <c r="C839" s="34"/>
      <c r="D839" s="34"/>
      <c r="E839" s="34"/>
      <c r="F839" s="34"/>
      <c r="G839" s="34"/>
      <c r="H839" s="34"/>
      <c r="I839" s="34"/>
      <c r="J839" s="34"/>
      <c r="K839" s="34"/>
      <c r="L839" s="34"/>
      <c r="M839" s="34"/>
      <c r="N839" s="34"/>
      <c r="O839" s="34"/>
      <c r="P839" s="34"/>
      <c r="Q839" s="34"/>
      <c r="R839" s="34"/>
      <c r="S839" s="34"/>
      <c r="T839" s="34"/>
      <c r="U839" s="34"/>
      <c r="V839" s="34"/>
      <c r="W839" s="34"/>
      <c r="Y839" s="36"/>
      <c r="Z839" s="34"/>
      <c r="AA839" s="224"/>
      <c r="AB839" s="34"/>
      <c r="AC839" s="34"/>
      <c r="AD839" s="34"/>
      <c r="AE839" s="34"/>
      <c r="AK839" s="137"/>
    </row>
    <row r="840" spans="1:37" ht="15.75" customHeight="1">
      <c r="A840" s="34"/>
      <c r="B840" s="34"/>
      <c r="C840" s="34"/>
      <c r="D840" s="34"/>
      <c r="E840" s="34"/>
      <c r="F840" s="34"/>
      <c r="G840" s="34"/>
      <c r="H840" s="34"/>
      <c r="I840" s="34"/>
      <c r="J840" s="34"/>
      <c r="K840" s="34"/>
      <c r="L840" s="34"/>
      <c r="M840" s="34"/>
      <c r="N840" s="34"/>
      <c r="O840" s="34"/>
      <c r="P840" s="34"/>
      <c r="Q840" s="34"/>
      <c r="R840" s="34"/>
      <c r="S840" s="34"/>
      <c r="T840" s="34"/>
      <c r="U840" s="34"/>
      <c r="V840" s="34"/>
      <c r="W840" s="34"/>
      <c r="Y840" s="36"/>
      <c r="Z840" s="34"/>
      <c r="AA840" s="224"/>
      <c r="AB840" s="34"/>
      <c r="AC840" s="34"/>
      <c r="AD840" s="34"/>
      <c r="AE840" s="34"/>
      <c r="AK840" s="137"/>
    </row>
    <row r="841" spans="1:37" ht="15.75" customHeight="1">
      <c r="A841" s="34"/>
      <c r="B841" s="34"/>
      <c r="C841" s="34"/>
      <c r="D841" s="34"/>
      <c r="E841" s="34"/>
      <c r="F841" s="34"/>
      <c r="G841" s="34"/>
      <c r="H841" s="34"/>
      <c r="I841" s="34"/>
      <c r="J841" s="34"/>
      <c r="K841" s="34"/>
      <c r="L841" s="34"/>
      <c r="M841" s="34"/>
      <c r="N841" s="34"/>
      <c r="O841" s="34"/>
      <c r="P841" s="34"/>
      <c r="Q841" s="34"/>
      <c r="R841" s="34"/>
      <c r="S841" s="34"/>
      <c r="T841" s="34"/>
      <c r="U841" s="34"/>
      <c r="V841" s="34"/>
      <c r="W841" s="34"/>
      <c r="Y841" s="36"/>
      <c r="Z841" s="34"/>
      <c r="AA841" s="224"/>
      <c r="AB841" s="34"/>
      <c r="AC841" s="34"/>
      <c r="AD841" s="34"/>
      <c r="AE841" s="34"/>
      <c r="AK841" s="137"/>
    </row>
    <row r="842" spans="1:37" ht="15.75" customHeight="1">
      <c r="A842" s="34"/>
      <c r="B842" s="34"/>
      <c r="C842" s="34"/>
      <c r="D842" s="34"/>
      <c r="E842" s="34"/>
      <c r="F842" s="34"/>
      <c r="G842" s="34"/>
      <c r="H842" s="34"/>
      <c r="I842" s="34"/>
      <c r="J842" s="34"/>
      <c r="K842" s="34"/>
      <c r="L842" s="34"/>
      <c r="M842" s="34"/>
      <c r="N842" s="34"/>
      <c r="O842" s="34"/>
      <c r="P842" s="34"/>
      <c r="Q842" s="34"/>
      <c r="R842" s="34"/>
      <c r="S842" s="34"/>
      <c r="T842" s="34"/>
      <c r="U842" s="34"/>
      <c r="V842" s="34"/>
      <c r="W842" s="34"/>
      <c r="Y842" s="36"/>
      <c r="Z842" s="34"/>
      <c r="AA842" s="224"/>
      <c r="AB842" s="34"/>
      <c r="AC842" s="34"/>
      <c r="AD842" s="34"/>
      <c r="AE842" s="34"/>
      <c r="AK842" s="137"/>
    </row>
    <row r="843" spans="1:37" ht="15.75" customHeight="1">
      <c r="A843" s="34"/>
      <c r="B843" s="34"/>
      <c r="C843" s="34"/>
      <c r="D843" s="34"/>
      <c r="E843" s="34"/>
      <c r="F843" s="34"/>
      <c r="G843" s="34"/>
      <c r="H843" s="34"/>
      <c r="I843" s="34"/>
      <c r="J843" s="34"/>
      <c r="K843" s="34"/>
      <c r="L843" s="34"/>
      <c r="M843" s="34"/>
      <c r="N843" s="34"/>
      <c r="O843" s="34"/>
      <c r="P843" s="34"/>
      <c r="Q843" s="34"/>
      <c r="R843" s="34"/>
      <c r="S843" s="34"/>
      <c r="T843" s="34"/>
      <c r="U843" s="34"/>
      <c r="V843" s="34"/>
      <c r="W843" s="34"/>
      <c r="Y843" s="36"/>
      <c r="Z843" s="34"/>
      <c r="AA843" s="224"/>
      <c r="AB843" s="34"/>
      <c r="AC843" s="34"/>
      <c r="AD843" s="34"/>
      <c r="AE843" s="34"/>
      <c r="AK843" s="137"/>
    </row>
    <row r="844" spans="1:37" ht="15.75" customHeight="1">
      <c r="A844" s="34"/>
      <c r="B844" s="34"/>
      <c r="C844" s="34"/>
      <c r="D844" s="34"/>
      <c r="E844" s="34"/>
      <c r="F844" s="34"/>
      <c r="G844" s="34"/>
      <c r="H844" s="34"/>
      <c r="I844" s="34"/>
      <c r="J844" s="34"/>
      <c r="K844" s="34"/>
      <c r="L844" s="34"/>
      <c r="M844" s="34"/>
      <c r="N844" s="34"/>
      <c r="O844" s="34"/>
      <c r="P844" s="34"/>
      <c r="Q844" s="34"/>
      <c r="R844" s="34"/>
      <c r="S844" s="34"/>
      <c r="T844" s="34"/>
      <c r="U844" s="34"/>
      <c r="V844" s="34"/>
      <c r="W844" s="34"/>
      <c r="Y844" s="36"/>
      <c r="Z844" s="34"/>
      <c r="AA844" s="224"/>
      <c r="AB844" s="34"/>
      <c r="AC844" s="34"/>
      <c r="AD844" s="34"/>
      <c r="AE844" s="34"/>
      <c r="AK844" s="137"/>
    </row>
    <row r="845" spans="1:37" ht="15.75" customHeight="1">
      <c r="A845" s="34"/>
      <c r="B845" s="34"/>
      <c r="C845" s="34"/>
      <c r="D845" s="34"/>
      <c r="E845" s="34"/>
      <c r="F845" s="34"/>
      <c r="G845" s="34"/>
      <c r="H845" s="34"/>
      <c r="I845" s="34"/>
      <c r="J845" s="34"/>
      <c r="K845" s="34"/>
      <c r="L845" s="34"/>
      <c r="M845" s="34"/>
      <c r="N845" s="34"/>
      <c r="O845" s="34"/>
      <c r="P845" s="34"/>
      <c r="Q845" s="34"/>
      <c r="R845" s="34"/>
      <c r="S845" s="34"/>
      <c r="T845" s="34"/>
      <c r="U845" s="34"/>
      <c r="V845" s="34"/>
      <c r="W845" s="34"/>
      <c r="Y845" s="36"/>
      <c r="Z845" s="34"/>
      <c r="AA845" s="224"/>
      <c r="AB845" s="34"/>
      <c r="AC845" s="34"/>
      <c r="AD845" s="34"/>
      <c r="AE845" s="34"/>
      <c r="AK845" s="137"/>
    </row>
    <row r="846" spans="1:37" ht="15.75" customHeight="1">
      <c r="A846" s="34"/>
      <c r="B846" s="34"/>
      <c r="C846" s="34"/>
      <c r="D846" s="34"/>
      <c r="E846" s="34"/>
      <c r="F846" s="34"/>
      <c r="G846" s="34"/>
      <c r="H846" s="34"/>
      <c r="I846" s="34"/>
      <c r="J846" s="34"/>
      <c r="K846" s="34"/>
      <c r="L846" s="34"/>
      <c r="M846" s="34"/>
      <c r="N846" s="34"/>
      <c r="O846" s="34"/>
      <c r="P846" s="34"/>
      <c r="Q846" s="34"/>
      <c r="R846" s="34"/>
      <c r="S846" s="34"/>
      <c r="T846" s="34"/>
      <c r="U846" s="34"/>
      <c r="V846" s="34"/>
      <c r="W846" s="34"/>
      <c r="Y846" s="36"/>
      <c r="Z846" s="34"/>
      <c r="AA846" s="224"/>
      <c r="AB846" s="34"/>
      <c r="AC846" s="34"/>
      <c r="AD846" s="34"/>
      <c r="AE846" s="34"/>
      <c r="AK846" s="137"/>
    </row>
    <row r="847" spans="1:37" ht="15.75" customHeight="1">
      <c r="A847" s="34"/>
      <c r="B847" s="34"/>
      <c r="C847" s="34"/>
      <c r="D847" s="34"/>
      <c r="E847" s="34"/>
      <c r="F847" s="34"/>
      <c r="G847" s="34"/>
      <c r="H847" s="34"/>
      <c r="I847" s="34"/>
      <c r="J847" s="34"/>
      <c r="K847" s="34"/>
      <c r="L847" s="34"/>
      <c r="M847" s="34"/>
      <c r="N847" s="34"/>
      <c r="O847" s="34"/>
      <c r="P847" s="34"/>
      <c r="Q847" s="34"/>
      <c r="R847" s="34"/>
      <c r="S847" s="34"/>
      <c r="T847" s="34"/>
      <c r="U847" s="34"/>
      <c r="V847" s="34"/>
      <c r="W847" s="34"/>
      <c r="Y847" s="36"/>
      <c r="Z847" s="34"/>
      <c r="AA847" s="224"/>
      <c r="AB847" s="34"/>
      <c r="AC847" s="34"/>
      <c r="AD847" s="34"/>
      <c r="AE847" s="34"/>
      <c r="AK847" s="137"/>
    </row>
    <row r="848" spans="1:37" ht="15.75" customHeight="1">
      <c r="A848" s="34"/>
      <c r="B848" s="34"/>
      <c r="C848" s="34"/>
      <c r="D848" s="34"/>
      <c r="E848" s="34"/>
      <c r="F848" s="34"/>
      <c r="G848" s="34"/>
      <c r="H848" s="34"/>
      <c r="I848" s="34"/>
      <c r="J848" s="34"/>
      <c r="K848" s="34"/>
      <c r="L848" s="34"/>
      <c r="M848" s="34"/>
      <c r="N848" s="34"/>
      <c r="O848" s="34"/>
      <c r="P848" s="34"/>
      <c r="Q848" s="34"/>
      <c r="R848" s="34"/>
      <c r="S848" s="34"/>
      <c r="T848" s="34"/>
      <c r="U848" s="34"/>
      <c r="V848" s="34"/>
      <c r="W848" s="34"/>
      <c r="Y848" s="36"/>
      <c r="Z848" s="34"/>
      <c r="AA848" s="224"/>
      <c r="AB848" s="34"/>
      <c r="AC848" s="34"/>
      <c r="AD848" s="34"/>
      <c r="AE848" s="34"/>
      <c r="AK848" s="137"/>
    </row>
    <row r="849" spans="1:37" ht="15.75" customHeight="1">
      <c r="A849" s="34"/>
      <c r="B849" s="34"/>
      <c r="C849" s="34"/>
      <c r="D849" s="34"/>
      <c r="E849" s="34"/>
      <c r="F849" s="34"/>
      <c r="G849" s="34"/>
      <c r="H849" s="34"/>
      <c r="I849" s="34"/>
      <c r="J849" s="34"/>
      <c r="K849" s="34"/>
      <c r="L849" s="34"/>
      <c r="M849" s="34"/>
      <c r="N849" s="34"/>
      <c r="O849" s="34"/>
      <c r="P849" s="34"/>
      <c r="Q849" s="34"/>
      <c r="R849" s="34"/>
      <c r="S849" s="34"/>
      <c r="T849" s="34"/>
      <c r="U849" s="34"/>
      <c r="V849" s="34"/>
      <c r="W849" s="34"/>
      <c r="Y849" s="36"/>
      <c r="Z849" s="34"/>
      <c r="AA849" s="224"/>
      <c r="AB849" s="34"/>
      <c r="AC849" s="34"/>
      <c r="AD849" s="34"/>
      <c r="AE849" s="34"/>
      <c r="AK849" s="137"/>
    </row>
    <row r="850" spans="1:37" ht="15.75" customHeight="1">
      <c r="A850" s="34"/>
      <c r="B850" s="34"/>
      <c r="C850" s="34"/>
      <c r="D850" s="34"/>
      <c r="E850" s="34"/>
      <c r="F850" s="34"/>
      <c r="G850" s="34"/>
      <c r="H850" s="34"/>
      <c r="I850" s="34"/>
      <c r="J850" s="34"/>
      <c r="K850" s="34"/>
      <c r="L850" s="34"/>
      <c r="M850" s="34"/>
      <c r="N850" s="34"/>
      <c r="O850" s="34"/>
      <c r="P850" s="34"/>
      <c r="Q850" s="34"/>
      <c r="R850" s="34"/>
      <c r="S850" s="34"/>
      <c r="T850" s="34"/>
      <c r="U850" s="34"/>
      <c r="V850" s="34"/>
      <c r="W850" s="34"/>
      <c r="Y850" s="36"/>
      <c r="Z850" s="34"/>
      <c r="AA850" s="224"/>
      <c r="AB850" s="34"/>
      <c r="AC850" s="34"/>
      <c r="AD850" s="34"/>
      <c r="AE850" s="34"/>
      <c r="AK850" s="137"/>
    </row>
    <row r="851" spans="1:37" ht="15.75" customHeight="1">
      <c r="A851" s="34"/>
      <c r="B851" s="34"/>
      <c r="C851" s="34"/>
      <c r="D851" s="34"/>
      <c r="E851" s="34"/>
      <c r="F851" s="34"/>
      <c r="G851" s="34"/>
      <c r="H851" s="34"/>
      <c r="I851" s="34"/>
      <c r="J851" s="34"/>
      <c r="K851" s="34"/>
      <c r="L851" s="34"/>
      <c r="M851" s="34"/>
      <c r="N851" s="34"/>
      <c r="O851" s="34"/>
      <c r="P851" s="34"/>
      <c r="Q851" s="34"/>
      <c r="R851" s="34"/>
      <c r="S851" s="34"/>
      <c r="T851" s="34"/>
      <c r="U851" s="34"/>
      <c r="V851" s="34"/>
      <c r="W851" s="34"/>
      <c r="Y851" s="36"/>
      <c r="Z851" s="34"/>
      <c r="AA851" s="224"/>
      <c r="AB851" s="34"/>
      <c r="AC851" s="34"/>
      <c r="AD851" s="34"/>
      <c r="AE851" s="34"/>
      <c r="AK851" s="137"/>
    </row>
    <row r="852" spans="1:37" ht="15.75" customHeight="1">
      <c r="A852" s="34"/>
      <c r="B852" s="34"/>
      <c r="C852" s="34"/>
      <c r="D852" s="34"/>
      <c r="E852" s="34"/>
      <c r="F852" s="34"/>
      <c r="G852" s="34"/>
      <c r="H852" s="34"/>
      <c r="I852" s="34"/>
      <c r="J852" s="34"/>
      <c r="K852" s="34"/>
      <c r="L852" s="34"/>
      <c r="M852" s="34"/>
      <c r="N852" s="34"/>
      <c r="O852" s="34"/>
      <c r="P852" s="34"/>
      <c r="Q852" s="34"/>
      <c r="R852" s="34"/>
      <c r="S852" s="34"/>
      <c r="T852" s="34"/>
      <c r="U852" s="34"/>
      <c r="V852" s="34"/>
      <c r="W852" s="34"/>
      <c r="Y852" s="36"/>
      <c r="Z852" s="34"/>
      <c r="AA852" s="224"/>
      <c r="AB852" s="34"/>
      <c r="AC852" s="34"/>
      <c r="AD852" s="34"/>
      <c r="AE852" s="34"/>
      <c r="AK852" s="137"/>
    </row>
    <row r="853" spans="1:37" ht="15.75" customHeight="1">
      <c r="A853" s="34"/>
      <c r="B853" s="34"/>
      <c r="C853" s="34"/>
      <c r="D853" s="34"/>
      <c r="E853" s="34"/>
      <c r="F853" s="34"/>
      <c r="G853" s="34"/>
      <c r="H853" s="34"/>
      <c r="I853" s="34"/>
      <c r="J853" s="34"/>
      <c r="K853" s="34"/>
      <c r="L853" s="34"/>
      <c r="M853" s="34"/>
      <c r="N853" s="34"/>
      <c r="O853" s="34"/>
      <c r="P853" s="34"/>
      <c r="Q853" s="34"/>
      <c r="R853" s="34"/>
      <c r="S853" s="34"/>
      <c r="T853" s="34"/>
      <c r="U853" s="34"/>
      <c r="V853" s="34"/>
      <c r="W853" s="34"/>
      <c r="Y853" s="36"/>
      <c r="Z853" s="34"/>
      <c r="AA853" s="224"/>
      <c r="AB853" s="34"/>
      <c r="AC853" s="34"/>
      <c r="AD853" s="34"/>
      <c r="AE853" s="34"/>
      <c r="AK853" s="137"/>
    </row>
    <row r="854" spans="1:37" ht="15.75" customHeight="1">
      <c r="A854" s="34"/>
      <c r="B854" s="34"/>
      <c r="C854" s="34"/>
      <c r="D854" s="34"/>
      <c r="E854" s="34"/>
      <c r="F854" s="34"/>
      <c r="G854" s="34"/>
      <c r="H854" s="34"/>
      <c r="I854" s="34"/>
      <c r="J854" s="34"/>
      <c r="K854" s="34"/>
      <c r="L854" s="34"/>
      <c r="M854" s="34"/>
      <c r="N854" s="34"/>
      <c r="O854" s="34"/>
      <c r="P854" s="34"/>
      <c r="Q854" s="34"/>
      <c r="R854" s="34"/>
      <c r="S854" s="34"/>
      <c r="T854" s="34"/>
      <c r="U854" s="34"/>
      <c r="V854" s="34"/>
      <c r="W854" s="34"/>
      <c r="Y854" s="36"/>
      <c r="Z854" s="34"/>
      <c r="AA854" s="224"/>
      <c r="AB854" s="34"/>
      <c r="AC854" s="34"/>
      <c r="AD854" s="34"/>
      <c r="AE854" s="34"/>
      <c r="AK854" s="137"/>
    </row>
    <row r="855" spans="1:37" ht="15.75" customHeight="1">
      <c r="A855" s="34"/>
      <c r="B855" s="34"/>
      <c r="C855" s="34"/>
      <c r="D855" s="34"/>
      <c r="E855" s="34"/>
      <c r="F855" s="34"/>
      <c r="G855" s="34"/>
      <c r="H855" s="34"/>
      <c r="I855" s="34"/>
      <c r="J855" s="34"/>
      <c r="K855" s="34"/>
      <c r="L855" s="34"/>
      <c r="M855" s="34"/>
      <c r="N855" s="34"/>
      <c r="O855" s="34"/>
      <c r="P855" s="34"/>
      <c r="Q855" s="34"/>
      <c r="R855" s="34"/>
      <c r="S855" s="34"/>
      <c r="T855" s="34"/>
      <c r="U855" s="34"/>
      <c r="V855" s="34"/>
      <c r="W855" s="34"/>
      <c r="Y855" s="36"/>
      <c r="Z855" s="34"/>
      <c r="AA855" s="224"/>
      <c r="AB855" s="34"/>
      <c r="AC855" s="34"/>
      <c r="AD855" s="34"/>
      <c r="AE855" s="34"/>
      <c r="AK855" s="137"/>
    </row>
    <row r="856" spans="1:37" ht="15.75" customHeight="1">
      <c r="A856" s="34"/>
      <c r="B856" s="34"/>
      <c r="C856" s="34"/>
      <c r="D856" s="34"/>
      <c r="E856" s="34"/>
      <c r="F856" s="34"/>
      <c r="G856" s="34"/>
      <c r="H856" s="34"/>
      <c r="I856" s="34"/>
      <c r="J856" s="34"/>
      <c r="K856" s="34"/>
      <c r="L856" s="34"/>
      <c r="M856" s="34"/>
      <c r="N856" s="34"/>
      <c r="O856" s="34"/>
      <c r="P856" s="34"/>
      <c r="Q856" s="34"/>
      <c r="R856" s="34"/>
      <c r="S856" s="34"/>
      <c r="T856" s="34"/>
      <c r="U856" s="34"/>
      <c r="V856" s="34"/>
      <c r="W856" s="34"/>
      <c r="Y856" s="36"/>
      <c r="Z856" s="34"/>
      <c r="AA856" s="224"/>
      <c r="AB856" s="34"/>
      <c r="AC856" s="34"/>
      <c r="AD856" s="34"/>
      <c r="AE856" s="34"/>
      <c r="AK856" s="137"/>
    </row>
    <row r="857" spans="1:37" ht="15.75" customHeight="1">
      <c r="A857" s="34"/>
      <c r="B857" s="34"/>
      <c r="C857" s="34"/>
      <c r="D857" s="34"/>
      <c r="E857" s="34"/>
      <c r="F857" s="34"/>
      <c r="G857" s="34"/>
      <c r="H857" s="34"/>
      <c r="I857" s="34"/>
      <c r="J857" s="34"/>
      <c r="K857" s="34"/>
      <c r="L857" s="34"/>
      <c r="M857" s="34"/>
      <c r="N857" s="34"/>
      <c r="O857" s="34"/>
      <c r="P857" s="34"/>
      <c r="Q857" s="34"/>
      <c r="R857" s="34"/>
      <c r="S857" s="34"/>
      <c r="T857" s="34"/>
      <c r="U857" s="34"/>
      <c r="V857" s="34"/>
      <c r="W857" s="34"/>
      <c r="Y857" s="36"/>
      <c r="Z857" s="34"/>
      <c r="AA857" s="224"/>
      <c r="AB857" s="34"/>
      <c r="AC857" s="34"/>
      <c r="AD857" s="34"/>
      <c r="AE857" s="34"/>
      <c r="AK857" s="137"/>
    </row>
    <row r="858" spans="1:37" ht="15.75" customHeight="1">
      <c r="A858" s="34"/>
      <c r="B858" s="34"/>
      <c r="C858" s="34"/>
      <c r="D858" s="34"/>
      <c r="E858" s="34"/>
      <c r="F858" s="34"/>
      <c r="G858" s="34"/>
      <c r="H858" s="34"/>
      <c r="I858" s="34"/>
      <c r="J858" s="34"/>
      <c r="K858" s="34"/>
      <c r="L858" s="34"/>
      <c r="M858" s="34"/>
      <c r="N858" s="34"/>
      <c r="O858" s="34"/>
      <c r="P858" s="34"/>
      <c r="Q858" s="34"/>
      <c r="R858" s="34"/>
      <c r="S858" s="34"/>
      <c r="T858" s="34"/>
      <c r="U858" s="34"/>
      <c r="V858" s="34"/>
      <c r="W858" s="34"/>
      <c r="Y858" s="36"/>
      <c r="Z858" s="34"/>
      <c r="AA858" s="224"/>
      <c r="AB858" s="34"/>
      <c r="AC858" s="34"/>
      <c r="AD858" s="34"/>
      <c r="AE858" s="34"/>
      <c r="AK858" s="137"/>
    </row>
    <row r="859" spans="1:37" ht="15.75" customHeight="1">
      <c r="A859" s="34"/>
      <c r="B859" s="34"/>
      <c r="C859" s="34"/>
      <c r="D859" s="34"/>
      <c r="E859" s="34"/>
      <c r="F859" s="34"/>
      <c r="G859" s="34"/>
      <c r="H859" s="34"/>
      <c r="I859" s="34"/>
      <c r="J859" s="34"/>
      <c r="K859" s="34"/>
      <c r="L859" s="34"/>
      <c r="M859" s="34"/>
      <c r="N859" s="34"/>
      <c r="O859" s="34"/>
      <c r="P859" s="34"/>
      <c r="Q859" s="34"/>
      <c r="R859" s="34"/>
      <c r="S859" s="34"/>
      <c r="T859" s="34"/>
      <c r="U859" s="34"/>
      <c r="V859" s="34"/>
      <c r="W859" s="34"/>
      <c r="Y859" s="36"/>
      <c r="Z859" s="34"/>
      <c r="AA859" s="224"/>
      <c r="AB859" s="34"/>
      <c r="AC859" s="34"/>
      <c r="AD859" s="34"/>
      <c r="AE859" s="34"/>
      <c r="AK859" s="137"/>
    </row>
    <row r="860" spans="1:37" ht="15.75" customHeight="1">
      <c r="A860" s="34"/>
      <c r="B860" s="34"/>
      <c r="C860" s="34"/>
      <c r="D860" s="34"/>
      <c r="E860" s="34"/>
      <c r="F860" s="34"/>
      <c r="G860" s="34"/>
      <c r="H860" s="34"/>
      <c r="I860" s="34"/>
      <c r="J860" s="34"/>
      <c r="K860" s="34"/>
      <c r="L860" s="34"/>
      <c r="M860" s="34"/>
      <c r="N860" s="34"/>
      <c r="O860" s="34"/>
      <c r="P860" s="34"/>
      <c r="Q860" s="34"/>
      <c r="R860" s="34"/>
      <c r="S860" s="34"/>
      <c r="T860" s="34"/>
      <c r="U860" s="34"/>
      <c r="V860" s="34"/>
      <c r="W860" s="34"/>
      <c r="Y860" s="36"/>
      <c r="Z860" s="34"/>
      <c r="AA860" s="224"/>
      <c r="AB860" s="34"/>
      <c r="AC860" s="34"/>
      <c r="AD860" s="34"/>
      <c r="AE860" s="34"/>
      <c r="AK860" s="137"/>
    </row>
    <row r="861" spans="1:37" ht="15.75" customHeight="1">
      <c r="A861" s="34"/>
      <c r="B861" s="34"/>
      <c r="C861" s="34"/>
      <c r="D861" s="34"/>
      <c r="E861" s="34"/>
      <c r="F861" s="34"/>
      <c r="G861" s="34"/>
      <c r="H861" s="34"/>
      <c r="I861" s="34"/>
      <c r="J861" s="34"/>
      <c r="K861" s="34"/>
      <c r="L861" s="34"/>
      <c r="M861" s="34"/>
      <c r="N861" s="34"/>
      <c r="O861" s="34"/>
      <c r="P861" s="34"/>
      <c r="Q861" s="34"/>
      <c r="R861" s="34"/>
      <c r="S861" s="34"/>
      <c r="T861" s="34"/>
      <c r="U861" s="34"/>
      <c r="V861" s="34"/>
      <c r="W861" s="34"/>
      <c r="Y861" s="36"/>
      <c r="Z861" s="34"/>
      <c r="AA861" s="224"/>
      <c r="AB861" s="34"/>
      <c r="AC861" s="34"/>
      <c r="AD861" s="34"/>
      <c r="AE861" s="34"/>
      <c r="AK861" s="137"/>
    </row>
    <row r="862" spans="1:37" ht="15.75" customHeight="1">
      <c r="A862" s="34"/>
      <c r="B862" s="34"/>
      <c r="C862" s="34"/>
      <c r="D862" s="34"/>
      <c r="E862" s="34"/>
      <c r="F862" s="34"/>
      <c r="G862" s="34"/>
      <c r="H862" s="34"/>
      <c r="I862" s="34"/>
      <c r="J862" s="34"/>
      <c r="K862" s="34"/>
      <c r="L862" s="34"/>
      <c r="M862" s="34"/>
      <c r="N862" s="34"/>
      <c r="O862" s="34"/>
      <c r="P862" s="34"/>
      <c r="Q862" s="34"/>
      <c r="R862" s="34"/>
      <c r="S862" s="34"/>
      <c r="T862" s="34"/>
      <c r="U862" s="34"/>
      <c r="V862" s="34"/>
      <c r="W862" s="34"/>
      <c r="Y862" s="36"/>
      <c r="Z862" s="34"/>
      <c r="AA862" s="224"/>
      <c r="AB862" s="34"/>
      <c r="AC862" s="34"/>
      <c r="AD862" s="34"/>
      <c r="AE862" s="34"/>
      <c r="AK862" s="137"/>
    </row>
    <row r="863" spans="1:37" ht="15.75" customHeight="1">
      <c r="A863" s="34"/>
      <c r="B863" s="34"/>
      <c r="C863" s="34"/>
      <c r="D863" s="34"/>
      <c r="E863" s="34"/>
      <c r="F863" s="34"/>
      <c r="G863" s="34"/>
      <c r="H863" s="34"/>
      <c r="I863" s="34"/>
      <c r="J863" s="34"/>
      <c r="K863" s="34"/>
      <c r="L863" s="34"/>
      <c r="M863" s="34"/>
      <c r="N863" s="34"/>
      <c r="O863" s="34"/>
      <c r="P863" s="34"/>
      <c r="Q863" s="34"/>
      <c r="R863" s="34"/>
      <c r="S863" s="34"/>
      <c r="T863" s="34"/>
      <c r="U863" s="34"/>
      <c r="V863" s="34"/>
      <c r="W863" s="34"/>
      <c r="Y863" s="36"/>
      <c r="Z863" s="34"/>
      <c r="AA863" s="224"/>
      <c r="AB863" s="34"/>
      <c r="AC863" s="34"/>
      <c r="AD863" s="34"/>
      <c r="AE863" s="34"/>
      <c r="AK863" s="137"/>
    </row>
    <row r="864" spans="1:37" ht="15.75" customHeight="1">
      <c r="A864" s="34"/>
      <c r="B864" s="34"/>
      <c r="C864" s="34"/>
      <c r="D864" s="34"/>
      <c r="E864" s="34"/>
      <c r="F864" s="34"/>
      <c r="G864" s="34"/>
      <c r="H864" s="34"/>
      <c r="I864" s="34"/>
      <c r="J864" s="34"/>
      <c r="K864" s="34"/>
      <c r="L864" s="34"/>
      <c r="M864" s="34"/>
      <c r="N864" s="34"/>
      <c r="O864" s="34"/>
      <c r="P864" s="34"/>
      <c r="Q864" s="34"/>
      <c r="R864" s="34"/>
      <c r="S864" s="34"/>
      <c r="T864" s="34"/>
      <c r="U864" s="34"/>
      <c r="V864" s="34"/>
      <c r="W864" s="34"/>
      <c r="Y864" s="36"/>
      <c r="Z864" s="34"/>
      <c r="AA864" s="224"/>
      <c r="AB864" s="34"/>
      <c r="AC864" s="34"/>
      <c r="AD864" s="34"/>
      <c r="AE864" s="34"/>
      <c r="AK864" s="137"/>
    </row>
    <row r="865" spans="1:37" ht="15.75" customHeight="1">
      <c r="A865" s="34"/>
      <c r="B865" s="34"/>
      <c r="C865" s="34"/>
      <c r="D865" s="34"/>
      <c r="E865" s="34"/>
      <c r="F865" s="34"/>
      <c r="G865" s="34"/>
      <c r="H865" s="34"/>
      <c r="I865" s="34"/>
      <c r="J865" s="34"/>
      <c r="K865" s="34"/>
      <c r="L865" s="34"/>
      <c r="M865" s="34"/>
      <c r="N865" s="34"/>
      <c r="O865" s="34"/>
      <c r="P865" s="34"/>
      <c r="Q865" s="34"/>
      <c r="R865" s="34"/>
      <c r="S865" s="34"/>
      <c r="T865" s="34"/>
      <c r="U865" s="34"/>
      <c r="V865" s="34"/>
      <c r="W865" s="34"/>
      <c r="Y865" s="36"/>
      <c r="Z865" s="34"/>
      <c r="AA865" s="224"/>
      <c r="AB865" s="34"/>
      <c r="AC865" s="34"/>
      <c r="AD865" s="34"/>
      <c r="AE865" s="34"/>
      <c r="AK865" s="137"/>
    </row>
    <row r="866" spans="1:37" ht="15.75" customHeight="1">
      <c r="A866" s="34"/>
      <c r="B866" s="34"/>
      <c r="C866" s="34"/>
      <c r="D866" s="34"/>
      <c r="E866" s="34"/>
      <c r="F866" s="34"/>
      <c r="G866" s="34"/>
      <c r="H866" s="34"/>
      <c r="I866" s="34"/>
      <c r="J866" s="34"/>
      <c r="K866" s="34"/>
      <c r="L866" s="34"/>
      <c r="M866" s="34"/>
      <c r="N866" s="34"/>
      <c r="O866" s="34"/>
      <c r="P866" s="34"/>
      <c r="Q866" s="34"/>
      <c r="R866" s="34"/>
      <c r="S866" s="34"/>
      <c r="T866" s="34"/>
      <c r="U866" s="34"/>
      <c r="V866" s="34"/>
      <c r="W866" s="34"/>
      <c r="Y866" s="36"/>
      <c r="Z866" s="34"/>
      <c r="AA866" s="224"/>
      <c r="AB866" s="34"/>
      <c r="AC866" s="34"/>
      <c r="AD866" s="34"/>
      <c r="AE866" s="34"/>
      <c r="AK866" s="137"/>
    </row>
    <row r="867" spans="1:37" ht="15.75" customHeight="1">
      <c r="A867" s="34"/>
      <c r="B867" s="34"/>
      <c r="C867" s="34"/>
      <c r="D867" s="34"/>
      <c r="E867" s="34"/>
      <c r="F867" s="34"/>
      <c r="G867" s="34"/>
      <c r="H867" s="34"/>
      <c r="I867" s="34"/>
      <c r="J867" s="34"/>
      <c r="K867" s="34"/>
      <c r="L867" s="34"/>
      <c r="M867" s="34"/>
      <c r="N867" s="34"/>
      <c r="O867" s="34"/>
      <c r="P867" s="34"/>
      <c r="Q867" s="34"/>
      <c r="R867" s="34"/>
      <c r="S867" s="34"/>
      <c r="T867" s="34"/>
      <c r="U867" s="34"/>
      <c r="V867" s="34"/>
      <c r="W867" s="34"/>
      <c r="Y867" s="36"/>
      <c r="Z867" s="34"/>
      <c r="AA867" s="224"/>
      <c r="AB867" s="34"/>
      <c r="AC867" s="34"/>
      <c r="AD867" s="34"/>
      <c r="AE867" s="34"/>
      <c r="AK867" s="137"/>
    </row>
    <row r="868" spans="1:37" ht="15.75" customHeight="1">
      <c r="A868" s="34"/>
      <c r="B868" s="34"/>
      <c r="C868" s="34"/>
      <c r="D868" s="34"/>
      <c r="E868" s="34"/>
      <c r="F868" s="34"/>
      <c r="G868" s="34"/>
      <c r="H868" s="34"/>
      <c r="I868" s="34"/>
      <c r="J868" s="34"/>
      <c r="K868" s="34"/>
      <c r="L868" s="34"/>
      <c r="M868" s="34"/>
      <c r="N868" s="34"/>
      <c r="O868" s="34"/>
      <c r="P868" s="34"/>
      <c r="Q868" s="34"/>
      <c r="R868" s="34"/>
      <c r="S868" s="34"/>
      <c r="T868" s="34"/>
      <c r="U868" s="34"/>
      <c r="V868" s="34"/>
      <c r="W868" s="34"/>
      <c r="Y868" s="36"/>
      <c r="Z868" s="34"/>
      <c r="AA868" s="224"/>
      <c r="AB868" s="34"/>
      <c r="AC868" s="34"/>
      <c r="AD868" s="34"/>
      <c r="AE868" s="34"/>
      <c r="AK868" s="137"/>
    </row>
    <row r="869" spans="1:37" ht="15.75" customHeight="1">
      <c r="A869" s="34"/>
      <c r="B869" s="34"/>
      <c r="C869" s="34"/>
      <c r="D869" s="34"/>
      <c r="E869" s="34"/>
      <c r="F869" s="34"/>
      <c r="G869" s="34"/>
      <c r="H869" s="34"/>
      <c r="I869" s="34"/>
      <c r="J869" s="34"/>
      <c r="K869" s="34"/>
      <c r="L869" s="34"/>
      <c r="M869" s="34"/>
      <c r="N869" s="34"/>
      <c r="O869" s="34"/>
      <c r="P869" s="34"/>
      <c r="Q869" s="34"/>
      <c r="R869" s="34"/>
      <c r="S869" s="34"/>
      <c r="T869" s="34"/>
      <c r="U869" s="34"/>
      <c r="V869" s="34"/>
      <c r="W869" s="34"/>
      <c r="Y869" s="36"/>
      <c r="Z869" s="34"/>
      <c r="AA869" s="224"/>
      <c r="AB869" s="34"/>
      <c r="AC869" s="34"/>
      <c r="AD869" s="34"/>
      <c r="AE869" s="34"/>
      <c r="AK869" s="137"/>
    </row>
    <row r="870" spans="1:37" ht="15.75" customHeight="1">
      <c r="A870" s="34"/>
      <c r="B870" s="34"/>
      <c r="C870" s="34"/>
      <c r="D870" s="34"/>
      <c r="E870" s="34"/>
      <c r="F870" s="34"/>
      <c r="G870" s="34"/>
      <c r="H870" s="34"/>
      <c r="I870" s="34"/>
      <c r="J870" s="34"/>
      <c r="K870" s="34"/>
      <c r="L870" s="34"/>
      <c r="M870" s="34"/>
      <c r="N870" s="34"/>
      <c r="O870" s="34"/>
      <c r="P870" s="34"/>
      <c r="Q870" s="34"/>
      <c r="R870" s="34"/>
      <c r="S870" s="34"/>
      <c r="T870" s="34"/>
      <c r="U870" s="34"/>
      <c r="V870" s="34"/>
      <c r="W870" s="34"/>
      <c r="Y870" s="36"/>
      <c r="Z870" s="34"/>
      <c r="AA870" s="224"/>
      <c r="AB870" s="34"/>
      <c r="AC870" s="34"/>
      <c r="AD870" s="34"/>
      <c r="AE870" s="34"/>
      <c r="AK870" s="137"/>
    </row>
    <row r="871" spans="1:37" ht="15.75" customHeight="1">
      <c r="A871" s="34"/>
      <c r="B871" s="34"/>
      <c r="C871" s="34"/>
      <c r="D871" s="34"/>
      <c r="E871" s="34"/>
      <c r="F871" s="34"/>
      <c r="G871" s="34"/>
      <c r="H871" s="34"/>
      <c r="I871" s="34"/>
      <c r="J871" s="34"/>
      <c r="K871" s="34"/>
      <c r="L871" s="34"/>
      <c r="M871" s="34"/>
      <c r="N871" s="34"/>
      <c r="O871" s="34"/>
      <c r="P871" s="34"/>
      <c r="Q871" s="34"/>
      <c r="R871" s="34"/>
      <c r="S871" s="34"/>
      <c r="T871" s="34"/>
      <c r="U871" s="34"/>
      <c r="V871" s="34"/>
      <c r="W871" s="34"/>
      <c r="Y871" s="36"/>
      <c r="Z871" s="34"/>
      <c r="AA871" s="224"/>
      <c r="AB871" s="34"/>
      <c r="AC871" s="34"/>
      <c r="AD871" s="34"/>
      <c r="AE871" s="34"/>
      <c r="AK871" s="137"/>
    </row>
    <row r="872" spans="1:37" ht="15.75" customHeight="1">
      <c r="A872" s="34"/>
      <c r="B872" s="34"/>
      <c r="C872" s="34"/>
      <c r="D872" s="34"/>
      <c r="E872" s="34"/>
      <c r="F872" s="34"/>
      <c r="G872" s="34"/>
      <c r="H872" s="34"/>
      <c r="I872" s="34"/>
      <c r="J872" s="34"/>
      <c r="K872" s="34"/>
      <c r="L872" s="34"/>
      <c r="M872" s="34"/>
      <c r="N872" s="34"/>
      <c r="O872" s="34"/>
      <c r="P872" s="34"/>
      <c r="Q872" s="34"/>
      <c r="R872" s="34"/>
      <c r="S872" s="34"/>
      <c r="T872" s="34"/>
      <c r="U872" s="34"/>
      <c r="V872" s="34"/>
      <c r="W872" s="34"/>
      <c r="Y872" s="36"/>
      <c r="Z872" s="34"/>
      <c r="AA872" s="224"/>
      <c r="AB872" s="34"/>
      <c r="AC872" s="34"/>
      <c r="AD872" s="34"/>
      <c r="AE872" s="34"/>
      <c r="AK872" s="137"/>
    </row>
    <row r="873" spans="1:37" ht="15.75" customHeight="1">
      <c r="A873" s="34"/>
      <c r="B873" s="34"/>
      <c r="C873" s="34"/>
      <c r="D873" s="34"/>
      <c r="E873" s="34"/>
      <c r="F873" s="34"/>
      <c r="G873" s="34"/>
      <c r="H873" s="34"/>
      <c r="I873" s="34"/>
      <c r="J873" s="34"/>
      <c r="K873" s="34"/>
      <c r="L873" s="34"/>
      <c r="M873" s="34"/>
      <c r="N873" s="34"/>
      <c r="O873" s="34"/>
      <c r="P873" s="34"/>
      <c r="Q873" s="34"/>
      <c r="R873" s="34"/>
      <c r="S873" s="34"/>
      <c r="T873" s="34"/>
      <c r="U873" s="34"/>
      <c r="V873" s="34"/>
      <c r="W873" s="34"/>
      <c r="Y873" s="36"/>
      <c r="Z873" s="34"/>
      <c r="AA873" s="224"/>
      <c r="AB873" s="34"/>
      <c r="AC873" s="34"/>
      <c r="AD873" s="34"/>
      <c r="AE873" s="34"/>
      <c r="AK873" s="137"/>
    </row>
    <row r="874" spans="1:37" ht="15.75" customHeight="1">
      <c r="A874" s="34"/>
      <c r="B874" s="34"/>
      <c r="C874" s="34"/>
      <c r="D874" s="34"/>
      <c r="E874" s="34"/>
      <c r="F874" s="34"/>
      <c r="G874" s="34"/>
      <c r="H874" s="34"/>
      <c r="I874" s="34"/>
      <c r="J874" s="34"/>
      <c r="K874" s="34"/>
      <c r="L874" s="34"/>
      <c r="M874" s="34"/>
      <c r="N874" s="34"/>
      <c r="O874" s="34"/>
      <c r="P874" s="34"/>
      <c r="Q874" s="34"/>
      <c r="R874" s="34"/>
      <c r="S874" s="34"/>
      <c r="T874" s="34"/>
      <c r="U874" s="34"/>
      <c r="V874" s="34"/>
      <c r="W874" s="34"/>
      <c r="Y874" s="36"/>
      <c r="Z874" s="34"/>
      <c r="AA874" s="224"/>
      <c r="AB874" s="34"/>
      <c r="AC874" s="34"/>
      <c r="AD874" s="34"/>
      <c r="AE874" s="34"/>
      <c r="AK874" s="137"/>
    </row>
    <row r="875" spans="1:37" ht="15.75" customHeight="1">
      <c r="A875" s="34"/>
      <c r="B875" s="34"/>
      <c r="C875" s="34"/>
      <c r="D875" s="34"/>
      <c r="E875" s="34"/>
      <c r="F875" s="34"/>
      <c r="G875" s="34"/>
      <c r="H875" s="34"/>
      <c r="I875" s="34"/>
      <c r="J875" s="34"/>
      <c r="K875" s="34"/>
      <c r="L875" s="34"/>
      <c r="M875" s="34"/>
      <c r="N875" s="34"/>
      <c r="O875" s="34"/>
      <c r="P875" s="34"/>
      <c r="Q875" s="34"/>
      <c r="R875" s="34"/>
      <c r="S875" s="34"/>
      <c r="T875" s="34"/>
      <c r="U875" s="34"/>
      <c r="V875" s="34"/>
      <c r="W875" s="34"/>
      <c r="Y875" s="36"/>
      <c r="Z875" s="34"/>
      <c r="AA875" s="224"/>
      <c r="AB875" s="34"/>
      <c r="AC875" s="34"/>
      <c r="AD875" s="34"/>
      <c r="AE875" s="34"/>
      <c r="AK875" s="137"/>
    </row>
    <row r="876" spans="1:37" ht="15.75" customHeight="1">
      <c r="A876" s="34"/>
      <c r="B876" s="34"/>
      <c r="C876" s="34"/>
      <c r="D876" s="34"/>
      <c r="E876" s="34"/>
      <c r="F876" s="34"/>
      <c r="G876" s="34"/>
      <c r="H876" s="34"/>
      <c r="I876" s="34"/>
      <c r="J876" s="34"/>
      <c r="K876" s="34"/>
      <c r="L876" s="34"/>
      <c r="M876" s="34"/>
      <c r="N876" s="34"/>
      <c r="O876" s="34"/>
      <c r="P876" s="34"/>
      <c r="Q876" s="34"/>
      <c r="R876" s="34"/>
      <c r="S876" s="34"/>
      <c r="T876" s="34"/>
      <c r="U876" s="34"/>
      <c r="V876" s="34"/>
      <c r="W876" s="34"/>
      <c r="Y876" s="36"/>
      <c r="Z876" s="34"/>
      <c r="AA876" s="224"/>
      <c r="AB876" s="34"/>
      <c r="AC876" s="34"/>
      <c r="AD876" s="34"/>
      <c r="AE876" s="34"/>
      <c r="AK876" s="137"/>
    </row>
    <row r="877" spans="1:37" ht="15.75" customHeight="1">
      <c r="A877" s="34"/>
      <c r="B877" s="34"/>
      <c r="C877" s="34"/>
      <c r="D877" s="34"/>
      <c r="E877" s="34"/>
      <c r="F877" s="34"/>
      <c r="G877" s="34"/>
      <c r="H877" s="34"/>
      <c r="I877" s="34"/>
      <c r="J877" s="34"/>
      <c r="K877" s="34"/>
      <c r="L877" s="34"/>
      <c r="M877" s="34"/>
      <c r="N877" s="34"/>
      <c r="O877" s="34"/>
      <c r="P877" s="34"/>
      <c r="Q877" s="34"/>
      <c r="R877" s="34"/>
      <c r="S877" s="34"/>
      <c r="T877" s="34"/>
      <c r="U877" s="34"/>
      <c r="V877" s="34"/>
      <c r="W877" s="34"/>
      <c r="Y877" s="36"/>
      <c r="Z877" s="34"/>
      <c r="AA877" s="224"/>
      <c r="AB877" s="34"/>
      <c r="AC877" s="34"/>
      <c r="AD877" s="34"/>
      <c r="AE877" s="34"/>
      <c r="AK877" s="137"/>
    </row>
    <row r="878" spans="1:37" ht="15.75" customHeight="1">
      <c r="A878" s="34"/>
      <c r="B878" s="34"/>
      <c r="C878" s="34"/>
      <c r="D878" s="34"/>
      <c r="E878" s="34"/>
      <c r="F878" s="34"/>
      <c r="G878" s="34"/>
      <c r="H878" s="34"/>
      <c r="I878" s="34"/>
      <c r="J878" s="34"/>
      <c r="K878" s="34"/>
      <c r="L878" s="34"/>
      <c r="M878" s="34"/>
      <c r="N878" s="34"/>
      <c r="O878" s="34"/>
      <c r="P878" s="34"/>
      <c r="Q878" s="34"/>
      <c r="R878" s="34"/>
      <c r="S878" s="34"/>
      <c r="T878" s="34"/>
      <c r="U878" s="34"/>
      <c r="V878" s="34"/>
      <c r="W878" s="34"/>
      <c r="Y878" s="36"/>
      <c r="Z878" s="34"/>
      <c r="AA878" s="224"/>
      <c r="AB878" s="34"/>
      <c r="AC878" s="34"/>
      <c r="AD878" s="34"/>
      <c r="AE878" s="34"/>
      <c r="AK878" s="137"/>
    </row>
    <row r="879" spans="1:37" ht="15.75" customHeight="1">
      <c r="A879" s="34"/>
      <c r="B879" s="34"/>
      <c r="C879" s="34"/>
      <c r="D879" s="34"/>
      <c r="E879" s="34"/>
      <c r="F879" s="34"/>
      <c r="G879" s="34"/>
      <c r="H879" s="34"/>
      <c r="I879" s="34"/>
      <c r="J879" s="34"/>
      <c r="K879" s="34"/>
      <c r="L879" s="34"/>
      <c r="M879" s="34"/>
      <c r="N879" s="34"/>
      <c r="O879" s="34"/>
      <c r="P879" s="34"/>
      <c r="Q879" s="34"/>
      <c r="R879" s="34"/>
      <c r="S879" s="34"/>
      <c r="T879" s="34"/>
      <c r="U879" s="34"/>
      <c r="V879" s="34"/>
      <c r="W879" s="34"/>
      <c r="Y879" s="36"/>
      <c r="Z879" s="34"/>
      <c r="AA879" s="224"/>
      <c r="AB879" s="34"/>
      <c r="AC879" s="34"/>
      <c r="AD879" s="34"/>
      <c r="AE879" s="34"/>
      <c r="AK879" s="137"/>
    </row>
    <row r="880" spans="1:37" ht="15.75" customHeight="1">
      <c r="A880" s="34"/>
      <c r="B880" s="34"/>
      <c r="C880" s="34"/>
      <c r="D880" s="34"/>
      <c r="E880" s="34"/>
      <c r="F880" s="34"/>
      <c r="G880" s="34"/>
      <c r="H880" s="34"/>
      <c r="I880" s="34"/>
      <c r="J880" s="34"/>
      <c r="K880" s="34"/>
      <c r="L880" s="34"/>
      <c r="M880" s="34"/>
      <c r="N880" s="34"/>
      <c r="O880" s="34"/>
      <c r="P880" s="34"/>
      <c r="Q880" s="34"/>
      <c r="R880" s="34"/>
      <c r="S880" s="34"/>
      <c r="T880" s="34"/>
      <c r="U880" s="34"/>
      <c r="V880" s="34"/>
      <c r="W880" s="34"/>
      <c r="Y880" s="36"/>
      <c r="Z880" s="34"/>
      <c r="AA880" s="224"/>
      <c r="AB880" s="34"/>
      <c r="AC880" s="34"/>
      <c r="AD880" s="34"/>
      <c r="AE880" s="34"/>
      <c r="AK880" s="137"/>
    </row>
    <row r="881" spans="1:37" ht="15.75" customHeight="1">
      <c r="A881" s="34"/>
      <c r="B881" s="34"/>
      <c r="C881" s="34"/>
      <c r="D881" s="34"/>
      <c r="E881" s="34"/>
      <c r="F881" s="34"/>
      <c r="G881" s="34"/>
      <c r="H881" s="34"/>
      <c r="I881" s="34"/>
      <c r="J881" s="34"/>
      <c r="K881" s="34"/>
      <c r="L881" s="34"/>
      <c r="M881" s="34"/>
      <c r="N881" s="34"/>
      <c r="O881" s="34"/>
      <c r="P881" s="34"/>
      <c r="Q881" s="34"/>
      <c r="R881" s="34"/>
      <c r="S881" s="34"/>
      <c r="T881" s="34"/>
      <c r="U881" s="34"/>
      <c r="V881" s="34"/>
      <c r="W881" s="34"/>
      <c r="Y881" s="36"/>
      <c r="Z881" s="34"/>
      <c r="AA881" s="224"/>
      <c r="AB881" s="34"/>
      <c r="AC881" s="34"/>
      <c r="AD881" s="34"/>
      <c r="AE881" s="34"/>
      <c r="AK881" s="137"/>
    </row>
    <row r="882" spans="1:37" ht="15.75" customHeight="1">
      <c r="A882" s="34"/>
      <c r="B882" s="34"/>
      <c r="C882" s="34"/>
      <c r="D882" s="34"/>
      <c r="E882" s="34"/>
      <c r="F882" s="34"/>
      <c r="G882" s="34"/>
      <c r="H882" s="34"/>
      <c r="I882" s="34"/>
      <c r="J882" s="34"/>
      <c r="K882" s="34"/>
      <c r="L882" s="34"/>
      <c r="M882" s="34"/>
      <c r="N882" s="34"/>
      <c r="O882" s="34"/>
      <c r="P882" s="34"/>
      <c r="Q882" s="34"/>
      <c r="R882" s="34"/>
      <c r="S882" s="34"/>
      <c r="T882" s="34"/>
      <c r="U882" s="34"/>
      <c r="V882" s="34"/>
      <c r="W882" s="34"/>
      <c r="Y882" s="36"/>
      <c r="Z882" s="34"/>
      <c r="AA882" s="224"/>
      <c r="AB882" s="34"/>
      <c r="AC882" s="34"/>
      <c r="AD882" s="34"/>
      <c r="AE882" s="34"/>
      <c r="AK882" s="137"/>
    </row>
    <row r="883" spans="1:37" ht="15.75" customHeight="1">
      <c r="A883" s="34"/>
      <c r="B883" s="34"/>
      <c r="C883" s="34"/>
      <c r="D883" s="34"/>
      <c r="E883" s="34"/>
      <c r="F883" s="34"/>
      <c r="G883" s="34"/>
      <c r="H883" s="34"/>
      <c r="I883" s="34"/>
      <c r="J883" s="34"/>
      <c r="K883" s="34"/>
      <c r="L883" s="34"/>
      <c r="M883" s="34"/>
      <c r="N883" s="34"/>
      <c r="O883" s="34"/>
      <c r="P883" s="34"/>
      <c r="Q883" s="34"/>
      <c r="R883" s="34"/>
      <c r="S883" s="34"/>
      <c r="T883" s="34"/>
      <c r="U883" s="34"/>
      <c r="V883" s="34"/>
      <c r="W883" s="34"/>
      <c r="Y883" s="36"/>
      <c r="Z883" s="34"/>
      <c r="AA883" s="224"/>
      <c r="AB883" s="34"/>
      <c r="AC883" s="34"/>
      <c r="AD883" s="34"/>
      <c r="AE883" s="34"/>
      <c r="AK883" s="137"/>
    </row>
    <row r="884" spans="1:37" ht="15.75" customHeight="1">
      <c r="A884" s="34"/>
      <c r="B884" s="34"/>
      <c r="C884" s="34"/>
      <c r="D884" s="34"/>
      <c r="E884" s="34"/>
      <c r="F884" s="34"/>
      <c r="G884" s="34"/>
      <c r="H884" s="34"/>
      <c r="I884" s="34"/>
      <c r="J884" s="34"/>
      <c r="K884" s="34"/>
      <c r="L884" s="34"/>
      <c r="M884" s="34"/>
      <c r="N884" s="34"/>
      <c r="O884" s="34"/>
      <c r="P884" s="34"/>
      <c r="Q884" s="34"/>
      <c r="R884" s="34"/>
      <c r="S884" s="34"/>
      <c r="T884" s="34"/>
      <c r="U884" s="34"/>
      <c r="V884" s="34"/>
      <c r="W884" s="34"/>
      <c r="Y884" s="36"/>
      <c r="Z884" s="34"/>
      <c r="AA884" s="224"/>
      <c r="AB884" s="34"/>
      <c r="AC884" s="34"/>
      <c r="AD884" s="34"/>
      <c r="AE884" s="34"/>
      <c r="AK884" s="137"/>
    </row>
    <row r="885" spans="1:37" ht="15.75" customHeight="1">
      <c r="A885" s="34"/>
      <c r="B885" s="34"/>
      <c r="C885" s="34"/>
      <c r="D885" s="34"/>
      <c r="E885" s="34"/>
      <c r="F885" s="34"/>
      <c r="G885" s="34"/>
      <c r="H885" s="34"/>
      <c r="I885" s="34"/>
      <c r="J885" s="34"/>
      <c r="K885" s="34"/>
      <c r="L885" s="34"/>
      <c r="M885" s="34"/>
      <c r="N885" s="34"/>
      <c r="O885" s="34"/>
      <c r="P885" s="34"/>
      <c r="Q885" s="34"/>
      <c r="R885" s="34"/>
      <c r="S885" s="34"/>
      <c r="T885" s="34"/>
      <c r="U885" s="34"/>
      <c r="V885" s="34"/>
      <c r="W885" s="34"/>
      <c r="Y885" s="36"/>
      <c r="Z885" s="34"/>
      <c r="AA885" s="224"/>
      <c r="AB885" s="34"/>
      <c r="AC885" s="34"/>
      <c r="AD885" s="34"/>
      <c r="AE885" s="34"/>
      <c r="AK885" s="137"/>
    </row>
    <row r="886" spans="1:37" ht="15.75" customHeight="1">
      <c r="A886" s="34"/>
      <c r="B886" s="34"/>
      <c r="C886" s="34"/>
      <c r="D886" s="34"/>
      <c r="E886" s="34"/>
      <c r="F886" s="34"/>
      <c r="G886" s="34"/>
      <c r="H886" s="34"/>
      <c r="I886" s="34"/>
      <c r="J886" s="34"/>
      <c r="K886" s="34"/>
      <c r="L886" s="34"/>
      <c r="M886" s="34"/>
      <c r="N886" s="34"/>
      <c r="O886" s="34"/>
      <c r="P886" s="34"/>
      <c r="Q886" s="34"/>
      <c r="R886" s="34"/>
      <c r="S886" s="34"/>
      <c r="T886" s="34"/>
      <c r="U886" s="34"/>
      <c r="V886" s="34"/>
      <c r="W886" s="34"/>
      <c r="Y886" s="36"/>
      <c r="Z886" s="34"/>
      <c r="AA886" s="224"/>
      <c r="AB886" s="34"/>
      <c r="AC886" s="34"/>
      <c r="AD886" s="34"/>
      <c r="AE886" s="34"/>
      <c r="AK886" s="137"/>
    </row>
    <row r="887" spans="1:37" ht="15.75" customHeight="1">
      <c r="A887" s="34"/>
      <c r="B887" s="34"/>
      <c r="C887" s="34"/>
      <c r="D887" s="34"/>
      <c r="E887" s="34"/>
      <c r="F887" s="34"/>
      <c r="G887" s="34"/>
      <c r="H887" s="34"/>
      <c r="I887" s="34"/>
      <c r="J887" s="34"/>
      <c r="K887" s="34"/>
      <c r="L887" s="34"/>
      <c r="M887" s="34"/>
      <c r="N887" s="34"/>
      <c r="O887" s="34"/>
      <c r="P887" s="34"/>
      <c r="Q887" s="34"/>
      <c r="R887" s="34"/>
      <c r="S887" s="34"/>
      <c r="T887" s="34"/>
      <c r="U887" s="34"/>
      <c r="V887" s="34"/>
      <c r="W887" s="34"/>
      <c r="Y887" s="36"/>
      <c r="Z887" s="34"/>
      <c r="AA887" s="224"/>
      <c r="AB887" s="34"/>
      <c r="AC887" s="34"/>
      <c r="AD887" s="34"/>
      <c r="AE887" s="34"/>
      <c r="AK887" s="137"/>
    </row>
    <row r="888" spans="1:37" ht="15.75" customHeight="1">
      <c r="A888" s="34"/>
      <c r="B888" s="34"/>
      <c r="C888" s="34"/>
      <c r="D888" s="34"/>
      <c r="E888" s="34"/>
      <c r="F888" s="34"/>
      <c r="G888" s="34"/>
      <c r="H888" s="34"/>
      <c r="I888" s="34"/>
      <c r="J888" s="34"/>
      <c r="K888" s="34"/>
      <c r="L888" s="34"/>
      <c r="M888" s="34"/>
      <c r="N888" s="34"/>
      <c r="O888" s="34"/>
      <c r="P888" s="34"/>
      <c r="Q888" s="34"/>
      <c r="R888" s="34"/>
      <c r="S888" s="34"/>
      <c r="T888" s="34"/>
      <c r="U888" s="34"/>
      <c r="V888" s="34"/>
      <c r="W888" s="34"/>
      <c r="Y888" s="36"/>
      <c r="Z888" s="34"/>
      <c r="AA888" s="224"/>
      <c r="AB888" s="34"/>
      <c r="AC888" s="34"/>
      <c r="AD888" s="34"/>
      <c r="AE888" s="34"/>
      <c r="AK888" s="137"/>
    </row>
    <row r="889" spans="1:37" ht="15.75" customHeight="1">
      <c r="A889" s="34"/>
      <c r="B889" s="34"/>
      <c r="C889" s="34"/>
      <c r="D889" s="34"/>
      <c r="E889" s="34"/>
      <c r="F889" s="34"/>
      <c r="G889" s="34"/>
      <c r="H889" s="34"/>
      <c r="I889" s="34"/>
      <c r="J889" s="34"/>
      <c r="K889" s="34"/>
      <c r="L889" s="34"/>
      <c r="M889" s="34"/>
      <c r="N889" s="34"/>
      <c r="O889" s="34"/>
      <c r="P889" s="34"/>
      <c r="Q889" s="34"/>
      <c r="R889" s="34"/>
      <c r="S889" s="34"/>
      <c r="T889" s="34"/>
      <c r="U889" s="34"/>
      <c r="V889" s="34"/>
      <c r="W889" s="34"/>
      <c r="Y889" s="36"/>
      <c r="Z889" s="34"/>
      <c r="AA889" s="224"/>
      <c r="AB889" s="34"/>
      <c r="AC889" s="34"/>
      <c r="AD889" s="34"/>
      <c r="AE889" s="34"/>
      <c r="AK889" s="137"/>
    </row>
    <row r="890" spans="1:37" ht="15.75" customHeight="1">
      <c r="A890" s="34"/>
      <c r="B890" s="34"/>
      <c r="C890" s="34"/>
      <c r="D890" s="34"/>
      <c r="E890" s="34"/>
      <c r="F890" s="34"/>
      <c r="G890" s="34"/>
      <c r="H890" s="34"/>
      <c r="I890" s="34"/>
      <c r="J890" s="34"/>
      <c r="K890" s="34"/>
      <c r="L890" s="34"/>
      <c r="M890" s="34"/>
      <c r="N890" s="34"/>
      <c r="O890" s="34"/>
      <c r="P890" s="34"/>
      <c r="Q890" s="34"/>
      <c r="R890" s="34"/>
      <c r="S890" s="34"/>
      <c r="T890" s="34"/>
      <c r="U890" s="34"/>
      <c r="V890" s="34"/>
      <c r="W890" s="34"/>
      <c r="Y890" s="36"/>
      <c r="Z890" s="34"/>
      <c r="AA890" s="224"/>
      <c r="AB890" s="34"/>
      <c r="AC890" s="34"/>
      <c r="AD890" s="34"/>
      <c r="AE890" s="34"/>
      <c r="AK890" s="137"/>
    </row>
    <row r="891" spans="1:37" ht="15.75" customHeight="1">
      <c r="A891" s="34"/>
      <c r="B891" s="34"/>
      <c r="C891" s="34"/>
      <c r="D891" s="34"/>
      <c r="E891" s="34"/>
      <c r="F891" s="34"/>
      <c r="G891" s="34"/>
      <c r="H891" s="34"/>
      <c r="I891" s="34"/>
      <c r="J891" s="34"/>
      <c r="K891" s="34"/>
      <c r="L891" s="34"/>
      <c r="M891" s="34"/>
      <c r="N891" s="34"/>
      <c r="O891" s="34"/>
      <c r="P891" s="34"/>
      <c r="Q891" s="34"/>
      <c r="R891" s="34"/>
      <c r="S891" s="34"/>
      <c r="T891" s="34"/>
      <c r="U891" s="34"/>
      <c r="V891" s="34"/>
      <c r="W891" s="34"/>
      <c r="Y891" s="36"/>
      <c r="Z891" s="34"/>
      <c r="AA891" s="224"/>
      <c r="AB891" s="34"/>
      <c r="AC891" s="34"/>
      <c r="AD891" s="34"/>
      <c r="AE891" s="34"/>
      <c r="AK891" s="137"/>
    </row>
    <row r="892" spans="1:37" ht="15.75" customHeight="1">
      <c r="A892" s="34"/>
      <c r="B892" s="34"/>
      <c r="C892" s="34"/>
      <c r="D892" s="34"/>
      <c r="E892" s="34"/>
      <c r="F892" s="34"/>
      <c r="G892" s="34"/>
      <c r="H892" s="34"/>
      <c r="I892" s="34"/>
      <c r="J892" s="34"/>
      <c r="K892" s="34"/>
      <c r="L892" s="34"/>
      <c r="M892" s="34"/>
      <c r="N892" s="34"/>
      <c r="O892" s="34"/>
      <c r="P892" s="34"/>
      <c r="Q892" s="34"/>
      <c r="R892" s="34"/>
      <c r="S892" s="34"/>
      <c r="T892" s="34"/>
      <c r="U892" s="34"/>
      <c r="V892" s="34"/>
      <c r="W892" s="34"/>
      <c r="Y892" s="36"/>
      <c r="Z892" s="34"/>
      <c r="AA892" s="224"/>
      <c r="AB892" s="34"/>
      <c r="AC892" s="34"/>
      <c r="AD892" s="34"/>
      <c r="AE892" s="34"/>
      <c r="AK892" s="137"/>
    </row>
    <row r="893" spans="1:37" ht="15.75" customHeight="1">
      <c r="A893" s="34"/>
      <c r="B893" s="34"/>
      <c r="C893" s="34"/>
      <c r="D893" s="34"/>
      <c r="E893" s="34"/>
      <c r="F893" s="34"/>
      <c r="G893" s="34"/>
      <c r="H893" s="34"/>
      <c r="I893" s="34"/>
      <c r="J893" s="34"/>
      <c r="K893" s="34"/>
      <c r="L893" s="34"/>
      <c r="M893" s="34"/>
      <c r="N893" s="34"/>
      <c r="O893" s="34"/>
      <c r="P893" s="34"/>
      <c r="Q893" s="34"/>
      <c r="R893" s="34"/>
      <c r="S893" s="34"/>
      <c r="T893" s="34"/>
      <c r="U893" s="34"/>
      <c r="V893" s="34"/>
      <c r="W893" s="34"/>
      <c r="Y893" s="36"/>
      <c r="Z893" s="34"/>
      <c r="AA893" s="224"/>
      <c r="AB893" s="34"/>
      <c r="AC893" s="34"/>
      <c r="AD893" s="34"/>
      <c r="AE893" s="34"/>
      <c r="AK893" s="137"/>
    </row>
    <row r="894" spans="1:37" ht="15.75" customHeight="1">
      <c r="A894" s="34"/>
      <c r="B894" s="34"/>
      <c r="C894" s="34"/>
      <c r="D894" s="34"/>
      <c r="E894" s="34"/>
      <c r="F894" s="34"/>
      <c r="G894" s="34"/>
      <c r="H894" s="34"/>
      <c r="I894" s="34"/>
      <c r="J894" s="34"/>
      <c r="K894" s="34"/>
      <c r="L894" s="34"/>
      <c r="M894" s="34"/>
      <c r="N894" s="34"/>
      <c r="O894" s="34"/>
      <c r="P894" s="34"/>
      <c r="Q894" s="34"/>
      <c r="R894" s="34"/>
      <c r="S894" s="34"/>
      <c r="T894" s="34"/>
      <c r="U894" s="34"/>
      <c r="V894" s="34"/>
      <c r="W894" s="34"/>
      <c r="Y894" s="36"/>
      <c r="Z894" s="34"/>
      <c r="AA894" s="224"/>
      <c r="AB894" s="34"/>
      <c r="AC894" s="34"/>
      <c r="AD894" s="34"/>
      <c r="AE894" s="34"/>
      <c r="AK894" s="137"/>
    </row>
    <row r="895" spans="1:37" ht="15.75" customHeight="1">
      <c r="A895" s="34"/>
      <c r="B895" s="34"/>
      <c r="C895" s="34"/>
      <c r="D895" s="34"/>
      <c r="E895" s="34"/>
      <c r="F895" s="34"/>
      <c r="G895" s="34"/>
      <c r="H895" s="34"/>
      <c r="I895" s="34"/>
      <c r="J895" s="34"/>
      <c r="K895" s="34"/>
      <c r="L895" s="34"/>
      <c r="M895" s="34"/>
      <c r="N895" s="34"/>
      <c r="O895" s="34"/>
      <c r="P895" s="34"/>
      <c r="Q895" s="34"/>
      <c r="R895" s="34"/>
      <c r="S895" s="34"/>
      <c r="T895" s="34"/>
      <c r="U895" s="34"/>
      <c r="V895" s="34"/>
      <c r="W895" s="34"/>
      <c r="Y895" s="36"/>
      <c r="Z895" s="34"/>
      <c r="AA895" s="224"/>
      <c r="AB895" s="34"/>
      <c r="AC895" s="34"/>
      <c r="AD895" s="34"/>
      <c r="AE895" s="34"/>
      <c r="AK895" s="137"/>
    </row>
    <row r="896" spans="1:37" ht="15.75" customHeight="1">
      <c r="A896" s="34"/>
      <c r="B896" s="34"/>
      <c r="C896" s="34"/>
      <c r="D896" s="34"/>
      <c r="E896" s="34"/>
      <c r="F896" s="34"/>
      <c r="G896" s="34"/>
      <c r="H896" s="34"/>
      <c r="I896" s="34"/>
      <c r="J896" s="34"/>
      <c r="K896" s="34"/>
      <c r="L896" s="34"/>
      <c r="M896" s="34"/>
      <c r="N896" s="34"/>
      <c r="O896" s="34"/>
      <c r="P896" s="34"/>
      <c r="Q896" s="34"/>
      <c r="R896" s="34"/>
      <c r="S896" s="34"/>
      <c r="T896" s="34"/>
      <c r="U896" s="34"/>
      <c r="V896" s="34"/>
      <c r="W896" s="34"/>
      <c r="Y896" s="36"/>
      <c r="Z896" s="34"/>
      <c r="AA896" s="224"/>
      <c r="AB896" s="34"/>
      <c r="AC896" s="34"/>
      <c r="AD896" s="34"/>
      <c r="AE896" s="34"/>
      <c r="AK896" s="137"/>
    </row>
    <row r="897" spans="1:37" ht="15.75" customHeight="1">
      <c r="A897" s="34"/>
      <c r="B897" s="34"/>
      <c r="C897" s="34"/>
      <c r="D897" s="34"/>
      <c r="E897" s="34"/>
      <c r="F897" s="34"/>
      <c r="G897" s="34"/>
      <c r="H897" s="34"/>
      <c r="I897" s="34"/>
      <c r="J897" s="34"/>
      <c r="K897" s="34"/>
      <c r="L897" s="34"/>
      <c r="M897" s="34"/>
      <c r="N897" s="34"/>
      <c r="O897" s="34"/>
      <c r="P897" s="34"/>
      <c r="Q897" s="34"/>
      <c r="R897" s="34"/>
      <c r="S897" s="34"/>
      <c r="T897" s="34"/>
      <c r="U897" s="34"/>
      <c r="V897" s="34"/>
      <c r="W897" s="34"/>
      <c r="Y897" s="36"/>
      <c r="Z897" s="34"/>
      <c r="AA897" s="224"/>
      <c r="AB897" s="34"/>
      <c r="AC897" s="34"/>
      <c r="AD897" s="34"/>
      <c r="AE897" s="34"/>
      <c r="AK897" s="137"/>
    </row>
    <row r="898" spans="1:37" ht="15.75" customHeight="1">
      <c r="A898" s="34"/>
      <c r="B898" s="34"/>
      <c r="C898" s="34"/>
      <c r="D898" s="34"/>
      <c r="E898" s="34"/>
      <c r="F898" s="34"/>
      <c r="G898" s="34"/>
      <c r="H898" s="34"/>
      <c r="I898" s="34"/>
      <c r="J898" s="34"/>
      <c r="K898" s="34"/>
      <c r="L898" s="34"/>
      <c r="M898" s="34"/>
      <c r="N898" s="34"/>
      <c r="O898" s="34"/>
      <c r="P898" s="34"/>
      <c r="Q898" s="34"/>
      <c r="R898" s="34"/>
      <c r="S898" s="34"/>
      <c r="T898" s="34"/>
      <c r="U898" s="34"/>
      <c r="V898" s="34"/>
      <c r="W898" s="34"/>
      <c r="Y898" s="36"/>
      <c r="Z898" s="34"/>
      <c r="AA898" s="224"/>
      <c r="AB898" s="34"/>
      <c r="AC898" s="34"/>
      <c r="AD898" s="34"/>
      <c r="AE898" s="34"/>
      <c r="AK898" s="137"/>
    </row>
    <row r="899" spans="1:37" ht="15.75" customHeight="1">
      <c r="A899" s="34"/>
      <c r="B899" s="34"/>
      <c r="C899" s="34"/>
      <c r="D899" s="34"/>
      <c r="E899" s="34"/>
      <c r="F899" s="34"/>
      <c r="G899" s="34"/>
      <c r="H899" s="34"/>
      <c r="I899" s="34"/>
      <c r="J899" s="34"/>
      <c r="K899" s="34"/>
      <c r="L899" s="34"/>
      <c r="M899" s="34"/>
      <c r="N899" s="34"/>
      <c r="O899" s="34"/>
      <c r="P899" s="34"/>
      <c r="Q899" s="34"/>
      <c r="R899" s="34"/>
      <c r="S899" s="34"/>
      <c r="T899" s="34"/>
      <c r="U899" s="34"/>
      <c r="V899" s="34"/>
      <c r="W899" s="34"/>
      <c r="Y899" s="36"/>
      <c r="Z899" s="34"/>
      <c r="AA899" s="224"/>
      <c r="AB899" s="34"/>
      <c r="AC899" s="34"/>
      <c r="AD899" s="34"/>
      <c r="AE899" s="34"/>
      <c r="AK899" s="137"/>
    </row>
    <row r="900" spans="1:37" ht="15.75" customHeight="1">
      <c r="A900" s="34"/>
      <c r="B900" s="34"/>
      <c r="C900" s="34"/>
      <c r="D900" s="34"/>
      <c r="E900" s="34"/>
      <c r="F900" s="34"/>
      <c r="G900" s="34"/>
      <c r="H900" s="34"/>
      <c r="I900" s="34"/>
      <c r="J900" s="34"/>
      <c r="K900" s="34"/>
      <c r="L900" s="34"/>
      <c r="M900" s="34"/>
      <c r="N900" s="34"/>
      <c r="O900" s="34"/>
      <c r="P900" s="34"/>
      <c r="Q900" s="34"/>
      <c r="R900" s="34"/>
      <c r="S900" s="34"/>
      <c r="T900" s="34"/>
      <c r="U900" s="34"/>
      <c r="V900" s="34"/>
      <c r="W900" s="34"/>
      <c r="Y900" s="36"/>
      <c r="Z900" s="34"/>
      <c r="AA900" s="224"/>
      <c r="AB900" s="34"/>
      <c r="AC900" s="34"/>
      <c r="AD900" s="34"/>
      <c r="AE900" s="34"/>
      <c r="AK900" s="137"/>
    </row>
    <row r="901" spans="1:37" ht="15.75" customHeight="1">
      <c r="A901" s="34"/>
      <c r="B901" s="34"/>
      <c r="C901" s="34"/>
      <c r="D901" s="34"/>
      <c r="E901" s="34"/>
      <c r="F901" s="34"/>
      <c r="G901" s="34"/>
      <c r="H901" s="34"/>
      <c r="I901" s="34"/>
      <c r="J901" s="34"/>
      <c r="K901" s="34"/>
      <c r="L901" s="34"/>
      <c r="M901" s="34"/>
      <c r="N901" s="34"/>
      <c r="O901" s="34"/>
      <c r="P901" s="34"/>
      <c r="Q901" s="34"/>
      <c r="R901" s="34"/>
      <c r="S901" s="34"/>
      <c r="T901" s="34"/>
      <c r="U901" s="34"/>
      <c r="V901" s="34"/>
      <c r="W901" s="34"/>
      <c r="Y901" s="36"/>
      <c r="Z901" s="34"/>
      <c r="AA901" s="224"/>
      <c r="AB901" s="34"/>
      <c r="AC901" s="34"/>
      <c r="AD901" s="34"/>
      <c r="AE901" s="34"/>
      <c r="AK901" s="137"/>
    </row>
    <row r="902" spans="1:37" ht="15.75" customHeight="1">
      <c r="A902" s="34"/>
      <c r="B902" s="34"/>
      <c r="C902" s="34"/>
      <c r="D902" s="34"/>
      <c r="E902" s="34"/>
      <c r="F902" s="34"/>
      <c r="G902" s="34"/>
      <c r="H902" s="34"/>
      <c r="I902" s="34"/>
      <c r="J902" s="34"/>
      <c r="K902" s="34"/>
      <c r="L902" s="34"/>
      <c r="M902" s="34"/>
      <c r="N902" s="34"/>
      <c r="O902" s="34"/>
      <c r="P902" s="34"/>
      <c r="Q902" s="34"/>
      <c r="R902" s="34"/>
      <c r="S902" s="34"/>
      <c r="T902" s="34"/>
      <c r="U902" s="34"/>
      <c r="V902" s="34"/>
      <c r="W902" s="34"/>
      <c r="Y902" s="36"/>
      <c r="Z902" s="34"/>
      <c r="AA902" s="224"/>
      <c r="AB902" s="34"/>
      <c r="AC902" s="34"/>
      <c r="AD902" s="34"/>
      <c r="AE902" s="34"/>
      <c r="AK902" s="137"/>
    </row>
    <row r="903" spans="1:37" ht="15.75" customHeight="1">
      <c r="A903" s="34"/>
      <c r="B903" s="34"/>
      <c r="C903" s="34"/>
      <c r="D903" s="34"/>
      <c r="E903" s="34"/>
      <c r="F903" s="34"/>
      <c r="G903" s="34"/>
      <c r="H903" s="34"/>
      <c r="I903" s="34"/>
      <c r="J903" s="34"/>
      <c r="K903" s="34"/>
      <c r="L903" s="34"/>
      <c r="M903" s="34"/>
      <c r="N903" s="34"/>
      <c r="O903" s="34"/>
      <c r="P903" s="34"/>
      <c r="Q903" s="34"/>
      <c r="R903" s="34"/>
      <c r="S903" s="34"/>
      <c r="T903" s="34"/>
      <c r="U903" s="34"/>
      <c r="V903" s="34"/>
      <c r="W903" s="34"/>
      <c r="Y903" s="36"/>
      <c r="Z903" s="34"/>
      <c r="AA903" s="224"/>
      <c r="AB903" s="34"/>
      <c r="AC903" s="34"/>
      <c r="AD903" s="34"/>
      <c r="AE903" s="34"/>
      <c r="AK903" s="137"/>
    </row>
    <row r="904" spans="1:37" ht="15.75" customHeight="1">
      <c r="A904" s="34"/>
      <c r="B904" s="34"/>
      <c r="C904" s="34"/>
      <c r="D904" s="34"/>
      <c r="E904" s="34"/>
      <c r="F904" s="34"/>
      <c r="G904" s="34"/>
      <c r="H904" s="34"/>
      <c r="I904" s="34"/>
      <c r="J904" s="34"/>
      <c r="K904" s="34"/>
      <c r="L904" s="34"/>
      <c r="M904" s="34"/>
      <c r="N904" s="34"/>
      <c r="O904" s="34"/>
      <c r="P904" s="34"/>
      <c r="Q904" s="34"/>
      <c r="R904" s="34"/>
      <c r="S904" s="34"/>
      <c r="T904" s="34"/>
      <c r="U904" s="34"/>
      <c r="V904" s="34"/>
      <c r="W904" s="34"/>
      <c r="Y904" s="36"/>
      <c r="Z904" s="34"/>
      <c r="AA904" s="224"/>
      <c r="AB904" s="34"/>
      <c r="AC904" s="34"/>
      <c r="AD904" s="34"/>
      <c r="AE904" s="34"/>
      <c r="AK904" s="137"/>
    </row>
    <row r="905" spans="1:37" ht="15.75" customHeight="1">
      <c r="A905" s="34"/>
      <c r="B905" s="34"/>
      <c r="C905" s="34"/>
      <c r="D905" s="34"/>
      <c r="E905" s="34"/>
      <c r="F905" s="34"/>
      <c r="G905" s="34"/>
      <c r="H905" s="34"/>
      <c r="I905" s="34"/>
      <c r="J905" s="34"/>
      <c r="K905" s="34"/>
      <c r="L905" s="34"/>
      <c r="M905" s="34"/>
      <c r="N905" s="34"/>
      <c r="O905" s="34"/>
      <c r="P905" s="34"/>
      <c r="Q905" s="34"/>
      <c r="R905" s="34"/>
      <c r="S905" s="34"/>
      <c r="T905" s="34"/>
      <c r="U905" s="34"/>
      <c r="V905" s="34"/>
      <c r="W905" s="34"/>
      <c r="Y905" s="36"/>
      <c r="Z905" s="34"/>
      <c r="AA905" s="224"/>
      <c r="AB905" s="34"/>
      <c r="AC905" s="34"/>
      <c r="AD905" s="34"/>
      <c r="AE905" s="34"/>
      <c r="AK905" s="137"/>
    </row>
    <row r="906" spans="1:37" ht="15.75" customHeight="1">
      <c r="A906" s="34"/>
      <c r="B906" s="34"/>
      <c r="C906" s="34"/>
      <c r="D906" s="34"/>
      <c r="E906" s="34"/>
      <c r="F906" s="34"/>
      <c r="G906" s="34"/>
      <c r="H906" s="34"/>
      <c r="I906" s="34"/>
      <c r="J906" s="34"/>
      <c r="K906" s="34"/>
      <c r="L906" s="34"/>
      <c r="M906" s="34"/>
      <c r="N906" s="34"/>
      <c r="O906" s="34"/>
      <c r="P906" s="34"/>
      <c r="Q906" s="34"/>
      <c r="R906" s="34"/>
      <c r="S906" s="34"/>
      <c r="T906" s="34"/>
      <c r="U906" s="34"/>
      <c r="V906" s="34"/>
      <c r="W906" s="34"/>
      <c r="Y906" s="36"/>
      <c r="Z906" s="34"/>
      <c r="AA906" s="224"/>
      <c r="AB906" s="34"/>
      <c r="AC906" s="34"/>
      <c r="AD906" s="34"/>
      <c r="AE906" s="34"/>
      <c r="AK906" s="137"/>
    </row>
    <row r="907" spans="1:37" ht="15.75" customHeight="1">
      <c r="A907" s="34"/>
      <c r="B907" s="34"/>
      <c r="C907" s="34"/>
      <c r="D907" s="34"/>
      <c r="E907" s="34"/>
      <c r="F907" s="34"/>
      <c r="G907" s="34"/>
      <c r="H907" s="34"/>
      <c r="I907" s="34"/>
      <c r="J907" s="34"/>
      <c r="K907" s="34"/>
      <c r="L907" s="34"/>
      <c r="M907" s="34"/>
      <c r="N907" s="34"/>
      <c r="O907" s="34"/>
      <c r="P907" s="34"/>
      <c r="Q907" s="34"/>
      <c r="R907" s="34"/>
      <c r="S907" s="34"/>
      <c r="T907" s="34"/>
      <c r="U907" s="34"/>
      <c r="V907" s="34"/>
      <c r="W907" s="34"/>
      <c r="Y907" s="36"/>
      <c r="Z907" s="34"/>
      <c r="AA907" s="224"/>
      <c r="AB907" s="34"/>
      <c r="AC907" s="34"/>
      <c r="AD907" s="34"/>
      <c r="AE907" s="34"/>
      <c r="AK907" s="137"/>
    </row>
    <row r="908" spans="1:37" ht="15.75" customHeight="1">
      <c r="A908" s="34"/>
      <c r="B908" s="34"/>
      <c r="C908" s="34"/>
      <c r="D908" s="34"/>
      <c r="E908" s="34"/>
      <c r="F908" s="34"/>
      <c r="G908" s="34"/>
      <c r="H908" s="34"/>
      <c r="I908" s="34"/>
      <c r="J908" s="34"/>
      <c r="K908" s="34"/>
      <c r="L908" s="34"/>
      <c r="M908" s="34"/>
      <c r="N908" s="34"/>
      <c r="O908" s="34"/>
      <c r="P908" s="34"/>
      <c r="Q908" s="34"/>
      <c r="R908" s="34"/>
      <c r="S908" s="34"/>
      <c r="T908" s="34"/>
      <c r="U908" s="34"/>
      <c r="V908" s="34"/>
      <c r="W908" s="34"/>
      <c r="Y908" s="36"/>
      <c r="Z908" s="34"/>
      <c r="AA908" s="224"/>
      <c r="AB908" s="34"/>
      <c r="AC908" s="34"/>
      <c r="AD908" s="34"/>
      <c r="AE908" s="34"/>
      <c r="AK908" s="137"/>
    </row>
    <row r="909" spans="1:37" ht="15.75" customHeight="1">
      <c r="A909" s="34"/>
      <c r="B909" s="34"/>
      <c r="C909" s="34"/>
      <c r="D909" s="34"/>
      <c r="E909" s="34"/>
      <c r="F909" s="34"/>
      <c r="G909" s="34"/>
      <c r="H909" s="34"/>
      <c r="I909" s="34"/>
      <c r="J909" s="34"/>
      <c r="K909" s="34"/>
      <c r="L909" s="34"/>
      <c r="M909" s="34"/>
      <c r="N909" s="34"/>
      <c r="O909" s="34"/>
      <c r="P909" s="34"/>
      <c r="Q909" s="34"/>
      <c r="R909" s="34"/>
      <c r="S909" s="34"/>
      <c r="T909" s="34"/>
      <c r="U909" s="34"/>
      <c r="V909" s="34"/>
      <c r="W909" s="34"/>
      <c r="Y909" s="36"/>
      <c r="Z909" s="34"/>
      <c r="AA909" s="224"/>
      <c r="AB909" s="34"/>
      <c r="AC909" s="34"/>
      <c r="AD909" s="34"/>
      <c r="AE909" s="34"/>
      <c r="AK909" s="137"/>
    </row>
    <row r="910" spans="1:37" ht="15.75" customHeight="1">
      <c r="A910" s="34"/>
      <c r="B910" s="34"/>
      <c r="C910" s="34"/>
      <c r="D910" s="34"/>
      <c r="E910" s="34"/>
      <c r="F910" s="34"/>
      <c r="G910" s="34"/>
      <c r="H910" s="34"/>
      <c r="I910" s="34"/>
      <c r="J910" s="34"/>
      <c r="K910" s="34"/>
      <c r="L910" s="34"/>
      <c r="M910" s="34"/>
      <c r="N910" s="34"/>
      <c r="O910" s="34"/>
      <c r="P910" s="34"/>
      <c r="Q910" s="34"/>
      <c r="R910" s="34"/>
      <c r="S910" s="34"/>
      <c r="T910" s="34"/>
      <c r="U910" s="34"/>
      <c r="V910" s="34"/>
      <c r="W910" s="34"/>
      <c r="Y910" s="36"/>
      <c r="Z910" s="34"/>
      <c r="AA910" s="224"/>
      <c r="AB910" s="34"/>
      <c r="AC910" s="34"/>
      <c r="AD910" s="34"/>
      <c r="AE910" s="34"/>
      <c r="AK910" s="137"/>
    </row>
    <row r="911" spans="1:37" ht="15.75" customHeight="1">
      <c r="A911" s="34"/>
      <c r="B911" s="34"/>
      <c r="C911" s="34"/>
      <c r="D911" s="34"/>
      <c r="E911" s="34"/>
      <c r="F911" s="34"/>
      <c r="G911" s="34"/>
      <c r="H911" s="34"/>
      <c r="I911" s="34"/>
      <c r="J911" s="34"/>
      <c r="K911" s="34"/>
      <c r="L911" s="34"/>
      <c r="M911" s="34"/>
      <c r="N911" s="34"/>
      <c r="O911" s="34"/>
      <c r="P911" s="34"/>
      <c r="Q911" s="34"/>
      <c r="R911" s="34"/>
      <c r="S911" s="34"/>
      <c r="T911" s="34"/>
      <c r="U911" s="34"/>
      <c r="V911" s="34"/>
      <c r="W911" s="34"/>
      <c r="Y911" s="36"/>
      <c r="Z911" s="34"/>
      <c r="AA911" s="224"/>
      <c r="AB911" s="34"/>
      <c r="AC911" s="34"/>
      <c r="AD911" s="34"/>
      <c r="AE911" s="34"/>
      <c r="AK911" s="137"/>
    </row>
    <row r="912" spans="1:37" ht="15.75" customHeight="1">
      <c r="A912" s="34"/>
      <c r="B912" s="34"/>
      <c r="C912" s="34"/>
      <c r="D912" s="34"/>
      <c r="E912" s="34"/>
      <c r="F912" s="34"/>
      <c r="G912" s="34"/>
      <c r="H912" s="34"/>
      <c r="I912" s="34"/>
      <c r="J912" s="34"/>
      <c r="K912" s="34"/>
      <c r="L912" s="34"/>
      <c r="M912" s="34"/>
      <c r="N912" s="34"/>
      <c r="O912" s="34"/>
      <c r="P912" s="34"/>
      <c r="Q912" s="34"/>
      <c r="R912" s="34"/>
      <c r="S912" s="34"/>
      <c r="T912" s="34"/>
      <c r="U912" s="34"/>
      <c r="V912" s="34"/>
      <c r="W912" s="34"/>
      <c r="Y912" s="36"/>
      <c r="Z912" s="34"/>
      <c r="AA912" s="224"/>
      <c r="AB912" s="34"/>
      <c r="AC912" s="34"/>
      <c r="AD912" s="34"/>
      <c r="AE912" s="34"/>
      <c r="AK912" s="137"/>
    </row>
    <row r="913" spans="1:37" ht="15.75" customHeight="1">
      <c r="A913" s="34"/>
      <c r="B913" s="34"/>
      <c r="C913" s="34"/>
      <c r="D913" s="34"/>
      <c r="E913" s="34"/>
      <c r="F913" s="34"/>
      <c r="G913" s="34"/>
      <c r="H913" s="34"/>
      <c r="I913" s="34"/>
      <c r="J913" s="34"/>
      <c r="K913" s="34"/>
      <c r="L913" s="34"/>
      <c r="M913" s="34"/>
      <c r="N913" s="34"/>
      <c r="O913" s="34"/>
      <c r="P913" s="34"/>
      <c r="Q913" s="34"/>
      <c r="R913" s="34"/>
      <c r="S913" s="34"/>
      <c r="T913" s="34"/>
      <c r="U913" s="34"/>
      <c r="V913" s="34"/>
      <c r="W913" s="34"/>
      <c r="Y913" s="36"/>
      <c r="Z913" s="34"/>
      <c r="AA913" s="224"/>
      <c r="AB913" s="34"/>
      <c r="AC913" s="34"/>
      <c r="AD913" s="34"/>
      <c r="AE913" s="34"/>
      <c r="AK913" s="137"/>
    </row>
    <row r="914" spans="1:37" ht="15.75" customHeight="1">
      <c r="A914" s="34"/>
      <c r="B914" s="34"/>
      <c r="C914" s="34"/>
      <c r="D914" s="34"/>
      <c r="E914" s="34"/>
      <c r="F914" s="34"/>
      <c r="G914" s="34"/>
      <c r="H914" s="34"/>
      <c r="I914" s="34"/>
      <c r="J914" s="34"/>
      <c r="K914" s="34"/>
      <c r="L914" s="34"/>
      <c r="M914" s="34"/>
      <c r="N914" s="34"/>
      <c r="O914" s="34"/>
      <c r="P914" s="34"/>
      <c r="Q914" s="34"/>
      <c r="R914" s="34"/>
      <c r="S914" s="34"/>
      <c r="T914" s="34"/>
      <c r="U914" s="34"/>
      <c r="V914" s="34"/>
      <c r="W914" s="34"/>
      <c r="Y914" s="36"/>
      <c r="Z914" s="34"/>
      <c r="AA914" s="224"/>
      <c r="AB914" s="34"/>
      <c r="AC914" s="34"/>
      <c r="AD914" s="34"/>
      <c r="AE914" s="34"/>
      <c r="AK914" s="137"/>
    </row>
    <row r="915" spans="1:37" ht="15.75" customHeight="1">
      <c r="A915" s="34"/>
      <c r="B915" s="34"/>
      <c r="C915" s="34"/>
      <c r="D915" s="34"/>
      <c r="E915" s="34"/>
      <c r="F915" s="34"/>
      <c r="G915" s="34"/>
      <c r="H915" s="34"/>
      <c r="I915" s="34"/>
      <c r="J915" s="34"/>
      <c r="K915" s="34"/>
      <c r="L915" s="34"/>
      <c r="M915" s="34"/>
      <c r="N915" s="34"/>
      <c r="O915" s="34"/>
      <c r="P915" s="34"/>
      <c r="Q915" s="34"/>
      <c r="R915" s="34"/>
      <c r="S915" s="34"/>
      <c r="T915" s="34"/>
      <c r="U915" s="34"/>
      <c r="V915" s="34"/>
      <c r="W915" s="34"/>
      <c r="Y915" s="36"/>
      <c r="Z915" s="34"/>
      <c r="AA915" s="224"/>
      <c r="AB915" s="34"/>
      <c r="AC915" s="34"/>
      <c r="AD915" s="34"/>
      <c r="AE915" s="34"/>
      <c r="AK915" s="137"/>
    </row>
    <row r="916" spans="1:37" ht="15.75" customHeight="1">
      <c r="A916" s="34"/>
      <c r="B916" s="34"/>
      <c r="C916" s="34"/>
      <c r="D916" s="34"/>
      <c r="E916" s="34"/>
      <c r="F916" s="34"/>
      <c r="G916" s="34"/>
      <c r="H916" s="34"/>
      <c r="I916" s="34"/>
      <c r="J916" s="34"/>
      <c r="K916" s="34"/>
      <c r="L916" s="34"/>
      <c r="M916" s="34"/>
      <c r="N916" s="34"/>
      <c r="O916" s="34"/>
      <c r="P916" s="34"/>
      <c r="Q916" s="34"/>
      <c r="R916" s="34"/>
      <c r="S916" s="34"/>
      <c r="T916" s="34"/>
      <c r="U916" s="34"/>
      <c r="V916" s="34"/>
      <c r="W916" s="34"/>
      <c r="Y916" s="36"/>
      <c r="Z916" s="34"/>
      <c r="AA916" s="224"/>
      <c r="AB916" s="34"/>
      <c r="AC916" s="34"/>
      <c r="AD916" s="34"/>
      <c r="AE916" s="34"/>
      <c r="AK916" s="137"/>
    </row>
    <row r="917" spans="1:37" ht="15.75" customHeight="1">
      <c r="A917" s="34"/>
      <c r="B917" s="34"/>
      <c r="C917" s="34"/>
      <c r="D917" s="34"/>
      <c r="E917" s="34"/>
      <c r="F917" s="34"/>
      <c r="G917" s="34"/>
      <c r="H917" s="34"/>
      <c r="I917" s="34"/>
      <c r="J917" s="34"/>
      <c r="K917" s="34"/>
      <c r="L917" s="34"/>
      <c r="M917" s="34"/>
      <c r="N917" s="34"/>
      <c r="O917" s="34"/>
      <c r="P917" s="34"/>
      <c r="Q917" s="34"/>
      <c r="R917" s="34"/>
      <c r="S917" s="34"/>
      <c r="T917" s="34"/>
      <c r="U917" s="34"/>
      <c r="V917" s="34"/>
      <c r="W917" s="34"/>
      <c r="Y917" s="36"/>
      <c r="Z917" s="34"/>
      <c r="AA917" s="224"/>
      <c r="AB917" s="34"/>
      <c r="AC917" s="34"/>
      <c r="AD917" s="34"/>
      <c r="AE917" s="34"/>
      <c r="AK917" s="137"/>
    </row>
    <row r="918" spans="1:37" ht="15.75" customHeight="1">
      <c r="A918" s="34"/>
      <c r="B918" s="34"/>
      <c r="C918" s="34"/>
      <c r="D918" s="34"/>
      <c r="E918" s="34"/>
      <c r="F918" s="34"/>
      <c r="G918" s="34"/>
      <c r="H918" s="34"/>
      <c r="I918" s="34"/>
      <c r="J918" s="34"/>
      <c r="K918" s="34"/>
      <c r="L918" s="34"/>
      <c r="M918" s="34"/>
      <c r="N918" s="34"/>
      <c r="O918" s="34"/>
      <c r="P918" s="34"/>
      <c r="Q918" s="34"/>
      <c r="R918" s="34"/>
      <c r="S918" s="34"/>
      <c r="T918" s="34"/>
      <c r="U918" s="34"/>
      <c r="V918" s="34"/>
      <c r="W918" s="34"/>
      <c r="Y918" s="36"/>
      <c r="Z918" s="34"/>
      <c r="AA918" s="224"/>
      <c r="AB918" s="34"/>
      <c r="AC918" s="34"/>
      <c r="AD918" s="34"/>
      <c r="AE918" s="34"/>
      <c r="AK918" s="137"/>
    </row>
    <row r="919" spans="1:37" ht="15.75" customHeight="1">
      <c r="A919" s="34"/>
      <c r="B919" s="34"/>
      <c r="C919" s="34"/>
      <c r="D919" s="34"/>
      <c r="E919" s="34"/>
      <c r="F919" s="34"/>
      <c r="G919" s="34"/>
      <c r="H919" s="34"/>
      <c r="I919" s="34"/>
      <c r="J919" s="34"/>
      <c r="K919" s="34"/>
      <c r="L919" s="34"/>
      <c r="M919" s="34"/>
      <c r="N919" s="34"/>
      <c r="O919" s="34"/>
      <c r="P919" s="34"/>
      <c r="Q919" s="34"/>
      <c r="R919" s="34"/>
      <c r="S919" s="34"/>
      <c r="T919" s="34"/>
      <c r="U919" s="34"/>
      <c r="V919" s="34"/>
      <c r="W919" s="34"/>
      <c r="Y919" s="36"/>
      <c r="Z919" s="34"/>
      <c r="AA919" s="224"/>
      <c r="AB919" s="34"/>
      <c r="AC919" s="34"/>
      <c r="AD919" s="34"/>
      <c r="AE919" s="34"/>
      <c r="AK919" s="137"/>
    </row>
    <row r="920" spans="1:37" ht="15.75" customHeight="1">
      <c r="A920" s="34"/>
      <c r="B920" s="34"/>
      <c r="C920" s="34"/>
      <c r="D920" s="34"/>
      <c r="E920" s="34"/>
      <c r="F920" s="34"/>
      <c r="G920" s="34"/>
      <c r="H920" s="34"/>
      <c r="I920" s="34"/>
      <c r="J920" s="34"/>
      <c r="K920" s="34"/>
      <c r="L920" s="34"/>
      <c r="M920" s="34"/>
      <c r="N920" s="34"/>
      <c r="O920" s="34"/>
      <c r="P920" s="34"/>
      <c r="Q920" s="34"/>
      <c r="R920" s="34"/>
      <c r="S920" s="34"/>
      <c r="T920" s="34"/>
      <c r="U920" s="34"/>
      <c r="V920" s="34"/>
      <c r="W920" s="34"/>
      <c r="Y920" s="36"/>
      <c r="Z920" s="34"/>
      <c r="AA920" s="224"/>
      <c r="AB920" s="34"/>
      <c r="AC920" s="34"/>
      <c r="AD920" s="34"/>
      <c r="AE920" s="34"/>
      <c r="AK920" s="137"/>
    </row>
    <row r="921" spans="1:37" ht="15.75" customHeight="1">
      <c r="A921" s="34"/>
      <c r="B921" s="34"/>
      <c r="C921" s="34"/>
      <c r="D921" s="34"/>
      <c r="E921" s="34"/>
      <c r="F921" s="34"/>
      <c r="G921" s="34"/>
      <c r="H921" s="34"/>
      <c r="I921" s="34"/>
      <c r="J921" s="34"/>
      <c r="K921" s="34"/>
      <c r="L921" s="34"/>
      <c r="M921" s="34"/>
      <c r="N921" s="34"/>
      <c r="O921" s="34"/>
      <c r="P921" s="34"/>
      <c r="Q921" s="34"/>
      <c r="R921" s="34"/>
      <c r="S921" s="34"/>
      <c r="T921" s="34"/>
      <c r="U921" s="34"/>
      <c r="V921" s="34"/>
      <c r="W921" s="34"/>
      <c r="Y921" s="36"/>
      <c r="Z921" s="34"/>
      <c r="AA921" s="224"/>
      <c r="AB921" s="34"/>
      <c r="AC921" s="34"/>
      <c r="AD921" s="34"/>
      <c r="AE921" s="34"/>
      <c r="AK921" s="137"/>
    </row>
    <row r="922" spans="1:37" ht="15.75" customHeight="1">
      <c r="A922" s="34"/>
      <c r="B922" s="34"/>
      <c r="C922" s="34"/>
      <c r="D922" s="34"/>
      <c r="E922" s="34"/>
      <c r="F922" s="34"/>
      <c r="G922" s="34"/>
      <c r="H922" s="34"/>
      <c r="I922" s="34"/>
      <c r="J922" s="34"/>
      <c r="K922" s="34"/>
      <c r="L922" s="34"/>
      <c r="M922" s="34"/>
      <c r="N922" s="34"/>
      <c r="O922" s="34"/>
      <c r="P922" s="34"/>
      <c r="Q922" s="34"/>
      <c r="R922" s="34"/>
      <c r="S922" s="34"/>
      <c r="T922" s="34"/>
      <c r="U922" s="34"/>
      <c r="V922" s="34"/>
      <c r="W922" s="34"/>
      <c r="Y922" s="36"/>
      <c r="Z922" s="34"/>
      <c r="AA922" s="224"/>
      <c r="AB922" s="34"/>
      <c r="AC922" s="34"/>
      <c r="AD922" s="34"/>
      <c r="AE922" s="34"/>
      <c r="AK922" s="137"/>
    </row>
    <row r="923" spans="1:37" ht="15.75" customHeight="1">
      <c r="A923" s="34"/>
      <c r="B923" s="34"/>
      <c r="C923" s="34"/>
      <c r="D923" s="34"/>
      <c r="E923" s="34"/>
      <c r="F923" s="34"/>
      <c r="G923" s="34"/>
      <c r="H923" s="34"/>
      <c r="I923" s="34"/>
      <c r="J923" s="34"/>
      <c r="K923" s="34"/>
      <c r="L923" s="34"/>
      <c r="M923" s="34"/>
      <c r="N923" s="34"/>
      <c r="O923" s="34"/>
      <c r="P923" s="34"/>
      <c r="Q923" s="34"/>
      <c r="R923" s="34"/>
      <c r="S923" s="34"/>
      <c r="T923" s="34"/>
      <c r="U923" s="34"/>
      <c r="V923" s="34"/>
      <c r="W923" s="34"/>
      <c r="Y923" s="36"/>
      <c r="Z923" s="34"/>
      <c r="AA923" s="224"/>
      <c r="AB923" s="34"/>
      <c r="AC923" s="34"/>
      <c r="AD923" s="34"/>
      <c r="AE923" s="34"/>
      <c r="AK923" s="137"/>
    </row>
    <row r="924" spans="1:37" ht="15.75" customHeight="1">
      <c r="A924" s="34"/>
      <c r="B924" s="34"/>
      <c r="C924" s="34"/>
      <c r="D924" s="34"/>
      <c r="E924" s="34"/>
      <c r="F924" s="34"/>
      <c r="G924" s="34"/>
      <c r="H924" s="34"/>
      <c r="I924" s="34"/>
      <c r="J924" s="34"/>
      <c r="K924" s="34"/>
      <c r="L924" s="34"/>
      <c r="M924" s="34"/>
      <c r="N924" s="34"/>
      <c r="O924" s="34"/>
      <c r="P924" s="34"/>
      <c r="Q924" s="34"/>
      <c r="R924" s="34"/>
      <c r="S924" s="34"/>
      <c r="T924" s="34"/>
      <c r="U924" s="34"/>
      <c r="V924" s="34"/>
      <c r="W924" s="34"/>
      <c r="Y924" s="36"/>
      <c r="Z924" s="34"/>
      <c r="AA924" s="224"/>
      <c r="AB924" s="34"/>
      <c r="AC924" s="34"/>
      <c r="AD924" s="34"/>
      <c r="AE924" s="34"/>
      <c r="AK924" s="137"/>
    </row>
    <row r="925" spans="1:37" ht="15.75" customHeight="1">
      <c r="A925" s="34"/>
      <c r="B925" s="34"/>
      <c r="C925" s="34"/>
      <c r="D925" s="34"/>
      <c r="E925" s="34"/>
      <c r="F925" s="34"/>
      <c r="G925" s="34"/>
      <c r="H925" s="34"/>
      <c r="I925" s="34"/>
      <c r="J925" s="34"/>
      <c r="K925" s="34"/>
      <c r="L925" s="34"/>
      <c r="M925" s="34"/>
      <c r="N925" s="34"/>
      <c r="O925" s="34"/>
      <c r="P925" s="34"/>
      <c r="Q925" s="34"/>
      <c r="R925" s="34"/>
      <c r="S925" s="34"/>
      <c r="T925" s="34"/>
      <c r="U925" s="34"/>
      <c r="V925" s="34"/>
      <c r="W925" s="34"/>
      <c r="Y925" s="36"/>
      <c r="Z925" s="34"/>
      <c r="AA925" s="224"/>
      <c r="AB925" s="34"/>
      <c r="AC925" s="34"/>
      <c r="AD925" s="34"/>
      <c r="AE925" s="34"/>
      <c r="AK925" s="137"/>
    </row>
    <row r="926" spans="1:37" ht="15.75" customHeight="1">
      <c r="A926" s="34"/>
      <c r="B926" s="34"/>
      <c r="C926" s="34"/>
      <c r="D926" s="34"/>
      <c r="E926" s="34"/>
      <c r="F926" s="34"/>
      <c r="G926" s="34"/>
      <c r="H926" s="34"/>
      <c r="I926" s="34"/>
      <c r="J926" s="34"/>
      <c r="K926" s="34"/>
      <c r="L926" s="34"/>
      <c r="M926" s="34"/>
      <c r="N926" s="34"/>
      <c r="O926" s="34"/>
      <c r="P926" s="34"/>
      <c r="Q926" s="34"/>
      <c r="R926" s="34"/>
      <c r="S926" s="34"/>
      <c r="T926" s="34"/>
      <c r="U926" s="34"/>
      <c r="V926" s="34"/>
      <c r="W926" s="34"/>
      <c r="Y926" s="36"/>
      <c r="Z926" s="34"/>
      <c r="AA926" s="224"/>
      <c r="AB926" s="34"/>
      <c r="AC926" s="34"/>
      <c r="AD926" s="34"/>
      <c r="AE926" s="34"/>
      <c r="AK926" s="137"/>
    </row>
    <row r="927" spans="1:37" ht="15.75" customHeight="1">
      <c r="A927" s="34"/>
      <c r="B927" s="34"/>
      <c r="C927" s="34"/>
      <c r="D927" s="34"/>
      <c r="E927" s="34"/>
      <c r="F927" s="34"/>
      <c r="G927" s="34"/>
      <c r="H927" s="34"/>
      <c r="I927" s="34"/>
      <c r="J927" s="34"/>
      <c r="K927" s="34"/>
      <c r="L927" s="34"/>
      <c r="M927" s="34"/>
      <c r="N927" s="34"/>
      <c r="O927" s="34"/>
      <c r="P927" s="34"/>
      <c r="Q927" s="34"/>
      <c r="R927" s="34"/>
      <c r="S927" s="34"/>
      <c r="T927" s="34"/>
      <c r="U927" s="34"/>
      <c r="V927" s="34"/>
      <c r="W927" s="34"/>
      <c r="Y927" s="36"/>
      <c r="Z927" s="34"/>
      <c r="AA927" s="224"/>
      <c r="AB927" s="34"/>
      <c r="AC927" s="34"/>
      <c r="AD927" s="34"/>
      <c r="AE927" s="34"/>
      <c r="AK927" s="137"/>
    </row>
    <row r="928" spans="1:37" ht="15.75" customHeight="1">
      <c r="A928" s="34"/>
      <c r="B928" s="34"/>
      <c r="C928" s="34"/>
      <c r="D928" s="34"/>
      <c r="E928" s="34"/>
      <c r="F928" s="34"/>
      <c r="G928" s="34"/>
      <c r="H928" s="34"/>
      <c r="I928" s="34"/>
      <c r="J928" s="34"/>
      <c r="K928" s="34"/>
      <c r="L928" s="34"/>
      <c r="M928" s="34"/>
      <c r="N928" s="34"/>
      <c r="O928" s="34"/>
      <c r="P928" s="34"/>
      <c r="Q928" s="34"/>
      <c r="R928" s="34"/>
      <c r="S928" s="34"/>
      <c r="T928" s="34"/>
      <c r="U928" s="34"/>
      <c r="V928" s="34"/>
      <c r="W928" s="34"/>
      <c r="Y928" s="36"/>
      <c r="Z928" s="34"/>
      <c r="AA928" s="224"/>
      <c r="AB928" s="34"/>
      <c r="AC928" s="34"/>
      <c r="AD928" s="34"/>
      <c r="AE928" s="34"/>
      <c r="AK928" s="137"/>
    </row>
    <row r="929" spans="1:37" ht="15.75" customHeight="1">
      <c r="A929" s="34"/>
      <c r="B929" s="34"/>
      <c r="C929" s="34"/>
      <c r="D929" s="34"/>
      <c r="E929" s="34"/>
      <c r="F929" s="34"/>
      <c r="G929" s="34"/>
      <c r="H929" s="34"/>
      <c r="I929" s="34"/>
      <c r="J929" s="34"/>
      <c r="K929" s="34"/>
      <c r="L929" s="34"/>
      <c r="M929" s="34"/>
      <c r="N929" s="34"/>
      <c r="O929" s="34"/>
      <c r="P929" s="34"/>
      <c r="Q929" s="34"/>
      <c r="R929" s="34"/>
      <c r="S929" s="34"/>
      <c r="T929" s="34"/>
      <c r="U929" s="34"/>
      <c r="V929" s="34"/>
      <c r="W929" s="34"/>
      <c r="Y929" s="36"/>
      <c r="Z929" s="34"/>
      <c r="AA929" s="224"/>
      <c r="AB929" s="34"/>
      <c r="AC929" s="34"/>
      <c r="AD929" s="34"/>
      <c r="AE929" s="34"/>
      <c r="AK929" s="137"/>
    </row>
    <row r="930" spans="1:37" ht="15.75" customHeight="1">
      <c r="A930" s="34"/>
      <c r="B930" s="34"/>
      <c r="C930" s="34"/>
      <c r="D930" s="34"/>
      <c r="E930" s="34"/>
      <c r="F930" s="34"/>
      <c r="G930" s="34"/>
      <c r="H930" s="34"/>
      <c r="I930" s="34"/>
      <c r="J930" s="34"/>
      <c r="K930" s="34"/>
      <c r="L930" s="34"/>
      <c r="M930" s="34"/>
      <c r="N930" s="34"/>
      <c r="O930" s="34"/>
      <c r="P930" s="34"/>
      <c r="Q930" s="34"/>
      <c r="R930" s="34"/>
      <c r="S930" s="34"/>
      <c r="T930" s="34"/>
      <c r="U930" s="34"/>
      <c r="V930" s="34"/>
      <c r="W930" s="34"/>
      <c r="Y930" s="36"/>
      <c r="Z930" s="34"/>
      <c r="AA930" s="224"/>
      <c r="AB930" s="34"/>
      <c r="AC930" s="34"/>
      <c r="AD930" s="34"/>
      <c r="AE930" s="34"/>
      <c r="AK930" s="137"/>
    </row>
    <row r="931" spans="1:37" ht="15.75" customHeight="1">
      <c r="A931" s="34"/>
      <c r="B931" s="34"/>
      <c r="C931" s="34"/>
      <c r="D931" s="34"/>
      <c r="E931" s="34"/>
      <c r="F931" s="34"/>
      <c r="G931" s="34"/>
      <c r="H931" s="34"/>
      <c r="I931" s="34"/>
      <c r="J931" s="34"/>
      <c r="K931" s="34"/>
      <c r="L931" s="34"/>
      <c r="M931" s="34"/>
      <c r="N931" s="34"/>
      <c r="O931" s="34"/>
      <c r="P931" s="34"/>
      <c r="Q931" s="34"/>
      <c r="R931" s="34"/>
      <c r="S931" s="34"/>
      <c r="T931" s="34"/>
      <c r="U931" s="34"/>
      <c r="V931" s="34"/>
      <c r="W931" s="34"/>
      <c r="Y931" s="36"/>
      <c r="Z931" s="34"/>
      <c r="AA931" s="224"/>
      <c r="AB931" s="34"/>
      <c r="AC931" s="34"/>
      <c r="AD931" s="34"/>
      <c r="AE931" s="34"/>
      <c r="AK931" s="137"/>
    </row>
    <row r="932" spans="1:37" ht="15.75" customHeight="1">
      <c r="A932" s="34"/>
      <c r="B932" s="34"/>
      <c r="C932" s="34"/>
      <c r="D932" s="34"/>
      <c r="E932" s="34"/>
      <c r="F932" s="34"/>
      <c r="G932" s="34"/>
      <c r="H932" s="34"/>
      <c r="I932" s="34"/>
      <c r="J932" s="34"/>
      <c r="K932" s="34"/>
      <c r="L932" s="34"/>
      <c r="M932" s="34"/>
      <c r="N932" s="34"/>
      <c r="O932" s="34"/>
      <c r="P932" s="34"/>
      <c r="Q932" s="34"/>
      <c r="R932" s="34"/>
      <c r="S932" s="34"/>
      <c r="T932" s="34"/>
      <c r="U932" s="34"/>
      <c r="V932" s="34"/>
      <c r="W932" s="34"/>
      <c r="Y932" s="36"/>
      <c r="Z932" s="34"/>
      <c r="AA932" s="224"/>
      <c r="AB932" s="34"/>
      <c r="AC932" s="34"/>
      <c r="AD932" s="34"/>
      <c r="AE932" s="34"/>
      <c r="AK932" s="137"/>
    </row>
    <row r="933" spans="1:37" ht="15.75" customHeight="1">
      <c r="A933" s="34"/>
      <c r="B933" s="34"/>
      <c r="C933" s="34"/>
      <c r="D933" s="34"/>
      <c r="E933" s="34"/>
      <c r="F933" s="34"/>
      <c r="G933" s="34"/>
      <c r="H933" s="34"/>
      <c r="I933" s="34"/>
      <c r="J933" s="34"/>
      <c r="K933" s="34"/>
      <c r="L933" s="34"/>
      <c r="M933" s="34"/>
      <c r="N933" s="34"/>
      <c r="O933" s="34"/>
      <c r="P933" s="34"/>
      <c r="Q933" s="34"/>
      <c r="R933" s="34"/>
      <c r="S933" s="34"/>
      <c r="T933" s="34"/>
      <c r="U933" s="34"/>
      <c r="V933" s="34"/>
      <c r="W933" s="34"/>
      <c r="Y933" s="36"/>
      <c r="Z933" s="34"/>
      <c r="AA933" s="224"/>
      <c r="AB933" s="34"/>
      <c r="AC933" s="34"/>
      <c r="AD933" s="34"/>
      <c r="AE933" s="34"/>
      <c r="AK933" s="137"/>
    </row>
    <row r="934" spans="1:37" ht="15.75" customHeight="1">
      <c r="A934" s="34"/>
      <c r="B934" s="34"/>
      <c r="C934" s="34"/>
      <c r="D934" s="34"/>
      <c r="E934" s="34"/>
      <c r="F934" s="34"/>
      <c r="G934" s="34"/>
      <c r="H934" s="34"/>
      <c r="I934" s="34"/>
      <c r="J934" s="34"/>
      <c r="K934" s="34"/>
      <c r="L934" s="34"/>
      <c r="M934" s="34"/>
      <c r="N934" s="34"/>
      <c r="O934" s="34"/>
      <c r="P934" s="34"/>
      <c r="Q934" s="34"/>
      <c r="R934" s="34"/>
      <c r="S934" s="34"/>
      <c r="T934" s="34"/>
      <c r="U934" s="34"/>
      <c r="V934" s="34"/>
      <c r="W934" s="34"/>
      <c r="Y934" s="36"/>
      <c r="Z934" s="34"/>
      <c r="AA934" s="224"/>
      <c r="AB934" s="34"/>
      <c r="AC934" s="34"/>
      <c r="AD934" s="34"/>
      <c r="AE934" s="34"/>
      <c r="AK934" s="137"/>
    </row>
    <row r="935" spans="1:37" ht="15.75" customHeight="1">
      <c r="A935" s="34"/>
      <c r="B935" s="34"/>
      <c r="C935" s="34"/>
      <c r="D935" s="34"/>
      <c r="E935" s="34"/>
      <c r="F935" s="34"/>
      <c r="G935" s="34"/>
      <c r="H935" s="34"/>
      <c r="I935" s="34"/>
      <c r="J935" s="34"/>
      <c r="K935" s="34"/>
      <c r="L935" s="34"/>
      <c r="M935" s="34"/>
      <c r="N935" s="34"/>
      <c r="O935" s="34"/>
      <c r="P935" s="34"/>
      <c r="Q935" s="34"/>
      <c r="R935" s="34"/>
      <c r="S935" s="34"/>
      <c r="T935" s="34"/>
      <c r="U935" s="34"/>
      <c r="V935" s="34"/>
      <c r="W935" s="34"/>
      <c r="Y935" s="36"/>
      <c r="Z935" s="34"/>
      <c r="AA935" s="224"/>
      <c r="AB935" s="34"/>
      <c r="AC935" s="34"/>
      <c r="AD935" s="34"/>
      <c r="AE935" s="34"/>
      <c r="AK935" s="137"/>
    </row>
    <row r="936" spans="1:37" ht="15.75" customHeight="1">
      <c r="A936" s="34"/>
      <c r="B936" s="34"/>
      <c r="C936" s="34"/>
      <c r="D936" s="34"/>
      <c r="E936" s="34"/>
      <c r="F936" s="34"/>
      <c r="G936" s="34"/>
      <c r="H936" s="34"/>
      <c r="I936" s="34"/>
      <c r="J936" s="34"/>
      <c r="K936" s="34"/>
      <c r="L936" s="34"/>
      <c r="M936" s="34"/>
      <c r="N936" s="34"/>
      <c r="O936" s="34"/>
      <c r="P936" s="34"/>
      <c r="Q936" s="34"/>
      <c r="R936" s="34"/>
      <c r="S936" s="34"/>
      <c r="T936" s="34"/>
      <c r="U936" s="34"/>
      <c r="V936" s="34"/>
      <c r="W936" s="34"/>
      <c r="Y936" s="36"/>
      <c r="Z936" s="34"/>
      <c r="AA936" s="224"/>
      <c r="AB936" s="34"/>
      <c r="AC936" s="34"/>
      <c r="AD936" s="34"/>
      <c r="AE936" s="34"/>
      <c r="AK936" s="137"/>
    </row>
    <row r="937" spans="1:37" ht="15.75" customHeight="1">
      <c r="A937" s="34"/>
      <c r="B937" s="34"/>
      <c r="C937" s="34"/>
      <c r="D937" s="34"/>
      <c r="E937" s="34"/>
      <c r="F937" s="34"/>
      <c r="G937" s="34"/>
      <c r="H937" s="34"/>
      <c r="I937" s="34"/>
      <c r="J937" s="34"/>
      <c r="K937" s="34"/>
      <c r="L937" s="34"/>
      <c r="M937" s="34"/>
      <c r="N937" s="34"/>
      <c r="O937" s="34"/>
      <c r="P937" s="34"/>
      <c r="Q937" s="34"/>
      <c r="R937" s="34"/>
      <c r="S937" s="34"/>
      <c r="T937" s="34"/>
      <c r="U937" s="34"/>
      <c r="V937" s="34"/>
      <c r="W937" s="34"/>
      <c r="Y937" s="36"/>
      <c r="Z937" s="34"/>
      <c r="AA937" s="224"/>
      <c r="AB937" s="34"/>
      <c r="AC937" s="34"/>
      <c r="AD937" s="34"/>
      <c r="AE937" s="34"/>
      <c r="AK937" s="137"/>
    </row>
    <row r="938" spans="1:37" ht="15.75" customHeight="1">
      <c r="A938" s="34"/>
      <c r="B938" s="34"/>
      <c r="C938" s="34"/>
      <c r="D938" s="34"/>
      <c r="E938" s="34"/>
      <c r="F938" s="34"/>
      <c r="G938" s="34"/>
      <c r="H938" s="34"/>
      <c r="I938" s="34"/>
      <c r="J938" s="34"/>
      <c r="K938" s="34"/>
      <c r="L938" s="34"/>
      <c r="M938" s="34"/>
      <c r="N938" s="34"/>
      <c r="O938" s="34"/>
      <c r="P938" s="34"/>
      <c r="Q938" s="34"/>
      <c r="R938" s="34"/>
      <c r="S938" s="34"/>
      <c r="T938" s="34"/>
      <c r="U938" s="34"/>
      <c r="V938" s="34"/>
      <c r="W938" s="34"/>
      <c r="Y938" s="36"/>
      <c r="Z938" s="34"/>
      <c r="AA938" s="224"/>
      <c r="AB938" s="34"/>
      <c r="AC938" s="34"/>
      <c r="AD938" s="34"/>
      <c r="AE938" s="34"/>
      <c r="AK938" s="137"/>
    </row>
    <row r="939" spans="1:37" ht="15.75" customHeight="1">
      <c r="A939" s="34"/>
      <c r="B939" s="34"/>
      <c r="C939" s="34"/>
      <c r="D939" s="34"/>
      <c r="E939" s="34"/>
      <c r="F939" s="34"/>
      <c r="G939" s="34"/>
      <c r="H939" s="34"/>
      <c r="I939" s="34"/>
      <c r="J939" s="34"/>
      <c r="K939" s="34"/>
      <c r="L939" s="34"/>
      <c r="M939" s="34"/>
      <c r="N939" s="34"/>
      <c r="O939" s="34"/>
      <c r="P939" s="34"/>
      <c r="Q939" s="34"/>
      <c r="R939" s="34"/>
      <c r="S939" s="34"/>
      <c r="T939" s="34"/>
      <c r="U939" s="34"/>
      <c r="V939" s="34"/>
      <c r="W939" s="34"/>
      <c r="Y939" s="36"/>
      <c r="Z939" s="34"/>
      <c r="AA939" s="224"/>
      <c r="AB939" s="34"/>
      <c r="AC939" s="34"/>
      <c r="AD939" s="34"/>
      <c r="AE939" s="34"/>
      <c r="AK939" s="137"/>
    </row>
    <row r="940" spans="1:37" ht="15.75" customHeight="1">
      <c r="A940" s="34"/>
      <c r="B940" s="34"/>
      <c r="C940" s="34"/>
      <c r="D940" s="34"/>
      <c r="E940" s="34"/>
      <c r="F940" s="34"/>
      <c r="G940" s="34"/>
      <c r="H940" s="34"/>
      <c r="I940" s="34"/>
      <c r="J940" s="34"/>
      <c r="K940" s="34"/>
      <c r="L940" s="34"/>
      <c r="M940" s="34"/>
      <c r="N940" s="34"/>
      <c r="O940" s="34"/>
      <c r="P940" s="34"/>
      <c r="Q940" s="34"/>
      <c r="R940" s="34"/>
      <c r="S940" s="34"/>
      <c r="T940" s="34"/>
      <c r="U940" s="34"/>
      <c r="V940" s="34"/>
      <c r="W940" s="34"/>
      <c r="Y940" s="36"/>
      <c r="Z940" s="34"/>
      <c r="AA940" s="224"/>
      <c r="AB940" s="34"/>
      <c r="AC940" s="34"/>
      <c r="AD940" s="34"/>
      <c r="AE940" s="34"/>
      <c r="AK940" s="137"/>
    </row>
    <row r="941" spans="1:37" ht="15.75" customHeight="1">
      <c r="A941" s="34"/>
      <c r="B941" s="34"/>
      <c r="C941" s="34"/>
      <c r="D941" s="34"/>
      <c r="E941" s="34"/>
      <c r="F941" s="34"/>
      <c r="G941" s="34"/>
      <c r="H941" s="34"/>
      <c r="I941" s="34"/>
      <c r="J941" s="34"/>
      <c r="K941" s="34"/>
      <c r="L941" s="34"/>
      <c r="M941" s="34"/>
      <c r="N941" s="34"/>
      <c r="O941" s="34"/>
      <c r="P941" s="34"/>
      <c r="Q941" s="34"/>
      <c r="R941" s="34"/>
      <c r="S941" s="34"/>
      <c r="T941" s="34"/>
      <c r="U941" s="34"/>
      <c r="V941" s="34"/>
      <c r="W941" s="34"/>
      <c r="Y941" s="36"/>
      <c r="Z941" s="34"/>
      <c r="AA941" s="224"/>
      <c r="AB941" s="34"/>
      <c r="AC941" s="34"/>
      <c r="AD941" s="34"/>
      <c r="AE941" s="34"/>
      <c r="AK941" s="137"/>
    </row>
    <row r="942" spans="1:37" ht="15.75" customHeight="1">
      <c r="A942" s="34"/>
      <c r="B942" s="34"/>
      <c r="C942" s="34"/>
      <c r="D942" s="34"/>
      <c r="E942" s="34"/>
      <c r="F942" s="34"/>
      <c r="G942" s="34"/>
      <c r="H942" s="34"/>
      <c r="I942" s="34"/>
      <c r="J942" s="34"/>
      <c r="K942" s="34"/>
      <c r="L942" s="34"/>
      <c r="M942" s="34"/>
      <c r="N942" s="34"/>
      <c r="O942" s="34"/>
      <c r="P942" s="34"/>
      <c r="Q942" s="34"/>
      <c r="R942" s="34"/>
      <c r="S942" s="34"/>
      <c r="T942" s="34"/>
      <c r="U942" s="34"/>
      <c r="V942" s="34"/>
      <c r="W942" s="34"/>
      <c r="Y942" s="36"/>
      <c r="Z942" s="34"/>
      <c r="AA942" s="224"/>
      <c r="AB942" s="34"/>
      <c r="AC942" s="34"/>
      <c r="AD942" s="34"/>
      <c r="AE942" s="34"/>
      <c r="AK942" s="137"/>
    </row>
    <row r="943" spans="1:37" ht="15.75" customHeight="1">
      <c r="A943" s="34"/>
      <c r="B943" s="34"/>
      <c r="C943" s="34"/>
      <c r="D943" s="34"/>
      <c r="E943" s="34"/>
      <c r="F943" s="34"/>
      <c r="G943" s="34"/>
      <c r="H943" s="34"/>
      <c r="I943" s="34"/>
      <c r="J943" s="34"/>
      <c r="K943" s="34"/>
      <c r="L943" s="34"/>
      <c r="M943" s="34"/>
      <c r="N943" s="34"/>
      <c r="O943" s="34"/>
      <c r="P943" s="34"/>
      <c r="Q943" s="34"/>
      <c r="R943" s="34"/>
      <c r="S943" s="34"/>
      <c r="T943" s="34"/>
      <c r="U943" s="34"/>
      <c r="V943" s="34"/>
      <c r="W943" s="34"/>
      <c r="Y943" s="36"/>
      <c r="Z943" s="34"/>
      <c r="AA943" s="224"/>
      <c r="AB943" s="34"/>
      <c r="AC943" s="34"/>
      <c r="AD943" s="34"/>
      <c r="AE943" s="34"/>
      <c r="AK943" s="137"/>
    </row>
    <row r="944" spans="1:37" ht="15.75" customHeight="1">
      <c r="A944" s="34"/>
      <c r="B944" s="34"/>
      <c r="C944" s="34"/>
      <c r="D944" s="34"/>
      <c r="E944" s="34"/>
      <c r="F944" s="34"/>
      <c r="G944" s="34"/>
      <c r="H944" s="34"/>
      <c r="I944" s="34"/>
      <c r="J944" s="34"/>
      <c r="K944" s="34"/>
      <c r="L944" s="34"/>
      <c r="M944" s="34"/>
      <c r="N944" s="34"/>
      <c r="O944" s="34"/>
      <c r="P944" s="34"/>
      <c r="Q944" s="34"/>
      <c r="R944" s="34"/>
      <c r="S944" s="34"/>
      <c r="T944" s="34"/>
      <c r="U944" s="34"/>
      <c r="V944" s="34"/>
      <c r="W944" s="34"/>
      <c r="Y944" s="36"/>
      <c r="Z944" s="34"/>
      <c r="AA944" s="224"/>
      <c r="AB944" s="34"/>
      <c r="AC944" s="34"/>
      <c r="AD944" s="34"/>
      <c r="AE944" s="34"/>
      <c r="AK944" s="137"/>
    </row>
    <row r="945" spans="1:37" ht="15.75" customHeight="1">
      <c r="A945" s="34"/>
      <c r="B945" s="34"/>
      <c r="C945" s="34"/>
      <c r="D945" s="34"/>
      <c r="E945" s="34"/>
      <c r="F945" s="34"/>
      <c r="G945" s="34"/>
      <c r="H945" s="34"/>
      <c r="I945" s="34"/>
      <c r="J945" s="34"/>
      <c r="K945" s="34"/>
      <c r="L945" s="34"/>
      <c r="M945" s="34"/>
      <c r="N945" s="34"/>
      <c r="O945" s="34"/>
      <c r="P945" s="34"/>
      <c r="Q945" s="34"/>
      <c r="R945" s="34"/>
      <c r="S945" s="34"/>
      <c r="T945" s="34"/>
      <c r="U945" s="34"/>
      <c r="V945" s="34"/>
      <c r="W945" s="34"/>
      <c r="Y945" s="36"/>
      <c r="Z945" s="34"/>
      <c r="AA945" s="224"/>
      <c r="AB945" s="34"/>
      <c r="AC945" s="34"/>
      <c r="AD945" s="34"/>
      <c r="AE945" s="34"/>
      <c r="AK945" s="137"/>
    </row>
    <row r="946" spans="1:37" ht="15.75" customHeight="1">
      <c r="A946" s="34"/>
      <c r="B946" s="34"/>
      <c r="C946" s="34"/>
      <c r="D946" s="34"/>
      <c r="E946" s="34"/>
      <c r="F946" s="34"/>
      <c r="G946" s="34"/>
      <c r="H946" s="34"/>
      <c r="I946" s="34"/>
      <c r="J946" s="34"/>
      <c r="K946" s="34"/>
      <c r="L946" s="34"/>
      <c r="M946" s="34"/>
      <c r="N946" s="34"/>
      <c r="O946" s="34"/>
      <c r="P946" s="34"/>
      <c r="Q946" s="34"/>
      <c r="R946" s="34"/>
      <c r="S946" s="34"/>
      <c r="T946" s="34"/>
      <c r="U946" s="34"/>
      <c r="V946" s="34"/>
      <c r="W946" s="34"/>
      <c r="Y946" s="36"/>
      <c r="Z946" s="34"/>
      <c r="AA946" s="224"/>
      <c r="AB946" s="34"/>
      <c r="AC946" s="34"/>
      <c r="AD946" s="34"/>
      <c r="AE946" s="34"/>
      <c r="AK946" s="137"/>
    </row>
    <row r="947" spans="1:37" ht="15.75" customHeight="1">
      <c r="A947" s="34"/>
      <c r="B947" s="34"/>
      <c r="C947" s="34"/>
      <c r="D947" s="34"/>
      <c r="E947" s="34"/>
      <c r="F947" s="34"/>
      <c r="G947" s="34"/>
      <c r="H947" s="34"/>
      <c r="I947" s="34"/>
      <c r="J947" s="34"/>
      <c r="K947" s="34"/>
      <c r="L947" s="34"/>
      <c r="M947" s="34"/>
      <c r="N947" s="34"/>
      <c r="O947" s="34"/>
      <c r="P947" s="34"/>
      <c r="Q947" s="34"/>
      <c r="R947" s="34"/>
      <c r="S947" s="34"/>
      <c r="T947" s="34"/>
      <c r="U947" s="34"/>
      <c r="V947" s="34"/>
      <c r="W947" s="34"/>
      <c r="Y947" s="36"/>
      <c r="Z947" s="34"/>
      <c r="AA947" s="224"/>
      <c r="AB947" s="34"/>
      <c r="AC947" s="34"/>
      <c r="AD947" s="34"/>
      <c r="AE947" s="34"/>
      <c r="AK947" s="137"/>
    </row>
    <row r="948" spans="1:37" ht="15.75" customHeight="1">
      <c r="A948" s="34"/>
      <c r="B948" s="34"/>
      <c r="C948" s="34"/>
      <c r="D948" s="34"/>
      <c r="E948" s="34"/>
      <c r="F948" s="34"/>
      <c r="G948" s="34"/>
      <c r="H948" s="34"/>
      <c r="I948" s="34"/>
      <c r="J948" s="34"/>
      <c r="K948" s="34"/>
      <c r="L948" s="34"/>
      <c r="M948" s="34"/>
      <c r="N948" s="34"/>
      <c r="O948" s="34"/>
      <c r="P948" s="34"/>
      <c r="Q948" s="34"/>
      <c r="R948" s="34"/>
      <c r="S948" s="34"/>
      <c r="T948" s="34"/>
      <c r="U948" s="34"/>
      <c r="V948" s="34"/>
      <c r="W948" s="34"/>
      <c r="Y948" s="36"/>
      <c r="Z948" s="34"/>
      <c r="AA948" s="224"/>
      <c r="AB948" s="34"/>
      <c r="AC948" s="34"/>
      <c r="AD948" s="34"/>
      <c r="AE948" s="34"/>
      <c r="AK948" s="137"/>
    </row>
    <row r="949" spans="1:37" ht="15.75" customHeight="1">
      <c r="A949" s="34"/>
      <c r="B949" s="34"/>
      <c r="C949" s="34"/>
      <c r="D949" s="34"/>
      <c r="E949" s="34"/>
      <c r="F949" s="34"/>
      <c r="G949" s="34"/>
      <c r="H949" s="34"/>
      <c r="I949" s="34"/>
      <c r="J949" s="34"/>
      <c r="K949" s="34"/>
      <c r="L949" s="34"/>
      <c r="M949" s="34"/>
      <c r="N949" s="34"/>
      <c r="O949" s="34"/>
      <c r="P949" s="34"/>
      <c r="Q949" s="34"/>
      <c r="R949" s="34"/>
      <c r="S949" s="34"/>
      <c r="T949" s="34"/>
      <c r="U949" s="34"/>
      <c r="V949" s="34"/>
      <c r="W949" s="34"/>
      <c r="Y949" s="36"/>
      <c r="Z949" s="34"/>
      <c r="AA949" s="224"/>
      <c r="AB949" s="34"/>
      <c r="AC949" s="34"/>
      <c r="AD949" s="34"/>
      <c r="AE949" s="34"/>
      <c r="AK949" s="137"/>
    </row>
    <row r="950" spans="1:37" ht="15.75" customHeight="1">
      <c r="A950" s="34"/>
      <c r="B950" s="34"/>
      <c r="C950" s="34"/>
      <c r="D950" s="34"/>
      <c r="E950" s="34"/>
      <c r="F950" s="34"/>
      <c r="G950" s="34"/>
      <c r="H950" s="34"/>
      <c r="I950" s="34"/>
      <c r="J950" s="34"/>
      <c r="K950" s="34"/>
      <c r="L950" s="34"/>
      <c r="M950" s="34"/>
      <c r="N950" s="34"/>
      <c r="O950" s="34"/>
      <c r="P950" s="34"/>
      <c r="Q950" s="34"/>
      <c r="R950" s="34"/>
      <c r="S950" s="34"/>
      <c r="T950" s="34"/>
      <c r="U950" s="34"/>
      <c r="V950" s="34"/>
      <c r="W950" s="34"/>
      <c r="Y950" s="36"/>
      <c r="Z950" s="34"/>
      <c r="AA950" s="224"/>
      <c r="AB950" s="34"/>
      <c r="AC950" s="34"/>
      <c r="AD950" s="34"/>
      <c r="AE950" s="34"/>
      <c r="AK950" s="137"/>
    </row>
    <row r="951" spans="1:37" ht="15.75" customHeight="1">
      <c r="A951" s="34"/>
      <c r="B951" s="34"/>
      <c r="C951" s="34"/>
      <c r="D951" s="34"/>
      <c r="E951" s="34"/>
      <c r="F951" s="34"/>
      <c r="G951" s="34"/>
      <c r="H951" s="34"/>
      <c r="I951" s="34"/>
      <c r="J951" s="34"/>
      <c r="K951" s="34"/>
      <c r="L951" s="34"/>
      <c r="M951" s="34"/>
      <c r="N951" s="34"/>
      <c r="O951" s="34"/>
      <c r="P951" s="34"/>
      <c r="Q951" s="34"/>
      <c r="R951" s="34"/>
      <c r="S951" s="34"/>
      <c r="T951" s="34"/>
      <c r="U951" s="34"/>
      <c r="V951" s="34"/>
      <c r="W951" s="34"/>
      <c r="Y951" s="36"/>
      <c r="Z951" s="34"/>
      <c r="AA951" s="224"/>
      <c r="AB951" s="34"/>
      <c r="AC951" s="34"/>
      <c r="AD951" s="34"/>
      <c r="AE951" s="34"/>
      <c r="AK951" s="137"/>
    </row>
    <row r="952" spans="1:37" ht="15.75" customHeight="1">
      <c r="A952" s="34"/>
      <c r="B952" s="34"/>
      <c r="C952" s="34"/>
      <c r="D952" s="34"/>
      <c r="E952" s="34"/>
      <c r="F952" s="34"/>
      <c r="G952" s="34"/>
      <c r="H952" s="34"/>
      <c r="I952" s="34"/>
      <c r="J952" s="34"/>
      <c r="K952" s="34"/>
      <c r="L952" s="34"/>
      <c r="M952" s="34"/>
      <c r="N952" s="34"/>
      <c r="O952" s="34"/>
      <c r="P952" s="34"/>
      <c r="Q952" s="34"/>
      <c r="R952" s="34"/>
      <c r="S952" s="34"/>
      <c r="T952" s="34"/>
      <c r="U952" s="34"/>
      <c r="V952" s="34"/>
      <c r="W952" s="34"/>
      <c r="Y952" s="36"/>
      <c r="Z952" s="34"/>
      <c r="AA952" s="224"/>
      <c r="AB952" s="34"/>
      <c r="AC952" s="34"/>
      <c r="AD952" s="34"/>
      <c r="AE952" s="34"/>
      <c r="AK952" s="137"/>
    </row>
    <row r="953" spans="1:37" ht="15.75" customHeight="1">
      <c r="A953" s="34"/>
      <c r="B953" s="34"/>
      <c r="C953" s="34"/>
      <c r="D953" s="34"/>
      <c r="E953" s="34"/>
      <c r="F953" s="34"/>
      <c r="G953" s="34"/>
      <c r="H953" s="34"/>
      <c r="I953" s="34"/>
      <c r="J953" s="34"/>
      <c r="K953" s="34"/>
      <c r="L953" s="34"/>
      <c r="M953" s="34"/>
      <c r="N953" s="34"/>
      <c r="O953" s="34"/>
      <c r="P953" s="34"/>
      <c r="Q953" s="34"/>
      <c r="R953" s="34"/>
      <c r="S953" s="34"/>
      <c r="T953" s="34"/>
      <c r="U953" s="34"/>
      <c r="V953" s="34"/>
      <c r="W953" s="34"/>
      <c r="Y953" s="36"/>
      <c r="Z953" s="34"/>
      <c r="AA953" s="224"/>
      <c r="AB953" s="34"/>
      <c r="AC953" s="34"/>
      <c r="AD953" s="34"/>
      <c r="AE953" s="34"/>
      <c r="AK953" s="137"/>
    </row>
    <row r="954" spans="1:37" ht="15.75" customHeight="1">
      <c r="A954" s="34"/>
      <c r="B954" s="34"/>
      <c r="C954" s="34"/>
      <c r="D954" s="34"/>
      <c r="E954" s="34"/>
      <c r="F954" s="34"/>
      <c r="G954" s="34"/>
      <c r="H954" s="34"/>
      <c r="I954" s="34"/>
      <c r="J954" s="34"/>
      <c r="K954" s="34"/>
      <c r="L954" s="34"/>
      <c r="M954" s="34"/>
      <c r="N954" s="34"/>
      <c r="O954" s="34"/>
      <c r="P954" s="34"/>
      <c r="Q954" s="34"/>
      <c r="R954" s="34"/>
      <c r="S954" s="34"/>
      <c r="T954" s="34"/>
      <c r="U954" s="34"/>
      <c r="V954" s="34"/>
      <c r="W954" s="34"/>
      <c r="Y954" s="36"/>
      <c r="Z954" s="34"/>
      <c r="AA954" s="224"/>
      <c r="AB954" s="34"/>
      <c r="AC954" s="34"/>
      <c r="AD954" s="34"/>
      <c r="AE954" s="34"/>
      <c r="AK954" s="137"/>
    </row>
    <row r="955" spans="1:37" ht="15.75" customHeight="1">
      <c r="A955" s="34"/>
      <c r="B955" s="34"/>
      <c r="C955" s="34"/>
      <c r="D955" s="34"/>
      <c r="E955" s="34"/>
      <c r="F955" s="34"/>
      <c r="G955" s="34"/>
      <c r="H955" s="34"/>
      <c r="I955" s="34"/>
      <c r="J955" s="34"/>
      <c r="K955" s="34"/>
      <c r="L955" s="34"/>
      <c r="M955" s="34"/>
      <c r="N955" s="34"/>
      <c r="O955" s="34"/>
      <c r="P955" s="34"/>
      <c r="Q955" s="34"/>
      <c r="R955" s="34"/>
      <c r="S955" s="34"/>
      <c r="T955" s="34"/>
      <c r="U955" s="34"/>
      <c r="V955" s="34"/>
      <c r="W955" s="34"/>
      <c r="Y955" s="36"/>
      <c r="Z955" s="34"/>
      <c r="AA955" s="224"/>
      <c r="AB955" s="34"/>
      <c r="AC955" s="34"/>
      <c r="AD955" s="34"/>
      <c r="AE955" s="34"/>
      <c r="AK955" s="137"/>
    </row>
    <row r="956" spans="1:37" ht="15.75" customHeight="1">
      <c r="A956" s="34"/>
      <c r="B956" s="34"/>
      <c r="C956" s="34"/>
      <c r="D956" s="34"/>
      <c r="E956" s="34"/>
      <c r="F956" s="34"/>
      <c r="G956" s="34"/>
      <c r="H956" s="34"/>
      <c r="I956" s="34"/>
      <c r="J956" s="34"/>
      <c r="K956" s="34"/>
      <c r="L956" s="34"/>
      <c r="M956" s="34"/>
      <c r="N956" s="34"/>
      <c r="O956" s="34"/>
      <c r="P956" s="34"/>
      <c r="Q956" s="34"/>
      <c r="R956" s="34"/>
      <c r="S956" s="34"/>
      <c r="T956" s="34"/>
      <c r="U956" s="34"/>
      <c r="V956" s="34"/>
      <c r="W956" s="34"/>
      <c r="Y956" s="36"/>
      <c r="Z956" s="34"/>
      <c r="AA956" s="224"/>
      <c r="AB956" s="34"/>
      <c r="AC956" s="34"/>
      <c r="AD956" s="34"/>
      <c r="AE956" s="34"/>
      <c r="AK956" s="137"/>
    </row>
    <row r="957" spans="1:37" ht="15.75" customHeight="1">
      <c r="A957" s="34"/>
      <c r="B957" s="34"/>
      <c r="C957" s="34"/>
      <c r="D957" s="34"/>
      <c r="E957" s="34"/>
      <c r="F957" s="34"/>
      <c r="G957" s="34"/>
      <c r="H957" s="34"/>
      <c r="I957" s="34"/>
      <c r="J957" s="34"/>
      <c r="K957" s="34"/>
      <c r="L957" s="34"/>
      <c r="M957" s="34"/>
      <c r="N957" s="34"/>
      <c r="O957" s="34"/>
      <c r="P957" s="34"/>
      <c r="Q957" s="34"/>
      <c r="R957" s="34"/>
      <c r="S957" s="34"/>
      <c r="T957" s="34"/>
      <c r="U957" s="34"/>
      <c r="V957" s="34"/>
      <c r="W957" s="34"/>
      <c r="Y957" s="36"/>
      <c r="Z957" s="34"/>
      <c r="AA957" s="224"/>
      <c r="AB957" s="34"/>
      <c r="AC957" s="34"/>
      <c r="AD957" s="34"/>
      <c r="AE957" s="34"/>
      <c r="AK957" s="137"/>
    </row>
    <row r="958" spans="1:37" ht="15.75" customHeight="1">
      <c r="A958" s="34"/>
      <c r="B958" s="34"/>
      <c r="C958" s="34"/>
      <c r="D958" s="34"/>
      <c r="E958" s="34"/>
      <c r="F958" s="34"/>
      <c r="G958" s="34"/>
      <c r="H958" s="34"/>
      <c r="I958" s="34"/>
      <c r="J958" s="34"/>
      <c r="K958" s="34"/>
      <c r="L958" s="34"/>
      <c r="M958" s="34"/>
      <c r="N958" s="34"/>
      <c r="O958" s="34"/>
      <c r="P958" s="34"/>
      <c r="Q958" s="34"/>
      <c r="R958" s="34"/>
      <c r="S958" s="34"/>
      <c r="T958" s="34"/>
      <c r="U958" s="34"/>
      <c r="V958" s="34"/>
      <c r="W958" s="34"/>
      <c r="Y958" s="36"/>
      <c r="Z958" s="34"/>
      <c r="AA958" s="224"/>
      <c r="AB958" s="34"/>
      <c r="AC958" s="34"/>
      <c r="AD958" s="34"/>
      <c r="AE958" s="34"/>
      <c r="AK958" s="137"/>
    </row>
    <row r="959" spans="1:37" ht="15.75" customHeight="1">
      <c r="A959" s="34"/>
      <c r="B959" s="34"/>
      <c r="C959" s="34"/>
      <c r="D959" s="34"/>
      <c r="E959" s="34"/>
      <c r="F959" s="34"/>
      <c r="G959" s="34"/>
      <c r="H959" s="34"/>
      <c r="I959" s="34"/>
      <c r="J959" s="34"/>
      <c r="K959" s="34"/>
      <c r="L959" s="34"/>
      <c r="M959" s="34"/>
      <c r="N959" s="34"/>
      <c r="O959" s="34"/>
      <c r="P959" s="34"/>
      <c r="Q959" s="34"/>
      <c r="R959" s="34"/>
      <c r="S959" s="34"/>
      <c r="T959" s="34"/>
      <c r="U959" s="34"/>
      <c r="V959" s="34"/>
      <c r="W959" s="34"/>
      <c r="Y959" s="36"/>
      <c r="Z959" s="34"/>
      <c r="AA959" s="224"/>
      <c r="AB959" s="34"/>
      <c r="AC959" s="34"/>
      <c r="AD959" s="34"/>
      <c r="AE959" s="34"/>
      <c r="AK959" s="137"/>
    </row>
    <row r="960" spans="1:37" ht="15.75" customHeight="1">
      <c r="A960" s="34"/>
      <c r="B960" s="34"/>
      <c r="C960" s="34"/>
      <c r="D960" s="34"/>
      <c r="E960" s="34"/>
      <c r="F960" s="34"/>
      <c r="G960" s="34"/>
      <c r="H960" s="34"/>
      <c r="I960" s="34"/>
      <c r="J960" s="34"/>
      <c r="K960" s="34"/>
      <c r="L960" s="34"/>
      <c r="M960" s="34"/>
      <c r="N960" s="34"/>
      <c r="O960" s="34"/>
      <c r="P960" s="34"/>
      <c r="Q960" s="34"/>
      <c r="R960" s="34"/>
      <c r="S960" s="34"/>
      <c r="T960" s="34"/>
      <c r="U960" s="34"/>
      <c r="V960" s="34"/>
      <c r="W960" s="34"/>
      <c r="Y960" s="36"/>
      <c r="Z960" s="34"/>
      <c r="AA960" s="224"/>
      <c r="AB960" s="34"/>
      <c r="AC960" s="34"/>
      <c r="AD960" s="34"/>
      <c r="AE960" s="34"/>
      <c r="AK960" s="137"/>
    </row>
    <row r="961" spans="1:37" ht="15.75" customHeight="1">
      <c r="A961" s="34"/>
      <c r="B961" s="34"/>
      <c r="C961" s="34"/>
      <c r="D961" s="34"/>
      <c r="E961" s="34"/>
      <c r="F961" s="34"/>
      <c r="G961" s="34"/>
      <c r="H961" s="34"/>
      <c r="I961" s="34"/>
      <c r="J961" s="34"/>
      <c r="K961" s="34"/>
      <c r="L961" s="34"/>
      <c r="M961" s="34"/>
      <c r="N961" s="34"/>
      <c r="O961" s="34"/>
      <c r="P961" s="34"/>
      <c r="Q961" s="34"/>
      <c r="R961" s="34"/>
      <c r="S961" s="34"/>
      <c r="T961" s="34"/>
      <c r="U961" s="34"/>
      <c r="V961" s="34"/>
      <c r="W961" s="34"/>
      <c r="Y961" s="36"/>
      <c r="Z961" s="34"/>
      <c r="AA961" s="224"/>
      <c r="AB961" s="34"/>
      <c r="AC961" s="34"/>
      <c r="AD961" s="34"/>
      <c r="AE961" s="34"/>
      <c r="AK961" s="137"/>
    </row>
    <row r="962" spans="1:37" ht="15.75" customHeight="1">
      <c r="A962" s="34"/>
      <c r="B962" s="34"/>
      <c r="C962" s="34"/>
      <c r="D962" s="34"/>
      <c r="E962" s="34"/>
      <c r="F962" s="34"/>
      <c r="G962" s="34"/>
      <c r="H962" s="34"/>
      <c r="I962" s="34"/>
      <c r="J962" s="34"/>
      <c r="K962" s="34"/>
      <c r="L962" s="34"/>
      <c r="M962" s="34"/>
      <c r="N962" s="34"/>
      <c r="O962" s="34"/>
      <c r="P962" s="34"/>
      <c r="Q962" s="34"/>
      <c r="R962" s="34"/>
      <c r="S962" s="34"/>
      <c r="T962" s="34"/>
      <c r="U962" s="34"/>
      <c r="V962" s="34"/>
      <c r="W962" s="34"/>
      <c r="Y962" s="36"/>
      <c r="Z962" s="34"/>
      <c r="AA962" s="224"/>
      <c r="AB962" s="34"/>
      <c r="AC962" s="34"/>
      <c r="AD962" s="34"/>
      <c r="AE962" s="34"/>
      <c r="AK962" s="137"/>
    </row>
    <row r="963" spans="1:37" ht="15.75" customHeight="1">
      <c r="A963" s="34"/>
      <c r="B963" s="34"/>
      <c r="C963" s="34"/>
      <c r="D963" s="34"/>
      <c r="E963" s="34"/>
      <c r="F963" s="34"/>
      <c r="G963" s="34"/>
      <c r="H963" s="34"/>
      <c r="I963" s="34"/>
      <c r="J963" s="34"/>
      <c r="K963" s="34"/>
      <c r="L963" s="34"/>
      <c r="M963" s="34"/>
      <c r="N963" s="34"/>
      <c r="O963" s="34"/>
      <c r="P963" s="34"/>
      <c r="Q963" s="34"/>
      <c r="R963" s="34"/>
      <c r="S963" s="34"/>
      <c r="T963" s="34"/>
      <c r="U963" s="34"/>
      <c r="V963" s="34"/>
      <c r="W963" s="34"/>
      <c r="Y963" s="36"/>
      <c r="Z963" s="34"/>
      <c r="AA963" s="224"/>
      <c r="AB963" s="34"/>
      <c r="AC963" s="34"/>
      <c r="AD963" s="34"/>
      <c r="AE963" s="34"/>
      <c r="AK963" s="137"/>
    </row>
    <row r="964" spans="1:37" ht="15.75" customHeight="1">
      <c r="A964" s="34"/>
      <c r="B964" s="34"/>
      <c r="C964" s="34"/>
      <c r="D964" s="34"/>
      <c r="E964" s="34"/>
      <c r="F964" s="34"/>
      <c r="G964" s="34"/>
      <c r="H964" s="34"/>
      <c r="I964" s="34"/>
      <c r="J964" s="34"/>
      <c r="K964" s="34"/>
      <c r="L964" s="34"/>
      <c r="M964" s="34"/>
      <c r="N964" s="34"/>
      <c r="O964" s="34"/>
      <c r="P964" s="34"/>
      <c r="Q964" s="34"/>
      <c r="R964" s="34"/>
      <c r="S964" s="34"/>
      <c r="T964" s="34"/>
      <c r="U964" s="34"/>
      <c r="V964" s="34"/>
      <c r="W964" s="34"/>
      <c r="Y964" s="36"/>
      <c r="Z964" s="34"/>
      <c r="AA964" s="224"/>
      <c r="AB964" s="34"/>
      <c r="AC964" s="34"/>
      <c r="AD964" s="34"/>
      <c r="AE964" s="34"/>
      <c r="AK964" s="137"/>
    </row>
    <row r="965" spans="1:37" ht="15.75" customHeight="1">
      <c r="A965" s="34"/>
      <c r="B965" s="34"/>
      <c r="C965" s="34"/>
      <c r="D965" s="34"/>
      <c r="E965" s="34"/>
      <c r="F965" s="34"/>
      <c r="G965" s="34"/>
      <c r="H965" s="34"/>
      <c r="I965" s="34"/>
      <c r="J965" s="34"/>
      <c r="K965" s="34"/>
      <c r="L965" s="34"/>
      <c r="M965" s="34"/>
      <c r="N965" s="34"/>
      <c r="O965" s="34"/>
      <c r="P965" s="34"/>
      <c r="Q965" s="34"/>
      <c r="R965" s="34"/>
      <c r="S965" s="34"/>
      <c r="T965" s="34"/>
      <c r="U965" s="34"/>
      <c r="V965" s="34"/>
      <c r="W965" s="34"/>
      <c r="Y965" s="36"/>
      <c r="Z965" s="34"/>
      <c r="AA965" s="224"/>
      <c r="AB965" s="34"/>
      <c r="AC965" s="34"/>
      <c r="AD965" s="34"/>
      <c r="AE965" s="34"/>
      <c r="AK965" s="137"/>
    </row>
    <row r="966" spans="1:37" ht="15.75" customHeight="1">
      <c r="A966" s="34"/>
      <c r="B966" s="34"/>
      <c r="C966" s="34"/>
      <c r="D966" s="34"/>
      <c r="E966" s="34"/>
      <c r="F966" s="34"/>
      <c r="G966" s="34"/>
      <c r="H966" s="34"/>
      <c r="I966" s="34"/>
      <c r="J966" s="34"/>
      <c r="K966" s="34"/>
      <c r="L966" s="34"/>
      <c r="M966" s="34"/>
      <c r="N966" s="34"/>
      <c r="O966" s="34"/>
      <c r="P966" s="34"/>
      <c r="Q966" s="34"/>
      <c r="R966" s="34"/>
      <c r="S966" s="34"/>
      <c r="T966" s="34"/>
      <c r="U966" s="34"/>
      <c r="V966" s="34"/>
      <c r="W966" s="34"/>
      <c r="Y966" s="36"/>
      <c r="Z966" s="34"/>
      <c r="AA966" s="224"/>
      <c r="AB966" s="34"/>
      <c r="AC966" s="34"/>
      <c r="AD966" s="34"/>
      <c r="AE966" s="34"/>
      <c r="AK966" s="137"/>
    </row>
    <row r="967" spans="1:37" ht="15.75" customHeight="1">
      <c r="A967" s="34"/>
      <c r="B967" s="34"/>
      <c r="C967" s="34"/>
      <c r="D967" s="34"/>
      <c r="E967" s="34"/>
      <c r="F967" s="34"/>
      <c r="G967" s="34"/>
      <c r="H967" s="34"/>
      <c r="I967" s="34"/>
      <c r="J967" s="34"/>
      <c r="K967" s="34"/>
      <c r="L967" s="34"/>
      <c r="M967" s="34"/>
      <c r="N967" s="34"/>
      <c r="O967" s="34"/>
      <c r="P967" s="34"/>
      <c r="Q967" s="34"/>
      <c r="R967" s="34"/>
      <c r="S967" s="34"/>
      <c r="T967" s="34"/>
      <c r="U967" s="34"/>
      <c r="V967" s="34"/>
      <c r="W967" s="34"/>
      <c r="Y967" s="36"/>
      <c r="Z967" s="34"/>
      <c r="AA967" s="224"/>
      <c r="AB967" s="34"/>
      <c r="AC967" s="34"/>
      <c r="AD967" s="34"/>
      <c r="AE967" s="34"/>
      <c r="AK967" s="137"/>
    </row>
    <row r="968" spans="1:37" ht="15.75" customHeight="1">
      <c r="A968" s="34"/>
      <c r="B968" s="34"/>
      <c r="C968" s="34"/>
      <c r="D968" s="34"/>
      <c r="E968" s="34"/>
      <c r="F968" s="34"/>
      <c r="G968" s="34"/>
      <c r="H968" s="34"/>
      <c r="I968" s="34"/>
      <c r="J968" s="34"/>
      <c r="K968" s="34"/>
      <c r="L968" s="34"/>
      <c r="M968" s="34"/>
      <c r="N968" s="34"/>
      <c r="O968" s="34"/>
      <c r="P968" s="34"/>
      <c r="Q968" s="34"/>
      <c r="R968" s="34"/>
      <c r="S968" s="34"/>
      <c r="T968" s="34"/>
      <c r="U968" s="34"/>
      <c r="V968" s="34"/>
      <c r="W968" s="34"/>
      <c r="Y968" s="36"/>
      <c r="Z968" s="34"/>
      <c r="AA968" s="224"/>
      <c r="AB968" s="34"/>
      <c r="AC968" s="34"/>
      <c r="AD968" s="34"/>
      <c r="AE968" s="34"/>
      <c r="AK968" s="137"/>
    </row>
    <row r="969" spans="1:37" ht="15.75" customHeight="1">
      <c r="A969" s="34"/>
      <c r="B969" s="34"/>
      <c r="C969" s="34"/>
      <c r="D969" s="34"/>
      <c r="E969" s="34"/>
      <c r="F969" s="34"/>
      <c r="G969" s="34"/>
      <c r="H969" s="34"/>
      <c r="I969" s="34"/>
      <c r="J969" s="34"/>
      <c r="K969" s="34"/>
      <c r="L969" s="34"/>
      <c r="M969" s="34"/>
      <c r="N969" s="34"/>
      <c r="O969" s="34"/>
      <c r="P969" s="34"/>
      <c r="Q969" s="34"/>
      <c r="R969" s="34"/>
      <c r="S969" s="34"/>
      <c r="T969" s="34"/>
      <c r="U969" s="34"/>
      <c r="V969" s="34"/>
      <c r="W969" s="34"/>
      <c r="Y969" s="36"/>
      <c r="Z969" s="34"/>
      <c r="AA969" s="224"/>
      <c r="AB969" s="34"/>
      <c r="AC969" s="34"/>
      <c r="AD969" s="34"/>
      <c r="AE969" s="34"/>
      <c r="AK969" s="137"/>
    </row>
    <row r="970" spans="1:37" ht="15.75" customHeight="1">
      <c r="A970" s="34"/>
      <c r="B970" s="34"/>
      <c r="C970" s="34"/>
      <c r="D970" s="34"/>
      <c r="E970" s="34"/>
      <c r="F970" s="34"/>
      <c r="G970" s="34"/>
      <c r="H970" s="34"/>
      <c r="I970" s="34"/>
      <c r="J970" s="34"/>
      <c r="K970" s="34"/>
      <c r="L970" s="34"/>
      <c r="M970" s="34"/>
      <c r="N970" s="34"/>
      <c r="O970" s="34"/>
      <c r="P970" s="34"/>
      <c r="Q970" s="34"/>
      <c r="R970" s="34"/>
      <c r="S970" s="34"/>
      <c r="T970" s="34"/>
      <c r="U970" s="34"/>
      <c r="V970" s="34"/>
      <c r="W970" s="34"/>
      <c r="Y970" s="36"/>
      <c r="Z970" s="34"/>
      <c r="AA970" s="224"/>
      <c r="AB970" s="34"/>
      <c r="AC970" s="34"/>
      <c r="AD970" s="34"/>
      <c r="AE970" s="34"/>
      <c r="AK970" s="137"/>
    </row>
    <row r="971" spans="1:37" ht="15.75" customHeight="1">
      <c r="A971" s="34"/>
      <c r="B971" s="34"/>
      <c r="C971" s="34"/>
      <c r="D971" s="34"/>
      <c r="E971" s="34"/>
      <c r="F971" s="34"/>
      <c r="G971" s="34"/>
      <c r="H971" s="34"/>
      <c r="I971" s="34"/>
      <c r="J971" s="34"/>
      <c r="K971" s="34"/>
      <c r="L971" s="34"/>
      <c r="M971" s="34"/>
      <c r="N971" s="34"/>
      <c r="O971" s="34"/>
      <c r="P971" s="34"/>
      <c r="Q971" s="34"/>
      <c r="R971" s="34"/>
      <c r="S971" s="34"/>
      <c r="T971" s="34"/>
      <c r="U971" s="34"/>
      <c r="V971" s="34"/>
      <c r="W971" s="34"/>
      <c r="Y971" s="36"/>
      <c r="Z971" s="34"/>
      <c r="AA971" s="224"/>
      <c r="AB971" s="34"/>
      <c r="AC971" s="34"/>
      <c r="AD971" s="34"/>
      <c r="AE971" s="34"/>
      <c r="AK971" s="137"/>
    </row>
    <row r="972" spans="1:37" ht="15.75" customHeight="1">
      <c r="A972" s="34"/>
      <c r="B972" s="34"/>
      <c r="C972" s="34"/>
      <c r="D972" s="34"/>
      <c r="E972" s="34"/>
      <c r="F972" s="34"/>
      <c r="G972" s="34"/>
      <c r="H972" s="34"/>
      <c r="I972" s="34"/>
      <c r="J972" s="34"/>
      <c r="K972" s="34"/>
      <c r="L972" s="34"/>
      <c r="M972" s="34"/>
      <c r="N972" s="34"/>
      <c r="O972" s="34"/>
      <c r="P972" s="34"/>
      <c r="Q972" s="34"/>
      <c r="R972" s="34"/>
      <c r="S972" s="34"/>
      <c r="T972" s="34"/>
      <c r="U972" s="34"/>
      <c r="V972" s="34"/>
      <c r="W972" s="34"/>
      <c r="Y972" s="36"/>
      <c r="Z972" s="34"/>
      <c r="AA972" s="224"/>
      <c r="AB972" s="34"/>
      <c r="AC972" s="34"/>
      <c r="AD972" s="34"/>
      <c r="AE972" s="34"/>
      <c r="AK972" s="137"/>
    </row>
    <row r="973" spans="1:37" ht="15.75" customHeight="1">
      <c r="A973" s="34"/>
      <c r="B973" s="34"/>
      <c r="C973" s="34"/>
      <c r="D973" s="34"/>
      <c r="E973" s="34"/>
      <c r="F973" s="34"/>
      <c r="G973" s="34"/>
      <c r="H973" s="34"/>
      <c r="I973" s="34"/>
      <c r="J973" s="34"/>
      <c r="K973" s="34"/>
      <c r="L973" s="34"/>
      <c r="M973" s="34"/>
      <c r="N973" s="34"/>
      <c r="O973" s="34"/>
      <c r="P973" s="34"/>
      <c r="Q973" s="34"/>
      <c r="R973" s="34"/>
      <c r="S973" s="34"/>
      <c r="T973" s="34"/>
      <c r="U973" s="34"/>
      <c r="V973" s="34"/>
      <c r="W973" s="34"/>
      <c r="Y973" s="36"/>
      <c r="Z973" s="34"/>
      <c r="AA973" s="224"/>
      <c r="AB973" s="34"/>
      <c r="AC973" s="34"/>
      <c r="AD973" s="34"/>
      <c r="AE973" s="34"/>
      <c r="AK973" s="137"/>
    </row>
    <row r="974" spans="1:37" ht="15.75" customHeight="1">
      <c r="A974" s="34"/>
      <c r="B974" s="34"/>
      <c r="C974" s="34"/>
      <c r="D974" s="34"/>
      <c r="E974" s="34"/>
      <c r="F974" s="34"/>
      <c r="G974" s="34"/>
      <c r="H974" s="34"/>
      <c r="I974" s="34"/>
      <c r="J974" s="34"/>
      <c r="K974" s="34"/>
      <c r="L974" s="34"/>
      <c r="M974" s="34"/>
      <c r="N974" s="34"/>
      <c r="O974" s="34"/>
      <c r="P974" s="34"/>
      <c r="Q974" s="34"/>
      <c r="R974" s="34"/>
      <c r="S974" s="34"/>
      <c r="T974" s="34"/>
      <c r="U974" s="34"/>
      <c r="V974" s="34"/>
      <c r="W974" s="34"/>
      <c r="Y974" s="36"/>
      <c r="Z974" s="34"/>
      <c r="AA974" s="224"/>
      <c r="AB974" s="34"/>
      <c r="AC974" s="34"/>
      <c r="AD974" s="34"/>
      <c r="AE974" s="34"/>
      <c r="AK974" s="137"/>
    </row>
    <row r="975" spans="1:37" ht="15.75" customHeight="1">
      <c r="A975" s="34"/>
      <c r="B975" s="34"/>
      <c r="C975" s="34"/>
      <c r="D975" s="34"/>
      <c r="E975" s="34"/>
      <c r="F975" s="34"/>
      <c r="G975" s="34"/>
      <c r="H975" s="34"/>
      <c r="I975" s="34"/>
      <c r="J975" s="34"/>
      <c r="K975" s="34"/>
      <c r="L975" s="34"/>
      <c r="M975" s="34"/>
      <c r="N975" s="34"/>
      <c r="O975" s="34"/>
      <c r="P975" s="34"/>
      <c r="Q975" s="34"/>
      <c r="R975" s="34"/>
      <c r="S975" s="34"/>
      <c r="T975" s="34"/>
      <c r="U975" s="34"/>
      <c r="V975" s="34"/>
      <c r="W975" s="34"/>
      <c r="Y975" s="36"/>
      <c r="Z975" s="34"/>
      <c r="AA975" s="224"/>
      <c r="AB975" s="34"/>
      <c r="AC975" s="34"/>
      <c r="AD975" s="34"/>
      <c r="AE975" s="34"/>
      <c r="AK975" s="137"/>
    </row>
    <row r="976" spans="1:37" ht="15.75" customHeight="1">
      <c r="A976" s="34"/>
      <c r="B976" s="34"/>
      <c r="C976" s="34"/>
      <c r="D976" s="34"/>
      <c r="E976" s="34"/>
      <c r="F976" s="34"/>
      <c r="G976" s="34"/>
      <c r="H976" s="34"/>
      <c r="I976" s="34"/>
      <c r="J976" s="34"/>
      <c r="K976" s="34"/>
      <c r="L976" s="34"/>
      <c r="M976" s="34"/>
      <c r="N976" s="34"/>
      <c r="O976" s="34"/>
      <c r="P976" s="34"/>
      <c r="Q976" s="34"/>
      <c r="R976" s="34"/>
      <c r="S976" s="34"/>
      <c r="T976" s="34"/>
      <c r="U976" s="34"/>
      <c r="V976" s="34"/>
      <c r="W976" s="34"/>
      <c r="Y976" s="36"/>
      <c r="Z976" s="34"/>
      <c r="AA976" s="224"/>
      <c r="AB976" s="34"/>
      <c r="AC976" s="34"/>
      <c r="AD976" s="34"/>
      <c r="AE976" s="34"/>
      <c r="AK976" s="137"/>
    </row>
    <row r="977" spans="1:37" ht="15.75" customHeight="1">
      <c r="A977" s="34"/>
      <c r="B977" s="34"/>
      <c r="C977" s="34"/>
      <c r="D977" s="34"/>
      <c r="E977" s="34"/>
      <c r="F977" s="34"/>
      <c r="G977" s="34"/>
      <c r="H977" s="34"/>
      <c r="I977" s="34"/>
      <c r="J977" s="34"/>
      <c r="K977" s="34"/>
      <c r="L977" s="34"/>
      <c r="M977" s="34"/>
      <c r="N977" s="34"/>
      <c r="O977" s="34"/>
      <c r="P977" s="34"/>
      <c r="Q977" s="34"/>
      <c r="R977" s="34"/>
      <c r="S977" s="34"/>
      <c r="T977" s="34"/>
      <c r="U977" s="34"/>
      <c r="V977" s="34"/>
      <c r="W977" s="34"/>
      <c r="Y977" s="36"/>
      <c r="Z977" s="34"/>
      <c r="AA977" s="224"/>
      <c r="AB977" s="34"/>
      <c r="AC977" s="34"/>
      <c r="AD977" s="34"/>
      <c r="AE977" s="34"/>
      <c r="AK977" s="137"/>
    </row>
    <row r="978" spans="1:37" ht="15.75" customHeight="1">
      <c r="A978" s="34"/>
      <c r="B978" s="34"/>
      <c r="C978" s="34"/>
      <c r="D978" s="34"/>
      <c r="E978" s="34"/>
      <c r="F978" s="34"/>
      <c r="G978" s="34"/>
      <c r="H978" s="34"/>
      <c r="I978" s="34"/>
      <c r="J978" s="34"/>
      <c r="K978" s="34"/>
      <c r="L978" s="34"/>
      <c r="M978" s="34"/>
      <c r="N978" s="34"/>
      <c r="O978" s="34"/>
      <c r="P978" s="34"/>
      <c r="Q978" s="34"/>
      <c r="R978" s="34"/>
      <c r="S978" s="34"/>
      <c r="T978" s="34"/>
      <c r="U978" s="34"/>
      <c r="V978" s="34"/>
      <c r="W978" s="34"/>
      <c r="Y978" s="36"/>
      <c r="Z978" s="34"/>
      <c r="AA978" s="224"/>
      <c r="AB978" s="34"/>
      <c r="AC978" s="34"/>
      <c r="AD978" s="34"/>
      <c r="AE978" s="34"/>
      <c r="AK978" s="137"/>
    </row>
    <row r="979" spans="1:37" ht="15.75" customHeight="1">
      <c r="A979" s="34"/>
      <c r="B979" s="34"/>
      <c r="C979" s="34"/>
      <c r="D979" s="34"/>
      <c r="E979" s="34"/>
      <c r="F979" s="34"/>
      <c r="G979" s="34"/>
      <c r="H979" s="34"/>
      <c r="I979" s="34"/>
      <c r="J979" s="34"/>
      <c r="K979" s="34"/>
      <c r="L979" s="34"/>
      <c r="M979" s="34"/>
      <c r="N979" s="34"/>
      <c r="O979" s="34"/>
      <c r="P979" s="34"/>
      <c r="Q979" s="34"/>
      <c r="R979" s="34"/>
      <c r="S979" s="34"/>
      <c r="T979" s="34"/>
      <c r="U979" s="34"/>
      <c r="V979" s="34"/>
      <c r="W979" s="34"/>
      <c r="Y979" s="36"/>
      <c r="Z979" s="34"/>
      <c r="AA979" s="224"/>
      <c r="AB979" s="34"/>
      <c r="AC979" s="34"/>
      <c r="AD979" s="34"/>
      <c r="AE979" s="34"/>
      <c r="AK979" s="137"/>
    </row>
    <row r="980" spans="1:37" ht="15.75" customHeight="1">
      <c r="A980" s="34"/>
      <c r="B980" s="34"/>
      <c r="C980" s="34"/>
      <c r="D980" s="34"/>
      <c r="E980" s="34"/>
      <c r="F980" s="34"/>
      <c r="G980" s="34"/>
      <c r="H980" s="34"/>
      <c r="I980" s="34"/>
      <c r="J980" s="34"/>
      <c r="K980" s="34"/>
      <c r="L980" s="34"/>
      <c r="M980" s="34"/>
      <c r="N980" s="34"/>
      <c r="O980" s="34"/>
      <c r="P980" s="34"/>
      <c r="Q980" s="34"/>
      <c r="R980" s="34"/>
      <c r="S980" s="34"/>
      <c r="T980" s="34"/>
      <c r="U980" s="34"/>
      <c r="V980" s="34"/>
      <c r="W980" s="34"/>
      <c r="Y980" s="36"/>
      <c r="Z980" s="34"/>
      <c r="AA980" s="224"/>
      <c r="AB980" s="34"/>
      <c r="AC980" s="34"/>
      <c r="AD980" s="34"/>
      <c r="AE980" s="34"/>
      <c r="AK980" s="137"/>
    </row>
    <row r="981" spans="1:37" ht="15.75" customHeight="1">
      <c r="A981" s="34"/>
      <c r="B981" s="34"/>
      <c r="C981" s="34"/>
      <c r="D981" s="34"/>
      <c r="E981" s="34"/>
      <c r="F981" s="34"/>
      <c r="G981" s="34"/>
      <c r="H981" s="34"/>
      <c r="I981" s="34"/>
      <c r="J981" s="34"/>
      <c r="K981" s="34"/>
      <c r="L981" s="34"/>
      <c r="M981" s="34"/>
      <c r="N981" s="34"/>
      <c r="O981" s="34"/>
      <c r="P981" s="34"/>
      <c r="Q981" s="34"/>
      <c r="R981" s="34"/>
      <c r="S981" s="34"/>
      <c r="T981" s="34"/>
      <c r="U981" s="34"/>
      <c r="V981" s="34"/>
      <c r="W981" s="34"/>
      <c r="Y981" s="36"/>
      <c r="Z981" s="34"/>
      <c r="AA981" s="224"/>
      <c r="AB981" s="34"/>
      <c r="AC981" s="34"/>
      <c r="AD981" s="34"/>
      <c r="AE981" s="34"/>
      <c r="AK981" s="137"/>
    </row>
    <row r="982" spans="1:37" ht="15.75" customHeight="1">
      <c r="A982" s="34"/>
      <c r="B982" s="34"/>
      <c r="C982" s="34"/>
      <c r="D982" s="34"/>
      <c r="E982" s="34"/>
      <c r="F982" s="34"/>
      <c r="G982" s="34"/>
      <c r="H982" s="34"/>
      <c r="I982" s="34"/>
      <c r="J982" s="34"/>
      <c r="K982" s="34"/>
      <c r="L982" s="34"/>
      <c r="M982" s="34"/>
      <c r="N982" s="34"/>
      <c r="O982" s="34"/>
      <c r="P982" s="34"/>
      <c r="Q982" s="34"/>
      <c r="R982" s="34"/>
      <c r="S982" s="34"/>
      <c r="T982" s="34"/>
      <c r="U982" s="34"/>
      <c r="V982" s="34"/>
      <c r="W982" s="34"/>
      <c r="Y982" s="36"/>
      <c r="Z982" s="34"/>
      <c r="AA982" s="224"/>
      <c r="AB982" s="34"/>
      <c r="AC982" s="34"/>
      <c r="AD982" s="34"/>
      <c r="AE982" s="34"/>
      <c r="AK982" s="137"/>
    </row>
    <row r="983" spans="1:37" ht="15.75" customHeight="1">
      <c r="A983" s="34"/>
      <c r="B983" s="34"/>
      <c r="C983" s="34"/>
      <c r="D983" s="34"/>
      <c r="E983" s="34"/>
      <c r="F983" s="34"/>
      <c r="G983" s="34"/>
      <c r="H983" s="34"/>
      <c r="I983" s="34"/>
      <c r="J983" s="34"/>
      <c r="K983" s="34"/>
      <c r="L983" s="34"/>
      <c r="M983" s="34"/>
      <c r="N983" s="34"/>
      <c r="O983" s="34"/>
      <c r="P983" s="34"/>
      <c r="Q983" s="34"/>
      <c r="R983" s="34"/>
      <c r="S983" s="34"/>
      <c r="T983" s="34"/>
      <c r="U983" s="34"/>
      <c r="V983" s="34"/>
      <c r="W983" s="34"/>
      <c r="Y983" s="36"/>
      <c r="Z983" s="34"/>
      <c r="AA983" s="224"/>
      <c r="AB983" s="34"/>
      <c r="AC983" s="34"/>
      <c r="AD983" s="34"/>
      <c r="AE983" s="34"/>
      <c r="AK983" s="137"/>
    </row>
    <row r="984" spans="1:37" ht="15.75" customHeight="1">
      <c r="A984" s="34"/>
      <c r="B984" s="34"/>
      <c r="C984" s="34"/>
      <c r="D984" s="34"/>
      <c r="E984" s="34"/>
      <c r="F984" s="34"/>
      <c r="G984" s="34"/>
      <c r="H984" s="34"/>
      <c r="I984" s="34"/>
      <c r="J984" s="34"/>
      <c r="K984" s="34"/>
      <c r="L984" s="34"/>
      <c r="M984" s="34"/>
      <c r="N984" s="34"/>
      <c r="O984" s="34"/>
      <c r="P984" s="34"/>
      <c r="Q984" s="34"/>
      <c r="R984" s="34"/>
      <c r="S984" s="34"/>
      <c r="T984" s="34"/>
      <c r="U984" s="34"/>
      <c r="V984" s="34"/>
      <c r="W984" s="34"/>
      <c r="Y984" s="36"/>
      <c r="Z984" s="34"/>
      <c r="AA984" s="224"/>
      <c r="AB984" s="34"/>
      <c r="AC984" s="34"/>
      <c r="AD984" s="34"/>
      <c r="AE984" s="34"/>
      <c r="AK984" s="137"/>
    </row>
    <row r="985" spans="1:37" ht="15.75" customHeight="1">
      <c r="A985" s="34"/>
      <c r="B985" s="34"/>
      <c r="C985" s="34"/>
      <c r="D985" s="34"/>
      <c r="E985" s="34"/>
      <c r="F985" s="34"/>
      <c r="G985" s="34"/>
      <c r="H985" s="34"/>
      <c r="I985" s="34"/>
      <c r="J985" s="34"/>
      <c r="K985" s="34"/>
      <c r="L985" s="34"/>
      <c r="M985" s="34"/>
      <c r="N985" s="34"/>
      <c r="O985" s="34"/>
      <c r="P985" s="34"/>
      <c r="Q985" s="34"/>
      <c r="R985" s="34"/>
      <c r="S985" s="34"/>
      <c r="T985" s="34"/>
      <c r="U985" s="34"/>
      <c r="V985" s="34"/>
      <c r="W985" s="34"/>
      <c r="Y985" s="36"/>
      <c r="Z985" s="34"/>
      <c r="AA985" s="224"/>
      <c r="AB985" s="34"/>
      <c r="AC985" s="34"/>
      <c r="AD985" s="34"/>
      <c r="AE985" s="34"/>
      <c r="AK985" s="137"/>
    </row>
    <row r="986" spans="1:37" ht="15.75" customHeight="1">
      <c r="A986" s="34"/>
      <c r="B986" s="34"/>
      <c r="C986" s="34"/>
      <c r="D986" s="34"/>
      <c r="E986" s="34"/>
      <c r="F986" s="34"/>
      <c r="G986" s="34"/>
      <c r="H986" s="34"/>
      <c r="I986" s="34"/>
      <c r="J986" s="34"/>
      <c r="K986" s="34"/>
      <c r="L986" s="34"/>
      <c r="M986" s="34"/>
      <c r="N986" s="34"/>
      <c r="O986" s="34"/>
      <c r="P986" s="34"/>
      <c r="Q986" s="34"/>
      <c r="R986" s="34"/>
      <c r="S986" s="34"/>
      <c r="T986" s="34"/>
      <c r="U986" s="34"/>
      <c r="V986" s="34"/>
      <c r="W986" s="34"/>
      <c r="Y986" s="36"/>
      <c r="Z986" s="34"/>
      <c r="AA986" s="224"/>
      <c r="AB986" s="34"/>
      <c r="AC986" s="34"/>
      <c r="AD986" s="34"/>
      <c r="AE986" s="34"/>
      <c r="AK986" s="137"/>
    </row>
    <row r="987" spans="1:37" ht="15.75" customHeight="1">
      <c r="A987" s="34"/>
      <c r="B987" s="34"/>
      <c r="C987" s="34"/>
      <c r="D987" s="34"/>
      <c r="E987" s="34"/>
      <c r="F987" s="34"/>
      <c r="G987" s="34"/>
      <c r="H987" s="34"/>
      <c r="I987" s="34"/>
      <c r="J987" s="34"/>
      <c r="K987" s="34"/>
      <c r="L987" s="34"/>
      <c r="M987" s="34"/>
      <c r="N987" s="34"/>
      <c r="O987" s="34"/>
      <c r="P987" s="34"/>
      <c r="Q987" s="34"/>
      <c r="R987" s="34"/>
      <c r="S987" s="34"/>
      <c r="T987" s="34"/>
      <c r="U987" s="34"/>
      <c r="V987" s="34"/>
      <c r="W987" s="34"/>
      <c r="Y987" s="36"/>
      <c r="Z987" s="34"/>
      <c r="AA987" s="224"/>
      <c r="AB987" s="34"/>
      <c r="AC987" s="34"/>
      <c r="AD987" s="34"/>
      <c r="AE987" s="34"/>
      <c r="AK987" s="137"/>
    </row>
    <row r="988" spans="1:37" ht="15.75" customHeight="1">
      <c r="A988" s="34"/>
      <c r="B988" s="34"/>
      <c r="C988" s="34"/>
      <c r="D988" s="34"/>
      <c r="E988" s="34"/>
      <c r="F988" s="34"/>
      <c r="G988" s="34"/>
      <c r="H988" s="34"/>
      <c r="I988" s="34"/>
      <c r="J988" s="34"/>
      <c r="K988" s="34"/>
      <c r="L988" s="34"/>
      <c r="M988" s="34"/>
      <c r="N988" s="34"/>
      <c r="O988" s="34"/>
      <c r="P988" s="34"/>
      <c r="Q988" s="34"/>
      <c r="R988" s="34"/>
      <c r="S988" s="34"/>
      <c r="T988" s="34"/>
      <c r="U988" s="34"/>
      <c r="V988" s="34"/>
      <c r="W988" s="34"/>
      <c r="Y988" s="36"/>
      <c r="Z988" s="34"/>
      <c r="AA988" s="224"/>
      <c r="AB988" s="34"/>
      <c r="AC988" s="34"/>
      <c r="AD988" s="34"/>
      <c r="AE988" s="34"/>
      <c r="AK988" s="137"/>
    </row>
    <row r="989" spans="1:37" ht="15.75" customHeight="1">
      <c r="A989" s="34"/>
      <c r="B989" s="34"/>
      <c r="C989" s="34"/>
      <c r="D989" s="34"/>
      <c r="E989" s="34"/>
      <c r="F989" s="34"/>
      <c r="G989" s="34"/>
      <c r="H989" s="34"/>
      <c r="I989" s="34"/>
      <c r="J989" s="34"/>
      <c r="K989" s="34"/>
      <c r="L989" s="34"/>
      <c r="M989" s="34"/>
      <c r="N989" s="34"/>
      <c r="O989" s="34"/>
      <c r="P989" s="34"/>
      <c r="Q989" s="34"/>
      <c r="R989" s="34"/>
      <c r="S989" s="34"/>
      <c r="T989" s="34"/>
      <c r="U989" s="34"/>
      <c r="V989" s="34"/>
      <c r="W989" s="34"/>
      <c r="Y989" s="36"/>
      <c r="Z989" s="34"/>
      <c r="AA989" s="224"/>
      <c r="AB989" s="34"/>
      <c r="AC989" s="34"/>
      <c r="AD989" s="34"/>
      <c r="AE989" s="34"/>
      <c r="AK989" s="137"/>
    </row>
    <row r="990" spans="1:37" ht="15.75" customHeight="1">
      <c r="A990" s="34"/>
      <c r="B990" s="34"/>
      <c r="C990" s="34"/>
      <c r="D990" s="34"/>
      <c r="E990" s="34"/>
      <c r="F990" s="34"/>
      <c r="G990" s="34"/>
      <c r="H990" s="34"/>
      <c r="I990" s="34"/>
      <c r="J990" s="34"/>
      <c r="K990" s="34"/>
      <c r="L990" s="34"/>
      <c r="M990" s="34"/>
      <c r="N990" s="34"/>
      <c r="O990" s="34"/>
      <c r="P990" s="34"/>
      <c r="Q990" s="34"/>
      <c r="R990" s="34"/>
      <c r="S990" s="34"/>
      <c r="T990" s="34"/>
      <c r="U990" s="34"/>
      <c r="V990" s="34"/>
      <c r="W990" s="34"/>
      <c r="Y990" s="36"/>
      <c r="Z990" s="34"/>
      <c r="AA990" s="224"/>
      <c r="AB990" s="34"/>
      <c r="AC990" s="34"/>
      <c r="AD990" s="34"/>
      <c r="AE990" s="34"/>
      <c r="AK990" s="137"/>
    </row>
    <row r="991" spans="1:37" ht="15.75" customHeight="1">
      <c r="A991" s="34"/>
      <c r="B991" s="34"/>
      <c r="C991" s="34"/>
      <c r="D991" s="34"/>
      <c r="E991" s="34"/>
      <c r="F991" s="34"/>
      <c r="G991" s="34"/>
      <c r="H991" s="34"/>
      <c r="I991" s="34"/>
      <c r="J991" s="34"/>
      <c r="K991" s="34"/>
      <c r="L991" s="34"/>
      <c r="M991" s="34"/>
      <c r="N991" s="34"/>
      <c r="O991" s="34"/>
      <c r="P991" s="34"/>
      <c r="Q991" s="34"/>
      <c r="R991" s="34"/>
      <c r="S991" s="34"/>
      <c r="T991" s="34"/>
      <c r="U991" s="34"/>
      <c r="V991" s="34"/>
      <c r="W991" s="34"/>
      <c r="Y991" s="36"/>
      <c r="Z991" s="34"/>
      <c r="AA991" s="224"/>
      <c r="AB991" s="34"/>
      <c r="AC991" s="34"/>
      <c r="AD991" s="34"/>
      <c r="AE991" s="34"/>
      <c r="AK991" s="137"/>
    </row>
    <row r="992" spans="1:37" ht="15.75" customHeight="1">
      <c r="A992" s="34"/>
      <c r="B992" s="34"/>
      <c r="C992" s="34"/>
      <c r="D992" s="34"/>
      <c r="E992" s="34"/>
      <c r="F992" s="34"/>
      <c r="G992" s="34"/>
      <c r="H992" s="34"/>
      <c r="I992" s="34"/>
      <c r="J992" s="34"/>
      <c r="K992" s="34"/>
      <c r="L992" s="34"/>
      <c r="M992" s="34"/>
      <c r="N992" s="34"/>
      <c r="O992" s="34"/>
      <c r="P992" s="34"/>
      <c r="Q992" s="34"/>
      <c r="R992" s="34"/>
      <c r="S992" s="34"/>
      <c r="T992" s="34"/>
      <c r="U992" s="34"/>
      <c r="V992" s="34"/>
      <c r="W992" s="34"/>
      <c r="Y992" s="36"/>
      <c r="Z992" s="34"/>
      <c r="AA992" s="224"/>
      <c r="AB992" s="34"/>
      <c r="AC992" s="34"/>
      <c r="AD992" s="34"/>
      <c r="AE992" s="34"/>
      <c r="AK992" s="137"/>
    </row>
    <row r="993" spans="1:37" ht="15.75" customHeight="1">
      <c r="A993" s="34"/>
      <c r="B993" s="34"/>
      <c r="C993" s="34"/>
      <c r="D993" s="34"/>
      <c r="E993" s="34"/>
      <c r="F993" s="34"/>
      <c r="G993" s="34"/>
      <c r="H993" s="34"/>
      <c r="I993" s="34"/>
      <c r="J993" s="34"/>
      <c r="K993" s="34"/>
      <c r="L993" s="34"/>
      <c r="M993" s="34"/>
      <c r="N993" s="34"/>
      <c r="O993" s="34"/>
      <c r="P993" s="34"/>
      <c r="Q993" s="34"/>
      <c r="R993" s="34"/>
      <c r="S993" s="34"/>
      <c r="T993" s="34"/>
      <c r="U993" s="34"/>
      <c r="V993" s="34"/>
      <c r="W993" s="34"/>
      <c r="Y993" s="36"/>
      <c r="Z993" s="34"/>
      <c r="AA993" s="224"/>
      <c r="AB993" s="34"/>
      <c r="AC993" s="34"/>
      <c r="AD993" s="34"/>
      <c r="AE993" s="34"/>
      <c r="AK993" s="137"/>
    </row>
    <row r="994" spans="1:37" ht="15.75" customHeight="1">
      <c r="A994" s="34"/>
      <c r="B994" s="34"/>
      <c r="C994" s="34"/>
      <c r="D994" s="34"/>
      <c r="E994" s="34"/>
      <c r="F994" s="34"/>
      <c r="G994" s="34"/>
      <c r="H994" s="34"/>
      <c r="I994" s="34"/>
      <c r="J994" s="34"/>
      <c r="K994" s="34"/>
      <c r="L994" s="34"/>
      <c r="M994" s="34"/>
      <c r="N994" s="34"/>
      <c r="O994" s="34"/>
      <c r="P994" s="34"/>
      <c r="Q994" s="34"/>
      <c r="R994" s="34"/>
      <c r="S994" s="34"/>
      <c r="T994" s="34"/>
      <c r="U994" s="34"/>
      <c r="V994" s="34"/>
      <c r="W994" s="34"/>
      <c r="Y994" s="36"/>
      <c r="Z994" s="34"/>
      <c r="AA994" s="224"/>
      <c r="AB994" s="34"/>
      <c r="AC994" s="34"/>
      <c r="AD994" s="34"/>
      <c r="AE994" s="34"/>
      <c r="AK994" s="137"/>
    </row>
    <row r="995" spans="1:37" ht="15.75" customHeight="1">
      <c r="A995" s="34"/>
      <c r="B995" s="34"/>
      <c r="C995" s="34"/>
      <c r="D995" s="34"/>
      <c r="E995" s="34"/>
      <c r="F995" s="34"/>
      <c r="G995" s="34"/>
      <c r="H995" s="34"/>
      <c r="I995" s="34"/>
      <c r="J995" s="34"/>
      <c r="K995" s="34"/>
      <c r="L995" s="34"/>
      <c r="M995" s="34"/>
      <c r="N995" s="34"/>
      <c r="O995" s="34"/>
      <c r="P995" s="34"/>
      <c r="Q995" s="34"/>
      <c r="R995" s="34"/>
      <c r="S995" s="34"/>
      <c r="T995" s="34"/>
      <c r="U995" s="34"/>
      <c r="V995" s="34"/>
      <c r="W995" s="34"/>
      <c r="Y995" s="36"/>
      <c r="Z995" s="34"/>
      <c r="AA995" s="224"/>
      <c r="AB995" s="34"/>
      <c r="AC995" s="34"/>
      <c r="AD995" s="34"/>
      <c r="AE995" s="34"/>
      <c r="AK995" s="137"/>
    </row>
    <row r="996" spans="1:37" ht="15.75" customHeight="1">
      <c r="A996" s="34"/>
      <c r="B996" s="34"/>
      <c r="C996" s="34"/>
      <c r="D996" s="34"/>
      <c r="E996" s="34"/>
      <c r="F996" s="34"/>
      <c r="G996" s="34"/>
      <c r="H996" s="34"/>
      <c r="I996" s="34"/>
      <c r="J996" s="34"/>
      <c r="K996" s="34"/>
      <c r="L996" s="34"/>
      <c r="M996" s="34"/>
      <c r="N996" s="34"/>
      <c r="O996" s="34"/>
      <c r="P996" s="34"/>
      <c r="Q996" s="34"/>
      <c r="R996" s="34"/>
      <c r="S996" s="34"/>
      <c r="T996" s="34"/>
      <c r="U996" s="34"/>
      <c r="V996" s="34"/>
      <c r="W996" s="34"/>
      <c r="Y996" s="36"/>
      <c r="Z996" s="34"/>
      <c r="AA996" s="224"/>
      <c r="AB996" s="34"/>
      <c r="AC996" s="34"/>
      <c r="AD996" s="34"/>
      <c r="AE996" s="34"/>
      <c r="AK996" s="137"/>
    </row>
    <row r="997" spans="1:37" ht="15.75" customHeight="1">
      <c r="A997" s="34"/>
      <c r="B997" s="34"/>
      <c r="C997" s="34"/>
      <c r="D997" s="34"/>
      <c r="E997" s="34"/>
      <c r="F997" s="34"/>
      <c r="G997" s="34"/>
      <c r="H997" s="34"/>
      <c r="I997" s="34"/>
      <c r="J997" s="34"/>
      <c r="K997" s="34"/>
      <c r="L997" s="34"/>
      <c r="M997" s="34"/>
      <c r="N997" s="34"/>
      <c r="O997" s="34"/>
      <c r="P997" s="34"/>
      <c r="Q997" s="34"/>
      <c r="R997" s="34"/>
      <c r="S997" s="34"/>
      <c r="T997" s="34"/>
      <c r="U997" s="34"/>
      <c r="V997" s="34"/>
      <c r="W997" s="34"/>
      <c r="Y997" s="36"/>
      <c r="Z997" s="34"/>
      <c r="AA997" s="224"/>
      <c r="AB997" s="34"/>
      <c r="AC997" s="34"/>
      <c r="AD997" s="34"/>
      <c r="AE997" s="34"/>
      <c r="AK997" s="137"/>
    </row>
    <row r="998" spans="1:37" ht="15.75" customHeight="1">
      <c r="A998" s="34"/>
      <c r="B998" s="34"/>
      <c r="C998" s="34"/>
      <c r="D998" s="34"/>
      <c r="E998" s="34"/>
      <c r="F998" s="34"/>
      <c r="G998" s="34"/>
      <c r="H998" s="34"/>
      <c r="I998" s="34"/>
      <c r="J998" s="34"/>
      <c r="K998" s="34"/>
      <c r="L998" s="34"/>
      <c r="M998" s="34"/>
      <c r="N998" s="34"/>
      <c r="O998" s="34"/>
      <c r="P998" s="34"/>
      <c r="Q998" s="34"/>
      <c r="R998" s="34"/>
      <c r="S998" s="34"/>
      <c r="T998" s="34"/>
      <c r="U998" s="34"/>
      <c r="V998" s="34"/>
      <c r="W998" s="34"/>
      <c r="Y998" s="36"/>
      <c r="Z998" s="34"/>
      <c r="AA998" s="224"/>
      <c r="AB998" s="34"/>
      <c r="AC998" s="34"/>
      <c r="AD998" s="34"/>
      <c r="AE998" s="34"/>
      <c r="AK998" s="137"/>
    </row>
    <row r="999" spans="1:37" ht="15.75" customHeight="1">
      <c r="A999" s="34"/>
      <c r="B999" s="34"/>
      <c r="C999" s="34"/>
      <c r="D999" s="34"/>
      <c r="E999" s="34"/>
      <c r="F999" s="34"/>
      <c r="G999" s="34"/>
      <c r="H999" s="34"/>
      <c r="I999" s="34"/>
      <c r="J999" s="34"/>
      <c r="K999" s="34"/>
      <c r="L999" s="34"/>
      <c r="M999" s="34"/>
      <c r="N999" s="34"/>
      <c r="O999" s="34"/>
      <c r="P999" s="34"/>
      <c r="Q999" s="34"/>
      <c r="R999" s="34"/>
      <c r="S999" s="34"/>
      <c r="T999" s="34"/>
      <c r="U999" s="34"/>
      <c r="V999" s="34"/>
      <c r="W999" s="34"/>
      <c r="Y999" s="36"/>
      <c r="Z999" s="34"/>
      <c r="AA999" s="224"/>
      <c r="AB999" s="34"/>
      <c r="AC999" s="34"/>
      <c r="AD999" s="34"/>
      <c r="AE999" s="34"/>
      <c r="AK999" s="137"/>
    </row>
    <row r="1000" spans="1:37" ht="15.75" customHeight="1">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Y1000" s="36"/>
      <c r="Z1000" s="34"/>
      <c r="AA1000" s="224"/>
      <c r="AB1000" s="34"/>
      <c r="AC1000" s="34"/>
      <c r="AD1000" s="34"/>
      <c r="AE1000" s="34"/>
      <c r="AK1000" s="137"/>
    </row>
  </sheetData>
  <mergeCells count="1">
    <mergeCell ref="C1:D2"/>
  </mergeCells>
  <dataValidations count="12">
    <dataValidation type="decimal" allowBlank="1" showErrorMessage="1" sqref="N9:N19" xr:uid="{00000000-0002-0000-0600-000000000000}">
      <formula1>1000000</formula1>
      <formula2>99999999</formula2>
    </dataValidation>
    <dataValidation type="date" allowBlank="1" showErrorMessage="1" sqref="B9:B19" xr:uid="{00000000-0002-0000-0600-000005000000}">
      <formula1>43831</formula1>
      <formula2>73415</formula2>
    </dataValidation>
    <dataValidation type="decimal" allowBlank="1" showErrorMessage="1" sqref="M1:M1000" xr:uid="{00000000-0002-0000-0600-000006000000}">
      <formula1>0</formula1>
      <formula2>1000000000000</formula2>
    </dataValidation>
    <dataValidation type="decimal" allowBlank="1" showErrorMessage="1" sqref="C9:C209" xr:uid="{00000000-0002-0000-0600-000009000000}">
      <formula1>10000000000</formula1>
      <formula2>999999999999</formula2>
    </dataValidation>
    <dataValidation type="decimal" allowBlank="1" showErrorMessage="1" sqref="W1:W209" xr:uid="{00000000-0002-0000-0600-00000A000000}">
      <formula1>0</formula1>
      <formula2>3</formula2>
    </dataValidation>
    <dataValidation type="list" allowBlank="1" showErrorMessage="1" sqref="H9:H209" xr:uid="{00000000-0002-0000-0600-00000C000000}">
      <formula1>INDIRECT(G9)</formula1>
    </dataValidation>
    <dataValidation type="decimal" allowBlank="1" showErrorMessage="1" sqref="U1:U209" xr:uid="{00000000-0002-0000-0600-00000F000000}">
      <formula1>0</formula1>
      <formula2>24</formula2>
    </dataValidation>
    <dataValidation type="decimal" allowBlank="1" showErrorMessage="1" sqref="S1:S209" xr:uid="{00000000-0002-0000-0600-000010000000}">
      <formula1>0</formula1>
      <formula2>200000</formula2>
    </dataValidation>
    <dataValidation type="list" allowBlank="1" showErrorMessage="1" sqref="G9:G209" xr:uid="{00000000-0002-0000-0600-000011000000}">
      <formula1>Departamento</formula1>
    </dataValidation>
    <dataValidation type="date" allowBlank="1" showErrorMessage="1" sqref="P9:P209" xr:uid="{00000000-0002-0000-0600-000013000000}">
      <formula1>1</formula1>
      <formula2>43831</formula2>
    </dataValidation>
    <dataValidation type="decimal" allowBlank="1" showErrorMessage="1" sqref="K1:K1000" xr:uid="{00000000-0002-0000-0600-000014000000}">
      <formula1>1900</formula1>
      <formula2>2040</formula2>
    </dataValidation>
    <dataValidation type="date" allowBlank="1" showErrorMessage="1" sqref="P1:P7" xr:uid="{00000000-0002-0000-0600-000015000000}">
      <formula1>32874</formula1>
      <formula2>43831</formula2>
    </dataValidation>
  </dataValidations>
  <hyperlinks>
    <hyperlink ref="I8" location="'Códigos'!D1" display="Ver código" xr:uid="{00000000-0004-0000-0600-000000000000}"/>
    <hyperlink ref="J8" location="Google_Sheet_Link_1172523133" display="Ver código" xr:uid="{00000000-0004-0000-0600-000001000000}"/>
    <hyperlink ref="Q8" location="Google_Sheet_Link_1130748710" display="Ver código" xr:uid="{00000000-0004-0000-0600-000002000000}"/>
    <hyperlink ref="R8" location="Google_Sheet_Link_1996239039" display="Ver código" xr:uid="{00000000-0004-0000-0600-000003000000}"/>
    <hyperlink ref="T8" location="Google_Sheet_Link_652524797" display="Ver código" xr:uid="{00000000-0004-0000-0600-000004000000}"/>
    <hyperlink ref="Y8" r:id="rId1" xr:uid="{00000000-0004-0000-0600-000005000000}"/>
    <hyperlink ref="AA8" r:id="rId2" xr:uid="{00000000-0004-0000-0600-000006000000}"/>
    <hyperlink ref="AC8" location="Google_Sheet_Link_1490892909" display="Ver código" xr:uid="{00000000-0004-0000-0600-000007000000}"/>
    <hyperlink ref="AD8" location="Google_Sheet_Link_149110825" display="Ver código" xr:uid="{00000000-0004-0000-0600-000008000000}"/>
    <hyperlink ref="AE8" location="Google_Sheet_Link_249931640" display="Ver código" xr:uid="{00000000-0004-0000-0600-000009000000}"/>
  </hyperlinks>
  <pageMargins left="0.7" right="0.7" top="0.75" bottom="0.75" header="0" footer="0"/>
  <pageSetup orientation="landscape"/>
  <drawing r:id="rId3"/>
  <legacyDrawing r:id="rId4"/>
  <extLst>
    <ext xmlns:x14="http://schemas.microsoft.com/office/spreadsheetml/2009/9/main" uri="{CCE6A557-97BC-4b89-ADB6-D9C93CAAB3DF}">
      <x14:dataValidations xmlns:xm="http://schemas.microsoft.com/office/excel/2006/main" count="12">
        <x14:dataValidation type="list" allowBlank="1" showErrorMessage="1" xr:uid="{00000000-0002-0000-0600-000001000000}">
          <x14:formula1>
            <xm:f>Códigos!$A$37:$A$38</xm:f>
          </x14:formula1>
          <xm:sqref>AC9:AC14 AC16:AC19</xm:sqref>
        </x14:dataValidation>
        <x14:dataValidation type="list" allowBlank="1" showErrorMessage="1" xr:uid="{00000000-0002-0000-0600-000002000000}">
          <x14:formula1>
            <xm:f>Códigos!$G:$G</xm:f>
          </x14:formula1>
          <xm:sqref>J7:J209</xm:sqref>
        </x14:dataValidation>
        <x14:dataValidation type="list" allowBlank="1" showErrorMessage="1" xr:uid="{00000000-0002-0000-0600-000003000000}">
          <x14:formula1>
            <xm:f>Códigos!$B$8:$B$12</xm:f>
          </x14:formula1>
          <xm:sqref>Q1:Q209</xm:sqref>
        </x14:dataValidation>
        <x14:dataValidation type="list" allowBlank="1" showErrorMessage="1" xr:uid="{00000000-0002-0000-0600-000004000000}">
          <x14:formula1>
            <xm:f>A!$A$17:$A$21</xm:f>
          </x14:formula1>
          <xm:sqref>V1:V1000</xm:sqref>
        </x14:dataValidation>
        <x14:dataValidation type="list" allowBlank="1" showErrorMessage="1" xr:uid="{00000000-0002-0000-0600-000007000000}">
          <x14:formula1>
            <xm:f>Códigos!$D$2:$D$22</xm:f>
          </x14:formula1>
          <xm:sqref>I7:I209</xm:sqref>
        </x14:dataValidation>
        <x14:dataValidation type="list" allowBlank="1" showErrorMessage="1" xr:uid="{00000000-0002-0000-0600-000008000000}">
          <x14:formula1>
            <xm:f>'Tasas por grupo'!$B$5:$B$6</xm:f>
          </x14:formula1>
          <xm:sqref>T9:T209</xm:sqref>
        </x14:dataValidation>
        <x14:dataValidation type="list" allowBlank="1" showErrorMessage="1" xr:uid="{00000000-0002-0000-0600-00000B000000}">
          <x14:formula1>
            <xm:f>Códigos!$A$27:$A$28</xm:f>
          </x14:formula1>
          <xm:sqref>AE9:AE209</xm:sqref>
        </x14:dataValidation>
        <x14:dataValidation type="list" allowBlank="1" showErrorMessage="1" xr:uid="{00000000-0002-0000-0600-00000D000000}">
          <x14:formula1>
            <xm:f>Listas!$B$2:$B$20</xm:f>
          </x14:formula1>
          <xm:sqref>F9:F209</xm:sqref>
        </x14:dataValidation>
        <x14:dataValidation type="list" allowBlank="1" showErrorMessage="1" xr:uid="{00000000-0002-0000-0600-00000E000000}">
          <x14:formula1>
            <xm:f>Códigos!$A$15:$A$16</xm:f>
          </x14:formula1>
          <xm:sqref>R1:R209</xm:sqref>
        </x14:dataValidation>
        <x14:dataValidation type="list" allowBlank="1" showErrorMessage="1" xr:uid="{00000000-0002-0000-0600-000012000000}">
          <x14:formula1>
            <xm:f>'Tasas por grupo'!$B$17</xm:f>
          </x14:formula1>
          <xm:sqref>Z9:Z209</xm:sqref>
        </x14:dataValidation>
        <x14:dataValidation type="list" allowBlank="1" showErrorMessage="1" xr:uid="{00000000-0002-0000-0600-000016000000}">
          <x14:formula1>
            <xm:f>'Tasas por grupo'!$E$13:$E$14</xm:f>
          </x14:formula1>
          <xm:sqref>AB1:AB209</xm:sqref>
        </x14:dataValidation>
        <x14:dataValidation type="list" allowBlank="1" showErrorMessage="1" xr:uid="{00000000-0002-0000-0600-000017000000}">
          <x14:formula1>
            <xm:f>Códigos!$A$32:$A$33</xm:f>
          </x14:formula1>
          <xm:sqref>AD9:AD209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G873"/>
  <sheetViews>
    <sheetView workbookViewId="0"/>
  </sheetViews>
  <sheetFormatPr baseColWidth="10" defaultColWidth="12.625" defaultRowHeight="15" customHeight="1"/>
  <cols>
    <col min="1" max="1" width="17.625" customWidth="1"/>
    <col min="2" max="2" width="21.875" customWidth="1"/>
    <col min="3" max="3" width="20" customWidth="1"/>
    <col min="4" max="4" width="33.125" customWidth="1"/>
    <col min="5" max="5" width="23.125" customWidth="1"/>
    <col min="6" max="6" width="16.5" customWidth="1"/>
    <col min="7" max="7" width="16.625" hidden="1" customWidth="1"/>
    <col min="8" max="8" width="18.875" customWidth="1"/>
    <col min="9" max="9" width="19.125" customWidth="1"/>
    <col min="10" max="10" width="21.625" customWidth="1"/>
    <col min="11" max="11" width="20.875" customWidth="1"/>
    <col min="12" max="12" width="17" customWidth="1"/>
    <col min="13" max="13" width="17.875" customWidth="1"/>
    <col min="14" max="14" width="25.625" customWidth="1"/>
    <col min="15" max="15" width="29.625" customWidth="1"/>
    <col min="16" max="16" width="24.375" customWidth="1"/>
    <col min="17" max="17" width="22.625" customWidth="1"/>
    <col min="18" max="18" width="20" customWidth="1"/>
    <col min="19" max="19" width="28.875" customWidth="1"/>
    <col min="20" max="20" width="18.5" customWidth="1"/>
    <col min="21" max="21" width="23.125" customWidth="1"/>
    <col min="22" max="22" width="15.625" customWidth="1"/>
    <col min="23" max="23" width="16.125" customWidth="1"/>
    <col min="24" max="24" width="16.375" customWidth="1"/>
    <col min="25" max="25" width="16.125" customWidth="1"/>
    <col min="26" max="26" width="15" customWidth="1"/>
    <col min="27" max="27" width="24" customWidth="1"/>
    <col min="28" max="30" width="13.125" customWidth="1"/>
    <col min="31" max="32" width="13" customWidth="1"/>
    <col min="33" max="33" width="15.125" hidden="1" customWidth="1"/>
    <col min="34" max="36" width="13.125" hidden="1" customWidth="1"/>
    <col min="37" max="38" width="13.625" hidden="1" customWidth="1"/>
    <col min="39" max="39" width="19.125" customWidth="1"/>
    <col min="40" max="40" width="17.5" hidden="1" customWidth="1"/>
    <col min="41" max="59" width="10" customWidth="1"/>
  </cols>
  <sheetData>
    <row r="1" spans="1:59" ht="15" customHeight="1">
      <c r="A1" s="3"/>
      <c r="B1" s="3"/>
      <c r="C1" s="507" t="s">
        <v>15</v>
      </c>
      <c r="D1" s="500"/>
      <c r="E1" s="103"/>
      <c r="F1" s="103"/>
      <c r="G1" s="103"/>
      <c r="H1" s="103"/>
      <c r="I1" s="3"/>
      <c r="J1" s="3"/>
      <c r="K1" s="3"/>
      <c r="L1" s="3"/>
      <c r="M1" s="3"/>
      <c r="N1" s="3"/>
      <c r="O1" s="3"/>
      <c r="P1" s="3"/>
      <c r="Q1" s="3"/>
      <c r="R1" s="3"/>
      <c r="S1" s="3"/>
      <c r="T1" s="104"/>
      <c r="U1" s="3"/>
      <c r="V1" s="3"/>
      <c r="W1" s="3"/>
      <c r="X1" s="3"/>
      <c r="Y1" s="3"/>
      <c r="Z1" s="106"/>
      <c r="AA1" s="3"/>
      <c r="AB1" s="106"/>
      <c r="AC1" s="3"/>
      <c r="AD1" s="3"/>
      <c r="AE1" s="3"/>
      <c r="AF1" s="3"/>
      <c r="AG1" s="3"/>
      <c r="AH1" s="3"/>
      <c r="AI1" s="3"/>
      <c r="AJ1" s="3"/>
      <c r="AK1" s="3"/>
      <c r="AL1" s="3"/>
      <c r="AM1" s="108"/>
      <c r="AN1" s="34"/>
      <c r="AO1" s="109"/>
      <c r="AP1" s="109"/>
      <c r="AQ1" s="109"/>
      <c r="AR1" s="109"/>
      <c r="AS1" s="109"/>
      <c r="AT1" s="109"/>
      <c r="AU1" s="109"/>
      <c r="AV1" s="109"/>
      <c r="AW1" s="109"/>
      <c r="AX1" s="109"/>
      <c r="AY1" s="109"/>
      <c r="AZ1" s="109"/>
      <c r="BA1" s="109"/>
      <c r="BB1" s="109"/>
      <c r="BC1" s="109"/>
      <c r="BD1" s="109"/>
      <c r="BE1" s="109"/>
      <c r="BF1" s="109"/>
      <c r="BG1" s="109"/>
    </row>
    <row r="2" spans="1:59" ht="14.25" customHeight="1">
      <c r="A2" s="3"/>
      <c r="B2" s="3"/>
      <c r="C2" s="501"/>
      <c r="D2" s="502"/>
      <c r="E2" s="103"/>
      <c r="F2" s="103"/>
      <c r="G2" s="103"/>
      <c r="H2" s="103"/>
      <c r="I2" s="3"/>
      <c r="J2" s="3"/>
      <c r="K2" s="3"/>
      <c r="L2" s="3"/>
      <c r="M2" s="3"/>
      <c r="N2" s="3"/>
      <c r="O2" s="3"/>
      <c r="P2" s="3"/>
      <c r="Q2" s="3"/>
      <c r="R2" s="3"/>
      <c r="S2" s="3"/>
      <c r="T2" s="3"/>
      <c r="U2" s="3"/>
      <c r="V2" s="3"/>
      <c r="W2" s="3"/>
      <c r="X2" s="3"/>
      <c r="Y2" s="3"/>
      <c r="Z2" s="106"/>
      <c r="AA2" s="3"/>
      <c r="AB2" s="106"/>
      <c r="AC2" s="3"/>
      <c r="AD2" s="3"/>
      <c r="AE2" s="3"/>
      <c r="AF2" s="3"/>
      <c r="AG2" s="3"/>
      <c r="AH2" s="3"/>
      <c r="AI2" s="3"/>
      <c r="AJ2" s="3"/>
      <c r="AK2" s="3"/>
      <c r="AL2" s="3"/>
      <c r="AM2" s="108"/>
      <c r="AN2" s="34"/>
      <c r="AO2" s="109"/>
      <c r="AP2" s="109"/>
      <c r="AQ2" s="109"/>
      <c r="AR2" s="109"/>
      <c r="AS2" s="109"/>
      <c r="AT2" s="109"/>
      <c r="AU2" s="109"/>
      <c r="AV2" s="109"/>
      <c r="AW2" s="109"/>
      <c r="AX2" s="109"/>
      <c r="AY2" s="109"/>
      <c r="AZ2" s="109"/>
      <c r="BA2" s="109"/>
      <c r="BB2" s="109"/>
      <c r="BC2" s="109"/>
      <c r="BD2" s="109"/>
      <c r="BE2" s="109"/>
      <c r="BF2" s="109"/>
      <c r="BG2" s="109"/>
    </row>
    <row r="3" spans="1:59" ht="14.25" customHeight="1">
      <c r="A3" s="3"/>
      <c r="B3" s="3"/>
      <c r="C3" s="194" t="s">
        <v>33</v>
      </c>
      <c r="D3" s="195"/>
      <c r="E3" s="3"/>
      <c r="F3" s="3"/>
      <c r="G3" s="3"/>
      <c r="H3" s="3"/>
      <c r="I3" s="3"/>
      <c r="J3" s="3"/>
      <c r="K3" s="3"/>
      <c r="L3" s="3"/>
      <c r="M3" s="3"/>
      <c r="N3" s="3"/>
      <c r="O3" s="3"/>
      <c r="P3" s="3"/>
      <c r="Q3" s="3"/>
      <c r="R3" s="3"/>
      <c r="S3" s="111"/>
      <c r="T3" s="111"/>
      <c r="U3" s="3"/>
      <c r="V3" s="3"/>
      <c r="W3" s="3"/>
      <c r="X3" s="3"/>
      <c r="Y3" s="3"/>
      <c r="Z3" s="106"/>
      <c r="AA3" s="3"/>
      <c r="AB3" s="106"/>
      <c r="AC3" s="3"/>
      <c r="AD3" s="3"/>
      <c r="AE3" s="3"/>
      <c r="AF3" s="3"/>
      <c r="AG3" s="3"/>
      <c r="AH3" s="3"/>
      <c r="AI3" s="3"/>
      <c r="AJ3" s="3"/>
      <c r="AK3" s="3"/>
      <c r="AL3" s="3"/>
      <c r="AM3" s="108"/>
      <c r="AN3" s="34"/>
      <c r="AO3" s="109"/>
      <c r="AP3" s="109"/>
      <c r="AQ3" s="109"/>
      <c r="AR3" s="109"/>
      <c r="AS3" s="109"/>
      <c r="AT3" s="109"/>
      <c r="AU3" s="109"/>
      <c r="AV3" s="109"/>
      <c r="AW3" s="109"/>
      <c r="AX3" s="109"/>
      <c r="AY3" s="109"/>
      <c r="AZ3" s="109"/>
      <c r="BA3" s="109"/>
      <c r="BB3" s="109"/>
      <c r="BC3" s="109"/>
      <c r="BD3" s="109"/>
      <c r="BE3" s="109"/>
      <c r="BF3" s="109"/>
      <c r="BG3" s="109"/>
    </row>
    <row r="4" spans="1:59" ht="14.25" customHeight="1">
      <c r="A4" s="196" t="s">
        <v>225</v>
      </c>
      <c r="B4" s="3"/>
      <c r="C4" s="197" t="s">
        <v>35</v>
      </c>
      <c r="D4" s="198"/>
      <c r="E4" s="3"/>
      <c r="F4" s="3"/>
      <c r="G4" s="3"/>
      <c r="H4" s="3"/>
      <c r="I4" s="3"/>
      <c r="J4" s="3"/>
      <c r="K4" s="3"/>
      <c r="L4" s="3"/>
      <c r="M4" s="3"/>
      <c r="N4" s="3"/>
      <c r="O4" s="3"/>
      <c r="P4" s="3"/>
      <c r="Q4" s="3"/>
      <c r="R4" s="3"/>
      <c r="S4" s="111"/>
      <c r="T4" s="111"/>
      <c r="U4" s="3"/>
      <c r="V4" s="3"/>
      <c r="W4" s="3"/>
      <c r="X4" s="3"/>
      <c r="Y4" s="3"/>
      <c r="Z4" s="106"/>
      <c r="AA4" s="3"/>
      <c r="AB4" s="106"/>
      <c r="AC4" s="3"/>
      <c r="AD4" s="3"/>
      <c r="AE4" s="3"/>
      <c r="AF4" s="3"/>
      <c r="AG4" s="3"/>
      <c r="AH4" s="3"/>
      <c r="AI4" s="3"/>
      <c r="AJ4" s="3"/>
      <c r="AK4" s="3"/>
      <c r="AL4" s="3"/>
      <c r="AM4" s="108"/>
      <c r="AN4" s="34"/>
      <c r="AO4" s="109"/>
      <c r="AP4" s="109"/>
      <c r="AQ4" s="109"/>
      <c r="AR4" s="109"/>
      <c r="AS4" s="109"/>
      <c r="AT4" s="109"/>
      <c r="AU4" s="109"/>
      <c r="AV4" s="109"/>
      <c r="AW4" s="109"/>
      <c r="AX4" s="109"/>
      <c r="AY4" s="109"/>
      <c r="AZ4" s="109"/>
      <c r="BA4" s="109"/>
      <c r="BB4" s="109"/>
      <c r="BC4" s="109"/>
      <c r="BD4" s="109"/>
      <c r="BE4" s="109"/>
      <c r="BF4" s="109"/>
      <c r="BG4" s="109"/>
    </row>
    <row r="5" spans="1:59" ht="14.25" customHeight="1">
      <c r="A5" s="3"/>
      <c r="B5" s="3"/>
      <c r="C5" s="199" t="s">
        <v>37</v>
      </c>
      <c r="D5" s="198"/>
      <c r="E5" s="3"/>
      <c r="F5" s="3"/>
      <c r="G5" s="3"/>
      <c r="H5" s="3"/>
      <c r="I5" s="3"/>
      <c r="J5" s="3"/>
      <c r="K5" s="3"/>
      <c r="L5" s="3"/>
      <c r="M5" s="3"/>
      <c r="N5" s="3"/>
      <c r="O5" s="3"/>
      <c r="P5" s="3"/>
      <c r="Q5" s="3"/>
      <c r="R5" s="3"/>
      <c r="S5" s="111"/>
      <c r="T5" s="111"/>
      <c r="U5" s="3"/>
      <c r="V5" s="3"/>
      <c r="W5" s="3"/>
      <c r="X5" s="3"/>
      <c r="Y5" s="3"/>
      <c r="Z5" s="106"/>
      <c r="AA5" s="3"/>
      <c r="AB5" s="106"/>
      <c r="AC5" s="3"/>
      <c r="AD5" s="3"/>
      <c r="AE5" s="3"/>
      <c r="AF5" s="3"/>
      <c r="AG5" s="3"/>
      <c r="AH5" s="3"/>
      <c r="AI5" s="3"/>
      <c r="AJ5" s="3"/>
      <c r="AK5" s="3"/>
      <c r="AL5" s="3"/>
      <c r="AM5" s="108"/>
      <c r="AN5" s="34"/>
      <c r="AO5" s="109"/>
      <c r="AP5" s="109"/>
      <c r="AQ5" s="109"/>
      <c r="AR5" s="109"/>
      <c r="AS5" s="109"/>
      <c r="AT5" s="109"/>
      <c r="AU5" s="109"/>
      <c r="AV5" s="109"/>
      <c r="AW5" s="109"/>
      <c r="AX5" s="109"/>
      <c r="AY5" s="109"/>
      <c r="AZ5" s="109"/>
      <c r="BA5" s="109"/>
      <c r="BB5" s="109"/>
      <c r="BC5" s="109"/>
      <c r="BD5" s="109"/>
      <c r="BE5" s="109"/>
      <c r="BF5" s="109"/>
      <c r="BG5" s="109"/>
    </row>
    <row r="6" spans="1:59" ht="14.25" customHeight="1">
      <c r="A6" s="3"/>
      <c r="B6" s="3"/>
      <c r="C6" s="200" t="s">
        <v>39</v>
      </c>
      <c r="D6" s="201"/>
      <c r="E6" s="3"/>
      <c r="F6" s="3"/>
      <c r="G6" s="3"/>
      <c r="H6" s="3"/>
      <c r="I6" s="3"/>
      <c r="J6" s="3"/>
      <c r="K6" s="3"/>
      <c r="L6" s="3"/>
      <c r="M6" s="3"/>
      <c r="N6" s="3"/>
      <c r="O6" s="3"/>
      <c r="P6" s="3"/>
      <c r="Q6" s="3"/>
      <c r="R6" s="3"/>
      <c r="S6" s="111"/>
      <c r="T6" s="3"/>
      <c r="U6" s="3"/>
      <c r="V6" s="3"/>
      <c r="W6" s="3"/>
      <c r="X6" s="3"/>
      <c r="Y6" s="3"/>
      <c r="Z6" s="106"/>
      <c r="AA6" s="3"/>
      <c r="AB6" s="106"/>
      <c r="AC6" s="3"/>
      <c r="AD6" s="3"/>
      <c r="AE6" s="3"/>
      <c r="AF6" s="3"/>
      <c r="AG6" s="3"/>
      <c r="AH6" s="3"/>
      <c r="AI6" s="3"/>
      <c r="AJ6" s="3"/>
      <c r="AK6" s="3"/>
      <c r="AL6" s="3"/>
      <c r="AM6" s="108"/>
      <c r="AN6" s="34"/>
      <c r="AO6" s="4"/>
      <c r="AP6" s="4"/>
      <c r="AQ6" s="4"/>
      <c r="AR6" s="4"/>
      <c r="AS6" s="4"/>
      <c r="AT6" s="4"/>
      <c r="AU6" s="4"/>
      <c r="AV6" s="4"/>
      <c r="AW6" s="4"/>
      <c r="AX6" s="4"/>
      <c r="AY6" s="4"/>
      <c r="AZ6" s="4"/>
      <c r="BA6" s="4"/>
      <c r="BB6" s="4"/>
      <c r="BC6" s="4"/>
      <c r="BD6" s="4"/>
      <c r="BE6" s="4"/>
      <c r="BF6" s="4"/>
      <c r="BG6" s="4"/>
    </row>
    <row r="7" spans="1:59" ht="44.25" customHeight="1">
      <c r="A7" s="116" t="s">
        <v>214</v>
      </c>
      <c r="B7" s="116" t="s">
        <v>215</v>
      </c>
      <c r="C7" s="202" t="s">
        <v>94</v>
      </c>
      <c r="D7" s="203" t="s">
        <v>136</v>
      </c>
      <c r="E7" s="116" t="s">
        <v>137</v>
      </c>
      <c r="F7" s="116" t="s">
        <v>138</v>
      </c>
      <c r="G7" s="116" t="s">
        <v>139</v>
      </c>
      <c r="H7" s="116" t="s">
        <v>140</v>
      </c>
      <c r="I7" s="116" t="s">
        <v>99</v>
      </c>
      <c r="J7" s="116" t="s">
        <v>141</v>
      </c>
      <c r="K7" s="116" t="s">
        <v>142</v>
      </c>
      <c r="L7" s="116" t="s">
        <v>143</v>
      </c>
      <c r="M7" s="116" t="s">
        <v>144</v>
      </c>
      <c r="N7" s="116" t="s">
        <v>145</v>
      </c>
      <c r="O7" s="116" t="s">
        <v>146</v>
      </c>
      <c r="P7" s="116" t="s">
        <v>147</v>
      </c>
      <c r="Q7" s="116" t="s">
        <v>148</v>
      </c>
      <c r="R7" s="116" t="s">
        <v>149</v>
      </c>
      <c r="S7" s="116" t="s">
        <v>226</v>
      </c>
      <c r="T7" s="116" t="s">
        <v>101</v>
      </c>
      <c r="U7" s="120" t="s">
        <v>102</v>
      </c>
      <c r="V7" s="116" t="s">
        <v>103</v>
      </c>
      <c r="W7" s="120" t="s">
        <v>227</v>
      </c>
      <c r="X7" s="225" t="s">
        <v>228</v>
      </c>
      <c r="Y7" s="204" t="s">
        <v>105</v>
      </c>
      <c r="Z7" s="122" t="s">
        <v>106</v>
      </c>
      <c r="AA7" s="120" t="s">
        <v>122</v>
      </c>
      <c r="AB7" s="205" t="s">
        <v>111</v>
      </c>
      <c r="AC7" s="116" t="s">
        <v>166</v>
      </c>
      <c r="AD7" s="116" t="s">
        <v>152</v>
      </c>
      <c r="AE7" s="120" t="s">
        <v>216</v>
      </c>
      <c r="AF7" s="116" t="s">
        <v>217</v>
      </c>
      <c r="AG7" s="124" t="s">
        <v>112</v>
      </c>
      <c r="AH7" s="124" t="s">
        <v>113</v>
      </c>
      <c r="AI7" s="124" t="s">
        <v>114</v>
      </c>
      <c r="AJ7" s="124" t="s">
        <v>115</v>
      </c>
      <c r="AK7" s="124" t="s">
        <v>116</v>
      </c>
      <c r="AL7" s="71" t="s">
        <v>229</v>
      </c>
      <c r="AM7" s="206" t="s">
        <v>218</v>
      </c>
      <c r="AN7" s="226" t="s">
        <v>124</v>
      </c>
      <c r="AO7" s="109"/>
      <c r="AP7" s="109"/>
      <c r="AQ7" s="109"/>
      <c r="AR7" s="109"/>
      <c r="AS7" s="109"/>
      <c r="AT7" s="109"/>
      <c r="AU7" s="109"/>
      <c r="AV7" s="109"/>
      <c r="AW7" s="109"/>
      <c r="AX7" s="109"/>
      <c r="AY7" s="109"/>
      <c r="AZ7" s="109"/>
      <c r="BA7" s="109"/>
      <c r="BB7" s="109"/>
      <c r="BC7" s="109"/>
      <c r="BD7" s="109"/>
      <c r="BE7" s="109"/>
      <c r="BF7" s="109"/>
      <c r="BG7" s="109"/>
    </row>
    <row r="8" spans="1:59" ht="14.25" customHeight="1">
      <c r="A8" s="126" t="s">
        <v>125</v>
      </c>
      <c r="B8" s="126" t="s">
        <v>126</v>
      </c>
      <c r="C8" s="209" t="s">
        <v>127</v>
      </c>
      <c r="D8" s="126" t="s">
        <v>129</v>
      </c>
      <c r="E8" s="126" t="s">
        <v>129</v>
      </c>
      <c r="F8" s="126" t="s">
        <v>154</v>
      </c>
      <c r="G8" s="126" t="s">
        <v>154</v>
      </c>
      <c r="H8" s="126" t="s">
        <v>154</v>
      </c>
      <c r="I8" s="127" t="s">
        <v>128</v>
      </c>
      <c r="J8" s="127" t="s">
        <v>128</v>
      </c>
      <c r="K8" s="126" t="s">
        <v>125</v>
      </c>
      <c r="L8" s="126" t="s">
        <v>125</v>
      </c>
      <c r="M8" s="126" t="s">
        <v>125</v>
      </c>
      <c r="N8" s="126" t="s">
        <v>127</v>
      </c>
      <c r="O8" s="126" t="s">
        <v>129</v>
      </c>
      <c r="P8" s="126" t="s">
        <v>155</v>
      </c>
      <c r="Q8" s="127" t="s">
        <v>128</v>
      </c>
      <c r="R8" s="127" t="s">
        <v>128</v>
      </c>
      <c r="S8" s="126" t="s">
        <v>125</v>
      </c>
      <c r="T8" s="127" t="s">
        <v>128</v>
      </c>
      <c r="U8" s="126" t="s">
        <v>125</v>
      </c>
      <c r="V8" s="126"/>
      <c r="W8" s="126" t="s">
        <v>125</v>
      </c>
      <c r="X8" s="126"/>
      <c r="Y8" s="126" t="s">
        <v>125</v>
      </c>
      <c r="Z8" s="210" t="s">
        <v>156</v>
      </c>
      <c r="AA8" s="128"/>
      <c r="AB8" s="210" t="s">
        <v>156</v>
      </c>
      <c r="AC8" s="127" t="s">
        <v>128</v>
      </c>
      <c r="AD8" s="127" t="s">
        <v>128</v>
      </c>
      <c r="AE8" s="127" t="s">
        <v>128</v>
      </c>
      <c r="AF8" s="127" t="s">
        <v>128</v>
      </c>
      <c r="AG8" s="127"/>
      <c r="AH8" s="127"/>
      <c r="AI8" s="127"/>
      <c r="AJ8" s="127"/>
      <c r="AK8" s="127"/>
      <c r="AL8" s="127"/>
      <c r="AM8" s="212"/>
      <c r="AN8" s="227"/>
      <c r="AO8" s="109"/>
      <c r="AP8" s="109"/>
      <c r="AQ8" s="109"/>
      <c r="AR8" s="109"/>
      <c r="AS8" s="109"/>
      <c r="AT8" s="109"/>
      <c r="AU8" s="109"/>
      <c r="AV8" s="109"/>
      <c r="AW8" s="109"/>
      <c r="AX8" s="109"/>
      <c r="AY8" s="109"/>
      <c r="AZ8" s="109"/>
      <c r="BA8" s="109"/>
      <c r="BB8" s="109"/>
      <c r="BC8" s="109"/>
      <c r="BD8" s="109"/>
      <c r="BE8" s="109"/>
      <c r="BF8" s="109"/>
      <c r="BG8" s="109"/>
    </row>
    <row r="9" spans="1:59">
      <c r="A9" s="79"/>
      <c r="B9" s="80"/>
      <c r="C9" s="81"/>
      <c r="D9" s="132"/>
      <c r="E9" s="132"/>
      <c r="F9" s="85"/>
      <c r="G9" s="85" t="str">
        <f>+IFERROR(VLOOKUP(F9,Listas!$B:$C,2,0),"")</f>
        <v/>
      </c>
      <c r="H9" s="85"/>
      <c r="I9" s="109"/>
      <c r="J9" s="85"/>
      <c r="K9" s="79"/>
      <c r="L9" s="79"/>
      <c r="M9" s="82"/>
      <c r="N9" s="79"/>
      <c r="O9" s="132"/>
      <c r="P9" s="80"/>
      <c r="Q9" s="85"/>
      <c r="R9" s="85"/>
      <c r="S9" s="84"/>
      <c r="T9" s="85"/>
      <c r="U9" s="79"/>
      <c r="V9" s="85"/>
      <c r="W9" s="79"/>
      <c r="X9" s="79"/>
      <c r="Y9" s="86" t="str">
        <f t="shared" ref="Y9:Y210" si="0">IF(U9+W9=0,"",U9+W9)</f>
        <v/>
      </c>
      <c r="Z9" s="87"/>
      <c r="AA9" s="88"/>
      <c r="AB9" s="89" t="str">
        <f t="shared" ref="AB9:AB263" si="1">+IFERROR(IF(T9="UI",8%,""),"")</f>
        <v/>
      </c>
      <c r="AC9" s="92"/>
      <c r="AD9" s="85"/>
      <c r="AE9" s="85"/>
      <c r="AF9" s="85"/>
      <c r="AG9" s="90" t="str">
        <f t="shared" ref="AG9:AG263" si="2">IFERROR(((1+AB9)^(IF(V9="Mensual",1,IF(V9="Bimestral",2,IF(V9="trimestral",3,IF(V9="semestral",6,IF(V9="Anual",12,"error")))))/12)-1),"")</f>
        <v/>
      </c>
      <c r="AH9" s="91" t="str">
        <f t="shared" ref="AH9:AH263" si="3">IFERROR(((1-(1/((1+AG9)^(U9))))/AG9),"")</f>
        <v/>
      </c>
      <c r="AI9" s="92" t="str">
        <f t="shared" ref="AI9:AI263" si="4">+IFERROR((S9/AH9),"")</f>
        <v/>
      </c>
      <c r="AJ9" s="93" t="str">
        <f t="shared" ref="AJ9:AJ263" si="5">+IFERROR((AI9*U9),"")</f>
        <v/>
      </c>
      <c r="AK9" s="93" t="str">
        <f t="shared" ref="AK9:AK263" si="6">IFERROR((S9*((1+AB9)^((365/((IF(V9="Mensual",12,IF(V9="Bimestral",6,IF(V9="trimestral",4,IF(V9="semestral",2,IF(V9="anual",1,"error"))))))))/365)-1)*W9),"")</f>
        <v/>
      </c>
      <c r="AL9" s="93" t="str">
        <f t="shared" ref="AL9:AL263" si="7">IFERROR((S9*((1+Z9)^((365/((IF(V9="Mensual",12,IF(V9="Bimestral",6,IF(V9="trimestral",4,IF(V9="semestral",2,IF(V9="anual",1,"error"))))))))/365)-1)*X9),"")</f>
        <v/>
      </c>
      <c r="AM9" s="215" t="str">
        <f t="shared" ref="AM9:AM263" si="8">+IFERROR(IF(W9&gt;0,(AL9+AK9+(AJ9-S9)),(AJ9-S9)),"")</f>
        <v/>
      </c>
      <c r="AN9" s="228" t="str">
        <f>+IF(A9="","",IF(C9="",70,VLOOKUP(I9,Hoja2!A:D,4,0)))</f>
        <v/>
      </c>
      <c r="AO9" s="109"/>
      <c r="AP9" s="109"/>
      <c r="AQ9" s="109"/>
      <c r="AR9" s="109"/>
      <c r="AS9" s="109"/>
      <c r="AT9" s="109"/>
      <c r="AU9" s="109"/>
      <c r="AV9" s="109"/>
      <c r="AW9" s="109"/>
      <c r="AX9" s="109"/>
      <c r="AY9" s="109"/>
      <c r="AZ9" s="109"/>
      <c r="BA9" s="109"/>
      <c r="BB9" s="109"/>
      <c r="BC9" s="109"/>
      <c r="BD9" s="109"/>
      <c r="BE9" s="109"/>
      <c r="BF9" s="109"/>
      <c r="BG9" s="109"/>
    </row>
    <row r="10" spans="1:59">
      <c r="A10" s="79"/>
      <c r="B10" s="80"/>
      <c r="C10" s="100"/>
      <c r="D10" s="132"/>
      <c r="E10" s="132"/>
      <c r="F10" s="85"/>
      <c r="G10" s="85" t="str">
        <f>+IFERROR(VLOOKUP(F10,Listas!$B:$C,2,0),"")</f>
        <v/>
      </c>
      <c r="H10" s="85"/>
      <c r="I10" s="85"/>
      <c r="J10" s="85"/>
      <c r="K10" s="79"/>
      <c r="L10" s="79"/>
      <c r="M10" s="82"/>
      <c r="N10" s="79"/>
      <c r="O10" s="132"/>
      <c r="P10" s="80"/>
      <c r="Q10" s="85"/>
      <c r="R10" s="85"/>
      <c r="S10" s="84"/>
      <c r="T10" s="85"/>
      <c r="U10" s="79"/>
      <c r="V10" s="85"/>
      <c r="W10" s="79"/>
      <c r="X10" s="79"/>
      <c r="Y10" s="86" t="str">
        <f t="shared" si="0"/>
        <v/>
      </c>
      <c r="Z10" s="87"/>
      <c r="AA10" s="88"/>
      <c r="AB10" s="89" t="str">
        <f t="shared" si="1"/>
        <v/>
      </c>
      <c r="AC10" s="85"/>
      <c r="AD10" s="85"/>
      <c r="AE10" s="85"/>
      <c r="AF10" s="85"/>
      <c r="AG10" s="90" t="str">
        <f t="shared" si="2"/>
        <v/>
      </c>
      <c r="AH10" s="91" t="str">
        <f t="shared" si="3"/>
        <v/>
      </c>
      <c r="AI10" s="92" t="str">
        <f t="shared" si="4"/>
        <v/>
      </c>
      <c r="AJ10" s="93" t="str">
        <f t="shared" si="5"/>
        <v/>
      </c>
      <c r="AK10" s="93" t="str">
        <f t="shared" si="6"/>
        <v/>
      </c>
      <c r="AL10" s="93" t="str">
        <f t="shared" si="7"/>
        <v/>
      </c>
      <c r="AM10" s="215" t="str">
        <f t="shared" si="8"/>
        <v/>
      </c>
      <c r="AN10" s="228" t="str">
        <f>+IF(A10="","",IF(C10="",70,VLOOKUP(I10,Hoja2!A:D,4,0)))</f>
        <v/>
      </c>
      <c r="AO10" s="109"/>
      <c r="AP10" s="109"/>
      <c r="AQ10" s="109"/>
      <c r="AR10" s="109"/>
      <c r="AS10" s="109"/>
      <c r="AT10" s="109"/>
      <c r="AU10" s="109"/>
      <c r="AV10" s="109"/>
      <c r="AW10" s="109"/>
      <c r="AX10" s="109"/>
      <c r="AY10" s="109"/>
      <c r="AZ10" s="109"/>
      <c r="BA10" s="109"/>
      <c r="BB10" s="109"/>
      <c r="BC10" s="109"/>
      <c r="BD10" s="109"/>
      <c r="BE10" s="109"/>
      <c r="BF10" s="109"/>
      <c r="BG10" s="109"/>
    </row>
    <row r="11" spans="1:59">
      <c r="A11" s="79"/>
      <c r="B11" s="85"/>
      <c r="C11" s="79"/>
      <c r="D11" s="132"/>
      <c r="E11" s="132"/>
      <c r="F11" s="85"/>
      <c r="G11" s="85" t="str">
        <f>+IFERROR(VLOOKUP(F11,Listas!$B:$C,2,0),"")</f>
        <v/>
      </c>
      <c r="H11" s="85"/>
      <c r="I11" s="85"/>
      <c r="J11" s="85"/>
      <c r="K11" s="79"/>
      <c r="L11" s="79"/>
      <c r="M11" s="82"/>
      <c r="N11" s="79"/>
      <c r="O11" s="132"/>
      <c r="P11" s="80"/>
      <c r="Q11" s="85"/>
      <c r="R11" s="85"/>
      <c r="S11" s="84"/>
      <c r="T11" s="85"/>
      <c r="U11" s="79"/>
      <c r="V11" s="85"/>
      <c r="W11" s="79"/>
      <c r="X11" s="79"/>
      <c r="Y11" s="86" t="str">
        <f t="shared" si="0"/>
        <v/>
      </c>
      <c r="Z11" s="87"/>
      <c r="AA11" s="88"/>
      <c r="AB11" s="89" t="str">
        <f t="shared" si="1"/>
        <v/>
      </c>
      <c r="AC11" s="85"/>
      <c r="AD11" s="85"/>
      <c r="AE11" s="85"/>
      <c r="AF11" s="85"/>
      <c r="AG11" s="90" t="str">
        <f t="shared" si="2"/>
        <v/>
      </c>
      <c r="AH11" s="91" t="str">
        <f t="shared" si="3"/>
        <v/>
      </c>
      <c r="AI11" s="92" t="str">
        <f t="shared" si="4"/>
        <v/>
      </c>
      <c r="AJ11" s="93" t="str">
        <f t="shared" si="5"/>
        <v/>
      </c>
      <c r="AK11" s="93" t="str">
        <f t="shared" si="6"/>
        <v/>
      </c>
      <c r="AL11" s="93" t="str">
        <f t="shared" si="7"/>
        <v/>
      </c>
      <c r="AM11" s="215" t="str">
        <f t="shared" si="8"/>
        <v/>
      </c>
      <c r="AN11" s="228" t="str">
        <f>+IF(A11="","",IF(C11="",70,VLOOKUP(I11,Hoja2!A:D,4,0)))</f>
        <v/>
      </c>
      <c r="AO11" s="109"/>
      <c r="AP11" s="109"/>
      <c r="AQ11" s="109"/>
      <c r="AR11" s="109"/>
      <c r="AS11" s="109"/>
      <c r="AT11" s="109"/>
      <c r="AU11" s="109"/>
      <c r="AV11" s="109"/>
      <c r="AW11" s="109"/>
      <c r="AX11" s="109"/>
      <c r="AY11" s="109"/>
      <c r="AZ11" s="109"/>
      <c r="BA11" s="109"/>
      <c r="BB11" s="109"/>
      <c r="BC11" s="109"/>
      <c r="BD11" s="109"/>
      <c r="BE11" s="109"/>
      <c r="BF11" s="109"/>
      <c r="BG11" s="109"/>
    </row>
    <row r="12" spans="1:59">
      <c r="A12" s="79"/>
      <c r="B12" s="85"/>
      <c r="C12" s="79"/>
      <c r="D12" s="132"/>
      <c r="E12" s="132"/>
      <c r="F12" s="85"/>
      <c r="G12" s="85" t="str">
        <f>+IFERROR(VLOOKUP(F12,Listas!$B:$C,2,0),"")</f>
        <v/>
      </c>
      <c r="H12" s="85"/>
      <c r="I12" s="85"/>
      <c r="J12" s="85"/>
      <c r="K12" s="79"/>
      <c r="L12" s="79"/>
      <c r="M12" s="82"/>
      <c r="N12" s="79"/>
      <c r="O12" s="132"/>
      <c r="P12" s="80"/>
      <c r="Q12" s="85"/>
      <c r="R12" s="85"/>
      <c r="S12" s="84"/>
      <c r="T12" s="85"/>
      <c r="U12" s="79"/>
      <c r="V12" s="85"/>
      <c r="W12" s="79"/>
      <c r="X12" s="79"/>
      <c r="Y12" s="86" t="str">
        <f t="shared" si="0"/>
        <v/>
      </c>
      <c r="Z12" s="87"/>
      <c r="AA12" s="88"/>
      <c r="AB12" s="89" t="str">
        <f t="shared" si="1"/>
        <v/>
      </c>
      <c r="AC12" s="85"/>
      <c r="AD12" s="85"/>
      <c r="AE12" s="85"/>
      <c r="AF12" s="85"/>
      <c r="AG12" s="90" t="str">
        <f t="shared" si="2"/>
        <v/>
      </c>
      <c r="AH12" s="91" t="str">
        <f t="shared" si="3"/>
        <v/>
      </c>
      <c r="AI12" s="92" t="str">
        <f t="shared" si="4"/>
        <v/>
      </c>
      <c r="AJ12" s="93" t="str">
        <f t="shared" si="5"/>
        <v/>
      </c>
      <c r="AK12" s="93" t="str">
        <f t="shared" si="6"/>
        <v/>
      </c>
      <c r="AL12" s="93" t="str">
        <f t="shared" si="7"/>
        <v/>
      </c>
      <c r="AM12" s="215" t="str">
        <f t="shared" si="8"/>
        <v/>
      </c>
      <c r="AN12" s="228" t="str">
        <f>+IF(A12="","",IF(C12="",70,VLOOKUP(I12,Hoja2!A:D,4,0)))</f>
        <v/>
      </c>
      <c r="AO12" s="109"/>
      <c r="AP12" s="109"/>
      <c r="AQ12" s="109"/>
      <c r="AR12" s="109"/>
      <c r="AS12" s="109"/>
      <c r="AT12" s="109"/>
      <c r="AU12" s="109"/>
      <c r="AV12" s="109"/>
      <c r="AW12" s="109"/>
      <c r="AX12" s="109"/>
      <c r="AY12" s="109"/>
      <c r="AZ12" s="109"/>
      <c r="BA12" s="109"/>
      <c r="BB12" s="109"/>
      <c r="BC12" s="109"/>
      <c r="BD12" s="109"/>
      <c r="BE12" s="109"/>
      <c r="BF12" s="109"/>
      <c r="BG12" s="109"/>
    </row>
    <row r="13" spans="1:59">
      <c r="A13" s="79"/>
      <c r="B13" s="85"/>
      <c r="C13" s="79"/>
      <c r="D13" s="132"/>
      <c r="E13" s="132"/>
      <c r="F13" s="85"/>
      <c r="G13" s="85" t="str">
        <f>+IFERROR(VLOOKUP(F13,Listas!$B:$C,2,0),"")</f>
        <v/>
      </c>
      <c r="H13" s="85"/>
      <c r="I13" s="85"/>
      <c r="J13" s="85"/>
      <c r="K13" s="79"/>
      <c r="L13" s="79"/>
      <c r="M13" s="82"/>
      <c r="N13" s="79"/>
      <c r="O13" s="132"/>
      <c r="P13" s="80"/>
      <c r="Q13" s="85"/>
      <c r="R13" s="85"/>
      <c r="S13" s="84"/>
      <c r="T13" s="85"/>
      <c r="U13" s="79"/>
      <c r="V13" s="85"/>
      <c r="W13" s="79"/>
      <c r="X13" s="79"/>
      <c r="Y13" s="86" t="str">
        <f t="shared" si="0"/>
        <v/>
      </c>
      <c r="Z13" s="87"/>
      <c r="AA13" s="88"/>
      <c r="AB13" s="89" t="str">
        <f t="shared" si="1"/>
        <v/>
      </c>
      <c r="AC13" s="85"/>
      <c r="AD13" s="85"/>
      <c r="AE13" s="85"/>
      <c r="AF13" s="85"/>
      <c r="AG13" s="90" t="str">
        <f t="shared" si="2"/>
        <v/>
      </c>
      <c r="AH13" s="91" t="str">
        <f t="shared" si="3"/>
        <v/>
      </c>
      <c r="AI13" s="92" t="str">
        <f t="shared" si="4"/>
        <v/>
      </c>
      <c r="AJ13" s="93" t="str">
        <f t="shared" si="5"/>
        <v/>
      </c>
      <c r="AK13" s="93" t="str">
        <f t="shared" si="6"/>
        <v/>
      </c>
      <c r="AL13" s="93" t="str">
        <f t="shared" si="7"/>
        <v/>
      </c>
      <c r="AM13" s="215" t="str">
        <f t="shared" si="8"/>
        <v/>
      </c>
      <c r="AN13" s="228" t="str">
        <f>+IF(A13="","",IF(C13="",70,VLOOKUP(I13,Hoja2!A:D,4,0)))</f>
        <v/>
      </c>
      <c r="AO13" s="109"/>
      <c r="AP13" s="109"/>
      <c r="AQ13" s="109"/>
      <c r="AR13" s="109"/>
      <c r="AS13" s="109"/>
      <c r="AT13" s="109"/>
      <c r="AU13" s="109"/>
      <c r="AV13" s="109"/>
      <c r="AW13" s="109"/>
      <c r="AX13" s="109"/>
      <c r="AY13" s="109"/>
      <c r="AZ13" s="109"/>
      <c r="BA13" s="109"/>
      <c r="BB13" s="109"/>
      <c r="BC13" s="109"/>
      <c r="BD13" s="109"/>
      <c r="BE13" s="109"/>
      <c r="BF13" s="109"/>
      <c r="BG13" s="109"/>
    </row>
    <row r="14" spans="1:59">
      <c r="A14" s="79"/>
      <c r="B14" s="85"/>
      <c r="C14" s="79"/>
      <c r="D14" s="132"/>
      <c r="E14" s="132"/>
      <c r="F14" s="85"/>
      <c r="G14" s="85" t="str">
        <f>+IFERROR(VLOOKUP(F14,Listas!$B:$C,2,0),"")</f>
        <v/>
      </c>
      <c r="H14" s="85"/>
      <c r="I14" s="85"/>
      <c r="J14" s="85"/>
      <c r="K14" s="79"/>
      <c r="L14" s="79"/>
      <c r="M14" s="82"/>
      <c r="N14" s="79"/>
      <c r="O14" s="132"/>
      <c r="P14" s="80"/>
      <c r="Q14" s="85"/>
      <c r="R14" s="85"/>
      <c r="S14" s="84"/>
      <c r="T14" s="85"/>
      <c r="U14" s="79"/>
      <c r="V14" s="85"/>
      <c r="W14" s="79"/>
      <c r="X14" s="79"/>
      <c r="Y14" s="86" t="str">
        <f t="shared" si="0"/>
        <v/>
      </c>
      <c r="Z14" s="87"/>
      <c r="AA14" s="88"/>
      <c r="AB14" s="89" t="str">
        <f t="shared" si="1"/>
        <v/>
      </c>
      <c r="AC14" s="85"/>
      <c r="AD14" s="85"/>
      <c r="AE14" s="85"/>
      <c r="AF14" s="85"/>
      <c r="AG14" s="90" t="str">
        <f t="shared" si="2"/>
        <v/>
      </c>
      <c r="AH14" s="91" t="str">
        <f t="shared" si="3"/>
        <v/>
      </c>
      <c r="AI14" s="92" t="str">
        <f t="shared" si="4"/>
        <v/>
      </c>
      <c r="AJ14" s="93" t="str">
        <f t="shared" si="5"/>
        <v/>
      </c>
      <c r="AK14" s="93" t="str">
        <f t="shared" si="6"/>
        <v/>
      </c>
      <c r="AL14" s="93" t="str">
        <f t="shared" si="7"/>
        <v/>
      </c>
      <c r="AM14" s="215" t="str">
        <f t="shared" si="8"/>
        <v/>
      </c>
      <c r="AN14" s="228" t="str">
        <f>+IF(A14="","",IF(C14="",70,VLOOKUP(I14,Hoja2!A:D,4,0)))</f>
        <v/>
      </c>
      <c r="AO14" s="109"/>
      <c r="AP14" s="109"/>
      <c r="AQ14" s="109"/>
      <c r="AR14" s="109"/>
      <c r="AS14" s="109"/>
      <c r="AT14" s="109"/>
      <c r="AU14" s="109"/>
      <c r="AV14" s="109"/>
      <c r="AW14" s="109"/>
      <c r="AX14" s="109"/>
      <c r="AY14" s="109"/>
      <c r="AZ14" s="109"/>
      <c r="BA14" s="109"/>
      <c r="BB14" s="109"/>
      <c r="BC14" s="109"/>
      <c r="BD14" s="109"/>
      <c r="BE14" s="109"/>
      <c r="BF14" s="109"/>
      <c r="BG14" s="109"/>
    </row>
    <row r="15" spans="1:59">
      <c r="A15" s="79"/>
      <c r="B15" s="85"/>
      <c r="C15" s="79"/>
      <c r="D15" s="132"/>
      <c r="E15" s="132"/>
      <c r="F15" s="85"/>
      <c r="G15" s="85" t="str">
        <f>+IFERROR(VLOOKUP(F15,Listas!$B:$C,2,0),"")</f>
        <v/>
      </c>
      <c r="H15" s="85"/>
      <c r="I15" s="85"/>
      <c r="J15" s="85"/>
      <c r="K15" s="79"/>
      <c r="L15" s="79"/>
      <c r="M15" s="82"/>
      <c r="N15" s="79"/>
      <c r="O15" s="132"/>
      <c r="P15" s="80"/>
      <c r="Q15" s="85"/>
      <c r="R15" s="85"/>
      <c r="S15" s="84"/>
      <c r="T15" s="85"/>
      <c r="U15" s="79"/>
      <c r="V15" s="85"/>
      <c r="W15" s="79"/>
      <c r="X15" s="79"/>
      <c r="Y15" s="86" t="str">
        <f t="shared" si="0"/>
        <v/>
      </c>
      <c r="Z15" s="87"/>
      <c r="AA15" s="88"/>
      <c r="AB15" s="89" t="str">
        <f t="shared" si="1"/>
        <v/>
      </c>
      <c r="AC15" s="85"/>
      <c r="AD15" s="136"/>
      <c r="AE15" s="85"/>
      <c r="AF15" s="85"/>
      <c r="AG15" s="90" t="str">
        <f t="shared" si="2"/>
        <v/>
      </c>
      <c r="AH15" s="91" t="str">
        <f t="shared" si="3"/>
        <v/>
      </c>
      <c r="AI15" s="92" t="str">
        <f t="shared" si="4"/>
        <v/>
      </c>
      <c r="AJ15" s="93" t="str">
        <f t="shared" si="5"/>
        <v/>
      </c>
      <c r="AK15" s="93" t="str">
        <f t="shared" si="6"/>
        <v/>
      </c>
      <c r="AL15" s="93" t="str">
        <f t="shared" si="7"/>
        <v/>
      </c>
      <c r="AM15" s="215" t="str">
        <f t="shared" si="8"/>
        <v/>
      </c>
      <c r="AN15" s="228" t="str">
        <f>+IF(A15="","",IF(C15="",70,VLOOKUP(I15,Hoja2!A:D,4,0)))</f>
        <v/>
      </c>
      <c r="AO15" s="109"/>
      <c r="AP15" s="109"/>
      <c r="AQ15" s="109"/>
      <c r="AR15" s="109"/>
      <c r="AS15" s="109"/>
      <c r="AT15" s="109"/>
      <c r="AU15" s="109"/>
      <c r="AV15" s="109"/>
      <c r="AW15" s="109"/>
      <c r="AX15" s="109"/>
      <c r="AY15" s="109"/>
      <c r="AZ15" s="109"/>
      <c r="BA15" s="109"/>
      <c r="BB15" s="109"/>
      <c r="BC15" s="109"/>
      <c r="BD15" s="109"/>
      <c r="BE15" s="109"/>
      <c r="BF15" s="109"/>
      <c r="BG15" s="109"/>
    </row>
    <row r="16" spans="1:59">
      <c r="A16" s="79"/>
      <c r="B16" s="85"/>
      <c r="C16" s="79"/>
      <c r="D16" s="132"/>
      <c r="E16" s="132"/>
      <c r="F16" s="85"/>
      <c r="G16" s="85" t="str">
        <f>+IFERROR(VLOOKUP(F16,Listas!$B:$C,2,0),"")</f>
        <v/>
      </c>
      <c r="H16" s="85"/>
      <c r="I16" s="85"/>
      <c r="J16" s="85"/>
      <c r="K16" s="79"/>
      <c r="L16" s="79"/>
      <c r="M16" s="82"/>
      <c r="N16" s="79"/>
      <c r="O16" s="132"/>
      <c r="P16" s="80"/>
      <c r="Q16" s="85"/>
      <c r="R16" s="85"/>
      <c r="S16" s="84"/>
      <c r="T16" s="85"/>
      <c r="U16" s="79"/>
      <c r="V16" s="85"/>
      <c r="W16" s="79"/>
      <c r="X16" s="79"/>
      <c r="Y16" s="86" t="str">
        <f t="shared" si="0"/>
        <v/>
      </c>
      <c r="Z16" s="87"/>
      <c r="AA16" s="88"/>
      <c r="AB16" s="89" t="str">
        <f t="shared" si="1"/>
        <v/>
      </c>
      <c r="AC16" s="85"/>
      <c r="AD16" s="85"/>
      <c r="AE16" s="85"/>
      <c r="AF16" s="85"/>
      <c r="AG16" s="90" t="str">
        <f t="shared" si="2"/>
        <v/>
      </c>
      <c r="AH16" s="91" t="str">
        <f t="shared" si="3"/>
        <v/>
      </c>
      <c r="AI16" s="92" t="str">
        <f t="shared" si="4"/>
        <v/>
      </c>
      <c r="AJ16" s="93" t="str">
        <f t="shared" si="5"/>
        <v/>
      </c>
      <c r="AK16" s="93" t="str">
        <f t="shared" si="6"/>
        <v/>
      </c>
      <c r="AL16" s="93" t="str">
        <f t="shared" si="7"/>
        <v/>
      </c>
      <c r="AM16" s="215" t="str">
        <f t="shared" si="8"/>
        <v/>
      </c>
      <c r="AN16" s="228" t="str">
        <f>+IF(A16="","",IF(C16="",70,VLOOKUP(I16,Hoja2!A:D,4,0)))</f>
        <v/>
      </c>
      <c r="AO16" s="109"/>
      <c r="AP16" s="109"/>
      <c r="AQ16" s="109"/>
      <c r="AR16" s="109"/>
      <c r="AS16" s="109"/>
      <c r="AT16" s="109"/>
      <c r="AU16" s="109"/>
      <c r="AV16" s="109"/>
      <c r="AW16" s="109"/>
      <c r="AX16" s="109"/>
      <c r="AY16" s="109"/>
      <c r="AZ16" s="109"/>
      <c r="BA16" s="109"/>
      <c r="BB16" s="109"/>
      <c r="BC16" s="109"/>
      <c r="BD16" s="109"/>
      <c r="BE16" s="109"/>
      <c r="BF16" s="109"/>
      <c r="BG16" s="109"/>
    </row>
    <row r="17" spans="1:59">
      <c r="A17" s="79"/>
      <c r="B17" s="85"/>
      <c r="C17" s="79"/>
      <c r="D17" s="132"/>
      <c r="E17" s="132"/>
      <c r="F17" s="85"/>
      <c r="G17" s="85" t="str">
        <f>+IFERROR(VLOOKUP(F17,Listas!$B:$C,2,0),"")</f>
        <v/>
      </c>
      <c r="H17" s="85"/>
      <c r="I17" s="85"/>
      <c r="J17" s="85"/>
      <c r="K17" s="79"/>
      <c r="L17" s="79"/>
      <c r="M17" s="82"/>
      <c r="N17" s="79"/>
      <c r="O17" s="132"/>
      <c r="P17" s="80"/>
      <c r="Q17" s="85"/>
      <c r="R17" s="85"/>
      <c r="S17" s="84"/>
      <c r="T17" s="85"/>
      <c r="U17" s="79"/>
      <c r="V17" s="85"/>
      <c r="W17" s="79"/>
      <c r="X17" s="79"/>
      <c r="Y17" s="86" t="str">
        <f t="shared" si="0"/>
        <v/>
      </c>
      <c r="Z17" s="87"/>
      <c r="AA17" s="88"/>
      <c r="AB17" s="89" t="str">
        <f t="shared" si="1"/>
        <v/>
      </c>
      <c r="AC17" s="85"/>
      <c r="AD17" s="85"/>
      <c r="AE17" s="85"/>
      <c r="AF17" s="85"/>
      <c r="AG17" s="90" t="str">
        <f t="shared" si="2"/>
        <v/>
      </c>
      <c r="AH17" s="91" t="str">
        <f t="shared" si="3"/>
        <v/>
      </c>
      <c r="AI17" s="92" t="str">
        <f t="shared" si="4"/>
        <v/>
      </c>
      <c r="AJ17" s="93" t="str">
        <f t="shared" si="5"/>
        <v/>
      </c>
      <c r="AK17" s="93" t="str">
        <f t="shared" si="6"/>
        <v/>
      </c>
      <c r="AL17" s="93" t="str">
        <f t="shared" si="7"/>
        <v/>
      </c>
      <c r="AM17" s="215" t="str">
        <f t="shared" si="8"/>
        <v/>
      </c>
      <c r="AN17" s="228" t="str">
        <f>+IF(A17="","",IF(C17="",70,VLOOKUP(I17,Hoja2!A:D,4,0)))</f>
        <v/>
      </c>
      <c r="AO17" s="109"/>
      <c r="AP17" s="109"/>
      <c r="AQ17" s="109"/>
      <c r="AR17" s="109"/>
      <c r="AS17" s="109"/>
      <c r="AT17" s="109"/>
      <c r="AU17" s="109"/>
      <c r="AV17" s="109"/>
      <c r="AW17" s="109"/>
      <c r="AX17" s="109"/>
      <c r="AY17" s="109"/>
      <c r="AZ17" s="109"/>
      <c r="BA17" s="109"/>
      <c r="BB17" s="109"/>
      <c r="BC17" s="109"/>
      <c r="BD17" s="109"/>
      <c r="BE17" s="109"/>
      <c r="BF17" s="109"/>
      <c r="BG17" s="109"/>
    </row>
    <row r="18" spans="1:59">
      <c r="A18" s="79"/>
      <c r="B18" s="85"/>
      <c r="C18" s="79"/>
      <c r="D18" s="132"/>
      <c r="E18" s="132"/>
      <c r="F18" s="85"/>
      <c r="G18" s="85" t="str">
        <f>+IFERROR(VLOOKUP(F18,Listas!$B:$C,2,0),"")</f>
        <v/>
      </c>
      <c r="H18" s="85"/>
      <c r="I18" s="85"/>
      <c r="J18" s="85"/>
      <c r="K18" s="79"/>
      <c r="L18" s="79"/>
      <c r="M18" s="82"/>
      <c r="N18" s="79"/>
      <c r="O18" s="132"/>
      <c r="P18" s="80"/>
      <c r="Q18" s="85"/>
      <c r="R18" s="85"/>
      <c r="S18" s="84"/>
      <c r="T18" s="85"/>
      <c r="U18" s="79"/>
      <c r="V18" s="85"/>
      <c r="W18" s="79"/>
      <c r="X18" s="79"/>
      <c r="Y18" s="86" t="str">
        <f t="shared" si="0"/>
        <v/>
      </c>
      <c r="Z18" s="87"/>
      <c r="AA18" s="88"/>
      <c r="AB18" s="89" t="str">
        <f t="shared" si="1"/>
        <v/>
      </c>
      <c r="AC18" s="85"/>
      <c r="AD18" s="85"/>
      <c r="AE18" s="85"/>
      <c r="AF18" s="85"/>
      <c r="AG18" s="90" t="str">
        <f t="shared" si="2"/>
        <v/>
      </c>
      <c r="AH18" s="91" t="str">
        <f t="shared" si="3"/>
        <v/>
      </c>
      <c r="AI18" s="92" t="str">
        <f t="shared" si="4"/>
        <v/>
      </c>
      <c r="AJ18" s="93" t="str">
        <f t="shared" si="5"/>
        <v/>
      </c>
      <c r="AK18" s="93" t="str">
        <f t="shared" si="6"/>
        <v/>
      </c>
      <c r="AL18" s="93" t="str">
        <f t="shared" si="7"/>
        <v/>
      </c>
      <c r="AM18" s="215" t="str">
        <f t="shared" si="8"/>
        <v/>
      </c>
      <c r="AN18" s="228" t="str">
        <f>+IF(A18="","",IF(C18="",70,VLOOKUP(I18,Hoja2!A:D,4,0)))</f>
        <v/>
      </c>
      <c r="AO18" s="109"/>
      <c r="AP18" s="109"/>
      <c r="AQ18" s="109"/>
      <c r="AR18" s="109"/>
      <c r="AS18" s="109"/>
      <c r="AT18" s="109"/>
      <c r="AU18" s="109"/>
      <c r="AV18" s="109"/>
      <c r="AW18" s="109"/>
      <c r="AX18" s="109"/>
      <c r="AY18" s="109"/>
      <c r="AZ18" s="109"/>
      <c r="BA18" s="109"/>
      <c r="BB18" s="109"/>
      <c r="BC18" s="109"/>
      <c r="BD18" s="109"/>
      <c r="BE18" s="109"/>
      <c r="BF18" s="109"/>
      <c r="BG18" s="109"/>
    </row>
    <row r="19" spans="1:59">
      <c r="A19" s="79"/>
      <c r="B19" s="85"/>
      <c r="C19" s="79"/>
      <c r="D19" s="132"/>
      <c r="E19" s="132"/>
      <c r="F19" s="85"/>
      <c r="G19" s="85" t="str">
        <f>+IFERROR(VLOOKUP(F19,Listas!$B:$C,2,0),"")</f>
        <v/>
      </c>
      <c r="H19" s="85"/>
      <c r="I19" s="85"/>
      <c r="J19" s="85"/>
      <c r="K19" s="79"/>
      <c r="L19" s="79"/>
      <c r="M19" s="82"/>
      <c r="N19" s="79"/>
      <c r="O19" s="132"/>
      <c r="P19" s="80"/>
      <c r="Q19" s="85"/>
      <c r="R19" s="85"/>
      <c r="S19" s="84"/>
      <c r="T19" s="85"/>
      <c r="U19" s="79"/>
      <c r="V19" s="85"/>
      <c r="W19" s="79"/>
      <c r="X19" s="79"/>
      <c r="Y19" s="86" t="str">
        <f t="shared" si="0"/>
        <v/>
      </c>
      <c r="Z19" s="87"/>
      <c r="AA19" s="88"/>
      <c r="AB19" s="89" t="str">
        <f t="shared" si="1"/>
        <v/>
      </c>
      <c r="AC19" s="85"/>
      <c r="AD19" s="85"/>
      <c r="AE19" s="85"/>
      <c r="AF19" s="85"/>
      <c r="AG19" s="90" t="str">
        <f t="shared" si="2"/>
        <v/>
      </c>
      <c r="AH19" s="91" t="str">
        <f t="shared" si="3"/>
        <v/>
      </c>
      <c r="AI19" s="92" t="str">
        <f t="shared" si="4"/>
        <v/>
      </c>
      <c r="AJ19" s="93" t="str">
        <f t="shared" si="5"/>
        <v/>
      </c>
      <c r="AK19" s="93" t="str">
        <f t="shared" si="6"/>
        <v/>
      </c>
      <c r="AL19" s="93" t="str">
        <f t="shared" si="7"/>
        <v/>
      </c>
      <c r="AM19" s="215" t="str">
        <f t="shared" si="8"/>
        <v/>
      </c>
      <c r="AN19" s="228" t="str">
        <f>+IF(A19="","",IF(C19="",70,VLOOKUP(I19,Hoja2!A:D,4,0)))</f>
        <v/>
      </c>
      <c r="AO19" s="109"/>
      <c r="AP19" s="109"/>
      <c r="AQ19" s="109"/>
      <c r="AR19" s="109"/>
      <c r="AS19" s="109"/>
      <c r="AT19" s="109"/>
      <c r="AU19" s="109"/>
      <c r="AV19" s="109"/>
      <c r="AW19" s="109"/>
      <c r="AX19" s="109"/>
      <c r="AY19" s="109"/>
      <c r="AZ19" s="109"/>
      <c r="BA19" s="109"/>
      <c r="BB19" s="109"/>
      <c r="BC19" s="109"/>
      <c r="BD19" s="109"/>
      <c r="BE19" s="109"/>
      <c r="BF19" s="109"/>
      <c r="BG19" s="109"/>
    </row>
    <row r="20" spans="1:59">
      <c r="A20" s="79"/>
      <c r="B20" s="85"/>
      <c r="C20" s="79"/>
      <c r="D20" s="132"/>
      <c r="E20" s="132"/>
      <c r="F20" s="85"/>
      <c r="G20" s="85" t="str">
        <f>+IFERROR(VLOOKUP(F20,Listas!$B:$C,2,0),"")</f>
        <v/>
      </c>
      <c r="H20" s="85"/>
      <c r="I20" s="85"/>
      <c r="J20" s="85"/>
      <c r="K20" s="79"/>
      <c r="L20" s="79"/>
      <c r="M20" s="82"/>
      <c r="N20" s="79"/>
      <c r="O20" s="132"/>
      <c r="P20" s="80"/>
      <c r="Q20" s="85"/>
      <c r="R20" s="85"/>
      <c r="S20" s="85"/>
      <c r="T20" s="85"/>
      <c r="U20" s="79"/>
      <c r="V20" s="85"/>
      <c r="W20" s="79"/>
      <c r="X20" s="79"/>
      <c r="Y20" s="86" t="str">
        <f t="shared" si="0"/>
        <v/>
      </c>
      <c r="Z20" s="87"/>
      <c r="AA20" s="88"/>
      <c r="AB20" s="89" t="str">
        <f t="shared" si="1"/>
        <v/>
      </c>
      <c r="AC20" s="85"/>
      <c r="AD20" s="85"/>
      <c r="AE20" s="85"/>
      <c r="AF20" s="85"/>
      <c r="AG20" s="90" t="str">
        <f t="shared" si="2"/>
        <v/>
      </c>
      <c r="AH20" s="91" t="str">
        <f t="shared" si="3"/>
        <v/>
      </c>
      <c r="AI20" s="92" t="str">
        <f t="shared" si="4"/>
        <v/>
      </c>
      <c r="AJ20" s="93" t="str">
        <f t="shared" si="5"/>
        <v/>
      </c>
      <c r="AK20" s="93" t="str">
        <f t="shared" si="6"/>
        <v/>
      </c>
      <c r="AL20" s="93" t="str">
        <f t="shared" si="7"/>
        <v/>
      </c>
      <c r="AM20" s="215" t="str">
        <f t="shared" si="8"/>
        <v/>
      </c>
      <c r="AN20" s="228" t="str">
        <f>+IF(A20="","",IF(C20="",70,VLOOKUP(I20,Hoja2!A:D,4,0)))</f>
        <v/>
      </c>
      <c r="AO20" s="109"/>
      <c r="AP20" s="109"/>
      <c r="AQ20" s="109"/>
      <c r="AR20" s="109"/>
      <c r="AS20" s="109"/>
      <c r="AT20" s="109"/>
      <c r="AU20" s="109"/>
      <c r="AV20" s="109"/>
      <c r="AW20" s="109"/>
      <c r="AX20" s="109"/>
      <c r="AY20" s="109"/>
      <c r="AZ20" s="109"/>
      <c r="BA20" s="109"/>
      <c r="BB20" s="109"/>
      <c r="BC20" s="109"/>
      <c r="BD20" s="109"/>
      <c r="BE20" s="109"/>
      <c r="BF20" s="109"/>
      <c r="BG20" s="109"/>
    </row>
    <row r="21" spans="1:59" ht="15.75" customHeight="1">
      <c r="A21" s="79"/>
      <c r="B21" s="85"/>
      <c r="C21" s="79"/>
      <c r="D21" s="132"/>
      <c r="E21" s="132"/>
      <c r="F21" s="85"/>
      <c r="G21" s="85" t="str">
        <f>+IFERROR(VLOOKUP(F21,Listas!$B:$C,2,0),"")</f>
        <v/>
      </c>
      <c r="H21" s="85"/>
      <c r="I21" s="85"/>
      <c r="J21" s="85"/>
      <c r="K21" s="79"/>
      <c r="L21" s="79"/>
      <c r="M21" s="82"/>
      <c r="N21" s="79"/>
      <c r="O21" s="132"/>
      <c r="P21" s="80"/>
      <c r="Q21" s="85"/>
      <c r="R21" s="85"/>
      <c r="S21" s="85"/>
      <c r="T21" s="85"/>
      <c r="U21" s="79"/>
      <c r="V21" s="85"/>
      <c r="W21" s="79"/>
      <c r="X21" s="79"/>
      <c r="Y21" s="86" t="str">
        <f t="shared" si="0"/>
        <v/>
      </c>
      <c r="Z21" s="87"/>
      <c r="AA21" s="88"/>
      <c r="AB21" s="89" t="str">
        <f t="shared" si="1"/>
        <v/>
      </c>
      <c r="AC21" s="85"/>
      <c r="AD21" s="85"/>
      <c r="AE21" s="85"/>
      <c r="AF21" s="85"/>
      <c r="AG21" s="90" t="str">
        <f t="shared" si="2"/>
        <v/>
      </c>
      <c r="AH21" s="91" t="str">
        <f t="shared" si="3"/>
        <v/>
      </c>
      <c r="AI21" s="92" t="str">
        <f t="shared" si="4"/>
        <v/>
      </c>
      <c r="AJ21" s="93" t="str">
        <f t="shared" si="5"/>
        <v/>
      </c>
      <c r="AK21" s="93" t="str">
        <f t="shared" si="6"/>
        <v/>
      </c>
      <c r="AL21" s="93" t="str">
        <f t="shared" si="7"/>
        <v/>
      </c>
      <c r="AM21" s="215" t="str">
        <f t="shared" si="8"/>
        <v/>
      </c>
      <c r="AN21" s="228" t="str">
        <f>+IF(A21="","",IF(C21="",70,VLOOKUP(I21,Hoja2!A:D,4,0)))</f>
        <v/>
      </c>
      <c r="AO21" s="109"/>
      <c r="AP21" s="109"/>
      <c r="AQ21" s="109"/>
      <c r="AR21" s="109"/>
      <c r="AS21" s="109"/>
      <c r="AT21" s="109"/>
      <c r="AU21" s="109"/>
      <c r="AV21" s="109"/>
      <c r="AW21" s="109"/>
      <c r="AX21" s="109"/>
      <c r="AY21" s="109"/>
      <c r="AZ21" s="109"/>
      <c r="BA21" s="109"/>
      <c r="BB21" s="109"/>
      <c r="BC21" s="109"/>
      <c r="BD21" s="109"/>
      <c r="BE21" s="109"/>
      <c r="BF21" s="109"/>
      <c r="BG21" s="109"/>
    </row>
    <row r="22" spans="1:59" ht="15.75" customHeight="1">
      <c r="A22" s="79"/>
      <c r="B22" s="85"/>
      <c r="C22" s="79"/>
      <c r="D22" s="132"/>
      <c r="E22" s="132"/>
      <c r="F22" s="85"/>
      <c r="G22" s="85" t="str">
        <f>+IFERROR(VLOOKUP(F22,Listas!$B:$C,2,0),"")</f>
        <v/>
      </c>
      <c r="H22" s="85"/>
      <c r="I22" s="85"/>
      <c r="J22" s="85"/>
      <c r="K22" s="79"/>
      <c r="L22" s="79"/>
      <c r="M22" s="82"/>
      <c r="N22" s="79"/>
      <c r="O22" s="132"/>
      <c r="P22" s="80"/>
      <c r="Q22" s="85"/>
      <c r="R22" s="85"/>
      <c r="S22" s="85"/>
      <c r="T22" s="85"/>
      <c r="U22" s="79"/>
      <c r="V22" s="85"/>
      <c r="W22" s="79"/>
      <c r="X22" s="79"/>
      <c r="Y22" s="86" t="str">
        <f t="shared" si="0"/>
        <v/>
      </c>
      <c r="Z22" s="87"/>
      <c r="AA22" s="88"/>
      <c r="AB22" s="89" t="str">
        <f t="shared" si="1"/>
        <v/>
      </c>
      <c r="AC22" s="85"/>
      <c r="AD22" s="85"/>
      <c r="AE22" s="85"/>
      <c r="AF22" s="85"/>
      <c r="AG22" s="90" t="str">
        <f t="shared" si="2"/>
        <v/>
      </c>
      <c r="AH22" s="91" t="str">
        <f t="shared" si="3"/>
        <v/>
      </c>
      <c r="AI22" s="92" t="str">
        <f t="shared" si="4"/>
        <v/>
      </c>
      <c r="AJ22" s="93" t="str">
        <f t="shared" si="5"/>
        <v/>
      </c>
      <c r="AK22" s="93" t="str">
        <f t="shared" si="6"/>
        <v/>
      </c>
      <c r="AL22" s="93" t="str">
        <f t="shared" si="7"/>
        <v/>
      </c>
      <c r="AM22" s="215" t="str">
        <f t="shared" si="8"/>
        <v/>
      </c>
      <c r="AN22" s="228" t="str">
        <f>+IF(A22="","",IF(C22="",70,VLOOKUP(I22,Hoja2!A:D,4,0)))</f>
        <v/>
      </c>
      <c r="AO22" s="109"/>
      <c r="AP22" s="109"/>
      <c r="AQ22" s="109"/>
      <c r="AR22" s="109"/>
      <c r="AS22" s="109"/>
      <c r="AT22" s="109"/>
      <c r="AU22" s="109"/>
      <c r="AV22" s="109"/>
      <c r="AW22" s="109"/>
      <c r="AX22" s="109"/>
      <c r="AY22" s="109"/>
      <c r="AZ22" s="109"/>
      <c r="BA22" s="109"/>
      <c r="BB22" s="109"/>
      <c r="BC22" s="109"/>
      <c r="BD22" s="109"/>
      <c r="BE22" s="109"/>
      <c r="BF22" s="109"/>
      <c r="BG22" s="109"/>
    </row>
    <row r="23" spans="1:59" ht="15.75" customHeight="1">
      <c r="A23" s="79"/>
      <c r="B23" s="85"/>
      <c r="C23" s="79"/>
      <c r="D23" s="132"/>
      <c r="E23" s="132"/>
      <c r="F23" s="85"/>
      <c r="G23" s="85" t="str">
        <f>+IFERROR(VLOOKUP(F23,Listas!$B:$C,2,0),"")</f>
        <v/>
      </c>
      <c r="H23" s="85"/>
      <c r="I23" s="85"/>
      <c r="J23" s="85"/>
      <c r="K23" s="79"/>
      <c r="L23" s="79"/>
      <c r="M23" s="82"/>
      <c r="N23" s="79"/>
      <c r="O23" s="132"/>
      <c r="P23" s="80"/>
      <c r="Q23" s="85"/>
      <c r="R23" s="85"/>
      <c r="S23" s="85"/>
      <c r="T23" s="85"/>
      <c r="U23" s="79"/>
      <c r="V23" s="85"/>
      <c r="W23" s="79"/>
      <c r="X23" s="79"/>
      <c r="Y23" s="86" t="str">
        <f t="shared" si="0"/>
        <v/>
      </c>
      <c r="Z23" s="87"/>
      <c r="AA23" s="88"/>
      <c r="AB23" s="89" t="str">
        <f t="shared" si="1"/>
        <v/>
      </c>
      <c r="AC23" s="85"/>
      <c r="AD23" s="85"/>
      <c r="AE23" s="85"/>
      <c r="AF23" s="85"/>
      <c r="AG23" s="90" t="str">
        <f t="shared" si="2"/>
        <v/>
      </c>
      <c r="AH23" s="91" t="str">
        <f t="shared" si="3"/>
        <v/>
      </c>
      <c r="AI23" s="92" t="str">
        <f t="shared" si="4"/>
        <v/>
      </c>
      <c r="AJ23" s="93" t="str">
        <f t="shared" si="5"/>
        <v/>
      </c>
      <c r="AK23" s="93" t="str">
        <f t="shared" si="6"/>
        <v/>
      </c>
      <c r="AL23" s="93" t="str">
        <f t="shared" si="7"/>
        <v/>
      </c>
      <c r="AM23" s="215" t="str">
        <f t="shared" si="8"/>
        <v/>
      </c>
      <c r="AN23" s="228" t="str">
        <f>+IF(A23="","",IF(C23="",70,VLOOKUP(I23,Hoja2!A:D,4,0)))</f>
        <v/>
      </c>
      <c r="AO23" s="109"/>
      <c r="AP23" s="109"/>
      <c r="AQ23" s="109"/>
      <c r="AR23" s="109"/>
      <c r="AS23" s="109"/>
      <c r="AT23" s="109"/>
      <c r="AU23" s="109"/>
      <c r="AV23" s="109"/>
      <c r="AW23" s="109"/>
      <c r="AX23" s="109"/>
      <c r="AY23" s="109"/>
      <c r="AZ23" s="109"/>
      <c r="BA23" s="109"/>
      <c r="BB23" s="109"/>
      <c r="BC23" s="109"/>
      <c r="BD23" s="109"/>
      <c r="BE23" s="109"/>
      <c r="BF23" s="109"/>
      <c r="BG23" s="109"/>
    </row>
    <row r="24" spans="1:59" ht="15.75" customHeight="1">
      <c r="A24" s="79"/>
      <c r="B24" s="85"/>
      <c r="C24" s="79"/>
      <c r="D24" s="132"/>
      <c r="E24" s="132"/>
      <c r="F24" s="85"/>
      <c r="G24" s="85" t="str">
        <f>+IFERROR(VLOOKUP(F24,Listas!$B:$C,2,0),"")</f>
        <v/>
      </c>
      <c r="H24" s="85"/>
      <c r="I24" s="85"/>
      <c r="J24" s="85"/>
      <c r="K24" s="79"/>
      <c r="L24" s="79"/>
      <c r="M24" s="82"/>
      <c r="N24" s="79"/>
      <c r="O24" s="132"/>
      <c r="P24" s="80"/>
      <c r="Q24" s="85"/>
      <c r="R24" s="85"/>
      <c r="S24" s="85"/>
      <c r="T24" s="85"/>
      <c r="U24" s="79"/>
      <c r="V24" s="85"/>
      <c r="W24" s="79"/>
      <c r="X24" s="79"/>
      <c r="Y24" s="86" t="str">
        <f t="shared" si="0"/>
        <v/>
      </c>
      <c r="Z24" s="87"/>
      <c r="AA24" s="88"/>
      <c r="AB24" s="89" t="str">
        <f t="shared" si="1"/>
        <v/>
      </c>
      <c r="AC24" s="85"/>
      <c r="AD24" s="85"/>
      <c r="AE24" s="85"/>
      <c r="AF24" s="85"/>
      <c r="AG24" s="90" t="str">
        <f t="shared" si="2"/>
        <v/>
      </c>
      <c r="AH24" s="91" t="str">
        <f t="shared" si="3"/>
        <v/>
      </c>
      <c r="AI24" s="92" t="str">
        <f t="shared" si="4"/>
        <v/>
      </c>
      <c r="AJ24" s="93" t="str">
        <f t="shared" si="5"/>
        <v/>
      </c>
      <c r="AK24" s="93" t="str">
        <f t="shared" si="6"/>
        <v/>
      </c>
      <c r="AL24" s="93" t="str">
        <f t="shared" si="7"/>
        <v/>
      </c>
      <c r="AM24" s="215" t="str">
        <f t="shared" si="8"/>
        <v/>
      </c>
      <c r="AN24" s="228" t="str">
        <f>+IF(A24="","",IF(C24="",70,VLOOKUP(I24,Hoja2!A:D,4,0)))</f>
        <v/>
      </c>
      <c r="AO24" s="109"/>
      <c r="AP24" s="109"/>
      <c r="AQ24" s="109"/>
      <c r="AR24" s="109"/>
      <c r="AS24" s="109"/>
      <c r="AT24" s="109"/>
      <c r="AU24" s="109"/>
      <c r="AV24" s="109"/>
      <c r="AW24" s="109"/>
      <c r="AX24" s="109"/>
      <c r="AY24" s="109"/>
      <c r="AZ24" s="109"/>
      <c r="BA24" s="109"/>
      <c r="BB24" s="109"/>
      <c r="BC24" s="109"/>
      <c r="BD24" s="109"/>
      <c r="BE24" s="109"/>
      <c r="BF24" s="109"/>
      <c r="BG24" s="109"/>
    </row>
    <row r="25" spans="1:59" ht="15.75" customHeight="1">
      <c r="A25" s="79"/>
      <c r="B25" s="85"/>
      <c r="C25" s="79"/>
      <c r="D25" s="132"/>
      <c r="E25" s="132"/>
      <c r="F25" s="85"/>
      <c r="G25" s="85" t="str">
        <f>+IFERROR(VLOOKUP(F25,Listas!$B:$C,2,0),"")</f>
        <v/>
      </c>
      <c r="H25" s="85"/>
      <c r="I25" s="85"/>
      <c r="J25" s="85"/>
      <c r="K25" s="79"/>
      <c r="L25" s="79"/>
      <c r="M25" s="82"/>
      <c r="N25" s="79"/>
      <c r="O25" s="132"/>
      <c r="P25" s="80"/>
      <c r="Q25" s="85"/>
      <c r="R25" s="85"/>
      <c r="S25" s="85"/>
      <c r="T25" s="85"/>
      <c r="U25" s="79"/>
      <c r="V25" s="85"/>
      <c r="W25" s="79"/>
      <c r="X25" s="79"/>
      <c r="Y25" s="86" t="str">
        <f t="shared" si="0"/>
        <v/>
      </c>
      <c r="Z25" s="87"/>
      <c r="AA25" s="88"/>
      <c r="AB25" s="89" t="str">
        <f t="shared" si="1"/>
        <v/>
      </c>
      <c r="AC25" s="85"/>
      <c r="AD25" s="85"/>
      <c r="AE25" s="85"/>
      <c r="AF25" s="85"/>
      <c r="AG25" s="90" t="str">
        <f t="shared" si="2"/>
        <v/>
      </c>
      <c r="AH25" s="91" t="str">
        <f t="shared" si="3"/>
        <v/>
      </c>
      <c r="AI25" s="92" t="str">
        <f t="shared" si="4"/>
        <v/>
      </c>
      <c r="AJ25" s="93" t="str">
        <f t="shared" si="5"/>
        <v/>
      </c>
      <c r="AK25" s="93" t="str">
        <f t="shared" si="6"/>
        <v/>
      </c>
      <c r="AL25" s="93" t="str">
        <f t="shared" si="7"/>
        <v/>
      </c>
      <c r="AM25" s="215" t="str">
        <f t="shared" si="8"/>
        <v/>
      </c>
      <c r="AN25" s="228" t="str">
        <f>+IF(A25="","",IF(C25="",70,VLOOKUP(I25,Hoja2!A:D,4,0)))</f>
        <v/>
      </c>
      <c r="AO25" s="109"/>
      <c r="AP25" s="109"/>
      <c r="AQ25" s="109"/>
      <c r="AR25" s="109"/>
      <c r="AS25" s="109"/>
      <c r="AT25" s="109"/>
      <c r="AU25" s="109"/>
      <c r="AV25" s="109"/>
      <c r="AW25" s="109"/>
      <c r="AX25" s="109"/>
      <c r="AY25" s="109"/>
      <c r="AZ25" s="109"/>
      <c r="BA25" s="109"/>
      <c r="BB25" s="109"/>
      <c r="BC25" s="109"/>
      <c r="BD25" s="109"/>
      <c r="BE25" s="109"/>
      <c r="BF25" s="109"/>
      <c r="BG25" s="109"/>
    </row>
    <row r="26" spans="1:59" ht="15.75" customHeight="1">
      <c r="A26" s="79"/>
      <c r="B26" s="85"/>
      <c r="C26" s="79"/>
      <c r="D26" s="132"/>
      <c r="E26" s="132"/>
      <c r="F26" s="85"/>
      <c r="G26" s="85" t="str">
        <f>+IFERROR(VLOOKUP(F26,Listas!$B:$C,2,0),"")</f>
        <v/>
      </c>
      <c r="H26" s="85"/>
      <c r="I26" s="85"/>
      <c r="J26" s="85"/>
      <c r="K26" s="79"/>
      <c r="L26" s="79"/>
      <c r="M26" s="82"/>
      <c r="N26" s="79"/>
      <c r="O26" s="132"/>
      <c r="P26" s="80"/>
      <c r="Q26" s="85"/>
      <c r="R26" s="85"/>
      <c r="S26" s="85"/>
      <c r="T26" s="85"/>
      <c r="U26" s="79"/>
      <c r="V26" s="85"/>
      <c r="W26" s="79"/>
      <c r="X26" s="79"/>
      <c r="Y26" s="86" t="str">
        <f t="shared" si="0"/>
        <v/>
      </c>
      <c r="Z26" s="87"/>
      <c r="AA26" s="88"/>
      <c r="AB26" s="89" t="str">
        <f t="shared" si="1"/>
        <v/>
      </c>
      <c r="AC26" s="85"/>
      <c r="AD26" s="85"/>
      <c r="AE26" s="85"/>
      <c r="AF26" s="85"/>
      <c r="AG26" s="90" t="str">
        <f t="shared" si="2"/>
        <v/>
      </c>
      <c r="AH26" s="91" t="str">
        <f t="shared" si="3"/>
        <v/>
      </c>
      <c r="AI26" s="92" t="str">
        <f t="shared" si="4"/>
        <v/>
      </c>
      <c r="AJ26" s="93" t="str">
        <f t="shared" si="5"/>
        <v/>
      </c>
      <c r="AK26" s="93" t="str">
        <f t="shared" si="6"/>
        <v/>
      </c>
      <c r="AL26" s="93" t="str">
        <f t="shared" si="7"/>
        <v/>
      </c>
      <c r="AM26" s="215" t="str">
        <f t="shared" si="8"/>
        <v/>
      </c>
      <c r="AN26" s="228" t="str">
        <f>+IF(A26="","",IF(C26="",70,VLOOKUP(I26,Hoja2!A:D,4,0)))</f>
        <v/>
      </c>
      <c r="AO26" s="109"/>
      <c r="AP26" s="109"/>
      <c r="AQ26" s="109"/>
      <c r="AR26" s="109"/>
      <c r="AS26" s="109"/>
      <c r="AT26" s="109"/>
      <c r="AU26" s="109"/>
      <c r="AV26" s="109"/>
      <c r="AW26" s="109"/>
      <c r="AX26" s="109"/>
      <c r="AY26" s="109"/>
      <c r="AZ26" s="109"/>
      <c r="BA26" s="109"/>
      <c r="BB26" s="109"/>
      <c r="BC26" s="109"/>
      <c r="BD26" s="109"/>
      <c r="BE26" s="109"/>
      <c r="BF26" s="109"/>
      <c r="BG26" s="109"/>
    </row>
    <row r="27" spans="1:59" ht="15.75" customHeight="1">
      <c r="A27" s="79"/>
      <c r="B27" s="85"/>
      <c r="C27" s="79"/>
      <c r="D27" s="132"/>
      <c r="E27" s="132"/>
      <c r="F27" s="85"/>
      <c r="G27" s="85" t="str">
        <f>+IFERROR(VLOOKUP(F27,Listas!$B:$C,2,0),"")</f>
        <v/>
      </c>
      <c r="H27" s="85"/>
      <c r="I27" s="85"/>
      <c r="J27" s="85"/>
      <c r="K27" s="79"/>
      <c r="L27" s="79"/>
      <c r="M27" s="82"/>
      <c r="N27" s="79"/>
      <c r="O27" s="132"/>
      <c r="P27" s="80"/>
      <c r="Q27" s="85"/>
      <c r="R27" s="85"/>
      <c r="S27" s="85"/>
      <c r="T27" s="85"/>
      <c r="U27" s="79"/>
      <c r="V27" s="85"/>
      <c r="W27" s="79"/>
      <c r="X27" s="79"/>
      <c r="Y27" s="86" t="str">
        <f t="shared" si="0"/>
        <v/>
      </c>
      <c r="Z27" s="87"/>
      <c r="AA27" s="88"/>
      <c r="AB27" s="89" t="str">
        <f t="shared" si="1"/>
        <v/>
      </c>
      <c r="AC27" s="85"/>
      <c r="AD27" s="85"/>
      <c r="AE27" s="85"/>
      <c r="AF27" s="85"/>
      <c r="AG27" s="90" t="str">
        <f t="shared" si="2"/>
        <v/>
      </c>
      <c r="AH27" s="91" t="str">
        <f t="shared" si="3"/>
        <v/>
      </c>
      <c r="AI27" s="92" t="str">
        <f t="shared" si="4"/>
        <v/>
      </c>
      <c r="AJ27" s="93" t="str">
        <f t="shared" si="5"/>
        <v/>
      </c>
      <c r="AK27" s="93" t="str">
        <f t="shared" si="6"/>
        <v/>
      </c>
      <c r="AL27" s="93" t="str">
        <f t="shared" si="7"/>
        <v/>
      </c>
      <c r="AM27" s="215" t="str">
        <f t="shared" si="8"/>
        <v/>
      </c>
      <c r="AN27" s="228" t="str">
        <f>+IF(A27="","",IF(C27="",70,VLOOKUP(I27,Hoja2!A:D,4,0)))</f>
        <v/>
      </c>
      <c r="AO27" s="109"/>
      <c r="AP27" s="109"/>
      <c r="AQ27" s="109"/>
      <c r="AR27" s="109"/>
      <c r="AS27" s="109"/>
      <c r="AT27" s="109"/>
      <c r="AU27" s="109"/>
      <c r="AV27" s="109"/>
      <c r="AW27" s="109"/>
      <c r="AX27" s="109"/>
      <c r="AY27" s="109"/>
      <c r="AZ27" s="109"/>
      <c r="BA27" s="109"/>
      <c r="BB27" s="109"/>
      <c r="BC27" s="109"/>
      <c r="BD27" s="109"/>
      <c r="BE27" s="109"/>
      <c r="BF27" s="109"/>
      <c r="BG27" s="109"/>
    </row>
    <row r="28" spans="1:59" ht="15.75" customHeight="1">
      <c r="A28" s="79"/>
      <c r="B28" s="85"/>
      <c r="C28" s="79"/>
      <c r="D28" s="132"/>
      <c r="E28" s="132"/>
      <c r="F28" s="85"/>
      <c r="G28" s="85" t="str">
        <f>+IFERROR(VLOOKUP(F28,Listas!$B:$C,2,0),"")</f>
        <v/>
      </c>
      <c r="H28" s="85"/>
      <c r="I28" s="85"/>
      <c r="J28" s="85"/>
      <c r="K28" s="79"/>
      <c r="L28" s="79"/>
      <c r="M28" s="82"/>
      <c r="N28" s="79"/>
      <c r="O28" s="132"/>
      <c r="P28" s="80"/>
      <c r="Q28" s="85"/>
      <c r="R28" s="85"/>
      <c r="S28" s="85"/>
      <c r="T28" s="85"/>
      <c r="U28" s="79"/>
      <c r="V28" s="85"/>
      <c r="W28" s="79"/>
      <c r="X28" s="79"/>
      <c r="Y28" s="86" t="str">
        <f t="shared" si="0"/>
        <v/>
      </c>
      <c r="Z28" s="87"/>
      <c r="AA28" s="88"/>
      <c r="AB28" s="89" t="str">
        <f t="shared" si="1"/>
        <v/>
      </c>
      <c r="AC28" s="85"/>
      <c r="AD28" s="85"/>
      <c r="AE28" s="85"/>
      <c r="AF28" s="85"/>
      <c r="AG28" s="90" t="str">
        <f t="shared" si="2"/>
        <v/>
      </c>
      <c r="AH28" s="91" t="str">
        <f t="shared" si="3"/>
        <v/>
      </c>
      <c r="AI28" s="92" t="str">
        <f t="shared" si="4"/>
        <v/>
      </c>
      <c r="AJ28" s="93" t="str">
        <f t="shared" si="5"/>
        <v/>
      </c>
      <c r="AK28" s="93" t="str">
        <f t="shared" si="6"/>
        <v/>
      </c>
      <c r="AL28" s="93" t="str">
        <f t="shared" si="7"/>
        <v/>
      </c>
      <c r="AM28" s="215" t="str">
        <f t="shared" si="8"/>
        <v/>
      </c>
      <c r="AN28" s="228" t="str">
        <f>+IF(A28="","",IF(C28="",70,VLOOKUP(I28,Hoja2!A:D,4,0)))</f>
        <v/>
      </c>
      <c r="AO28" s="109"/>
      <c r="AP28" s="109"/>
      <c r="AQ28" s="109"/>
      <c r="AR28" s="109"/>
      <c r="AS28" s="109"/>
      <c r="AT28" s="109"/>
      <c r="AU28" s="109"/>
      <c r="AV28" s="109"/>
      <c r="AW28" s="109"/>
      <c r="AX28" s="109"/>
      <c r="AY28" s="109"/>
      <c r="AZ28" s="109"/>
      <c r="BA28" s="109"/>
      <c r="BB28" s="109"/>
      <c r="BC28" s="109"/>
      <c r="BD28" s="109"/>
      <c r="BE28" s="109"/>
      <c r="BF28" s="109"/>
      <c r="BG28" s="109"/>
    </row>
    <row r="29" spans="1:59" ht="15.75" customHeight="1">
      <c r="A29" s="79"/>
      <c r="B29" s="85"/>
      <c r="C29" s="79"/>
      <c r="D29" s="132"/>
      <c r="E29" s="132"/>
      <c r="F29" s="85"/>
      <c r="G29" s="85" t="str">
        <f>+IFERROR(VLOOKUP(F29,Listas!$B:$C,2,0),"")</f>
        <v/>
      </c>
      <c r="H29" s="85"/>
      <c r="I29" s="85"/>
      <c r="J29" s="85"/>
      <c r="K29" s="79"/>
      <c r="L29" s="79"/>
      <c r="M29" s="82"/>
      <c r="N29" s="79"/>
      <c r="O29" s="132"/>
      <c r="P29" s="80"/>
      <c r="Q29" s="85"/>
      <c r="R29" s="85"/>
      <c r="S29" s="85"/>
      <c r="T29" s="85"/>
      <c r="U29" s="79"/>
      <c r="V29" s="85"/>
      <c r="W29" s="79"/>
      <c r="X29" s="79"/>
      <c r="Y29" s="86" t="str">
        <f t="shared" si="0"/>
        <v/>
      </c>
      <c r="Z29" s="87"/>
      <c r="AA29" s="88"/>
      <c r="AB29" s="89" t="str">
        <f t="shared" si="1"/>
        <v/>
      </c>
      <c r="AC29" s="85"/>
      <c r="AD29" s="85"/>
      <c r="AE29" s="85"/>
      <c r="AF29" s="85"/>
      <c r="AG29" s="90" t="str">
        <f t="shared" si="2"/>
        <v/>
      </c>
      <c r="AH29" s="91" t="str">
        <f t="shared" si="3"/>
        <v/>
      </c>
      <c r="AI29" s="92" t="str">
        <f t="shared" si="4"/>
        <v/>
      </c>
      <c r="AJ29" s="93" t="str">
        <f t="shared" si="5"/>
        <v/>
      </c>
      <c r="AK29" s="93" t="str">
        <f t="shared" si="6"/>
        <v/>
      </c>
      <c r="AL29" s="93" t="str">
        <f t="shared" si="7"/>
        <v/>
      </c>
      <c r="AM29" s="215" t="str">
        <f t="shared" si="8"/>
        <v/>
      </c>
      <c r="AN29" s="228" t="str">
        <f>+IF(A29="","",IF(C29="",70,VLOOKUP(I29,Hoja2!A:D,4,0)))</f>
        <v/>
      </c>
      <c r="AO29" s="109"/>
      <c r="AP29" s="109"/>
      <c r="AQ29" s="109"/>
      <c r="AR29" s="109"/>
      <c r="AS29" s="109"/>
      <c r="AT29" s="109"/>
      <c r="AU29" s="109"/>
      <c r="AV29" s="109"/>
      <c r="AW29" s="109"/>
      <c r="AX29" s="109"/>
      <c r="AY29" s="109"/>
      <c r="AZ29" s="109"/>
      <c r="BA29" s="109"/>
      <c r="BB29" s="109"/>
      <c r="BC29" s="109"/>
      <c r="BD29" s="109"/>
      <c r="BE29" s="109"/>
      <c r="BF29" s="109"/>
      <c r="BG29" s="109"/>
    </row>
    <row r="30" spans="1:59" ht="15.75" customHeight="1">
      <c r="A30" s="79"/>
      <c r="B30" s="85"/>
      <c r="C30" s="79"/>
      <c r="D30" s="132"/>
      <c r="E30" s="132"/>
      <c r="F30" s="85"/>
      <c r="G30" s="85" t="str">
        <f>+IFERROR(VLOOKUP(F30,Listas!$B:$C,2,0),"")</f>
        <v/>
      </c>
      <c r="H30" s="85"/>
      <c r="I30" s="85"/>
      <c r="J30" s="85"/>
      <c r="K30" s="79"/>
      <c r="L30" s="79"/>
      <c r="M30" s="82"/>
      <c r="N30" s="79"/>
      <c r="O30" s="132"/>
      <c r="P30" s="80"/>
      <c r="Q30" s="85"/>
      <c r="R30" s="85"/>
      <c r="S30" s="85"/>
      <c r="T30" s="85"/>
      <c r="U30" s="79"/>
      <c r="V30" s="85"/>
      <c r="W30" s="79"/>
      <c r="X30" s="79"/>
      <c r="Y30" s="86" t="str">
        <f t="shared" si="0"/>
        <v/>
      </c>
      <c r="Z30" s="87"/>
      <c r="AA30" s="88"/>
      <c r="AB30" s="89" t="str">
        <f t="shared" si="1"/>
        <v/>
      </c>
      <c r="AC30" s="85"/>
      <c r="AD30" s="85"/>
      <c r="AE30" s="85"/>
      <c r="AF30" s="85"/>
      <c r="AG30" s="90" t="str">
        <f t="shared" si="2"/>
        <v/>
      </c>
      <c r="AH30" s="91" t="str">
        <f t="shared" si="3"/>
        <v/>
      </c>
      <c r="AI30" s="92" t="str">
        <f t="shared" si="4"/>
        <v/>
      </c>
      <c r="AJ30" s="93" t="str">
        <f t="shared" si="5"/>
        <v/>
      </c>
      <c r="AK30" s="93" t="str">
        <f t="shared" si="6"/>
        <v/>
      </c>
      <c r="AL30" s="93" t="str">
        <f t="shared" si="7"/>
        <v/>
      </c>
      <c r="AM30" s="215" t="str">
        <f t="shared" si="8"/>
        <v/>
      </c>
      <c r="AN30" s="228" t="str">
        <f>+IF(A30="","",IF(C30="",70,VLOOKUP(I30,Hoja2!A:D,4,0)))</f>
        <v/>
      </c>
      <c r="AO30" s="109"/>
      <c r="AP30" s="109"/>
      <c r="AQ30" s="109"/>
      <c r="AR30" s="109"/>
      <c r="AS30" s="109"/>
      <c r="AT30" s="109"/>
      <c r="AU30" s="109"/>
      <c r="AV30" s="109"/>
      <c r="AW30" s="109"/>
      <c r="AX30" s="109"/>
      <c r="AY30" s="109"/>
      <c r="AZ30" s="109"/>
      <c r="BA30" s="109"/>
      <c r="BB30" s="109"/>
      <c r="BC30" s="109"/>
      <c r="BD30" s="109"/>
      <c r="BE30" s="109"/>
      <c r="BF30" s="109"/>
      <c r="BG30" s="109"/>
    </row>
    <row r="31" spans="1:59" ht="15.75" customHeight="1">
      <c r="A31" s="79"/>
      <c r="B31" s="85"/>
      <c r="C31" s="79"/>
      <c r="D31" s="132"/>
      <c r="E31" s="132"/>
      <c r="F31" s="85"/>
      <c r="G31" s="85" t="str">
        <f>+IFERROR(VLOOKUP(F31,Listas!$B:$C,2,0),"")</f>
        <v/>
      </c>
      <c r="H31" s="85"/>
      <c r="I31" s="85"/>
      <c r="J31" s="85"/>
      <c r="K31" s="79"/>
      <c r="L31" s="79"/>
      <c r="M31" s="82"/>
      <c r="N31" s="79"/>
      <c r="O31" s="132"/>
      <c r="P31" s="80"/>
      <c r="Q31" s="85"/>
      <c r="R31" s="85"/>
      <c r="S31" s="85"/>
      <c r="T31" s="85"/>
      <c r="U31" s="79"/>
      <c r="V31" s="85"/>
      <c r="W31" s="79"/>
      <c r="X31" s="79"/>
      <c r="Y31" s="86" t="str">
        <f t="shared" si="0"/>
        <v/>
      </c>
      <c r="Z31" s="87"/>
      <c r="AA31" s="88"/>
      <c r="AB31" s="89" t="str">
        <f t="shared" si="1"/>
        <v/>
      </c>
      <c r="AC31" s="85"/>
      <c r="AD31" s="85"/>
      <c r="AE31" s="85"/>
      <c r="AF31" s="85"/>
      <c r="AG31" s="90" t="str">
        <f t="shared" si="2"/>
        <v/>
      </c>
      <c r="AH31" s="91" t="str">
        <f t="shared" si="3"/>
        <v/>
      </c>
      <c r="AI31" s="92" t="str">
        <f t="shared" si="4"/>
        <v/>
      </c>
      <c r="AJ31" s="93" t="str">
        <f t="shared" si="5"/>
        <v/>
      </c>
      <c r="AK31" s="93" t="str">
        <f t="shared" si="6"/>
        <v/>
      </c>
      <c r="AL31" s="93" t="str">
        <f t="shared" si="7"/>
        <v/>
      </c>
      <c r="AM31" s="215" t="str">
        <f t="shared" si="8"/>
        <v/>
      </c>
      <c r="AN31" s="228" t="str">
        <f>+IF(A31="","",IF(C31="",70,VLOOKUP(I31,Hoja2!A:D,4,0)))</f>
        <v/>
      </c>
      <c r="AO31" s="109"/>
      <c r="AP31" s="109"/>
      <c r="AQ31" s="109"/>
      <c r="AR31" s="109"/>
      <c r="AS31" s="109"/>
      <c r="AT31" s="109"/>
      <c r="AU31" s="109"/>
      <c r="AV31" s="109"/>
      <c r="AW31" s="109"/>
      <c r="AX31" s="109"/>
      <c r="AY31" s="109"/>
      <c r="AZ31" s="109"/>
      <c r="BA31" s="109"/>
      <c r="BB31" s="109"/>
      <c r="BC31" s="109"/>
      <c r="BD31" s="109"/>
      <c r="BE31" s="109"/>
      <c r="BF31" s="109"/>
      <c r="BG31" s="109"/>
    </row>
    <row r="32" spans="1:59" ht="15.75" customHeight="1">
      <c r="A32" s="79"/>
      <c r="B32" s="85"/>
      <c r="C32" s="79"/>
      <c r="D32" s="132"/>
      <c r="E32" s="132"/>
      <c r="F32" s="85"/>
      <c r="G32" s="85" t="str">
        <f>+IFERROR(VLOOKUP(F32,Listas!$B:$C,2,0),"")</f>
        <v/>
      </c>
      <c r="H32" s="85"/>
      <c r="I32" s="85"/>
      <c r="J32" s="85"/>
      <c r="K32" s="79"/>
      <c r="L32" s="79"/>
      <c r="M32" s="82"/>
      <c r="N32" s="79"/>
      <c r="O32" s="132"/>
      <c r="P32" s="80"/>
      <c r="Q32" s="85"/>
      <c r="R32" s="85"/>
      <c r="S32" s="85"/>
      <c r="T32" s="85"/>
      <c r="U32" s="79"/>
      <c r="V32" s="85"/>
      <c r="W32" s="79"/>
      <c r="X32" s="79"/>
      <c r="Y32" s="86" t="str">
        <f t="shared" si="0"/>
        <v/>
      </c>
      <c r="Z32" s="87"/>
      <c r="AA32" s="88"/>
      <c r="AB32" s="89" t="str">
        <f t="shared" si="1"/>
        <v/>
      </c>
      <c r="AC32" s="85"/>
      <c r="AD32" s="85"/>
      <c r="AE32" s="85"/>
      <c r="AF32" s="85"/>
      <c r="AG32" s="90" t="str">
        <f t="shared" si="2"/>
        <v/>
      </c>
      <c r="AH32" s="91" t="str">
        <f t="shared" si="3"/>
        <v/>
      </c>
      <c r="AI32" s="92" t="str">
        <f t="shared" si="4"/>
        <v/>
      </c>
      <c r="AJ32" s="93" t="str">
        <f t="shared" si="5"/>
        <v/>
      </c>
      <c r="AK32" s="93" t="str">
        <f t="shared" si="6"/>
        <v/>
      </c>
      <c r="AL32" s="93" t="str">
        <f t="shared" si="7"/>
        <v/>
      </c>
      <c r="AM32" s="215" t="str">
        <f t="shared" si="8"/>
        <v/>
      </c>
      <c r="AN32" s="228" t="str">
        <f>+IF(A32="","",IF(C32="",70,VLOOKUP(I32,Hoja2!A:D,4,0)))</f>
        <v/>
      </c>
      <c r="AO32" s="109"/>
      <c r="AP32" s="109"/>
      <c r="AQ32" s="109"/>
      <c r="AR32" s="109"/>
      <c r="AS32" s="109"/>
      <c r="AT32" s="109"/>
      <c r="AU32" s="109"/>
      <c r="AV32" s="109"/>
      <c r="AW32" s="109"/>
      <c r="AX32" s="109"/>
      <c r="AY32" s="109"/>
      <c r="AZ32" s="109"/>
      <c r="BA32" s="109"/>
      <c r="BB32" s="109"/>
      <c r="BC32" s="109"/>
      <c r="BD32" s="109"/>
      <c r="BE32" s="109"/>
      <c r="BF32" s="109"/>
      <c r="BG32" s="109"/>
    </row>
    <row r="33" spans="1:59" ht="15.75" customHeight="1">
      <c r="A33" s="79"/>
      <c r="B33" s="85"/>
      <c r="C33" s="79"/>
      <c r="D33" s="132"/>
      <c r="E33" s="132"/>
      <c r="F33" s="85"/>
      <c r="G33" s="85" t="str">
        <f>+IFERROR(VLOOKUP(F33,Listas!$B:$C,2,0),"")</f>
        <v/>
      </c>
      <c r="H33" s="85"/>
      <c r="I33" s="85"/>
      <c r="J33" s="85"/>
      <c r="K33" s="79"/>
      <c r="L33" s="79"/>
      <c r="M33" s="82"/>
      <c r="N33" s="79"/>
      <c r="O33" s="132"/>
      <c r="P33" s="80"/>
      <c r="Q33" s="85"/>
      <c r="R33" s="85"/>
      <c r="S33" s="85"/>
      <c r="T33" s="85"/>
      <c r="U33" s="79"/>
      <c r="V33" s="85"/>
      <c r="W33" s="79"/>
      <c r="X33" s="79"/>
      <c r="Y33" s="86" t="str">
        <f t="shared" si="0"/>
        <v/>
      </c>
      <c r="Z33" s="87"/>
      <c r="AA33" s="88"/>
      <c r="AB33" s="89" t="str">
        <f t="shared" si="1"/>
        <v/>
      </c>
      <c r="AC33" s="85"/>
      <c r="AD33" s="85"/>
      <c r="AE33" s="85"/>
      <c r="AF33" s="85"/>
      <c r="AG33" s="90" t="str">
        <f t="shared" si="2"/>
        <v/>
      </c>
      <c r="AH33" s="91" t="str">
        <f t="shared" si="3"/>
        <v/>
      </c>
      <c r="AI33" s="92" t="str">
        <f t="shared" si="4"/>
        <v/>
      </c>
      <c r="AJ33" s="93" t="str">
        <f t="shared" si="5"/>
        <v/>
      </c>
      <c r="AK33" s="93" t="str">
        <f t="shared" si="6"/>
        <v/>
      </c>
      <c r="AL33" s="93" t="str">
        <f t="shared" si="7"/>
        <v/>
      </c>
      <c r="AM33" s="215" t="str">
        <f t="shared" si="8"/>
        <v/>
      </c>
      <c r="AN33" s="228" t="str">
        <f>+IF(A33="","",IF(C33="",70,VLOOKUP(I33,Hoja2!A:D,4,0)))</f>
        <v/>
      </c>
      <c r="AO33" s="109"/>
      <c r="AP33" s="109"/>
      <c r="AQ33" s="109"/>
      <c r="AR33" s="109"/>
      <c r="AS33" s="109"/>
      <c r="AT33" s="109"/>
      <c r="AU33" s="109"/>
      <c r="AV33" s="109"/>
      <c r="AW33" s="109"/>
      <c r="AX33" s="109"/>
      <c r="AY33" s="109"/>
      <c r="AZ33" s="109"/>
      <c r="BA33" s="109"/>
      <c r="BB33" s="109"/>
      <c r="BC33" s="109"/>
      <c r="BD33" s="109"/>
      <c r="BE33" s="109"/>
      <c r="BF33" s="109"/>
      <c r="BG33" s="109"/>
    </row>
    <row r="34" spans="1:59" ht="15.75" customHeight="1">
      <c r="A34" s="79"/>
      <c r="B34" s="85"/>
      <c r="C34" s="79"/>
      <c r="D34" s="132"/>
      <c r="E34" s="132"/>
      <c r="F34" s="85"/>
      <c r="G34" s="85" t="str">
        <f>+IFERROR(VLOOKUP(F34,Listas!$B:$C,2,0),"")</f>
        <v/>
      </c>
      <c r="H34" s="85"/>
      <c r="I34" s="85"/>
      <c r="J34" s="85"/>
      <c r="K34" s="79"/>
      <c r="L34" s="79"/>
      <c r="M34" s="82"/>
      <c r="N34" s="79"/>
      <c r="O34" s="132"/>
      <c r="P34" s="80"/>
      <c r="Q34" s="85"/>
      <c r="R34" s="85"/>
      <c r="S34" s="85"/>
      <c r="T34" s="85"/>
      <c r="U34" s="79"/>
      <c r="V34" s="85"/>
      <c r="W34" s="79"/>
      <c r="X34" s="79"/>
      <c r="Y34" s="86" t="str">
        <f t="shared" si="0"/>
        <v/>
      </c>
      <c r="Z34" s="87"/>
      <c r="AA34" s="88"/>
      <c r="AB34" s="89" t="str">
        <f t="shared" si="1"/>
        <v/>
      </c>
      <c r="AC34" s="85"/>
      <c r="AD34" s="85"/>
      <c r="AE34" s="85"/>
      <c r="AF34" s="85"/>
      <c r="AG34" s="90" t="str">
        <f t="shared" si="2"/>
        <v/>
      </c>
      <c r="AH34" s="91" t="str">
        <f t="shared" si="3"/>
        <v/>
      </c>
      <c r="AI34" s="92" t="str">
        <f t="shared" si="4"/>
        <v/>
      </c>
      <c r="AJ34" s="93" t="str">
        <f t="shared" si="5"/>
        <v/>
      </c>
      <c r="AK34" s="93" t="str">
        <f t="shared" si="6"/>
        <v/>
      </c>
      <c r="AL34" s="93" t="str">
        <f t="shared" si="7"/>
        <v/>
      </c>
      <c r="AM34" s="215" t="str">
        <f t="shared" si="8"/>
        <v/>
      </c>
      <c r="AN34" s="228" t="str">
        <f>+IF(A34="","",IF(C34="",70,VLOOKUP(I34,Hoja2!A:D,4,0)))</f>
        <v/>
      </c>
      <c r="AO34" s="109"/>
      <c r="AP34" s="109"/>
      <c r="AQ34" s="109"/>
      <c r="AR34" s="109"/>
      <c r="AS34" s="109"/>
      <c r="AT34" s="109"/>
      <c r="AU34" s="109"/>
      <c r="AV34" s="109"/>
      <c r="AW34" s="109"/>
      <c r="AX34" s="109"/>
      <c r="AY34" s="109"/>
      <c r="AZ34" s="109"/>
      <c r="BA34" s="109"/>
      <c r="BB34" s="109"/>
      <c r="BC34" s="109"/>
      <c r="BD34" s="109"/>
      <c r="BE34" s="109"/>
      <c r="BF34" s="109"/>
      <c r="BG34" s="109"/>
    </row>
    <row r="35" spans="1:59" ht="15.75" customHeight="1">
      <c r="A35" s="79"/>
      <c r="B35" s="85"/>
      <c r="C35" s="79"/>
      <c r="D35" s="132"/>
      <c r="E35" s="132"/>
      <c r="F35" s="85"/>
      <c r="G35" s="85" t="str">
        <f>+IFERROR(VLOOKUP(F35,Listas!$B:$C,2,0),"")</f>
        <v/>
      </c>
      <c r="H35" s="85"/>
      <c r="I35" s="85"/>
      <c r="J35" s="85"/>
      <c r="K35" s="79"/>
      <c r="L35" s="79"/>
      <c r="M35" s="82"/>
      <c r="N35" s="79"/>
      <c r="O35" s="132"/>
      <c r="P35" s="80"/>
      <c r="Q35" s="85"/>
      <c r="R35" s="85"/>
      <c r="S35" s="85"/>
      <c r="T35" s="85"/>
      <c r="U35" s="79"/>
      <c r="V35" s="85"/>
      <c r="W35" s="79"/>
      <c r="X35" s="79"/>
      <c r="Y35" s="86" t="str">
        <f t="shared" si="0"/>
        <v/>
      </c>
      <c r="Z35" s="87"/>
      <c r="AA35" s="88"/>
      <c r="AB35" s="89" t="str">
        <f t="shared" si="1"/>
        <v/>
      </c>
      <c r="AC35" s="85"/>
      <c r="AD35" s="85"/>
      <c r="AE35" s="85"/>
      <c r="AF35" s="85"/>
      <c r="AG35" s="90" t="str">
        <f t="shared" si="2"/>
        <v/>
      </c>
      <c r="AH35" s="91" t="str">
        <f t="shared" si="3"/>
        <v/>
      </c>
      <c r="AI35" s="92" t="str">
        <f t="shared" si="4"/>
        <v/>
      </c>
      <c r="AJ35" s="93" t="str">
        <f t="shared" si="5"/>
        <v/>
      </c>
      <c r="AK35" s="93" t="str">
        <f t="shared" si="6"/>
        <v/>
      </c>
      <c r="AL35" s="93" t="str">
        <f t="shared" si="7"/>
        <v/>
      </c>
      <c r="AM35" s="215" t="str">
        <f t="shared" si="8"/>
        <v/>
      </c>
      <c r="AN35" s="228" t="str">
        <f>+IF(A35="","",IF(C35="",70,VLOOKUP(I35,Hoja2!A:D,4,0)))</f>
        <v/>
      </c>
      <c r="AO35" s="109"/>
      <c r="AP35" s="109"/>
      <c r="AQ35" s="109"/>
      <c r="AR35" s="109"/>
      <c r="AS35" s="109"/>
      <c r="AT35" s="109"/>
      <c r="AU35" s="109"/>
      <c r="AV35" s="109"/>
      <c r="AW35" s="109"/>
      <c r="AX35" s="109"/>
      <c r="AY35" s="109"/>
      <c r="AZ35" s="109"/>
      <c r="BA35" s="109"/>
      <c r="BB35" s="109"/>
      <c r="BC35" s="109"/>
      <c r="BD35" s="109"/>
      <c r="BE35" s="109"/>
      <c r="BF35" s="109"/>
      <c r="BG35" s="109"/>
    </row>
    <row r="36" spans="1:59" ht="15.75" customHeight="1">
      <c r="A36" s="79"/>
      <c r="B36" s="85"/>
      <c r="C36" s="79"/>
      <c r="D36" s="132"/>
      <c r="E36" s="132"/>
      <c r="F36" s="85"/>
      <c r="G36" s="85" t="str">
        <f>+IFERROR(VLOOKUP(F36,Listas!$B:$C,2,0),"")</f>
        <v/>
      </c>
      <c r="H36" s="85"/>
      <c r="I36" s="85"/>
      <c r="J36" s="85"/>
      <c r="K36" s="79"/>
      <c r="L36" s="79"/>
      <c r="M36" s="82"/>
      <c r="N36" s="79"/>
      <c r="O36" s="132"/>
      <c r="P36" s="80"/>
      <c r="Q36" s="85"/>
      <c r="R36" s="85"/>
      <c r="S36" s="85"/>
      <c r="T36" s="85"/>
      <c r="U36" s="79"/>
      <c r="V36" s="85"/>
      <c r="W36" s="79"/>
      <c r="X36" s="79"/>
      <c r="Y36" s="86" t="str">
        <f t="shared" si="0"/>
        <v/>
      </c>
      <c r="Z36" s="87"/>
      <c r="AA36" s="88"/>
      <c r="AB36" s="89" t="str">
        <f t="shared" si="1"/>
        <v/>
      </c>
      <c r="AC36" s="85"/>
      <c r="AD36" s="85"/>
      <c r="AE36" s="85"/>
      <c r="AF36" s="85"/>
      <c r="AG36" s="90" t="str">
        <f t="shared" si="2"/>
        <v/>
      </c>
      <c r="AH36" s="91" t="str">
        <f t="shared" si="3"/>
        <v/>
      </c>
      <c r="AI36" s="92" t="str">
        <f t="shared" si="4"/>
        <v/>
      </c>
      <c r="AJ36" s="93" t="str">
        <f t="shared" si="5"/>
        <v/>
      </c>
      <c r="AK36" s="93" t="str">
        <f t="shared" si="6"/>
        <v/>
      </c>
      <c r="AL36" s="93" t="str">
        <f t="shared" si="7"/>
        <v/>
      </c>
      <c r="AM36" s="215" t="str">
        <f t="shared" si="8"/>
        <v/>
      </c>
      <c r="AN36" s="228" t="str">
        <f>+IF(A36="","",IF(C36="",70,VLOOKUP(I36,Hoja2!A:D,4,0)))</f>
        <v/>
      </c>
      <c r="AO36" s="109"/>
      <c r="AP36" s="109"/>
      <c r="AQ36" s="109"/>
      <c r="AR36" s="109"/>
      <c r="AS36" s="109"/>
      <c r="AT36" s="109"/>
      <c r="AU36" s="109"/>
      <c r="AV36" s="109"/>
      <c r="AW36" s="109"/>
      <c r="AX36" s="109"/>
      <c r="AY36" s="109"/>
      <c r="AZ36" s="109"/>
      <c r="BA36" s="109"/>
      <c r="BB36" s="109"/>
      <c r="BC36" s="109"/>
      <c r="BD36" s="109"/>
      <c r="BE36" s="109"/>
      <c r="BF36" s="109"/>
      <c r="BG36" s="109"/>
    </row>
    <row r="37" spans="1:59" ht="15.75" customHeight="1">
      <c r="A37" s="79"/>
      <c r="B37" s="85"/>
      <c r="C37" s="79"/>
      <c r="D37" s="132"/>
      <c r="E37" s="132"/>
      <c r="F37" s="85"/>
      <c r="G37" s="85" t="str">
        <f>+IFERROR(VLOOKUP(F37,Listas!$B:$C,2,0),"")</f>
        <v/>
      </c>
      <c r="H37" s="85"/>
      <c r="I37" s="85"/>
      <c r="J37" s="85"/>
      <c r="K37" s="79"/>
      <c r="L37" s="79"/>
      <c r="M37" s="82"/>
      <c r="N37" s="79"/>
      <c r="O37" s="132"/>
      <c r="P37" s="80"/>
      <c r="Q37" s="85"/>
      <c r="R37" s="85"/>
      <c r="S37" s="85"/>
      <c r="T37" s="85"/>
      <c r="U37" s="79"/>
      <c r="V37" s="85"/>
      <c r="W37" s="79"/>
      <c r="X37" s="79"/>
      <c r="Y37" s="86" t="str">
        <f t="shared" si="0"/>
        <v/>
      </c>
      <c r="Z37" s="87"/>
      <c r="AA37" s="88"/>
      <c r="AB37" s="89" t="str">
        <f t="shared" si="1"/>
        <v/>
      </c>
      <c r="AC37" s="85"/>
      <c r="AD37" s="85"/>
      <c r="AE37" s="85"/>
      <c r="AF37" s="85"/>
      <c r="AG37" s="90" t="str">
        <f t="shared" si="2"/>
        <v/>
      </c>
      <c r="AH37" s="91" t="str">
        <f t="shared" si="3"/>
        <v/>
      </c>
      <c r="AI37" s="92" t="str">
        <f t="shared" si="4"/>
        <v/>
      </c>
      <c r="AJ37" s="93" t="str">
        <f t="shared" si="5"/>
        <v/>
      </c>
      <c r="AK37" s="93" t="str">
        <f t="shared" si="6"/>
        <v/>
      </c>
      <c r="AL37" s="93" t="str">
        <f t="shared" si="7"/>
        <v/>
      </c>
      <c r="AM37" s="215" t="str">
        <f t="shared" si="8"/>
        <v/>
      </c>
      <c r="AN37" s="228" t="str">
        <f>+IF(A37="","",IF(C37="",70,VLOOKUP(I37,Hoja2!A:D,4,0)))</f>
        <v/>
      </c>
      <c r="AO37" s="109"/>
      <c r="AP37" s="109"/>
      <c r="AQ37" s="109"/>
      <c r="AR37" s="109"/>
      <c r="AS37" s="109"/>
      <c r="AT37" s="109"/>
      <c r="AU37" s="109"/>
      <c r="AV37" s="109"/>
      <c r="AW37" s="109"/>
      <c r="AX37" s="109"/>
      <c r="AY37" s="109"/>
      <c r="AZ37" s="109"/>
      <c r="BA37" s="109"/>
      <c r="BB37" s="109"/>
      <c r="BC37" s="109"/>
      <c r="BD37" s="109"/>
      <c r="BE37" s="109"/>
      <c r="BF37" s="109"/>
      <c r="BG37" s="109"/>
    </row>
    <row r="38" spans="1:59" ht="15.75" customHeight="1">
      <c r="A38" s="79"/>
      <c r="B38" s="85"/>
      <c r="C38" s="79"/>
      <c r="D38" s="132"/>
      <c r="E38" s="132"/>
      <c r="F38" s="85"/>
      <c r="G38" s="85" t="str">
        <f>+IFERROR(VLOOKUP(F38,Listas!$B:$C,2,0),"")</f>
        <v/>
      </c>
      <c r="H38" s="85"/>
      <c r="I38" s="85"/>
      <c r="J38" s="85"/>
      <c r="K38" s="79"/>
      <c r="L38" s="79"/>
      <c r="M38" s="82"/>
      <c r="N38" s="79"/>
      <c r="O38" s="132"/>
      <c r="P38" s="80"/>
      <c r="Q38" s="85"/>
      <c r="R38" s="85"/>
      <c r="S38" s="85"/>
      <c r="T38" s="85"/>
      <c r="U38" s="79"/>
      <c r="V38" s="85"/>
      <c r="W38" s="79"/>
      <c r="X38" s="79"/>
      <c r="Y38" s="86" t="str">
        <f t="shared" si="0"/>
        <v/>
      </c>
      <c r="Z38" s="87"/>
      <c r="AA38" s="88"/>
      <c r="AB38" s="89" t="str">
        <f t="shared" si="1"/>
        <v/>
      </c>
      <c r="AC38" s="85"/>
      <c r="AD38" s="85"/>
      <c r="AE38" s="85"/>
      <c r="AF38" s="85"/>
      <c r="AG38" s="90" t="str">
        <f t="shared" si="2"/>
        <v/>
      </c>
      <c r="AH38" s="91" t="str">
        <f t="shared" si="3"/>
        <v/>
      </c>
      <c r="AI38" s="92" t="str">
        <f t="shared" si="4"/>
        <v/>
      </c>
      <c r="AJ38" s="93" t="str">
        <f t="shared" si="5"/>
        <v/>
      </c>
      <c r="AK38" s="93" t="str">
        <f t="shared" si="6"/>
        <v/>
      </c>
      <c r="AL38" s="93" t="str">
        <f t="shared" si="7"/>
        <v/>
      </c>
      <c r="AM38" s="215" t="str">
        <f t="shared" si="8"/>
        <v/>
      </c>
      <c r="AN38" s="228" t="str">
        <f>+IF(A38="","",IF(C38="",70,VLOOKUP(I38,Hoja2!A:D,4,0)))</f>
        <v/>
      </c>
      <c r="AO38" s="109"/>
      <c r="AP38" s="109"/>
      <c r="AQ38" s="109"/>
      <c r="AR38" s="109"/>
      <c r="AS38" s="109"/>
      <c r="AT38" s="109"/>
      <c r="AU38" s="109"/>
      <c r="AV38" s="109"/>
      <c r="AW38" s="109"/>
      <c r="AX38" s="109"/>
      <c r="AY38" s="109"/>
      <c r="AZ38" s="109"/>
      <c r="BA38" s="109"/>
      <c r="BB38" s="109"/>
      <c r="BC38" s="109"/>
      <c r="BD38" s="109"/>
      <c r="BE38" s="109"/>
      <c r="BF38" s="109"/>
      <c r="BG38" s="109"/>
    </row>
    <row r="39" spans="1:59" ht="15.75" customHeight="1">
      <c r="A39" s="79"/>
      <c r="B39" s="85"/>
      <c r="C39" s="79"/>
      <c r="D39" s="132"/>
      <c r="E39" s="132"/>
      <c r="F39" s="85"/>
      <c r="G39" s="85" t="str">
        <f>+IFERROR(VLOOKUP(F39,Listas!$B:$C,2,0),"")</f>
        <v/>
      </c>
      <c r="H39" s="85"/>
      <c r="I39" s="85"/>
      <c r="J39" s="85"/>
      <c r="K39" s="79"/>
      <c r="L39" s="79"/>
      <c r="M39" s="82"/>
      <c r="N39" s="79"/>
      <c r="O39" s="132"/>
      <c r="P39" s="80"/>
      <c r="Q39" s="85"/>
      <c r="R39" s="85"/>
      <c r="S39" s="85"/>
      <c r="T39" s="85"/>
      <c r="U39" s="79"/>
      <c r="V39" s="85"/>
      <c r="W39" s="79"/>
      <c r="X39" s="79"/>
      <c r="Y39" s="86" t="str">
        <f t="shared" si="0"/>
        <v/>
      </c>
      <c r="Z39" s="87"/>
      <c r="AA39" s="88"/>
      <c r="AB39" s="89" t="str">
        <f t="shared" si="1"/>
        <v/>
      </c>
      <c r="AC39" s="85"/>
      <c r="AD39" s="85"/>
      <c r="AE39" s="85"/>
      <c r="AF39" s="85"/>
      <c r="AG39" s="90" t="str">
        <f t="shared" si="2"/>
        <v/>
      </c>
      <c r="AH39" s="91" t="str">
        <f t="shared" si="3"/>
        <v/>
      </c>
      <c r="AI39" s="92" t="str">
        <f t="shared" si="4"/>
        <v/>
      </c>
      <c r="AJ39" s="93" t="str">
        <f t="shared" si="5"/>
        <v/>
      </c>
      <c r="AK39" s="93" t="str">
        <f t="shared" si="6"/>
        <v/>
      </c>
      <c r="AL39" s="93" t="str">
        <f t="shared" si="7"/>
        <v/>
      </c>
      <c r="AM39" s="215" t="str">
        <f t="shared" si="8"/>
        <v/>
      </c>
      <c r="AN39" s="228" t="str">
        <f>+IF(A39="","",IF(C39="",70,VLOOKUP(I39,Hoja2!A:D,4,0)))</f>
        <v/>
      </c>
      <c r="AO39" s="109"/>
      <c r="AP39" s="109"/>
      <c r="AQ39" s="109"/>
      <c r="AR39" s="109"/>
      <c r="AS39" s="109"/>
      <c r="AT39" s="109"/>
      <c r="AU39" s="109"/>
      <c r="AV39" s="109"/>
      <c r="AW39" s="109"/>
      <c r="AX39" s="109"/>
      <c r="AY39" s="109"/>
      <c r="AZ39" s="109"/>
      <c r="BA39" s="109"/>
      <c r="BB39" s="109"/>
      <c r="BC39" s="109"/>
      <c r="BD39" s="109"/>
      <c r="BE39" s="109"/>
      <c r="BF39" s="109"/>
      <c r="BG39" s="109"/>
    </row>
    <row r="40" spans="1:59" ht="15.75" customHeight="1">
      <c r="A40" s="79"/>
      <c r="B40" s="85"/>
      <c r="C40" s="79"/>
      <c r="D40" s="132"/>
      <c r="E40" s="132"/>
      <c r="F40" s="85"/>
      <c r="G40" s="85" t="str">
        <f>+IFERROR(VLOOKUP(F40,Listas!$B:$C,2,0),"")</f>
        <v/>
      </c>
      <c r="H40" s="85"/>
      <c r="I40" s="85"/>
      <c r="J40" s="85"/>
      <c r="K40" s="79"/>
      <c r="L40" s="79"/>
      <c r="M40" s="82"/>
      <c r="N40" s="79"/>
      <c r="O40" s="132"/>
      <c r="P40" s="80"/>
      <c r="Q40" s="85"/>
      <c r="R40" s="85"/>
      <c r="S40" s="85"/>
      <c r="T40" s="85"/>
      <c r="U40" s="79"/>
      <c r="V40" s="85"/>
      <c r="W40" s="79"/>
      <c r="X40" s="79"/>
      <c r="Y40" s="86" t="str">
        <f t="shared" si="0"/>
        <v/>
      </c>
      <c r="Z40" s="87"/>
      <c r="AA40" s="88"/>
      <c r="AB40" s="89" t="str">
        <f t="shared" si="1"/>
        <v/>
      </c>
      <c r="AC40" s="85"/>
      <c r="AD40" s="85"/>
      <c r="AE40" s="85"/>
      <c r="AF40" s="85"/>
      <c r="AG40" s="90" t="str">
        <f t="shared" si="2"/>
        <v/>
      </c>
      <c r="AH40" s="91" t="str">
        <f t="shared" si="3"/>
        <v/>
      </c>
      <c r="AI40" s="92" t="str">
        <f t="shared" si="4"/>
        <v/>
      </c>
      <c r="AJ40" s="93" t="str">
        <f t="shared" si="5"/>
        <v/>
      </c>
      <c r="AK40" s="93" t="str">
        <f t="shared" si="6"/>
        <v/>
      </c>
      <c r="AL40" s="93" t="str">
        <f t="shared" si="7"/>
        <v/>
      </c>
      <c r="AM40" s="215" t="str">
        <f t="shared" si="8"/>
        <v/>
      </c>
      <c r="AN40" s="228" t="str">
        <f>+IF(A40="","",IF(C40="",70,VLOOKUP(I40,Hoja2!A:D,4,0)))</f>
        <v/>
      </c>
      <c r="AO40" s="109"/>
      <c r="AP40" s="109"/>
      <c r="AQ40" s="109"/>
      <c r="AR40" s="109"/>
      <c r="AS40" s="109"/>
      <c r="AT40" s="109"/>
      <c r="AU40" s="109"/>
      <c r="AV40" s="109"/>
      <c r="AW40" s="109"/>
      <c r="AX40" s="109"/>
      <c r="AY40" s="109"/>
      <c r="AZ40" s="109"/>
      <c r="BA40" s="109"/>
      <c r="BB40" s="109"/>
      <c r="BC40" s="109"/>
      <c r="BD40" s="109"/>
      <c r="BE40" s="109"/>
      <c r="BF40" s="109"/>
      <c r="BG40" s="109"/>
    </row>
    <row r="41" spans="1:59" ht="15.75" customHeight="1">
      <c r="A41" s="79"/>
      <c r="B41" s="85"/>
      <c r="C41" s="79"/>
      <c r="D41" s="132"/>
      <c r="E41" s="132"/>
      <c r="F41" s="85"/>
      <c r="G41" s="85" t="str">
        <f>+IFERROR(VLOOKUP(F41,Listas!$B:$C,2,0),"")</f>
        <v/>
      </c>
      <c r="H41" s="85"/>
      <c r="I41" s="85"/>
      <c r="J41" s="85"/>
      <c r="K41" s="79"/>
      <c r="L41" s="79"/>
      <c r="M41" s="82"/>
      <c r="N41" s="79"/>
      <c r="O41" s="132"/>
      <c r="P41" s="80"/>
      <c r="Q41" s="85"/>
      <c r="R41" s="85"/>
      <c r="S41" s="85"/>
      <c r="T41" s="85"/>
      <c r="U41" s="79"/>
      <c r="V41" s="85"/>
      <c r="W41" s="79"/>
      <c r="X41" s="79"/>
      <c r="Y41" s="86" t="str">
        <f t="shared" si="0"/>
        <v/>
      </c>
      <c r="Z41" s="87"/>
      <c r="AA41" s="88"/>
      <c r="AB41" s="89" t="str">
        <f t="shared" si="1"/>
        <v/>
      </c>
      <c r="AC41" s="85"/>
      <c r="AD41" s="85"/>
      <c r="AE41" s="85"/>
      <c r="AF41" s="85"/>
      <c r="AG41" s="90" t="str">
        <f t="shared" si="2"/>
        <v/>
      </c>
      <c r="AH41" s="91" t="str">
        <f t="shared" si="3"/>
        <v/>
      </c>
      <c r="AI41" s="92" t="str">
        <f t="shared" si="4"/>
        <v/>
      </c>
      <c r="AJ41" s="93" t="str">
        <f t="shared" si="5"/>
        <v/>
      </c>
      <c r="AK41" s="93" t="str">
        <f t="shared" si="6"/>
        <v/>
      </c>
      <c r="AL41" s="93" t="str">
        <f t="shared" si="7"/>
        <v/>
      </c>
      <c r="AM41" s="215" t="str">
        <f t="shared" si="8"/>
        <v/>
      </c>
      <c r="AN41" s="228" t="str">
        <f>+IF(A41="","",IF(C41="",70,VLOOKUP(I41,Hoja2!A:D,4,0)))</f>
        <v/>
      </c>
      <c r="AO41" s="109"/>
      <c r="AP41" s="109"/>
      <c r="AQ41" s="109"/>
      <c r="AR41" s="109"/>
      <c r="AS41" s="109"/>
      <c r="AT41" s="109"/>
      <c r="AU41" s="109"/>
      <c r="AV41" s="109"/>
      <c r="AW41" s="109"/>
      <c r="AX41" s="109"/>
      <c r="AY41" s="109"/>
      <c r="AZ41" s="109"/>
      <c r="BA41" s="109"/>
      <c r="BB41" s="109"/>
      <c r="BC41" s="109"/>
      <c r="BD41" s="109"/>
      <c r="BE41" s="109"/>
      <c r="BF41" s="109"/>
      <c r="BG41" s="109"/>
    </row>
    <row r="42" spans="1:59" ht="15.75" customHeight="1">
      <c r="A42" s="79"/>
      <c r="B42" s="85"/>
      <c r="C42" s="79"/>
      <c r="D42" s="132"/>
      <c r="E42" s="132"/>
      <c r="F42" s="85"/>
      <c r="G42" s="85" t="str">
        <f>+IFERROR(VLOOKUP(F42,Listas!$B:$C,2,0),"")</f>
        <v/>
      </c>
      <c r="H42" s="85"/>
      <c r="I42" s="85"/>
      <c r="J42" s="85"/>
      <c r="K42" s="79"/>
      <c r="L42" s="79"/>
      <c r="M42" s="82"/>
      <c r="N42" s="79"/>
      <c r="O42" s="132"/>
      <c r="P42" s="80"/>
      <c r="Q42" s="85"/>
      <c r="R42" s="85"/>
      <c r="S42" s="85"/>
      <c r="T42" s="85"/>
      <c r="U42" s="79"/>
      <c r="V42" s="85"/>
      <c r="W42" s="79"/>
      <c r="X42" s="79"/>
      <c r="Y42" s="86" t="str">
        <f t="shared" si="0"/>
        <v/>
      </c>
      <c r="Z42" s="87"/>
      <c r="AA42" s="88"/>
      <c r="AB42" s="89" t="str">
        <f t="shared" si="1"/>
        <v/>
      </c>
      <c r="AC42" s="85"/>
      <c r="AD42" s="85"/>
      <c r="AE42" s="85"/>
      <c r="AF42" s="85"/>
      <c r="AG42" s="90" t="str">
        <f t="shared" si="2"/>
        <v/>
      </c>
      <c r="AH42" s="91" t="str">
        <f t="shared" si="3"/>
        <v/>
      </c>
      <c r="AI42" s="92" t="str">
        <f t="shared" si="4"/>
        <v/>
      </c>
      <c r="AJ42" s="93" t="str">
        <f t="shared" si="5"/>
        <v/>
      </c>
      <c r="AK42" s="93" t="str">
        <f t="shared" si="6"/>
        <v/>
      </c>
      <c r="AL42" s="93" t="str">
        <f t="shared" si="7"/>
        <v/>
      </c>
      <c r="AM42" s="215" t="str">
        <f t="shared" si="8"/>
        <v/>
      </c>
      <c r="AN42" s="228" t="str">
        <f>+IF(A42="","",IF(C42="",70,VLOOKUP(I42,Hoja2!A:D,4,0)))</f>
        <v/>
      </c>
      <c r="AO42" s="109"/>
      <c r="AP42" s="109"/>
      <c r="AQ42" s="109"/>
      <c r="AR42" s="109"/>
      <c r="AS42" s="109"/>
      <c r="AT42" s="109"/>
      <c r="AU42" s="109"/>
      <c r="AV42" s="109"/>
      <c r="AW42" s="109"/>
      <c r="AX42" s="109"/>
      <c r="AY42" s="109"/>
      <c r="AZ42" s="109"/>
      <c r="BA42" s="109"/>
      <c r="BB42" s="109"/>
      <c r="BC42" s="109"/>
      <c r="BD42" s="109"/>
      <c r="BE42" s="109"/>
      <c r="BF42" s="109"/>
      <c r="BG42" s="109"/>
    </row>
    <row r="43" spans="1:59" ht="15.75" customHeight="1">
      <c r="A43" s="79"/>
      <c r="B43" s="85"/>
      <c r="C43" s="79"/>
      <c r="D43" s="132"/>
      <c r="E43" s="132"/>
      <c r="F43" s="85"/>
      <c r="G43" s="85" t="str">
        <f>+IFERROR(VLOOKUP(F43,Listas!$B:$C,2,0),"")</f>
        <v/>
      </c>
      <c r="H43" s="85"/>
      <c r="I43" s="85"/>
      <c r="J43" s="85"/>
      <c r="K43" s="79"/>
      <c r="L43" s="79"/>
      <c r="M43" s="82"/>
      <c r="N43" s="79"/>
      <c r="O43" s="132"/>
      <c r="P43" s="80"/>
      <c r="Q43" s="85"/>
      <c r="R43" s="85"/>
      <c r="S43" s="85"/>
      <c r="T43" s="85"/>
      <c r="U43" s="79"/>
      <c r="V43" s="85"/>
      <c r="W43" s="79"/>
      <c r="X43" s="79"/>
      <c r="Y43" s="86" t="str">
        <f t="shared" si="0"/>
        <v/>
      </c>
      <c r="Z43" s="87"/>
      <c r="AA43" s="88"/>
      <c r="AB43" s="89" t="str">
        <f t="shared" si="1"/>
        <v/>
      </c>
      <c r="AC43" s="85"/>
      <c r="AD43" s="85"/>
      <c r="AE43" s="85"/>
      <c r="AF43" s="85"/>
      <c r="AG43" s="90" t="str">
        <f t="shared" si="2"/>
        <v/>
      </c>
      <c r="AH43" s="91" t="str">
        <f t="shared" si="3"/>
        <v/>
      </c>
      <c r="AI43" s="92" t="str">
        <f t="shared" si="4"/>
        <v/>
      </c>
      <c r="AJ43" s="93" t="str">
        <f t="shared" si="5"/>
        <v/>
      </c>
      <c r="AK43" s="93" t="str">
        <f t="shared" si="6"/>
        <v/>
      </c>
      <c r="AL43" s="93" t="str">
        <f t="shared" si="7"/>
        <v/>
      </c>
      <c r="AM43" s="215" t="str">
        <f t="shared" si="8"/>
        <v/>
      </c>
      <c r="AN43" s="228" t="str">
        <f>+IF(A43="","",IF(C43="",70,VLOOKUP(I43,Hoja2!A:D,4,0)))</f>
        <v/>
      </c>
      <c r="AO43" s="109"/>
      <c r="AP43" s="109"/>
      <c r="AQ43" s="109"/>
      <c r="AR43" s="109"/>
      <c r="AS43" s="109"/>
      <c r="AT43" s="109"/>
      <c r="AU43" s="109"/>
      <c r="AV43" s="109"/>
      <c r="AW43" s="109"/>
      <c r="AX43" s="109"/>
      <c r="AY43" s="109"/>
      <c r="AZ43" s="109"/>
      <c r="BA43" s="109"/>
      <c r="BB43" s="109"/>
      <c r="BC43" s="109"/>
      <c r="BD43" s="109"/>
      <c r="BE43" s="109"/>
      <c r="BF43" s="109"/>
      <c r="BG43" s="109"/>
    </row>
    <row r="44" spans="1:59" ht="15.75" customHeight="1">
      <c r="A44" s="79"/>
      <c r="B44" s="85"/>
      <c r="C44" s="79"/>
      <c r="D44" s="132"/>
      <c r="E44" s="132"/>
      <c r="F44" s="85"/>
      <c r="G44" s="85" t="str">
        <f>+IFERROR(VLOOKUP(F44,Listas!$B:$C,2,0),"")</f>
        <v/>
      </c>
      <c r="H44" s="85"/>
      <c r="I44" s="85"/>
      <c r="J44" s="85"/>
      <c r="K44" s="79"/>
      <c r="L44" s="79"/>
      <c r="M44" s="82"/>
      <c r="N44" s="79"/>
      <c r="O44" s="132"/>
      <c r="P44" s="80"/>
      <c r="Q44" s="85"/>
      <c r="R44" s="85"/>
      <c r="S44" s="85"/>
      <c r="T44" s="85"/>
      <c r="U44" s="79"/>
      <c r="V44" s="85"/>
      <c r="W44" s="79"/>
      <c r="X44" s="79"/>
      <c r="Y44" s="86" t="str">
        <f t="shared" si="0"/>
        <v/>
      </c>
      <c r="Z44" s="87"/>
      <c r="AA44" s="88"/>
      <c r="AB44" s="89" t="str">
        <f t="shared" si="1"/>
        <v/>
      </c>
      <c r="AC44" s="85"/>
      <c r="AD44" s="85"/>
      <c r="AE44" s="85"/>
      <c r="AF44" s="85"/>
      <c r="AG44" s="90" t="str">
        <f t="shared" si="2"/>
        <v/>
      </c>
      <c r="AH44" s="91" t="str">
        <f t="shared" si="3"/>
        <v/>
      </c>
      <c r="AI44" s="92" t="str">
        <f t="shared" si="4"/>
        <v/>
      </c>
      <c r="AJ44" s="93" t="str">
        <f t="shared" si="5"/>
        <v/>
      </c>
      <c r="AK44" s="93" t="str">
        <f t="shared" si="6"/>
        <v/>
      </c>
      <c r="AL44" s="93" t="str">
        <f t="shared" si="7"/>
        <v/>
      </c>
      <c r="AM44" s="215" t="str">
        <f t="shared" si="8"/>
        <v/>
      </c>
      <c r="AN44" s="228" t="str">
        <f>+IF(A44="","",IF(C44="",70,VLOOKUP(I44,Hoja2!A:D,4,0)))</f>
        <v/>
      </c>
      <c r="AO44" s="109"/>
      <c r="AP44" s="109"/>
      <c r="AQ44" s="109"/>
      <c r="AR44" s="109"/>
      <c r="AS44" s="109"/>
      <c r="AT44" s="109"/>
      <c r="AU44" s="109"/>
      <c r="AV44" s="109"/>
      <c r="AW44" s="109"/>
      <c r="AX44" s="109"/>
      <c r="AY44" s="109"/>
      <c r="AZ44" s="109"/>
      <c r="BA44" s="109"/>
      <c r="BB44" s="109"/>
      <c r="BC44" s="109"/>
      <c r="BD44" s="109"/>
      <c r="BE44" s="109"/>
      <c r="BF44" s="109"/>
      <c r="BG44" s="109"/>
    </row>
    <row r="45" spans="1:59" ht="15.75" customHeight="1">
      <c r="A45" s="79"/>
      <c r="B45" s="85"/>
      <c r="C45" s="79"/>
      <c r="D45" s="132"/>
      <c r="E45" s="132"/>
      <c r="F45" s="85"/>
      <c r="G45" s="85" t="str">
        <f>+IFERROR(VLOOKUP(F45,Listas!$B:$C,2,0),"")</f>
        <v/>
      </c>
      <c r="H45" s="85"/>
      <c r="I45" s="85"/>
      <c r="J45" s="85"/>
      <c r="K45" s="79"/>
      <c r="L45" s="79"/>
      <c r="M45" s="82"/>
      <c r="N45" s="79"/>
      <c r="O45" s="132"/>
      <c r="P45" s="80"/>
      <c r="Q45" s="85"/>
      <c r="R45" s="85"/>
      <c r="S45" s="85"/>
      <c r="T45" s="85"/>
      <c r="U45" s="79"/>
      <c r="V45" s="85"/>
      <c r="W45" s="79"/>
      <c r="X45" s="79"/>
      <c r="Y45" s="86" t="str">
        <f t="shared" si="0"/>
        <v/>
      </c>
      <c r="Z45" s="87"/>
      <c r="AA45" s="88"/>
      <c r="AB45" s="89" t="str">
        <f t="shared" si="1"/>
        <v/>
      </c>
      <c r="AC45" s="85"/>
      <c r="AD45" s="85"/>
      <c r="AE45" s="85"/>
      <c r="AF45" s="85"/>
      <c r="AG45" s="90" t="str">
        <f t="shared" si="2"/>
        <v/>
      </c>
      <c r="AH45" s="91" t="str">
        <f t="shared" si="3"/>
        <v/>
      </c>
      <c r="AI45" s="92" t="str">
        <f t="shared" si="4"/>
        <v/>
      </c>
      <c r="AJ45" s="93" t="str">
        <f t="shared" si="5"/>
        <v/>
      </c>
      <c r="AK45" s="93" t="str">
        <f t="shared" si="6"/>
        <v/>
      </c>
      <c r="AL45" s="93" t="str">
        <f t="shared" si="7"/>
        <v/>
      </c>
      <c r="AM45" s="215" t="str">
        <f t="shared" si="8"/>
        <v/>
      </c>
      <c r="AN45" s="228" t="str">
        <f>+IF(A45="","",IF(C45="",70,VLOOKUP(I45,Hoja2!A:D,4,0)))</f>
        <v/>
      </c>
      <c r="AO45" s="109"/>
      <c r="AP45" s="109"/>
      <c r="AQ45" s="109"/>
      <c r="AR45" s="109"/>
      <c r="AS45" s="109"/>
      <c r="AT45" s="109"/>
      <c r="AU45" s="109"/>
      <c r="AV45" s="109"/>
      <c r="AW45" s="109"/>
      <c r="AX45" s="109"/>
      <c r="AY45" s="109"/>
      <c r="AZ45" s="109"/>
      <c r="BA45" s="109"/>
      <c r="BB45" s="109"/>
      <c r="BC45" s="109"/>
      <c r="BD45" s="109"/>
      <c r="BE45" s="109"/>
      <c r="BF45" s="109"/>
      <c r="BG45" s="109"/>
    </row>
    <row r="46" spans="1:59" ht="15.75" customHeight="1">
      <c r="A46" s="79"/>
      <c r="B46" s="85"/>
      <c r="C46" s="79"/>
      <c r="D46" s="132"/>
      <c r="E46" s="132"/>
      <c r="F46" s="85"/>
      <c r="G46" s="85" t="str">
        <f>+IFERROR(VLOOKUP(F46,Listas!$B:$C,2,0),"")</f>
        <v/>
      </c>
      <c r="H46" s="85"/>
      <c r="I46" s="85"/>
      <c r="J46" s="85"/>
      <c r="K46" s="79"/>
      <c r="L46" s="79"/>
      <c r="M46" s="82"/>
      <c r="N46" s="79"/>
      <c r="O46" s="132"/>
      <c r="P46" s="80"/>
      <c r="Q46" s="85"/>
      <c r="R46" s="85"/>
      <c r="S46" s="85"/>
      <c r="T46" s="85"/>
      <c r="U46" s="79"/>
      <c r="V46" s="85"/>
      <c r="W46" s="79"/>
      <c r="X46" s="79"/>
      <c r="Y46" s="86" t="str">
        <f t="shared" si="0"/>
        <v/>
      </c>
      <c r="Z46" s="87"/>
      <c r="AA46" s="88"/>
      <c r="AB46" s="89" t="str">
        <f t="shared" si="1"/>
        <v/>
      </c>
      <c r="AC46" s="85"/>
      <c r="AD46" s="85"/>
      <c r="AE46" s="85"/>
      <c r="AF46" s="85"/>
      <c r="AG46" s="90" t="str">
        <f t="shared" si="2"/>
        <v/>
      </c>
      <c r="AH46" s="91" t="str">
        <f t="shared" si="3"/>
        <v/>
      </c>
      <c r="AI46" s="92" t="str">
        <f t="shared" si="4"/>
        <v/>
      </c>
      <c r="AJ46" s="93" t="str">
        <f t="shared" si="5"/>
        <v/>
      </c>
      <c r="AK46" s="93" t="str">
        <f t="shared" si="6"/>
        <v/>
      </c>
      <c r="AL46" s="93" t="str">
        <f t="shared" si="7"/>
        <v/>
      </c>
      <c r="AM46" s="215" t="str">
        <f t="shared" si="8"/>
        <v/>
      </c>
      <c r="AN46" s="228" t="str">
        <f>+IF(A46="","",IF(C46="",70,VLOOKUP(I46,Hoja2!A:D,4,0)))</f>
        <v/>
      </c>
      <c r="AO46" s="109"/>
      <c r="AP46" s="109"/>
      <c r="AQ46" s="109"/>
      <c r="AR46" s="109"/>
      <c r="AS46" s="109"/>
      <c r="AT46" s="109"/>
      <c r="AU46" s="109"/>
      <c r="AV46" s="109"/>
      <c r="AW46" s="109"/>
      <c r="AX46" s="109"/>
      <c r="AY46" s="109"/>
      <c r="AZ46" s="109"/>
      <c r="BA46" s="109"/>
      <c r="BB46" s="109"/>
      <c r="BC46" s="109"/>
      <c r="BD46" s="109"/>
      <c r="BE46" s="109"/>
      <c r="BF46" s="109"/>
      <c r="BG46" s="109"/>
    </row>
    <row r="47" spans="1:59" ht="15.75" customHeight="1">
      <c r="A47" s="79"/>
      <c r="B47" s="85"/>
      <c r="C47" s="79"/>
      <c r="D47" s="132"/>
      <c r="E47" s="132"/>
      <c r="F47" s="85"/>
      <c r="G47" s="85" t="str">
        <f>+IFERROR(VLOOKUP(F47,Listas!$B:$C,2,0),"")</f>
        <v/>
      </c>
      <c r="H47" s="85"/>
      <c r="I47" s="85"/>
      <c r="J47" s="85"/>
      <c r="K47" s="79"/>
      <c r="L47" s="79"/>
      <c r="M47" s="82"/>
      <c r="N47" s="79"/>
      <c r="O47" s="132"/>
      <c r="P47" s="80"/>
      <c r="Q47" s="85"/>
      <c r="R47" s="85"/>
      <c r="S47" s="85"/>
      <c r="T47" s="85"/>
      <c r="U47" s="79"/>
      <c r="V47" s="85"/>
      <c r="W47" s="79"/>
      <c r="X47" s="79"/>
      <c r="Y47" s="86" t="str">
        <f t="shared" si="0"/>
        <v/>
      </c>
      <c r="Z47" s="87"/>
      <c r="AA47" s="88"/>
      <c r="AB47" s="89" t="str">
        <f t="shared" si="1"/>
        <v/>
      </c>
      <c r="AC47" s="85"/>
      <c r="AD47" s="85"/>
      <c r="AE47" s="85"/>
      <c r="AF47" s="85"/>
      <c r="AG47" s="90" t="str">
        <f t="shared" si="2"/>
        <v/>
      </c>
      <c r="AH47" s="91" t="str">
        <f t="shared" si="3"/>
        <v/>
      </c>
      <c r="AI47" s="92" t="str">
        <f t="shared" si="4"/>
        <v/>
      </c>
      <c r="AJ47" s="93" t="str">
        <f t="shared" si="5"/>
        <v/>
      </c>
      <c r="AK47" s="93" t="str">
        <f t="shared" si="6"/>
        <v/>
      </c>
      <c r="AL47" s="93" t="str">
        <f t="shared" si="7"/>
        <v/>
      </c>
      <c r="AM47" s="215" t="str">
        <f t="shared" si="8"/>
        <v/>
      </c>
      <c r="AN47" s="228" t="str">
        <f>+IF(A47="","",IF(C47="",70,VLOOKUP(I47,Hoja2!A:D,4,0)))</f>
        <v/>
      </c>
      <c r="AO47" s="109"/>
      <c r="AP47" s="109"/>
      <c r="AQ47" s="109"/>
      <c r="AR47" s="109"/>
      <c r="AS47" s="109"/>
      <c r="AT47" s="109"/>
      <c r="AU47" s="109"/>
      <c r="AV47" s="109"/>
      <c r="AW47" s="109"/>
      <c r="AX47" s="109"/>
      <c r="AY47" s="109"/>
      <c r="AZ47" s="109"/>
      <c r="BA47" s="109"/>
      <c r="BB47" s="109"/>
      <c r="BC47" s="109"/>
      <c r="BD47" s="109"/>
      <c r="BE47" s="109"/>
      <c r="BF47" s="109"/>
      <c r="BG47" s="109"/>
    </row>
    <row r="48" spans="1:59" ht="15.75" customHeight="1">
      <c r="A48" s="79"/>
      <c r="B48" s="85"/>
      <c r="C48" s="79"/>
      <c r="D48" s="132"/>
      <c r="E48" s="132"/>
      <c r="F48" s="85"/>
      <c r="G48" s="85" t="str">
        <f>+IFERROR(VLOOKUP(F48,Listas!$B:$C,2,0),"")</f>
        <v/>
      </c>
      <c r="H48" s="85"/>
      <c r="I48" s="85"/>
      <c r="J48" s="85"/>
      <c r="K48" s="79"/>
      <c r="L48" s="79"/>
      <c r="M48" s="82"/>
      <c r="N48" s="79"/>
      <c r="O48" s="132"/>
      <c r="P48" s="80"/>
      <c r="Q48" s="85"/>
      <c r="R48" s="85"/>
      <c r="S48" s="85"/>
      <c r="T48" s="85"/>
      <c r="U48" s="79"/>
      <c r="V48" s="85"/>
      <c r="W48" s="79"/>
      <c r="X48" s="79"/>
      <c r="Y48" s="86" t="str">
        <f t="shared" si="0"/>
        <v/>
      </c>
      <c r="Z48" s="87"/>
      <c r="AA48" s="88"/>
      <c r="AB48" s="89" t="str">
        <f t="shared" si="1"/>
        <v/>
      </c>
      <c r="AC48" s="85"/>
      <c r="AD48" s="85"/>
      <c r="AE48" s="85"/>
      <c r="AF48" s="85"/>
      <c r="AG48" s="90" t="str">
        <f t="shared" si="2"/>
        <v/>
      </c>
      <c r="AH48" s="91" t="str">
        <f t="shared" si="3"/>
        <v/>
      </c>
      <c r="AI48" s="92" t="str">
        <f t="shared" si="4"/>
        <v/>
      </c>
      <c r="AJ48" s="93" t="str">
        <f t="shared" si="5"/>
        <v/>
      </c>
      <c r="AK48" s="93" t="str">
        <f t="shared" si="6"/>
        <v/>
      </c>
      <c r="AL48" s="93" t="str">
        <f t="shared" si="7"/>
        <v/>
      </c>
      <c r="AM48" s="215" t="str">
        <f t="shared" si="8"/>
        <v/>
      </c>
      <c r="AN48" s="228" t="str">
        <f>+IF(A48="","",IF(C48="",70,VLOOKUP(I48,Hoja2!A:D,4,0)))</f>
        <v/>
      </c>
      <c r="AO48" s="109"/>
      <c r="AP48" s="109"/>
      <c r="AQ48" s="109"/>
      <c r="AR48" s="109"/>
      <c r="AS48" s="109"/>
      <c r="AT48" s="109"/>
      <c r="AU48" s="109"/>
      <c r="AV48" s="109"/>
      <c r="AW48" s="109"/>
      <c r="AX48" s="109"/>
      <c r="AY48" s="109"/>
      <c r="AZ48" s="109"/>
      <c r="BA48" s="109"/>
      <c r="BB48" s="109"/>
      <c r="BC48" s="109"/>
      <c r="BD48" s="109"/>
      <c r="BE48" s="109"/>
      <c r="BF48" s="109"/>
      <c r="BG48" s="109"/>
    </row>
    <row r="49" spans="1:59" ht="15.75" customHeight="1">
      <c r="A49" s="79"/>
      <c r="B49" s="85"/>
      <c r="C49" s="79"/>
      <c r="D49" s="132"/>
      <c r="E49" s="132"/>
      <c r="F49" s="85"/>
      <c r="G49" s="85" t="str">
        <f>+IFERROR(VLOOKUP(F49,Listas!$B:$C,2,0),"")</f>
        <v/>
      </c>
      <c r="H49" s="85"/>
      <c r="I49" s="85"/>
      <c r="J49" s="85"/>
      <c r="K49" s="79"/>
      <c r="L49" s="79"/>
      <c r="M49" s="82"/>
      <c r="N49" s="79"/>
      <c r="O49" s="132"/>
      <c r="P49" s="80"/>
      <c r="Q49" s="85"/>
      <c r="R49" s="85"/>
      <c r="S49" s="85"/>
      <c r="T49" s="85"/>
      <c r="U49" s="79"/>
      <c r="V49" s="85"/>
      <c r="W49" s="79"/>
      <c r="X49" s="79"/>
      <c r="Y49" s="86" t="str">
        <f t="shared" si="0"/>
        <v/>
      </c>
      <c r="Z49" s="87"/>
      <c r="AA49" s="88"/>
      <c r="AB49" s="89" t="str">
        <f t="shared" si="1"/>
        <v/>
      </c>
      <c r="AC49" s="85"/>
      <c r="AD49" s="85"/>
      <c r="AE49" s="85"/>
      <c r="AF49" s="85"/>
      <c r="AG49" s="90" t="str">
        <f t="shared" si="2"/>
        <v/>
      </c>
      <c r="AH49" s="91" t="str">
        <f t="shared" si="3"/>
        <v/>
      </c>
      <c r="AI49" s="92" t="str">
        <f t="shared" si="4"/>
        <v/>
      </c>
      <c r="AJ49" s="93" t="str">
        <f t="shared" si="5"/>
        <v/>
      </c>
      <c r="AK49" s="93" t="str">
        <f t="shared" si="6"/>
        <v/>
      </c>
      <c r="AL49" s="93" t="str">
        <f t="shared" si="7"/>
        <v/>
      </c>
      <c r="AM49" s="215" t="str">
        <f t="shared" si="8"/>
        <v/>
      </c>
      <c r="AN49" s="228" t="str">
        <f>+IF(A49="","",IF(C49="",70,VLOOKUP(I49,Hoja2!A:D,4,0)))</f>
        <v/>
      </c>
      <c r="AO49" s="109"/>
      <c r="AP49" s="109"/>
      <c r="AQ49" s="109"/>
      <c r="AR49" s="109"/>
      <c r="AS49" s="109"/>
      <c r="AT49" s="109"/>
      <c r="AU49" s="109"/>
      <c r="AV49" s="109"/>
      <c r="AW49" s="109"/>
      <c r="AX49" s="109"/>
      <c r="AY49" s="109"/>
      <c r="AZ49" s="109"/>
      <c r="BA49" s="109"/>
      <c r="BB49" s="109"/>
      <c r="BC49" s="109"/>
      <c r="BD49" s="109"/>
      <c r="BE49" s="109"/>
      <c r="BF49" s="109"/>
      <c r="BG49" s="109"/>
    </row>
    <row r="50" spans="1:59" ht="15.75" customHeight="1">
      <c r="A50" s="79"/>
      <c r="B50" s="85"/>
      <c r="C50" s="79"/>
      <c r="D50" s="132"/>
      <c r="E50" s="132"/>
      <c r="F50" s="85"/>
      <c r="G50" s="85" t="str">
        <f>+IFERROR(VLOOKUP(F50,Listas!$B:$C,2,0),"")</f>
        <v/>
      </c>
      <c r="H50" s="85"/>
      <c r="I50" s="85"/>
      <c r="J50" s="85"/>
      <c r="K50" s="79"/>
      <c r="L50" s="79"/>
      <c r="M50" s="82"/>
      <c r="N50" s="79"/>
      <c r="O50" s="132"/>
      <c r="P50" s="80"/>
      <c r="Q50" s="85"/>
      <c r="R50" s="85"/>
      <c r="S50" s="85"/>
      <c r="T50" s="85"/>
      <c r="U50" s="79"/>
      <c r="V50" s="85"/>
      <c r="W50" s="79"/>
      <c r="X50" s="79"/>
      <c r="Y50" s="86" t="str">
        <f t="shared" si="0"/>
        <v/>
      </c>
      <c r="Z50" s="87"/>
      <c r="AA50" s="88"/>
      <c r="AB50" s="89" t="str">
        <f t="shared" si="1"/>
        <v/>
      </c>
      <c r="AC50" s="85"/>
      <c r="AD50" s="85"/>
      <c r="AE50" s="85"/>
      <c r="AF50" s="85"/>
      <c r="AG50" s="90" t="str">
        <f t="shared" si="2"/>
        <v/>
      </c>
      <c r="AH50" s="91" t="str">
        <f t="shared" si="3"/>
        <v/>
      </c>
      <c r="AI50" s="92" t="str">
        <f t="shared" si="4"/>
        <v/>
      </c>
      <c r="AJ50" s="93" t="str">
        <f t="shared" si="5"/>
        <v/>
      </c>
      <c r="AK50" s="93" t="str">
        <f t="shared" si="6"/>
        <v/>
      </c>
      <c r="AL50" s="93" t="str">
        <f t="shared" si="7"/>
        <v/>
      </c>
      <c r="AM50" s="215" t="str">
        <f t="shared" si="8"/>
        <v/>
      </c>
      <c r="AN50" s="228" t="str">
        <f>+IF(A50="","",IF(C50="",70,VLOOKUP(I50,Hoja2!A:D,4,0)))</f>
        <v/>
      </c>
      <c r="AO50" s="109"/>
      <c r="AP50" s="109"/>
      <c r="AQ50" s="109"/>
      <c r="AR50" s="109"/>
      <c r="AS50" s="109"/>
      <c r="AT50" s="109"/>
      <c r="AU50" s="109"/>
      <c r="AV50" s="109"/>
      <c r="AW50" s="109"/>
      <c r="AX50" s="109"/>
      <c r="AY50" s="109"/>
      <c r="AZ50" s="109"/>
      <c r="BA50" s="109"/>
      <c r="BB50" s="109"/>
      <c r="BC50" s="109"/>
      <c r="BD50" s="109"/>
      <c r="BE50" s="109"/>
      <c r="BF50" s="109"/>
      <c r="BG50" s="109"/>
    </row>
    <row r="51" spans="1:59" ht="15.75" customHeight="1">
      <c r="A51" s="79"/>
      <c r="B51" s="85"/>
      <c r="C51" s="79"/>
      <c r="D51" s="132"/>
      <c r="E51" s="132"/>
      <c r="F51" s="85"/>
      <c r="G51" s="85" t="str">
        <f>+IFERROR(VLOOKUP(F51,Listas!$B:$C,2,0),"")</f>
        <v/>
      </c>
      <c r="H51" s="85"/>
      <c r="I51" s="85"/>
      <c r="J51" s="85"/>
      <c r="K51" s="79"/>
      <c r="L51" s="79"/>
      <c r="M51" s="82"/>
      <c r="N51" s="79"/>
      <c r="O51" s="132"/>
      <c r="P51" s="80"/>
      <c r="Q51" s="85"/>
      <c r="R51" s="85"/>
      <c r="S51" s="85"/>
      <c r="T51" s="85"/>
      <c r="U51" s="79"/>
      <c r="V51" s="85"/>
      <c r="W51" s="79"/>
      <c r="X51" s="79"/>
      <c r="Y51" s="86" t="str">
        <f t="shared" si="0"/>
        <v/>
      </c>
      <c r="Z51" s="87"/>
      <c r="AA51" s="88"/>
      <c r="AB51" s="89" t="str">
        <f t="shared" si="1"/>
        <v/>
      </c>
      <c r="AC51" s="85"/>
      <c r="AD51" s="85"/>
      <c r="AE51" s="85"/>
      <c r="AF51" s="85"/>
      <c r="AG51" s="90" t="str">
        <f t="shared" si="2"/>
        <v/>
      </c>
      <c r="AH51" s="91" t="str">
        <f t="shared" si="3"/>
        <v/>
      </c>
      <c r="AI51" s="92" t="str">
        <f t="shared" si="4"/>
        <v/>
      </c>
      <c r="AJ51" s="93" t="str">
        <f t="shared" si="5"/>
        <v/>
      </c>
      <c r="AK51" s="93" t="str">
        <f t="shared" si="6"/>
        <v/>
      </c>
      <c r="AL51" s="93" t="str">
        <f t="shared" si="7"/>
        <v/>
      </c>
      <c r="AM51" s="215" t="str">
        <f t="shared" si="8"/>
        <v/>
      </c>
      <c r="AN51" s="228" t="str">
        <f>+IF(A51="","",IF(C51="",70,VLOOKUP(I51,Hoja2!A:D,4,0)))</f>
        <v/>
      </c>
      <c r="AO51" s="109"/>
      <c r="AP51" s="109"/>
      <c r="AQ51" s="109"/>
      <c r="AR51" s="109"/>
      <c r="AS51" s="109"/>
      <c r="AT51" s="109"/>
      <c r="AU51" s="109"/>
      <c r="AV51" s="109"/>
      <c r="AW51" s="109"/>
      <c r="AX51" s="109"/>
      <c r="AY51" s="109"/>
      <c r="AZ51" s="109"/>
      <c r="BA51" s="109"/>
      <c r="BB51" s="109"/>
      <c r="BC51" s="109"/>
      <c r="BD51" s="109"/>
      <c r="BE51" s="109"/>
      <c r="BF51" s="109"/>
      <c r="BG51" s="109"/>
    </row>
    <row r="52" spans="1:59" ht="15.75" customHeight="1">
      <c r="A52" s="79"/>
      <c r="B52" s="85"/>
      <c r="C52" s="79"/>
      <c r="D52" s="132"/>
      <c r="E52" s="132"/>
      <c r="F52" s="85"/>
      <c r="G52" s="85" t="str">
        <f>+IFERROR(VLOOKUP(F52,Listas!$B:$C,2,0),"")</f>
        <v/>
      </c>
      <c r="H52" s="85"/>
      <c r="I52" s="85"/>
      <c r="J52" s="85"/>
      <c r="K52" s="79"/>
      <c r="L52" s="79"/>
      <c r="M52" s="82"/>
      <c r="N52" s="79"/>
      <c r="O52" s="132"/>
      <c r="P52" s="80"/>
      <c r="Q52" s="85"/>
      <c r="R52" s="85"/>
      <c r="S52" s="85"/>
      <c r="T52" s="85"/>
      <c r="U52" s="79"/>
      <c r="V52" s="85"/>
      <c r="W52" s="79"/>
      <c r="X52" s="79"/>
      <c r="Y52" s="86" t="str">
        <f t="shared" si="0"/>
        <v/>
      </c>
      <c r="Z52" s="87"/>
      <c r="AA52" s="88"/>
      <c r="AB52" s="89" t="str">
        <f t="shared" si="1"/>
        <v/>
      </c>
      <c r="AC52" s="85"/>
      <c r="AD52" s="85"/>
      <c r="AE52" s="85"/>
      <c r="AF52" s="85"/>
      <c r="AG52" s="90" t="str">
        <f t="shared" si="2"/>
        <v/>
      </c>
      <c r="AH52" s="91" t="str">
        <f t="shared" si="3"/>
        <v/>
      </c>
      <c r="AI52" s="92" t="str">
        <f t="shared" si="4"/>
        <v/>
      </c>
      <c r="AJ52" s="93" t="str">
        <f t="shared" si="5"/>
        <v/>
      </c>
      <c r="AK52" s="93" t="str">
        <f t="shared" si="6"/>
        <v/>
      </c>
      <c r="AL52" s="93" t="str">
        <f t="shared" si="7"/>
        <v/>
      </c>
      <c r="AM52" s="215" t="str">
        <f t="shared" si="8"/>
        <v/>
      </c>
      <c r="AN52" s="228" t="str">
        <f>+IF(A52="","",IF(C52="",70,VLOOKUP(I52,Hoja2!A:D,4,0)))</f>
        <v/>
      </c>
      <c r="AO52" s="109"/>
      <c r="AP52" s="109"/>
      <c r="AQ52" s="109"/>
      <c r="AR52" s="109"/>
      <c r="AS52" s="109"/>
      <c r="AT52" s="109"/>
      <c r="AU52" s="109"/>
      <c r="AV52" s="109"/>
      <c r="AW52" s="109"/>
      <c r="AX52" s="109"/>
      <c r="AY52" s="109"/>
      <c r="AZ52" s="109"/>
      <c r="BA52" s="109"/>
      <c r="BB52" s="109"/>
      <c r="BC52" s="109"/>
      <c r="BD52" s="109"/>
      <c r="BE52" s="109"/>
      <c r="BF52" s="109"/>
      <c r="BG52" s="109"/>
    </row>
    <row r="53" spans="1:59" ht="15.75" customHeight="1">
      <c r="A53" s="79"/>
      <c r="B53" s="85"/>
      <c r="C53" s="79"/>
      <c r="D53" s="132"/>
      <c r="E53" s="132"/>
      <c r="F53" s="85"/>
      <c r="G53" s="85" t="str">
        <f>+IFERROR(VLOOKUP(F53,Listas!$B:$C,2,0),"")</f>
        <v/>
      </c>
      <c r="H53" s="85"/>
      <c r="I53" s="85"/>
      <c r="J53" s="85"/>
      <c r="K53" s="79"/>
      <c r="L53" s="79"/>
      <c r="M53" s="82"/>
      <c r="N53" s="79"/>
      <c r="O53" s="132"/>
      <c r="P53" s="80"/>
      <c r="Q53" s="85"/>
      <c r="R53" s="85"/>
      <c r="S53" s="85"/>
      <c r="T53" s="85"/>
      <c r="U53" s="79"/>
      <c r="V53" s="85"/>
      <c r="W53" s="79"/>
      <c r="X53" s="79"/>
      <c r="Y53" s="86" t="str">
        <f t="shared" si="0"/>
        <v/>
      </c>
      <c r="Z53" s="87"/>
      <c r="AA53" s="88"/>
      <c r="AB53" s="89" t="str">
        <f t="shared" si="1"/>
        <v/>
      </c>
      <c r="AC53" s="85"/>
      <c r="AD53" s="85"/>
      <c r="AE53" s="85"/>
      <c r="AF53" s="85"/>
      <c r="AG53" s="90" t="str">
        <f t="shared" si="2"/>
        <v/>
      </c>
      <c r="AH53" s="91" t="str">
        <f t="shared" si="3"/>
        <v/>
      </c>
      <c r="AI53" s="92" t="str">
        <f t="shared" si="4"/>
        <v/>
      </c>
      <c r="AJ53" s="93" t="str">
        <f t="shared" si="5"/>
        <v/>
      </c>
      <c r="AK53" s="93" t="str">
        <f t="shared" si="6"/>
        <v/>
      </c>
      <c r="AL53" s="93" t="str">
        <f t="shared" si="7"/>
        <v/>
      </c>
      <c r="AM53" s="215" t="str">
        <f t="shared" si="8"/>
        <v/>
      </c>
      <c r="AN53" s="228" t="str">
        <f>+IF(A53="","",IF(C53="",70,VLOOKUP(I53,Hoja2!A:D,4,0)))</f>
        <v/>
      </c>
      <c r="AO53" s="109"/>
      <c r="AP53" s="109"/>
      <c r="AQ53" s="109"/>
      <c r="AR53" s="109"/>
      <c r="AS53" s="109"/>
      <c r="AT53" s="109"/>
      <c r="AU53" s="109"/>
      <c r="AV53" s="109"/>
      <c r="AW53" s="109"/>
      <c r="AX53" s="109"/>
      <c r="AY53" s="109"/>
      <c r="AZ53" s="109"/>
      <c r="BA53" s="109"/>
      <c r="BB53" s="109"/>
      <c r="BC53" s="109"/>
      <c r="BD53" s="109"/>
      <c r="BE53" s="109"/>
      <c r="BF53" s="109"/>
      <c r="BG53" s="109"/>
    </row>
    <row r="54" spans="1:59" ht="15.75" customHeight="1">
      <c r="A54" s="79"/>
      <c r="B54" s="85"/>
      <c r="C54" s="79"/>
      <c r="D54" s="132"/>
      <c r="E54" s="132"/>
      <c r="F54" s="85"/>
      <c r="G54" s="85" t="str">
        <f>+IFERROR(VLOOKUP(F54,Listas!$B:$C,2,0),"")</f>
        <v/>
      </c>
      <c r="H54" s="85"/>
      <c r="I54" s="85"/>
      <c r="J54" s="85"/>
      <c r="K54" s="79"/>
      <c r="L54" s="79"/>
      <c r="M54" s="82"/>
      <c r="N54" s="79"/>
      <c r="O54" s="132"/>
      <c r="P54" s="80"/>
      <c r="Q54" s="85"/>
      <c r="R54" s="85"/>
      <c r="S54" s="85"/>
      <c r="T54" s="85"/>
      <c r="U54" s="79"/>
      <c r="V54" s="85"/>
      <c r="W54" s="79"/>
      <c r="X54" s="79"/>
      <c r="Y54" s="86" t="str">
        <f t="shared" si="0"/>
        <v/>
      </c>
      <c r="Z54" s="87"/>
      <c r="AA54" s="88"/>
      <c r="AB54" s="89" t="str">
        <f t="shared" si="1"/>
        <v/>
      </c>
      <c r="AC54" s="85"/>
      <c r="AD54" s="85"/>
      <c r="AE54" s="85"/>
      <c r="AF54" s="85"/>
      <c r="AG54" s="90" t="str">
        <f t="shared" si="2"/>
        <v/>
      </c>
      <c r="AH54" s="91" t="str">
        <f t="shared" si="3"/>
        <v/>
      </c>
      <c r="AI54" s="92" t="str">
        <f t="shared" si="4"/>
        <v/>
      </c>
      <c r="AJ54" s="93" t="str">
        <f t="shared" si="5"/>
        <v/>
      </c>
      <c r="AK54" s="93" t="str">
        <f t="shared" si="6"/>
        <v/>
      </c>
      <c r="AL54" s="93" t="str">
        <f t="shared" si="7"/>
        <v/>
      </c>
      <c r="AM54" s="215" t="str">
        <f t="shared" si="8"/>
        <v/>
      </c>
      <c r="AN54" s="228" t="str">
        <f>+IF(A54="","",IF(C54="",70,VLOOKUP(I54,Hoja2!A:D,4,0)))</f>
        <v/>
      </c>
      <c r="AO54" s="109"/>
      <c r="AP54" s="109"/>
      <c r="AQ54" s="109"/>
      <c r="AR54" s="109"/>
      <c r="AS54" s="109"/>
      <c r="AT54" s="109"/>
      <c r="AU54" s="109"/>
      <c r="AV54" s="109"/>
      <c r="AW54" s="109"/>
      <c r="AX54" s="109"/>
      <c r="AY54" s="109"/>
      <c r="AZ54" s="109"/>
      <c r="BA54" s="109"/>
      <c r="BB54" s="109"/>
      <c r="BC54" s="109"/>
      <c r="BD54" s="109"/>
      <c r="BE54" s="109"/>
      <c r="BF54" s="109"/>
      <c r="BG54" s="109"/>
    </row>
    <row r="55" spans="1:59" ht="15.75" customHeight="1">
      <c r="A55" s="79"/>
      <c r="B55" s="85"/>
      <c r="C55" s="79"/>
      <c r="D55" s="132"/>
      <c r="E55" s="132"/>
      <c r="F55" s="85"/>
      <c r="G55" s="85" t="str">
        <f>+IFERROR(VLOOKUP(F55,Listas!$B:$C,2,0),"")</f>
        <v/>
      </c>
      <c r="H55" s="85"/>
      <c r="I55" s="85"/>
      <c r="J55" s="85"/>
      <c r="K55" s="79"/>
      <c r="L55" s="79"/>
      <c r="M55" s="82"/>
      <c r="N55" s="79"/>
      <c r="O55" s="132"/>
      <c r="P55" s="80"/>
      <c r="Q55" s="85"/>
      <c r="R55" s="85"/>
      <c r="S55" s="85"/>
      <c r="T55" s="85"/>
      <c r="U55" s="79"/>
      <c r="V55" s="85"/>
      <c r="W55" s="79"/>
      <c r="X55" s="79"/>
      <c r="Y55" s="86" t="str">
        <f t="shared" si="0"/>
        <v/>
      </c>
      <c r="Z55" s="87"/>
      <c r="AA55" s="88"/>
      <c r="AB55" s="89" t="str">
        <f t="shared" si="1"/>
        <v/>
      </c>
      <c r="AC55" s="85"/>
      <c r="AD55" s="85"/>
      <c r="AE55" s="85"/>
      <c r="AF55" s="85"/>
      <c r="AG55" s="90" t="str">
        <f t="shared" si="2"/>
        <v/>
      </c>
      <c r="AH55" s="91" t="str">
        <f t="shared" si="3"/>
        <v/>
      </c>
      <c r="AI55" s="92" t="str">
        <f t="shared" si="4"/>
        <v/>
      </c>
      <c r="AJ55" s="93" t="str">
        <f t="shared" si="5"/>
        <v/>
      </c>
      <c r="AK55" s="93" t="str">
        <f t="shared" si="6"/>
        <v/>
      </c>
      <c r="AL55" s="93" t="str">
        <f t="shared" si="7"/>
        <v/>
      </c>
      <c r="AM55" s="215" t="str">
        <f t="shared" si="8"/>
        <v/>
      </c>
      <c r="AN55" s="228" t="str">
        <f>+IF(A55="","",IF(C55="",70,VLOOKUP(I55,Hoja2!A:D,4,0)))</f>
        <v/>
      </c>
      <c r="AO55" s="109"/>
      <c r="AP55" s="109"/>
      <c r="AQ55" s="109"/>
      <c r="AR55" s="109"/>
      <c r="AS55" s="109"/>
      <c r="AT55" s="109"/>
      <c r="AU55" s="109"/>
      <c r="AV55" s="109"/>
      <c r="AW55" s="109"/>
      <c r="AX55" s="109"/>
      <c r="AY55" s="109"/>
      <c r="AZ55" s="109"/>
      <c r="BA55" s="109"/>
      <c r="BB55" s="109"/>
      <c r="BC55" s="109"/>
      <c r="BD55" s="109"/>
      <c r="BE55" s="109"/>
      <c r="BF55" s="109"/>
      <c r="BG55" s="109"/>
    </row>
    <row r="56" spans="1:59" ht="15.75" customHeight="1">
      <c r="A56" s="79"/>
      <c r="B56" s="85"/>
      <c r="C56" s="79"/>
      <c r="D56" s="132"/>
      <c r="E56" s="132"/>
      <c r="F56" s="85"/>
      <c r="G56" s="85" t="str">
        <f>+IFERROR(VLOOKUP(F56,Listas!$B:$C,2,0),"")</f>
        <v/>
      </c>
      <c r="H56" s="85"/>
      <c r="I56" s="85"/>
      <c r="J56" s="85"/>
      <c r="K56" s="79"/>
      <c r="L56" s="79"/>
      <c r="M56" s="82"/>
      <c r="N56" s="79"/>
      <c r="O56" s="132"/>
      <c r="P56" s="80"/>
      <c r="Q56" s="85"/>
      <c r="R56" s="85"/>
      <c r="S56" s="85"/>
      <c r="T56" s="85"/>
      <c r="U56" s="79"/>
      <c r="V56" s="85"/>
      <c r="W56" s="79"/>
      <c r="X56" s="79"/>
      <c r="Y56" s="86" t="str">
        <f t="shared" si="0"/>
        <v/>
      </c>
      <c r="Z56" s="87"/>
      <c r="AA56" s="88"/>
      <c r="AB56" s="89" t="str">
        <f t="shared" si="1"/>
        <v/>
      </c>
      <c r="AC56" s="85"/>
      <c r="AD56" s="85"/>
      <c r="AE56" s="85"/>
      <c r="AF56" s="85"/>
      <c r="AG56" s="90" t="str">
        <f t="shared" si="2"/>
        <v/>
      </c>
      <c r="AH56" s="91" t="str">
        <f t="shared" si="3"/>
        <v/>
      </c>
      <c r="AI56" s="92" t="str">
        <f t="shared" si="4"/>
        <v/>
      </c>
      <c r="AJ56" s="93" t="str">
        <f t="shared" si="5"/>
        <v/>
      </c>
      <c r="AK56" s="93" t="str">
        <f t="shared" si="6"/>
        <v/>
      </c>
      <c r="AL56" s="93" t="str">
        <f t="shared" si="7"/>
        <v/>
      </c>
      <c r="AM56" s="215" t="str">
        <f t="shared" si="8"/>
        <v/>
      </c>
      <c r="AN56" s="228" t="str">
        <f>+IF(A56="","",IF(C56="",70,VLOOKUP(I56,Hoja2!A:D,4,0)))</f>
        <v/>
      </c>
      <c r="AO56" s="109"/>
      <c r="AP56" s="109"/>
      <c r="AQ56" s="109"/>
      <c r="AR56" s="109"/>
      <c r="AS56" s="109"/>
      <c r="AT56" s="109"/>
      <c r="AU56" s="109"/>
      <c r="AV56" s="109"/>
      <c r="AW56" s="109"/>
      <c r="AX56" s="109"/>
      <c r="AY56" s="109"/>
      <c r="AZ56" s="109"/>
      <c r="BA56" s="109"/>
      <c r="BB56" s="109"/>
      <c r="BC56" s="109"/>
      <c r="BD56" s="109"/>
      <c r="BE56" s="109"/>
      <c r="BF56" s="109"/>
      <c r="BG56" s="109"/>
    </row>
    <row r="57" spans="1:59" ht="15.75" customHeight="1">
      <c r="A57" s="79"/>
      <c r="B57" s="85"/>
      <c r="C57" s="79"/>
      <c r="D57" s="132"/>
      <c r="E57" s="132"/>
      <c r="F57" s="85"/>
      <c r="G57" s="85" t="str">
        <f>+IFERROR(VLOOKUP(F57,Listas!$B:$C,2,0),"")</f>
        <v/>
      </c>
      <c r="H57" s="85"/>
      <c r="I57" s="85"/>
      <c r="J57" s="85"/>
      <c r="K57" s="79"/>
      <c r="L57" s="79"/>
      <c r="M57" s="82"/>
      <c r="N57" s="79"/>
      <c r="O57" s="132"/>
      <c r="P57" s="80"/>
      <c r="Q57" s="85"/>
      <c r="R57" s="85"/>
      <c r="S57" s="85"/>
      <c r="T57" s="85"/>
      <c r="U57" s="79"/>
      <c r="V57" s="85"/>
      <c r="W57" s="79"/>
      <c r="X57" s="79"/>
      <c r="Y57" s="86" t="str">
        <f t="shared" si="0"/>
        <v/>
      </c>
      <c r="Z57" s="87"/>
      <c r="AA57" s="88"/>
      <c r="AB57" s="89" t="str">
        <f t="shared" si="1"/>
        <v/>
      </c>
      <c r="AC57" s="85"/>
      <c r="AD57" s="85"/>
      <c r="AE57" s="85"/>
      <c r="AF57" s="85"/>
      <c r="AG57" s="90" t="str">
        <f t="shared" si="2"/>
        <v/>
      </c>
      <c r="AH57" s="91" t="str">
        <f t="shared" si="3"/>
        <v/>
      </c>
      <c r="AI57" s="92" t="str">
        <f t="shared" si="4"/>
        <v/>
      </c>
      <c r="AJ57" s="93" t="str">
        <f t="shared" si="5"/>
        <v/>
      </c>
      <c r="AK57" s="93" t="str">
        <f t="shared" si="6"/>
        <v/>
      </c>
      <c r="AL57" s="93" t="str">
        <f t="shared" si="7"/>
        <v/>
      </c>
      <c r="AM57" s="215" t="str">
        <f t="shared" si="8"/>
        <v/>
      </c>
      <c r="AN57" s="228" t="str">
        <f>+IF(A57="","",IF(C57="",70,VLOOKUP(I57,Hoja2!A:D,4,0)))</f>
        <v/>
      </c>
      <c r="AO57" s="109"/>
      <c r="AP57" s="109"/>
      <c r="AQ57" s="109"/>
      <c r="AR57" s="109"/>
      <c r="AS57" s="109"/>
      <c r="AT57" s="109"/>
      <c r="AU57" s="109"/>
      <c r="AV57" s="109"/>
      <c r="AW57" s="109"/>
      <c r="AX57" s="109"/>
      <c r="AY57" s="109"/>
      <c r="AZ57" s="109"/>
      <c r="BA57" s="109"/>
      <c r="BB57" s="109"/>
      <c r="BC57" s="109"/>
      <c r="BD57" s="109"/>
      <c r="BE57" s="109"/>
      <c r="BF57" s="109"/>
      <c r="BG57" s="109"/>
    </row>
    <row r="58" spans="1:59" ht="15.75" customHeight="1">
      <c r="A58" s="79"/>
      <c r="B58" s="85"/>
      <c r="C58" s="79"/>
      <c r="D58" s="132"/>
      <c r="E58" s="132"/>
      <c r="F58" s="85"/>
      <c r="G58" s="85" t="str">
        <f>+IFERROR(VLOOKUP(F58,Listas!$B:$C,2,0),"")</f>
        <v/>
      </c>
      <c r="H58" s="85"/>
      <c r="I58" s="85"/>
      <c r="J58" s="85"/>
      <c r="K58" s="79"/>
      <c r="L58" s="79"/>
      <c r="M58" s="82"/>
      <c r="N58" s="79"/>
      <c r="O58" s="132"/>
      <c r="P58" s="80"/>
      <c r="Q58" s="85"/>
      <c r="R58" s="85"/>
      <c r="S58" s="85"/>
      <c r="T58" s="85"/>
      <c r="U58" s="79"/>
      <c r="V58" s="85"/>
      <c r="W58" s="79"/>
      <c r="X58" s="79"/>
      <c r="Y58" s="86" t="str">
        <f t="shared" si="0"/>
        <v/>
      </c>
      <c r="Z58" s="87"/>
      <c r="AA58" s="88"/>
      <c r="AB58" s="89" t="str">
        <f t="shared" si="1"/>
        <v/>
      </c>
      <c r="AC58" s="85"/>
      <c r="AD58" s="85"/>
      <c r="AE58" s="85"/>
      <c r="AF58" s="85"/>
      <c r="AG58" s="90" t="str">
        <f t="shared" si="2"/>
        <v/>
      </c>
      <c r="AH58" s="91" t="str">
        <f t="shared" si="3"/>
        <v/>
      </c>
      <c r="AI58" s="92" t="str">
        <f t="shared" si="4"/>
        <v/>
      </c>
      <c r="AJ58" s="93" t="str">
        <f t="shared" si="5"/>
        <v/>
      </c>
      <c r="AK58" s="93" t="str">
        <f t="shared" si="6"/>
        <v/>
      </c>
      <c r="AL58" s="93" t="str">
        <f t="shared" si="7"/>
        <v/>
      </c>
      <c r="AM58" s="215" t="str">
        <f t="shared" si="8"/>
        <v/>
      </c>
      <c r="AN58" s="228" t="str">
        <f>+IF(A58="","",IF(C58="",70,VLOOKUP(I58,Hoja2!A:D,4,0)))</f>
        <v/>
      </c>
      <c r="AO58" s="109"/>
      <c r="AP58" s="109"/>
      <c r="AQ58" s="109"/>
      <c r="AR58" s="109"/>
      <c r="AS58" s="109"/>
      <c r="AT58" s="109"/>
      <c r="AU58" s="109"/>
      <c r="AV58" s="109"/>
      <c r="AW58" s="109"/>
      <c r="AX58" s="109"/>
      <c r="AY58" s="109"/>
      <c r="AZ58" s="109"/>
      <c r="BA58" s="109"/>
      <c r="BB58" s="109"/>
      <c r="BC58" s="109"/>
      <c r="BD58" s="109"/>
      <c r="BE58" s="109"/>
      <c r="BF58" s="109"/>
      <c r="BG58" s="109"/>
    </row>
    <row r="59" spans="1:59" ht="15.75" customHeight="1">
      <c r="A59" s="79"/>
      <c r="B59" s="85"/>
      <c r="C59" s="79"/>
      <c r="D59" s="132"/>
      <c r="E59" s="132"/>
      <c r="F59" s="85"/>
      <c r="G59" s="85" t="str">
        <f>+IFERROR(VLOOKUP(F59,Listas!$B:$C,2,0),"")</f>
        <v/>
      </c>
      <c r="H59" s="85"/>
      <c r="I59" s="85"/>
      <c r="J59" s="85"/>
      <c r="K59" s="79"/>
      <c r="L59" s="79"/>
      <c r="M59" s="82"/>
      <c r="N59" s="79"/>
      <c r="O59" s="132"/>
      <c r="P59" s="80"/>
      <c r="Q59" s="85"/>
      <c r="R59" s="85"/>
      <c r="S59" s="85"/>
      <c r="T59" s="85"/>
      <c r="U59" s="79"/>
      <c r="V59" s="85"/>
      <c r="W59" s="79"/>
      <c r="X59" s="79"/>
      <c r="Y59" s="86" t="str">
        <f t="shared" si="0"/>
        <v/>
      </c>
      <c r="Z59" s="87"/>
      <c r="AA59" s="88"/>
      <c r="AB59" s="89" t="str">
        <f t="shared" si="1"/>
        <v/>
      </c>
      <c r="AC59" s="85"/>
      <c r="AD59" s="85"/>
      <c r="AE59" s="85"/>
      <c r="AF59" s="85"/>
      <c r="AG59" s="90" t="str">
        <f t="shared" si="2"/>
        <v/>
      </c>
      <c r="AH59" s="91" t="str">
        <f t="shared" si="3"/>
        <v/>
      </c>
      <c r="AI59" s="92" t="str">
        <f t="shared" si="4"/>
        <v/>
      </c>
      <c r="AJ59" s="93" t="str">
        <f t="shared" si="5"/>
        <v/>
      </c>
      <c r="AK59" s="93" t="str">
        <f t="shared" si="6"/>
        <v/>
      </c>
      <c r="AL59" s="93" t="str">
        <f t="shared" si="7"/>
        <v/>
      </c>
      <c r="AM59" s="215" t="str">
        <f t="shared" si="8"/>
        <v/>
      </c>
      <c r="AN59" s="228" t="str">
        <f>+IF(A59="","",IF(C59="",70,VLOOKUP(I59,Hoja2!A:D,4,0)))</f>
        <v/>
      </c>
      <c r="AO59" s="109"/>
      <c r="AP59" s="109"/>
      <c r="AQ59" s="109"/>
      <c r="AR59" s="109"/>
      <c r="AS59" s="109"/>
      <c r="AT59" s="109"/>
      <c r="AU59" s="109"/>
      <c r="AV59" s="109"/>
      <c r="AW59" s="109"/>
      <c r="AX59" s="109"/>
      <c r="AY59" s="109"/>
      <c r="AZ59" s="109"/>
      <c r="BA59" s="109"/>
      <c r="BB59" s="109"/>
      <c r="BC59" s="109"/>
      <c r="BD59" s="109"/>
      <c r="BE59" s="109"/>
      <c r="BF59" s="109"/>
      <c r="BG59" s="109"/>
    </row>
    <row r="60" spans="1:59" ht="15.75" customHeight="1">
      <c r="A60" s="79"/>
      <c r="B60" s="85"/>
      <c r="C60" s="79"/>
      <c r="D60" s="132"/>
      <c r="E60" s="132"/>
      <c r="F60" s="85"/>
      <c r="G60" s="85" t="str">
        <f>+IFERROR(VLOOKUP(F60,Listas!$B:$C,2,0),"")</f>
        <v/>
      </c>
      <c r="H60" s="85"/>
      <c r="I60" s="85"/>
      <c r="J60" s="85"/>
      <c r="K60" s="79"/>
      <c r="L60" s="79"/>
      <c r="M60" s="82"/>
      <c r="N60" s="79"/>
      <c r="O60" s="132"/>
      <c r="P60" s="80"/>
      <c r="Q60" s="85"/>
      <c r="R60" s="85"/>
      <c r="S60" s="85"/>
      <c r="T60" s="85"/>
      <c r="U60" s="79"/>
      <c r="V60" s="85"/>
      <c r="W60" s="79"/>
      <c r="X60" s="79"/>
      <c r="Y60" s="86" t="str">
        <f t="shared" si="0"/>
        <v/>
      </c>
      <c r="Z60" s="87"/>
      <c r="AA60" s="88"/>
      <c r="AB60" s="89" t="str">
        <f t="shared" si="1"/>
        <v/>
      </c>
      <c r="AC60" s="85"/>
      <c r="AD60" s="85"/>
      <c r="AE60" s="85"/>
      <c r="AF60" s="85"/>
      <c r="AG60" s="90" t="str">
        <f t="shared" si="2"/>
        <v/>
      </c>
      <c r="AH60" s="91" t="str">
        <f t="shared" si="3"/>
        <v/>
      </c>
      <c r="AI60" s="92" t="str">
        <f t="shared" si="4"/>
        <v/>
      </c>
      <c r="AJ60" s="93" t="str">
        <f t="shared" si="5"/>
        <v/>
      </c>
      <c r="AK60" s="93" t="str">
        <f t="shared" si="6"/>
        <v/>
      </c>
      <c r="AL60" s="93" t="str">
        <f t="shared" si="7"/>
        <v/>
      </c>
      <c r="AM60" s="215" t="str">
        <f t="shared" si="8"/>
        <v/>
      </c>
      <c r="AN60" s="228" t="str">
        <f>+IF(A60="","",IF(C60="",70,VLOOKUP(I60,Hoja2!A:D,4,0)))</f>
        <v/>
      </c>
      <c r="AO60" s="109"/>
      <c r="AP60" s="109"/>
      <c r="AQ60" s="109"/>
      <c r="AR60" s="109"/>
      <c r="AS60" s="109"/>
      <c r="AT60" s="109"/>
      <c r="AU60" s="109"/>
      <c r="AV60" s="109"/>
      <c r="AW60" s="109"/>
      <c r="AX60" s="109"/>
      <c r="AY60" s="109"/>
      <c r="AZ60" s="109"/>
      <c r="BA60" s="109"/>
      <c r="BB60" s="109"/>
      <c r="BC60" s="109"/>
      <c r="BD60" s="109"/>
      <c r="BE60" s="109"/>
      <c r="BF60" s="109"/>
      <c r="BG60" s="109"/>
    </row>
    <row r="61" spans="1:59" ht="15.75" customHeight="1">
      <c r="A61" s="79"/>
      <c r="B61" s="85"/>
      <c r="C61" s="79"/>
      <c r="D61" s="132"/>
      <c r="E61" s="132"/>
      <c r="F61" s="85"/>
      <c r="G61" s="85" t="str">
        <f>+IFERROR(VLOOKUP(F61,Listas!$B:$C,2,0),"")</f>
        <v/>
      </c>
      <c r="H61" s="85"/>
      <c r="I61" s="85"/>
      <c r="J61" s="85"/>
      <c r="K61" s="79"/>
      <c r="L61" s="79"/>
      <c r="M61" s="82"/>
      <c r="N61" s="79"/>
      <c r="O61" s="132"/>
      <c r="P61" s="80"/>
      <c r="Q61" s="85"/>
      <c r="R61" s="85"/>
      <c r="S61" s="85"/>
      <c r="T61" s="85"/>
      <c r="U61" s="79"/>
      <c r="V61" s="85"/>
      <c r="W61" s="79"/>
      <c r="X61" s="79"/>
      <c r="Y61" s="86" t="str">
        <f t="shared" si="0"/>
        <v/>
      </c>
      <c r="Z61" s="87"/>
      <c r="AA61" s="88"/>
      <c r="AB61" s="89" t="str">
        <f t="shared" si="1"/>
        <v/>
      </c>
      <c r="AC61" s="85"/>
      <c r="AD61" s="85"/>
      <c r="AE61" s="85"/>
      <c r="AF61" s="85"/>
      <c r="AG61" s="90" t="str">
        <f t="shared" si="2"/>
        <v/>
      </c>
      <c r="AH61" s="91" t="str">
        <f t="shared" si="3"/>
        <v/>
      </c>
      <c r="AI61" s="92" t="str">
        <f t="shared" si="4"/>
        <v/>
      </c>
      <c r="AJ61" s="93" t="str">
        <f t="shared" si="5"/>
        <v/>
      </c>
      <c r="AK61" s="93" t="str">
        <f t="shared" si="6"/>
        <v/>
      </c>
      <c r="AL61" s="93" t="str">
        <f t="shared" si="7"/>
        <v/>
      </c>
      <c r="AM61" s="215" t="str">
        <f t="shared" si="8"/>
        <v/>
      </c>
      <c r="AN61" s="228" t="str">
        <f>+IF(A61="","",IF(C61="",70,VLOOKUP(I61,Hoja2!A:D,4,0)))</f>
        <v/>
      </c>
      <c r="AO61" s="109"/>
      <c r="AP61" s="109"/>
      <c r="AQ61" s="109"/>
      <c r="AR61" s="109"/>
      <c r="AS61" s="109"/>
      <c r="AT61" s="109"/>
      <c r="AU61" s="109"/>
      <c r="AV61" s="109"/>
      <c r="AW61" s="109"/>
      <c r="AX61" s="109"/>
      <c r="AY61" s="109"/>
      <c r="AZ61" s="109"/>
      <c r="BA61" s="109"/>
      <c r="BB61" s="109"/>
      <c r="BC61" s="109"/>
      <c r="BD61" s="109"/>
      <c r="BE61" s="109"/>
      <c r="BF61" s="109"/>
      <c r="BG61" s="109"/>
    </row>
    <row r="62" spans="1:59" ht="15.75" customHeight="1">
      <c r="A62" s="79"/>
      <c r="B62" s="85"/>
      <c r="C62" s="79"/>
      <c r="D62" s="132"/>
      <c r="E62" s="132"/>
      <c r="F62" s="85"/>
      <c r="G62" s="85" t="str">
        <f>+IFERROR(VLOOKUP(F62,Listas!$B:$C,2,0),"")</f>
        <v/>
      </c>
      <c r="H62" s="85"/>
      <c r="I62" s="85"/>
      <c r="J62" s="85"/>
      <c r="K62" s="79"/>
      <c r="L62" s="79"/>
      <c r="M62" s="82"/>
      <c r="N62" s="79"/>
      <c r="O62" s="132"/>
      <c r="P62" s="80"/>
      <c r="Q62" s="85"/>
      <c r="R62" s="85"/>
      <c r="S62" s="85"/>
      <c r="T62" s="85"/>
      <c r="U62" s="79"/>
      <c r="V62" s="85"/>
      <c r="W62" s="79"/>
      <c r="X62" s="79"/>
      <c r="Y62" s="86" t="str">
        <f t="shared" si="0"/>
        <v/>
      </c>
      <c r="Z62" s="87"/>
      <c r="AA62" s="88"/>
      <c r="AB62" s="89" t="str">
        <f t="shared" si="1"/>
        <v/>
      </c>
      <c r="AC62" s="85"/>
      <c r="AD62" s="85"/>
      <c r="AE62" s="85"/>
      <c r="AF62" s="85"/>
      <c r="AG62" s="90" t="str">
        <f t="shared" si="2"/>
        <v/>
      </c>
      <c r="AH62" s="91" t="str">
        <f t="shared" si="3"/>
        <v/>
      </c>
      <c r="AI62" s="92" t="str">
        <f t="shared" si="4"/>
        <v/>
      </c>
      <c r="AJ62" s="93" t="str">
        <f t="shared" si="5"/>
        <v/>
      </c>
      <c r="AK62" s="93" t="str">
        <f t="shared" si="6"/>
        <v/>
      </c>
      <c r="AL62" s="93" t="str">
        <f t="shared" si="7"/>
        <v/>
      </c>
      <c r="AM62" s="215" t="str">
        <f t="shared" si="8"/>
        <v/>
      </c>
      <c r="AN62" s="228" t="str">
        <f>+IF(A62="","",IF(C62="",70,VLOOKUP(I62,Hoja2!A:D,4,0)))</f>
        <v/>
      </c>
      <c r="AO62" s="109"/>
      <c r="AP62" s="109"/>
      <c r="AQ62" s="109"/>
      <c r="AR62" s="109"/>
      <c r="AS62" s="109"/>
      <c r="AT62" s="109"/>
      <c r="AU62" s="109"/>
      <c r="AV62" s="109"/>
      <c r="AW62" s="109"/>
      <c r="AX62" s="109"/>
      <c r="AY62" s="109"/>
      <c r="AZ62" s="109"/>
      <c r="BA62" s="109"/>
      <c r="BB62" s="109"/>
      <c r="BC62" s="109"/>
      <c r="BD62" s="109"/>
      <c r="BE62" s="109"/>
      <c r="BF62" s="109"/>
      <c r="BG62" s="109"/>
    </row>
    <row r="63" spans="1:59" ht="15.75" customHeight="1">
      <c r="A63" s="79"/>
      <c r="B63" s="85"/>
      <c r="C63" s="79"/>
      <c r="D63" s="132"/>
      <c r="E63" s="132"/>
      <c r="F63" s="85"/>
      <c r="G63" s="85" t="str">
        <f>+IFERROR(VLOOKUP(F63,Listas!$B:$C,2,0),"")</f>
        <v/>
      </c>
      <c r="H63" s="85"/>
      <c r="I63" s="85"/>
      <c r="J63" s="85"/>
      <c r="K63" s="79"/>
      <c r="L63" s="79"/>
      <c r="M63" s="82"/>
      <c r="N63" s="79"/>
      <c r="O63" s="132"/>
      <c r="P63" s="80"/>
      <c r="Q63" s="85"/>
      <c r="R63" s="85"/>
      <c r="S63" s="85"/>
      <c r="T63" s="85"/>
      <c r="U63" s="79"/>
      <c r="V63" s="85"/>
      <c r="W63" s="79"/>
      <c r="X63" s="79"/>
      <c r="Y63" s="86" t="str">
        <f t="shared" si="0"/>
        <v/>
      </c>
      <c r="Z63" s="87"/>
      <c r="AA63" s="88"/>
      <c r="AB63" s="89" t="str">
        <f t="shared" si="1"/>
        <v/>
      </c>
      <c r="AC63" s="85"/>
      <c r="AD63" s="85"/>
      <c r="AE63" s="85"/>
      <c r="AF63" s="85"/>
      <c r="AG63" s="90" t="str">
        <f t="shared" si="2"/>
        <v/>
      </c>
      <c r="AH63" s="91" t="str">
        <f t="shared" si="3"/>
        <v/>
      </c>
      <c r="AI63" s="92" t="str">
        <f t="shared" si="4"/>
        <v/>
      </c>
      <c r="AJ63" s="93" t="str">
        <f t="shared" si="5"/>
        <v/>
      </c>
      <c r="AK63" s="93" t="str">
        <f t="shared" si="6"/>
        <v/>
      </c>
      <c r="AL63" s="93" t="str">
        <f t="shared" si="7"/>
        <v/>
      </c>
      <c r="AM63" s="215" t="str">
        <f t="shared" si="8"/>
        <v/>
      </c>
      <c r="AN63" s="228" t="str">
        <f>+IF(A63="","",IF(C63="",70,VLOOKUP(I63,Hoja2!A:D,4,0)))</f>
        <v/>
      </c>
      <c r="AO63" s="109"/>
      <c r="AP63" s="109"/>
      <c r="AQ63" s="109"/>
      <c r="AR63" s="109"/>
      <c r="AS63" s="109"/>
      <c r="AT63" s="109"/>
      <c r="AU63" s="109"/>
      <c r="AV63" s="109"/>
      <c r="AW63" s="109"/>
      <c r="AX63" s="109"/>
      <c r="AY63" s="109"/>
      <c r="AZ63" s="109"/>
      <c r="BA63" s="109"/>
      <c r="BB63" s="109"/>
      <c r="BC63" s="109"/>
      <c r="BD63" s="109"/>
      <c r="BE63" s="109"/>
      <c r="BF63" s="109"/>
      <c r="BG63" s="109"/>
    </row>
    <row r="64" spans="1:59" ht="15.75" customHeight="1">
      <c r="A64" s="79"/>
      <c r="B64" s="85"/>
      <c r="C64" s="79"/>
      <c r="D64" s="132"/>
      <c r="E64" s="132"/>
      <c r="F64" s="85"/>
      <c r="G64" s="85" t="str">
        <f>+IFERROR(VLOOKUP(F64,Listas!$B:$C,2,0),"")</f>
        <v/>
      </c>
      <c r="H64" s="85"/>
      <c r="I64" s="85"/>
      <c r="J64" s="85"/>
      <c r="K64" s="79"/>
      <c r="L64" s="79"/>
      <c r="M64" s="82"/>
      <c r="N64" s="79"/>
      <c r="O64" s="132"/>
      <c r="P64" s="80"/>
      <c r="Q64" s="85"/>
      <c r="R64" s="85"/>
      <c r="S64" s="85"/>
      <c r="T64" s="85"/>
      <c r="U64" s="79"/>
      <c r="V64" s="85"/>
      <c r="W64" s="79"/>
      <c r="X64" s="79"/>
      <c r="Y64" s="86" t="str">
        <f t="shared" si="0"/>
        <v/>
      </c>
      <c r="Z64" s="87"/>
      <c r="AA64" s="88"/>
      <c r="AB64" s="89" t="str">
        <f t="shared" si="1"/>
        <v/>
      </c>
      <c r="AC64" s="85"/>
      <c r="AD64" s="85"/>
      <c r="AE64" s="85"/>
      <c r="AF64" s="85"/>
      <c r="AG64" s="90" t="str">
        <f t="shared" si="2"/>
        <v/>
      </c>
      <c r="AH64" s="91" t="str">
        <f t="shared" si="3"/>
        <v/>
      </c>
      <c r="AI64" s="92" t="str">
        <f t="shared" si="4"/>
        <v/>
      </c>
      <c r="AJ64" s="93" t="str">
        <f t="shared" si="5"/>
        <v/>
      </c>
      <c r="AK64" s="93" t="str">
        <f t="shared" si="6"/>
        <v/>
      </c>
      <c r="AL64" s="93" t="str">
        <f t="shared" si="7"/>
        <v/>
      </c>
      <c r="AM64" s="215" t="str">
        <f t="shared" si="8"/>
        <v/>
      </c>
      <c r="AN64" s="228" t="str">
        <f>+IF(A64="","",IF(C64="",70,VLOOKUP(I64,Hoja2!A:D,4,0)))</f>
        <v/>
      </c>
      <c r="AO64" s="109"/>
      <c r="AP64" s="109"/>
      <c r="AQ64" s="109"/>
      <c r="AR64" s="109"/>
      <c r="AS64" s="109"/>
      <c r="AT64" s="109"/>
      <c r="AU64" s="109"/>
      <c r="AV64" s="109"/>
      <c r="AW64" s="109"/>
      <c r="AX64" s="109"/>
      <c r="AY64" s="109"/>
      <c r="AZ64" s="109"/>
      <c r="BA64" s="109"/>
      <c r="BB64" s="109"/>
      <c r="BC64" s="109"/>
      <c r="BD64" s="109"/>
      <c r="BE64" s="109"/>
      <c r="BF64" s="109"/>
      <c r="BG64" s="109"/>
    </row>
    <row r="65" spans="1:59" ht="15.75" customHeight="1">
      <c r="A65" s="79"/>
      <c r="B65" s="85"/>
      <c r="C65" s="79"/>
      <c r="D65" s="132"/>
      <c r="E65" s="132"/>
      <c r="F65" s="85"/>
      <c r="G65" s="85" t="str">
        <f>+IFERROR(VLOOKUP(F65,Listas!$B:$C,2,0),"")</f>
        <v/>
      </c>
      <c r="H65" s="85"/>
      <c r="I65" s="85"/>
      <c r="J65" s="85"/>
      <c r="K65" s="79"/>
      <c r="L65" s="79"/>
      <c r="M65" s="82"/>
      <c r="N65" s="79"/>
      <c r="O65" s="132"/>
      <c r="P65" s="80"/>
      <c r="Q65" s="85"/>
      <c r="R65" s="85"/>
      <c r="S65" s="85"/>
      <c r="T65" s="85"/>
      <c r="U65" s="79"/>
      <c r="V65" s="85"/>
      <c r="W65" s="79"/>
      <c r="X65" s="79"/>
      <c r="Y65" s="86" t="str">
        <f t="shared" si="0"/>
        <v/>
      </c>
      <c r="Z65" s="87"/>
      <c r="AA65" s="88"/>
      <c r="AB65" s="89" t="str">
        <f t="shared" si="1"/>
        <v/>
      </c>
      <c r="AC65" s="85"/>
      <c r="AD65" s="85"/>
      <c r="AE65" s="85"/>
      <c r="AF65" s="85"/>
      <c r="AG65" s="90" t="str">
        <f t="shared" si="2"/>
        <v/>
      </c>
      <c r="AH65" s="91" t="str">
        <f t="shared" si="3"/>
        <v/>
      </c>
      <c r="AI65" s="92" t="str">
        <f t="shared" si="4"/>
        <v/>
      </c>
      <c r="AJ65" s="93" t="str">
        <f t="shared" si="5"/>
        <v/>
      </c>
      <c r="AK65" s="93" t="str">
        <f t="shared" si="6"/>
        <v/>
      </c>
      <c r="AL65" s="93" t="str">
        <f t="shared" si="7"/>
        <v/>
      </c>
      <c r="AM65" s="215" t="str">
        <f t="shared" si="8"/>
        <v/>
      </c>
      <c r="AN65" s="228" t="str">
        <f>+IF(A65="","",IF(C65="",70,VLOOKUP(I65,Hoja2!A:D,4,0)))</f>
        <v/>
      </c>
      <c r="AO65" s="109"/>
      <c r="AP65" s="109"/>
      <c r="AQ65" s="109"/>
      <c r="AR65" s="109"/>
      <c r="AS65" s="109"/>
      <c r="AT65" s="109"/>
      <c r="AU65" s="109"/>
      <c r="AV65" s="109"/>
      <c r="AW65" s="109"/>
      <c r="AX65" s="109"/>
      <c r="AY65" s="109"/>
      <c r="AZ65" s="109"/>
      <c r="BA65" s="109"/>
      <c r="BB65" s="109"/>
      <c r="BC65" s="109"/>
      <c r="BD65" s="109"/>
      <c r="BE65" s="109"/>
      <c r="BF65" s="109"/>
      <c r="BG65" s="109"/>
    </row>
    <row r="66" spans="1:59" ht="15.75" customHeight="1">
      <c r="A66" s="79"/>
      <c r="B66" s="85"/>
      <c r="C66" s="79"/>
      <c r="D66" s="132"/>
      <c r="E66" s="132"/>
      <c r="F66" s="85"/>
      <c r="G66" s="85" t="str">
        <f>+IFERROR(VLOOKUP(F66,Listas!$B:$C,2,0),"")</f>
        <v/>
      </c>
      <c r="H66" s="85"/>
      <c r="I66" s="85"/>
      <c r="J66" s="85"/>
      <c r="K66" s="79"/>
      <c r="L66" s="79"/>
      <c r="M66" s="82"/>
      <c r="N66" s="79"/>
      <c r="O66" s="132"/>
      <c r="P66" s="80"/>
      <c r="Q66" s="85"/>
      <c r="R66" s="85"/>
      <c r="S66" s="85"/>
      <c r="T66" s="85"/>
      <c r="U66" s="79"/>
      <c r="V66" s="85"/>
      <c r="W66" s="79"/>
      <c r="X66" s="79"/>
      <c r="Y66" s="86" t="str">
        <f t="shared" si="0"/>
        <v/>
      </c>
      <c r="Z66" s="87"/>
      <c r="AA66" s="88"/>
      <c r="AB66" s="89" t="str">
        <f t="shared" si="1"/>
        <v/>
      </c>
      <c r="AC66" s="85"/>
      <c r="AD66" s="85"/>
      <c r="AE66" s="85"/>
      <c r="AF66" s="85"/>
      <c r="AG66" s="90" t="str">
        <f t="shared" si="2"/>
        <v/>
      </c>
      <c r="AH66" s="91" t="str">
        <f t="shared" si="3"/>
        <v/>
      </c>
      <c r="AI66" s="92" t="str">
        <f t="shared" si="4"/>
        <v/>
      </c>
      <c r="AJ66" s="93" t="str">
        <f t="shared" si="5"/>
        <v/>
      </c>
      <c r="AK66" s="93" t="str">
        <f t="shared" si="6"/>
        <v/>
      </c>
      <c r="AL66" s="93" t="str">
        <f t="shared" si="7"/>
        <v/>
      </c>
      <c r="AM66" s="215" t="str">
        <f t="shared" si="8"/>
        <v/>
      </c>
      <c r="AN66" s="228" t="str">
        <f>+IF(A66="","",IF(C66="",70,VLOOKUP(I66,Hoja2!A:D,4,0)))</f>
        <v/>
      </c>
      <c r="AO66" s="109"/>
      <c r="AP66" s="109"/>
      <c r="AQ66" s="109"/>
      <c r="AR66" s="109"/>
      <c r="AS66" s="109"/>
      <c r="AT66" s="109"/>
      <c r="AU66" s="109"/>
      <c r="AV66" s="109"/>
      <c r="AW66" s="109"/>
      <c r="AX66" s="109"/>
      <c r="AY66" s="109"/>
      <c r="AZ66" s="109"/>
      <c r="BA66" s="109"/>
      <c r="BB66" s="109"/>
      <c r="BC66" s="109"/>
      <c r="BD66" s="109"/>
      <c r="BE66" s="109"/>
      <c r="BF66" s="109"/>
      <c r="BG66" s="109"/>
    </row>
    <row r="67" spans="1:59" ht="15.75" customHeight="1">
      <c r="A67" s="79"/>
      <c r="B67" s="85"/>
      <c r="C67" s="79"/>
      <c r="D67" s="132"/>
      <c r="E67" s="132"/>
      <c r="F67" s="85"/>
      <c r="G67" s="85" t="str">
        <f>+IFERROR(VLOOKUP(F67,Listas!$B:$C,2,0),"")</f>
        <v/>
      </c>
      <c r="H67" s="85"/>
      <c r="I67" s="85"/>
      <c r="J67" s="85"/>
      <c r="K67" s="79"/>
      <c r="L67" s="79"/>
      <c r="M67" s="82"/>
      <c r="N67" s="79"/>
      <c r="O67" s="132"/>
      <c r="P67" s="80"/>
      <c r="Q67" s="85"/>
      <c r="R67" s="85"/>
      <c r="S67" s="85"/>
      <c r="T67" s="85"/>
      <c r="U67" s="79"/>
      <c r="V67" s="85"/>
      <c r="W67" s="79"/>
      <c r="X67" s="79"/>
      <c r="Y67" s="86" t="str">
        <f t="shared" si="0"/>
        <v/>
      </c>
      <c r="Z67" s="87"/>
      <c r="AA67" s="88"/>
      <c r="AB67" s="89" t="str">
        <f t="shared" si="1"/>
        <v/>
      </c>
      <c r="AC67" s="85"/>
      <c r="AD67" s="85"/>
      <c r="AE67" s="85"/>
      <c r="AF67" s="85"/>
      <c r="AG67" s="90" t="str">
        <f t="shared" si="2"/>
        <v/>
      </c>
      <c r="AH67" s="91" t="str">
        <f t="shared" si="3"/>
        <v/>
      </c>
      <c r="AI67" s="92" t="str">
        <f t="shared" si="4"/>
        <v/>
      </c>
      <c r="AJ67" s="93" t="str">
        <f t="shared" si="5"/>
        <v/>
      </c>
      <c r="AK67" s="93" t="str">
        <f t="shared" si="6"/>
        <v/>
      </c>
      <c r="AL67" s="93" t="str">
        <f t="shared" si="7"/>
        <v/>
      </c>
      <c r="AM67" s="215" t="str">
        <f t="shared" si="8"/>
        <v/>
      </c>
      <c r="AN67" s="228" t="str">
        <f>+IF(A67="","",IF(C67="",70,VLOOKUP(I67,Hoja2!A:D,4,0)))</f>
        <v/>
      </c>
      <c r="AO67" s="109"/>
      <c r="AP67" s="109"/>
      <c r="AQ67" s="109"/>
      <c r="AR67" s="109"/>
      <c r="AS67" s="109"/>
      <c r="AT67" s="109"/>
      <c r="AU67" s="109"/>
      <c r="AV67" s="109"/>
      <c r="AW67" s="109"/>
      <c r="AX67" s="109"/>
      <c r="AY67" s="109"/>
      <c r="AZ67" s="109"/>
      <c r="BA67" s="109"/>
      <c r="BB67" s="109"/>
      <c r="BC67" s="109"/>
      <c r="BD67" s="109"/>
      <c r="BE67" s="109"/>
      <c r="BF67" s="109"/>
      <c r="BG67" s="109"/>
    </row>
    <row r="68" spans="1:59" ht="15.75" customHeight="1">
      <c r="A68" s="79"/>
      <c r="B68" s="85"/>
      <c r="C68" s="79"/>
      <c r="D68" s="132"/>
      <c r="E68" s="132"/>
      <c r="F68" s="85"/>
      <c r="G68" s="85" t="str">
        <f>+IFERROR(VLOOKUP(F68,Listas!$B:$C,2,0),"")</f>
        <v/>
      </c>
      <c r="H68" s="85"/>
      <c r="I68" s="85"/>
      <c r="J68" s="85"/>
      <c r="K68" s="79"/>
      <c r="L68" s="79"/>
      <c r="M68" s="82"/>
      <c r="N68" s="79"/>
      <c r="O68" s="132"/>
      <c r="P68" s="80"/>
      <c r="Q68" s="85"/>
      <c r="R68" s="85"/>
      <c r="S68" s="85"/>
      <c r="T68" s="85"/>
      <c r="U68" s="79"/>
      <c r="V68" s="85"/>
      <c r="W68" s="79"/>
      <c r="X68" s="79"/>
      <c r="Y68" s="86" t="str">
        <f t="shared" si="0"/>
        <v/>
      </c>
      <c r="Z68" s="87"/>
      <c r="AA68" s="88"/>
      <c r="AB68" s="89" t="str">
        <f t="shared" si="1"/>
        <v/>
      </c>
      <c r="AC68" s="85"/>
      <c r="AD68" s="85"/>
      <c r="AE68" s="85"/>
      <c r="AF68" s="85"/>
      <c r="AG68" s="90" t="str">
        <f t="shared" si="2"/>
        <v/>
      </c>
      <c r="AH68" s="91" t="str">
        <f t="shared" si="3"/>
        <v/>
      </c>
      <c r="AI68" s="92" t="str">
        <f t="shared" si="4"/>
        <v/>
      </c>
      <c r="AJ68" s="93" t="str">
        <f t="shared" si="5"/>
        <v/>
      </c>
      <c r="AK68" s="93" t="str">
        <f t="shared" si="6"/>
        <v/>
      </c>
      <c r="AL68" s="93" t="str">
        <f t="shared" si="7"/>
        <v/>
      </c>
      <c r="AM68" s="215" t="str">
        <f t="shared" si="8"/>
        <v/>
      </c>
      <c r="AN68" s="228" t="str">
        <f>+IF(A68="","",IF(C68="",70,VLOOKUP(I68,Hoja2!A:D,4,0)))</f>
        <v/>
      </c>
      <c r="AO68" s="109"/>
      <c r="AP68" s="109"/>
      <c r="AQ68" s="109"/>
      <c r="AR68" s="109"/>
      <c r="AS68" s="109"/>
      <c r="AT68" s="109"/>
      <c r="AU68" s="109"/>
      <c r="AV68" s="109"/>
      <c r="AW68" s="109"/>
      <c r="AX68" s="109"/>
      <c r="AY68" s="109"/>
      <c r="AZ68" s="109"/>
      <c r="BA68" s="109"/>
      <c r="BB68" s="109"/>
      <c r="BC68" s="109"/>
      <c r="BD68" s="109"/>
      <c r="BE68" s="109"/>
      <c r="BF68" s="109"/>
      <c r="BG68" s="109"/>
    </row>
    <row r="69" spans="1:59" ht="15.75" customHeight="1">
      <c r="A69" s="79"/>
      <c r="B69" s="85"/>
      <c r="C69" s="79"/>
      <c r="D69" s="132"/>
      <c r="E69" s="132"/>
      <c r="F69" s="85"/>
      <c r="G69" s="85" t="str">
        <f>+IFERROR(VLOOKUP(F69,Listas!$B:$C,2,0),"")</f>
        <v/>
      </c>
      <c r="H69" s="85"/>
      <c r="I69" s="85"/>
      <c r="J69" s="85"/>
      <c r="K69" s="79"/>
      <c r="L69" s="79"/>
      <c r="M69" s="82"/>
      <c r="N69" s="79"/>
      <c r="O69" s="132"/>
      <c r="P69" s="80"/>
      <c r="Q69" s="85"/>
      <c r="R69" s="85"/>
      <c r="S69" s="85"/>
      <c r="T69" s="85"/>
      <c r="U69" s="79"/>
      <c r="V69" s="85"/>
      <c r="W69" s="79"/>
      <c r="X69" s="79"/>
      <c r="Y69" s="86" t="str">
        <f t="shared" si="0"/>
        <v/>
      </c>
      <c r="Z69" s="87"/>
      <c r="AA69" s="88"/>
      <c r="AB69" s="89" t="str">
        <f t="shared" si="1"/>
        <v/>
      </c>
      <c r="AC69" s="85"/>
      <c r="AD69" s="85"/>
      <c r="AE69" s="85"/>
      <c r="AF69" s="85"/>
      <c r="AG69" s="90" t="str">
        <f t="shared" si="2"/>
        <v/>
      </c>
      <c r="AH69" s="91" t="str">
        <f t="shared" si="3"/>
        <v/>
      </c>
      <c r="AI69" s="92" t="str">
        <f t="shared" si="4"/>
        <v/>
      </c>
      <c r="AJ69" s="93" t="str">
        <f t="shared" si="5"/>
        <v/>
      </c>
      <c r="AK69" s="93" t="str">
        <f t="shared" si="6"/>
        <v/>
      </c>
      <c r="AL69" s="93" t="str">
        <f t="shared" si="7"/>
        <v/>
      </c>
      <c r="AM69" s="215" t="str">
        <f t="shared" si="8"/>
        <v/>
      </c>
      <c r="AN69" s="228" t="str">
        <f>+IF(A69="","",IF(C69="",70,VLOOKUP(I69,Hoja2!A:D,4,0)))</f>
        <v/>
      </c>
      <c r="AO69" s="109"/>
      <c r="AP69" s="109"/>
      <c r="AQ69" s="109"/>
      <c r="AR69" s="109"/>
      <c r="AS69" s="109"/>
      <c r="AT69" s="109"/>
      <c r="AU69" s="109"/>
      <c r="AV69" s="109"/>
      <c r="AW69" s="109"/>
      <c r="AX69" s="109"/>
      <c r="AY69" s="109"/>
      <c r="AZ69" s="109"/>
      <c r="BA69" s="109"/>
      <c r="BB69" s="109"/>
      <c r="BC69" s="109"/>
      <c r="BD69" s="109"/>
      <c r="BE69" s="109"/>
      <c r="BF69" s="109"/>
      <c r="BG69" s="109"/>
    </row>
    <row r="70" spans="1:59" ht="15.75" customHeight="1">
      <c r="A70" s="79"/>
      <c r="B70" s="85"/>
      <c r="C70" s="79"/>
      <c r="D70" s="132"/>
      <c r="E70" s="132"/>
      <c r="F70" s="85"/>
      <c r="G70" s="85" t="str">
        <f>+IFERROR(VLOOKUP(F70,Listas!$B:$C,2,0),"")</f>
        <v/>
      </c>
      <c r="H70" s="85"/>
      <c r="I70" s="85"/>
      <c r="J70" s="85"/>
      <c r="K70" s="79"/>
      <c r="L70" s="79"/>
      <c r="M70" s="82"/>
      <c r="N70" s="79"/>
      <c r="O70" s="132"/>
      <c r="P70" s="80"/>
      <c r="Q70" s="85"/>
      <c r="R70" s="85"/>
      <c r="S70" s="85"/>
      <c r="T70" s="85"/>
      <c r="U70" s="79"/>
      <c r="V70" s="85"/>
      <c r="W70" s="79"/>
      <c r="X70" s="79"/>
      <c r="Y70" s="86" t="str">
        <f t="shared" si="0"/>
        <v/>
      </c>
      <c r="Z70" s="87"/>
      <c r="AA70" s="88"/>
      <c r="AB70" s="89" t="str">
        <f t="shared" si="1"/>
        <v/>
      </c>
      <c r="AC70" s="85"/>
      <c r="AD70" s="85"/>
      <c r="AE70" s="85"/>
      <c r="AF70" s="85"/>
      <c r="AG70" s="90" t="str">
        <f t="shared" si="2"/>
        <v/>
      </c>
      <c r="AH70" s="91" t="str">
        <f t="shared" si="3"/>
        <v/>
      </c>
      <c r="AI70" s="92" t="str">
        <f t="shared" si="4"/>
        <v/>
      </c>
      <c r="AJ70" s="93" t="str">
        <f t="shared" si="5"/>
        <v/>
      </c>
      <c r="AK70" s="93" t="str">
        <f t="shared" si="6"/>
        <v/>
      </c>
      <c r="AL70" s="93" t="str">
        <f t="shared" si="7"/>
        <v/>
      </c>
      <c r="AM70" s="215" t="str">
        <f t="shared" si="8"/>
        <v/>
      </c>
      <c r="AN70" s="228" t="str">
        <f>+IF(A70="","",IF(C70="",70,VLOOKUP(I70,Hoja2!A:D,4,0)))</f>
        <v/>
      </c>
      <c r="AO70" s="109"/>
      <c r="AP70" s="109"/>
      <c r="AQ70" s="109"/>
      <c r="AR70" s="109"/>
      <c r="AS70" s="109"/>
      <c r="AT70" s="109"/>
      <c r="AU70" s="109"/>
      <c r="AV70" s="109"/>
      <c r="AW70" s="109"/>
      <c r="AX70" s="109"/>
      <c r="AY70" s="109"/>
      <c r="AZ70" s="109"/>
      <c r="BA70" s="109"/>
      <c r="BB70" s="109"/>
      <c r="BC70" s="109"/>
      <c r="BD70" s="109"/>
      <c r="BE70" s="109"/>
      <c r="BF70" s="109"/>
      <c r="BG70" s="109"/>
    </row>
    <row r="71" spans="1:59" ht="15.75" customHeight="1">
      <c r="A71" s="79"/>
      <c r="B71" s="85"/>
      <c r="C71" s="79"/>
      <c r="D71" s="132"/>
      <c r="E71" s="132"/>
      <c r="F71" s="85"/>
      <c r="G71" s="85" t="str">
        <f>+IFERROR(VLOOKUP(F71,Listas!$B:$C,2,0),"")</f>
        <v/>
      </c>
      <c r="H71" s="85"/>
      <c r="I71" s="85"/>
      <c r="J71" s="85"/>
      <c r="K71" s="79"/>
      <c r="L71" s="79"/>
      <c r="M71" s="82"/>
      <c r="N71" s="79"/>
      <c r="O71" s="132"/>
      <c r="P71" s="80"/>
      <c r="Q71" s="85"/>
      <c r="R71" s="85"/>
      <c r="S71" s="85"/>
      <c r="T71" s="85"/>
      <c r="U71" s="79"/>
      <c r="V71" s="85"/>
      <c r="W71" s="79"/>
      <c r="X71" s="79"/>
      <c r="Y71" s="86" t="str">
        <f t="shared" si="0"/>
        <v/>
      </c>
      <c r="Z71" s="87"/>
      <c r="AA71" s="88"/>
      <c r="AB71" s="89" t="str">
        <f t="shared" si="1"/>
        <v/>
      </c>
      <c r="AC71" s="85"/>
      <c r="AD71" s="85"/>
      <c r="AE71" s="85"/>
      <c r="AF71" s="85"/>
      <c r="AG71" s="90" t="str">
        <f t="shared" si="2"/>
        <v/>
      </c>
      <c r="AH71" s="91" t="str">
        <f t="shared" si="3"/>
        <v/>
      </c>
      <c r="AI71" s="92" t="str">
        <f t="shared" si="4"/>
        <v/>
      </c>
      <c r="AJ71" s="93" t="str">
        <f t="shared" si="5"/>
        <v/>
      </c>
      <c r="AK71" s="93" t="str">
        <f t="shared" si="6"/>
        <v/>
      </c>
      <c r="AL71" s="93" t="str">
        <f t="shared" si="7"/>
        <v/>
      </c>
      <c r="AM71" s="215" t="str">
        <f t="shared" si="8"/>
        <v/>
      </c>
      <c r="AN71" s="228" t="str">
        <f>+IF(A71="","",IF(C71="",70,VLOOKUP(I71,Hoja2!A:D,4,0)))</f>
        <v/>
      </c>
      <c r="AO71" s="109"/>
      <c r="AP71" s="109"/>
      <c r="AQ71" s="109"/>
      <c r="AR71" s="109"/>
      <c r="AS71" s="109"/>
      <c r="AT71" s="109"/>
      <c r="AU71" s="109"/>
      <c r="AV71" s="109"/>
      <c r="AW71" s="109"/>
      <c r="AX71" s="109"/>
      <c r="AY71" s="109"/>
      <c r="AZ71" s="109"/>
      <c r="BA71" s="109"/>
      <c r="BB71" s="109"/>
      <c r="BC71" s="109"/>
      <c r="BD71" s="109"/>
      <c r="BE71" s="109"/>
      <c r="BF71" s="109"/>
      <c r="BG71" s="109"/>
    </row>
    <row r="72" spans="1:59" ht="15.75" customHeight="1">
      <c r="A72" s="79"/>
      <c r="B72" s="85"/>
      <c r="C72" s="79"/>
      <c r="D72" s="132"/>
      <c r="E72" s="132"/>
      <c r="F72" s="85"/>
      <c r="G72" s="85" t="str">
        <f>+IFERROR(VLOOKUP(F72,Listas!$B:$C,2,0),"")</f>
        <v/>
      </c>
      <c r="H72" s="85"/>
      <c r="I72" s="85"/>
      <c r="J72" s="85"/>
      <c r="K72" s="79"/>
      <c r="L72" s="79"/>
      <c r="M72" s="82"/>
      <c r="N72" s="79"/>
      <c r="O72" s="132"/>
      <c r="P72" s="80"/>
      <c r="Q72" s="85"/>
      <c r="R72" s="85"/>
      <c r="S72" s="85"/>
      <c r="T72" s="85"/>
      <c r="U72" s="79"/>
      <c r="V72" s="85"/>
      <c r="W72" s="79"/>
      <c r="X72" s="79"/>
      <c r="Y72" s="86" t="str">
        <f t="shared" si="0"/>
        <v/>
      </c>
      <c r="Z72" s="87"/>
      <c r="AA72" s="88"/>
      <c r="AB72" s="89" t="str">
        <f t="shared" si="1"/>
        <v/>
      </c>
      <c r="AC72" s="85"/>
      <c r="AD72" s="85"/>
      <c r="AE72" s="85"/>
      <c r="AF72" s="85"/>
      <c r="AG72" s="90" t="str">
        <f t="shared" si="2"/>
        <v/>
      </c>
      <c r="AH72" s="91" t="str">
        <f t="shared" si="3"/>
        <v/>
      </c>
      <c r="AI72" s="92" t="str">
        <f t="shared" si="4"/>
        <v/>
      </c>
      <c r="AJ72" s="93" t="str">
        <f t="shared" si="5"/>
        <v/>
      </c>
      <c r="AK72" s="93" t="str">
        <f t="shared" si="6"/>
        <v/>
      </c>
      <c r="AL72" s="93" t="str">
        <f t="shared" si="7"/>
        <v/>
      </c>
      <c r="AM72" s="215" t="str">
        <f t="shared" si="8"/>
        <v/>
      </c>
      <c r="AN72" s="228" t="str">
        <f>+IF(A72="","",IF(C72="",70,VLOOKUP(I72,Hoja2!A:D,4,0)))</f>
        <v/>
      </c>
      <c r="AO72" s="109"/>
      <c r="AP72" s="109"/>
      <c r="AQ72" s="109"/>
      <c r="AR72" s="109"/>
      <c r="AS72" s="109"/>
      <c r="AT72" s="109"/>
      <c r="AU72" s="109"/>
      <c r="AV72" s="109"/>
      <c r="AW72" s="109"/>
      <c r="AX72" s="109"/>
      <c r="AY72" s="109"/>
      <c r="AZ72" s="109"/>
      <c r="BA72" s="109"/>
      <c r="BB72" s="109"/>
      <c r="BC72" s="109"/>
      <c r="BD72" s="109"/>
      <c r="BE72" s="109"/>
      <c r="BF72" s="109"/>
      <c r="BG72" s="109"/>
    </row>
    <row r="73" spans="1:59" ht="15.75" customHeight="1">
      <c r="A73" s="79"/>
      <c r="B73" s="85"/>
      <c r="C73" s="79"/>
      <c r="D73" s="132"/>
      <c r="E73" s="132"/>
      <c r="F73" s="85"/>
      <c r="G73" s="85" t="str">
        <f>+IFERROR(VLOOKUP(F73,Listas!$B:$C,2,0),"")</f>
        <v/>
      </c>
      <c r="H73" s="85"/>
      <c r="I73" s="85"/>
      <c r="J73" s="85"/>
      <c r="K73" s="79"/>
      <c r="L73" s="79"/>
      <c r="M73" s="82"/>
      <c r="N73" s="79"/>
      <c r="O73" s="132"/>
      <c r="P73" s="80"/>
      <c r="Q73" s="85"/>
      <c r="R73" s="85"/>
      <c r="S73" s="85"/>
      <c r="T73" s="85"/>
      <c r="U73" s="79"/>
      <c r="V73" s="85"/>
      <c r="W73" s="79"/>
      <c r="X73" s="79"/>
      <c r="Y73" s="86" t="str">
        <f t="shared" si="0"/>
        <v/>
      </c>
      <c r="Z73" s="87"/>
      <c r="AA73" s="88"/>
      <c r="AB73" s="89" t="str">
        <f t="shared" si="1"/>
        <v/>
      </c>
      <c r="AC73" s="85"/>
      <c r="AD73" s="85"/>
      <c r="AE73" s="85"/>
      <c r="AF73" s="85"/>
      <c r="AG73" s="90" t="str">
        <f t="shared" si="2"/>
        <v/>
      </c>
      <c r="AH73" s="91" t="str">
        <f t="shared" si="3"/>
        <v/>
      </c>
      <c r="AI73" s="92" t="str">
        <f t="shared" si="4"/>
        <v/>
      </c>
      <c r="AJ73" s="93" t="str">
        <f t="shared" si="5"/>
        <v/>
      </c>
      <c r="AK73" s="93" t="str">
        <f t="shared" si="6"/>
        <v/>
      </c>
      <c r="AL73" s="93" t="str">
        <f t="shared" si="7"/>
        <v/>
      </c>
      <c r="AM73" s="215" t="str">
        <f t="shared" si="8"/>
        <v/>
      </c>
      <c r="AN73" s="228" t="str">
        <f>+IF(A73="","",IF(C73="",70,VLOOKUP(I73,Hoja2!A:D,4,0)))</f>
        <v/>
      </c>
      <c r="AO73" s="109"/>
      <c r="AP73" s="109"/>
      <c r="AQ73" s="109"/>
      <c r="AR73" s="109"/>
      <c r="AS73" s="109"/>
      <c r="AT73" s="109"/>
      <c r="AU73" s="109"/>
      <c r="AV73" s="109"/>
      <c r="AW73" s="109"/>
      <c r="AX73" s="109"/>
      <c r="AY73" s="109"/>
      <c r="AZ73" s="109"/>
      <c r="BA73" s="109"/>
      <c r="BB73" s="109"/>
      <c r="BC73" s="109"/>
      <c r="BD73" s="109"/>
      <c r="BE73" s="109"/>
      <c r="BF73" s="109"/>
      <c r="BG73" s="109"/>
    </row>
    <row r="74" spans="1:59" ht="15.75" customHeight="1">
      <c r="A74" s="79"/>
      <c r="B74" s="85"/>
      <c r="C74" s="79"/>
      <c r="D74" s="132"/>
      <c r="E74" s="132"/>
      <c r="F74" s="85"/>
      <c r="G74" s="85" t="str">
        <f>+IFERROR(VLOOKUP(F74,Listas!$B:$C,2,0),"")</f>
        <v/>
      </c>
      <c r="H74" s="85"/>
      <c r="I74" s="85"/>
      <c r="J74" s="85"/>
      <c r="K74" s="79"/>
      <c r="L74" s="79"/>
      <c r="M74" s="82"/>
      <c r="N74" s="79"/>
      <c r="O74" s="132"/>
      <c r="P74" s="80"/>
      <c r="Q74" s="85"/>
      <c r="R74" s="85"/>
      <c r="S74" s="85"/>
      <c r="T74" s="85"/>
      <c r="U74" s="79"/>
      <c r="V74" s="85"/>
      <c r="W74" s="79"/>
      <c r="X74" s="79"/>
      <c r="Y74" s="86" t="str">
        <f t="shared" si="0"/>
        <v/>
      </c>
      <c r="Z74" s="87"/>
      <c r="AA74" s="88"/>
      <c r="AB74" s="89" t="str">
        <f t="shared" si="1"/>
        <v/>
      </c>
      <c r="AC74" s="85"/>
      <c r="AD74" s="85"/>
      <c r="AE74" s="85"/>
      <c r="AF74" s="85"/>
      <c r="AG74" s="90" t="str">
        <f t="shared" si="2"/>
        <v/>
      </c>
      <c r="AH74" s="91" t="str">
        <f t="shared" si="3"/>
        <v/>
      </c>
      <c r="AI74" s="92" t="str">
        <f t="shared" si="4"/>
        <v/>
      </c>
      <c r="AJ74" s="93" t="str">
        <f t="shared" si="5"/>
        <v/>
      </c>
      <c r="AK74" s="93" t="str">
        <f t="shared" si="6"/>
        <v/>
      </c>
      <c r="AL74" s="93" t="str">
        <f t="shared" si="7"/>
        <v/>
      </c>
      <c r="AM74" s="215" t="str">
        <f t="shared" si="8"/>
        <v/>
      </c>
      <c r="AN74" s="228" t="str">
        <f>+IF(A74="","",IF(C74="",70,VLOOKUP(I74,Hoja2!A:D,4,0)))</f>
        <v/>
      </c>
      <c r="AO74" s="109"/>
      <c r="AP74" s="109"/>
      <c r="AQ74" s="109"/>
      <c r="AR74" s="109"/>
      <c r="AS74" s="109"/>
      <c r="AT74" s="109"/>
      <c r="AU74" s="109"/>
      <c r="AV74" s="109"/>
      <c r="AW74" s="109"/>
      <c r="AX74" s="109"/>
      <c r="AY74" s="109"/>
      <c r="AZ74" s="109"/>
      <c r="BA74" s="109"/>
      <c r="BB74" s="109"/>
      <c r="BC74" s="109"/>
      <c r="BD74" s="109"/>
      <c r="BE74" s="109"/>
      <c r="BF74" s="109"/>
      <c r="BG74" s="109"/>
    </row>
    <row r="75" spans="1:59" ht="15.75" customHeight="1">
      <c r="A75" s="79"/>
      <c r="B75" s="85"/>
      <c r="C75" s="79"/>
      <c r="D75" s="132"/>
      <c r="E75" s="132"/>
      <c r="F75" s="85"/>
      <c r="G75" s="85" t="str">
        <f>+IFERROR(VLOOKUP(F75,Listas!$B:$C,2,0),"")</f>
        <v/>
      </c>
      <c r="H75" s="85"/>
      <c r="I75" s="85"/>
      <c r="J75" s="85"/>
      <c r="K75" s="79"/>
      <c r="L75" s="79"/>
      <c r="M75" s="82"/>
      <c r="N75" s="79"/>
      <c r="O75" s="132"/>
      <c r="P75" s="80"/>
      <c r="Q75" s="85"/>
      <c r="R75" s="85"/>
      <c r="S75" s="85"/>
      <c r="T75" s="85"/>
      <c r="U75" s="79"/>
      <c r="V75" s="85"/>
      <c r="W75" s="79"/>
      <c r="X75" s="79"/>
      <c r="Y75" s="86" t="str">
        <f t="shared" si="0"/>
        <v/>
      </c>
      <c r="Z75" s="87"/>
      <c r="AA75" s="88"/>
      <c r="AB75" s="89" t="str">
        <f t="shared" si="1"/>
        <v/>
      </c>
      <c r="AC75" s="85"/>
      <c r="AD75" s="85"/>
      <c r="AE75" s="85"/>
      <c r="AF75" s="85"/>
      <c r="AG75" s="90" t="str">
        <f t="shared" si="2"/>
        <v/>
      </c>
      <c r="AH75" s="91" t="str">
        <f t="shared" si="3"/>
        <v/>
      </c>
      <c r="AI75" s="92" t="str">
        <f t="shared" si="4"/>
        <v/>
      </c>
      <c r="AJ75" s="93" t="str">
        <f t="shared" si="5"/>
        <v/>
      </c>
      <c r="AK75" s="93" t="str">
        <f t="shared" si="6"/>
        <v/>
      </c>
      <c r="AL75" s="93" t="str">
        <f t="shared" si="7"/>
        <v/>
      </c>
      <c r="AM75" s="215" t="str">
        <f t="shared" si="8"/>
        <v/>
      </c>
      <c r="AN75" s="228" t="str">
        <f>+IF(A75="","",IF(C75="",70,VLOOKUP(I75,Hoja2!A:D,4,0)))</f>
        <v/>
      </c>
      <c r="AO75" s="109"/>
      <c r="AP75" s="109"/>
      <c r="AQ75" s="109"/>
      <c r="AR75" s="109"/>
      <c r="AS75" s="109"/>
      <c r="AT75" s="109"/>
      <c r="AU75" s="109"/>
      <c r="AV75" s="109"/>
      <c r="AW75" s="109"/>
      <c r="AX75" s="109"/>
      <c r="AY75" s="109"/>
      <c r="AZ75" s="109"/>
      <c r="BA75" s="109"/>
      <c r="BB75" s="109"/>
      <c r="BC75" s="109"/>
      <c r="BD75" s="109"/>
      <c r="BE75" s="109"/>
      <c r="BF75" s="109"/>
      <c r="BG75" s="109"/>
    </row>
    <row r="76" spans="1:59" ht="15.75" customHeight="1">
      <c r="A76" s="79"/>
      <c r="B76" s="85"/>
      <c r="C76" s="79"/>
      <c r="D76" s="132"/>
      <c r="E76" s="132"/>
      <c r="F76" s="85"/>
      <c r="G76" s="85" t="str">
        <f>+IFERROR(VLOOKUP(F76,Listas!$B:$C,2,0),"")</f>
        <v/>
      </c>
      <c r="H76" s="85"/>
      <c r="I76" s="85"/>
      <c r="J76" s="85"/>
      <c r="K76" s="79"/>
      <c r="L76" s="79"/>
      <c r="M76" s="82"/>
      <c r="N76" s="79"/>
      <c r="O76" s="132"/>
      <c r="P76" s="80"/>
      <c r="Q76" s="85"/>
      <c r="R76" s="85"/>
      <c r="S76" s="85"/>
      <c r="T76" s="85"/>
      <c r="U76" s="79"/>
      <c r="V76" s="85"/>
      <c r="W76" s="79"/>
      <c r="X76" s="79"/>
      <c r="Y76" s="86" t="str">
        <f t="shared" si="0"/>
        <v/>
      </c>
      <c r="Z76" s="87"/>
      <c r="AA76" s="88"/>
      <c r="AB76" s="89" t="str">
        <f t="shared" si="1"/>
        <v/>
      </c>
      <c r="AC76" s="85"/>
      <c r="AD76" s="85"/>
      <c r="AE76" s="85"/>
      <c r="AF76" s="85"/>
      <c r="AG76" s="90" t="str">
        <f t="shared" si="2"/>
        <v/>
      </c>
      <c r="AH76" s="91" t="str">
        <f t="shared" si="3"/>
        <v/>
      </c>
      <c r="AI76" s="92" t="str">
        <f t="shared" si="4"/>
        <v/>
      </c>
      <c r="AJ76" s="93" t="str">
        <f t="shared" si="5"/>
        <v/>
      </c>
      <c r="AK76" s="93" t="str">
        <f t="shared" si="6"/>
        <v/>
      </c>
      <c r="AL76" s="93" t="str">
        <f t="shared" si="7"/>
        <v/>
      </c>
      <c r="AM76" s="215" t="str">
        <f t="shared" si="8"/>
        <v/>
      </c>
      <c r="AN76" s="228" t="str">
        <f>+IF(A76="","",IF(C76="",70,VLOOKUP(I76,Hoja2!A:D,4,0)))</f>
        <v/>
      </c>
      <c r="AO76" s="109"/>
      <c r="AP76" s="109"/>
      <c r="AQ76" s="109"/>
      <c r="AR76" s="109"/>
      <c r="AS76" s="109"/>
      <c r="AT76" s="109"/>
      <c r="AU76" s="109"/>
      <c r="AV76" s="109"/>
      <c r="AW76" s="109"/>
      <c r="AX76" s="109"/>
      <c r="AY76" s="109"/>
      <c r="AZ76" s="109"/>
      <c r="BA76" s="109"/>
      <c r="BB76" s="109"/>
      <c r="BC76" s="109"/>
      <c r="BD76" s="109"/>
      <c r="BE76" s="109"/>
      <c r="BF76" s="109"/>
      <c r="BG76" s="109"/>
    </row>
    <row r="77" spans="1:59" ht="15.75" customHeight="1">
      <c r="A77" s="79"/>
      <c r="B77" s="85"/>
      <c r="C77" s="79"/>
      <c r="D77" s="132"/>
      <c r="E77" s="132"/>
      <c r="F77" s="85"/>
      <c r="G77" s="85" t="str">
        <f>+IFERROR(VLOOKUP(F77,Listas!$B:$C,2,0),"")</f>
        <v/>
      </c>
      <c r="H77" s="85"/>
      <c r="I77" s="85"/>
      <c r="J77" s="85"/>
      <c r="K77" s="79"/>
      <c r="L77" s="79"/>
      <c r="M77" s="82"/>
      <c r="N77" s="79"/>
      <c r="O77" s="132"/>
      <c r="P77" s="80"/>
      <c r="Q77" s="85"/>
      <c r="R77" s="85"/>
      <c r="S77" s="85"/>
      <c r="T77" s="85"/>
      <c r="U77" s="79"/>
      <c r="V77" s="85"/>
      <c r="W77" s="79"/>
      <c r="X77" s="79"/>
      <c r="Y77" s="86" t="str">
        <f t="shared" si="0"/>
        <v/>
      </c>
      <c r="Z77" s="87"/>
      <c r="AA77" s="88"/>
      <c r="AB77" s="89" t="str">
        <f t="shared" si="1"/>
        <v/>
      </c>
      <c r="AC77" s="85"/>
      <c r="AD77" s="85"/>
      <c r="AE77" s="85"/>
      <c r="AF77" s="85"/>
      <c r="AG77" s="90" t="str">
        <f t="shared" si="2"/>
        <v/>
      </c>
      <c r="AH77" s="91" t="str">
        <f t="shared" si="3"/>
        <v/>
      </c>
      <c r="AI77" s="92" t="str">
        <f t="shared" si="4"/>
        <v/>
      </c>
      <c r="AJ77" s="93" t="str">
        <f t="shared" si="5"/>
        <v/>
      </c>
      <c r="AK77" s="93" t="str">
        <f t="shared" si="6"/>
        <v/>
      </c>
      <c r="AL77" s="93" t="str">
        <f t="shared" si="7"/>
        <v/>
      </c>
      <c r="AM77" s="215" t="str">
        <f t="shared" si="8"/>
        <v/>
      </c>
      <c r="AN77" s="228" t="str">
        <f>+IF(A77="","",IF(C77="",70,VLOOKUP(I77,Hoja2!A:D,4,0)))</f>
        <v/>
      </c>
      <c r="AO77" s="109"/>
      <c r="AP77" s="109"/>
      <c r="AQ77" s="109"/>
      <c r="AR77" s="109"/>
      <c r="AS77" s="109"/>
      <c r="AT77" s="109"/>
      <c r="AU77" s="109"/>
      <c r="AV77" s="109"/>
      <c r="AW77" s="109"/>
      <c r="AX77" s="109"/>
      <c r="AY77" s="109"/>
      <c r="AZ77" s="109"/>
      <c r="BA77" s="109"/>
      <c r="BB77" s="109"/>
      <c r="BC77" s="109"/>
      <c r="BD77" s="109"/>
      <c r="BE77" s="109"/>
      <c r="BF77" s="109"/>
      <c r="BG77" s="109"/>
    </row>
    <row r="78" spans="1:59" ht="15.75" customHeight="1">
      <c r="A78" s="79"/>
      <c r="B78" s="85"/>
      <c r="C78" s="79"/>
      <c r="D78" s="132"/>
      <c r="E78" s="132"/>
      <c r="F78" s="85"/>
      <c r="G78" s="85" t="str">
        <f>+IFERROR(VLOOKUP(F78,Listas!$B:$C,2,0),"")</f>
        <v/>
      </c>
      <c r="H78" s="85"/>
      <c r="I78" s="85"/>
      <c r="J78" s="85"/>
      <c r="K78" s="79"/>
      <c r="L78" s="79"/>
      <c r="M78" s="82"/>
      <c r="N78" s="79"/>
      <c r="O78" s="132"/>
      <c r="P78" s="80"/>
      <c r="Q78" s="85"/>
      <c r="R78" s="85"/>
      <c r="S78" s="85"/>
      <c r="T78" s="85"/>
      <c r="U78" s="79"/>
      <c r="V78" s="85"/>
      <c r="W78" s="79"/>
      <c r="X78" s="79"/>
      <c r="Y78" s="86" t="str">
        <f t="shared" si="0"/>
        <v/>
      </c>
      <c r="Z78" s="87"/>
      <c r="AA78" s="88"/>
      <c r="AB78" s="89" t="str">
        <f t="shared" si="1"/>
        <v/>
      </c>
      <c r="AC78" s="85"/>
      <c r="AD78" s="85"/>
      <c r="AE78" s="85"/>
      <c r="AF78" s="85"/>
      <c r="AG78" s="90" t="str">
        <f t="shared" si="2"/>
        <v/>
      </c>
      <c r="AH78" s="91" t="str">
        <f t="shared" si="3"/>
        <v/>
      </c>
      <c r="AI78" s="92" t="str">
        <f t="shared" si="4"/>
        <v/>
      </c>
      <c r="AJ78" s="93" t="str">
        <f t="shared" si="5"/>
        <v/>
      </c>
      <c r="AK78" s="93" t="str">
        <f t="shared" si="6"/>
        <v/>
      </c>
      <c r="AL78" s="93" t="str">
        <f t="shared" si="7"/>
        <v/>
      </c>
      <c r="AM78" s="215" t="str">
        <f t="shared" si="8"/>
        <v/>
      </c>
      <c r="AN78" s="228" t="str">
        <f>+IF(A78="","",IF(C78="",70,VLOOKUP(I78,Hoja2!A:D,4,0)))</f>
        <v/>
      </c>
      <c r="AO78" s="109"/>
      <c r="AP78" s="109"/>
      <c r="AQ78" s="109"/>
      <c r="AR78" s="109"/>
      <c r="AS78" s="109"/>
      <c r="AT78" s="109"/>
      <c r="AU78" s="109"/>
      <c r="AV78" s="109"/>
      <c r="AW78" s="109"/>
      <c r="AX78" s="109"/>
      <c r="AY78" s="109"/>
      <c r="AZ78" s="109"/>
      <c r="BA78" s="109"/>
      <c r="BB78" s="109"/>
      <c r="BC78" s="109"/>
      <c r="BD78" s="109"/>
      <c r="BE78" s="109"/>
      <c r="BF78" s="109"/>
      <c r="BG78" s="109"/>
    </row>
    <row r="79" spans="1:59" ht="15.75" customHeight="1">
      <c r="A79" s="79"/>
      <c r="B79" s="85"/>
      <c r="C79" s="79"/>
      <c r="D79" s="132"/>
      <c r="E79" s="132"/>
      <c r="F79" s="85"/>
      <c r="G79" s="85" t="str">
        <f>+IFERROR(VLOOKUP(F79,Listas!$B:$C,2,0),"")</f>
        <v/>
      </c>
      <c r="H79" s="85"/>
      <c r="I79" s="85"/>
      <c r="J79" s="85"/>
      <c r="K79" s="79"/>
      <c r="L79" s="79"/>
      <c r="M79" s="82"/>
      <c r="N79" s="79"/>
      <c r="O79" s="132"/>
      <c r="P79" s="80"/>
      <c r="Q79" s="85"/>
      <c r="R79" s="85"/>
      <c r="S79" s="85"/>
      <c r="T79" s="85"/>
      <c r="U79" s="79"/>
      <c r="V79" s="85"/>
      <c r="W79" s="79"/>
      <c r="X79" s="79"/>
      <c r="Y79" s="86" t="str">
        <f t="shared" si="0"/>
        <v/>
      </c>
      <c r="Z79" s="87"/>
      <c r="AA79" s="88"/>
      <c r="AB79" s="89" t="str">
        <f t="shared" si="1"/>
        <v/>
      </c>
      <c r="AC79" s="85"/>
      <c r="AD79" s="85"/>
      <c r="AE79" s="85"/>
      <c r="AF79" s="85"/>
      <c r="AG79" s="90" t="str">
        <f t="shared" si="2"/>
        <v/>
      </c>
      <c r="AH79" s="91" t="str">
        <f t="shared" si="3"/>
        <v/>
      </c>
      <c r="AI79" s="92" t="str">
        <f t="shared" si="4"/>
        <v/>
      </c>
      <c r="AJ79" s="93" t="str">
        <f t="shared" si="5"/>
        <v/>
      </c>
      <c r="AK79" s="93" t="str">
        <f t="shared" si="6"/>
        <v/>
      </c>
      <c r="AL79" s="93" t="str">
        <f t="shared" si="7"/>
        <v/>
      </c>
      <c r="AM79" s="215" t="str">
        <f t="shared" si="8"/>
        <v/>
      </c>
      <c r="AN79" s="228" t="str">
        <f>+IF(A79="","",IF(C79="",70,VLOOKUP(I79,Hoja2!A:D,4,0)))</f>
        <v/>
      </c>
      <c r="AO79" s="109"/>
      <c r="AP79" s="109"/>
      <c r="AQ79" s="109"/>
      <c r="AR79" s="109"/>
      <c r="AS79" s="109"/>
      <c r="AT79" s="109"/>
      <c r="AU79" s="109"/>
      <c r="AV79" s="109"/>
      <c r="AW79" s="109"/>
      <c r="AX79" s="109"/>
      <c r="AY79" s="109"/>
      <c r="AZ79" s="109"/>
      <c r="BA79" s="109"/>
      <c r="BB79" s="109"/>
      <c r="BC79" s="109"/>
      <c r="BD79" s="109"/>
      <c r="BE79" s="109"/>
      <c r="BF79" s="109"/>
      <c r="BG79" s="109"/>
    </row>
    <row r="80" spans="1:59" ht="15.75" customHeight="1">
      <c r="A80" s="79"/>
      <c r="B80" s="85"/>
      <c r="C80" s="79"/>
      <c r="D80" s="132"/>
      <c r="E80" s="132"/>
      <c r="F80" s="85"/>
      <c r="G80" s="85" t="str">
        <f>+IFERROR(VLOOKUP(F80,Listas!$B:$C,2,0),"")</f>
        <v/>
      </c>
      <c r="H80" s="85"/>
      <c r="I80" s="85"/>
      <c r="J80" s="85"/>
      <c r="K80" s="79"/>
      <c r="L80" s="79"/>
      <c r="M80" s="82"/>
      <c r="N80" s="79"/>
      <c r="O80" s="132"/>
      <c r="P80" s="80"/>
      <c r="Q80" s="85"/>
      <c r="R80" s="85"/>
      <c r="S80" s="85"/>
      <c r="T80" s="85"/>
      <c r="U80" s="79"/>
      <c r="V80" s="85"/>
      <c r="W80" s="79"/>
      <c r="X80" s="79"/>
      <c r="Y80" s="86" t="str">
        <f t="shared" si="0"/>
        <v/>
      </c>
      <c r="Z80" s="87"/>
      <c r="AA80" s="88"/>
      <c r="AB80" s="89" t="str">
        <f t="shared" si="1"/>
        <v/>
      </c>
      <c r="AC80" s="85"/>
      <c r="AD80" s="85"/>
      <c r="AE80" s="85"/>
      <c r="AF80" s="85"/>
      <c r="AG80" s="90" t="str">
        <f t="shared" si="2"/>
        <v/>
      </c>
      <c r="AH80" s="91" t="str">
        <f t="shared" si="3"/>
        <v/>
      </c>
      <c r="AI80" s="92" t="str">
        <f t="shared" si="4"/>
        <v/>
      </c>
      <c r="AJ80" s="93" t="str">
        <f t="shared" si="5"/>
        <v/>
      </c>
      <c r="AK80" s="93" t="str">
        <f t="shared" si="6"/>
        <v/>
      </c>
      <c r="AL80" s="93" t="str">
        <f t="shared" si="7"/>
        <v/>
      </c>
      <c r="AM80" s="215" t="str">
        <f t="shared" si="8"/>
        <v/>
      </c>
      <c r="AN80" s="228" t="str">
        <f>+IF(A80="","",IF(C80="",70,VLOOKUP(I80,Hoja2!A:D,4,0)))</f>
        <v/>
      </c>
      <c r="AO80" s="109"/>
      <c r="AP80" s="109"/>
      <c r="AQ80" s="109"/>
      <c r="AR80" s="109"/>
      <c r="AS80" s="109"/>
      <c r="AT80" s="109"/>
      <c r="AU80" s="109"/>
      <c r="AV80" s="109"/>
      <c r="AW80" s="109"/>
      <c r="AX80" s="109"/>
      <c r="AY80" s="109"/>
      <c r="AZ80" s="109"/>
      <c r="BA80" s="109"/>
      <c r="BB80" s="109"/>
      <c r="BC80" s="109"/>
      <c r="BD80" s="109"/>
      <c r="BE80" s="109"/>
      <c r="BF80" s="109"/>
      <c r="BG80" s="109"/>
    </row>
    <row r="81" spans="1:59" ht="15.75" customHeight="1">
      <c r="A81" s="79"/>
      <c r="B81" s="85"/>
      <c r="C81" s="79"/>
      <c r="D81" s="132"/>
      <c r="E81" s="132"/>
      <c r="F81" s="85"/>
      <c r="G81" s="85" t="str">
        <f>+IFERROR(VLOOKUP(F81,Listas!$B:$C,2,0),"")</f>
        <v/>
      </c>
      <c r="H81" s="85"/>
      <c r="I81" s="85"/>
      <c r="J81" s="85"/>
      <c r="K81" s="79"/>
      <c r="L81" s="79"/>
      <c r="M81" s="82"/>
      <c r="N81" s="79"/>
      <c r="O81" s="132"/>
      <c r="P81" s="80"/>
      <c r="Q81" s="85"/>
      <c r="R81" s="85"/>
      <c r="S81" s="85"/>
      <c r="T81" s="85"/>
      <c r="U81" s="79"/>
      <c r="V81" s="85"/>
      <c r="W81" s="79"/>
      <c r="X81" s="79"/>
      <c r="Y81" s="86" t="str">
        <f t="shared" si="0"/>
        <v/>
      </c>
      <c r="Z81" s="87"/>
      <c r="AA81" s="88"/>
      <c r="AB81" s="89" t="str">
        <f t="shared" si="1"/>
        <v/>
      </c>
      <c r="AC81" s="85"/>
      <c r="AD81" s="85"/>
      <c r="AE81" s="85"/>
      <c r="AF81" s="85"/>
      <c r="AG81" s="90" t="str">
        <f t="shared" si="2"/>
        <v/>
      </c>
      <c r="AH81" s="91" t="str">
        <f t="shared" si="3"/>
        <v/>
      </c>
      <c r="AI81" s="92" t="str">
        <f t="shared" si="4"/>
        <v/>
      </c>
      <c r="AJ81" s="93" t="str">
        <f t="shared" si="5"/>
        <v/>
      </c>
      <c r="AK81" s="93" t="str">
        <f t="shared" si="6"/>
        <v/>
      </c>
      <c r="AL81" s="93" t="str">
        <f t="shared" si="7"/>
        <v/>
      </c>
      <c r="AM81" s="215" t="str">
        <f t="shared" si="8"/>
        <v/>
      </c>
      <c r="AN81" s="228" t="str">
        <f>+IF(A81="","",IF(C81="",70,VLOOKUP(I81,Hoja2!A:D,4,0)))</f>
        <v/>
      </c>
      <c r="AO81" s="109"/>
      <c r="AP81" s="109"/>
      <c r="AQ81" s="109"/>
      <c r="AR81" s="109"/>
      <c r="AS81" s="109"/>
      <c r="AT81" s="109"/>
      <c r="AU81" s="109"/>
      <c r="AV81" s="109"/>
      <c r="AW81" s="109"/>
      <c r="AX81" s="109"/>
      <c r="AY81" s="109"/>
      <c r="AZ81" s="109"/>
      <c r="BA81" s="109"/>
      <c r="BB81" s="109"/>
      <c r="BC81" s="109"/>
      <c r="BD81" s="109"/>
      <c r="BE81" s="109"/>
      <c r="BF81" s="109"/>
      <c r="BG81" s="109"/>
    </row>
    <row r="82" spans="1:59" ht="15.75" customHeight="1">
      <c r="A82" s="79"/>
      <c r="B82" s="85"/>
      <c r="C82" s="79"/>
      <c r="D82" s="132"/>
      <c r="E82" s="132"/>
      <c r="F82" s="85"/>
      <c r="G82" s="85" t="str">
        <f>+IFERROR(VLOOKUP(F82,Listas!$B:$C,2,0),"")</f>
        <v/>
      </c>
      <c r="H82" s="85"/>
      <c r="I82" s="85"/>
      <c r="J82" s="85"/>
      <c r="K82" s="79"/>
      <c r="L82" s="79"/>
      <c r="M82" s="82"/>
      <c r="N82" s="79"/>
      <c r="O82" s="132"/>
      <c r="P82" s="80"/>
      <c r="Q82" s="85"/>
      <c r="R82" s="85"/>
      <c r="S82" s="85"/>
      <c r="T82" s="85"/>
      <c r="U82" s="79"/>
      <c r="V82" s="85"/>
      <c r="W82" s="79"/>
      <c r="X82" s="79"/>
      <c r="Y82" s="86" t="str">
        <f t="shared" si="0"/>
        <v/>
      </c>
      <c r="Z82" s="87"/>
      <c r="AA82" s="88"/>
      <c r="AB82" s="89" t="str">
        <f t="shared" si="1"/>
        <v/>
      </c>
      <c r="AC82" s="85"/>
      <c r="AD82" s="85"/>
      <c r="AE82" s="85"/>
      <c r="AF82" s="85"/>
      <c r="AG82" s="90" t="str">
        <f t="shared" si="2"/>
        <v/>
      </c>
      <c r="AH82" s="91" t="str">
        <f t="shared" si="3"/>
        <v/>
      </c>
      <c r="AI82" s="92" t="str">
        <f t="shared" si="4"/>
        <v/>
      </c>
      <c r="AJ82" s="93" t="str">
        <f t="shared" si="5"/>
        <v/>
      </c>
      <c r="AK82" s="93" t="str">
        <f t="shared" si="6"/>
        <v/>
      </c>
      <c r="AL82" s="93" t="str">
        <f t="shared" si="7"/>
        <v/>
      </c>
      <c r="AM82" s="215" t="str">
        <f t="shared" si="8"/>
        <v/>
      </c>
      <c r="AN82" s="228" t="str">
        <f>+IF(A82="","",IF(C82="",70,VLOOKUP(I82,Hoja2!A:D,4,0)))</f>
        <v/>
      </c>
      <c r="AO82" s="109"/>
      <c r="AP82" s="109"/>
      <c r="AQ82" s="109"/>
      <c r="AR82" s="109"/>
      <c r="AS82" s="109"/>
      <c r="AT82" s="109"/>
      <c r="AU82" s="109"/>
      <c r="AV82" s="109"/>
      <c r="AW82" s="109"/>
      <c r="AX82" s="109"/>
      <c r="AY82" s="109"/>
      <c r="AZ82" s="109"/>
      <c r="BA82" s="109"/>
      <c r="BB82" s="109"/>
      <c r="BC82" s="109"/>
      <c r="BD82" s="109"/>
      <c r="BE82" s="109"/>
      <c r="BF82" s="109"/>
      <c r="BG82" s="109"/>
    </row>
    <row r="83" spans="1:59" ht="15.75" customHeight="1">
      <c r="A83" s="79"/>
      <c r="B83" s="85"/>
      <c r="C83" s="79"/>
      <c r="D83" s="132"/>
      <c r="E83" s="132"/>
      <c r="F83" s="85"/>
      <c r="G83" s="85" t="str">
        <f>+IFERROR(VLOOKUP(F83,Listas!$B:$C,2,0),"")</f>
        <v/>
      </c>
      <c r="H83" s="85"/>
      <c r="I83" s="85"/>
      <c r="J83" s="85"/>
      <c r="K83" s="79"/>
      <c r="L83" s="79"/>
      <c r="M83" s="82"/>
      <c r="N83" s="79"/>
      <c r="O83" s="132"/>
      <c r="P83" s="80"/>
      <c r="Q83" s="85"/>
      <c r="R83" s="85"/>
      <c r="S83" s="85"/>
      <c r="T83" s="85"/>
      <c r="U83" s="79"/>
      <c r="V83" s="85"/>
      <c r="W83" s="79"/>
      <c r="X83" s="79"/>
      <c r="Y83" s="86" t="str">
        <f t="shared" si="0"/>
        <v/>
      </c>
      <c r="Z83" s="87"/>
      <c r="AA83" s="88"/>
      <c r="AB83" s="89" t="str">
        <f t="shared" si="1"/>
        <v/>
      </c>
      <c r="AC83" s="85"/>
      <c r="AD83" s="85"/>
      <c r="AE83" s="85"/>
      <c r="AF83" s="85"/>
      <c r="AG83" s="90" t="str">
        <f t="shared" si="2"/>
        <v/>
      </c>
      <c r="AH83" s="91" t="str">
        <f t="shared" si="3"/>
        <v/>
      </c>
      <c r="AI83" s="92" t="str">
        <f t="shared" si="4"/>
        <v/>
      </c>
      <c r="AJ83" s="93" t="str">
        <f t="shared" si="5"/>
        <v/>
      </c>
      <c r="AK83" s="93" t="str">
        <f t="shared" si="6"/>
        <v/>
      </c>
      <c r="AL83" s="93" t="str">
        <f t="shared" si="7"/>
        <v/>
      </c>
      <c r="AM83" s="215" t="str">
        <f t="shared" si="8"/>
        <v/>
      </c>
      <c r="AN83" s="228" t="str">
        <f>+IF(A83="","",IF(C83="",70,VLOOKUP(I83,Hoja2!A:D,4,0)))</f>
        <v/>
      </c>
      <c r="AO83" s="109"/>
      <c r="AP83" s="109"/>
      <c r="AQ83" s="109"/>
      <c r="AR83" s="109"/>
      <c r="AS83" s="109"/>
      <c r="AT83" s="109"/>
      <c r="AU83" s="109"/>
      <c r="AV83" s="109"/>
      <c r="AW83" s="109"/>
      <c r="AX83" s="109"/>
      <c r="AY83" s="109"/>
      <c r="AZ83" s="109"/>
      <c r="BA83" s="109"/>
      <c r="BB83" s="109"/>
      <c r="BC83" s="109"/>
      <c r="BD83" s="109"/>
      <c r="BE83" s="109"/>
      <c r="BF83" s="109"/>
      <c r="BG83" s="109"/>
    </row>
    <row r="84" spans="1:59" ht="15.75" customHeight="1">
      <c r="A84" s="79"/>
      <c r="B84" s="85"/>
      <c r="C84" s="79"/>
      <c r="D84" s="132"/>
      <c r="E84" s="132"/>
      <c r="F84" s="85"/>
      <c r="G84" s="85" t="str">
        <f>+IFERROR(VLOOKUP(F84,Listas!$B:$C,2,0),"")</f>
        <v/>
      </c>
      <c r="H84" s="85"/>
      <c r="I84" s="85"/>
      <c r="J84" s="85"/>
      <c r="K84" s="79"/>
      <c r="L84" s="79"/>
      <c r="M84" s="82"/>
      <c r="N84" s="79"/>
      <c r="O84" s="132"/>
      <c r="P84" s="80"/>
      <c r="Q84" s="85"/>
      <c r="R84" s="85"/>
      <c r="S84" s="85"/>
      <c r="T84" s="85"/>
      <c r="U84" s="79"/>
      <c r="V84" s="85"/>
      <c r="W84" s="79"/>
      <c r="X84" s="79"/>
      <c r="Y84" s="86" t="str">
        <f t="shared" si="0"/>
        <v/>
      </c>
      <c r="Z84" s="87"/>
      <c r="AA84" s="88"/>
      <c r="AB84" s="89" t="str">
        <f t="shared" si="1"/>
        <v/>
      </c>
      <c r="AC84" s="85"/>
      <c r="AD84" s="85"/>
      <c r="AE84" s="85"/>
      <c r="AF84" s="85"/>
      <c r="AG84" s="90" t="str">
        <f t="shared" si="2"/>
        <v/>
      </c>
      <c r="AH84" s="91" t="str">
        <f t="shared" si="3"/>
        <v/>
      </c>
      <c r="AI84" s="92" t="str">
        <f t="shared" si="4"/>
        <v/>
      </c>
      <c r="AJ84" s="93" t="str">
        <f t="shared" si="5"/>
        <v/>
      </c>
      <c r="AK84" s="93" t="str">
        <f t="shared" si="6"/>
        <v/>
      </c>
      <c r="AL84" s="93" t="str">
        <f t="shared" si="7"/>
        <v/>
      </c>
      <c r="AM84" s="215" t="str">
        <f t="shared" si="8"/>
        <v/>
      </c>
      <c r="AN84" s="228" t="str">
        <f>+IF(A84="","",IF(C84="",70,VLOOKUP(I84,Hoja2!A:D,4,0)))</f>
        <v/>
      </c>
      <c r="AO84" s="109"/>
      <c r="AP84" s="109"/>
      <c r="AQ84" s="109"/>
      <c r="AR84" s="109"/>
      <c r="AS84" s="109"/>
      <c r="AT84" s="109"/>
      <c r="AU84" s="109"/>
      <c r="AV84" s="109"/>
      <c r="AW84" s="109"/>
      <c r="AX84" s="109"/>
      <c r="AY84" s="109"/>
      <c r="AZ84" s="109"/>
      <c r="BA84" s="109"/>
      <c r="BB84" s="109"/>
      <c r="BC84" s="109"/>
      <c r="BD84" s="109"/>
      <c r="BE84" s="109"/>
      <c r="BF84" s="109"/>
      <c r="BG84" s="109"/>
    </row>
    <row r="85" spans="1:59" ht="15.75" customHeight="1">
      <c r="A85" s="79"/>
      <c r="B85" s="85"/>
      <c r="C85" s="79"/>
      <c r="D85" s="132"/>
      <c r="E85" s="132"/>
      <c r="F85" s="85"/>
      <c r="G85" s="85" t="str">
        <f>+IFERROR(VLOOKUP(F85,Listas!$B:$C,2,0),"")</f>
        <v/>
      </c>
      <c r="H85" s="85"/>
      <c r="I85" s="85"/>
      <c r="J85" s="85"/>
      <c r="K85" s="79"/>
      <c r="L85" s="79"/>
      <c r="M85" s="82"/>
      <c r="N85" s="79"/>
      <c r="O85" s="132"/>
      <c r="P85" s="80"/>
      <c r="Q85" s="85"/>
      <c r="R85" s="85"/>
      <c r="S85" s="85"/>
      <c r="T85" s="85"/>
      <c r="U85" s="79"/>
      <c r="V85" s="85"/>
      <c r="W85" s="79"/>
      <c r="X85" s="79"/>
      <c r="Y85" s="86" t="str">
        <f t="shared" si="0"/>
        <v/>
      </c>
      <c r="Z85" s="87"/>
      <c r="AA85" s="88"/>
      <c r="AB85" s="89" t="str">
        <f t="shared" si="1"/>
        <v/>
      </c>
      <c r="AC85" s="85"/>
      <c r="AD85" s="85"/>
      <c r="AE85" s="85"/>
      <c r="AF85" s="85"/>
      <c r="AG85" s="90" t="str">
        <f t="shared" si="2"/>
        <v/>
      </c>
      <c r="AH85" s="91" t="str">
        <f t="shared" si="3"/>
        <v/>
      </c>
      <c r="AI85" s="92" t="str">
        <f t="shared" si="4"/>
        <v/>
      </c>
      <c r="AJ85" s="93" t="str">
        <f t="shared" si="5"/>
        <v/>
      </c>
      <c r="AK85" s="93" t="str">
        <f t="shared" si="6"/>
        <v/>
      </c>
      <c r="AL85" s="93" t="str">
        <f t="shared" si="7"/>
        <v/>
      </c>
      <c r="AM85" s="215" t="str">
        <f t="shared" si="8"/>
        <v/>
      </c>
      <c r="AN85" s="228" t="str">
        <f>+IF(A85="","",IF(C85="",70,VLOOKUP(I85,Hoja2!A:D,4,0)))</f>
        <v/>
      </c>
      <c r="AO85" s="109"/>
      <c r="AP85" s="109"/>
      <c r="AQ85" s="109"/>
      <c r="AR85" s="109"/>
      <c r="AS85" s="109"/>
      <c r="AT85" s="109"/>
      <c r="AU85" s="109"/>
      <c r="AV85" s="109"/>
      <c r="AW85" s="109"/>
      <c r="AX85" s="109"/>
      <c r="AY85" s="109"/>
      <c r="AZ85" s="109"/>
      <c r="BA85" s="109"/>
      <c r="BB85" s="109"/>
      <c r="BC85" s="109"/>
      <c r="BD85" s="109"/>
      <c r="BE85" s="109"/>
      <c r="BF85" s="109"/>
      <c r="BG85" s="109"/>
    </row>
    <row r="86" spans="1:59" ht="15.75" customHeight="1">
      <c r="A86" s="79"/>
      <c r="B86" s="85"/>
      <c r="C86" s="79"/>
      <c r="D86" s="132"/>
      <c r="E86" s="132"/>
      <c r="F86" s="85"/>
      <c r="G86" s="85" t="str">
        <f>+IFERROR(VLOOKUP(F86,Listas!$B:$C,2,0),"")</f>
        <v/>
      </c>
      <c r="H86" s="85"/>
      <c r="I86" s="85"/>
      <c r="J86" s="85"/>
      <c r="K86" s="79"/>
      <c r="L86" s="79"/>
      <c r="M86" s="82"/>
      <c r="N86" s="79"/>
      <c r="O86" s="132"/>
      <c r="P86" s="80"/>
      <c r="Q86" s="85"/>
      <c r="R86" s="85"/>
      <c r="S86" s="85"/>
      <c r="T86" s="85"/>
      <c r="U86" s="79"/>
      <c r="V86" s="85"/>
      <c r="W86" s="79"/>
      <c r="X86" s="79"/>
      <c r="Y86" s="86" t="str">
        <f t="shared" si="0"/>
        <v/>
      </c>
      <c r="Z86" s="87"/>
      <c r="AA86" s="88"/>
      <c r="AB86" s="89" t="str">
        <f t="shared" si="1"/>
        <v/>
      </c>
      <c r="AC86" s="85"/>
      <c r="AD86" s="85"/>
      <c r="AE86" s="85"/>
      <c r="AF86" s="85"/>
      <c r="AG86" s="90" t="str">
        <f t="shared" si="2"/>
        <v/>
      </c>
      <c r="AH86" s="91" t="str">
        <f t="shared" si="3"/>
        <v/>
      </c>
      <c r="AI86" s="92" t="str">
        <f t="shared" si="4"/>
        <v/>
      </c>
      <c r="AJ86" s="93" t="str">
        <f t="shared" si="5"/>
        <v/>
      </c>
      <c r="AK86" s="93" t="str">
        <f t="shared" si="6"/>
        <v/>
      </c>
      <c r="AL86" s="93" t="str">
        <f t="shared" si="7"/>
        <v/>
      </c>
      <c r="AM86" s="215" t="str">
        <f t="shared" si="8"/>
        <v/>
      </c>
      <c r="AN86" s="228" t="str">
        <f>+IF(A86="","",IF(C86="",70,VLOOKUP(I86,Hoja2!A:D,4,0)))</f>
        <v/>
      </c>
      <c r="AO86" s="109"/>
      <c r="AP86" s="109"/>
      <c r="AQ86" s="109"/>
      <c r="AR86" s="109"/>
      <c r="AS86" s="109"/>
      <c r="AT86" s="109"/>
      <c r="AU86" s="109"/>
      <c r="AV86" s="109"/>
      <c r="AW86" s="109"/>
      <c r="AX86" s="109"/>
      <c r="AY86" s="109"/>
      <c r="AZ86" s="109"/>
      <c r="BA86" s="109"/>
      <c r="BB86" s="109"/>
      <c r="BC86" s="109"/>
      <c r="BD86" s="109"/>
      <c r="BE86" s="109"/>
      <c r="BF86" s="109"/>
      <c r="BG86" s="109"/>
    </row>
    <row r="87" spans="1:59" ht="15.75" customHeight="1">
      <c r="A87" s="79"/>
      <c r="B87" s="85"/>
      <c r="C87" s="79"/>
      <c r="D87" s="132"/>
      <c r="E87" s="132"/>
      <c r="F87" s="85"/>
      <c r="G87" s="85" t="str">
        <f>+IFERROR(VLOOKUP(F87,Listas!$B:$C,2,0),"")</f>
        <v/>
      </c>
      <c r="H87" s="85"/>
      <c r="I87" s="85"/>
      <c r="J87" s="85"/>
      <c r="K87" s="79"/>
      <c r="L87" s="79"/>
      <c r="M87" s="82"/>
      <c r="N87" s="79"/>
      <c r="O87" s="132"/>
      <c r="P87" s="80"/>
      <c r="Q87" s="85"/>
      <c r="R87" s="85"/>
      <c r="S87" s="85"/>
      <c r="T87" s="85"/>
      <c r="U87" s="79"/>
      <c r="V87" s="85"/>
      <c r="W87" s="79"/>
      <c r="X87" s="79"/>
      <c r="Y87" s="86" t="str">
        <f t="shared" si="0"/>
        <v/>
      </c>
      <c r="Z87" s="87"/>
      <c r="AA87" s="88"/>
      <c r="AB87" s="89" t="str">
        <f t="shared" si="1"/>
        <v/>
      </c>
      <c r="AC87" s="85"/>
      <c r="AD87" s="85"/>
      <c r="AE87" s="85"/>
      <c r="AF87" s="85"/>
      <c r="AG87" s="90" t="str">
        <f t="shared" si="2"/>
        <v/>
      </c>
      <c r="AH87" s="91" t="str">
        <f t="shared" si="3"/>
        <v/>
      </c>
      <c r="AI87" s="92" t="str">
        <f t="shared" si="4"/>
        <v/>
      </c>
      <c r="AJ87" s="93" t="str">
        <f t="shared" si="5"/>
        <v/>
      </c>
      <c r="AK87" s="93" t="str">
        <f t="shared" si="6"/>
        <v/>
      </c>
      <c r="AL87" s="93" t="str">
        <f t="shared" si="7"/>
        <v/>
      </c>
      <c r="AM87" s="215" t="str">
        <f t="shared" si="8"/>
        <v/>
      </c>
      <c r="AN87" s="228" t="str">
        <f>+IF(A87="","",IF(C87="",70,VLOOKUP(I87,Hoja2!A:D,4,0)))</f>
        <v/>
      </c>
      <c r="AO87" s="109"/>
      <c r="AP87" s="109"/>
      <c r="AQ87" s="109"/>
      <c r="AR87" s="109"/>
      <c r="AS87" s="109"/>
      <c r="AT87" s="109"/>
      <c r="AU87" s="109"/>
      <c r="AV87" s="109"/>
      <c r="AW87" s="109"/>
      <c r="AX87" s="109"/>
      <c r="AY87" s="109"/>
      <c r="AZ87" s="109"/>
      <c r="BA87" s="109"/>
      <c r="BB87" s="109"/>
      <c r="BC87" s="109"/>
      <c r="BD87" s="109"/>
      <c r="BE87" s="109"/>
      <c r="BF87" s="109"/>
      <c r="BG87" s="109"/>
    </row>
    <row r="88" spans="1:59" ht="15.75" customHeight="1">
      <c r="A88" s="79"/>
      <c r="B88" s="85"/>
      <c r="C88" s="79"/>
      <c r="D88" s="132"/>
      <c r="E88" s="132"/>
      <c r="F88" s="85"/>
      <c r="G88" s="85" t="str">
        <f>+IFERROR(VLOOKUP(F88,Listas!$B:$C,2,0),"")</f>
        <v/>
      </c>
      <c r="H88" s="85"/>
      <c r="I88" s="85"/>
      <c r="J88" s="85"/>
      <c r="K88" s="79"/>
      <c r="L88" s="79"/>
      <c r="M88" s="82"/>
      <c r="N88" s="79"/>
      <c r="O88" s="132"/>
      <c r="P88" s="80"/>
      <c r="Q88" s="85"/>
      <c r="R88" s="85"/>
      <c r="S88" s="85"/>
      <c r="T88" s="85"/>
      <c r="U88" s="79"/>
      <c r="V88" s="85"/>
      <c r="W88" s="79"/>
      <c r="X88" s="79"/>
      <c r="Y88" s="86" t="str">
        <f t="shared" si="0"/>
        <v/>
      </c>
      <c r="Z88" s="87"/>
      <c r="AA88" s="88"/>
      <c r="AB88" s="89" t="str">
        <f t="shared" si="1"/>
        <v/>
      </c>
      <c r="AC88" s="85"/>
      <c r="AD88" s="85"/>
      <c r="AE88" s="85"/>
      <c r="AF88" s="85"/>
      <c r="AG88" s="90" t="str">
        <f t="shared" si="2"/>
        <v/>
      </c>
      <c r="AH88" s="91" t="str">
        <f t="shared" si="3"/>
        <v/>
      </c>
      <c r="AI88" s="92" t="str">
        <f t="shared" si="4"/>
        <v/>
      </c>
      <c r="AJ88" s="93" t="str">
        <f t="shared" si="5"/>
        <v/>
      </c>
      <c r="AK88" s="93" t="str">
        <f t="shared" si="6"/>
        <v/>
      </c>
      <c r="AL88" s="93" t="str">
        <f t="shared" si="7"/>
        <v/>
      </c>
      <c r="AM88" s="215" t="str">
        <f t="shared" si="8"/>
        <v/>
      </c>
      <c r="AN88" s="228" t="str">
        <f>+IF(A88="","",IF(C88="",70,VLOOKUP(I88,Hoja2!A:D,4,0)))</f>
        <v/>
      </c>
      <c r="AO88" s="109"/>
      <c r="AP88" s="109"/>
      <c r="AQ88" s="109"/>
      <c r="AR88" s="109"/>
      <c r="AS88" s="109"/>
      <c r="AT88" s="109"/>
      <c r="AU88" s="109"/>
      <c r="AV88" s="109"/>
      <c r="AW88" s="109"/>
      <c r="AX88" s="109"/>
      <c r="AY88" s="109"/>
      <c r="AZ88" s="109"/>
      <c r="BA88" s="109"/>
      <c r="BB88" s="109"/>
      <c r="BC88" s="109"/>
      <c r="BD88" s="109"/>
      <c r="BE88" s="109"/>
      <c r="BF88" s="109"/>
      <c r="BG88" s="109"/>
    </row>
    <row r="89" spans="1:59" ht="15.75" customHeight="1">
      <c r="A89" s="79"/>
      <c r="B89" s="85"/>
      <c r="C89" s="79"/>
      <c r="D89" s="132"/>
      <c r="E89" s="132"/>
      <c r="F89" s="85"/>
      <c r="G89" s="85" t="str">
        <f>+IFERROR(VLOOKUP(F89,Listas!$B:$C,2,0),"")</f>
        <v/>
      </c>
      <c r="H89" s="85"/>
      <c r="I89" s="85"/>
      <c r="J89" s="85"/>
      <c r="K89" s="79"/>
      <c r="L89" s="79"/>
      <c r="M89" s="82"/>
      <c r="N89" s="79"/>
      <c r="O89" s="132"/>
      <c r="P89" s="80"/>
      <c r="Q89" s="85"/>
      <c r="R89" s="85"/>
      <c r="S89" s="85"/>
      <c r="T89" s="85"/>
      <c r="U89" s="79"/>
      <c r="V89" s="85"/>
      <c r="W89" s="79"/>
      <c r="X89" s="79"/>
      <c r="Y89" s="86" t="str">
        <f t="shared" si="0"/>
        <v/>
      </c>
      <c r="Z89" s="87"/>
      <c r="AA89" s="88"/>
      <c r="AB89" s="89" t="str">
        <f t="shared" si="1"/>
        <v/>
      </c>
      <c r="AC89" s="85"/>
      <c r="AD89" s="85"/>
      <c r="AE89" s="85"/>
      <c r="AF89" s="85"/>
      <c r="AG89" s="90" t="str">
        <f t="shared" si="2"/>
        <v/>
      </c>
      <c r="AH89" s="91" t="str">
        <f t="shared" si="3"/>
        <v/>
      </c>
      <c r="AI89" s="92" t="str">
        <f t="shared" si="4"/>
        <v/>
      </c>
      <c r="AJ89" s="93" t="str">
        <f t="shared" si="5"/>
        <v/>
      </c>
      <c r="AK89" s="93" t="str">
        <f t="shared" si="6"/>
        <v/>
      </c>
      <c r="AL89" s="93" t="str">
        <f t="shared" si="7"/>
        <v/>
      </c>
      <c r="AM89" s="215" t="str">
        <f t="shared" si="8"/>
        <v/>
      </c>
      <c r="AN89" s="228" t="str">
        <f>+IF(A89="","",IF(C89="",70,VLOOKUP(I89,Hoja2!A:D,4,0)))</f>
        <v/>
      </c>
      <c r="AO89" s="109"/>
      <c r="AP89" s="109"/>
      <c r="AQ89" s="109"/>
      <c r="AR89" s="109"/>
      <c r="AS89" s="109"/>
      <c r="AT89" s="109"/>
      <c r="AU89" s="109"/>
      <c r="AV89" s="109"/>
      <c r="AW89" s="109"/>
      <c r="AX89" s="109"/>
      <c r="AY89" s="109"/>
      <c r="AZ89" s="109"/>
      <c r="BA89" s="109"/>
      <c r="BB89" s="109"/>
      <c r="BC89" s="109"/>
      <c r="BD89" s="109"/>
      <c r="BE89" s="109"/>
      <c r="BF89" s="109"/>
      <c r="BG89" s="109"/>
    </row>
    <row r="90" spans="1:59" ht="15.75" customHeight="1">
      <c r="A90" s="79"/>
      <c r="B90" s="85"/>
      <c r="C90" s="79"/>
      <c r="D90" s="132"/>
      <c r="E90" s="132"/>
      <c r="F90" s="85"/>
      <c r="G90" s="85" t="str">
        <f>+IFERROR(VLOOKUP(F90,Listas!$B:$C,2,0),"")</f>
        <v/>
      </c>
      <c r="H90" s="85"/>
      <c r="I90" s="85"/>
      <c r="J90" s="85"/>
      <c r="K90" s="79"/>
      <c r="L90" s="79"/>
      <c r="M90" s="82"/>
      <c r="N90" s="79"/>
      <c r="O90" s="132"/>
      <c r="P90" s="80"/>
      <c r="Q90" s="85"/>
      <c r="R90" s="85"/>
      <c r="S90" s="85"/>
      <c r="T90" s="85"/>
      <c r="U90" s="79"/>
      <c r="V90" s="85"/>
      <c r="W90" s="79"/>
      <c r="X90" s="79"/>
      <c r="Y90" s="86" t="str">
        <f t="shared" si="0"/>
        <v/>
      </c>
      <c r="Z90" s="87"/>
      <c r="AA90" s="88"/>
      <c r="AB90" s="89" t="str">
        <f t="shared" si="1"/>
        <v/>
      </c>
      <c r="AC90" s="85"/>
      <c r="AD90" s="85"/>
      <c r="AE90" s="85"/>
      <c r="AF90" s="85"/>
      <c r="AG90" s="90" t="str">
        <f t="shared" si="2"/>
        <v/>
      </c>
      <c r="AH90" s="91" t="str">
        <f t="shared" si="3"/>
        <v/>
      </c>
      <c r="AI90" s="92" t="str">
        <f t="shared" si="4"/>
        <v/>
      </c>
      <c r="AJ90" s="93" t="str">
        <f t="shared" si="5"/>
        <v/>
      </c>
      <c r="AK90" s="93" t="str">
        <f t="shared" si="6"/>
        <v/>
      </c>
      <c r="AL90" s="93" t="str">
        <f t="shared" si="7"/>
        <v/>
      </c>
      <c r="AM90" s="215" t="str">
        <f t="shared" si="8"/>
        <v/>
      </c>
      <c r="AN90" s="228" t="str">
        <f>+IF(A90="","",IF(C90="",70,VLOOKUP(I90,Hoja2!A:D,4,0)))</f>
        <v/>
      </c>
      <c r="AO90" s="109"/>
      <c r="AP90" s="109"/>
      <c r="AQ90" s="109"/>
      <c r="AR90" s="109"/>
      <c r="AS90" s="109"/>
      <c r="AT90" s="109"/>
      <c r="AU90" s="109"/>
      <c r="AV90" s="109"/>
      <c r="AW90" s="109"/>
      <c r="AX90" s="109"/>
      <c r="AY90" s="109"/>
      <c r="AZ90" s="109"/>
      <c r="BA90" s="109"/>
      <c r="BB90" s="109"/>
      <c r="BC90" s="109"/>
      <c r="BD90" s="109"/>
      <c r="BE90" s="109"/>
      <c r="BF90" s="109"/>
      <c r="BG90" s="109"/>
    </row>
    <row r="91" spans="1:59" ht="15.75" customHeight="1">
      <c r="A91" s="79"/>
      <c r="B91" s="85"/>
      <c r="C91" s="79"/>
      <c r="D91" s="132"/>
      <c r="E91" s="132"/>
      <c r="F91" s="85"/>
      <c r="G91" s="85" t="str">
        <f>+IFERROR(VLOOKUP(F91,Listas!$B:$C,2,0),"")</f>
        <v/>
      </c>
      <c r="H91" s="85"/>
      <c r="I91" s="85"/>
      <c r="J91" s="85"/>
      <c r="K91" s="79"/>
      <c r="L91" s="79"/>
      <c r="M91" s="82"/>
      <c r="N91" s="79"/>
      <c r="O91" s="132"/>
      <c r="P91" s="80"/>
      <c r="Q91" s="85"/>
      <c r="R91" s="85"/>
      <c r="S91" s="85"/>
      <c r="T91" s="85"/>
      <c r="U91" s="79"/>
      <c r="V91" s="85"/>
      <c r="W91" s="79"/>
      <c r="X91" s="79"/>
      <c r="Y91" s="86" t="str">
        <f t="shared" si="0"/>
        <v/>
      </c>
      <c r="Z91" s="87"/>
      <c r="AA91" s="88"/>
      <c r="AB91" s="89" t="str">
        <f t="shared" si="1"/>
        <v/>
      </c>
      <c r="AC91" s="85"/>
      <c r="AD91" s="85"/>
      <c r="AE91" s="85"/>
      <c r="AF91" s="85"/>
      <c r="AG91" s="90" t="str">
        <f t="shared" si="2"/>
        <v/>
      </c>
      <c r="AH91" s="91" t="str">
        <f t="shared" si="3"/>
        <v/>
      </c>
      <c r="AI91" s="92" t="str">
        <f t="shared" si="4"/>
        <v/>
      </c>
      <c r="AJ91" s="93" t="str">
        <f t="shared" si="5"/>
        <v/>
      </c>
      <c r="AK91" s="93" t="str">
        <f t="shared" si="6"/>
        <v/>
      </c>
      <c r="AL91" s="93" t="str">
        <f t="shared" si="7"/>
        <v/>
      </c>
      <c r="AM91" s="215" t="str">
        <f t="shared" si="8"/>
        <v/>
      </c>
      <c r="AN91" s="228" t="str">
        <f>+IF(A91="","",IF(C91="",70,VLOOKUP(I91,Hoja2!A:D,4,0)))</f>
        <v/>
      </c>
      <c r="AO91" s="109"/>
      <c r="AP91" s="109"/>
      <c r="AQ91" s="109"/>
      <c r="AR91" s="109"/>
      <c r="AS91" s="109"/>
      <c r="AT91" s="109"/>
      <c r="AU91" s="109"/>
      <c r="AV91" s="109"/>
      <c r="AW91" s="109"/>
      <c r="AX91" s="109"/>
      <c r="AY91" s="109"/>
      <c r="AZ91" s="109"/>
      <c r="BA91" s="109"/>
      <c r="BB91" s="109"/>
      <c r="BC91" s="109"/>
      <c r="BD91" s="109"/>
      <c r="BE91" s="109"/>
      <c r="BF91" s="109"/>
      <c r="BG91" s="109"/>
    </row>
    <row r="92" spans="1:59" ht="15.75" customHeight="1">
      <c r="A92" s="79"/>
      <c r="B92" s="85"/>
      <c r="C92" s="79"/>
      <c r="D92" s="132"/>
      <c r="E92" s="132"/>
      <c r="F92" s="85"/>
      <c r="G92" s="85" t="str">
        <f>+IFERROR(VLOOKUP(F92,Listas!$B:$C,2,0),"")</f>
        <v/>
      </c>
      <c r="H92" s="85"/>
      <c r="I92" s="85"/>
      <c r="J92" s="85"/>
      <c r="K92" s="79"/>
      <c r="L92" s="79"/>
      <c r="M92" s="82"/>
      <c r="N92" s="79"/>
      <c r="O92" s="132"/>
      <c r="P92" s="80"/>
      <c r="Q92" s="85"/>
      <c r="R92" s="85"/>
      <c r="S92" s="85"/>
      <c r="T92" s="85"/>
      <c r="U92" s="79"/>
      <c r="V92" s="85"/>
      <c r="W92" s="79"/>
      <c r="X92" s="79"/>
      <c r="Y92" s="86" t="str">
        <f t="shared" si="0"/>
        <v/>
      </c>
      <c r="Z92" s="87"/>
      <c r="AA92" s="88"/>
      <c r="AB92" s="89" t="str">
        <f t="shared" si="1"/>
        <v/>
      </c>
      <c r="AC92" s="85"/>
      <c r="AD92" s="85"/>
      <c r="AE92" s="85"/>
      <c r="AF92" s="85"/>
      <c r="AG92" s="90" t="str">
        <f t="shared" si="2"/>
        <v/>
      </c>
      <c r="AH92" s="91" t="str">
        <f t="shared" si="3"/>
        <v/>
      </c>
      <c r="AI92" s="92" t="str">
        <f t="shared" si="4"/>
        <v/>
      </c>
      <c r="AJ92" s="93" t="str">
        <f t="shared" si="5"/>
        <v/>
      </c>
      <c r="AK92" s="93" t="str">
        <f t="shared" si="6"/>
        <v/>
      </c>
      <c r="AL92" s="93" t="str">
        <f t="shared" si="7"/>
        <v/>
      </c>
      <c r="AM92" s="215" t="str">
        <f t="shared" si="8"/>
        <v/>
      </c>
      <c r="AN92" s="228" t="str">
        <f>+IF(A92="","",IF(C92="",70,VLOOKUP(I92,Hoja2!A:D,4,0)))</f>
        <v/>
      </c>
      <c r="AO92" s="109"/>
      <c r="AP92" s="109"/>
      <c r="AQ92" s="109"/>
      <c r="AR92" s="109"/>
      <c r="AS92" s="109"/>
      <c r="AT92" s="109"/>
      <c r="AU92" s="109"/>
      <c r="AV92" s="109"/>
      <c r="AW92" s="109"/>
      <c r="AX92" s="109"/>
      <c r="AY92" s="109"/>
      <c r="AZ92" s="109"/>
      <c r="BA92" s="109"/>
      <c r="BB92" s="109"/>
      <c r="BC92" s="109"/>
      <c r="BD92" s="109"/>
      <c r="BE92" s="109"/>
      <c r="BF92" s="109"/>
      <c r="BG92" s="109"/>
    </row>
    <row r="93" spans="1:59" ht="15.75" customHeight="1">
      <c r="A93" s="79"/>
      <c r="B93" s="85"/>
      <c r="C93" s="79"/>
      <c r="D93" s="132"/>
      <c r="E93" s="132"/>
      <c r="F93" s="85"/>
      <c r="G93" s="85" t="str">
        <f>+IFERROR(VLOOKUP(F93,Listas!$B:$C,2,0),"")</f>
        <v/>
      </c>
      <c r="H93" s="85"/>
      <c r="I93" s="85"/>
      <c r="J93" s="85"/>
      <c r="K93" s="79"/>
      <c r="L93" s="79"/>
      <c r="M93" s="82"/>
      <c r="N93" s="79"/>
      <c r="O93" s="132"/>
      <c r="P93" s="80"/>
      <c r="Q93" s="85"/>
      <c r="R93" s="85"/>
      <c r="S93" s="85"/>
      <c r="T93" s="85"/>
      <c r="U93" s="79"/>
      <c r="V93" s="85"/>
      <c r="W93" s="79"/>
      <c r="X93" s="79"/>
      <c r="Y93" s="86" t="str">
        <f t="shared" si="0"/>
        <v/>
      </c>
      <c r="Z93" s="87"/>
      <c r="AA93" s="88"/>
      <c r="AB93" s="89" t="str">
        <f t="shared" si="1"/>
        <v/>
      </c>
      <c r="AC93" s="85"/>
      <c r="AD93" s="85"/>
      <c r="AE93" s="85"/>
      <c r="AF93" s="85"/>
      <c r="AG93" s="90" t="str">
        <f t="shared" si="2"/>
        <v/>
      </c>
      <c r="AH93" s="91" t="str">
        <f t="shared" si="3"/>
        <v/>
      </c>
      <c r="AI93" s="92" t="str">
        <f t="shared" si="4"/>
        <v/>
      </c>
      <c r="AJ93" s="93" t="str">
        <f t="shared" si="5"/>
        <v/>
      </c>
      <c r="AK93" s="93" t="str">
        <f t="shared" si="6"/>
        <v/>
      </c>
      <c r="AL93" s="93" t="str">
        <f t="shared" si="7"/>
        <v/>
      </c>
      <c r="AM93" s="215" t="str">
        <f t="shared" si="8"/>
        <v/>
      </c>
      <c r="AN93" s="228" t="str">
        <f>+IF(A93="","",IF(C93="",70,VLOOKUP(I93,Hoja2!A:D,4,0)))</f>
        <v/>
      </c>
      <c r="AO93" s="109"/>
      <c r="AP93" s="109"/>
      <c r="AQ93" s="109"/>
      <c r="AR93" s="109"/>
      <c r="AS93" s="109"/>
      <c r="AT93" s="109"/>
      <c r="AU93" s="109"/>
      <c r="AV93" s="109"/>
      <c r="AW93" s="109"/>
      <c r="AX93" s="109"/>
      <c r="AY93" s="109"/>
      <c r="AZ93" s="109"/>
      <c r="BA93" s="109"/>
      <c r="BB93" s="109"/>
      <c r="BC93" s="109"/>
      <c r="BD93" s="109"/>
      <c r="BE93" s="109"/>
      <c r="BF93" s="109"/>
      <c r="BG93" s="109"/>
    </row>
    <row r="94" spans="1:59" ht="15.75" customHeight="1">
      <c r="A94" s="79"/>
      <c r="B94" s="85"/>
      <c r="C94" s="79"/>
      <c r="D94" s="132"/>
      <c r="E94" s="132"/>
      <c r="F94" s="85"/>
      <c r="G94" s="85" t="str">
        <f>+IFERROR(VLOOKUP(F94,Listas!$B:$C,2,0),"")</f>
        <v/>
      </c>
      <c r="H94" s="85"/>
      <c r="I94" s="85"/>
      <c r="J94" s="85"/>
      <c r="K94" s="79"/>
      <c r="L94" s="79"/>
      <c r="M94" s="82"/>
      <c r="N94" s="79"/>
      <c r="O94" s="132"/>
      <c r="P94" s="80"/>
      <c r="Q94" s="85"/>
      <c r="R94" s="85"/>
      <c r="S94" s="85"/>
      <c r="T94" s="85"/>
      <c r="U94" s="79"/>
      <c r="V94" s="85"/>
      <c r="W94" s="79"/>
      <c r="X94" s="79"/>
      <c r="Y94" s="86" t="str">
        <f t="shared" si="0"/>
        <v/>
      </c>
      <c r="Z94" s="87"/>
      <c r="AA94" s="88"/>
      <c r="AB94" s="89" t="str">
        <f t="shared" si="1"/>
        <v/>
      </c>
      <c r="AC94" s="85"/>
      <c r="AD94" s="85"/>
      <c r="AE94" s="85"/>
      <c r="AF94" s="85"/>
      <c r="AG94" s="90" t="str">
        <f t="shared" si="2"/>
        <v/>
      </c>
      <c r="AH94" s="91" t="str">
        <f t="shared" si="3"/>
        <v/>
      </c>
      <c r="AI94" s="92" t="str">
        <f t="shared" si="4"/>
        <v/>
      </c>
      <c r="AJ94" s="93" t="str">
        <f t="shared" si="5"/>
        <v/>
      </c>
      <c r="AK94" s="93" t="str">
        <f t="shared" si="6"/>
        <v/>
      </c>
      <c r="AL94" s="93" t="str">
        <f t="shared" si="7"/>
        <v/>
      </c>
      <c r="AM94" s="215" t="str">
        <f t="shared" si="8"/>
        <v/>
      </c>
      <c r="AN94" s="228" t="str">
        <f>+IF(A94="","",IF(C94="",70,VLOOKUP(I94,Hoja2!A:D,4,0)))</f>
        <v/>
      </c>
      <c r="AO94" s="109"/>
      <c r="AP94" s="109"/>
      <c r="AQ94" s="109"/>
      <c r="AR94" s="109"/>
      <c r="AS94" s="109"/>
      <c r="AT94" s="109"/>
      <c r="AU94" s="109"/>
      <c r="AV94" s="109"/>
      <c r="AW94" s="109"/>
      <c r="AX94" s="109"/>
      <c r="AY94" s="109"/>
      <c r="AZ94" s="109"/>
      <c r="BA94" s="109"/>
      <c r="BB94" s="109"/>
      <c r="BC94" s="109"/>
      <c r="BD94" s="109"/>
      <c r="BE94" s="109"/>
      <c r="BF94" s="109"/>
      <c r="BG94" s="109"/>
    </row>
    <row r="95" spans="1:59" ht="15.75" customHeight="1">
      <c r="A95" s="79"/>
      <c r="B95" s="85"/>
      <c r="C95" s="79"/>
      <c r="D95" s="132"/>
      <c r="E95" s="132"/>
      <c r="F95" s="85"/>
      <c r="G95" s="85" t="str">
        <f>+IFERROR(VLOOKUP(F95,Listas!$B:$C,2,0),"")</f>
        <v/>
      </c>
      <c r="H95" s="85"/>
      <c r="I95" s="85"/>
      <c r="J95" s="85"/>
      <c r="K95" s="79"/>
      <c r="L95" s="79"/>
      <c r="M95" s="82"/>
      <c r="N95" s="79"/>
      <c r="O95" s="132"/>
      <c r="P95" s="80"/>
      <c r="Q95" s="85"/>
      <c r="R95" s="85"/>
      <c r="S95" s="85"/>
      <c r="T95" s="85"/>
      <c r="U95" s="79"/>
      <c r="V95" s="85"/>
      <c r="W95" s="79"/>
      <c r="X95" s="79"/>
      <c r="Y95" s="86" t="str">
        <f t="shared" si="0"/>
        <v/>
      </c>
      <c r="Z95" s="87"/>
      <c r="AA95" s="88"/>
      <c r="AB95" s="89" t="str">
        <f t="shared" si="1"/>
        <v/>
      </c>
      <c r="AC95" s="85"/>
      <c r="AD95" s="85"/>
      <c r="AE95" s="85"/>
      <c r="AF95" s="85"/>
      <c r="AG95" s="90" t="str">
        <f t="shared" si="2"/>
        <v/>
      </c>
      <c r="AH95" s="91" t="str">
        <f t="shared" si="3"/>
        <v/>
      </c>
      <c r="AI95" s="92" t="str">
        <f t="shared" si="4"/>
        <v/>
      </c>
      <c r="AJ95" s="93" t="str">
        <f t="shared" si="5"/>
        <v/>
      </c>
      <c r="AK95" s="93" t="str">
        <f t="shared" si="6"/>
        <v/>
      </c>
      <c r="AL95" s="93" t="str">
        <f t="shared" si="7"/>
        <v/>
      </c>
      <c r="AM95" s="215" t="str">
        <f t="shared" si="8"/>
        <v/>
      </c>
      <c r="AN95" s="228" t="str">
        <f>+IF(A95="","",IF(C95="",70,VLOOKUP(I95,Hoja2!A:D,4,0)))</f>
        <v/>
      </c>
      <c r="AO95" s="109"/>
      <c r="AP95" s="109"/>
      <c r="AQ95" s="109"/>
      <c r="AR95" s="109"/>
      <c r="AS95" s="109"/>
      <c r="AT95" s="109"/>
      <c r="AU95" s="109"/>
      <c r="AV95" s="109"/>
      <c r="AW95" s="109"/>
      <c r="AX95" s="109"/>
      <c r="AY95" s="109"/>
      <c r="AZ95" s="109"/>
      <c r="BA95" s="109"/>
      <c r="BB95" s="109"/>
      <c r="BC95" s="109"/>
      <c r="BD95" s="109"/>
      <c r="BE95" s="109"/>
      <c r="BF95" s="109"/>
      <c r="BG95" s="109"/>
    </row>
    <row r="96" spans="1:59" ht="15.75" customHeight="1">
      <c r="A96" s="79"/>
      <c r="B96" s="85"/>
      <c r="C96" s="79"/>
      <c r="D96" s="132"/>
      <c r="E96" s="132"/>
      <c r="F96" s="85"/>
      <c r="G96" s="85" t="str">
        <f>+IFERROR(VLOOKUP(F96,Listas!$B:$C,2,0),"")</f>
        <v/>
      </c>
      <c r="H96" s="85"/>
      <c r="I96" s="85"/>
      <c r="J96" s="85"/>
      <c r="K96" s="79"/>
      <c r="L96" s="79"/>
      <c r="M96" s="82"/>
      <c r="N96" s="79"/>
      <c r="O96" s="132"/>
      <c r="P96" s="80"/>
      <c r="Q96" s="85"/>
      <c r="R96" s="85"/>
      <c r="S96" s="85"/>
      <c r="T96" s="85"/>
      <c r="U96" s="79"/>
      <c r="V96" s="85"/>
      <c r="W96" s="79"/>
      <c r="X96" s="79"/>
      <c r="Y96" s="86" t="str">
        <f t="shared" si="0"/>
        <v/>
      </c>
      <c r="Z96" s="87"/>
      <c r="AA96" s="88"/>
      <c r="AB96" s="89" t="str">
        <f t="shared" si="1"/>
        <v/>
      </c>
      <c r="AC96" s="85"/>
      <c r="AD96" s="85"/>
      <c r="AE96" s="85"/>
      <c r="AF96" s="85"/>
      <c r="AG96" s="90" t="str">
        <f t="shared" si="2"/>
        <v/>
      </c>
      <c r="AH96" s="91" t="str">
        <f t="shared" si="3"/>
        <v/>
      </c>
      <c r="AI96" s="92" t="str">
        <f t="shared" si="4"/>
        <v/>
      </c>
      <c r="AJ96" s="93" t="str">
        <f t="shared" si="5"/>
        <v/>
      </c>
      <c r="AK96" s="93" t="str">
        <f t="shared" si="6"/>
        <v/>
      </c>
      <c r="AL96" s="93" t="str">
        <f t="shared" si="7"/>
        <v/>
      </c>
      <c r="AM96" s="215" t="str">
        <f t="shared" si="8"/>
        <v/>
      </c>
      <c r="AN96" s="228" t="str">
        <f>+IF(A96="","",IF(C96="",70,VLOOKUP(I96,Hoja2!A:D,4,0)))</f>
        <v/>
      </c>
      <c r="AO96" s="109"/>
      <c r="AP96" s="109"/>
      <c r="AQ96" s="109"/>
      <c r="AR96" s="109"/>
      <c r="AS96" s="109"/>
      <c r="AT96" s="109"/>
      <c r="AU96" s="109"/>
      <c r="AV96" s="109"/>
      <c r="AW96" s="109"/>
      <c r="AX96" s="109"/>
      <c r="AY96" s="109"/>
      <c r="AZ96" s="109"/>
      <c r="BA96" s="109"/>
      <c r="BB96" s="109"/>
      <c r="BC96" s="109"/>
      <c r="BD96" s="109"/>
      <c r="BE96" s="109"/>
      <c r="BF96" s="109"/>
      <c r="BG96" s="109"/>
    </row>
    <row r="97" spans="1:59" ht="14.25" customHeight="1">
      <c r="A97" s="79"/>
      <c r="B97" s="85"/>
      <c r="C97" s="79"/>
      <c r="D97" s="132"/>
      <c r="E97" s="132"/>
      <c r="F97" s="85"/>
      <c r="G97" s="85" t="str">
        <f>+IFERROR(VLOOKUP(F97,Listas!$B:$C,2,0),"")</f>
        <v/>
      </c>
      <c r="H97" s="85"/>
      <c r="I97" s="85"/>
      <c r="J97" s="85"/>
      <c r="K97" s="79"/>
      <c r="L97" s="79"/>
      <c r="M97" s="82"/>
      <c r="N97" s="79"/>
      <c r="O97" s="132"/>
      <c r="P97" s="80"/>
      <c r="Q97" s="85"/>
      <c r="R97" s="85"/>
      <c r="S97" s="85"/>
      <c r="T97" s="85"/>
      <c r="U97" s="79"/>
      <c r="V97" s="85"/>
      <c r="W97" s="79"/>
      <c r="X97" s="79"/>
      <c r="Y97" s="86" t="str">
        <f t="shared" si="0"/>
        <v/>
      </c>
      <c r="Z97" s="87"/>
      <c r="AA97" s="88"/>
      <c r="AB97" s="89" t="str">
        <f t="shared" si="1"/>
        <v/>
      </c>
      <c r="AC97" s="85"/>
      <c r="AD97" s="85"/>
      <c r="AE97" s="85"/>
      <c r="AF97" s="85"/>
      <c r="AG97" s="90" t="str">
        <f t="shared" si="2"/>
        <v/>
      </c>
      <c r="AH97" s="91" t="str">
        <f t="shared" si="3"/>
        <v/>
      </c>
      <c r="AI97" s="92" t="str">
        <f t="shared" si="4"/>
        <v/>
      </c>
      <c r="AJ97" s="93" t="str">
        <f t="shared" si="5"/>
        <v/>
      </c>
      <c r="AK97" s="93" t="str">
        <f t="shared" si="6"/>
        <v/>
      </c>
      <c r="AL97" s="93" t="str">
        <f t="shared" si="7"/>
        <v/>
      </c>
      <c r="AM97" s="215" t="str">
        <f t="shared" si="8"/>
        <v/>
      </c>
      <c r="AN97" s="228" t="str">
        <f>+IF(A97="","",IF(C97="",70,VLOOKUP(I97,Hoja2!A:D,4,0)))</f>
        <v/>
      </c>
      <c r="AO97" s="109"/>
      <c r="AP97" s="109"/>
      <c r="AQ97" s="109"/>
      <c r="AR97" s="109"/>
      <c r="AS97" s="109"/>
      <c r="AT97" s="109"/>
      <c r="AU97" s="109"/>
      <c r="AV97" s="109"/>
      <c r="AW97" s="109"/>
      <c r="AX97" s="109"/>
      <c r="AY97" s="109"/>
      <c r="AZ97" s="109"/>
      <c r="BA97" s="109"/>
      <c r="BB97" s="109"/>
      <c r="BC97" s="109"/>
      <c r="BD97" s="109"/>
      <c r="BE97" s="109"/>
      <c r="BF97" s="109"/>
      <c r="BG97" s="109"/>
    </row>
    <row r="98" spans="1:59" ht="14.25" customHeight="1">
      <c r="A98" s="79"/>
      <c r="B98" s="85"/>
      <c r="C98" s="79"/>
      <c r="D98" s="132"/>
      <c r="E98" s="132"/>
      <c r="F98" s="85"/>
      <c r="G98" s="85" t="str">
        <f>+IFERROR(VLOOKUP(F98,Listas!$B:$C,2,0),"")</f>
        <v/>
      </c>
      <c r="H98" s="85"/>
      <c r="I98" s="85"/>
      <c r="J98" s="85"/>
      <c r="K98" s="79"/>
      <c r="L98" s="79"/>
      <c r="M98" s="82"/>
      <c r="N98" s="79"/>
      <c r="O98" s="132"/>
      <c r="P98" s="80"/>
      <c r="Q98" s="85"/>
      <c r="R98" s="85"/>
      <c r="S98" s="85"/>
      <c r="T98" s="85"/>
      <c r="U98" s="79"/>
      <c r="V98" s="85"/>
      <c r="W98" s="79"/>
      <c r="X98" s="79"/>
      <c r="Y98" s="86" t="str">
        <f t="shared" si="0"/>
        <v/>
      </c>
      <c r="Z98" s="87"/>
      <c r="AA98" s="88"/>
      <c r="AB98" s="89" t="str">
        <f t="shared" si="1"/>
        <v/>
      </c>
      <c r="AC98" s="85"/>
      <c r="AD98" s="85"/>
      <c r="AE98" s="85"/>
      <c r="AF98" s="85"/>
      <c r="AG98" s="90" t="str">
        <f t="shared" si="2"/>
        <v/>
      </c>
      <c r="AH98" s="91" t="str">
        <f t="shared" si="3"/>
        <v/>
      </c>
      <c r="AI98" s="92" t="str">
        <f t="shared" si="4"/>
        <v/>
      </c>
      <c r="AJ98" s="93" t="str">
        <f t="shared" si="5"/>
        <v/>
      </c>
      <c r="AK98" s="93" t="str">
        <f t="shared" si="6"/>
        <v/>
      </c>
      <c r="AL98" s="93" t="str">
        <f t="shared" si="7"/>
        <v/>
      </c>
      <c r="AM98" s="215" t="str">
        <f t="shared" si="8"/>
        <v/>
      </c>
      <c r="AN98" s="228" t="str">
        <f>+IF(A98="","",IF(C98="",70,VLOOKUP(I98,Hoja2!A:D,4,0)))</f>
        <v/>
      </c>
      <c r="AO98" s="109"/>
      <c r="AP98" s="109"/>
      <c r="AQ98" s="109"/>
      <c r="AR98" s="109"/>
      <c r="AS98" s="109"/>
      <c r="AT98" s="109"/>
      <c r="AU98" s="109"/>
      <c r="AV98" s="109"/>
      <c r="AW98" s="109"/>
      <c r="AX98" s="109"/>
      <c r="AY98" s="109"/>
      <c r="AZ98" s="109"/>
      <c r="BA98" s="109"/>
      <c r="BB98" s="109"/>
      <c r="BC98" s="109"/>
      <c r="BD98" s="109"/>
      <c r="BE98" s="109"/>
      <c r="BF98" s="109"/>
      <c r="BG98" s="109"/>
    </row>
    <row r="99" spans="1:59" ht="14.25" customHeight="1">
      <c r="A99" s="79"/>
      <c r="B99" s="85"/>
      <c r="C99" s="79"/>
      <c r="D99" s="132"/>
      <c r="E99" s="132"/>
      <c r="F99" s="85"/>
      <c r="G99" s="85" t="str">
        <f>+IFERROR(VLOOKUP(F99,Listas!$B:$C,2,0),"")</f>
        <v/>
      </c>
      <c r="H99" s="85"/>
      <c r="I99" s="85"/>
      <c r="J99" s="85"/>
      <c r="K99" s="79"/>
      <c r="L99" s="79"/>
      <c r="M99" s="82"/>
      <c r="N99" s="79"/>
      <c r="O99" s="132"/>
      <c r="P99" s="80"/>
      <c r="Q99" s="85"/>
      <c r="R99" s="85"/>
      <c r="S99" s="85"/>
      <c r="T99" s="85"/>
      <c r="U99" s="79"/>
      <c r="V99" s="85"/>
      <c r="W99" s="79"/>
      <c r="X99" s="79"/>
      <c r="Y99" s="86" t="str">
        <f t="shared" si="0"/>
        <v/>
      </c>
      <c r="Z99" s="87"/>
      <c r="AA99" s="88"/>
      <c r="AB99" s="89" t="str">
        <f t="shared" si="1"/>
        <v/>
      </c>
      <c r="AC99" s="85"/>
      <c r="AD99" s="85"/>
      <c r="AE99" s="85"/>
      <c r="AF99" s="85"/>
      <c r="AG99" s="90" t="str">
        <f t="shared" si="2"/>
        <v/>
      </c>
      <c r="AH99" s="91" t="str">
        <f t="shared" si="3"/>
        <v/>
      </c>
      <c r="AI99" s="92" t="str">
        <f t="shared" si="4"/>
        <v/>
      </c>
      <c r="AJ99" s="93" t="str">
        <f t="shared" si="5"/>
        <v/>
      </c>
      <c r="AK99" s="93" t="str">
        <f t="shared" si="6"/>
        <v/>
      </c>
      <c r="AL99" s="93" t="str">
        <f t="shared" si="7"/>
        <v/>
      </c>
      <c r="AM99" s="215" t="str">
        <f t="shared" si="8"/>
        <v/>
      </c>
      <c r="AN99" s="228" t="str">
        <f>+IF(A99="","",IF(C99="",70,VLOOKUP(I99,Hoja2!A:D,4,0)))</f>
        <v/>
      </c>
      <c r="AO99" s="109"/>
      <c r="AP99" s="109"/>
      <c r="AQ99" s="109"/>
      <c r="AR99" s="109"/>
      <c r="AS99" s="109"/>
      <c r="AT99" s="109"/>
      <c r="AU99" s="109"/>
      <c r="AV99" s="109"/>
      <c r="AW99" s="109"/>
      <c r="AX99" s="109"/>
      <c r="AY99" s="109"/>
      <c r="AZ99" s="109"/>
      <c r="BA99" s="109"/>
      <c r="BB99" s="109"/>
      <c r="BC99" s="109"/>
      <c r="BD99" s="109"/>
      <c r="BE99" s="109"/>
      <c r="BF99" s="109"/>
      <c r="BG99" s="109"/>
    </row>
    <row r="100" spans="1:59" ht="14.25" customHeight="1">
      <c r="A100" s="79"/>
      <c r="B100" s="85"/>
      <c r="C100" s="79"/>
      <c r="D100" s="132"/>
      <c r="E100" s="132"/>
      <c r="F100" s="85"/>
      <c r="G100" s="85" t="str">
        <f>+IFERROR(VLOOKUP(F100,Listas!$B:$C,2,0),"")</f>
        <v/>
      </c>
      <c r="H100" s="85"/>
      <c r="I100" s="85"/>
      <c r="J100" s="85"/>
      <c r="K100" s="79"/>
      <c r="L100" s="79"/>
      <c r="M100" s="82"/>
      <c r="N100" s="79"/>
      <c r="O100" s="132"/>
      <c r="P100" s="80"/>
      <c r="Q100" s="85"/>
      <c r="R100" s="85"/>
      <c r="S100" s="85"/>
      <c r="T100" s="85"/>
      <c r="U100" s="79"/>
      <c r="V100" s="85"/>
      <c r="W100" s="79"/>
      <c r="X100" s="79"/>
      <c r="Y100" s="86" t="str">
        <f t="shared" si="0"/>
        <v/>
      </c>
      <c r="Z100" s="87"/>
      <c r="AA100" s="88"/>
      <c r="AB100" s="89" t="str">
        <f t="shared" si="1"/>
        <v/>
      </c>
      <c r="AC100" s="85"/>
      <c r="AD100" s="85"/>
      <c r="AE100" s="85"/>
      <c r="AF100" s="85"/>
      <c r="AG100" s="90" t="str">
        <f t="shared" si="2"/>
        <v/>
      </c>
      <c r="AH100" s="91" t="str">
        <f t="shared" si="3"/>
        <v/>
      </c>
      <c r="AI100" s="92" t="str">
        <f t="shared" si="4"/>
        <v/>
      </c>
      <c r="AJ100" s="93" t="str">
        <f t="shared" si="5"/>
        <v/>
      </c>
      <c r="AK100" s="93" t="str">
        <f t="shared" si="6"/>
        <v/>
      </c>
      <c r="AL100" s="93" t="str">
        <f t="shared" si="7"/>
        <v/>
      </c>
      <c r="AM100" s="215" t="str">
        <f t="shared" si="8"/>
        <v/>
      </c>
      <c r="AN100" s="228" t="str">
        <f>+IF(A100="","",IF(C100="",70,VLOOKUP(I100,Hoja2!A:D,4,0)))</f>
        <v/>
      </c>
      <c r="AO100" s="109"/>
      <c r="AP100" s="109"/>
      <c r="AQ100" s="109"/>
      <c r="AR100" s="109"/>
      <c r="AS100" s="109"/>
      <c r="AT100" s="109"/>
      <c r="AU100" s="109"/>
      <c r="AV100" s="109"/>
      <c r="AW100" s="109"/>
      <c r="AX100" s="109"/>
      <c r="AY100" s="109"/>
      <c r="AZ100" s="109"/>
      <c r="BA100" s="109"/>
      <c r="BB100" s="109"/>
      <c r="BC100" s="109"/>
      <c r="BD100" s="109"/>
      <c r="BE100" s="109"/>
      <c r="BF100" s="109"/>
      <c r="BG100" s="109"/>
    </row>
    <row r="101" spans="1:59" ht="14.25" customHeight="1">
      <c r="A101" s="79"/>
      <c r="B101" s="85"/>
      <c r="C101" s="79"/>
      <c r="D101" s="132"/>
      <c r="E101" s="132"/>
      <c r="F101" s="85"/>
      <c r="G101" s="85" t="str">
        <f>+IFERROR(VLOOKUP(F101,Listas!$B:$C,2,0),"")</f>
        <v/>
      </c>
      <c r="H101" s="85"/>
      <c r="I101" s="85"/>
      <c r="J101" s="85"/>
      <c r="K101" s="79"/>
      <c r="L101" s="79"/>
      <c r="M101" s="82"/>
      <c r="N101" s="79"/>
      <c r="O101" s="132"/>
      <c r="P101" s="80"/>
      <c r="Q101" s="85"/>
      <c r="R101" s="85"/>
      <c r="S101" s="85"/>
      <c r="T101" s="85"/>
      <c r="U101" s="79"/>
      <c r="V101" s="85"/>
      <c r="W101" s="79"/>
      <c r="X101" s="79"/>
      <c r="Y101" s="86" t="str">
        <f t="shared" si="0"/>
        <v/>
      </c>
      <c r="Z101" s="87"/>
      <c r="AA101" s="88"/>
      <c r="AB101" s="89" t="str">
        <f t="shared" si="1"/>
        <v/>
      </c>
      <c r="AC101" s="85"/>
      <c r="AD101" s="85"/>
      <c r="AE101" s="85"/>
      <c r="AF101" s="85"/>
      <c r="AG101" s="90" t="str">
        <f t="shared" si="2"/>
        <v/>
      </c>
      <c r="AH101" s="91" t="str">
        <f t="shared" si="3"/>
        <v/>
      </c>
      <c r="AI101" s="92" t="str">
        <f t="shared" si="4"/>
        <v/>
      </c>
      <c r="AJ101" s="93" t="str">
        <f t="shared" si="5"/>
        <v/>
      </c>
      <c r="AK101" s="93" t="str">
        <f t="shared" si="6"/>
        <v/>
      </c>
      <c r="AL101" s="93" t="str">
        <f t="shared" si="7"/>
        <v/>
      </c>
      <c r="AM101" s="215" t="str">
        <f t="shared" si="8"/>
        <v/>
      </c>
      <c r="AN101" s="228" t="str">
        <f>+IF(A101="","",IF(C101="",70,VLOOKUP(I101,Hoja2!A:D,4,0)))</f>
        <v/>
      </c>
      <c r="AO101" s="109"/>
      <c r="AP101" s="109"/>
      <c r="AQ101" s="109"/>
      <c r="AR101" s="109"/>
      <c r="AS101" s="109"/>
      <c r="AT101" s="109"/>
      <c r="AU101" s="109"/>
      <c r="AV101" s="109"/>
      <c r="AW101" s="109"/>
      <c r="AX101" s="109"/>
      <c r="AY101" s="109"/>
      <c r="AZ101" s="109"/>
      <c r="BA101" s="109"/>
      <c r="BB101" s="109"/>
      <c r="BC101" s="109"/>
      <c r="BD101" s="109"/>
      <c r="BE101" s="109"/>
      <c r="BF101" s="109"/>
      <c r="BG101" s="109"/>
    </row>
    <row r="102" spans="1:59" ht="14.25" customHeight="1">
      <c r="A102" s="79"/>
      <c r="B102" s="85"/>
      <c r="C102" s="79"/>
      <c r="D102" s="132"/>
      <c r="E102" s="132"/>
      <c r="F102" s="85"/>
      <c r="G102" s="85" t="str">
        <f>+IFERROR(VLOOKUP(F102,Listas!$B:$C,2,0),"")</f>
        <v/>
      </c>
      <c r="H102" s="85"/>
      <c r="I102" s="85"/>
      <c r="J102" s="85"/>
      <c r="K102" s="79"/>
      <c r="L102" s="79"/>
      <c r="M102" s="82"/>
      <c r="N102" s="79"/>
      <c r="O102" s="132"/>
      <c r="P102" s="80"/>
      <c r="Q102" s="85"/>
      <c r="R102" s="85"/>
      <c r="S102" s="85"/>
      <c r="T102" s="85"/>
      <c r="U102" s="79"/>
      <c r="V102" s="85"/>
      <c r="W102" s="79"/>
      <c r="X102" s="79"/>
      <c r="Y102" s="86" t="str">
        <f t="shared" si="0"/>
        <v/>
      </c>
      <c r="Z102" s="87"/>
      <c r="AA102" s="88"/>
      <c r="AB102" s="89" t="str">
        <f t="shared" si="1"/>
        <v/>
      </c>
      <c r="AC102" s="85"/>
      <c r="AD102" s="85"/>
      <c r="AE102" s="85"/>
      <c r="AF102" s="85"/>
      <c r="AG102" s="90" t="str">
        <f t="shared" si="2"/>
        <v/>
      </c>
      <c r="AH102" s="91" t="str">
        <f t="shared" si="3"/>
        <v/>
      </c>
      <c r="AI102" s="92" t="str">
        <f t="shared" si="4"/>
        <v/>
      </c>
      <c r="AJ102" s="93" t="str">
        <f t="shared" si="5"/>
        <v/>
      </c>
      <c r="AK102" s="93" t="str">
        <f t="shared" si="6"/>
        <v/>
      </c>
      <c r="AL102" s="93" t="str">
        <f t="shared" si="7"/>
        <v/>
      </c>
      <c r="AM102" s="215" t="str">
        <f t="shared" si="8"/>
        <v/>
      </c>
      <c r="AN102" s="228" t="str">
        <f>+IF(A102="","",IF(C102="",70,VLOOKUP(I102,Hoja2!A:D,4,0)))</f>
        <v/>
      </c>
      <c r="AO102" s="109"/>
      <c r="AP102" s="109"/>
      <c r="AQ102" s="109"/>
      <c r="AR102" s="109"/>
      <c r="AS102" s="109"/>
      <c r="AT102" s="109"/>
      <c r="AU102" s="109"/>
      <c r="AV102" s="109"/>
      <c r="AW102" s="109"/>
      <c r="AX102" s="109"/>
      <c r="AY102" s="109"/>
      <c r="AZ102" s="109"/>
      <c r="BA102" s="109"/>
      <c r="BB102" s="109"/>
      <c r="BC102" s="109"/>
      <c r="BD102" s="109"/>
      <c r="BE102" s="109"/>
      <c r="BF102" s="109"/>
      <c r="BG102" s="109"/>
    </row>
    <row r="103" spans="1:59" ht="14.25" customHeight="1">
      <c r="A103" s="79"/>
      <c r="B103" s="85"/>
      <c r="C103" s="79"/>
      <c r="D103" s="132"/>
      <c r="E103" s="132"/>
      <c r="F103" s="85"/>
      <c r="G103" s="85" t="str">
        <f>+IFERROR(VLOOKUP(F103,Listas!$B:$C,2,0),"")</f>
        <v/>
      </c>
      <c r="H103" s="85"/>
      <c r="I103" s="85"/>
      <c r="J103" s="85"/>
      <c r="K103" s="79"/>
      <c r="L103" s="79"/>
      <c r="M103" s="82"/>
      <c r="N103" s="79"/>
      <c r="O103" s="132"/>
      <c r="P103" s="80"/>
      <c r="Q103" s="85"/>
      <c r="R103" s="85"/>
      <c r="S103" s="85"/>
      <c r="T103" s="85"/>
      <c r="U103" s="79"/>
      <c r="V103" s="85"/>
      <c r="W103" s="79"/>
      <c r="X103" s="79"/>
      <c r="Y103" s="86" t="str">
        <f t="shared" si="0"/>
        <v/>
      </c>
      <c r="Z103" s="87"/>
      <c r="AA103" s="88"/>
      <c r="AB103" s="89" t="str">
        <f t="shared" si="1"/>
        <v/>
      </c>
      <c r="AC103" s="85"/>
      <c r="AD103" s="85"/>
      <c r="AE103" s="85"/>
      <c r="AF103" s="85"/>
      <c r="AG103" s="90" t="str">
        <f t="shared" si="2"/>
        <v/>
      </c>
      <c r="AH103" s="91" t="str">
        <f t="shared" si="3"/>
        <v/>
      </c>
      <c r="AI103" s="92" t="str">
        <f t="shared" si="4"/>
        <v/>
      </c>
      <c r="AJ103" s="93" t="str">
        <f t="shared" si="5"/>
        <v/>
      </c>
      <c r="AK103" s="93" t="str">
        <f t="shared" si="6"/>
        <v/>
      </c>
      <c r="AL103" s="93" t="str">
        <f t="shared" si="7"/>
        <v/>
      </c>
      <c r="AM103" s="215" t="str">
        <f t="shared" si="8"/>
        <v/>
      </c>
      <c r="AN103" s="228" t="str">
        <f>+IF(A103="","",IF(C103="",70,VLOOKUP(I103,Hoja2!A:D,4,0)))</f>
        <v/>
      </c>
      <c r="AO103" s="109"/>
      <c r="AP103" s="109"/>
      <c r="AQ103" s="109"/>
      <c r="AR103" s="109"/>
      <c r="AS103" s="109"/>
      <c r="AT103" s="109"/>
      <c r="AU103" s="109"/>
      <c r="AV103" s="109"/>
      <c r="AW103" s="109"/>
      <c r="AX103" s="109"/>
      <c r="AY103" s="109"/>
      <c r="AZ103" s="109"/>
      <c r="BA103" s="109"/>
      <c r="BB103" s="109"/>
      <c r="BC103" s="109"/>
      <c r="BD103" s="109"/>
      <c r="BE103" s="109"/>
      <c r="BF103" s="109"/>
      <c r="BG103" s="109"/>
    </row>
    <row r="104" spans="1:59" ht="14.25" customHeight="1">
      <c r="A104" s="79"/>
      <c r="B104" s="85"/>
      <c r="C104" s="79"/>
      <c r="D104" s="132"/>
      <c r="E104" s="132"/>
      <c r="F104" s="85"/>
      <c r="G104" s="85" t="str">
        <f>+IFERROR(VLOOKUP(F104,Listas!$B:$C,2,0),"")</f>
        <v/>
      </c>
      <c r="H104" s="85"/>
      <c r="I104" s="85"/>
      <c r="J104" s="85"/>
      <c r="K104" s="79"/>
      <c r="L104" s="79"/>
      <c r="M104" s="82"/>
      <c r="N104" s="79"/>
      <c r="O104" s="132"/>
      <c r="P104" s="80"/>
      <c r="Q104" s="85"/>
      <c r="R104" s="85"/>
      <c r="S104" s="85"/>
      <c r="T104" s="85"/>
      <c r="U104" s="79"/>
      <c r="V104" s="85"/>
      <c r="W104" s="79"/>
      <c r="X104" s="79"/>
      <c r="Y104" s="86" t="str">
        <f t="shared" si="0"/>
        <v/>
      </c>
      <c r="Z104" s="87"/>
      <c r="AA104" s="88"/>
      <c r="AB104" s="89" t="str">
        <f t="shared" si="1"/>
        <v/>
      </c>
      <c r="AC104" s="85"/>
      <c r="AD104" s="85"/>
      <c r="AE104" s="85"/>
      <c r="AF104" s="85"/>
      <c r="AG104" s="90" t="str">
        <f t="shared" si="2"/>
        <v/>
      </c>
      <c r="AH104" s="91" t="str">
        <f t="shared" si="3"/>
        <v/>
      </c>
      <c r="AI104" s="92" t="str">
        <f t="shared" si="4"/>
        <v/>
      </c>
      <c r="AJ104" s="93" t="str">
        <f t="shared" si="5"/>
        <v/>
      </c>
      <c r="AK104" s="93" t="str">
        <f t="shared" si="6"/>
        <v/>
      </c>
      <c r="AL104" s="93" t="str">
        <f t="shared" si="7"/>
        <v/>
      </c>
      <c r="AM104" s="215" t="str">
        <f t="shared" si="8"/>
        <v/>
      </c>
      <c r="AN104" s="228" t="str">
        <f>+IF(A104="","",IF(C104="",70,VLOOKUP(I104,Hoja2!A:D,4,0)))</f>
        <v/>
      </c>
      <c r="AO104" s="109"/>
      <c r="AP104" s="109"/>
      <c r="AQ104" s="109"/>
      <c r="AR104" s="109"/>
      <c r="AS104" s="109"/>
      <c r="AT104" s="109"/>
      <c r="AU104" s="109"/>
      <c r="AV104" s="109"/>
      <c r="AW104" s="109"/>
      <c r="AX104" s="109"/>
      <c r="AY104" s="109"/>
      <c r="AZ104" s="109"/>
      <c r="BA104" s="109"/>
      <c r="BB104" s="109"/>
      <c r="BC104" s="109"/>
      <c r="BD104" s="109"/>
      <c r="BE104" s="109"/>
      <c r="BF104" s="109"/>
      <c r="BG104" s="109"/>
    </row>
    <row r="105" spans="1:59" ht="14.25" customHeight="1">
      <c r="A105" s="79"/>
      <c r="B105" s="85"/>
      <c r="C105" s="79"/>
      <c r="D105" s="132"/>
      <c r="E105" s="132"/>
      <c r="F105" s="85"/>
      <c r="G105" s="85" t="str">
        <f>+IFERROR(VLOOKUP(F105,Listas!$B:$C,2,0),"")</f>
        <v/>
      </c>
      <c r="H105" s="85"/>
      <c r="I105" s="85"/>
      <c r="J105" s="85"/>
      <c r="K105" s="79"/>
      <c r="L105" s="79"/>
      <c r="M105" s="82"/>
      <c r="N105" s="79"/>
      <c r="O105" s="132"/>
      <c r="P105" s="80"/>
      <c r="Q105" s="85"/>
      <c r="R105" s="85"/>
      <c r="S105" s="85"/>
      <c r="T105" s="85"/>
      <c r="U105" s="79"/>
      <c r="V105" s="85"/>
      <c r="W105" s="79"/>
      <c r="X105" s="79"/>
      <c r="Y105" s="86" t="str">
        <f t="shared" si="0"/>
        <v/>
      </c>
      <c r="Z105" s="87"/>
      <c r="AA105" s="88"/>
      <c r="AB105" s="89" t="str">
        <f t="shared" si="1"/>
        <v/>
      </c>
      <c r="AC105" s="85"/>
      <c r="AD105" s="85"/>
      <c r="AE105" s="85"/>
      <c r="AF105" s="85"/>
      <c r="AG105" s="90" t="str">
        <f t="shared" si="2"/>
        <v/>
      </c>
      <c r="AH105" s="91" t="str">
        <f t="shared" si="3"/>
        <v/>
      </c>
      <c r="AI105" s="92" t="str">
        <f t="shared" si="4"/>
        <v/>
      </c>
      <c r="AJ105" s="93" t="str">
        <f t="shared" si="5"/>
        <v/>
      </c>
      <c r="AK105" s="93" t="str">
        <f t="shared" si="6"/>
        <v/>
      </c>
      <c r="AL105" s="93" t="str">
        <f t="shared" si="7"/>
        <v/>
      </c>
      <c r="AM105" s="215" t="str">
        <f t="shared" si="8"/>
        <v/>
      </c>
      <c r="AN105" s="228" t="str">
        <f>+IF(A105="","",IF(C105="",70,VLOOKUP(I105,Hoja2!A:D,4,0)))</f>
        <v/>
      </c>
      <c r="AO105" s="109"/>
      <c r="AP105" s="109"/>
      <c r="AQ105" s="109"/>
      <c r="AR105" s="109"/>
      <c r="AS105" s="109"/>
      <c r="AT105" s="109"/>
      <c r="AU105" s="109"/>
      <c r="AV105" s="109"/>
      <c r="AW105" s="109"/>
      <c r="AX105" s="109"/>
      <c r="AY105" s="109"/>
      <c r="AZ105" s="109"/>
      <c r="BA105" s="109"/>
      <c r="BB105" s="109"/>
      <c r="BC105" s="109"/>
      <c r="BD105" s="109"/>
      <c r="BE105" s="109"/>
      <c r="BF105" s="109"/>
      <c r="BG105" s="109"/>
    </row>
    <row r="106" spans="1:59" ht="14.25" customHeight="1">
      <c r="A106" s="79"/>
      <c r="B106" s="85"/>
      <c r="C106" s="79"/>
      <c r="D106" s="132"/>
      <c r="E106" s="132"/>
      <c r="F106" s="85"/>
      <c r="G106" s="85" t="str">
        <f>+IFERROR(VLOOKUP(F106,Listas!$B:$C,2,0),"")</f>
        <v/>
      </c>
      <c r="H106" s="85"/>
      <c r="I106" s="85"/>
      <c r="J106" s="85"/>
      <c r="K106" s="79"/>
      <c r="L106" s="79"/>
      <c r="M106" s="82"/>
      <c r="N106" s="79"/>
      <c r="O106" s="132"/>
      <c r="P106" s="80"/>
      <c r="Q106" s="85"/>
      <c r="R106" s="85"/>
      <c r="S106" s="85"/>
      <c r="T106" s="85"/>
      <c r="U106" s="79"/>
      <c r="V106" s="85"/>
      <c r="W106" s="79"/>
      <c r="X106" s="79"/>
      <c r="Y106" s="86" t="str">
        <f t="shared" si="0"/>
        <v/>
      </c>
      <c r="Z106" s="87"/>
      <c r="AA106" s="88"/>
      <c r="AB106" s="89" t="str">
        <f t="shared" si="1"/>
        <v/>
      </c>
      <c r="AC106" s="85"/>
      <c r="AD106" s="85"/>
      <c r="AE106" s="85"/>
      <c r="AF106" s="85"/>
      <c r="AG106" s="90" t="str">
        <f t="shared" si="2"/>
        <v/>
      </c>
      <c r="AH106" s="91" t="str">
        <f t="shared" si="3"/>
        <v/>
      </c>
      <c r="AI106" s="92" t="str">
        <f t="shared" si="4"/>
        <v/>
      </c>
      <c r="AJ106" s="93" t="str">
        <f t="shared" si="5"/>
        <v/>
      </c>
      <c r="AK106" s="93" t="str">
        <f t="shared" si="6"/>
        <v/>
      </c>
      <c r="AL106" s="93" t="str">
        <f t="shared" si="7"/>
        <v/>
      </c>
      <c r="AM106" s="215" t="str">
        <f t="shared" si="8"/>
        <v/>
      </c>
      <c r="AN106" s="228" t="str">
        <f>+IF(A106="","",IF(C106="",70,VLOOKUP(I106,Hoja2!A:D,4,0)))</f>
        <v/>
      </c>
      <c r="AO106" s="109"/>
      <c r="AP106" s="109"/>
      <c r="AQ106" s="109"/>
      <c r="AR106" s="109"/>
      <c r="AS106" s="109"/>
      <c r="AT106" s="109"/>
      <c r="AU106" s="109"/>
      <c r="AV106" s="109"/>
      <c r="AW106" s="109"/>
      <c r="AX106" s="109"/>
      <c r="AY106" s="109"/>
      <c r="AZ106" s="109"/>
      <c r="BA106" s="109"/>
      <c r="BB106" s="109"/>
      <c r="BC106" s="109"/>
      <c r="BD106" s="109"/>
      <c r="BE106" s="109"/>
      <c r="BF106" s="109"/>
      <c r="BG106" s="109"/>
    </row>
    <row r="107" spans="1:59" ht="14.25" customHeight="1">
      <c r="A107" s="79"/>
      <c r="B107" s="85"/>
      <c r="C107" s="79"/>
      <c r="D107" s="132"/>
      <c r="E107" s="132"/>
      <c r="F107" s="85"/>
      <c r="G107" s="85" t="str">
        <f>+IFERROR(VLOOKUP(F107,Listas!$B:$C,2,0),"")</f>
        <v/>
      </c>
      <c r="H107" s="85"/>
      <c r="I107" s="85"/>
      <c r="J107" s="85"/>
      <c r="K107" s="79"/>
      <c r="L107" s="79"/>
      <c r="M107" s="82"/>
      <c r="N107" s="79"/>
      <c r="O107" s="132"/>
      <c r="P107" s="80"/>
      <c r="Q107" s="85"/>
      <c r="R107" s="85"/>
      <c r="S107" s="85"/>
      <c r="T107" s="85"/>
      <c r="U107" s="79"/>
      <c r="V107" s="85"/>
      <c r="W107" s="79"/>
      <c r="X107" s="79"/>
      <c r="Y107" s="86" t="str">
        <f t="shared" si="0"/>
        <v/>
      </c>
      <c r="Z107" s="87"/>
      <c r="AA107" s="88"/>
      <c r="AB107" s="89" t="str">
        <f t="shared" si="1"/>
        <v/>
      </c>
      <c r="AC107" s="85"/>
      <c r="AD107" s="85"/>
      <c r="AE107" s="85"/>
      <c r="AF107" s="85"/>
      <c r="AG107" s="90" t="str">
        <f t="shared" si="2"/>
        <v/>
      </c>
      <c r="AH107" s="91" t="str">
        <f t="shared" si="3"/>
        <v/>
      </c>
      <c r="AI107" s="92" t="str">
        <f t="shared" si="4"/>
        <v/>
      </c>
      <c r="AJ107" s="93" t="str">
        <f t="shared" si="5"/>
        <v/>
      </c>
      <c r="AK107" s="93" t="str">
        <f t="shared" si="6"/>
        <v/>
      </c>
      <c r="AL107" s="93" t="str">
        <f t="shared" si="7"/>
        <v/>
      </c>
      <c r="AM107" s="215" t="str">
        <f t="shared" si="8"/>
        <v/>
      </c>
      <c r="AN107" s="228" t="str">
        <f>+IF(A107="","",IF(C107="",70,VLOOKUP(I107,Hoja2!A:D,4,0)))</f>
        <v/>
      </c>
      <c r="AO107" s="109"/>
      <c r="AP107" s="109"/>
      <c r="AQ107" s="109"/>
      <c r="AR107" s="109"/>
      <c r="AS107" s="109"/>
      <c r="AT107" s="109"/>
      <c r="AU107" s="109"/>
      <c r="AV107" s="109"/>
      <c r="AW107" s="109"/>
      <c r="AX107" s="109"/>
      <c r="AY107" s="109"/>
      <c r="AZ107" s="109"/>
      <c r="BA107" s="109"/>
      <c r="BB107" s="109"/>
      <c r="BC107" s="109"/>
      <c r="BD107" s="109"/>
      <c r="BE107" s="109"/>
      <c r="BF107" s="109"/>
      <c r="BG107" s="109"/>
    </row>
    <row r="108" spans="1:59" ht="14.25" customHeight="1">
      <c r="A108" s="79"/>
      <c r="B108" s="85"/>
      <c r="C108" s="79"/>
      <c r="D108" s="132"/>
      <c r="E108" s="132"/>
      <c r="F108" s="85"/>
      <c r="G108" s="85" t="str">
        <f>+IFERROR(VLOOKUP(F108,Listas!$B:$C,2,0),"")</f>
        <v/>
      </c>
      <c r="H108" s="85"/>
      <c r="I108" s="85"/>
      <c r="J108" s="85"/>
      <c r="K108" s="79"/>
      <c r="L108" s="79"/>
      <c r="M108" s="82"/>
      <c r="N108" s="79"/>
      <c r="O108" s="132"/>
      <c r="P108" s="80"/>
      <c r="Q108" s="85"/>
      <c r="R108" s="85"/>
      <c r="S108" s="85"/>
      <c r="T108" s="85"/>
      <c r="U108" s="79"/>
      <c r="V108" s="85"/>
      <c r="W108" s="79"/>
      <c r="X108" s="79"/>
      <c r="Y108" s="86" t="str">
        <f t="shared" si="0"/>
        <v/>
      </c>
      <c r="Z108" s="87"/>
      <c r="AA108" s="88"/>
      <c r="AB108" s="89" t="str">
        <f t="shared" si="1"/>
        <v/>
      </c>
      <c r="AC108" s="85"/>
      <c r="AD108" s="85"/>
      <c r="AE108" s="85"/>
      <c r="AF108" s="85"/>
      <c r="AG108" s="90" t="str">
        <f t="shared" si="2"/>
        <v/>
      </c>
      <c r="AH108" s="91" t="str">
        <f t="shared" si="3"/>
        <v/>
      </c>
      <c r="AI108" s="92" t="str">
        <f t="shared" si="4"/>
        <v/>
      </c>
      <c r="AJ108" s="93" t="str">
        <f t="shared" si="5"/>
        <v/>
      </c>
      <c r="AK108" s="93" t="str">
        <f t="shared" si="6"/>
        <v/>
      </c>
      <c r="AL108" s="93" t="str">
        <f t="shared" si="7"/>
        <v/>
      </c>
      <c r="AM108" s="215" t="str">
        <f t="shared" si="8"/>
        <v/>
      </c>
      <c r="AN108" s="228" t="str">
        <f>+IF(A108="","",IF(C108="",70,VLOOKUP(I108,Hoja2!A:D,4,0)))</f>
        <v/>
      </c>
      <c r="AO108" s="109"/>
      <c r="AP108" s="109"/>
      <c r="AQ108" s="109"/>
      <c r="AR108" s="109"/>
      <c r="AS108" s="109"/>
      <c r="AT108" s="109"/>
      <c r="AU108" s="109"/>
      <c r="AV108" s="109"/>
      <c r="AW108" s="109"/>
      <c r="AX108" s="109"/>
      <c r="AY108" s="109"/>
      <c r="AZ108" s="109"/>
      <c r="BA108" s="109"/>
      <c r="BB108" s="109"/>
      <c r="BC108" s="109"/>
      <c r="BD108" s="109"/>
      <c r="BE108" s="109"/>
      <c r="BF108" s="109"/>
      <c r="BG108" s="109"/>
    </row>
    <row r="109" spans="1:59" ht="14.25" customHeight="1">
      <c r="A109" s="79"/>
      <c r="B109" s="85"/>
      <c r="C109" s="79"/>
      <c r="D109" s="132"/>
      <c r="E109" s="132"/>
      <c r="F109" s="85"/>
      <c r="G109" s="85" t="str">
        <f>+IFERROR(VLOOKUP(F109,Listas!$B:$C,2,0),"")</f>
        <v/>
      </c>
      <c r="H109" s="85"/>
      <c r="I109" s="85"/>
      <c r="J109" s="85"/>
      <c r="K109" s="79"/>
      <c r="L109" s="79"/>
      <c r="M109" s="82"/>
      <c r="N109" s="79"/>
      <c r="O109" s="132"/>
      <c r="P109" s="80"/>
      <c r="Q109" s="85"/>
      <c r="R109" s="85"/>
      <c r="S109" s="85"/>
      <c r="T109" s="85"/>
      <c r="U109" s="79"/>
      <c r="V109" s="85"/>
      <c r="W109" s="79"/>
      <c r="X109" s="79"/>
      <c r="Y109" s="86" t="str">
        <f t="shared" si="0"/>
        <v/>
      </c>
      <c r="Z109" s="87"/>
      <c r="AA109" s="88"/>
      <c r="AB109" s="89" t="str">
        <f t="shared" si="1"/>
        <v/>
      </c>
      <c r="AC109" s="85"/>
      <c r="AD109" s="85"/>
      <c r="AE109" s="85"/>
      <c r="AF109" s="85"/>
      <c r="AG109" s="90" t="str">
        <f t="shared" si="2"/>
        <v/>
      </c>
      <c r="AH109" s="91" t="str">
        <f t="shared" si="3"/>
        <v/>
      </c>
      <c r="AI109" s="92" t="str">
        <f t="shared" si="4"/>
        <v/>
      </c>
      <c r="AJ109" s="93" t="str">
        <f t="shared" si="5"/>
        <v/>
      </c>
      <c r="AK109" s="93" t="str">
        <f t="shared" si="6"/>
        <v/>
      </c>
      <c r="AL109" s="93" t="str">
        <f t="shared" si="7"/>
        <v/>
      </c>
      <c r="AM109" s="215" t="str">
        <f t="shared" si="8"/>
        <v/>
      </c>
      <c r="AN109" s="228" t="str">
        <f>+IF(A109="","",IF(C109="",70,VLOOKUP(I109,Hoja2!A:D,4,0)))</f>
        <v/>
      </c>
      <c r="AO109" s="109"/>
      <c r="AP109" s="109"/>
      <c r="AQ109" s="109"/>
      <c r="AR109" s="109"/>
      <c r="AS109" s="109"/>
      <c r="AT109" s="109"/>
      <c r="AU109" s="109"/>
      <c r="AV109" s="109"/>
      <c r="AW109" s="109"/>
      <c r="AX109" s="109"/>
      <c r="AY109" s="109"/>
      <c r="AZ109" s="109"/>
      <c r="BA109" s="109"/>
      <c r="BB109" s="109"/>
      <c r="BC109" s="109"/>
      <c r="BD109" s="109"/>
      <c r="BE109" s="109"/>
      <c r="BF109" s="109"/>
      <c r="BG109" s="109"/>
    </row>
    <row r="110" spans="1:59" ht="14.25" customHeight="1">
      <c r="A110" s="79"/>
      <c r="B110" s="85"/>
      <c r="C110" s="79"/>
      <c r="D110" s="132"/>
      <c r="E110" s="132"/>
      <c r="F110" s="85"/>
      <c r="G110" s="85" t="str">
        <f>+IFERROR(VLOOKUP(F110,Listas!$B:$C,2,0),"")</f>
        <v/>
      </c>
      <c r="H110" s="85"/>
      <c r="I110" s="85"/>
      <c r="J110" s="85"/>
      <c r="K110" s="79"/>
      <c r="L110" s="79"/>
      <c r="M110" s="82"/>
      <c r="N110" s="79"/>
      <c r="O110" s="132"/>
      <c r="P110" s="80"/>
      <c r="Q110" s="85"/>
      <c r="R110" s="85"/>
      <c r="S110" s="85"/>
      <c r="T110" s="85"/>
      <c r="U110" s="79"/>
      <c r="V110" s="85"/>
      <c r="W110" s="79"/>
      <c r="X110" s="79"/>
      <c r="Y110" s="86" t="str">
        <f t="shared" si="0"/>
        <v/>
      </c>
      <c r="Z110" s="87"/>
      <c r="AA110" s="88"/>
      <c r="AB110" s="89" t="str">
        <f t="shared" si="1"/>
        <v/>
      </c>
      <c r="AC110" s="85"/>
      <c r="AD110" s="85"/>
      <c r="AE110" s="85"/>
      <c r="AF110" s="85"/>
      <c r="AG110" s="90" t="str">
        <f t="shared" si="2"/>
        <v/>
      </c>
      <c r="AH110" s="91" t="str">
        <f t="shared" si="3"/>
        <v/>
      </c>
      <c r="AI110" s="92" t="str">
        <f t="shared" si="4"/>
        <v/>
      </c>
      <c r="AJ110" s="93" t="str">
        <f t="shared" si="5"/>
        <v/>
      </c>
      <c r="AK110" s="93" t="str">
        <f t="shared" si="6"/>
        <v/>
      </c>
      <c r="AL110" s="93" t="str">
        <f t="shared" si="7"/>
        <v/>
      </c>
      <c r="AM110" s="215" t="str">
        <f t="shared" si="8"/>
        <v/>
      </c>
      <c r="AN110" s="228" t="str">
        <f>+IF(A110="","",IF(C110="",70,VLOOKUP(I110,Hoja2!A:D,4,0)))</f>
        <v/>
      </c>
      <c r="AO110" s="109"/>
      <c r="AP110" s="109"/>
      <c r="AQ110" s="109"/>
      <c r="AR110" s="109"/>
      <c r="AS110" s="109"/>
      <c r="AT110" s="109"/>
      <c r="AU110" s="109"/>
      <c r="AV110" s="109"/>
      <c r="AW110" s="109"/>
      <c r="AX110" s="109"/>
      <c r="AY110" s="109"/>
      <c r="AZ110" s="109"/>
      <c r="BA110" s="109"/>
      <c r="BB110" s="109"/>
      <c r="BC110" s="109"/>
      <c r="BD110" s="109"/>
      <c r="BE110" s="109"/>
      <c r="BF110" s="109"/>
      <c r="BG110" s="109"/>
    </row>
    <row r="111" spans="1:59" ht="14.25" customHeight="1">
      <c r="A111" s="79"/>
      <c r="B111" s="85"/>
      <c r="C111" s="79"/>
      <c r="D111" s="132"/>
      <c r="E111" s="132"/>
      <c r="F111" s="85"/>
      <c r="G111" s="85" t="str">
        <f>+IFERROR(VLOOKUP(F111,Listas!$B:$C,2,0),"")</f>
        <v/>
      </c>
      <c r="H111" s="85"/>
      <c r="I111" s="85"/>
      <c r="J111" s="85"/>
      <c r="K111" s="79"/>
      <c r="L111" s="79"/>
      <c r="M111" s="82"/>
      <c r="N111" s="79"/>
      <c r="O111" s="132"/>
      <c r="P111" s="80"/>
      <c r="Q111" s="85"/>
      <c r="R111" s="85"/>
      <c r="S111" s="85"/>
      <c r="T111" s="85"/>
      <c r="U111" s="79"/>
      <c r="V111" s="85"/>
      <c r="W111" s="79"/>
      <c r="X111" s="79"/>
      <c r="Y111" s="86" t="str">
        <f t="shared" si="0"/>
        <v/>
      </c>
      <c r="Z111" s="87"/>
      <c r="AA111" s="88"/>
      <c r="AB111" s="89" t="str">
        <f t="shared" si="1"/>
        <v/>
      </c>
      <c r="AC111" s="85"/>
      <c r="AD111" s="85"/>
      <c r="AE111" s="85"/>
      <c r="AF111" s="85"/>
      <c r="AG111" s="90" t="str">
        <f t="shared" si="2"/>
        <v/>
      </c>
      <c r="AH111" s="91" t="str">
        <f t="shared" si="3"/>
        <v/>
      </c>
      <c r="AI111" s="92" t="str">
        <f t="shared" si="4"/>
        <v/>
      </c>
      <c r="AJ111" s="93" t="str">
        <f t="shared" si="5"/>
        <v/>
      </c>
      <c r="AK111" s="93" t="str">
        <f t="shared" si="6"/>
        <v/>
      </c>
      <c r="AL111" s="93" t="str">
        <f t="shared" si="7"/>
        <v/>
      </c>
      <c r="AM111" s="215" t="str">
        <f t="shared" si="8"/>
        <v/>
      </c>
      <c r="AN111" s="228" t="str">
        <f>+IF(A111="","",IF(C111="",70,VLOOKUP(I111,Hoja2!A:D,4,0)))</f>
        <v/>
      </c>
      <c r="AO111" s="109"/>
      <c r="AP111" s="109"/>
      <c r="AQ111" s="109"/>
      <c r="AR111" s="109"/>
      <c r="AS111" s="109"/>
      <c r="AT111" s="109"/>
      <c r="AU111" s="109"/>
      <c r="AV111" s="109"/>
      <c r="AW111" s="109"/>
      <c r="AX111" s="109"/>
      <c r="AY111" s="109"/>
      <c r="AZ111" s="109"/>
      <c r="BA111" s="109"/>
      <c r="BB111" s="109"/>
      <c r="BC111" s="109"/>
      <c r="BD111" s="109"/>
      <c r="BE111" s="109"/>
      <c r="BF111" s="109"/>
      <c r="BG111" s="109"/>
    </row>
    <row r="112" spans="1:59" ht="14.25" customHeight="1">
      <c r="A112" s="79"/>
      <c r="B112" s="85"/>
      <c r="C112" s="79"/>
      <c r="D112" s="132"/>
      <c r="E112" s="132"/>
      <c r="F112" s="85"/>
      <c r="G112" s="85" t="str">
        <f>+IFERROR(VLOOKUP(F112,Listas!$B:$C,2,0),"")</f>
        <v/>
      </c>
      <c r="H112" s="85"/>
      <c r="I112" s="85"/>
      <c r="J112" s="85"/>
      <c r="K112" s="79"/>
      <c r="L112" s="79"/>
      <c r="M112" s="82"/>
      <c r="N112" s="79"/>
      <c r="O112" s="132"/>
      <c r="P112" s="80"/>
      <c r="Q112" s="85"/>
      <c r="R112" s="85"/>
      <c r="S112" s="85"/>
      <c r="T112" s="85"/>
      <c r="U112" s="79"/>
      <c r="V112" s="85"/>
      <c r="W112" s="79"/>
      <c r="X112" s="79"/>
      <c r="Y112" s="86" t="str">
        <f t="shared" si="0"/>
        <v/>
      </c>
      <c r="Z112" s="87"/>
      <c r="AA112" s="88"/>
      <c r="AB112" s="89" t="str">
        <f t="shared" si="1"/>
        <v/>
      </c>
      <c r="AC112" s="85"/>
      <c r="AD112" s="85"/>
      <c r="AE112" s="85"/>
      <c r="AF112" s="85"/>
      <c r="AG112" s="90" t="str">
        <f t="shared" si="2"/>
        <v/>
      </c>
      <c r="AH112" s="91" t="str">
        <f t="shared" si="3"/>
        <v/>
      </c>
      <c r="AI112" s="92" t="str">
        <f t="shared" si="4"/>
        <v/>
      </c>
      <c r="AJ112" s="93" t="str">
        <f t="shared" si="5"/>
        <v/>
      </c>
      <c r="AK112" s="93" t="str">
        <f t="shared" si="6"/>
        <v/>
      </c>
      <c r="AL112" s="93" t="str">
        <f t="shared" si="7"/>
        <v/>
      </c>
      <c r="AM112" s="215" t="str">
        <f t="shared" si="8"/>
        <v/>
      </c>
      <c r="AN112" s="228" t="str">
        <f>+IF(A112="","",IF(C112="",70,VLOOKUP(I112,Hoja2!A:D,4,0)))</f>
        <v/>
      </c>
      <c r="AO112" s="109"/>
      <c r="AP112" s="109"/>
      <c r="AQ112" s="109"/>
      <c r="AR112" s="109"/>
      <c r="AS112" s="109"/>
      <c r="AT112" s="109"/>
      <c r="AU112" s="109"/>
      <c r="AV112" s="109"/>
      <c r="AW112" s="109"/>
      <c r="AX112" s="109"/>
      <c r="AY112" s="109"/>
      <c r="AZ112" s="109"/>
      <c r="BA112" s="109"/>
      <c r="BB112" s="109"/>
      <c r="BC112" s="109"/>
      <c r="BD112" s="109"/>
      <c r="BE112" s="109"/>
      <c r="BF112" s="109"/>
      <c r="BG112" s="109"/>
    </row>
    <row r="113" spans="1:59" ht="14.25" customHeight="1">
      <c r="A113" s="79"/>
      <c r="B113" s="85"/>
      <c r="C113" s="79"/>
      <c r="D113" s="132"/>
      <c r="E113" s="132"/>
      <c r="F113" s="85"/>
      <c r="G113" s="85" t="str">
        <f>+IFERROR(VLOOKUP(F113,Listas!$B:$C,2,0),"")</f>
        <v/>
      </c>
      <c r="H113" s="85"/>
      <c r="I113" s="85"/>
      <c r="J113" s="85"/>
      <c r="K113" s="79"/>
      <c r="L113" s="79"/>
      <c r="M113" s="82"/>
      <c r="N113" s="79"/>
      <c r="O113" s="132"/>
      <c r="P113" s="80"/>
      <c r="Q113" s="85"/>
      <c r="R113" s="85"/>
      <c r="S113" s="85"/>
      <c r="T113" s="85"/>
      <c r="U113" s="79"/>
      <c r="V113" s="85"/>
      <c r="W113" s="79"/>
      <c r="X113" s="79"/>
      <c r="Y113" s="86" t="str">
        <f t="shared" si="0"/>
        <v/>
      </c>
      <c r="Z113" s="87"/>
      <c r="AA113" s="88"/>
      <c r="AB113" s="89" t="str">
        <f t="shared" si="1"/>
        <v/>
      </c>
      <c r="AC113" s="85"/>
      <c r="AD113" s="85"/>
      <c r="AE113" s="85"/>
      <c r="AF113" s="85"/>
      <c r="AG113" s="90" t="str">
        <f t="shared" si="2"/>
        <v/>
      </c>
      <c r="AH113" s="91" t="str">
        <f t="shared" si="3"/>
        <v/>
      </c>
      <c r="AI113" s="92" t="str">
        <f t="shared" si="4"/>
        <v/>
      </c>
      <c r="AJ113" s="93" t="str">
        <f t="shared" si="5"/>
        <v/>
      </c>
      <c r="AK113" s="93" t="str">
        <f t="shared" si="6"/>
        <v/>
      </c>
      <c r="AL113" s="93" t="str">
        <f t="shared" si="7"/>
        <v/>
      </c>
      <c r="AM113" s="215" t="str">
        <f t="shared" si="8"/>
        <v/>
      </c>
      <c r="AN113" s="228" t="str">
        <f>+IF(A113="","",IF(C113="",70,VLOOKUP(I113,Hoja2!A:D,4,0)))</f>
        <v/>
      </c>
      <c r="AO113" s="109"/>
      <c r="AP113" s="109"/>
      <c r="AQ113" s="109"/>
      <c r="AR113" s="109"/>
      <c r="AS113" s="109"/>
      <c r="AT113" s="109"/>
      <c r="AU113" s="109"/>
      <c r="AV113" s="109"/>
      <c r="AW113" s="109"/>
      <c r="AX113" s="109"/>
      <c r="AY113" s="109"/>
      <c r="AZ113" s="109"/>
      <c r="BA113" s="109"/>
      <c r="BB113" s="109"/>
      <c r="BC113" s="109"/>
      <c r="BD113" s="109"/>
      <c r="BE113" s="109"/>
      <c r="BF113" s="109"/>
      <c r="BG113" s="109"/>
    </row>
    <row r="114" spans="1:59" ht="14.25" customHeight="1">
      <c r="A114" s="79"/>
      <c r="B114" s="85"/>
      <c r="C114" s="79"/>
      <c r="D114" s="132"/>
      <c r="E114" s="132"/>
      <c r="F114" s="85"/>
      <c r="G114" s="85" t="str">
        <f>+IFERROR(VLOOKUP(F114,Listas!$B:$C,2,0),"")</f>
        <v/>
      </c>
      <c r="H114" s="85"/>
      <c r="I114" s="85"/>
      <c r="J114" s="85"/>
      <c r="K114" s="79"/>
      <c r="L114" s="79"/>
      <c r="M114" s="82"/>
      <c r="N114" s="79"/>
      <c r="O114" s="132"/>
      <c r="P114" s="80"/>
      <c r="Q114" s="85"/>
      <c r="R114" s="85"/>
      <c r="S114" s="85"/>
      <c r="T114" s="85"/>
      <c r="U114" s="79"/>
      <c r="V114" s="85"/>
      <c r="W114" s="79"/>
      <c r="X114" s="79"/>
      <c r="Y114" s="86" t="str">
        <f t="shared" si="0"/>
        <v/>
      </c>
      <c r="Z114" s="87"/>
      <c r="AA114" s="88"/>
      <c r="AB114" s="89" t="str">
        <f t="shared" si="1"/>
        <v/>
      </c>
      <c r="AC114" s="85"/>
      <c r="AD114" s="85"/>
      <c r="AE114" s="85"/>
      <c r="AF114" s="85"/>
      <c r="AG114" s="90" t="str">
        <f t="shared" si="2"/>
        <v/>
      </c>
      <c r="AH114" s="91" t="str">
        <f t="shared" si="3"/>
        <v/>
      </c>
      <c r="AI114" s="92" t="str">
        <f t="shared" si="4"/>
        <v/>
      </c>
      <c r="AJ114" s="93" t="str">
        <f t="shared" si="5"/>
        <v/>
      </c>
      <c r="AK114" s="93" t="str">
        <f t="shared" si="6"/>
        <v/>
      </c>
      <c r="AL114" s="93" t="str">
        <f t="shared" si="7"/>
        <v/>
      </c>
      <c r="AM114" s="215" t="str">
        <f t="shared" si="8"/>
        <v/>
      </c>
      <c r="AN114" s="228" t="str">
        <f>+IF(A114="","",IF(C114="",70,VLOOKUP(I114,Hoja2!A:D,4,0)))</f>
        <v/>
      </c>
      <c r="AO114" s="109"/>
      <c r="AP114" s="109"/>
      <c r="AQ114" s="109"/>
      <c r="AR114" s="109"/>
      <c r="AS114" s="109"/>
      <c r="AT114" s="109"/>
      <c r="AU114" s="109"/>
      <c r="AV114" s="109"/>
      <c r="AW114" s="109"/>
      <c r="AX114" s="109"/>
      <c r="AY114" s="109"/>
      <c r="AZ114" s="109"/>
      <c r="BA114" s="109"/>
      <c r="BB114" s="109"/>
      <c r="BC114" s="109"/>
      <c r="BD114" s="109"/>
      <c r="BE114" s="109"/>
      <c r="BF114" s="109"/>
      <c r="BG114" s="109"/>
    </row>
    <row r="115" spans="1:59" ht="14.25" customHeight="1">
      <c r="A115" s="79"/>
      <c r="B115" s="85"/>
      <c r="C115" s="79"/>
      <c r="D115" s="132"/>
      <c r="E115" s="132"/>
      <c r="F115" s="85"/>
      <c r="G115" s="85" t="str">
        <f>+IFERROR(VLOOKUP(F115,Listas!$B:$C,2,0),"")</f>
        <v/>
      </c>
      <c r="H115" s="85"/>
      <c r="I115" s="85"/>
      <c r="J115" s="85"/>
      <c r="K115" s="79"/>
      <c r="L115" s="79"/>
      <c r="M115" s="82"/>
      <c r="N115" s="79"/>
      <c r="O115" s="132"/>
      <c r="P115" s="80"/>
      <c r="Q115" s="85"/>
      <c r="R115" s="85"/>
      <c r="S115" s="85"/>
      <c r="T115" s="85"/>
      <c r="U115" s="79"/>
      <c r="V115" s="85"/>
      <c r="W115" s="79"/>
      <c r="X115" s="79"/>
      <c r="Y115" s="86" t="str">
        <f t="shared" si="0"/>
        <v/>
      </c>
      <c r="Z115" s="87"/>
      <c r="AA115" s="88"/>
      <c r="AB115" s="89" t="str">
        <f t="shared" si="1"/>
        <v/>
      </c>
      <c r="AC115" s="85"/>
      <c r="AD115" s="85"/>
      <c r="AE115" s="85"/>
      <c r="AF115" s="85"/>
      <c r="AG115" s="90" t="str">
        <f t="shared" si="2"/>
        <v/>
      </c>
      <c r="AH115" s="91" t="str">
        <f t="shared" si="3"/>
        <v/>
      </c>
      <c r="AI115" s="92" t="str">
        <f t="shared" si="4"/>
        <v/>
      </c>
      <c r="AJ115" s="93" t="str">
        <f t="shared" si="5"/>
        <v/>
      </c>
      <c r="AK115" s="93" t="str">
        <f t="shared" si="6"/>
        <v/>
      </c>
      <c r="AL115" s="93" t="str">
        <f t="shared" si="7"/>
        <v/>
      </c>
      <c r="AM115" s="215" t="str">
        <f t="shared" si="8"/>
        <v/>
      </c>
      <c r="AN115" s="228" t="str">
        <f>+IF(A115="","",IF(C115="",70,VLOOKUP(I115,Hoja2!A:D,4,0)))</f>
        <v/>
      </c>
      <c r="AO115" s="109"/>
      <c r="AP115" s="109"/>
      <c r="AQ115" s="109"/>
      <c r="AR115" s="109"/>
      <c r="AS115" s="109"/>
      <c r="AT115" s="109"/>
      <c r="AU115" s="109"/>
      <c r="AV115" s="109"/>
      <c r="AW115" s="109"/>
      <c r="AX115" s="109"/>
      <c r="AY115" s="109"/>
      <c r="AZ115" s="109"/>
      <c r="BA115" s="109"/>
      <c r="BB115" s="109"/>
      <c r="BC115" s="109"/>
      <c r="BD115" s="109"/>
      <c r="BE115" s="109"/>
      <c r="BF115" s="109"/>
      <c r="BG115" s="109"/>
    </row>
    <row r="116" spans="1:59" ht="14.25" customHeight="1">
      <c r="A116" s="79"/>
      <c r="B116" s="85"/>
      <c r="C116" s="79"/>
      <c r="D116" s="132"/>
      <c r="E116" s="132"/>
      <c r="F116" s="85"/>
      <c r="G116" s="85" t="str">
        <f>+IFERROR(VLOOKUP(F116,Listas!$B:$C,2,0),"")</f>
        <v/>
      </c>
      <c r="H116" s="85"/>
      <c r="I116" s="85"/>
      <c r="J116" s="85"/>
      <c r="K116" s="79"/>
      <c r="L116" s="79"/>
      <c r="M116" s="82"/>
      <c r="N116" s="79"/>
      <c r="O116" s="132"/>
      <c r="P116" s="80"/>
      <c r="Q116" s="85"/>
      <c r="R116" s="85"/>
      <c r="S116" s="85"/>
      <c r="T116" s="85"/>
      <c r="U116" s="79"/>
      <c r="V116" s="85"/>
      <c r="W116" s="79"/>
      <c r="X116" s="79"/>
      <c r="Y116" s="86" t="str">
        <f t="shared" si="0"/>
        <v/>
      </c>
      <c r="Z116" s="87"/>
      <c r="AA116" s="88"/>
      <c r="AB116" s="89" t="str">
        <f t="shared" si="1"/>
        <v/>
      </c>
      <c r="AC116" s="85"/>
      <c r="AD116" s="85"/>
      <c r="AE116" s="85"/>
      <c r="AF116" s="85"/>
      <c r="AG116" s="90" t="str">
        <f t="shared" si="2"/>
        <v/>
      </c>
      <c r="AH116" s="91" t="str">
        <f t="shared" si="3"/>
        <v/>
      </c>
      <c r="AI116" s="92" t="str">
        <f t="shared" si="4"/>
        <v/>
      </c>
      <c r="AJ116" s="93" t="str">
        <f t="shared" si="5"/>
        <v/>
      </c>
      <c r="AK116" s="93" t="str">
        <f t="shared" si="6"/>
        <v/>
      </c>
      <c r="AL116" s="93" t="str">
        <f t="shared" si="7"/>
        <v/>
      </c>
      <c r="AM116" s="215" t="str">
        <f t="shared" si="8"/>
        <v/>
      </c>
      <c r="AN116" s="228" t="str">
        <f>+IF(A116="","",IF(C116="",70,VLOOKUP(I116,Hoja2!A:D,4,0)))</f>
        <v/>
      </c>
      <c r="AO116" s="109"/>
      <c r="AP116" s="109"/>
      <c r="AQ116" s="109"/>
      <c r="AR116" s="109"/>
      <c r="AS116" s="109"/>
      <c r="AT116" s="109"/>
      <c r="AU116" s="109"/>
      <c r="AV116" s="109"/>
      <c r="AW116" s="109"/>
      <c r="AX116" s="109"/>
      <c r="AY116" s="109"/>
      <c r="AZ116" s="109"/>
      <c r="BA116" s="109"/>
      <c r="BB116" s="109"/>
      <c r="BC116" s="109"/>
      <c r="BD116" s="109"/>
      <c r="BE116" s="109"/>
      <c r="BF116" s="109"/>
      <c r="BG116" s="109"/>
    </row>
    <row r="117" spans="1:59" ht="14.25" customHeight="1">
      <c r="A117" s="79"/>
      <c r="B117" s="85"/>
      <c r="C117" s="79"/>
      <c r="D117" s="132"/>
      <c r="E117" s="132"/>
      <c r="F117" s="85"/>
      <c r="G117" s="85" t="str">
        <f>+IFERROR(VLOOKUP(F117,Listas!$B:$C,2,0),"")</f>
        <v/>
      </c>
      <c r="H117" s="85"/>
      <c r="I117" s="85"/>
      <c r="J117" s="85"/>
      <c r="K117" s="79"/>
      <c r="L117" s="79"/>
      <c r="M117" s="82"/>
      <c r="N117" s="79"/>
      <c r="O117" s="132"/>
      <c r="P117" s="80"/>
      <c r="Q117" s="85"/>
      <c r="R117" s="85"/>
      <c r="S117" s="85"/>
      <c r="T117" s="85"/>
      <c r="U117" s="79"/>
      <c r="V117" s="85"/>
      <c r="W117" s="79"/>
      <c r="X117" s="79"/>
      <c r="Y117" s="86" t="str">
        <f t="shared" si="0"/>
        <v/>
      </c>
      <c r="Z117" s="87"/>
      <c r="AA117" s="88"/>
      <c r="AB117" s="89" t="str">
        <f t="shared" si="1"/>
        <v/>
      </c>
      <c r="AC117" s="85"/>
      <c r="AD117" s="85"/>
      <c r="AE117" s="85"/>
      <c r="AF117" s="85"/>
      <c r="AG117" s="90" t="str">
        <f t="shared" si="2"/>
        <v/>
      </c>
      <c r="AH117" s="91" t="str">
        <f t="shared" si="3"/>
        <v/>
      </c>
      <c r="AI117" s="92" t="str">
        <f t="shared" si="4"/>
        <v/>
      </c>
      <c r="AJ117" s="93" t="str">
        <f t="shared" si="5"/>
        <v/>
      </c>
      <c r="AK117" s="93" t="str">
        <f t="shared" si="6"/>
        <v/>
      </c>
      <c r="AL117" s="93" t="str">
        <f t="shared" si="7"/>
        <v/>
      </c>
      <c r="AM117" s="215" t="str">
        <f t="shared" si="8"/>
        <v/>
      </c>
      <c r="AN117" s="228" t="str">
        <f>+IF(A117="","",IF(C117="",70,VLOOKUP(I117,Hoja2!A:D,4,0)))</f>
        <v/>
      </c>
      <c r="AO117" s="109"/>
      <c r="AP117" s="109"/>
      <c r="AQ117" s="109"/>
      <c r="AR117" s="109"/>
      <c r="AS117" s="109"/>
      <c r="AT117" s="109"/>
      <c r="AU117" s="109"/>
      <c r="AV117" s="109"/>
      <c r="AW117" s="109"/>
      <c r="AX117" s="109"/>
      <c r="AY117" s="109"/>
      <c r="AZ117" s="109"/>
      <c r="BA117" s="109"/>
      <c r="BB117" s="109"/>
      <c r="BC117" s="109"/>
      <c r="BD117" s="109"/>
      <c r="BE117" s="109"/>
      <c r="BF117" s="109"/>
      <c r="BG117" s="109"/>
    </row>
    <row r="118" spans="1:59" ht="14.25" customHeight="1">
      <c r="A118" s="79"/>
      <c r="B118" s="85"/>
      <c r="C118" s="79"/>
      <c r="D118" s="132"/>
      <c r="E118" s="132"/>
      <c r="F118" s="85"/>
      <c r="G118" s="85" t="str">
        <f>+IFERROR(VLOOKUP(F118,Listas!$B:$C,2,0),"")</f>
        <v/>
      </c>
      <c r="H118" s="85"/>
      <c r="I118" s="85"/>
      <c r="J118" s="85"/>
      <c r="K118" s="79"/>
      <c r="L118" s="79"/>
      <c r="M118" s="82"/>
      <c r="N118" s="79"/>
      <c r="O118" s="132"/>
      <c r="P118" s="80"/>
      <c r="Q118" s="85"/>
      <c r="R118" s="85"/>
      <c r="S118" s="85"/>
      <c r="T118" s="85"/>
      <c r="U118" s="79"/>
      <c r="V118" s="85"/>
      <c r="W118" s="79"/>
      <c r="X118" s="79"/>
      <c r="Y118" s="86" t="str">
        <f t="shared" si="0"/>
        <v/>
      </c>
      <c r="Z118" s="87"/>
      <c r="AA118" s="88"/>
      <c r="AB118" s="89" t="str">
        <f t="shared" si="1"/>
        <v/>
      </c>
      <c r="AC118" s="85"/>
      <c r="AD118" s="85"/>
      <c r="AE118" s="85"/>
      <c r="AF118" s="85"/>
      <c r="AG118" s="90" t="str">
        <f t="shared" si="2"/>
        <v/>
      </c>
      <c r="AH118" s="91" t="str">
        <f t="shared" si="3"/>
        <v/>
      </c>
      <c r="AI118" s="92" t="str">
        <f t="shared" si="4"/>
        <v/>
      </c>
      <c r="AJ118" s="93" t="str">
        <f t="shared" si="5"/>
        <v/>
      </c>
      <c r="AK118" s="93" t="str">
        <f t="shared" si="6"/>
        <v/>
      </c>
      <c r="AL118" s="93" t="str">
        <f t="shared" si="7"/>
        <v/>
      </c>
      <c r="AM118" s="215" t="str">
        <f t="shared" si="8"/>
        <v/>
      </c>
      <c r="AN118" s="228" t="str">
        <f>+IF(A118="","",IF(C118="",70,VLOOKUP(I118,Hoja2!A:D,4,0)))</f>
        <v/>
      </c>
      <c r="AO118" s="109"/>
      <c r="AP118" s="109"/>
      <c r="AQ118" s="109"/>
      <c r="AR118" s="109"/>
      <c r="AS118" s="109"/>
      <c r="AT118" s="109"/>
      <c r="AU118" s="109"/>
      <c r="AV118" s="109"/>
      <c r="AW118" s="109"/>
      <c r="AX118" s="109"/>
      <c r="AY118" s="109"/>
      <c r="AZ118" s="109"/>
      <c r="BA118" s="109"/>
      <c r="BB118" s="109"/>
      <c r="BC118" s="109"/>
      <c r="BD118" s="109"/>
      <c r="BE118" s="109"/>
      <c r="BF118" s="109"/>
      <c r="BG118" s="109"/>
    </row>
    <row r="119" spans="1:59" ht="14.25" customHeight="1">
      <c r="A119" s="79"/>
      <c r="B119" s="85"/>
      <c r="C119" s="79"/>
      <c r="D119" s="132"/>
      <c r="E119" s="132"/>
      <c r="F119" s="85"/>
      <c r="G119" s="85" t="str">
        <f>+IFERROR(VLOOKUP(F119,Listas!$B:$C,2,0),"")</f>
        <v/>
      </c>
      <c r="H119" s="85"/>
      <c r="I119" s="85"/>
      <c r="J119" s="85"/>
      <c r="K119" s="79"/>
      <c r="L119" s="79"/>
      <c r="M119" s="82"/>
      <c r="N119" s="79"/>
      <c r="O119" s="132"/>
      <c r="P119" s="80"/>
      <c r="Q119" s="85"/>
      <c r="R119" s="85"/>
      <c r="S119" s="85"/>
      <c r="T119" s="85"/>
      <c r="U119" s="79"/>
      <c r="V119" s="85"/>
      <c r="W119" s="79"/>
      <c r="X119" s="79"/>
      <c r="Y119" s="86" t="str">
        <f t="shared" si="0"/>
        <v/>
      </c>
      <c r="Z119" s="87"/>
      <c r="AA119" s="88"/>
      <c r="AB119" s="89" t="str">
        <f t="shared" si="1"/>
        <v/>
      </c>
      <c r="AC119" s="85"/>
      <c r="AD119" s="85"/>
      <c r="AE119" s="85"/>
      <c r="AF119" s="85"/>
      <c r="AG119" s="90" t="str">
        <f t="shared" si="2"/>
        <v/>
      </c>
      <c r="AH119" s="91" t="str">
        <f t="shared" si="3"/>
        <v/>
      </c>
      <c r="AI119" s="92" t="str">
        <f t="shared" si="4"/>
        <v/>
      </c>
      <c r="AJ119" s="93" t="str">
        <f t="shared" si="5"/>
        <v/>
      </c>
      <c r="AK119" s="93" t="str">
        <f t="shared" si="6"/>
        <v/>
      </c>
      <c r="AL119" s="93" t="str">
        <f t="shared" si="7"/>
        <v/>
      </c>
      <c r="AM119" s="215" t="str">
        <f t="shared" si="8"/>
        <v/>
      </c>
      <c r="AN119" s="228" t="str">
        <f>+IF(A119="","",IF(C119="",70,VLOOKUP(I119,Hoja2!A:D,4,0)))</f>
        <v/>
      </c>
      <c r="AO119" s="109"/>
      <c r="AP119" s="109"/>
      <c r="AQ119" s="109"/>
      <c r="AR119" s="109"/>
      <c r="AS119" s="109"/>
      <c r="AT119" s="109"/>
      <c r="AU119" s="109"/>
      <c r="AV119" s="109"/>
      <c r="AW119" s="109"/>
      <c r="AX119" s="109"/>
      <c r="AY119" s="109"/>
      <c r="AZ119" s="109"/>
      <c r="BA119" s="109"/>
      <c r="BB119" s="109"/>
      <c r="BC119" s="109"/>
      <c r="BD119" s="109"/>
      <c r="BE119" s="109"/>
      <c r="BF119" s="109"/>
      <c r="BG119" s="109"/>
    </row>
    <row r="120" spans="1:59" ht="14.25" customHeight="1">
      <c r="A120" s="79"/>
      <c r="B120" s="85"/>
      <c r="C120" s="79"/>
      <c r="D120" s="132"/>
      <c r="E120" s="132"/>
      <c r="F120" s="85"/>
      <c r="G120" s="85" t="str">
        <f>+IFERROR(VLOOKUP(F120,Listas!$B:$C,2,0),"")</f>
        <v/>
      </c>
      <c r="H120" s="85"/>
      <c r="I120" s="85"/>
      <c r="J120" s="85"/>
      <c r="K120" s="79"/>
      <c r="L120" s="79"/>
      <c r="M120" s="82"/>
      <c r="N120" s="79"/>
      <c r="O120" s="132"/>
      <c r="P120" s="80"/>
      <c r="Q120" s="85"/>
      <c r="R120" s="85"/>
      <c r="S120" s="85"/>
      <c r="T120" s="85"/>
      <c r="U120" s="79"/>
      <c r="V120" s="85"/>
      <c r="W120" s="79"/>
      <c r="X120" s="79"/>
      <c r="Y120" s="86" t="str">
        <f t="shared" si="0"/>
        <v/>
      </c>
      <c r="Z120" s="87"/>
      <c r="AA120" s="88"/>
      <c r="AB120" s="89" t="str">
        <f t="shared" si="1"/>
        <v/>
      </c>
      <c r="AC120" s="85"/>
      <c r="AD120" s="85"/>
      <c r="AE120" s="85"/>
      <c r="AF120" s="85"/>
      <c r="AG120" s="90" t="str">
        <f t="shared" si="2"/>
        <v/>
      </c>
      <c r="AH120" s="91" t="str">
        <f t="shared" si="3"/>
        <v/>
      </c>
      <c r="AI120" s="92" t="str">
        <f t="shared" si="4"/>
        <v/>
      </c>
      <c r="AJ120" s="93" t="str">
        <f t="shared" si="5"/>
        <v/>
      </c>
      <c r="AK120" s="93" t="str">
        <f t="shared" si="6"/>
        <v/>
      </c>
      <c r="AL120" s="93" t="str">
        <f t="shared" si="7"/>
        <v/>
      </c>
      <c r="AM120" s="215" t="str">
        <f t="shared" si="8"/>
        <v/>
      </c>
      <c r="AN120" s="228" t="str">
        <f>+IF(A120="","",IF(C120="",70,VLOOKUP(I120,Hoja2!A:D,4,0)))</f>
        <v/>
      </c>
      <c r="AO120" s="109"/>
      <c r="AP120" s="109"/>
      <c r="AQ120" s="109"/>
      <c r="AR120" s="109"/>
      <c r="AS120" s="109"/>
      <c r="AT120" s="109"/>
      <c r="AU120" s="109"/>
      <c r="AV120" s="109"/>
      <c r="AW120" s="109"/>
      <c r="AX120" s="109"/>
      <c r="AY120" s="109"/>
      <c r="AZ120" s="109"/>
      <c r="BA120" s="109"/>
      <c r="BB120" s="109"/>
      <c r="BC120" s="109"/>
      <c r="BD120" s="109"/>
      <c r="BE120" s="109"/>
      <c r="BF120" s="109"/>
      <c r="BG120" s="109"/>
    </row>
    <row r="121" spans="1:59" ht="14.25" customHeight="1">
      <c r="A121" s="79"/>
      <c r="B121" s="85"/>
      <c r="C121" s="79"/>
      <c r="D121" s="132"/>
      <c r="E121" s="132"/>
      <c r="F121" s="85"/>
      <c r="G121" s="85" t="str">
        <f>+IFERROR(VLOOKUP(F121,Listas!$B:$C,2,0),"")</f>
        <v/>
      </c>
      <c r="H121" s="85"/>
      <c r="I121" s="85"/>
      <c r="J121" s="85"/>
      <c r="K121" s="79"/>
      <c r="L121" s="79"/>
      <c r="M121" s="82"/>
      <c r="N121" s="79"/>
      <c r="O121" s="132"/>
      <c r="P121" s="80"/>
      <c r="Q121" s="85"/>
      <c r="R121" s="85"/>
      <c r="S121" s="85"/>
      <c r="T121" s="85"/>
      <c r="U121" s="79"/>
      <c r="V121" s="85"/>
      <c r="W121" s="79"/>
      <c r="X121" s="79"/>
      <c r="Y121" s="86" t="str">
        <f t="shared" si="0"/>
        <v/>
      </c>
      <c r="Z121" s="87"/>
      <c r="AA121" s="88"/>
      <c r="AB121" s="89" t="str">
        <f t="shared" si="1"/>
        <v/>
      </c>
      <c r="AC121" s="85"/>
      <c r="AD121" s="85"/>
      <c r="AE121" s="85"/>
      <c r="AF121" s="85"/>
      <c r="AG121" s="90" t="str">
        <f t="shared" si="2"/>
        <v/>
      </c>
      <c r="AH121" s="91" t="str">
        <f t="shared" si="3"/>
        <v/>
      </c>
      <c r="AI121" s="92" t="str">
        <f t="shared" si="4"/>
        <v/>
      </c>
      <c r="AJ121" s="93" t="str">
        <f t="shared" si="5"/>
        <v/>
      </c>
      <c r="AK121" s="93" t="str">
        <f t="shared" si="6"/>
        <v/>
      </c>
      <c r="AL121" s="93" t="str">
        <f t="shared" si="7"/>
        <v/>
      </c>
      <c r="AM121" s="215" t="str">
        <f t="shared" si="8"/>
        <v/>
      </c>
      <c r="AN121" s="228" t="str">
        <f>+IF(A121="","",IF(C121="",70,VLOOKUP(I121,Hoja2!A:D,4,0)))</f>
        <v/>
      </c>
      <c r="AO121" s="109"/>
      <c r="AP121" s="109"/>
      <c r="AQ121" s="109"/>
      <c r="AR121" s="109"/>
      <c r="AS121" s="109"/>
      <c r="AT121" s="109"/>
      <c r="AU121" s="109"/>
      <c r="AV121" s="109"/>
      <c r="AW121" s="109"/>
      <c r="AX121" s="109"/>
      <c r="AY121" s="109"/>
      <c r="AZ121" s="109"/>
      <c r="BA121" s="109"/>
      <c r="BB121" s="109"/>
      <c r="BC121" s="109"/>
      <c r="BD121" s="109"/>
      <c r="BE121" s="109"/>
      <c r="BF121" s="109"/>
      <c r="BG121" s="109"/>
    </row>
    <row r="122" spans="1:59" ht="14.25" customHeight="1">
      <c r="A122" s="79"/>
      <c r="B122" s="85"/>
      <c r="C122" s="79"/>
      <c r="D122" s="132"/>
      <c r="E122" s="132"/>
      <c r="F122" s="85"/>
      <c r="G122" s="85" t="str">
        <f>+IFERROR(VLOOKUP(F122,Listas!$B:$C,2,0),"")</f>
        <v/>
      </c>
      <c r="H122" s="85"/>
      <c r="I122" s="85"/>
      <c r="J122" s="85"/>
      <c r="K122" s="79"/>
      <c r="L122" s="79"/>
      <c r="M122" s="82"/>
      <c r="N122" s="79"/>
      <c r="O122" s="132"/>
      <c r="P122" s="80"/>
      <c r="Q122" s="85"/>
      <c r="R122" s="85"/>
      <c r="S122" s="85"/>
      <c r="T122" s="85"/>
      <c r="U122" s="79"/>
      <c r="V122" s="85"/>
      <c r="W122" s="79"/>
      <c r="X122" s="79"/>
      <c r="Y122" s="86" t="str">
        <f t="shared" si="0"/>
        <v/>
      </c>
      <c r="Z122" s="87"/>
      <c r="AA122" s="88"/>
      <c r="AB122" s="89" t="str">
        <f t="shared" si="1"/>
        <v/>
      </c>
      <c r="AC122" s="85"/>
      <c r="AD122" s="85"/>
      <c r="AE122" s="85"/>
      <c r="AF122" s="85"/>
      <c r="AG122" s="90" t="str">
        <f t="shared" si="2"/>
        <v/>
      </c>
      <c r="AH122" s="91" t="str">
        <f t="shared" si="3"/>
        <v/>
      </c>
      <c r="AI122" s="92" t="str">
        <f t="shared" si="4"/>
        <v/>
      </c>
      <c r="AJ122" s="93" t="str">
        <f t="shared" si="5"/>
        <v/>
      </c>
      <c r="AK122" s="93" t="str">
        <f t="shared" si="6"/>
        <v/>
      </c>
      <c r="AL122" s="93" t="str">
        <f t="shared" si="7"/>
        <v/>
      </c>
      <c r="AM122" s="215" t="str">
        <f t="shared" si="8"/>
        <v/>
      </c>
      <c r="AN122" s="228" t="str">
        <f>+IF(A122="","",IF(C122="",70,VLOOKUP(I122,Hoja2!A:D,4,0)))</f>
        <v/>
      </c>
      <c r="AO122" s="109"/>
      <c r="AP122" s="109"/>
      <c r="AQ122" s="109"/>
      <c r="AR122" s="109"/>
      <c r="AS122" s="109"/>
      <c r="AT122" s="109"/>
      <c r="AU122" s="109"/>
      <c r="AV122" s="109"/>
      <c r="AW122" s="109"/>
      <c r="AX122" s="109"/>
      <c r="AY122" s="109"/>
      <c r="AZ122" s="109"/>
      <c r="BA122" s="109"/>
      <c r="BB122" s="109"/>
      <c r="BC122" s="109"/>
      <c r="BD122" s="109"/>
      <c r="BE122" s="109"/>
      <c r="BF122" s="109"/>
      <c r="BG122" s="109"/>
    </row>
    <row r="123" spans="1:59" ht="14.25" customHeight="1">
      <c r="A123" s="79"/>
      <c r="B123" s="85"/>
      <c r="C123" s="79"/>
      <c r="D123" s="132"/>
      <c r="E123" s="132"/>
      <c r="F123" s="85"/>
      <c r="G123" s="85" t="str">
        <f>+IFERROR(VLOOKUP(F123,Listas!$B:$C,2,0),"")</f>
        <v/>
      </c>
      <c r="H123" s="85"/>
      <c r="I123" s="85"/>
      <c r="J123" s="85"/>
      <c r="K123" s="79"/>
      <c r="L123" s="79"/>
      <c r="M123" s="82"/>
      <c r="N123" s="79"/>
      <c r="O123" s="132"/>
      <c r="P123" s="80"/>
      <c r="Q123" s="85"/>
      <c r="R123" s="85"/>
      <c r="S123" s="85"/>
      <c r="T123" s="85"/>
      <c r="U123" s="79"/>
      <c r="V123" s="85"/>
      <c r="W123" s="79"/>
      <c r="X123" s="79"/>
      <c r="Y123" s="86" t="str">
        <f t="shared" si="0"/>
        <v/>
      </c>
      <c r="Z123" s="87"/>
      <c r="AA123" s="88"/>
      <c r="AB123" s="89" t="str">
        <f t="shared" si="1"/>
        <v/>
      </c>
      <c r="AC123" s="85"/>
      <c r="AD123" s="85"/>
      <c r="AE123" s="85"/>
      <c r="AF123" s="85"/>
      <c r="AG123" s="90" t="str">
        <f t="shared" si="2"/>
        <v/>
      </c>
      <c r="AH123" s="91" t="str">
        <f t="shared" si="3"/>
        <v/>
      </c>
      <c r="AI123" s="92" t="str">
        <f t="shared" si="4"/>
        <v/>
      </c>
      <c r="AJ123" s="93" t="str">
        <f t="shared" si="5"/>
        <v/>
      </c>
      <c r="AK123" s="93" t="str">
        <f t="shared" si="6"/>
        <v/>
      </c>
      <c r="AL123" s="93" t="str">
        <f t="shared" si="7"/>
        <v/>
      </c>
      <c r="AM123" s="215" t="str">
        <f t="shared" si="8"/>
        <v/>
      </c>
      <c r="AN123" s="228" t="str">
        <f>+IF(A123="","",IF(C123="",70,VLOOKUP(I123,Hoja2!A:D,4,0)))</f>
        <v/>
      </c>
      <c r="AO123" s="109"/>
      <c r="AP123" s="109"/>
      <c r="AQ123" s="109"/>
      <c r="AR123" s="109"/>
      <c r="AS123" s="109"/>
      <c r="AT123" s="109"/>
      <c r="AU123" s="109"/>
      <c r="AV123" s="109"/>
      <c r="AW123" s="109"/>
      <c r="AX123" s="109"/>
      <c r="AY123" s="109"/>
      <c r="AZ123" s="109"/>
      <c r="BA123" s="109"/>
      <c r="BB123" s="109"/>
      <c r="BC123" s="109"/>
      <c r="BD123" s="109"/>
      <c r="BE123" s="109"/>
      <c r="BF123" s="109"/>
      <c r="BG123" s="109"/>
    </row>
    <row r="124" spans="1:59" ht="14.25" customHeight="1">
      <c r="A124" s="79"/>
      <c r="B124" s="85"/>
      <c r="C124" s="79"/>
      <c r="D124" s="132"/>
      <c r="E124" s="132"/>
      <c r="F124" s="85"/>
      <c r="G124" s="85" t="str">
        <f>+IFERROR(VLOOKUP(F124,Listas!$B:$C,2,0),"")</f>
        <v/>
      </c>
      <c r="H124" s="85"/>
      <c r="I124" s="85"/>
      <c r="J124" s="85"/>
      <c r="K124" s="79"/>
      <c r="L124" s="79"/>
      <c r="M124" s="82"/>
      <c r="N124" s="79"/>
      <c r="O124" s="132"/>
      <c r="P124" s="80"/>
      <c r="Q124" s="85"/>
      <c r="R124" s="85"/>
      <c r="S124" s="85"/>
      <c r="T124" s="85"/>
      <c r="U124" s="79"/>
      <c r="V124" s="85"/>
      <c r="W124" s="79"/>
      <c r="X124" s="79"/>
      <c r="Y124" s="86" t="str">
        <f t="shared" si="0"/>
        <v/>
      </c>
      <c r="Z124" s="87"/>
      <c r="AA124" s="88"/>
      <c r="AB124" s="89" t="str">
        <f t="shared" si="1"/>
        <v/>
      </c>
      <c r="AC124" s="85"/>
      <c r="AD124" s="85"/>
      <c r="AE124" s="85"/>
      <c r="AF124" s="85"/>
      <c r="AG124" s="90" t="str">
        <f t="shared" si="2"/>
        <v/>
      </c>
      <c r="AH124" s="91" t="str">
        <f t="shared" si="3"/>
        <v/>
      </c>
      <c r="AI124" s="92" t="str">
        <f t="shared" si="4"/>
        <v/>
      </c>
      <c r="AJ124" s="93" t="str">
        <f t="shared" si="5"/>
        <v/>
      </c>
      <c r="AK124" s="93" t="str">
        <f t="shared" si="6"/>
        <v/>
      </c>
      <c r="AL124" s="93" t="str">
        <f t="shared" si="7"/>
        <v/>
      </c>
      <c r="AM124" s="215" t="str">
        <f t="shared" si="8"/>
        <v/>
      </c>
      <c r="AN124" s="228" t="str">
        <f>+IF(A124="","",IF(C124="",70,VLOOKUP(I124,Hoja2!A:D,4,0)))</f>
        <v/>
      </c>
      <c r="AO124" s="109"/>
      <c r="AP124" s="109"/>
      <c r="AQ124" s="109"/>
      <c r="AR124" s="109"/>
      <c r="AS124" s="109"/>
      <c r="AT124" s="109"/>
      <c r="AU124" s="109"/>
      <c r="AV124" s="109"/>
      <c r="AW124" s="109"/>
      <c r="AX124" s="109"/>
      <c r="AY124" s="109"/>
      <c r="AZ124" s="109"/>
      <c r="BA124" s="109"/>
      <c r="BB124" s="109"/>
      <c r="BC124" s="109"/>
      <c r="BD124" s="109"/>
      <c r="BE124" s="109"/>
      <c r="BF124" s="109"/>
      <c r="BG124" s="109"/>
    </row>
    <row r="125" spans="1:59" ht="14.25" customHeight="1">
      <c r="A125" s="79"/>
      <c r="B125" s="85"/>
      <c r="C125" s="79"/>
      <c r="D125" s="132"/>
      <c r="E125" s="132"/>
      <c r="F125" s="85"/>
      <c r="G125" s="85" t="str">
        <f>+IFERROR(VLOOKUP(F125,Listas!$B:$C,2,0),"")</f>
        <v/>
      </c>
      <c r="H125" s="85"/>
      <c r="I125" s="85"/>
      <c r="J125" s="85"/>
      <c r="K125" s="79"/>
      <c r="L125" s="79"/>
      <c r="M125" s="82"/>
      <c r="N125" s="79"/>
      <c r="O125" s="132"/>
      <c r="P125" s="80"/>
      <c r="Q125" s="85"/>
      <c r="R125" s="85"/>
      <c r="S125" s="85"/>
      <c r="T125" s="85"/>
      <c r="U125" s="79"/>
      <c r="V125" s="85"/>
      <c r="W125" s="79"/>
      <c r="X125" s="79"/>
      <c r="Y125" s="86" t="str">
        <f t="shared" si="0"/>
        <v/>
      </c>
      <c r="Z125" s="87"/>
      <c r="AA125" s="88"/>
      <c r="AB125" s="89" t="str">
        <f t="shared" si="1"/>
        <v/>
      </c>
      <c r="AC125" s="85"/>
      <c r="AD125" s="85"/>
      <c r="AE125" s="85"/>
      <c r="AF125" s="85"/>
      <c r="AG125" s="90" t="str">
        <f t="shared" si="2"/>
        <v/>
      </c>
      <c r="AH125" s="91" t="str">
        <f t="shared" si="3"/>
        <v/>
      </c>
      <c r="AI125" s="92" t="str">
        <f t="shared" si="4"/>
        <v/>
      </c>
      <c r="AJ125" s="93" t="str">
        <f t="shared" si="5"/>
        <v/>
      </c>
      <c r="AK125" s="93" t="str">
        <f t="shared" si="6"/>
        <v/>
      </c>
      <c r="AL125" s="93" t="str">
        <f t="shared" si="7"/>
        <v/>
      </c>
      <c r="AM125" s="215" t="str">
        <f t="shared" si="8"/>
        <v/>
      </c>
      <c r="AN125" s="228" t="str">
        <f>+IF(A125="","",IF(C125="",70,VLOOKUP(I125,Hoja2!A:D,4,0)))</f>
        <v/>
      </c>
      <c r="AO125" s="109"/>
      <c r="AP125" s="109"/>
      <c r="AQ125" s="109"/>
      <c r="AR125" s="109"/>
      <c r="AS125" s="109"/>
      <c r="AT125" s="109"/>
      <c r="AU125" s="109"/>
      <c r="AV125" s="109"/>
      <c r="AW125" s="109"/>
      <c r="AX125" s="109"/>
      <c r="AY125" s="109"/>
      <c r="AZ125" s="109"/>
      <c r="BA125" s="109"/>
      <c r="BB125" s="109"/>
      <c r="BC125" s="109"/>
      <c r="BD125" s="109"/>
      <c r="BE125" s="109"/>
      <c r="BF125" s="109"/>
      <c r="BG125" s="109"/>
    </row>
    <row r="126" spans="1:59" ht="14.25" customHeight="1">
      <c r="A126" s="79"/>
      <c r="B126" s="85"/>
      <c r="C126" s="79"/>
      <c r="D126" s="132"/>
      <c r="E126" s="132"/>
      <c r="F126" s="85"/>
      <c r="G126" s="85" t="str">
        <f>+IFERROR(VLOOKUP(F126,Listas!$B:$C,2,0),"")</f>
        <v/>
      </c>
      <c r="H126" s="85"/>
      <c r="I126" s="85"/>
      <c r="J126" s="85"/>
      <c r="K126" s="79"/>
      <c r="L126" s="79"/>
      <c r="M126" s="82"/>
      <c r="N126" s="79"/>
      <c r="O126" s="132"/>
      <c r="P126" s="80"/>
      <c r="Q126" s="85"/>
      <c r="R126" s="85"/>
      <c r="S126" s="85"/>
      <c r="T126" s="85"/>
      <c r="U126" s="79"/>
      <c r="V126" s="85"/>
      <c r="W126" s="79"/>
      <c r="X126" s="79"/>
      <c r="Y126" s="86" t="str">
        <f t="shared" si="0"/>
        <v/>
      </c>
      <c r="Z126" s="87"/>
      <c r="AA126" s="88"/>
      <c r="AB126" s="89" t="str">
        <f t="shared" si="1"/>
        <v/>
      </c>
      <c r="AC126" s="85"/>
      <c r="AD126" s="85"/>
      <c r="AE126" s="85"/>
      <c r="AF126" s="85"/>
      <c r="AG126" s="90" t="str">
        <f t="shared" si="2"/>
        <v/>
      </c>
      <c r="AH126" s="91" t="str">
        <f t="shared" si="3"/>
        <v/>
      </c>
      <c r="AI126" s="92" t="str">
        <f t="shared" si="4"/>
        <v/>
      </c>
      <c r="AJ126" s="93" t="str">
        <f t="shared" si="5"/>
        <v/>
      </c>
      <c r="AK126" s="93" t="str">
        <f t="shared" si="6"/>
        <v/>
      </c>
      <c r="AL126" s="93" t="str">
        <f t="shared" si="7"/>
        <v/>
      </c>
      <c r="AM126" s="215" t="str">
        <f t="shared" si="8"/>
        <v/>
      </c>
      <c r="AN126" s="228" t="str">
        <f>+IF(A126="","",IF(C126="",70,VLOOKUP(I126,Hoja2!A:D,4,0)))</f>
        <v/>
      </c>
      <c r="AO126" s="109"/>
      <c r="AP126" s="109"/>
      <c r="AQ126" s="109"/>
      <c r="AR126" s="109"/>
      <c r="AS126" s="109"/>
      <c r="AT126" s="109"/>
      <c r="AU126" s="109"/>
      <c r="AV126" s="109"/>
      <c r="AW126" s="109"/>
      <c r="AX126" s="109"/>
      <c r="AY126" s="109"/>
      <c r="AZ126" s="109"/>
      <c r="BA126" s="109"/>
      <c r="BB126" s="109"/>
      <c r="BC126" s="109"/>
      <c r="BD126" s="109"/>
      <c r="BE126" s="109"/>
      <c r="BF126" s="109"/>
      <c r="BG126" s="109"/>
    </row>
    <row r="127" spans="1:59" ht="14.25" customHeight="1">
      <c r="A127" s="79"/>
      <c r="B127" s="85"/>
      <c r="C127" s="79"/>
      <c r="D127" s="132"/>
      <c r="E127" s="132"/>
      <c r="F127" s="85"/>
      <c r="G127" s="85" t="str">
        <f>+IFERROR(VLOOKUP(F127,Listas!$B:$C,2,0),"")</f>
        <v/>
      </c>
      <c r="H127" s="85"/>
      <c r="I127" s="85"/>
      <c r="J127" s="85"/>
      <c r="K127" s="79"/>
      <c r="L127" s="79"/>
      <c r="M127" s="82"/>
      <c r="N127" s="79"/>
      <c r="O127" s="132"/>
      <c r="P127" s="80"/>
      <c r="Q127" s="85"/>
      <c r="R127" s="85"/>
      <c r="S127" s="85"/>
      <c r="T127" s="85"/>
      <c r="U127" s="79"/>
      <c r="V127" s="85"/>
      <c r="W127" s="79"/>
      <c r="X127" s="79"/>
      <c r="Y127" s="86" t="str">
        <f t="shared" si="0"/>
        <v/>
      </c>
      <c r="Z127" s="87"/>
      <c r="AA127" s="88"/>
      <c r="AB127" s="89" t="str">
        <f t="shared" si="1"/>
        <v/>
      </c>
      <c r="AC127" s="85"/>
      <c r="AD127" s="85"/>
      <c r="AE127" s="85"/>
      <c r="AF127" s="85"/>
      <c r="AG127" s="90" t="str">
        <f t="shared" si="2"/>
        <v/>
      </c>
      <c r="AH127" s="91" t="str">
        <f t="shared" si="3"/>
        <v/>
      </c>
      <c r="AI127" s="92" t="str">
        <f t="shared" si="4"/>
        <v/>
      </c>
      <c r="AJ127" s="93" t="str">
        <f t="shared" si="5"/>
        <v/>
      </c>
      <c r="AK127" s="93" t="str">
        <f t="shared" si="6"/>
        <v/>
      </c>
      <c r="AL127" s="93" t="str">
        <f t="shared" si="7"/>
        <v/>
      </c>
      <c r="AM127" s="215" t="str">
        <f t="shared" si="8"/>
        <v/>
      </c>
      <c r="AN127" s="228" t="str">
        <f>+IF(A127="","",IF(C127="",70,VLOOKUP(I127,Hoja2!A:D,4,0)))</f>
        <v/>
      </c>
      <c r="AO127" s="109"/>
      <c r="AP127" s="109"/>
      <c r="AQ127" s="109"/>
      <c r="AR127" s="109"/>
      <c r="AS127" s="109"/>
      <c r="AT127" s="109"/>
      <c r="AU127" s="109"/>
      <c r="AV127" s="109"/>
      <c r="AW127" s="109"/>
      <c r="AX127" s="109"/>
      <c r="AY127" s="109"/>
      <c r="AZ127" s="109"/>
      <c r="BA127" s="109"/>
      <c r="BB127" s="109"/>
      <c r="BC127" s="109"/>
      <c r="BD127" s="109"/>
      <c r="BE127" s="109"/>
      <c r="BF127" s="109"/>
      <c r="BG127" s="109"/>
    </row>
    <row r="128" spans="1:59" ht="14.25" customHeight="1">
      <c r="A128" s="79"/>
      <c r="B128" s="85"/>
      <c r="C128" s="79"/>
      <c r="D128" s="132"/>
      <c r="E128" s="132"/>
      <c r="F128" s="85"/>
      <c r="G128" s="85" t="str">
        <f>+IFERROR(VLOOKUP(F128,Listas!$B:$C,2,0),"")</f>
        <v/>
      </c>
      <c r="H128" s="85"/>
      <c r="I128" s="85"/>
      <c r="J128" s="85"/>
      <c r="K128" s="79"/>
      <c r="L128" s="79"/>
      <c r="M128" s="82"/>
      <c r="N128" s="79"/>
      <c r="O128" s="132"/>
      <c r="P128" s="80"/>
      <c r="Q128" s="85"/>
      <c r="R128" s="85"/>
      <c r="S128" s="85"/>
      <c r="T128" s="85"/>
      <c r="U128" s="79"/>
      <c r="V128" s="85"/>
      <c r="W128" s="79"/>
      <c r="X128" s="79"/>
      <c r="Y128" s="86" t="str">
        <f t="shared" si="0"/>
        <v/>
      </c>
      <c r="Z128" s="87"/>
      <c r="AA128" s="88"/>
      <c r="AB128" s="89" t="str">
        <f t="shared" si="1"/>
        <v/>
      </c>
      <c r="AC128" s="85"/>
      <c r="AD128" s="85"/>
      <c r="AE128" s="85"/>
      <c r="AF128" s="85"/>
      <c r="AG128" s="90" t="str">
        <f t="shared" si="2"/>
        <v/>
      </c>
      <c r="AH128" s="91" t="str">
        <f t="shared" si="3"/>
        <v/>
      </c>
      <c r="AI128" s="92" t="str">
        <f t="shared" si="4"/>
        <v/>
      </c>
      <c r="AJ128" s="93" t="str">
        <f t="shared" si="5"/>
        <v/>
      </c>
      <c r="AK128" s="93" t="str">
        <f t="shared" si="6"/>
        <v/>
      </c>
      <c r="AL128" s="93" t="str">
        <f t="shared" si="7"/>
        <v/>
      </c>
      <c r="AM128" s="215" t="str">
        <f t="shared" si="8"/>
        <v/>
      </c>
      <c r="AN128" s="228" t="str">
        <f>+IF(A128="","",IF(C128="",70,VLOOKUP(I128,Hoja2!A:D,4,0)))</f>
        <v/>
      </c>
      <c r="AO128" s="109"/>
      <c r="AP128" s="109"/>
      <c r="AQ128" s="109"/>
      <c r="AR128" s="109"/>
      <c r="AS128" s="109"/>
      <c r="AT128" s="109"/>
      <c r="AU128" s="109"/>
      <c r="AV128" s="109"/>
      <c r="AW128" s="109"/>
      <c r="AX128" s="109"/>
      <c r="AY128" s="109"/>
      <c r="AZ128" s="109"/>
      <c r="BA128" s="109"/>
      <c r="BB128" s="109"/>
      <c r="BC128" s="109"/>
      <c r="BD128" s="109"/>
      <c r="BE128" s="109"/>
      <c r="BF128" s="109"/>
      <c r="BG128" s="109"/>
    </row>
    <row r="129" spans="1:59" ht="14.25" customHeight="1">
      <c r="A129" s="79"/>
      <c r="B129" s="85"/>
      <c r="C129" s="79"/>
      <c r="D129" s="132"/>
      <c r="E129" s="132"/>
      <c r="F129" s="85"/>
      <c r="G129" s="85" t="str">
        <f>+IFERROR(VLOOKUP(F129,Listas!$B:$C,2,0),"")</f>
        <v/>
      </c>
      <c r="H129" s="85"/>
      <c r="I129" s="85"/>
      <c r="J129" s="85"/>
      <c r="K129" s="79"/>
      <c r="L129" s="79"/>
      <c r="M129" s="82"/>
      <c r="N129" s="79"/>
      <c r="O129" s="132"/>
      <c r="P129" s="80"/>
      <c r="Q129" s="85"/>
      <c r="R129" s="85"/>
      <c r="S129" s="85"/>
      <c r="T129" s="85"/>
      <c r="U129" s="79"/>
      <c r="V129" s="85"/>
      <c r="W129" s="79"/>
      <c r="X129" s="79"/>
      <c r="Y129" s="86" t="str">
        <f t="shared" si="0"/>
        <v/>
      </c>
      <c r="Z129" s="87"/>
      <c r="AA129" s="88"/>
      <c r="AB129" s="89" t="str">
        <f t="shared" si="1"/>
        <v/>
      </c>
      <c r="AC129" s="85"/>
      <c r="AD129" s="85"/>
      <c r="AE129" s="85"/>
      <c r="AF129" s="85"/>
      <c r="AG129" s="90" t="str">
        <f t="shared" si="2"/>
        <v/>
      </c>
      <c r="AH129" s="91" t="str">
        <f t="shared" si="3"/>
        <v/>
      </c>
      <c r="AI129" s="92" t="str">
        <f t="shared" si="4"/>
        <v/>
      </c>
      <c r="AJ129" s="93" t="str">
        <f t="shared" si="5"/>
        <v/>
      </c>
      <c r="AK129" s="93" t="str">
        <f t="shared" si="6"/>
        <v/>
      </c>
      <c r="AL129" s="93" t="str">
        <f t="shared" si="7"/>
        <v/>
      </c>
      <c r="AM129" s="215" t="str">
        <f t="shared" si="8"/>
        <v/>
      </c>
      <c r="AN129" s="228" t="str">
        <f>+IF(A129="","",IF(C129="",70,VLOOKUP(I129,Hoja2!A:D,4,0)))</f>
        <v/>
      </c>
      <c r="AO129" s="109"/>
      <c r="AP129" s="109"/>
      <c r="AQ129" s="109"/>
      <c r="AR129" s="109"/>
      <c r="AS129" s="109"/>
      <c r="AT129" s="109"/>
      <c r="AU129" s="109"/>
      <c r="AV129" s="109"/>
      <c r="AW129" s="109"/>
      <c r="AX129" s="109"/>
      <c r="AY129" s="109"/>
      <c r="AZ129" s="109"/>
      <c r="BA129" s="109"/>
      <c r="BB129" s="109"/>
      <c r="BC129" s="109"/>
      <c r="BD129" s="109"/>
      <c r="BE129" s="109"/>
      <c r="BF129" s="109"/>
      <c r="BG129" s="109"/>
    </row>
    <row r="130" spans="1:59" ht="14.25" customHeight="1">
      <c r="A130" s="79"/>
      <c r="B130" s="85"/>
      <c r="C130" s="79"/>
      <c r="D130" s="132"/>
      <c r="E130" s="132"/>
      <c r="F130" s="85"/>
      <c r="G130" s="85" t="str">
        <f>+IFERROR(VLOOKUP(F130,Listas!$B:$C,2,0),"")</f>
        <v/>
      </c>
      <c r="H130" s="85"/>
      <c r="I130" s="85"/>
      <c r="J130" s="85"/>
      <c r="K130" s="79"/>
      <c r="L130" s="79"/>
      <c r="M130" s="82"/>
      <c r="N130" s="79"/>
      <c r="O130" s="132"/>
      <c r="P130" s="80"/>
      <c r="Q130" s="85"/>
      <c r="R130" s="85"/>
      <c r="S130" s="85"/>
      <c r="T130" s="85"/>
      <c r="U130" s="79"/>
      <c r="V130" s="85"/>
      <c r="W130" s="79"/>
      <c r="X130" s="79"/>
      <c r="Y130" s="86" t="str">
        <f t="shared" si="0"/>
        <v/>
      </c>
      <c r="Z130" s="87"/>
      <c r="AA130" s="88"/>
      <c r="AB130" s="89" t="str">
        <f t="shared" si="1"/>
        <v/>
      </c>
      <c r="AC130" s="85"/>
      <c r="AD130" s="85"/>
      <c r="AE130" s="85"/>
      <c r="AF130" s="85"/>
      <c r="AG130" s="90" t="str">
        <f t="shared" si="2"/>
        <v/>
      </c>
      <c r="AH130" s="91" t="str">
        <f t="shared" si="3"/>
        <v/>
      </c>
      <c r="AI130" s="92" t="str">
        <f t="shared" si="4"/>
        <v/>
      </c>
      <c r="AJ130" s="93" t="str">
        <f t="shared" si="5"/>
        <v/>
      </c>
      <c r="AK130" s="93" t="str">
        <f t="shared" si="6"/>
        <v/>
      </c>
      <c r="AL130" s="93" t="str">
        <f t="shared" si="7"/>
        <v/>
      </c>
      <c r="AM130" s="215" t="str">
        <f t="shared" si="8"/>
        <v/>
      </c>
      <c r="AN130" s="228" t="str">
        <f>+IF(A130="","",IF(C130="",70,VLOOKUP(I130,Hoja2!A:D,4,0)))</f>
        <v/>
      </c>
      <c r="AO130" s="109"/>
      <c r="AP130" s="109"/>
      <c r="AQ130" s="109"/>
      <c r="AR130" s="109"/>
      <c r="AS130" s="109"/>
      <c r="AT130" s="109"/>
      <c r="AU130" s="109"/>
      <c r="AV130" s="109"/>
      <c r="AW130" s="109"/>
      <c r="AX130" s="109"/>
      <c r="AY130" s="109"/>
      <c r="AZ130" s="109"/>
      <c r="BA130" s="109"/>
      <c r="BB130" s="109"/>
      <c r="BC130" s="109"/>
      <c r="BD130" s="109"/>
      <c r="BE130" s="109"/>
      <c r="BF130" s="109"/>
      <c r="BG130" s="109"/>
    </row>
    <row r="131" spans="1:59" ht="14.25" customHeight="1">
      <c r="A131" s="79"/>
      <c r="B131" s="85"/>
      <c r="C131" s="79"/>
      <c r="D131" s="132"/>
      <c r="E131" s="132"/>
      <c r="F131" s="85"/>
      <c r="G131" s="85" t="str">
        <f>+IFERROR(VLOOKUP(F131,Listas!$B:$C,2,0),"")</f>
        <v/>
      </c>
      <c r="H131" s="85"/>
      <c r="I131" s="85"/>
      <c r="J131" s="85"/>
      <c r="K131" s="79"/>
      <c r="L131" s="79"/>
      <c r="M131" s="82"/>
      <c r="N131" s="79"/>
      <c r="O131" s="132"/>
      <c r="P131" s="80"/>
      <c r="Q131" s="85"/>
      <c r="R131" s="85"/>
      <c r="S131" s="85"/>
      <c r="T131" s="85"/>
      <c r="U131" s="79"/>
      <c r="V131" s="85"/>
      <c r="W131" s="79"/>
      <c r="X131" s="79"/>
      <c r="Y131" s="86" t="str">
        <f t="shared" si="0"/>
        <v/>
      </c>
      <c r="Z131" s="87"/>
      <c r="AA131" s="88"/>
      <c r="AB131" s="89" t="str">
        <f t="shared" si="1"/>
        <v/>
      </c>
      <c r="AC131" s="85"/>
      <c r="AD131" s="85"/>
      <c r="AE131" s="85"/>
      <c r="AF131" s="85"/>
      <c r="AG131" s="90" t="str">
        <f t="shared" si="2"/>
        <v/>
      </c>
      <c r="AH131" s="91" t="str">
        <f t="shared" si="3"/>
        <v/>
      </c>
      <c r="AI131" s="92" t="str">
        <f t="shared" si="4"/>
        <v/>
      </c>
      <c r="AJ131" s="93" t="str">
        <f t="shared" si="5"/>
        <v/>
      </c>
      <c r="AK131" s="93" t="str">
        <f t="shared" si="6"/>
        <v/>
      </c>
      <c r="AL131" s="93" t="str">
        <f t="shared" si="7"/>
        <v/>
      </c>
      <c r="AM131" s="215" t="str">
        <f t="shared" si="8"/>
        <v/>
      </c>
      <c r="AN131" s="228" t="str">
        <f>+IF(A131="","",IF(C131="",70,VLOOKUP(I131,Hoja2!A:D,4,0)))</f>
        <v/>
      </c>
      <c r="AO131" s="109"/>
      <c r="AP131" s="109"/>
      <c r="AQ131" s="109"/>
      <c r="AR131" s="109"/>
      <c r="AS131" s="109"/>
      <c r="AT131" s="109"/>
      <c r="AU131" s="109"/>
      <c r="AV131" s="109"/>
      <c r="AW131" s="109"/>
      <c r="AX131" s="109"/>
      <c r="AY131" s="109"/>
      <c r="AZ131" s="109"/>
      <c r="BA131" s="109"/>
      <c r="BB131" s="109"/>
      <c r="BC131" s="109"/>
      <c r="BD131" s="109"/>
      <c r="BE131" s="109"/>
      <c r="BF131" s="109"/>
      <c r="BG131" s="109"/>
    </row>
    <row r="132" spans="1:59" ht="14.25" customHeight="1">
      <c r="A132" s="79"/>
      <c r="B132" s="85"/>
      <c r="C132" s="79"/>
      <c r="D132" s="132"/>
      <c r="E132" s="132"/>
      <c r="F132" s="85"/>
      <c r="G132" s="85" t="str">
        <f>+IFERROR(VLOOKUP(F132,Listas!$B:$C,2,0),"")</f>
        <v/>
      </c>
      <c r="H132" s="85"/>
      <c r="I132" s="85"/>
      <c r="J132" s="85"/>
      <c r="K132" s="79"/>
      <c r="L132" s="79"/>
      <c r="M132" s="82"/>
      <c r="N132" s="79"/>
      <c r="O132" s="132"/>
      <c r="P132" s="80"/>
      <c r="Q132" s="85"/>
      <c r="R132" s="85"/>
      <c r="S132" s="85"/>
      <c r="T132" s="85"/>
      <c r="U132" s="79"/>
      <c r="V132" s="85"/>
      <c r="W132" s="79"/>
      <c r="X132" s="79"/>
      <c r="Y132" s="86" t="str">
        <f t="shared" si="0"/>
        <v/>
      </c>
      <c r="Z132" s="87"/>
      <c r="AA132" s="88"/>
      <c r="AB132" s="89" t="str">
        <f t="shared" si="1"/>
        <v/>
      </c>
      <c r="AC132" s="85"/>
      <c r="AD132" s="85"/>
      <c r="AE132" s="85"/>
      <c r="AF132" s="85"/>
      <c r="AG132" s="90" t="str">
        <f t="shared" si="2"/>
        <v/>
      </c>
      <c r="AH132" s="91" t="str">
        <f t="shared" si="3"/>
        <v/>
      </c>
      <c r="AI132" s="92" t="str">
        <f t="shared" si="4"/>
        <v/>
      </c>
      <c r="AJ132" s="93" t="str">
        <f t="shared" si="5"/>
        <v/>
      </c>
      <c r="AK132" s="93" t="str">
        <f t="shared" si="6"/>
        <v/>
      </c>
      <c r="AL132" s="93" t="str">
        <f t="shared" si="7"/>
        <v/>
      </c>
      <c r="AM132" s="215" t="str">
        <f t="shared" si="8"/>
        <v/>
      </c>
      <c r="AN132" s="228" t="str">
        <f>+IF(A132="","",IF(C132="",70,VLOOKUP(I132,Hoja2!A:D,4,0)))</f>
        <v/>
      </c>
      <c r="AO132" s="109"/>
      <c r="AP132" s="109"/>
      <c r="AQ132" s="109"/>
      <c r="AR132" s="109"/>
      <c r="AS132" s="109"/>
      <c r="AT132" s="109"/>
      <c r="AU132" s="109"/>
      <c r="AV132" s="109"/>
      <c r="AW132" s="109"/>
      <c r="AX132" s="109"/>
      <c r="AY132" s="109"/>
      <c r="AZ132" s="109"/>
      <c r="BA132" s="109"/>
      <c r="BB132" s="109"/>
      <c r="BC132" s="109"/>
      <c r="BD132" s="109"/>
      <c r="BE132" s="109"/>
      <c r="BF132" s="109"/>
      <c r="BG132" s="109"/>
    </row>
    <row r="133" spans="1:59" ht="14.25" customHeight="1">
      <c r="A133" s="79"/>
      <c r="B133" s="85"/>
      <c r="C133" s="79"/>
      <c r="D133" s="132"/>
      <c r="E133" s="132"/>
      <c r="F133" s="85"/>
      <c r="G133" s="85" t="str">
        <f>+IFERROR(VLOOKUP(F133,Listas!$B:$C,2,0),"")</f>
        <v/>
      </c>
      <c r="H133" s="85"/>
      <c r="I133" s="85"/>
      <c r="J133" s="85"/>
      <c r="K133" s="79"/>
      <c r="L133" s="79"/>
      <c r="M133" s="82"/>
      <c r="N133" s="79"/>
      <c r="O133" s="132"/>
      <c r="P133" s="80"/>
      <c r="Q133" s="85"/>
      <c r="R133" s="85"/>
      <c r="S133" s="85"/>
      <c r="T133" s="85"/>
      <c r="U133" s="79"/>
      <c r="V133" s="85"/>
      <c r="W133" s="79"/>
      <c r="X133" s="79"/>
      <c r="Y133" s="86" t="str">
        <f t="shared" si="0"/>
        <v/>
      </c>
      <c r="Z133" s="87"/>
      <c r="AA133" s="88"/>
      <c r="AB133" s="89" t="str">
        <f t="shared" si="1"/>
        <v/>
      </c>
      <c r="AC133" s="85"/>
      <c r="AD133" s="85"/>
      <c r="AE133" s="85"/>
      <c r="AF133" s="85"/>
      <c r="AG133" s="90" t="str">
        <f t="shared" si="2"/>
        <v/>
      </c>
      <c r="AH133" s="91" t="str">
        <f t="shared" si="3"/>
        <v/>
      </c>
      <c r="AI133" s="92" t="str">
        <f t="shared" si="4"/>
        <v/>
      </c>
      <c r="AJ133" s="93" t="str">
        <f t="shared" si="5"/>
        <v/>
      </c>
      <c r="AK133" s="93" t="str">
        <f t="shared" si="6"/>
        <v/>
      </c>
      <c r="AL133" s="93" t="str">
        <f t="shared" si="7"/>
        <v/>
      </c>
      <c r="AM133" s="215" t="str">
        <f t="shared" si="8"/>
        <v/>
      </c>
      <c r="AN133" s="228" t="str">
        <f>+IF(A133="","",IF(C133="",70,VLOOKUP(I133,Hoja2!A:D,4,0)))</f>
        <v/>
      </c>
      <c r="AO133" s="109"/>
      <c r="AP133" s="109"/>
      <c r="AQ133" s="109"/>
      <c r="AR133" s="109"/>
      <c r="AS133" s="109"/>
      <c r="AT133" s="109"/>
      <c r="AU133" s="109"/>
      <c r="AV133" s="109"/>
      <c r="AW133" s="109"/>
      <c r="AX133" s="109"/>
      <c r="AY133" s="109"/>
      <c r="AZ133" s="109"/>
      <c r="BA133" s="109"/>
      <c r="BB133" s="109"/>
      <c r="BC133" s="109"/>
      <c r="BD133" s="109"/>
      <c r="BE133" s="109"/>
      <c r="BF133" s="109"/>
      <c r="BG133" s="109"/>
    </row>
    <row r="134" spans="1:59" ht="14.25" customHeight="1">
      <c r="A134" s="79"/>
      <c r="B134" s="85"/>
      <c r="C134" s="79"/>
      <c r="D134" s="132"/>
      <c r="E134" s="132"/>
      <c r="F134" s="85"/>
      <c r="G134" s="85" t="str">
        <f>+IFERROR(VLOOKUP(F134,Listas!$B:$C,2,0),"")</f>
        <v/>
      </c>
      <c r="H134" s="85"/>
      <c r="I134" s="85"/>
      <c r="J134" s="85"/>
      <c r="K134" s="79"/>
      <c r="L134" s="79"/>
      <c r="M134" s="82"/>
      <c r="N134" s="79"/>
      <c r="O134" s="132"/>
      <c r="P134" s="80"/>
      <c r="Q134" s="85"/>
      <c r="R134" s="85"/>
      <c r="S134" s="85"/>
      <c r="T134" s="85"/>
      <c r="U134" s="79"/>
      <c r="V134" s="85"/>
      <c r="W134" s="79"/>
      <c r="X134" s="79"/>
      <c r="Y134" s="86" t="str">
        <f t="shared" si="0"/>
        <v/>
      </c>
      <c r="Z134" s="87"/>
      <c r="AA134" s="88"/>
      <c r="AB134" s="89" t="str">
        <f t="shared" si="1"/>
        <v/>
      </c>
      <c r="AC134" s="85"/>
      <c r="AD134" s="85"/>
      <c r="AE134" s="85"/>
      <c r="AF134" s="85"/>
      <c r="AG134" s="90" t="str">
        <f t="shared" si="2"/>
        <v/>
      </c>
      <c r="AH134" s="91" t="str">
        <f t="shared" si="3"/>
        <v/>
      </c>
      <c r="AI134" s="92" t="str">
        <f t="shared" si="4"/>
        <v/>
      </c>
      <c r="AJ134" s="93" t="str">
        <f t="shared" si="5"/>
        <v/>
      </c>
      <c r="AK134" s="93" t="str">
        <f t="shared" si="6"/>
        <v/>
      </c>
      <c r="AL134" s="93" t="str">
        <f t="shared" si="7"/>
        <v/>
      </c>
      <c r="AM134" s="215" t="str">
        <f t="shared" si="8"/>
        <v/>
      </c>
      <c r="AN134" s="228" t="str">
        <f>+IF(A134="","",IF(C134="",70,VLOOKUP(I134,Hoja2!A:D,4,0)))</f>
        <v/>
      </c>
      <c r="AO134" s="109"/>
      <c r="AP134" s="109"/>
      <c r="AQ134" s="109"/>
      <c r="AR134" s="109"/>
      <c r="AS134" s="109"/>
      <c r="AT134" s="109"/>
      <c r="AU134" s="109"/>
      <c r="AV134" s="109"/>
      <c r="AW134" s="109"/>
      <c r="AX134" s="109"/>
      <c r="AY134" s="109"/>
      <c r="AZ134" s="109"/>
      <c r="BA134" s="109"/>
      <c r="BB134" s="109"/>
      <c r="BC134" s="109"/>
      <c r="BD134" s="109"/>
      <c r="BE134" s="109"/>
      <c r="BF134" s="109"/>
      <c r="BG134" s="109"/>
    </row>
    <row r="135" spans="1:59" ht="14.25" customHeight="1">
      <c r="A135" s="79"/>
      <c r="B135" s="85"/>
      <c r="C135" s="79"/>
      <c r="D135" s="132"/>
      <c r="E135" s="132"/>
      <c r="F135" s="85"/>
      <c r="G135" s="85" t="str">
        <f>+IFERROR(VLOOKUP(F135,Listas!$B:$C,2,0),"")</f>
        <v/>
      </c>
      <c r="H135" s="85"/>
      <c r="I135" s="85"/>
      <c r="J135" s="85"/>
      <c r="K135" s="79"/>
      <c r="L135" s="79"/>
      <c r="M135" s="82"/>
      <c r="N135" s="79"/>
      <c r="O135" s="132"/>
      <c r="P135" s="80"/>
      <c r="Q135" s="85"/>
      <c r="R135" s="85"/>
      <c r="S135" s="85"/>
      <c r="T135" s="85"/>
      <c r="U135" s="79"/>
      <c r="V135" s="85"/>
      <c r="W135" s="79"/>
      <c r="X135" s="79"/>
      <c r="Y135" s="86" t="str">
        <f t="shared" si="0"/>
        <v/>
      </c>
      <c r="Z135" s="87"/>
      <c r="AA135" s="88"/>
      <c r="AB135" s="89" t="str">
        <f t="shared" si="1"/>
        <v/>
      </c>
      <c r="AC135" s="85"/>
      <c r="AD135" s="85"/>
      <c r="AE135" s="85"/>
      <c r="AF135" s="85"/>
      <c r="AG135" s="90" t="str">
        <f t="shared" si="2"/>
        <v/>
      </c>
      <c r="AH135" s="91" t="str">
        <f t="shared" si="3"/>
        <v/>
      </c>
      <c r="AI135" s="92" t="str">
        <f t="shared" si="4"/>
        <v/>
      </c>
      <c r="AJ135" s="93" t="str">
        <f t="shared" si="5"/>
        <v/>
      </c>
      <c r="AK135" s="93" t="str">
        <f t="shared" si="6"/>
        <v/>
      </c>
      <c r="AL135" s="93" t="str">
        <f t="shared" si="7"/>
        <v/>
      </c>
      <c r="AM135" s="215" t="str">
        <f t="shared" si="8"/>
        <v/>
      </c>
      <c r="AN135" s="228" t="str">
        <f>+IF(A135="","",IF(C135="",70,VLOOKUP(I135,Hoja2!A:D,4,0)))</f>
        <v/>
      </c>
      <c r="AO135" s="109"/>
      <c r="AP135" s="109"/>
      <c r="AQ135" s="109"/>
      <c r="AR135" s="109"/>
      <c r="AS135" s="109"/>
      <c r="AT135" s="109"/>
      <c r="AU135" s="109"/>
      <c r="AV135" s="109"/>
      <c r="AW135" s="109"/>
      <c r="AX135" s="109"/>
      <c r="AY135" s="109"/>
      <c r="AZ135" s="109"/>
      <c r="BA135" s="109"/>
      <c r="BB135" s="109"/>
      <c r="BC135" s="109"/>
      <c r="BD135" s="109"/>
      <c r="BE135" s="109"/>
      <c r="BF135" s="109"/>
      <c r="BG135" s="109"/>
    </row>
    <row r="136" spans="1:59" ht="14.25" customHeight="1">
      <c r="A136" s="79"/>
      <c r="B136" s="85"/>
      <c r="C136" s="79"/>
      <c r="D136" s="132"/>
      <c r="E136" s="132"/>
      <c r="F136" s="85"/>
      <c r="G136" s="85" t="str">
        <f>+IFERROR(VLOOKUP(F136,Listas!$B:$C,2,0),"")</f>
        <v/>
      </c>
      <c r="H136" s="85"/>
      <c r="I136" s="85"/>
      <c r="J136" s="85"/>
      <c r="K136" s="79"/>
      <c r="L136" s="79"/>
      <c r="M136" s="82"/>
      <c r="N136" s="79"/>
      <c r="O136" s="132"/>
      <c r="P136" s="80"/>
      <c r="Q136" s="85"/>
      <c r="R136" s="85"/>
      <c r="S136" s="85"/>
      <c r="T136" s="85"/>
      <c r="U136" s="79"/>
      <c r="V136" s="85"/>
      <c r="W136" s="79"/>
      <c r="X136" s="79"/>
      <c r="Y136" s="86" t="str">
        <f t="shared" si="0"/>
        <v/>
      </c>
      <c r="Z136" s="87"/>
      <c r="AA136" s="88"/>
      <c r="AB136" s="89" t="str">
        <f t="shared" si="1"/>
        <v/>
      </c>
      <c r="AC136" s="85"/>
      <c r="AD136" s="85"/>
      <c r="AE136" s="85"/>
      <c r="AF136" s="85"/>
      <c r="AG136" s="90" t="str">
        <f t="shared" si="2"/>
        <v/>
      </c>
      <c r="AH136" s="91" t="str">
        <f t="shared" si="3"/>
        <v/>
      </c>
      <c r="AI136" s="92" t="str">
        <f t="shared" si="4"/>
        <v/>
      </c>
      <c r="AJ136" s="93" t="str">
        <f t="shared" si="5"/>
        <v/>
      </c>
      <c r="AK136" s="93" t="str">
        <f t="shared" si="6"/>
        <v/>
      </c>
      <c r="AL136" s="93" t="str">
        <f t="shared" si="7"/>
        <v/>
      </c>
      <c r="AM136" s="215" t="str">
        <f t="shared" si="8"/>
        <v/>
      </c>
      <c r="AN136" s="228" t="str">
        <f>+IF(A136="","",IF(C136="",70,VLOOKUP(I136,Hoja2!A:D,4,0)))</f>
        <v/>
      </c>
      <c r="AO136" s="109"/>
      <c r="AP136" s="109"/>
      <c r="AQ136" s="109"/>
      <c r="AR136" s="109"/>
      <c r="AS136" s="109"/>
      <c r="AT136" s="109"/>
      <c r="AU136" s="109"/>
      <c r="AV136" s="109"/>
      <c r="AW136" s="109"/>
      <c r="AX136" s="109"/>
      <c r="AY136" s="109"/>
      <c r="AZ136" s="109"/>
      <c r="BA136" s="109"/>
      <c r="BB136" s="109"/>
      <c r="BC136" s="109"/>
      <c r="BD136" s="109"/>
      <c r="BE136" s="109"/>
      <c r="BF136" s="109"/>
      <c r="BG136" s="109"/>
    </row>
    <row r="137" spans="1:59" ht="14.25" customHeight="1">
      <c r="A137" s="79"/>
      <c r="B137" s="85"/>
      <c r="C137" s="79"/>
      <c r="D137" s="132"/>
      <c r="E137" s="132"/>
      <c r="F137" s="85"/>
      <c r="G137" s="85" t="str">
        <f>+IFERROR(VLOOKUP(F137,Listas!$B:$C,2,0),"")</f>
        <v/>
      </c>
      <c r="H137" s="85"/>
      <c r="I137" s="85"/>
      <c r="J137" s="85"/>
      <c r="K137" s="79"/>
      <c r="L137" s="79"/>
      <c r="M137" s="82"/>
      <c r="N137" s="79"/>
      <c r="O137" s="132"/>
      <c r="P137" s="80"/>
      <c r="Q137" s="85"/>
      <c r="R137" s="85"/>
      <c r="S137" s="85"/>
      <c r="T137" s="85"/>
      <c r="U137" s="79"/>
      <c r="V137" s="85"/>
      <c r="W137" s="79"/>
      <c r="X137" s="79"/>
      <c r="Y137" s="86" t="str">
        <f t="shared" si="0"/>
        <v/>
      </c>
      <c r="Z137" s="87"/>
      <c r="AA137" s="88"/>
      <c r="AB137" s="89" t="str">
        <f t="shared" si="1"/>
        <v/>
      </c>
      <c r="AC137" s="85"/>
      <c r="AD137" s="85"/>
      <c r="AE137" s="85"/>
      <c r="AF137" s="85"/>
      <c r="AG137" s="90" t="str">
        <f t="shared" si="2"/>
        <v/>
      </c>
      <c r="AH137" s="91" t="str">
        <f t="shared" si="3"/>
        <v/>
      </c>
      <c r="AI137" s="92" t="str">
        <f t="shared" si="4"/>
        <v/>
      </c>
      <c r="AJ137" s="93" t="str">
        <f t="shared" si="5"/>
        <v/>
      </c>
      <c r="AK137" s="93" t="str">
        <f t="shared" si="6"/>
        <v/>
      </c>
      <c r="AL137" s="93" t="str">
        <f t="shared" si="7"/>
        <v/>
      </c>
      <c r="AM137" s="215" t="str">
        <f t="shared" si="8"/>
        <v/>
      </c>
      <c r="AN137" s="228" t="str">
        <f>+IF(A137="","",IF(C137="",70,VLOOKUP(I137,Hoja2!A:D,4,0)))</f>
        <v/>
      </c>
      <c r="AO137" s="109"/>
      <c r="AP137" s="109"/>
      <c r="AQ137" s="109"/>
      <c r="AR137" s="109"/>
      <c r="AS137" s="109"/>
      <c r="AT137" s="109"/>
      <c r="AU137" s="109"/>
      <c r="AV137" s="109"/>
      <c r="AW137" s="109"/>
      <c r="AX137" s="109"/>
      <c r="AY137" s="109"/>
      <c r="AZ137" s="109"/>
      <c r="BA137" s="109"/>
      <c r="BB137" s="109"/>
      <c r="BC137" s="109"/>
      <c r="BD137" s="109"/>
      <c r="BE137" s="109"/>
      <c r="BF137" s="109"/>
      <c r="BG137" s="109"/>
    </row>
    <row r="138" spans="1:59" ht="14.25" customHeight="1">
      <c r="A138" s="79"/>
      <c r="B138" s="85"/>
      <c r="C138" s="79"/>
      <c r="D138" s="132"/>
      <c r="E138" s="132"/>
      <c r="F138" s="85"/>
      <c r="G138" s="85" t="str">
        <f>+IFERROR(VLOOKUP(F138,Listas!$B:$C,2,0),"")</f>
        <v/>
      </c>
      <c r="H138" s="85"/>
      <c r="I138" s="85"/>
      <c r="J138" s="85"/>
      <c r="K138" s="79"/>
      <c r="L138" s="79"/>
      <c r="M138" s="82"/>
      <c r="N138" s="79"/>
      <c r="O138" s="132"/>
      <c r="P138" s="80"/>
      <c r="Q138" s="85"/>
      <c r="R138" s="85"/>
      <c r="S138" s="85"/>
      <c r="T138" s="85"/>
      <c r="U138" s="79"/>
      <c r="V138" s="85"/>
      <c r="W138" s="79"/>
      <c r="X138" s="79"/>
      <c r="Y138" s="86" t="str">
        <f t="shared" si="0"/>
        <v/>
      </c>
      <c r="Z138" s="87"/>
      <c r="AA138" s="88"/>
      <c r="AB138" s="89" t="str">
        <f t="shared" si="1"/>
        <v/>
      </c>
      <c r="AC138" s="85"/>
      <c r="AD138" s="85"/>
      <c r="AE138" s="85"/>
      <c r="AF138" s="85"/>
      <c r="AG138" s="90" t="str">
        <f t="shared" si="2"/>
        <v/>
      </c>
      <c r="AH138" s="91" t="str">
        <f t="shared" si="3"/>
        <v/>
      </c>
      <c r="AI138" s="92" t="str">
        <f t="shared" si="4"/>
        <v/>
      </c>
      <c r="AJ138" s="93" t="str">
        <f t="shared" si="5"/>
        <v/>
      </c>
      <c r="AK138" s="93" t="str">
        <f t="shared" si="6"/>
        <v/>
      </c>
      <c r="AL138" s="93" t="str">
        <f t="shared" si="7"/>
        <v/>
      </c>
      <c r="AM138" s="215" t="str">
        <f t="shared" si="8"/>
        <v/>
      </c>
      <c r="AN138" s="228" t="str">
        <f>+IF(A138="","",IF(C138="",70,VLOOKUP(I138,Hoja2!A:D,4,0)))</f>
        <v/>
      </c>
      <c r="AO138" s="109"/>
      <c r="AP138" s="109"/>
      <c r="AQ138" s="109"/>
      <c r="AR138" s="109"/>
      <c r="AS138" s="109"/>
      <c r="AT138" s="109"/>
      <c r="AU138" s="109"/>
      <c r="AV138" s="109"/>
      <c r="AW138" s="109"/>
      <c r="AX138" s="109"/>
      <c r="AY138" s="109"/>
      <c r="AZ138" s="109"/>
      <c r="BA138" s="109"/>
      <c r="BB138" s="109"/>
      <c r="BC138" s="109"/>
      <c r="BD138" s="109"/>
      <c r="BE138" s="109"/>
      <c r="BF138" s="109"/>
      <c r="BG138" s="109"/>
    </row>
    <row r="139" spans="1:59" ht="14.25" customHeight="1">
      <c r="A139" s="79"/>
      <c r="B139" s="85"/>
      <c r="C139" s="79"/>
      <c r="D139" s="132"/>
      <c r="E139" s="132"/>
      <c r="F139" s="85"/>
      <c r="G139" s="85" t="str">
        <f>+IFERROR(VLOOKUP(F139,Listas!$B:$C,2,0),"")</f>
        <v/>
      </c>
      <c r="H139" s="85"/>
      <c r="I139" s="85"/>
      <c r="J139" s="85"/>
      <c r="K139" s="79"/>
      <c r="L139" s="79"/>
      <c r="M139" s="82"/>
      <c r="N139" s="79"/>
      <c r="O139" s="132"/>
      <c r="P139" s="80"/>
      <c r="Q139" s="85"/>
      <c r="R139" s="85"/>
      <c r="S139" s="85"/>
      <c r="T139" s="85"/>
      <c r="U139" s="79"/>
      <c r="V139" s="85"/>
      <c r="W139" s="79"/>
      <c r="X139" s="79"/>
      <c r="Y139" s="86" t="str">
        <f t="shared" si="0"/>
        <v/>
      </c>
      <c r="Z139" s="87"/>
      <c r="AA139" s="88"/>
      <c r="AB139" s="89" t="str">
        <f t="shared" si="1"/>
        <v/>
      </c>
      <c r="AC139" s="85"/>
      <c r="AD139" s="85"/>
      <c r="AE139" s="85"/>
      <c r="AF139" s="85"/>
      <c r="AG139" s="90" t="str">
        <f t="shared" si="2"/>
        <v/>
      </c>
      <c r="AH139" s="91" t="str">
        <f t="shared" si="3"/>
        <v/>
      </c>
      <c r="AI139" s="92" t="str">
        <f t="shared" si="4"/>
        <v/>
      </c>
      <c r="AJ139" s="93" t="str">
        <f t="shared" si="5"/>
        <v/>
      </c>
      <c r="AK139" s="93" t="str">
        <f t="shared" si="6"/>
        <v/>
      </c>
      <c r="AL139" s="93" t="str">
        <f t="shared" si="7"/>
        <v/>
      </c>
      <c r="AM139" s="215" t="str">
        <f t="shared" si="8"/>
        <v/>
      </c>
      <c r="AN139" s="228" t="str">
        <f>+IF(A139="","",IF(C139="",70,VLOOKUP(I139,Hoja2!A:D,4,0)))</f>
        <v/>
      </c>
      <c r="AO139" s="109"/>
      <c r="AP139" s="109"/>
      <c r="AQ139" s="109"/>
      <c r="AR139" s="109"/>
      <c r="AS139" s="109"/>
      <c r="AT139" s="109"/>
      <c r="AU139" s="109"/>
      <c r="AV139" s="109"/>
      <c r="AW139" s="109"/>
      <c r="AX139" s="109"/>
      <c r="AY139" s="109"/>
      <c r="AZ139" s="109"/>
      <c r="BA139" s="109"/>
      <c r="BB139" s="109"/>
      <c r="BC139" s="109"/>
      <c r="BD139" s="109"/>
      <c r="BE139" s="109"/>
      <c r="BF139" s="109"/>
      <c r="BG139" s="109"/>
    </row>
    <row r="140" spans="1:59" ht="14.25" customHeight="1">
      <c r="A140" s="79"/>
      <c r="B140" s="85"/>
      <c r="C140" s="79"/>
      <c r="D140" s="132"/>
      <c r="E140" s="132"/>
      <c r="F140" s="85"/>
      <c r="G140" s="85" t="str">
        <f>+IFERROR(VLOOKUP(F140,Listas!$B:$C,2,0),"")</f>
        <v/>
      </c>
      <c r="H140" s="85"/>
      <c r="I140" s="85"/>
      <c r="J140" s="85"/>
      <c r="K140" s="79"/>
      <c r="L140" s="79"/>
      <c r="M140" s="82"/>
      <c r="N140" s="79"/>
      <c r="O140" s="132"/>
      <c r="P140" s="80"/>
      <c r="Q140" s="85"/>
      <c r="R140" s="85"/>
      <c r="S140" s="85"/>
      <c r="T140" s="85"/>
      <c r="U140" s="79"/>
      <c r="V140" s="85"/>
      <c r="W140" s="79"/>
      <c r="X140" s="79"/>
      <c r="Y140" s="86" t="str">
        <f t="shared" si="0"/>
        <v/>
      </c>
      <c r="Z140" s="87"/>
      <c r="AA140" s="88"/>
      <c r="AB140" s="89" t="str">
        <f t="shared" si="1"/>
        <v/>
      </c>
      <c r="AC140" s="85"/>
      <c r="AD140" s="85"/>
      <c r="AE140" s="85"/>
      <c r="AF140" s="85"/>
      <c r="AG140" s="90" t="str">
        <f t="shared" si="2"/>
        <v/>
      </c>
      <c r="AH140" s="91" t="str">
        <f t="shared" si="3"/>
        <v/>
      </c>
      <c r="AI140" s="92" t="str">
        <f t="shared" si="4"/>
        <v/>
      </c>
      <c r="AJ140" s="93" t="str">
        <f t="shared" si="5"/>
        <v/>
      </c>
      <c r="AK140" s="93" t="str">
        <f t="shared" si="6"/>
        <v/>
      </c>
      <c r="AL140" s="93" t="str">
        <f t="shared" si="7"/>
        <v/>
      </c>
      <c r="AM140" s="215" t="str">
        <f t="shared" si="8"/>
        <v/>
      </c>
      <c r="AN140" s="228" t="str">
        <f>+IF(A140="","",IF(C140="",70,VLOOKUP(I140,Hoja2!A:D,4,0)))</f>
        <v/>
      </c>
      <c r="AO140" s="109"/>
      <c r="AP140" s="109"/>
      <c r="AQ140" s="109"/>
      <c r="AR140" s="109"/>
      <c r="AS140" s="109"/>
      <c r="AT140" s="109"/>
      <c r="AU140" s="109"/>
      <c r="AV140" s="109"/>
      <c r="AW140" s="109"/>
      <c r="AX140" s="109"/>
      <c r="AY140" s="109"/>
      <c r="AZ140" s="109"/>
      <c r="BA140" s="109"/>
      <c r="BB140" s="109"/>
      <c r="BC140" s="109"/>
      <c r="BD140" s="109"/>
      <c r="BE140" s="109"/>
      <c r="BF140" s="109"/>
      <c r="BG140" s="109"/>
    </row>
    <row r="141" spans="1:59" ht="14.25" customHeight="1">
      <c r="A141" s="79"/>
      <c r="B141" s="85"/>
      <c r="C141" s="79"/>
      <c r="D141" s="132"/>
      <c r="E141" s="132"/>
      <c r="F141" s="85"/>
      <c r="G141" s="85" t="str">
        <f>+IFERROR(VLOOKUP(F141,Listas!$B:$C,2,0),"")</f>
        <v/>
      </c>
      <c r="H141" s="85"/>
      <c r="I141" s="85"/>
      <c r="J141" s="85"/>
      <c r="K141" s="79"/>
      <c r="L141" s="79"/>
      <c r="M141" s="82"/>
      <c r="N141" s="79"/>
      <c r="O141" s="132"/>
      <c r="P141" s="80"/>
      <c r="Q141" s="85"/>
      <c r="R141" s="85"/>
      <c r="S141" s="85"/>
      <c r="T141" s="85"/>
      <c r="U141" s="79"/>
      <c r="V141" s="85"/>
      <c r="W141" s="79"/>
      <c r="X141" s="79"/>
      <c r="Y141" s="86" t="str">
        <f t="shared" si="0"/>
        <v/>
      </c>
      <c r="Z141" s="87"/>
      <c r="AA141" s="88"/>
      <c r="AB141" s="89" t="str">
        <f t="shared" si="1"/>
        <v/>
      </c>
      <c r="AC141" s="85"/>
      <c r="AD141" s="85"/>
      <c r="AE141" s="85"/>
      <c r="AF141" s="85"/>
      <c r="AG141" s="90" t="str">
        <f t="shared" si="2"/>
        <v/>
      </c>
      <c r="AH141" s="91" t="str">
        <f t="shared" si="3"/>
        <v/>
      </c>
      <c r="AI141" s="92" t="str">
        <f t="shared" si="4"/>
        <v/>
      </c>
      <c r="AJ141" s="93" t="str">
        <f t="shared" si="5"/>
        <v/>
      </c>
      <c r="AK141" s="93" t="str">
        <f t="shared" si="6"/>
        <v/>
      </c>
      <c r="AL141" s="93" t="str">
        <f t="shared" si="7"/>
        <v/>
      </c>
      <c r="AM141" s="215" t="str">
        <f t="shared" si="8"/>
        <v/>
      </c>
      <c r="AN141" s="228" t="str">
        <f>+IF(A141="","",IF(C141="",70,VLOOKUP(I141,Hoja2!A:D,4,0)))</f>
        <v/>
      </c>
      <c r="AO141" s="109"/>
      <c r="AP141" s="109"/>
      <c r="AQ141" s="109"/>
      <c r="AR141" s="109"/>
      <c r="AS141" s="109"/>
      <c r="AT141" s="109"/>
      <c r="AU141" s="109"/>
      <c r="AV141" s="109"/>
      <c r="AW141" s="109"/>
      <c r="AX141" s="109"/>
      <c r="AY141" s="109"/>
      <c r="AZ141" s="109"/>
      <c r="BA141" s="109"/>
      <c r="BB141" s="109"/>
      <c r="BC141" s="109"/>
      <c r="BD141" s="109"/>
      <c r="BE141" s="109"/>
      <c r="BF141" s="109"/>
      <c r="BG141" s="109"/>
    </row>
    <row r="142" spans="1:59" ht="14.25" customHeight="1">
      <c r="A142" s="79"/>
      <c r="B142" s="85"/>
      <c r="C142" s="79"/>
      <c r="D142" s="132"/>
      <c r="E142" s="132"/>
      <c r="F142" s="85"/>
      <c r="G142" s="85" t="str">
        <f>+IFERROR(VLOOKUP(F142,Listas!$B:$C,2,0),"")</f>
        <v/>
      </c>
      <c r="H142" s="85"/>
      <c r="I142" s="85"/>
      <c r="J142" s="85"/>
      <c r="K142" s="79"/>
      <c r="L142" s="79"/>
      <c r="M142" s="82"/>
      <c r="N142" s="79"/>
      <c r="O142" s="132"/>
      <c r="P142" s="80"/>
      <c r="Q142" s="85"/>
      <c r="R142" s="85"/>
      <c r="S142" s="85"/>
      <c r="T142" s="85"/>
      <c r="U142" s="79"/>
      <c r="V142" s="85"/>
      <c r="W142" s="79"/>
      <c r="X142" s="79"/>
      <c r="Y142" s="86" t="str">
        <f t="shared" si="0"/>
        <v/>
      </c>
      <c r="Z142" s="87"/>
      <c r="AA142" s="88"/>
      <c r="AB142" s="89" t="str">
        <f t="shared" si="1"/>
        <v/>
      </c>
      <c r="AC142" s="85"/>
      <c r="AD142" s="85"/>
      <c r="AE142" s="85"/>
      <c r="AF142" s="85"/>
      <c r="AG142" s="90" t="str">
        <f t="shared" si="2"/>
        <v/>
      </c>
      <c r="AH142" s="91" t="str">
        <f t="shared" si="3"/>
        <v/>
      </c>
      <c r="AI142" s="92" t="str">
        <f t="shared" si="4"/>
        <v/>
      </c>
      <c r="AJ142" s="93" t="str">
        <f t="shared" si="5"/>
        <v/>
      </c>
      <c r="AK142" s="93" t="str">
        <f t="shared" si="6"/>
        <v/>
      </c>
      <c r="AL142" s="93" t="str">
        <f t="shared" si="7"/>
        <v/>
      </c>
      <c r="AM142" s="215" t="str">
        <f t="shared" si="8"/>
        <v/>
      </c>
      <c r="AN142" s="228" t="str">
        <f>+IF(A142="","",IF(C142="",70,VLOOKUP(I142,Hoja2!A:D,4,0)))</f>
        <v/>
      </c>
      <c r="AO142" s="109"/>
      <c r="AP142" s="109"/>
      <c r="AQ142" s="109"/>
      <c r="AR142" s="109"/>
      <c r="AS142" s="109"/>
      <c r="AT142" s="109"/>
      <c r="AU142" s="109"/>
      <c r="AV142" s="109"/>
      <c r="AW142" s="109"/>
      <c r="AX142" s="109"/>
      <c r="AY142" s="109"/>
      <c r="AZ142" s="109"/>
      <c r="BA142" s="109"/>
      <c r="BB142" s="109"/>
      <c r="BC142" s="109"/>
      <c r="BD142" s="109"/>
      <c r="BE142" s="109"/>
      <c r="BF142" s="109"/>
      <c r="BG142" s="109"/>
    </row>
    <row r="143" spans="1:59" ht="14.25" customHeight="1">
      <c r="A143" s="79"/>
      <c r="B143" s="85"/>
      <c r="C143" s="79"/>
      <c r="D143" s="132"/>
      <c r="E143" s="132"/>
      <c r="F143" s="85"/>
      <c r="G143" s="85" t="str">
        <f>+IFERROR(VLOOKUP(F143,Listas!$B:$C,2,0),"")</f>
        <v/>
      </c>
      <c r="H143" s="85"/>
      <c r="I143" s="85"/>
      <c r="J143" s="85"/>
      <c r="K143" s="79"/>
      <c r="L143" s="79"/>
      <c r="M143" s="82"/>
      <c r="N143" s="79"/>
      <c r="O143" s="132"/>
      <c r="P143" s="80"/>
      <c r="Q143" s="85"/>
      <c r="R143" s="85"/>
      <c r="S143" s="85"/>
      <c r="T143" s="85"/>
      <c r="U143" s="79"/>
      <c r="V143" s="85"/>
      <c r="W143" s="79"/>
      <c r="X143" s="79"/>
      <c r="Y143" s="86" t="str">
        <f t="shared" si="0"/>
        <v/>
      </c>
      <c r="Z143" s="87"/>
      <c r="AA143" s="88"/>
      <c r="AB143" s="89" t="str">
        <f t="shared" si="1"/>
        <v/>
      </c>
      <c r="AC143" s="85"/>
      <c r="AD143" s="85"/>
      <c r="AE143" s="85"/>
      <c r="AF143" s="85"/>
      <c r="AG143" s="90" t="str">
        <f t="shared" si="2"/>
        <v/>
      </c>
      <c r="AH143" s="91" t="str">
        <f t="shared" si="3"/>
        <v/>
      </c>
      <c r="AI143" s="92" t="str">
        <f t="shared" si="4"/>
        <v/>
      </c>
      <c r="AJ143" s="93" t="str">
        <f t="shared" si="5"/>
        <v/>
      </c>
      <c r="AK143" s="93" t="str">
        <f t="shared" si="6"/>
        <v/>
      </c>
      <c r="AL143" s="93" t="str">
        <f t="shared" si="7"/>
        <v/>
      </c>
      <c r="AM143" s="215" t="str">
        <f t="shared" si="8"/>
        <v/>
      </c>
      <c r="AN143" s="228" t="str">
        <f>+IF(A143="","",IF(C143="",70,VLOOKUP(I143,Hoja2!A:D,4,0)))</f>
        <v/>
      </c>
      <c r="AO143" s="109"/>
      <c r="AP143" s="109"/>
      <c r="AQ143" s="109"/>
      <c r="AR143" s="109"/>
      <c r="AS143" s="109"/>
      <c r="AT143" s="109"/>
      <c r="AU143" s="109"/>
      <c r="AV143" s="109"/>
      <c r="AW143" s="109"/>
      <c r="AX143" s="109"/>
      <c r="AY143" s="109"/>
      <c r="AZ143" s="109"/>
      <c r="BA143" s="109"/>
      <c r="BB143" s="109"/>
      <c r="BC143" s="109"/>
      <c r="BD143" s="109"/>
      <c r="BE143" s="109"/>
      <c r="BF143" s="109"/>
      <c r="BG143" s="109"/>
    </row>
    <row r="144" spans="1:59" ht="14.25" customHeight="1">
      <c r="A144" s="79"/>
      <c r="B144" s="85"/>
      <c r="C144" s="79"/>
      <c r="D144" s="132"/>
      <c r="E144" s="132"/>
      <c r="F144" s="85"/>
      <c r="G144" s="85" t="str">
        <f>+IFERROR(VLOOKUP(F144,Listas!$B:$C,2,0),"")</f>
        <v/>
      </c>
      <c r="H144" s="85"/>
      <c r="I144" s="85"/>
      <c r="J144" s="85"/>
      <c r="K144" s="79"/>
      <c r="L144" s="79"/>
      <c r="M144" s="82"/>
      <c r="N144" s="79"/>
      <c r="O144" s="132"/>
      <c r="P144" s="80"/>
      <c r="Q144" s="85"/>
      <c r="R144" s="85"/>
      <c r="S144" s="85"/>
      <c r="T144" s="85"/>
      <c r="U144" s="79"/>
      <c r="V144" s="85"/>
      <c r="W144" s="79"/>
      <c r="X144" s="79"/>
      <c r="Y144" s="86" t="str">
        <f t="shared" si="0"/>
        <v/>
      </c>
      <c r="Z144" s="87"/>
      <c r="AA144" s="88"/>
      <c r="AB144" s="89" t="str">
        <f t="shared" si="1"/>
        <v/>
      </c>
      <c r="AC144" s="85"/>
      <c r="AD144" s="85"/>
      <c r="AE144" s="85"/>
      <c r="AF144" s="85"/>
      <c r="AG144" s="90" t="str">
        <f t="shared" si="2"/>
        <v/>
      </c>
      <c r="AH144" s="91" t="str">
        <f t="shared" si="3"/>
        <v/>
      </c>
      <c r="AI144" s="92" t="str">
        <f t="shared" si="4"/>
        <v/>
      </c>
      <c r="AJ144" s="93" t="str">
        <f t="shared" si="5"/>
        <v/>
      </c>
      <c r="AK144" s="93" t="str">
        <f t="shared" si="6"/>
        <v/>
      </c>
      <c r="AL144" s="93" t="str">
        <f t="shared" si="7"/>
        <v/>
      </c>
      <c r="AM144" s="215" t="str">
        <f t="shared" si="8"/>
        <v/>
      </c>
      <c r="AN144" s="228" t="str">
        <f>+IF(A144="","",IF(C144="",70,VLOOKUP(I144,Hoja2!A:D,4,0)))</f>
        <v/>
      </c>
      <c r="AO144" s="109"/>
      <c r="AP144" s="109"/>
      <c r="AQ144" s="109"/>
      <c r="AR144" s="109"/>
      <c r="AS144" s="109"/>
      <c r="AT144" s="109"/>
      <c r="AU144" s="109"/>
      <c r="AV144" s="109"/>
      <c r="AW144" s="109"/>
      <c r="AX144" s="109"/>
      <c r="AY144" s="109"/>
      <c r="AZ144" s="109"/>
      <c r="BA144" s="109"/>
      <c r="BB144" s="109"/>
      <c r="BC144" s="109"/>
      <c r="BD144" s="109"/>
      <c r="BE144" s="109"/>
      <c r="BF144" s="109"/>
      <c r="BG144" s="109"/>
    </row>
    <row r="145" spans="1:59" ht="14.25" customHeight="1">
      <c r="A145" s="79"/>
      <c r="B145" s="85"/>
      <c r="C145" s="79"/>
      <c r="D145" s="132"/>
      <c r="E145" s="132"/>
      <c r="F145" s="85"/>
      <c r="G145" s="85" t="str">
        <f>+IFERROR(VLOOKUP(F145,Listas!$B:$C,2,0),"")</f>
        <v/>
      </c>
      <c r="H145" s="85"/>
      <c r="I145" s="85"/>
      <c r="J145" s="85"/>
      <c r="K145" s="79"/>
      <c r="L145" s="79"/>
      <c r="M145" s="82"/>
      <c r="N145" s="79"/>
      <c r="O145" s="132"/>
      <c r="P145" s="80"/>
      <c r="Q145" s="85"/>
      <c r="R145" s="85"/>
      <c r="S145" s="85"/>
      <c r="T145" s="85"/>
      <c r="U145" s="79"/>
      <c r="V145" s="85"/>
      <c r="W145" s="79"/>
      <c r="X145" s="79"/>
      <c r="Y145" s="86" t="str">
        <f t="shared" si="0"/>
        <v/>
      </c>
      <c r="Z145" s="87"/>
      <c r="AA145" s="88"/>
      <c r="AB145" s="89" t="str">
        <f t="shared" si="1"/>
        <v/>
      </c>
      <c r="AC145" s="85"/>
      <c r="AD145" s="85"/>
      <c r="AE145" s="85"/>
      <c r="AF145" s="85"/>
      <c r="AG145" s="90" t="str">
        <f t="shared" si="2"/>
        <v/>
      </c>
      <c r="AH145" s="91" t="str">
        <f t="shared" si="3"/>
        <v/>
      </c>
      <c r="AI145" s="92" t="str">
        <f t="shared" si="4"/>
        <v/>
      </c>
      <c r="AJ145" s="93" t="str">
        <f t="shared" si="5"/>
        <v/>
      </c>
      <c r="AK145" s="93" t="str">
        <f t="shared" si="6"/>
        <v/>
      </c>
      <c r="AL145" s="93" t="str">
        <f t="shared" si="7"/>
        <v/>
      </c>
      <c r="AM145" s="215" t="str">
        <f t="shared" si="8"/>
        <v/>
      </c>
      <c r="AN145" s="228" t="str">
        <f>+IF(A145="","",IF(C145="",70,VLOOKUP(I145,Hoja2!A:D,4,0)))</f>
        <v/>
      </c>
      <c r="AO145" s="109"/>
      <c r="AP145" s="109"/>
      <c r="AQ145" s="109"/>
      <c r="AR145" s="109"/>
      <c r="AS145" s="109"/>
      <c r="AT145" s="109"/>
      <c r="AU145" s="109"/>
      <c r="AV145" s="109"/>
      <c r="AW145" s="109"/>
      <c r="AX145" s="109"/>
      <c r="AY145" s="109"/>
      <c r="AZ145" s="109"/>
      <c r="BA145" s="109"/>
      <c r="BB145" s="109"/>
      <c r="BC145" s="109"/>
      <c r="BD145" s="109"/>
      <c r="BE145" s="109"/>
      <c r="BF145" s="109"/>
      <c r="BG145" s="109"/>
    </row>
    <row r="146" spans="1:59" ht="14.25" customHeight="1">
      <c r="A146" s="79"/>
      <c r="B146" s="85"/>
      <c r="C146" s="79"/>
      <c r="D146" s="132"/>
      <c r="E146" s="132"/>
      <c r="F146" s="85"/>
      <c r="G146" s="85" t="str">
        <f>+IFERROR(VLOOKUP(F146,Listas!$B:$C,2,0),"")</f>
        <v/>
      </c>
      <c r="H146" s="85"/>
      <c r="I146" s="85"/>
      <c r="J146" s="85"/>
      <c r="K146" s="79"/>
      <c r="L146" s="79"/>
      <c r="M146" s="82"/>
      <c r="N146" s="79"/>
      <c r="O146" s="132"/>
      <c r="P146" s="80"/>
      <c r="Q146" s="85"/>
      <c r="R146" s="85"/>
      <c r="S146" s="85"/>
      <c r="T146" s="85"/>
      <c r="U146" s="79"/>
      <c r="V146" s="85"/>
      <c r="W146" s="79"/>
      <c r="X146" s="79"/>
      <c r="Y146" s="86" t="str">
        <f t="shared" si="0"/>
        <v/>
      </c>
      <c r="Z146" s="87"/>
      <c r="AA146" s="88"/>
      <c r="AB146" s="89" t="str">
        <f t="shared" si="1"/>
        <v/>
      </c>
      <c r="AC146" s="85"/>
      <c r="AD146" s="85"/>
      <c r="AE146" s="85"/>
      <c r="AF146" s="85"/>
      <c r="AG146" s="90" t="str">
        <f t="shared" si="2"/>
        <v/>
      </c>
      <c r="AH146" s="91" t="str">
        <f t="shared" si="3"/>
        <v/>
      </c>
      <c r="AI146" s="92" t="str">
        <f t="shared" si="4"/>
        <v/>
      </c>
      <c r="AJ146" s="93" t="str">
        <f t="shared" si="5"/>
        <v/>
      </c>
      <c r="AK146" s="93" t="str">
        <f t="shared" si="6"/>
        <v/>
      </c>
      <c r="AL146" s="93" t="str">
        <f t="shared" si="7"/>
        <v/>
      </c>
      <c r="AM146" s="215" t="str">
        <f t="shared" si="8"/>
        <v/>
      </c>
      <c r="AN146" s="228" t="str">
        <f>+IF(A146="","",IF(C146="",70,VLOOKUP(I146,Hoja2!A:D,4,0)))</f>
        <v/>
      </c>
      <c r="AO146" s="109"/>
      <c r="AP146" s="109"/>
      <c r="AQ146" s="109"/>
      <c r="AR146" s="109"/>
      <c r="AS146" s="109"/>
      <c r="AT146" s="109"/>
      <c r="AU146" s="109"/>
      <c r="AV146" s="109"/>
      <c r="AW146" s="109"/>
      <c r="AX146" s="109"/>
      <c r="AY146" s="109"/>
      <c r="AZ146" s="109"/>
      <c r="BA146" s="109"/>
      <c r="BB146" s="109"/>
      <c r="BC146" s="109"/>
      <c r="BD146" s="109"/>
      <c r="BE146" s="109"/>
      <c r="BF146" s="109"/>
      <c r="BG146" s="109"/>
    </row>
    <row r="147" spans="1:59" ht="14.25" customHeight="1">
      <c r="A147" s="79"/>
      <c r="B147" s="85"/>
      <c r="C147" s="79"/>
      <c r="D147" s="132"/>
      <c r="E147" s="132"/>
      <c r="F147" s="85"/>
      <c r="G147" s="85" t="str">
        <f>+IFERROR(VLOOKUP(F147,Listas!$B:$C,2,0),"")</f>
        <v/>
      </c>
      <c r="H147" s="85"/>
      <c r="I147" s="85"/>
      <c r="J147" s="85"/>
      <c r="K147" s="79"/>
      <c r="L147" s="79"/>
      <c r="M147" s="82"/>
      <c r="N147" s="79"/>
      <c r="O147" s="132"/>
      <c r="P147" s="80"/>
      <c r="Q147" s="85"/>
      <c r="R147" s="85"/>
      <c r="S147" s="85"/>
      <c r="T147" s="85"/>
      <c r="U147" s="79"/>
      <c r="V147" s="85"/>
      <c r="W147" s="79"/>
      <c r="X147" s="79"/>
      <c r="Y147" s="86" t="str">
        <f t="shared" si="0"/>
        <v/>
      </c>
      <c r="Z147" s="87"/>
      <c r="AA147" s="88"/>
      <c r="AB147" s="89" t="str">
        <f t="shared" si="1"/>
        <v/>
      </c>
      <c r="AC147" s="85"/>
      <c r="AD147" s="85"/>
      <c r="AE147" s="85"/>
      <c r="AF147" s="85"/>
      <c r="AG147" s="90" t="str">
        <f t="shared" si="2"/>
        <v/>
      </c>
      <c r="AH147" s="91" t="str">
        <f t="shared" si="3"/>
        <v/>
      </c>
      <c r="AI147" s="92" t="str">
        <f t="shared" si="4"/>
        <v/>
      </c>
      <c r="AJ147" s="93" t="str">
        <f t="shared" si="5"/>
        <v/>
      </c>
      <c r="AK147" s="93" t="str">
        <f t="shared" si="6"/>
        <v/>
      </c>
      <c r="AL147" s="93" t="str">
        <f t="shared" si="7"/>
        <v/>
      </c>
      <c r="AM147" s="215" t="str">
        <f t="shared" si="8"/>
        <v/>
      </c>
      <c r="AN147" s="228" t="str">
        <f>+IF(A147="","",IF(C147="",70,VLOOKUP(I147,Hoja2!A:D,4,0)))</f>
        <v/>
      </c>
      <c r="AO147" s="109"/>
      <c r="AP147" s="109"/>
      <c r="AQ147" s="109"/>
      <c r="AR147" s="109"/>
      <c r="AS147" s="109"/>
      <c r="AT147" s="109"/>
      <c r="AU147" s="109"/>
      <c r="AV147" s="109"/>
      <c r="AW147" s="109"/>
      <c r="AX147" s="109"/>
      <c r="AY147" s="109"/>
      <c r="AZ147" s="109"/>
      <c r="BA147" s="109"/>
      <c r="BB147" s="109"/>
      <c r="BC147" s="109"/>
      <c r="BD147" s="109"/>
      <c r="BE147" s="109"/>
      <c r="BF147" s="109"/>
      <c r="BG147" s="109"/>
    </row>
    <row r="148" spans="1:59" ht="14.25" customHeight="1">
      <c r="A148" s="79"/>
      <c r="B148" s="85"/>
      <c r="C148" s="79"/>
      <c r="D148" s="132"/>
      <c r="E148" s="132"/>
      <c r="F148" s="85"/>
      <c r="G148" s="85" t="str">
        <f>+IFERROR(VLOOKUP(F148,Listas!$B:$C,2,0),"")</f>
        <v/>
      </c>
      <c r="H148" s="85"/>
      <c r="I148" s="85"/>
      <c r="J148" s="85"/>
      <c r="K148" s="79"/>
      <c r="L148" s="79"/>
      <c r="M148" s="82"/>
      <c r="N148" s="79"/>
      <c r="O148" s="132"/>
      <c r="P148" s="80"/>
      <c r="Q148" s="85"/>
      <c r="R148" s="85"/>
      <c r="S148" s="85"/>
      <c r="T148" s="85"/>
      <c r="U148" s="79"/>
      <c r="V148" s="85"/>
      <c r="W148" s="79"/>
      <c r="X148" s="79"/>
      <c r="Y148" s="86" t="str">
        <f t="shared" si="0"/>
        <v/>
      </c>
      <c r="Z148" s="87"/>
      <c r="AA148" s="88"/>
      <c r="AB148" s="89" t="str">
        <f t="shared" si="1"/>
        <v/>
      </c>
      <c r="AC148" s="85"/>
      <c r="AD148" s="85"/>
      <c r="AE148" s="85"/>
      <c r="AF148" s="85"/>
      <c r="AG148" s="90" t="str">
        <f t="shared" si="2"/>
        <v/>
      </c>
      <c r="AH148" s="91" t="str">
        <f t="shared" si="3"/>
        <v/>
      </c>
      <c r="AI148" s="92" t="str">
        <f t="shared" si="4"/>
        <v/>
      </c>
      <c r="AJ148" s="93" t="str">
        <f t="shared" si="5"/>
        <v/>
      </c>
      <c r="AK148" s="93" t="str">
        <f t="shared" si="6"/>
        <v/>
      </c>
      <c r="AL148" s="93" t="str">
        <f t="shared" si="7"/>
        <v/>
      </c>
      <c r="AM148" s="215" t="str">
        <f t="shared" si="8"/>
        <v/>
      </c>
      <c r="AN148" s="228" t="str">
        <f>+IF(A148="","",IF(C148="",70,VLOOKUP(I148,Hoja2!A:D,4,0)))</f>
        <v/>
      </c>
      <c r="AO148" s="109"/>
      <c r="AP148" s="109"/>
      <c r="AQ148" s="109"/>
      <c r="AR148" s="109"/>
      <c r="AS148" s="109"/>
      <c r="AT148" s="109"/>
      <c r="AU148" s="109"/>
      <c r="AV148" s="109"/>
      <c r="AW148" s="109"/>
      <c r="AX148" s="109"/>
      <c r="AY148" s="109"/>
      <c r="AZ148" s="109"/>
      <c r="BA148" s="109"/>
      <c r="BB148" s="109"/>
      <c r="BC148" s="109"/>
      <c r="BD148" s="109"/>
      <c r="BE148" s="109"/>
      <c r="BF148" s="109"/>
      <c r="BG148" s="109"/>
    </row>
    <row r="149" spans="1:59" ht="14.25" customHeight="1">
      <c r="A149" s="79"/>
      <c r="B149" s="85"/>
      <c r="C149" s="79"/>
      <c r="D149" s="132"/>
      <c r="E149" s="132"/>
      <c r="F149" s="85"/>
      <c r="G149" s="85" t="str">
        <f>+IFERROR(VLOOKUP(F149,Listas!$B:$C,2,0),"")</f>
        <v/>
      </c>
      <c r="H149" s="85"/>
      <c r="I149" s="85"/>
      <c r="J149" s="85"/>
      <c r="K149" s="79"/>
      <c r="L149" s="79"/>
      <c r="M149" s="82"/>
      <c r="N149" s="79"/>
      <c r="O149" s="132"/>
      <c r="P149" s="80"/>
      <c r="Q149" s="85"/>
      <c r="R149" s="85"/>
      <c r="S149" s="85"/>
      <c r="T149" s="85"/>
      <c r="U149" s="79"/>
      <c r="V149" s="85"/>
      <c r="W149" s="79"/>
      <c r="X149" s="79"/>
      <c r="Y149" s="86" t="str">
        <f t="shared" si="0"/>
        <v/>
      </c>
      <c r="Z149" s="87"/>
      <c r="AA149" s="88"/>
      <c r="AB149" s="89" t="str">
        <f t="shared" si="1"/>
        <v/>
      </c>
      <c r="AC149" s="85"/>
      <c r="AD149" s="85"/>
      <c r="AE149" s="85"/>
      <c r="AF149" s="85"/>
      <c r="AG149" s="90" t="str">
        <f t="shared" si="2"/>
        <v/>
      </c>
      <c r="AH149" s="91" t="str">
        <f t="shared" si="3"/>
        <v/>
      </c>
      <c r="AI149" s="92" t="str">
        <f t="shared" si="4"/>
        <v/>
      </c>
      <c r="AJ149" s="93" t="str">
        <f t="shared" si="5"/>
        <v/>
      </c>
      <c r="AK149" s="93" t="str">
        <f t="shared" si="6"/>
        <v/>
      </c>
      <c r="AL149" s="93" t="str">
        <f t="shared" si="7"/>
        <v/>
      </c>
      <c r="AM149" s="215" t="str">
        <f t="shared" si="8"/>
        <v/>
      </c>
      <c r="AN149" s="228" t="str">
        <f>+IF(A149="","",IF(C149="",70,VLOOKUP(I149,Hoja2!A:D,4,0)))</f>
        <v/>
      </c>
      <c r="AO149" s="109"/>
      <c r="AP149" s="109"/>
      <c r="AQ149" s="109"/>
      <c r="AR149" s="109"/>
      <c r="AS149" s="109"/>
      <c r="AT149" s="109"/>
      <c r="AU149" s="109"/>
      <c r="AV149" s="109"/>
      <c r="AW149" s="109"/>
      <c r="AX149" s="109"/>
      <c r="AY149" s="109"/>
      <c r="AZ149" s="109"/>
      <c r="BA149" s="109"/>
      <c r="BB149" s="109"/>
      <c r="BC149" s="109"/>
      <c r="BD149" s="109"/>
      <c r="BE149" s="109"/>
      <c r="BF149" s="109"/>
      <c r="BG149" s="109"/>
    </row>
    <row r="150" spans="1:59" ht="14.25" customHeight="1">
      <c r="A150" s="79"/>
      <c r="B150" s="85"/>
      <c r="C150" s="79"/>
      <c r="D150" s="132"/>
      <c r="E150" s="132"/>
      <c r="F150" s="85"/>
      <c r="G150" s="85" t="str">
        <f>+IFERROR(VLOOKUP(F150,Listas!$B:$C,2,0),"")</f>
        <v/>
      </c>
      <c r="H150" s="85"/>
      <c r="I150" s="85"/>
      <c r="J150" s="85"/>
      <c r="K150" s="79"/>
      <c r="L150" s="79"/>
      <c r="M150" s="82"/>
      <c r="N150" s="79"/>
      <c r="O150" s="132"/>
      <c r="P150" s="80"/>
      <c r="Q150" s="85"/>
      <c r="R150" s="85"/>
      <c r="S150" s="85"/>
      <c r="T150" s="85"/>
      <c r="U150" s="79"/>
      <c r="V150" s="85"/>
      <c r="W150" s="79"/>
      <c r="X150" s="79"/>
      <c r="Y150" s="86" t="str">
        <f t="shared" si="0"/>
        <v/>
      </c>
      <c r="Z150" s="87"/>
      <c r="AA150" s="88"/>
      <c r="AB150" s="89" t="str">
        <f t="shared" si="1"/>
        <v/>
      </c>
      <c r="AC150" s="85"/>
      <c r="AD150" s="85"/>
      <c r="AE150" s="85"/>
      <c r="AF150" s="85"/>
      <c r="AG150" s="90" t="str">
        <f t="shared" si="2"/>
        <v/>
      </c>
      <c r="AH150" s="91" t="str">
        <f t="shared" si="3"/>
        <v/>
      </c>
      <c r="AI150" s="92" t="str">
        <f t="shared" si="4"/>
        <v/>
      </c>
      <c r="AJ150" s="93" t="str">
        <f t="shared" si="5"/>
        <v/>
      </c>
      <c r="AK150" s="93" t="str">
        <f t="shared" si="6"/>
        <v/>
      </c>
      <c r="AL150" s="93" t="str">
        <f t="shared" si="7"/>
        <v/>
      </c>
      <c r="AM150" s="215" t="str">
        <f t="shared" si="8"/>
        <v/>
      </c>
      <c r="AN150" s="228" t="str">
        <f>+IF(A150="","",IF(C150="",70,VLOOKUP(I150,Hoja2!A:D,4,0)))</f>
        <v/>
      </c>
      <c r="AO150" s="109"/>
      <c r="AP150" s="109"/>
      <c r="AQ150" s="109"/>
      <c r="AR150" s="109"/>
      <c r="AS150" s="109"/>
      <c r="AT150" s="109"/>
      <c r="AU150" s="109"/>
      <c r="AV150" s="109"/>
      <c r="AW150" s="109"/>
      <c r="AX150" s="109"/>
      <c r="AY150" s="109"/>
      <c r="AZ150" s="109"/>
      <c r="BA150" s="109"/>
      <c r="BB150" s="109"/>
      <c r="BC150" s="109"/>
      <c r="BD150" s="109"/>
      <c r="BE150" s="109"/>
      <c r="BF150" s="109"/>
      <c r="BG150" s="109"/>
    </row>
    <row r="151" spans="1:59" ht="14.25" customHeight="1">
      <c r="A151" s="79"/>
      <c r="B151" s="85"/>
      <c r="C151" s="79"/>
      <c r="D151" s="132"/>
      <c r="E151" s="132"/>
      <c r="F151" s="85"/>
      <c r="G151" s="85" t="str">
        <f>+IFERROR(VLOOKUP(F151,Listas!$B:$C,2,0),"")</f>
        <v/>
      </c>
      <c r="H151" s="85"/>
      <c r="I151" s="85"/>
      <c r="J151" s="85"/>
      <c r="K151" s="79"/>
      <c r="L151" s="79"/>
      <c r="M151" s="82"/>
      <c r="N151" s="79"/>
      <c r="O151" s="132"/>
      <c r="P151" s="80"/>
      <c r="Q151" s="85"/>
      <c r="R151" s="85"/>
      <c r="S151" s="85"/>
      <c r="T151" s="85"/>
      <c r="U151" s="79"/>
      <c r="V151" s="85"/>
      <c r="W151" s="79"/>
      <c r="X151" s="79"/>
      <c r="Y151" s="86" t="str">
        <f t="shared" si="0"/>
        <v/>
      </c>
      <c r="Z151" s="87"/>
      <c r="AA151" s="88"/>
      <c r="AB151" s="89" t="str">
        <f t="shared" si="1"/>
        <v/>
      </c>
      <c r="AC151" s="85"/>
      <c r="AD151" s="85"/>
      <c r="AE151" s="85"/>
      <c r="AF151" s="85"/>
      <c r="AG151" s="90" t="str">
        <f t="shared" si="2"/>
        <v/>
      </c>
      <c r="AH151" s="91" t="str">
        <f t="shared" si="3"/>
        <v/>
      </c>
      <c r="AI151" s="92" t="str">
        <f t="shared" si="4"/>
        <v/>
      </c>
      <c r="AJ151" s="93" t="str">
        <f t="shared" si="5"/>
        <v/>
      </c>
      <c r="AK151" s="93" t="str">
        <f t="shared" si="6"/>
        <v/>
      </c>
      <c r="AL151" s="93" t="str">
        <f t="shared" si="7"/>
        <v/>
      </c>
      <c r="AM151" s="215" t="str">
        <f t="shared" si="8"/>
        <v/>
      </c>
      <c r="AN151" s="228" t="str">
        <f>+IF(A151="","",IF(C151="",70,VLOOKUP(I151,Hoja2!A:D,4,0)))</f>
        <v/>
      </c>
      <c r="AO151" s="109"/>
      <c r="AP151" s="109"/>
      <c r="AQ151" s="109"/>
      <c r="AR151" s="109"/>
      <c r="AS151" s="109"/>
      <c r="AT151" s="109"/>
      <c r="AU151" s="109"/>
      <c r="AV151" s="109"/>
      <c r="AW151" s="109"/>
      <c r="AX151" s="109"/>
      <c r="AY151" s="109"/>
      <c r="AZ151" s="109"/>
      <c r="BA151" s="109"/>
      <c r="BB151" s="109"/>
      <c r="BC151" s="109"/>
      <c r="BD151" s="109"/>
      <c r="BE151" s="109"/>
      <c r="BF151" s="109"/>
      <c r="BG151" s="109"/>
    </row>
    <row r="152" spans="1:59" ht="14.25" customHeight="1">
      <c r="A152" s="79"/>
      <c r="B152" s="85"/>
      <c r="C152" s="79"/>
      <c r="D152" s="132"/>
      <c r="E152" s="132"/>
      <c r="F152" s="85"/>
      <c r="G152" s="85" t="str">
        <f>+IFERROR(VLOOKUP(F152,Listas!$B:$C,2,0),"")</f>
        <v/>
      </c>
      <c r="H152" s="85"/>
      <c r="I152" s="85"/>
      <c r="J152" s="85"/>
      <c r="K152" s="79"/>
      <c r="L152" s="79"/>
      <c r="M152" s="82"/>
      <c r="N152" s="79"/>
      <c r="O152" s="132"/>
      <c r="P152" s="80"/>
      <c r="Q152" s="85"/>
      <c r="R152" s="85"/>
      <c r="S152" s="85"/>
      <c r="T152" s="85"/>
      <c r="U152" s="79"/>
      <c r="V152" s="85"/>
      <c r="W152" s="79"/>
      <c r="X152" s="79"/>
      <c r="Y152" s="86" t="str">
        <f t="shared" si="0"/>
        <v/>
      </c>
      <c r="Z152" s="87"/>
      <c r="AA152" s="88"/>
      <c r="AB152" s="89" t="str">
        <f t="shared" si="1"/>
        <v/>
      </c>
      <c r="AC152" s="85"/>
      <c r="AD152" s="85"/>
      <c r="AE152" s="85"/>
      <c r="AF152" s="85"/>
      <c r="AG152" s="90" t="str">
        <f t="shared" si="2"/>
        <v/>
      </c>
      <c r="AH152" s="91" t="str">
        <f t="shared" si="3"/>
        <v/>
      </c>
      <c r="AI152" s="92" t="str">
        <f t="shared" si="4"/>
        <v/>
      </c>
      <c r="AJ152" s="93" t="str">
        <f t="shared" si="5"/>
        <v/>
      </c>
      <c r="AK152" s="93" t="str">
        <f t="shared" si="6"/>
        <v/>
      </c>
      <c r="AL152" s="93" t="str">
        <f t="shared" si="7"/>
        <v/>
      </c>
      <c r="AM152" s="215" t="str">
        <f t="shared" si="8"/>
        <v/>
      </c>
      <c r="AN152" s="228" t="str">
        <f>+IF(A152="","",IF(C152="",70,VLOOKUP(I152,Hoja2!A:D,4,0)))</f>
        <v/>
      </c>
      <c r="AO152" s="109"/>
      <c r="AP152" s="109"/>
      <c r="AQ152" s="109"/>
      <c r="AR152" s="109"/>
      <c r="AS152" s="109"/>
      <c r="AT152" s="109"/>
      <c r="AU152" s="109"/>
      <c r="AV152" s="109"/>
      <c r="AW152" s="109"/>
      <c r="AX152" s="109"/>
      <c r="AY152" s="109"/>
      <c r="AZ152" s="109"/>
      <c r="BA152" s="109"/>
      <c r="BB152" s="109"/>
      <c r="BC152" s="109"/>
      <c r="BD152" s="109"/>
      <c r="BE152" s="109"/>
      <c r="BF152" s="109"/>
      <c r="BG152" s="109"/>
    </row>
    <row r="153" spans="1:59" ht="14.25" customHeight="1">
      <c r="A153" s="79"/>
      <c r="B153" s="85"/>
      <c r="C153" s="79"/>
      <c r="D153" s="132"/>
      <c r="E153" s="132"/>
      <c r="F153" s="85"/>
      <c r="G153" s="85" t="str">
        <f>+IFERROR(VLOOKUP(F153,Listas!$B:$C,2,0),"")</f>
        <v/>
      </c>
      <c r="H153" s="85"/>
      <c r="I153" s="85"/>
      <c r="J153" s="85"/>
      <c r="K153" s="79"/>
      <c r="L153" s="79"/>
      <c r="M153" s="82"/>
      <c r="N153" s="79"/>
      <c r="O153" s="132"/>
      <c r="P153" s="80"/>
      <c r="Q153" s="85"/>
      <c r="R153" s="85"/>
      <c r="S153" s="85"/>
      <c r="T153" s="85"/>
      <c r="U153" s="79"/>
      <c r="V153" s="85"/>
      <c r="W153" s="79"/>
      <c r="X153" s="79"/>
      <c r="Y153" s="86" t="str">
        <f t="shared" si="0"/>
        <v/>
      </c>
      <c r="Z153" s="87"/>
      <c r="AA153" s="88"/>
      <c r="AB153" s="89" t="str">
        <f t="shared" si="1"/>
        <v/>
      </c>
      <c r="AC153" s="85"/>
      <c r="AD153" s="85"/>
      <c r="AE153" s="85"/>
      <c r="AF153" s="85"/>
      <c r="AG153" s="90" t="str">
        <f t="shared" si="2"/>
        <v/>
      </c>
      <c r="AH153" s="91" t="str">
        <f t="shared" si="3"/>
        <v/>
      </c>
      <c r="AI153" s="92" t="str">
        <f t="shared" si="4"/>
        <v/>
      </c>
      <c r="AJ153" s="93" t="str">
        <f t="shared" si="5"/>
        <v/>
      </c>
      <c r="AK153" s="93" t="str">
        <f t="shared" si="6"/>
        <v/>
      </c>
      <c r="AL153" s="93" t="str">
        <f t="shared" si="7"/>
        <v/>
      </c>
      <c r="AM153" s="215" t="str">
        <f t="shared" si="8"/>
        <v/>
      </c>
      <c r="AN153" s="228" t="str">
        <f>+IF(A153="","",IF(C153="",70,VLOOKUP(I153,Hoja2!A:D,4,0)))</f>
        <v/>
      </c>
      <c r="AO153" s="109"/>
      <c r="AP153" s="109"/>
      <c r="AQ153" s="109"/>
      <c r="AR153" s="109"/>
      <c r="AS153" s="109"/>
      <c r="AT153" s="109"/>
      <c r="AU153" s="109"/>
      <c r="AV153" s="109"/>
      <c r="AW153" s="109"/>
      <c r="AX153" s="109"/>
      <c r="AY153" s="109"/>
      <c r="AZ153" s="109"/>
      <c r="BA153" s="109"/>
      <c r="BB153" s="109"/>
      <c r="BC153" s="109"/>
      <c r="BD153" s="109"/>
      <c r="BE153" s="109"/>
      <c r="BF153" s="109"/>
      <c r="BG153" s="109"/>
    </row>
    <row r="154" spans="1:59" ht="14.25" customHeight="1">
      <c r="A154" s="79"/>
      <c r="B154" s="85"/>
      <c r="C154" s="79"/>
      <c r="D154" s="132"/>
      <c r="E154" s="132"/>
      <c r="F154" s="85"/>
      <c r="G154" s="85" t="str">
        <f>+IFERROR(VLOOKUP(F154,Listas!$B:$C,2,0),"")</f>
        <v/>
      </c>
      <c r="H154" s="85"/>
      <c r="I154" s="85"/>
      <c r="J154" s="85"/>
      <c r="K154" s="79"/>
      <c r="L154" s="79"/>
      <c r="M154" s="82"/>
      <c r="N154" s="79"/>
      <c r="O154" s="132"/>
      <c r="P154" s="80"/>
      <c r="Q154" s="85"/>
      <c r="R154" s="85"/>
      <c r="S154" s="85"/>
      <c r="T154" s="85"/>
      <c r="U154" s="79"/>
      <c r="V154" s="85"/>
      <c r="W154" s="79"/>
      <c r="X154" s="79"/>
      <c r="Y154" s="86" t="str">
        <f t="shared" si="0"/>
        <v/>
      </c>
      <c r="Z154" s="87"/>
      <c r="AA154" s="88"/>
      <c r="AB154" s="89" t="str">
        <f t="shared" si="1"/>
        <v/>
      </c>
      <c r="AC154" s="85"/>
      <c r="AD154" s="85"/>
      <c r="AE154" s="85"/>
      <c r="AF154" s="85"/>
      <c r="AG154" s="90" t="str">
        <f t="shared" si="2"/>
        <v/>
      </c>
      <c r="AH154" s="91" t="str">
        <f t="shared" si="3"/>
        <v/>
      </c>
      <c r="AI154" s="92" t="str">
        <f t="shared" si="4"/>
        <v/>
      </c>
      <c r="AJ154" s="93" t="str">
        <f t="shared" si="5"/>
        <v/>
      </c>
      <c r="AK154" s="93" t="str">
        <f t="shared" si="6"/>
        <v/>
      </c>
      <c r="AL154" s="93" t="str">
        <f t="shared" si="7"/>
        <v/>
      </c>
      <c r="AM154" s="215" t="str">
        <f t="shared" si="8"/>
        <v/>
      </c>
      <c r="AN154" s="228" t="str">
        <f>+IF(A154="","",IF(C154="",70,VLOOKUP(I154,Hoja2!A:D,4,0)))</f>
        <v/>
      </c>
      <c r="AO154" s="109"/>
      <c r="AP154" s="109"/>
      <c r="AQ154" s="109"/>
      <c r="AR154" s="109"/>
      <c r="AS154" s="109"/>
      <c r="AT154" s="109"/>
      <c r="AU154" s="109"/>
      <c r="AV154" s="109"/>
      <c r="AW154" s="109"/>
      <c r="AX154" s="109"/>
      <c r="AY154" s="109"/>
      <c r="AZ154" s="109"/>
      <c r="BA154" s="109"/>
      <c r="BB154" s="109"/>
      <c r="BC154" s="109"/>
      <c r="BD154" s="109"/>
      <c r="BE154" s="109"/>
      <c r="BF154" s="109"/>
      <c r="BG154" s="109"/>
    </row>
    <row r="155" spans="1:59" ht="14.25" customHeight="1">
      <c r="A155" s="79"/>
      <c r="B155" s="85"/>
      <c r="C155" s="79"/>
      <c r="D155" s="132"/>
      <c r="E155" s="132"/>
      <c r="F155" s="85"/>
      <c r="G155" s="85" t="str">
        <f>+IFERROR(VLOOKUP(F155,Listas!$B:$C,2,0),"")</f>
        <v/>
      </c>
      <c r="H155" s="85"/>
      <c r="I155" s="85"/>
      <c r="J155" s="85"/>
      <c r="K155" s="79"/>
      <c r="L155" s="79"/>
      <c r="M155" s="82"/>
      <c r="N155" s="79"/>
      <c r="O155" s="132"/>
      <c r="P155" s="80"/>
      <c r="Q155" s="85"/>
      <c r="R155" s="85"/>
      <c r="S155" s="85"/>
      <c r="T155" s="85"/>
      <c r="U155" s="79"/>
      <c r="V155" s="85"/>
      <c r="W155" s="79"/>
      <c r="X155" s="79"/>
      <c r="Y155" s="86" t="str">
        <f t="shared" si="0"/>
        <v/>
      </c>
      <c r="Z155" s="87"/>
      <c r="AA155" s="88"/>
      <c r="AB155" s="89" t="str">
        <f t="shared" si="1"/>
        <v/>
      </c>
      <c r="AC155" s="85"/>
      <c r="AD155" s="85"/>
      <c r="AE155" s="85"/>
      <c r="AF155" s="85"/>
      <c r="AG155" s="90" t="str">
        <f t="shared" si="2"/>
        <v/>
      </c>
      <c r="AH155" s="91" t="str">
        <f t="shared" si="3"/>
        <v/>
      </c>
      <c r="AI155" s="92" t="str">
        <f t="shared" si="4"/>
        <v/>
      </c>
      <c r="AJ155" s="93" t="str">
        <f t="shared" si="5"/>
        <v/>
      </c>
      <c r="AK155" s="93" t="str">
        <f t="shared" si="6"/>
        <v/>
      </c>
      <c r="AL155" s="93" t="str">
        <f t="shared" si="7"/>
        <v/>
      </c>
      <c r="AM155" s="215" t="str">
        <f t="shared" si="8"/>
        <v/>
      </c>
      <c r="AN155" s="228" t="str">
        <f>+IF(A155="","",IF(C155="",70,VLOOKUP(I155,Hoja2!A:D,4,0)))</f>
        <v/>
      </c>
      <c r="AO155" s="109"/>
      <c r="AP155" s="109"/>
      <c r="AQ155" s="109"/>
      <c r="AR155" s="109"/>
      <c r="AS155" s="109"/>
      <c r="AT155" s="109"/>
      <c r="AU155" s="109"/>
      <c r="AV155" s="109"/>
      <c r="AW155" s="109"/>
      <c r="AX155" s="109"/>
      <c r="AY155" s="109"/>
      <c r="AZ155" s="109"/>
      <c r="BA155" s="109"/>
      <c r="BB155" s="109"/>
      <c r="BC155" s="109"/>
      <c r="BD155" s="109"/>
      <c r="BE155" s="109"/>
      <c r="BF155" s="109"/>
      <c r="BG155" s="109"/>
    </row>
    <row r="156" spans="1:59" ht="14.25" customHeight="1">
      <c r="A156" s="79"/>
      <c r="B156" s="85"/>
      <c r="C156" s="79"/>
      <c r="D156" s="132"/>
      <c r="E156" s="132"/>
      <c r="F156" s="85"/>
      <c r="G156" s="85" t="str">
        <f>+IFERROR(VLOOKUP(F156,Listas!$B:$C,2,0),"")</f>
        <v/>
      </c>
      <c r="H156" s="85"/>
      <c r="I156" s="85"/>
      <c r="J156" s="85"/>
      <c r="K156" s="79"/>
      <c r="L156" s="79"/>
      <c r="M156" s="82"/>
      <c r="N156" s="79"/>
      <c r="O156" s="132"/>
      <c r="P156" s="80"/>
      <c r="Q156" s="85"/>
      <c r="R156" s="85"/>
      <c r="S156" s="85"/>
      <c r="T156" s="85"/>
      <c r="U156" s="79"/>
      <c r="V156" s="85"/>
      <c r="W156" s="79"/>
      <c r="X156" s="79"/>
      <c r="Y156" s="86" t="str">
        <f t="shared" si="0"/>
        <v/>
      </c>
      <c r="Z156" s="87"/>
      <c r="AA156" s="88"/>
      <c r="AB156" s="89" t="str">
        <f t="shared" si="1"/>
        <v/>
      </c>
      <c r="AC156" s="85"/>
      <c r="AD156" s="85"/>
      <c r="AE156" s="85"/>
      <c r="AF156" s="85"/>
      <c r="AG156" s="90" t="str">
        <f t="shared" si="2"/>
        <v/>
      </c>
      <c r="AH156" s="91" t="str">
        <f t="shared" si="3"/>
        <v/>
      </c>
      <c r="AI156" s="92" t="str">
        <f t="shared" si="4"/>
        <v/>
      </c>
      <c r="AJ156" s="93" t="str">
        <f t="shared" si="5"/>
        <v/>
      </c>
      <c r="AK156" s="93" t="str">
        <f t="shared" si="6"/>
        <v/>
      </c>
      <c r="AL156" s="93" t="str">
        <f t="shared" si="7"/>
        <v/>
      </c>
      <c r="AM156" s="215" t="str">
        <f t="shared" si="8"/>
        <v/>
      </c>
      <c r="AN156" s="228" t="str">
        <f>+IF(A156="","",IF(C156="",70,VLOOKUP(I156,Hoja2!A:D,4,0)))</f>
        <v/>
      </c>
      <c r="AO156" s="109"/>
      <c r="AP156" s="109"/>
      <c r="AQ156" s="109"/>
      <c r="AR156" s="109"/>
      <c r="AS156" s="109"/>
      <c r="AT156" s="109"/>
      <c r="AU156" s="109"/>
      <c r="AV156" s="109"/>
      <c r="AW156" s="109"/>
      <c r="AX156" s="109"/>
      <c r="AY156" s="109"/>
      <c r="AZ156" s="109"/>
      <c r="BA156" s="109"/>
      <c r="BB156" s="109"/>
      <c r="BC156" s="109"/>
      <c r="BD156" s="109"/>
      <c r="BE156" s="109"/>
      <c r="BF156" s="109"/>
      <c r="BG156" s="109"/>
    </row>
    <row r="157" spans="1:59" ht="14.25" customHeight="1">
      <c r="A157" s="79"/>
      <c r="B157" s="85"/>
      <c r="C157" s="79"/>
      <c r="D157" s="132"/>
      <c r="E157" s="132"/>
      <c r="F157" s="85"/>
      <c r="G157" s="85" t="str">
        <f>+IFERROR(VLOOKUP(F157,Listas!$B:$C,2,0),"")</f>
        <v/>
      </c>
      <c r="H157" s="85"/>
      <c r="I157" s="85"/>
      <c r="J157" s="85"/>
      <c r="K157" s="79"/>
      <c r="L157" s="79"/>
      <c r="M157" s="82"/>
      <c r="N157" s="79"/>
      <c r="O157" s="132"/>
      <c r="P157" s="80"/>
      <c r="Q157" s="85"/>
      <c r="R157" s="85"/>
      <c r="S157" s="85"/>
      <c r="T157" s="85"/>
      <c r="U157" s="79"/>
      <c r="V157" s="85"/>
      <c r="W157" s="79"/>
      <c r="X157" s="79"/>
      <c r="Y157" s="86" t="str">
        <f t="shared" si="0"/>
        <v/>
      </c>
      <c r="Z157" s="87"/>
      <c r="AA157" s="88"/>
      <c r="AB157" s="89" t="str">
        <f t="shared" si="1"/>
        <v/>
      </c>
      <c r="AC157" s="85"/>
      <c r="AD157" s="85"/>
      <c r="AE157" s="85"/>
      <c r="AF157" s="85"/>
      <c r="AG157" s="90" t="str">
        <f t="shared" si="2"/>
        <v/>
      </c>
      <c r="AH157" s="91" t="str">
        <f t="shared" si="3"/>
        <v/>
      </c>
      <c r="AI157" s="92" t="str">
        <f t="shared" si="4"/>
        <v/>
      </c>
      <c r="AJ157" s="93" t="str">
        <f t="shared" si="5"/>
        <v/>
      </c>
      <c r="AK157" s="93" t="str">
        <f t="shared" si="6"/>
        <v/>
      </c>
      <c r="AL157" s="93" t="str">
        <f t="shared" si="7"/>
        <v/>
      </c>
      <c r="AM157" s="215" t="str">
        <f t="shared" si="8"/>
        <v/>
      </c>
      <c r="AN157" s="228" t="str">
        <f>+IF(A157="","",IF(C157="",70,VLOOKUP(I157,Hoja2!A:D,4,0)))</f>
        <v/>
      </c>
      <c r="AO157" s="109"/>
      <c r="AP157" s="109"/>
      <c r="AQ157" s="109"/>
      <c r="AR157" s="109"/>
      <c r="AS157" s="109"/>
      <c r="AT157" s="109"/>
      <c r="AU157" s="109"/>
      <c r="AV157" s="109"/>
      <c r="AW157" s="109"/>
      <c r="AX157" s="109"/>
      <c r="AY157" s="109"/>
      <c r="AZ157" s="109"/>
      <c r="BA157" s="109"/>
      <c r="BB157" s="109"/>
      <c r="BC157" s="109"/>
      <c r="BD157" s="109"/>
      <c r="BE157" s="109"/>
      <c r="BF157" s="109"/>
      <c r="BG157" s="109"/>
    </row>
    <row r="158" spans="1:59" ht="14.25" customHeight="1">
      <c r="A158" s="79"/>
      <c r="B158" s="85"/>
      <c r="C158" s="79"/>
      <c r="D158" s="132"/>
      <c r="E158" s="132"/>
      <c r="F158" s="85"/>
      <c r="G158" s="85" t="str">
        <f>+IFERROR(VLOOKUP(F158,Listas!$B:$C,2,0),"")</f>
        <v/>
      </c>
      <c r="H158" s="85"/>
      <c r="I158" s="85"/>
      <c r="J158" s="85"/>
      <c r="K158" s="79"/>
      <c r="L158" s="79"/>
      <c r="M158" s="82"/>
      <c r="N158" s="79"/>
      <c r="O158" s="132"/>
      <c r="P158" s="80"/>
      <c r="Q158" s="85"/>
      <c r="R158" s="85"/>
      <c r="S158" s="85"/>
      <c r="T158" s="85"/>
      <c r="U158" s="79"/>
      <c r="V158" s="85"/>
      <c r="W158" s="79"/>
      <c r="X158" s="79"/>
      <c r="Y158" s="86" t="str">
        <f t="shared" si="0"/>
        <v/>
      </c>
      <c r="Z158" s="87"/>
      <c r="AA158" s="88"/>
      <c r="AB158" s="89" t="str">
        <f t="shared" si="1"/>
        <v/>
      </c>
      <c r="AC158" s="85"/>
      <c r="AD158" s="85"/>
      <c r="AE158" s="85"/>
      <c r="AF158" s="85"/>
      <c r="AG158" s="90" t="str">
        <f t="shared" si="2"/>
        <v/>
      </c>
      <c r="AH158" s="91" t="str">
        <f t="shared" si="3"/>
        <v/>
      </c>
      <c r="AI158" s="92" t="str">
        <f t="shared" si="4"/>
        <v/>
      </c>
      <c r="AJ158" s="93" t="str">
        <f t="shared" si="5"/>
        <v/>
      </c>
      <c r="AK158" s="93" t="str">
        <f t="shared" si="6"/>
        <v/>
      </c>
      <c r="AL158" s="93" t="str">
        <f t="shared" si="7"/>
        <v/>
      </c>
      <c r="AM158" s="215" t="str">
        <f t="shared" si="8"/>
        <v/>
      </c>
      <c r="AN158" s="228" t="str">
        <f>+IF(A158="","",IF(C158="",70,VLOOKUP(I158,Hoja2!A:D,4,0)))</f>
        <v/>
      </c>
      <c r="AO158" s="109"/>
      <c r="AP158" s="109"/>
      <c r="AQ158" s="109"/>
      <c r="AR158" s="109"/>
      <c r="AS158" s="109"/>
      <c r="AT158" s="109"/>
      <c r="AU158" s="109"/>
      <c r="AV158" s="109"/>
      <c r="AW158" s="109"/>
      <c r="AX158" s="109"/>
      <c r="AY158" s="109"/>
      <c r="AZ158" s="109"/>
      <c r="BA158" s="109"/>
      <c r="BB158" s="109"/>
      <c r="BC158" s="109"/>
      <c r="BD158" s="109"/>
      <c r="BE158" s="109"/>
      <c r="BF158" s="109"/>
      <c r="BG158" s="109"/>
    </row>
    <row r="159" spans="1:59" ht="14.25" customHeight="1">
      <c r="A159" s="79"/>
      <c r="B159" s="85"/>
      <c r="C159" s="79"/>
      <c r="D159" s="132"/>
      <c r="E159" s="132"/>
      <c r="F159" s="85"/>
      <c r="G159" s="85" t="str">
        <f>+IFERROR(VLOOKUP(F159,Listas!$B:$C,2,0),"")</f>
        <v/>
      </c>
      <c r="H159" s="85"/>
      <c r="I159" s="85"/>
      <c r="J159" s="85"/>
      <c r="K159" s="79"/>
      <c r="L159" s="79"/>
      <c r="M159" s="82"/>
      <c r="N159" s="79"/>
      <c r="O159" s="132"/>
      <c r="P159" s="80"/>
      <c r="Q159" s="85"/>
      <c r="R159" s="85"/>
      <c r="S159" s="85"/>
      <c r="T159" s="85"/>
      <c r="U159" s="79"/>
      <c r="V159" s="85"/>
      <c r="W159" s="79"/>
      <c r="X159" s="79"/>
      <c r="Y159" s="86" t="str">
        <f t="shared" si="0"/>
        <v/>
      </c>
      <c r="Z159" s="87"/>
      <c r="AA159" s="88"/>
      <c r="AB159" s="89" t="str">
        <f t="shared" si="1"/>
        <v/>
      </c>
      <c r="AC159" s="85"/>
      <c r="AD159" s="85"/>
      <c r="AE159" s="85"/>
      <c r="AF159" s="85"/>
      <c r="AG159" s="90" t="str">
        <f t="shared" si="2"/>
        <v/>
      </c>
      <c r="AH159" s="91" t="str">
        <f t="shared" si="3"/>
        <v/>
      </c>
      <c r="AI159" s="92" t="str">
        <f t="shared" si="4"/>
        <v/>
      </c>
      <c r="AJ159" s="93" t="str">
        <f t="shared" si="5"/>
        <v/>
      </c>
      <c r="AK159" s="93" t="str">
        <f t="shared" si="6"/>
        <v/>
      </c>
      <c r="AL159" s="93" t="str">
        <f t="shared" si="7"/>
        <v/>
      </c>
      <c r="AM159" s="215" t="str">
        <f t="shared" si="8"/>
        <v/>
      </c>
      <c r="AN159" s="228" t="str">
        <f>+IF(A159="","",IF(C159="",70,VLOOKUP(I159,Hoja2!A:D,4,0)))</f>
        <v/>
      </c>
      <c r="AO159" s="109"/>
      <c r="AP159" s="109"/>
      <c r="AQ159" s="109"/>
      <c r="AR159" s="109"/>
      <c r="AS159" s="109"/>
      <c r="AT159" s="109"/>
      <c r="AU159" s="109"/>
      <c r="AV159" s="109"/>
      <c r="AW159" s="109"/>
      <c r="AX159" s="109"/>
      <c r="AY159" s="109"/>
      <c r="AZ159" s="109"/>
      <c r="BA159" s="109"/>
      <c r="BB159" s="109"/>
      <c r="BC159" s="109"/>
      <c r="BD159" s="109"/>
      <c r="BE159" s="109"/>
      <c r="BF159" s="109"/>
      <c r="BG159" s="109"/>
    </row>
    <row r="160" spans="1:59" ht="14.25" customHeight="1">
      <c r="A160" s="79"/>
      <c r="B160" s="85"/>
      <c r="C160" s="79"/>
      <c r="D160" s="132"/>
      <c r="E160" s="132"/>
      <c r="F160" s="85"/>
      <c r="G160" s="85" t="str">
        <f>+IFERROR(VLOOKUP(F160,Listas!$B:$C,2,0),"")</f>
        <v/>
      </c>
      <c r="H160" s="85"/>
      <c r="I160" s="85"/>
      <c r="J160" s="85"/>
      <c r="K160" s="79"/>
      <c r="L160" s="79"/>
      <c r="M160" s="82"/>
      <c r="N160" s="79"/>
      <c r="O160" s="132"/>
      <c r="P160" s="80"/>
      <c r="Q160" s="85"/>
      <c r="R160" s="85"/>
      <c r="S160" s="85"/>
      <c r="T160" s="85"/>
      <c r="U160" s="79"/>
      <c r="V160" s="85"/>
      <c r="W160" s="79"/>
      <c r="X160" s="79"/>
      <c r="Y160" s="86" t="str">
        <f t="shared" si="0"/>
        <v/>
      </c>
      <c r="Z160" s="87"/>
      <c r="AA160" s="88"/>
      <c r="AB160" s="89" t="str">
        <f t="shared" si="1"/>
        <v/>
      </c>
      <c r="AC160" s="85"/>
      <c r="AD160" s="85"/>
      <c r="AE160" s="85"/>
      <c r="AF160" s="85"/>
      <c r="AG160" s="90" t="str">
        <f t="shared" si="2"/>
        <v/>
      </c>
      <c r="AH160" s="91" t="str">
        <f t="shared" si="3"/>
        <v/>
      </c>
      <c r="AI160" s="92" t="str">
        <f t="shared" si="4"/>
        <v/>
      </c>
      <c r="AJ160" s="93" t="str">
        <f t="shared" si="5"/>
        <v/>
      </c>
      <c r="AK160" s="93" t="str">
        <f t="shared" si="6"/>
        <v/>
      </c>
      <c r="AL160" s="93" t="str">
        <f t="shared" si="7"/>
        <v/>
      </c>
      <c r="AM160" s="215" t="str">
        <f t="shared" si="8"/>
        <v/>
      </c>
      <c r="AN160" s="228" t="str">
        <f>+IF(A160="","",IF(C160="",70,VLOOKUP(I160,Hoja2!A:D,4,0)))</f>
        <v/>
      </c>
      <c r="AO160" s="109"/>
      <c r="AP160" s="109"/>
      <c r="AQ160" s="109"/>
      <c r="AR160" s="109"/>
      <c r="AS160" s="109"/>
      <c r="AT160" s="109"/>
      <c r="AU160" s="109"/>
      <c r="AV160" s="109"/>
      <c r="AW160" s="109"/>
      <c r="AX160" s="109"/>
      <c r="AY160" s="109"/>
      <c r="AZ160" s="109"/>
      <c r="BA160" s="109"/>
      <c r="BB160" s="109"/>
      <c r="BC160" s="109"/>
      <c r="BD160" s="109"/>
      <c r="BE160" s="109"/>
      <c r="BF160" s="109"/>
      <c r="BG160" s="109"/>
    </row>
    <row r="161" spans="1:59" ht="14.25" customHeight="1">
      <c r="A161" s="79"/>
      <c r="B161" s="85"/>
      <c r="C161" s="79"/>
      <c r="D161" s="132"/>
      <c r="E161" s="132"/>
      <c r="F161" s="85"/>
      <c r="G161" s="85" t="str">
        <f>+IFERROR(VLOOKUP(F161,Listas!$B:$C,2,0),"")</f>
        <v/>
      </c>
      <c r="H161" s="85"/>
      <c r="I161" s="85"/>
      <c r="J161" s="85"/>
      <c r="K161" s="79"/>
      <c r="L161" s="79"/>
      <c r="M161" s="82"/>
      <c r="N161" s="79"/>
      <c r="O161" s="132"/>
      <c r="P161" s="80"/>
      <c r="Q161" s="85"/>
      <c r="R161" s="85"/>
      <c r="S161" s="85"/>
      <c r="T161" s="85"/>
      <c r="U161" s="79"/>
      <c r="V161" s="85"/>
      <c r="W161" s="79"/>
      <c r="X161" s="79"/>
      <c r="Y161" s="86" t="str">
        <f t="shared" si="0"/>
        <v/>
      </c>
      <c r="Z161" s="87"/>
      <c r="AA161" s="88"/>
      <c r="AB161" s="89" t="str">
        <f t="shared" si="1"/>
        <v/>
      </c>
      <c r="AC161" s="85"/>
      <c r="AD161" s="85"/>
      <c r="AE161" s="85"/>
      <c r="AF161" s="85"/>
      <c r="AG161" s="90" t="str">
        <f t="shared" si="2"/>
        <v/>
      </c>
      <c r="AH161" s="91" t="str">
        <f t="shared" si="3"/>
        <v/>
      </c>
      <c r="AI161" s="92" t="str">
        <f t="shared" si="4"/>
        <v/>
      </c>
      <c r="AJ161" s="93" t="str">
        <f t="shared" si="5"/>
        <v/>
      </c>
      <c r="AK161" s="93" t="str">
        <f t="shared" si="6"/>
        <v/>
      </c>
      <c r="AL161" s="93" t="str">
        <f t="shared" si="7"/>
        <v/>
      </c>
      <c r="AM161" s="215" t="str">
        <f t="shared" si="8"/>
        <v/>
      </c>
      <c r="AN161" s="228" t="str">
        <f>+IF(A161="","",IF(C161="",70,VLOOKUP(I161,Hoja2!A:D,4,0)))</f>
        <v/>
      </c>
      <c r="AO161" s="109"/>
      <c r="AP161" s="109"/>
      <c r="AQ161" s="109"/>
      <c r="AR161" s="109"/>
      <c r="AS161" s="109"/>
      <c r="AT161" s="109"/>
      <c r="AU161" s="109"/>
      <c r="AV161" s="109"/>
      <c r="AW161" s="109"/>
      <c r="AX161" s="109"/>
      <c r="AY161" s="109"/>
      <c r="AZ161" s="109"/>
      <c r="BA161" s="109"/>
      <c r="BB161" s="109"/>
      <c r="BC161" s="109"/>
      <c r="BD161" s="109"/>
      <c r="BE161" s="109"/>
      <c r="BF161" s="109"/>
      <c r="BG161" s="109"/>
    </row>
    <row r="162" spans="1:59" ht="14.25" customHeight="1">
      <c r="A162" s="79"/>
      <c r="B162" s="85"/>
      <c r="C162" s="79"/>
      <c r="D162" s="132"/>
      <c r="E162" s="132"/>
      <c r="F162" s="85"/>
      <c r="G162" s="85" t="str">
        <f>+IFERROR(VLOOKUP(F162,Listas!$B:$C,2,0),"")</f>
        <v/>
      </c>
      <c r="H162" s="85"/>
      <c r="I162" s="85"/>
      <c r="J162" s="85"/>
      <c r="K162" s="79"/>
      <c r="L162" s="79"/>
      <c r="M162" s="82"/>
      <c r="N162" s="79"/>
      <c r="O162" s="132"/>
      <c r="P162" s="80"/>
      <c r="Q162" s="85"/>
      <c r="R162" s="85"/>
      <c r="S162" s="85"/>
      <c r="T162" s="85"/>
      <c r="U162" s="79"/>
      <c r="V162" s="85"/>
      <c r="W162" s="79"/>
      <c r="X162" s="79"/>
      <c r="Y162" s="86" t="str">
        <f t="shared" si="0"/>
        <v/>
      </c>
      <c r="Z162" s="87"/>
      <c r="AA162" s="88"/>
      <c r="AB162" s="89" t="str">
        <f t="shared" si="1"/>
        <v/>
      </c>
      <c r="AC162" s="85"/>
      <c r="AD162" s="85"/>
      <c r="AE162" s="85"/>
      <c r="AF162" s="85"/>
      <c r="AG162" s="90" t="str">
        <f t="shared" si="2"/>
        <v/>
      </c>
      <c r="AH162" s="91" t="str">
        <f t="shared" si="3"/>
        <v/>
      </c>
      <c r="AI162" s="92" t="str">
        <f t="shared" si="4"/>
        <v/>
      </c>
      <c r="AJ162" s="93" t="str">
        <f t="shared" si="5"/>
        <v/>
      </c>
      <c r="AK162" s="93" t="str">
        <f t="shared" si="6"/>
        <v/>
      </c>
      <c r="AL162" s="93" t="str">
        <f t="shared" si="7"/>
        <v/>
      </c>
      <c r="AM162" s="215" t="str">
        <f t="shared" si="8"/>
        <v/>
      </c>
      <c r="AN162" s="228" t="str">
        <f>+IF(A162="","",IF(C162="",70,VLOOKUP(I162,Hoja2!A:D,4,0)))</f>
        <v/>
      </c>
      <c r="AO162" s="109"/>
      <c r="AP162" s="109"/>
      <c r="AQ162" s="109"/>
      <c r="AR162" s="109"/>
      <c r="AS162" s="109"/>
      <c r="AT162" s="109"/>
      <c r="AU162" s="109"/>
      <c r="AV162" s="109"/>
      <c r="AW162" s="109"/>
      <c r="AX162" s="109"/>
      <c r="AY162" s="109"/>
      <c r="AZ162" s="109"/>
      <c r="BA162" s="109"/>
      <c r="BB162" s="109"/>
      <c r="BC162" s="109"/>
      <c r="BD162" s="109"/>
      <c r="BE162" s="109"/>
      <c r="BF162" s="109"/>
      <c r="BG162" s="109"/>
    </row>
    <row r="163" spans="1:59" ht="14.25" customHeight="1">
      <c r="A163" s="79"/>
      <c r="B163" s="85"/>
      <c r="C163" s="79"/>
      <c r="D163" s="132"/>
      <c r="E163" s="132"/>
      <c r="F163" s="85"/>
      <c r="G163" s="85" t="str">
        <f>+IFERROR(VLOOKUP(F163,Listas!$B:$C,2,0),"")</f>
        <v/>
      </c>
      <c r="H163" s="85"/>
      <c r="I163" s="85"/>
      <c r="J163" s="85"/>
      <c r="K163" s="79"/>
      <c r="L163" s="79"/>
      <c r="M163" s="82"/>
      <c r="N163" s="79"/>
      <c r="O163" s="132"/>
      <c r="P163" s="80"/>
      <c r="Q163" s="85"/>
      <c r="R163" s="85"/>
      <c r="S163" s="85"/>
      <c r="T163" s="85"/>
      <c r="U163" s="79"/>
      <c r="V163" s="85"/>
      <c r="W163" s="79"/>
      <c r="X163" s="79"/>
      <c r="Y163" s="86" t="str">
        <f t="shared" si="0"/>
        <v/>
      </c>
      <c r="Z163" s="87"/>
      <c r="AA163" s="88"/>
      <c r="AB163" s="89" t="str">
        <f t="shared" si="1"/>
        <v/>
      </c>
      <c r="AC163" s="85"/>
      <c r="AD163" s="85"/>
      <c r="AE163" s="85"/>
      <c r="AF163" s="85"/>
      <c r="AG163" s="90" t="str">
        <f t="shared" si="2"/>
        <v/>
      </c>
      <c r="AH163" s="91" t="str">
        <f t="shared" si="3"/>
        <v/>
      </c>
      <c r="AI163" s="92" t="str">
        <f t="shared" si="4"/>
        <v/>
      </c>
      <c r="AJ163" s="93" t="str">
        <f t="shared" si="5"/>
        <v/>
      </c>
      <c r="AK163" s="93" t="str">
        <f t="shared" si="6"/>
        <v/>
      </c>
      <c r="AL163" s="93" t="str">
        <f t="shared" si="7"/>
        <v/>
      </c>
      <c r="AM163" s="215" t="str">
        <f t="shared" si="8"/>
        <v/>
      </c>
      <c r="AN163" s="228" t="str">
        <f>+IF(A163="","",IF(C163="",70,VLOOKUP(I163,Hoja2!A:D,4,0)))</f>
        <v/>
      </c>
      <c r="AO163" s="109"/>
      <c r="AP163" s="109"/>
      <c r="AQ163" s="109"/>
      <c r="AR163" s="109"/>
      <c r="AS163" s="109"/>
      <c r="AT163" s="109"/>
      <c r="AU163" s="109"/>
      <c r="AV163" s="109"/>
      <c r="AW163" s="109"/>
      <c r="AX163" s="109"/>
      <c r="AY163" s="109"/>
      <c r="AZ163" s="109"/>
      <c r="BA163" s="109"/>
      <c r="BB163" s="109"/>
      <c r="BC163" s="109"/>
      <c r="BD163" s="109"/>
      <c r="BE163" s="109"/>
      <c r="BF163" s="109"/>
      <c r="BG163" s="109"/>
    </row>
    <row r="164" spans="1:59" ht="14.25" customHeight="1">
      <c r="A164" s="79"/>
      <c r="B164" s="85"/>
      <c r="C164" s="79"/>
      <c r="D164" s="132"/>
      <c r="E164" s="132"/>
      <c r="F164" s="85"/>
      <c r="G164" s="85" t="str">
        <f>+IFERROR(VLOOKUP(F164,Listas!$B:$C,2,0),"")</f>
        <v/>
      </c>
      <c r="H164" s="85"/>
      <c r="I164" s="85"/>
      <c r="J164" s="85"/>
      <c r="K164" s="79"/>
      <c r="L164" s="79"/>
      <c r="M164" s="82"/>
      <c r="N164" s="79"/>
      <c r="O164" s="132"/>
      <c r="P164" s="80"/>
      <c r="Q164" s="85"/>
      <c r="R164" s="85"/>
      <c r="S164" s="85"/>
      <c r="T164" s="85"/>
      <c r="U164" s="79"/>
      <c r="V164" s="85"/>
      <c r="W164" s="79"/>
      <c r="X164" s="79"/>
      <c r="Y164" s="86" t="str">
        <f t="shared" si="0"/>
        <v/>
      </c>
      <c r="Z164" s="87"/>
      <c r="AA164" s="88"/>
      <c r="AB164" s="89" t="str">
        <f t="shared" si="1"/>
        <v/>
      </c>
      <c r="AC164" s="85"/>
      <c r="AD164" s="85"/>
      <c r="AE164" s="85"/>
      <c r="AF164" s="85"/>
      <c r="AG164" s="90" t="str">
        <f t="shared" si="2"/>
        <v/>
      </c>
      <c r="AH164" s="91" t="str">
        <f t="shared" si="3"/>
        <v/>
      </c>
      <c r="AI164" s="92" t="str">
        <f t="shared" si="4"/>
        <v/>
      </c>
      <c r="AJ164" s="93" t="str">
        <f t="shared" si="5"/>
        <v/>
      </c>
      <c r="AK164" s="93" t="str">
        <f t="shared" si="6"/>
        <v/>
      </c>
      <c r="AL164" s="93" t="str">
        <f t="shared" si="7"/>
        <v/>
      </c>
      <c r="AM164" s="215" t="str">
        <f t="shared" si="8"/>
        <v/>
      </c>
      <c r="AN164" s="228" t="str">
        <f>+IF(A164="","",IF(C164="",70,VLOOKUP(I164,Hoja2!A:D,4,0)))</f>
        <v/>
      </c>
      <c r="AO164" s="109"/>
      <c r="AP164" s="109"/>
      <c r="AQ164" s="109"/>
      <c r="AR164" s="109"/>
      <c r="AS164" s="109"/>
      <c r="AT164" s="109"/>
      <c r="AU164" s="109"/>
      <c r="AV164" s="109"/>
      <c r="AW164" s="109"/>
      <c r="AX164" s="109"/>
      <c r="AY164" s="109"/>
      <c r="AZ164" s="109"/>
      <c r="BA164" s="109"/>
      <c r="BB164" s="109"/>
      <c r="BC164" s="109"/>
      <c r="BD164" s="109"/>
      <c r="BE164" s="109"/>
      <c r="BF164" s="109"/>
      <c r="BG164" s="109"/>
    </row>
    <row r="165" spans="1:59" ht="14.25" customHeight="1">
      <c r="A165" s="79"/>
      <c r="B165" s="85"/>
      <c r="C165" s="79"/>
      <c r="D165" s="132"/>
      <c r="E165" s="132"/>
      <c r="F165" s="85"/>
      <c r="G165" s="85" t="str">
        <f>+IFERROR(VLOOKUP(F165,Listas!$B:$C,2,0),"")</f>
        <v/>
      </c>
      <c r="H165" s="85"/>
      <c r="I165" s="85"/>
      <c r="J165" s="85"/>
      <c r="K165" s="79"/>
      <c r="L165" s="79"/>
      <c r="M165" s="82"/>
      <c r="N165" s="79"/>
      <c r="O165" s="132"/>
      <c r="P165" s="80"/>
      <c r="Q165" s="85"/>
      <c r="R165" s="85"/>
      <c r="S165" s="85"/>
      <c r="T165" s="85"/>
      <c r="U165" s="79"/>
      <c r="V165" s="85"/>
      <c r="W165" s="79"/>
      <c r="X165" s="79"/>
      <c r="Y165" s="86" t="str">
        <f t="shared" si="0"/>
        <v/>
      </c>
      <c r="Z165" s="87"/>
      <c r="AA165" s="88"/>
      <c r="AB165" s="89" t="str">
        <f t="shared" si="1"/>
        <v/>
      </c>
      <c r="AC165" s="85"/>
      <c r="AD165" s="85"/>
      <c r="AE165" s="85"/>
      <c r="AF165" s="85"/>
      <c r="AG165" s="90" t="str">
        <f t="shared" si="2"/>
        <v/>
      </c>
      <c r="AH165" s="91" t="str">
        <f t="shared" si="3"/>
        <v/>
      </c>
      <c r="AI165" s="92" t="str">
        <f t="shared" si="4"/>
        <v/>
      </c>
      <c r="AJ165" s="93" t="str">
        <f t="shared" si="5"/>
        <v/>
      </c>
      <c r="AK165" s="93" t="str">
        <f t="shared" si="6"/>
        <v/>
      </c>
      <c r="AL165" s="93" t="str">
        <f t="shared" si="7"/>
        <v/>
      </c>
      <c r="AM165" s="215" t="str">
        <f t="shared" si="8"/>
        <v/>
      </c>
      <c r="AN165" s="228" t="str">
        <f>+IF(A165="","",IF(C165="",70,VLOOKUP(I165,Hoja2!A:D,4,0)))</f>
        <v/>
      </c>
      <c r="AO165" s="109"/>
      <c r="AP165" s="109"/>
      <c r="AQ165" s="109"/>
      <c r="AR165" s="109"/>
      <c r="AS165" s="109"/>
      <c r="AT165" s="109"/>
      <c r="AU165" s="109"/>
      <c r="AV165" s="109"/>
      <c r="AW165" s="109"/>
      <c r="AX165" s="109"/>
      <c r="AY165" s="109"/>
      <c r="AZ165" s="109"/>
      <c r="BA165" s="109"/>
      <c r="BB165" s="109"/>
      <c r="BC165" s="109"/>
      <c r="BD165" s="109"/>
      <c r="BE165" s="109"/>
      <c r="BF165" s="109"/>
      <c r="BG165" s="109"/>
    </row>
    <row r="166" spans="1:59" ht="14.25" customHeight="1">
      <c r="A166" s="79"/>
      <c r="B166" s="85"/>
      <c r="C166" s="79"/>
      <c r="D166" s="132"/>
      <c r="E166" s="132"/>
      <c r="F166" s="85"/>
      <c r="G166" s="85" t="str">
        <f>+IFERROR(VLOOKUP(F166,Listas!$B:$C,2,0),"")</f>
        <v/>
      </c>
      <c r="H166" s="85"/>
      <c r="I166" s="85"/>
      <c r="J166" s="85"/>
      <c r="K166" s="79"/>
      <c r="L166" s="79"/>
      <c r="M166" s="82"/>
      <c r="N166" s="79"/>
      <c r="O166" s="132"/>
      <c r="P166" s="80"/>
      <c r="Q166" s="85"/>
      <c r="R166" s="85"/>
      <c r="S166" s="85"/>
      <c r="T166" s="85"/>
      <c r="U166" s="79"/>
      <c r="V166" s="85"/>
      <c r="W166" s="79"/>
      <c r="X166" s="79"/>
      <c r="Y166" s="86" t="str">
        <f t="shared" si="0"/>
        <v/>
      </c>
      <c r="Z166" s="87"/>
      <c r="AA166" s="88"/>
      <c r="AB166" s="89" t="str">
        <f t="shared" si="1"/>
        <v/>
      </c>
      <c r="AC166" s="85"/>
      <c r="AD166" s="85"/>
      <c r="AE166" s="85"/>
      <c r="AF166" s="85"/>
      <c r="AG166" s="90" t="str">
        <f t="shared" si="2"/>
        <v/>
      </c>
      <c r="AH166" s="91" t="str">
        <f t="shared" si="3"/>
        <v/>
      </c>
      <c r="AI166" s="92" t="str">
        <f t="shared" si="4"/>
        <v/>
      </c>
      <c r="AJ166" s="93" t="str">
        <f t="shared" si="5"/>
        <v/>
      </c>
      <c r="AK166" s="93" t="str">
        <f t="shared" si="6"/>
        <v/>
      </c>
      <c r="AL166" s="93" t="str">
        <f t="shared" si="7"/>
        <v/>
      </c>
      <c r="AM166" s="215" t="str">
        <f t="shared" si="8"/>
        <v/>
      </c>
      <c r="AN166" s="228" t="str">
        <f>+IF(A166="","",IF(C166="",70,VLOOKUP(I166,Hoja2!A:D,4,0)))</f>
        <v/>
      </c>
      <c r="AO166" s="109"/>
      <c r="AP166" s="109"/>
      <c r="AQ166" s="109"/>
      <c r="AR166" s="109"/>
      <c r="AS166" s="109"/>
      <c r="AT166" s="109"/>
      <c r="AU166" s="109"/>
      <c r="AV166" s="109"/>
      <c r="AW166" s="109"/>
      <c r="AX166" s="109"/>
      <c r="AY166" s="109"/>
      <c r="AZ166" s="109"/>
      <c r="BA166" s="109"/>
      <c r="BB166" s="109"/>
      <c r="BC166" s="109"/>
      <c r="BD166" s="109"/>
      <c r="BE166" s="109"/>
      <c r="BF166" s="109"/>
      <c r="BG166" s="109"/>
    </row>
    <row r="167" spans="1:59" ht="14.25" customHeight="1">
      <c r="A167" s="79"/>
      <c r="B167" s="85"/>
      <c r="C167" s="79"/>
      <c r="D167" s="132"/>
      <c r="E167" s="132"/>
      <c r="F167" s="85"/>
      <c r="G167" s="85" t="str">
        <f>+IFERROR(VLOOKUP(F167,Listas!$B:$C,2,0),"")</f>
        <v/>
      </c>
      <c r="H167" s="85"/>
      <c r="I167" s="85"/>
      <c r="J167" s="85"/>
      <c r="K167" s="79"/>
      <c r="L167" s="79"/>
      <c r="M167" s="82"/>
      <c r="N167" s="79"/>
      <c r="O167" s="132"/>
      <c r="P167" s="80"/>
      <c r="Q167" s="85"/>
      <c r="R167" s="85"/>
      <c r="S167" s="85"/>
      <c r="T167" s="85"/>
      <c r="U167" s="79"/>
      <c r="V167" s="85"/>
      <c r="W167" s="79"/>
      <c r="X167" s="79"/>
      <c r="Y167" s="86" t="str">
        <f t="shared" si="0"/>
        <v/>
      </c>
      <c r="Z167" s="87"/>
      <c r="AA167" s="88"/>
      <c r="AB167" s="89" t="str">
        <f t="shared" si="1"/>
        <v/>
      </c>
      <c r="AC167" s="85"/>
      <c r="AD167" s="85"/>
      <c r="AE167" s="85"/>
      <c r="AF167" s="85"/>
      <c r="AG167" s="90" t="str">
        <f t="shared" si="2"/>
        <v/>
      </c>
      <c r="AH167" s="91" t="str">
        <f t="shared" si="3"/>
        <v/>
      </c>
      <c r="AI167" s="92" t="str">
        <f t="shared" si="4"/>
        <v/>
      </c>
      <c r="AJ167" s="93" t="str">
        <f t="shared" si="5"/>
        <v/>
      </c>
      <c r="AK167" s="93" t="str">
        <f t="shared" si="6"/>
        <v/>
      </c>
      <c r="AL167" s="93" t="str">
        <f t="shared" si="7"/>
        <v/>
      </c>
      <c r="AM167" s="215" t="str">
        <f t="shared" si="8"/>
        <v/>
      </c>
      <c r="AN167" s="228" t="str">
        <f>+IF(A167="","",IF(C167="",70,VLOOKUP(I167,Hoja2!A:D,4,0)))</f>
        <v/>
      </c>
      <c r="AO167" s="109"/>
      <c r="AP167" s="109"/>
      <c r="AQ167" s="109"/>
      <c r="AR167" s="109"/>
      <c r="AS167" s="109"/>
      <c r="AT167" s="109"/>
      <c r="AU167" s="109"/>
      <c r="AV167" s="109"/>
      <c r="AW167" s="109"/>
      <c r="AX167" s="109"/>
      <c r="AY167" s="109"/>
      <c r="AZ167" s="109"/>
      <c r="BA167" s="109"/>
      <c r="BB167" s="109"/>
      <c r="BC167" s="109"/>
      <c r="BD167" s="109"/>
      <c r="BE167" s="109"/>
      <c r="BF167" s="109"/>
      <c r="BG167" s="109"/>
    </row>
    <row r="168" spans="1:59" ht="14.25" customHeight="1">
      <c r="A168" s="79"/>
      <c r="B168" s="85"/>
      <c r="C168" s="79"/>
      <c r="D168" s="132"/>
      <c r="E168" s="132"/>
      <c r="F168" s="85"/>
      <c r="G168" s="85" t="str">
        <f>+IFERROR(VLOOKUP(F168,Listas!$B:$C,2,0),"")</f>
        <v/>
      </c>
      <c r="H168" s="85"/>
      <c r="I168" s="85"/>
      <c r="J168" s="85"/>
      <c r="K168" s="79"/>
      <c r="L168" s="79"/>
      <c r="M168" s="82"/>
      <c r="N168" s="79"/>
      <c r="O168" s="132"/>
      <c r="P168" s="80"/>
      <c r="Q168" s="85"/>
      <c r="R168" s="85"/>
      <c r="S168" s="85"/>
      <c r="T168" s="85"/>
      <c r="U168" s="79"/>
      <c r="V168" s="85"/>
      <c r="W168" s="79"/>
      <c r="X168" s="79"/>
      <c r="Y168" s="86" t="str">
        <f t="shared" si="0"/>
        <v/>
      </c>
      <c r="Z168" s="87"/>
      <c r="AA168" s="88"/>
      <c r="AB168" s="89" t="str">
        <f t="shared" si="1"/>
        <v/>
      </c>
      <c r="AC168" s="85"/>
      <c r="AD168" s="85"/>
      <c r="AE168" s="85"/>
      <c r="AF168" s="85"/>
      <c r="AG168" s="90" t="str">
        <f t="shared" si="2"/>
        <v/>
      </c>
      <c r="AH168" s="91" t="str">
        <f t="shared" si="3"/>
        <v/>
      </c>
      <c r="AI168" s="92" t="str">
        <f t="shared" si="4"/>
        <v/>
      </c>
      <c r="AJ168" s="93" t="str">
        <f t="shared" si="5"/>
        <v/>
      </c>
      <c r="AK168" s="93" t="str">
        <f t="shared" si="6"/>
        <v/>
      </c>
      <c r="AL168" s="93" t="str">
        <f t="shared" si="7"/>
        <v/>
      </c>
      <c r="AM168" s="215" t="str">
        <f t="shared" si="8"/>
        <v/>
      </c>
      <c r="AN168" s="228" t="str">
        <f>+IF(A168="","",IF(C168="",70,VLOOKUP(I168,Hoja2!A:D,4,0)))</f>
        <v/>
      </c>
      <c r="AO168" s="109"/>
      <c r="AP168" s="109"/>
      <c r="AQ168" s="109"/>
      <c r="AR168" s="109"/>
      <c r="AS168" s="109"/>
      <c r="AT168" s="109"/>
      <c r="AU168" s="109"/>
      <c r="AV168" s="109"/>
      <c r="AW168" s="109"/>
      <c r="AX168" s="109"/>
      <c r="AY168" s="109"/>
      <c r="AZ168" s="109"/>
      <c r="BA168" s="109"/>
      <c r="BB168" s="109"/>
      <c r="BC168" s="109"/>
      <c r="BD168" s="109"/>
      <c r="BE168" s="109"/>
      <c r="BF168" s="109"/>
      <c r="BG168" s="109"/>
    </row>
    <row r="169" spans="1:59" ht="14.25" customHeight="1">
      <c r="A169" s="79"/>
      <c r="B169" s="85"/>
      <c r="C169" s="79"/>
      <c r="D169" s="132"/>
      <c r="E169" s="132"/>
      <c r="F169" s="85"/>
      <c r="G169" s="85" t="str">
        <f>+IFERROR(VLOOKUP(F169,Listas!$B:$C,2,0),"")</f>
        <v/>
      </c>
      <c r="H169" s="85"/>
      <c r="I169" s="85"/>
      <c r="J169" s="85"/>
      <c r="K169" s="79"/>
      <c r="L169" s="79"/>
      <c r="M169" s="82"/>
      <c r="N169" s="79"/>
      <c r="O169" s="132"/>
      <c r="P169" s="80"/>
      <c r="Q169" s="85"/>
      <c r="R169" s="85"/>
      <c r="S169" s="85"/>
      <c r="T169" s="85"/>
      <c r="U169" s="79"/>
      <c r="V169" s="85"/>
      <c r="W169" s="79"/>
      <c r="X169" s="79"/>
      <c r="Y169" s="86" t="str">
        <f t="shared" si="0"/>
        <v/>
      </c>
      <c r="Z169" s="87"/>
      <c r="AA169" s="88"/>
      <c r="AB169" s="89" t="str">
        <f t="shared" si="1"/>
        <v/>
      </c>
      <c r="AC169" s="85"/>
      <c r="AD169" s="85"/>
      <c r="AE169" s="85"/>
      <c r="AF169" s="85"/>
      <c r="AG169" s="90" t="str">
        <f t="shared" si="2"/>
        <v/>
      </c>
      <c r="AH169" s="91" t="str">
        <f t="shared" si="3"/>
        <v/>
      </c>
      <c r="AI169" s="92" t="str">
        <f t="shared" si="4"/>
        <v/>
      </c>
      <c r="AJ169" s="93" t="str">
        <f t="shared" si="5"/>
        <v/>
      </c>
      <c r="AK169" s="93" t="str">
        <f t="shared" si="6"/>
        <v/>
      </c>
      <c r="AL169" s="93" t="str">
        <f t="shared" si="7"/>
        <v/>
      </c>
      <c r="AM169" s="215" t="str">
        <f t="shared" si="8"/>
        <v/>
      </c>
      <c r="AN169" s="228" t="str">
        <f>+IF(A169="","",IF(C169="",70,VLOOKUP(I169,Hoja2!A:D,4,0)))</f>
        <v/>
      </c>
      <c r="AO169" s="109"/>
      <c r="AP169" s="109"/>
      <c r="AQ169" s="109"/>
      <c r="AR169" s="109"/>
      <c r="AS169" s="109"/>
      <c r="AT169" s="109"/>
      <c r="AU169" s="109"/>
      <c r="AV169" s="109"/>
      <c r="AW169" s="109"/>
      <c r="AX169" s="109"/>
      <c r="AY169" s="109"/>
      <c r="AZ169" s="109"/>
      <c r="BA169" s="109"/>
      <c r="BB169" s="109"/>
      <c r="BC169" s="109"/>
      <c r="BD169" s="109"/>
      <c r="BE169" s="109"/>
      <c r="BF169" s="109"/>
      <c r="BG169" s="109"/>
    </row>
    <row r="170" spans="1:59" ht="14.25" customHeight="1">
      <c r="A170" s="79"/>
      <c r="B170" s="85"/>
      <c r="C170" s="79"/>
      <c r="D170" s="132"/>
      <c r="E170" s="132"/>
      <c r="F170" s="85"/>
      <c r="G170" s="85" t="str">
        <f>+IFERROR(VLOOKUP(F170,Listas!$B:$C,2,0),"")</f>
        <v/>
      </c>
      <c r="H170" s="85"/>
      <c r="I170" s="85"/>
      <c r="J170" s="85"/>
      <c r="K170" s="79"/>
      <c r="L170" s="79"/>
      <c r="M170" s="82"/>
      <c r="N170" s="79"/>
      <c r="O170" s="132"/>
      <c r="P170" s="80"/>
      <c r="Q170" s="85"/>
      <c r="R170" s="85"/>
      <c r="S170" s="85"/>
      <c r="T170" s="85"/>
      <c r="U170" s="79"/>
      <c r="V170" s="85"/>
      <c r="W170" s="79"/>
      <c r="X170" s="79"/>
      <c r="Y170" s="86" t="str">
        <f t="shared" si="0"/>
        <v/>
      </c>
      <c r="Z170" s="87"/>
      <c r="AA170" s="88"/>
      <c r="AB170" s="89" t="str">
        <f t="shared" si="1"/>
        <v/>
      </c>
      <c r="AC170" s="85"/>
      <c r="AD170" s="85"/>
      <c r="AE170" s="85"/>
      <c r="AF170" s="85"/>
      <c r="AG170" s="90" t="str">
        <f t="shared" si="2"/>
        <v/>
      </c>
      <c r="AH170" s="91" t="str">
        <f t="shared" si="3"/>
        <v/>
      </c>
      <c r="AI170" s="92" t="str">
        <f t="shared" si="4"/>
        <v/>
      </c>
      <c r="AJ170" s="93" t="str">
        <f t="shared" si="5"/>
        <v/>
      </c>
      <c r="AK170" s="93" t="str">
        <f t="shared" si="6"/>
        <v/>
      </c>
      <c r="AL170" s="93" t="str">
        <f t="shared" si="7"/>
        <v/>
      </c>
      <c r="AM170" s="215" t="str">
        <f t="shared" si="8"/>
        <v/>
      </c>
      <c r="AN170" s="228" t="str">
        <f>+IF(A170="","",IF(C170="",70,VLOOKUP(I170,Hoja2!A:D,4,0)))</f>
        <v/>
      </c>
      <c r="AO170" s="109"/>
      <c r="AP170" s="109"/>
      <c r="AQ170" s="109"/>
      <c r="AR170" s="109"/>
      <c r="AS170" s="109"/>
      <c r="AT170" s="109"/>
      <c r="AU170" s="109"/>
      <c r="AV170" s="109"/>
      <c r="AW170" s="109"/>
      <c r="AX170" s="109"/>
      <c r="AY170" s="109"/>
      <c r="AZ170" s="109"/>
      <c r="BA170" s="109"/>
      <c r="BB170" s="109"/>
      <c r="BC170" s="109"/>
      <c r="BD170" s="109"/>
      <c r="BE170" s="109"/>
      <c r="BF170" s="109"/>
      <c r="BG170" s="109"/>
    </row>
    <row r="171" spans="1:59" ht="14.25" customHeight="1">
      <c r="A171" s="79"/>
      <c r="B171" s="85"/>
      <c r="C171" s="79"/>
      <c r="D171" s="132"/>
      <c r="E171" s="132"/>
      <c r="F171" s="85"/>
      <c r="G171" s="85" t="str">
        <f>+IFERROR(VLOOKUP(F171,Listas!$B:$C,2,0),"")</f>
        <v/>
      </c>
      <c r="H171" s="85"/>
      <c r="I171" s="85"/>
      <c r="J171" s="85"/>
      <c r="K171" s="79"/>
      <c r="L171" s="79"/>
      <c r="M171" s="82"/>
      <c r="N171" s="79"/>
      <c r="O171" s="132"/>
      <c r="P171" s="80"/>
      <c r="Q171" s="85"/>
      <c r="R171" s="85"/>
      <c r="S171" s="85"/>
      <c r="T171" s="85"/>
      <c r="U171" s="79"/>
      <c r="V171" s="85"/>
      <c r="W171" s="79"/>
      <c r="X171" s="79"/>
      <c r="Y171" s="86" t="str">
        <f t="shared" si="0"/>
        <v/>
      </c>
      <c r="Z171" s="87"/>
      <c r="AA171" s="88"/>
      <c r="AB171" s="89" t="str">
        <f t="shared" si="1"/>
        <v/>
      </c>
      <c r="AC171" s="85"/>
      <c r="AD171" s="85"/>
      <c r="AE171" s="85"/>
      <c r="AF171" s="85"/>
      <c r="AG171" s="90" t="str">
        <f t="shared" si="2"/>
        <v/>
      </c>
      <c r="AH171" s="91" t="str">
        <f t="shared" si="3"/>
        <v/>
      </c>
      <c r="AI171" s="92" t="str">
        <f t="shared" si="4"/>
        <v/>
      </c>
      <c r="AJ171" s="93" t="str">
        <f t="shared" si="5"/>
        <v/>
      </c>
      <c r="AK171" s="93" t="str">
        <f t="shared" si="6"/>
        <v/>
      </c>
      <c r="AL171" s="93" t="str">
        <f t="shared" si="7"/>
        <v/>
      </c>
      <c r="AM171" s="215" t="str">
        <f t="shared" si="8"/>
        <v/>
      </c>
      <c r="AN171" s="228" t="str">
        <f>+IF(A171="","",IF(C171="",70,VLOOKUP(I171,Hoja2!A:D,4,0)))</f>
        <v/>
      </c>
      <c r="AO171" s="109"/>
      <c r="AP171" s="109"/>
      <c r="AQ171" s="109"/>
      <c r="AR171" s="109"/>
      <c r="AS171" s="109"/>
      <c r="AT171" s="109"/>
      <c r="AU171" s="109"/>
      <c r="AV171" s="109"/>
      <c r="AW171" s="109"/>
      <c r="AX171" s="109"/>
      <c r="AY171" s="109"/>
      <c r="AZ171" s="109"/>
      <c r="BA171" s="109"/>
      <c r="BB171" s="109"/>
      <c r="BC171" s="109"/>
      <c r="BD171" s="109"/>
      <c r="BE171" s="109"/>
      <c r="BF171" s="109"/>
      <c r="BG171" s="109"/>
    </row>
    <row r="172" spans="1:59" ht="14.25" customHeight="1">
      <c r="A172" s="79"/>
      <c r="B172" s="85"/>
      <c r="C172" s="79"/>
      <c r="D172" s="132"/>
      <c r="E172" s="132"/>
      <c r="F172" s="85"/>
      <c r="G172" s="85" t="str">
        <f>+IFERROR(VLOOKUP(F172,Listas!$B:$C,2,0),"")</f>
        <v/>
      </c>
      <c r="H172" s="85"/>
      <c r="I172" s="85"/>
      <c r="J172" s="85"/>
      <c r="K172" s="79"/>
      <c r="L172" s="79"/>
      <c r="M172" s="82"/>
      <c r="N172" s="79"/>
      <c r="O172" s="132"/>
      <c r="P172" s="80"/>
      <c r="Q172" s="85"/>
      <c r="R172" s="85"/>
      <c r="S172" s="85"/>
      <c r="T172" s="85"/>
      <c r="U172" s="79"/>
      <c r="V172" s="85"/>
      <c r="W172" s="79"/>
      <c r="X172" s="79"/>
      <c r="Y172" s="86" t="str">
        <f t="shared" si="0"/>
        <v/>
      </c>
      <c r="Z172" s="87"/>
      <c r="AA172" s="88"/>
      <c r="AB172" s="89" t="str">
        <f t="shared" si="1"/>
        <v/>
      </c>
      <c r="AC172" s="85"/>
      <c r="AD172" s="85"/>
      <c r="AE172" s="85"/>
      <c r="AF172" s="85"/>
      <c r="AG172" s="90" t="str">
        <f t="shared" si="2"/>
        <v/>
      </c>
      <c r="AH172" s="91" t="str">
        <f t="shared" si="3"/>
        <v/>
      </c>
      <c r="AI172" s="92" t="str">
        <f t="shared" si="4"/>
        <v/>
      </c>
      <c r="AJ172" s="93" t="str">
        <f t="shared" si="5"/>
        <v/>
      </c>
      <c r="AK172" s="93" t="str">
        <f t="shared" si="6"/>
        <v/>
      </c>
      <c r="AL172" s="93" t="str">
        <f t="shared" si="7"/>
        <v/>
      </c>
      <c r="AM172" s="215" t="str">
        <f t="shared" si="8"/>
        <v/>
      </c>
      <c r="AN172" s="228" t="str">
        <f>+IF(A172="","",IF(C172="",70,VLOOKUP(I172,Hoja2!A:D,4,0)))</f>
        <v/>
      </c>
      <c r="AO172" s="109"/>
      <c r="AP172" s="109"/>
      <c r="AQ172" s="109"/>
      <c r="AR172" s="109"/>
      <c r="AS172" s="109"/>
      <c r="AT172" s="109"/>
      <c r="AU172" s="109"/>
      <c r="AV172" s="109"/>
      <c r="AW172" s="109"/>
      <c r="AX172" s="109"/>
      <c r="AY172" s="109"/>
      <c r="AZ172" s="109"/>
      <c r="BA172" s="109"/>
      <c r="BB172" s="109"/>
      <c r="BC172" s="109"/>
      <c r="BD172" s="109"/>
      <c r="BE172" s="109"/>
      <c r="BF172" s="109"/>
      <c r="BG172" s="109"/>
    </row>
    <row r="173" spans="1:59" ht="14.25" customHeight="1">
      <c r="A173" s="79"/>
      <c r="B173" s="85"/>
      <c r="C173" s="79"/>
      <c r="D173" s="132"/>
      <c r="E173" s="132"/>
      <c r="F173" s="85"/>
      <c r="G173" s="85" t="str">
        <f>+IFERROR(VLOOKUP(F173,Listas!$B:$C,2,0),"")</f>
        <v/>
      </c>
      <c r="H173" s="85"/>
      <c r="I173" s="85"/>
      <c r="J173" s="85"/>
      <c r="K173" s="79"/>
      <c r="L173" s="79"/>
      <c r="M173" s="82"/>
      <c r="N173" s="79"/>
      <c r="O173" s="132"/>
      <c r="P173" s="80"/>
      <c r="Q173" s="85"/>
      <c r="R173" s="85"/>
      <c r="S173" s="85"/>
      <c r="T173" s="85"/>
      <c r="U173" s="79"/>
      <c r="V173" s="85"/>
      <c r="W173" s="79"/>
      <c r="X173" s="79"/>
      <c r="Y173" s="86" t="str">
        <f t="shared" si="0"/>
        <v/>
      </c>
      <c r="Z173" s="87"/>
      <c r="AA173" s="88"/>
      <c r="AB173" s="89" t="str">
        <f t="shared" si="1"/>
        <v/>
      </c>
      <c r="AC173" s="85"/>
      <c r="AD173" s="85"/>
      <c r="AE173" s="85"/>
      <c r="AF173" s="85"/>
      <c r="AG173" s="90" t="str">
        <f t="shared" si="2"/>
        <v/>
      </c>
      <c r="AH173" s="91" t="str">
        <f t="shared" si="3"/>
        <v/>
      </c>
      <c r="AI173" s="92" t="str">
        <f t="shared" si="4"/>
        <v/>
      </c>
      <c r="AJ173" s="93" t="str">
        <f t="shared" si="5"/>
        <v/>
      </c>
      <c r="AK173" s="93" t="str">
        <f t="shared" si="6"/>
        <v/>
      </c>
      <c r="AL173" s="93" t="str">
        <f t="shared" si="7"/>
        <v/>
      </c>
      <c r="AM173" s="215" t="str">
        <f t="shared" si="8"/>
        <v/>
      </c>
      <c r="AN173" s="228" t="str">
        <f>+IF(A173="","",IF(C173="",70,VLOOKUP(I173,Hoja2!A:D,4,0)))</f>
        <v/>
      </c>
      <c r="AO173" s="109"/>
      <c r="AP173" s="109"/>
      <c r="AQ173" s="109"/>
      <c r="AR173" s="109"/>
      <c r="AS173" s="109"/>
      <c r="AT173" s="109"/>
      <c r="AU173" s="109"/>
      <c r="AV173" s="109"/>
      <c r="AW173" s="109"/>
      <c r="AX173" s="109"/>
      <c r="AY173" s="109"/>
      <c r="AZ173" s="109"/>
      <c r="BA173" s="109"/>
      <c r="BB173" s="109"/>
      <c r="BC173" s="109"/>
      <c r="BD173" s="109"/>
      <c r="BE173" s="109"/>
      <c r="BF173" s="109"/>
      <c r="BG173" s="109"/>
    </row>
    <row r="174" spans="1:59" ht="14.25" customHeight="1">
      <c r="A174" s="79"/>
      <c r="B174" s="85"/>
      <c r="C174" s="79"/>
      <c r="D174" s="132"/>
      <c r="E174" s="132"/>
      <c r="F174" s="85"/>
      <c r="G174" s="85" t="str">
        <f>+IFERROR(VLOOKUP(F174,Listas!$B:$C,2,0),"")</f>
        <v/>
      </c>
      <c r="H174" s="85"/>
      <c r="I174" s="85"/>
      <c r="J174" s="85"/>
      <c r="K174" s="79"/>
      <c r="L174" s="79"/>
      <c r="M174" s="82"/>
      <c r="N174" s="79"/>
      <c r="O174" s="132"/>
      <c r="P174" s="80"/>
      <c r="Q174" s="85"/>
      <c r="R174" s="85"/>
      <c r="S174" s="85"/>
      <c r="T174" s="85"/>
      <c r="U174" s="79"/>
      <c r="V174" s="85"/>
      <c r="W174" s="79"/>
      <c r="X174" s="79"/>
      <c r="Y174" s="86" t="str">
        <f t="shared" si="0"/>
        <v/>
      </c>
      <c r="Z174" s="87"/>
      <c r="AA174" s="88"/>
      <c r="AB174" s="89" t="str">
        <f t="shared" si="1"/>
        <v/>
      </c>
      <c r="AC174" s="85"/>
      <c r="AD174" s="85"/>
      <c r="AE174" s="85"/>
      <c r="AF174" s="85"/>
      <c r="AG174" s="90" t="str">
        <f t="shared" si="2"/>
        <v/>
      </c>
      <c r="AH174" s="91" t="str">
        <f t="shared" si="3"/>
        <v/>
      </c>
      <c r="AI174" s="92" t="str">
        <f t="shared" si="4"/>
        <v/>
      </c>
      <c r="AJ174" s="93" t="str">
        <f t="shared" si="5"/>
        <v/>
      </c>
      <c r="AK174" s="93" t="str">
        <f t="shared" si="6"/>
        <v/>
      </c>
      <c r="AL174" s="93" t="str">
        <f t="shared" si="7"/>
        <v/>
      </c>
      <c r="AM174" s="215" t="str">
        <f t="shared" si="8"/>
        <v/>
      </c>
      <c r="AN174" s="228" t="str">
        <f>+IF(A174="","",IF(C174="",70,VLOOKUP(I174,Hoja2!A:D,4,0)))</f>
        <v/>
      </c>
      <c r="AO174" s="109"/>
      <c r="AP174" s="109"/>
      <c r="AQ174" s="109"/>
      <c r="AR174" s="109"/>
      <c r="AS174" s="109"/>
      <c r="AT174" s="109"/>
      <c r="AU174" s="109"/>
      <c r="AV174" s="109"/>
      <c r="AW174" s="109"/>
      <c r="AX174" s="109"/>
      <c r="AY174" s="109"/>
      <c r="AZ174" s="109"/>
      <c r="BA174" s="109"/>
      <c r="BB174" s="109"/>
      <c r="BC174" s="109"/>
      <c r="BD174" s="109"/>
      <c r="BE174" s="109"/>
      <c r="BF174" s="109"/>
      <c r="BG174" s="109"/>
    </row>
    <row r="175" spans="1:59" ht="14.25" customHeight="1">
      <c r="A175" s="79"/>
      <c r="B175" s="85"/>
      <c r="C175" s="79"/>
      <c r="D175" s="132"/>
      <c r="E175" s="132"/>
      <c r="F175" s="85"/>
      <c r="G175" s="85" t="str">
        <f>+IFERROR(VLOOKUP(F175,Listas!$B:$C,2,0),"")</f>
        <v/>
      </c>
      <c r="H175" s="85"/>
      <c r="I175" s="85"/>
      <c r="J175" s="85"/>
      <c r="K175" s="79"/>
      <c r="L175" s="79"/>
      <c r="M175" s="82"/>
      <c r="N175" s="79"/>
      <c r="O175" s="132"/>
      <c r="P175" s="80"/>
      <c r="Q175" s="85"/>
      <c r="R175" s="85"/>
      <c r="S175" s="85"/>
      <c r="T175" s="85"/>
      <c r="U175" s="79"/>
      <c r="V175" s="85"/>
      <c r="W175" s="79"/>
      <c r="X175" s="79"/>
      <c r="Y175" s="86" t="str">
        <f t="shared" si="0"/>
        <v/>
      </c>
      <c r="Z175" s="87"/>
      <c r="AA175" s="88"/>
      <c r="AB175" s="89" t="str">
        <f t="shared" si="1"/>
        <v/>
      </c>
      <c r="AC175" s="85"/>
      <c r="AD175" s="85"/>
      <c r="AE175" s="85"/>
      <c r="AF175" s="85"/>
      <c r="AG175" s="90" t="str">
        <f t="shared" si="2"/>
        <v/>
      </c>
      <c r="AH175" s="91" t="str">
        <f t="shared" si="3"/>
        <v/>
      </c>
      <c r="AI175" s="92" t="str">
        <f t="shared" si="4"/>
        <v/>
      </c>
      <c r="AJ175" s="93" t="str">
        <f t="shared" si="5"/>
        <v/>
      </c>
      <c r="AK175" s="93" t="str">
        <f t="shared" si="6"/>
        <v/>
      </c>
      <c r="AL175" s="93" t="str">
        <f t="shared" si="7"/>
        <v/>
      </c>
      <c r="AM175" s="215" t="str">
        <f t="shared" si="8"/>
        <v/>
      </c>
      <c r="AN175" s="228" t="str">
        <f>+IF(A175="","",IF(C175="",70,VLOOKUP(I175,Hoja2!A:D,4,0)))</f>
        <v/>
      </c>
      <c r="AO175" s="109"/>
      <c r="AP175" s="109"/>
      <c r="AQ175" s="109"/>
      <c r="AR175" s="109"/>
      <c r="AS175" s="109"/>
      <c r="AT175" s="109"/>
      <c r="AU175" s="109"/>
      <c r="AV175" s="109"/>
      <c r="AW175" s="109"/>
      <c r="AX175" s="109"/>
      <c r="AY175" s="109"/>
      <c r="AZ175" s="109"/>
      <c r="BA175" s="109"/>
      <c r="BB175" s="109"/>
      <c r="BC175" s="109"/>
      <c r="BD175" s="109"/>
      <c r="BE175" s="109"/>
      <c r="BF175" s="109"/>
      <c r="BG175" s="109"/>
    </row>
    <row r="176" spans="1:59" ht="14.25" customHeight="1">
      <c r="A176" s="79"/>
      <c r="B176" s="85"/>
      <c r="C176" s="79"/>
      <c r="D176" s="132"/>
      <c r="E176" s="132"/>
      <c r="F176" s="85"/>
      <c r="G176" s="85" t="str">
        <f>+IFERROR(VLOOKUP(F176,Listas!$B:$C,2,0),"")</f>
        <v/>
      </c>
      <c r="H176" s="85"/>
      <c r="I176" s="85"/>
      <c r="J176" s="85"/>
      <c r="K176" s="79"/>
      <c r="L176" s="79"/>
      <c r="M176" s="82"/>
      <c r="N176" s="79"/>
      <c r="O176" s="132"/>
      <c r="P176" s="80"/>
      <c r="Q176" s="85"/>
      <c r="R176" s="85"/>
      <c r="S176" s="85"/>
      <c r="T176" s="85"/>
      <c r="U176" s="79"/>
      <c r="V176" s="85"/>
      <c r="W176" s="79"/>
      <c r="X176" s="79"/>
      <c r="Y176" s="86" t="str">
        <f t="shared" si="0"/>
        <v/>
      </c>
      <c r="Z176" s="87"/>
      <c r="AA176" s="88"/>
      <c r="AB176" s="89" t="str">
        <f t="shared" si="1"/>
        <v/>
      </c>
      <c r="AC176" s="85"/>
      <c r="AD176" s="85"/>
      <c r="AE176" s="85"/>
      <c r="AF176" s="85"/>
      <c r="AG176" s="90" t="str">
        <f t="shared" si="2"/>
        <v/>
      </c>
      <c r="AH176" s="91" t="str">
        <f t="shared" si="3"/>
        <v/>
      </c>
      <c r="AI176" s="92" t="str">
        <f t="shared" si="4"/>
        <v/>
      </c>
      <c r="AJ176" s="93" t="str">
        <f t="shared" si="5"/>
        <v/>
      </c>
      <c r="AK176" s="93" t="str">
        <f t="shared" si="6"/>
        <v/>
      </c>
      <c r="AL176" s="93" t="str">
        <f t="shared" si="7"/>
        <v/>
      </c>
      <c r="AM176" s="215" t="str">
        <f t="shared" si="8"/>
        <v/>
      </c>
      <c r="AN176" s="228" t="str">
        <f>+IF(A176="","",IF(C176="",70,VLOOKUP(I176,Hoja2!A:D,4,0)))</f>
        <v/>
      </c>
      <c r="AO176" s="109"/>
      <c r="AP176" s="109"/>
      <c r="AQ176" s="109"/>
      <c r="AR176" s="109"/>
      <c r="AS176" s="109"/>
      <c r="AT176" s="109"/>
      <c r="AU176" s="109"/>
      <c r="AV176" s="109"/>
      <c r="AW176" s="109"/>
      <c r="AX176" s="109"/>
      <c r="AY176" s="109"/>
      <c r="AZ176" s="109"/>
      <c r="BA176" s="109"/>
      <c r="BB176" s="109"/>
      <c r="BC176" s="109"/>
      <c r="BD176" s="109"/>
      <c r="BE176" s="109"/>
      <c r="BF176" s="109"/>
      <c r="BG176" s="109"/>
    </row>
    <row r="177" spans="1:59" ht="14.25" customHeight="1">
      <c r="A177" s="79"/>
      <c r="B177" s="85"/>
      <c r="C177" s="79"/>
      <c r="D177" s="132"/>
      <c r="E177" s="132"/>
      <c r="F177" s="85"/>
      <c r="G177" s="85" t="str">
        <f>+IFERROR(VLOOKUP(F177,Listas!$B:$C,2,0),"")</f>
        <v/>
      </c>
      <c r="H177" s="85"/>
      <c r="I177" s="85"/>
      <c r="J177" s="85"/>
      <c r="K177" s="79"/>
      <c r="L177" s="79"/>
      <c r="M177" s="82"/>
      <c r="N177" s="79"/>
      <c r="O177" s="132"/>
      <c r="P177" s="80"/>
      <c r="Q177" s="85"/>
      <c r="R177" s="85"/>
      <c r="S177" s="85"/>
      <c r="T177" s="85"/>
      <c r="U177" s="79"/>
      <c r="V177" s="85"/>
      <c r="W177" s="79"/>
      <c r="X177" s="79"/>
      <c r="Y177" s="86" t="str">
        <f t="shared" si="0"/>
        <v/>
      </c>
      <c r="Z177" s="87"/>
      <c r="AA177" s="88"/>
      <c r="AB177" s="89" t="str">
        <f t="shared" si="1"/>
        <v/>
      </c>
      <c r="AC177" s="85"/>
      <c r="AD177" s="85"/>
      <c r="AE177" s="85"/>
      <c r="AF177" s="85"/>
      <c r="AG177" s="90" t="str">
        <f t="shared" si="2"/>
        <v/>
      </c>
      <c r="AH177" s="91" t="str">
        <f t="shared" si="3"/>
        <v/>
      </c>
      <c r="AI177" s="92" t="str">
        <f t="shared" si="4"/>
        <v/>
      </c>
      <c r="AJ177" s="93" t="str">
        <f t="shared" si="5"/>
        <v/>
      </c>
      <c r="AK177" s="93" t="str">
        <f t="shared" si="6"/>
        <v/>
      </c>
      <c r="AL177" s="93" t="str">
        <f t="shared" si="7"/>
        <v/>
      </c>
      <c r="AM177" s="215" t="str">
        <f t="shared" si="8"/>
        <v/>
      </c>
      <c r="AN177" s="228" t="str">
        <f>+IF(A177="","",IF(C177="",70,VLOOKUP(I177,Hoja2!A:D,4,0)))</f>
        <v/>
      </c>
      <c r="AO177" s="109"/>
      <c r="AP177" s="109"/>
      <c r="AQ177" s="109"/>
      <c r="AR177" s="109"/>
      <c r="AS177" s="109"/>
      <c r="AT177" s="109"/>
      <c r="AU177" s="109"/>
      <c r="AV177" s="109"/>
      <c r="AW177" s="109"/>
      <c r="AX177" s="109"/>
      <c r="AY177" s="109"/>
      <c r="AZ177" s="109"/>
      <c r="BA177" s="109"/>
      <c r="BB177" s="109"/>
      <c r="BC177" s="109"/>
      <c r="BD177" s="109"/>
      <c r="BE177" s="109"/>
      <c r="BF177" s="109"/>
      <c r="BG177" s="109"/>
    </row>
    <row r="178" spans="1:59" ht="14.25" customHeight="1">
      <c r="A178" s="79"/>
      <c r="B178" s="85"/>
      <c r="C178" s="79"/>
      <c r="D178" s="132"/>
      <c r="E178" s="132"/>
      <c r="F178" s="85"/>
      <c r="G178" s="85" t="str">
        <f>+IFERROR(VLOOKUP(F178,Listas!$B:$C,2,0),"")</f>
        <v/>
      </c>
      <c r="H178" s="85"/>
      <c r="I178" s="85"/>
      <c r="J178" s="85"/>
      <c r="K178" s="79"/>
      <c r="L178" s="79"/>
      <c r="M178" s="82"/>
      <c r="N178" s="79"/>
      <c r="O178" s="132"/>
      <c r="P178" s="80"/>
      <c r="Q178" s="85"/>
      <c r="R178" s="85"/>
      <c r="S178" s="85"/>
      <c r="T178" s="85"/>
      <c r="U178" s="79"/>
      <c r="V178" s="85"/>
      <c r="W178" s="79"/>
      <c r="X178" s="79"/>
      <c r="Y178" s="86" t="str">
        <f t="shared" si="0"/>
        <v/>
      </c>
      <c r="Z178" s="87"/>
      <c r="AA178" s="88"/>
      <c r="AB178" s="89" t="str">
        <f t="shared" si="1"/>
        <v/>
      </c>
      <c r="AC178" s="85"/>
      <c r="AD178" s="85"/>
      <c r="AE178" s="85"/>
      <c r="AF178" s="85"/>
      <c r="AG178" s="90" t="str">
        <f t="shared" si="2"/>
        <v/>
      </c>
      <c r="AH178" s="91" t="str">
        <f t="shared" si="3"/>
        <v/>
      </c>
      <c r="AI178" s="92" t="str">
        <f t="shared" si="4"/>
        <v/>
      </c>
      <c r="AJ178" s="93" t="str">
        <f t="shared" si="5"/>
        <v/>
      </c>
      <c r="AK178" s="93" t="str">
        <f t="shared" si="6"/>
        <v/>
      </c>
      <c r="AL178" s="93" t="str">
        <f t="shared" si="7"/>
        <v/>
      </c>
      <c r="AM178" s="215" t="str">
        <f t="shared" si="8"/>
        <v/>
      </c>
      <c r="AN178" s="228" t="str">
        <f>+IF(A178="","",IF(C178="",70,VLOOKUP(I178,Hoja2!A:D,4,0)))</f>
        <v/>
      </c>
      <c r="AO178" s="109"/>
      <c r="AP178" s="109"/>
      <c r="AQ178" s="109"/>
      <c r="AR178" s="109"/>
      <c r="AS178" s="109"/>
      <c r="AT178" s="109"/>
      <c r="AU178" s="109"/>
      <c r="AV178" s="109"/>
      <c r="AW178" s="109"/>
      <c r="AX178" s="109"/>
      <c r="AY178" s="109"/>
      <c r="AZ178" s="109"/>
      <c r="BA178" s="109"/>
      <c r="BB178" s="109"/>
      <c r="BC178" s="109"/>
      <c r="BD178" s="109"/>
      <c r="BE178" s="109"/>
      <c r="BF178" s="109"/>
      <c r="BG178" s="109"/>
    </row>
    <row r="179" spans="1:59" ht="14.25" customHeight="1">
      <c r="A179" s="79"/>
      <c r="B179" s="85"/>
      <c r="C179" s="79"/>
      <c r="D179" s="132"/>
      <c r="E179" s="132"/>
      <c r="F179" s="85"/>
      <c r="G179" s="85" t="str">
        <f>+IFERROR(VLOOKUP(F179,Listas!$B:$C,2,0),"")</f>
        <v/>
      </c>
      <c r="H179" s="85"/>
      <c r="I179" s="85"/>
      <c r="J179" s="85"/>
      <c r="K179" s="79"/>
      <c r="L179" s="79"/>
      <c r="M179" s="82"/>
      <c r="N179" s="79"/>
      <c r="O179" s="132"/>
      <c r="P179" s="80"/>
      <c r="Q179" s="85"/>
      <c r="R179" s="85"/>
      <c r="S179" s="85"/>
      <c r="T179" s="85"/>
      <c r="U179" s="79"/>
      <c r="V179" s="85"/>
      <c r="W179" s="79"/>
      <c r="X179" s="79"/>
      <c r="Y179" s="86" t="str">
        <f t="shared" si="0"/>
        <v/>
      </c>
      <c r="Z179" s="87"/>
      <c r="AA179" s="88"/>
      <c r="AB179" s="89" t="str">
        <f t="shared" si="1"/>
        <v/>
      </c>
      <c r="AC179" s="85"/>
      <c r="AD179" s="85"/>
      <c r="AE179" s="85"/>
      <c r="AF179" s="85"/>
      <c r="AG179" s="90" t="str">
        <f t="shared" si="2"/>
        <v/>
      </c>
      <c r="AH179" s="91" t="str">
        <f t="shared" si="3"/>
        <v/>
      </c>
      <c r="AI179" s="92" t="str">
        <f t="shared" si="4"/>
        <v/>
      </c>
      <c r="AJ179" s="93" t="str">
        <f t="shared" si="5"/>
        <v/>
      </c>
      <c r="AK179" s="93" t="str">
        <f t="shared" si="6"/>
        <v/>
      </c>
      <c r="AL179" s="93" t="str">
        <f t="shared" si="7"/>
        <v/>
      </c>
      <c r="AM179" s="215" t="str">
        <f t="shared" si="8"/>
        <v/>
      </c>
      <c r="AN179" s="228" t="str">
        <f>+IF(A179="","",IF(C179="",70,VLOOKUP(I179,Hoja2!A:D,4,0)))</f>
        <v/>
      </c>
      <c r="AO179" s="109"/>
      <c r="AP179" s="109"/>
      <c r="AQ179" s="109"/>
      <c r="AR179" s="109"/>
      <c r="AS179" s="109"/>
      <c r="AT179" s="109"/>
      <c r="AU179" s="109"/>
      <c r="AV179" s="109"/>
      <c r="AW179" s="109"/>
      <c r="AX179" s="109"/>
      <c r="AY179" s="109"/>
      <c r="AZ179" s="109"/>
      <c r="BA179" s="109"/>
      <c r="BB179" s="109"/>
      <c r="BC179" s="109"/>
      <c r="BD179" s="109"/>
      <c r="BE179" s="109"/>
      <c r="BF179" s="109"/>
      <c r="BG179" s="109"/>
    </row>
    <row r="180" spans="1:59" ht="14.25" customHeight="1">
      <c r="A180" s="79"/>
      <c r="B180" s="85"/>
      <c r="C180" s="79"/>
      <c r="D180" s="132"/>
      <c r="E180" s="132"/>
      <c r="F180" s="85"/>
      <c r="G180" s="85" t="str">
        <f>+IFERROR(VLOOKUP(F180,Listas!$B:$C,2,0),"")</f>
        <v/>
      </c>
      <c r="H180" s="85"/>
      <c r="I180" s="85"/>
      <c r="J180" s="85"/>
      <c r="K180" s="79"/>
      <c r="L180" s="79"/>
      <c r="M180" s="82"/>
      <c r="N180" s="79"/>
      <c r="O180" s="132"/>
      <c r="P180" s="80"/>
      <c r="Q180" s="85"/>
      <c r="R180" s="85"/>
      <c r="S180" s="85"/>
      <c r="T180" s="85"/>
      <c r="U180" s="79"/>
      <c r="V180" s="85"/>
      <c r="W180" s="79"/>
      <c r="X180" s="79"/>
      <c r="Y180" s="86" t="str">
        <f t="shared" si="0"/>
        <v/>
      </c>
      <c r="Z180" s="87"/>
      <c r="AA180" s="88"/>
      <c r="AB180" s="89" t="str">
        <f t="shared" si="1"/>
        <v/>
      </c>
      <c r="AC180" s="85"/>
      <c r="AD180" s="85"/>
      <c r="AE180" s="85"/>
      <c r="AF180" s="85"/>
      <c r="AG180" s="90" t="str">
        <f t="shared" si="2"/>
        <v/>
      </c>
      <c r="AH180" s="91" t="str">
        <f t="shared" si="3"/>
        <v/>
      </c>
      <c r="AI180" s="92" t="str">
        <f t="shared" si="4"/>
        <v/>
      </c>
      <c r="AJ180" s="93" t="str">
        <f t="shared" si="5"/>
        <v/>
      </c>
      <c r="AK180" s="93" t="str">
        <f t="shared" si="6"/>
        <v/>
      </c>
      <c r="AL180" s="93" t="str">
        <f t="shared" si="7"/>
        <v/>
      </c>
      <c r="AM180" s="215" t="str">
        <f t="shared" si="8"/>
        <v/>
      </c>
      <c r="AN180" s="228" t="str">
        <f>+IF(A180="","",IF(C180="",70,VLOOKUP(I180,Hoja2!A:D,4,0)))</f>
        <v/>
      </c>
      <c r="AO180" s="109"/>
      <c r="AP180" s="109"/>
      <c r="AQ180" s="109"/>
      <c r="AR180" s="109"/>
      <c r="AS180" s="109"/>
      <c r="AT180" s="109"/>
      <c r="AU180" s="109"/>
      <c r="AV180" s="109"/>
      <c r="AW180" s="109"/>
      <c r="AX180" s="109"/>
      <c r="AY180" s="109"/>
      <c r="AZ180" s="109"/>
      <c r="BA180" s="109"/>
      <c r="BB180" s="109"/>
      <c r="BC180" s="109"/>
      <c r="BD180" s="109"/>
      <c r="BE180" s="109"/>
      <c r="BF180" s="109"/>
      <c r="BG180" s="109"/>
    </row>
    <row r="181" spans="1:59" ht="14.25" customHeight="1">
      <c r="A181" s="79"/>
      <c r="B181" s="85"/>
      <c r="C181" s="79"/>
      <c r="D181" s="132"/>
      <c r="E181" s="132"/>
      <c r="F181" s="85"/>
      <c r="G181" s="85" t="str">
        <f>+IFERROR(VLOOKUP(F181,Listas!$B:$C,2,0),"")</f>
        <v/>
      </c>
      <c r="H181" s="85"/>
      <c r="I181" s="85"/>
      <c r="J181" s="85"/>
      <c r="K181" s="79"/>
      <c r="L181" s="79"/>
      <c r="M181" s="82"/>
      <c r="N181" s="79"/>
      <c r="O181" s="132"/>
      <c r="P181" s="80"/>
      <c r="Q181" s="85"/>
      <c r="R181" s="85"/>
      <c r="S181" s="85"/>
      <c r="T181" s="85"/>
      <c r="U181" s="79"/>
      <c r="V181" s="85"/>
      <c r="W181" s="79"/>
      <c r="X181" s="79"/>
      <c r="Y181" s="86" t="str">
        <f t="shared" si="0"/>
        <v/>
      </c>
      <c r="Z181" s="87"/>
      <c r="AA181" s="88"/>
      <c r="AB181" s="89" t="str">
        <f t="shared" si="1"/>
        <v/>
      </c>
      <c r="AC181" s="85"/>
      <c r="AD181" s="85"/>
      <c r="AE181" s="85"/>
      <c r="AF181" s="85"/>
      <c r="AG181" s="90" t="str">
        <f t="shared" si="2"/>
        <v/>
      </c>
      <c r="AH181" s="91" t="str">
        <f t="shared" si="3"/>
        <v/>
      </c>
      <c r="AI181" s="92" t="str">
        <f t="shared" si="4"/>
        <v/>
      </c>
      <c r="AJ181" s="93" t="str">
        <f t="shared" si="5"/>
        <v/>
      </c>
      <c r="AK181" s="93" t="str">
        <f t="shared" si="6"/>
        <v/>
      </c>
      <c r="AL181" s="93" t="str">
        <f t="shared" si="7"/>
        <v/>
      </c>
      <c r="AM181" s="215" t="str">
        <f t="shared" si="8"/>
        <v/>
      </c>
      <c r="AN181" s="228" t="str">
        <f>+IF(A181="","",IF(C181="",70,VLOOKUP(I181,Hoja2!A:D,4,0)))</f>
        <v/>
      </c>
      <c r="AO181" s="109"/>
      <c r="AP181" s="109"/>
      <c r="AQ181" s="109"/>
      <c r="AR181" s="109"/>
      <c r="AS181" s="109"/>
      <c r="AT181" s="109"/>
      <c r="AU181" s="109"/>
      <c r="AV181" s="109"/>
      <c r="AW181" s="109"/>
      <c r="AX181" s="109"/>
      <c r="AY181" s="109"/>
      <c r="AZ181" s="109"/>
      <c r="BA181" s="109"/>
      <c r="BB181" s="109"/>
      <c r="BC181" s="109"/>
      <c r="BD181" s="109"/>
      <c r="BE181" s="109"/>
      <c r="BF181" s="109"/>
      <c r="BG181" s="109"/>
    </row>
    <row r="182" spans="1:59" ht="14.25" customHeight="1">
      <c r="A182" s="79"/>
      <c r="B182" s="85"/>
      <c r="C182" s="79"/>
      <c r="D182" s="132"/>
      <c r="E182" s="132"/>
      <c r="F182" s="85"/>
      <c r="G182" s="85" t="str">
        <f>+IFERROR(VLOOKUP(F182,Listas!$B:$C,2,0),"")</f>
        <v/>
      </c>
      <c r="H182" s="85"/>
      <c r="I182" s="85"/>
      <c r="J182" s="85"/>
      <c r="K182" s="79"/>
      <c r="L182" s="79"/>
      <c r="M182" s="82"/>
      <c r="N182" s="79"/>
      <c r="O182" s="132"/>
      <c r="P182" s="80"/>
      <c r="Q182" s="85"/>
      <c r="R182" s="85"/>
      <c r="S182" s="85"/>
      <c r="T182" s="85"/>
      <c r="U182" s="79"/>
      <c r="V182" s="85"/>
      <c r="W182" s="79"/>
      <c r="X182" s="79"/>
      <c r="Y182" s="86" t="str">
        <f t="shared" si="0"/>
        <v/>
      </c>
      <c r="Z182" s="87"/>
      <c r="AA182" s="88"/>
      <c r="AB182" s="89" t="str">
        <f t="shared" si="1"/>
        <v/>
      </c>
      <c r="AC182" s="85"/>
      <c r="AD182" s="85"/>
      <c r="AE182" s="85"/>
      <c r="AF182" s="85"/>
      <c r="AG182" s="90" t="str">
        <f t="shared" si="2"/>
        <v/>
      </c>
      <c r="AH182" s="91" t="str">
        <f t="shared" si="3"/>
        <v/>
      </c>
      <c r="AI182" s="92" t="str">
        <f t="shared" si="4"/>
        <v/>
      </c>
      <c r="AJ182" s="93" t="str">
        <f t="shared" si="5"/>
        <v/>
      </c>
      <c r="AK182" s="93" t="str">
        <f t="shared" si="6"/>
        <v/>
      </c>
      <c r="AL182" s="93" t="str">
        <f t="shared" si="7"/>
        <v/>
      </c>
      <c r="AM182" s="215" t="str">
        <f t="shared" si="8"/>
        <v/>
      </c>
      <c r="AN182" s="228" t="str">
        <f>+IF(A182="","",IF(C182="",70,VLOOKUP(I182,Hoja2!A:D,4,0)))</f>
        <v/>
      </c>
      <c r="AO182" s="109"/>
      <c r="AP182" s="109"/>
      <c r="AQ182" s="109"/>
      <c r="AR182" s="109"/>
      <c r="AS182" s="109"/>
      <c r="AT182" s="109"/>
      <c r="AU182" s="109"/>
      <c r="AV182" s="109"/>
      <c r="AW182" s="109"/>
      <c r="AX182" s="109"/>
      <c r="AY182" s="109"/>
      <c r="AZ182" s="109"/>
      <c r="BA182" s="109"/>
      <c r="BB182" s="109"/>
      <c r="BC182" s="109"/>
      <c r="BD182" s="109"/>
      <c r="BE182" s="109"/>
      <c r="BF182" s="109"/>
      <c r="BG182" s="109"/>
    </row>
    <row r="183" spans="1:59" ht="14.25" customHeight="1">
      <c r="A183" s="79"/>
      <c r="B183" s="85"/>
      <c r="C183" s="79"/>
      <c r="D183" s="132"/>
      <c r="E183" s="132"/>
      <c r="F183" s="85"/>
      <c r="G183" s="85" t="str">
        <f>+IFERROR(VLOOKUP(F183,Listas!$B:$C,2,0),"")</f>
        <v/>
      </c>
      <c r="H183" s="85"/>
      <c r="I183" s="85"/>
      <c r="J183" s="85"/>
      <c r="K183" s="79"/>
      <c r="L183" s="79"/>
      <c r="M183" s="82"/>
      <c r="N183" s="79"/>
      <c r="O183" s="132"/>
      <c r="P183" s="80"/>
      <c r="Q183" s="85"/>
      <c r="R183" s="85"/>
      <c r="S183" s="85"/>
      <c r="T183" s="85"/>
      <c r="U183" s="79"/>
      <c r="V183" s="85"/>
      <c r="W183" s="79"/>
      <c r="X183" s="79"/>
      <c r="Y183" s="86" t="str">
        <f t="shared" si="0"/>
        <v/>
      </c>
      <c r="Z183" s="87"/>
      <c r="AA183" s="88"/>
      <c r="AB183" s="89" t="str">
        <f t="shared" si="1"/>
        <v/>
      </c>
      <c r="AC183" s="85"/>
      <c r="AD183" s="85"/>
      <c r="AE183" s="85"/>
      <c r="AF183" s="85"/>
      <c r="AG183" s="90" t="str">
        <f t="shared" si="2"/>
        <v/>
      </c>
      <c r="AH183" s="91" t="str">
        <f t="shared" si="3"/>
        <v/>
      </c>
      <c r="AI183" s="92" t="str">
        <f t="shared" si="4"/>
        <v/>
      </c>
      <c r="AJ183" s="93" t="str">
        <f t="shared" si="5"/>
        <v/>
      </c>
      <c r="AK183" s="93" t="str">
        <f t="shared" si="6"/>
        <v/>
      </c>
      <c r="AL183" s="93" t="str">
        <f t="shared" si="7"/>
        <v/>
      </c>
      <c r="AM183" s="215" t="str">
        <f t="shared" si="8"/>
        <v/>
      </c>
      <c r="AN183" s="228" t="str">
        <f>+IF(A183="","",IF(C183="",70,VLOOKUP(I183,Hoja2!A:D,4,0)))</f>
        <v/>
      </c>
      <c r="AO183" s="109"/>
      <c r="AP183" s="109"/>
      <c r="AQ183" s="109"/>
      <c r="AR183" s="109"/>
      <c r="AS183" s="109"/>
      <c r="AT183" s="109"/>
      <c r="AU183" s="109"/>
      <c r="AV183" s="109"/>
      <c r="AW183" s="109"/>
      <c r="AX183" s="109"/>
      <c r="AY183" s="109"/>
      <c r="AZ183" s="109"/>
      <c r="BA183" s="109"/>
      <c r="BB183" s="109"/>
      <c r="BC183" s="109"/>
      <c r="BD183" s="109"/>
      <c r="BE183" s="109"/>
      <c r="BF183" s="109"/>
      <c r="BG183" s="109"/>
    </row>
    <row r="184" spans="1:59" ht="14.25" customHeight="1">
      <c r="A184" s="79"/>
      <c r="B184" s="85"/>
      <c r="C184" s="79"/>
      <c r="D184" s="132"/>
      <c r="E184" s="132"/>
      <c r="F184" s="85"/>
      <c r="G184" s="85" t="str">
        <f>+IFERROR(VLOOKUP(F184,Listas!$B:$C,2,0),"")</f>
        <v/>
      </c>
      <c r="H184" s="85"/>
      <c r="I184" s="85"/>
      <c r="J184" s="85"/>
      <c r="K184" s="79"/>
      <c r="L184" s="79"/>
      <c r="M184" s="82"/>
      <c r="N184" s="79"/>
      <c r="O184" s="132"/>
      <c r="P184" s="80"/>
      <c r="Q184" s="85"/>
      <c r="R184" s="85"/>
      <c r="S184" s="85"/>
      <c r="T184" s="85"/>
      <c r="U184" s="79"/>
      <c r="V184" s="85"/>
      <c r="W184" s="79"/>
      <c r="X184" s="79"/>
      <c r="Y184" s="86" t="str">
        <f t="shared" si="0"/>
        <v/>
      </c>
      <c r="Z184" s="87"/>
      <c r="AA184" s="88"/>
      <c r="AB184" s="89" t="str">
        <f t="shared" si="1"/>
        <v/>
      </c>
      <c r="AC184" s="85"/>
      <c r="AD184" s="85"/>
      <c r="AE184" s="85"/>
      <c r="AF184" s="85"/>
      <c r="AG184" s="90" t="str">
        <f t="shared" si="2"/>
        <v/>
      </c>
      <c r="AH184" s="91" t="str">
        <f t="shared" si="3"/>
        <v/>
      </c>
      <c r="AI184" s="92" t="str">
        <f t="shared" si="4"/>
        <v/>
      </c>
      <c r="AJ184" s="93" t="str">
        <f t="shared" si="5"/>
        <v/>
      </c>
      <c r="AK184" s="93" t="str">
        <f t="shared" si="6"/>
        <v/>
      </c>
      <c r="AL184" s="93" t="str">
        <f t="shared" si="7"/>
        <v/>
      </c>
      <c r="AM184" s="215" t="str">
        <f t="shared" si="8"/>
        <v/>
      </c>
      <c r="AN184" s="228" t="str">
        <f>+IF(A184="","",IF(C184="",70,VLOOKUP(I184,Hoja2!A:D,4,0)))</f>
        <v/>
      </c>
      <c r="AO184" s="109"/>
      <c r="AP184" s="109"/>
      <c r="AQ184" s="109"/>
      <c r="AR184" s="109"/>
      <c r="AS184" s="109"/>
      <c r="AT184" s="109"/>
      <c r="AU184" s="109"/>
      <c r="AV184" s="109"/>
      <c r="AW184" s="109"/>
      <c r="AX184" s="109"/>
      <c r="AY184" s="109"/>
      <c r="AZ184" s="109"/>
      <c r="BA184" s="109"/>
      <c r="BB184" s="109"/>
      <c r="BC184" s="109"/>
      <c r="BD184" s="109"/>
      <c r="BE184" s="109"/>
      <c r="BF184" s="109"/>
      <c r="BG184" s="109"/>
    </row>
    <row r="185" spans="1:59" ht="14.25" customHeight="1">
      <c r="A185" s="79"/>
      <c r="B185" s="85"/>
      <c r="C185" s="79"/>
      <c r="D185" s="132"/>
      <c r="E185" s="132"/>
      <c r="F185" s="85"/>
      <c r="G185" s="85" t="str">
        <f>+IFERROR(VLOOKUP(F185,Listas!$B:$C,2,0),"")</f>
        <v/>
      </c>
      <c r="H185" s="85"/>
      <c r="I185" s="85"/>
      <c r="J185" s="85"/>
      <c r="K185" s="79"/>
      <c r="L185" s="79"/>
      <c r="M185" s="82"/>
      <c r="N185" s="79"/>
      <c r="O185" s="132"/>
      <c r="P185" s="80"/>
      <c r="Q185" s="85"/>
      <c r="R185" s="85"/>
      <c r="S185" s="85"/>
      <c r="T185" s="85"/>
      <c r="U185" s="79"/>
      <c r="V185" s="85"/>
      <c r="W185" s="79"/>
      <c r="X185" s="79"/>
      <c r="Y185" s="86" t="str">
        <f t="shared" si="0"/>
        <v/>
      </c>
      <c r="Z185" s="87"/>
      <c r="AA185" s="88"/>
      <c r="AB185" s="89" t="str">
        <f t="shared" si="1"/>
        <v/>
      </c>
      <c r="AC185" s="85"/>
      <c r="AD185" s="85"/>
      <c r="AE185" s="85"/>
      <c r="AF185" s="85"/>
      <c r="AG185" s="90" t="str">
        <f t="shared" si="2"/>
        <v/>
      </c>
      <c r="AH185" s="91" t="str">
        <f t="shared" si="3"/>
        <v/>
      </c>
      <c r="AI185" s="92" t="str">
        <f t="shared" si="4"/>
        <v/>
      </c>
      <c r="AJ185" s="93" t="str">
        <f t="shared" si="5"/>
        <v/>
      </c>
      <c r="AK185" s="93" t="str">
        <f t="shared" si="6"/>
        <v/>
      </c>
      <c r="AL185" s="93" t="str">
        <f t="shared" si="7"/>
        <v/>
      </c>
      <c r="AM185" s="215" t="str">
        <f t="shared" si="8"/>
        <v/>
      </c>
      <c r="AN185" s="228" t="str">
        <f>+IF(A185="","",IF(C185="",70,VLOOKUP(I185,Hoja2!A:D,4,0)))</f>
        <v/>
      </c>
      <c r="AO185" s="109"/>
      <c r="AP185" s="109"/>
      <c r="AQ185" s="109"/>
      <c r="AR185" s="109"/>
      <c r="AS185" s="109"/>
      <c r="AT185" s="109"/>
      <c r="AU185" s="109"/>
      <c r="AV185" s="109"/>
      <c r="AW185" s="109"/>
      <c r="AX185" s="109"/>
      <c r="AY185" s="109"/>
      <c r="AZ185" s="109"/>
      <c r="BA185" s="109"/>
      <c r="BB185" s="109"/>
      <c r="BC185" s="109"/>
      <c r="BD185" s="109"/>
      <c r="BE185" s="109"/>
      <c r="BF185" s="109"/>
      <c r="BG185" s="109"/>
    </row>
    <row r="186" spans="1:59" ht="14.25" customHeight="1">
      <c r="A186" s="79"/>
      <c r="B186" s="85"/>
      <c r="C186" s="79"/>
      <c r="D186" s="132"/>
      <c r="E186" s="132"/>
      <c r="F186" s="85"/>
      <c r="G186" s="85" t="str">
        <f>+IFERROR(VLOOKUP(F186,Listas!$B:$C,2,0),"")</f>
        <v/>
      </c>
      <c r="H186" s="85"/>
      <c r="I186" s="85"/>
      <c r="J186" s="85"/>
      <c r="K186" s="79"/>
      <c r="L186" s="79"/>
      <c r="M186" s="82"/>
      <c r="N186" s="79"/>
      <c r="O186" s="132"/>
      <c r="P186" s="80"/>
      <c r="Q186" s="85"/>
      <c r="R186" s="85"/>
      <c r="S186" s="85"/>
      <c r="T186" s="85"/>
      <c r="U186" s="79"/>
      <c r="V186" s="85"/>
      <c r="W186" s="79"/>
      <c r="X186" s="79"/>
      <c r="Y186" s="86" t="str">
        <f t="shared" si="0"/>
        <v/>
      </c>
      <c r="Z186" s="87"/>
      <c r="AA186" s="88"/>
      <c r="AB186" s="89" t="str">
        <f t="shared" si="1"/>
        <v/>
      </c>
      <c r="AC186" s="85"/>
      <c r="AD186" s="85"/>
      <c r="AE186" s="85"/>
      <c r="AF186" s="85"/>
      <c r="AG186" s="90" t="str">
        <f t="shared" si="2"/>
        <v/>
      </c>
      <c r="AH186" s="91" t="str">
        <f t="shared" si="3"/>
        <v/>
      </c>
      <c r="AI186" s="92" t="str">
        <f t="shared" si="4"/>
        <v/>
      </c>
      <c r="AJ186" s="93" t="str">
        <f t="shared" si="5"/>
        <v/>
      </c>
      <c r="AK186" s="93" t="str">
        <f t="shared" si="6"/>
        <v/>
      </c>
      <c r="AL186" s="93" t="str">
        <f t="shared" si="7"/>
        <v/>
      </c>
      <c r="AM186" s="215" t="str">
        <f t="shared" si="8"/>
        <v/>
      </c>
      <c r="AN186" s="228" t="str">
        <f>+IF(A186="","",IF(C186="",70,VLOOKUP(I186,Hoja2!A:D,4,0)))</f>
        <v/>
      </c>
      <c r="AO186" s="109"/>
      <c r="AP186" s="109"/>
      <c r="AQ186" s="109"/>
      <c r="AR186" s="109"/>
      <c r="AS186" s="109"/>
      <c r="AT186" s="109"/>
      <c r="AU186" s="109"/>
      <c r="AV186" s="109"/>
      <c r="AW186" s="109"/>
      <c r="AX186" s="109"/>
      <c r="AY186" s="109"/>
      <c r="AZ186" s="109"/>
      <c r="BA186" s="109"/>
      <c r="BB186" s="109"/>
      <c r="BC186" s="109"/>
      <c r="BD186" s="109"/>
      <c r="BE186" s="109"/>
      <c r="BF186" s="109"/>
      <c r="BG186" s="109"/>
    </row>
    <row r="187" spans="1:59" ht="14.25" customHeight="1">
      <c r="A187" s="79"/>
      <c r="B187" s="85"/>
      <c r="C187" s="79"/>
      <c r="D187" s="132"/>
      <c r="E187" s="132"/>
      <c r="F187" s="85"/>
      <c r="G187" s="85" t="str">
        <f>+IFERROR(VLOOKUP(F187,Listas!$B:$C,2,0),"")</f>
        <v/>
      </c>
      <c r="H187" s="85"/>
      <c r="I187" s="85"/>
      <c r="J187" s="85"/>
      <c r="K187" s="79"/>
      <c r="L187" s="79"/>
      <c r="M187" s="82"/>
      <c r="N187" s="79"/>
      <c r="O187" s="132"/>
      <c r="P187" s="80"/>
      <c r="Q187" s="85"/>
      <c r="R187" s="85"/>
      <c r="S187" s="85"/>
      <c r="T187" s="85"/>
      <c r="U187" s="79"/>
      <c r="V187" s="85"/>
      <c r="W187" s="79"/>
      <c r="X187" s="79"/>
      <c r="Y187" s="86" t="str">
        <f t="shared" si="0"/>
        <v/>
      </c>
      <c r="Z187" s="87"/>
      <c r="AA187" s="88"/>
      <c r="AB187" s="89" t="str">
        <f t="shared" si="1"/>
        <v/>
      </c>
      <c r="AC187" s="85"/>
      <c r="AD187" s="85"/>
      <c r="AE187" s="85"/>
      <c r="AF187" s="85"/>
      <c r="AG187" s="90" t="str">
        <f t="shared" si="2"/>
        <v/>
      </c>
      <c r="AH187" s="91" t="str">
        <f t="shared" si="3"/>
        <v/>
      </c>
      <c r="AI187" s="92" t="str">
        <f t="shared" si="4"/>
        <v/>
      </c>
      <c r="AJ187" s="93" t="str">
        <f t="shared" si="5"/>
        <v/>
      </c>
      <c r="AK187" s="93" t="str">
        <f t="shared" si="6"/>
        <v/>
      </c>
      <c r="AL187" s="93" t="str">
        <f t="shared" si="7"/>
        <v/>
      </c>
      <c r="AM187" s="215" t="str">
        <f t="shared" si="8"/>
        <v/>
      </c>
      <c r="AN187" s="228" t="str">
        <f>+IF(A187="","",IF(C187="",70,VLOOKUP(I187,Hoja2!A:D,4,0)))</f>
        <v/>
      </c>
      <c r="AO187" s="109"/>
      <c r="AP187" s="109"/>
      <c r="AQ187" s="109"/>
      <c r="AR187" s="109"/>
      <c r="AS187" s="109"/>
      <c r="AT187" s="109"/>
      <c r="AU187" s="109"/>
      <c r="AV187" s="109"/>
      <c r="AW187" s="109"/>
      <c r="AX187" s="109"/>
      <c r="AY187" s="109"/>
      <c r="AZ187" s="109"/>
      <c r="BA187" s="109"/>
      <c r="BB187" s="109"/>
      <c r="BC187" s="109"/>
      <c r="BD187" s="109"/>
      <c r="BE187" s="109"/>
      <c r="BF187" s="109"/>
      <c r="BG187" s="109"/>
    </row>
    <row r="188" spans="1:59" ht="14.25" customHeight="1">
      <c r="A188" s="79"/>
      <c r="B188" s="85"/>
      <c r="C188" s="79"/>
      <c r="D188" s="132"/>
      <c r="E188" s="132"/>
      <c r="F188" s="85"/>
      <c r="G188" s="85" t="str">
        <f>+IFERROR(VLOOKUP(F188,Listas!$B:$C,2,0),"")</f>
        <v/>
      </c>
      <c r="H188" s="85"/>
      <c r="I188" s="85"/>
      <c r="J188" s="85"/>
      <c r="K188" s="79"/>
      <c r="L188" s="79"/>
      <c r="M188" s="82"/>
      <c r="N188" s="79"/>
      <c r="O188" s="132"/>
      <c r="P188" s="80"/>
      <c r="Q188" s="85"/>
      <c r="R188" s="85"/>
      <c r="S188" s="85"/>
      <c r="T188" s="85"/>
      <c r="U188" s="79"/>
      <c r="V188" s="85"/>
      <c r="W188" s="79"/>
      <c r="X188" s="79"/>
      <c r="Y188" s="86" t="str">
        <f t="shared" si="0"/>
        <v/>
      </c>
      <c r="Z188" s="87"/>
      <c r="AA188" s="88"/>
      <c r="AB188" s="89" t="str">
        <f t="shared" si="1"/>
        <v/>
      </c>
      <c r="AC188" s="85"/>
      <c r="AD188" s="85"/>
      <c r="AE188" s="85"/>
      <c r="AF188" s="85"/>
      <c r="AG188" s="90" t="str">
        <f t="shared" si="2"/>
        <v/>
      </c>
      <c r="AH188" s="91" t="str">
        <f t="shared" si="3"/>
        <v/>
      </c>
      <c r="AI188" s="92" t="str">
        <f t="shared" si="4"/>
        <v/>
      </c>
      <c r="AJ188" s="93" t="str">
        <f t="shared" si="5"/>
        <v/>
      </c>
      <c r="AK188" s="93" t="str">
        <f t="shared" si="6"/>
        <v/>
      </c>
      <c r="AL188" s="93" t="str">
        <f t="shared" si="7"/>
        <v/>
      </c>
      <c r="AM188" s="215" t="str">
        <f t="shared" si="8"/>
        <v/>
      </c>
      <c r="AN188" s="228" t="str">
        <f>+IF(A188="","",IF(C188="",70,VLOOKUP(I188,Hoja2!A:D,4,0)))</f>
        <v/>
      </c>
      <c r="AO188" s="109"/>
      <c r="AP188" s="109"/>
      <c r="AQ188" s="109"/>
      <c r="AR188" s="109"/>
      <c r="AS188" s="109"/>
      <c r="AT188" s="109"/>
      <c r="AU188" s="109"/>
      <c r="AV188" s="109"/>
      <c r="AW188" s="109"/>
      <c r="AX188" s="109"/>
      <c r="AY188" s="109"/>
      <c r="AZ188" s="109"/>
      <c r="BA188" s="109"/>
      <c r="BB188" s="109"/>
      <c r="BC188" s="109"/>
      <c r="BD188" s="109"/>
      <c r="BE188" s="109"/>
      <c r="BF188" s="109"/>
      <c r="BG188" s="109"/>
    </row>
    <row r="189" spans="1:59" ht="14.25" customHeight="1">
      <c r="A189" s="79"/>
      <c r="B189" s="85"/>
      <c r="C189" s="79"/>
      <c r="D189" s="132"/>
      <c r="E189" s="132"/>
      <c r="F189" s="85"/>
      <c r="G189" s="85" t="str">
        <f>+IFERROR(VLOOKUP(F189,Listas!$B:$C,2,0),"")</f>
        <v/>
      </c>
      <c r="H189" s="85"/>
      <c r="I189" s="85"/>
      <c r="J189" s="85"/>
      <c r="K189" s="79"/>
      <c r="L189" s="79"/>
      <c r="M189" s="82"/>
      <c r="N189" s="79"/>
      <c r="O189" s="132"/>
      <c r="P189" s="80"/>
      <c r="Q189" s="85"/>
      <c r="R189" s="85"/>
      <c r="S189" s="85"/>
      <c r="T189" s="85"/>
      <c r="U189" s="79"/>
      <c r="V189" s="85"/>
      <c r="W189" s="79"/>
      <c r="X189" s="79"/>
      <c r="Y189" s="86" t="str">
        <f t="shared" si="0"/>
        <v/>
      </c>
      <c r="Z189" s="87"/>
      <c r="AA189" s="88"/>
      <c r="AB189" s="89" t="str">
        <f t="shared" si="1"/>
        <v/>
      </c>
      <c r="AC189" s="85"/>
      <c r="AD189" s="85"/>
      <c r="AE189" s="85"/>
      <c r="AF189" s="85"/>
      <c r="AG189" s="90" t="str">
        <f t="shared" si="2"/>
        <v/>
      </c>
      <c r="AH189" s="91" t="str">
        <f t="shared" si="3"/>
        <v/>
      </c>
      <c r="AI189" s="92" t="str">
        <f t="shared" si="4"/>
        <v/>
      </c>
      <c r="AJ189" s="93" t="str">
        <f t="shared" si="5"/>
        <v/>
      </c>
      <c r="AK189" s="93" t="str">
        <f t="shared" si="6"/>
        <v/>
      </c>
      <c r="AL189" s="93" t="str">
        <f t="shared" si="7"/>
        <v/>
      </c>
      <c r="AM189" s="215" t="str">
        <f t="shared" si="8"/>
        <v/>
      </c>
      <c r="AN189" s="228" t="str">
        <f>+IF(A189="","",IF(C189="",70,VLOOKUP(I189,Hoja2!A:D,4,0)))</f>
        <v/>
      </c>
      <c r="AO189" s="109"/>
      <c r="AP189" s="109"/>
      <c r="AQ189" s="109"/>
      <c r="AR189" s="109"/>
      <c r="AS189" s="109"/>
      <c r="AT189" s="109"/>
      <c r="AU189" s="109"/>
      <c r="AV189" s="109"/>
      <c r="AW189" s="109"/>
      <c r="AX189" s="109"/>
      <c r="AY189" s="109"/>
      <c r="AZ189" s="109"/>
      <c r="BA189" s="109"/>
      <c r="BB189" s="109"/>
      <c r="BC189" s="109"/>
      <c r="BD189" s="109"/>
      <c r="BE189" s="109"/>
      <c r="BF189" s="109"/>
      <c r="BG189" s="109"/>
    </row>
    <row r="190" spans="1:59" ht="14.25" customHeight="1">
      <c r="A190" s="79"/>
      <c r="B190" s="85"/>
      <c r="C190" s="79"/>
      <c r="D190" s="132"/>
      <c r="E190" s="132"/>
      <c r="F190" s="85"/>
      <c r="G190" s="85" t="str">
        <f>+IFERROR(VLOOKUP(F190,Listas!$B:$C,2,0),"")</f>
        <v/>
      </c>
      <c r="H190" s="85"/>
      <c r="I190" s="85"/>
      <c r="J190" s="85"/>
      <c r="K190" s="79"/>
      <c r="L190" s="79"/>
      <c r="M190" s="82"/>
      <c r="N190" s="79"/>
      <c r="O190" s="132"/>
      <c r="P190" s="80"/>
      <c r="Q190" s="85"/>
      <c r="R190" s="85"/>
      <c r="S190" s="85"/>
      <c r="T190" s="85"/>
      <c r="U190" s="79"/>
      <c r="V190" s="85"/>
      <c r="W190" s="79"/>
      <c r="X190" s="79"/>
      <c r="Y190" s="86" t="str">
        <f t="shared" si="0"/>
        <v/>
      </c>
      <c r="Z190" s="87"/>
      <c r="AA190" s="88"/>
      <c r="AB190" s="89" t="str">
        <f t="shared" si="1"/>
        <v/>
      </c>
      <c r="AC190" s="85"/>
      <c r="AD190" s="85"/>
      <c r="AE190" s="85"/>
      <c r="AF190" s="85"/>
      <c r="AG190" s="90" t="str">
        <f t="shared" si="2"/>
        <v/>
      </c>
      <c r="AH190" s="91" t="str">
        <f t="shared" si="3"/>
        <v/>
      </c>
      <c r="AI190" s="92" t="str">
        <f t="shared" si="4"/>
        <v/>
      </c>
      <c r="AJ190" s="93" t="str">
        <f t="shared" si="5"/>
        <v/>
      </c>
      <c r="AK190" s="93" t="str">
        <f t="shared" si="6"/>
        <v/>
      </c>
      <c r="AL190" s="93" t="str">
        <f t="shared" si="7"/>
        <v/>
      </c>
      <c r="AM190" s="215" t="str">
        <f t="shared" si="8"/>
        <v/>
      </c>
      <c r="AN190" s="228" t="str">
        <f>+IF(A190="","",IF(C190="",70,VLOOKUP(I190,Hoja2!A:D,4,0)))</f>
        <v/>
      </c>
      <c r="AO190" s="109"/>
      <c r="AP190" s="109"/>
      <c r="AQ190" s="109"/>
      <c r="AR190" s="109"/>
      <c r="AS190" s="109"/>
      <c r="AT190" s="109"/>
      <c r="AU190" s="109"/>
      <c r="AV190" s="109"/>
      <c r="AW190" s="109"/>
      <c r="AX190" s="109"/>
      <c r="AY190" s="109"/>
      <c r="AZ190" s="109"/>
      <c r="BA190" s="109"/>
      <c r="BB190" s="109"/>
      <c r="BC190" s="109"/>
      <c r="BD190" s="109"/>
      <c r="BE190" s="109"/>
      <c r="BF190" s="109"/>
      <c r="BG190" s="109"/>
    </row>
    <row r="191" spans="1:59" ht="14.25" customHeight="1">
      <c r="A191" s="79"/>
      <c r="B191" s="85"/>
      <c r="C191" s="79"/>
      <c r="D191" s="132"/>
      <c r="E191" s="132"/>
      <c r="F191" s="85"/>
      <c r="G191" s="85" t="str">
        <f>+IFERROR(VLOOKUP(F191,Listas!$B:$C,2,0),"")</f>
        <v/>
      </c>
      <c r="H191" s="85"/>
      <c r="I191" s="85"/>
      <c r="J191" s="85"/>
      <c r="K191" s="79"/>
      <c r="L191" s="79"/>
      <c r="M191" s="82"/>
      <c r="N191" s="79"/>
      <c r="O191" s="132"/>
      <c r="P191" s="80"/>
      <c r="Q191" s="85"/>
      <c r="R191" s="85"/>
      <c r="S191" s="85"/>
      <c r="T191" s="85"/>
      <c r="U191" s="79"/>
      <c r="V191" s="85"/>
      <c r="W191" s="79"/>
      <c r="X191" s="79"/>
      <c r="Y191" s="86" t="str">
        <f t="shared" si="0"/>
        <v/>
      </c>
      <c r="Z191" s="87"/>
      <c r="AA191" s="88"/>
      <c r="AB191" s="89" t="str">
        <f t="shared" si="1"/>
        <v/>
      </c>
      <c r="AC191" s="85"/>
      <c r="AD191" s="85"/>
      <c r="AE191" s="85"/>
      <c r="AF191" s="85"/>
      <c r="AG191" s="90" t="str">
        <f t="shared" si="2"/>
        <v/>
      </c>
      <c r="AH191" s="91" t="str">
        <f t="shared" si="3"/>
        <v/>
      </c>
      <c r="AI191" s="92" t="str">
        <f t="shared" si="4"/>
        <v/>
      </c>
      <c r="AJ191" s="93" t="str">
        <f t="shared" si="5"/>
        <v/>
      </c>
      <c r="AK191" s="93" t="str">
        <f t="shared" si="6"/>
        <v/>
      </c>
      <c r="AL191" s="93" t="str">
        <f t="shared" si="7"/>
        <v/>
      </c>
      <c r="AM191" s="215" t="str">
        <f t="shared" si="8"/>
        <v/>
      </c>
      <c r="AN191" s="228" t="str">
        <f>+IF(A191="","",IF(C191="",70,VLOOKUP(I191,Hoja2!A:D,4,0)))</f>
        <v/>
      </c>
      <c r="AO191" s="109"/>
      <c r="AP191" s="109"/>
      <c r="AQ191" s="109"/>
      <c r="AR191" s="109"/>
      <c r="AS191" s="109"/>
      <c r="AT191" s="109"/>
      <c r="AU191" s="109"/>
      <c r="AV191" s="109"/>
      <c r="AW191" s="109"/>
      <c r="AX191" s="109"/>
      <c r="AY191" s="109"/>
      <c r="AZ191" s="109"/>
      <c r="BA191" s="109"/>
      <c r="BB191" s="109"/>
      <c r="BC191" s="109"/>
      <c r="BD191" s="109"/>
      <c r="BE191" s="109"/>
      <c r="BF191" s="109"/>
      <c r="BG191" s="109"/>
    </row>
    <row r="192" spans="1:59" ht="14.25" customHeight="1">
      <c r="A192" s="79"/>
      <c r="B192" s="85"/>
      <c r="C192" s="79"/>
      <c r="D192" s="132"/>
      <c r="E192" s="132"/>
      <c r="F192" s="85"/>
      <c r="G192" s="85" t="str">
        <f>+IFERROR(VLOOKUP(F192,Listas!$B:$C,2,0),"")</f>
        <v/>
      </c>
      <c r="H192" s="85"/>
      <c r="I192" s="85"/>
      <c r="J192" s="85"/>
      <c r="K192" s="79"/>
      <c r="L192" s="79"/>
      <c r="M192" s="82"/>
      <c r="N192" s="79"/>
      <c r="O192" s="132"/>
      <c r="P192" s="80"/>
      <c r="Q192" s="85"/>
      <c r="R192" s="85"/>
      <c r="S192" s="85"/>
      <c r="T192" s="85"/>
      <c r="U192" s="79"/>
      <c r="V192" s="85"/>
      <c r="W192" s="79"/>
      <c r="X192" s="79"/>
      <c r="Y192" s="86" t="str">
        <f t="shared" si="0"/>
        <v/>
      </c>
      <c r="Z192" s="87"/>
      <c r="AA192" s="88"/>
      <c r="AB192" s="89" t="str">
        <f t="shared" si="1"/>
        <v/>
      </c>
      <c r="AC192" s="85"/>
      <c r="AD192" s="85"/>
      <c r="AE192" s="85"/>
      <c r="AF192" s="85"/>
      <c r="AG192" s="90" t="str">
        <f t="shared" si="2"/>
        <v/>
      </c>
      <c r="AH192" s="91" t="str">
        <f t="shared" si="3"/>
        <v/>
      </c>
      <c r="AI192" s="92" t="str">
        <f t="shared" si="4"/>
        <v/>
      </c>
      <c r="AJ192" s="93" t="str">
        <f t="shared" si="5"/>
        <v/>
      </c>
      <c r="AK192" s="93" t="str">
        <f t="shared" si="6"/>
        <v/>
      </c>
      <c r="AL192" s="93" t="str">
        <f t="shared" si="7"/>
        <v/>
      </c>
      <c r="AM192" s="215" t="str">
        <f t="shared" si="8"/>
        <v/>
      </c>
      <c r="AN192" s="228" t="str">
        <f>+IF(A192="","",IF(C192="",70,VLOOKUP(I192,Hoja2!A:D,4,0)))</f>
        <v/>
      </c>
      <c r="AO192" s="109"/>
      <c r="AP192" s="109"/>
      <c r="AQ192" s="109"/>
      <c r="AR192" s="109"/>
      <c r="AS192" s="109"/>
      <c r="AT192" s="109"/>
      <c r="AU192" s="109"/>
      <c r="AV192" s="109"/>
      <c r="AW192" s="109"/>
      <c r="AX192" s="109"/>
      <c r="AY192" s="109"/>
      <c r="AZ192" s="109"/>
      <c r="BA192" s="109"/>
      <c r="BB192" s="109"/>
      <c r="BC192" s="109"/>
      <c r="BD192" s="109"/>
      <c r="BE192" s="109"/>
      <c r="BF192" s="109"/>
      <c r="BG192" s="109"/>
    </row>
    <row r="193" spans="1:59" ht="14.25" customHeight="1">
      <c r="A193" s="79"/>
      <c r="B193" s="85"/>
      <c r="C193" s="79"/>
      <c r="D193" s="132"/>
      <c r="E193" s="132"/>
      <c r="F193" s="85"/>
      <c r="G193" s="85" t="str">
        <f>+IFERROR(VLOOKUP(F193,Listas!$B:$C,2,0),"")</f>
        <v/>
      </c>
      <c r="H193" s="85"/>
      <c r="I193" s="85"/>
      <c r="J193" s="85"/>
      <c r="K193" s="79"/>
      <c r="L193" s="79"/>
      <c r="M193" s="82"/>
      <c r="N193" s="79"/>
      <c r="O193" s="132"/>
      <c r="P193" s="80"/>
      <c r="Q193" s="85"/>
      <c r="R193" s="85"/>
      <c r="S193" s="85"/>
      <c r="T193" s="85"/>
      <c r="U193" s="79"/>
      <c r="V193" s="85"/>
      <c r="W193" s="79"/>
      <c r="X193" s="79"/>
      <c r="Y193" s="86" t="str">
        <f t="shared" si="0"/>
        <v/>
      </c>
      <c r="Z193" s="87"/>
      <c r="AA193" s="88"/>
      <c r="AB193" s="89" t="str">
        <f t="shared" si="1"/>
        <v/>
      </c>
      <c r="AC193" s="85"/>
      <c r="AD193" s="85"/>
      <c r="AE193" s="85"/>
      <c r="AF193" s="85"/>
      <c r="AG193" s="90" t="str">
        <f t="shared" si="2"/>
        <v/>
      </c>
      <c r="AH193" s="91" t="str">
        <f t="shared" si="3"/>
        <v/>
      </c>
      <c r="AI193" s="92" t="str">
        <f t="shared" si="4"/>
        <v/>
      </c>
      <c r="AJ193" s="93" t="str">
        <f t="shared" si="5"/>
        <v/>
      </c>
      <c r="AK193" s="93" t="str">
        <f t="shared" si="6"/>
        <v/>
      </c>
      <c r="AL193" s="93" t="str">
        <f t="shared" si="7"/>
        <v/>
      </c>
      <c r="AM193" s="215" t="str">
        <f t="shared" si="8"/>
        <v/>
      </c>
      <c r="AN193" s="228" t="str">
        <f>+IF(A193="","",IF(C193="",70,VLOOKUP(I193,Hoja2!A:D,4,0)))</f>
        <v/>
      </c>
      <c r="AO193" s="109"/>
      <c r="AP193" s="109"/>
      <c r="AQ193" s="109"/>
      <c r="AR193" s="109"/>
      <c r="AS193" s="109"/>
      <c r="AT193" s="109"/>
      <c r="AU193" s="109"/>
      <c r="AV193" s="109"/>
      <c r="AW193" s="109"/>
      <c r="AX193" s="109"/>
      <c r="AY193" s="109"/>
      <c r="AZ193" s="109"/>
      <c r="BA193" s="109"/>
      <c r="BB193" s="109"/>
      <c r="BC193" s="109"/>
      <c r="BD193" s="109"/>
      <c r="BE193" s="109"/>
      <c r="BF193" s="109"/>
      <c r="BG193" s="109"/>
    </row>
    <row r="194" spans="1:59" ht="14.25" customHeight="1">
      <c r="A194" s="79"/>
      <c r="B194" s="85"/>
      <c r="C194" s="79"/>
      <c r="D194" s="132"/>
      <c r="E194" s="132"/>
      <c r="F194" s="85"/>
      <c r="G194" s="85" t="str">
        <f>+IFERROR(VLOOKUP(F194,Listas!$B:$C,2,0),"")</f>
        <v/>
      </c>
      <c r="H194" s="85"/>
      <c r="I194" s="85"/>
      <c r="J194" s="85"/>
      <c r="K194" s="79"/>
      <c r="L194" s="79"/>
      <c r="M194" s="82"/>
      <c r="N194" s="79"/>
      <c r="O194" s="132"/>
      <c r="P194" s="80"/>
      <c r="Q194" s="85"/>
      <c r="R194" s="85"/>
      <c r="S194" s="85"/>
      <c r="T194" s="85"/>
      <c r="U194" s="79"/>
      <c r="V194" s="85"/>
      <c r="W194" s="79"/>
      <c r="X194" s="79"/>
      <c r="Y194" s="86" t="str">
        <f t="shared" si="0"/>
        <v/>
      </c>
      <c r="Z194" s="87"/>
      <c r="AA194" s="88"/>
      <c r="AB194" s="89" t="str">
        <f t="shared" si="1"/>
        <v/>
      </c>
      <c r="AC194" s="85"/>
      <c r="AD194" s="85"/>
      <c r="AE194" s="85"/>
      <c r="AF194" s="85"/>
      <c r="AG194" s="90" t="str">
        <f t="shared" si="2"/>
        <v/>
      </c>
      <c r="AH194" s="91" t="str">
        <f t="shared" si="3"/>
        <v/>
      </c>
      <c r="AI194" s="92" t="str">
        <f t="shared" si="4"/>
        <v/>
      </c>
      <c r="AJ194" s="93" t="str">
        <f t="shared" si="5"/>
        <v/>
      </c>
      <c r="AK194" s="93" t="str">
        <f t="shared" si="6"/>
        <v/>
      </c>
      <c r="AL194" s="93" t="str">
        <f t="shared" si="7"/>
        <v/>
      </c>
      <c r="AM194" s="215" t="str">
        <f t="shared" si="8"/>
        <v/>
      </c>
      <c r="AN194" s="228" t="str">
        <f>+IF(A194="","",IF(C194="",70,VLOOKUP(I194,Hoja2!A:D,4,0)))</f>
        <v/>
      </c>
      <c r="AO194" s="109"/>
      <c r="AP194" s="109"/>
      <c r="AQ194" s="109"/>
      <c r="AR194" s="109"/>
      <c r="AS194" s="109"/>
      <c r="AT194" s="109"/>
      <c r="AU194" s="109"/>
      <c r="AV194" s="109"/>
      <c r="AW194" s="109"/>
      <c r="AX194" s="109"/>
      <c r="AY194" s="109"/>
      <c r="AZ194" s="109"/>
      <c r="BA194" s="109"/>
      <c r="BB194" s="109"/>
      <c r="BC194" s="109"/>
      <c r="BD194" s="109"/>
      <c r="BE194" s="109"/>
      <c r="BF194" s="109"/>
      <c r="BG194" s="109"/>
    </row>
    <row r="195" spans="1:59" ht="14.25" customHeight="1">
      <c r="A195" s="79"/>
      <c r="B195" s="85"/>
      <c r="C195" s="79"/>
      <c r="D195" s="132"/>
      <c r="E195" s="132"/>
      <c r="F195" s="85"/>
      <c r="G195" s="85" t="str">
        <f>+IFERROR(VLOOKUP(F195,Listas!$B:$C,2,0),"")</f>
        <v/>
      </c>
      <c r="H195" s="85"/>
      <c r="I195" s="85"/>
      <c r="J195" s="85"/>
      <c r="K195" s="79"/>
      <c r="L195" s="79"/>
      <c r="M195" s="82"/>
      <c r="N195" s="79"/>
      <c r="O195" s="132"/>
      <c r="P195" s="80"/>
      <c r="Q195" s="85"/>
      <c r="R195" s="85"/>
      <c r="S195" s="85"/>
      <c r="T195" s="85"/>
      <c r="U195" s="79"/>
      <c r="V195" s="85"/>
      <c r="W195" s="79"/>
      <c r="X195" s="79"/>
      <c r="Y195" s="86" t="str">
        <f t="shared" si="0"/>
        <v/>
      </c>
      <c r="Z195" s="87"/>
      <c r="AA195" s="88"/>
      <c r="AB195" s="89" t="str">
        <f t="shared" si="1"/>
        <v/>
      </c>
      <c r="AC195" s="85"/>
      <c r="AD195" s="85"/>
      <c r="AE195" s="85"/>
      <c r="AF195" s="85"/>
      <c r="AG195" s="90" t="str">
        <f t="shared" si="2"/>
        <v/>
      </c>
      <c r="AH195" s="91" t="str">
        <f t="shared" si="3"/>
        <v/>
      </c>
      <c r="AI195" s="92" t="str">
        <f t="shared" si="4"/>
        <v/>
      </c>
      <c r="AJ195" s="93" t="str">
        <f t="shared" si="5"/>
        <v/>
      </c>
      <c r="AK195" s="93" t="str">
        <f t="shared" si="6"/>
        <v/>
      </c>
      <c r="AL195" s="93" t="str">
        <f t="shared" si="7"/>
        <v/>
      </c>
      <c r="AM195" s="215" t="str">
        <f t="shared" si="8"/>
        <v/>
      </c>
      <c r="AN195" s="228" t="str">
        <f>+IF(A195="","",IF(C195="",70,VLOOKUP(I195,Hoja2!A:D,4,0)))</f>
        <v/>
      </c>
      <c r="AO195" s="109"/>
      <c r="AP195" s="109"/>
      <c r="AQ195" s="109"/>
      <c r="AR195" s="109"/>
      <c r="AS195" s="109"/>
      <c r="AT195" s="109"/>
      <c r="AU195" s="109"/>
      <c r="AV195" s="109"/>
      <c r="AW195" s="109"/>
      <c r="AX195" s="109"/>
      <c r="AY195" s="109"/>
      <c r="AZ195" s="109"/>
      <c r="BA195" s="109"/>
      <c r="BB195" s="109"/>
      <c r="BC195" s="109"/>
      <c r="BD195" s="109"/>
      <c r="BE195" s="109"/>
      <c r="BF195" s="109"/>
      <c r="BG195" s="109"/>
    </row>
    <row r="196" spans="1:59" ht="14.25" customHeight="1">
      <c r="A196" s="79"/>
      <c r="B196" s="85"/>
      <c r="C196" s="79"/>
      <c r="D196" s="132"/>
      <c r="E196" s="132"/>
      <c r="F196" s="85"/>
      <c r="G196" s="85" t="str">
        <f>+IFERROR(VLOOKUP(F196,Listas!$B:$C,2,0),"")</f>
        <v/>
      </c>
      <c r="H196" s="85"/>
      <c r="I196" s="85"/>
      <c r="J196" s="85"/>
      <c r="K196" s="79"/>
      <c r="L196" s="79"/>
      <c r="M196" s="82"/>
      <c r="N196" s="79"/>
      <c r="O196" s="132"/>
      <c r="P196" s="80"/>
      <c r="Q196" s="85"/>
      <c r="R196" s="85"/>
      <c r="S196" s="85"/>
      <c r="T196" s="85"/>
      <c r="U196" s="79"/>
      <c r="V196" s="85"/>
      <c r="W196" s="79"/>
      <c r="X196" s="79"/>
      <c r="Y196" s="86" t="str">
        <f t="shared" si="0"/>
        <v/>
      </c>
      <c r="Z196" s="87"/>
      <c r="AA196" s="88"/>
      <c r="AB196" s="89" t="str">
        <f t="shared" si="1"/>
        <v/>
      </c>
      <c r="AC196" s="85"/>
      <c r="AD196" s="85"/>
      <c r="AE196" s="85"/>
      <c r="AF196" s="85"/>
      <c r="AG196" s="90" t="str">
        <f t="shared" si="2"/>
        <v/>
      </c>
      <c r="AH196" s="91" t="str">
        <f t="shared" si="3"/>
        <v/>
      </c>
      <c r="AI196" s="92" t="str">
        <f t="shared" si="4"/>
        <v/>
      </c>
      <c r="AJ196" s="93" t="str">
        <f t="shared" si="5"/>
        <v/>
      </c>
      <c r="AK196" s="93" t="str">
        <f t="shared" si="6"/>
        <v/>
      </c>
      <c r="AL196" s="93" t="str">
        <f t="shared" si="7"/>
        <v/>
      </c>
      <c r="AM196" s="215" t="str">
        <f t="shared" si="8"/>
        <v/>
      </c>
      <c r="AN196" s="228" t="str">
        <f>+IF(A196="","",IF(C196="",70,VLOOKUP(I196,Hoja2!A:D,4,0)))</f>
        <v/>
      </c>
      <c r="AO196" s="109"/>
      <c r="AP196" s="109"/>
      <c r="AQ196" s="109"/>
      <c r="AR196" s="109"/>
      <c r="AS196" s="109"/>
      <c r="AT196" s="109"/>
      <c r="AU196" s="109"/>
      <c r="AV196" s="109"/>
      <c r="AW196" s="109"/>
      <c r="AX196" s="109"/>
      <c r="AY196" s="109"/>
      <c r="AZ196" s="109"/>
      <c r="BA196" s="109"/>
      <c r="BB196" s="109"/>
      <c r="BC196" s="109"/>
      <c r="BD196" s="109"/>
      <c r="BE196" s="109"/>
      <c r="BF196" s="109"/>
      <c r="BG196" s="109"/>
    </row>
    <row r="197" spans="1:59" ht="14.25" customHeight="1">
      <c r="A197" s="79"/>
      <c r="B197" s="85"/>
      <c r="C197" s="79"/>
      <c r="D197" s="132"/>
      <c r="E197" s="132"/>
      <c r="F197" s="85"/>
      <c r="G197" s="85" t="str">
        <f>+IFERROR(VLOOKUP(F197,Listas!$B:$C,2,0),"")</f>
        <v/>
      </c>
      <c r="H197" s="85"/>
      <c r="I197" s="85"/>
      <c r="J197" s="85"/>
      <c r="K197" s="79"/>
      <c r="L197" s="79"/>
      <c r="M197" s="82"/>
      <c r="N197" s="79"/>
      <c r="O197" s="132"/>
      <c r="P197" s="80"/>
      <c r="Q197" s="85"/>
      <c r="R197" s="85"/>
      <c r="S197" s="85"/>
      <c r="T197" s="85"/>
      <c r="U197" s="79"/>
      <c r="V197" s="85"/>
      <c r="W197" s="79"/>
      <c r="X197" s="79"/>
      <c r="Y197" s="86" t="str">
        <f t="shared" si="0"/>
        <v/>
      </c>
      <c r="Z197" s="87"/>
      <c r="AA197" s="88"/>
      <c r="AB197" s="89" t="str">
        <f t="shared" si="1"/>
        <v/>
      </c>
      <c r="AC197" s="85"/>
      <c r="AD197" s="85"/>
      <c r="AE197" s="85"/>
      <c r="AF197" s="85"/>
      <c r="AG197" s="90" t="str">
        <f t="shared" si="2"/>
        <v/>
      </c>
      <c r="AH197" s="91" t="str">
        <f t="shared" si="3"/>
        <v/>
      </c>
      <c r="AI197" s="92" t="str">
        <f t="shared" si="4"/>
        <v/>
      </c>
      <c r="AJ197" s="93" t="str">
        <f t="shared" si="5"/>
        <v/>
      </c>
      <c r="AK197" s="93" t="str">
        <f t="shared" si="6"/>
        <v/>
      </c>
      <c r="AL197" s="93" t="str">
        <f t="shared" si="7"/>
        <v/>
      </c>
      <c r="AM197" s="215" t="str">
        <f t="shared" si="8"/>
        <v/>
      </c>
      <c r="AN197" s="228" t="str">
        <f>+IF(A197="","",IF(C197="",70,VLOOKUP(I197,Hoja2!A:D,4,0)))</f>
        <v/>
      </c>
      <c r="AO197" s="109"/>
      <c r="AP197" s="109"/>
      <c r="AQ197" s="109"/>
      <c r="AR197" s="109"/>
      <c r="AS197" s="109"/>
      <c r="AT197" s="109"/>
      <c r="AU197" s="109"/>
      <c r="AV197" s="109"/>
      <c r="AW197" s="109"/>
      <c r="AX197" s="109"/>
      <c r="AY197" s="109"/>
      <c r="AZ197" s="109"/>
      <c r="BA197" s="109"/>
      <c r="BB197" s="109"/>
      <c r="BC197" s="109"/>
      <c r="BD197" s="109"/>
      <c r="BE197" s="109"/>
      <c r="BF197" s="109"/>
      <c r="BG197" s="109"/>
    </row>
    <row r="198" spans="1:59" ht="14.25" customHeight="1">
      <c r="A198" s="79"/>
      <c r="B198" s="85"/>
      <c r="C198" s="79"/>
      <c r="D198" s="132"/>
      <c r="E198" s="132"/>
      <c r="F198" s="85"/>
      <c r="G198" s="85" t="str">
        <f>+IFERROR(VLOOKUP(F198,Listas!$B:$C,2,0),"")</f>
        <v/>
      </c>
      <c r="H198" s="85"/>
      <c r="I198" s="85"/>
      <c r="J198" s="85"/>
      <c r="K198" s="79"/>
      <c r="L198" s="79"/>
      <c r="M198" s="82"/>
      <c r="N198" s="79"/>
      <c r="O198" s="132"/>
      <c r="P198" s="80"/>
      <c r="Q198" s="85"/>
      <c r="R198" s="85"/>
      <c r="S198" s="85"/>
      <c r="T198" s="85"/>
      <c r="U198" s="79"/>
      <c r="V198" s="85"/>
      <c r="W198" s="79"/>
      <c r="X198" s="79"/>
      <c r="Y198" s="86" t="str">
        <f t="shared" si="0"/>
        <v/>
      </c>
      <c r="Z198" s="87"/>
      <c r="AA198" s="88"/>
      <c r="AB198" s="89" t="str">
        <f t="shared" si="1"/>
        <v/>
      </c>
      <c r="AC198" s="85"/>
      <c r="AD198" s="85"/>
      <c r="AE198" s="85"/>
      <c r="AF198" s="85"/>
      <c r="AG198" s="90" t="str">
        <f t="shared" si="2"/>
        <v/>
      </c>
      <c r="AH198" s="91" t="str">
        <f t="shared" si="3"/>
        <v/>
      </c>
      <c r="AI198" s="92" t="str">
        <f t="shared" si="4"/>
        <v/>
      </c>
      <c r="AJ198" s="93" t="str">
        <f t="shared" si="5"/>
        <v/>
      </c>
      <c r="AK198" s="93" t="str">
        <f t="shared" si="6"/>
        <v/>
      </c>
      <c r="AL198" s="93" t="str">
        <f t="shared" si="7"/>
        <v/>
      </c>
      <c r="AM198" s="215" t="str">
        <f t="shared" si="8"/>
        <v/>
      </c>
      <c r="AN198" s="228" t="str">
        <f>+IF(A198="","",IF(C198="",70,VLOOKUP(I198,Hoja2!A:D,4,0)))</f>
        <v/>
      </c>
      <c r="AO198" s="109"/>
      <c r="AP198" s="109"/>
      <c r="AQ198" s="109"/>
      <c r="AR198" s="109"/>
      <c r="AS198" s="109"/>
      <c r="AT198" s="109"/>
      <c r="AU198" s="109"/>
      <c r="AV198" s="109"/>
      <c r="AW198" s="109"/>
      <c r="AX198" s="109"/>
      <c r="AY198" s="109"/>
      <c r="AZ198" s="109"/>
      <c r="BA198" s="109"/>
      <c r="BB198" s="109"/>
      <c r="BC198" s="109"/>
      <c r="BD198" s="109"/>
      <c r="BE198" s="109"/>
      <c r="BF198" s="109"/>
      <c r="BG198" s="109"/>
    </row>
    <row r="199" spans="1:59" ht="14.25" customHeight="1">
      <c r="A199" s="79"/>
      <c r="B199" s="85"/>
      <c r="C199" s="79"/>
      <c r="D199" s="132"/>
      <c r="E199" s="132"/>
      <c r="F199" s="85"/>
      <c r="G199" s="85" t="str">
        <f>+IFERROR(VLOOKUP(F199,Listas!$B:$C,2,0),"")</f>
        <v/>
      </c>
      <c r="H199" s="85"/>
      <c r="I199" s="85"/>
      <c r="J199" s="85"/>
      <c r="K199" s="79"/>
      <c r="L199" s="79"/>
      <c r="M199" s="82"/>
      <c r="N199" s="79"/>
      <c r="O199" s="132"/>
      <c r="P199" s="80"/>
      <c r="Q199" s="85"/>
      <c r="R199" s="85"/>
      <c r="S199" s="85"/>
      <c r="T199" s="85"/>
      <c r="U199" s="79"/>
      <c r="V199" s="85"/>
      <c r="W199" s="79"/>
      <c r="X199" s="79"/>
      <c r="Y199" s="86" t="str">
        <f t="shared" si="0"/>
        <v/>
      </c>
      <c r="Z199" s="87"/>
      <c r="AA199" s="88"/>
      <c r="AB199" s="89" t="str">
        <f t="shared" si="1"/>
        <v/>
      </c>
      <c r="AC199" s="85"/>
      <c r="AD199" s="85"/>
      <c r="AE199" s="85"/>
      <c r="AF199" s="85"/>
      <c r="AG199" s="90" t="str">
        <f t="shared" si="2"/>
        <v/>
      </c>
      <c r="AH199" s="91" t="str">
        <f t="shared" si="3"/>
        <v/>
      </c>
      <c r="AI199" s="92" t="str">
        <f t="shared" si="4"/>
        <v/>
      </c>
      <c r="AJ199" s="93" t="str">
        <f t="shared" si="5"/>
        <v/>
      </c>
      <c r="AK199" s="93" t="str">
        <f t="shared" si="6"/>
        <v/>
      </c>
      <c r="AL199" s="93" t="str">
        <f t="shared" si="7"/>
        <v/>
      </c>
      <c r="AM199" s="215" t="str">
        <f t="shared" si="8"/>
        <v/>
      </c>
      <c r="AN199" s="228" t="str">
        <f>+IF(A199="","",IF(C199="",70,VLOOKUP(I199,Hoja2!A:D,4,0)))</f>
        <v/>
      </c>
      <c r="AO199" s="109"/>
      <c r="AP199" s="109"/>
      <c r="AQ199" s="109"/>
      <c r="AR199" s="109"/>
      <c r="AS199" s="109"/>
      <c r="AT199" s="109"/>
      <c r="AU199" s="109"/>
      <c r="AV199" s="109"/>
      <c r="AW199" s="109"/>
      <c r="AX199" s="109"/>
      <c r="AY199" s="109"/>
      <c r="AZ199" s="109"/>
      <c r="BA199" s="109"/>
      <c r="BB199" s="109"/>
      <c r="BC199" s="109"/>
      <c r="BD199" s="109"/>
      <c r="BE199" s="109"/>
      <c r="BF199" s="109"/>
      <c r="BG199" s="109"/>
    </row>
    <row r="200" spans="1:59" ht="14.25" customHeight="1">
      <c r="A200" s="79"/>
      <c r="B200" s="85"/>
      <c r="C200" s="79"/>
      <c r="D200" s="132"/>
      <c r="E200" s="132"/>
      <c r="F200" s="85"/>
      <c r="G200" s="85" t="str">
        <f>+IFERROR(VLOOKUP(F200,Listas!$B:$C,2,0),"")</f>
        <v/>
      </c>
      <c r="H200" s="85"/>
      <c r="I200" s="85"/>
      <c r="J200" s="85"/>
      <c r="K200" s="79"/>
      <c r="L200" s="79"/>
      <c r="M200" s="82"/>
      <c r="N200" s="79"/>
      <c r="O200" s="132"/>
      <c r="P200" s="80"/>
      <c r="Q200" s="85"/>
      <c r="R200" s="85"/>
      <c r="S200" s="85"/>
      <c r="T200" s="85"/>
      <c r="U200" s="79"/>
      <c r="V200" s="85"/>
      <c r="W200" s="79"/>
      <c r="X200" s="79"/>
      <c r="Y200" s="86" t="str">
        <f t="shared" si="0"/>
        <v/>
      </c>
      <c r="Z200" s="87"/>
      <c r="AA200" s="88"/>
      <c r="AB200" s="89" t="str">
        <f t="shared" si="1"/>
        <v/>
      </c>
      <c r="AC200" s="85"/>
      <c r="AD200" s="85"/>
      <c r="AE200" s="85"/>
      <c r="AF200" s="85"/>
      <c r="AG200" s="90" t="str">
        <f t="shared" si="2"/>
        <v/>
      </c>
      <c r="AH200" s="91" t="str">
        <f t="shared" si="3"/>
        <v/>
      </c>
      <c r="AI200" s="92" t="str">
        <f t="shared" si="4"/>
        <v/>
      </c>
      <c r="AJ200" s="93" t="str">
        <f t="shared" si="5"/>
        <v/>
      </c>
      <c r="AK200" s="93" t="str">
        <f t="shared" si="6"/>
        <v/>
      </c>
      <c r="AL200" s="93" t="str">
        <f t="shared" si="7"/>
        <v/>
      </c>
      <c r="AM200" s="215" t="str">
        <f t="shared" si="8"/>
        <v/>
      </c>
      <c r="AN200" s="228" t="str">
        <f>+IF(A200="","",IF(C200="",70,VLOOKUP(I200,Hoja2!A:D,4,0)))</f>
        <v/>
      </c>
      <c r="AO200" s="109"/>
      <c r="AP200" s="109"/>
      <c r="AQ200" s="109"/>
      <c r="AR200" s="109"/>
      <c r="AS200" s="109"/>
      <c r="AT200" s="109"/>
      <c r="AU200" s="109"/>
      <c r="AV200" s="109"/>
      <c r="AW200" s="109"/>
      <c r="AX200" s="109"/>
      <c r="AY200" s="109"/>
      <c r="AZ200" s="109"/>
      <c r="BA200" s="109"/>
      <c r="BB200" s="109"/>
      <c r="BC200" s="109"/>
      <c r="BD200" s="109"/>
      <c r="BE200" s="109"/>
      <c r="BF200" s="109"/>
      <c r="BG200" s="109"/>
    </row>
    <row r="201" spans="1:59" ht="14.25" customHeight="1">
      <c r="A201" s="79"/>
      <c r="B201" s="85"/>
      <c r="C201" s="79"/>
      <c r="D201" s="132"/>
      <c r="E201" s="132"/>
      <c r="F201" s="85"/>
      <c r="G201" s="85" t="str">
        <f>+IFERROR(VLOOKUP(F201,Listas!$B:$C,2,0),"")</f>
        <v/>
      </c>
      <c r="H201" s="85"/>
      <c r="I201" s="85"/>
      <c r="J201" s="85"/>
      <c r="K201" s="79"/>
      <c r="L201" s="79"/>
      <c r="M201" s="82"/>
      <c r="N201" s="79"/>
      <c r="O201" s="132"/>
      <c r="P201" s="80"/>
      <c r="Q201" s="85"/>
      <c r="R201" s="85"/>
      <c r="S201" s="85"/>
      <c r="T201" s="85"/>
      <c r="U201" s="79"/>
      <c r="V201" s="85"/>
      <c r="W201" s="79"/>
      <c r="X201" s="79"/>
      <c r="Y201" s="86" t="str">
        <f t="shared" si="0"/>
        <v/>
      </c>
      <c r="Z201" s="87"/>
      <c r="AA201" s="88"/>
      <c r="AB201" s="89" t="str">
        <f t="shared" si="1"/>
        <v/>
      </c>
      <c r="AC201" s="85"/>
      <c r="AD201" s="85"/>
      <c r="AE201" s="85"/>
      <c r="AF201" s="85"/>
      <c r="AG201" s="90" t="str">
        <f t="shared" si="2"/>
        <v/>
      </c>
      <c r="AH201" s="91" t="str">
        <f t="shared" si="3"/>
        <v/>
      </c>
      <c r="AI201" s="92" t="str">
        <f t="shared" si="4"/>
        <v/>
      </c>
      <c r="AJ201" s="93" t="str">
        <f t="shared" si="5"/>
        <v/>
      </c>
      <c r="AK201" s="93" t="str">
        <f t="shared" si="6"/>
        <v/>
      </c>
      <c r="AL201" s="93" t="str">
        <f t="shared" si="7"/>
        <v/>
      </c>
      <c r="AM201" s="215" t="str">
        <f t="shared" si="8"/>
        <v/>
      </c>
      <c r="AN201" s="228" t="str">
        <f>+IF(A201="","",IF(C201="",70,VLOOKUP(I201,Hoja2!A:D,4,0)))</f>
        <v/>
      </c>
      <c r="AO201" s="109"/>
      <c r="AP201" s="109"/>
      <c r="AQ201" s="109"/>
      <c r="AR201" s="109"/>
      <c r="AS201" s="109"/>
      <c r="AT201" s="109"/>
      <c r="AU201" s="109"/>
      <c r="AV201" s="109"/>
      <c r="AW201" s="109"/>
      <c r="AX201" s="109"/>
      <c r="AY201" s="109"/>
      <c r="AZ201" s="109"/>
      <c r="BA201" s="109"/>
      <c r="BB201" s="109"/>
      <c r="BC201" s="109"/>
      <c r="BD201" s="109"/>
      <c r="BE201" s="109"/>
      <c r="BF201" s="109"/>
      <c r="BG201" s="109"/>
    </row>
    <row r="202" spans="1:59" ht="14.25" customHeight="1">
      <c r="A202" s="79"/>
      <c r="B202" s="85"/>
      <c r="C202" s="79"/>
      <c r="D202" s="132"/>
      <c r="E202" s="132"/>
      <c r="F202" s="85"/>
      <c r="G202" s="85" t="str">
        <f>+IFERROR(VLOOKUP(F202,Listas!$B:$C,2,0),"")</f>
        <v/>
      </c>
      <c r="H202" s="85"/>
      <c r="I202" s="85"/>
      <c r="J202" s="85"/>
      <c r="K202" s="79"/>
      <c r="L202" s="79"/>
      <c r="M202" s="82"/>
      <c r="N202" s="79"/>
      <c r="O202" s="132"/>
      <c r="P202" s="80"/>
      <c r="Q202" s="85"/>
      <c r="R202" s="85"/>
      <c r="S202" s="85"/>
      <c r="T202" s="85"/>
      <c r="U202" s="79"/>
      <c r="V202" s="85"/>
      <c r="W202" s="79"/>
      <c r="X202" s="79"/>
      <c r="Y202" s="86" t="str">
        <f t="shared" si="0"/>
        <v/>
      </c>
      <c r="Z202" s="87"/>
      <c r="AA202" s="88"/>
      <c r="AB202" s="89" t="str">
        <f t="shared" si="1"/>
        <v/>
      </c>
      <c r="AC202" s="85"/>
      <c r="AD202" s="85"/>
      <c r="AE202" s="85"/>
      <c r="AF202" s="85"/>
      <c r="AG202" s="90" t="str">
        <f t="shared" si="2"/>
        <v/>
      </c>
      <c r="AH202" s="91" t="str">
        <f t="shared" si="3"/>
        <v/>
      </c>
      <c r="AI202" s="92" t="str">
        <f t="shared" si="4"/>
        <v/>
      </c>
      <c r="AJ202" s="93" t="str">
        <f t="shared" si="5"/>
        <v/>
      </c>
      <c r="AK202" s="93" t="str">
        <f t="shared" si="6"/>
        <v/>
      </c>
      <c r="AL202" s="93" t="str">
        <f t="shared" si="7"/>
        <v/>
      </c>
      <c r="AM202" s="215" t="str">
        <f t="shared" si="8"/>
        <v/>
      </c>
      <c r="AN202" s="228" t="str">
        <f>+IF(A202="","",IF(C202="",70,VLOOKUP(I202,Hoja2!A:D,4,0)))</f>
        <v/>
      </c>
      <c r="AO202" s="109"/>
      <c r="AP202" s="109"/>
      <c r="AQ202" s="109"/>
      <c r="AR202" s="109"/>
      <c r="AS202" s="109"/>
      <c r="AT202" s="109"/>
      <c r="AU202" s="109"/>
      <c r="AV202" s="109"/>
      <c r="AW202" s="109"/>
      <c r="AX202" s="109"/>
      <c r="AY202" s="109"/>
      <c r="AZ202" s="109"/>
      <c r="BA202" s="109"/>
      <c r="BB202" s="109"/>
      <c r="BC202" s="109"/>
      <c r="BD202" s="109"/>
      <c r="BE202" s="109"/>
      <c r="BF202" s="109"/>
      <c r="BG202" s="109"/>
    </row>
    <row r="203" spans="1:59" ht="14.25" customHeight="1">
      <c r="A203" s="79"/>
      <c r="B203" s="85"/>
      <c r="C203" s="79"/>
      <c r="D203" s="132"/>
      <c r="E203" s="132"/>
      <c r="F203" s="85"/>
      <c r="G203" s="85" t="str">
        <f>+IFERROR(VLOOKUP(F203,Listas!$B:$C,2,0),"")</f>
        <v/>
      </c>
      <c r="H203" s="85"/>
      <c r="I203" s="85"/>
      <c r="J203" s="85"/>
      <c r="K203" s="79"/>
      <c r="L203" s="79"/>
      <c r="M203" s="82"/>
      <c r="N203" s="79"/>
      <c r="O203" s="132"/>
      <c r="P203" s="80"/>
      <c r="Q203" s="85"/>
      <c r="R203" s="85"/>
      <c r="S203" s="85"/>
      <c r="T203" s="85"/>
      <c r="U203" s="79"/>
      <c r="V203" s="85"/>
      <c r="W203" s="79"/>
      <c r="X203" s="79"/>
      <c r="Y203" s="86" t="str">
        <f t="shared" si="0"/>
        <v/>
      </c>
      <c r="Z203" s="87"/>
      <c r="AA203" s="88"/>
      <c r="AB203" s="89" t="str">
        <f t="shared" si="1"/>
        <v/>
      </c>
      <c r="AC203" s="85"/>
      <c r="AD203" s="85"/>
      <c r="AE203" s="85"/>
      <c r="AF203" s="85"/>
      <c r="AG203" s="90" t="str">
        <f t="shared" si="2"/>
        <v/>
      </c>
      <c r="AH203" s="91" t="str">
        <f t="shared" si="3"/>
        <v/>
      </c>
      <c r="AI203" s="92" t="str">
        <f t="shared" si="4"/>
        <v/>
      </c>
      <c r="AJ203" s="93" t="str">
        <f t="shared" si="5"/>
        <v/>
      </c>
      <c r="AK203" s="93" t="str">
        <f t="shared" si="6"/>
        <v/>
      </c>
      <c r="AL203" s="93" t="str">
        <f t="shared" si="7"/>
        <v/>
      </c>
      <c r="AM203" s="215" t="str">
        <f t="shared" si="8"/>
        <v/>
      </c>
      <c r="AN203" s="228" t="str">
        <f>+IF(A203="","",IF(C203="",70,VLOOKUP(I203,Hoja2!A:D,4,0)))</f>
        <v/>
      </c>
      <c r="AO203" s="109"/>
      <c r="AP203" s="109"/>
      <c r="AQ203" s="109"/>
      <c r="AR203" s="109"/>
      <c r="AS203" s="109"/>
      <c r="AT203" s="109"/>
      <c r="AU203" s="109"/>
      <c r="AV203" s="109"/>
      <c r="AW203" s="109"/>
      <c r="AX203" s="109"/>
      <c r="AY203" s="109"/>
      <c r="AZ203" s="109"/>
      <c r="BA203" s="109"/>
      <c r="BB203" s="109"/>
      <c r="BC203" s="109"/>
      <c r="BD203" s="109"/>
      <c r="BE203" s="109"/>
      <c r="BF203" s="109"/>
      <c r="BG203" s="109"/>
    </row>
    <row r="204" spans="1:59" ht="14.25" customHeight="1">
      <c r="A204" s="79"/>
      <c r="B204" s="85"/>
      <c r="C204" s="79"/>
      <c r="D204" s="132"/>
      <c r="E204" s="132"/>
      <c r="F204" s="85"/>
      <c r="G204" s="85" t="str">
        <f>+IFERROR(VLOOKUP(F204,Listas!$B:$C,2,0),"")</f>
        <v/>
      </c>
      <c r="H204" s="85"/>
      <c r="I204" s="85"/>
      <c r="J204" s="85"/>
      <c r="K204" s="79"/>
      <c r="L204" s="79"/>
      <c r="M204" s="82"/>
      <c r="N204" s="79"/>
      <c r="O204" s="132"/>
      <c r="P204" s="80"/>
      <c r="Q204" s="85"/>
      <c r="R204" s="85"/>
      <c r="S204" s="85"/>
      <c r="T204" s="85"/>
      <c r="U204" s="79"/>
      <c r="V204" s="85"/>
      <c r="W204" s="79"/>
      <c r="X204" s="79"/>
      <c r="Y204" s="86" t="str">
        <f t="shared" si="0"/>
        <v/>
      </c>
      <c r="Z204" s="87"/>
      <c r="AA204" s="88"/>
      <c r="AB204" s="89" t="str">
        <f t="shared" si="1"/>
        <v/>
      </c>
      <c r="AC204" s="85"/>
      <c r="AD204" s="85"/>
      <c r="AE204" s="85"/>
      <c r="AF204" s="85"/>
      <c r="AG204" s="90" t="str">
        <f t="shared" si="2"/>
        <v/>
      </c>
      <c r="AH204" s="91" t="str">
        <f t="shared" si="3"/>
        <v/>
      </c>
      <c r="AI204" s="92" t="str">
        <f t="shared" si="4"/>
        <v/>
      </c>
      <c r="AJ204" s="93" t="str">
        <f t="shared" si="5"/>
        <v/>
      </c>
      <c r="AK204" s="93" t="str">
        <f t="shared" si="6"/>
        <v/>
      </c>
      <c r="AL204" s="93" t="str">
        <f t="shared" si="7"/>
        <v/>
      </c>
      <c r="AM204" s="215" t="str">
        <f t="shared" si="8"/>
        <v/>
      </c>
      <c r="AN204" s="228" t="str">
        <f>+IF(A204="","",IF(C204="",70,VLOOKUP(I204,Hoja2!A:D,4,0)))</f>
        <v/>
      </c>
      <c r="AO204" s="109"/>
      <c r="AP204" s="109"/>
      <c r="AQ204" s="109"/>
      <c r="AR204" s="109"/>
      <c r="AS204" s="109"/>
      <c r="AT204" s="109"/>
      <c r="AU204" s="109"/>
      <c r="AV204" s="109"/>
      <c r="AW204" s="109"/>
      <c r="AX204" s="109"/>
      <c r="AY204" s="109"/>
      <c r="AZ204" s="109"/>
      <c r="BA204" s="109"/>
      <c r="BB204" s="109"/>
      <c r="BC204" s="109"/>
      <c r="BD204" s="109"/>
      <c r="BE204" s="109"/>
      <c r="BF204" s="109"/>
      <c r="BG204" s="109"/>
    </row>
    <row r="205" spans="1:59" ht="14.25" customHeight="1">
      <c r="A205" s="79"/>
      <c r="B205" s="85"/>
      <c r="C205" s="79"/>
      <c r="D205" s="132"/>
      <c r="E205" s="132"/>
      <c r="F205" s="85"/>
      <c r="G205" s="85" t="str">
        <f>+IFERROR(VLOOKUP(F205,Listas!$B:$C,2,0),"")</f>
        <v/>
      </c>
      <c r="H205" s="85"/>
      <c r="I205" s="85"/>
      <c r="J205" s="85"/>
      <c r="K205" s="79"/>
      <c r="L205" s="79"/>
      <c r="M205" s="82"/>
      <c r="N205" s="79"/>
      <c r="O205" s="132"/>
      <c r="P205" s="80"/>
      <c r="Q205" s="85"/>
      <c r="R205" s="85"/>
      <c r="S205" s="85"/>
      <c r="T205" s="85"/>
      <c r="U205" s="79"/>
      <c r="V205" s="85"/>
      <c r="W205" s="79"/>
      <c r="X205" s="79"/>
      <c r="Y205" s="86" t="str">
        <f t="shared" si="0"/>
        <v/>
      </c>
      <c r="Z205" s="87"/>
      <c r="AA205" s="88"/>
      <c r="AB205" s="89" t="str">
        <f t="shared" si="1"/>
        <v/>
      </c>
      <c r="AC205" s="85"/>
      <c r="AD205" s="85"/>
      <c r="AE205" s="85"/>
      <c r="AF205" s="85"/>
      <c r="AG205" s="90" t="str">
        <f t="shared" si="2"/>
        <v/>
      </c>
      <c r="AH205" s="91" t="str">
        <f t="shared" si="3"/>
        <v/>
      </c>
      <c r="AI205" s="92" t="str">
        <f t="shared" si="4"/>
        <v/>
      </c>
      <c r="AJ205" s="93" t="str">
        <f t="shared" si="5"/>
        <v/>
      </c>
      <c r="AK205" s="93" t="str">
        <f t="shared" si="6"/>
        <v/>
      </c>
      <c r="AL205" s="93" t="str">
        <f t="shared" si="7"/>
        <v/>
      </c>
      <c r="AM205" s="215" t="str">
        <f t="shared" si="8"/>
        <v/>
      </c>
      <c r="AN205" s="228" t="str">
        <f>+IF(A205="","",IF(C205="",70,VLOOKUP(I205,Hoja2!A:D,4,0)))</f>
        <v/>
      </c>
      <c r="AO205" s="109"/>
      <c r="AP205" s="109"/>
      <c r="AQ205" s="109"/>
      <c r="AR205" s="109"/>
      <c r="AS205" s="109"/>
      <c r="AT205" s="109"/>
      <c r="AU205" s="109"/>
      <c r="AV205" s="109"/>
      <c r="AW205" s="109"/>
      <c r="AX205" s="109"/>
      <c r="AY205" s="109"/>
      <c r="AZ205" s="109"/>
      <c r="BA205" s="109"/>
      <c r="BB205" s="109"/>
      <c r="BC205" s="109"/>
      <c r="BD205" s="109"/>
      <c r="BE205" s="109"/>
      <c r="BF205" s="109"/>
      <c r="BG205" s="109"/>
    </row>
    <row r="206" spans="1:59" ht="14.25" customHeight="1">
      <c r="A206" s="79"/>
      <c r="B206" s="85"/>
      <c r="C206" s="79"/>
      <c r="D206" s="132"/>
      <c r="E206" s="132"/>
      <c r="F206" s="85"/>
      <c r="G206" s="85" t="str">
        <f>+IFERROR(VLOOKUP(F206,Listas!$B:$C,2,0),"")</f>
        <v/>
      </c>
      <c r="H206" s="85"/>
      <c r="I206" s="85"/>
      <c r="J206" s="85"/>
      <c r="K206" s="79"/>
      <c r="L206" s="79"/>
      <c r="M206" s="82"/>
      <c r="N206" s="79"/>
      <c r="O206" s="132"/>
      <c r="P206" s="80"/>
      <c r="Q206" s="85"/>
      <c r="R206" s="85"/>
      <c r="S206" s="85"/>
      <c r="T206" s="85"/>
      <c r="U206" s="79"/>
      <c r="V206" s="85"/>
      <c r="W206" s="79"/>
      <c r="X206" s="79"/>
      <c r="Y206" s="86" t="str">
        <f t="shared" si="0"/>
        <v/>
      </c>
      <c r="Z206" s="87"/>
      <c r="AA206" s="88"/>
      <c r="AB206" s="89" t="str">
        <f t="shared" si="1"/>
        <v/>
      </c>
      <c r="AC206" s="85"/>
      <c r="AD206" s="85"/>
      <c r="AE206" s="85"/>
      <c r="AF206" s="85"/>
      <c r="AG206" s="90" t="str">
        <f t="shared" si="2"/>
        <v/>
      </c>
      <c r="AH206" s="91" t="str">
        <f t="shared" si="3"/>
        <v/>
      </c>
      <c r="AI206" s="92" t="str">
        <f t="shared" si="4"/>
        <v/>
      </c>
      <c r="AJ206" s="93" t="str">
        <f t="shared" si="5"/>
        <v/>
      </c>
      <c r="AK206" s="93" t="str">
        <f t="shared" si="6"/>
        <v/>
      </c>
      <c r="AL206" s="93" t="str">
        <f t="shared" si="7"/>
        <v/>
      </c>
      <c r="AM206" s="215" t="str">
        <f t="shared" si="8"/>
        <v/>
      </c>
      <c r="AN206" s="228" t="str">
        <f>+IF(A206="","",IF(C206="",70,VLOOKUP(I206,Hoja2!A:D,4,0)))</f>
        <v/>
      </c>
      <c r="AO206" s="109"/>
      <c r="AP206" s="109"/>
      <c r="AQ206" s="109"/>
      <c r="AR206" s="109"/>
      <c r="AS206" s="109"/>
      <c r="AT206" s="109"/>
      <c r="AU206" s="109"/>
      <c r="AV206" s="109"/>
      <c r="AW206" s="109"/>
      <c r="AX206" s="109"/>
      <c r="AY206" s="109"/>
      <c r="AZ206" s="109"/>
      <c r="BA206" s="109"/>
      <c r="BB206" s="109"/>
      <c r="BC206" s="109"/>
      <c r="BD206" s="109"/>
      <c r="BE206" s="109"/>
      <c r="BF206" s="109"/>
      <c r="BG206" s="109"/>
    </row>
    <row r="207" spans="1:59" ht="14.25" customHeight="1">
      <c r="A207" s="79"/>
      <c r="B207" s="85"/>
      <c r="C207" s="79"/>
      <c r="D207" s="132"/>
      <c r="E207" s="132"/>
      <c r="F207" s="85"/>
      <c r="G207" s="85" t="str">
        <f>+IFERROR(VLOOKUP(F207,Listas!$B:$C,2,0),"")</f>
        <v/>
      </c>
      <c r="H207" s="85"/>
      <c r="I207" s="85"/>
      <c r="J207" s="85"/>
      <c r="K207" s="79"/>
      <c r="L207" s="79"/>
      <c r="M207" s="82"/>
      <c r="N207" s="79"/>
      <c r="O207" s="132"/>
      <c r="P207" s="80"/>
      <c r="Q207" s="85"/>
      <c r="R207" s="85"/>
      <c r="S207" s="85"/>
      <c r="T207" s="85"/>
      <c r="U207" s="79"/>
      <c r="V207" s="85"/>
      <c r="W207" s="79"/>
      <c r="X207" s="79"/>
      <c r="Y207" s="86" t="str">
        <f t="shared" si="0"/>
        <v/>
      </c>
      <c r="Z207" s="87"/>
      <c r="AA207" s="88"/>
      <c r="AB207" s="89" t="str">
        <f t="shared" si="1"/>
        <v/>
      </c>
      <c r="AC207" s="85"/>
      <c r="AD207" s="85"/>
      <c r="AE207" s="85"/>
      <c r="AF207" s="85"/>
      <c r="AG207" s="90" t="str">
        <f t="shared" si="2"/>
        <v/>
      </c>
      <c r="AH207" s="91" t="str">
        <f t="shared" si="3"/>
        <v/>
      </c>
      <c r="AI207" s="92" t="str">
        <f t="shared" si="4"/>
        <v/>
      </c>
      <c r="AJ207" s="93" t="str">
        <f t="shared" si="5"/>
        <v/>
      </c>
      <c r="AK207" s="93" t="str">
        <f t="shared" si="6"/>
        <v/>
      </c>
      <c r="AL207" s="93" t="str">
        <f t="shared" si="7"/>
        <v/>
      </c>
      <c r="AM207" s="215" t="str">
        <f t="shared" si="8"/>
        <v/>
      </c>
      <c r="AN207" s="228" t="str">
        <f>+IF(A207="","",IF(C207="",70,VLOOKUP(I207,Hoja2!A:D,4,0)))</f>
        <v/>
      </c>
      <c r="AO207" s="109"/>
      <c r="AP207" s="109"/>
      <c r="AQ207" s="109"/>
      <c r="AR207" s="109"/>
      <c r="AS207" s="109"/>
      <c r="AT207" s="109"/>
      <c r="AU207" s="109"/>
      <c r="AV207" s="109"/>
      <c r="AW207" s="109"/>
      <c r="AX207" s="109"/>
      <c r="AY207" s="109"/>
      <c r="AZ207" s="109"/>
      <c r="BA207" s="109"/>
      <c r="BB207" s="109"/>
      <c r="BC207" s="109"/>
      <c r="BD207" s="109"/>
      <c r="BE207" s="109"/>
      <c r="BF207" s="109"/>
      <c r="BG207" s="109"/>
    </row>
    <row r="208" spans="1:59" ht="14.25" customHeight="1">
      <c r="A208" s="79"/>
      <c r="B208" s="85"/>
      <c r="C208" s="79"/>
      <c r="D208" s="132"/>
      <c r="E208" s="132"/>
      <c r="F208" s="85"/>
      <c r="G208" s="85" t="str">
        <f>+IFERROR(VLOOKUP(F208,Listas!$B:$C,2,0),"")</f>
        <v/>
      </c>
      <c r="H208" s="85"/>
      <c r="I208" s="85"/>
      <c r="J208" s="85"/>
      <c r="K208" s="79"/>
      <c r="L208" s="79"/>
      <c r="M208" s="82"/>
      <c r="N208" s="79"/>
      <c r="O208" s="132"/>
      <c r="P208" s="80"/>
      <c r="Q208" s="85"/>
      <c r="R208" s="85"/>
      <c r="S208" s="85"/>
      <c r="T208" s="85"/>
      <c r="U208" s="79"/>
      <c r="V208" s="85"/>
      <c r="W208" s="79"/>
      <c r="X208" s="79"/>
      <c r="Y208" s="86" t="str">
        <f t="shared" si="0"/>
        <v/>
      </c>
      <c r="Z208" s="87"/>
      <c r="AA208" s="88"/>
      <c r="AB208" s="89" t="str">
        <f t="shared" si="1"/>
        <v/>
      </c>
      <c r="AC208" s="85"/>
      <c r="AD208" s="85"/>
      <c r="AE208" s="85"/>
      <c r="AF208" s="85"/>
      <c r="AG208" s="90" t="str">
        <f t="shared" si="2"/>
        <v/>
      </c>
      <c r="AH208" s="91" t="str">
        <f t="shared" si="3"/>
        <v/>
      </c>
      <c r="AI208" s="92" t="str">
        <f t="shared" si="4"/>
        <v/>
      </c>
      <c r="AJ208" s="93" t="str">
        <f t="shared" si="5"/>
        <v/>
      </c>
      <c r="AK208" s="93" t="str">
        <f t="shared" si="6"/>
        <v/>
      </c>
      <c r="AL208" s="93" t="str">
        <f t="shared" si="7"/>
        <v/>
      </c>
      <c r="AM208" s="215" t="str">
        <f t="shared" si="8"/>
        <v/>
      </c>
      <c r="AN208" s="228" t="str">
        <f>+IF(A208="","",IF(C208="",70,VLOOKUP(I208,Hoja2!A:D,4,0)))</f>
        <v/>
      </c>
      <c r="AO208" s="109"/>
      <c r="AP208" s="109"/>
      <c r="AQ208" s="109"/>
      <c r="AR208" s="109"/>
      <c r="AS208" s="109"/>
      <c r="AT208" s="109"/>
      <c r="AU208" s="109"/>
      <c r="AV208" s="109"/>
      <c r="AW208" s="109"/>
      <c r="AX208" s="109"/>
      <c r="AY208" s="109"/>
      <c r="AZ208" s="109"/>
      <c r="BA208" s="109"/>
      <c r="BB208" s="109"/>
      <c r="BC208" s="109"/>
      <c r="BD208" s="109"/>
      <c r="BE208" s="109"/>
      <c r="BF208" s="109"/>
      <c r="BG208" s="109"/>
    </row>
    <row r="209" spans="1:59" ht="14.25" customHeight="1">
      <c r="A209" s="79"/>
      <c r="B209" s="85"/>
      <c r="C209" s="79"/>
      <c r="D209" s="132"/>
      <c r="E209" s="132"/>
      <c r="F209" s="85"/>
      <c r="G209" s="85" t="str">
        <f>+IFERROR(VLOOKUP(F209,Listas!$B:$C,2,0),"")</f>
        <v/>
      </c>
      <c r="H209" s="85"/>
      <c r="I209" s="85"/>
      <c r="J209" s="85"/>
      <c r="K209" s="79"/>
      <c r="L209" s="79"/>
      <c r="M209" s="82"/>
      <c r="N209" s="79"/>
      <c r="O209" s="132"/>
      <c r="P209" s="80"/>
      <c r="Q209" s="85"/>
      <c r="R209" s="85"/>
      <c r="S209" s="85"/>
      <c r="T209" s="85"/>
      <c r="U209" s="79"/>
      <c r="V209" s="85"/>
      <c r="W209" s="79"/>
      <c r="X209" s="79"/>
      <c r="Y209" s="86" t="str">
        <f t="shared" si="0"/>
        <v/>
      </c>
      <c r="Z209" s="87"/>
      <c r="AA209" s="88"/>
      <c r="AB209" s="89" t="str">
        <f t="shared" si="1"/>
        <v/>
      </c>
      <c r="AC209" s="85"/>
      <c r="AD209" s="85"/>
      <c r="AE209" s="85"/>
      <c r="AF209" s="85"/>
      <c r="AG209" s="90" t="str">
        <f t="shared" si="2"/>
        <v/>
      </c>
      <c r="AH209" s="91" t="str">
        <f t="shared" si="3"/>
        <v/>
      </c>
      <c r="AI209" s="92" t="str">
        <f t="shared" si="4"/>
        <v/>
      </c>
      <c r="AJ209" s="93" t="str">
        <f t="shared" si="5"/>
        <v/>
      </c>
      <c r="AK209" s="93" t="str">
        <f t="shared" si="6"/>
        <v/>
      </c>
      <c r="AL209" s="93" t="str">
        <f t="shared" si="7"/>
        <v/>
      </c>
      <c r="AM209" s="215" t="str">
        <f t="shared" si="8"/>
        <v/>
      </c>
      <c r="AN209" s="228" t="str">
        <f>+IF(A209="","",IF(C209="",70,VLOOKUP(I209,Hoja2!A:D,4,0)))</f>
        <v/>
      </c>
      <c r="AO209" s="109"/>
      <c r="AP209" s="109"/>
      <c r="AQ209" s="109"/>
      <c r="AR209" s="109"/>
      <c r="AS209" s="109"/>
      <c r="AT209" s="109"/>
      <c r="AU209" s="109"/>
      <c r="AV209" s="109"/>
      <c r="AW209" s="109"/>
      <c r="AX209" s="109"/>
      <c r="AY209" s="109"/>
      <c r="AZ209" s="109"/>
      <c r="BA209" s="109"/>
      <c r="BB209" s="109"/>
      <c r="BC209" s="109"/>
      <c r="BD209" s="109"/>
      <c r="BE209" s="109"/>
      <c r="BF209" s="109"/>
      <c r="BG209" s="109"/>
    </row>
    <row r="210" spans="1:59" ht="14.25" customHeight="1">
      <c r="A210" s="229"/>
      <c r="B210" s="230"/>
      <c r="C210" s="229"/>
      <c r="D210" s="230"/>
      <c r="E210" s="230"/>
      <c r="F210" s="230"/>
      <c r="G210" s="230" t="str">
        <f>+IFERROR(VLOOKUP(F210,Listas!$B:$C,2,0),"")</f>
        <v/>
      </c>
      <c r="H210" s="230"/>
      <c r="I210" s="230"/>
      <c r="J210" s="230"/>
      <c r="K210" s="229"/>
      <c r="L210" s="229"/>
      <c r="M210" s="231"/>
      <c r="N210" s="229"/>
      <c r="O210" s="232"/>
      <c r="P210" s="233"/>
      <c r="Q210" s="230"/>
      <c r="R210" s="230"/>
      <c r="S210" s="230"/>
      <c r="T210" s="230"/>
      <c r="U210" s="229"/>
      <c r="V210" s="230"/>
      <c r="W210" s="229"/>
      <c r="X210" s="229"/>
      <c r="Y210" s="234" t="str">
        <f t="shared" si="0"/>
        <v/>
      </c>
      <c r="Z210" s="235"/>
      <c r="AA210" s="236"/>
      <c r="AB210" s="237" t="str">
        <f t="shared" si="1"/>
        <v/>
      </c>
      <c r="AC210" s="230"/>
      <c r="AD210" s="230"/>
      <c r="AE210" s="230"/>
      <c r="AF210" s="230"/>
      <c r="AG210" s="238" t="str">
        <f t="shared" si="2"/>
        <v/>
      </c>
      <c r="AH210" s="239" t="str">
        <f t="shared" si="3"/>
        <v/>
      </c>
      <c r="AI210" s="115" t="str">
        <f t="shared" si="4"/>
        <v/>
      </c>
      <c r="AJ210" s="240" t="str">
        <f t="shared" si="5"/>
        <v/>
      </c>
      <c r="AK210" s="240" t="str">
        <f t="shared" si="6"/>
        <v/>
      </c>
      <c r="AL210" s="240" t="str">
        <f t="shared" si="7"/>
        <v/>
      </c>
      <c r="AM210" s="241" t="str">
        <f t="shared" si="8"/>
        <v/>
      </c>
      <c r="AN210" s="228" t="str">
        <f>+IF(A210="","",IF(C210="",70,VLOOKUP(I210,Hoja2!A:D,4,0)))</f>
        <v/>
      </c>
      <c r="AO210" s="109"/>
      <c r="AP210" s="109"/>
      <c r="AQ210" s="109"/>
      <c r="AR210" s="109"/>
      <c r="AS210" s="109"/>
      <c r="AT210" s="109"/>
      <c r="AU210" s="109"/>
      <c r="AV210" s="109"/>
      <c r="AW210" s="109"/>
      <c r="AX210" s="109"/>
      <c r="AY210" s="109"/>
      <c r="AZ210" s="109"/>
      <c r="BA210" s="109"/>
      <c r="BB210" s="109"/>
      <c r="BC210" s="109"/>
      <c r="BD210" s="109"/>
      <c r="BE210" s="109"/>
      <c r="BF210" s="109"/>
      <c r="BG210" s="109"/>
    </row>
    <row r="211" spans="1:59" ht="14.25" customHeight="1">
      <c r="A211" s="242"/>
      <c r="B211" s="83"/>
      <c r="C211" s="242"/>
      <c r="D211" s="83"/>
      <c r="E211" s="83"/>
      <c r="F211" s="83"/>
      <c r="G211" s="83" t="str">
        <f>+IFERROR(VLOOKUP(F211,Listas!$B:$C,2,0),"")</f>
        <v/>
      </c>
      <c r="H211" s="83"/>
      <c r="I211" s="83"/>
      <c r="J211" s="83"/>
      <c r="K211" s="83"/>
      <c r="L211" s="83"/>
      <c r="M211" s="83"/>
      <c r="N211" s="83"/>
      <c r="O211" s="243"/>
      <c r="P211" s="83"/>
      <c r="Q211" s="83"/>
      <c r="R211" s="83"/>
      <c r="S211" s="83"/>
      <c r="T211" s="83"/>
      <c r="U211" s="242"/>
      <c r="V211" s="83"/>
      <c r="W211" s="242"/>
      <c r="X211" s="242"/>
      <c r="Y211" s="83"/>
      <c r="Z211" s="244"/>
      <c r="AA211" s="245"/>
      <c r="AB211" s="244" t="str">
        <f t="shared" si="1"/>
        <v/>
      </c>
      <c r="AC211" s="83"/>
      <c r="AD211" s="83"/>
      <c r="AE211" s="83"/>
      <c r="AF211" s="83"/>
      <c r="AG211" s="246" t="str">
        <f t="shared" si="2"/>
        <v/>
      </c>
      <c r="AH211" s="247" t="str">
        <f t="shared" si="3"/>
        <v/>
      </c>
      <c r="AI211" s="83" t="str">
        <f t="shared" si="4"/>
        <v/>
      </c>
      <c r="AJ211" s="248" t="str">
        <f t="shared" si="5"/>
        <v/>
      </c>
      <c r="AK211" s="248" t="str">
        <f t="shared" si="6"/>
        <v/>
      </c>
      <c r="AL211" s="248" t="str">
        <f t="shared" si="7"/>
        <v/>
      </c>
      <c r="AM211" s="249" t="str">
        <f t="shared" si="8"/>
        <v/>
      </c>
      <c r="AN211" s="228" t="str">
        <f>+IF(A211="","",IF(C211="",70,VLOOKUP(I211,Hoja2!A:D,4,0)))</f>
        <v/>
      </c>
      <c r="AO211" s="109"/>
      <c r="AP211" s="109"/>
      <c r="AQ211" s="109"/>
      <c r="AR211" s="109"/>
      <c r="AS211" s="109"/>
      <c r="AT211" s="109"/>
      <c r="AU211" s="109"/>
      <c r="AV211" s="109"/>
      <c r="AW211" s="109"/>
      <c r="AX211" s="109"/>
      <c r="AY211" s="109"/>
      <c r="AZ211" s="109"/>
      <c r="BA211" s="109"/>
      <c r="BB211" s="109"/>
      <c r="BC211" s="109"/>
      <c r="BD211" s="109"/>
      <c r="BE211" s="109"/>
      <c r="BF211" s="109"/>
      <c r="BG211" s="109"/>
    </row>
    <row r="212" spans="1:59" ht="14.25" customHeight="1">
      <c r="A212" s="242"/>
      <c r="B212" s="83"/>
      <c r="C212" s="242"/>
      <c r="D212" s="83"/>
      <c r="E212" s="83"/>
      <c r="F212" s="83"/>
      <c r="G212" s="83" t="str">
        <f>+IFERROR(VLOOKUP(F212,Listas!$B:$C,2,0),"")</f>
        <v/>
      </c>
      <c r="H212" s="83"/>
      <c r="I212" s="83"/>
      <c r="J212" s="83"/>
      <c r="K212" s="83"/>
      <c r="L212" s="83"/>
      <c r="M212" s="83"/>
      <c r="N212" s="83"/>
      <c r="O212" s="243"/>
      <c r="P212" s="83"/>
      <c r="Q212" s="83"/>
      <c r="R212" s="83"/>
      <c r="S212" s="83"/>
      <c r="T212" s="83"/>
      <c r="U212" s="242"/>
      <c r="V212" s="83"/>
      <c r="W212" s="242"/>
      <c r="X212" s="242"/>
      <c r="Y212" s="83"/>
      <c r="Z212" s="244"/>
      <c r="AA212" s="245"/>
      <c r="AB212" s="244" t="str">
        <f t="shared" si="1"/>
        <v/>
      </c>
      <c r="AC212" s="83"/>
      <c r="AD212" s="83"/>
      <c r="AE212" s="83"/>
      <c r="AF212" s="83"/>
      <c r="AG212" s="246" t="str">
        <f t="shared" si="2"/>
        <v/>
      </c>
      <c r="AH212" s="247" t="str">
        <f t="shared" si="3"/>
        <v/>
      </c>
      <c r="AI212" s="83" t="str">
        <f t="shared" si="4"/>
        <v/>
      </c>
      <c r="AJ212" s="248" t="str">
        <f t="shared" si="5"/>
        <v/>
      </c>
      <c r="AK212" s="248" t="str">
        <f t="shared" si="6"/>
        <v/>
      </c>
      <c r="AL212" s="248" t="str">
        <f t="shared" si="7"/>
        <v/>
      </c>
      <c r="AM212" s="249" t="str">
        <f t="shared" si="8"/>
        <v/>
      </c>
      <c r="AN212" s="228" t="str">
        <f>+IF(A212="","",IF(C212="",70,VLOOKUP(I212,Hoja2!A:D,4,0)))</f>
        <v/>
      </c>
      <c r="AO212" s="109"/>
      <c r="AP212" s="109"/>
      <c r="AQ212" s="109"/>
      <c r="AR212" s="109"/>
      <c r="AS212" s="109"/>
      <c r="AT212" s="109"/>
      <c r="AU212" s="109"/>
      <c r="AV212" s="109"/>
      <c r="AW212" s="109"/>
      <c r="AX212" s="109"/>
      <c r="AY212" s="109"/>
      <c r="AZ212" s="109"/>
      <c r="BA212" s="109"/>
      <c r="BB212" s="109"/>
      <c r="BC212" s="109"/>
      <c r="BD212" s="109"/>
      <c r="BE212" s="109"/>
      <c r="BF212" s="109"/>
      <c r="BG212" s="109"/>
    </row>
    <row r="213" spans="1:59" ht="14.25" customHeight="1">
      <c r="A213" s="242"/>
      <c r="B213" s="83"/>
      <c r="C213" s="242"/>
      <c r="D213" s="83"/>
      <c r="E213" s="83"/>
      <c r="F213" s="83"/>
      <c r="G213" s="83" t="str">
        <f>+IFERROR(VLOOKUP(F213,Listas!$B:$C,2,0),"")</f>
        <v/>
      </c>
      <c r="H213" s="83"/>
      <c r="I213" s="83"/>
      <c r="J213" s="83"/>
      <c r="K213" s="83"/>
      <c r="L213" s="83"/>
      <c r="M213" s="83"/>
      <c r="N213" s="83"/>
      <c r="O213" s="243"/>
      <c r="P213" s="83"/>
      <c r="Q213" s="83"/>
      <c r="R213" s="83"/>
      <c r="S213" s="83"/>
      <c r="T213" s="83"/>
      <c r="U213" s="242"/>
      <c r="V213" s="83"/>
      <c r="W213" s="242"/>
      <c r="X213" s="242"/>
      <c r="Y213" s="83"/>
      <c r="Z213" s="244"/>
      <c r="AA213" s="245"/>
      <c r="AB213" s="244" t="str">
        <f t="shared" si="1"/>
        <v/>
      </c>
      <c r="AC213" s="83"/>
      <c r="AD213" s="83"/>
      <c r="AE213" s="83"/>
      <c r="AF213" s="83"/>
      <c r="AG213" s="246" t="str">
        <f t="shared" si="2"/>
        <v/>
      </c>
      <c r="AH213" s="247" t="str">
        <f t="shared" si="3"/>
        <v/>
      </c>
      <c r="AI213" s="83" t="str">
        <f t="shared" si="4"/>
        <v/>
      </c>
      <c r="AJ213" s="248" t="str">
        <f t="shared" si="5"/>
        <v/>
      </c>
      <c r="AK213" s="248" t="str">
        <f t="shared" si="6"/>
        <v/>
      </c>
      <c r="AL213" s="248" t="str">
        <f t="shared" si="7"/>
        <v/>
      </c>
      <c r="AM213" s="249" t="str">
        <f t="shared" si="8"/>
        <v/>
      </c>
      <c r="AN213" s="228" t="str">
        <f>+IF(A213="","",IF(C213="",70,VLOOKUP(I213,Hoja2!A:D,4,0)))</f>
        <v/>
      </c>
      <c r="AO213" s="109"/>
      <c r="AP213" s="109"/>
      <c r="AQ213" s="109"/>
      <c r="AR213" s="109"/>
      <c r="AS213" s="109"/>
      <c r="AT213" s="109"/>
      <c r="AU213" s="109"/>
      <c r="AV213" s="109"/>
      <c r="AW213" s="109"/>
      <c r="AX213" s="109"/>
      <c r="AY213" s="109"/>
      <c r="AZ213" s="109"/>
      <c r="BA213" s="109"/>
      <c r="BB213" s="109"/>
      <c r="BC213" s="109"/>
      <c r="BD213" s="109"/>
      <c r="BE213" s="109"/>
      <c r="BF213" s="109"/>
      <c r="BG213" s="109"/>
    </row>
    <row r="214" spans="1:59" ht="14.25" customHeight="1">
      <c r="A214" s="242"/>
      <c r="B214" s="83"/>
      <c r="C214" s="242"/>
      <c r="D214" s="83"/>
      <c r="E214" s="83"/>
      <c r="F214" s="83"/>
      <c r="G214" s="83" t="str">
        <f>+IFERROR(VLOOKUP(F214,Listas!$B:$C,2,0),"")</f>
        <v/>
      </c>
      <c r="H214" s="83"/>
      <c r="I214" s="83"/>
      <c r="J214" s="83"/>
      <c r="K214" s="83"/>
      <c r="L214" s="83"/>
      <c r="M214" s="83"/>
      <c r="N214" s="83"/>
      <c r="O214" s="243"/>
      <c r="P214" s="83"/>
      <c r="Q214" s="83"/>
      <c r="R214" s="83"/>
      <c r="S214" s="83"/>
      <c r="T214" s="83"/>
      <c r="U214" s="242"/>
      <c r="V214" s="83"/>
      <c r="W214" s="242"/>
      <c r="X214" s="242"/>
      <c r="Y214" s="83"/>
      <c r="Z214" s="244"/>
      <c r="AA214" s="245"/>
      <c r="AB214" s="244" t="str">
        <f t="shared" si="1"/>
        <v/>
      </c>
      <c r="AC214" s="83"/>
      <c r="AD214" s="83"/>
      <c r="AE214" s="83"/>
      <c r="AF214" s="83"/>
      <c r="AG214" s="246" t="str">
        <f t="shared" si="2"/>
        <v/>
      </c>
      <c r="AH214" s="247" t="str">
        <f t="shared" si="3"/>
        <v/>
      </c>
      <c r="AI214" s="83" t="str">
        <f t="shared" si="4"/>
        <v/>
      </c>
      <c r="AJ214" s="248" t="str">
        <f t="shared" si="5"/>
        <v/>
      </c>
      <c r="AK214" s="248" t="str">
        <f t="shared" si="6"/>
        <v/>
      </c>
      <c r="AL214" s="248" t="str">
        <f t="shared" si="7"/>
        <v/>
      </c>
      <c r="AM214" s="249" t="str">
        <f t="shared" si="8"/>
        <v/>
      </c>
      <c r="AN214" s="228" t="str">
        <f>+IF(A214="","",IF(C214="",70,VLOOKUP(I214,Hoja2!A:D,4,0)))</f>
        <v/>
      </c>
      <c r="AO214" s="109"/>
      <c r="AP214" s="109"/>
      <c r="AQ214" s="109"/>
      <c r="AR214" s="109"/>
      <c r="AS214" s="109"/>
      <c r="AT214" s="109"/>
      <c r="AU214" s="109"/>
      <c r="AV214" s="109"/>
      <c r="AW214" s="109"/>
      <c r="AX214" s="109"/>
      <c r="AY214" s="109"/>
      <c r="AZ214" s="109"/>
      <c r="BA214" s="109"/>
      <c r="BB214" s="109"/>
      <c r="BC214" s="109"/>
      <c r="BD214" s="109"/>
      <c r="BE214" s="109"/>
      <c r="BF214" s="109"/>
      <c r="BG214" s="109"/>
    </row>
    <row r="215" spans="1:59" ht="14.25" customHeight="1">
      <c r="A215" s="242"/>
      <c r="B215" s="83"/>
      <c r="C215" s="242"/>
      <c r="D215" s="83"/>
      <c r="E215" s="83"/>
      <c r="F215" s="83"/>
      <c r="G215" s="83" t="str">
        <f>+IFERROR(VLOOKUP(F215,Listas!$B:$C,2,0),"")</f>
        <v/>
      </c>
      <c r="H215" s="83"/>
      <c r="I215" s="83"/>
      <c r="J215" s="83"/>
      <c r="K215" s="83"/>
      <c r="L215" s="83"/>
      <c r="M215" s="83"/>
      <c r="N215" s="83"/>
      <c r="O215" s="243"/>
      <c r="P215" s="83"/>
      <c r="Q215" s="83"/>
      <c r="R215" s="83"/>
      <c r="S215" s="83"/>
      <c r="T215" s="83"/>
      <c r="U215" s="242"/>
      <c r="V215" s="83"/>
      <c r="W215" s="242"/>
      <c r="X215" s="242"/>
      <c r="Y215" s="83"/>
      <c r="Z215" s="244"/>
      <c r="AA215" s="245"/>
      <c r="AB215" s="244" t="str">
        <f t="shared" si="1"/>
        <v/>
      </c>
      <c r="AC215" s="83"/>
      <c r="AD215" s="83"/>
      <c r="AE215" s="83"/>
      <c r="AF215" s="83"/>
      <c r="AG215" s="246" t="str">
        <f t="shared" si="2"/>
        <v/>
      </c>
      <c r="AH215" s="247" t="str">
        <f t="shared" si="3"/>
        <v/>
      </c>
      <c r="AI215" s="83" t="str">
        <f t="shared" si="4"/>
        <v/>
      </c>
      <c r="AJ215" s="248" t="str">
        <f t="shared" si="5"/>
        <v/>
      </c>
      <c r="AK215" s="248" t="str">
        <f t="shared" si="6"/>
        <v/>
      </c>
      <c r="AL215" s="248" t="str">
        <f t="shared" si="7"/>
        <v/>
      </c>
      <c r="AM215" s="249" t="str">
        <f t="shared" si="8"/>
        <v/>
      </c>
      <c r="AN215" s="228" t="str">
        <f>+IF(A215="","",IF(C215="",70,VLOOKUP(I215,Hoja2!A:D,4,0)))</f>
        <v/>
      </c>
      <c r="AO215" s="109"/>
      <c r="AP215" s="109"/>
      <c r="AQ215" s="109"/>
      <c r="AR215" s="109"/>
      <c r="AS215" s="109"/>
      <c r="AT215" s="109"/>
      <c r="AU215" s="109"/>
      <c r="AV215" s="109"/>
      <c r="AW215" s="109"/>
      <c r="AX215" s="109"/>
      <c r="AY215" s="109"/>
      <c r="AZ215" s="109"/>
      <c r="BA215" s="109"/>
      <c r="BB215" s="109"/>
      <c r="BC215" s="109"/>
      <c r="BD215" s="109"/>
      <c r="BE215" s="109"/>
      <c r="BF215" s="109"/>
      <c r="BG215" s="109"/>
    </row>
    <row r="216" spans="1:59" ht="14.25" customHeight="1">
      <c r="A216" s="242"/>
      <c r="B216" s="83"/>
      <c r="C216" s="242"/>
      <c r="D216" s="83"/>
      <c r="E216" s="83"/>
      <c r="F216" s="83"/>
      <c r="G216" s="83" t="str">
        <f>+IFERROR(VLOOKUP(F216,Listas!$B:$C,2,0),"")</f>
        <v/>
      </c>
      <c r="H216" s="83"/>
      <c r="I216" s="83"/>
      <c r="J216" s="83"/>
      <c r="K216" s="83"/>
      <c r="L216" s="83"/>
      <c r="M216" s="83"/>
      <c r="N216" s="83"/>
      <c r="O216" s="243"/>
      <c r="P216" s="83"/>
      <c r="Q216" s="83"/>
      <c r="R216" s="83"/>
      <c r="S216" s="83"/>
      <c r="T216" s="83"/>
      <c r="U216" s="242"/>
      <c r="V216" s="83"/>
      <c r="W216" s="242"/>
      <c r="X216" s="242"/>
      <c r="Y216" s="83"/>
      <c r="Z216" s="244"/>
      <c r="AA216" s="245"/>
      <c r="AB216" s="244" t="str">
        <f t="shared" si="1"/>
        <v/>
      </c>
      <c r="AC216" s="83"/>
      <c r="AD216" s="83"/>
      <c r="AE216" s="83"/>
      <c r="AF216" s="83"/>
      <c r="AG216" s="246" t="str">
        <f t="shared" si="2"/>
        <v/>
      </c>
      <c r="AH216" s="247" t="str">
        <f t="shared" si="3"/>
        <v/>
      </c>
      <c r="AI216" s="83" t="str">
        <f t="shared" si="4"/>
        <v/>
      </c>
      <c r="AJ216" s="248" t="str">
        <f t="shared" si="5"/>
        <v/>
      </c>
      <c r="AK216" s="248" t="str">
        <f t="shared" si="6"/>
        <v/>
      </c>
      <c r="AL216" s="248" t="str">
        <f t="shared" si="7"/>
        <v/>
      </c>
      <c r="AM216" s="249" t="str">
        <f t="shared" si="8"/>
        <v/>
      </c>
      <c r="AN216" s="228" t="str">
        <f>+IF(A216="","",IF(C216="",70,VLOOKUP(I216,Hoja2!A:D,4,0)))</f>
        <v/>
      </c>
      <c r="AO216" s="109"/>
      <c r="AP216" s="109"/>
      <c r="AQ216" s="109"/>
      <c r="AR216" s="109"/>
      <c r="AS216" s="109"/>
      <c r="AT216" s="109"/>
      <c r="AU216" s="109"/>
      <c r="AV216" s="109"/>
      <c r="AW216" s="109"/>
      <c r="AX216" s="109"/>
      <c r="AY216" s="109"/>
      <c r="AZ216" s="109"/>
      <c r="BA216" s="109"/>
      <c r="BB216" s="109"/>
      <c r="BC216" s="109"/>
      <c r="BD216" s="109"/>
      <c r="BE216" s="109"/>
      <c r="BF216" s="109"/>
      <c r="BG216" s="109"/>
    </row>
    <row r="217" spans="1:59" ht="14.25" customHeight="1">
      <c r="A217" s="242"/>
      <c r="B217" s="83"/>
      <c r="C217" s="242"/>
      <c r="D217" s="83"/>
      <c r="E217" s="83"/>
      <c r="F217" s="83"/>
      <c r="G217" s="83" t="str">
        <f>+IFERROR(VLOOKUP(F217,Listas!$B:$C,2,0),"")</f>
        <v/>
      </c>
      <c r="H217" s="83"/>
      <c r="I217" s="83"/>
      <c r="J217" s="83"/>
      <c r="K217" s="83"/>
      <c r="L217" s="83"/>
      <c r="M217" s="83"/>
      <c r="N217" s="83"/>
      <c r="O217" s="243"/>
      <c r="P217" s="83"/>
      <c r="Q217" s="83"/>
      <c r="R217" s="83"/>
      <c r="S217" s="83"/>
      <c r="T217" s="83"/>
      <c r="U217" s="242"/>
      <c r="V217" s="83"/>
      <c r="W217" s="242"/>
      <c r="X217" s="242"/>
      <c r="Y217" s="83"/>
      <c r="Z217" s="244"/>
      <c r="AA217" s="245"/>
      <c r="AB217" s="244" t="str">
        <f t="shared" si="1"/>
        <v/>
      </c>
      <c r="AC217" s="83"/>
      <c r="AD217" s="83"/>
      <c r="AE217" s="83"/>
      <c r="AF217" s="83"/>
      <c r="AG217" s="246" t="str">
        <f t="shared" si="2"/>
        <v/>
      </c>
      <c r="AH217" s="247" t="str">
        <f t="shared" si="3"/>
        <v/>
      </c>
      <c r="AI217" s="83" t="str">
        <f t="shared" si="4"/>
        <v/>
      </c>
      <c r="AJ217" s="248" t="str">
        <f t="shared" si="5"/>
        <v/>
      </c>
      <c r="AK217" s="248" t="str">
        <f t="shared" si="6"/>
        <v/>
      </c>
      <c r="AL217" s="248" t="str">
        <f t="shared" si="7"/>
        <v/>
      </c>
      <c r="AM217" s="249" t="str">
        <f t="shared" si="8"/>
        <v/>
      </c>
      <c r="AN217" s="228" t="str">
        <f>+IF(A217="","",IF(C217="",70,VLOOKUP(I217,Hoja2!A:D,4,0)))</f>
        <v/>
      </c>
      <c r="AO217" s="109"/>
      <c r="AP217" s="109"/>
      <c r="AQ217" s="109"/>
      <c r="AR217" s="109"/>
      <c r="AS217" s="109"/>
      <c r="AT217" s="109"/>
      <c r="AU217" s="109"/>
      <c r="AV217" s="109"/>
      <c r="AW217" s="109"/>
      <c r="AX217" s="109"/>
      <c r="AY217" s="109"/>
      <c r="AZ217" s="109"/>
      <c r="BA217" s="109"/>
      <c r="BB217" s="109"/>
      <c r="BC217" s="109"/>
      <c r="BD217" s="109"/>
      <c r="BE217" s="109"/>
      <c r="BF217" s="109"/>
      <c r="BG217" s="109"/>
    </row>
    <row r="218" spans="1:59" ht="14.25" customHeight="1">
      <c r="A218" s="242"/>
      <c r="B218" s="83"/>
      <c r="C218" s="242"/>
      <c r="D218" s="83"/>
      <c r="E218" s="83"/>
      <c r="F218" s="83"/>
      <c r="G218" s="83" t="str">
        <f>+IFERROR(VLOOKUP(F218,Listas!$B:$C,2,0),"")</f>
        <v/>
      </c>
      <c r="H218" s="83"/>
      <c r="I218" s="83"/>
      <c r="J218" s="83"/>
      <c r="K218" s="83"/>
      <c r="L218" s="83"/>
      <c r="M218" s="83"/>
      <c r="N218" s="83"/>
      <c r="O218" s="243"/>
      <c r="P218" s="83"/>
      <c r="Q218" s="83"/>
      <c r="R218" s="83"/>
      <c r="S218" s="83"/>
      <c r="T218" s="83"/>
      <c r="U218" s="242"/>
      <c r="V218" s="83"/>
      <c r="W218" s="242"/>
      <c r="X218" s="242"/>
      <c r="Y218" s="83"/>
      <c r="Z218" s="244"/>
      <c r="AA218" s="245"/>
      <c r="AB218" s="244" t="str">
        <f t="shared" si="1"/>
        <v/>
      </c>
      <c r="AC218" s="83"/>
      <c r="AD218" s="83"/>
      <c r="AE218" s="83"/>
      <c r="AF218" s="83"/>
      <c r="AG218" s="246" t="str">
        <f t="shared" si="2"/>
        <v/>
      </c>
      <c r="AH218" s="247" t="str">
        <f t="shared" si="3"/>
        <v/>
      </c>
      <c r="AI218" s="83" t="str">
        <f t="shared" si="4"/>
        <v/>
      </c>
      <c r="AJ218" s="248" t="str">
        <f t="shared" si="5"/>
        <v/>
      </c>
      <c r="AK218" s="248" t="str">
        <f t="shared" si="6"/>
        <v/>
      </c>
      <c r="AL218" s="248" t="str">
        <f t="shared" si="7"/>
        <v/>
      </c>
      <c r="AM218" s="249" t="str">
        <f t="shared" si="8"/>
        <v/>
      </c>
      <c r="AN218" s="228" t="str">
        <f>+IF(A218="","",IF(C218="",70,VLOOKUP(I218,Hoja2!A:D,4,0)))</f>
        <v/>
      </c>
      <c r="AO218" s="109"/>
      <c r="AP218" s="109"/>
      <c r="AQ218" s="109"/>
      <c r="AR218" s="109"/>
      <c r="AS218" s="109"/>
      <c r="AT218" s="109"/>
      <c r="AU218" s="109"/>
      <c r="AV218" s="109"/>
      <c r="AW218" s="109"/>
      <c r="AX218" s="109"/>
      <c r="AY218" s="109"/>
      <c r="AZ218" s="109"/>
      <c r="BA218" s="109"/>
      <c r="BB218" s="109"/>
      <c r="BC218" s="109"/>
      <c r="BD218" s="109"/>
      <c r="BE218" s="109"/>
      <c r="BF218" s="109"/>
      <c r="BG218" s="109"/>
    </row>
    <row r="219" spans="1:59" ht="14.25" customHeight="1">
      <c r="A219" s="242"/>
      <c r="B219" s="83"/>
      <c r="C219" s="242"/>
      <c r="D219" s="83"/>
      <c r="E219" s="83"/>
      <c r="F219" s="83"/>
      <c r="G219" s="83" t="str">
        <f>+IFERROR(VLOOKUP(F219,Listas!$B:$C,2,0),"")</f>
        <v/>
      </c>
      <c r="H219" s="83"/>
      <c r="I219" s="83"/>
      <c r="J219" s="83"/>
      <c r="K219" s="83"/>
      <c r="L219" s="83"/>
      <c r="M219" s="83"/>
      <c r="N219" s="83"/>
      <c r="O219" s="243"/>
      <c r="P219" s="83"/>
      <c r="Q219" s="83"/>
      <c r="R219" s="83"/>
      <c r="S219" s="83"/>
      <c r="T219" s="83"/>
      <c r="U219" s="242"/>
      <c r="V219" s="83"/>
      <c r="W219" s="242"/>
      <c r="X219" s="242"/>
      <c r="Y219" s="83"/>
      <c r="Z219" s="244"/>
      <c r="AA219" s="245"/>
      <c r="AB219" s="244" t="str">
        <f t="shared" si="1"/>
        <v/>
      </c>
      <c r="AC219" s="83"/>
      <c r="AD219" s="83"/>
      <c r="AE219" s="83"/>
      <c r="AF219" s="83"/>
      <c r="AG219" s="246" t="str">
        <f t="shared" si="2"/>
        <v/>
      </c>
      <c r="AH219" s="247" t="str">
        <f t="shared" si="3"/>
        <v/>
      </c>
      <c r="AI219" s="83" t="str">
        <f t="shared" si="4"/>
        <v/>
      </c>
      <c r="AJ219" s="248" t="str">
        <f t="shared" si="5"/>
        <v/>
      </c>
      <c r="AK219" s="248" t="str">
        <f t="shared" si="6"/>
        <v/>
      </c>
      <c r="AL219" s="248" t="str">
        <f t="shared" si="7"/>
        <v/>
      </c>
      <c r="AM219" s="249" t="str">
        <f t="shared" si="8"/>
        <v/>
      </c>
      <c r="AN219" s="228" t="str">
        <f>+IF(A219="","",IF(C219="",70,VLOOKUP(I219,Hoja2!A:D,4,0)))</f>
        <v/>
      </c>
      <c r="AO219" s="109"/>
      <c r="AP219" s="109"/>
      <c r="AQ219" s="109"/>
      <c r="AR219" s="109"/>
      <c r="AS219" s="109"/>
      <c r="AT219" s="109"/>
      <c r="AU219" s="109"/>
      <c r="AV219" s="109"/>
      <c r="AW219" s="109"/>
      <c r="AX219" s="109"/>
      <c r="AY219" s="109"/>
      <c r="AZ219" s="109"/>
      <c r="BA219" s="109"/>
      <c r="BB219" s="109"/>
      <c r="BC219" s="109"/>
      <c r="BD219" s="109"/>
      <c r="BE219" s="109"/>
      <c r="BF219" s="109"/>
      <c r="BG219" s="109"/>
    </row>
    <row r="220" spans="1:59" ht="14.25" customHeight="1">
      <c r="A220" s="242"/>
      <c r="B220" s="83"/>
      <c r="C220" s="242"/>
      <c r="D220" s="83"/>
      <c r="E220" s="83"/>
      <c r="F220" s="83"/>
      <c r="G220" s="83" t="str">
        <f>+IFERROR(VLOOKUP(F220,Listas!$B:$C,2,0),"")</f>
        <v/>
      </c>
      <c r="H220" s="83"/>
      <c r="I220" s="83"/>
      <c r="J220" s="83"/>
      <c r="K220" s="83"/>
      <c r="L220" s="83"/>
      <c r="M220" s="83"/>
      <c r="N220" s="83"/>
      <c r="O220" s="243"/>
      <c r="P220" s="83"/>
      <c r="Q220" s="83"/>
      <c r="R220" s="83"/>
      <c r="S220" s="83"/>
      <c r="T220" s="83"/>
      <c r="U220" s="242"/>
      <c r="V220" s="83"/>
      <c r="W220" s="242"/>
      <c r="X220" s="242"/>
      <c r="Y220" s="83"/>
      <c r="Z220" s="244"/>
      <c r="AA220" s="245"/>
      <c r="AB220" s="244" t="str">
        <f t="shared" si="1"/>
        <v/>
      </c>
      <c r="AC220" s="83"/>
      <c r="AD220" s="83"/>
      <c r="AE220" s="83"/>
      <c r="AF220" s="83"/>
      <c r="AG220" s="246" t="str">
        <f t="shared" si="2"/>
        <v/>
      </c>
      <c r="AH220" s="247" t="str">
        <f t="shared" si="3"/>
        <v/>
      </c>
      <c r="AI220" s="83" t="str">
        <f t="shared" si="4"/>
        <v/>
      </c>
      <c r="AJ220" s="248" t="str">
        <f t="shared" si="5"/>
        <v/>
      </c>
      <c r="AK220" s="248" t="str">
        <f t="shared" si="6"/>
        <v/>
      </c>
      <c r="AL220" s="248" t="str">
        <f t="shared" si="7"/>
        <v/>
      </c>
      <c r="AM220" s="249" t="str">
        <f t="shared" si="8"/>
        <v/>
      </c>
      <c r="AN220" s="228" t="str">
        <f>+IF(A220="","",IF(C220="",70,VLOOKUP(I220,Hoja2!A:D,4,0)))</f>
        <v/>
      </c>
      <c r="AO220" s="109"/>
      <c r="AP220" s="109"/>
      <c r="AQ220" s="109"/>
      <c r="AR220" s="109"/>
      <c r="AS220" s="109"/>
      <c r="AT220" s="109"/>
      <c r="AU220" s="109"/>
      <c r="AV220" s="109"/>
      <c r="AW220" s="109"/>
      <c r="AX220" s="109"/>
      <c r="AY220" s="109"/>
      <c r="AZ220" s="109"/>
      <c r="BA220" s="109"/>
      <c r="BB220" s="109"/>
      <c r="BC220" s="109"/>
      <c r="BD220" s="109"/>
      <c r="BE220" s="109"/>
      <c r="BF220" s="109"/>
      <c r="BG220" s="109"/>
    </row>
    <row r="221" spans="1:59" ht="14.25" customHeight="1">
      <c r="A221" s="242"/>
      <c r="B221" s="83"/>
      <c r="C221" s="242"/>
      <c r="D221" s="83"/>
      <c r="E221" s="83"/>
      <c r="F221" s="83"/>
      <c r="G221" s="83" t="str">
        <f>+IFERROR(VLOOKUP(F221,Listas!$B:$C,2,0),"")</f>
        <v/>
      </c>
      <c r="H221" s="83"/>
      <c r="I221" s="83"/>
      <c r="J221" s="83"/>
      <c r="K221" s="83"/>
      <c r="L221" s="83"/>
      <c r="M221" s="83"/>
      <c r="N221" s="83"/>
      <c r="O221" s="243"/>
      <c r="P221" s="83"/>
      <c r="Q221" s="83"/>
      <c r="R221" s="83"/>
      <c r="S221" s="83"/>
      <c r="T221" s="83"/>
      <c r="U221" s="242"/>
      <c r="V221" s="83"/>
      <c r="W221" s="242"/>
      <c r="X221" s="242"/>
      <c r="Y221" s="83"/>
      <c r="Z221" s="244"/>
      <c r="AA221" s="245"/>
      <c r="AB221" s="244" t="str">
        <f t="shared" si="1"/>
        <v/>
      </c>
      <c r="AC221" s="83"/>
      <c r="AD221" s="83"/>
      <c r="AE221" s="83"/>
      <c r="AF221" s="83"/>
      <c r="AG221" s="246" t="str">
        <f t="shared" si="2"/>
        <v/>
      </c>
      <c r="AH221" s="247" t="str">
        <f t="shared" si="3"/>
        <v/>
      </c>
      <c r="AI221" s="83" t="str">
        <f t="shared" si="4"/>
        <v/>
      </c>
      <c r="AJ221" s="248" t="str">
        <f t="shared" si="5"/>
        <v/>
      </c>
      <c r="AK221" s="248" t="str">
        <f t="shared" si="6"/>
        <v/>
      </c>
      <c r="AL221" s="248" t="str">
        <f t="shared" si="7"/>
        <v/>
      </c>
      <c r="AM221" s="249" t="str">
        <f t="shared" si="8"/>
        <v/>
      </c>
      <c r="AN221" s="228" t="str">
        <f>+IF(A221="","",IF(C221="",70,VLOOKUP(I221,Hoja2!A:D,4,0)))</f>
        <v/>
      </c>
      <c r="AO221" s="109"/>
      <c r="AP221" s="109"/>
      <c r="AQ221" s="109"/>
      <c r="AR221" s="109"/>
      <c r="AS221" s="109"/>
      <c r="AT221" s="109"/>
      <c r="AU221" s="109"/>
      <c r="AV221" s="109"/>
      <c r="AW221" s="109"/>
      <c r="AX221" s="109"/>
      <c r="AY221" s="109"/>
      <c r="AZ221" s="109"/>
      <c r="BA221" s="109"/>
      <c r="BB221" s="109"/>
      <c r="BC221" s="109"/>
      <c r="BD221" s="109"/>
      <c r="BE221" s="109"/>
      <c r="BF221" s="109"/>
      <c r="BG221" s="109"/>
    </row>
    <row r="222" spans="1:59" ht="14.25" customHeight="1">
      <c r="A222" s="242"/>
      <c r="B222" s="83"/>
      <c r="C222" s="242"/>
      <c r="D222" s="83"/>
      <c r="E222" s="83"/>
      <c r="F222" s="83"/>
      <c r="G222" s="83" t="str">
        <f>+IFERROR(VLOOKUP(F222,Listas!$B:$C,2,0),"")</f>
        <v/>
      </c>
      <c r="H222" s="83"/>
      <c r="I222" s="83"/>
      <c r="J222" s="83"/>
      <c r="K222" s="83"/>
      <c r="L222" s="83"/>
      <c r="M222" s="83"/>
      <c r="N222" s="83"/>
      <c r="O222" s="243"/>
      <c r="P222" s="83"/>
      <c r="Q222" s="83"/>
      <c r="R222" s="83"/>
      <c r="S222" s="83"/>
      <c r="T222" s="83"/>
      <c r="U222" s="242"/>
      <c r="V222" s="83"/>
      <c r="W222" s="242"/>
      <c r="X222" s="242"/>
      <c r="Y222" s="83"/>
      <c r="Z222" s="244"/>
      <c r="AA222" s="245"/>
      <c r="AB222" s="244" t="str">
        <f t="shared" si="1"/>
        <v/>
      </c>
      <c r="AC222" s="83"/>
      <c r="AD222" s="83"/>
      <c r="AE222" s="83"/>
      <c r="AF222" s="83"/>
      <c r="AG222" s="246" t="str">
        <f t="shared" si="2"/>
        <v/>
      </c>
      <c r="AH222" s="247" t="str">
        <f t="shared" si="3"/>
        <v/>
      </c>
      <c r="AI222" s="83" t="str">
        <f t="shared" si="4"/>
        <v/>
      </c>
      <c r="AJ222" s="248" t="str">
        <f t="shared" si="5"/>
        <v/>
      </c>
      <c r="AK222" s="248" t="str">
        <f t="shared" si="6"/>
        <v/>
      </c>
      <c r="AL222" s="248" t="str">
        <f t="shared" si="7"/>
        <v/>
      </c>
      <c r="AM222" s="249" t="str">
        <f t="shared" si="8"/>
        <v/>
      </c>
      <c r="AN222" s="228" t="str">
        <f>+IF(A222="","",IF(C222="",70,VLOOKUP(I222,Hoja2!A:D,4,0)))</f>
        <v/>
      </c>
      <c r="AO222" s="109"/>
      <c r="AP222" s="109"/>
      <c r="AQ222" s="109"/>
      <c r="AR222" s="109"/>
      <c r="AS222" s="109"/>
      <c r="AT222" s="109"/>
      <c r="AU222" s="109"/>
      <c r="AV222" s="109"/>
      <c r="AW222" s="109"/>
      <c r="AX222" s="109"/>
      <c r="AY222" s="109"/>
      <c r="AZ222" s="109"/>
      <c r="BA222" s="109"/>
      <c r="BB222" s="109"/>
      <c r="BC222" s="109"/>
      <c r="BD222" s="109"/>
      <c r="BE222" s="109"/>
      <c r="BF222" s="109"/>
      <c r="BG222" s="109"/>
    </row>
    <row r="223" spans="1:59" ht="14.25" customHeight="1">
      <c r="A223" s="242"/>
      <c r="B223" s="83"/>
      <c r="C223" s="242"/>
      <c r="D223" s="83"/>
      <c r="E223" s="83"/>
      <c r="F223" s="83"/>
      <c r="G223" s="83" t="str">
        <f>+IFERROR(VLOOKUP(F223,Listas!$B:$C,2,0),"")</f>
        <v/>
      </c>
      <c r="H223" s="83"/>
      <c r="I223" s="83"/>
      <c r="J223" s="83"/>
      <c r="K223" s="83"/>
      <c r="L223" s="83"/>
      <c r="M223" s="83"/>
      <c r="N223" s="83"/>
      <c r="O223" s="243"/>
      <c r="P223" s="83"/>
      <c r="Q223" s="83"/>
      <c r="R223" s="83"/>
      <c r="S223" s="83"/>
      <c r="T223" s="83"/>
      <c r="U223" s="242"/>
      <c r="V223" s="83"/>
      <c r="W223" s="242"/>
      <c r="X223" s="242"/>
      <c r="Y223" s="83"/>
      <c r="Z223" s="244"/>
      <c r="AA223" s="245"/>
      <c r="AB223" s="244" t="str">
        <f t="shared" si="1"/>
        <v/>
      </c>
      <c r="AC223" s="83"/>
      <c r="AD223" s="83"/>
      <c r="AE223" s="83"/>
      <c r="AF223" s="83"/>
      <c r="AG223" s="246" t="str">
        <f t="shared" si="2"/>
        <v/>
      </c>
      <c r="AH223" s="247" t="str">
        <f t="shared" si="3"/>
        <v/>
      </c>
      <c r="AI223" s="83" t="str">
        <f t="shared" si="4"/>
        <v/>
      </c>
      <c r="AJ223" s="248" t="str">
        <f t="shared" si="5"/>
        <v/>
      </c>
      <c r="AK223" s="248" t="str">
        <f t="shared" si="6"/>
        <v/>
      </c>
      <c r="AL223" s="248" t="str">
        <f t="shared" si="7"/>
        <v/>
      </c>
      <c r="AM223" s="249" t="str">
        <f t="shared" si="8"/>
        <v/>
      </c>
      <c r="AN223" s="228" t="str">
        <f>+IF(A223="","",IF(C223="",70,VLOOKUP(I223,Hoja2!A:D,4,0)))</f>
        <v/>
      </c>
      <c r="AO223" s="109"/>
      <c r="AP223" s="109"/>
      <c r="AQ223" s="109"/>
      <c r="AR223" s="109"/>
      <c r="AS223" s="109"/>
      <c r="AT223" s="109"/>
      <c r="AU223" s="109"/>
      <c r="AV223" s="109"/>
      <c r="AW223" s="109"/>
      <c r="AX223" s="109"/>
      <c r="AY223" s="109"/>
      <c r="AZ223" s="109"/>
      <c r="BA223" s="109"/>
      <c r="BB223" s="109"/>
      <c r="BC223" s="109"/>
      <c r="BD223" s="109"/>
      <c r="BE223" s="109"/>
      <c r="BF223" s="109"/>
      <c r="BG223" s="109"/>
    </row>
    <row r="224" spans="1:59" ht="14.25" customHeight="1">
      <c r="A224" s="83"/>
      <c r="B224" s="83"/>
      <c r="C224" s="242"/>
      <c r="D224" s="83"/>
      <c r="E224" s="83"/>
      <c r="F224" s="83"/>
      <c r="G224" s="83" t="str">
        <f>+IFERROR(VLOOKUP(F224,Listas!$B:$C,2,0),"")</f>
        <v/>
      </c>
      <c r="H224" s="83"/>
      <c r="I224" s="83"/>
      <c r="J224" s="83"/>
      <c r="K224" s="83"/>
      <c r="L224" s="83"/>
      <c r="M224" s="83"/>
      <c r="N224" s="83"/>
      <c r="O224" s="243"/>
      <c r="P224" s="83"/>
      <c r="Q224" s="83"/>
      <c r="R224" s="83"/>
      <c r="S224" s="83"/>
      <c r="T224" s="83"/>
      <c r="U224" s="242"/>
      <c r="V224" s="83"/>
      <c r="W224" s="242"/>
      <c r="X224" s="242"/>
      <c r="Y224" s="83"/>
      <c r="Z224" s="244"/>
      <c r="AA224" s="245"/>
      <c r="AB224" s="244" t="str">
        <f t="shared" si="1"/>
        <v/>
      </c>
      <c r="AC224" s="83"/>
      <c r="AD224" s="83"/>
      <c r="AE224" s="83"/>
      <c r="AF224" s="83"/>
      <c r="AG224" s="246" t="str">
        <f t="shared" si="2"/>
        <v/>
      </c>
      <c r="AH224" s="247" t="str">
        <f t="shared" si="3"/>
        <v/>
      </c>
      <c r="AI224" s="83" t="str">
        <f t="shared" si="4"/>
        <v/>
      </c>
      <c r="AJ224" s="248" t="str">
        <f t="shared" si="5"/>
        <v/>
      </c>
      <c r="AK224" s="248" t="str">
        <f t="shared" si="6"/>
        <v/>
      </c>
      <c r="AL224" s="248" t="str">
        <f t="shared" si="7"/>
        <v/>
      </c>
      <c r="AM224" s="249" t="str">
        <f t="shared" si="8"/>
        <v/>
      </c>
      <c r="AN224" s="228" t="str">
        <f>+IF(A224="","",IF(C224="",70,VLOOKUP(I224,Hoja2!A:D,4,0)))</f>
        <v/>
      </c>
      <c r="AO224" s="109"/>
      <c r="AP224" s="109"/>
      <c r="AQ224" s="109"/>
      <c r="AR224" s="109"/>
      <c r="AS224" s="109"/>
      <c r="AT224" s="109"/>
      <c r="AU224" s="109"/>
      <c r="AV224" s="109"/>
      <c r="AW224" s="109"/>
      <c r="AX224" s="109"/>
      <c r="AY224" s="109"/>
      <c r="AZ224" s="109"/>
      <c r="BA224" s="109"/>
      <c r="BB224" s="109"/>
      <c r="BC224" s="109"/>
      <c r="BD224" s="109"/>
      <c r="BE224" s="109"/>
      <c r="BF224" s="109"/>
      <c r="BG224" s="109"/>
    </row>
    <row r="225" spans="1:59" ht="14.25" customHeight="1">
      <c r="A225" s="83"/>
      <c r="B225" s="83"/>
      <c r="C225" s="242"/>
      <c r="D225" s="83"/>
      <c r="E225" s="83"/>
      <c r="F225" s="83"/>
      <c r="G225" s="83" t="str">
        <f>+IFERROR(VLOOKUP(F225,Listas!$B:$C,2,0),"")</f>
        <v/>
      </c>
      <c r="H225" s="83"/>
      <c r="I225" s="83"/>
      <c r="J225" s="83"/>
      <c r="K225" s="83"/>
      <c r="L225" s="83"/>
      <c r="M225" s="83"/>
      <c r="N225" s="83"/>
      <c r="O225" s="243"/>
      <c r="P225" s="83"/>
      <c r="Q225" s="83"/>
      <c r="R225" s="83"/>
      <c r="S225" s="83"/>
      <c r="T225" s="83"/>
      <c r="U225" s="242"/>
      <c r="V225" s="83"/>
      <c r="W225" s="242"/>
      <c r="X225" s="242"/>
      <c r="Y225" s="83"/>
      <c r="Z225" s="244"/>
      <c r="AA225" s="245"/>
      <c r="AB225" s="244" t="str">
        <f t="shared" si="1"/>
        <v/>
      </c>
      <c r="AC225" s="83"/>
      <c r="AD225" s="83"/>
      <c r="AE225" s="83"/>
      <c r="AF225" s="83"/>
      <c r="AG225" s="246" t="str">
        <f t="shared" si="2"/>
        <v/>
      </c>
      <c r="AH225" s="247" t="str">
        <f t="shared" si="3"/>
        <v/>
      </c>
      <c r="AI225" s="83" t="str">
        <f t="shared" si="4"/>
        <v/>
      </c>
      <c r="AJ225" s="248" t="str">
        <f t="shared" si="5"/>
        <v/>
      </c>
      <c r="AK225" s="248" t="str">
        <f t="shared" si="6"/>
        <v/>
      </c>
      <c r="AL225" s="248" t="str">
        <f t="shared" si="7"/>
        <v/>
      </c>
      <c r="AM225" s="249" t="str">
        <f t="shared" si="8"/>
        <v/>
      </c>
      <c r="AN225" s="228" t="str">
        <f>+IF(A225="","",IF(C225="",70,VLOOKUP(I225,Hoja2!A:D,4,0)))</f>
        <v/>
      </c>
      <c r="AO225" s="109"/>
      <c r="AP225" s="109"/>
      <c r="AQ225" s="109"/>
      <c r="AR225" s="109"/>
      <c r="AS225" s="109"/>
      <c r="AT225" s="109"/>
      <c r="AU225" s="109"/>
      <c r="AV225" s="109"/>
      <c r="AW225" s="109"/>
      <c r="AX225" s="109"/>
      <c r="AY225" s="109"/>
      <c r="AZ225" s="109"/>
      <c r="BA225" s="109"/>
      <c r="BB225" s="109"/>
      <c r="BC225" s="109"/>
      <c r="BD225" s="109"/>
      <c r="BE225" s="109"/>
      <c r="BF225" s="109"/>
      <c r="BG225" s="109"/>
    </row>
    <row r="226" spans="1:59" ht="14.25" customHeight="1">
      <c r="A226" s="83"/>
      <c r="B226" s="83"/>
      <c r="C226" s="242"/>
      <c r="D226" s="83"/>
      <c r="E226" s="83"/>
      <c r="F226" s="83"/>
      <c r="G226" s="83" t="str">
        <f>+IFERROR(VLOOKUP(F226,Listas!$B:$C,2,0),"")</f>
        <v/>
      </c>
      <c r="H226" s="83"/>
      <c r="I226" s="83"/>
      <c r="J226" s="83"/>
      <c r="K226" s="83"/>
      <c r="L226" s="83"/>
      <c r="M226" s="83"/>
      <c r="N226" s="83"/>
      <c r="O226" s="243"/>
      <c r="P226" s="83"/>
      <c r="Q226" s="83"/>
      <c r="R226" s="83"/>
      <c r="S226" s="83"/>
      <c r="T226" s="83"/>
      <c r="U226" s="242"/>
      <c r="V226" s="83"/>
      <c r="W226" s="242"/>
      <c r="X226" s="242"/>
      <c r="Y226" s="83"/>
      <c r="Z226" s="244"/>
      <c r="AA226" s="245"/>
      <c r="AB226" s="244" t="str">
        <f t="shared" si="1"/>
        <v/>
      </c>
      <c r="AC226" s="83"/>
      <c r="AD226" s="83"/>
      <c r="AE226" s="83"/>
      <c r="AF226" s="83"/>
      <c r="AG226" s="246" t="str">
        <f t="shared" si="2"/>
        <v/>
      </c>
      <c r="AH226" s="247" t="str">
        <f t="shared" si="3"/>
        <v/>
      </c>
      <c r="AI226" s="83" t="str">
        <f t="shared" si="4"/>
        <v/>
      </c>
      <c r="AJ226" s="248" t="str">
        <f t="shared" si="5"/>
        <v/>
      </c>
      <c r="AK226" s="248" t="str">
        <f t="shared" si="6"/>
        <v/>
      </c>
      <c r="AL226" s="248" t="str">
        <f t="shared" si="7"/>
        <v/>
      </c>
      <c r="AM226" s="249" t="str">
        <f t="shared" si="8"/>
        <v/>
      </c>
      <c r="AN226" s="228" t="str">
        <f>+IF(A226="","",IF(C226="",70,VLOOKUP(I226,Hoja2!A:D,4,0)))</f>
        <v/>
      </c>
      <c r="AO226" s="109"/>
      <c r="AP226" s="109"/>
      <c r="AQ226" s="109"/>
      <c r="AR226" s="109"/>
      <c r="AS226" s="109"/>
      <c r="AT226" s="109"/>
      <c r="AU226" s="109"/>
      <c r="AV226" s="109"/>
      <c r="AW226" s="109"/>
      <c r="AX226" s="109"/>
      <c r="AY226" s="109"/>
      <c r="AZ226" s="109"/>
      <c r="BA226" s="109"/>
      <c r="BB226" s="109"/>
      <c r="BC226" s="109"/>
      <c r="BD226" s="109"/>
      <c r="BE226" s="109"/>
      <c r="BF226" s="109"/>
      <c r="BG226" s="109"/>
    </row>
    <row r="227" spans="1:59" ht="14.25" customHeight="1">
      <c r="A227" s="83"/>
      <c r="B227" s="83"/>
      <c r="C227" s="242"/>
      <c r="D227" s="83"/>
      <c r="E227" s="83"/>
      <c r="F227" s="83"/>
      <c r="G227" s="83" t="str">
        <f>+IFERROR(VLOOKUP(F227,Listas!$B:$C,2,0),"")</f>
        <v/>
      </c>
      <c r="H227" s="83"/>
      <c r="I227" s="83"/>
      <c r="J227" s="83"/>
      <c r="K227" s="83"/>
      <c r="L227" s="83"/>
      <c r="M227" s="83"/>
      <c r="N227" s="83"/>
      <c r="O227" s="243"/>
      <c r="P227" s="83"/>
      <c r="Q227" s="83"/>
      <c r="R227" s="83"/>
      <c r="S227" s="83"/>
      <c r="T227" s="83"/>
      <c r="U227" s="242"/>
      <c r="V227" s="83"/>
      <c r="W227" s="242"/>
      <c r="X227" s="242"/>
      <c r="Y227" s="83"/>
      <c r="Z227" s="244"/>
      <c r="AA227" s="245"/>
      <c r="AB227" s="244" t="str">
        <f t="shared" si="1"/>
        <v/>
      </c>
      <c r="AC227" s="83"/>
      <c r="AD227" s="83"/>
      <c r="AE227" s="83"/>
      <c r="AF227" s="83"/>
      <c r="AG227" s="246" t="str">
        <f t="shared" si="2"/>
        <v/>
      </c>
      <c r="AH227" s="247" t="str">
        <f t="shared" si="3"/>
        <v/>
      </c>
      <c r="AI227" s="83" t="str">
        <f t="shared" si="4"/>
        <v/>
      </c>
      <c r="AJ227" s="248" t="str">
        <f t="shared" si="5"/>
        <v/>
      </c>
      <c r="AK227" s="248" t="str">
        <f t="shared" si="6"/>
        <v/>
      </c>
      <c r="AL227" s="248" t="str">
        <f t="shared" si="7"/>
        <v/>
      </c>
      <c r="AM227" s="249" t="str">
        <f t="shared" si="8"/>
        <v/>
      </c>
      <c r="AN227" s="228" t="str">
        <f>+IF(A227="","",IF(C227="",70,VLOOKUP(I227,Hoja2!A:D,4,0)))</f>
        <v/>
      </c>
      <c r="AO227" s="109"/>
      <c r="AP227" s="109"/>
      <c r="AQ227" s="109"/>
      <c r="AR227" s="109"/>
      <c r="AS227" s="109"/>
      <c r="AT227" s="109"/>
      <c r="AU227" s="109"/>
      <c r="AV227" s="109"/>
      <c r="AW227" s="109"/>
      <c r="AX227" s="109"/>
      <c r="AY227" s="109"/>
      <c r="AZ227" s="109"/>
      <c r="BA227" s="109"/>
      <c r="BB227" s="109"/>
      <c r="BC227" s="109"/>
      <c r="BD227" s="109"/>
      <c r="BE227" s="109"/>
      <c r="BF227" s="109"/>
      <c r="BG227" s="109"/>
    </row>
    <row r="228" spans="1:59" ht="14.25" customHeight="1">
      <c r="A228" s="83"/>
      <c r="B228" s="83"/>
      <c r="C228" s="242"/>
      <c r="D228" s="83"/>
      <c r="E228" s="83"/>
      <c r="F228" s="83"/>
      <c r="G228" s="83" t="str">
        <f>+IFERROR(VLOOKUP(F228,Listas!$B:$C,2,0),"")</f>
        <v/>
      </c>
      <c r="H228" s="83"/>
      <c r="I228" s="83"/>
      <c r="J228" s="83"/>
      <c r="K228" s="83"/>
      <c r="L228" s="83"/>
      <c r="M228" s="83"/>
      <c r="N228" s="83"/>
      <c r="O228" s="243"/>
      <c r="P228" s="83"/>
      <c r="Q228" s="83"/>
      <c r="R228" s="83"/>
      <c r="S228" s="83"/>
      <c r="T228" s="83"/>
      <c r="U228" s="83"/>
      <c r="V228" s="83"/>
      <c r="W228" s="242"/>
      <c r="X228" s="242"/>
      <c r="Y228" s="83"/>
      <c r="Z228" s="244"/>
      <c r="AA228" s="245"/>
      <c r="AB228" s="244" t="str">
        <f t="shared" si="1"/>
        <v/>
      </c>
      <c r="AC228" s="83"/>
      <c r="AD228" s="83"/>
      <c r="AE228" s="83"/>
      <c r="AF228" s="83"/>
      <c r="AG228" s="246" t="str">
        <f t="shared" si="2"/>
        <v/>
      </c>
      <c r="AH228" s="247" t="str">
        <f t="shared" si="3"/>
        <v/>
      </c>
      <c r="AI228" s="83" t="str">
        <f t="shared" si="4"/>
        <v/>
      </c>
      <c r="AJ228" s="248" t="str">
        <f t="shared" si="5"/>
        <v/>
      </c>
      <c r="AK228" s="248" t="str">
        <f t="shared" si="6"/>
        <v/>
      </c>
      <c r="AL228" s="248" t="str">
        <f t="shared" si="7"/>
        <v/>
      </c>
      <c r="AM228" s="249" t="str">
        <f t="shared" si="8"/>
        <v/>
      </c>
      <c r="AN228" s="228" t="str">
        <f>+IF(A228="","",IF(C228="",70,VLOOKUP(I228,Hoja2!A:D,4,0)))</f>
        <v/>
      </c>
      <c r="AO228" s="109"/>
      <c r="AP228" s="109"/>
      <c r="AQ228" s="109"/>
      <c r="AR228" s="109"/>
      <c r="AS228" s="109"/>
      <c r="AT228" s="109"/>
      <c r="AU228" s="109"/>
      <c r="AV228" s="109"/>
      <c r="AW228" s="109"/>
      <c r="AX228" s="109"/>
      <c r="AY228" s="109"/>
      <c r="AZ228" s="109"/>
      <c r="BA228" s="109"/>
      <c r="BB228" s="109"/>
      <c r="BC228" s="109"/>
      <c r="BD228" s="109"/>
      <c r="BE228" s="109"/>
      <c r="BF228" s="109"/>
      <c r="BG228" s="109"/>
    </row>
    <row r="229" spans="1:59" ht="14.25" customHeight="1">
      <c r="A229" s="83"/>
      <c r="B229" s="83"/>
      <c r="C229" s="242"/>
      <c r="D229" s="83"/>
      <c r="E229" s="83"/>
      <c r="F229" s="83"/>
      <c r="G229" s="83" t="str">
        <f>+IFERROR(VLOOKUP(F229,Listas!$B:$C,2,0),"")</f>
        <v/>
      </c>
      <c r="H229" s="83"/>
      <c r="I229" s="83"/>
      <c r="J229" s="83"/>
      <c r="K229" s="83"/>
      <c r="L229" s="83"/>
      <c r="M229" s="83"/>
      <c r="N229" s="83"/>
      <c r="O229" s="243"/>
      <c r="P229" s="83"/>
      <c r="Q229" s="83"/>
      <c r="R229" s="83"/>
      <c r="S229" s="83"/>
      <c r="T229" s="83"/>
      <c r="U229" s="83"/>
      <c r="V229" s="83"/>
      <c r="W229" s="242"/>
      <c r="X229" s="242"/>
      <c r="Y229" s="83"/>
      <c r="Z229" s="244"/>
      <c r="AA229" s="245"/>
      <c r="AB229" s="244" t="str">
        <f t="shared" si="1"/>
        <v/>
      </c>
      <c r="AC229" s="83"/>
      <c r="AD229" s="83"/>
      <c r="AE229" s="83"/>
      <c r="AF229" s="83"/>
      <c r="AG229" s="246" t="str">
        <f t="shared" si="2"/>
        <v/>
      </c>
      <c r="AH229" s="247" t="str">
        <f t="shared" si="3"/>
        <v/>
      </c>
      <c r="AI229" s="83" t="str">
        <f t="shared" si="4"/>
        <v/>
      </c>
      <c r="AJ229" s="248" t="str">
        <f t="shared" si="5"/>
        <v/>
      </c>
      <c r="AK229" s="248" t="str">
        <f t="shared" si="6"/>
        <v/>
      </c>
      <c r="AL229" s="248" t="str">
        <f t="shared" si="7"/>
        <v/>
      </c>
      <c r="AM229" s="249" t="str">
        <f t="shared" si="8"/>
        <v/>
      </c>
      <c r="AN229" s="228" t="str">
        <f>+IF(A229="","",IF(C229="",70,VLOOKUP(I229,Hoja2!A:D,4,0)))</f>
        <v/>
      </c>
      <c r="AO229" s="109"/>
      <c r="AP229" s="109"/>
      <c r="AQ229" s="109"/>
      <c r="AR229" s="109"/>
      <c r="AS229" s="109"/>
      <c r="AT229" s="109"/>
      <c r="AU229" s="109"/>
      <c r="AV229" s="109"/>
      <c r="AW229" s="109"/>
      <c r="AX229" s="109"/>
      <c r="AY229" s="109"/>
      <c r="AZ229" s="109"/>
      <c r="BA229" s="109"/>
      <c r="BB229" s="109"/>
      <c r="BC229" s="109"/>
      <c r="BD229" s="109"/>
      <c r="BE229" s="109"/>
      <c r="BF229" s="109"/>
      <c r="BG229" s="109"/>
    </row>
    <row r="230" spans="1:59" ht="14.25" customHeight="1">
      <c r="A230" s="83"/>
      <c r="B230" s="83"/>
      <c r="C230" s="242"/>
      <c r="D230" s="83"/>
      <c r="E230" s="83"/>
      <c r="F230" s="83"/>
      <c r="G230" s="83" t="str">
        <f>+IFERROR(VLOOKUP(F230,Listas!$B:$C,2,0),"")</f>
        <v/>
      </c>
      <c r="H230" s="83"/>
      <c r="I230" s="83"/>
      <c r="J230" s="83"/>
      <c r="K230" s="83"/>
      <c r="L230" s="83"/>
      <c r="M230" s="83"/>
      <c r="N230" s="83"/>
      <c r="O230" s="243"/>
      <c r="P230" s="83"/>
      <c r="Q230" s="83"/>
      <c r="R230" s="83"/>
      <c r="S230" s="83"/>
      <c r="T230" s="83"/>
      <c r="U230" s="83"/>
      <c r="V230" s="83"/>
      <c r="W230" s="242"/>
      <c r="X230" s="242"/>
      <c r="Y230" s="83"/>
      <c r="Z230" s="244"/>
      <c r="AA230" s="245"/>
      <c r="AB230" s="244" t="str">
        <f t="shared" si="1"/>
        <v/>
      </c>
      <c r="AC230" s="83"/>
      <c r="AD230" s="83"/>
      <c r="AE230" s="83"/>
      <c r="AF230" s="83"/>
      <c r="AG230" s="246" t="str">
        <f t="shared" si="2"/>
        <v/>
      </c>
      <c r="AH230" s="247" t="str">
        <f t="shared" si="3"/>
        <v/>
      </c>
      <c r="AI230" s="83" t="str">
        <f t="shared" si="4"/>
        <v/>
      </c>
      <c r="AJ230" s="248" t="str">
        <f t="shared" si="5"/>
        <v/>
      </c>
      <c r="AK230" s="248" t="str">
        <f t="shared" si="6"/>
        <v/>
      </c>
      <c r="AL230" s="248" t="str">
        <f t="shared" si="7"/>
        <v/>
      </c>
      <c r="AM230" s="249" t="str">
        <f t="shared" si="8"/>
        <v/>
      </c>
      <c r="AN230" s="228" t="str">
        <f>+IF(A230="","",IF(C230="",70,VLOOKUP(I230,Hoja2!A:D,4,0)))</f>
        <v/>
      </c>
      <c r="AO230" s="109"/>
      <c r="AP230" s="109"/>
      <c r="AQ230" s="109"/>
      <c r="AR230" s="109"/>
      <c r="AS230" s="109"/>
      <c r="AT230" s="109"/>
      <c r="AU230" s="109"/>
      <c r="AV230" s="109"/>
      <c r="AW230" s="109"/>
      <c r="AX230" s="109"/>
      <c r="AY230" s="109"/>
      <c r="AZ230" s="109"/>
      <c r="BA230" s="109"/>
      <c r="BB230" s="109"/>
      <c r="BC230" s="109"/>
      <c r="BD230" s="109"/>
      <c r="BE230" s="109"/>
      <c r="BF230" s="109"/>
      <c r="BG230" s="109"/>
    </row>
    <row r="231" spans="1:59" ht="14.25" customHeight="1">
      <c r="A231" s="83"/>
      <c r="B231" s="83"/>
      <c r="C231" s="242"/>
      <c r="D231" s="83"/>
      <c r="E231" s="83"/>
      <c r="F231" s="83"/>
      <c r="G231" s="83" t="str">
        <f>+IFERROR(VLOOKUP(F231,Listas!$B:$C,2,0),"")</f>
        <v/>
      </c>
      <c r="H231" s="83"/>
      <c r="I231" s="83"/>
      <c r="J231" s="83"/>
      <c r="K231" s="83"/>
      <c r="L231" s="83"/>
      <c r="M231" s="83"/>
      <c r="N231" s="83"/>
      <c r="O231" s="243"/>
      <c r="P231" s="83"/>
      <c r="Q231" s="83"/>
      <c r="R231" s="83"/>
      <c r="S231" s="83"/>
      <c r="T231" s="83"/>
      <c r="U231" s="83"/>
      <c r="V231" s="83"/>
      <c r="W231" s="242"/>
      <c r="X231" s="242"/>
      <c r="Y231" s="83"/>
      <c r="Z231" s="244"/>
      <c r="AA231" s="245"/>
      <c r="AB231" s="244" t="str">
        <f t="shared" si="1"/>
        <v/>
      </c>
      <c r="AC231" s="83"/>
      <c r="AD231" s="83"/>
      <c r="AE231" s="83"/>
      <c r="AF231" s="83"/>
      <c r="AG231" s="246" t="str">
        <f t="shared" si="2"/>
        <v/>
      </c>
      <c r="AH231" s="247" t="str">
        <f t="shared" si="3"/>
        <v/>
      </c>
      <c r="AI231" s="83" t="str">
        <f t="shared" si="4"/>
        <v/>
      </c>
      <c r="AJ231" s="248" t="str">
        <f t="shared" si="5"/>
        <v/>
      </c>
      <c r="AK231" s="248" t="str">
        <f t="shared" si="6"/>
        <v/>
      </c>
      <c r="AL231" s="248" t="str">
        <f t="shared" si="7"/>
        <v/>
      </c>
      <c r="AM231" s="249" t="str">
        <f t="shared" si="8"/>
        <v/>
      </c>
      <c r="AN231" s="228" t="str">
        <f>+IF(A231="","",IF(C231="",70,VLOOKUP(I231,Hoja2!A:D,4,0)))</f>
        <v/>
      </c>
      <c r="AO231" s="109"/>
      <c r="AP231" s="109"/>
      <c r="AQ231" s="109"/>
      <c r="AR231" s="109"/>
      <c r="AS231" s="109"/>
      <c r="AT231" s="109"/>
      <c r="AU231" s="109"/>
      <c r="AV231" s="109"/>
      <c r="AW231" s="109"/>
      <c r="AX231" s="109"/>
      <c r="AY231" s="109"/>
      <c r="AZ231" s="109"/>
      <c r="BA231" s="109"/>
      <c r="BB231" s="109"/>
      <c r="BC231" s="109"/>
      <c r="BD231" s="109"/>
      <c r="BE231" s="109"/>
      <c r="BF231" s="109"/>
      <c r="BG231" s="109"/>
    </row>
    <row r="232" spans="1:59" ht="14.25" customHeight="1">
      <c r="A232" s="83"/>
      <c r="B232" s="83"/>
      <c r="C232" s="242"/>
      <c r="D232" s="83"/>
      <c r="E232" s="83"/>
      <c r="F232" s="83"/>
      <c r="G232" s="83" t="str">
        <f>+IFERROR(VLOOKUP(F232,Listas!$B:$C,2,0),"")</f>
        <v/>
      </c>
      <c r="H232" s="83"/>
      <c r="I232" s="83"/>
      <c r="J232" s="83"/>
      <c r="K232" s="83"/>
      <c r="L232" s="83"/>
      <c r="M232" s="83"/>
      <c r="N232" s="83"/>
      <c r="O232" s="243"/>
      <c r="P232" s="83"/>
      <c r="Q232" s="83"/>
      <c r="R232" s="83"/>
      <c r="S232" s="83"/>
      <c r="T232" s="83"/>
      <c r="U232" s="83"/>
      <c r="V232" s="83"/>
      <c r="W232" s="242"/>
      <c r="X232" s="242"/>
      <c r="Y232" s="83"/>
      <c r="Z232" s="244"/>
      <c r="AA232" s="245"/>
      <c r="AB232" s="244" t="str">
        <f t="shared" si="1"/>
        <v/>
      </c>
      <c r="AC232" s="83"/>
      <c r="AD232" s="83"/>
      <c r="AE232" s="83"/>
      <c r="AF232" s="83"/>
      <c r="AG232" s="246" t="str">
        <f t="shared" si="2"/>
        <v/>
      </c>
      <c r="AH232" s="247" t="str">
        <f t="shared" si="3"/>
        <v/>
      </c>
      <c r="AI232" s="83" t="str">
        <f t="shared" si="4"/>
        <v/>
      </c>
      <c r="AJ232" s="248" t="str">
        <f t="shared" si="5"/>
        <v/>
      </c>
      <c r="AK232" s="248" t="str">
        <f t="shared" si="6"/>
        <v/>
      </c>
      <c r="AL232" s="248" t="str">
        <f t="shared" si="7"/>
        <v/>
      </c>
      <c r="AM232" s="249" t="str">
        <f t="shared" si="8"/>
        <v/>
      </c>
      <c r="AN232" s="228" t="str">
        <f>+IF(A232="","",IF(C232="",70,VLOOKUP(I232,Hoja2!A:D,4,0)))</f>
        <v/>
      </c>
      <c r="AO232" s="109"/>
      <c r="AP232" s="109"/>
      <c r="AQ232" s="109"/>
      <c r="AR232" s="109"/>
      <c r="AS232" s="109"/>
      <c r="AT232" s="109"/>
      <c r="AU232" s="109"/>
      <c r="AV232" s="109"/>
      <c r="AW232" s="109"/>
      <c r="AX232" s="109"/>
      <c r="AY232" s="109"/>
      <c r="AZ232" s="109"/>
      <c r="BA232" s="109"/>
      <c r="BB232" s="109"/>
      <c r="BC232" s="109"/>
      <c r="BD232" s="109"/>
      <c r="BE232" s="109"/>
      <c r="BF232" s="109"/>
      <c r="BG232" s="109"/>
    </row>
    <row r="233" spans="1:59" ht="14.25" customHeight="1">
      <c r="A233" s="83"/>
      <c r="B233" s="83"/>
      <c r="C233" s="242"/>
      <c r="D233" s="83"/>
      <c r="E233" s="83"/>
      <c r="F233" s="83"/>
      <c r="G233" s="83" t="str">
        <f>+IFERROR(VLOOKUP(F233,Listas!$B:$C,2,0),"")</f>
        <v/>
      </c>
      <c r="H233" s="83"/>
      <c r="I233" s="83"/>
      <c r="J233" s="83"/>
      <c r="K233" s="83"/>
      <c r="L233" s="83"/>
      <c r="M233" s="83"/>
      <c r="N233" s="83"/>
      <c r="O233" s="243"/>
      <c r="P233" s="83"/>
      <c r="Q233" s="83"/>
      <c r="R233" s="83"/>
      <c r="S233" s="83"/>
      <c r="T233" s="83"/>
      <c r="U233" s="83"/>
      <c r="V233" s="83"/>
      <c r="W233" s="242"/>
      <c r="X233" s="242"/>
      <c r="Y233" s="83"/>
      <c r="Z233" s="244"/>
      <c r="AA233" s="245"/>
      <c r="AB233" s="244" t="str">
        <f t="shared" si="1"/>
        <v/>
      </c>
      <c r="AC233" s="83"/>
      <c r="AD233" s="83"/>
      <c r="AE233" s="83"/>
      <c r="AF233" s="83"/>
      <c r="AG233" s="246" t="str">
        <f t="shared" si="2"/>
        <v/>
      </c>
      <c r="AH233" s="247" t="str">
        <f t="shared" si="3"/>
        <v/>
      </c>
      <c r="AI233" s="83" t="str">
        <f t="shared" si="4"/>
        <v/>
      </c>
      <c r="AJ233" s="248" t="str">
        <f t="shared" si="5"/>
        <v/>
      </c>
      <c r="AK233" s="248" t="str">
        <f t="shared" si="6"/>
        <v/>
      </c>
      <c r="AL233" s="248" t="str">
        <f t="shared" si="7"/>
        <v/>
      </c>
      <c r="AM233" s="249" t="str">
        <f t="shared" si="8"/>
        <v/>
      </c>
      <c r="AN233" s="228" t="str">
        <f>+IF(A233="","",IF(C233="",70,VLOOKUP(I233,Hoja2!A:D,4,0)))</f>
        <v/>
      </c>
      <c r="AO233" s="109"/>
      <c r="AP233" s="109"/>
      <c r="AQ233" s="109"/>
      <c r="AR233" s="109"/>
      <c r="AS233" s="109"/>
      <c r="AT233" s="109"/>
      <c r="AU233" s="109"/>
      <c r="AV233" s="109"/>
      <c r="AW233" s="109"/>
      <c r="AX233" s="109"/>
      <c r="AY233" s="109"/>
      <c r="AZ233" s="109"/>
      <c r="BA233" s="109"/>
      <c r="BB233" s="109"/>
      <c r="BC233" s="109"/>
      <c r="BD233" s="109"/>
      <c r="BE233" s="109"/>
      <c r="BF233" s="109"/>
      <c r="BG233" s="109"/>
    </row>
    <row r="234" spans="1:59" ht="14.25" customHeight="1">
      <c r="A234" s="83"/>
      <c r="B234" s="83"/>
      <c r="C234" s="242"/>
      <c r="D234" s="83"/>
      <c r="E234" s="83"/>
      <c r="F234" s="83"/>
      <c r="G234" s="83" t="str">
        <f>+IFERROR(VLOOKUP(F234,Listas!$B:$C,2,0),"")</f>
        <v/>
      </c>
      <c r="H234" s="83"/>
      <c r="I234" s="83"/>
      <c r="J234" s="83"/>
      <c r="K234" s="83"/>
      <c r="L234" s="83"/>
      <c r="M234" s="83"/>
      <c r="N234" s="83"/>
      <c r="O234" s="243"/>
      <c r="P234" s="83"/>
      <c r="Q234" s="83"/>
      <c r="R234" s="83"/>
      <c r="S234" s="83"/>
      <c r="T234" s="83"/>
      <c r="U234" s="83"/>
      <c r="V234" s="83"/>
      <c r="W234" s="242"/>
      <c r="X234" s="242"/>
      <c r="Y234" s="83"/>
      <c r="Z234" s="244"/>
      <c r="AA234" s="245"/>
      <c r="AB234" s="244" t="str">
        <f t="shared" si="1"/>
        <v/>
      </c>
      <c r="AC234" s="83"/>
      <c r="AD234" s="83"/>
      <c r="AE234" s="83"/>
      <c r="AF234" s="83"/>
      <c r="AG234" s="246" t="str">
        <f t="shared" si="2"/>
        <v/>
      </c>
      <c r="AH234" s="247" t="str">
        <f t="shared" si="3"/>
        <v/>
      </c>
      <c r="AI234" s="83" t="str">
        <f t="shared" si="4"/>
        <v/>
      </c>
      <c r="AJ234" s="248" t="str">
        <f t="shared" si="5"/>
        <v/>
      </c>
      <c r="AK234" s="248" t="str">
        <f t="shared" si="6"/>
        <v/>
      </c>
      <c r="AL234" s="248" t="str">
        <f t="shared" si="7"/>
        <v/>
      </c>
      <c r="AM234" s="249" t="str">
        <f t="shared" si="8"/>
        <v/>
      </c>
      <c r="AN234" s="228" t="str">
        <f>+IF(A234="","",IF(C234="",70,VLOOKUP(I234,Hoja2!A:D,4,0)))</f>
        <v/>
      </c>
      <c r="AO234" s="109"/>
      <c r="AP234" s="109"/>
      <c r="AQ234" s="109"/>
      <c r="AR234" s="109"/>
      <c r="AS234" s="109"/>
      <c r="AT234" s="109"/>
      <c r="AU234" s="109"/>
      <c r="AV234" s="109"/>
      <c r="AW234" s="109"/>
      <c r="AX234" s="109"/>
      <c r="AY234" s="109"/>
      <c r="AZ234" s="109"/>
      <c r="BA234" s="109"/>
      <c r="BB234" s="109"/>
      <c r="BC234" s="109"/>
      <c r="BD234" s="109"/>
      <c r="BE234" s="109"/>
      <c r="BF234" s="109"/>
      <c r="BG234" s="109"/>
    </row>
    <row r="235" spans="1:59" ht="14.25" customHeight="1">
      <c r="A235" s="83"/>
      <c r="B235" s="83"/>
      <c r="C235" s="242"/>
      <c r="D235" s="83"/>
      <c r="E235" s="83"/>
      <c r="F235" s="83"/>
      <c r="G235" s="83" t="str">
        <f>+IFERROR(VLOOKUP(F235,Listas!$B:$C,2,0),"")</f>
        <v/>
      </c>
      <c r="H235" s="83"/>
      <c r="I235" s="83"/>
      <c r="J235" s="83"/>
      <c r="K235" s="83"/>
      <c r="L235" s="83"/>
      <c r="M235" s="83"/>
      <c r="N235" s="83"/>
      <c r="O235" s="243"/>
      <c r="P235" s="83"/>
      <c r="Q235" s="83"/>
      <c r="R235" s="83"/>
      <c r="S235" s="83"/>
      <c r="T235" s="83"/>
      <c r="U235" s="83"/>
      <c r="V235" s="83"/>
      <c r="W235" s="242"/>
      <c r="X235" s="242"/>
      <c r="Y235" s="83"/>
      <c r="Z235" s="244"/>
      <c r="AA235" s="245"/>
      <c r="AB235" s="244" t="str">
        <f t="shared" si="1"/>
        <v/>
      </c>
      <c r="AC235" s="83"/>
      <c r="AD235" s="83"/>
      <c r="AE235" s="83"/>
      <c r="AF235" s="83"/>
      <c r="AG235" s="246" t="str">
        <f t="shared" si="2"/>
        <v/>
      </c>
      <c r="AH235" s="247" t="str">
        <f t="shared" si="3"/>
        <v/>
      </c>
      <c r="AI235" s="83" t="str">
        <f t="shared" si="4"/>
        <v/>
      </c>
      <c r="AJ235" s="248" t="str">
        <f t="shared" si="5"/>
        <v/>
      </c>
      <c r="AK235" s="248" t="str">
        <f t="shared" si="6"/>
        <v/>
      </c>
      <c r="AL235" s="248" t="str">
        <f t="shared" si="7"/>
        <v/>
      </c>
      <c r="AM235" s="249" t="str">
        <f t="shared" si="8"/>
        <v/>
      </c>
      <c r="AN235" s="228" t="str">
        <f>+IF(A235="","",IF(C235="",70,VLOOKUP(I235,Hoja2!A:D,4,0)))</f>
        <v/>
      </c>
      <c r="AO235" s="109"/>
      <c r="AP235" s="109"/>
      <c r="AQ235" s="109"/>
      <c r="AR235" s="109"/>
      <c r="AS235" s="109"/>
      <c r="AT235" s="109"/>
      <c r="AU235" s="109"/>
      <c r="AV235" s="109"/>
      <c r="AW235" s="109"/>
      <c r="AX235" s="109"/>
      <c r="AY235" s="109"/>
      <c r="AZ235" s="109"/>
      <c r="BA235" s="109"/>
      <c r="BB235" s="109"/>
      <c r="BC235" s="109"/>
      <c r="BD235" s="109"/>
      <c r="BE235" s="109"/>
      <c r="BF235" s="109"/>
      <c r="BG235" s="109"/>
    </row>
    <row r="236" spans="1:59" ht="14.25" customHeight="1">
      <c r="A236" s="83"/>
      <c r="B236" s="83"/>
      <c r="C236" s="242"/>
      <c r="D236" s="83"/>
      <c r="E236" s="83"/>
      <c r="F236" s="83"/>
      <c r="G236" s="83" t="str">
        <f>+IFERROR(VLOOKUP(F236,Listas!$B:$C,2,0),"")</f>
        <v/>
      </c>
      <c r="H236" s="83"/>
      <c r="I236" s="83"/>
      <c r="J236" s="83"/>
      <c r="K236" s="83"/>
      <c r="L236" s="83"/>
      <c r="M236" s="83"/>
      <c r="N236" s="83"/>
      <c r="O236" s="243"/>
      <c r="P236" s="83"/>
      <c r="Q236" s="83"/>
      <c r="R236" s="83"/>
      <c r="S236" s="83"/>
      <c r="T236" s="83"/>
      <c r="U236" s="83"/>
      <c r="V236" s="83"/>
      <c r="W236" s="242"/>
      <c r="X236" s="242"/>
      <c r="Y236" s="83"/>
      <c r="Z236" s="244"/>
      <c r="AA236" s="245"/>
      <c r="AB236" s="244" t="str">
        <f t="shared" si="1"/>
        <v/>
      </c>
      <c r="AC236" s="83"/>
      <c r="AD236" s="83"/>
      <c r="AE236" s="83"/>
      <c r="AF236" s="83"/>
      <c r="AG236" s="246" t="str">
        <f t="shared" si="2"/>
        <v/>
      </c>
      <c r="AH236" s="247" t="str">
        <f t="shared" si="3"/>
        <v/>
      </c>
      <c r="AI236" s="83" t="str">
        <f t="shared" si="4"/>
        <v/>
      </c>
      <c r="AJ236" s="248" t="str">
        <f t="shared" si="5"/>
        <v/>
      </c>
      <c r="AK236" s="248" t="str">
        <f t="shared" si="6"/>
        <v/>
      </c>
      <c r="AL236" s="248" t="str">
        <f t="shared" si="7"/>
        <v/>
      </c>
      <c r="AM236" s="249" t="str">
        <f t="shared" si="8"/>
        <v/>
      </c>
      <c r="AN236" s="228" t="str">
        <f>+IF(A236="","",IF(C236="",70,VLOOKUP(I236,Hoja2!A:D,4,0)))</f>
        <v/>
      </c>
      <c r="AO236" s="109"/>
      <c r="AP236" s="109"/>
      <c r="AQ236" s="109"/>
      <c r="AR236" s="109"/>
      <c r="AS236" s="109"/>
      <c r="AT236" s="109"/>
      <c r="AU236" s="109"/>
      <c r="AV236" s="109"/>
      <c r="AW236" s="109"/>
      <c r="AX236" s="109"/>
      <c r="AY236" s="109"/>
      <c r="AZ236" s="109"/>
      <c r="BA236" s="109"/>
      <c r="BB236" s="109"/>
      <c r="BC236" s="109"/>
      <c r="BD236" s="109"/>
      <c r="BE236" s="109"/>
      <c r="BF236" s="109"/>
      <c r="BG236" s="109"/>
    </row>
    <row r="237" spans="1:59" ht="14.25" customHeight="1">
      <c r="A237" s="83"/>
      <c r="B237" s="83"/>
      <c r="C237" s="242"/>
      <c r="D237" s="83"/>
      <c r="E237" s="83"/>
      <c r="F237" s="83"/>
      <c r="G237" s="83" t="str">
        <f>+IFERROR(VLOOKUP(F237,Listas!$B:$C,2,0),"")</f>
        <v/>
      </c>
      <c r="H237" s="83"/>
      <c r="I237" s="83"/>
      <c r="J237" s="83"/>
      <c r="K237" s="83"/>
      <c r="L237" s="83"/>
      <c r="M237" s="83"/>
      <c r="N237" s="83"/>
      <c r="O237" s="243"/>
      <c r="P237" s="83"/>
      <c r="Q237" s="83"/>
      <c r="R237" s="83"/>
      <c r="S237" s="83"/>
      <c r="T237" s="83"/>
      <c r="U237" s="83"/>
      <c r="V237" s="83"/>
      <c r="W237" s="242"/>
      <c r="X237" s="242"/>
      <c r="Y237" s="83"/>
      <c r="Z237" s="244"/>
      <c r="AA237" s="245"/>
      <c r="AB237" s="244" t="str">
        <f t="shared" si="1"/>
        <v/>
      </c>
      <c r="AC237" s="83"/>
      <c r="AD237" s="83"/>
      <c r="AE237" s="83"/>
      <c r="AF237" s="83"/>
      <c r="AG237" s="246" t="str">
        <f t="shared" si="2"/>
        <v/>
      </c>
      <c r="AH237" s="247" t="str">
        <f t="shared" si="3"/>
        <v/>
      </c>
      <c r="AI237" s="83" t="str">
        <f t="shared" si="4"/>
        <v/>
      </c>
      <c r="AJ237" s="248" t="str">
        <f t="shared" si="5"/>
        <v/>
      </c>
      <c r="AK237" s="248" t="str">
        <f t="shared" si="6"/>
        <v/>
      </c>
      <c r="AL237" s="248" t="str">
        <f t="shared" si="7"/>
        <v/>
      </c>
      <c r="AM237" s="249" t="str">
        <f t="shared" si="8"/>
        <v/>
      </c>
      <c r="AN237" s="228" t="str">
        <f>+IF(A237="","",IF(C237="",70,VLOOKUP(I237,Hoja2!A:D,4,0)))</f>
        <v/>
      </c>
      <c r="AO237" s="109"/>
      <c r="AP237" s="109"/>
      <c r="AQ237" s="109"/>
      <c r="AR237" s="109"/>
      <c r="AS237" s="109"/>
      <c r="AT237" s="109"/>
      <c r="AU237" s="109"/>
      <c r="AV237" s="109"/>
      <c r="AW237" s="109"/>
      <c r="AX237" s="109"/>
      <c r="AY237" s="109"/>
      <c r="AZ237" s="109"/>
      <c r="BA237" s="109"/>
      <c r="BB237" s="109"/>
      <c r="BC237" s="109"/>
      <c r="BD237" s="109"/>
      <c r="BE237" s="109"/>
      <c r="BF237" s="109"/>
      <c r="BG237" s="109"/>
    </row>
    <row r="238" spans="1:59" ht="14.25" customHeight="1">
      <c r="A238" s="83"/>
      <c r="B238" s="83"/>
      <c r="C238" s="242"/>
      <c r="D238" s="83"/>
      <c r="E238" s="83"/>
      <c r="F238" s="83"/>
      <c r="G238" s="83" t="str">
        <f>+IFERROR(VLOOKUP(F238,Listas!$B:$C,2,0),"")</f>
        <v/>
      </c>
      <c r="H238" s="83"/>
      <c r="I238" s="83"/>
      <c r="J238" s="83"/>
      <c r="K238" s="83"/>
      <c r="L238" s="83"/>
      <c r="M238" s="83"/>
      <c r="N238" s="83"/>
      <c r="O238" s="243"/>
      <c r="P238" s="83"/>
      <c r="Q238" s="83"/>
      <c r="R238" s="83"/>
      <c r="S238" s="83"/>
      <c r="T238" s="83"/>
      <c r="U238" s="83"/>
      <c r="V238" s="83"/>
      <c r="W238" s="242"/>
      <c r="X238" s="242"/>
      <c r="Y238" s="83"/>
      <c r="Z238" s="244"/>
      <c r="AA238" s="245"/>
      <c r="AB238" s="244" t="str">
        <f t="shared" si="1"/>
        <v/>
      </c>
      <c r="AC238" s="83"/>
      <c r="AD238" s="83"/>
      <c r="AE238" s="83"/>
      <c r="AF238" s="83"/>
      <c r="AG238" s="246" t="str">
        <f t="shared" si="2"/>
        <v/>
      </c>
      <c r="AH238" s="247" t="str">
        <f t="shared" si="3"/>
        <v/>
      </c>
      <c r="AI238" s="83" t="str">
        <f t="shared" si="4"/>
        <v/>
      </c>
      <c r="AJ238" s="248" t="str">
        <f t="shared" si="5"/>
        <v/>
      </c>
      <c r="AK238" s="248" t="str">
        <f t="shared" si="6"/>
        <v/>
      </c>
      <c r="AL238" s="248" t="str">
        <f t="shared" si="7"/>
        <v/>
      </c>
      <c r="AM238" s="249" t="str">
        <f t="shared" si="8"/>
        <v/>
      </c>
      <c r="AN238" s="228" t="str">
        <f>+IF(A238="","",IF(C238="",70,VLOOKUP(I238,Hoja2!A:D,4,0)))</f>
        <v/>
      </c>
      <c r="AO238" s="109"/>
      <c r="AP238" s="109"/>
      <c r="AQ238" s="109"/>
      <c r="AR238" s="109"/>
      <c r="AS238" s="109"/>
      <c r="AT238" s="109"/>
      <c r="AU238" s="109"/>
      <c r="AV238" s="109"/>
      <c r="AW238" s="109"/>
      <c r="AX238" s="109"/>
      <c r="AY238" s="109"/>
      <c r="AZ238" s="109"/>
      <c r="BA238" s="109"/>
      <c r="BB238" s="109"/>
      <c r="BC238" s="109"/>
      <c r="BD238" s="109"/>
      <c r="BE238" s="109"/>
      <c r="BF238" s="109"/>
      <c r="BG238" s="109"/>
    </row>
    <row r="239" spans="1:59" ht="14.25" customHeight="1">
      <c r="A239" s="83"/>
      <c r="B239" s="83"/>
      <c r="C239" s="242"/>
      <c r="D239" s="83"/>
      <c r="E239" s="83"/>
      <c r="F239" s="83"/>
      <c r="G239" s="83" t="str">
        <f>+IFERROR(VLOOKUP(F239,Listas!$B:$C,2,0),"")</f>
        <v/>
      </c>
      <c r="H239" s="83"/>
      <c r="I239" s="83"/>
      <c r="J239" s="83"/>
      <c r="K239" s="83"/>
      <c r="L239" s="83"/>
      <c r="M239" s="83"/>
      <c r="N239" s="83"/>
      <c r="O239" s="243"/>
      <c r="P239" s="83"/>
      <c r="Q239" s="83"/>
      <c r="R239" s="83"/>
      <c r="S239" s="83"/>
      <c r="T239" s="83"/>
      <c r="U239" s="83"/>
      <c r="V239" s="83"/>
      <c r="W239" s="242"/>
      <c r="X239" s="242"/>
      <c r="Y239" s="83"/>
      <c r="Z239" s="244"/>
      <c r="AA239" s="245"/>
      <c r="AB239" s="244" t="str">
        <f t="shared" si="1"/>
        <v/>
      </c>
      <c r="AC239" s="83"/>
      <c r="AD239" s="83"/>
      <c r="AE239" s="83"/>
      <c r="AF239" s="83"/>
      <c r="AG239" s="246" t="str">
        <f t="shared" si="2"/>
        <v/>
      </c>
      <c r="AH239" s="247" t="str">
        <f t="shared" si="3"/>
        <v/>
      </c>
      <c r="AI239" s="83" t="str">
        <f t="shared" si="4"/>
        <v/>
      </c>
      <c r="AJ239" s="248" t="str">
        <f t="shared" si="5"/>
        <v/>
      </c>
      <c r="AK239" s="248" t="str">
        <f t="shared" si="6"/>
        <v/>
      </c>
      <c r="AL239" s="248" t="str">
        <f t="shared" si="7"/>
        <v/>
      </c>
      <c r="AM239" s="249" t="str">
        <f t="shared" si="8"/>
        <v/>
      </c>
      <c r="AN239" s="228" t="str">
        <f>+IF(A239="","",IF(C239="",70,VLOOKUP(I239,Hoja2!A:D,4,0)))</f>
        <v/>
      </c>
      <c r="AO239" s="109"/>
      <c r="AP239" s="109"/>
      <c r="AQ239" s="109"/>
      <c r="AR239" s="109"/>
      <c r="AS239" s="109"/>
      <c r="AT239" s="109"/>
      <c r="AU239" s="109"/>
      <c r="AV239" s="109"/>
      <c r="AW239" s="109"/>
      <c r="AX239" s="109"/>
      <c r="AY239" s="109"/>
      <c r="AZ239" s="109"/>
      <c r="BA239" s="109"/>
      <c r="BB239" s="109"/>
      <c r="BC239" s="109"/>
      <c r="BD239" s="109"/>
      <c r="BE239" s="109"/>
      <c r="BF239" s="109"/>
      <c r="BG239" s="109"/>
    </row>
    <row r="240" spans="1:59" ht="14.25" customHeight="1">
      <c r="A240" s="83"/>
      <c r="B240" s="83"/>
      <c r="C240" s="242"/>
      <c r="D240" s="83"/>
      <c r="E240" s="83"/>
      <c r="F240" s="83"/>
      <c r="G240" s="83" t="str">
        <f>+IFERROR(VLOOKUP(F240,Listas!$B:$C,2,0),"")</f>
        <v/>
      </c>
      <c r="H240" s="83"/>
      <c r="I240" s="83"/>
      <c r="J240" s="83"/>
      <c r="K240" s="83"/>
      <c r="L240" s="83"/>
      <c r="M240" s="83"/>
      <c r="N240" s="83"/>
      <c r="O240" s="243"/>
      <c r="P240" s="83"/>
      <c r="Q240" s="83"/>
      <c r="R240" s="83"/>
      <c r="S240" s="83"/>
      <c r="T240" s="83"/>
      <c r="U240" s="83"/>
      <c r="V240" s="83"/>
      <c r="W240" s="242"/>
      <c r="X240" s="242"/>
      <c r="Y240" s="83"/>
      <c r="Z240" s="244"/>
      <c r="AA240" s="245"/>
      <c r="AB240" s="244" t="str">
        <f t="shared" si="1"/>
        <v/>
      </c>
      <c r="AC240" s="83"/>
      <c r="AD240" s="83"/>
      <c r="AE240" s="83"/>
      <c r="AF240" s="83"/>
      <c r="AG240" s="246" t="str">
        <f t="shared" si="2"/>
        <v/>
      </c>
      <c r="AH240" s="247" t="str">
        <f t="shared" si="3"/>
        <v/>
      </c>
      <c r="AI240" s="83" t="str">
        <f t="shared" si="4"/>
        <v/>
      </c>
      <c r="AJ240" s="248" t="str">
        <f t="shared" si="5"/>
        <v/>
      </c>
      <c r="AK240" s="248" t="str">
        <f t="shared" si="6"/>
        <v/>
      </c>
      <c r="AL240" s="248" t="str">
        <f t="shared" si="7"/>
        <v/>
      </c>
      <c r="AM240" s="249" t="str">
        <f t="shared" si="8"/>
        <v/>
      </c>
      <c r="AN240" s="228" t="str">
        <f>+IF(A240="","",IF(C240="",70,VLOOKUP(I240,Hoja2!A:D,4,0)))</f>
        <v/>
      </c>
      <c r="AO240" s="109"/>
      <c r="AP240" s="109"/>
      <c r="AQ240" s="109"/>
      <c r="AR240" s="109"/>
      <c r="AS240" s="109"/>
      <c r="AT240" s="109"/>
      <c r="AU240" s="109"/>
      <c r="AV240" s="109"/>
      <c r="AW240" s="109"/>
      <c r="AX240" s="109"/>
      <c r="AY240" s="109"/>
      <c r="AZ240" s="109"/>
      <c r="BA240" s="109"/>
      <c r="BB240" s="109"/>
      <c r="BC240" s="109"/>
      <c r="BD240" s="109"/>
      <c r="BE240" s="109"/>
      <c r="BF240" s="109"/>
      <c r="BG240" s="109"/>
    </row>
    <row r="241" spans="1:59" ht="14.25" customHeight="1">
      <c r="A241" s="83"/>
      <c r="B241" s="83"/>
      <c r="C241" s="242"/>
      <c r="D241" s="83"/>
      <c r="E241" s="83"/>
      <c r="F241" s="83"/>
      <c r="G241" s="83" t="str">
        <f>+IFERROR(VLOOKUP(F241,Listas!$B:$C,2,0),"")</f>
        <v/>
      </c>
      <c r="H241" s="83"/>
      <c r="I241" s="83"/>
      <c r="J241" s="83"/>
      <c r="K241" s="83"/>
      <c r="L241" s="83"/>
      <c r="M241" s="83"/>
      <c r="N241" s="83"/>
      <c r="O241" s="243"/>
      <c r="P241" s="83"/>
      <c r="Q241" s="83"/>
      <c r="R241" s="83"/>
      <c r="S241" s="83"/>
      <c r="T241" s="83"/>
      <c r="U241" s="83"/>
      <c r="V241" s="83"/>
      <c r="W241" s="242"/>
      <c r="X241" s="242"/>
      <c r="Y241" s="83"/>
      <c r="Z241" s="244"/>
      <c r="AA241" s="245"/>
      <c r="AB241" s="244" t="str">
        <f t="shared" si="1"/>
        <v/>
      </c>
      <c r="AC241" s="83"/>
      <c r="AD241" s="83"/>
      <c r="AE241" s="83"/>
      <c r="AF241" s="83"/>
      <c r="AG241" s="246" t="str">
        <f t="shared" si="2"/>
        <v/>
      </c>
      <c r="AH241" s="247" t="str">
        <f t="shared" si="3"/>
        <v/>
      </c>
      <c r="AI241" s="83" t="str">
        <f t="shared" si="4"/>
        <v/>
      </c>
      <c r="AJ241" s="248" t="str">
        <f t="shared" si="5"/>
        <v/>
      </c>
      <c r="AK241" s="248" t="str">
        <f t="shared" si="6"/>
        <v/>
      </c>
      <c r="AL241" s="248" t="str">
        <f t="shared" si="7"/>
        <v/>
      </c>
      <c r="AM241" s="249" t="str">
        <f t="shared" si="8"/>
        <v/>
      </c>
      <c r="AN241" s="228" t="str">
        <f>+IF(A241="","",IF(C241="",70,VLOOKUP(I241,Hoja2!A:D,4,0)))</f>
        <v/>
      </c>
      <c r="AO241" s="109"/>
      <c r="AP241" s="109"/>
      <c r="AQ241" s="109"/>
      <c r="AR241" s="109"/>
      <c r="AS241" s="109"/>
      <c r="AT241" s="109"/>
      <c r="AU241" s="109"/>
      <c r="AV241" s="109"/>
      <c r="AW241" s="109"/>
      <c r="AX241" s="109"/>
      <c r="AY241" s="109"/>
      <c r="AZ241" s="109"/>
      <c r="BA241" s="109"/>
      <c r="BB241" s="109"/>
      <c r="BC241" s="109"/>
      <c r="BD241" s="109"/>
      <c r="BE241" s="109"/>
      <c r="BF241" s="109"/>
      <c r="BG241" s="109"/>
    </row>
    <row r="242" spans="1:59" ht="14.25" customHeight="1">
      <c r="A242" s="83"/>
      <c r="B242" s="83"/>
      <c r="C242" s="242"/>
      <c r="D242" s="83"/>
      <c r="E242" s="83"/>
      <c r="F242" s="83"/>
      <c r="G242" s="83" t="str">
        <f>+IFERROR(VLOOKUP(F242,Listas!$B:$C,2,0),"")</f>
        <v/>
      </c>
      <c r="H242" s="83"/>
      <c r="I242" s="83"/>
      <c r="J242" s="83"/>
      <c r="K242" s="83"/>
      <c r="L242" s="83"/>
      <c r="M242" s="83"/>
      <c r="N242" s="83"/>
      <c r="O242" s="243"/>
      <c r="P242" s="83"/>
      <c r="Q242" s="83"/>
      <c r="R242" s="83"/>
      <c r="S242" s="83"/>
      <c r="T242" s="83"/>
      <c r="U242" s="83"/>
      <c r="V242" s="83"/>
      <c r="W242" s="242"/>
      <c r="X242" s="242"/>
      <c r="Y242" s="83"/>
      <c r="Z242" s="244"/>
      <c r="AA242" s="245"/>
      <c r="AB242" s="244" t="str">
        <f t="shared" si="1"/>
        <v/>
      </c>
      <c r="AC242" s="83"/>
      <c r="AD242" s="83"/>
      <c r="AE242" s="83"/>
      <c r="AF242" s="83"/>
      <c r="AG242" s="246" t="str">
        <f t="shared" si="2"/>
        <v/>
      </c>
      <c r="AH242" s="247" t="str">
        <f t="shared" si="3"/>
        <v/>
      </c>
      <c r="AI242" s="83" t="str">
        <f t="shared" si="4"/>
        <v/>
      </c>
      <c r="AJ242" s="248" t="str">
        <f t="shared" si="5"/>
        <v/>
      </c>
      <c r="AK242" s="248" t="str">
        <f t="shared" si="6"/>
        <v/>
      </c>
      <c r="AL242" s="248" t="str">
        <f t="shared" si="7"/>
        <v/>
      </c>
      <c r="AM242" s="249" t="str">
        <f t="shared" si="8"/>
        <v/>
      </c>
      <c r="AN242" s="228" t="str">
        <f>+IF(A242="","",IF(C242="",70,VLOOKUP(I242,Hoja2!A:D,4,0)))</f>
        <v/>
      </c>
      <c r="AO242" s="109"/>
      <c r="AP242" s="109"/>
      <c r="AQ242" s="109"/>
      <c r="AR242" s="109"/>
      <c r="AS242" s="109"/>
      <c r="AT242" s="109"/>
      <c r="AU242" s="109"/>
      <c r="AV242" s="109"/>
      <c r="AW242" s="109"/>
      <c r="AX242" s="109"/>
      <c r="AY242" s="109"/>
      <c r="AZ242" s="109"/>
      <c r="BA242" s="109"/>
      <c r="BB242" s="109"/>
      <c r="BC242" s="109"/>
      <c r="BD242" s="109"/>
      <c r="BE242" s="109"/>
      <c r="BF242" s="109"/>
      <c r="BG242" s="109"/>
    </row>
    <row r="243" spans="1:59" ht="14.25" customHeight="1">
      <c r="A243" s="83"/>
      <c r="B243" s="83"/>
      <c r="C243" s="242"/>
      <c r="D243" s="83"/>
      <c r="E243" s="83"/>
      <c r="F243" s="83"/>
      <c r="G243" s="83" t="str">
        <f>+IFERROR(VLOOKUP(F243,Listas!$B:$C,2,0),"")</f>
        <v/>
      </c>
      <c r="H243" s="83"/>
      <c r="I243" s="83"/>
      <c r="J243" s="83"/>
      <c r="K243" s="83"/>
      <c r="L243" s="83"/>
      <c r="M243" s="83"/>
      <c r="N243" s="83"/>
      <c r="O243" s="243"/>
      <c r="P243" s="83"/>
      <c r="Q243" s="83"/>
      <c r="R243" s="83"/>
      <c r="S243" s="83"/>
      <c r="T243" s="83"/>
      <c r="U243" s="83"/>
      <c r="V243" s="83"/>
      <c r="W243" s="242"/>
      <c r="X243" s="242"/>
      <c r="Y243" s="83"/>
      <c r="Z243" s="244"/>
      <c r="AA243" s="245"/>
      <c r="AB243" s="244" t="str">
        <f t="shared" si="1"/>
        <v/>
      </c>
      <c r="AC243" s="83"/>
      <c r="AD243" s="83"/>
      <c r="AE243" s="83"/>
      <c r="AF243" s="83"/>
      <c r="AG243" s="246" t="str">
        <f t="shared" si="2"/>
        <v/>
      </c>
      <c r="AH243" s="247" t="str">
        <f t="shared" si="3"/>
        <v/>
      </c>
      <c r="AI243" s="83" t="str">
        <f t="shared" si="4"/>
        <v/>
      </c>
      <c r="AJ243" s="248" t="str">
        <f t="shared" si="5"/>
        <v/>
      </c>
      <c r="AK243" s="248" t="str">
        <f t="shared" si="6"/>
        <v/>
      </c>
      <c r="AL243" s="248" t="str">
        <f t="shared" si="7"/>
        <v/>
      </c>
      <c r="AM243" s="249" t="str">
        <f t="shared" si="8"/>
        <v/>
      </c>
      <c r="AN243" s="228" t="str">
        <f>+IF(A243="","",IF(C243="",70,VLOOKUP(I243,Hoja2!A:D,4,0)))</f>
        <v/>
      </c>
      <c r="AO243" s="109"/>
      <c r="AP243" s="109"/>
      <c r="AQ243" s="109"/>
      <c r="AR243" s="109"/>
      <c r="AS243" s="109"/>
      <c r="AT243" s="109"/>
      <c r="AU243" s="109"/>
      <c r="AV243" s="109"/>
      <c r="AW243" s="109"/>
      <c r="AX243" s="109"/>
      <c r="AY243" s="109"/>
      <c r="AZ243" s="109"/>
      <c r="BA243" s="109"/>
      <c r="BB243" s="109"/>
      <c r="BC243" s="109"/>
      <c r="BD243" s="109"/>
      <c r="BE243" s="109"/>
      <c r="BF243" s="109"/>
      <c r="BG243" s="109"/>
    </row>
    <row r="244" spans="1:59" ht="14.25" customHeight="1">
      <c r="A244" s="83"/>
      <c r="B244" s="83"/>
      <c r="C244" s="242"/>
      <c r="D244" s="83"/>
      <c r="E244" s="83"/>
      <c r="F244" s="83"/>
      <c r="G244" s="83" t="str">
        <f>+IFERROR(VLOOKUP(F244,Listas!$B:$C,2,0),"")</f>
        <v/>
      </c>
      <c r="H244" s="83"/>
      <c r="I244" s="83"/>
      <c r="J244" s="83"/>
      <c r="K244" s="83"/>
      <c r="L244" s="83"/>
      <c r="M244" s="83"/>
      <c r="N244" s="83"/>
      <c r="O244" s="243"/>
      <c r="P244" s="83"/>
      <c r="Q244" s="83"/>
      <c r="R244" s="83"/>
      <c r="S244" s="83"/>
      <c r="T244" s="83"/>
      <c r="U244" s="83"/>
      <c r="V244" s="83"/>
      <c r="W244" s="242"/>
      <c r="X244" s="242"/>
      <c r="Y244" s="83"/>
      <c r="Z244" s="244"/>
      <c r="AA244" s="245"/>
      <c r="AB244" s="244" t="str">
        <f t="shared" si="1"/>
        <v/>
      </c>
      <c r="AC244" s="83"/>
      <c r="AD244" s="83"/>
      <c r="AE244" s="83"/>
      <c r="AF244" s="83"/>
      <c r="AG244" s="246" t="str">
        <f t="shared" si="2"/>
        <v/>
      </c>
      <c r="AH244" s="247" t="str">
        <f t="shared" si="3"/>
        <v/>
      </c>
      <c r="AI244" s="83" t="str">
        <f t="shared" si="4"/>
        <v/>
      </c>
      <c r="AJ244" s="248" t="str">
        <f t="shared" si="5"/>
        <v/>
      </c>
      <c r="AK244" s="248" t="str">
        <f t="shared" si="6"/>
        <v/>
      </c>
      <c r="AL244" s="248" t="str">
        <f t="shared" si="7"/>
        <v/>
      </c>
      <c r="AM244" s="249" t="str">
        <f t="shared" si="8"/>
        <v/>
      </c>
      <c r="AN244" s="228" t="str">
        <f>+IF(A244="","",IF(C244="",70,VLOOKUP(I244,Hoja2!A:D,4,0)))</f>
        <v/>
      </c>
      <c r="AO244" s="109"/>
      <c r="AP244" s="109"/>
      <c r="AQ244" s="109"/>
      <c r="AR244" s="109"/>
      <c r="AS244" s="109"/>
      <c r="AT244" s="109"/>
      <c r="AU244" s="109"/>
      <c r="AV244" s="109"/>
      <c r="AW244" s="109"/>
      <c r="AX244" s="109"/>
      <c r="AY244" s="109"/>
      <c r="AZ244" s="109"/>
      <c r="BA244" s="109"/>
      <c r="BB244" s="109"/>
      <c r="BC244" s="109"/>
      <c r="BD244" s="109"/>
      <c r="BE244" s="109"/>
      <c r="BF244" s="109"/>
      <c r="BG244" s="109"/>
    </row>
    <row r="245" spans="1:59" ht="14.25" customHeight="1">
      <c r="A245" s="83"/>
      <c r="B245" s="83"/>
      <c r="C245" s="242"/>
      <c r="D245" s="83"/>
      <c r="E245" s="83"/>
      <c r="F245" s="83"/>
      <c r="G245" s="83" t="str">
        <f>+IFERROR(VLOOKUP(F245,Listas!$B:$C,2,0),"")</f>
        <v/>
      </c>
      <c r="H245" s="83"/>
      <c r="I245" s="83"/>
      <c r="J245" s="83"/>
      <c r="K245" s="83"/>
      <c r="L245" s="83"/>
      <c r="M245" s="83"/>
      <c r="N245" s="83"/>
      <c r="O245" s="83"/>
      <c r="P245" s="83"/>
      <c r="Q245" s="83"/>
      <c r="R245" s="83"/>
      <c r="S245" s="83"/>
      <c r="T245" s="83"/>
      <c r="U245" s="83"/>
      <c r="V245" s="83"/>
      <c r="W245" s="242"/>
      <c r="X245" s="242"/>
      <c r="Y245" s="83"/>
      <c r="Z245" s="244"/>
      <c r="AA245" s="245"/>
      <c r="AB245" s="244" t="str">
        <f t="shared" si="1"/>
        <v/>
      </c>
      <c r="AC245" s="83"/>
      <c r="AD245" s="83"/>
      <c r="AE245" s="83"/>
      <c r="AF245" s="83"/>
      <c r="AG245" s="246" t="str">
        <f t="shared" si="2"/>
        <v/>
      </c>
      <c r="AH245" s="247" t="str">
        <f t="shared" si="3"/>
        <v/>
      </c>
      <c r="AI245" s="83" t="str">
        <f t="shared" si="4"/>
        <v/>
      </c>
      <c r="AJ245" s="248" t="str">
        <f t="shared" si="5"/>
        <v/>
      </c>
      <c r="AK245" s="248" t="str">
        <f t="shared" si="6"/>
        <v/>
      </c>
      <c r="AL245" s="248" t="str">
        <f t="shared" si="7"/>
        <v/>
      </c>
      <c r="AM245" s="249" t="str">
        <f t="shared" si="8"/>
        <v/>
      </c>
      <c r="AN245" s="228" t="str">
        <f>+IF(A245="","",IF(C245="",70,VLOOKUP(I245,Hoja2!A:D,4,0)))</f>
        <v/>
      </c>
      <c r="AO245" s="109"/>
      <c r="AP245" s="109"/>
      <c r="AQ245" s="109"/>
      <c r="AR245" s="109"/>
      <c r="AS245" s="109"/>
      <c r="AT245" s="109"/>
      <c r="AU245" s="109"/>
      <c r="AV245" s="109"/>
      <c r="AW245" s="109"/>
      <c r="AX245" s="109"/>
      <c r="AY245" s="109"/>
      <c r="AZ245" s="109"/>
      <c r="BA245" s="109"/>
      <c r="BB245" s="109"/>
      <c r="BC245" s="109"/>
      <c r="BD245" s="109"/>
      <c r="BE245" s="109"/>
      <c r="BF245" s="109"/>
      <c r="BG245" s="109"/>
    </row>
    <row r="246" spans="1:59" ht="14.25" customHeight="1">
      <c r="A246" s="83"/>
      <c r="B246" s="83"/>
      <c r="C246" s="242"/>
      <c r="D246" s="83"/>
      <c r="E246" s="83"/>
      <c r="F246" s="83"/>
      <c r="G246" s="83" t="str">
        <f>+IFERROR(VLOOKUP(F246,Listas!$B:$C,2,0),"")</f>
        <v/>
      </c>
      <c r="H246" s="83"/>
      <c r="I246" s="83"/>
      <c r="J246" s="83"/>
      <c r="K246" s="83"/>
      <c r="L246" s="83"/>
      <c r="M246" s="83"/>
      <c r="N246" s="83"/>
      <c r="O246" s="83"/>
      <c r="P246" s="83"/>
      <c r="Q246" s="83"/>
      <c r="R246" s="83"/>
      <c r="S246" s="83"/>
      <c r="T246" s="83"/>
      <c r="U246" s="83"/>
      <c r="V246" s="83"/>
      <c r="W246" s="242"/>
      <c r="X246" s="242"/>
      <c r="Y246" s="83"/>
      <c r="Z246" s="244"/>
      <c r="AA246" s="245"/>
      <c r="AB246" s="244" t="str">
        <f t="shared" si="1"/>
        <v/>
      </c>
      <c r="AC246" s="83"/>
      <c r="AD246" s="83"/>
      <c r="AE246" s="83"/>
      <c r="AF246" s="83"/>
      <c r="AG246" s="246" t="str">
        <f t="shared" si="2"/>
        <v/>
      </c>
      <c r="AH246" s="247" t="str">
        <f t="shared" si="3"/>
        <v/>
      </c>
      <c r="AI246" s="83" t="str">
        <f t="shared" si="4"/>
        <v/>
      </c>
      <c r="AJ246" s="248" t="str">
        <f t="shared" si="5"/>
        <v/>
      </c>
      <c r="AK246" s="248" t="str">
        <f t="shared" si="6"/>
        <v/>
      </c>
      <c r="AL246" s="248" t="str">
        <f t="shared" si="7"/>
        <v/>
      </c>
      <c r="AM246" s="249" t="str">
        <f t="shared" si="8"/>
        <v/>
      </c>
      <c r="AN246" s="228" t="str">
        <f>+IF(A246="","",IF(C246="",70,VLOOKUP(I246,Hoja2!A:D,4,0)))</f>
        <v/>
      </c>
      <c r="AO246" s="109"/>
      <c r="AP246" s="109"/>
      <c r="AQ246" s="109"/>
      <c r="AR246" s="109"/>
      <c r="AS246" s="109"/>
      <c r="AT246" s="109"/>
      <c r="AU246" s="109"/>
      <c r="AV246" s="109"/>
      <c r="AW246" s="109"/>
      <c r="AX246" s="109"/>
      <c r="AY246" s="109"/>
      <c r="AZ246" s="109"/>
      <c r="BA246" s="109"/>
      <c r="BB246" s="109"/>
      <c r="BC246" s="109"/>
      <c r="BD246" s="109"/>
      <c r="BE246" s="109"/>
      <c r="BF246" s="109"/>
      <c r="BG246" s="109"/>
    </row>
    <row r="247" spans="1:59" ht="14.25" customHeight="1">
      <c r="A247" s="83"/>
      <c r="B247" s="83"/>
      <c r="C247" s="242"/>
      <c r="D247" s="83"/>
      <c r="E247" s="83"/>
      <c r="F247" s="83"/>
      <c r="G247" s="83" t="str">
        <f>+IFERROR(VLOOKUP(F247,Listas!$B:$C,2,0),"")</f>
        <v/>
      </c>
      <c r="H247" s="83"/>
      <c r="I247" s="83"/>
      <c r="J247" s="83"/>
      <c r="K247" s="83"/>
      <c r="L247" s="83"/>
      <c r="M247" s="83"/>
      <c r="N247" s="83"/>
      <c r="O247" s="83"/>
      <c r="P247" s="83"/>
      <c r="Q247" s="83"/>
      <c r="R247" s="83"/>
      <c r="S247" s="83"/>
      <c r="T247" s="83"/>
      <c r="U247" s="83"/>
      <c r="V247" s="83"/>
      <c r="W247" s="242"/>
      <c r="X247" s="242"/>
      <c r="Y247" s="83"/>
      <c r="Z247" s="244"/>
      <c r="AA247" s="245"/>
      <c r="AB247" s="244" t="str">
        <f t="shared" si="1"/>
        <v/>
      </c>
      <c r="AC247" s="83"/>
      <c r="AD247" s="83"/>
      <c r="AE247" s="83"/>
      <c r="AF247" s="83"/>
      <c r="AG247" s="246" t="str">
        <f t="shared" si="2"/>
        <v/>
      </c>
      <c r="AH247" s="247" t="str">
        <f t="shared" si="3"/>
        <v/>
      </c>
      <c r="AI247" s="83" t="str">
        <f t="shared" si="4"/>
        <v/>
      </c>
      <c r="AJ247" s="248" t="str">
        <f t="shared" si="5"/>
        <v/>
      </c>
      <c r="AK247" s="248" t="str">
        <f t="shared" si="6"/>
        <v/>
      </c>
      <c r="AL247" s="248" t="str">
        <f t="shared" si="7"/>
        <v/>
      </c>
      <c r="AM247" s="249" t="str">
        <f t="shared" si="8"/>
        <v/>
      </c>
      <c r="AN247" s="228" t="str">
        <f>+IF(A247="","",IF(C247="",70,VLOOKUP(I247,Hoja2!A:D,4,0)))</f>
        <v/>
      </c>
      <c r="AO247" s="109"/>
      <c r="AP247" s="109"/>
      <c r="AQ247" s="109"/>
      <c r="AR247" s="109"/>
      <c r="AS247" s="109"/>
      <c r="AT247" s="109"/>
      <c r="AU247" s="109"/>
      <c r="AV247" s="109"/>
      <c r="AW247" s="109"/>
      <c r="AX247" s="109"/>
      <c r="AY247" s="109"/>
      <c r="AZ247" s="109"/>
      <c r="BA247" s="109"/>
      <c r="BB247" s="109"/>
      <c r="BC247" s="109"/>
      <c r="BD247" s="109"/>
      <c r="BE247" s="109"/>
      <c r="BF247" s="109"/>
      <c r="BG247" s="109"/>
    </row>
    <row r="248" spans="1:59" ht="14.25" customHeight="1">
      <c r="A248" s="83"/>
      <c r="B248" s="83"/>
      <c r="C248" s="242"/>
      <c r="D248" s="83"/>
      <c r="E248" s="83"/>
      <c r="F248" s="83"/>
      <c r="G248" s="83" t="str">
        <f>+IFERROR(VLOOKUP(F248,Listas!$B:$C,2,0),"")</f>
        <v/>
      </c>
      <c r="H248" s="83"/>
      <c r="I248" s="83"/>
      <c r="J248" s="83"/>
      <c r="K248" s="83"/>
      <c r="L248" s="83"/>
      <c r="M248" s="83"/>
      <c r="N248" s="83"/>
      <c r="O248" s="83"/>
      <c r="P248" s="83"/>
      <c r="Q248" s="83"/>
      <c r="R248" s="83"/>
      <c r="S248" s="83"/>
      <c r="T248" s="83"/>
      <c r="U248" s="83"/>
      <c r="V248" s="83"/>
      <c r="W248" s="242"/>
      <c r="X248" s="242"/>
      <c r="Y248" s="83"/>
      <c r="Z248" s="244"/>
      <c r="AA248" s="245"/>
      <c r="AB248" s="244" t="str">
        <f t="shared" si="1"/>
        <v/>
      </c>
      <c r="AC248" s="83"/>
      <c r="AD248" s="83"/>
      <c r="AE248" s="83"/>
      <c r="AF248" s="83"/>
      <c r="AG248" s="246" t="str">
        <f t="shared" si="2"/>
        <v/>
      </c>
      <c r="AH248" s="247" t="str">
        <f t="shared" si="3"/>
        <v/>
      </c>
      <c r="AI248" s="83" t="str">
        <f t="shared" si="4"/>
        <v/>
      </c>
      <c r="AJ248" s="248" t="str">
        <f t="shared" si="5"/>
        <v/>
      </c>
      <c r="AK248" s="248" t="str">
        <f t="shared" si="6"/>
        <v/>
      </c>
      <c r="AL248" s="248" t="str">
        <f t="shared" si="7"/>
        <v/>
      </c>
      <c r="AM248" s="249" t="str">
        <f t="shared" si="8"/>
        <v/>
      </c>
      <c r="AN248" s="228" t="str">
        <f>+IF(A248="","",IF(C248="",70,VLOOKUP(I248,Hoja2!A:D,4,0)))</f>
        <v/>
      </c>
      <c r="AO248" s="109"/>
      <c r="AP248" s="109"/>
      <c r="AQ248" s="109"/>
      <c r="AR248" s="109"/>
      <c r="AS248" s="109"/>
      <c r="AT248" s="109"/>
      <c r="AU248" s="109"/>
      <c r="AV248" s="109"/>
      <c r="AW248" s="109"/>
      <c r="AX248" s="109"/>
      <c r="AY248" s="109"/>
      <c r="AZ248" s="109"/>
      <c r="BA248" s="109"/>
      <c r="BB248" s="109"/>
      <c r="BC248" s="109"/>
      <c r="BD248" s="109"/>
      <c r="BE248" s="109"/>
      <c r="BF248" s="109"/>
      <c r="BG248" s="109"/>
    </row>
    <row r="249" spans="1:59" ht="14.25" customHeight="1">
      <c r="A249" s="83"/>
      <c r="B249" s="83"/>
      <c r="C249" s="242"/>
      <c r="D249" s="83"/>
      <c r="E249" s="83"/>
      <c r="F249" s="83"/>
      <c r="G249" s="83" t="str">
        <f>+IFERROR(VLOOKUP(F249,Listas!$B:$C,2,0),"")</f>
        <v/>
      </c>
      <c r="H249" s="83"/>
      <c r="I249" s="83"/>
      <c r="J249" s="83"/>
      <c r="K249" s="83"/>
      <c r="L249" s="83"/>
      <c r="M249" s="83"/>
      <c r="N249" s="83"/>
      <c r="O249" s="83"/>
      <c r="P249" s="83"/>
      <c r="Q249" s="83"/>
      <c r="R249" s="83"/>
      <c r="S249" s="83"/>
      <c r="T249" s="83"/>
      <c r="U249" s="83"/>
      <c r="V249" s="83"/>
      <c r="W249" s="242"/>
      <c r="X249" s="242"/>
      <c r="Y249" s="83"/>
      <c r="Z249" s="244"/>
      <c r="AA249" s="245"/>
      <c r="AB249" s="244" t="str">
        <f t="shared" si="1"/>
        <v/>
      </c>
      <c r="AC249" s="83"/>
      <c r="AD249" s="83"/>
      <c r="AE249" s="83"/>
      <c r="AF249" s="83"/>
      <c r="AG249" s="246" t="str">
        <f t="shared" si="2"/>
        <v/>
      </c>
      <c r="AH249" s="247" t="str">
        <f t="shared" si="3"/>
        <v/>
      </c>
      <c r="AI249" s="83" t="str">
        <f t="shared" si="4"/>
        <v/>
      </c>
      <c r="AJ249" s="248" t="str">
        <f t="shared" si="5"/>
        <v/>
      </c>
      <c r="AK249" s="248" t="str">
        <f t="shared" si="6"/>
        <v/>
      </c>
      <c r="AL249" s="248" t="str">
        <f t="shared" si="7"/>
        <v/>
      </c>
      <c r="AM249" s="249" t="str">
        <f t="shared" si="8"/>
        <v/>
      </c>
      <c r="AN249" s="228" t="str">
        <f>+IF(A249="","",IF(C249="",70,VLOOKUP(I249,Hoja2!A:D,4,0)))</f>
        <v/>
      </c>
      <c r="AO249" s="109"/>
      <c r="AP249" s="109"/>
      <c r="AQ249" s="109"/>
      <c r="AR249" s="109"/>
      <c r="AS249" s="109"/>
      <c r="AT249" s="109"/>
      <c r="AU249" s="109"/>
      <c r="AV249" s="109"/>
      <c r="AW249" s="109"/>
      <c r="AX249" s="109"/>
      <c r="AY249" s="109"/>
      <c r="AZ249" s="109"/>
      <c r="BA249" s="109"/>
      <c r="BB249" s="109"/>
      <c r="BC249" s="109"/>
      <c r="BD249" s="109"/>
      <c r="BE249" s="109"/>
      <c r="BF249" s="109"/>
      <c r="BG249" s="109"/>
    </row>
    <row r="250" spans="1:59" ht="14.25" customHeight="1">
      <c r="A250" s="83"/>
      <c r="B250" s="83"/>
      <c r="C250" s="242"/>
      <c r="D250" s="83"/>
      <c r="E250" s="83"/>
      <c r="F250" s="83"/>
      <c r="G250" s="83" t="str">
        <f>+IFERROR(VLOOKUP(F250,Listas!$B:$C,2,0),"")</f>
        <v/>
      </c>
      <c r="H250" s="83"/>
      <c r="I250" s="83"/>
      <c r="J250" s="83"/>
      <c r="K250" s="83"/>
      <c r="L250" s="83"/>
      <c r="M250" s="83"/>
      <c r="N250" s="83"/>
      <c r="O250" s="83"/>
      <c r="P250" s="83"/>
      <c r="Q250" s="83"/>
      <c r="R250" s="83"/>
      <c r="S250" s="83"/>
      <c r="T250" s="83"/>
      <c r="U250" s="83"/>
      <c r="V250" s="83"/>
      <c r="W250" s="242"/>
      <c r="X250" s="242"/>
      <c r="Y250" s="83"/>
      <c r="Z250" s="244"/>
      <c r="AA250" s="245"/>
      <c r="AB250" s="244" t="str">
        <f t="shared" si="1"/>
        <v/>
      </c>
      <c r="AC250" s="83"/>
      <c r="AD250" s="83"/>
      <c r="AE250" s="83"/>
      <c r="AF250" s="83"/>
      <c r="AG250" s="246" t="str">
        <f t="shared" si="2"/>
        <v/>
      </c>
      <c r="AH250" s="247" t="str">
        <f t="shared" si="3"/>
        <v/>
      </c>
      <c r="AI250" s="83" t="str">
        <f t="shared" si="4"/>
        <v/>
      </c>
      <c r="AJ250" s="248" t="str">
        <f t="shared" si="5"/>
        <v/>
      </c>
      <c r="AK250" s="248" t="str">
        <f t="shared" si="6"/>
        <v/>
      </c>
      <c r="AL250" s="248" t="str">
        <f t="shared" si="7"/>
        <v/>
      </c>
      <c r="AM250" s="249" t="str">
        <f t="shared" si="8"/>
        <v/>
      </c>
      <c r="AN250" s="228" t="str">
        <f>+IF(A250="","",IF(C250="",70,VLOOKUP(I250,Hoja2!A:D,4,0)))</f>
        <v/>
      </c>
      <c r="AO250" s="109"/>
      <c r="AP250" s="109"/>
      <c r="AQ250" s="109"/>
      <c r="AR250" s="109"/>
      <c r="AS250" s="109"/>
      <c r="AT250" s="109"/>
      <c r="AU250" s="109"/>
      <c r="AV250" s="109"/>
      <c r="AW250" s="109"/>
      <c r="AX250" s="109"/>
      <c r="AY250" s="109"/>
      <c r="AZ250" s="109"/>
      <c r="BA250" s="109"/>
      <c r="BB250" s="109"/>
      <c r="BC250" s="109"/>
      <c r="BD250" s="109"/>
      <c r="BE250" s="109"/>
      <c r="BF250" s="109"/>
      <c r="BG250" s="109"/>
    </row>
    <row r="251" spans="1:59" ht="14.25" customHeight="1">
      <c r="A251" s="83"/>
      <c r="B251" s="83"/>
      <c r="C251" s="242"/>
      <c r="D251" s="83"/>
      <c r="E251" s="83"/>
      <c r="F251" s="83"/>
      <c r="G251" s="83" t="str">
        <f>+IFERROR(VLOOKUP(F251,Listas!$B:$C,2,0),"")</f>
        <v/>
      </c>
      <c r="H251" s="83"/>
      <c r="I251" s="83"/>
      <c r="J251" s="83"/>
      <c r="K251" s="83"/>
      <c r="L251" s="83"/>
      <c r="M251" s="83"/>
      <c r="N251" s="83"/>
      <c r="O251" s="83"/>
      <c r="P251" s="83"/>
      <c r="Q251" s="83"/>
      <c r="R251" s="83"/>
      <c r="S251" s="83"/>
      <c r="T251" s="83"/>
      <c r="U251" s="83"/>
      <c r="V251" s="83"/>
      <c r="W251" s="242"/>
      <c r="X251" s="242"/>
      <c r="Y251" s="83"/>
      <c r="Z251" s="244"/>
      <c r="AA251" s="245"/>
      <c r="AB251" s="244" t="str">
        <f t="shared" si="1"/>
        <v/>
      </c>
      <c r="AC251" s="83"/>
      <c r="AD251" s="83"/>
      <c r="AE251" s="83"/>
      <c r="AF251" s="83"/>
      <c r="AG251" s="246" t="str">
        <f t="shared" si="2"/>
        <v/>
      </c>
      <c r="AH251" s="247" t="str">
        <f t="shared" si="3"/>
        <v/>
      </c>
      <c r="AI251" s="83" t="str">
        <f t="shared" si="4"/>
        <v/>
      </c>
      <c r="AJ251" s="248" t="str">
        <f t="shared" si="5"/>
        <v/>
      </c>
      <c r="AK251" s="248" t="str">
        <f t="shared" si="6"/>
        <v/>
      </c>
      <c r="AL251" s="248" t="str">
        <f t="shared" si="7"/>
        <v/>
      </c>
      <c r="AM251" s="249" t="str">
        <f t="shared" si="8"/>
        <v/>
      </c>
      <c r="AN251" s="228" t="str">
        <f>+IF(A251="","",IF(C251="",70,VLOOKUP(I251,Hoja2!A:D,4,0)))</f>
        <v/>
      </c>
      <c r="AO251" s="109"/>
      <c r="AP251" s="109"/>
      <c r="AQ251" s="109"/>
      <c r="AR251" s="109"/>
      <c r="AS251" s="109"/>
      <c r="AT251" s="109"/>
      <c r="AU251" s="109"/>
      <c r="AV251" s="109"/>
      <c r="AW251" s="109"/>
      <c r="AX251" s="109"/>
      <c r="AY251" s="109"/>
      <c r="AZ251" s="109"/>
      <c r="BA251" s="109"/>
      <c r="BB251" s="109"/>
      <c r="BC251" s="109"/>
      <c r="BD251" s="109"/>
      <c r="BE251" s="109"/>
      <c r="BF251" s="109"/>
      <c r="BG251" s="109"/>
    </row>
    <row r="252" spans="1:59" ht="14.25" customHeight="1">
      <c r="A252" s="83"/>
      <c r="B252" s="83"/>
      <c r="C252" s="242"/>
      <c r="D252" s="83"/>
      <c r="E252" s="83"/>
      <c r="F252" s="83"/>
      <c r="G252" s="83" t="str">
        <f>+IFERROR(VLOOKUP(F252,Listas!$B:$C,2,0),"")</f>
        <v/>
      </c>
      <c r="H252" s="83"/>
      <c r="I252" s="83"/>
      <c r="J252" s="83"/>
      <c r="K252" s="83"/>
      <c r="L252" s="83"/>
      <c r="M252" s="83"/>
      <c r="N252" s="83"/>
      <c r="O252" s="83"/>
      <c r="P252" s="83"/>
      <c r="Q252" s="83"/>
      <c r="R252" s="83"/>
      <c r="S252" s="83"/>
      <c r="T252" s="83"/>
      <c r="U252" s="83"/>
      <c r="V252" s="83"/>
      <c r="W252" s="242"/>
      <c r="X252" s="242"/>
      <c r="Y252" s="83"/>
      <c r="Z252" s="244"/>
      <c r="AA252" s="245"/>
      <c r="AB252" s="244" t="str">
        <f t="shared" si="1"/>
        <v/>
      </c>
      <c r="AC252" s="83"/>
      <c r="AD252" s="83"/>
      <c r="AE252" s="83"/>
      <c r="AF252" s="83"/>
      <c r="AG252" s="246" t="str">
        <f t="shared" si="2"/>
        <v/>
      </c>
      <c r="AH252" s="247" t="str">
        <f t="shared" si="3"/>
        <v/>
      </c>
      <c r="AI252" s="83" t="str">
        <f t="shared" si="4"/>
        <v/>
      </c>
      <c r="AJ252" s="248" t="str">
        <f t="shared" si="5"/>
        <v/>
      </c>
      <c r="AK252" s="248" t="str">
        <f t="shared" si="6"/>
        <v/>
      </c>
      <c r="AL252" s="248" t="str">
        <f t="shared" si="7"/>
        <v/>
      </c>
      <c r="AM252" s="249" t="str">
        <f t="shared" si="8"/>
        <v/>
      </c>
      <c r="AN252" s="228" t="str">
        <f>+IF(A252="","",IF(C252="",70,VLOOKUP(I252,Hoja2!A:D,4,0)))</f>
        <v/>
      </c>
      <c r="AO252" s="109"/>
      <c r="AP252" s="109"/>
      <c r="AQ252" s="109"/>
      <c r="AR252" s="109"/>
      <c r="AS252" s="109"/>
      <c r="AT252" s="109"/>
      <c r="AU252" s="109"/>
      <c r="AV252" s="109"/>
      <c r="AW252" s="109"/>
      <c r="AX252" s="109"/>
      <c r="AY252" s="109"/>
      <c r="AZ252" s="109"/>
      <c r="BA252" s="109"/>
      <c r="BB252" s="109"/>
      <c r="BC252" s="109"/>
      <c r="BD252" s="109"/>
      <c r="BE252" s="109"/>
      <c r="BF252" s="109"/>
      <c r="BG252" s="109"/>
    </row>
    <row r="253" spans="1:59" ht="14.25" customHeight="1">
      <c r="A253" s="83"/>
      <c r="B253" s="83"/>
      <c r="C253" s="242"/>
      <c r="D253" s="83"/>
      <c r="E253" s="83"/>
      <c r="F253" s="83"/>
      <c r="G253" s="83" t="str">
        <f>+IFERROR(VLOOKUP(F253,Listas!$B:$C,2,0),"")</f>
        <v/>
      </c>
      <c r="H253" s="83"/>
      <c r="I253" s="83"/>
      <c r="J253" s="83"/>
      <c r="K253" s="83"/>
      <c r="L253" s="83"/>
      <c r="M253" s="83"/>
      <c r="N253" s="83"/>
      <c r="O253" s="83"/>
      <c r="P253" s="83"/>
      <c r="Q253" s="83"/>
      <c r="R253" s="83"/>
      <c r="S253" s="83"/>
      <c r="T253" s="83"/>
      <c r="U253" s="83"/>
      <c r="V253" s="83"/>
      <c r="W253" s="242"/>
      <c r="X253" s="242"/>
      <c r="Y253" s="83"/>
      <c r="Z253" s="244"/>
      <c r="AA253" s="245"/>
      <c r="AB253" s="244" t="str">
        <f t="shared" si="1"/>
        <v/>
      </c>
      <c r="AC253" s="83"/>
      <c r="AD253" s="83"/>
      <c r="AE253" s="83"/>
      <c r="AF253" s="83"/>
      <c r="AG253" s="246" t="str">
        <f t="shared" si="2"/>
        <v/>
      </c>
      <c r="AH253" s="247" t="str">
        <f t="shared" si="3"/>
        <v/>
      </c>
      <c r="AI253" s="83" t="str">
        <f t="shared" si="4"/>
        <v/>
      </c>
      <c r="AJ253" s="248" t="str">
        <f t="shared" si="5"/>
        <v/>
      </c>
      <c r="AK253" s="248" t="str">
        <f t="shared" si="6"/>
        <v/>
      </c>
      <c r="AL253" s="248" t="str">
        <f t="shared" si="7"/>
        <v/>
      </c>
      <c r="AM253" s="249" t="str">
        <f t="shared" si="8"/>
        <v/>
      </c>
      <c r="AN253" s="228" t="str">
        <f>+IF(A253="","",IF(C253="",70,VLOOKUP(I253,Hoja2!A:D,4,0)))</f>
        <v/>
      </c>
      <c r="AO253" s="109"/>
      <c r="AP253" s="109"/>
      <c r="AQ253" s="109"/>
      <c r="AR253" s="109"/>
      <c r="AS253" s="109"/>
      <c r="AT253" s="109"/>
      <c r="AU253" s="109"/>
      <c r="AV253" s="109"/>
      <c r="AW253" s="109"/>
      <c r="AX253" s="109"/>
      <c r="AY253" s="109"/>
      <c r="AZ253" s="109"/>
      <c r="BA253" s="109"/>
      <c r="BB253" s="109"/>
      <c r="BC253" s="109"/>
      <c r="BD253" s="109"/>
      <c r="BE253" s="109"/>
      <c r="BF253" s="109"/>
      <c r="BG253" s="109"/>
    </row>
    <row r="254" spans="1:59" ht="14.25" customHeight="1">
      <c r="A254" s="83"/>
      <c r="B254" s="83"/>
      <c r="C254" s="242"/>
      <c r="D254" s="83"/>
      <c r="E254" s="83"/>
      <c r="F254" s="83"/>
      <c r="G254" s="83" t="str">
        <f>+IFERROR(VLOOKUP(F254,Listas!$B:$C,2,0),"")</f>
        <v/>
      </c>
      <c r="H254" s="83"/>
      <c r="I254" s="83"/>
      <c r="J254" s="83"/>
      <c r="K254" s="83"/>
      <c r="L254" s="83"/>
      <c r="M254" s="83"/>
      <c r="N254" s="83"/>
      <c r="O254" s="83"/>
      <c r="P254" s="83"/>
      <c r="Q254" s="83"/>
      <c r="R254" s="83"/>
      <c r="S254" s="83"/>
      <c r="T254" s="83"/>
      <c r="U254" s="83"/>
      <c r="V254" s="83"/>
      <c r="W254" s="242"/>
      <c r="X254" s="242"/>
      <c r="Y254" s="83"/>
      <c r="Z254" s="244"/>
      <c r="AA254" s="245"/>
      <c r="AB254" s="244" t="str">
        <f t="shared" si="1"/>
        <v/>
      </c>
      <c r="AC254" s="83"/>
      <c r="AD254" s="83"/>
      <c r="AE254" s="83"/>
      <c r="AF254" s="83"/>
      <c r="AG254" s="246" t="str">
        <f t="shared" si="2"/>
        <v/>
      </c>
      <c r="AH254" s="247" t="str">
        <f t="shared" si="3"/>
        <v/>
      </c>
      <c r="AI254" s="83" t="str">
        <f t="shared" si="4"/>
        <v/>
      </c>
      <c r="AJ254" s="248" t="str">
        <f t="shared" si="5"/>
        <v/>
      </c>
      <c r="AK254" s="248" t="str">
        <f t="shared" si="6"/>
        <v/>
      </c>
      <c r="AL254" s="248" t="str">
        <f t="shared" si="7"/>
        <v/>
      </c>
      <c r="AM254" s="249" t="str">
        <f t="shared" si="8"/>
        <v/>
      </c>
      <c r="AN254" s="228" t="str">
        <f>+IF(A254="","",IF(C254="",70,VLOOKUP(I254,Hoja2!A:D,4,0)))</f>
        <v/>
      </c>
      <c r="AO254" s="109"/>
      <c r="AP254" s="109"/>
      <c r="AQ254" s="109"/>
      <c r="AR254" s="109"/>
      <c r="AS254" s="109"/>
      <c r="AT254" s="109"/>
      <c r="AU254" s="109"/>
      <c r="AV254" s="109"/>
      <c r="AW254" s="109"/>
      <c r="AX254" s="109"/>
      <c r="AY254" s="109"/>
      <c r="AZ254" s="109"/>
      <c r="BA254" s="109"/>
      <c r="BB254" s="109"/>
      <c r="BC254" s="109"/>
      <c r="BD254" s="109"/>
      <c r="BE254" s="109"/>
      <c r="BF254" s="109"/>
      <c r="BG254" s="109"/>
    </row>
    <row r="255" spans="1:59" ht="14.25" customHeight="1">
      <c r="A255" s="83"/>
      <c r="B255" s="83"/>
      <c r="C255" s="242"/>
      <c r="D255" s="83"/>
      <c r="E255" s="83"/>
      <c r="F255" s="83"/>
      <c r="G255" s="83" t="str">
        <f>+IFERROR(VLOOKUP(F255,Listas!$B:$C,2,0),"")</f>
        <v/>
      </c>
      <c r="H255" s="83"/>
      <c r="I255" s="83"/>
      <c r="J255" s="83"/>
      <c r="K255" s="83"/>
      <c r="L255" s="83"/>
      <c r="M255" s="83"/>
      <c r="N255" s="83"/>
      <c r="O255" s="83"/>
      <c r="P255" s="83"/>
      <c r="Q255" s="83"/>
      <c r="R255" s="83"/>
      <c r="S255" s="83"/>
      <c r="T255" s="83"/>
      <c r="U255" s="83"/>
      <c r="V255" s="83"/>
      <c r="W255" s="242"/>
      <c r="X255" s="242"/>
      <c r="Y255" s="83"/>
      <c r="Z255" s="244"/>
      <c r="AA255" s="245"/>
      <c r="AB255" s="244" t="str">
        <f t="shared" si="1"/>
        <v/>
      </c>
      <c r="AC255" s="83"/>
      <c r="AD255" s="83"/>
      <c r="AE255" s="83"/>
      <c r="AF255" s="83"/>
      <c r="AG255" s="246" t="str">
        <f t="shared" si="2"/>
        <v/>
      </c>
      <c r="AH255" s="247" t="str">
        <f t="shared" si="3"/>
        <v/>
      </c>
      <c r="AI255" s="83" t="str">
        <f t="shared" si="4"/>
        <v/>
      </c>
      <c r="AJ255" s="248" t="str">
        <f t="shared" si="5"/>
        <v/>
      </c>
      <c r="AK255" s="248" t="str">
        <f t="shared" si="6"/>
        <v/>
      </c>
      <c r="AL255" s="248" t="str">
        <f t="shared" si="7"/>
        <v/>
      </c>
      <c r="AM255" s="249" t="str">
        <f t="shared" si="8"/>
        <v/>
      </c>
      <c r="AN255" s="228" t="str">
        <f>+IF(A255="","",IF(C255="",70,VLOOKUP(I255,Hoja2!A:D,4,0)))</f>
        <v/>
      </c>
      <c r="AO255" s="109"/>
      <c r="AP255" s="109"/>
      <c r="AQ255" s="109"/>
      <c r="AR255" s="109"/>
      <c r="AS255" s="109"/>
      <c r="AT255" s="109"/>
      <c r="AU255" s="109"/>
      <c r="AV255" s="109"/>
      <c r="AW255" s="109"/>
      <c r="AX255" s="109"/>
      <c r="AY255" s="109"/>
      <c r="AZ255" s="109"/>
      <c r="BA255" s="109"/>
      <c r="BB255" s="109"/>
      <c r="BC255" s="109"/>
      <c r="BD255" s="109"/>
      <c r="BE255" s="109"/>
      <c r="BF255" s="109"/>
      <c r="BG255" s="109"/>
    </row>
    <row r="256" spans="1:59" ht="14.25" customHeight="1">
      <c r="A256" s="83"/>
      <c r="B256" s="83"/>
      <c r="C256" s="242"/>
      <c r="D256" s="83"/>
      <c r="E256" s="83"/>
      <c r="F256" s="83"/>
      <c r="G256" s="83"/>
      <c r="H256" s="83"/>
      <c r="I256" s="83"/>
      <c r="J256" s="83"/>
      <c r="K256" s="83"/>
      <c r="L256" s="83"/>
      <c r="M256" s="83"/>
      <c r="N256" s="83"/>
      <c r="O256" s="83"/>
      <c r="P256" s="83"/>
      <c r="Q256" s="83"/>
      <c r="R256" s="83"/>
      <c r="S256" s="83"/>
      <c r="T256" s="83"/>
      <c r="U256" s="83"/>
      <c r="V256" s="83"/>
      <c r="W256" s="242"/>
      <c r="X256" s="242"/>
      <c r="Y256" s="83"/>
      <c r="Z256" s="244"/>
      <c r="AA256" s="245"/>
      <c r="AB256" s="244" t="str">
        <f t="shared" si="1"/>
        <v/>
      </c>
      <c r="AC256" s="83"/>
      <c r="AD256" s="83"/>
      <c r="AE256" s="83"/>
      <c r="AF256" s="83"/>
      <c r="AG256" s="246" t="str">
        <f t="shared" si="2"/>
        <v/>
      </c>
      <c r="AH256" s="247" t="str">
        <f t="shared" si="3"/>
        <v/>
      </c>
      <c r="AI256" s="83" t="str">
        <f t="shared" si="4"/>
        <v/>
      </c>
      <c r="AJ256" s="248" t="str">
        <f t="shared" si="5"/>
        <v/>
      </c>
      <c r="AK256" s="248" t="str">
        <f t="shared" si="6"/>
        <v/>
      </c>
      <c r="AL256" s="248" t="str">
        <f t="shared" si="7"/>
        <v/>
      </c>
      <c r="AM256" s="249" t="str">
        <f t="shared" si="8"/>
        <v/>
      </c>
      <c r="AN256" s="228" t="str">
        <f>+IF(A256="","",IF(C256="",70,VLOOKUP(I256,Hoja2!A:D,4,0)))</f>
        <v/>
      </c>
      <c r="AO256" s="109"/>
      <c r="AP256" s="109"/>
      <c r="AQ256" s="109"/>
      <c r="AR256" s="109"/>
      <c r="AS256" s="109"/>
      <c r="AT256" s="109"/>
      <c r="AU256" s="109"/>
      <c r="AV256" s="109"/>
      <c r="AW256" s="109"/>
      <c r="AX256" s="109"/>
      <c r="AY256" s="109"/>
      <c r="AZ256" s="109"/>
      <c r="BA256" s="109"/>
      <c r="BB256" s="109"/>
      <c r="BC256" s="109"/>
      <c r="BD256" s="109"/>
      <c r="BE256" s="109"/>
      <c r="BF256" s="109"/>
      <c r="BG256" s="109"/>
    </row>
    <row r="257" spans="1:59" ht="14.25" customHeight="1">
      <c r="A257" s="83"/>
      <c r="B257" s="83"/>
      <c r="C257" s="242"/>
      <c r="D257" s="83"/>
      <c r="E257" s="83"/>
      <c r="F257" s="83"/>
      <c r="G257" s="83"/>
      <c r="H257" s="83"/>
      <c r="I257" s="83"/>
      <c r="J257" s="83"/>
      <c r="K257" s="83"/>
      <c r="L257" s="83"/>
      <c r="M257" s="83"/>
      <c r="N257" s="83"/>
      <c r="O257" s="83"/>
      <c r="P257" s="83"/>
      <c r="Q257" s="83"/>
      <c r="R257" s="83"/>
      <c r="S257" s="83"/>
      <c r="T257" s="83"/>
      <c r="U257" s="83"/>
      <c r="V257" s="83"/>
      <c r="W257" s="242"/>
      <c r="X257" s="242"/>
      <c r="Y257" s="83"/>
      <c r="Z257" s="244"/>
      <c r="AA257" s="245"/>
      <c r="AB257" s="244" t="str">
        <f t="shared" si="1"/>
        <v/>
      </c>
      <c r="AC257" s="83"/>
      <c r="AD257" s="83"/>
      <c r="AE257" s="83"/>
      <c r="AF257" s="83"/>
      <c r="AG257" s="246" t="str">
        <f t="shared" si="2"/>
        <v/>
      </c>
      <c r="AH257" s="247" t="str">
        <f t="shared" si="3"/>
        <v/>
      </c>
      <c r="AI257" s="83" t="str">
        <f t="shared" si="4"/>
        <v/>
      </c>
      <c r="AJ257" s="248" t="str">
        <f t="shared" si="5"/>
        <v/>
      </c>
      <c r="AK257" s="248" t="str">
        <f t="shared" si="6"/>
        <v/>
      </c>
      <c r="AL257" s="248" t="str">
        <f t="shared" si="7"/>
        <v/>
      </c>
      <c r="AM257" s="249" t="str">
        <f t="shared" si="8"/>
        <v/>
      </c>
      <c r="AN257" s="228" t="str">
        <f>+IF(A257="","",IF(C257="",70,VLOOKUP(I257,Hoja2!A:D,4,0)))</f>
        <v/>
      </c>
      <c r="AO257" s="109"/>
      <c r="AP257" s="109"/>
      <c r="AQ257" s="109"/>
      <c r="AR257" s="109"/>
      <c r="AS257" s="109"/>
      <c r="AT257" s="109"/>
      <c r="AU257" s="109"/>
      <c r="AV257" s="109"/>
      <c r="AW257" s="109"/>
      <c r="AX257" s="109"/>
      <c r="AY257" s="109"/>
      <c r="AZ257" s="109"/>
      <c r="BA257" s="109"/>
      <c r="BB257" s="109"/>
      <c r="BC257" s="109"/>
      <c r="BD257" s="109"/>
      <c r="BE257" s="109"/>
      <c r="BF257" s="109"/>
      <c r="BG257" s="109"/>
    </row>
    <row r="258" spans="1:59" ht="14.25" customHeight="1">
      <c r="A258" s="83"/>
      <c r="B258" s="83"/>
      <c r="C258" s="242"/>
      <c r="D258" s="83"/>
      <c r="E258" s="83"/>
      <c r="F258" s="83"/>
      <c r="G258" s="83"/>
      <c r="H258" s="83"/>
      <c r="I258" s="83"/>
      <c r="J258" s="83"/>
      <c r="K258" s="83"/>
      <c r="L258" s="83"/>
      <c r="M258" s="83"/>
      <c r="N258" s="83"/>
      <c r="O258" s="83"/>
      <c r="P258" s="83"/>
      <c r="Q258" s="83"/>
      <c r="R258" s="83"/>
      <c r="S258" s="83"/>
      <c r="T258" s="83"/>
      <c r="U258" s="83"/>
      <c r="V258" s="83"/>
      <c r="W258" s="242"/>
      <c r="X258" s="242"/>
      <c r="Y258" s="83"/>
      <c r="Z258" s="244"/>
      <c r="AA258" s="245"/>
      <c r="AB258" s="244" t="str">
        <f t="shared" si="1"/>
        <v/>
      </c>
      <c r="AC258" s="83"/>
      <c r="AD258" s="83"/>
      <c r="AE258" s="83"/>
      <c r="AF258" s="83"/>
      <c r="AG258" s="246" t="str">
        <f t="shared" si="2"/>
        <v/>
      </c>
      <c r="AH258" s="247" t="str">
        <f t="shared" si="3"/>
        <v/>
      </c>
      <c r="AI258" s="83" t="str">
        <f t="shared" si="4"/>
        <v/>
      </c>
      <c r="AJ258" s="248" t="str">
        <f t="shared" si="5"/>
        <v/>
      </c>
      <c r="AK258" s="248" t="str">
        <f t="shared" si="6"/>
        <v/>
      </c>
      <c r="AL258" s="248" t="str">
        <f t="shared" si="7"/>
        <v/>
      </c>
      <c r="AM258" s="249" t="str">
        <f t="shared" si="8"/>
        <v/>
      </c>
      <c r="AN258" s="228" t="str">
        <f>+IF(A258="","",IF(C258="",70,VLOOKUP(I258,Hoja2!A:D,4,0)))</f>
        <v/>
      </c>
      <c r="AO258" s="109"/>
      <c r="AP258" s="109"/>
      <c r="AQ258" s="109"/>
      <c r="AR258" s="109"/>
      <c r="AS258" s="109"/>
      <c r="AT258" s="109"/>
      <c r="AU258" s="109"/>
      <c r="AV258" s="109"/>
      <c r="AW258" s="109"/>
      <c r="AX258" s="109"/>
      <c r="AY258" s="109"/>
      <c r="AZ258" s="109"/>
      <c r="BA258" s="109"/>
      <c r="BB258" s="109"/>
      <c r="BC258" s="109"/>
      <c r="BD258" s="109"/>
      <c r="BE258" s="109"/>
      <c r="BF258" s="109"/>
      <c r="BG258" s="109"/>
    </row>
    <row r="259" spans="1:59" ht="14.25" customHeight="1">
      <c r="A259" s="83"/>
      <c r="B259" s="83"/>
      <c r="C259" s="242"/>
      <c r="D259" s="83"/>
      <c r="E259" s="83"/>
      <c r="F259" s="83"/>
      <c r="G259" s="83"/>
      <c r="H259" s="83"/>
      <c r="I259" s="83"/>
      <c r="J259" s="83"/>
      <c r="K259" s="83"/>
      <c r="L259" s="83"/>
      <c r="M259" s="83"/>
      <c r="N259" s="83"/>
      <c r="O259" s="83"/>
      <c r="P259" s="83"/>
      <c r="Q259" s="83"/>
      <c r="R259" s="83"/>
      <c r="S259" s="83"/>
      <c r="T259" s="83"/>
      <c r="U259" s="83"/>
      <c r="V259" s="83"/>
      <c r="W259" s="242"/>
      <c r="X259" s="242"/>
      <c r="Y259" s="83"/>
      <c r="Z259" s="244"/>
      <c r="AA259" s="245"/>
      <c r="AB259" s="244" t="str">
        <f t="shared" si="1"/>
        <v/>
      </c>
      <c r="AC259" s="83"/>
      <c r="AD259" s="83"/>
      <c r="AE259" s="83"/>
      <c r="AF259" s="83"/>
      <c r="AG259" s="246" t="str">
        <f t="shared" si="2"/>
        <v/>
      </c>
      <c r="AH259" s="247" t="str">
        <f t="shared" si="3"/>
        <v/>
      </c>
      <c r="AI259" s="83" t="str">
        <f t="shared" si="4"/>
        <v/>
      </c>
      <c r="AJ259" s="248" t="str">
        <f t="shared" si="5"/>
        <v/>
      </c>
      <c r="AK259" s="248" t="str">
        <f t="shared" si="6"/>
        <v/>
      </c>
      <c r="AL259" s="248" t="str">
        <f t="shared" si="7"/>
        <v/>
      </c>
      <c r="AM259" s="249" t="str">
        <f t="shared" si="8"/>
        <v/>
      </c>
      <c r="AN259" s="228" t="str">
        <f>+IF(A259="","",IF(C259="",70,VLOOKUP(I259,Hoja2!A:D,4,0)))</f>
        <v/>
      </c>
      <c r="AO259" s="109"/>
      <c r="AP259" s="109"/>
      <c r="AQ259" s="109"/>
      <c r="AR259" s="109"/>
      <c r="AS259" s="109"/>
      <c r="AT259" s="109"/>
      <c r="AU259" s="109"/>
      <c r="AV259" s="109"/>
      <c r="AW259" s="109"/>
      <c r="AX259" s="109"/>
      <c r="AY259" s="109"/>
      <c r="AZ259" s="109"/>
      <c r="BA259" s="109"/>
      <c r="BB259" s="109"/>
      <c r="BC259" s="109"/>
      <c r="BD259" s="109"/>
      <c r="BE259" s="109"/>
      <c r="BF259" s="109"/>
      <c r="BG259" s="109"/>
    </row>
    <row r="260" spans="1:59" ht="14.25" customHeight="1">
      <c r="A260" s="83"/>
      <c r="B260" s="83"/>
      <c r="C260" s="242"/>
      <c r="D260" s="83"/>
      <c r="E260" s="83"/>
      <c r="F260" s="83"/>
      <c r="G260" s="83"/>
      <c r="H260" s="83"/>
      <c r="I260" s="83"/>
      <c r="J260" s="83"/>
      <c r="K260" s="83"/>
      <c r="L260" s="83"/>
      <c r="M260" s="83"/>
      <c r="N260" s="83"/>
      <c r="O260" s="83"/>
      <c r="P260" s="83"/>
      <c r="Q260" s="83"/>
      <c r="R260" s="83"/>
      <c r="S260" s="83"/>
      <c r="T260" s="83"/>
      <c r="U260" s="83"/>
      <c r="V260" s="83"/>
      <c r="W260" s="242"/>
      <c r="X260" s="242"/>
      <c r="Y260" s="83"/>
      <c r="Z260" s="244"/>
      <c r="AA260" s="245"/>
      <c r="AB260" s="244" t="str">
        <f t="shared" si="1"/>
        <v/>
      </c>
      <c r="AC260" s="83"/>
      <c r="AD260" s="83"/>
      <c r="AE260" s="83"/>
      <c r="AF260" s="83"/>
      <c r="AG260" s="246" t="str">
        <f t="shared" si="2"/>
        <v/>
      </c>
      <c r="AH260" s="247" t="str">
        <f t="shared" si="3"/>
        <v/>
      </c>
      <c r="AI260" s="83" t="str">
        <f t="shared" si="4"/>
        <v/>
      </c>
      <c r="AJ260" s="248" t="str">
        <f t="shared" si="5"/>
        <v/>
      </c>
      <c r="AK260" s="248" t="str">
        <f t="shared" si="6"/>
        <v/>
      </c>
      <c r="AL260" s="248" t="str">
        <f t="shared" si="7"/>
        <v/>
      </c>
      <c r="AM260" s="249" t="str">
        <f t="shared" si="8"/>
        <v/>
      </c>
      <c r="AN260" s="228" t="str">
        <f>+IF(A260="","",IF(C260="",70,VLOOKUP(I260,Hoja2!A:D,4,0)))</f>
        <v/>
      </c>
      <c r="AO260" s="109"/>
      <c r="AP260" s="109"/>
      <c r="AQ260" s="109"/>
      <c r="AR260" s="109"/>
      <c r="AS260" s="109"/>
      <c r="AT260" s="109"/>
      <c r="AU260" s="109"/>
      <c r="AV260" s="109"/>
      <c r="AW260" s="109"/>
      <c r="AX260" s="109"/>
      <c r="AY260" s="109"/>
      <c r="AZ260" s="109"/>
      <c r="BA260" s="109"/>
      <c r="BB260" s="109"/>
      <c r="BC260" s="109"/>
      <c r="BD260" s="109"/>
      <c r="BE260" s="109"/>
      <c r="BF260" s="109"/>
      <c r="BG260" s="109"/>
    </row>
    <row r="261" spans="1:59" ht="14.25" customHeight="1">
      <c r="A261" s="83"/>
      <c r="B261" s="83"/>
      <c r="C261" s="242"/>
      <c r="D261" s="83"/>
      <c r="E261" s="83"/>
      <c r="F261" s="83"/>
      <c r="G261" s="83"/>
      <c r="H261" s="83"/>
      <c r="I261" s="83"/>
      <c r="J261" s="83"/>
      <c r="K261" s="83"/>
      <c r="L261" s="83"/>
      <c r="M261" s="83"/>
      <c r="N261" s="83"/>
      <c r="O261" s="83"/>
      <c r="P261" s="83"/>
      <c r="Q261" s="83"/>
      <c r="R261" s="83"/>
      <c r="S261" s="83"/>
      <c r="T261" s="83"/>
      <c r="U261" s="83"/>
      <c r="V261" s="83"/>
      <c r="W261" s="242"/>
      <c r="X261" s="242"/>
      <c r="Y261" s="83"/>
      <c r="Z261" s="244"/>
      <c r="AA261" s="245"/>
      <c r="AB261" s="244" t="str">
        <f t="shared" si="1"/>
        <v/>
      </c>
      <c r="AC261" s="83"/>
      <c r="AD261" s="83"/>
      <c r="AE261" s="83"/>
      <c r="AF261" s="83"/>
      <c r="AG261" s="246" t="str">
        <f t="shared" si="2"/>
        <v/>
      </c>
      <c r="AH261" s="247" t="str">
        <f t="shared" si="3"/>
        <v/>
      </c>
      <c r="AI261" s="83" t="str">
        <f t="shared" si="4"/>
        <v/>
      </c>
      <c r="AJ261" s="248" t="str">
        <f t="shared" si="5"/>
        <v/>
      </c>
      <c r="AK261" s="248" t="str">
        <f t="shared" si="6"/>
        <v/>
      </c>
      <c r="AL261" s="248" t="str">
        <f t="shared" si="7"/>
        <v/>
      </c>
      <c r="AM261" s="249" t="str">
        <f t="shared" si="8"/>
        <v/>
      </c>
      <c r="AN261" s="228" t="str">
        <f>+IF(A261="","",IF(C261="",70,VLOOKUP(I261,Hoja2!A:D,4,0)))</f>
        <v/>
      </c>
      <c r="AO261" s="109"/>
      <c r="AP261" s="109"/>
      <c r="AQ261" s="109"/>
      <c r="AR261" s="109"/>
      <c r="AS261" s="109"/>
      <c r="AT261" s="109"/>
      <c r="AU261" s="109"/>
      <c r="AV261" s="109"/>
      <c r="AW261" s="109"/>
      <c r="AX261" s="109"/>
      <c r="AY261" s="109"/>
      <c r="AZ261" s="109"/>
      <c r="BA261" s="109"/>
      <c r="BB261" s="109"/>
      <c r="BC261" s="109"/>
      <c r="BD261" s="109"/>
      <c r="BE261" s="109"/>
      <c r="BF261" s="109"/>
      <c r="BG261" s="109"/>
    </row>
    <row r="262" spans="1:59" ht="14.25" customHeight="1">
      <c r="A262" s="83"/>
      <c r="B262" s="83"/>
      <c r="C262" s="242"/>
      <c r="D262" s="83"/>
      <c r="E262" s="83"/>
      <c r="F262" s="83"/>
      <c r="G262" s="83"/>
      <c r="H262" s="83"/>
      <c r="I262" s="83"/>
      <c r="J262" s="83"/>
      <c r="K262" s="83"/>
      <c r="L262" s="83"/>
      <c r="M262" s="83"/>
      <c r="N262" s="83"/>
      <c r="O262" s="83"/>
      <c r="P262" s="83"/>
      <c r="Q262" s="83"/>
      <c r="R262" s="83"/>
      <c r="S262" s="83"/>
      <c r="T262" s="83"/>
      <c r="U262" s="83"/>
      <c r="V262" s="83"/>
      <c r="W262" s="242"/>
      <c r="X262" s="242"/>
      <c r="Y262" s="83"/>
      <c r="Z262" s="244"/>
      <c r="AA262" s="245"/>
      <c r="AB262" s="244" t="str">
        <f t="shared" si="1"/>
        <v/>
      </c>
      <c r="AC262" s="83"/>
      <c r="AD262" s="83"/>
      <c r="AE262" s="83"/>
      <c r="AF262" s="83"/>
      <c r="AG262" s="246" t="str">
        <f t="shared" si="2"/>
        <v/>
      </c>
      <c r="AH262" s="247" t="str">
        <f t="shared" si="3"/>
        <v/>
      </c>
      <c r="AI262" s="83" t="str">
        <f t="shared" si="4"/>
        <v/>
      </c>
      <c r="AJ262" s="248" t="str">
        <f t="shared" si="5"/>
        <v/>
      </c>
      <c r="AK262" s="248" t="str">
        <f t="shared" si="6"/>
        <v/>
      </c>
      <c r="AL262" s="248" t="str">
        <f t="shared" si="7"/>
        <v/>
      </c>
      <c r="AM262" s="249" t="str">
        <f t="shared" si="8"/>
        <v/>
      </c>
      <c r="AN262" s="228" t="str">
        <f>+IF(A262="","",IF(C262="",70,VLOOKUP(I262,Hoja2!A:D,4,0)))</f>
        <v/>
      </c>
      <c r="AO262" s="109"/>
      <c r="AP262" s="109"/>
      <c r="AQ262" s="109"/>
      <c r="AR262" s="109"/>
      <c r="AS262" s="109"/>
      <c r="AT262" s="109"/>
      <c r="AU262" s="109"/>
      <c r="AV262" s="109"/>
      <c r="AW262" s="109"/>
      <c r="AX262" s="109"/>
      <c r="AY262" s="109"/>
      <c r="AZ262" s="109"/>
      <c r="BA262" s="109"/>
      <c r="BB262" s="109"/>
      <c r="BC262" s="109"/>
      <c r="BD262" s="109"/>
      <c r="BE262" s="109"/>
      <c r="BF262" s="109"/>
      <c r="BG262" s="109"/>
    </row>
    <row r="263" spans="1:59" ht="14.25" customHeight="1">
      <c r="A263" s="83"/>
      <c r="B263" s="83"/>
      <c r="C263" s="242"/>
      <c r="D263" s="83"/>
      <c r="E263" s="83"/>
      <c r="F263" s="83"/>
      <c r="G263" s="83"/>
      <c r="H263" s="83"/>
      <c r="I263" s="83"/>
      <c r="J263" s="83"/>
      <c r="K263" s="83"/>
      <c r="L263" s="83"/>
      <c r="M263" s="83"/>
      <c r="N263" s="83"/>
      <c r="O263" s="83"/>
      <c r="P263" s="83"/>
      <c r="Q263" s="83"/>
      <c r="R263" s="83"/>
      <c r="S263" s="83"/>
      <c r="T263" s="83"/>
      <c r="U263" s="83"/>
      <c r="V263" s="83"/>
      <c r="W263" s="242"/>
      <c r="X263" s="242"/>
      <c r="Y263" s="83"/>
      <c r="Z263" s="244"/>
      <c r="AA263" s="245"/>
      <c r="AB263" s="244" t="str">
        <f t="shared" si="1"/>
        <v/>
      </c>
      <c r="AC263" s="83"/>
      <c r="AD263" s="83"/>
      <c r="AE263" s="83"/>
      <c r="AF263" s="83"/>
      <c r="AG263" s="246" t="str">
        <f t="shared" si="2"/>
        <v/>
      </c>
      <c r="AH263" s="247" t="str">
        <f t="shared" si="3"/>
        <v/>
      </c>
      <c r="AI263" s="83" t="str">
        <f t="shared" si="4"/>
        <v/>
      </c>
      <c r="AJ263" s="248" t="str">
        <f t="shared" si="5"/>
        <v/>
      </c>
      <c r="AK263" s="248" t="str">
        <f t="shared" si="6"/>
        <v/>
      </c>
      <c r="AL263" s="248" t="str">
        <f t="shared" si="7"/>
        <v/>
      </c>
      <c r="AM263" s="249" t="str">
        <f t="shared" si="8"/>
        <v/>
      </c>
      <c r="AN263" s="228" t="str">
        <f>+IF(A263="","",IF(C263="",70,VLOOKUP(I263,Hoja2!A:D,4,0)))</f>
        <v/>
      </c>
      <c r="AO263" s="109"/>
      <c r="AP263" s="109"/>
      <c r="AQ263" s="109"/>
      <c r="AR263" s="109"/>
      <c r="AS263" s="109"/>
      <c r="AT263" s="109"/>
      <c r="AU263" s="109"/>
      <c r="AV263" s="109"/>
      <c r="AW263" s="109"/>
      <c r="AX263" s="109"/>
      <c r="AY263" s="109"/>
      <c r="AZ263" s="109"/>
      <c r="BA263" s="109"/>
      <c r="BB263" s="109"/>
      <c r="BC263" s="109"/>
      <c r="BD263" s="109"/>
      <c r="BE263" s="109"/>
      <c r="BF263" s="109"/>
      <c r="BG263" s="109"/>
    </row>
    <row r="264" spans="1:59" ht="14.25" customHeight="1">
      <c r="A264" s="83"/>
      <c r="B264" s="83"/>
      <c r="C264" s="242"/>
      <c r="D264" s="83"/>
      <c r="E264" s="83"/>
      <c r="F264" s="83"/>
      <c r="G264" s="83"/>
      <c r="H264" s="83"/>
      <c r="I264" s="83"/>
      <c r="J264" s="83"/>
      <c r="K264" s="83"/>
      <c r="L264" s="83"/>
      <c r="M264" s="83"/>
      <c r="N264" s="83"/>
      <c r="O264" s="83"/>
      <c r="P264" s="83"/>
      <c r="Q264" s="83"/>
      <c r="R264" s="83"/>
      <c r="S264" s="83"/>
      <c r="T264" s="83"/>
      <c r="U264" s="83"/>
      <c r="V264" s="83"/>
      <c r="W264" s="242"/>
      <c r="X264" s="242"/>
      <c r="Y264" s="83"/>
      <c r="Z264" s="244"/>
      <c r="AA264" s="245"/>
      <c r="AB264" s="244" t="str">
        <f t="shared" ref="AB264:AB518" si="9">+IFERROR(IF(T264="UI",8%,""),"")</f>
        <v/>
      </c>
      <c r="AC264" s="83"/>
      <c r="AD264" s="83"/>
      <c r="AE264" s="83"/>
      <c r="AF264" s="83"/>
      <c r="AG264" s="246" t="str">
        <f t="shared" ref="AG264:AG319" si="10">IFERROR(((1+AB264)^(IF(V264="Mensual",1,IF(V264="Bimestral",2,IF(V264="trimestral",3,IF(V264="semestral",6,IF(V264="Anual",12,"error")))))/12)-1),"")</f>
        <v/>
      </c>
      <c r="AH264" s="247" t="str">
        <f t="shared" ref="AH264:AH319" si="11">IFERROR(((1-(1/((1+AG264)^(U264))))/AG264),"")</f>
        <v/>
      </c>
      <c r="AI264" s="83" t="str">
        <f t="shared" ref="AI264:AI319" si="12">+IFERROR((S264/AH264),"")</f>
        <v/>
      </c>
      <c r="AJ264" s="248" t="str">
        <f t="shared" ref="AJ264:AJ319" si="13">+IFERROR((AI264*U264),"")</f>
        <v/>
      </c>
      <c r="AK264" s="248" t="str">
        <f t="shared" ref="AK264:AK319" si="14">IFERROR((S264*((1+AB264)^((365/((IF(V264="Mensual",12,IF(V264="Bimestral",6,IF(V264="trimestral",4,IF(V264="semestral",2,IF(V264="anual",1,"error"))))))))/365)-1)*W264),"")</f>
        <v/>
      </c>
      <c r="AL264" s="248" t="str">
        <f t="shared" ref="AL264:AL518" si="15">IFERROR((S264*((1+Z264)^((365/((IF(V264="Mensual",12,IF(V264="Bimestral",6,IF(V264="trimestral",4,IF(V264="semestral",2,IF(V264="anual",1,"error"))))))))/365)-1)*X264),"")</f>
        <v/>
      </c>
      <c r="AM264" s="249" t="str">
        <f t="shared" ref="AM264:AM319" si="16">+IFERROR(IF(W264&gt;0,(AL264+AK264+(AJ264-S264)),(AJ264-S264)),"")</f>
        <v/>
      </c>
      <c r="AN264" s="228" t="str">
        <f>+IF(A264="","",IF(C264="",70,VLOOKUP(I264,Hoja2!A:D,4,0)))</f>
        <v/>
      </c>
      <c r="AO264" s="109"/>
      <c r="AP264" s="109"/>
      <c r="AQ264" s="109"/>
      <c r="AR264" s="109"/>
      <c r="AS264" s="109"/>
      <c r="AT264" s="109"/>
      <c r="AU264" s="109"/>
      <c r="AV264" s="109"/>
      <c r="AW264" s="109"/>
      <c r="AX264" s="109"/>
      <c r="AY264" s="109"/>
      <c r="AZ264" s="109"/>
      <c r="BA264" s="109"/>
      <c r="BB264" s="109"/>
      <c r="BC264" s="109"/>
      <c r="BD264" s="109"/>
      <c r="BE264" s="109"/>
      <c r="BF264" s="109"/>
      <c r="BG264" s="109"/>
    </row>
    <row r="265" spans="1:59" ht="14.25" customHeight="1">
      <c r="A265" s="83"/>
      <c r="B265" s="83"/>
      <c r="C265" s="242"/>
      <c r="D265" s="83"/>
      <c r="E265" s="83"/>
      <c r="F265" s="83"/>
      <c r="G265" s="83"/>
      <c r="H265" s="83"/>
      <c r="I265" s="83"/>
      <c r="J265" s="83"/>
      <c r="K265" s="83"/>
      <c r="L265" s="83"/>
      <c r="M265" s="83"/>
      <c r="N265" s="83"/>
      <c r="O265" s="83"/>
      <c r="P265" s="83"/>
      <c r="Q265" s="83"/>
      <c r="R265" s="83"/>
      <c r="S265" s="83"/>
      <c r="T265" s="83"/>
      <c r="U265" s="83"/>
      <c r="V265" s="83"/>
      <c r="W265" s="242"/>
      <c r="X265" s="242"/>
      <c r="Y265" s="83"/>
      <c r="Z265" s="244"/>
      <c r="AA265" s="245"/>
      <c r="AB265" s="244" t="str">
        <f t="shared" si="9"/>
        <v/>
      </c>
      <c r="AC265" s="83"/>
      <c r="AD265" s="83"/>
      <c r="AE265" s="83"/>
      <c r="AF265" s="83"/>
      <c r="AG265" s="246" t="str">
        <f t="shared" si="10"/>
        <v/>
      </c>
      <c r="AH265" s="247" t="str">
        <f t="shared" si="11"/>
        <v/>
      </c>
      <c r="AI265" s="83" t="str">
        <f t="shared" si="12"/>
        <v/>
      </c>
      <c r="AJ265" s="248" t="str">
        <f t="shared" si="13"/>
        <v/>
      </c>
      <c r="AK265" s="248" t="str">
        <f t="shared" si="14"/>
        <v/>
      </c>
      <c r="AL265" s="248" t="str">
        <f t="shared" si="15"/>
        <v/>
      </c>
      <c r="AM265" s="249" t="str">
        <f t="shared" si="16"/>
        <v/>
      </c>
      <c r="AN265" s="228" t="str">
        <f>+IF(A265="","",IF(C265="",70,VLOOKUP(I265,Hoja2!A:D,4,0)))</f>
        <v/>
      </c>
      <c r="AO265" s="109"/>
      <c r="AP265" s="109"/>
      <c r="AQ265" s="109"/>
      <c r="AR265" s="109"/>
      <c r="AS265" s="109"/>
      <c r="AT265" s="109"/>
      <c r="AU265" s="109"/>
      <c r="AV265" s="109"/>
      <c r="AW265" s="109"/>
      <c r="AX265" s="109"/>
      <c r="AY265" s="109"/>
      <c r="AZ265" s="109"/>
      <c r="BA265" s="109"/>
      <c r="BB265" s="109"/>
      <c r="BC265" s="109"/>
      <c r="BD265" s="109"/>
      <c r="BE265" s="109"/>
      <c r="BF265" s="109"/>
      <c r="BG265" s="109"/>
    </row>
    <row r="266" spans="1:59" ht="14.25" customHeight="1">
      <c r="A266" s="83"/>
      <c r="B266" s="83"/>
      <c r="C266" s="242"/>
      <c r="D266" s="83"/>
      <c r="E266" s="83"/>
      <c r="F266" s="83"/>
      <c r="G266" s="83"/>
      <c r="H266" s="83"/>
      <c r="I266" s="83"/>
      <c r="J266" s="83"/>
      <c r="K266" s="83"/>
      <c r="L266" s="83"/>
      <c r="M266" s="83"/>
      <c r="N266" s="83"/>
      <c r="O266" s="83"/>
      <c r="P266" s="83"/>
      <c r="Q266" s="83"/>
      <c r="R266" s="83"/>
      <c r="S266" s="83"/>
      <c r="T266" s="83"/>
      <c r="U266" s="83"/>
      <c r="V266" s="83"/>
      <c r="W266" s="242"/>
      <c r="X266" s="242"/>
      <c r="Y266" s="83"/>
      <c r="Z266" s="244"/>
      <c r="AA266" s="245"/>
      <c r="AB266" s="244" t="str">
        <f t="shared" si="9"/>
        <v/>
      </c>
      <c r="AC266" s="83"/>
      <c r="AD266" s="83"/>
      <c r="AE266" s="83"/>
      <c r="AF266" s="83"/>
      <c r="AG266" s="246" t="str">
        <f t="shared" si="10"/>
        <v/>
      </c>
      <c r="AH266" s="247" t="str">
        <f t="shared" si="11"/>
        <v/>
      </c>
      <c r="AI266" s="83" t="str">
        <f t="shared" si="12"/>
        <v/>
      </c>
      <c r="AJ266" s="248" t="str">
        <f t="shared" si="13"/>
        <v/>
      </c>
      <c r="AK266" s="248" t="str">
        <f t="shared" si="14"/>
        <v/>
      </c>
      <c r="AL266" s="248" t="str">
        <f t="shared" si="15"/>
        <v/>
      </c>
      <c r="AM266" s="249" t="str">
        <f t="shared" si="16"/>
        <v/>
      </c>
      <c r="AN266" s="228" t="str">
        <f>+IF(A266="","",IF(C266="",70,VLOOKUP(I266,Hoja2!A:D,4,0)))</f>
        <v/>
      </c>
      <c r="AO266" s="109"/>
      <c r="AP266" s="109"/>
      <c r="AQ266" s="109"/>
      <c r="AR266" s="109"/>
      <c r="AS266" s="109"/>
      <c r="AT266" s="109"/>
      <c r="AU266" s="109"/>
      <c r="AV266" s="109"/>
      <c r="AW266" s="109"/>
      <c r="AX266" s="109"/>
      <c r="AY266" s="109"/>
      <c r="AZ266" s="109"/>
      <c r="BA266" s="109"/>
      <c r="BB266" s="109"/>
      <c r="BC266" s="109"/>
      <c r="BD266" s="109"/>
      <c r="BE266" s="109"/>
      <c r="BF266" s="109"/>
      <c r="BG266" s="109"/>
    </row>
    <row r="267" spans="1:59" ht="14.25" customHeight="1">
      <c r="A267" s="83"/>
      <c r="B267" s="83"/>
      <c r="C267" s="242"/>
      <c r="D267" s="83"/>
      <c r="E267" s="83"/>
      <c r="F267" s="83"/>
      <c r="G267" s="83"/>
      <c r="H267" s="83"/>
      <c r="I267" s="83"/>
      <c r="J267" s="83"/>
      <c r="K267" s="83"/>
      <c r="L267" s="83"/>
      <c r="M267" s="83"/>
      <c r="N267" s="83"/>
      <c r="O267" s="83"/>
      <c r="P267" s="83"/>
      <c r="Q267" s="83"/>
      <c r="R267" s="83"/>
      <c r="S267" s="83"/>
      <c r="T267" s="83"/>
      <c r="U267" s="83"/>
      <c r="V267" s="83"/>
      <c r="W267" s="242"/>
      <c r="X267" s="242"/>
      <c r="Y267" s="83"/>
      <c r="Z267" s="244"/>
      <c r="AA267" s="245"/>
      <c r="AB267" s="244" t="str">
        <f t="shared" si="9"/>
        <v/>
      </c>
      <c r="AC267" s="83"/>
      <c r="AD267" s="83"/>
      <c r="AE267" s="83"/>
      <c r="AF267" s="83"/>
      <c r="AG267" s="246" t="str">
        <f t="shared" si="10"/>
        <v/>
      </c>
      <c r="AH267" s="247" t="str">
        <f t="shared" si="11"/>
        <v/>
      </c>
      <c r="AI267" s="83" t="str">
        <f t="shared" si="12"/>
        <v/>
      </c>
      <c r="AJ267" s="248" t="str">
        <f t="shared" si="13"/>
        <v/>
      </c>
      <c r="AK267" s="248" t="str">
        <f t="shared" si="14"/>
        <v/>
      </c>
      <c r="AL267" s="248" t="str">
        <f t="shared" si="15"/>
        <v/>
      </c>
      <c r="AM267" s="249" t="str">
        <f t="shared" si="16"/>
        <v/>
      </c>
      <c r="AN267" s="228" t="str">
        <f>+IF(A267="","",IF(C267="",70,VLOOKUP(I267,Hoja2!A:D,4,0)))</f>
        <v/>
      </c>
      <c r="AO267" s="109"/>
      <c r="AP267" s="109"/>
      <c r="AQ267" s="109"/>
      <c r="AR267" s="109"/>
      <c r="AS267" s="109"/>
      <c r="AT267" s="109"/>
      <c r="AU267" s="109"/>
      <c r="AV267" s="109"/>
      <c r="AW267" s="109"/>
      <c r="AX267" s="109"/>
      <c r="AY267" s="109"/>
      <c r="AZ267" s="109"/>
      <c r="BA267" s="109"/>
      <c r="BB267" s="109"/>
      <c r="BC267" s="109"/>
      <c r="BD267" s="109"/>
      <c r="BE267" s="109"/>
      <c r="BF267" s="109"/>
      <c r="BG267" s="109"/>
    </row>
    <row r="268" spans="1:59" ht="14.25" customHeight="1">
      <c r="A268" s="83"/>
      <c r="B268" s="83"/>
      <c r="C268" s="242"/>
      <c r="D268" s="83"/>
      <c r="E268" s="83"/>
      <c r="F268" s="83"/>
      <c r="G268" s="83"/>
      <c r="H268" s="83"/>
      <c r="I268" s="83"/>
      <c r="J268" s="83"/>
      <c r="K268" s="83"/>
      <c r="L268" s="83"/>
      <c r="M268" s="83"/>
      <c r="N268" s="83"/>
      <c r="O268" s="83"/>
      <c r="P268" s="83"/>
      <c r="Q268" s="83"/>
      <c r="R268" s="83"/>
      <c r="S268" s="83"/>
      <c r="T268" s="83"/>
      <c r="U268" s="83"/>
      <c r="V268" s="83"/>
      <c r="W268" s="242"/>
      <c r="X268" s="242"/>
      <c r="Y268" s="83"/>
      <c r="Z268" s="244"/>
      <c r="AA268" s="245"/>
      <c r="AB268" s="244" t="str">
        <f t="shared" si="9"/>
        <v/>
      </c>
      <c r="AC268" s="83"/>
      <c r="AD268" s="83"/>
      <c r="AE268" s="83"/>
      <c r="AF268" s="83"/>
      <c r="AG268" s="246" t="str">
        <f t="shared" si="10"/>
        <v/>
      </c>
      <c r="AH268" s="247" t="str">
        <f t="shared" si="11"/>
        <v/>
      </c>
      <c r="AI268" s="83" t="str">
        <f t="shared" si="12"/>
        <v/>
      </c>
      <c r="AJ268" s="248" t="str">
        <f t="shared" si="13"/>
        <v/>
      </c>
      <c r="AK268" s="248" t="str">
        <f t="shared" si="14"/>
        <v/>
      </c>
      <c r="AL268" s="248" t="str">
        <f t="shared" si="15"/>
        <v/>
      </c>
      <c r="AM268" s="249" t="str">
        <f t="shared" si="16"/>
        <v/>
      </c>
      <c r="AN268" s="228" t="str">
        <f>+IF(A268="","",IF(C268="",70,VLOOKUP(I268,Hoja2!A:D,4,0)))</f>
        <v/>
      </c>
      <c r="AO268" s="109"/>
      <c r="AP268" s="109"/>
      <c r="AQ268" s="109"/>
      <c r="AR268" s="109"/>
      <c r="AS268" s="109"/>
      <c r="AT268" s="109"/>
      <c r="AU268" s="109"/>
      <c r="AV268" s="109"/>
      <c r="AW268" s="109"/>
      <c r="AX268" s="109"/>
      <c r="AY268" s="109"/>
      <c r="AZ268" s="109"/>
      <c r="BA268" s="109"/>
      <c r="BB268" s="109"/>
      <c r="BC268" s="109"/>
      <c r="BD268" s="109"/>
      <c r="BE268" s="109"/>
      <c r="BF268" s="109"/>
      <c r="BG268" s="109"/>
    </row>
    <row r="269" spans="1:59" ht="14.25" customHeight="1">
      <c r="A269" s="83"/>
      <c r="B269" s="83"/>
      <c r="C269" s="242"/>
      <c r="D269" s="83"/>
      <c r="E269" s="83"/>
      <c r="F269" s="83"/>
      <c r="G269" s="83"/>
      <c r="H269" s="83"/>
      <c r="I269" s="83"/>
      <c r="J269" s="83"/>
      <c r="K269" s="83"/>
      <c r="L269" s="83"/>
      <c r="M269" s="83"/>
      <c r="N269" s="83"/>
      <c r="O269" s="83"/>
      <c r="P269" s="83"/>
      <c r="Q269" s="83"/>
      <c r="R269" s="83"/>
      <c r="S269" s="83"/>
      <c r="T269" s="83"/>
      <c r="U269" s="83"/>
      <c r="V269" s="83"/>
      <c r="W269" s="242"/>
      <c r="X269" s="242"/>
      <c r="Y269" s="83"/>
      <c r="Z269" s="244"/>
      <c r="AA269" s="245"/>
      <c r="AB269" s="244" t="str">
        <f t="shared" si="9"/>
        <v/>
      </c>
      <c r="AC269" s="83"/>
      <c r="AD269" s="83"/>
      <c r="AE269" s="83"/>
      <c r="AF269" s="83"/>
      <c r="AG269" s="246" t="str">
        <f t="shared" si="10"/>
        <v/>
      </c>
      <c r="AH269" s="247" t="str">
        <f t="shared" si="11"/>
        <v/>
      </c>
      <c r="AI269" s="83" t="str">
        <f t="shared" si="12"/>
        <v/>
      </c>
      <c r="AJ269" s="248" t="str">
        <f t="shared" si="13"/>
        <v/>
      </c>
      <c r="AK269" s="248" t="str">
        <f t="shared" si="14"/>
        <v/>
      </c>
      <c r="AL269" s="248" t="str">
        <f t="shared" si="15"/>
        <v/>
      </c>
      <c r="AM269" s="249" t="str">
        <f t="shared" si="16"/>
        <v/>
      </c>
      <c r="AN269" s="228" t="str">
        <f>+IF(A269="","",IF(C269="",70,VLOOKUP(I269,Hoja2!A:D,4,0)))</f>
        <v/>
      </c>
      <c r="AO269" s="109"/>
      <c r="AP269" s="109"/>
      <c r="AQ269" s="109"/>
      <c r="AR269" s="109"/>
      <c r="AS269" s="109"/>
      <c r="AT269" s="109"/>
      <c r="AU269" s="109"/>
      <c r="AV269" s="109"/>
      <c r="AW269" s="109"/>
      <c r="AX269" s="109"/>
      <c r="AY269" s="109"/>
      <c r="AZ269" s="109"/>
      <c r="BA269" s="109"/>
      <c r="BB269" s="109"/>
      <c r="BC269" s="109"/>
      <c r="BD269" s="109"/>
      <c r="BE269" s="109"/>
      <c r="BF269" s="109"/>
      <c r="BG269" s="109"/>
    </row>
    <row r="270" spans="1:59" ht="14.25" customHeight="1">
      <c r="A270" s="83"/>
      <c r="B270" s="83"/>
      <c r="C270" s="242"/>
      <c r="D270" s="83"/>
      <c r="E270" s="83"/>
      <c r="F270" s="83"/>
      <c r="G270" s="83"/>
      <c r="H270" s="83"/>
      <c r="I270" s="83"/>
      <c r="J270" s="83"/>
      <c r="K270" s="83"/>
      <c r="L270" s="83"/>
      <c r="M270" s="83"/>
      <c r="N270" s="83"/>
      <c r="O270" s="83"/>
      <c r="P270" s="83"/>
      <c r="Q270" s="83"/>
      <c r="R270" s="83"/>
      <c r="S270" s="83"/>
      <c r="T270" s="83"/>
      <c r="U270" s="83"/>
      <c r="V270" s="83"/>
      <c r="W270" s="242"/>
      <c r="X270" s="242"/>
      <c r="Y270" s="83"/>
      <c r="Z270" s="244"/>
      <c r="AA270" s="245"/>
      <c r="AB270" s="244" t="str">
        <f t="shared" si="9"/>
        <v/>
      </c>
      <c r="AC270" s="83"/>
      <c r="AD270" s="83"/>
      <c r="AE270" s="83"/>
      <c r="AF270" s="83"/>
      <c r="AG270" s="246" t="str">
        <f t="shared" si="10"/>
        <v/>
      </c>
      <c r="AH270" s="247" t="str">
        <f t="shared" si="11"/>
        <v/>
      </c>
      <c r="AI270" s="83" t="str">
        <f t="shared" si="12"/>
        <v/>
      </c>
      <c r="AJ270" s="248" t="str">
        <f t="shared" si="13"/>
        <v/>
      </c>
      <c r="AK270" s="248" t="str">
        <f t="shared" si="14"/>
        <v/>
      </c>
      <c r="AL270" s="248" t="str">
        <f t="shared" si="15"/>
        <v/>
      </c>
      <c r="AM270" s="249" t="str">
        <f t="shared" si="16"/>
        <v/>
      </c>
      <c r="AN270" s="228" t="str">
        <f>+IF(A270="","",IF(C270="",70,VLOOKUP(I270,Hoja2!A:D,4,0)))</f>
        <v/>
      </c>
      <c r="AO270" s="109"/>
      <c r="AP270" s="109"/>
      <c r="AQ270" s="109"/>
      <c r="AR270" s="109"/>
      <c r="AS270" s="109"/>
      <c r="AT270" s="109"/>
      <c r="AU270" s="109"/>
      <c r="AV270" s="109"/>
      <c r="AW270" s="109"/>
      <c r="AX270" s="109"/>
      <c r="AY270" s="109"/>
      <c r="AZ270" s="109"/>
      <c r="BA270" s="109"/>
      <c r="BB270" s="109"/>
      <c r="BC270" s="109"/>
      <c r="BD270" s="109"/>
      <c r="BE270" s="109"/>
      <c r="BF270" s="109"/>
      <c r="BG270" s="109"/>
    </row>
    <row r="271" spans="1:59" ht="14.25" customHeight="1">
      <c r="A271" s="83"/>
      <c r="B271" s="83"/>
      <c r="C271" s="242"/>
      <c r="D271" s="83"/>
      <c r="E271" s="83"/>
      <c r="F271" s="83"/>
      <c r="G271" s="83"/>
      <c r="H271" s="83"/>
      <c r="I271" s="83"/>
      <c r="J271" s="83"/>
      <c r="K271" s="83"/>
      <c r="L271" s="83"/>
      <c r="M271" s="83"/>
      <c r="N271" s="83"/>
      <c r="O271" s="83"/>
      <c r="P271" s="83"/>
      <c r="Q271" s="83"/>
      <c r="R271" s="83"/>
      <c r="S271" s="83"/>
      <c r="T271" s="83"/>
      <c r="U271" s="83"/>
      <c r="V271" s="83"/>
      <c r="W271" s="242"/>
      <c r="X271" s="242"/>
      <c r="Y271" s="83"/>
      <c r="Z271" s="244"/>
      <c r="AA271" s="245"/>
      <c r="AB271" s="244" t="str">
        <f t="shared" si="9"/>
        <v/>
      </c>
      <c r="AC271" s="83"/>
      <c r="AD271" s="83"/>
      <c r="AE271" s="83"/>
      <c r="AF271" s="83"/>
      <c r="AG271" s="246" t="str">
        <f t="shared" si="10"/>
        <v/>
      </c>
      <c r="AH271" s="247" t="str">
        <f t="shared" si="11"/>
        <v/>
      </c>
      <c r="AI271" s="83" t="str">
        <f t="shared" si="12"/>
        <v/>
      </c>
      <c r="AJ271" s="248" t="str">
        <f t="shared" si="13"/>
        <v/>
      </c>
      <c r="AK271" s="248" t="str">
        <f t="shared" si="14"/>
        <v/>
      </c>
      <c r="AL271" s="248" t="str">
        <f t="shared" si="15"/>
        <v/>
      </c>
      <c r="AM271" s="249" t="str">
        <f t="shared" si="16"/>
        <v/>
      </c>
      <c r="AN271" s="228" t="str">
        <f>+IF(A271="","",IF(C271="",70,VLOOKUP(I271,Hoja2!A:D,4,0)))</f>
        <v/>
      </c>
      <c r="AO271" s="109"/>
      <c r="AP271" s="109"/>
      <c r="AQ271" s="109"/>
      <c r="AR271" s="109"/>
      <c r="AS271" s="109"/>
      <c r="AT271" s="109"/>
      <c r="AU271" s="109"/>
      <c r="AV271" s="109"/>
      <c r="AW271" s="109"/>
      <c r="AX271" s="109"/>
      <c r="AY271" s="109"/>
      <c r="AZ271" s="109"/>
      <c r="BA271" s="109"/>
      <c r="BB271" s="109"/>
      <c r="BC271" s="109"/>
      <c r="BD271" s="109"/>
      <c r="BE271" s="109"/>
      <c r="BF271" s="109"/>
      <c r="BG271" s="109"/>
    </row>
    <row r="272" spans="1:59" ht="14.25" customHeight="1">
      <c r="A272" s="83"/>
      <c r="B272" s="83"/>
      <c r="C272" s="242"/>
      <c r="D272" s="83"/>
      <c r="E272" s="83"/>
      <c r="F272" s="83"/>
      <c r="G272" s="83"/>
      <c r="H272" s="83"/>
      <c r="I272" s="83"/>
      <c r="J272" s="83"/>
      <c r="K272" s="83"/>
      <c r="L272" s="83"/>
      <c r="M272" s="83"/>
      <c r="N272" s="83"/>
      <c r="O272" s="83"/>
      <c r="P272" s="83"/>
      <c r="Q272" s="83"/>
      <c r="R272" s="83"/>
      <c r="S272" s="83"/>
      <c r="T272" s="83"/>
      <c r="U272" s="83"/>
      <c r="V272" s="83"/>
      <c r="W272" s="242"/>
      <c r="X272" s="242"/>
      <c r="Y272" s="83"/>
      <c r="Z272" s="244"/>
      <c r="AA272" s="245"/>
      <c r="AB272" s="244" t="str">
        <f t="shared" si="9"/>
        <v/>
      </c>
      <c r="AC272" s="83"/>
      <c r="AD272" s="83"/>
      <c r="AE272" s="83"/>
      <c r="AF272" s="83"/>
      <c r="AG272" s="246" t="str">
        <f t="shared" si="10"/>
        <v/>
      </c>
      <c r="AH272" s="247" t="str">
        <f t="shared" si="11"/>
        <v/>
      </c>
      <c r="AI272" s="83" t="str">
        <f t="shared" si="12"/>
        <v/>
      </c>
      <c r="AJ272" s="248" t="str">
        <f t="shared" si="13"/>
        <v/>
      </c>
      <c r="AK272" s="248" t="str">
        <f t="shared" si="14"/>
        <v/>
      </c>
      <c r="AL272" s="248" t="str">
        <f t="shared" si="15"/>
        <v/>
      </c>
      <c r="AM272" s="249" t="str">
        <f t="shared" si="16"/>
        <v/>
      </c>
      <c r="AN272" s="228" t="str">
        <f>+IF(A272="","",IF(C272="",70,VLOOKUP(I272,Hoja2!A:D,4,0)))</f>
        <v/>
      </c>
      <c r="AO272" s="109"/>
      <c r="AP272" s="109"/>
      <c r="AQ272" s="109"/>
      <c r="AR272" s="109"/>
      <c r="AS272" s="109"/>
      <c r="AT272" s="109"/>
      <c r="AU272" s="109"/>
      <c r="AV272" s="109"/>
      <c r="AW272" s="109"/>
      <c r="AX272" s="109"/>
      <c r="AY272" s="109"/>
      <c r="AZ272" s="109"/>
      <c r="BA272" s="109"/>
      <c r="BB272" s="109"/>
      <c r="BC272" s="109"/>
      <c r="BD272" s="109"/>
      <c r="BE272" s="109"/>
      <c r="BF272" s="109"/>
      <c r="BG272" s="109"/>
    </row>
    <row r="273" spans="1:59" ht="14.25" customHeight="1">
      <c r="A273" s="83"/>
      <c r="B273" s="83"/>
      <c r="C273" s="242"/>
      <c r="D273" s="83"/>
      <c r="E273" s="83"/>
      <c r="F273" s="83"/>
      <c r="G273" s="83"/>
      <c r="H273" s="83"/>
      <c r="I273" s="83"/>
      <c r="J273" s="83"/>
      <c r="K273" s="83"/>
      <c r="L273" s="83"/>
      <c r="M273" s="83"/>
      <c r="N273" s="83"/>
      <c r="O273" s="83"/>
      <c r="P273" s="83"/>
      <c r="Q273" s="83"/>
      <c r="R273" s="83"/>
      <c r="S273" s="83"/>
      <c r="T273" s="83"/>
      <c r="U273" s="83"/>
      <c r="V273" s="83"/>
      <c r="W273" s="242"/>
      <c r="X273" s="242"/>
      <c r="Y273" s="83"/>
      <c r="Z273" s="244"/>
      <c r="AA273" s="245"/>
      <c r="AB273" s="244" t="str">
        <f t="shared" si="9"/>
        <v/>
      </c>
      <c r="AC273" s="83"/>
      <c r="AD273" s="83"/>
      <c r="AE273" s="83"/>
      <c r="AF273" s="83"/>
      <c r="AG273" s="246" t="str">
        <f t="shared" si="10"/>
        <v/>
      </c>
      <c r="AH273" s="247" t="str">
        <f t="shared" si="11"/>
        <v/>
      </c>
      <c r="AI273" s="83" t="str">
        <f t="shared" si="12"/>
        <v/>
      </c>
      <c r="AJ273" s="248" t="str">
        <f t="shared" si="13"/>
        <v/>
      </c>
      <c r="AK273" s="248" t="str">
        <f t="shared" si="14"/>
        <v/>
      </c>
      <c r="AL273" s="248" t="str">
        <f t="shared" si="15"/>
        <v/>
      </c>
      <c r="AM273" s="249" t="str">
        <f t="shared" si="16"/>
        <v/>
      </c>
      <c r="AN273" s="228" t="str">
        <f>+IF(A273="","",IF(C273="",70,VLOOKUP(I273,Hoja2!A:D,4,0)))</f>
        <v/>
      </c>
      <c r="AO273" s="109"/>
      <c r="AP273" s="109"/>
      <c r="AQ273" s="109"/>
      <c r="AR273" s="109"/>
      <c r="AS273" s="109"/>
      <c r="AT273" s="109"/>
      <c r="AU273" s="109"/>
      <c r="AV273" s="109"/>
      <c r="AW273" s="109"/>
      <c r="AX273" s="109"/>
      <c r="AY273" s="109"/>
      <c r="AZ273" s="109"/>
      <c r="BA273" s="109"/>
      <c r="BB273" s="109"/>
      <c r="BC273" s="109"/>
      <c r="BD273" s="109"/>
      <c r="BE273" s="109"/>
      <c r="BF273" s="109"/>
      <c r="BG273" s="109"/>
    </row>
    <row r="274" spans="1:59" ht="14.25" customHeight="1">
      <c r="A274" s="83"/>
      <c r="B274" s="83"/>
      <c r="C274" s="242"/>
      <c r="D274" s="83"/>
      <c r="E274" s="83"/>
      <c r="F274" s="83"/>
      <c r="G274" s="83"/>
      <c r="H274" s="83"/>
      <c r="I274" s="83"/>
      <c r="J274" s="83"/>
      <c r="K274" s="83"/>
      <c r="L274" s="83"/>
      <c r="M274" s="83"/>
      <c r="N274" s="83"/>
      <c r="O274" s="83"/>
      <c r="P274" s="83"/>
      <c r="Q274" s="83"/>
      <c r="R274" s="83"/>
      <c r="S274" s="83"/>
      <c r="T274" s="83"/>
      <c r="U274" s="83"/>
      <c r="V274" s="83"/>
      <c r="W274" s="242"/>
      <c r="X274" s="242"/>
      <c r="Y274" s="83"/>
      <c r="Z274" s="244"/>
      <c r="AA274" s="245"/>
      <c r="AB274" s="244" t="str">
        <f t="shared" si="9"/>
        <v/>
      </c>
      <c r="AC274" s="83"/>
      <c r="AD274" s="83"/>
      <c r="AE274" s="83"/>
      <c r="AF274" s="83"/>
      <c r="AG274" s="246" t="str">
        <f t="shared" si="10"/>
        <v/>
      </c>
      <c r="AH274" s="247" t="str">
        <f t="shared" si="11"/>
        <v/>
      </c>
      <c r="AI274" s="83" t="str">
        <f t="shared" si="12"/>
        <v/>
      </c>
      <c r="AJ274" s="248" t="str">
        <f t="shared" si="13"/>
        <v/>
      </c>
      <c r="AK274" s="248" t="str">
        <f t="shared" si="14"/>
        <v/>
      </c>
      <c r="AL274" s="248" t="str">
        <f t="shared" si="15"/>
        <v/>
      </c>
      <c r="AM274" s="249" t="str">
        <f t="shared" si="16"/>
        <v/>
      </c>
      <c r="AN274" s="228" t="str">
        <f>+IF(A274="","",IF(C274="",70,VLOOKUP(I274,Hoja2!A:D,4,0)))</f>
        <v/>
      </c>
      <c r="AO274" s="109"/>
      <c r="AP274" s="109"/>
      <c r="AQ274" s="109"/>
      <c r="AR274" s="109"/>
      <c r="AS274" s="109"/>
      <c r="AT274" s="109"/>
      <c r="AU274" s="109"/>
      <c r="AV274" s="109"/>
      <c r="AW274" s="109"/>
      <c r="AX274" s="109"/>
      <c r="AY274" s="109"/>
      <c r="AZ274" s="109"/>
      <c r="BA274" s="109"/>
      <c r="BB274" s="109"/>
      <c r="BC274" s="109"/>
      <c r="BD274" s="109"/>
      <c r="BE274" s="109"/>
      <c r="BF274" s="109"/>
      <c r="BG274" s="109"/>
    </row>
    <row r="275" spans="1:59" ht="14.25" customHeight="1">
      <c r="A275" s="83"/>
      <c r="B275" s="83"/>
      <c r="C275" s="242"/>
      <c r="D275" s="83"/>
      <c r="E275" s="83"/>
      <c r="F275" s="83"/>
      <c r="G275" s="83"/>
      <c r="H275" s="83"/>
      <c r="I275" s="83"/>
      <c r="J275" s="83"/>
      <c r="K275" s="83"/>
      <c r="L275" s="83"/>
      <c r="M275" s="83"/>
      <c r="N275" s="83"/>
      <c r="O275" s="83"/>
      <c r="P275" s="83"/>
      <c r="Q275" s="83"/>
      <c r="R275" s="83"/>
      <c r="S275" s="83"/>
      <c r="T275" s="83"/>
      <c r="U275" s="83"/>
      <c r="V275" s="83"/>
      <c r="W275" s="242"/>
      <c r="X275" s="242"/>
      <c r="Y275" s="83"/>
      <c r="Z275" s="244"/>
      <c r="AA275" s="245"/>
      <c r="AB275" s="244" t="str">
        <f t="shared" si="9"/>
        <v/>
      </c>
      <c r="AC275" s="83"/>
      <c r="AD275" s="83"/>
      <c r="AE275" s="83"/>
      <c r="AF275" s="83"/>
      <c r="AG275" s="246" t="str">
        <f t="shared" si="10"/>
        <v/>
      </c>
      <c r="AH275" s="247" t="str">
        <f t="shared" si="11"/>
        <v/>
      </c>
      <c r="AI275" s="83" t="str">
        <f t="shared" si="12"/>
        <v/>
      </c>
      <c r="AJ275" s="248" t="str">
        <f t="shared" si="13"/>
        <v/>
      </c>
      <c r="AK275" s="248" t="str">
        <f t="shared" si="14"/>
        <v/>
      </c>
      <c r="AL275" s="248" t="str">
        <f t="shared" si="15"/>
        <v/>
      </c>
      <c r="AM275" s="249" t="str">
        <f t="shared" si="16"/>
        <v/>
      </c>
      <c r="AN275" s="228" t="str">
        <f>+IF(A275="","",IF(C275="",70,VLOOKUP(I275,Hoja2!A:D,4,0)))</f>
        <v/>
      </c>
      <c r="AO275" s="109"/>
      <c r="AP275" s="109"/>
      <c r="AQ275" s="109"/>
      <c r="AR275" s="109"/>
      <c r="AS275" s="109"/>
      <c r="AT275" s="109"/>
      <c r="AU275" s="109"/>
      <c r="AV275" s="109"/>
      <c r="AW275" s="109"/>
      <c r="AX275" s="109"/>
      <c r="AY275" s="109"/>
      <c r="AZ275" s="109"/>
      <c r="BA275" s="109"/>
      <c r="BB275" s="109"/>
      <c r="BC275" s="109"/>
      <c r="BD275" s="109"/>
      <c r="BE275" s="109"/>
      <c r="BF275" s="109"/>
      <c r="BG275" s="109"/>
    </row>
    <row r="276" spans="1:59" ht="14.25" customHeight="1">
      <c r="A276" s="83"/>
      <c r="B276" s="83"/>
      <c r="C276" s="242"/>
      <c r="D276" s="83"/>
      <c r="E276" s="83"/>
      <c r="F276" s="83"/>
      <c r="G276" s="83"/>
      <c r="H276" s="83"/>
      <c r="I276" s="83"/>
      <c r="J276" s="83"/>
      <c r="K276" s="83"/>
      <c r="L276" s="83"/>
      <c r="M276" s="83"/>
      <c r="N276" s="83"/>
      <c r="O276" s="83"/>
      <c r="P276" s="83"/>
      <c r="Q276" s="83"/>
      <c r="R276" s="83"/>
      <c r="S276" s="83"/>
      <c r="T276" s="83"/>
      <c r="U276" s="83"/>
      <c r="V276" s="83"/>
      <c r="W276" s="242"/>
      <c r="X276" s="242"/>
      <c r="Y276" s="83"/>
      <c r="Z276" s="244"/>
      <c r="AA276" s="245"/>
      <c r="AB276" s="244" t="str">
        <f t="shared" si="9"/>
        <v/>
      </c>
      <c r="AC276" s="83"/>
      <c r="AD276" s="83"/>
      <c r="AE276" s="83"/>
      <c r="AF276" s="83"/>
      <c r="AG276" s="246" t="str">
        <f t="shared" si="10"/>
        <v/>
      </c>
      <c r="AH276" s="247" t="str">
        <f t="shared" si="11"/>
        <v/>
      </c>
      <c r="AI276" s="83" t="str">
        <f t="shared" si="12"/>
        <v/>
      </c>
      <c r="AJ276" s="248" t="str">
        <f t="shared" si="13"/>
        <v/>
      </c>
      <c r="AK276" s="248" t="str">
        <f t="shared" si="14"/>
        <v/>
      </c>
      <c r="AL276" s="248" t="str">
        <f t="shared" si="15"/>
        <v/>
      </c>
      <c r="AM276" s="249" t="str">
        <f t="shared" si="16"/>
        <v/>
      </c>
      <c r="AN276" s="228" t="str">
        <f>+IF(A276="","",IF(C276="",70,VLOOKUP(I276,Hoja2!A:D,4,0)))</f>
        <v/>
      </c>
      <c r="AO276" s="109"/>
      <c r="AP276" s="109"/>
      <c r="AQ276" s="109"/>
      <c r="AR276" s="109"/>
      <c r="AS276" s="109"/>
      <c r="AT276" s="109"/>
      <c r="AU276" s="109"/>
      <c r="AV276" s="109"/>
      <c r="AW276" s="109"/>
      <c r="AX276" s="109"/>
      <c r="AY276" s="109"/>
      <c r="AZ276" s="109"/>
      <c r="BA276" s="109"/>
      <c r="BB276" s="109"/>
      <c r="BC276" s="109"/>
      <c r="BD276" s="109"/>
      <c r="BE276" s="109"/>
      <c r="BF276" s="109"/>
      <c r="BG276" s="109"/>
    </row>
    <row r="277" spans="1:59" ht="14.25" customHeight="1">
      <c r="A277" s="83"/>
      <c r="B277" s="83"/>
      <c r="C277" s="242"/>
      <c r="D277" s="83"/>
      <c r="E277" s="83"/>
      <c r="F277" s="83"/>
      <c r="G277" s="83"/>
      <c r="H277" s="83"/>
      <c r="I277" s="83"/>
      <c r="J277" s="83"/>
      <c r="K277" s="83"/>
      <c r="L277" s="83"/>
      <c r="M277" s="83"/>
      <c r="N277" s="83"/>
      <c r="O277" s="83"/>
      <c r="P277" s="83"/>
      <c r="Q277" s="83"/>
      <c r="R277" s="83"/>
      <c r="S277" s="83"/>
      <c r="T277" s="83"/>
      <c r="U277" s="83"/>
      <c r="V277" s="83"/>
      <c r="W277" s="242"/>
      <c r="X277" s="242"/>
      <c r="Y277" s="83"/>
      <c r="Z277" s="244"/>
      <c r="AA277" s="245"/>
      <c r="AB277" s="244" t="str">
        <f t="shared" si="9"/>
        <v/>
      </c>
      <c r="AC277" s="83"/>
      <c r="AD277" s="83"/>
      <c r="AE277" s="83"/>
      <c r="AF277" s="83"/>
      <c r="AG277" s="246" t="str">
        <f t="shared" si="10"/>
        <v/>
      </c>
      <c r="AH277" s="247" t="str">
        <f t="shared" si="11"/>
        <v/>
      </c>
      <c r="AI277" s="83" t="str">
        <f t="shared" si="12"/>
        <v/>
      </c>
      <c r="AJ277" s="248" t="str">
        <f t="shared" si="13"/>
        <v/>
      </c>
      <c r="AK277" s="248" t="str">
        <f t="shared" si="14"/>
        <v/>
      </c>
      <c r="AL277" s="248" t="str">
        <f t="shared" si="15"/>
        <v/>
      </c>
      <c r="AM277" s="249" t="str">
        <f t="shared" si="16"/>
        <v/>
      </c>
      <c r="AN277" s="228" t="str">
        <f>+IF(A277="","",IF(C277="",70,VLOOKUP(I277,Hoja2!A:D,4,0)))</f>
        <v/>
      </c>
      <c r="AO277" s="109"/>
      <c r="AP277" s="109"/>
      <c r="AQ277" s="109"/>
      <c r="AR277" s="109"/>
      <c r="AS277" s="109"/>
      <c r="AT277" s="109"/>
      <c r="AU277" s="109"/>
      <c r="AV277" s="109"/>
      <c r="AW277" s="109"/>
      <c r="AX277" s="109"/>
      <c r="AY277" s="109"/>
      <c r="AZ277" s="109"/>
      <c r="BA277" s="109"/>
      <c r="BB277" s="109"/>
      <c r="BC277" s="109"/>
      <c r="BD277" s="109"/>
      <c r="BE277" s="109"/>
      <c r="BF277" s="109"/>
      <c r="BG277" s="109"/>
    </row>
    <row r="278" spans="1:59" ht="14.25" customHeight="1">
      <c r="A278" s="83"/>
      <c r="B278" s="83"/>
      <c r="C278" s="242"/>
      <c r="D278" s="83"/>
      <c r="E278" s="83"/>
      <c r="F278" s="83"/>
      <c r="G278" s="83"/>
      <c r="H278" s="83"/>
      <c r="I278" s="83"/>
      <c r="J278" s="83"/>
      <c r="K278" s="83"/>
      <c r="L278" s="83"/>
      <c r="M278" s="83"/>
      <c r="N278" s="83"/>
      <c r="O278" s="83"/>
      <c r="P278" s="83"/>
      <c r="Q278" s="83"/>
      <c r="R278" s="83"/>
      <c r="S278" s="83"/>
      <c r="T278" s="83"/>
      <c r="U278" s="83"/>
      <c r="V278" s="83"/>
      <c r="W278" s="242"/>
      <c r="X278" s="242"/>
      <c r="Y278" s="83"/>
      <c r="Z278" s="244"/>
      <c r="AA278" s="245"/>
      <c r="AB278" s="244" t="str">
        <f t="shared" si="9"/>
        <v/>
      </c>
      <c r="AC278" s="83"/>
      <c r="AD278" s="83"/>
      <c r="AE278" s="83"/>
      <c r="AF278" s="83"/>
      <c r="AG278" s="246" t="str">
        <f t="shared" si="10"/>
        <v/>
      </c>
      <c r="AH278" s="247" t="str">
        <f t="shared" si="11"/>
        <v/>
      </c>
      <c r="AI278" s="83" t="str">
        <f t="shared" si="12"/>
        <v/>
      </c>
      <c r="AJ278" s="248" t="str">
        <f t="shared" si="13"/>
        <v/>
      </c>
      <c r="AK278" s="248" t="str">
        <f t="shared" si="14"/>
        <v/>
      </c>
      <c r="AL278" s="248" t="str">
        <f t="shared" si="15"/>
        <v/>
      </c>
      <c r="AM278" s="249" t="str">
        <f t="shared" si="16"/>
        <v/>
      </c>
      <c r="AN278" s="228" t="str">
        <f>+IF(A278="","",IF(C278="",70,VLOOKUP(I278,Hoja2!A:D,4,0)))</f>
        <v/>
      </c>
      <c r="AO278" s="109"/>
      <c r="AP278" s="109"/>
      <c r="AQ278" s="109"/>
      <c r="AR278" s="109"/>
      <c r="AS278" s="109"/>
      <c r="AT278" s="109"/>
      <c r="AU278" s="109"/>
      <c r="AV278" s="109"/>
      <c r="AW278" s="109"/>
      <c r="AX278" s="109"/>
      <c r="AY278" s="109"/>
      <c r="AZ278" s="109"/>
      <c r="BA278" s="109"/>
      <c r="BB278" s="109"/>
      <c r="BC278" s="109"/>
      <c r="BD278" s="109"/>
      <c r="BE278" s="109"/>
      <c r="BF278" s="109"/>
      <c r="BG278" s="109"/>
    </row>
    <row r="279" spans="1:59" ht="14.25" customHeight="1">
      <c r="A279" s="83"/>
      <c r="B279" s="83"/>
      <c r="C279" s="242"/>
      <c r="D279" s="83"/>
      <c r="E279" s="83"/>
      <c r="F279" s="83"/>
      <c r="G279" s="83"/>
      <c r="H279" s="83"/>
      <c r="I279" s="83"/>
      <c r="J279" s="83"/>
      <c r="K279" s="83"/>
      <c r="L279" s="83"/>
      <c r="M279" s="83"/>
      <c r="N279" s="83"/>
      <c r="O279" s="83"/>
      <c r="P279" s="83"/>
      <c r="Q279" s="83"/>
      <c r="R279" s="83"/>
      <c r="S279" s="83"/>
      <c r="T279" s="83"/>
      <c r="U279" s="83"/>
      <c r="V279" s="83"/>
      <c r="W279" s="242"/>
      <c r="X279" s="242"/>
      <c r="Y279" s="83"/>
      <c r="Z279" s="244"/>
      <c r="AA279" s="245"/>
      <c r="AB279" s="244" t="str">
        <f t="shared" si="9"/>
        <v/>
      </c>
      <c r="AC279" s="83"/>
      <c r="AD279" s="83"/>
      <c r="AE279" s="83"/>
      <c r="AF279" s="83"/>
      <c r="AG279" s="246" t="str">
        <f t="shared" si="10"/>
        <v/>
      </c>
      <c r="AH279" s="247" t="str">
        <f t="shared" si="11"/>
        <v/>
      </c>
      <c r="AI279" s="83" t="str">
        <f t="shared" si="12"/>
        <v/>
      </c>
      <c r="AJ279" s="248" t="str">
        <f t="shared" si="13"/>
        <v/>
      </c>
      <c r="AK279" s="248" t="str">
        <f t="shared" si="14"/>
        <v/>
      </c>
      <c r="AL279" s="248" t="str">
        <f t="shared" si="15"/>
        <v/>
      </c>
      <c r="AM279" s="249" t="str">
        <f t="shared" si="16"/>
        <v/>
      </c>
      <c r="AN279" s="228" t="str">
        <f>+IF(A279="","",IF(C279="",70,VLOOKUP(I279,Hoja2!A:D,4,0)))</f>
        <v/>
      </c>
      <c r="AO279" s="109"/>
      <c r="AP279" s="109"/>
      <c r="AQ279" s="109"/>
      <c r="AR279" s="109"/>
      <c r="AS279" s="109"/>
      <c r="AT279" s="109"/>
      <c r="AU279" s="109"/>
      <c r="AV279" s="109"/>
      <c r="AW279" s="109"/>
      <c r="AX279" s="109"/>
      <c r="AY279" s="109"/>
      <c r="AZ279" s="109"/>
      <c r="BA279" s="109"/>
      <c r="BB279" s="109"/>
      <c r="BC279" s="109"/>
      <c r="BD279" s="109"/>
      <c r="BE279" s="109"/>
      <c r="BF279" s="109"/>
      <c r="BG279" s="109"/>
    </row>
    <row r="280" spans="1:59" ht="14.25" customHeight="1">
      <c r="A280" s="83"/>
      <c r="B280" s="83"/>
      <c r="C280" s="242"/>
      <c r="D280" s="83"/>
      <c r="E280" s="83"/>
      <c r="F280" s="83"/>
      <c r="G280" s="83"/>
      <c r="H280" s="83"/>
      <c r="I280" s="83"/>
      <c r="J280" s="83"/>
      <c r="K280" s="83"/>
      <c r="L280" s="83"/>
      <c r="M280" s="83"/>
      <c r="N280" s="83"/>
      <c r="O280" s="83"/>
      <c r="P280" s="83"/>
      <c r="Q280" s="83"/>
      <c r="R280" s="83"/>
      <c r="S280" s="83"/>
      <c r="T280" s="83"/>
      <c r="U280" s="83"/>
      <c r="V280" s="83"/>
      <c r="W280" s="242"/>
      <c r="X280" s="242"/>
      <c r="Y280" s="83"/>
      <c r="Z280" s="244"/>
      <c r="AA280" s="245"/>
      <c r="AB280" s="244" t="str">
        <f t="shared" si="9"/>
        <v/>
      </c>
      <c r="AC280" s="83"/>
      <c r="AD280" s="83"/>
      <c r="AE280" s="83"/>
      <c r="AF280" s="83"/>
      <c r="AG280" s="246" t="str">
        <f t="shared" si="10"/>
        <v/>
      </c>
      <c r="AH280" s="247" t="str">
        <f t="shared" si="11"/>
        <v/>
      </c>
      <c r="AI280" s="83" t="str">
        <f t="shared" si="12"/>
        <v/>
      </c>
      <c r="AJ280" s="248" t="str">
        <f t="shared" si="13"/>
        <v/>
      </c>
      <c r="AK280" s="248" t="str">
        <f t="shared" si="14"/>
        <v/>
      </c>
      <c r="AL280" s="248" t="str">
        <f t="shared" si="15"/>
        <v/>
      </c>
      <c r="AM280" s="249" t="str">
        <f t="shared" si="16"/>
        <v/>
      </c>
      <c r="AN280" s="228" t="str">
        <f>+IF(A280="","",IF(C280="",70,VLOOKUP(I280,Hoja2!A:D,4,0)))</f>
        <v/>
      </c>
      <c r="AO280" s="109"/>
      <c r="AP280" s="109"/>
      <c r="AQ280" s="109"/>
      <c r="AR280" s="109"/>
      <c r="AS280" s="109"/>
      <c r="AT280" s="109"/>
      <c r="AU280" s="109"/>
      <c r="AV280" s="109"/>
      <c r="AW280" s="109"/>
      <c r="AX280" s="109"/>
      <c r="AY280" s="109"/>
      <c r="AZ280" s="109"/>
      <c r="BA280" s="109"/>
      <c r="BB280" s="109"/>
      <c r="BC280" s="109"/>
      <c r="BD280" s="109"/>
      <c r="BE280" s="109"/>
      <c r="BF280" s="109"/>
      <c r="BG280" s="109"/>
    </row>
    <row r="281" spans="1:59" ht="14.25" customHeight="1">
      <c r="A281" s="83"/>
      <c r="B281" s="83"/>
      <c r="C281" s="242"/>
      <c r="D281" s="83"/>
      <c r="E281" s="83"/>
      <c r="F281" s="83"/>
      <c r="G281" s="83"/>
      <c r="H281" s="83"/>
      <c r="I281" s="83"/>
      <c r="J281" s="83"/>
      <c r="K281" s="83"/>
      <c r="L281" s="83"/>
      <c r="M281" s="83"/>
      <c r="N281" s="83"/>
      <c r="O281" s="83"/>
      <c r="P281" s="83"/>
      <c r="Q281" s="83"/>
      <c r="R281" s="83"/>
      <c r="S281" s="83"/>
      <c r="T281" s="83"/>
      <c r="U281" s="83"/>
      <c r="V281" s="83"/>
      <c r="W281" s="242"/>
      <c r="X281" s="242"/>
      <c r="Y281" s="83"/>
      <c r="Z281" s="244"/>
      <c r="AA281" s="245"/>
      <c r="AB281" s="244" t="str">
        <f t="shared" si="9"/>
        <v/>
      </c>
      <c r="AC281" s="83"/>
      <c r="AD281" s="83"/>
      <c r="AE281" s="83"/>
      <c r="AF281" s="83"/>
      <c r="AG281" s="246" t="str">
        <f t="shared" si="10"/>
        <v/>
      </c>
      <c r="AH281" s="247" t="str">
        <f t="shared" si="11"/>
        <v/>
      </c>
      <c r="AI281" s="83" t="str">
        <f t="shared" si="12"/>
        <v/>
      </c>
      <c r="AJ281" s="248" t="str">
        <f t="shared" si="13"/>
        <v/>
      </c>
      <c r="AK281" s="248" t="str">
        <f t="shared" si="14"/>
        <v/>
      </c>
      <c r="AL281" s="248" t="str">
        <f t="shared" si="15"/>
        <v/>
      </c>
      <c r="AM281" s="249" t="str">
        <f t="shared" si="16"/>
        <v/>
      </c>
      <c r="AN281" s="228" t="str">
        <f>+IF(A281="","",IF(C281="",70,VLOOKUP(I281,Hoja2!A:D,4,0)))</f>
        <v/>
      </c>
      <c r="AO281" s="109"/>
      <c r="AP281" s="109"/>
      <c r="AQ281" s="109"/>
      <c r="AR281" s="109"/>
      <c r="AS281" s="109"/>
      <c r="AT281" s="109"/>
      <c r="AU281" s="109"/>
      <c r="AV281" s="109"/>
      <c r="AW281" s="109"/>
      <c r="AX281" s="109"/>
      <c r="AY281" s="109"/>
      <c r="AZ281" s="109"/>
      <c r="BA281" s="109"/>
      <c r="BB281" s="109"/>
      <c r="BC281" s="109"/>
      <c r="BD281" s="109"/>
      <c r="BE281" s="109"/>
      <c r="BF281" s="109"/>
      <c r="BG281" s="109"/>
    </row>
    <row r="282" spans="1:59" ht="14.25" customHeight="1">
      <c r="A282" s="83"/>
      <c r="B282" s="83"/>
      <c r="C282" s="242"/>
      <c r="D282" s="83"/>
      <c r="E282" s="83"/>
      <c r="F282" s="83"/>
      <c r="G282" s="83"/>
      <c r="H282" s="83"/>
      <c r="I282" s="83"/>
      <c r="J282" s="83"/>
      <c r="K282" s="83"/>
      <c r="L282" s="83"/>
      <c r="M282" s="83"/>
      <c r="N282" s="83"/>
      <c r="O282" s="83"/>
      <c r="P282" s="83"/>
      <c r="Q282" s="83"/>
      <c r="R282" s="83"/>
      <c r="S282" s="83"/>
      <c r="T282" s="83"/>
      <c r="U282" s="83"/>
      <c r="V282" s="83"/>
      <c r="W282" s="242"/>
      <c r="X282" s="242"/>
      <c r="Y282" s="83"/>
      <c r="Z282" s="244"/>
      <c r="AA282" s="245"/>
      <c r="AB282" s="244" t="str">
        <f t="shared" si="9"/>
        <v/>
      </c>
      <c r="AC282" s="83"/>
      <c r="AD282" s="83"/>
      <c r="AE282" s="83"/>
      <c r="AF282" s="83"/>
      <c r="AG282" s="246" t="str">
        <f t="shared" si="10"/>
        <v/>
      </c>
      <c r="AH282" s="247" t="str">
        <f t="shared" si="11"/>
        <v/>
      </c>
      <c r="AI282" s="83" t="str">
        <f t="shared" si="12"/>
        <v/>
      </c>
      <c r="AJ282" s="248" t="str">
        <f t="shared" si="13"/>
        <v/>
      </c>
      <c r="AK282" s="248" t="str">
        <f t="shared" si="14"/>
        <v/>
      </c>
      <c r="AL282" s="248" t="str">
        <f t="shared" si="15"/>
        <v/>
      </c>
      <c r="AM282" s="249" t="str">
        <f t="shared" si="16"/>
        <v/>
      </c>
      <c r="AN282" s="228" t="str">
        <f>+IF(A282="","",IF(C282="",70,VLOOKUP(I282,Hoja2!A:D,4,0)))</f>
        <v/>
      </c>
      <c r="AO282" s="109"/>
      <c r="AP282" s="109"/>
      <c r="AQ282" s="109"/>
      <c r="AR282" s="109"/>
      <c r="AS282" s="109"/>
      <c r="AT282" s="109"/>
      <c r="AU282" s="109"/>
      <c r="AV282" s="109"/>
      <c r="AW282" s="109"/>
      <c r="AX282" s="109"/>
      <c r="AY282" s="109"/>
      <c r="AZ282" s="109"/>
      <c r="BA282" s="109"/>
      <c r="BB282" s="109"/>
      <c r="BC282" s="109"/>
      <c r="BD282" s="109"/>
      <c r="BE282" s="109"/>
      <c r="BF282" s="109"/>
      <c r="BG282" s="109"/>
    </row>
    <row r="283" spans="1:59" ht="14.25" customHeight="1">
      <c r="A283" s="83"/>
      <c r="B283" s="83"/>
      <c r="C283" s="242"/>
      <c r="D283" s="83"/>
      <c r="E283" s="83"/>
      <c r="F283" s="83"/>
      <c r="G283" s="83"/>
      <c r="H283" s="83"/>
      <c r="I283" s="83"/>
      <c r="J283" s="83"/>
      <c r="K283" s="83"/>
      <c r="L283" s="83"/>
      <c r="M283" s="83"/>
      <c r="N283" s="83"/>
      <c r="O283" s="83"/>
      <c r="P283" s="83"/>
      <c r="Q283" s="83"/>
      <c r="R283" s="83"/>
      <c r="S283" s="83"/>
      <c r="T283" s="83"/>
      <c r="U283" s="83"/>
      <c r="V283" s="83"/>
      <c r="W283" s="242"/>
      <c r="X283" s="242"/>
      <c r="Y283" s="83"/>
      <c r="Z283" s="244"/>
      <c r="AA283" s="245"/>
      <c r="AB283" s="244" t="str">
        <f t="shared" si="9"/>
        <v/>
      </c>
      <c r="AC283" s="83"/>
      <c r="AD283" s="83"/>
      <c r="AE283" s="83"/>
      <c r="AF283" s="83"/>
      <c r="AG283" s="246" t="str">
        <f t="shared" si="10"/>
        <v/>
      </c>
      <c r="AH283" s="247" t="str">
        <f t="shared" si="11"/>
        <v/>
      </c>
      <c r="AI283" s="83" t="str">
        <f t="shared" si="12"/>
        <v/>
      </c>
      <c r="AJ283" s="248" t="str">
        <f t="shared" si="13"/>
        <v/>
      </c>
      <c r="AK283" s="248" t="str">
        <f t="shared" si="14"/>
        <v/>
      </c>
      <c r="AL283" s="248" t="str">
        <f t="shared" si="15"/>
        <v/>
      </c>
      <c r="AM283" s="249" t="str">
        <f t="shared" si="16"/>
        <v/>
      </c>
      <c r="AN283" s="228" t="str">
        <f>+IF(A283="","",IF(C283="",70,VLOOKUP(I283,Hoja2!A:D,4,0)))</f>
        <v/>
      </c>
      <c r="AO283" s="109"/>
      <c r="AP283" s="109"/>
      <c r="AQ283" s="109"/>
      <c r="AR283" s="109"/>
      <c r="AS283" s="109"/>
      <c r="AT283" s="109"/>
      <c r="AU283" s="109"/>
      <c r="AV283" s="109"/>
      <c r="AW283" s="109"/>
      <c r="AX283" s="109"/>
      <c r="AY283" s="109"/>
      <c r="AZ283" s="109"/>
      <c r="BA283" s="109"/>
      <c r="BB283" s="109"/>
      <c r="BC283" s="109"/>
      <c r="BD283" s="109"/>
      <c r="BE283" s="109"/>
      <c r="BF283" s="109"/>
      <c r="BG283" s="109"/>
    </row>
    <row r="284" spans="1:59" ht="14.25" customHeight="1">
      <c r="A284" s="83"/>
      <c r="B284" s="83"/>
      <c r="C284" s="242"/>
      <c r="D284" s="83"/>
      <c r="E284" s="83"/>
      <c r="F284" s="83"/>
      <c r="G284" s="83"/>
      <c r="H284" s="83"/>
      <c r="I284" s="83"/>
      <c r="J284" s="83"/>
      <c r="K284" s="83"/>
      <c r="L284" s="83"/>
      <c r="M284" s="83"/>
      <c r="N284" s="83"/>
      <c r="O284" s="83"/>
      <c r="P284" s="83"/>
      <c r="Q284" s="83"/>
      <c r="R284" s="83"/>
      <c r="S284" s="83"/>
      <c r="T284" s="83"/>
      <c r="U284" s="83"/>
      <c r="V284" s="83"/>
      <c r="W284" s="242"/>
      <c r="X284" s="242"/>
      <c r="Y284" s="83"/>
      <c r="Z284" s="244"/>
      <c r="AA284" s="245"/>
      <c r="AB284" s="244" t="str">
        <f t="shared" si="9"/>
        <v/>
      </c>
      <c r="AC284" s="83"/>
      <c r="AD284" s="83"/>
      <c r="AE284" s="83"/>
      <c r="AF284" s="83"/>
      <c r="AG284" s="246" t="str">
        <f t="shared" si="10"/>
        <v/>
      </c>
      <c r="AH284" s="247" t="str">
        <f t="shared" si="11"/>
        <v/>
      </c>
      <c r="AI284" s="83" t="str">
        <f t="shared" si="12"/>
        <v/>
      </c>
      <c r="AJ284" s="248" t="str">
        <f t="shared" si="13"/>
        <v/>
      </c>
      <c r="AK284" s="248" t="str">
        <f t="shared" si="14"/>
        <v/>
      </c>
      <c r="AL284" s="248" t="str">
        <f t="shared" si="15"/>
        <v/>
      </c>
      <c r="AM284" s="249" t="str">
        <f t="shared" si="16"/>
        <v/>
      </c>
      <c r="AN284" s="228" t="str">
        <f>+IF(A284="","",IF(C284="",70,VLOOKUP(I284,Hoja2!A:D,4,0)))</f>
        <v/>
      </c>
      <c r="AO284" s="109"/>
      <c r="AP284" s="109"/>
      <c r="AQ284" s="109"/>
      <c r="AR284" s="109"/>
      <c r="AS284" s="109"/>
      <c r="AT284" s="109"/>
      <c r="AU284" s="109"/>
      <c r="AV284" s="109"/>
      <c r="AW284" s="109"/>
      <c r="AX284" s="109"/>
      <c r="AY284" s="109"/>
      <c r="AZ284" s="109"/>
      <c r="BA284" s="109"/>
      <c r="BB284" s="109"/>
      <c r="BC284" s="109"/>
      <c r="BD284" s="109"/>
      <c r="BE284" s="109"/>
      <c r="BF284" s="109"/>
      <c r="BG284" s="109"/>
    </row>
    <row r="285" spans="1:59" ht="14.25" customHeight="1">
      <c r="A285" s="83"/>
      <c r="B285" s="83"/>
      <c r="C285" s="242"/>
      <c r="D285" s="83"/>
      <c r="E285" s="83"/>
      <c r="F285" s="83"/>
      <c r="G285" s="83"/>
      <c r="H285" s="83"/>
      <c r="I285" s="83"/>
      <c r="J285" s="83"/>
      <c r="K285" s="83"/>
      <c r="L285" s="83"/>
      <c r="M285" s="83"/>
      <c r="N285" s="83"/>
      <c r="O285" s="83"/>
      <c r="P285" s="83"/>
      <c r="Q285" s="83"/>
      <c r="R285" s="83"/>
      <c r="S285" s="83"/>
      <c r="T285" s="83"/>
      <c r="U285" s="83"/>
      <c r="V285" s="83"/>
      <c r="W285" s="242"/>
      <c r="X285" s="242"/>
      <c r="Y285" s="83"/>
      <c r="Z285" s="244"/>
      <c r="AA285" s="245"/>
      <c r="AB285" s="244" t="str">
        <f t="shared" si="9"/>
        <v/>
      </c>
      <c r="AC285" s="83"/>
      <c r="AD285" s="83"/>
      <c r="AE285" s="83"/>
      <c r="AF285" s="83"/>
      <c r="AG285" s="246" t="str">
        <f t="shared" si="10"/>
        <v/>
      </c>
      <c r="AH285" s="247" t="str">
        <f t="shared" si="11"/>
        <v/>
      </c>
      <c r="AI285" s="83" t="str">
        <f t="shared" si="12"/>
        <v/>
      </c>
      <c r="AJ285" s="248" t="str">
        <f t="shared" si="13"/>
        <v/>
      </c>
      <c r="AK285" s="248" t="str">
        <f t="shared" si="14"/>
        <v/>
      </c>
      <c r="AL285" s="248" t="str">
        <f t="shared" si="15"/>
        <v/>
      </c>
      <c r="AM285" s="249" t="str">
        <f t="shared" si="16"/>
        <v/>
      </c>
      <c r="AN285" s="228" t="str">
        <f>+IF(A285="","",IF(C285="",70,VLOOKUP(I285,Hoja2!A:D,4,0)))</f>
        <v/>
      </c>
      <c r="AO285" s="109"/>
      <c r="AP285" s="109"/>
      <c r="AQ285" s="109"/>
      <c r="AR285" s="109"/>
      <c r="AS285" s="109"/>
      <c r="AT285" s="109"/>
      <c r="AU285" s="109"/>
      <c r="AV285" s="109"/>
      <c r="AW285" s="109"/>
      <c r="AX285" s="109"/>
      <c r="AY285" s="109"/>
      <c r="AZ285" s="109"/>
      <c r="BA285" s="109"/>
      <c r="BB285" s="109"/>
      <c r="BC285" s="109"/>
      <c r="BD285" s="109"/>
      <c r="BE285" s="109"/>
      <c r="BF285" s="109"/>
      <c r="BG285" s="109"/>
    </row>
    <row r="286" spans="1:59" ht="14.25" customHeight="1">
      <c r="A286" s="83"/>
      <c r="B286" s="83"/>
      <c r="C286" s="242"/>
      <c r="D286" s="83"/>
      <c r="E286" s="83"/>
      <c r="F286" s="83"/>
      <c r="G286" s="83"/>
      <c r="H286" s="83"/>
      <c r="I286" s="83"/>
      <c r="J286" s="83"/>
      <c r="K286" s="83"/>
      <c r="L286" s="83"/>
      <c r="M286" s="83"/>
      <c r="N286" s="83"/>
      <c r="O286" s="83"/>
      <c r="P286" s="83"/>
      <c r="Q286" s="83"/>
      <c r="R286" s="83"/>
      <c r="S286" s="83"/>
      <c r="T286" s="83"/>
      <c r="U286" s="83"/>
      <c r="V286" s="83"/>
      <c r="W286" s="242"/>
      <c r="X286" s="242"/>
      <c r="Y286" s="83"/>
      <c r="Z286" s="244"/>
      <c r="AA286" s="245"/>
      <c r="AB286" s="244" t="str">
        <f t="shared" si="9"/>
        <v/>
      </c>
      <c r="AC286" s="83"/>
      <c r="AD286" s="83"/>
      <c r="AE286" s="83"/>
      <c r="AF286" s="83"/>
      <c r="AG286" s="246" t="str">
        <f t="shared" si="10"/>
        <v/>
      </c>
      <c r="AH286" s="247" t="str">
        <f t="shared" si="11"/>
        <v/>
      </c>
      <c r="AI286" s="83" t="str">
        <f t="shared" si="12"/>
        <v/>
      </c>
      <c r="AJ286" s="248" t="str">
        <f t="shared" si="13"/>
        <v/>
      </c>
      <c r="AK286" s="248" t="str">
        <f t="shared" si="14"/>
        <v/>
      </c>
      <c r="AL286" s="248" t="str">
        <f t="shared" si="15"/>
        <v/>
      </c>
      <c r="AM286" s="249" t="str">
        <f t="shared" si="16"/>
        <v/>
      </c>
      <c r="AN286" s="228" t="str">
        <f>+IF(A286="","",IF(C286="",70,VLOOKUP(I286,Hoja2!A:D,4,0)))</f>
        <v/>
      </c>
      <c r="AO286" s="109"/>
      <c r="AP286" s="109"/>
      <c r="AQ286" s="109"/>
      <c r="AR286" s="109"/>
      <c r="AS286" s="109"/>
      <c r="AT286" s="109"/>
      <c r="AU286" s="109"/>
      <c r="AV286" s="109"/>
      <c r="AW286" s="109"/>
      <c r="AX286" s="109"/>
      <c r="AY286" s="109"/>
      <c r="AZ286" s="109"/>
      <c r="BA286" s="109"/>
      <c r="BB286" s="109"/>
      <c r="BC286" s="109"/>
      <c r="BD286" s="109"/>
      <c r="BE286" s="109"/>
      <c r="BF286" s="109"/>
      <c r="BG286" s="109"/>
    </row>
    <row r="287" spans="1:59" ht="14.25" customHeight="1">
      <c r="A287" s="83"/>
      <c r="B287" s="83"/>
      <c r="C287" s="242"/>
      <c r="D287" s="83"/>
      <c r="E287" s="83"/>
      <c r="F287" s="83"/>
      <c r="G287" s="83"/>
      <c r="H287" s="83"/>
      <c r="I287" s="83"/>
      <c r="J287" s="83"/>
      <c r="K287" s="83"/>
      <c r="L287" s="83"/>
      <c r="M287" s="83"/>
      <c r="N287" s="83"/>
      <c r="O287" s="83"/>
      <c r="P287" s="83"/>
      <c r="Q287" s="83"/>
      <c r="R287" s="83"/>
      <c r="S287" s="83"/>
      <c r="T287" s="83"/>
      <c r="U287" s="83"/>
      <c r="V287" s="83"/>
      <c r="W287" s="242"/>
      <c r="X287" s="242"/>
      <c r="Y287" s="83"/>
      <c r="Z287" s="244"/>
      <c r="AA287" s="245"/>
      <c r="AB287" s="244" t="str">
        <f t="shared" si="9"/>
        <v/>
      </c>
      <c r="AC287" s="83"/>
      <c r="AD287" s="83"/>
      <c r="AE287" s="83"/>
      <c r="AF287" s="83"/>
      <c r="AG287" s="246" t="str">
        <f t="shared" si="10"/>
        <v/>
      </c>
      <c r="AH287" s="247" t="str">
        <f t="shared" si="11"/>
        <v/>
      </c>
      <c r="AI287" s="83" t="str">
        <f t="shared" si="12"/>
        <v/>
      </c>
      <c r="AJ287" s="248" t="str">
        <f t="shared" si="13"/>
        <v/>
      </c>
      <c r="AK287" s="248" t="str">
        <f t="shared" si="14"/>
        <v/>
      </c>
      <c r="AL287" s="248" t="str">
        <f t="shared" si="15"/>
        <v/>
      </c>
      <c r="AM287" s="249" t="str">
        <f t="shared" si="16"/>
        <v/>
      </c>
      <c r="AN287" s="228" t="str">
        <f>+IF(A287="","",IF(C287="",70,VLOOKUP(I287,Hoja2!A:D,4,0)))</f>
        <v/>
      </c>
      <c r="AO287" s="109"/>
      <c r="AP287" s="109"/>
      <c r="AQ287" s="109"/>
      <c r="AR287" s="109"/>
      <c r="AS287" s="109"/>
      <c r="AT287" s="109"/>
      <c r="AU287" s="109"/>
      <c r="AV287" s="109"/>
      <c r="AW287" s="109"/>
      <c r="AX287" s="109"/>
      <c r="AY287" s="109"/>
      <c r="AZ287" s="109"/>
      <c r="BA287" s="109"/>
      <c r="BB287" s="109"/>
      <c r="BC287" s="109"/>
      <c r="BD287" s="109"/>
      <c r="BE287" s="109"/>
      <c r="BF287" s="109"/>
      <c r="BG287" s="109"/>
    </row>
    <row r="288" spans="1:59" ht="14.25" customHeight="1">
      <c r="A288" s="83"/>
      <c r="B288" s="83"/>
      <c r="C288" s="242"/>
      <c r="D288" s="83"/>
      <c r="E288" s="83"/>
      <c r="F288" s="83"/>
      <c r="G288" s="83"/>
      <c r="H288" s="83"/>
      <c r="I288" s="83"/>
      <c r="J288" s="83"/>
      <c r="K288" s="83"/>
      <c r="L288" s="83"/>
      <c r="M288" s="83"/>
      <c r="N288" s="83"/>
      <c r="O288" s="83"/>
      <c r="P288" s="83"/>
      <c r="Q288" s="83"/>
      <c r="R288" s="83"/>
      <c r="S288" s="83"/>
      <c r="T288" s="83"/>
      <c r="U288" s="83"/>
      <c r="V288" s="83"/>
      <c r="W288" s="242"/>
      <c r="X288" s="242"/>
      <c r="Y288" s="83"/>
      <c r="Z288" s="244"/>
      <c r="AA288" s="245"/>
      <c r="AB288" s="244" t="str">
        <f t="shared" si="9"/>
        <v/>
      </c>
      <c r="AC288" s="83"/>
      <c r="AD288" s="83"/>
      <c r="AE288" s="83"/>
      <c r="AF288" s="83"/>
      <c r="AG288" s="246" t="str">
        <f t="shared" si="10"/>
        <v/>
      </c>
      <c r="AH288" s="247" t="str">
        <f t="shared" si="11"/>
        <v/>
      </c>
      <c r="AI288" s="83" t="str">
        <f t="shared" si="12"/>
        <v/>
      </c>
      <c r="AJ288" s="248" t="str">
        <f t="shared" si="13"/>
        <v/>
      </c>
      <c r="AK288" s="248" t="str">
        <f t="shared" si="14"/>
        <v/>
      </c>
      <c r="AL288" s="248" t="str">
        <f t="shared" si="15"/>
        <v/>
      </c>
      <c r="AM288" s="249" t="str">
        <f t="shared" si="16"/>
        <v/>
      </c>
      <c r="AN288" s="228" t="str">
        <f>+IF(A288="","",IF(C288="",70,VLOOKUP(I288,Hoja2!A:D,4,0)))</f>
        <v/>
      </c>
      <c r="AO288" s="109"/>
      <c r="AP288" s="109"/>
      <c r="AQ288" s="109"/>
      <c r="AR288" s="109"/>
      <c r="AS288" s="109"/>
      <c r="AT288" s="109"/>
      <c r="AU288" s="109"/>
      <c r="AV288" s="109"/>
      <c r="AW288" s="109"/>
      <c r="AX288" s="109"/>
      <c r="AY288" s="109"/>
      <c r="AZ288" s="109"/>
      <c r="BA288" s="109"/>
      <c r="BB288" s="109"/>
      <c r="BC288" s="109"/>
      <c r="BD288" s="109"/>
      <c r="BE288" s="109"/>
      <c r="BF288" s="109"/>
      <c r="BG288" s="109"/>
    </row>
    <row r="289" spans="1:59" ht="14.25" customHeight="1">
      <c r="A289" s="83"/>
      <c r="B289" s="83"/>
      <c r="C289" s="242"/>
      <c r="D289" s="83"/>
      <c r="E289" s="83"/>
      <c r="F289" s="83"/>
      <c r="G289" s="83"/>
      <c r="H289" s="83"/>
      <c r="I289" s="83"/>
      <c r="J289" s="83"/>
      <c r="K289" s="83"/>
      <c r="L289" s="83"/>
      <c r="M289" s="83"/>
      <c r="N289" s="83"/>
      <c r="O289" s="83"/>
      <c r="P289" s="83"/>
      <c r="Q289" s="83"/>
      <c r="R289" s="83"/>
      <c r="S289" s="83"/>
      <c r="T289" s="83"/>
      <c r="U289" s="83"/>
      <c r="V289" s="83"/>
      <c r="W289" s="83"/>
      <c r="X289" s="83"/>
      <c r="Y289" s="83"/>
      <c r="Z289" s="244"/>
      <c r="AA289" s="245"/>
      <c r="AB289" s="244" t="str">
        <f t="shared" si="9"/>
        <v/>
      </c>
      <c r="AC289" s="83"/>
      <c r="AD289" s="83"/>
      <c r="AE289" s="83"/>
      <c r="AF289" s="83"/>
      <c r="AG289" s="246" t="str">
        <f t="shared" si="10"/>
        <v/>
      </c>
      <c r="AH289" s="247" t="str">
        <f t="shared" si="11"/>
        <v/>
      </c>
      <c r="AI289" s="83" t="str">
        <f t="shared" si="12"/>
        <v/>
      </c>
      <c r="AJ289" s="248" t="str">
        <f t="shared" si="13"/>
        <v/>
      </c>
      <c r="AK289" s="248" t="str">
        <f t="shared" si="14"/>
        <v/>
      </c>
      <c r="AL289" s="248" t="str">
        <f t="shared" si="15"/>
        <v/>
      </c>
      <c r="AM289" s="249" t="str">
        <f t="shared" si="16"/>
        <v/>
      </c>
      <c r="AN289" s="228" t="str">
        <f>+IF(A289="","",IF(C289="",70,VLOOKUP(I289,Hoja2!A:D,4,0)))</f>
        <v/>
      </c>
      <c r="AO289" s="109"/>
      <c r="AP289" s="109"/>
      <c r="AQ289" s="109"/>
      <c r="AR289" s="109"/>
      <c r="AS289" s="109"/>
      <c r="AT289" s="109"/>
      <c r="AU289" s="109"/>
      <c r="AV289" s="109"/>
      <c r="AW289" s="109"/>
      <c r="AX289" s="109"/>
      <c r="AY289" s="109"/>
      <c r="AZ289" s="109"/>
      <c r="BA289" s="109"/>
      <c r="BB289" s="109"/>
      <c r="BC289" s="109"/>
      <c r="BD289" s="109"/>
      <c r="BE289" s="109"/>
      <c r="BF289" s="109"/>
      <c r="BG289" s="109"/>
    </row>
    <row r="290" spans="1:59" ht="14.25" customHeight="1">
      <c r="A290" s="83"/>
      <c r="B290" s="83"/>
      <c r="C290" s="242"/>
      <c r="D290" s="83"/>
      <c r="E290" s="83"/>
      <c r="F290" s="83"/>
      <c r="G290" s="83"/>
      <c r="H290" s="83"/>
      <c r="I290" s="83"/>
      <c r="J290" s="83"/>
      <c r="K290" s="83"/>
      <c r="L290" s="83"/>
      <c r="M290" s="83"/>
      <c r="N290" s="83"/>
      <c r="O290" s="83"/>
      <c r="P290" s="83"/>
      <c r="Q290" s="83"/>
      <c r="R290" s="83"/>
      <c r="S290" s="83"/>
      <c r="T290" s="83"/>
      <c r="U290" s="83"/>
      <c r="V290" s="83"/>
      <c r="W290" s="83"/>
      <c r="X290" s="83"/>
      <c r="Y290" s="83"/>
      <c r="Z290" s="244"/>
      <c r="AA290" s="245"/>
      <c r="AB290" s="244" t="str">
        <f t="shared" si="9"/>
        <v/>
      </c>
      <c r="AC290" s="83"/>
      <c r="AD290" s="83"/>
      <c r="AE290" s="83"/>
      <c r="AF290" s="83"/>
      <c r="AG290" s="246" t="str">
        <f t="shared" si="10"/>
        <v/>
      </c>
      <c r="AH290" s="247" t="str">
        <f t="shared" si="11"/>
        <v/>
      </c>
      <c r="AI290" s="83" t="str">
        <f t="shared" si="12"/>
        <v/>
      </c>
      <c r="AJ290" s="248" t="str">
        <f t="shared" si="13"/>
        <v/>
      </c>
      <c r="AK290" s="248" t="str">
        <f t="shared" si="14"/>
        <v/>
      </c>
      <c r="AL290" s="248" t="str">
        <f t="shared" si="15"/>
        <v/>
      </c>
      <c r="AM290" s="249" t="str">
        <f t="shared" si="16"/>
        <v/>
      </c>
      <c r="AN290" s="228" t="str">
        <f>+IF(A290="","",IF(C290="",70,VLOOKUP(I290,Hoja2!A:D,4,0)))</f>
        <v/>
      </c>
      <c r="AO290" s="109"/>
      <c r="AP290" s="109"/>
      <c r="AQ290" s="109"/>
      <c r="AR290" s="109"/>
      <c r="AS290" s="109"/>
      <c r="AT290" s="109"/>
      <c r="AU290" s="109"/>
      <c r="AV290" s="109"/>
      <c r="AW290" s="109"/>
      <c r="AX290" s="109"/>
      <c r="AY290" s="109"/>
      <c r="AZ290" s="109"/>
      <c r="BA290" s="109"/>
      <c r="BB290" s="109"/>
      <c r="BC290" s="109"/>
      <c r="BD290" s="109"/>
      <c r="BE290" s="109"/>
      <c r="BF290" s="109"/>
      <c r="BG290" s="109"/>
    </row>
    <row r="291" spans="1:59" ht="14.25" customHeight="1">
      <c r="A291" s="83"/>
      <c r="B291" s="83"/>
      <c r="C291" s="242"/>
      <c r="D291" s="83"/>
      <c r="E291" s="83"/>
      <c r="F291" s="83"/>
      <c r="G291" s="83"/>
      <c r="H291" s="83"/>
      <c r="I291" s="83"/>
      <c r="J291" s="83"/>
      <c r="K291" s="83"/>
      <c r="L291" s="83"/>
      <c r="M291" s="83"/>
      <c r="N291" s="83"/>
      <c r="O291" s="83"/>
      <c r="P291" s="83"/>
      <c r="Q291" s="83"/>
      <c r="R291" s="83"/>
      <c r="S291" s="83"/>
      <c r="T291" s="83"/>
      <c r="U291" s="83"/>
      <c r="V291" s="83"/>
      <c r="W291" s="83"/>
      <c r="X291" s="83"/>
      <c r="Y291" s="83"/>
      <c r="Z291" s="244"/>
      <c r="AA291" s="245"/>
      <c r="AB291" s="244" t="str">
        <f t="shared" si="9"/>
        <v/>
      </c>
      <c r="AC291" s="83"/>
      <c r="AD291" s="83"/>
      <c r="AE291" s="83"/>
      <c r="AF291" s="83"/>
      <c r="AG291" s="246" t="str">
        <f t="shared" si="10"/>
        <v/>
      </c>
      <c r="AH291" s="247" t="str">
        <f t="shared" si="11"/>
        <v/>
      </c>
      <c r="AI291" s="83" t="str">
        <f t="shared" si="12"/>
        <v/>
      </c>
      <c r="AJ291" s="248" t="str">
        <f t="shared" si="13"/>
        <v/>
      </c>
      <c r="AK291" s="248" t="str">
        <f t="shared" si="14"/>
        <v/>
      </c>
      <c r="AL291" s="248" t="str">
        <f t="shared" si="15"/>
        <v/>
      </c>
      <c r="AM291" s="249" t="str">
        <f t="shared" si="16"/>
        <v/>
      </c>
      <c r="AN291" s="228" t="str">
        <f>+IF(A291="","",IF(C291="",70,VLOOKUP(I291,Hoja2!A:D,4,0)))</f>
        <v/>
      </c>
      <c r="AO291" s="109"/>
      <c r="AP291" s="109"/>
      <c r="AQ291" s="109"/>
      <c r="AR291" s="109"/>
      <c r="AS291" s="109"/>
      <c r="AT291" s="109"/>
      <c r="AU291" s="109"/>
      <c r="AV291" s="109"/>
      <c r="AW291" s="109"/>
      <c r="AX291" s="109"/>
      <c r="AY291" s="109"/>
      <c r="AZ291" s="109"/>
      <c r="BA291" s="109"/>
      <c r="BB291" s="109"/>
      <c r="BC291" s="109"/>
      <c r="BD291" s="109"/>
      <c r="BE291" s="109"/>
      <c r="BF291" s="109"/>
      <c r="BG291" s="109"/>
    </row>
    <row r="292" spans="1:59" ht="14.25" customHeight="1">
      <c r="A292" s="83"/>
      <c r="B292" s="83"/>
      <c r="C292" s="242"/>
      <c r="D292" s="83"/>
      <c r="E292" s="83"/>
      <c r="F292" s="83"/>
      <c r="G292" s="83"/>
      <c r="H292" s="83"/>
      <c r="I292" s="83"/>
      <c r="J292" s="83"/>
      <c r="K292" s="83"/>
      <c r="L292" s="83"/>
      <c r="M292" s="83"/>
      <c r="N292" s="83"/>
      <c r="O292" s="83"/>
      <c r="P292" s="83"/>
      <c r="Q292" s="83"/>
      <c r="R292" s="83"/>
      <c r="S292" s="83"/>
      <c r="T292" s="83"/>
      <c r="U292" s="83"/>
      <c r="V292" s="83"/>
      <c r="W292" s="83"/>
      <c r="X292" s="83"/>
      <c r="Y292" s="83"/>
      <c r="Z292" s="244"/>
      <c r="AA292" s="245"/>
      <c r="AB292" s="244" t="str">
        <f t="shared" si="9"/>
        <v/>
      </c>
      <c r="AC292" s="83"/>
      <c r="AD292" s="83"/>
      <c r="AE292" s="83"/>
      <c r="AF292" s="83"/>
      <c r="AG292" s="246" t="str">
        <f t="shared" si="10"/>
        <v/>
      </c>
      <c r="AH292" s="247" t="str">
        <f t="shared" si="11"/>
        <v/>
      </c>
      <c r="AI292" s="83" t="str">
        <f t="shared" si="12"/>
        <v/>
      </c>
      <c r="AJ292" s="248" t="str">
        <f t="shared" si="13"/>
        <v/>
      </c>
      <c r="AK292" s="248" t="str">
        <f t="shared" si="14"/>
        <v/>
      </c>
      <c r="AL292" s="248" t="str">
        <f t="shared" si="15"/>
        <v/>
      </c>
      <c r="AM292" s="249" t="str">
        <f t="shared" si="16"/>
        <v/>
      </c>
      <c r="AN292" s="228" t="str">
        <f>+IF(A292="","",IF(C292="",70,VLOOKUP(I292,Hoja2!A:D,4,0)))</f>
        <v/>
      </c>
      <c r="AO292" s="109"/>
      <c r="AP292" s="109"/>
      <c r="AQ292" s="109"/>
      <c r="AR292" s="109"/>
      <c r="AS292" s="109"/>
      <c r="AT292" s="109"/>
      <c r="AU292" s="109"/>
      <c r="AV292" s="109"/>
      <c r="AW292" s="109"/>
      <c r="AX292" s="109"/>
      <c r="AY292" s="109"/>
      <c r="AZ292" s="109"/>
      <c r="BA292" s="109"/>
      <c r="BB292" s="109"/>
      <c r="BC292" s="109"/>
      <c r="BD292" s="109"/>
      <c r="BE292" s="109"/>
      <c r="BF292" s="109"/>
      <c r="BG292" s="109"/>
    </row>
    <row r="293" spans="1:59" ht="14.25" customHeight="1">
      <c r="A293" s="83"/>
      <c r="B293" s="83"/>
      <c r="C293" s="242"/>
      <c r="D293" s="83"/>
      <c r="E293" s="83"/>
      <c r="F293" s="83"/>
      <c r="G293" s="83"/>
      <c r="H293" s="83"/>
      <c r="I293" s="83"/>
      <c r="J293" s="83"/>
      <c r="K293" s="83"/>
      <c r="L293" s="83"/>
      <c r="M293" s="83"/>
      <c r="N293" s="83"/>
      <c r="O293" s="83"/>
      <c r="P293" s="83"/>
      <c r="Q293" s="83"/>
      <c r="R293" s="83"/>
      <c r="S293" s="83"/>
      <c r="T293" s="83"/>
      <c r="U293" s="83"/>
      <c r="V293" s="83"/>
      <c r="W293" s="83"/>
      <c r="X293" s="83"/>
      <c r="Y293" s="83"/>
      <c r="Z293" s="244"/>
      <c r="AA293" s="245"/>
      <c r="AB293" s="244" t="str">
        <f t="shared" si="9"/>
        <v/>
      </c>
      <c r="AC293" s="83"/>
      <c r="AD293" s="83"/>
      <c r="AE293" s="83"/>
      <c r="AF293" s="83"/>
      <c r="AG293" s="246" t="str">
        <f t="shared" si="10"/>
        <v/>
      </c>
      <c r="AH293" s="247" t="str">
        <f t="shared" si="11"/>
        <v/>
      </c>
      <c r="AI293" s="83" t="str">
        <f t="shared" si="12"/>
        <v/>
      </c>
      <c r="AJ293" s="248" t="str">
        <f t="shared" si="13"/>
        <v/>
      </c>
      <c r="AK293" s="248" t="str">
        <f t="shared" si="14"/>
        <v/>
      </c>
      <c r="AL293" s="248" t="str">
        <f t="shared" si="15"/>
        <v/>
      </c>
      <c r="AM293" s="249" t="str">
        <f t="shared" si="16"/>
        <v/>
      </c>
      <c r="AN293" s="228" t="str">
        <f>+IF(A293="","",IF(C293="",70,VLOOKUP(I293,Hoja2!A:D,4,0)))</f>
        <v/>
      </c>
      <c r="AO293" s="109"/>
      <c r="AP293" s="109"/>
      <c r="AQ293" s="109"/>
      <c r="AR293" s="109"/>
      <c r="AS293" s="109"/>
      <c r="AT293" s="109"/>
      <c r="AU293" s="109"/>
      <c r="AV293" s="109"/>
      <c r="AW293" s="109"/>
      <c r="AX293" s="109"/>
      <c r="AY293" s="109"/>
      <c r="AZ293" s="109"/>
      <c r="BA293" s="109"/>
      <c r="BB293" s="109"/>
      <c r="BC293" s="109"/>
      <c r="BD293" s="109"/>
      <c r="BE293" s="109"/>
      <c r="BF293" s="109"/>
      <c r="BG293" s="109"/>
    </row>
    <row r="294" spans="1:59" ht="14.25" customHeight="1">
      <c r="A294" s="83"/>
      <c r="B294" s="83"/>
      <c r="C294" s="242"/>
      <c r="D294" s="83"/>
      <c r="E294" s="83"/>
      <c r="F294" s="83"/>
      <c r="G294" s="83"/>
      <c r="H294" s="83"/>
      <c r="I294" s="83"/>
      <c r="J294" s="83"/>
      <c r="K294" s="83"/>
      <c r="L294" s="83"/>
      <c r="M294" s="83"/>
      <c r="N294" s="83"/>
      <c r="O294" s="83"/>
      <c r="P294" s="83"/>
      <c r="Q294" s="83"/>
      <c r="R294" s="83"/>
      <c r="S294" s="83"/>
      <c r="T294" s="83"/>
      <c r="U294" s="83"/>
      <c r="V294" s="83"/>
      <c r="W294" s="83"/>
      <c r="X294" s="83"/>
      <c r="Y294" s="83"/>
      <c r="Z294" s="244"/>
      <c r="AA294" s="245"/>
      <c r="AB294" s="244" t="str">
        <f t="shared" si="9"/>
        <v/>
      </c>
      <c r="AC294" s="83"/>
      <c r="AD294" s="83"/>
      <c r="AE294" s="83"/>
      <c r="AF294" s="83"/>
      <c r="AG294" s="246" t="str">
        <f t="shared" si="10"/>
        <v/>
      </c>
      <c r="AH294" s="247" t="str">
        <f t="shared" si="11"/>
        <v/>
      </c>
      <c r="AI294" s="83" t="str">
        <f t="shared" si="12"/>
        <v/>
      </c>
      <c r="AJ294" s="248" t="str">
        <f t="shared" si="13"/>
        <v/>
      </c>
      <c r="AK294" s="248" t="str">
        <f t="shared" si="14"/>
        <v/>
      </c>
      <c r="AL294" s="248" t="str">
        <f t="shared" si="15"/>
        <v/>
      </c>
      <c r="AM294" s="249" t="str">
        <f t="shared" si="16"/>
        <v/>
      </c>
      <c r="AN294" s="228" t="str">
        <f>+IF(A294="","",IF(C294="",70,VLOOKUP(I294,Hoja2!A:D,4,0)))</f>
        <v/>
      </c>
      <c r="AO294" s="109"/>
      <c r="AP294" s="109"/>
      <c r="AQ294" s="109"/>
      <c r="AR294" s="109"/>
      <c r="AS294" s="109"/>
      <c r="AT294" s="109"/>
      <c r="AU294" s="109"/>
      <c r="AV294" s="109"/>
      <c r="AW294" s="109"/>
      <c r="AX294" s="109"/>
      <c r="AY294" s="109"/>
      <c r="AZ294" s="109"/>
      <c r="BA294" s="109"/>
      <c r="BB294" s="109"/>
      <c r="BC294" s="109"/>
      <c r="BD294" s="109"/>
      <c r="BE294" s="109"/>
      <c r="BF294" s="109"/>
      <c r="BG294" s="109"/>
    </row>
    <row r="295" spans="1:59" ht="14.25" customHeight="1">
      <c r="A295" s="83"/>
      <c r="B295" s="83"/>
      <c r="C295" s="242"/>
      <c r="D295" s="83"/>
      <c r="E295" s="83"/>
      <c r="F295" s="83"/>
      <c r="G295" s="83"/>
      <c r="H295" s="83"/>
      <c r="I295" s="83"/>
      <c r="J295" s="83"/>
      <c r="K295" s="83"/>
      <c r="L295" s="83"/>
      <c r="M295" s="83"/>
      <c r="N295" s="83"/>
      <c r="O295" s="83"/>
      <c r="P295" s="83"/>
      <c r="Q295" s="83"/>
      <c r="R295" s="83"/>
      <c r="S295" s="83"/>
      <c r="T295" s="83"/>
      <c r="U295" s="83"/>
      <c r="V295" s="83"/>
      <c r="W295" s="83"/>
      <c r="X295" s="83"/>
      <c r="Y295" s="83"/>
      <c r="Z295" s="244"/>
      <c r="AA295" s="245"/>
      <c r="AB295" s="244" t="str">
        <f t="shared" si="9"/>
        <v/>
      </c>
      <c r="AC295" s="83"/>
      <c r="AD295" s="83"/>
      <c r="AE295" s="83"/>
      <c r="AF295" s="83"/>
      <c r="AG295" s="246" t="str">
        <f t="shared" si="10"/>
        <v/>
      </c>
      <c r="AH295" s="247" t="str">
        <f t="shared" si="11"/>
        <v/>
      </c>
      <c r="AI295" s="83" t="str">
        <f t="shared" si="12"/>
        <v/>
      </c>
      <c r="AJ295" s="248" t="str">
        <f t="shared" si="13"/>
        <v/>
      </c>
      <c r="AK295" s="248" t="str">
        <f t="shared" si="14"/>
        <v/>
      </c>
      <c r="AL295" s="248" t="str">
        <f t="shared" si="15"/>
        <v/>
      </c>
      <c r="AM295" s="249" t="str">
        <f t="shared" si="16"/>
        <v/>
      </c>
      <c r="AN295" s="228" t="str">
        <f>+IF(A295="","",IF(C295="",70,VLOOKUP(I295,Hoja2!A:D,4,0)))</f>
        <v/>
      </c>
      <c r="AO295" s="109"/>
      <c r="AP295" s="109"/>
      <c r="AQ295" s="109"/>
      <c r="AR295" s="109"/>
      <c r="AS295" s="109"/>
      <c r="AT295" s="109"/>
      <c r="AU295" s="109"/>
      <c r="AV295" s="109"/>
      <c r="AW295" s="109"/>
      <c r="AX295" s="109"/>
      <c r="AY295" s="109"/>
      <c r="AZ295" s="109"/>
      <c r="BA295" s="109"/>
      <c r="BB295" s="109"/>
      <c r="BC295" s="109"/>
      <c r="BD295" s="109"/>
      <c r="BE295" s="109"/>
      <c r="BF295" s="109"/>
      <c r="BG295" s="109"/>
    </row>
    <row r="296" spans="1:59" ht="14.25" customHeight="1">
      <c r="A296" s="83"/>
      <c r="B296" s="83"/>
      <c r="C296" s="242"/>
      <c r="D296" s="83"/>
      <c r="E296" s="83"/>
      <c r="F296" s="83"/>
      <c r="G296" s="83"/>
      <c r="H296" s="83"/>
      <c r="I296" s="83"/>
      <c r="J296" s="83"/>
      <c r="K296" s="83"/>
      <c r="L296" s="83"/>
      <c r="M296" s="83"/>
      <c r="N296" s="83"/>
      <c r="O296" s="83"/>
      <c r="P296" s="83"/>
      <c r="Q296" s="83"/>
      <c r="R296" s="83"/>
      <c r="S296" s="83"/>
      <c r="T296" s="83"/>
      <c r="U296" s="83"/>
      <c r="V296" s="83"/>
      <c r="W296" s="83"/>
      <c r="X296" s="83"/>
      <c r="Y296" s="83"/>
      <c r="Z296" s="244"/>
      <c r="AA296" s="245"/>
      <c r="AB296" s="244" t="str">
        <f t="shared" si="9"/>
        <v/>
      </c>
      <c r="AC296" s="83"/>
      <c r="AD296" s="83"/>
      <c r="AE296" s="83"/>
      <c r="AF296" s="83"/>
      <c r="AG296" s="246" t="str">
        <f t="shared" si="10"/>
        <v/>
      </c>
      <c r="AH296" s="247" t="str">
        <f t="shared" si="11"/>
        <v/>
      </c>
      <c r="AI296" s="83" t="str">
        <f t="shared" si="12"/>
        <v/>
      </c>
      <c r="AJ296" s="248" t="str">
        <f t="shared" si="13"/>
        <v/>
      </c>
      <c r="AK296" s="248" t="str">
        <f t="shared" si="14"/>
        <v/>
      </c>
      <c r="AL296" s="248" t="str">
        <f t="shared" si="15"/>
        <v/>
      </c>
      <c r="AM296" s="249" t="str">
        <f t="shared" si="16"/>
        <v/>
      </c>
      <c r="AN296" s="228" t="str">
        <f>+IF(A296="","",IF(C296="",70,VLOOKUP(I296,Hoja2!A:D,4,0)))</f>
        <v/>
      </c>
      <c r="AO296" s="109"/>
      <c r="AP296" s="109"/>
      <c r="AQ296" s="109"/>
      <c r="AR296" s="109"/>
      <c r="AS296" s="109"/>
      <c r="AT296" s="109"/>
      <c r="AU296" s="109"/>
      <c r="AV296" s="109"/>
      <c r="AW296" s="109"/>
      <c r="AX296" s="109"/>
      <c r="AY296" s="109"/>
      <c r="AZ296" s="109"/>
      <c r="BA296" s="109"/>
      <c r="BB296" s="109"/>
      <c r="BC296" s="109"/>
      <c r="BD296" s="109"/>
      <c r="BE296" s="109"/>
      <c r="BF296" s="109"/>
      <c r="BG296" s="109"/>
    </row>
    <row r="297" spans="1:59" ht="14.25" customHeight="1">
      <c r="A297" s="83"/>
      <c r="B297" s="83"/>
      <c r="C297" s="242"/>
      <c r="D297" s="83"/>
      <c r="E297" s="83"/>
      <c r="F297" s="83"/>
      <c r="G297" s="83"/>
      <c r="H297" s="83"/>
      <c r="I297" s="83"/>
      <c r="J297" s="83"/>
      <c r="K297" s="83"/>
      <c r="L297" s="83"/>
      <c r="M297" s="83"/>
      <c r="N297" s="83"/>
      <c r="O297" s="83"/>
      <c r="P297" s="83"/>
      <c r="Q297" s="83"/>
      <c r="R297" s="83"/>
      <c r="S297" s="83"/>
      <c r="T297" s="83"/>
      <c r="U297" s="83"/>
      <c r="V297" s="83"/>
      <c r="W297" s="83"/>
      <c r="X297" s="83"/>
      <c r="Y297" s="83"/>
      <c r="Z297" s="244"/>
      <c r="AA297" s="245"/>
      <c r="AB297" s="244" t="str">
        <f t="shared" si="9"/>
        <v/>
      </c>
      <c r="AC297" s="83"/>
      <c r="AD297" s="83"/>
      <c r="AE297" s="83"/>
      <c r="AF297" s="83"/>
      <c r="AG297" s="246" t="str">
        <f t="shared" si="10"/>
        <v/>
      </c>
      <c r="AH297" s="247" t="str">
        <f t="shared" si="11"/>
        <v/>
      </c>
      <c r="AI297" s="83" t="str">
        <f t="shared" si="12"/>
        <v/>
      </c>
      <c r="AJ297" s="248" t="str">
        <f t="shared" si="13"/>
        <v/>
      </c>
      <c r="AK297" s="248" t="str">
        <f t="shared" si="14"/>
        <v/>
      </c>
      <c r="AL297" s="248" t="str">
        <f t="shared" si="15"/>
        <v/>
      </c>
      <c r="AM297" s="249" t="str">
        <f t="shared" si="16"/>
        <v/>
      </c>
      <c r="AN297" s="228" t="str">
        <f>+IF(A297="","",IF(C297="",70,VLOOKUP(I297,Hoja2!A:D,4,0)))</f>
        <v/>
      </c>
      <c r="AO297" s="109"/>
      <c r="AP297" s="109"/>
      <c r="AQ297" s="109"/>
      <c r="AR297" s="109"/>
      <c r="AS297" s="109"/>
      <c r="AT297" s="109"/>
      <c r="AU297" s="109"/>
      <c r="AV297" s="109"/>
      <c r="AW297" s="109"/>
      <c r="AX297" s="109"/>
      <c r="AY297" s="109"/>
      <c r="AZ297" s="109"/>
      <c r="BA297" s="109"/>
      <c r="BB297" s="109"/>
      <c r="BC297" s="109"/>
      <c r="BD297" s="109"/>
      <c r="BE297" s="109"/>
      <c r="BF297" s="109"/>
      <c r="BG297" s="109"/>
    </row>
    <row r="298" spans="1:59" ht="14.25" customHeight="1">
      <c r="A298" s="83"/>
      <c r="B298" s="83"/>
      <c r="C298" s="242"/>
      <c r="D298" s="83"/>
      <c r="E298" s="83"/>
      <c r="F298" s="83"/>
      <c r="G298" s="83"/>
      <c r="H298" s="83"/>
      <c r="I298" s="83"/>
      <c r="J298" s="83"/>
      <c r="K298" s="83"/>
      <c r="L298" s="83"/>
      <c r="M298" s="83"/>
      <c r="N298" s="83"/>
      <c r="O298" s="83"/>
      <c r="P298" s="83"/>
      <c r="Q298" s="83"/>
      <c r="R298" s="83"/>
      <c r="S298" s="83"/>
      <c r="T298" s="83"/>
      <c r="U298" s="83"/>
      <c r="V298" s="83"/>
      <c r="W298" s="83"/>
      <c r="X298" s="83"/>
      <c r="Y298" s="83"/>
      <c r="Z298" s="244"/>
      <c r="AA298" s="245"/>
      <c r="AB298" s="244" t="str">
        <f t="shared" si="9"/>
        <v/>
      </c>
      <c r="AC298" s="83"/>
      <c r="AD298" s="83"/>
      <c r="AE298" s="83"/>
      <c r="AF298" s="83"/>
      <c r="AG298" s="246" t="str">
        <f t="shared" si="10"/>
        <v/>
      </c>
      <c r="AH298" s="247" t="str">
        <f t="shared" si="11"/>
        <v/>
      </c>
      <c r="AI298" s="83" t="str">
        <f t="shared" si="12"/>
        <v/>
      </c>
      <c r="AJ298" s="248" t="str">
        <f t="shared" si="13"/>
        <v/>
      </c>
      <c r="AK298" s="248" t="str">
        <f t="shared" si="14"/>
        <v/>
      </c>
      <c r="AL298" s="248" t="str">
        <f t="shared" si="15"/>
        <v/>
      </c>
      <c r="AM298" s="249" t="str">
        <f t="shared" si="16"/>
        <v/>
      </c>
      <c r="AN298" s="228" t="str">
        <f>+IF(A298="","",IF(C298="",70,VLOOKUP(I298,Hoja2!A:D,4,0)))</f>
        <v/>
      </c>
      <c r="AO298" s="109"/>
      <c r="AP298" s="109"/>
      <c r="AQ298" s="109"/>
      <c r="AR298" s="109"/>
      <c r="AS298" s="109"/>
      <c r="AT298" s="109"/>
      <c r="AU298" s="109"/>
      <c r="AV298" s="109"/>
      <c r="AW298" s="109"/>
      <c r="AX298" s="109"/>
      <c r="AY298" s="109"/>
      <c r="AZ298" s="109"/>
      <c r="BA298" s="109"/>
      <c r="BB298" s="109"/>
      <c r="BC298" s="109"/>
      <c r="BD298" s="109"/>
      <c r="BE298" s="109"/>
      <c r="BF298" s="109"/>
      <c r="BG298" s="109"/>
    </row>
    <row r="299" spans="1:59" ht="14.25" customHeight="1">
      <c r="A299" s="83"/>
      <c r="B299" s="83"/>
      <c r="C299" s="242"/>
      <c r="D299" s="83"/>
      <c r="E299" s="83"/>
      <c r="F299" s="83"/>
      <c r="G299" s="83"/>
      <c r="H299" s="83"/>
      <c r="I299" s="83"/>
      <c r="J299" s="83"/>
      <c r="K299" s="83"/>
      <c r="L299" s="83"/>
      <c r="M299" s="83"/>
      <c r="N299" s="83"/>
      <c r="O299" s="83"/>
      <c r="P299" s="83"/>
      <c r="Q299" s="83"/>
      <c r="R299" s="83"/>
      <c r="S299" s="83"/>
      <c r="T299" s="83"/>
      <c r="U299" s="83"/>
      <c r="V299" s="83"/>
      <c r="W299" s="83"/>
      <c r="X299" s="83"/>
      <c r="Y299" s="83"/>
      <c r="Z299" s="244"/>
      <c r="AA299" s="245"/>
      <c r="AB299" s="244" t="str">
        <f t="shared" si="9"/>
        <v/>
      </c>
      <c r="AC299" s="83"/>
      <c r="AD299" s="83"/>
      <c r="AE299" s="83"/>
      <c r="AF299" s="83"/>
      <c r="AG299" s="246" t="str">
        <f t="shared" si="10"/>
        <v/>
      </c>
      <c r="AH299" s="247" t="str">
        <f t="shared" si="11"/>
        <v/>
      </c>
      <c r="AI299" s="83" t="str">
        <f t="shared" si="12"/>
        <v/>
      </c>
      <c r="AJ299" s="248" t="str">
        <f t="shared" si="13"/>
        <v/>
      </c>
      <c r="AK299" s="248" t="str">
        <f t="shared" si="14"/>
        <v/>
      </c>
      <c r="AL299" s="248" t="str">
        <f t="shared" si="15"/>
        <v/>
      </c>
      <c r="AM299" s="249" t="str">
        <f t="shared" si="16"/>
        <v/>
      </c>
      <c r="AN299" s="228" t="str">
        <f>+IF(A299="","",IF(C299="",70,VLOOKUP(I299,Hoja2!A:D,4,0)))</f>
        <v/>
      </c>
      <c r="AO299" s="109"/>
      <c r="AP299" s="109"/>
      <c r="AQ299" s="109"/>
      <c r="AR299" s="109"/>
      <c r="AS299" s="109"/>
      <c r="AT299" s="109"/>
      <c r="AU299" s="109"/>
      <c r="AV299" s="109"/>
      <c r="AW299" s="109"/>
      <c r="AX299" s="109"/>
      <c r="AY299" s="109"/>
      <c r="AZ299" s="109"/>
      <c r="BA299" s="109"/>
      <c r="BB299" s="109"/>
      <c r="BC299" s="109"/>
      <c r="BD299" s="109"/>
      <c r="BE299" s="109"/>
      <c r="BF299" s="109"/>
      <c r="BG299" s="109"/>
    </row>
    <row r="300" spans="1:59" ht="14.25" customHeight="1">
      <c r="A300" s="83"/>
      <c r="B300" s="83"/>
      <c r="C300" s="242"/>
      <c r="D300" s="83"/>
      <c r="E300" s="83"/>
      <c r="F300" s="83"/>
      <c r="G300" s="83"/>
      <c r="H300" s="83"/>
      <c r="I300" s="83"/>
      <c r="J300" s="83"/>
      <c r="K300" s="83"/>
      <c r="L300" s="83"/>
      <c r="M300" s="83"/>
      <c r="N300" s="83"/>
      <c r="O300" s="83"/>
      <c r="P300" s="83"/>
      <c r="Q300" s="83"/>
      <c r="R300" s="83"/>
      <c r="S300" s="83"/>
      <c r="T300" s="83"/>
      <c r="U300" s="83"/>
      <c r="V300" s="83"/>
      <c r="W300" s="83"/>
      <c r="X300" s="83"/>
      <c r="Y300" s="83"/>
      <c r="Z300" s="244"/>
      <c r="AA300" s="245"/>
      <c r="AB300" s="244" t="str">
        <f t="shared" si="9"/>
        <v/>
      </c>
      <c r="AC300" s="83"/>
      <c r="AD300" s="83"/>
      <c r="AE300" s="83"/>
      <c r="AF300" s="83"/>
      <c r="AG300" s="246" t="str">
        <f t="shared" si="10"/>
        <v/>
      </c>
      <c r="AH300" s="247" t="str">
        <f t="shared" si="11"/>
        <v/>
      </c>
      <c r="AI300" s="83" t="str">
        <f t="shared" si="12"/>
        <v/>
      </c>
      <c r="AJ300" s="248" t="str">
        <f t="shared" si="13"/>
        <v/>
      </c>
      <c r="AK300" s="248" t="str">
        <f t="shared" si="14"/>
        <v/>
      </c>
      <c r="AL300" s="248" t="str">
        <f t="shared" si="15"/>
        <v/>
      </c>
      <c r="AM300" s="249" t="str">
        <f t="shared" si="16"/>
        <v/>
      </c>
      <c r="AN300" s="228" t="str">
        <f>+IF(A300="","",IF(C300="",70,VLOOKUP(I300,Hoja2!A:D,4,0)))</f>
        <v/>
      </c>
      <c r="AO300" s="109"/>
      <c r="AP300" s="109"/>
      <c r="AQ300" s="109"/>
      <c r="AR300" s="109"/>
      <c r="AS300" s="109"/>
      <c r="AT300" s="109"/>
      <c r="AU300" s="109"/>
      <c r="AV300" s="109"/>
      <c r="AW300" s="109"/>
      <c r="AX300" s="109"/>
      <c r="AY300" s="109"/>
      <c r="AZ300" s="109"/>
      <c r="BA300" s="109"/>
      <c r="BB300" s="109"/>
      <c r="BC300" s="109"/>
      <c r="BD300" s="109"/>
      <c r="BE300" s="109"/>
      <c r="BF300" s="109"/>
      <c r="BG300" s="109"/>
    </row>
    <row r="301" spans="1:59" ht="14.25" customHeight="1">
      <c r="A301" s="83"/>
      <c r="B301" s="83"/>
      <c r="C301" s="242"/>
      <c r="D301" s="83"/>
      <c r="E301" s="83"/>
      <c r="F301" s="83"/>
      <c r="G301" s="83"/>
      <c r="H301" s="83"/>
      <c r="I301" s="83"/>
      <c r="J301" s="83"/>
      <c r="K301" s="83"/>
      <c r="L301" s="83"/>
      <c r="M301" s="83"/>
      <c r="N301" s="83"/>
      <c r="O301" s="83"/>
      <c r="P301" s="83"/>
      <c r="Q301" s="83"/>
      <c r="R301" s="83"/>
      <c r="S301" s="83"/>
      <c r="T301" s="83"/>
      <c r="U301" s="83"/>
      <c r="V301" s="83"/>
      <c r="W301" s="83"/>
      <c r="X301" s="83"/>
      <c r="Y301" s="83"/>
      <c r="Z301" s="244"/>
      <c r="AA301" s="245"/>
      <c r="AB301" s="244" t="str">
        <f t="shared" si="9"/>
        <v/>
      </c>
      <c r="AC301" s="83"/>
      <c r="AD301" s="83"/>
      <c r="AE301" s="83"/>
      <c r="AF301" s="83"/>
      <c r="AG301" s="246" t="str">
        <f t="shared" si="10"/>
        <v/>
      </c>
      <c r="AH301" s="247" t="str">
        <f t="shared" si="11"/>
        <v/>
      </c>
      <c r="AI301" s="83" t="str">
        <f t="shared" si="12"/>
        <v/>
      </c>
      <c r="AJ301" s="248" t="str">
        <f t="shared" si="13"/>
        <v/>
      </c>
      <c r="AK301" s="248" t="str">
        <f t="shared" si="14"/>
        <v/>
      </c>
      <c r="AL301" s="248" t="str">
        <f t="shared" si="15"/>
        <v/>
      </c>
      <c r="AM301" s="249" t="str">
        <f t="shared" si="16"/>
        <v/>
      </c>
      <c r="AN301" s="228" t="str">
        <f>+IF(A301="","",IF(C301="",70,VLOOKUP(I301,Hoja2!A:D,4,0)))</f>
        <v/>
      </c>
      <c r="AO301" s="109"/>
      <c r="AP301" s="109"/>
      <c r="AQ301" s="109"/>
      <c r="AR301" s="109"/>
      <c r="AS301" s="109"/>
      <c r="AT301" s="109"/>
      <c r="AU301" s="109"/>
      <c r="AV301" s="109"/>
      <c r="AW301" s="109"/>
      <c r="AX301" s="109"/>
      <c r="AY301" s="109"/>
      <c r="AZ301" s="109"/>
      <c r="BA301" s="109"/>
      <c r="BB301" s="109"/>
      <c r="BC301" s="109"/>
      <c r="BD301" s="109"/>
      <c r="BE301" s="109"/>
      <c r="BF301" s="109"/>
      <c r="BG301" s="109"/>
    </row>
    <row r="302" spans="1:59" ht="14.25" customHeight="1">
      <c r="A302" s="83"/>
      <c r="B302" s="83"/>
      <c r="C302" s="242"/>
      <c r="D302" s="83"/>
      <c r="E302" s="83"/>
      <c r="F302" s="83"/>
      <c r="G302" s="83"/>
      <c r="H302" s="83"/>
      <c r="I302" s="83"/>
      <c r="J302" s="83"/>
      <c r="K302" s="83"/>
      <c r="L302" s="83"/>
      <c r="M302" s="83"/>
      <c r="N302" s="83"/>
      <c r="O302" s="83"/>
      <c r="P302" s="83"/>
      <c r="Q302" s="83"/>
      <c r="R302" s="83"/>
      <c r="S302" s="83"/>
      <c r="T302" s="83"/>
      <c r="U302" s="83"/>
      <c r="V302" s="83"/>
      <c r="W302" s="83"/>
      <c r="X302" s="83"/>
      <c r="Y302" s="83"/>
      <c r="Z302" s="244"/>
      <c r="AA302" s="245"/>
      <c r="AB302" s="244" t="str">
        <f t="shared" si="9"/>
        <v/>
      </c>
      <c r="AC302" s="83"/>
      <c r="AD302" s="83"/>
      <c r="AE302" s="83"/>
      <c r="AF302" s="83"/>
      <c r="AG302" s="246" t="str">
        <f t="shared" si="10"/>
        <v/>
      </c>
      <c r="AH302" s="247" t="str">
        <f t="shared" si="11"/>
        <v/>
      </c>
      <c r="AI302" s="83" t="str">
        <f t="shared" si="12"/>
        <v/>
      </c>
      <c r="AJ302" s="248" t="str">
        <f t="shared" si="13"/>
        <v/>
      </c>
      <c r="AK302" s="248" t="str">
        <f t="shared" si="14"/>
        <v/>
      </c>
      <c r="AL302" s="248" t="str">
        <f t="shared" si="15"/>
        <v/>
      </c>
      <c r="AM302" s="249" t="str">
        <f t="shared" si="16"/>
        <v/>
      </c>
      <c r="AN302" s="228" t="str">
        <f>+IF(A302="","",IF(C302="",70,VLOOKUP(I302,Hoja2!A:D,4,0)))</f>
        <v/>
      </c>
      <c r="AO302" s="109"/>
      <c r="AP302" s="109"/>
      <c r="AQ302" s="109"/>
      <c r="AR302" s="109"/>
      <c r="AS302" s="109"/>
      <c r="AT302" s="109"/>
      <c r="AU302" s="109"/>
      <c r="AV302" s="109"/>
      <c r="AW302" s="109"/>
      <c r="AX302" s="109"/>
      <c r="AY302" s="109"/>
      <c r="AZ302" s="109"/>
      <c r="BA302" s="109"/>
      <c r="BB302" s="109"/>
      <c r="BC302" s="109"/>
      <c r="BD302" s="109"/>
      <c r="BE302" s="109"/>
      <c r="BF302" s="109"/>
      <c r="BG302" s="109"/>
    </row>
    <row r="303" spans="1:59" ht="14.25" customHeight="1">
      <c r="A303" s="83"/>
      <c r="B303" s="83"/>
      <c r="C303" s="242"/>
      <c r="D303" s="83"/>
      <c r="E303" s="83"/>
      <c r="F303" s="83"/>
      <c r="G303" s="83"/>
      <c r="H303" s="83"/>
      <c r="I303" s="83"/>
      <c r="J303" s="83"/>
      <c r="K303" s="83"/>
      <c r="L303" s="83"/>
      <c r="M303" s="83"/>
      <c r="N303" s="83"/>
      <c r="O303" s="83"/>
      <c r="P303" s="83"/>
      <c r="Q303" s="83"/>
      <c r="R303" s="83"/>
      <c r="S303" s="83"/>
      <c r="T303" s="83"/>
      <c r="U303" s="83"/>
      <c r="V303" s="83"/>
      <c r="W303" s="83"/>
      <c r="X303" s="83"/>
      <c r="Y303" s="83"/>
      <c r="Z303" s="244"/>
      <c r="AA303" s="245"/>
      <c r="AB303" s="244" t="str">
        <f t="shared" si="9"/>
        <v/>
      </c>
      <c r="AC303" s="83"/>
      <c r="AD303" s="83"/>
      <c r="AE303" s="83"/>
      <c r="AF303" s="83"/>
      <c r="AG303" s="246" t="str">
        <f t="shared" si="10"/>
        <v/>
      </c>
      <c r="AH303" s="247" t="str">
        <f t="shared" si="11"/>
        <v/>
      </c>
      <c r="AI303" s="83" t="str">
        <f t="shared" si="12"/>
        <v/>
      </c>
      <c r="AJ303" s="248" t="str">
        <f t="shared" si="13"/>
        <v/>
      </c>
      <c r="AK303" s="248" t="str">
        <f t="shared" si="14"/>
        <v/>
      </c>
      <c r="AL303" s="248" t="str">
        <f t="shared" si="15"/>
        <v/>
      </c>
      <c r="AM303" s="249" t="str">
        <f t="shared" si="16"/>
        <v/>
      </c>
      <c r="AN303" s="228" t="str">
        <f>+IF(A303="","",IF(C303="",70,VLOOKUP(I303,Hoja2!A:D,4,0)))</f>
        <v/>
      </c>
      <c r="AO303" s="109"/>
      <c r="AP303" s="109"/>
      <c r="AQ303" s="109"/>
      <c r="AR303" s="109"/>
      <c r="AS303" s="109"/>
      <c r="AT303" s="109"/>
      <c r="AU303" s="109"/>
      <c r="AV303" s="109"/>
      <c r="AW303" s="109"/>
      <c r="AX303" s="109"/>
      <c r="AY303" s="109"/>
      <c r="AZ303" s="109"/>
      <c r="BA303" s="109"/>
      <c r="BB303" s="109"/>
      <c r="BC303" s="109"/>
      <c r="BD303" s="109"/>
      <c r="BE303" s="109"/>
      <c r="BF303" s="109"/>
      <c r="BG303" s="109"/>
    </row>
    <row r="304" spans="1:59" ht="14.25" customHeight="1">
      <c r="A304" s="83"/>
      <c r="B304" s="83"/>
      <c r="C304" s="242"/>
      <c r="D304" s="83"/>
      <c r="E304" s="83"/>
      <c r="F304" s="83"/>
      <c r="G304" s="83"/>
      <c r="H304" s="83"/>
      <c r="I304" s="83"/>
      <c r="J304" s="83"/>
      <c r="K304" s="83"/>
      <c r="L304" s="83"/>
      <c r="M304" s="83"/>
      <c r="N304" s="83"/>
      <c r="O304" s="83"/>
      <c r="P304" s="83"/>
      <c r="Q304" s="83"/>
      <c r="R304" s="83"/>
      <c r="S304" s="83"/>
      <c r="T304" s="83"/>
      <c r="U304" s="83"/>
      <c r="V304" s="83"/>
      <c r="W304" s="83"/>
      <c r="X304" s="83"/>
      <c r="Y304" s="83"/>
      <c r="Z304" s="244"/>
      <c r="AA304" s="245"/>
      <c r="AB304" s="244" t="str">
        <f t="shared" si="9"/>
        <v/>
      </c>
      <c r="AC304" s="83"/>
      <c r="AD304" s="83"/>
      <c r="AE304" s="83"/>
      <c r="AF304" s="83"/>
      <c r="AG304" s="246" t="str">
        <f t="shared" si="10"/>
        <v/>
      </c>
      <c r="AH304" s="247" t="str">
        <f t="shared" si="11"/>
        <v/>
      </c>
      <c r="AI304" s="83" t="str">
        <f t="shared" si="12"/>
        <v/>
      </c>
      <c r="AJ304" s="248" t="str">
        <f t="shared" si="13"/>
        <v/>
      </c>
      <c r="AK304" s="248" t="str">
        <f t="shared" si="14"/>
        <v/>
      </c>
      <c r="AL304" s="248" t="str">
        <f t="shared" si="15"/>
        <v/>
      </c>
      <c r="AM304" s="249" t="str">
        <f t="shared" si="16"/>
        <v/>
      </c>
      <c r="AN304" s="228" t="str">
        <f>+IF(A304="","",IF(C304="",70,VLOOKUP(I304,Hoja2!A:D,4,0)))</f>
        <v/>
      </c>
      <c r="AO304" s="109"/>
      <c r="AP304" s="109"/>
      <c r="AQ304" s="109"/>
      <c r="AR304" s="109"/>
      <c r="AS304" s="109"/>
      <c r="AT304" s="109"/>
      <c r="AU304" s="109"/>
      <c r="AV304" s="109"/>
      <c r="AW304" s="109"/>
      <c r="AX304" s="109"/>
      <c r="AY304" s="109"/>
      <c r="AZ304" s="109"/>
      <c r="BA304" s="109"/>
      <c r="BB304" s="109"/>
      <c r="BC304" s="109"/>
      <c r="BD304" s="109"/>
      <c r="BE304" s="109"/>
      <c r="BF304" s="109"/>
      <c r="BG304" s="109"/>
    </row>
    <row r="305" spans="1:59" ht="14.25" customHeight="1">
      <c r="A305" s="83"/>
      <c r="B305" s="83"/>
      <c r="C305" s="242"/>
      <c r="D305" s="83"/>
      <c r="E305" s="83"/>
      <c r="F305" s="83"/>
      <c r="G305" s="83"/>
      <c r="H305" s="83"/>
      <c r="I305" s="83"/>
      <c r="J305" s="83"/>
      <c r="K305" s="83"/>
      <c r="L305" s="83"/>
      <c r="M305" s="83"/>
      <c r="N305" s="83"/>
      <c r="O305" s="83"/>
      <c r="P305" s="83"/>
      <c r="Q305" s="83"/>
      <c r="R305" s="83"/>
      <c r="S305" s="83"/>
      <c r="T305" s="83"/>
      <c r="U305" s="83"/>
      <c r="V305" s="83"/>
      <c r="W305" s="83"/>
      <c r="X305" s="83"/>
      <c r="Y305" s="83"/>
      <c r="Z305" s="244"/>
      <c r="AA305" s="245"/>
      <c r="AB305" s="244" t="str">
        <f t="shared" si="9"/>
        <v/>
      </c>
      <c r="AC305" s="83"/>
      <c r="AD305" s="83"/>
      <c r="AE305" s="83"/>
      <c r="AF305" s="83"/>
      <c r="AG305" s="246" t="str">
        <f t="shared" si="10"/>
        <v/>
      </c>
      <c r="AH305" s="247" t="str">
        <f t="shared" si="11"/>
        <v/>
      </c>
      <c r="AI305" s="83" t="str">
        <f t="shared" si="12"/>
        <v/>
      </c>
      <c r="AJ305" s="248" t="str">
        <f t="shared" si="13"/>
        <v/>
      </c>
      <c r="AK305" s="248" t="str">
        <f t="shared" si="14"/>
        <v/>
      </c>
      <c r="AL305" s="248" t="str">
        <f t="shared" si="15"/>
        <v/>
      </c>
      <c r="AM305" s="249" t="str">
        <f t="shared" si="16"/>
        <v/>
      </c>
      <c r="AN305" s="228" t="str">
        <f>+IF(A305="","",IF(C305="",70,VLOOKUP(I305,Hoja2!A:D,4,0)))</f>
        <v/>
      </c>
      <c r="AO305" s="109"/>
      <c r="AP305" s="109"/>
      <c r="AQ305" s="109"/>
      <c r="AR305" s="109"/>
      <c r="AS305" s="109"/>
      <c r="AT305" s="109"/>
      <c r="AU305" s="109"/>
      <c r="AV305" s="109"/>
      <c r="AW305" s="109"/>
      <c r="AX305" s="109"/>
      <c r="AY305" s="109"/>
      <c r="AZ305" s="109"/>
      <c r="BA305" s="109"/>
      <c r="BB305" s="109"/>
      <c r="BC305" s="109"/>
      <c r="BD305" s="109"/>
      <c r="BE305" s="109"/>
      <c r="BF305" s="109"/>
      <c r="BG305" s="109"/>
    </row>
    <row r="306" spans="1:59" ht="14.25" customHeight="1">
      <c r="A306" s="83"/>
      <c r="B306" s="83"/>
      <c r="C306" s="242"/>
      <c r="D306" s="83"/>
      <c r="E306" s="83"/>
      <c r="F306" s="83"/>
      <c r="G306" s="83"/>
      <c r="H306" s="83"/>
      <c r="I306" s="83"/>
      <c r="J306" s="83"/>
      <c r="K306" s="83"/>
      <c r="L306" s="83"/>
      <c r="M306" s="83"/>
      <c r="N306" s="83"/>
      <c r="O306" s="83"/>
      <c r="P306" s="83"/>
      <c r="Q306" s="83"/>
      <c r="R306" s="83"/>
      <c r="S306" s="83"/>
      <c r="T306" s="83"/>
      <c r="U306" s="83"/>
      <c r="V306" s="83"/>
      <c r="W306" s="83"/>
      <c r="X306" s="83"/>
      <c r="Y306" s="83"/>
      <c r="Z306" s="244"/>
      <c r="AA306" s="245"/>
      <c r="AB306" s="244" t="str">
        <f t="shared" si="9"/>
        <v/>
      </c>
      <c r="AC306" s="83"/>
      <c r="AD306" s="83"/>
      <c r="AE306" s="83"/>
      <c r="AF306" s="83"/>
      <c r="AG306" s="246" t="str">
        <f t="shared" si="10"/>
        <v/>
      </c>
      <c r="AH306" s="247" t="str">
        <f t="shared" si="11"/>
        <v/>
      </c>
      <c r="AI306" s="83" t="str">
        <f t="shared" si="12"/>
        <v/>
      </c>
      <c r="AJ306" s="248" t="str">
        <f t="shared" si="13"/>
        <v/>
      </c>
      <c r="AK306" s="248" t="str">
        <f t="shared" si="14"/>
        <v/>
      </c>
      <c r="AL306" s="248" t="str">
        <f t="shared" si="15"/>
        <v/>
      </c>
      <c r="AM306" s="249" t="str">
        <f t="shared" si="16"/>
        <v/>
      </c>
      <c r="AN306" s="228" t="str">
        <f>+IF(A306="","",IF(C306="",70,VLOOKUP(I306,Hoja2!A:D,4,0)))</f>
        <v/>
      </c>
      <c r="AO306" s="109"/>
      <c r="AP306" s="109"/>
      <c r="AQ306" s="109"/>
      <c r="AR306" s="109"/>
      <c r="AS306" s="109"/>
      <c r="AT306" s="109"/>
      <c r="AU306" s="109"/>
      <c r="AV306" s="109"/>
      <c r="AW306" s="109"/>
      <c r="AX306" s="109"/>
      <c r="AY306" s="109"/>
      <c r="AZ306" s="109"/>
      <c r="BA306" s="109"/>
      <c r="BB306" s="109"/>
      <c r="BC306" s="109"/>
      <c r="BD306" s="109"/>
      <c r="BE306" s="109"/>
      <c r="BF306" s="109"/>
      <c r="BG306" s="109"/>
    </row>
    <row r="307" spans="1:59" ht="14.25" customHeight="1">
      <c r="A307" s="83"/>
      <c r="B307" s="83"/>
      <c r="C307" s="242"/>
      <c r="D307" s="83"/>
      <c r="E307" s="83"/>
      <c r="F307" s="83"/>
      <c r="G307" s="83"/>
      <c r="H307" s="83"/>
      <c r="I307" s="83"/>
      <c r="J307" s="83"/>
      <c r="K307" s="83"/>
      <c r="L307" s="83"/>
      <c r="M307" s="83"/>
      <c r="N307" s="83"/>
      <c r="O307" s="83"/>
      <c r="P307" s="83"/>
      <c r="Q307" s="83"/>
      <c r="R307" s="83"/>
      <c r="S307" s="83"/>
      <c r="T307" s="83"/>
      <c r="U307" s="83"/>
      <c r="V307" s="83"/>
      <c r="W307" s="83"/>
      <c r="X307" s="83"/>
      <c r="Y307" s="83"/>
      <c r="Z307" s="244"/>
      <c r="AA307" s="245"/>
      <c r="AB307" s="244" t="str">
        <f t="shared" si="9"/>
        <v/>
      </c>
      <c r="AC307" s="83"/>
      <c r="AD307" s="83"/>
      <c r="AE307" s="83"/>
      <c r="AF307" s="83"/>
      <c r="AG307" s="246" t="str">
        <f t="shared" si="10"/>
        <v/>
      </c>
      <c r="AH307" s="247" t="str">
        <f t="shared" si="11"/>
        <v/>
      </c>
      <c r="AI307" s="83" t="str">
        <f t="shared" si="12"/>
        <v/>
      </c>
      <c r="AJ307" s="248" t="str">
        <f t="shared" si="13"/>
        <v/>
      </c>
      <c r="AK307" s="248" t="str">
        <f t="shared" si="14"/>
        <v/>
      </c>
      <c r="AL307" s="248" t="str">
        <f t="shared" si="15"/>
        <v/>
      </c>
      <c r="AM307" s="249" t="str">
        <f t="shared" si="16"/>
        <v/>
      </c>
      <c r="AN307" s="228" t="str">
        <f>+IF(A307="","",IF(C307="",70,VLOOKUP(I307,Hoja2!A:D,4,0)))</f>
        <v/>
      </c>
      <c r="AO307" s="109"/>
      <c r="AP307" s="109"/>
      <c r="AQ307" s="109"/>
      <c r="AR307" s="109"/>
      <c r="AS307" s="109"/>
      <c r="AT307" s="109"/>
      <c r="AU307" s="109"/>
      <c r="AV307" s="109"/>
      <c r="AW307" s="109"/>
      <c r="AX307" s="109"/>
      <c r="AY307" s="109"/>
      <c r="AZ307" s="109"/>
      <c r="BA307" s="109"/>
      <c r="BB307" s="109"/>
      <c r="BC307" s="109"/>
      <c r="BD307" s="109"/>
      <c r="BE307" s="109"/>
      <c r="BF307" s="109"/>
      <c r="BG307" s="109"/>
    </row>
    <row r="308" spans="1:59" ht="14.25" customHeight="1">
      <c r="A308" s="83"/>
      <c r="B308" s="83"/>
      <c r="C308" s="242"/>
      <c r="D308" s="83"/>
      <c r="E308" s="83"/>
      <c r="F308" s="83"/>
      <c r="G308" s="83"/>
      <c r="H308" s="83"/>
      <c r="I308" s="83"/>
      <c r="J308" s="83"/>
      <c r="K308" s="83"/>
      <c r="L308" s="83"/>
      <c r="M308" s="83"/>
      <c r="N308" s="83"/>
      <c r="O308" s="83"/>
      <c r="P308" s="83"/>
      <c r="Q308" s="83"/>
      <c r="R308" s="83"/>
      <c r="S308" s="83"/>
      <c r="T308" s="83"/>
      <c r="U308" s="83"/>
      <c r="V308" s="83"/>
      <c r="W308" s="83"/>
      <c r="X308" s="83"/>
      <c r="Y308" s="83"/>
      <c r="Z308" s="244"/>
      <c r="AA308" s="245"/>
      <c r="AB308" s="244" t="str">
        <f t="shared" si="9"/>
        <v/>
      </c>
      <c r="AC308" s="83"/>
      <c r="AD308" s="83"/>
      <c r="AE308" s="83"/>
      <c r="AF308" s="83"/>
      <c r="AG308" s="246" t="str">
        <f t="shared" si="10"/>
        <v/>
      </c>
      <c r="AH308" s="247" t="str">
        <f t="shared" si="11"/>
        <v/>
      </c>
      <c r="AI308" s="83" t="str">
        <f t="shared" si="12"/>
        <v/>
      </c>
      <c r="AJ308" s="248" t="str">
        <f t="shared" si="13"/>
        <v/>
      </c>
      <c r="AK308" s="248" t="str">
        <f t="shared" si="14"/>
        <v/>
      </c>
      <c r="AL308" s="248" t="str">
        <f t="shared" si="15"/>
        <v/>
      </c>
      <c r="AM308" s="249" t="str">
        <f t="shared" si="16"/>
        <v/>
      </c>
      <c r="AN308" s="228" t="str">
        <f>+IF(A308="","",IF(C308="",70,VLOOKUP(I308,Hoja2!A:D,4,0)))</f>
        <v/>
      </c>
      <c r="AO308" s="109"/>
      <c r="AP308" s="109"/>
      <c r="AQ308" s="109"/>
      <c r="AR308" s="109"/>
      <c r="AS308" s="109"/>
      <c r="AT308" s="109"/>
      <c r="AU308" s="109"/>
      <c r="AV308" s="109"/>
      <c r="AW308" s="109"/>
      <c r="AX308" s="109"/>
      <c r="AY308" s="109"/>
      <c r="AZ308" s="109"/>
      <c r="BA308" s="109"/>
      <c r="BB308" s="109"/>
      <c r="BC308" s="109"/>
      <c r="BD308" s="109"/>
      <c r="BE308" s="109"/>
      <c r="BF308" s="109"/>
      <c r="BG308" s="109"/>
    </row>
    <row r="309" spans="1:59" ht="14.25" customHeight="1">
      <c r="A309" s="83"/>
      <c r="B309" s="83"/>
      <c r="C309" s="242"/>
      <c r="D309" s="83"/>
      <c r="E309" s="83"/>
      <c r="F309" s="83"/>
      <c r="G309" s="83"/>
      <c r="H309" s="83"/>
      <c r="I309" s="83"/>
      <c r="J309" s="83"/>
      <c r="K309" s="83"/>
      <c r="L309" s="83"/>
      <c r="M309" s="83"/>
      <c r="N309" s="83"/>
      <c r="O309" s="83"/>
      <c r="P309" s="83"/>
      <c r="Q309" s="83"/>
      <c r="R309" s="83"/>
      <c r="S309" s="83"/>
      <c r="T309" s="83"/>
      <c r="U309" s="83"/>
      <c r="V309" s="83"/>
      <c r="W309" s="83"/>
      <c r="X309" s="83"/>
      <c r="Y309" s="83"/>
      <c r="Z309" s="244"/>
      <c r="AA309" s="245"/>
      <c r="AB309" s="244" t="str">
        <f t="shared" si="9"/>
        <v/>
      </c>
      <c r="AC309" s="83"/>
      <c r="AD309" s="83"/>
      <c r="AE309" s="83"/>
      <c r="AF309" s="83"/>
      <c r="AG309" s="246" t="str">
        <f t="shared" si="10"/>
        <v/>
      </c>
      <c r="AH309" s="247" t="str">
        <f t="shared" si="11"/>
        <v/>
      </c>
      <c r="AI309" s="83" t="str">
        <f t="shared" si="12"/>
        <v/>
      </c>
      <c r="AJ309" s="248" t="str">
        <f t="shared" si="13"/>
        <v/>
      </c>
      <c r="AK309" s="248" t="str">
        <f t="shared" si="14"/>
        <v/>
      </c>
      <c r="AL309" s="248" t="str">
        <f t="shared" si="15"/>
        <v/>
      </c>
      <c r="AM309" s="249" t="str">
        <f t="shared" si="16"/>
        <v/>
      </c>
      <c r="AN309" s="228" t="str">
        <f>+IF(A309="","",IF(C309="",70,VLOOKUP(I309,Hoja2!A:D,4,0)))</f>
        <v/>
      </c>
      <c r="AO309" s="109"/>
      <c r="AP309" s="109"/>
      <c r="AQ309" s="109"/>
      <c r="AR309" s="109"/>
      <c r="AS309" s="109"/>
      <c r="AT309" s="109"/>
      <c r="AU309" s="109"/>
      <c r="AV309" s="109"/>
      <c r="AW309" s="109"/>
      <c r="AX309" s="109"/>
      <c r="AY309" s="109"/>
      <c r="AZ309" s="109"/>
      <c r="BA309" s="109"/>
      <c r="BB309" s="109"/>
      <c r="BC309" s="109"/>
      <c r="BD309" s="109"/>
      <c r="BE309" s="109"/>
      <c r="BF309" s="109"/>
      <c r="BG309" s="109"/>
    </row>
    <row r="310" spans="1:59" ht="14.25" customHeight="1">
      <c r="A310" s="83"/>
      <c r="B310" s="83"/>
      <c r="C310" s="242"/>
      <c r="D310" s="83"/>
      <c r="E310" s="83"/>
      <c r="F310" s="83"/>
      <c r="G310" s="83"/>
      <c r="H310" s="83"/>
      <c r="I310" s="83"/>
      <c r="J310" s="83"/>
      <c r="K310" s="83"/>
      <c r="L310" s="83"/>
      <c r="M310" s="83"/>
      <c r="N310" s="83"/>
      <c r="O310" s="83"/>
      <c r="P310" s="83"/>
      <c r="Q310" s="83"/>
      <c r="R310" s="83"/>
      <c r="S310" s="83"/>
      <c r="T310" s="83"/>
      <c r="U310" s="83"/>
      <c r="V310" s="83"/>
      <c r="W310" s="83"/>
      <c r="X310" s="83"/>
      <c r="Y310" s="83"/>
      <c r="Z310" s="244"/>
      <c r="AA310" s="245"/>
      <c r="AB310" s="244" t="str">
        <f t="shared" si="9"/>
        <v/>
      </c>
      <c r="AC310" s="83"/>
      <c r="AD310" s="83"/>
      <c r="AE310" s="83"/>
      <c r="AF310" s="83"/>
      <c r="AG310" s="246" t="str">
        <f t="shared" si="10"/>
        <v/>
      </c>
      <c r="AH310" s="247" t="str">
        <f t="shared" si="11"/>
        <v/>
      </c>
      <c r="AI310" s="83" t="str">
        <f t="shared" si="12"/>
        <v/>
      </c>
      <c r="AJ310" s="248" t="str">
        <f t="shared" si="13"/>
        <v/>
      </c>
      <c r="AK310" s="248" t="str">
        <f t="shared" si="14"/>
        <v/>
      </c>
      <c r="AL310" s="248" t="str">
        <f t="shared" si="15"/>
        <v/>
      </c>
      <c r="AM310" s="249" t="str">
        <f t="shared" si="16"/>
        <v/>
      </c>
      <c r="AN310" s="228" t="str">
        <f>+IF(A310="","",IF(C310="",70,VLOOKUP(I310,Hoja2!A:D,4,0)))</f>
        <v/>
      </c>
      <c r="AO310" s="109"/>
      <c r="AP310" s="109"/>
      <c r="AQ310" s="109"/>
      <c r="AR310" s="109"/>
      <c r="AS310" s="109"/>
      <c r="AT310" s="109"/>
      <c r="AU310" s="109"/>
      <c r="AV310" s="109"/>
      <c r="AW310" s="109"/>
      <c r="AX310" s="109"/>
      <c r="AY310" s="109"/>
      <c r="AZ310" s="109"/>
      <c r="BA310" s="109"/>
      <c r="BB310" s="109"/>
      <c r="BC310" s="109"/>
      <c r="BD310" s="109"/>
      <c r="BE310" s="109"/>
      <c r="BF310" s="109"/>
      <c r="BG310" s="109"/>
    </row>
    <row r="311" spans="1:59" ht="14.25" customHeight="1">
      <c r="A311" s="83"/>
      <c r="B311" s="83"/>
      <c r="C311" s="242"/>
      <c r="D311" s="83"/>
      <c r="E311" s="83"/>
      <c r="F311" s="83"/>
      <c r="G311" s="83"/>
      <c r="H311" s="83"/>
      <c r="I311" s="83"/>
      <c r="J311" s="83"/>
      <c r="K311" s="83"/>
      <c r="L311" s="83"/>
      <c r="M311" s="83"/>
      <c r="N311" s="83"/>
      <c r="O311" s="83"/>
      <c r="P311" s="83"/>
      <c r="Q311" s="83"/>
      <c r="R311" s="83"/>
      <c r="S311" s="83"/>
      <c r="T311" s="83"/>
      <c r="U311" s="83"/>
      <c r="V311" s="83"/>
      <c r="W311" s="83"/>
      <c r="X311" s="83"/>
      <c r="Y311" s="83"/>
      <c r="Z311" s="244"/>
      <c r="AA311" s="245"/>
      <c r="AB311" s="244" t="str">
        <f t="shared" si="9"/>
        <v/>
      </c>
      <c r="AC311" s="83"/>
      <c r="AD311" s="83"/>
      <c r="AE311" s="83"/>
      <c r="AF311" s="83"/>
      <c r="AG311" s="246" t="str">
        <f t="shared" si="10"/>
        <v/>
      </c>
      <c r="AH311" s="247" t="str">
        <f t="shared" si="11"/>
        <v/>
      </c>
      <c r="AI311" s="83" t="str">
        <f t="shared" si="12"/>
        <v/>
      </c>
      <c r="AJ311" s="248" t="str">
        <f t="shared" si="13"/>
        <v/>
      </c>
      <c r="AK311" s="248" t="str">
        <f t="shared" si="14"/>
        <v/>
      </c>
      <c r="AL311" s="248" t="str">
        <f t="shared" si="15"/>
        <v/>
      </c>
      <c r="AM311" s="249" t="str">
        <f t="shared" si="16"/>
        <v/>
      </c>
      <c r="AN311" s="228" t="str">
        <f>+IF(A311="","",IF(C311="",70,VLOOKUP(I311,Hoja2!A:D,4,0)))</f>
        <v/>
      </c>
      <c r="AO311" s="109"/>
      <c r="AP311" s="109"/>
      <c r="AQ311" s="109"/>
      <c r="AR311" s="109"/>
      <c r="AS311" s="109"/>
      <c r="AT311" s="109"/>
      <c r="AU311" s="109"/>
      <c r="AV311" s="109"/>
      <c r="AW311" s="109"/>
      <c r="AX311" s="109"/>
      <c r="AY311" s="109"/>
      <c r="AZ311" s="109"/>
      <c r="BA311" s="109"/>
      <c r="BB311" s="109"/>
      <c r="BC311" s="109"/>
      <c r="BD311" s="109"/>
      <c r="BE311" s="109"/>
      <c r="BF311" s="109"/>
      <c r="BG311" s="109"/>
    </row>
    <row r="312" spans="1:59" ht="14.25" customHeight="1">
      <c r="A312" s="83"/>
      <c r="B312" s="83"/>
      <c r="C312" s="242"/>
      <c r="D312" s="83"/>
      <c r="E312" s="83"/>
      <c r="F312" s="83"/>
      <c r="G312" s="83"/>
      <c r="H312" s="83"/>
      <c r="I312" s="83"/>
      <c r="J312" s="83"/>
      <c r="K312" s="83"/>
      <c r="L312" s="83"/>
      <c r="M312" s="83"/>
      <c r="N312" s="83"/>
      <c r="O312" s="83"/>
      <c r="P312" s="83"/>
      <c r="Q312" s="83"/>
      <c r="R312" s="83"/>
      <c r="S312" s="83"/>
      <c r="T312" s="83"/>
      <c r="U312" s="83"/>
      <c r="V312" s="83"/>
      <c r="W312" s="83"/>
      <c r="X312" s="83"/>
      <c r="Y312" s="83"/>
      <c r="Z312" s="244"/>
      <c r="AA312" s="245"/>
      <c r="AB312" s="244" t="str">
        <f t="shared" si="9"/>
        <v/>
      </c>
      <c r="AC312" s="83"/>
      <c r="AD312" s="83"/>
      <c r="AE312" s="83"/>
      <c r="AF312" s="83"/>
      <c r="AG312" s="246" t="str">
        <f t="shared" si="10"/>
        <v/>
      </c>
      <c r="AH312" s="247" t="str">
        <f t="shared" si="11"/>
        <v/>
      </c>
      <c r="AI312" s="83" t="str">
        <f t="shared" si="12"/>
        <v/>
      </c>
      <c r="AJ312" s="248" t="str">
        <f t="shared" si="13"/>
        <v/>
      </c>
      <c r="AK312" s="248" t="str">
        <f t="shared" si="14"/>
        <v/>
      </c>
      <c r="AL312" s="248" t="str">
        <f t="shared" si="15"/>
        <v/>
      </c>
      <c r="AM312" s="249" t="str">
        <f t="shared" si="16"/>
        <v/>
      </c>
      <c r="AN312" s="228" t="str">
        <f>+IF(A312="","",IF(C312="",70,VLOOKUP(I312,Hoja2!A:D,4,0)))</f>
        <v/>
      </c>
      <c r="AO312" s="109"/>
      <c r="AP312" s="109"/>
      <c r="AQ312" s="109"/>
      <c r="AR312" s="109"/>
      <c r="AS312" s="109"/>
      <c r="AT312" s="109"/>
      <c r="AU312" s="109"/>
      <c r="AV312" s="109"/>
      <c r="AW312" s="109"/>
      <c r="AX312" s="109"/>
      <c r="AY312" s="109"/>
      <c r="AZ312" s="109"/>
      <c r="BA312" s="109"/>
      <c r="BB312" s="109"/>
      <c r="BC312" s="109"/>
      <c r="BD312" s="109"/>
      <c r="BE312" s="109"/>
      <c r="BF312" s="109"/>
      <c r="BG312" s="109"/>
    </row>
    <row r="313" spans="1:59" ht="14.25" customHeight="1">
      <c r="A313" s="83"/>
      <c r="B313" s="83"/>
      <c r="C313" s="242"/>
      <c r="D313" s="83"/>
      <c r="E313" s="83"/>
      <c r="F313" s="83"/>
      <c r="G313" s="83"/>
      <c r="H313" s="83"/>
      <c r="I313" s="83"/>
      <c r="J313" s="83"/>
      <c r="K313" s="83"/>
      <c r="L313" s="83"/>
      <c r="M313" s="83"/>
      <c r="N313" s="83"/>
      <c r="O313" s="83"/>
      <c r="P313" s="83"/>
      <c r="Q313" s="83"/>
      <c r="R313" s="83"/>
      <c r="S313" s="83"/>
      <c r="T313" s="83"/>
      <c r="U313" s="83"/>
      <c r="V313" s="83"/>
      <c r="W313" s="83"/>
      <c r="X313" s="83"/>
      <c r="Y313" s="83"/>
      <c r="Z313" s="244"/>
      <c r="AA313" s="245"/>
      <c r="AB313" s="244" t="str">
        <f t="shared" si="9"/>
        <v/>
      </c>
      <c r="AC313" s="83"/>
      <c r="AD313" s="83"/>
      <c r="AE313" s="83"/>
      <c r="AF313" s="83"/>
      <c r="AG313" s="246" t="str">
        <f t="shared" si="10"/>
        <v/>
      </c>
      <c r="AH313" s="247" t="str">
        <f t="shared" si="11"/>
        <v/>
      </c>
      <c r="AI313" s="83" t="str">
        <f t="shared" si="12"/>
        <v/>
      </c>
      <c r="AJ313" s="248" t="str">
        <f t="shared" si="13"/>
        <v/>
      </c>
      <c r="AK313" s="248" t="str">
        <f t="shared" si="14"/>
        <v/>
      </c>
      <c r="AL313" s="248" t="str">
        <f t="shared" si="15"/>
        <v/>
      </c>
      <c r="AM313" s="249" t="str">
        <f t="shared" si="16"/>
        <v/>
      </c>
      <c r="AN313" s="228" t="str">
        <f>+IF(A313="","",IF(C313="",70,VLOOKUP(I313,Hoja2!A:D,4,0)))</f>
        <v/>
      </c>
      <c r="AO313" s="109"/>
      <c r="AP313" s="109"/>
      <c r="AQ313" s="109"/>
      <c r="AR313" s="109"/>
      <c r="AS313" s="109"/>
      <c r="AT313" s="109"/>
      <c r="AU313" s="109"/>
      <c r="AV313" s="109"/>
      <c r="AW313" s="109"/>
      <c r="AX313" s="109"/>
      <c r="AY313" s="109"/>
      <c r="AZ313" s="109"/>
      <c r="BA313" s="109"/>
      <c r="BB313" s="109"/>
      <c r="BC313" s="109"/>
      <c r="BD313" s="109"/>
      <c r="BE313" s="109"/>
      <c r="BF313" s="109"/>
      <c r="BG313" s="109"/>
    </row>
    <row r="314" spans="1:59" ht="14.25" customHeight="1">
      <c r="A314" s="83"/>
      <c r="B314" s="83"/>
      <c r="C314" s="242"/>
      <c r="D314" s="83"/>
      <c r="E314" s="83"/>
      <c r="F314" s="83"/>
      <c r="G314" s="83"/>
      <c r="H314" s="83"/>
      <c r="I314" s="83"/>
      <c r="J314" s="83"/>
      <c r="K314" s="83"/>
      <c r="L314" s="83"/>
      <c r="M314" s="83"/>
      <c r="N314" s="83"/>
      <c r="O314" s="83"/>
      <c r="P314" s="83"/>
      <c r="Q314" s="83"/>
      <c r="R314" s="83"/>
      <c r="S314" s="83"/>
      <c r="T314" s="83"/>
      <c r="U314" s="83"/>
      <c r="V314" s="83"/>
      <c r="W314" s="83"/>
      <c r="X314" s="83"/>
      <c r="Y314" s="83"/>
      <c r="Z314" s="244"/>
      <c r="AA314" s="245"/>
      <c r="AB314" s="244" t="str">
        <f t="shared" si="9"/>
        <v/>
      </c>
      <c r="AC314" s="83"/>
      <c r="AD314" s="83"/>
      <c r="AE314" s="83"/>
      <c r="AF314" s="83"/>
      <c r="AG314" s="246" t="str">
        <f t="shared" si="10"/>
        <v/>
      </c>
      <c r="AH314" s="247" t="str">
        <f t="shared" si="11"/>
        <v/>
      </c>
      <c r="AI314" s="83" t="str">
        <f t="shared" si="12"/>
        <v/>
      </c>
      <c r="AJ314" s="248" t="str">
        <f t="shared" si="13"/>
        <v/>
      </c>
      <c r="AK314" s="248" t="str">
        <f t="shared" si="14"/>
        <v/>
      </c>
      <c r="AL314" s="248" t="str">
        <f t="shared" si="15"/>
        <v/>
      </c>
      <c r="AM314" s="249" t="str">
        <f t="shared" si="16"/>
        <v/>
      </c>
      <c r="AN314" s="228" t="str">
        <f>+IF(A314="","",IF(C314="",70,VLOOKUP(I314,Hoja2!A:D,4,0)))</f>
        <v/>
      </c>
      <c r="AO314" s="109"/>
      <c r="AP314" s="109"/>
      <c r="AQ314" s="109"/>
      <c r="AR314" s="109"/>
      <c r="AS314" s="109"/>
      <c r="AT314" s="109"/>
      <c r="AU314" s="109"/>
      <c r="AV314" s="109"/>
      <c r="AW314" s="109"/>
      <c r="AX314" s="109"/>
      <c r="AY314" s="109"/>
      <c r="AZ314" s="109"/>
      <c r="BA314" s="109"/>
      <c r="BB314" s="109"/>
      <c r="BC314" s="109"/>
      <c r="BD314" s="109"/>
      <c r="BE314" s="109"/>
      <c r="BF314" s="109"/>
      <c r="BG314" s="109"/>
    </row>
    <row r="315" spans="1:59" ht="14.25" customHeight="1">
      <c r="A315" s="83"/>
      <c r="B315" s="83"/>
      <c r="C315" s="242"/>
      <c r="D315" s="83"/>
      <c r="E315" s="83"/>
      <c r="F315" s="83"/>
      <c r="G315" s="83"/>
      <c r="H315" s="83"/>
      <c r="I315" s="83"/>
      <c r="J315" s="83"/>
      <c r="K315" s="83"/>
      <c r="L315" s="83"/>
      <c r="M315" s="83"/>
      <c r="N315" s="83"/>
      <c r="O315" s="83"/>
      <c r="P315" s="83"/>
      <c r="Q315" s="83"/>
      <c r="R315" s="83"/>
      <c r="S315" s="83"/>
      <c r="T315" s="83"/>
      <c r="U315" s="83"/>
      <c r="V315" s="83"/>
      <c r="W315" s="83"/>
      <c r="X315" s="83"/>
      <c r="Y315" s="83"/>
      <c r="Z315" s="244"/>
      <c r="AA315" s="245"/>
      <c r="AB315" s="244" t="str">
        <f t="shared" si="9"/>
        <v/>
      </c>
      <c r="AC315" s="83"/>
      <c r="AD315" s="83"/>
      <c r="AE315" s="83"/>
      <c r="AF315" s="83"/>
      <c r="AG315" s="246" t="str">
        <f t="shared" si="10"/>
        <v/>
      </c>
      <c r="AH315" s="247" t="str">
        <f t="shared" si="11"/>
        <v/>
      </c>
      <c r="AI315" s="83" t="str">
        <f t="shared" si="12"/>
        <v/>
      </c>
      <c r="AJ315" s="248" t="str">
        <f t="shared" si="13"/>
        <v/>
      </c>
      <c r="AK315" s="248" t="str">
        <f t="shared" si="14"/>
        <v/>
      </c>
      <c r="AL315" s="248" t="str">
        <f t="shared" si="15"/>
        <v/>
      </c>
      <c r="AM315" s="249" t="str">
        <f t="shared" si="16"/>
        <v/>
      </c>
      <c r="AN315" s="228" t="str">
        <f>+IF(A315="","",IF(C315="",70,VLOOKUP(I315,Hoja2!A:D,4,0)))</f>
        <v/>
      </c>
      <c r="AO315" s="109"/>
      <c r="AP315" s="109"/>
      <c r="AQ315" s="109"/>
      <c r="AR315" s="109"/>
      <c r="AS315" s="109"/>
      <c r="AT315" s="109"/>
      <c r="AU315" s="109"/>
      <c r="AV315" s="109"/>
      <c r="AW315" s="109"/>
      <c r="AX315" s="109"/>
      <c r="AY315" s="109"/>
      <c r="AZ315" s="109"/>
      <c r="BA315" s="109"/>
      <c r="BB315" s="109"/>
      <c r="BC315" s="109"/>
      <c r="BD315" s="109"/>
      <c r="BE315" s="109"/>
      <c r="BF315" s="109"/>
      <c r="BG315" s="109"/>
    </row>
    <row r="316" spans="1:59" ht="14.25" customHeight="1">
      <c r="A316" s="83"/>
      <c r="B316" s="83"/>
      <c r="C316" s="242"/>
      <c r="D316" s="83"/>
      <c r="E316" s="83"/>
      <c r="F316" s="83"/>
      <c r="G316" s="83"/>
      <c r="H316" s="83"/>
      <c r="I316" s="83"/>
      <c r="J316" s="83"/>
      <c r="K316" s="83"/>
      <c r="L316" s="83"/>
      <c r="M316" s="83"/>
      <c r="N316" s="83"/>
      <c r="O316" s="83"/>
      <c r="P316" s="83"/>
      <c r="Q316" s="83"/>
      <c r="R316" s="83"/>
      <c r="S316" s="83"/>
      <c r="T316" s="83"/>
      <c r="U316" s="83"/>
      <c r="V316" s="83"/>
      <c r="W316" s="83"/>
      <c r="X316" s="83"/>
      <c r="Y316" s="83"/>
      <c r="Z316" s="244"/>
      <c r="AA316" s="245"/>
      <c r="AB316" s="244" t="str">
        <f t="shared" si="9"/>
        <v/>
      </c>
      <c r="AC316" s="83"/>
      <c r="AD316" s="83"/>
      <c r="AE316" s="83"/>
      <c r="AF316" s="83"/>
      <c r="AG316" s="246" t="str">
        <f t="shared" si="10"/>
        <v/>
      </c>
      <c r="AH316" s="247" t="str">
        <f t="shared" si="11"/>
        <v/>
      </c>
      <c r="AI316" s="83" t="str">
        <f t="shared" si="12"/>
        <v/>
      </c>
      <c r="AJ316" s="248" t="str">
        <f t="shared" si="13"/>
        <v/>
      </c>
      <c r="AK316" s="248" t="str">
        <f t="shared" si="14"/>
        <v/>
      </c>
      <c r="AL316" s="248" t="str">
        <f t="shared" si="15"/>
        <v/>
      </c>
      <c r="AM316" s="249" t="str">
        <f t="shared" si="16"/>
        <v/>
      </c>
      <c r="AN316" s="228" t="str">
        <f>+IF(A316="","",IF(C316="",70,VLOOKUP(I316,Hoja2!A:D,4,0)))</f>
        <v/>
      </c>
      <c r="AO316" s="109"/>
      <c r="AP316" s="109"/>
      <c r="AQ316" s="109"/>
      <c r="AR316" s="109"/>
      <c r="AS316" s="109"/>
      <c r="AT316" s="109"/>
      <c r="AU316" s="109"/>
      <c r="AV316" s="109"/>
      <c r="AW316" s="109"/>
      <c r="AX316" s="109"/>
      <c r="AY316" s="109"/>
      <c r="AZ316" s="109"/>
      <c r="BA316" s="109"/>
      <c r="BB316" s="109"/>
      <c r="BC316" s="109"/>
      <c r="BD316" s="109"/>
      <c r="BE316" s="109"/>
      <c r="BF316" s="109"/>
      <c r="BG316" s="109"/>
    </row>
    <row r="317" spans="1:59" ht="14.25" customHeight="1">
      <c r="A317" s="83"/>
      <c r="B317" s="83"/>
      <c r="C317" s="242"/>
      <c r="D317" s="83"/>
      <c r="E317" s="83"/>
      <c r="F317" s="83"/>
      <c r="G317" s="83"/>
      <c r="H317" s="83"/>
      <c r="I317" s="83"/>
      <c r="J317" s="83"/>
      <c r="K317" s="83"/>
      <c r="L317" s="83"/>
      <c r="M317" s="83"/>
      <c r="N317" s="83"/>
      <c r="O317" s="83"/>
      <c r="P317" s="83"/>
      <c r="Q317" s="83"/>
      <c r="R317" s="83"/>
      <c r="S317" s="83"/>
      <c r="T317" s="83"/>
      <c r="U317" s="83"/>
      <c r="V317" s="83"/>
      <c r="W317" s="83"/>
      <c r="X317" s="83"/>
      <c r="Y317" s="83"/>
      <c r="Z317" s="244"/>
      <c r="AA317" s="245"/>
      <c r="AB317" s="244" t="str">
        <f t="shared" si="9"/>
        <v/>
      </c>
      <c r="AC317" s="83"/>
      <c r="AD317" s="83"/>
      <c r="AE317" s="83"/>
      <c r="AF317" s="83"/>
      <c r="AG317" s="246" t="str">
        <f t="shared" si="10"/>
        <v/>
      </c>
      <c r="AH317" s="247" t="str">
        <f t="shared" si="11"/>
        <v/>
      </c>
      <c r="AI317" s="83" t="str">
        <f t="shared" si="12"/>
        <v/>
      </c>
      <c r="AJ317" s="248" t="str">
        <f t="shared" si="13"/>
        <v/>
      </c>
      <c r="AK317" s="248" t="str">
        <f t="shared" si="14"/>
        <v/>
      </c>
      <c r="AL317" s="248" t="str">
        <f t="shared" si="15"/>
        <v/>
      </c>
      <c r="AM317" s="249" t="str">
        <f t="shared" si="16"/>
        <v/>
      </c>
      <c r="AN317" s="228" t="str">
        <f>+IF(A317="","",IF(C317="",70,VLOOKUP(I317,Hoja2!A:D,4,0)))</f>
        <v/>
      </c>
      <c r="AO317" s="109"/>
      <c r="AP317" s="109"/>
      <c r="AQ317" s="109"/>
      <c r="AR317" s="109"/>
      <c r="AS317" s="109"/>
      <c r="AT317" s="109"/>
      <c r="AU317" s="109"/>
      <c r="AV317" s="109"/>
      <c r="AW317" s="109"/>
      <c r="AX317" s="109"/>
      <c r="AY317" s="109"/>
      <c r="AZ317" s="109"/>
      <c r="BA317" s="109"/>
      <c r="BB317" s="109"/>
      <c r="BC317" s="109"/>
      <c r="BD317" s="109"/>
      <c r="BE317" s="109"/>
      <c r="BF317" s="109"/>
      <c r="BG317" s="109"/>
    </row>
    <row r="318" spans="1:59" ht="14.25" customHeight="1">
      <c r="A318" s="83"/>
      <c r="B318" s="83"/>
      <c r="C318" s="242"/>
      <c r="D318" s="83"/>
      <c r="E318" s="83"/>
      <c r="F318" s="83"/>
      <c r="G318" s="83"/>
      <c r="H318" s="83"/>
      <c r="I318" s="83"/>
      <c r="J318" s="83"/>
      <c r="K318" s="83"/>
      <c r="L318" s="83"/>
      <c r="M318" s="83"/>
      <c r="N318" s="83"/>
      <c r="O318" s="83"/>
      <c r="P318" s="83"/>
      <c r="Q318" s="83"/>
      <c r="R318" s="83"/>
      <c r="S318" s="83"/>
      <c r="T318" s="83"/>
      <c r="U318" s="83"/>
      <c r="V318" s="83"/>
      <c r="W318" s="83"/>
      <c r="X318" s="83"/>
      <c r="Y318" s="83"/>
      <c r="Z318" s="244"/>
      <c r="AA318" s="245"/>
      <c r="AB318" s="244" t="str">
        <f t="shared" si="9"/>
        <v/>
      </c>
      <c r="AC318" s="83"/>
      <c r="AD318" s="83"/>
      <c r="AE318" s="83"/>
      <c r="AF318" s="83"/>
      <c r="AG318" s="246" t="str">
        <f t="shared" si="10"/>
        <v/>
      </c>
      <c r="AH318" s="247" t="str">
        <f t="shared" si="11"/>
        <v/>
      </c>
      <c r="AI318" s="83" t="str">
        <f t="shared" si="12"/>
        <v/>
      </c>
      <c r="AJ318" s="248" t="str">
        <f t="shared" si="13"/>
        <v/>
      </c>
      <c r="AK318" s="248" t="str">
        <f t="shared" si="14"/>
        <v/>
      </c>
      <c r="AL318" s="248" t="str">
        <f t="shared" si="15"/>
        <v/>
      </c>
      <c r="AM318" s="249" t="str">
        <f t="shared" si="16"/>
        <v/>
      </c>
      <c r="AN318" s="228" t="str">
        <f>+IF(A318="","",IF(C318="",70,VLOOKUP(I318,Hoja2!A:D,4,0)))</f>
        <v/>
      </c>
      <c r="AO318" s="109"/>
      <c r="AP318" s="109"/>
      <c r="AQ318" s="109"/>
      <c r="AR318" s="109"/>
      <c r="AS318" s="109"/>
      <c r="AT318" s="109"/>
      <c r="AU318" s="109"/>
      <c r="AV318" s="109"/>
      <c r="AW318" s="109"/>
      <c r="AX318" s="109"/>
      <c r="AY318" s="109"/>
      <c r="AZ318" s="109"/>
      <c r="BA318" s="109"/>
      <c r="BB318" s="109"/>
      <c r="BC318" s="109"/>
      <c r="BD318" s="109"/>
      <c r="BE318" s="109"/>
      <c r="BF318" s="109"/>
      <c r="BG318" s="109"/>
    </row>
    <row r="319" spans="1:59" ht="14.25" customHeight="1">
      <c r="A319" s="83"/>
      <c r="B319" s="83"/>
      <c r="C319" s="242"/>
      <c r="D319" s="83"/>
      <c r="E319" s="83"/>
      <c r="F319" s="83"/>
      <c r="G319" s="83"/>
      <c r="H319" s="83"/>
      <c r="I319" s="83"/>
      <c r="J319" s="83"/>
      <c r="K319" s="83"/>
      <c r="L319" s="83"/>
      <c r="M319" s="83"/>
      <c r="N319" s="83"/>
      <c r="O319" s="83"/>
      <c r="P319" s="83"/>
      <c r="Q319" s="83"/>
      <c r="R319" s="83"/>
      <c r="S319" s="83"/>
      <c r="T319" s="83"/>
      <c r="U319" s="83"/>
      <c r="V319" s="83"/>
      <c r="W319" s="83"/>
      <c r="X319" s="83"/>
      <c r="Y319" s="83"/>
      <c r="Z319" s="244"/>
      <c r="AA319" s="245"/>
      <c r="AB319" s="244" t="str">
        <f t="shared" si="9"/>
        <v/>
      </c>
      <c r="AC319" s="83"/>
      <c r="AD319" s="83"/>
      <c r="AE319" s="83"/>
      <c r="AF319" s="83"/>
      <c r="AG319" s="246" t="str">
        <f t="shared" si="10"/>
        <v/>
      </c>
      <c r="AH319" s="247" t="str">
        <f t="shared" si="11"/>
        <v/>
      </c>
      <c r="AI319" s="83" t="str">
        <f t="shared" si="12"/>
        <v/>
      </c>
      <c r="AJ319" s="248" t="str">
        <f t="shared" si="13"/>
        <v/>
      </c>
      <c r="AK319" s="248" t="str">
        <f t="shared" si="14"/>
        <v/>
      </c>
      <c r="AL319" s="248" t="str">
        <f t="shared" si="15"/>
        <v/>
      </c>
      <c r="AM319" s="249" t="str">
        <f t="shared" si="16"/>
        <v/>
      </c>
      <c r="AN319" s="228" t="str">
        <f>+IF(A319="","",IF(C319="",70,VLOOKUP(I319,Hoja2!A:D,4,0)))</f>
        <v/>
      </c>
      <c r="AO319" s="109"/>
      <c r="AP319" s="109"/>
      <c r="AQ319" s="109"/>
      <c r="AR319" s="109"/>
      <c r="AS319" s="109"/>
      <c r="AT319" s="109"/>
      <c r="AU319" s="109"/>
      <c r="AV319" s="109"/>
      <c r="AW319" s="109"/>
      <c r="AX319" s="109"/>
      <c r="AY319" s="109"/>
      <c r="AZ319" s="109"/>
      <c r="BA319" s="109"/>
      <c r="BB319" s="109"/>
      <c r="BC319" s="109"/>
      <c r="BD319" s="109"/>
      <c r="BE319" s="109"/>
      <c r="BF319" s="109"/>
      <c r="BG319" s="109"/>
    </row>
    <row r="320" spans="1:59" ht="14.25" customHeight="1">
      <c r="A320" s="83"/>
      <c r="B320" s="83"/>
      <c r="C320" s="242"/>
      <c r="D320" s="83"/>
      <c r="E320" s="83"/>
      <c r="F320" s="83"/>
      <c r="G320" s="83"/>
      <c r="H320" s="83"/>
      <c r="I320" s="83"/>
      <c r="J320" s="83"/>
      <c r="K320" s="83"/>
      <c r="L320" s="83"/>
      <c r="M320" s="83"/>
      <c r="N320" s="83"/>
      <c r="O320" s="83"/>
      <c r="P320" s="83"/>
      <c r="Q320" s="83"/>
      <c r="R320" s="83"/>
      <c r="S320" s="83"/>
      <c r="T320" s="83"/>
      <c r="U320" s="83"/>
      <c r="V320" s="83"/>
      <c r="W320" s="83"/>
      <c r="X320" s="83"/>
      <c r="Y320" s="83"/>
      <c r="Z320" s="244"/>
      <c r="AA320" s="245"/>
      <c r="AB320" s="244" t="str">
        <f t="shared" si="9"/>
        <v/>
      </c>
      <c r="AC320" s="83"/>
      <c r="AD320" s="83"/>
      <c r="AE320" s="83"/>
      <c r="AF320" s="83"/>
      <c r="AG320" s="83"/>
      <c r="AH320" s="83"/>
      <c r="AI320" s="83"/>
      <c r="AJ320" s="83"/>
      <c r="AK320" s="83"/>
      <c r="AL320" s="248" t="str">
        <f t="shared" si="15"/>
        <v/>
      </c>
      <c r="AM320" s="250"/>
      <c r="AN320" s="228" t="str">
        <f>+IF(A320="","",IF(C320="",70,VLOOKUP(I320,Hoja2!A:D,4,0)))</f>
        <v/>
      </c>
      <c r="AO320" s="109"/>
      <c r="AP320" s="109"/>
      <c r="AQ320" s="109"/>
      <c r="AR320" s="109"/>
      <c r="AS320" s="109"/>
      <c r="AT320" s="109"/>
      <c r="AU320" s="109"/>
      <c r="AV320" s="109"/>
      <c r="AW320" s="109"/>
      <c r="AX320" s="109"/>
      <c r="AY320" s="109"/>
      <c r="AZ320" s="109"/>
      <c r="BA320" s="109"/>
      <c r="BB320" s="109"/>
      <c r="BC320" s="109"/>
      <c r="BD320" s="109"/>
      <c r="BE320" s="109"/>
      <c r="BF320" s="109"/>
      <c r="BG320" s="109"/>
    </row>
    <row r="321" spans="1:59" ht="14.25" customHeight="1">
      <c r="A321" s="83"/>
      <c r="B321" s="83"/>
      <c r="C321" s="242"/>
      <c r="D321" s="83"/>
      <c r="E321" s="83"/>
      <c r="F321" s="83"/>
      <c r="G321" s="83"/>
      <c r="H321" s="83"/>
      <c r="I321" s="83"/>
      <c r="J321" s="83"/>
      <c r="K321" s="83"/>
      <c r="L321" s="83"/>
      <c r="M321" s="83"/>
      <c r="N321" s="83"/>
      <c r="O321" s="83"/>
      <c r="P321" s="83"/>
      <c r="Q321" s="83"/>
      <c r="R321" s="83"/>
      <c r="S321" s="83"/>
      <c r="T321" s="83"/>
      <c r="U321" s="83"/>
      <c r="V321" s="83"/>
      <c r="W321" s="83"/>
      <c r="X321" s="83"/>
      <c r="Y321" s="83"/>
      <c r="Z321" s="244"/>
      <c r="AA321" s="245"/>
      <c r="AB321" s="244" t="str">
        <f t="shared" si="9"/>
        <v/>
      </c>
      <c r="AC321" s="83"/>
      <c r="AD321" s="83"/>
      <c r="AE321" s="83"/>
      <c r="AF321" s="83"/>
      <c r="AG321" s="83"/>
      <c r="AH321" s="83"/>
      <c r="AI321" s="83"/>
      <c r="AJ321" s="83"/>
      <c r="AK321" s="83"/>
      <c r="AL321" s="248" t="str">
        <f t="shared" si="15"/>
        <v/>
      </c>
      <c r="AM321" s="250"/>
      <c r="AN321" s="228" t="str">
        <f>+IF(A321="","",IF(C321="",70,VLOOKUP(I321,Hoja2!A:D,4,0)))</f>
        <v/>
      </c>
      <c r="AO321" s="109"/>
      <c r="AP321" s="109"/>
      <c r="AQ321" s="109"/>
      <c r="AR321" s="109"/>
      <c r="AS321" s="109"/>
      <c r="AT321" s="109"/>
      <c r="AU321" s="109"/>
      <c r="AV321" s="109"/>
      <c r="AW321" s="109"/>
      <c r="AX321" s="109"/>
      <c r="AY321" s="109"/>
      <c r="AZ321" s="109"/>
      <c r="BA321" s="109"/>
      <c r="BB321" s="109"/>
      <c r="BC321" s="109"/>
      <c r="BD321" s="109"/>
      <c r="BE321" s="109"/>
      <c r="BF321" s="109"/>
      <c r="BG321" s="109"/>
    </row>
    <row r="322" spans="1:59" ht="14.25" customHeight="1">
      <c r="A322" s="83"/>
      <c r="B322" s="83"/>
      <c r="C322" s="242"/>
      <c r="D322" s="83"/>
      <c r="E322" s="83"/>
      <c r="F322" s="83"/>
      <c r="G322" s="83"/>
      <c r="H322" s="83"/>
      <c r="I322" s="83"/>
      <c r="J322" s="83"/>
      <c r="K322" s="83"/>
      <c r="L322" s="83"/>
      <c r="M322" s="83"/>
      <c r="N322" s="83"/>
      <c r="O322" s="83"/>
      <c r="P322" s="83"/>
      <c r="Q322" s="83"/>
      <c r="R322" s="83"/>
      <c r="S322" s="83"/>
      <c r="T322" s="83"/>
      <c r="U322" s="83"/>
      <c r="V322" s="83"/>
      <c r="W322" s="83"/>
      <c r="X322" s="83"/>
      <c r="Y322" s="83"/>
      <c r="Z322" s="244"/>
      <c r="AA322" s="245"/>
      <c r="AB322" s="244" t="str">
        <f t="shared" si="9"/>
        <v/>
      </c>
      <c r="AC322" s="83"/>
      <c r="AD322" s="83"/>
      <c r="AE322" s="83"/>
      <c r="AF322" s="83"/>
      <c r="AG322" s="83"/>
      <c r="AH322" s="83"/>
      <c r="AI322" s="83"/>
      <c r="AJ322" s="83"/>
      <c r="AK322" s="83"/>
      <c r="AL322" s="248" t="str">
        <f t="shared" si="15"/>
        <v/>
      </c>
      <c r="AM322" s="250"/>
      <c r="AN322" s="228" t="str">
        <f>+IF(A322="","",IF(C322="",70,VLOOKUP(I322,Hoja2!A:D,4,0)))</f>
        <v/>
      </c>
      <c r="AO322" s="109"/>
      <c r="AP322" s="109"/>
      <c r="AQ322" s="109"/>
      <c r="AR322" s="109"/>
      <c r="AS322" s="109"/>
      <c r="AT322" s="109"/>
      <c r="AU322" s="109"/>
      <c r="AV322" s="109"/>
      <c r="AW322" s="109"/>
      <c r="AX322" s="109"/>
      <c r="AY322" s="109"/>
      <c r="AZ322" s="109"/>
      <c r="BA322" s="109"/>
      <c r="BB322" s="109"/>
      <c r="BC322" s="109"/>
      <c r="BD322" s="109"/>
      <c r="BE322" s="109"/>
      <c r="BF322" s="109"/>
      <c r="BG322" s="109"/>
    </row>
    <row r="323" spans="1:59" ht="14.25" customHeight="1">
      <c r="A323" s="83"/>
      <c r="B323" s="83"/>
      <c r="C323" s="242"/>
      <c r="D323" s="83"/>
      <c r="E323" s="83"/>
      <c r="F323" s="83"/>
      <c r="G323" s="83"/>
      <c r="H323" s="83"/>
      <c r="I323" s="83"/>
      <c r="J323" s="83"/>
      <c r="K323" s="83"/>
      <c r="L323" s="83"/>
      <c r="M323" s="83"/>
      <c r="N323" s="83"/>
      <c r="O323" s="83"/>
      <c r="P323" s="83"/>
      <c r="Q323" s="83"/>
      <c r="R323" s="83"/>
      <c r="S323" s="83"/>
      <c r="T323" s="83"/>
      <c r="U323" s="83"/>
      <c r="V323" s="83"/>
      <c r="W323" s="83"/>
      <c r="X323" s="83"/>
      <c r="Y323" s="83"/>
      <c r="Z323" s="244"/>
      <c r="AA323" s="245"/>
      <c r="AB323" s="244" t="str">
        <f t="shared" si="9"/>
        <v/>
      </c>
      <c r="AC323" s="83"/>
      <c r="AD323" s="83"/>
      <c r="AE323" s="83"/>
      <c r="AF323" s="83"/>
      <c r="AG323" s="83"/>
      <c r="AH323" s="83"/>
      <c r="AI323" s="83"/>
      <c r="AJ323" s="83"/>
      <c r="AK323" s="83"/>
      <c r="AL323" s="248" t="str">
        <f t="shared" si="15"/>
        <v/>
      </c>
      <c r="AM323" s="250"/>
      <c r="AN323" s="228" t="str">
        <f>+IF(A323="","",IF(C323="",70,VLOOKUP(I323,Hoja2!A:D,4,0)))</f>
        <v/>
      </c>
      <c r="AO323" s="109"/>
      <c r="AP323" s="109"/>
      <c r="AQ323" s="109"/>
      <c r="AR323" s="109"/>
      <c r="AS323" s="109"/>
      <c r="AT323" s="109"/>
      <c r="AU323" s="109"/>
      <c r="AV323" s="109"/>
      <c r="AW323" s="109"/>
      <c r="AX323" s="109"/>
      <c r="AY323" s="109"/>
      <c r="AZ323" s="109"/>
      <c r="BA323" s="109"/>
      <c r="BB323" s="109"/>
      <c r="BC323" s="109"/>
      <c r="BD323" s="109"/>
      <c r="BE323" s="109"/>
      <c r="BF323" s="109"/>
      <c r="BG323" s="109"/>
    </row>
    <row r="324" spans="1:59" ht="14.25" customHeight="1">
      <c r="A324" s="83"/>
      <c r="B324" s="83"/>
      <c r="C324" s="242"/>
      <c r="D324" s="83"/>
      <c r="E324" s="83"/>
      <c r="F324" s="83"/>
      <c r="G324" s="83"/>
      <c r="H324" s="83"/>
      <c r="I324" s="83"/>
      <c r="J324" s="83"/>
      <c r="K324" s="83"/>
      <c r="L324" s="83"/>
      <c r="M324" s="83"/>
      <c r="N324" s="83"/>
      <c r="O324" s="83"/>
      <c r="P324" s="83"/>
      <c r="Q324" s="83"/>
      <c r="R324" s="83"/>
      <c r="S324" s="83"/>
      <c r="T324" s="83"/>
      <c r="U324" s="83"/>
      <c r="V324" s="83"/>
      <c r="W324" s="83"/>
      <c r="X324" s="83"/>
      <c r="Y324" s="83"/>
      <c r="Z324" s="244"/>
      <c r="AA324" s="245"/>
      <c r="AB324" s="244" t="str">
        <f t="shared" si="9"/>
        <v/>
      </c>
      <c r="AC324" s="83"/>
      <c r="AD324" s="83"/>
      <c r="AE324" s="83"/>
      <c r="AF324" s="83"/>
      <c r="AG324" s="83"/>
      <c r="AH324" s="83"/>
      <c r="AI324" s="83"/>
      <c r="AJ324" s="83"/>
      <c r="AK324" s="83"/>
      <c r="AL324" s="248" t="str">
        <f t="shared" si="15"/>
        <v/>
      </c>
      <c r="AM324" s="250"/>
      <c r="AN324" s="228" t="str">
        <f>+IF(A324="","",IF(C324="",70,VLOOKUP(I324,Hoja2!A:D,4,0)))</f>
        <v/>
      </c>
      <c r="AO324" s="109"/>
      <c r="AP324" s="109"/>
      <c r="AQ324" s="109"/>
      <c r="AR324" s="109"/>
      <c r="AS324" s="109"/>
      <c r="AT324" s="109"/>
      <c r="AU324" s="109"/>
      <c r="AV324" s="109"/>
      <c r="AW324" s="109"/>
      <c r="AX324" s="109"/>
      <c r="AY324" s="109"/>
      <c r="AZ324" s="109"/>
      <c r="BA324" s="109"/>
      <c r="BB324" s="109"/>
      <c r="BC324" s="109"/>
      <c r="BD324" s="109"/>
      <c r="BE324" s="109"/>
      <c r="BF324" s="109"/>
      <c r="BG324" s="109"/>
    </row>
    <row r="325" spans="1:59" ht="14.25" customHeight="1">
      <c r="A325" s="83"/>
      <c r="B325" s="83"/>
      <c r="C325" s="242"/>
      <c r="D325" s="83"/>
      <c r="E325" s="83"/>
      <c r="F325" s="83"/>
      <c r="G325" s="83"/>
      <c r="H325" s="83"/>
      <c r="I325" s="83"/>
      <c r="J325" s="83"/>
      <c r="K325" s="83"/>
      <c r="L325" s="83"/>
      <c r="M325" s="83"/>
      <c r="N325" s="83"/>
      <c r="O325" s="83"/>
      <c r="P325" s="83"/>
      <c r="Q325" s="83"/>
      <c r="R325" s="83"/>
      <c r="S325" s="83"/>
      <c r="T325" s="83"/>
      <c r="U325" s="83"/>
      <c r="V325" s="83"/>
      <c r="W325" s="83"/>
      <c r="X325" s="83"/>
      <c r="Y325" s="83"/>
      <c r="Z325" s="244"/>
      <c r="AA325" s="245"/>
      <c r="AB325" s="244" t="str">
        <f t="shared" si="9"/>
        <v/>
      </c>
      <c r="AC325" s="83"/>
      <c r="AD325" s="83"/>
      <c r="AE325" s="83"/>
      <c r="AF325" s="83"/>
      <c r="AG325" s="83"/>
      <c r="AH325" s="83"/>
      <c r="AI325" s="83"/>
      <c r="AJ325" s="83"/>
      <c r="AK325" s="83"/>
      <c r="AL325" s="248" t="str">
        <f t="shared" si="15"/>
        <v/>
      </c>
      <c r="AM325" s="250"/>
      <c r="AN325" s="228" t="str">
        <f>+IF(A325="","",IF(C325="",70,VLOOKUP(I325,Hoja2!A:D,4,0)))</f>
        <v/>
      </c>
      <c r="AO325" s="109"/>
      <c r="AP325" s="109"/>
      <c r="AQ325" s="109"/>
      <c r="AR325" s="109"/>
      <c r="AS325" s="109"/>
      <c r="AT325" s="109"/>
      <c r="AU325" s="109"/>
      <c r="AV325" s="109"/>
      <c r="AW325" s="109"/>
      <c r="AX325" s="109"/>
      <c r="AY325" s="109"/>
      <c r="AZ325" s="109"/>
      <c r="BA325" s="109"/>
      <c r="BB325" s="109"/>
      <c r="BC325" s="109"/>
      <c r="BD325" s="109"/>
      <c r="BE325" s="109"/>
      <c r="BF325" s="109"/>
      <c r="BG325" s="109"/>
    </row>
    <row r="326" spans="1:59" ht="14.25" customHeight="1">
      <c r="A326" s="83"/>
      <c r="B326" s="83"/>
      <c r="C326" s="242"/>
      <c r="D326" s="83"/>
      <c r="E326" s="83"/>
      <c r="F326" s="83"/>
      <c r="G326" s="83"/>
      <c r="H326" s="83"/>
      <c r="I326" s="83"/>
      <c r="J326" s="83"/>
      <c r="K326" s="83"/>
      <c r="L326" s="83"/>
      <c r="M326" s="83"/>
      <c r="N326" s="83"/>
      <c r="O326" s="83"/>
      <c r="P326" s="83"/>
      <c r="Q326" s="83"/>
      <c r="R326" s="83"/>
      <c r="S326" s="83"/>
      <c r="T326" s="83"/>
      <c r="U326" s="83"/>
      <c r="V326" s="83"/>
      <c r="W326" s="83"/>
      <c r="X326" s="83"/>
      <c r="Y326" s="83"/>
      <c r="Z326" s="244"/>
      <c r="AA326" s="245"/>
      <c r="AB326" s="244" t="str">
        <f t="shared" si="9"/>
        <v/>
      </c>
      <c r="AC326" s="83"/>
      <c r="AD326" s="83"/>
      <c r="AE326" s="83"/>
      <c r="AF326" s="83"/>
      <c r="AG326" s="83"/>
      <c r="AH326" s="83"/>
      <c r="AI326" s="83"/>
      <c r="AJ326" s="83"/>
      <c r="AK326" s="83"/>
      <c r="AL326" s="248" t="str">
        <f t="shared" si="15"/>
        <v/>
      </c>
      <c r="AM326" s="250"/>
      <c r="AN326" s="228" t="str">
        <f>+IF(A326="","",IF(C326="",70,VLOOKUP(I326,Hoja2!A:D,4,0)))</f>
        <v/>
      </c>
      <c r="AO326" s="109"/>
      <c r="AP326" s="109"/>
      <c r="AQ326" s="109"/>
      <c r="AR326" s="109"/>
      <c r="AS326" s="109"/>
      <c r="AT326" s="109"/>
      <c r="AU326" s="109"/>
      <c r="AV326" s="109"/>
      <c r="AW326" s="109"/>
      <c r="AX326" s="109"/>
      <c r="AY326" s="109"/>
      <c r="AZ326" s="109"/>
      <c r="BA326" s="109"/>
      <c r="BB326" s="109"/>
      <c r="BC326" s="109"/>
      <c r="BD326" s="109"/>
      <c r="BE326" s="109"/>
      <c r="BF326" s="109"/>
      <c r="BG326" s="109"/>
    </row>
    <row r="327" spans="1:59" ht="14.25" customHeight="1">
      <c r="A327" s="83"/>
      <c r="B327" s="83"/>
      <c r="C327" s="242"/>
      <c r="D327" s="83"/>
      <c r="E327" s="83"/>
      <c r="F327" s="83"/>
      <c r="G327" s="83"/>
      <c r="H327" s="83"/>
      <c r="I327" s="83"/>
      <c r="J327" s="83"/>
      <c r="K327" s="83"/>
      <c r="L327" s="83"/>
      <c r="M327" s="83"/>
      <c r="N327" s="83"/>
      <c r="O327" s="83"/>
      <c r="P327" s="83"/>
      <c r="Q327" s="83"/>
      <c r="R327" s="83"/>
      <c r="S327" s="83"/>
      <c r="T327" s="83"/>
      <c r="U327" s="83"/>
      <c r="V327" s="83"/>
      <c r="W327" s="83"/>
      <c r="X327" s="83"/>
      <c r="Y327" s="83"/>
      <c r="Z327" s="244"/>
      <c r="AA327" s="245"/>
      <c r="AB327" s="244" t="str">
        <f t="shared" si="9"/>
        <v/>
      </c>
      <c r="AC327" s="83"/>
      <c r="AD327" s="83"/>
      <c r="AE327" s="83"/>
      <c r="AF327" s="83"/>
      <c r="AG327" s="83"/>
      <c r="AH327" s="83"/>
      <c r="AI327" s="83"/>
      <c r="AJ327" s="83"/>
      <c r="AK327" s="83"/>
      <c r="AL327" s="248" t="str">
        <f t="shared" si="15"/>
        <v/>
      </c>
      <c r="AM327" s="250"/>
      <c r="AN327" s="228" t="str">
        <f>+IF(A327="","",IF(C327="",70,VLOOKUP(I327,Hoja2!A:D,4,0)))</f>
        <v/>
      </c>
      <c r="AO327" s="109"/>
      <c r="AP327" s="109"/>
      <c r="AQ327" s="109"/>
      <c r="AR327" s="109"/>
      <c r="AS327" s="109"/>
      <c r="AT327" s="109"/>
      <c r="AU327" s="109"/>
      <c r="AV327" s="109"/>
      <c r="AW327" s="109"/>
      <c r="AX327" s="109"/>
      <c r="AY327" s="109"/>
      <c r="AZ327" s="109"/>
      <c r="BA327" s="109"/>
      <c r="BB327" s="109"/>
      <c r="BC327" s="109"/>
      <c r="BD327" s="109"/>
      <c r="BE327" s="109"/>
      <c r="BF327" s="109"/>
      <c r="BG327" s="109"/>
    </row>
    <row r="328" spans="1:59" ht="14.25" customHeight="1">
      <c r="A328" s="83"/>
      <c r="B328" s="83"/>
      <c r="C328" s="242"/>
      <c r="D328" s="83"/>
      <c r="E328" s="83"/>
      <c r="F328" s="83"/>
      <c r="G328" s="83"/>
      <c r="H328" s="83"/>
      <c r="I328" s="83"/>
      <c r="J328" s="83"/>
      <c r="K328" s="83"/>
      <c r="L328" s="83"/>
      <c r="M328" s="83"/>
      <c r="N328" s="83"/>
      <c r="O328" s="83"/>
      <c r="P328" s="83"/>
      <c r="Q328" s="83"/>
      <c r="R328" s="83"/>
      <c r="S328" s="83"/>
      <c r="T328" s="83"/>
      <c r="U328" s="83"/>
      <c r="V328" s="83"/>
      <c r="W328" s="83"/>
      <c r="X328" s="83"/>
      <c r="Y328" s="83"/>
      <c r="Z328" s="244"/>
      <c r="AA328" s="245"/>
      <c r="AB328" s="244" t="str">
        <f t="shared" si="9"/>
        <v/>
      </c>
      <c r="AC328" s="83"/>
      <c r="AD328" s="83"/>
      <c r="AE328" s="83"/>
      <c r="AF328" s="83"/>
      <c r="AG328" s="83"/>
      <c r="AH328" s="83"/>
      <c r="AI328" s="83"/>
      <c r="AJ328" s="83"/>
      <c r="AK328" s="83"/>
      <c r="AL328" s="248" t="str">
        <f t="shared" si="15"/>
        <v/>
      </c>
      <c r="AM328" s="250"/>
      <c r="AN328" s="228" t="str">
        <f>+IF(A328="","",IF(C328="",70,VLOOKUP(I328,Hoja2!A:D,4,0)))</f>
        <v/>
      </c>
      <c r="AO328" s="109"/>
      <c r="AP328" s="109"/>
      <c r="AQ328" s="109"/>
      <c r="AR328" s="109"/>
      <c r="AS328" s="109"/>
      <c r="AT328" s="109"/>
      <c r="AU328" s="109"/>
      <c r="AV328" s="109"/>
      <c r="AW328" s="109"/>
      <c r="AX328" s="109"/>
      <c r="AY328" s="109"/>
      <c r="AZ328" s="109"/>
      <c r="BA328" s="109"/>
      <c r="BB328" s="109"/>
      <c r="BC328" s="109"/>
      <c r="BD328" s="109"/>
      <c r="BE328" s="109"/>
      <c r="BF328" s="109"/>
      <c r="BG328" s="109"/>
    </row>
    <row r="329" spans="1:59" ht="14.25" customHeight="1">
      <c r="A329" s="83"/>
      <c r="B329" s="83"/>
      <c r="C329" s="242"/>
      <c r="D329" s="83"/>
      <c r="E329" s="83"/>
      <c r="F329" s="83"/>
      <c r="G329" s="83"/>
      <c r="H329" s="83"/>
      <c r="I329" s="83"/>
      <c r="J329" s="83"/>
      <c r="K329" s="83"/>
      <c r="L329" s="83"/>
      <c r="M329" s="83"/>
      <c r="N329" s="83"/>
      <c r="O329" s="83"/>
      <c r="P329" s="83"/>
      <c r="Q329" s="83"/>
      <c r="R329" s="83"/>
      <c r="S329" s="83"/>
      <c r="T329" s="83"/>
      <c r="U329" s="83"/>
      <c r="V329" s="83"/>
      <c r="W329" s="83"/>
      <c r="X329" s="83"/>
      <c r="Y329" s="83"/>
      <c r="Z329" s="244"/>
      <c r="AA329" s="245"/>
      <c r="AB329" s="244" t="str">
        <f t="shared" si="9"/>
        <v/>
      </c>
      <c r="AC329" s="83"/>
      <c r="AD329" s="83"/>
      <c r="AE329" s="83"/>
      <c r="AF329" s="83"/>
      <c r="AG329" s="83"/>
      <c r="AH329" s="83"/>
      <c r="AI329" s="83"/>
      <c r="AJ329" s="83"/>
      <c r="AK329" s="83"/>
      <c r="AL329" s="248" t="str">
        <f t="shared" si="15"/>
        <v/>
      </c>
      <c r="AM329" s="250"/>
      <c r="AN329" s="228" t="str">
        <f>+IF(A329="","",IF(C329="",70,VLOOKUP(I329,Hoja2!A:D,4,0)))</f>
        <v/>
      </c>
      <c r="AO329" s="109"/>
      <c r="AP329" s="109"/>
      <c r="AQ329" s="109"/>
      <c r="AR329" s="109"/>
      <c r="AS329" s="109"/>
      <c r="AT329" s="109"/>
      <c r="AU329" s="109"/>
      <c r="AV329" s="109"/>
      <c r="AW329" s="109"/>
      <c r="AX329" s="109"/>
      <c r="AY329" s="109"/>
      <c r="AZ329" s="109"/>
      <c r="BA329" s="109"/>
      <c r="BB329" s="109"/>
      <c r="BC329" s="109"/>
      <c r="BD329" s="109"/>
      <c r="BE329" s="109"/>
      <c r="BF329" s="109"/>
      <c r="BG329" s="109"/>
    </row>
    <row r="330" spans="1:59" ht="14.25" customHeight="1">
      <c r="A330" s="83"/>
      <c r="B330" s="83"/>
      <c r="C330" s="242"/>
      <c r="D330" s="83"/>
      <c r="E330" s="83"/>
      <c r="F330" s="83"/>
      <c r="G330" s="83"/>
      <c r="H330" s="83"/>
      <c r="I330" s="83"/>
      <c r="J330" s="83"/>
      <c r="K330" s="83"/>
      <c r="L330" s="83"/>
      <c r="M330" s="83"/>
      <c r="N330" s="83"/>
      <c r="O330" s="83"/>
      <c r="P330" s="83"/>
      <c r="Q330" s="83"/>
      <c r="R330" s="83"/>
      <c r="S330" s="83"/>
      <c r="T330" s="83"/>
      <c r="U330" s="83"/>
      <c r="V330" s="83"/>
      <c r="W330" s="83"/>
      <c r="X330" s="83"/>
      <c r="Y330" s="83"/>
      <c r="Z330" s="244"/>
      <c r="AA330" s="245"/>
      <c r="AB330" s="244" t="str">
        <f t="shared" si="9"/>
        <v/>
      </c>
      <c r="AC330" s="83"/>
      <c r="AD330" s="83"/>
      <c r="AE330" s="83"/>
      <c r="AF330" s="83"/>
      <c r="AG330" s="83"/>
      <c r="AH330" s="83"/>
      <c r="AI330" s="83"/>
      <c r="AJ330" s="83"/>
      <c r="AK330" s="83"/>
      <c r="AL330" s="248" t="str">
        <f t="shared" si="15"/>
        <v/>
      </c>
      <c r="AM330" s="250"/>
      <c r="AN330" s="228" t="str">
        <f>+IF(A330="","",IF(C330="",70,VLOOKUP(I330,Hoja2!A:D,4,0)))</f>
        <v/>
      </c>
      <c r="AO330" s="109"/>
      <c r="AP330" s="109"/>
      <c r="AQ330" s="109"/>
      <c r="AR330" s="109"/>
      <c r="AS330" s="109"/>
      <c r="AT330" s="109"/>
      <c r="AU330" s="109"/>
      <c r="AV330" s="109"/>
      <c r="AW330" s="109"/>
      <c r="AX330" s="109"/>
      <c r="AY330" s="109"/>
      <c r="AZ330" s="109"/>
      <c r="BA330" s="109"/>
      <c r="BB330" s="109"/>
      <c r="BC330" s="109"/>
      <c r="BD330" s="109"/>
      <c r="BE330" s="109"/>
      <c r="BF330" s="109"/>
      <c r="BG330" s="109"/>
    </row>
    <row r="331" spans="1:59" ht="14.25" customHeight="1">
      <c r="A331" s="83"/>
      <c r="B331" s="83"/>
      <c r="C331" s="242"/>
      <c r="D331" s="83"/>
      <c r="E331" s="83"/>
      <c r="F331" s="83"/>
      <c r="G331" s="83"/>
      <c r="H331" s="83"/>
      <c r="I331" s="83"/>
      <c r="J331" s="83"/>
      <c r="K331" s="83"/>
      <c r="L331" s="83"/>
      <c r="M331" s="83"/>
      <c r="N331" s="83"/>
      <c r="O331" s="83"/>
      <c r="P331" s="83"/>
      <c r="Q331" s="83"/>
      <c r="R331" s="83"/>
      <c r="S331" s="83"/>
      <c r="T331" s="83"/>
      <c r="U331" s="83"/>
      <c r="V331" s="83"/>
      <c r="W331" s="83"/>
      <c r="X331" s="83"/>
      <c r="Y331" s="83"/>
      <c r="Z331" s="244"/>
      <c r="AA331" s="245"/>
      <c r="AB331" s="244" t="str">
        <f t="shared" si="9"/>
        <v/>
      </c>
      <c r="AC331" s="83"/>
      <c r="AD331" s="83"/>
      <c r="AE331" s="83"/>
      <c r="AF331" s="83"/>
      <c r="AG331" s="83"/>
      <c r="AH331" s="83"/>
      <c r="AI331" s="83"/>
      <c r="AJ331" s="83"/>
      <c r="AK331" s="83"/>
      <c r="AL331" s="248" t="str">
        <f t="shared" si="15"/>
        <v/>
      </c>
      <c r="AM331" s="250"/>
      <c r="AN331" s="228" t="str">
        <f>+IF(A331="","",IF(C331="",70,VLOOKUP(I331,Hoja2!A:D,4,0)))</f>
        <v/>
      </c>
      <c r="AO331" s="109"/>
      <c r="AP331" s="109"/>
      <c r="AQ331" s="109"/>
      <c r="AR331" s="109"/>
      <c r="AS331" s="109"/>
      <c r="AT331" s="109"/>
      <c r="AU331" s="109"/>
      <c r="AV331" s="109"/>
      <c r="AW331" s="109"/>
      <c r="AX331" s="109"/>
      <c r="AY331" s="109"/>
      <c r="AZ331" s="109"/>
      <c r="BA331" s="109"/>
      <c r="BB331" s="109"/>
      <c r="BC331" s="109"/>
      <c r="BD331" s="109"/>
      <c r="BE331" s="109"/>
      <c r="BF331" s="109"/>
      <c r="BG331" s="109"/>
    </row>
    <row r="332" spans="1:59" ht="14.25" customHeight="1">
      <c r="A332" s="83"/>
      <c r="B332" s="83"/>
      <c r="C332" s="242"/>
      <c r="D332" s="83"/>
      <c r="E332" s="83"/>
      <c r="F332" s="83"/>
      <c r="G332" s="83"/>
      <c r="H332" s="83"/>
      <c r="I332" s="83"/>
      <c r="J332" s="83"/>
      <c r="K332" s="83"/>
      <c r="L332" s="83"/>
      <c r="M332" s="83"/>
      <c r="N332" s="83"/>
      <c r="O332" s="83"/>
      <c r="P332" s="83"/>
      <c r="Q332" s="83"/>
      <c r="R332" s="83"/>
      <c r="S332" s="83"/>
      <c r="T332" s="83"/>
      <c r="U332" s="83"/>
      <c r="V332" s="83"/>
      <c r="W332" s="83"/>
      <c r="X332" s="83"/>
      <c r="Y332" s="83"/>
      <c r="Z332" s="244"/>
      <c r="AA332" s="245"/>
      <c r="AB332" s="244" t="str">
        <f t="shared" si="9"/>
        <v/>
      </c>
      <c r="AC332" s="83"/>
      <c r="AD332" s="83"/>
      <c r="AE332" s="83"/>
      <c r="AF332" s="83"/>
      <c r="AG332" s="83"/>
      <c r="AH332" s="83"/>
      <c r="AI332" s="83"/>
      <c r="AJ332" s="83"/>
      <c r="AK332" s="83"/>
      <c r="AL332" s="248" t="str">
        <f t="shared" si="15"/>
        <v/>
      </c>
      <c r="AM332" s="250"/>
      <c r="AN332" s="228" t="str">
        <f>+IF(A332="","",IF(C332="",70,VLOOKUP(I332,Hoja2!A:D,4,0)))</f>
        <v/>
      </c>
      <c r="AO332" s="109"/>
      <c r="AP332" s="109"/>
      <c r="AQ332" s="109"/>
      <c r="AR332" s="109"/>
      <c r="AS332" s="109"/>
      <c r="AT332" s="109"/>
      <c r="AU332" s="109"/>
      <c r="AV332" s="109"/>
      <c r="AW332" s="109"/>
      <c r="AX332" s="109"/>
      <c r="AY332" s="109"/>
      <c r="AZ332" s="109"/>
      <c r="BA332" s="109"/>
      <c r="BB332" s="109"/>
      <c r="BC332" s="109"/>
      <c r="BD332" s="109"/>
      <c r="BE332" s="109"/>
      <c r="BF332" s="109"/>
      <c r="BG332" s="109"/>
    </row>
    <row r="333" spans="1:59" ht="14.25" customHeight="1">
      <c r="A333" s="83"/>
      <c r="B333" s="83"/>
      <c r="C333" s="242"/>
      <c r="D333" s="83"/>
      <c r="E333" s="83"/>
      <c r="F333" s="83"/>
      <c r="G333" s="83"/>
      <c r="H333" s="83"/>
      <c r="I333" s="83"/>
      <c r="J333" s="83"/>
      <c r="K333" s="83"/>
      <c r="L333" s="83"/>
      <c r="M333" s="83"/>
      <c r="N333" s="83"/>
      <c r="O333" s="83"/>
      <c r="P333" s="83"/>
      <c r="Q333" s="83"/>
      <c r="R333" s="83"/>
      <c r="S333" s="83"/>
      <c r="T333" s="83"/>
      <c r="U333" s="83"/>
      <c r="V333" s="83"/>
      <c r="W333" s="83"/>
      <c r="X333" s="83"/>
      <c r="Y333" s="83"/>
      <c r="Z333" s="244"/>
      <c r="AA333" s="245"/>
      <c r="AB333" s="244" t="str">
        <f t="shared" si="9"/>
        <v/>
      </c>
      <c r="AC333" s="83"/>
      <c r="AD333" s="83"/>
      <c r="AE333" s="83"/>
      <c r="AF333" s="83"/>
      <c r="AG333" s="83"/>
      <c r="AH333" s="83"/>
      <c r="AI333" s="83"/>
      <c r="AJ333" s="83"/>
      <c r="AK333" s="83"/>
      <c r="AL333" s="248" t="str">
        <f t="shared" si="15"/>
        <v/>
      </c>
      <c r="AM333" s="250"/>
      <c r="AN333" s="228" t="str">
        <f>+IF(A333="","",IF(C333="",70,VLOOKUP(I333,Hoja2!A:D,4,0)))</f>
        <v/>
      </c>
      <c r="AO333" s="109"/>
      <c r="AP333" s="109"/>
      <c r="AQ333" s="109"/>
      <c r="AR333" s="109"/>
      <c r="AS333" s="109"/>
      <c r="AT333" s="109"/>
      <c r="AU333" s="109"/>
      <c r="AV333" s="109"/>
      <c r="AW333" s="109"/>
      <c r="AX333" s="109"/>
      <c r="AY333" s="109"/>
      <c r="AZ333" s="109"/>
      <c r="BA333" s="109"/>
      <c r="BB333" s="109"/>
      <c r="BC333" s="109"/>
      <c r="BD333" s="109"/>
      <c r="BE333" s="109"/>
      <c r="BF333" s="109"/>
      <c r="BG333" s="109"/>
    </row>
    <row r="334" spans="1:59" ht="14.25" customHeight="1">
      <c r="A334" s="83"/>
      <c r="B334" s="83"/>
      <c r="C334" s="242"/>
      <c r="D334" s="83"/>
      <c r="E334" s="83"/>
      <c r="F334" s="83"/>
      <c r="G334" s="83"/>
      <c r="H334" s="83"/>
      <c r="I334" s="83"/>
      <c r="J334" s="83"/>
      <c r="K334" s="83"/>
      <c r="L334" s="83"/>
      <c r="M334" s="83"/>
      <c r="N334" s="83"/>
      <c r="O334" s="83"/>
      <c r="P334" s="83"/>
      <c r="Q334" s="83"/>
      <c r="R334" s="83"/>
      <c r="S334" s="83"/>
      <c r="T334" s="83"/>
      <c r="U334" s="83"/>
      <c r="V334" s="83"/>
      <c r="W334" s="83"/>
      <c r="X334" s="83"/>
      <c r="Y334" s="83"/>
      <c r="Z334" s="244"/>
      <c r="AA334" s="245"/>
      <c r="AB334" s="244" t="str">
        <f t="shared" si="9"/>
        <v/>
      </c>
      <c r="AC334" s="83"/>
      <c r="AD334" s="83"/>
      <c r="AE334" s="83"/>
      <c r="AF334" s="83"/>
      <c r="AG334" s="83"/>
      <c r="AH334" s="83"/>
      <c r="AI334" s="83"/>
      <c r="AJ334" s="83"/>
      <c r="AK334" s="83"/>
      <c r="AL334" s="248" t="str">
        <f t="shared" si="15"/>
        <v/>
      </c>
      <c r="AM334" s="250"/>
      <c r="AN334" s="228" t="str">
        <f>+IF(A334="","",IF(C334="",70,VLOOKUP(I334,Hoja2!A:D,4,0)))</f>
        <v/>
      </c>
      <c r="AO334" s="109"/>
      <c r="AP334" s="109"/>
      <c r="AQ334" s="109"/>
      <c r="AR334" s="109"/>
      <c r="AS334" s="109"/>
      <c r="AT334" s="109"/>
      <c r="AU334" s="109"/>
      <c r="AV334" s="109"/>
      <c r="AW334" s="109"/>
      <c r="AX334" s="109"/>
      <c r="AY334" s="109"/>
      <c r="AZ334" s="109"/>
      <c r="BA334" s="109"/>
      <c r="BB334" s="109"/>
      <c r="BC334" s="109"/>
      <c r="BD334" s="109"/>
      <c r="BE334" s="109"/>
      <c r="BF334" s="109"/>
      <c r="BG334" s="109"/>
    </row>
    <row r="335" spans="1:59" ht="14.25" customHeight="1">
      <c r="A335" s="83"/>
      <c r="B335" s="83"/>
      <c r="C335" s="242"/>
      <c r="D335" s="83"/>
      <c r="E335" s="83"/>
      <c r="F335" s="83"/>
      <c r="G335" s="83"/>
      <c r="H335" s="83"/>
      <c r="I335" s="83"/>
      <c r="J335" s="83"/>
      <c r="K335" s="83"/>
      <c r="L335" s="83"/>
      <c r="M335" s="83"/>
      <c r="N335" s="83"/>
      <c r="O335" s="83"/>
      <c r="P335" s="83"/>
      <c r="Q335" s="83"/>
      <c r="R335" s="83"/>
      <c r="S335" s="83"/>
      <c r="T335" s="83"/>
      <c r="U335" s="83"/>
      <c r="V335" s="83"/>
      <c r="W335" s="83"/>
      <c r="X335" s="83"/>
      <c r="Y335" s="83"/>
      <c r="Z335" s="244"/>
      <c r="AA335" s="245"/>
      <c r="AB335" s="244" t="str">
        <f t="shared" si="9"/>
        <v/>
      </c>
      <c r="AC335" s="83"/>
      <c r="AD335" s="83"/>
      <c r="AE335" s="83"/>
      <c r="AF335" s="83"/>
      <c r="AG335" s="83"/>
      <c r="AH335" s="83"/>
      <c r="AI335" s="83"/>
      <c r="AJ335" s="83"/>
      <c r="AK335" s="83"/>
      <c r="AL335" s="248" t="str">
        <f t="shared" si="15"/>
        <v/>
      </c>
      <c r="AM335" s="250"/>
      <c r="AN335" s="228" t="str">
        <f>+IF(A335="","",IF(C335="",70,VLOOKUP(I335,Hoja2!A:D,4,0)))</f>
        <v/>
      </c>
      <c r="AO335" s="109"/>
      <c r="AP335" s="109"/>
      <c r="AQ335" s="109"/>
      <c r="AR335" s="109"/>
      <c r="AS335" s="109"/>
      <c r="AT335" s="109"/>
      <c r="AU335" s="109"/>
      <c r="AV335" s="109"/>
      <c r="AW335" s="109"/>
      <c r="AX335" s="109"/>
      <c r="AY335" s="109"/>
      <c r="AZ335" s="109"/>
      <c r="BA335" s="109"/>
      <c r="BB335" s="109"/>
      <c r="BC335" s="109"/>
      <c r="BD335" s="109"/>
      <c r="BE335" s="109"/>
      <c r="BF335" s="109"/>
      <c r="BG335" s="109"/>
    </row>
    <row r="336" spans="1:59" ht="14.25" customHeight="1">
      <c r="A336" s="83"/>
      <c r="B336" s="83"/>
      <c r="C336" s="242"/>
      <c r="D336" s="83"/>
      <c r="E336" s="83"/>
      <c r="F336" s="83"/>
      <c r="G336" s="83"/>
      <c r="H336" s="83"/>
      <c r="I336" s="83"/>
      <c r="J336" s="83"/>
      <c r="K336" s="83"/>
      <c r="L336" s="83"/>
      <c r="M336" s="83"/>
      <c r="N336" s="83"/>
      <c r="O336" s="83"/>
      <c r="P336" s="83"/>
      <c r="Q336" s="83"/>
      <c r="R336" s="83"/>
      <c r="S336" s="83"/>
      <c r="T336" s="83"/>
      <c r="U336" s="83"/>
      <c r="V336" s="83"/>
      <c r="W336" s="83"/>
      <c r="X336" s="83"/>
      <c r="Y336" s="83"/>
      <c r="Z336" s="244"/>
      <c r="AA336" s="245"/>
      <c r="AB336" s="244" t="str">
        <f t="shared" si="9"/>
        <v/>
      </c>
      <c r="AC336" s="83"/>
      <c r="AD336" s="83"/>
      <c r="AE336" s="83"/>
      <c r="AF336" s="83"/>
      <c r="AG336" s="83"/>
      <c r="AH336" s="83"/>
      <c r="AI336" s="83"/>
      <c r="AJ336" s="83"/>
      <c r="AK336" s="83"/>
      <c r="AL336" s="248" t="str">
        <f t="shared" si="15"/>
        <v/>
      </c>
      <c r="AM336" s="250"/>
      <c r="AN336" s="228" t="str">
        <f>+IF(A336="","",IF(C336="",70,VLOOKUP(I336,Hoja2!A:D,4,0)))</f>
        <v/>
      </c>
      <c r="AO336" s="109"/>
      <c r="AP336" s="109"/>
      <c r="AQ336" s="109"/>
      <c r="AR336" s="109"/>
      <c r="AS336" s="109"/>
      <c r="AT336" s="109"/>
      <c r="AU336" s="109"/>
      <c r="AV336" s="109"/>
      <c r="AW336" s="109"/>
      <c r="AX336" s="109"/>
      <c r="AY336" s="109"/>
      <c r="AZ336" s="109"/>
      <c r="BA336" s="109"/>
      <c r="BB336" s="109"/>
      <c r="BC336" s="109"/>
      <c r="BD336" s="109"/>
      <c r="BE336" s="109"/>
      <c r="BF336" s="109"/>
      <c r="BG336" s="109"/>
    </row>
    <row r="337" spans="1:59" ht="14.25" customHeight="1">
      <c r="A337" s="83"/>
      <c r="B337" s="83"/>
      <c r="C337" s="242"/>
      <c r="D337" s="83"/>
      <c r="E337" s="83"/>
      <c r="F337" s="83"/>
      <c r="G337" s="83"/>
      <c r="H337" s="83"/>
      <c r="I337" s="83"/>
      <c r="J337" s="83"/>
      <c r="K337" s="83"/>
      <c r="L337" s="83"/>
      <c r="M337" s="83"/>
      <c r="N337" s="83"/>
      <c r="O337" s="83"/>
      <c r="P337" s="83"/>
      <c r="Q337" s="83"/>
      <c r="R337" s="83"/>
      <c r="S337" s="83"/>
      <c r="T337" s="83"/>
      <c r="U337" s="83"/>
      <c r="V337" s="83"/>
      <c r="W337" s="83"/>
      <c r="X337" s="83"/>
      <c r="Y337" s="83"/>
      <c r="Z337" s="244"/>
      <c r="AA337" s="245"/>
      <c r="AB337" s="244" t="str">
        <f t="shared" si="9"/>
        <v/>
      </c>
      <c r="AC337" s="83"/>
      <c r="AD337" s="83"/>
      <c r="AE337" s="83"/>
      <c r="AF337" s="83"/>
      <c r="AG337" s="83"/>
      <c r="AH337" s="83"/>
      <c r="AI337" s="83"/>
      <c r="AJ337" s="83"/>
      <c r="AK337" s="83"/>
      <c r="AL337" s="248" t="str">
        <f t="shared" si="15"/>
        <v/>
      </c>
      <c r="AM337" s="250"/>
      <c r="AN337" s="228" t="str">
        <f>+IF(A337="","",IF(C337="",70,VLOOKUP(I337,Hoja2!A:D,4,0)))</f>
        <v/>
      </c>
      <c r="AO337" s="109"/>
      <c r="AP337" s="109"/>
      <c r="AQ337" s="109"/>
      <c r="AR337" s="109"/>
      <c r="AS337" s="109"/>
      <c r="AT337" s="109"/>
      <c r="AU337" s="109"/>
      <c r="AV337" s="109"/>
      <c r="AW337" s="109"/>
      <c r="AX337" s="109"/>
      <c r="AY337" s="109"/>
      <c r="AZ337" s="109"/>
      <c r="BA337" s="109"/>
      <c r="BB337" s="109"/>
      <c r="BC337" s="109"/>
      <c r="BD337" s="109"/>
      <c r="BE337" s="109"/>
      <c r="BF337" s="109"/>
      <c r="BG337" s="109"/>
    </row>
    <row r="338" spans="1:59" ht="14.25" customHeight="1">
      <c r="A338" s="83"/>
      <c r="B338" s="83"/>
      <c r="C338" s="242"/>
      <c r="D338" s="83"/>
      <c r="E338" s="83"/>
      <c r="F338" s="83"/>
      <c r="G338" s="83"/>
      <c r="H338" s="83"/>
      <c r="I338" s="83"/>
      <c r="J338" s="83"/>
      <c r="K338" s="83"/>
      <c r="L338" s="83"/>
      <c r="M338" s="83"/>
      <c r="N338" s="83"/>
      <c r="O338" s="83"/>
      <c r="P338" s="83"/>
      <c r="Q338" s="83"/>
      <c r="R338" s="83"/>
      <c r="S338" s="83"/>
      <c r="T338" s="83"/>
      <c r="U338" s="83"/>
      <c r="V338" s="83"/>
      <c r="W338" s="83"/>
      <c r="X338" s="83"/>
      <c r="Y338" s="83"/>
      <c r="Z338" s="244"/>
      <c r="AA338" s="245"/>
      <c r="AB338" s="244" t="str">
        <f t="shared" si="9"/>
        <v/>
      </c>
      <c r="AC338" s="83"/>
      <c r="AD338" s="83"/>
      <c r="AE338" s="83"/>
      <c r="AF338" s="83"/>
      <c r="AG338" s="83"/>
      <c r="AH338" s="83"/>
      <c r="AI338" s="83"/>
      <c r="AJ338" s="83"/>
      <c r="AK338" s="83"/>
      <c r="AL338" s="248" t="str">
        <f t="shared" si="15"/>
        <v/>
      </c>
      <c r="AM338" s="250"/>
      <c r="AN338" s="228" t="str">
        <f>+IF(A338="","",IF(C338="",70,VLOOKUP(I338,Hoja2!A:D,4,0)))</f>
        <v/>
      </c>
      <c r="AO338" s="109"/>
      <c r="AP338" s="109"/>
      <c r="AQ338" s="109"/>
      <c r="AR338" s="109"/>
      <c r="AS338" s="109"/>
      <c r="AT338" s="109"/>
      <c r="AU338" s="109"/>
      <c r="AV338" s="109"/>
      <c r="AW338" s="109"/>
      <c r="AX338" s="109"/>
      <c r="AY338" s="109"/>
      <c r="AZ338" s="109"/>
      <c r="BA338" s="109"/>
      <c r="BB338" s="109"/>
      <c r="BC338" s="109"/>
      <c r="BD338" s="109"/>
      <c r="BE338" s="109"/>
      <c r="BF338" s="109"/>
      <c r="BG338" s="109"/>
    </row>
    <row r="339" spans="1:59" ht="14.25" customHeight="1">
      <c r="A339" s="83"/>
      <c r="B339" s="83"/>
      <c r="C339" s="242"/>
      <c r="D339" s="83"/>
      <c r="E339" s="83"/>
      <c r="F339" s="83"/>
      <c r="G339" s="83"/>
      <c r="H339" s="83"/>
      <c r="I339" s="83"/>
      <c r="J339" s="83"/>
      <c r="K339" s="83"/>
      <c r="L339" s="83"/>
      <c r="M339" s="83"/>
      <c r="N339" s="83"/>
      <c r="O339" s="83"/>
      <c r="P339" s="83"/>
      <c r="Q339" s="83"/>
      <c r="R339" s="83"/>
      <c r="S339" s="83"/>
      <c r="T339" s="83"/>
      <c r="U339" s="83"/>
      <c r="V339" s="83"/>
      <c r="W339" s="83"/>
      <c r="X339" s="83"/>
      <c r="Y339" s="83"/>
      <c r="Z339" s="244"/>
      <c r="AA339" s="245"/>
      <c r="AB339" s="244" t="str">
        <f t="shared" si="9"/>
        <v/>
      </c>
      <c r="AC339" s="83"/>
      <c r="AD339" s="83"/>
      <c r="AE339" s="83"/>
      <c r="AF339" s="83"/>
      <c r="AG339" s="83"/>
      <c r="AH339" s="83"/>
      <c r="AI339" s="83"/>
      <c r="AJ339" s="83"/>
      <c r="AK339" s="83"/>
      <c r="AL339" s="248" t="str">
        <f t="shared" si="15"/>
        <v/>
      </c>
      <c r="AM339" s="250"/>
      <c r="AN339" s="228" t="str">
        <f>+IF(A339="","",IF(C339="",70,VLOOKUP(I339,Hoja2!A:D,4,0)))</f>
        <v/>
      </c>
      <c r="AO339" s="109"/>
      <c r="AP339" s="109"/>
      <c r="AQ339" s="109"/>
      <c r="AR339" s="109"/>
      <c r="AS339" s="109"/>
      <c r="AT339" s="109"/>
      <c r="AU339" s="109"/>
      <c r="AV339" s="109"/>
      <c r="AW339" s="109"/>
      <c r="AX339" s="109"/>
      <c r="AY339" s="109"/>
      <c r="AZ339" s="109"/>
      <c r="BA339" s="109"/>
      <c r="BB339" s="109"/>
      <c r="BC339" s="109"/>
      <c r="BD339" s="109"/>
      <c r="BE339" s="109"/>
      <c r="BF339" s="109"/>
      <c r="BG339" s="109"/>
    </row>
    <row r="340" spans="1:59" ht="14.25" customHeight="1">
      <c r="A340" s="83"/>
      <c r="B340" s="83"/>
      <c r="C340" s="242"/>
      <c r="D340" s="83"/>
      <c r="E340" s="83"/>
      <c r="F340" s="83"/>
      <c r="G340" s="83"/>
      <c r="H340" s="83"/>
      <c r="I340" s="83"/>
      <c r="J340" s="83"/>
      <c r="K340" s="83"/>
      <c r="L340" s="83"/>
      <c r="M340" s="83"/>
      <c r="N340" s="83"/>
      <c r="O340" s="83"/>
      <c r="P340" s="83"/>
      <c r="Q340" s="83"/>
      <c r="R340" s="83"/>
      <c r="S340" s="83"/>
      <c r="T340" s="83"/>
      <c r="U340" s="83"/>
      <c r="V340" s="83"/>
      <c r="W340" s="83"/>
      <c r="X340" s="83"/>
      <c r="Y340" s="83"/>
      <c r="Z340" s="244"/>
      <c r="AA340" s="245"/>
      <c r="AB340" s="244" t="str">
        <f t="shared" si="9"/>
        <v/>
      </c>
      <c r="AC340" s="83"/>
      <c r="AD340" s="83"/>
      <c r="AE340" s="83"/>
      <c r="AF340" s="83"/>
      <c r="AG340" s="83"/>
      <c r="AH340" s="83"/>
      <c r="AI340" s="83"/>
      <c r="AJ340" s="83"/>
      <c r="AK340" s="83"/>
      <c r="AL340" s="248" t="str">
        <f t="shared" si="15"/>
        <v/>
      </c>
      <c r="AM340" s="250"/>
      <c r="AN340" s="228" t="str">
        <f>+IF(A340="","",IF(C340="",70,VLOOKUP(I340,Hoja2!A:D,4,0)))</f>
        <v/>
      </c>
      <c r="AO340" s="109"/>
      <c r="AP340" s="109"/>
      <c r="AQ340" s="109"/>
      <c r="AR340" s="109"/>
      <c r="AS340" s="109"/>
      <c r="AT340" s="109"/>
      <c r="AU340" s="109"/>
      <c r="AV340" s="109"/>
      <c r="AW340" s="109"/>
      <c r="AX340" s="109"/>
      <c r="AY340" s="109"/>
      <c r="AZ340" s="109"/>
      <c r="BA340" s="109"/>
      <c r="BB340" s="109"/>
      <c r="BC340" s="109"/>
      <c r="BD340" s="109"/>
      <c r="BE340" s="109"/>
      <c r="BF340" s="109"/>
      <c r="BG340" s="109"/>
    </row>
    <row r="341" spans="1:59" ht="14.25" customHeight="1">
      <c r="A341" s="83"/>
      <c r="B341" s="83"/>
      <c r="C341" s="242"/>
      <c r="D341" s="83"/>
      <c r="E341" s="83"/>
      <c r="F341" s="83"/>
      <c r="G341" s="83"/>
      <c r="H341" s="83"/>
      <c r="I341" s="83"/>
      <c r="J341" s="83"/>
      <c r="K341" s="83"/>
      <c r="L341" s="83"/>
      <c r="M341" s="83"/>
      <c r="N341" s="83"/>
      <c r="O341" s="83"/>
      <c r="P341" s="83"/>
      <c r="Q341" s="83"/>
      <c r="R341" s="83"/>
      <c r="S341" s="83"/>
      <c r="T341" s="83"/>
      <c r="U341" s="83"/>
      <c r="V341" s="83"/>
      <c r="W341" s="83"/>
      <c r="X341" s="83"/>
      <c r="Y341" s="83"/>
      <c r="Z341" s="244"/>
      <c r="AA341" s="245"/>
      <c r="AB341" s="244" t="str">
        <f t="shared" si="9"/>
        <v/>
      </c>
      <c r="AC341" s="83"/>
      <c r="AD341" s="83"/>
      <c r="AE341" s="83"/>
      <c r="AF341" s="83"/>
      <c r="AG341" s="83"/>
      <c r="AH341" s="83"/>
      <c r="AI341" s="83"/>
      <c r="AJ341" s="83"/>
      <c r="AK341" s="83"/>
      <c r="AL341" s="248" t="str">
        <f t="shared" si="15"/>
        <v/>
      </c>
      <c r="AM341" s="250"/>
      <c r="AN341" s="228" t="str">
        <f>+IF(A341="","",IF(C341="",70,VLOOKUP(I341,Hoja2!A:D,4,0)))</f>
        <v/>
      </c>
      <c r="AO341" s="109"/>
      <c r="AP341" s="109"/>
      <c r="AQ341" s="109"/>
      <c r="AR341" s="109"/>
      <c r="AS341" s="109"/>
      <c r="AT341" s="109"/>
      <c r="AU341" s="109"/>
      <c r="AV341" s="109"/>
      <c r="AW341" s="109"/>
      <c r="AX341" s="109"/>
      <c r="AY341" s="109"/>
      <c r="AZ341" s="109"/>
      <c r="BA341" s="109"/>
      <c r="BB341" s="109"/>
      <c r="BC341" s="109"/>
      <c r="BD341" s="109"/>
      <c r="BE341" s="109"/>
      <c r="BF341" s="109"/>
      <c r="BG341" s="109"/>
    </row>
    <row r="342" spans="1:59" ht="14.25" customHeight="1">
      <c r="A342" s="83"/>
      <c r="B342" s="83"/>
      <c r="C342" s="242"/>
      <c r="D342" s="83"/>
      <c r="E342" s="83"/>
      <c r="F342" s="83"/>
      <c r="G342" s="83"/>
      <c r="H342" s="83"/>
      <c r="I342" s="83"/>
      <c r="J342" s="83"/>
      <c r="K342" s="83"/>
      <c r="L342" s="83"/>
      <c r="M342" s="83"/>
      <c r="N342" s="83"/>
      <c r="O342" s="83"/>
      <c r="P342" s="83"/>
      <c r="Q342" s="83"/>
      <c r="R342" s="83"/>
      <c r="S342" s="83"/>
      <c r="T342" s="83"/>
      <c r="U342" s="83"/>
      <c r="V342" s="83"/>
      <c r="W342" s="83"/>
      <c r="X342" s="83"/>
      <c r="Y342" s="83"/>
      <c r="Z342" s="244"/>
      <c r="AA342" s="245"/>
      <c r="AB342" s="244" t="str">
        <f t="shared" si="9"/>
        <v/>
      </c>
      <c r="AC342" s="83"/>
      <c r="AD342" s="83"/>
      <c r="AE342" s="83"/>
      <c r="AF342" s="83"/>
      <c r="AG342" s="83"/>
      <c r="AH342" s="83"/>
      <c r="AI342" s="83"/>
      <c r="AJ342" s="83"/>
      <c r="AK342" s="83"/>
      <c r="AL342" s="248" t="str">
        <f t="shared" si="15"/>
        <v/>
      </c>
      <c r="AM342" s="250"/>
      <c r="AN342" s="228" t="str">
        <f>+IF(A342="","",IF(C342="",70,VLOOKUP(I342,Hoja2!A:D,4,0)))</f>
        <v/>
      </c>
      <c r="AO342" s="109"/>
      <c r="AP342" s="109"/>
      <c r="AQ342" s="109"/>
      <c r="AR342" s="109"/>
      <c r="AS342" s="109"/>
      <c r="AT342" s="109"/>
      <c r="AU342" s="109"/>
      <c r="AV342" s="109"/>
      <c r="AW342" s="109"/>
      <c r="AX342" s="109"/>
      <c r="AY342" s="109"/>
      <c r="AZ342" s="109"/>
      <c r="BA342" s="109"/>
      <c r="BB342" s="109"/>
      <c r="BC342" s="109"/>
      <c r="BD342" s="109"/>
      <c r="BE342" s="109"/>
      <c r="BF342" s="109"/>
      <c r="BG342" s="109"/>
    </row>
    <row r="343" spans="1:59" ht="14.25" customHeight="1">
      <c r="A343" s="83"/>
      <c r="B343" s="83"/>
      <c r="C343" s="242"/>
      <c r="D343" s="83"/>
      <c r="E343" s="83"/>
      <c r="F343" s="83"/>
      <c r="G343" s="83"/>
      <c r="H343" s="83"/>
      <c r="I343" s="83"/>
      <c r="J343" s="83"/>
      <c r="K343" s="83"/>
      <c r="L343" s="83"/>
      <c r="M343" s="83"/>
      <c r="N343" s="83"/>
      <c r="O343" s="83"/>
      <c r="P343" s="83"/>
      <c r="Q343" s="83"/>
      <c r="R343" s="83"/>
      <c r="S343" s="83"/>
      <c r="T343" s="83"/>
      <c r="U343" s="83"/>
      <c r="V343" s="83"/>
      <c r="W343" s="83"/>
      <c r="X343" s="83"/>
      <c r="Y343" s="83"/>
      <c r="Z343" s="244"/>
      <c r="AA343" s="245"/>
      <c r="AB343" s="244" t="str">
        <f t="shared" si="9"/>
        <v/>
      </c>
      <c r="AC343" s="83"/>
      <c r="AD343" s="83"/>
      <c r="AE343" s="83"/>
      <c r="AF343" s="83"/>
      <c r="AG343" s="83"/>
      <c r="AH343" s="83"/>
      <c r="AI343" s="83"/>
      <c r="AJ343" s="83"/>
      <c r="AK343" s="83"/>
      <c r="AL343" s="248" t="str">
        <f t="shared" si="15"/>
        <v/>
      </c>
      <c r="AM343" s="250"/>
      <c r="AN343" s="228" t="str">
        <f>+IF(A343="","",IF(C343="",70,VLOOKUP(I343,Hoja2!A:D,4,0)))</f>
        <v/>
      </c>
      <c r="AO343" s="109"/>
      <c r="AP343" s="109"/>
      <c r="AQ343" s="109"/>
      <c r="AR343" s="109"/>
      <c r="AS343" s="109"/>
      <c r="AT343" s="109"/>
      <c r="AU343" s="109"/>
      <c r="AV343" s="109"/>
      <c r="AW343" s="109"/>
      <c r="AX343" s="109"/>
      <c r="AY343" s="109"/>
      <c r="AZ343" s="109"/>
      <c r="BA343" s="109"/>
      <c r="BB343" s="109"/>
      <c r="BC343" s="109"/>
      <c r="BD343" s="109"/>
      <c r="BE343" s="109"/>
      <c r="BF343" s="109"/>
      <c r="BG343" s="109"/>
    </row>
    <row r="344" spans="1:59" ht="14.25" customHeight="1">
      <c r="A344" s="83"/>
      <c r="B344" s="83"/>
      <c r="C344" s="242"/>
      <c r="D344" s="83"/>
      <c r="E344" s="83"/>
      <c r="F344" s="83"/>
      <c r="G344" s="83"/>
      <c r="H344" s="83"/>
      <c r="I344" s="83"/>
      <c r="J344" s="83"/>
      <c r="K344" s="83"/>
      <c r="L344" s="83"/>
      <c r="M344" s="83"/>
      <c r="N344" s="83"/>
      <c r="O344" s="83"/>
      <c r="P344" s="83"/>
      <c r="Q344" s="83"/>
      <c r="R344" s="83"/>
      <c r="S344" s="83"/>
      <c r="T344" s="83"/>
      <c r="U344" s="83"/>
      <c r="V344" s="83"/>
      <c r="W344" s="83"/>
      <c r="X344" s="83"/>
      <c r="Y344" s="83"/>
      <c r="Z344" s="244"/>
      <c r="AA344" s="245"/>
      <c r="AB344" s="244" t="str">
        <f t="shared" si="9"/>
        <v/>
      </c>
      <c r="AC344" s="83"/>
      <c r="AD344" s="83"/>
      <c r="AE344" s="83"/>
      <c r="AF344" s="83"/>
      <c r="AG344" s="83"/>
      <c r="AH344" s="83"/>
      <c r="AI344" s="83"/>
      <c r="AJ344" s="83"/>
      <c r="AK344" s="83"/>
      <c r="AL344" s="248" t="str">
        <f t="shared" si="15"/>
        <v/>
      </c>
      <c r="AM344" s="250"/>
      <c r="AN344" s="228" t="str">
        <f>+IF(A344="","",IF(C344="",70,VLOOKUP(I344,Hoja2!A:D,4,0)))</f>
        <v/>
      </c>
      <c r="AO344" s="109"/>
      <c r="AP344" s="109"/>
      <c r="AQ344" s="109"/>
      <c r="AR344" s="109"/>
      <c r="AS344" s="109"/>
      <c r="AT344" s="109"/>
      <c r="AU344" s="109"/>
      <c r="AV344" s="109"/>
      <c r="AW344" s="109"/>
      <c r="AX344" s="109"/>
      <c r="AY344" s="109"/>
      <c r="AZ344" s="109"/>
      <c r="BA344" s="109"/>
      <c r="BB344" s="109"/>
      <c r="BC344" s="109"/>
      <c r="BD344" s="109"/>
      <c r="BE344" s="109"/>
      <c r="BF344" s="109"/>
      <c r="BG344" s="109"/>
    </row>
    <row r="345" spans="1:59" ht="14.25" customHeight="1">
      <c r="A345" s="83"/>
      <c r="B345" s="83"/>
      <c r="C345" s="242"/>
      <c r="D345" s="83"/>
      <c r="E345" s="83"/>
      <c r="F345" s="83"/>
      <c r="G345" s="83"/>
      <c r="H345" s="83"/>
      <c r="I345" s="83"/>
      <c r="J345" s="83"/>
      <c r="K345" s="83"/>
      <c r="L345" s="83"/>
      <c r="M345" s="83"/>
      <c r="N345" s="83"/>
      <c r="O345" s="83"/>
      <c r="P345" s="83"/>
      <c r="Q345" s="83"/>
      <c r="R345" s="83"/>
      <c r="S345" s="83"/>
      <c r="T345" s="83"/>
      <c r="U345" s="83"/>
      <c r="V345" s="83"/>
      <c r="W345" s="83"/>
      <c r="X345" s="83"/>
      <c r="Y345" s="83"/>
      <c r="Z345" s="244"/>
      <c r="AA345" s="245"/>
      <c r="AB345" s="244" t="str">
        <f t="shared" si="9"/>
        <v/>
      </c>
      <c r="AC345" s="83"/>
      <c r="AD345" s="83"/>
      <c r="AE345" s="83"/>
      <c r="AF345" s="83"/>
      <c r="AG345" s="83"/>
      <c r="AH345" s="83"/>
      <c r="AI345" s="83"/>
      <c r="AJ345" s="83"/>
      <c r="AK345" s="83"/>
      <c r="AL345" s="248" t="str">
        <f t="shared" si="15"/>
        <v/>
      </c>
      <c r="AM345" s="250"/>
      <c r="AN345" s="228" t="str">
        <f>+IF(A345="","",IF(C345="",70,VLOOKUP(I345,Hoja2!A:D,4,0)))</f>
        <v/>
      </c>
      <c r="AO345" s="109"/>
      <c r="AP345" s="109"/>
      <c r="AQ345" s="109"/>
      <c r="AR345" s="109"/>
      <c r="AS345" s="109"/>
      <c r="AT345" s="109"/>
      <c r="AU345" s="109"/>
      <c r="AV345" s="109"/>
      <c r="AW345" s="109"/>
      <c r="AX345" s="109"/>
      <c r="AY345" s="109"/>
      <c r="AZ345" s="109"/>
      <c r="BA345" s="109"/>
      <c r="BB345" s="109"/>
      <c r="BC345" s="109"/>
      <c r="BD345" s="109"/>
      <c r="BE345" s="109"/>
      <c r="BF345" s="109"/>
      <c r="BG345" s="109"/>
    </row>
    <row r="346" spans="1:59" ht="14.25" customHeight="1">
      <c r="A346" s="83"/>
      <c r="B346" s="83"/>
      <c r="C346" s="242"/>
      <c r="D346" s="83"/>
      <c r="E346" s="83"/>
      <c r="F346" s="83"/>
      <c r="G346" s="83"/>
      <c r="H346" s="83"/>
      <c r="I346" s="83"/>
      <c r="J346" s="83"/>
      <c r="K346" s="83"/>
      <c r="L346" s="83"/>
      <c r="M346" s="83"/>
      <c r="N346" s="83"/>
      <c r="O346" s="83"/>
      <c r="P346" s="83"/>
      <c r="Q346" s="83"/>
      <c r="R346" s="83"/>
      <c r="S346" s="83"/>
      <c r="T346" s="83"/>
      <c r="U346" s="83"/>
      <c r="V346" s="83"/>
      <c r="W346" s="83"/>
      <c r="X346" s="83"/>
      <c r="Y346" s="83"/>
      <c r="Z346" s="244"/>
      <c r="AA346" s="245"/>
      <c r="AB346" s="244" t="str">
        <f t="shared" si="9"/>
        <v/>
      </c>
      <c r="AC346" s="83"/>
      <c r="AD346" s="83"/>
      <c r="AE346" s="83"/>
      <c r="AF346" s="83"/>
      <c r="AG346" s="83"/>
      <c r="AH346" s="83"/>
      <c r="AI346" s="83"/>
      <c r="AJ346" s="83"/>
      <c r="AK346" s="83"/>
      <c r="AL346" s="248" t="str">
        <f t="shared" si="15"/>
        <v/>
      </c>
      <c r="AM346" s="250"/>
      <c r="AN346" s="228" t="str">
        <f>+IF(A346="","",IF(C346="",70,VLOOKUP(I346,Hoja2!A:D,4,0)))</f>
        <v/>
      </c>
      <c r="AO346" s="109"/>
      <c r="AP346" s="109"/>
      <c r="AQ346" s="109"/>
      <c r="AR346" s="109"/>
      <c r="AS346" s="109"/>
      <c r="AT346" s="109"/>
      <c r="AU346" s="109"/>
      <c r="AV346" s="109"/>
      <c r="AW346" s="109"/>
      <c r="AX346" s="109"/>
      <c r="AY346" s="109"/>
      <c r="AZ346" s="109"/>
      <c r="BA346" s="109"/>
      <c r="BB346" s="109"/>
      <c r="BC346" s="109"/>
      <c r="BD346" s="109"/>
      <c r="BE346" s="109"/>
      <c r="BF346" s="109"/>
      <c r="BG346" s="109"/>
    </row>
    <row r="347" spans="1:59" ht="14.25" customHeight="1">
      <c r="A347" s="83"/>
      <c r="B347" s="83"/>
      <c r="C347" s="242"/>
      <c r="D347" s="83"/>
      <c r="E347" s="83"/>
      <c r="F347" s="83"/>
      <c r="G347" s="83"/>
      <c r="H347" s="83"/>
      <c r="I347" s="83"/>
      <c r="J347" s="83"/>
      <c r="K347" s="83"/>
      <c r="L347" s="83"/>
      <c r="M347" s="83"/>
      <c r="N347" s="83"/>
      <c r="O347" s="83"/>
      <c r="P347" s="83"/>
      <c r="Q347" s="83"/>
      <c r="R347" s="83"/>
      <c r="S347" s="83"/>
      <c r="T347" s="83"/>
      <c r="U347" s="83"/>
      <c r="V347" s="83"/>
      <c r="W347" s="83"/>
      <c r="X347" s="83"/>
      <c r="Y347" s="83"/>
      <c r="Z347" s="244"/>
      <c r="AA347" s="245"/>
      <c r="AB347" s="244" t="str">
        <f t="shared" si="9"/>
        <v/>
      </c>
      <c r="AC347" s="83"/>
      <c r="AD347" s="83"/>
      <c r="AE347" s="83"/>
      <c r="AF347" s="83"/>
      <c r="AG347" s="83"/>
      <c r="AH347" s="83"/>
      <c r="AI347" s="83"/>
      <c r="AJ347" s="83"/>
      <c r="AK347" s="83"/>
      <c r="AL347" s="248" t="str">
        <f t="shared" si="15"/>
        <v/>
      </c>
      <c r="AM347" s="250"/>
      <c r="AN347" s="228" t="str">
        <f>+IF(A347="","",IF(C347="",70,VLOOKUP(I347,Hoja2!A:D,4,0)))</f>
        <v/>
      </c>
      <c r="AO347" s="109"/>
      <c r="AP347" s="109"/>
      <c r="AQ347" s="109"/>
      <c r="AR347" s="109"/>
      <c r="AS347" s="109"/>
      <c r="AT347" s="109"/>
      <c r="AU347" s="109"/>
      <c r="AV347" s="109"/>
      <c r="AW347" s="109"/>
      <c r="AX347" s="109"/>
      <c r="AY347" s="109"/>
      <c r="AZ347" s="109"/>
      <c r="BA347" s="109"/>
      <c r="BB347" s="109"/>
      <c r="BC347" s="109"/>
      <c r="BD347" s="109"/>
      <c r="BE347" s="109"/>
      <c r="BF347" s="109"/>
      <c r="BG347" s="109"/>
    </row>
    <row r="348" spans="1:59" ht="14.25" customHeight="1">
      <c r="A348" s="83"/>
      <c r="B348" s="83"/>
      <c r="C348" s="242"/>
      <c r="D348" s="83"/>
      <c r="E348" s="83"/>
      <c r="F348" s="83"/>
      <c r="G348" s="83"/>
      <c r="H348" s="83"/>
      <c r="I348" s="83"/>
      <c r="J348" s="83"/>
      <c r="K348" s="83"/>
      <c r="L348" s="83"/>
      <c r="M348" s="83"/>
      <c r="N348" s="83"/>
      <c r="O348" s="83"/>
      <c r="P348" s="83"/>
      <c r="Q348" s="83"/>
      <c r="R348" s="83"/>
      <c r="S348" s="83"/>
      <c r="T348" s="83"/>
      <c r="U348" s="83"/>
      <c r="V348" s="83"/>
      <c r="W348" s="83"/>
      <c r="X348" s="83"/>
      <c r="Y348" s="83"/>
      <c r="Z348" s="244"/>
      <c r="AA348" s="245"/>
      <c r="AB348" s="244" t="str">
        <f t="shared" si="9"/>
        <v/>
      </c>
      <c r="AC348" s="83"/>
      <c r="AD348" s="83"/>
      <c r="AE348" s="83"/>
      <c r="AF348" s="83"/>
      <c r="AG348" s="83"/>
      <c r="AH348" s="83"/>
      <c r="AI348" s="83"/>
      <c r="AJ348" s="83"/>
      <c r="AK348" s="83"/>
      <c r="AL348" s="248" t="str">
        <f t="shared" si="15"/>
        <v/>
      </c>
      <c r="AM348" s="250"/>
      <c r="AN348" s="228" t="str">
        <f>+IF(A348="","",IF(C348="",70,VLOOKUP(I348,Hoja2!A:D,4,0)))</f>
        <v/>
      </c>
      <c r="AO348" s="109"/>
      <c r="AP348" s="109"/>
      <c r="AQ348" s="109"/>
      <c r="AR348" s="109"/>
      <c r="AS348" s="109"/>
      <c r="AT348" s="109"/>
      <c r="AU348" s="109"/>
      <c r="AV348" s="109"/>
      <c r="AW348" s="109"/>
      <c r="AX348" s="109"/>
      <c r="AY348" s="109"/>
      <c r="AZ348" s="109"/>
      <c r="BA348" s="109"/>
      <c r="BB348" s="109"/>
      <c r="BC348" s="109"/>
      <c r="BD348" s="109"/>
      <c r="BE348" s="109"/>
      <c r="BF348" s="109"/>
      <c r="BG348" s="109"/>
    </row>
    <row r="349" spans="1:59" ht="14.25" customHeight="1">
      <c r="A349" s="83"/>
      <c r="B349" s="83"/>
      <c r="C349" s="242"/>
      <c r="D349" s="83"/>
      <c r="E349" s="83"/>
      <c r="F349" s="83"/>
      <c r="G349" s="83"/>
      <c r="H349" s="83"/>
      <c r="I349" s="83"/>
      <c r="J349" s="83"/>
      <c r="K349" s="83"/>
      <c r="L349" s="83"/>
      <c r="M349" s="83"/>
      <c r="N349" s="83"/>
      <c r="O349" s="83"/>
      <c r="P349" s="83"/>
      <c r="Q349" s="83"/>
      <c r="R349" s="83"/>
      <c r="S349" s="83"/>
      <c r="T349" s="83"/>
      <c r="U349" s="83"/>
      <c r="V349" s="83"/>
      <c r="W349" s="83"/>
      <c r="X349" s="83"/>
      <c r="Y349" s="83"/>
      <c r="Z349" s="244"/>
      <c r="AA349" s="245"/>
      <c r="AB349" s="244" t="str">
        <f t="shared" si="9"/>
        <v/>
      </c>
      <c r="AC349" s="83"/>
      <c r="AD349" s="83"/>
      <c r="AE349" s="83"/>
      <c r="AF349" s="83"/>
      <c r="AG349" s="83"/>
      <c r="AH349" s="83"/>
      <c r="AI349" s="83"/>
      <c r="AJ349" s="83"/>
      <c r="AK349" s="83"/>
      <c r="AL349" s="248" t="str">
        <f t="shared" si="15"/>
        <v/>
      </c>
      <c r="AM349" s="250"/>
      <c r="AN349" s="228" t="str">
        <f>+IF(A349="","",IF(C349="",70,VLOOKUP(I349,Hoja2!A:D,4,0)))</f>
        <v/>
      </c>
      <c r="AO349" s="109"/>
      <c r="AP349" s="109"/>
      <c r="AQ349" s="109"/>
      <c r="AR349" s="109"/>
      <c r="AS349" s="109"/>
      <c r="AT349" s="109"/>
      <c r="AU349" s="109"/>
      <c r="AV349" s="109"/>
      <c r="AW349" s="109"/>
      <c r="AX349" s="109"/>
      <c r="AY349" s="109"/>
      <c r="AZ349" s="109"/>
      <c r="BA349" s="109"/>
      <c r="BB349" s="109"/>
      <c r="BC349" s="109"/>
      <c r="BD349" s="109"/>
      <c r="BE349" s="109"/>
      <c r="BF349" s="109"/>
      <c r="BG349" s="109"/>
    </row>
    <row r="350" spans="1:59" ht="14.25" customHeight="1">
      <c r="A350" s="83"/>
      <c r="B350" s="83"/>
      <c r="C350" s="242"/>
      <c r="D350" s="83"/>
      <c r="E350" s="83"/>
      <c r="F350" s="83"/>
      <c r="G350" s="83"/>
      <c r="H350" s="83"/>
      <c r="I350" s="83"/>
      <c r="J350" s="83"/>
      <c r="K350" s="83"/>
      <c r="L350" s="83"/>
      <c r="M350" s="83"/>
      <c r="N350" s="83"/>
      <c r="O350" s="83"/>
      <c r="P350" s="83"/>
      <c r="Q350" s="83"/>
      <c r="R350" s="83"/>
      <c r="S350" s="83"/>
      <c r="T350" s="83"/>
      <c r="U350" s="83"/>
      <c r="V350" s="83"/>
      <c r="W350" s="83"/>
      <c r="X350" s="83"/>
      <c r="Y350" s="83"/>
      <c r="Z350" s="244"/>
      <c r="AA350" s="245"/>
      <c r="AB350" s="244" t="str">
        <f t="shared" si="9"/>
        <v/>
      </c>
      <c r="AC350" s="83"/>
      <c r="AD350" s="83"/>
      <c r="AE350" s="83"/>
      <c r="AF350" s="83"/>
      <c r="AG350" s="83"/>
      <c r="AH350" s="83"/>
      <c r="AI350" s="83"/>
      <c r="AJ350" s="83"/>
      <c r="AK350" s="83"/>
      <c r="AL350" s="248" t="str">
        <f t="shared" si="15"/>
        <v/>
      </c>
      <c r="AM350" s="250"/>
      <c r="AN350" s="228" t="str">
        <f>+IF(A350="","",IF(C350="",70,VLOOKUP(I350,Hoja2!A:D,4,0)))</f>
        <v/>
      </c>
      <c r="AO350" s="109"/>
      <c r="AP350" s="109"/>
      <c r="AQ350" s="109"/>
      <c r="AR350" s="109"/>
      <c r="AS350" s="109"/>
      <c r="AT350" s="109"/>
      <c r="AU350" s="109"/>
      <c r="AV350" s="109"/>
      <c r="AW350" s="109"/>
      <c r="AX350" s="109"/>
      <c r="AY350" s="109"/>
      <c r="AZ350" s="109"/>
      <c r="BA350" s="109"/>
      <c r="BB350" s="109"/>
      <c r="BC350" s="109"/>
      <c r="BD350" s="109"/>
      <c r="BE350" s="109"/>
      <c r="BF350" s="109"/>
      <c r="BG350" s="109"/>
    </row>
    <row r="351" spans="1:59" ht="14.25" customHeight="1">
      <c r="A351" s="83"/>
      <c r="B351" s="83"/>
      <c r="C351" s="242"/>
      <c r="D351" s="83"/>
      <c r="E351" s="83"/>
      <c r="F351" s="83"/>
      <c r="G351" s="83"/>
      <c r="H351" s="83"/>
      <c r="I351" s="83"/>
      <c r="J351" s="83"/>
      <c r="K351" s="83"/>
      <c r="L351" s="83"/>
      <c r="M351" s="83"/>
      <c r="N351" s="83"/>
      <c r="O351" s="83"/>
      <c r="P351" s="83"/>
      <c r="Q351" s="83"/>
      <c r="R351" s="83"/>
      <c r="S351" s="83"/>
      <c r="T351" s="83"/>
      <c r="U351" s="83"/>
      <c r="V351" s="83"/>
      <c r="W351" s="83"/>
      <c r="X351" s="83"/>
      <c r="Y351" s="83"/>
      <c r="Z351" s="244"/>
      <c r="AA351" s="245"/>
      <c r="AB351" s="244" t="str">
        <f t="shared" si="9"/>
        <v/>
      </c>
      <c r="AC351" s="83"/>
      <c r="AD351" s="83"/>
      <c r="AE351" s="83"/>
      <c r="AF351" s="83"/>
      <c r="AG351" s="83"/>
      <c r="AH351" s="83"/>
      <c r="AI351" s="83"/>
      <c r="AJ351" s="83"/>
      <c r="AK351" s="83"/>
      <c r="AL351" s="248" t="str">
        <f t="shared" si="15"/>
        <v/>
      </c>
      <c r="AM351" s="250"/>
      <c r="AN351" s="228" t="str">
        <f>+IF(A351="","",IF(C351="",70,VLOOKUP(I351,Hoja2!A:D,4,0)))</f>
        <v/>
      </c>
      <c r="AO351" s="109"/>
      <c r="AP351" s="109"/>
      <c r="AQ351" s="109"/>
      <c r="AR351" s="109"/>
      <c r="AS351" s="109"/>
      <c r="AT351" s="109"/>
      <c r="AU351" s="109"/>
      <c r="AV351" s="109"/>
      <c r="AW351" s="109"/>
      <c r="AX351" s="109"/>
      <c r="AY351" s="109"/>
      <c r="AZ351" s="109"/>
      <c r="BA351" s="109"/>
      <c r="BB351" s="109"/>
      <c r="BC351" s="109"/>
      <c r="BD351" s="109"/>
      <c r="BE351" s="109"/>
      <c r="BF351" s="109"/>
      <c r="BG351" s="109"/>
    </row>
    <row r="352" spans="1:59" ht="14.25" customHeight="1">
      <c r="A352" s="83"/>
      <c r="B352" s="83"/>
      <c r="C352" s="242"/>
      <c r="D352" s="83"/>
      <c r="E352" s="83"/>
      <c r="F352" s="83"/>
      <c r="G352" s="83"/>
      <c r="H352" s="83"/>
      <c r="I352" s="83"/>
      <c r="J352" s="83"/>
      <c r="K352" s="83"/>
      <c r="L352" s="83"/>
      <c r="M352" s="83"/>
      <c r="N352" s="83"/>
      <c r="O352" s="83"/>
      <c r="P352" s="83"/>
      <c r="Q352" s="83"/>
      <c r="R352" s="83"/>
      <c r="S352" s="83"/>
      <c r="T352" s="83"/>
      <c r="U352" s="83"/>
      <c r="V352" s="83"/>
      <c r="W352" s="83"/>
      <c r="X352" s="83"/>
      <c r="Y352" s="83"/>
      <c r="Z352" s="244"/>
      <c r="AA352" s="245"/>
      <c r="AB352" s="244" t="str">
        <f t="shared" si="9"/>
        <v/>
      </c>
      <c r="AC352" s="83"/>
      <c r="AD352" s="83"/>
      <c r="AE352" s="83"/>
      <c r="AF352" s="83"/>
      <c r="AG352" s="83"/>
      <c r="AH352" s="83"/>
      <c r="AI352" s="83"/>
      <c r="AJ352" s="83"/>
      <c r="AK352" s="83"/>
      <c r="AL352" s="248" t="str">
        <f t="shared" si="15"/>
        <v/>
      </c>
      <c r="AM352" s="250"/>
      <c r="AN352" s="228" t="str">
        <f>+IF(A352="","",IF(C352="",70,VLOOKUP(I352,Hoja2!A:D,4,0)))</f>
        <v/>
      </c>
      <c r="AO352" s="109"/>
      <c r="AP352" s="109"/>
      <c r="AQ352" s="109"/>
      <c r="AR352" s="109"/>
      <c r="AS352" s="109"/>
      <c r="AT352" s="109"/>
      <c r="AU352" s="109"/>
      <c r="AV352" s="109"/>
      <c r="AW352" s="109"/>
      <c r="AX352" s="109"/>
      <c r="AY352" s="109"/>
      <c r="AZ352" s="109"/>
      <c r="BA352" s="109"/>
      <c r="BB352" s="109"/>
      <c r="BC352" s="109"/>
      <c r="BD352" s="109"/>
      <c r="BE352" s="109"/>
      <c r="BF352" s="109"/>
      <c r="BG352" s="109"/>
    </row>
    <row r="353" spans="1:59" ht="14.25" customHeight="1">
      <c r="A353" s="83"/>
      <c r="B353" s="83"/>
      <c r="C353" s="242"/>
      <c r="D353" s="83"/>
      <c r="E353" s="83"/>
      <c r="F353" s="83"/>
      <c r="G353" s="83"/>
      <c r="H353" s="83"/>
      <c r="I353" s="83"/>
      <c r="J353" s="83"/>
      <c r="K353" s="83"/>
      <c r="L353" s="83"/>
      <c r="M353" s="83"/>
      <c r="N353" s="83"/>
      <c r="O353" s="83"/>
      <c r="P353" s="83"/>
      <c r="Q353" s="83"/>
      <c r="R353" s="83"/>
      <c r="S353" s="83"/>
      <c r="T353" s="83"/>
      <c r="U353" s="83"/>
      <c r="V353" s="83"/>
      <c r="W353" s="83"/>
      <c r="X353" s="83"/>
      <c r="Y353" s="83"/>
      <c r="Z353" s="244"/>
      <c r="AA353" s="245"/>
      <c r="AB353" s="244" t="str">
        <f t="shared" si="9"/>
        <v/>
      </c>
      <c r="AC353" s="83"/>
      <c r="AD353" s="83"/>
      <c r="AE353" s="83"/>
      <c r="AF353" s="83"/>
      <c r="AG353" s="83"/>
      <c r="AH353" s="83"/>
      <c r="AI353" s="83"/>
      <c r="AJ353" s="83"/>
      <c r="AK353" s="83"/>
      <c r="AL353" s="248" t="str">
        <f t="shared" si="15"/>
        <v/>
      </c>
      <c r="AM353" s="250"/>
      <c r="AN353" s="228" t="str">
        <f>+IF(A353="","",IF(C353="",70,VLOOKUP(I353,Hoja2!A:D,4,0)))</f>
        <v/>
      </c>
      <c r="AO353" s="109"/>
      <c r="AP353" s="109"/>
      <c r="AQ353" s="109"/>
      <c r="AR353" s="109"/>
      <c r="AS353" s="109"/>
      <c r="AT353" s="109"/>
      <c r="AU353" s="109"/>
      <c r="AV353" s="109"/>
      <c r="AW353" s="109"/>
      <c r="AX353" s="109"/>
      <c r="AY353" s="109"/>
      <c r="AZ353" s="109"/>
      <c r="BA353" s="109"/>
      <c r="BB353" s="109"/>
      <c r="BC353" s="109"/>
      <c r="BD353" s="109"/>
      <c r="BE353" s="109"/>
      <c r="BF353" s="109"/>
      <c r="BG353" s="109"/>
    </row>
    <row r="354" spans="1:59" ht="14.25" customHeight="1">
      <c r="A354" s="83"/>
      <c r="B354" s="83"/>
      <c r="C354" s="242"/>
      <c r="D354" s="83"/>
      <c r="E354" s="83"/>
      <c r="F354" s="83"/>
      <c r="G354" s="83"/>
      <c r="H354" s="83"/>
      <c r="I354" s="83"/>
      <c r="J354" s="83"/>
      <c r="K354" s="83"/>
      <c r="L354" s="83"/>
      <c r="M354" s="83"/>
      <c r="N354" s="83"/>
      <c r="O354" s="83"/>
      <c r="P354" s="83"/>
      <c r="Q354" s="83"/>
      <c r="R354" s="83"/>
      <c r="S354" s="83"/>
      <c r="T354" s="83"/>
      <c r="U354" s="83"/>
      <c r="V354" s="83"/>
      <c r="W354" s="83"/>
      <c r="X354" s="83"/>
      <c r="Y354" s="83"/>
      <c r="Z354" s="244"/>
      <c r="AA354" s="245"/>
      <c r="AB354" s="244" t="str">
        <f t="shared" si="9"/>
        <v/>
      </c>
      <c r="AC354" s="83"/>
      <c r="AD354" s="83"/>
      <c r="AE354" s="83"/>
      <c r="AF354" s="83"/>
      <c r="AG354" s="83"/>
      <c r="AH354" s="83"/>
      <c r="AI354" s="83"/>
      <c r="AJ354" s="83"/>
      <c r="AK354" s="83"/>
      <c r="AL354" s="248" t="str">
        <f t="shared" si="15"/>
        <v/>
      </c>
      <c r="AM354" s="250"/>
      <c r="AN354" s="228" t="str">
        <f>+IF(A354="","",IF(C354="",70,VLOOKUP(I354,Hoja2!A:D,4,0)))</f>
        <v/>
      </c>
      <c r="AO354" s="109"/>
      <c r="AP354" s="109"/>
      <c r="AQ354" s="109"/>
      <c r="AR354" s="109"/>
      <c r="AS354" s="109"/>
      <c r="AT354" s="109"/>
      <c r="AU354" s="109"/>
      <c r="AV354" s="109"/>
      <c r="AW354" s="109"/>
      <c r="AX354" s="109"/>
      <c r="AY354" s="109"/>
      <c r="AZ354" s="109"/>
      <c r="BA354" s="109"/>
      <c r="BB354" s="109"/>
      <c r="BC354" s="109"/>
      <c r="BD354" s="109"/>
      <c r="BE354" s="109"/>
      <c r="BF354" s="109"/>
      <c r="BG354" s="109"/>
    </row>
    <row r="355" spans="1:59" ht="14.25" customHeight="1">
      <c r="A355" s="83"/>
      <c r="B355" s="83"/>
      <c r="C355" s="242"/>
      <c r="D355" s="83"/>
      <c r="E355" s="83"/>
      <c r="F355" s="83"/>
      <c r="G355" s="83"/>
      <c r="H355" s="83"/>
      <c r="I355" s="83"/>
      <c r="J355" s="83"/>
      <c r="K355" s="83"/>
      <c r="L355" s="83"/>
      <c r="M355" s="83"/>
      <c r="N355" s="83"/>
      <c r="O355" s="83"/>
      <c r="P355" s="83"/>
      <c r="Q355" s="83"/>
      <c r="R355" s="83"/>
      <c r="S355" s="83"/>
      <c r="T355" s="83"/>
      <c r="U355" s="83"/>
      <c r="V355" s="83"/>
      <c r="W355" s="83"/>
      <c r="X355" s="83"/>
      <c r="Y355" s="83"/>
      <c r="Z355" s="244"/>
      <c r="AA355" s="245"/>
      <c r="AB355" s="244" t="str">
        <f t="shared" si="9"/>
        <v/>
      </c>
      <c r="AC355" s="83"/>
      <c r="AD355" s="83"/>
      <c r="AE355" s="83"/>
      <c r="AF355" s="83"/>
      <c r="AG355" s="83"/>
      <c r="AH355" s="83"/>
      <c r="AI355" s="83"/>
      <c r="AJ355" s="83"/>
      <c r="AK355" s="83"/>
      <c r="AL355" s="248" t="str">
        <f t="shared" si="15"/>
        <v/>
      </c>
      <c r="AM355" s="250"/>
      <c r="AN355" s="228" t="str">
        <f>+IF(A355="","",IF(C355="",70,VLOOKUP(I355,Hoja2!A:D,4,0)))</f>
        <v/>
      </c>
      <c r="AO355" s="109"/>
      <c r="AP355" s="109"/>
      <c r="AQ355" s="109"/>
      <c r="AR355" s="109"/>
      <c r="AS355" s="109"/>
      <c r="AT355" s="109"/>
      <c r="AU355" s="109"/>
      <c r="AV355" s="109"/>
      <c r="AW355" s="109"/>
      <c r="AX355" s="109"/>
      <c r="AY355" s="109"/>
      <c r="AZ355" s="109"/>
      <c r="BA355" s="109"/>
      <c r="BB355" s="109"/>
      <c r="BC355" s="109"/>
      <c r="BD355" s="109"/>
      <c r="BE355" s="109"/>
      <c r="BF355" s="109"/>
      <c r="BG355" s="109"/>
    </row>
    <row r="356" spans="1:59" ht="14.25" customHeight="1">
      <c r="A356" s="83"/>
      <c r="B356" s="83"/>
      <c r="C356" s="242"/>
      <c r="D356" s="83"/>
      <c r="E356" s="83"/>
      <c r="F356" s="83"/>
      <c r="G356" s="83"/>
      <c r="H356" s="83"/>
      <c r="I356" s="83"/>
      <c r="J356" s="83"/>
      <c r="K356" s="83"/>
      <c r="L356" s="83"/>
      <c r="M356" s="83"/>
      <c r="N356" s="83"/>
      <c r="O356" s="83"/>
      <c r="P356" s="83"/>
      <c r="Q356" s="83"/>
      <c r="R356" s="83"/>
      <c r="S356" s="83"/>
      <c r="T356" s="83"/>
      <c r="U356" s="83"/>
      <c r="V356" s="83"/>
      <c r="W356" s="83"/>
      <c r="X356" s="83"/>
      <c r="Y356" s="83"/>
      <c r="Z356" s="244"/>
      <c r="AA356" s="245"/>
      <c r="AB356" s="244" t="str">
        <f t="shared" si="9"/>
        <v/>
      </c>
      <c r="AC356" s="83"/>
      <c r="AD356" s="83"/>
      <c r="AE356" s="83"/>
      <c r="AF356" s="83"/>
      <c r="AG356" s="83"/>
      <c r="AH356" s="83"/>
      <c r="AI356" s="83"/>
      <c r="AJ356" s="83"/>
      <c r="AK356" s="83"/>
      <c r="AL356" s="248" t="str">
        <f t="shared" si="15"/>
        <v/>
      </c>
      <c r="AM356" s="250"/>
      <c r="AN356" s="228" t="str">
        <f>+IF(A356="","",IF(C356="",70,VLOOKUP(I356,Hoja2!A:D,4,0)))</f>
        <v/>
      </c>
      <c r="AO356" s="109"/>
      <c r="AP356" s="109"/>
      <c r="AQ356" s="109"/>
      <c r="AR356" s="109"/>
      <c r="AS356" s="109"/>
      <c r="AT356" s="109"/>
      <c r="AU356" s="109"/>
      <c r="AV356" s="109"/>
      <c r="AW356" s="109"/>
      <c r="AX356" s="109"/>
      <c r="AY356" s="109"/>
      <c r="AZ356" s="109"/>
      <c r="BA356" s="109"/>
      <c r="BB356" s="109"/>
      <c r="BC356" s="109"/>
      <c r="BD356" s="109"/>
      <c r="BE356" s="109"/>
      <c r="BF356" s="109"/>
      <c r="BG356" s="109"/>
    </row>
    <row r="357" spans="1:59" ht="14.25" customHeight="1">
      <c r="A357" s="83"/>
      <c r="B357" s="83"/>
      <c r="C357" s="242"/>
      <c r="D357" s="83"/>
      <c r="E357" s="83"/>
      <c r="F357" s="83"/>
      <c r="G357" s="83"/>
      <c r="H357" s="83"/>
      <c r="I357" s="83"/>
      <c r="J357" s="83"/>
      <c r="K357" s="83"/>
      <c r="L357" s="83"/>
      <c r="M357" s="83"/>
      <c r="N357" s="83"/>
      <c r="O357" s="83"/>
      <c r="P357" s="83"/>
      <c r="Q357" s="83"/>
      <c r="R357" s="83"/>
      <c r="S357" s="83"/>
      <c r="T357" s="83"/>
      <c r="U357" s="83"/>
      <c r="V357" s="83"/>
      <c r="W357" s="83"/>
      <c r="X357" s="83"/>
      <c r="Y357" s="83"/>
      <c r="Z357" s="244"/>
      <c r="AA357" s="245"/>
      <c r="AB357" s="244" t="str">
        <f t="shared" si="9"/>
        <v/>
      </c>
      <c r="AC357" s="83"/>
      <c r="AD357" s="83"/>
      <c r="AE357" s="83"/>
      <c r="AF357" s="83"/>
      <c r="AG357" s="83"/>
      <c r="AH357" s="83"/>
      <c r="AI357" s="83"/>
      <c r="AJ357" s="83"/>
      <c r="AK357" s="83"/>
      <c r="AL357" s="248" t="str">
        <f t="shared" si="15"/>
        <v/>
      </c>
      <c r="AM357" s="250"/>
      <c r="AN357" s="228" t="str">
        <f>+IF(A357="","",IF(C357="",70,VLOOKUP(I357,Hoja2!A:D,4,0)))</f>
        <v/>
      </c>
      <c r="AO357" s="109"/>
      <c r="AP357" s="109"/>
      <c r="AQ357" s="109"/>
      <c r="AR357" s="109"/>
      <c r="AS357" s="109"/>
      <c r="AT357" s="109"/>
      <c r="AU357" s="109"/>
      <c r="AV357" s="109"/>
      <c r="AW357" s="109"/>
      <c r="AX357" s="109"/>
      <c r="AY357" s="109"/>
      <c r="AZ357" s="109"/>
      <c r="BA357" s="109"/>
      <c r="BB357" s="109"/>
      <c r="BC357" s="109"/>
      <c r="BD357" s="109"/>
      <c r="BE357" s="109"/>
      <c r="BF357" s="109"/>
      <c r="BG357" s="109"/>
    </row>
    <row r="358" spans="1:59" ht="14.25" customHeight="1">
      <c r="A358" s="83"/>
      <c r="B358" s="83"/>
      <c r="C358" s="242"/>
      <c r="D358" s="83"/>
      <c r="E358" s="83"/>
      <c r="F358" s="83"/>
      <c r="G358" s="83"/>
      <c r="H358" s="83"/>
      <c r="I358" s="83"/>
      <c r="J358" s="83"/>
      <c r="K358" s="83"/>
      <c r="L358" s="83"/>
      <c r="M358" s="83"/>
      <c r="N358" s="83"/>
      <c r="O358" s="83"/>
      <c r="P358" s="83"/>
      <c r="Q358" s="83"/>
      <c r="R358" s="83"/>
      <c r="S358" s="83"/>
      <c r="T358" s="83"/>
      <c r="U358" s="83"/>
      <c r="V358" s="83"/>
      <c r="W358" s="83"/>
      <c r="X358" s="83"/>
      <c r="Y358" s="83"/>
      <c r="Z358" s="244"/>
      <c r="AA358" s="245"/>
      <c r="AB358" s="244" t="str">
        <f t="shared" si="9"/>
        <v/>
      </c>
      <c r="AC358" s="83"/>
      <c r="AD358" s="83"/>
      <c r="AE358" s="83"/>
      <c r="AF358" s="83"/>
      <c r="AG358" s="83"/>
      <c r="AH358" s="83"/>
      <c r="AI358" s="83"/>
      <c r="AJ358" s="83"/>
      <c r="AK358" s="83"/>
      <c r="AL358" s="248" t="str">
        <f t="shared" si="15"/>
        <v/>
      </c>
      <c r="AM358" s="250"/>
      <c r="AN358" s="228" t="str">
        <f>+IF(A358="","",IF(C358="",70,VLOOKUP(I358,Hoja2!A:D,4,0)))</f>
        <v/>
      </c>
      <c r="AO358" s="109"/>
      <c r="AP358" s="109"/>
      <c r="AQ358" s="109"/>
      <c r="AR358" s="109"/>
      <c r="AS358" s="109"/>
      <c r="AT358" s="109"/>
      <c r="AU358" s="109"/>
      <c r="AV358" s="109"/>
      <c r="AW358" s="109"/>
      <c r="AX358" s="109"/>
      <c r="AY358" s="109"/>
      <c r="AZ358" s="109"/>
      <c r="BA358" s="109"/>
      <c r="BB358" s="109"/>
      <c r="BC358" s="109"/>
      <c r="BD358" s="109"/>
      <c r="BE358" s="109"/>
      <c r="BF358" s="109"/>
      <c r="BG358" s="109"/>
    </row>
    <row r="359" spans="1:59" ht="14.25" customHeight="1">
      <c r="A359" s="83"/>
      <c r="B359" s="83"/>
      <c r="C359" s="242"/>
      <c r="D359" s="83"/>
      <c r="E359" s="83"/>
      <c r="F359" s="83"/>
      <c r="G359" s="83"/>
      <c r="H359" s="83"/>
      <c r="I359" s="83"/>
      <c r="J359" s="83"/>
      <c r="K359" s="83"/>
      <c r="L359" s="83"/>
      <c r="M359" s="83"/>
      <c r="N359" s="83"/>
      <c r="O359" s="83"/>
      <c r="P359" s="83"/>
      <c r="Q359" s="83"/>
      <c r="R359" s="83"/>
      <c r="S359" s="83"/>
      <c r="T359" s="83"/>
      <c r="U359" s="83"/>
      <c r="V359" s="83"/>
      <c r="W359" s="83"/>
      <c r="X359" s="83"/>
      <c r="Y359" s="83"/>
      <c r="Z359" s="244"/>
      <c r="AA359" s="245"/>
      <c r="AB359" s="244" t="str">
        <f t="shared" si="9"/>
        <v/>
      </c>
      <c r="AC359" s="83"/>
      <c r="AD359" s="83"/>
      <c r="AE359" s="83"/>
      <c r="AF359" s="83"/>
      <c r="AG359" s="83"/>
      <c r="AH359" s="83"/>
      <c r="AI359" s="83"/>
      <c r="AJ359" s="83"/>
      <c r="AK359" s="83"/>
      <c r="AL359" s="248" t="str">
        <f t="shared" si="15"/>
        <v/>
      </c>
      <c r="AM359" s="250"/>
      <c r="AN359" s="228" t="str">
        <f>+IF(A359="","",IF(C359="",70,VLOOKUP(I359,Hoja2!A:D,4,0)))</f>
        <v/>
      </c>
      <c r="AO359" s="109"/>
      <c r="AP359" s="109"/>
      <c r="AQ359" s="109"/>
      <c r="AR359" s="109"/>
      <c r="AS359" s="109"/>
      <c r="AT359" s="109"/>
      <c r="AU359" s="109"/>
      <c r="AV359" s="109"/>
      <c r="AW359" s="109"/>
      <c r="AX359" s="109"/>
      <c r="AY359" s="109"/>
      <c r="AZ359" s="109"/>
      <c r="BA359" s="109"/>
      <c r="BB359" s="109"/>
      <c r="BC359" s="109"/>
      <c r="BD359" s="109"/>
      <c r="BE359" s="109"/>
      <c r="BF359" s="109"/>
      <c r="BG359" s="109"/>
    </row>
    <row r="360" spans="1:59" ht="14.25" customHeight="1">
      <c r="A360" s="83"/>
      <c r="B360" s="83"/>
      <c r="C360" s="242"/>
      <c r="D360" s="83"/>
      <c r="E360" s="83"/>
      <c r="F360" s="83"/>
      <c r="G360" s="83"/>
      <c r="H360" s="83"/>
      <c r="I360" s="83"/>
      <c r="J360" s="83"/>
      <c r="K360" s="83"/>
      <c r="L360" s="83"/>
      <c r="M360" s="83"/>
      <c r="N360" s="83"/>
      <c r="O360" s="83"/>
      <c r="P360" s="83"/>
      <c r="Q360" s="83"/>
      <c r="R360" s="83"/>
      <c r="S360" s="83"/>
      <c r="T360" s="83"/>
      <c r="U360" s="83"/>
      <c r="V360" s="83"/>
      <c r="W360" s="83"/>
      <c r="X360" s="83"/>
      <c r="Y360" s="83"/>
      <c r="Z360" s="244"/>
      <c r="AA360" s="245"/>
      <c r="AB360" s="244" t="str">
        <f t="shared" si="9"/>
        <v/>
      </c>
      <c r="AC360" s="83"/>
      <c r="AD360" s="83"/>
      <c r="AE360" s="83"/>
      <c r="AF360" s="83"/>
      <c r="AG360" s="83"/>
      <c r="AH360" s="83"/>
      <c r="AI360" s="83"/>
      <c r="AJ360" s="83"/>
      <c r="AK360" s="83"/>
      <c r="AL360" s="248" t="str">
        <f t="shared" si="15"/>
        <v/>
      </c>
      <c r="AM360" s="250"/>
      <c r="AN360" s="228" t="str">
        <f>+IF(A360="","",IF(C360="",70,VLOOKUP(I360,Hoja2!A:D,4,0)))</f>
        <v/>
      </c>
      <c r="AO360" s="109"/>
      <c r="AP360" s="109"/>
      <c r="AQ360" s="109"/>
      <c r="AR360" s="109"/>
      <c r="AS360" s="109"/>
      <c r="AT360" s="109"/>
      <c r="AU360" s="109"/>
      <c r="AV360" s="109"/>
      <c r="AW360" s="109"/>
      <c r="AX360" s="109"/>
      <c r="AY360" s="109"/>
      <c r="AZ360" s="109"/>
      <c r="BA360" s="109"/>
      <c r="BB360" s="109"/>
      <c r="BC360" s="109"/>
      <c r="BD360" s="109"/>
      <c r="BE360" s="109"/>
      <c r="BF360" s="109"/>
      <c r="BG360" s="109"/>
    </row>
    <row r="361" spans="1:59" ht="14.25" customHeight="1">
      <c r="A361" s="83"/>
      <c r="B361" s="83"/>
      <c r="C361" s="242"/>
      <c r="D361" s="83"/>
      <c r="E361" s="83"/>
      <c r="F361" s="83"/>
      <c r="G361" s="83"/>
      <c r="H361" s="83"/>
      <c r="I361" s="83"/>
      <c r="J361" s="83"/>
      <c r="K361" s="83"/>
      <c r="L361" s="83"/>
      <c r="M361" s="83"/>
      <c r="N361" s="83"/>
      <c r="O361" s="83"/>
      <c r="P361" s="83"/>
      <c r="Q361" s="83"/>
      <c r="R361" s="83"/>
      <c r="S361" s="83"/>
      <c r="T361" s="83"/>
      <c r="U361" s="83"/>
      <c r="V361" s="83"/>
      <c r="W361" s="83"/>
      <c r="X361" s="83"/>
      <c r="Y361" s="83"/>
      <c r="Z361" s="244"/>
      <c r="AA361" s="245"/>
      <c r="AB361" s="244" t="str">
        <f t="shared" si="9"/>
        <v/>
      </c>
      <c r="AC361" s="83"/>
      <c r="AD361" s="83"/>
      <c r="AE361" s="83"/>
      <c r="AF361" s="83"/>
      <c r="AG361" s="83"/>
      <c r="AH361" s="83"/>
      <c r="AI361" s="83"/>
      <c r="AJ361" s="83"/>
      <c r="AK361" s="83"/>
      <c r="AL361" s="248" t="str">
        <f t="shared" si="15"/>
        <v/>
      </c>
      <c r="AM361" s="250"/>
      <c r="AN361" s="228" t="str">
        <f>+IF(A361="","",IF(C361="",70,VLOOKUP(I361,Hoja2!A:D,4,0)))</f>
        <v/>
      </c>
      <c r="AO361" s="109"/>
      <c r="AP361" s="109"/>
      <c r="AQ361" s="109"/>
      <c r="AR361" s="109"/>
      <c r="AS361" s="109"/>
      <c r="AT361" s="109"/>
      <c r="AU361" s="109"/>
      <c r="AV361" s="109"/>
      <c r="AW361" s="109"/>
      <c r="AX361" s="109"/>
      <c r="AY361" s="109"/>
      <c r="AZ361" s="109"/>
      <c r="BA361" s="109"/>
      <c r="BB361" s="109"/>
      <c r="BC361" s="109"/>
      <c r="BD361" s="109"/>
      <c r="BE361" s="109"/>
      <c r="BF361" s="109"/>
      <c r="BG361" s="109"/>
    </row>
    <row r="362" spans="1:59" ht="14.25" customHeight="1">
      <c r="A362" s="83"/>
      <c r="B362" s="83"/>
      <c r="C362" s="242"/>
      <c r="D362" s="83"/>
      <c r="E362" s="83"/>
      <c r="F362" s="83"/>
      <c r="G362" s="83"/>
      <c r="H362" s="83"/>
      <c r="I362" s="83"/>
      <c r="J362" s="83"/>
      <c r="K362" s="83"/>
      <c r="L362" s="83"/>
      <c r="M362" s="83"/>
      <c r="N362" s="83"/>
      <c r="O362" s="83"/>
      <c r="P362" s="83"/>
      <c r="Q362" s="83"/>
      <c r="R362" s="83"/>
      <c r="S362" s="83"/>
      <c r="T362" s="83"/>
      <c r="U362" s="83"/>
      <c r="V362" s="83"/>
      <c r="W362" s="83"/>
      <c r="X362" s="83"/>
      <c r="Y362" s="83"/>
      <c r="Z362" s="244"/>
      <c r="AA362" s="245"/>
      <c r="AB362" s="244" t="str">
        <f t="shared" si="9"/>
        <v/>
      </c>
      <c r="AC362" s="83"/>
      <c r="AD362" s="83"/>
      <c r="AE362" s="83"/>
      <c r="AF362" s="83"/>
      <c r="AG362" s="83"/>
      <c r="AH362" s="83"/>
      <c r="AI362" s="83"/>
      <c r="AJ362" s="83"/>
      <c r="AK362" s="83"/>
      <c r="AL362" s="248" t="str">
        <f t="shared" si="15"/>
        <v/>
      </c>
      <c r="AM362" s="250"/>
      <c r="AN362" s="228" t="str">
        <f>+IF(A362="","",IF(C362="",70,VLOOKUP(I362,Hoja2!A:D,4,0)))</f>
        <v/>
      </c>
      <c r="AO362" s="109"/>
      <c r="AP362" s="109"/>
      <c r="AQ362" s="109"/>
      <c r="AR362" s="109"/>
      <c r="AS362" s="109"/>
      <c r="AT362" s="109"/>
      <c r="AU362" s="109"/>
      <c r="AV362" s="109"/>
      <c r="AW362" s="109"/>
      <c r="AX362" s="109"/>
      <c r="AY362" s="109"/>
      <c r="AZ362" s="109"/>
      <c r="BA362" s="109"/>
      <c r="BB362" s="109"/>
      <c r="BC362" s="109"/>
      <c r="BD362" s="109"/>
      <c r="BE362" s="109"/>
      <c r="BF362" s="109"/>
      <c r="BG362" s="109"/>
    </row>
    <row r="363" spans="1:59" ht="14.25" customHeight="1">
      <c r="A363" s="83"/>
      <c r="B363" s="83"/>
      <c r="C363" s="242"/>
      <c r="D363" s="83"/>
      <c r="E363" s="83"/>
      <c r="F363" s="83"/>
      <c r="G363" s="83"/>
      <c r="H363" s="83"/>
      <c r="I363" s="83"/>
      <c r="J363" s="83"/>
      <c r="K363" s="83"/>
      <c r="L363" s="83"/>
      <c r="M363" s="83"/>
      <c r="N363" s="83"/>
      <c r="O363" s="83"/>
      <c r="P363" s="83"/>
      <c r="Q363" s="83"/>
      <c r="R363" s="83"/>
      <c r="S363" s="83"/>
      <c r="T363" s="83"/>
      <c r="U363" s="83"/>
      <c r="V363" s="83"/>
      <c r="W363" s="83"/>
      <c r="X363" s="83"/>
      <c r="Y363" s="83"/>
      <c r="Z363" s="244"/>
      <c r="AA363" s="245"/>
      <c r="AB363" s="244" t="str">
        <f t="shared" si="9"/>
        <v/>
      </c>
      <c r="AC363" s="83"/>
      <c r="AD363" s="83"/>
      <c r="AE363" s="83"/>
      <c r="AF363" s="83"/>
      <c r="AG363" s="83"/>
      <c r="AH363" s="83"/>
      <c r="AI363" s="83"/>
      <c r="AJ363" s="83"/>
      <c r="AK363" s="83"/>
      <c r="AL363" s="248" t="str">
        <f t="shared" si="15"/>
        <v/>
      </c>
      <c r="AM363" s="250"/>
      <c r="AN363" s="228" t="str">
        <f>+IF(A363="","",IF(C363="",70,VLOOKUP(I363,Hoja2!A:D,4,0)))</f>
        <v/>
      </c>
      <c r="AO363" s="109"/>
      <c r="AP363" s="109"/>
      <c r="AQ363" s="109"/>
      <c r="AR363" s="109"/>
      <c r="AS363" s="109"/>
      <c r="AT363" s="109"/>
      <c r="AU363" s="109"/>
      <c r="AV363" s="109"/>
      <c r="AW363" s="109"/>
      <c r="AX363" s="109"/>
      <c r="AY363" s="109"/>
      <c r="AZ363" s="109"/>
      <c r="BA363" s="109"/>
      <c r="BB363" s="109"/>
      <c r="BC363" s="109"/>
      <c r="BD363" s="109"/>
      <c r="BE363" s="109"/>
      <c r="BF363" s="109"/>
      <c r="BG363" s="109"/>
    </row>
    <row r="364" spans="1:59" ht="14.25" customHeight="1">
      <c r="A364" s="83"/>
      <c r="B364" s="83"/>
      <c r="C364" s="242"/>
      <c r="D364" s="83"/>
      <c r="E364" s="83"/>
      <c r="F364" s="83"/>
      <c r="G364" s="83"/>
      <c r="H364" s="83"/>
      <c r="I364" s="83"/>
      <c r="J364" s="83"/>
      <c r="K364" s="83"/>
      <c r="L364" s="83"/>
      <c r="M364" s="83"/>
      <c r="N364" s="83"/>
      <c r="O364" s="83"/>
      <c r="P364" s="83"/>
      <c r="Q364" s="83"/>
      <c r="R364" s="83"/>
      <c r="S364" s="83"/>
      <c r="T364" s="83"/>
      <c r="U364" s="83"/>
      <c r="V364" s="83"/>
      <c r="W364" s="83"/>
      <c r="X364" s="83"/>
      <c r="Y364" s="83"/>
      <c r="Z364" s="244"/>
      <c r="AA364" s="245"/>
      <c r="AB364" s="244" t="str">
        <f t="shared" si="9"/>
        <v/>
      </c>
      <c r="AC364" s="83"/>
      <c r="AD364" s="83"/>
      <c r="AE364" s="83"/>
      <c r="AF364" s="83"/>
      <c r="AG364" s="83"/>
      <c r="AH364" s="83"/>
      <c r="AI364" s="83"/>
      <c r="AJ364" s="83"/>
      <c r="AK364" s="83"/>
      <c r="AL364" s="248" t="str">
        <f t="shared" si="15"/>
        <v/>
      </c>
      <c r="AM364" s="250"/>
      <c r="AN364" s="228" t="str">
        <f>+IF(A364="","",IF(C364="",70,VLOOKUP(I364,Hoja2!A:D,4,0)))</f>
        <v/>
      </c>
      <c r="AO364" s="109"/>
      <c r="AP364" s="109"/>
      <c r="AQ364" s="109"/>
      <c r="AR364" s="109"/>
      <c r="AS364" s="109"/>
      <c r="AT364" s="109"/>
      <c r="AU364" s="109"/>
      <c r="AV364" s="109"/>
      <c r="AW364" s="109"/>
      <c r="AX364" s="109"/>
      <c r="AY364" s="109"/>
      <c r="AZ364" s="109"/>
      <c r="BA364" s="109"/>
      <c r="BB364" s="109"/>
      <c r="BC364" s="109"/>
      <c r="BD364" s="109"/>
      <c r="BE364" s="109"/>
      <c r="BF364" s="109"/>
      <c r="BG364" s="109"/>
    </row>
    <row r="365" spans="1:59" ht="14.25" customHeight="1">
      <c r="A365" s="83"/>
      <c r="B365" s="83"/>
      <c r="C365" s="242"/>
      <c r="D365" s="83"/>
      <c r="E365" s="83"/>
      <c r="F365" s="83"/>
      <c r="G365" s="83"/>
      <c r="H365" s="83"/>
      <c r="I365" s="83"/>
      <c r="J365" s="83"/>
      <c r="K365" s="83"/>
      <c r="L365" s="83"/>
      <c r="M365" s="83"/>
      <c r="N365" s="83"/>
      <c r="O365" s="83"/>
      <c r="P365" s="83"/>
      <c r="Q365" s="83"/>
      <c r="R365" s="83"/>
      <c r="S365" s="83"/>
      <c r="T365" s="83"/>
      <c r="U365" s="83"/>
      <c r="V365" s="83"/>
      <c r="W365" s="83"/>
      <c r="X365" s="83"/>
      <c r="Y365" s="83"/>
      <c r="Z365" s="244"/>
      <c r="AA365" s="245"/>
      <c r="AB365" s="244" t="str">
        <f t="shared" si="9"/>
        <v/>
      </c>
      <c r="AC365" s="83"/>
      <c r="AD365" s="83"/>
      <c r="AE365" s="83"/>
      <c r="AF365" s="83"/>
      <c r="AG365" s="83"/>
      <c r="AH365" s="83"/>
      <c r="AI365" s="83"/>
      <c r="AJ365" s="83"/>
      <c r="AK365" s="83"/>
      <c r="AL365" s="248" t="str">
        <f t="shared" si="15"/>
        <v/>
      </c>
      <c r="AM365" s="250"/>
      <c r="AN365" s="228" t="str">
        <f>+IF(A365="","",IF(C365="",70,VLOOKUP(I365,Hoja2!A:D,4,0)))</f>
        <v/>
      </c>
      <c r="AO365" s="109"/>
      <c r="AP365" s="109"/>
      <c r="AQ365" s="109"/>
      <c r="AR365" s="109"/>
      <c r="AS365" s="109"/>
      <c r="AT365" s="109"/>
      <c r="AU365" s="109"/>
      <c r="AV365" s="109"/>
      <c r="AW365" s="109"/>
      <c r="AX365" s="109"/>
      <c r="AY365" s="109"/>
      <c r="AZ365" s="109"/>
      <c r="BA365" s="109"/>
      <c r="BB365" s="109"/>
      <c r="BC365" s="109"/>
      <c r="BD365" s="109"/>
      <c r="BE365" s="109"/>
      <c r="BF365" s="109"/>
      <c r="BG365" s="109"/>
    </row>
    <row r="366" spans="1:59" ht="14.25" customHeight="1">
      <c r="A366" s="83"/>
      <c r="B366" s="83"/>
      <c r="C366" s="242"/>
      <c r="D366" s="83"/>
      <c r="E366" s="83"/>
      <c r="F366" s="83"/>
      <c r="G366" s="83"/>
      <c r="H366" s="83"/>
      <c r="I366" s="83"/>
      <c r="J366" s="83"/>
      <c r="K366" s="83"/>
      <c r="L366" s="83"/>
      <c r="M366" s="83"/>
      <c r="N366" s="83"/>
      <c r="O366" s="83"/>
      <c r="P366" s="83"/>
      <c r="Q366" s="83"/>
      <c r="R366" s="83"/>
      <c r="S366" s="83"/>
      <c r="T366" s="83"/>
      <c r="U366" s="83"/>
      <c r="V366" s="83"/>
      <c r="W366" s="83"/>
      <c r="X366" s="83"/>
      <c r="Y366" s="83"/>
      <c r="Z366" s="244"/>
      <c r="AA366" s="245"/>
      <c r="AB366" s="244" t="str">
        <f t="shared" si="9"/>
        <v/>
      </c>
      <c r="AC366" s="83"/>
      <c r="AD366" s="83"/>
      <c r="AE366" s="83"/>
      <c r="AF366" s="83"/>
      <c r="AG366" s="83"/>
      <c r="AH366" s="83"/>
      <c r="AI366" s="83"/>
      <c r="AJ366" s="83"/>
      <c r="AK366" s="83"/>
      <c r="AL366" s="248" t="str">
        <f t="shared" si="15"/>
        <v/>
      </c>
      <c r="AM366" s="250"/>
      <c r="AN366" s="228" t="str">
        <f>+IF(A366="","",IF(C366="",70,VLOOKUP(I366,Hoja2!A:D,4,0)))</f>
        <v/>
      </c>
      <c r="AO366" s="109"/>
      <c r="AP366" s="109"/>
      <c r="AQ366" s="109"/>
      <c r="AR366" s="109"/>
      <c r="AS366" s="109"/>
      <c r="AT366" s="109"/>
      <c r="AU366" s="109"/>
      <c r="AV366" s="109"/>
      <c r="AW366" s="109"/>
      <c r="AX366" s="109"/>
      <c r="AY366" s="109"/>
      <c r="AZ366" s="109"/>
      <c r="BA366" s="109"/>
      <c r="BB366" s="109"/>
      <c r="BC366" s="109"/>
      <c r="BD366" s="109"/>
      <c r="BE366" s="109"/>
      <c r="BF366" s="109"/>
      <c r="BG366" s="109"/>
    </row>
    <row r="367" spans="1:59" ht="14.25" customHeight="1">
      <c r="A367" s="83"/>
      <c r="B367" s="83"/>
      <c r="C367" s="242"/>
      <c r="D367" s="83"/>
      <c r="E367" s="83"/>
      <c r="F367" s="83"/>
      <c r="G367" s="83"/>
      <c r="H367" s="83"/>
      <c r="I367" s="83"/>
      <c r="J367" s="83"/>
      <c r="K367" s="83"/>
      <c r="L367" s="83"/>
      <c r="M367" s="83"/>
      <c r="N367" s="83"/>
      <c r="O367" s="83"/>
      <c r="P367" s="83"/>
      <c r="Q367" s="83"/>
      <c r="R367" s="83"/>
      <c r="S367" s="83"/>
      <c r="T367" s="83"/>
      <c r="U367" s="83"/>
      <c r="V367" s="83"/>
      <c r="W367" s="83"/>
      <c r="X367" s="83"/>
      <c r="Y367" s="83"/>
      <c r="Z367" s="244"/>
      <c r="AA367" s="245"/>
      <c r="AB367" s="244" t="str">
        <f t="shared" si="9"/>
        <v/>
      </c>
      <c r="AC367" s="83"/>
      <c r="AD367" s="83"/>
      <c r="AE367" s="83"/>
      <c r="AF367" s="83"/>
      <c r="AG367" s="83"/>
      <c r="AH367" s="83"/>
      <c r="AI367" s="83"/>
      <c r="AJ367" s="83"/>
      <c r="AK367" s="83"/>
      <c r="AL367" s="248" t="str">
        <f t="shared" si="15"/>
        <v/>
      </c>
      <c r="AM367" s="250"/>
      <c r="AN367" s="228" t="str">
        <f>+IF(A367="","",IF(C367="",70,VLOOKUP(I367,Hoja2!A:D,4,0)))</f>
        <v/>
      </c>
      <c r="AO367" s="109"/>
      <c r="AP367" s="109"/>
      <c r="AQ367" s="109"/>
      <c r="AR367" s="109"/>
      <c r="AS367" s="109"/>
      <c r="AT367" s="109"/>
      <c r="AU367" s="109"/>
      <c r="AV367" s="109"/>
      <c r="AW367" s="109"/>
      <c r="AX367" s="109"/>
      <c r="AY367" s="109"/>
      <c r="AZ367" s="109"/>
      <c r="BA367" s="109"/>
      <c r="BB367" s="109"/>
      <c r="BC367" s="109"/>
      <c r="BD367" s="109"/>
      <c r="BE367" s="109"/>
      <c r="BF367" s="109"/>
      <c r="BG367" s="109"/>
    </row>
    <row r="368" spans="1:59" ht="14.25" customHeight="1">
      <c r="A368" s="83"/>
      <c r="B368" s="83"/>
      <c r="C368" s="242"/>
      <c r="D368" s="83"/>
      <c r="E368" s="83"/>
      <c r="F368" s="83"/>
      <c r="G368" s="83"/>
      <c r="H368" s="83"/>
      <c r="I368" s="83"/>
      <c r="J368" s="83"/>
      <c r="K368" s="83"/>
      <c r="L368" s="83"/>
      <c r="M368" s="83"/>
      <c r="N368" s="83"/>
      <c r="O368" s="83"/>
      <c r="P368" s="83"/>
      <c r="Q368" s="83"/>
      <c r="R368" s="83"/>
      <c r="S368" s="83"/>
      <c r="T368" s="83"/>
      <c r="U368" s="83"/>
      <c r="V368" s="83"/>
      <c r="W368" s="83"/>
      <c r="X368" s="83"/>
      <c r="Y368" s="83"/>
      <c r="Z368" s="244"/>
      <c r="AA368" s="245"/>
      <c r="AB368" s="244" t="str">
        <f t="shared" si="9"/>
        <v/>
      </c>
      <c r="AC368" s="83"/>
      <c r="AD368" s="83"/>
      <c r="AE368" s="83"/>
      <c r="AF368" s="83"/>
      <c r="AG368" s="83"/>
      <c r="AH368" s="83"/>
      <c r="AI368" s="83"/>
      <c r="AJ368" s="83"/>
      <c r="AK368" s="83"/>
      <c r="AL368" s="248" t="str">
        <f t="shared" si="15"/>
        <v/>
      </c>
      <c r="AM368" s="250"/>
      <c r="AN368" s="228" t="str">
        <f>+IF(A368="","",IF(C368="",70,VLOOKUP(I368,Hoja2!A:D,4,0)))</f>
        <v/>
      </c>
      <c r="AO368" s="109"/>
      <c r="AP368" s="109"/>
      <c r="AQ368" s="109"/>
      <c r="AR368" s="109"/>
      <c r="AS368" s="109"/>
      <c r="AT368" s="109"/>
      <c r="AU368" s="109"/>
      <c r="AV368" s="109"/>
      <c r="AW368" s="109"/>
      <c r="AX368" s="109"/>
      <c r="AY368" s="109"/>
      <c r="AZ368" s="109"/>
      <c r="BA368" s="109"/>
      <c r="BB368" s="109"/>
      <c r="BC368" s="109"/>
      <c r="BD368" s="109"/>
      <c r="BE368" s="109"/>
      <c r="BF368" s="109"/>
      <c r="BG368" s="109"/>
    </row>
    <row r="369" spans="1:59" ht="14.25" customHeight="1">
      <c r="A369" s="83"/>
      <c r="B369" s="83"/>
      <c r="C369" s="242"/>
      <c r="D369" s="83"/>
      <c r="E369" s="83"/>
      <c r="F369" s="83"/>
      <c r="G369" s="83"/>
      <c r="H369" s="83"/>
      <c r="I369" s="83"/>
      <c r="J369" s="83"/>
      <c r="K369" s="83"/>
      <c r="L369" s="83"/>
      <c r="M369" s="83"/>
      <c r="N369" s="83"/>
      <c r="O369" s="83"/>
      <c r="P369" s="83"/>
      <c r="Q369" s="83"/>
      <c r="R369" s="83"/>
      <c r="S369" s="83"/>
      <c r="T369" s="83"/>
      <c r="U369" s="83"/>
      <c r="V369" s="83"/>
      <c r="W369" s="83"/>
      <c r="X369" s="83"/>
      <c r="Y369" s="83"/>
      <c r="Z369" s="244"/>
      <c r="AA369" s="245"/>
      <c r="AB369" s="244" t="str">
        <f t="shared" si="9"/>
        <v/>
      </c>
      <c r="AC369" s="83"/>
      <c r="AD369" s="83"/>
      <c r="AE369" s="83"/>
      <c r="AF369" s="83"/>
      <c r="AG369" s="83"/>
      <c r="AH369" s="83"/>
      <c r="AI369" s="83"/>
      <c r="AJ369" s="83"/>
      <c r="AK369" s="83"/>
      <c r="AL369" s="248" t="str">
        <f t="shared" si="15"/>
        <v/>
      </c>
      <c r="AM369" s="250"/>
      <c r="AN369" s="228" t="str">
        <f>+IF(A369="","",IF(C369="",70,VLOOKUP(I369,Hoja2!A:D,4,0)))</f>
        <v/>
      </c>
      <c r="AO369" s="109"/>
      <c r="AP369" s="109"/>
      <c r="AQ369" s="109"/>
      <c r="AR369" s="109"/>
      <c r="AS369" s="109"/>
      <c r="AT369" s="109"/>
      <c r="AU369" s="109"/>
      <c r="AV369" s="109"/>
      <c r="AW369" s="109"/>
      <c r="AX369" s="109"/>
      <c r="AY369" s="109"/>
      <c r="AZ369" s="109"/>
      <c r="BA369" s="109"/>
      <c r="BB369" s="109"/>
      <c r="BC369" s="109"/>
      <c r="BD369" s="109"/>
      <c r="BE369" s="109"/>
      <c r="BF369" s="109"/>
      <c r="BG369" s="109"/>
    </row>
    <row r="370" spans="1:59" ht="14.25" customHeight="1">
      <c r="A370" s="83"/>
      <c r="B370" s="83"/>
      <c r="C370" s="242"/>
      <c r="D370" s="83"/>
      <c r="E370" s="83"/>
      <c r="F370" s="83"/>
      <c r="G370" s="83"/>
      <c r="H370" s="83"/>
      <c r="I370" s="83"/>
      <c r="J370" s="83"/>
      <c r="K370" s="83"/>
      <c r="L370" s="83"/>
      <c r="M370" s="83"/>
      <c r="N370" s="83"/>
      <c r="O370" s="83"/>
      <c r="P370" s="83"/>
      <c r="Q370" s="83"/>
      <c r="R370" s="83"/>
      <c r="S370" s="83"/>
      <c r="T370" s="83"/>
      <c r="U370" s="83"/>
      <c r="V370" s="83"/>
      <c r="W370" s="83"/>
      <c r="X370" s="83"/>
      <c r="Y370" s="83"/>
      <c r="Z370" s="244"/>
      <c r="AA370" s="245"/>
      <c r="AB370" s="244" t="str">
        <f t="shared" si="9"/>
        <v/>
      </c>
      <c r="AC370" s="83"/>
      <c r="AD370" s="83"/>
      <c r="AE370" s="83"/>
      <c r="AF370" s="83"/>
      <c r="AG370" s="83"/>
      <c r="AH370" s="83"/>
      <c r="AI370" s="83"/>
      <c r="AJ370" s="83"/>
      <c r="AK370" s="83"/>
      <c r="AL370" s="248" t="str">
        <f t="shared" si="15"/>
        <v/>
      </c>
      <c r="AM370" s="250"/>
      <c r="AN370" s="228" t="str">
        <f>+IF(A370="","",IF(C370="",70,VLOOKUP(I370,Hoja2!A:D,4,0)))</f>
        <v/>
      </c>
      <c r="AO370" s="109"/>
      <c r="AP370" s="109"/>
      <c r="AQ370" s="109"/>
      <c r="AR370" s="109"/>
      <c r="AS370" s="109"/>
      <c r="AT370" s="109"/>
      <c r="AU370" s="109"/>
      <c r="AV370" s="109"/>
      <c r="AW370" s="109"/>
      <c r="AX370" s="109"/>
      <c r="AY370" s="109"/>
      <c r="AZ370" s="109"/>
      <c r="BA370" s="109"/>
      <c r="BB370" s="109"/>
      <c r="BC370" s="109"/>
      <c r="BD370" s="109"/>
      <c r="BE370" s="109"/>
      <c r="BF370" s="109"/>
      <c r="BG370" s="109"/>
    </row>
    <row r="371" spans="1:59" ht="14.25" customHeight="1">
      <c r="A371" s="83"/>
      <c r="B371" s="83"/>
      <c r="C371" s="242"/>
      <c r="D371" s="83"/>
      <c r="E371" s="83"/>
      <c r="F371" s="83"/>
      <c r="G371" s="83"/>
      <c r="H371" s="83"/>
      <c r="I371" s="83"/>
      <c r="J371" s="83"/>
      <c r="K371" s="83"/>
      <c r="L371" s="83"/>
      <c r="M371" s="83"/>
      <c r="N371" s="83"/>
      <c r="O371" s="83"/>
      <c r="P371" s="83"/>
      <c r="Q371" s="83"/>
      <c r="R371" s="83"/>
      <c r="S371" s="83"/>
      <c r="T371" s="83"/>
      <c r="U371" s="83"/>
      <c r="V371" s="83"/>
      <c r="W371" s="83"/>
      <c r="X371" s="83"/>
      <c r="Y371" s="83"/>
      <c r="Z371" s="244"/>
      <c r="AA371" s="245"/>
      <c r="AB371" s="244" t="str">
        <f t="shared" si="9"/>
        <v/>
      </c>
      <c r="AC371" s="83"/>
      <c r="AD371" s="83"/>
      <c r="AE371" s="83"/>
      <c r="AF371" s="83"/>
      <c r="AG371" s="83"/>
      <c r="AH371" s="83"/>
      <c r="AI371" s="83"/>
      <c r="AJ371" s="83"/>
      <c r="AK371" s="83"/>
      <c r="AL371" s="248" t="str">
        <f t="shared" si="15"/>
        <v/>
      </c>
      <c r="AM371" s="250"/>
      <c r="AN371" s="228" t="str">
        <f>+IF(A371="","",IF(C371="",70,VLOOKUP(I371,Hoja2!A:D,4,0)))</f>
        <v/>
      </c>
      <c r="AO371" s="109"/>
      <c r="AP371" s="109"/>
      <c r="AQ371" s="109"/>
      <c r="AR371" s="109"/>
      <c r="AS371" s="109"/>
      <c r="AT371" s="109"/>
      <c r="AU371" s="109"/>
      <c r="AV371" s="109"/>
      <c r="AW371" s="109"/>
      <c r="AX371" s="109"/>
      <c r="AY371" s="109"/>
      <c r="AZ371" s="109"/>
      <c r="BA371" s="109"/>
      <c r="BB371" s="109"/>
      <c r="BC371" s="109"/>
      <c r="BD371" s="109"/>
      <c r="BE371" s="109"/>
      <c r="BF371" s="109"/>
      <c r="BG371" s="109"/>
    </row>
    <row r="372" spans="1:59" ht="14.25" customHeight="1">
      <c r="A372" s="83"/>
      <c r="B372" s="83"/>
      <c r="C372" s="242"/>
      <c r="D372" s="83"/>
      <c r="E372" s="83"/>
      <c r="F372" s="83"/>
      <c r="G372" s="83"/>
      <c r="H372" s="83"/>
      <c r="I372" s="83"/>
      <c r="J372" s="83"/>
      <c r="K372" s="83"/>
      <c r="L372" s="83"/>
      <c r="M372" s="83"/>
      <c r="N372" s="83"/>
      <c r="O372" s="83"/>
      <c r="P372" s="83"/>
      <c r="Q372" s="83"/>
      <c r="R372" s="83"/>
      <c r="S372" s="83"/>
      <c r="T372" s="83"/>
      <c r="U372" s="83"/>
      <c r="V372" s="83"/>
      <c r="W372" s="83"/>
      <c r="X372" s="83"/>
      <c r="Y372" s="83"/>
      <c r="Z372" s="244"/>
      <c r="AA372" s="245"/>
      <c r="AB372" s="244" t="str">
        <f t="shared" si="9"/>
        <v/>
      </c>
      <c r="AC372" s="83"/>
      <c r="AD372" s="83"/>
      <c r="AE372" s="83"/>
      <c r="AF372" s="83"/>
      <c r="AG372" s="83"/>
      <c r="AH372" s="83"/>
      <c r="AI372" s="83"/>
      <c r="AJ372" s="83"/>
      <c r="AK372" s="83"/>
      <c r="AL372" s="248" t="str">
        <f t="shared" si="15"/>
        <v/>
      </c>
      <c r="AM372" s="250"/>
      <c r="AN372" s="228" t="str">
        <f>+IF(A372="","",IF(C372="",70,VLOOKUP(I372,Hoja2!A:D,4,0)))</f>
        <v/>
      </c>
      <c r="AO372" s="109"/>
      <c r="AP372" s="109"/>
      <c r="AQ372" s="109"/>
      <c r="AR372" s="109"/>
      <c r="AS372" s="109"/>
      <c r="AT372" s="109"/>
      <c r="AU372" s="109"/>
      <c r="AV372" s="109"/>
      <c r="AW372" s="109"/>
      <c r="AX372" s="109"/>
      <c r="AY372" s="109"/>
      <c r="AZ372" s="109"/>
      <c r="BA372" s="109"/>
      <c r="BB372" s="109"/>
      <c r="BC372" s="109"/>
      <c r="BD372" s="109"/>
      <c r="BE372" s="109"/>
      <c r="BF372" s="109"/>
      <c r="BG372" s="109"/>
    </row>
    <row r="373" spans="1:59" ht="14.25" customHeight="1">
      <c r="A373" s="83"/>
      <c r="B373" s="83"/>
      <c r="C373" s="242"/>
      <c r="D373" s="83"/>
      <c r="E373" s="83"/>
      <c r="F373" s="83"/>
      <c r="G373" s="83"/>
      <c r="H373" s="83"/>
      <c r="I373" s="83"/>
      <c r="J373" s="83"/>
      <c r="K373" s="83"/>
      <c r="L373" s="83"/>
      <c r="M373" s="83"/>
      <c r="N373" s="83"/>
      <c r="O373" s="83"/>
      <c r="P373" s="83"/>
      <c r="Q373" s="83"/>
      <c r="R373" s="83"/>
      <c r="S373" s="83"/>
      <c r="T373" s="83"/>
      <c r="U373" s="83"/>
      <c r="V373" s="83"/>
      <c r="W373" s="83"/>
      <c r="X373" s="83"/>
      <c r="Y373" s="83"/>
      <c r="Z373" s="244"/>
      <c r="AA373" s="245"/>
      <c r="AB373" s="244" t="str">
        <f t="shared" si="9"/>
        <v/>
      </c>
      <c r="AC373" s="83"/>
      <c r="AD373" s="83"/>
      <c r="AE373" s="83"/>
      <c r="AF373" s="83"/>
      <c r="AG373" s="83"/>
      <c r="AH373" s="83"/>
      <c r="AI373" s="83"/>
      <c r="AJ373" s="83"/>
      <c r="AK373" s="83"/>
      <c r="AL373" s="248" t="str">
        <f t="shared" si="15"/>
        <v/>
      </c>
      <c r="AM373" s="250"/>
      <c r="AN373" s="228" t="str">
        <f>+IF(A373="","",IF(C373="",70,VLOOKUP(I373,Hoja2!A:D,4,0)))</f>
        <v/>
      </c>
      <c r="AO373" s="109"/>
      <c r="AP373" s="109"/>
      <c r="AQ373" s="109"/>
      <c r="AR373" s="109"/>
      <c r="AS373" s="109"/>
      <c r="AT373" s="109"/>
      <c r="AU373" s="109"/>
      <c r="AV373" s="109"/>
      <c r="AW373" s="109"/>
      <c r="AX373" s="109"/>
      <c r="AY373" s="109"/>
      <c r="AZ373" s="109"/>
      <c r="BA373" s="109"/>
      <c r="BB373" s="109"/>
      <c r="BC373" s="109"/>
      <c r="BD373" s="109"/>
      <c r="BE373" s="109"/>
      <c r="BF373" s="109"/>
      <c r="BG373" s="109"/>
    </row>
    <row r="374" spans="1:59" ht="14.25" customHeight="1">
      <c r="A374" s="83"/>
      <c r="B374" s="83"/>
      <c r="C374" s="242"/>
      <c r="D374" s="83"/>
      <c r="E374" s="83"/>
      <c r="F374" s="83"/>
      <c r="G374" s="83"/>
      <c r="H374" s="83"/>
      <c r="I374" s="83"/>
      <c r="J374" s="83"/>
      <c r="K374" s="83"/>
      <c r="L374" s="83"/>
      <c r="M374" s="83"/>
      <c r="N374" s="83"/>
      <c r="O374" s="83"/>
      <c r="P374" s="83"/>
      <c r="Q374" s="83"/>
      <c r="R374" s="83"/>
      <c r="S374" s="83"/>
      <c r="T374" s="83"/>
      <c r="U374" s="83"/>
      <c r="V374" s="83"/>
      <c r="W374" s="83"/>
      <c r="X374" s="83"/>
      <c r="Y374" s="83"/>
      <c r="Z374" s="244"/>
      <c r="AA374" s="245"/>
      <c r="AB374" s="244" t="str">
        <f t="shared" si="9"/>
        <v/>
      </c>
      <c r="AC374" s="83"/>
      <c r="AD374" s="83"/>
      <c r="AE374" s="83"/>
      <c r="AF374" s="83"/>
      <c r="AG374" s="83"/>
      <c r="AH374" s="83"/>
      <c r="AI374" s="83"/>
      <c r="AJ374" s="83"/>
      <c r="AK374" s="83"/>
      <c r="AL374" s="248" t="str">
        <f t="shared" si="15"/>
        <v/>
      </c>
      <c r="AM374" s="250"/>
      <c r="AN374" s="228" t="str">
        <f>+IF(A374="","",IF(C374="",70,VLOOKUP(I374,Hoja2!A:D,4,0)))</f>
        <v/>
      </c>
      <c r="AO374" s="109"/>
      <c r="AP374" s="109"/>
      <c r="AQ374" s="109"/>
      <c r="AR374" s="109"/>
      <c r="AS374" s="109"/>
      <c r="AT374" s="109"/>
      <c r="AU374" s="109"/>
      <c r="AV374" s="109"/>
      <c r="AW374" s="109"/>
      <c r="AX374" s="109"/>
      <c r="AY374" s="109"/>
      <c r="AZ374" s="109"/>
      <c r="BA374" s="109"/>
      <c r="BB374" s="109"/>
      <c r="BC374" s="109"/>
      <c r="BD374" s="109"/>
      <c r="BE374" s="109"/>
      <c r="BF374" s="109"/>
      <c r="BG374" s="109"/>
    </row>
    <row r="375" spans="1:59" ht="14.25" customHeight="1">
      <c r="A375" s="83"/>
      <c r="B375" s="83"/>
      <c r="C375" s="242"/>
      <c r="D375" s="83"/>
      <c r="E375" s="83"/>
      <c r="F375" s="83"/>
      <c r="G375" s="83"/>
      <c r="H375" s="83"/>
      <c r="I375" s="83"/>
      <c r="J375" s="83"/>
      <c r="K375" s="83"/>
      <c r="L375" s="83"/>
      <c r="M375" s="83"/>
      <c r="N375" s="83"/>
      <c r="O375" s="83"/>
      <c r="P375" s="83"/>
      <c r="Q375" s="83"/>
      <c r="R375" s="83"/>
      <c r="S375" s="83"/>
      <c r="T375" s="83"/>
      <c r="U375" s="83"/>
      <c r="V375" s="83"/>
      <c r="W375" s="83"/>
      <c r="X375" s="83"/>
      <c r="Y375" s="83"/>
      <c r="Z375" s="244"/>
      <c r="AA375" s="245"/>
      <c r="AB375" s="244" t="str">
        <f t="shared" si="9"/>
        <v/>
      </c>
      <c r="AC375" s="83"/>
      <c r="AD375" s="83"/>
      <c r="AE375" s="83"/>
      <c r="AF375" s="83"/>
      <c r="AG375" s="83"/>
      <c r="AH375" s="83"/>
      <c r="AI375" s="83"/>
      <c r="AJ375" s="83"/>
      <c r="AK375" s="83"/>
      <c r="AL375" s="248" t="str">
        <f t="shared" si="15"/>
        <v/>
      </c>
      <c r="AM375" s="250"/>
      <c r="AN375" s="228" t="str">
        <f>+IF(A375="","",IF(C375="",70,VLOOKUP(I375,Hoja2!A:D,4,0)))</f>
        <v/>
      </c>
      <c r="AO375" s="109"/>
      <c r="AP375" s="109"/>
      <c r="AQ375" s="109"/>
      <c r="AR375" s="109"/>
      <c r="AS375" s="109"/>
      <c r="AT375" s="109"/>
      <c r="AU375" s="109"/>
      <c r="AV375" s="109"/>
      <c r="AW375" s="109"/>
      <c r="AX375" s="109"/>
      <c r="AY375" s="109"/>
      <c r="AZ375" s="109"/>
      <c r="BA375" s="109"/>
      <c r="BB375" s="109"/>
      <c r="BC375" s="109"/>
      <c r="BD375" s="109"/>
      <c r="BE375" s="109"/>
      <c r="BF375" s="109"/>
      <c r="BG375" s="109"/>
    </row>
    <row r="376" spans="1:59" ht="14.25" customHeight="1">
      <c r="A376" s="83"/>
      <c r="B376" s="83"/>
      <c r="C376" s="242"/>
      <c r="D376" s="83"/>
      <c r="E376" s="83"/>
      <c r="F376" s="83"/>
      <c r="G376" s="83"/>
      <c r="H376" s="83"/>
      <c r="I376" s="83"/>
      <c r="J376" s="83"/>
      <c r="K376" s="83"/>
      <c r="L376" s="83"/>
      <c r="M376" s="83"/>
      <c r="N376" s="83"/>
      <c r="O376" s="83"/>
      <c r="P376" s="83"/>
      <c r="Q376" s="83"/>
      <c r="R376" s="83"/>
      <c r="S376" s="83"/>
      <c r="T376" s="83"/>
      <c r="U376" s="83"/>
      <c r="V376" s="83"/>
      <c r="W376" s="83"/>
      <c r="X376" s="83"/>
      <c r="Y376" s="83"/>
      <c r="Z376" s="244"/>
      <c r="AA376" s="245"/>
      <c r="AB376" s="244" t="str">
        <f t="shared" si="9"/>
        <v/>
      </c>
      <c r="AC376" s="83"/>
      <c r="AD376" s="83"/>
      <c r="AE376" s="83"/>
      <c r="AF376" s="83"/>
      <c r="AG376" s="83"/>
      <c r="AH376" s="83"/>
      <c r="AI376" s="83"/>
      <c r="AJ376" s="83"/>
      <c r="AK376" s="83"/>
      <c r="AL376" s="248" t="str">
        <f t="shared" si="15"/>
        <v/>
      </c>
      <c r="AM376" s="250"/>
      <c r="AN376" s="228" t="str">
        <f>+IF(A376="","",IF(C376="",70,VLOOKUP(I376,Hoja2!A:D,4,0)))</f>
        <v/>
      </c>
      <c r="AO376" s="109"/>
      <c r="AP376" s="109"/>
      <c r="AQ376" s="109"/>
      <c r="AR376" s="109"/>
      <c r="AS376" s="109"/>
      <c r="AT376" s="109"/>
      <c r="AU376" s="109"/>
      <c r="AV376" s="109"/>
      <c r="AW376" s="109"/>
      <c r="AX376" s="109"/>
      <c r="AY376" s="109"/>
      <c r="AZ376" s="109"/>
      <c r="BA376" s="109"/>
      <c r="BB376" s="109"/>
      <c r="BC376" s="109"/>
      <c r="BD376" s="109"/>
      <c r="BE376" s="109"/>
      <c r="BF376" s="109"/>
      <c r="BG376" s="109"/>
    </row>
    <row r="377" spans="1:59" ht="14.25" customHeight="1">
      <c r="A377" s="83"/>
      <c r="B377" s="83"/>
      <c r="C377" s="242"/>
      <c r="D377" s="83"/>
      <c r="E377" s="83"/>
      <c r="F377" s="83"/>
      <c r="G377" s="83"/>
      <c r="H377" s="83"/>
      <c r="I377" s="83"/>
      <c r="J377" s="83"/>
      <c r="K377" s="83"/>
      <c r="L377" s="83"/>
      <c r="M377" s="83"/>
      <c r="N377" s="83"/>
      <c r="O377" s="83"/>
      <c r="P377" s="83"/>
      <c r="Q377" s="83"/>
      <c r="R377" s="83"/>
      <c r="S377" s="83"/>
      <c r="T377" s="83"/>
      <c r="U377" s="83"/>
      <c r="V377" s="83"/>
      <c r="W377" s="83"/>
      <c r="X377" s="83"/>
      <c r="Y377" s="83"/>
      <c r="Z377" s="244"/>
      <c r="AA377" s="245"/>
      <c r="AB377" s="244" t="str">
        <f t="shared" si="9"/>
        <v/>
      </c>
      <c r="AC377" s="83"/>
      <c r="AD377" s="83"/>
      <c r="AE377" s="83"/>
      <c r="AF377" s="83"/>
      <c r="AG377" s="83"/>
      <c r="AH377" s="83"/>
      <c r="AI377" s="83"/>
      <c r="AJ377" s="83"/>
      <c r="AK377" s="83"/>
      <c r="AL377" s="248" t="str">
        <f t="shared" si="15"/>
        <v/>
      </c>
      <c r="AM377" s="250"/>
      <c r="AN377" s="228" t="str">
        <f>+IF(A377="","",IF(C377="",70,VLOOKUP(I377,Hoja2!A:D,4,0)))</f>
        <v/>
      </c>
      <c r="AO377" s="109"/>
      <c r="AP377" s="109"/>
      <c r="AQ377" s="109"/>
      <c r="AR377" s="109"/>
      <c r="AS377" s="109"/>
      <c r="AT377" s="109"/>
      <c r="AU377" s="109"/>
      <c r="AV377" s="109"/>
      <c r="AW377" s="109"/>
      <c r="AX377" s="109"/>
      <c r="AY377" s="109"/>
      <c r="AZ377" s="109"/>
      <c r="BA377" s="109"/>
      <c r="BB377" s="109"/>
      <c r="BC377" s="109"/>
      <c r="BD377" s="109"/>
      <c r="BE377" s="109"/>
      <c r="BF377" s="109"/>
      <c r="BG377" s="109"/>
    </row>
    <row r="378" spans="1:59" ht="14.25" customHeight="1">
      <c r="A378" s="83"/>
      <c r="B378" s="83"/>
      <c r="C378" s="242"/>
      <c r="D378" s="83"/>
      <c r="E378" s="83"/>
      <c r="F378" s="83"/>
      <c r="G378" s="83"/>
      <c r="H378" s="83"/>
      <c r="I378" s="83"/>
      <c r="J378" s="83"/>
      <c r="K378" s="83"/>
      <c r="L378" s="83"/>
      <c r="M378" s="83"/>
      <c r="N378" s="83"/>
      <c r="O378" s="83"/>
      <c r="P378" s="83"/>
      <c r="Q378" s="83"/>
      <c r="R378" s="83"/>
      <c r="S378" s="83"/>
      <c r="T378" s="83"/>
      <c r="U378" s="83"/>
      <c r="V378" s="83"/>
      <c r="W378" s="83"/>
      <c r="X378" s="83"/>
      <c r="Y378" s="83"/>
      <c r="Z378" s="244"/>
      <c r="AA378" s="245"/>
      <c r="AB378" s="244" t="str">
        <f t="shared" si="9"/>
        <v/>
      </c>
      <c r="AC378" s="83"/>
      <c r="AD378" s="83"/>
      <c r="AE378" s="83"/>
      <c r="AF378" s="83"/>
      <c r="AG378" s="83"/>
      <c r="AH378" s="83"/>
      <c r="AI378" s="83"/>
      <c r="AJ378" s="83"/>
      <c r="AK378" s="83"/>
      <c r="AL378" s="248" t="str">
        <f t="shared" si="15"/>
        <v/>
      </c>
      <c r="AM378" s="250"/>
      <c r="AN378" s="228" t="str">
        <f>+IF(A378="","",IF(C378="",70,VLOOKUP(I378,Hoja2!A:D,4,0)))</f>
        <v/>
      </c>
      <c r="AO378" s="109"/>
      <c r="AP378" s="109"/>
      <c r="AQ378" s="109"/>
      <c r="AR378" s="109"/>
      <c r="AS378" s="109"/>
      <c r="AT378" s="109"/>
      <c r="AU378" s="109"/>
      <c r="AV378" s="109"/>
      <c r="AW378" s="109"/>
      <c r="AX378" s="109"/>
      <c r="AY378" s="109"/>
      <c r="AZ378" s="109"/>
      <c r="BA378" s="109"/>
      <c r="BB378" s="109"/>
      <c r="BC378" s="109"/>
      <c r="BD378" s="109"/>
      <c r="BE378" s="109"/>
      <c r="BF378" s="109"/>
      <c r="BG378" s="109"/>
    </row>
    <row r="379" spans="1:59" ht="14.25" customHeight="1">
      <c r="A379" s="83"/>
      <c r="B379" s="83"/>
      <c r="C379" s="242"/>
      <c r="D379" s="83"/>
      <c r="E379" s="83"/>
      <c r="F379" s="83"/>
      <c r="G379" s="83"/>
      <c r="H379" s="83"/>
      <c r="I379" s="83"/>
      <c r="J379" s="83"/>
      <c r="K379" s="83"/>
      <c r="L379" s="83"/>
      <c r="M379" s="83"/>
      <c r="N379" s="83"/>
      <c r="O379" s="83"/>
      <c r="P379" s="83"/>
      <c r="Q379" s="83"/>
      <c r="R379" s="83"/>
      <c r="S379" s="83"/>
      <c r="T379" s="83"/>
      <c r="U379" s="83"/>
      <c r="V379" s="83"/>
      <c r="W379" s="83"/>
      <c r="X379" s="83"/>
      <c r="Y379" s="83"/>
      <c r="Z379" s="244"/>
      <c r="AA379" s="245"/>
      <c r="AB379" s="244" t="str">
        <f t="shared" si="9"/>
        <v/>
      </c>
      <c r="AC379" s="83"/>
      <c r="AD379" s="83"/>
      <c r="AE379" s="83"/>
      <c r="AF379" s="83"/>
      <c r="AG379" s="83"/>
      <c r="AH379" s="83"/>
      <c r="AI379" s="83"/>
      <c r="AJ379" s="83"/>
      <c r="AK379" s="83"/>
      <c r="AL379" s="248" t="str">
        <f t="shared" si="15"/>
        <v/>
      </c>
      <c r="AM379" s="250"/>
      <c r="AN379" s="228" t="str">
        <f>+IF(A379="","",IF(C379="",70,VLOOKUP(I379,Hoja2!A:D,4,0)))</f>
        <v/>
      </c>
      <c r="AO379" s="109"/>
      <c r="AP379" s="109"/>
      <c r="AQ379" s="109"/>
      <c r="AR379" s="109"/>
      <c r="AS379" s="109"/>
      <c r="AT379" s="109"/>
      <c r="AU379" s="109"/>
      <c r="AV379" s="109"/>
      <c r="AW379" s="109"/>
      <c r="AX379" s="109"/>
      <c r="AY379" s="109"/>
      <c r="AZ379" s="109"/>
      <c r="BA379" s="109"/>
      <c r="BB379" s="109"/>
      <c r="BC379" s="109"/>
      <c r="BD379" s="109"/>
      <c r="BE379" s="109"/>
      <c r="BF379" s="109"/>
      <c r="BG379" s="109"/>
    </row>
    <row r="380" spans="1:59" ht="14.25" customHeight="1">
      <c r="A380" s="83"/>
      <c r="B380" s="83"/>
      <c r="C380" s="242"/>
      <c r="D380" s="83"/>
      <c r="E380" s="83"/>
      <c r="F380" s="83"/>
      <c r="G380" s="83"/>
      <c r="H380" s="83"/>
      <c r="I380" s="83"/>
      <c r="J380" s="83"/>
      <c r="K380" s="83"/>
      <c r="L380" s="83"/>
      <c r="M380" s="83"/>
      <c r="N380" s="83"/>
      <c r="O380" s="83"/>
      <c r="P380" s="83"/>
      <c r="Q380" s="83"/>
      <c r="R380" s="83"/>
      <c r="S380" s="83"/>
      <c r="T380" s="83"/>
      <c r="U380" s="83"/>
      <c r="V380" s="83"/>
      <c r="W380" s="83"/>
      <c r="X380" s="83"/>
      <c r="Y380" s="83"/>
      <c r="Z380" s="244"/>
      <c r="AA380" s="245"/>
      <c r="AB380" s="244" t="str">
        <f t="shared" si="9"/>
        <v/>
      </c>
      <c r="AC380" s="83"/>
      <c r="AD380" s="83"/>
      <c r="AE380" s="83"/>
      <c r="AF380" s="83"/>
      <c r="AG380" s="83"/>
      <c r="AH380" s="83"/>
      <c r="AI380" s="83"/>
      <c r="AJ380" s="83"/>
      <c r="AK380" s="83"/>
      <c r="AL380" s="248" t="str">
        <f t="shared" si="15"/>
        <v/>
      </c>
      <c r="AM380" s="250"/>
      <c r="AN380" s="228" t="str">
        <f>+IF(A380="","",IF(C380="",70,VLOOKUP(I380,Hoja2!A:D,4,0)))</f>
        <v/>
      </c>
      <c r="AO380" s="109"/>
      <c r="AP380" s="109"/>
      <c r="AQ380" s="109"/>
      <c r="AR380" s="109"/>
      <c r="AS380" s="109"/>
      <c r="AT380" s="109"/>
      <c r="AU380" s="109"/>
      <c r="AV380" s="109"/>
      <c r="AW380" s="109"/>
      <c r="AX380" s="109"/>
      <c r="AY380" s="109"/>
      <c r="AZ380" s="109"/>
      <c r="BA380" s="109"/>
      <c r="BB380" s="109"/>
      <c r="BC380" s="109"/>
      <c r="BD380" s="109"/>
      <c r="BE380" s="109"/>
      <c r="BF380" s="109"/>
      <c r="BG380" s="109"/>
    </row>
    <row r="381" spans="1:59" ht="14.25" customHeight="1">
      <c r="A381" s="83"/>
      <c r="B381" s="83"/>
      <c r="C381" s="242"/>
      <c r="D381" s="83"/>
      <c r="E381" s="83"/>
      <c r="F381" s="83"/>
      <c r="G381" s="83"/>
      <c r="H381" s="83"/>
      <c r="I381" s="83"/>
      <c r="J381" s="83"/>
      <c r="K381" s="83"/>
      <c r="L381" s="83"/>
      <c r="M381" s="83"/>
      <c r="N381" s="83"/>
      <c r="O381" s="83"/>
      <c r="P381" s="83"/>
      <c r="Q381" s="83"/>
      <c r="R381" s="83"/>
      <c r="S381" s="83"/>
      <c r="T381" s="83"/>
      <c r="U381" s="83"/>
      <c r="V381" s="83"/>
      <c r="W381" s="83"/>
      <c r="X381" s="83"/>
      <c r="Y381" s="83"/>
      <c r="Z381" s="244"/>
      <c r="AA381" s="245"/>
      <c r="AB381" s="244" t="str">
        <f t="shared" si="9"/>
        <v/>
      </c>
      <c r="AC381" s="83"/>
      <c r="AD381" s="83"/>
      <c r="AE381" s="83"/>
      <c r="AF381" s="83"/>
      <c r="AG381" s="83"/>
      <c r="AH381" s="83"/>
      <c r="AI381" s="83"/>
      <c r="AJ381" s="83"/>
      <c r="AK381" s="83"/>
      <c r="AL381" s="248" t="str">
        <f t="shared" si="15"/>
        <v/>
      </c>
      <c r="AM381" s="250"/>
      <c r="AN381" s="228" t="str">
        <f>+IF(A381="","",IF(C381="",70,VLOOKUP(I381,Hoja2!A:D,4,0)))</f>
        <v/>
      </c>
      <c r="AO381" s="109"/>
      <c r="AP381" s="109"/>
      <c r="AQ381" s="109"/>
      <c r="AR381" s="109"/>
      <c r="AS381" s="109"/>
      <c r="AT381" s="109"/>
      <c r="AU381" s="109"/>
      <c r="AV381" s="109"/>
      <c r="AW381" s="109"/>
      <c r="AX381" s="109"/>
      <c r="AY381" s="109"/>
      <c r="AZ381" s="109"/>
      <c r="BA381" s="109"/>
      <c r="BB381" s="109"/>
      <c r="BC381" s="109"/>
      <c r="BD381" s="109"/>
      <c r="BE381" s="109"/>
      <c r="BF381" s="109"/>
      <c r="BG381" s="109"/>
    </row>
    <row r="382" spans="1:59" ht="14.25" customHeight="1">
      <c r="A382" s="83"/>
      <c r="B382" s="83"/>
      <c r="C382" s="242"/>
      <c r="D382" s="83"/>
      <c r="E382" s="83"/>
      <c r="F382" s="83"/>
      <c r="G382" s="83"/>
      <c r="H382" s="83"/>
      <c r="I382" s="83"/>
      <c r="J382" s="83"/>
      <c r="K382" s="83"/>
      <c r="L382" s="83"/>
      <c r="M382" s="83"/>
      <c r="N382" s="83"/>
      <c r="O382" s="83"/>
      <c r="P382" s="83"/>
      <c r="Q382" s="83"/>
      <c r="R382" s="83"/>
      <c r="S382" s="83"/>
      <c r="T382" s="83"/>
      <c r="U382" s="83"/>
      <c r="V382" s="83"/>
      <c r="W382" s="83"/>
      <c r="X382" s="83"/>
      <c r="Y382" s="83"/>
      <c r="Z382" s="244"/>
      <c r="AA382" s="245"/>
      <c r="AB382" s="244" t="str">
        <f t="shared" si="9"/>
        <v/>
      </c>
      <c r="AC382" s="83"/>
      <c r="AD382" s="83"/>
      <c r="AE382" s="83"/>
      <c r="AF382" s="83"/>
      <c r="AG382" s="83"/>
      <c r="AH382" s="83"/>
      <c r="AI382" s="83"/>
      <c r="AJ382" s="83"/>
      <c r="AK382" s="83"/>
      <c r="AL382" s="248" t="str">
        <f t="shared" si="15"/>
        <v/>
      </c>
      <c r="AM382" s="250"/>
      <c r="AN382" s="228" t="str">
        <f>+IF(A382="","",IF(C382="",70,VLOOKUP(I382,Hoja2!A:D,4,0)))</f>
        <v/>
      </c>
      <c r="AO382" s="109"/>
      <c r="AP382" s="109"/>
      <c r="AQ382" s="109"/>
      <c r="AR382" s="109"/>
      <c r="AS382" s="109"/>
      <c r="AT382" s="109"/>
      <c r="AU382" s="109"/>
      <c r="AV382" s="109"/>
      <c r="AW382" s="109"/>
      <c r="AX382" s="109"/>
      <c r="AY382" s="109"/>
      <c r="AZ382" s="109"/>
      <c r="BA382" s="109"/>
      <c r="BB382" s="109"/>
      <c r="BC382" s="109"/>
      <c r="BD382" s="109"/>
      <c r="BE382" s="109"/>
      <c r="BF382" s="109"/>
      <c r="BG382" s="109"/>
    </row>
    <row r="383" spans="1:59" ht="14.25" customHeight="1">
      <c r="A383" s="83"/>
      <c r="B383" s="83"/>
      <c r="C383" s="242"/>
      <c r="D383" s="83"/>
      <c r="E383" s="83"/>
      <c r="F383" s="83"/>
      <c r="G383" s="83"/>
      <c r="H383" s="83"/>
      <c r="I383" s="83"/>
      <c r="J383" s="83"/>
      <c r="K383" s="83"/>
      <c r="L383" s="83"/>
      <c r="M383" s="83"/>
      <c r="N383" s="83"/>
      <c r="O383" s="83"/>
      <c r="P383" s="83"/>
      <c r="Q383" s="83"/>
      <c r="R383" s="83"/>
      <c r="S383" s="83"/>
      <c r="T383" s="83"/>
      <c r="U383" s="83"/>
      <c r="V383" s="83"/>
      <c r="W383" s="83"/>
      <c r="X383" s="83"/>
      <c r="Y383" s="83"/>
      <c r="Z383" s="244"/>
      <c r="AA383" s="245"/>
      <c r="AB383" s="244" t="str">
        <f t="shared" si="9"/>
        <v/>
      </c>
      <c r="AC383" s="83"/>
      <c r="AD383" s="83"/>
      <c r="AE383" s="83"/>
      <c r="AF383" s="83"/>
      <c r="AG383" s="83"/>
      <c r="AH383" s="83"/>
      <c r="AI383" s="83"/>
      <c r="AJ383" s="83"/>
      <c r="AK383" s="83"/>
      <c r="AL383" s="248" t="str">
        <f t="shared" si="15"/>
        <v/>
      </c>
      <c r="AM383" s="250"/>
      <c r="AN383" s="228" t="str">
        <f>+IF(A383="","",IF(C383="",70,VLOOKUP(I383,Hoja2!A:D,4,0)))</f>
        <v/>
      </c>
      <c r="AO383" s="109"/>
      <c r="AP383" s="109"/>
      <c r="AQ383" s="109"/>
      <c r="AR383" s="109"/>
      <c r="AS383" s="109"/>
      <c r="AT383" s="109"/>
      <c r="AU383" s="109"/>
      <c r="AV383" s="109"/>
      <c r="AW383" s="109"/>
      <c r="AX383" s="109"/>
      <c r="AY383" s="109"/>
      <c r="AZ383" s="109"/>
      <c r="BA383" s="109"/>
      <c r="BB383" s="109"/>
      <c r="BC383" s="109"/>
      <c r="BD383" s="109"/>
      <c r="BE383" s="109"/>
      <c r="BF383" s="109"/>
      <c r="BG383" s="109"/>
    </row>
    <row r="384" spans="1:59" ht="14.25" customHeight="1">
      <c r="A384" s="83"/>
      <c r="B384" s="83"/>
      <c r="C384" s="242"/>
      <c r="D384" s="83"/>
      <c r="E384" s="83"/>
      <c r="F384" s="83"/>
      <c r="G384" s="83"/>
      <c r="H384" s="83"/>
      <c r="I384" s="83"/>
      <c r="J384" s="83"/>
      <c r="K384" s="83"/>
      <c r="L384" s="83"/>
      <c r="M384" s="83"/>
      <c r="N384" s="83"/>
      <c r="O384" s="83"/>
      <c r="P384" s="83"/>
      <c r="Q384" s="83"/>
      <c r="R384" s="83"/>
      <c r="S384" s="83"/>
      <c r="T384" s="83"/>
      <c r="U384" s="83"/>
      <c r="V384" s="83"/>
      <c r="W384" s="83"/>
      <c r="X384" s="83"/>
      <c r="Y384" s="83"/>
      <c r="Z384" s="244"/>
      <c r="AA384" s="245"/>
      <c r="AB384" s="244" t="str">
        <f t="shared" si="9"/>
        <v/>
      </c>
      <c r="AC384" s="83"/>
      <c r="AD384" s="83"/>
      <c r="AE384" s="83"/>
      <c r="AF384" s="83"/>
      <c r="AG384" s="83"/>
      <c r="AH384" s="83"/>
      <c r="AI384" s="83"/>
      <c r="AJ384" s="83"/>
      <c r="AK384" s="83"/>
      <c r="AL384" s="248" t="str">
        <f t="shared" si="15"/>
        <v/>
      </c>
      <c r="AM384" s="250"/>
      <c r="AN384" s="228" t="str">
        <f>+IF(A384="","",IF(C384="",70,VLOOKUP(I384,Hoja2!A:D,4,0)))</f>
        <v/>
      </c>
      <c r="AO384" s="109"/>
      <c r="AP384" s="109"/>
      <c r="AQ384" s="109"/>
      <c r="AR384" s="109"/>
      <c r="AS384" s="109"/>
      <c r="AT384" s="109"/>
      <c r="AU384" s="109"/>
      <c r="AV384" s="109"/>
      <c r="AW384" s="109"/>
      <c r="AX384" s="109"/>
      <c r="AY384" s="109"/>
      <c r="AZ384" s="109"/>
      <c r="BA384" s="109"/>
      <c r="BB384" s="109"/>
      <c r="BC384" s="109"/>
      <c r="BD384" s="109"/>
      <c r="BE384" s="109"/>
      <c r="BF384" s="109"/>
      <c r="BG384" s="109"/>
    </row>
    <row r="385" spans="1:59" ht="14.25" customHeight="1">
      <c r="A385" s="83"/>
      <c r="B385" s="83"/>
      <c r="C385" s="242"/>
      <c r="D385" s="83"/>
      <c r="E385" s="83"/>
      <c r="F385" s="83"/>
      <c r="G385" s="83"/>
      <c r="H385" s="83"/>
      <c r="I385" s="83"/>
      <c r="J385" s="83"/>
      <c r="K385" s="83"/>
      <c r="L385" s="83"/>
      <c r="M385" s="83"/>
      <c r="N385" s="83"/>
      <c r="O385" s="83"/>
      <c r="P385" s="83"/>
      <c r="Q385" s="83"/>
      <c r="R385" s="83"/>
      <c r="S385" s="83"/>
      <c r="T385" s="83"/>
      <c r="U385" s="83"/>
      <c r="V385" s="83"/>
      <c r="W385" s="83"/>
      <c r="X385" s="83"/>
      <c r="Y385" s="83"/>
      <c r="Z385" s="244"/>
      <c r="AA385" s="245"/>
      <c r="AB385" s="244" t="str">
        <f t="shared" si="9"/>
        <v/>
      </c>
      <c r="AC385" s="83"/>
      <c r="AD385" s="83"/>
      <c r="AE385" s="83"/>
      <c r="AF385" s="83"/>
      <c r="AG385" s="83"/>
      <c r="AH385" s="83"/>
      <c r="AI385" s="83"/>
      <c r="AJ385" s="83"/>
      <c r="AK385" s="83"/>
      <c r="AL385" s="248" t="str">
        <f t="shared" si="15"/>
        <v/>
      </c>
      <c r="AM385" s="250"/>
      <c r="AN385" s="228" t="str">
        <f>+IF(A385="","",IF(C385="",70,VLOOKUP(I385,Hoja2!A:D,4,0)))</f>
        <v/>
      </c>
      <c r="AO385" s="109"/>
      <c r="AP385" s="109"/>
      <c r="AQ385" s="109"/>
      <c r="AR385" s="109"/>
      <c r="AS385" s="109"/>
      <c r="AT385" s="109"/>
      <c r="AU385" s="109"/>
      <c r="AV385" s="109"/>
      <c r="AW385" s="109"/>
      <c r="AX385" s="109"/>
      <c r="AY385" s="109"/>
      <c r="AZ385" s="109"/>
      <c r="BA385" s="109"/>
      <c r="BB385" s="109"/>
      <c r="BC385" s="109"/>
      <c r="BD385" s="109"/>
      <c r="BE385" s="109"/>
      <c r="BF385" s="109"/>
      <c r="BG385" s="109"/>
    </row>
    <row r="386" spans="1:59" ht="14.25" customHeight="1">
      <c r="A386" s="83"/>
      <c r="B386" s="83"/>
      <c r="C386" s="242"/>
      <c r="D386" s="83"/>
      <c r="E386" s="83"/>
      <c r="F386" s="83"/>
      <c r="G386" s="83"/>
      <c r="H386" s="83"/>
      <c r="I386" s="83"/>
      <c r="J386" s="83"/>
      <c r="K386" s="83"/>
      <c r="L386" s="83"/>
      <c r="M386" s="83"/>
      <c r="N386" s="83"/>
      <c r="O386" s="83"/>
      <c r="P386" s="83"/>
      <c r="Q386" s="83"/>
      <c r="R386" s="83"/>
      <c r="S386" s="83"/>
      <c r="T386" s="83"/>
      <c r="U386" s="83"/>
      <c r="V386" s="83"/>
      <c r="W386" s="83"/>
      <c r="X386" s="83"/>
      <c r="Y386" s="83"/>
      <c r="Z386" s="244"/>
      <c r="AA386" s="245"/>
      <c r="AB386" s="244" t="str">
        <f t="shared" si="9"/>
        <v/>
      </c>
      <c r="AC386" s="83"/>
      <c r="AD386" s="83"/>
      <c r="AE386" s="83"/>
      <c r="AF386" s="83"/>
      <c r="AG386" s="83"/>
      <c r="AH386" s="83"/>
      <c r="AI386" s="83"/>
      <c r="AJ386" s="83"/>
      <c r="AK386" s="83"/>
      <c r="AL386" s="248" t="str">
        <f t="shared" si="15"/>
        <v/>
      </c>
      <c r="AM386" s="250"/>
      <c r="AN386" s="228" t="str">
        <f>+IF(A386="","",IF(C386="",70,VLOOKUP(I386,Hoja2!A:D,4,0)))</f>
        <v/>
      </c>
      <c r="AO386" s="109"/>
      <c r="AP386" s="109"/>
      <c r="AQ386" s="109"/>
      <c r="AR386" s="109"/>
      <c r="AS386" s="109"/>
      <c r="AT386" s="109"/>
      <c r="AU386" s="109"/>
      <c r="AV386" s="109"/>
      <c r="AW386" s="109"/>
      <c r="AX386" s="109"/>
      <c r="AY386" s="109"/>
      <c r="AZ386" s="109"/>
      <c r="BA386" s="109"/>
      <c r="BB386" s="109"/>
      <c r="BC386" s="109"/>
      <c r="BD386" s="109"/>
      <c r="BE386" s="109"/>
      <c r="BF386" s="109"/>
      <c r="BG386" s="109"/>
    </row>
    <row r="387" spans="1:59" ht="14.25" customHeight="1">
      <c r="A387" s="83"/>
      <c r="B387" s="83"/>
      <c r="C387" s="242"/>
      <c r="D387" s="83"/>
      <c r="E387" s="83"/>
      <c r="F387" s="83"/>
      <c r="G387" s="83"/>
      <c r="H387" s="83"/>
      <c r="I387" s="83"/>
      <c r="J387" s="83"/>
      <c r="K387" s="83"/>
      <c r="L387" s="83"/>
      <c r="M387" s="83"/>
      <c r="N387" s="83"/>
      <c r="O387" s="83"/>
      <c r="P387" s="83"/>
      <c r="Q387" s="83"/>
      <c r="R387" s="83"/>
      <c r="S387" s="83"/>
      <c r="T387" s="83"/>
      <c r="U387" s="83"/>
      <c r="V387" s="83"/>
      <c r="W387" s="83"/>
      <c r="X387" s="83"/>
      <c r="Y387" s="83"/>
      <c r="Z387" s="244"/>
      <c r="AA387" s="245"/>
      <c r="AB387" s="244" t="str">
        <f t="shared" si="9"/>
        <v/>
      </c>
      <c r="AC387" s="83"/>
      <c r="AD387" s="83"/>
      <c r="AE387" s="83"/>
      <c r="AF387" s="83"/>
      <c r="AG387" s="83"/>
      <c r="AH387" s="83"/>
      <c r="AI387" s="83"/>
      <c r="AJ387" s="83"/>
      <c r="AK387" s="83"/>
      <c r="AL387" s="248" t="str">
        <f t="shared" si="15"/>
        <v/>
      </c>
      <c r="AM387" s="250"/>
      <c r="AN387" s="228" t="str">
        <f>+IF(A387="","",IF(C387="",70,VLOOKUP(I387,Hoja2!A:D,4,0)))</f>
        <v/>
      </c>
      <c r="AO387" s="109"/>
      <c r="AP387" s="109"/>
      <c r="AQ387" s="109"/>
      <c r="AR387" s="109"/>
      <c r="AS387" s="109"/>
      <c r="AT387" s="109"/>
      <c r="AU387" s="109"/>
      <c r="AV387" s="109"/>
      <c r="AW387" s="109"/>
      <c r="AX387" s="109"/>
      <c r="AY387" s="109"/>
      <c r="AZ387" s="109"/>
      <c r="BA387" s="109"/>
      <c r="BB387" s="109"/>
      <c r="BC387" s="109"/>
      <c r="BD387" s="109"/>
      <c r="BE387" s="109"/>
      <c r="BF387" s="109"/>
      <c r="BG387" s="109"/>
    </row>
    <row r="388" spans="1:59" ht="14.25" customHeight="1">
      <c r="A388" s="83"/>
      <c r="B388" s="83"/>
      <c r="C388" s="242"/>
      <c r="D388" s="83"/>
      <c r="E388" s="83"/>
      <c r="F388" s="83"/>
      <c r="G388" s="83"/>
      <c r="H388" s="83"/>
      <c r="I388" s="83"/>
      <c r="J388" s="83"/>
      <c r="K388" s="83"/>
      <c r="L388" s="83"/>
      <c r="M388" s="83"/>
      <c r="N388" s="83"/>
      <c r="O388" s="83"/>
      <c r="P388" s="83"/>
      <c r="Q388" s="83"/>
      <c r="R388" s="83"/>
      <c r="S388" s="83"/>
      <c r="T388" s="83"/>
      <c r="U388" s="83"/>
      <c r="V388" s="83"/>
      <c r="W388" s="83"/>
      <c r="X388" s="83"/>
      <c r="Y388" s="83"/>
      <c r="Z388" s="244"/>
      <c r="AA388" s="245"/>
      <c r="AB388" s="244" t="str">
        <f t="shared" si="9"/>
        <v/>
      </c>
      <c r="AC388" s="83"/>
      <c r="AD388" s="83"/>
      <c r="AE388" s="83"/>
      <c r="AF388" s="83"/>
      <c r="AG388" s="83"/>
      <c r="AH388" s="83"/>
      <c r="AI388" s="83"/>
      <c r="AJ388" s="83"/>
      <c r="AK388" s="83"/>
      <c r="AL388" s="248" t="str">
        <f t="shared" si="15"/>
        <v/>
      </c>
      <c r="AM388" s="250"/>
      <c r="AN388" s="228" t="str">
        <f>+IF(A388="","",IF(C388="",70,VLOOKUP(I388,Hoja2!A:D,4,0)))</f>
        <v/>
      </c>
      <c r="AO388" s="109"/>
      <c r="AP388" s="109"/>
      <c r="AQ388" s="109"/>
      <c r="AR388" s="109"/>
      <c r="AS388" s="109"/>
      <c r="AT388" s="109"/>
      <c r="AU388" s="109"/>
      <c r="AV388" s="109"/>
      <c r="AW388" s="109"/>
      <c r="AX388" s="109"/>
      <c r="AY388" s="109"/>
      <c r="AZ388" s="109"/>
      <c r="BA388" s="109"/>
      <c r="BB388" s="109"/>
      <c r="BC388" s="109"/>
      <c r="BD388" s="109"/>
      <c r="BE388" s="109"/>
      <c r="BF388" s="109"/>
      <c r="BG388" s="109"/>
    </row>
    <row r="389" spans="1:59" ht="14.25" customHeight="1">
      <c r="A389" s="83"/>
      <c r="B389" s="83"/>
      <c r="C389" s="242"/>
      <c r="D389" s="83"/>
      <c r="E389" s="83"/>
      <c r="F389" s="83"/>
      <c r="G389" s="83"/>
      <c r="H389" s="83"/>
      <c r="I389" s="83"/>
      <c r="J389" s="83"/>
      <c r="K389" s="83"/>
      <c r="L389" s="83"/>
      <c r="M389" s="83"/>
      <c r="N389" s="83"/>
      <c r="O389" s="83"/>
      <c r="P389" s="83"/>
      <c r="Q389" s="83"/>
      <c r="R389" s="83"/>
      <c r="S389" s="83"/>
      <c r="T389" s="83"/>
      <c r="U389" s="83"/>
      <c r="V389" s="83"/>
      <c r="W389" s="83"/>
      <c r="X389" s="83"/>
      <c r="Y389" s="83"/>
      <c r="Z389" s="244"/>
      <c r="AA389" s="245"/>
      <c r="AB389" s="244" t="str">
        <f t="shared" si="9"/>
        <v/>
      </c>
      <c r="AC389" s="83"/>
      <c r="AD389" s="83"/>
      <c r="AE389" s="83"/>
      <c r="AF389" s="83"/>
      <c r="AG389" s="83"/>
      <c r="AH389" s="83"/>
      <c r="AI389" s="83"/>
      <c r="AJ389" s="83"/>
      <c r="AK389" s="83"/>
      <c r="AL389" s="248" t="str">
        <f t="shared" si="15"/>
        <v/>
      </c>
      <c r="AM389" s="250"/>
      <c r="AN389" s="228" t="str">
        <f>+IF(A389="","",IF(C389="",70,VLOOKUP(I389,Hoja2!A:D,4,0)))</f>
        <v/>
      </c>
      <c r="AO389" s="109"/>
      <c r="AP389" s="109"/>
      <c r="AQ389" s="109"/>
      <c r="AR389" s="109"/>
      <c r="AS389" s="109"/>
      <c r="AT389" s="109"/>
      <c r="AU389" s="109"/>
      <c r="AV389" s="109"/>
      <c r="AW389" s="109"/>
      <c r="AX389" s="109"/>
      <c r="AY389" s="109"/>
      <c r="AZ389" s="109"/>
      <c r="BA389" s="109"/>
      <c r="BB389" s="109"/>
      <c r="BC389" s="109"/>
      <c r="BD389" s="109"/>
      <c r="BE389" s="109"/>
      <c r="BF389" s="109"/>
      <c r="BG389" s="109"/>
    </row>
    <row r="390" spans="1:59" ht="14.25" customHeight="1">
      <c r="A390" s="83"/>
      <c r="B390" s="83"/>
      <c r="C390" s="242"/>
      <c r="D390" s="83"/>
      <c r="E390" s="83"/>
      <c r="F390" s="83"/>
      <c r="G390" s="83"/>
      <c r="H390" s="83"/>
      <c r="I390" s="83"/>
      <c r="J390" s="83"/>
      <c r="K390" s="83"/>
      <c r="L390" s="83"/>
      <c r="M390" s="83"/>
      <c r="N390" s="83"/>
      <c r="O390" s="83"/>
      <c r="P390" s="83"/>
      <c r="Q390" s="83"/>
      <c r="R390" s="83"/>
      <c r="S390" s="83"/>
      <c r="T390" s="83"/>
      <c r="U390" s="83"/>
      <c r="V390" s="83"/>
      <c r="W390" s="83"/>
      <c r="X390" s="83"/>
      <c r="Y390" s="83"/>
      <c r="Z390" s="244"/>
      <c r="AA390" s="245"/>
      <c r="AB390" s="244" t="str">
        <f t="shared" si="9"/>
        <v/>
      </c>
      <c r="AC390" s="83"/>
      <c r="AD390" s="83"/>
      <c r="AE390" s="83"/>
      <c r="AF390" s="83"/>
      <c r="AG390" s="83"/>
      <c r="AH390" s="83"/>
      <c r="AI390" s="83"/>
      <c r="AJ390" s="83"/>
      <c r="AK390" s="83"/>
      <c r="AL390" s="248" t="str">
        <f t="shared" si="15"/>
        <v/>
      </c>
      <c r="AM390" s="250"/>
      <c r="AN390" s="228" t="str">
        <f>+IF(A390="","",IF(C390="",70,VLOOKUP(I390,Hoja2!A:D,4,0)))</f>
        <v/>
      </c>
      <c r="AO390" s="109"/>
      <c r="AP390" s="109"/>
      <c r="AQ390" s="109"/>
      <c r="AR390" s="109"/>
      <c r="AS390" s="109"/>
      <c r="AT390" s="109"/>
      <c r="AU390" s="109"/>
      <c r="AV390" s="109"/>
      <c r="AW390" s="109"/>
      <c r="AX390" s="109"/>
      <c r="AY390" s="109"/>
      <c r="AZ390" s="109"/>
      <c r="BA390" s="109"/>
      <c r="BB390" s="109"/>
      <c r="BC390" s="109"/>
      <c r="BD390" s="109"/>
      <c r="BE390" s="109"/>
      <c r="BF390" s="109"/>
      <c r="BG390" s="109"/>
    </row>
    <row r="391" spans="1:59" ht="14.25" customHeight="1">
      <c r="A391" s="83"/>
      <c r="B391" s="83"/>
      <c r="C391" s="242"/>
      <c r="D391" s="83"/>
      <c r="E391" s="83"/>
      <c r="F391" s="83"/>
      <c r="G391" s="83"/>
      <c r="H391" s="83"/>
      <c r="I391" s="83"/>
      <c r="J391" s="83"/>
      <c r="K391" s="83"/>
      <c r="L391" s="83"/>
      <c r="M391" s="83"/>
      <c r="N391" s="83"/>
      <c r="O391" s="83"/>
      <c r="P391" s="83"/>
      <c r="Q391" s="83"/>
      <c r="R391" s="83"/>
      <c r="S391" s="83"/>
      <c r="T391" s="83"/>
      <c r="U391" s="83"/>
      <c r="V391" s="83"/>
      <c r="W391" s="83"/>
      <c r="X391" s="83"/>
      <c r="Y391" s="83"/>
      <c r="Z391" s="244"/>
      <c r="AA391" s="245"/>
      <c r="AB391" s="244" t="str">
        <f t="shared" si="9"/>
        <v/>
      </c>
      <c r="AC391" s="83"/>
      <c r="AD391" s="83"/>
      <c r="AE391" s="83"/>
      <c r="AF391" s="83"/>
      <c r="AG391" s="83"/>
      <c r="AH391" s="83"/>
      <c r="AI391" s="83"/>
      <c r="AJ391" s="83"/>
      <c r="AK391" s="83"/>
      <c r="AL391" s="248" t="str">
        <f t="shared" si="15"/>
        <v/>
      </c>
      <c r="AM391" s="250"/>
      <c r="AN391" s="228" t="str">
        <f>+IF(A391="","",IF(C391="",70,VLOOKUP(I391,Hoja2!A:D,4,0)))</f>
        <v/>
      </c>
      <c r="AO391" s="109"/>
      <c r="AP391" s="109"/>
      <c r="AQ391" s="109"/>
      <c r="AR391" s="109"/>
      <c r="AS391" s="109"/>
      <c r="AT391" s="109"/>
      <c r="AU391" s="109"/>
      <c r="AV391" s="109"/>
      <c r="AW391" s="109"/>
      <c r="AX391" s="109"/>
      <c r="AY391" s="109"/>
      <c r="AZ391" s="109"/>
      <c r="BA391" s="109"/>
      <c r="BB391" s="109"/>
      <c r="BC391" s="109"/>
      <c r="BD391" s="109"/>
      <c r="BE391" s="109"/>
      <c r="BF391" s="109"/>
      <c r="BG391" s="109"/>
    </row>
    <row r="392" spans="1:59" ht="14.25" customHeight="1">
      <c r="A392" s="83"/>
      <c r="B392" s="83"/>
      <c r="C392" s="242"/>
      <c r="D392" s="83"/>
      <c r="E392" s="83"/>
      <c r="F392" s="83"/>
      <c r="G392" s="83"/>
      <c r="H392" s="83"/>
      <c r="I392" s="83"/>
      <c r="J392" s="83"/>
      <c r="K392" s="83"/>
      <c r="L392" s="83"/>
      <c r="M392" s="83"/>
      <c r="N392" s="83"/>
      <c r="O392" s="83"/>
      <c r="P392" s="83"/>
      <c r="Q392" s="83"/>
      <c r="R392" s="83"/>
      <c r="S392" s="83"/>
      <c r="T392" s="83"/>
      <c r="U392" s="83"/>
      <c r="V392" s="83"/>
      <c r="W392" s="83"/>
      <c r="X392" s="83"/>
      <c r="Y392" s="83"/>
      <c r="Z392" s="244"/>
      <c r="AA392" s="245"/>
      <c r="AB392" s="244" t="str">
        <f t="shared" si="9"/>
        <v/>
      </c>
      <c r="AC392" s="83"/>
      <c r="AD392" s="83"/>
      <c r="AE392" s="83"/>
      <c r="AF392" s="83"/>
      <c r="AG392" s="83"/>
      <c r="AH392" s="83"/>
      <c r="AI392" s="83"/>
      <c r="AJ392" s="83"/>
      <c r="AK392" s="83"/>
      <c r="AL392" s="248" t="str">
        <f t="shared" si="15"/>
        <v/>
      </c>
      <c r="AM392" s="250"/>
      <c r="AN392" s="228" t="str">
        <f>+IF(A392="","",IF(C392="",70,VLOOKUP(I392,Hoja2!A:D,4,0)))</f>
        <v/>
      </c>
      <c r="AO392" s="109"/>
      <c r="AP392" s="109"/>
      <c r="AQ392" s="109"/>
      <c r="AR392" s="109"/>
      <c r="AS392" s="109"/>
      <c r="AT392" s="109"/>
      <c r="AU392" s="109"/>
      <c r="AV392" s="109"/>
      <c r="AW392" s="109"/>
      <c r="AX392" s="109"/>
      <c r="AY392" s="109"/>
      <c r="AZ392" s="109"/>
      <c r="BA392" s="109"/>
      <c r="BB392" s="109"/>
      <c r="BC392" s="109"/>
      <c r="BD392" s="109"/>
      <c r="BE392" s="109"/>
      <c r="BF392" s="109"/>
      <c r="BG392" s="109"/>
    </row>
    <row r="393" spans="1:59" ht="14.25" customHeight="1">
      <c r="A393" s="83"/>
      <c r="B393" s="83"/>
      <c r="C393" s="242"/>
      <c r="D393" s="83"/>
      <c r="E393" s="83"/>
      <c r="F393" s="83"/>
      <c r="G393" s="83"/>
      <c r="H393" s="83"/>
      <c r="I393" s="83"/>
      <c r="J393" s="83"/>
      <c r="K393" s="83"/>
      <c r="L393" s="83"/>
      <c r="M393" s="83"/>
      <c r="N393" s="83"/>
      <c r="O393" s="83"/>
      <c r="P393" s="83"/>
      <c r="Q393" s="83"/>
      <c r="R393" s="83"/>
      <c r="S393" s="83"/>
      <c r="T393" s="83"/>
      <c r="U393" s="83"/>
      <c r="V393" s="83"/>
      <c r="W393" s="83"/>
      <c r="X393" s="83"/>
      <c r="Y393" s="83"/>
      <c r="Z393" s="244"/>
      <c r="AA393" s="245"/>
      <c r="AB393" s="244" t="str">
        <f t="shared" si="9"/>
        <v/>
      </c>
      <c r="AC393" s="83"/>
      <c r="AD393" s="83"/>
      <c r="AE393" s="83"/>
      <c r="AF393" s="83"/>
      <c r="AG393" s="83"/>
      <c r="AH393" s="83"/>
      <c r="AI393" s="83"/>
      <c r="AJ393" s="83"/>
      <c r="AK393" s="83"/>
      <c r="AL393" s="248" t="str">
        <f t="shared" si="15"/>
        <v/>
      </c>
      <c r="AM393" s="250"/>
      <c r="AN393" s="228" t="str">
        <f>+IF(A393="","",IF(C393="",70,VLOOKUP(I393,Hoja2!A:D,4,0)))</f>
        <v/>
      </c>
      <c r="AO393" s="109"/>
      <c r="AP393" s="109"/>
      <c r="AQ393" s="109"/>
      <c r="AR393" s="109"/>
      <c r="AS393" s="109"/>
      <c r="AT393" s="109"/>
      <c r="AU393" s="109"/>
      <c r="AV393" s="109"/>
      <c r="AW393" s="109"/>
      <c r="AX393" s="109"/>
      <c r="AY393" s="109"/>
      <c r="AZ393" s="109"/>
      <c r="BA393" s="109"/>
      <c r="BB393" s="109"/>
      <c r="BC393" s="109"/>
      <c r="BD393" s="109"/>
      <c r="BE393" s="109"/>
      <c r="BF393" s="109"/>
      <c r="BG393" s="109"/>
    </row>
    <row r="394" spans="1:59" ht="14.25" customHeight="1">
      <c r="A394" s="83"/>
      <c r="B394" s="83"/>
      <c r="C394" s="242"/>
      <c r="D394" s="83"/>
      <c r="E394" s="83"/>
      <c r="F394" s="83"/>
      <c r="G394" s="83"/>
      <c r="H394" s="83"/>
      <c r="I394" s="83"/>
      <c r="J394" s="83"/>
      <c r="K394" s="83"/>
      <c r="L394" s="83"/>
      <c r="M394" s="83"/>
      <c r="N394" s="83"/>
      <c r="O394" s="83"/>
      <c r="P394" s="83"/>
      <c r="Q394" s="83"/>
      <c r="R394" s="83"/>
      <c r="S394" s="83"/>
      <c r="T394" s="83"/>
      <c r="U394" s="83"/>
      <c r="V394" s="83"/>
      <c r="W394" s="83"/>
      <c r="X394" s="83"/>
      <c r="Y394" s="83"/>
      <c r="Z394" s="244"/>
      <c r="AA394" s="245"/>
      <c r="AB394" s="244" t="str">
        <f t="shared" si="9"/>
        <v/>
      </c>
      <c r="AC394" s="83"/>
      <c r="AD394" s="83"/>
      <c r="AE394" s="83"/>
      <c r="AF394" s="83"/>
      <c r="AG394" s="83"/>
      <c r="AH394" s="83"/>
      <c r="AI394" s="83"/>
      <c r="AJ394" s="83"/>
      <c r="AK394" s="83"/>
      <c r="AL394" s="248" t="str">
        <f t="shared" si="15"/>
        <v/>
      </c>
      <c r="AM394" s="250"/>
      <c r="AN394" s="228" t="str">
        <f>+IF(A394="","",IF(C394="",70,VLOOKUP(I394,Hoja2!A:D,4,0)))</f>
        <v/>
      </c>
      <c r="AO394" s="109"/>
      <c r="AP394" s="109"/>
      <c r="AQ394" s="109"/>
      <c r="AR394" s="109"/>
      <c r="AS394" s="109"/>
      <c r="AT394" s="109"/>
      <c r="AU394" s="109"/>
      <c r="AV394" s="109"/>
      <c r="AW394" s="109"/>
      <c r="AX394" s="109"/>
      <c r="AY394" s="109"/>
      <c r="AZ394" s="109"/>
      <c r="BA394" s="109"/>
      <c r="BB394" s="109"/>
      <c r="BC394" s="109"/>
      <c r="BD394" s="109"/>
      <c r="BE394" s="109"/>
      <c r="BF394" s="109"/>
      <c r="BG394" s="109"/>
    </row>
    <row r="395" spans="1:59" ht="14.25" customHeight="1">
      <c r="A395" s="83"/>
      <c r="B395" s="83"/>
      <c r="C395" s="242"/>
      <c r="D395" s="83"/>
      <c r="E395" s="83"/>
      <c r="F395" s="83"/>
      <c r="G395" s="83"/>
      <c r="H395" s="83"/>
      <c r="I395" s="83"/>
      <c r="J395" s="83"/>
      <c r="K395" s="83"/>
      <c r="L395" s="83"/>
      <c r="M395" s="83"/>
      <c r="N395" s="83"/>
      <c r="O395" s="83"/>
      <c r="P395" s="83"/>
      <c r="Q395" s="83"/>
      <c r="R395" s="83"/>
      <c r="S395" s="83"/>
      <c r="T395" s="83"/>
      <c r="U395" s="83"/>
      <c r="V395" s="83"/>
      <c r="W395" s="83"/>
      <c r="X395" s="83"/>
      <c r="Y395" s="83"/>
      <c r="Z395" s="244"/>
      <c r="AA395" s="245"/>
      <c r="AB395" s="244" t="str">
        <f t="shared" si="9"/>
        <v/>
      </c>
      <c r="AC395" s="83"/>
      <c r="AD395" s="83"/>
      <c r="AE395" s="83"/>
      <c r="AF395" s="83"/>
      <c r="AG395" s="83"/>
      <c r="AH395" s="83"/>
      <c r="AI395" s="83"/>
      <c r="AJ395" s="83"/>
      <c r="AK395" s="83"/>
      <c r="AL395" s="248" t="str">
        <f t="shared" si="15"/>
        <v/>
      </c>
      <c r="AM395" s="250"/>
      <c r="AN395" s="228" t="str">
        <f>+IF(A395="","",IF(C395="",70,VLOOKUP(I395,Hoja2!A:D,4,0)))</f>
        <v/>
      </c>
      <c r="AO395" s="109"/>
      <c r="AP395" s="109"/>
      <c r="AQ395" s="109"/>
      <c r="AR395" s="109"/>
      <c r="AS395" s="109"/>
      <c r="AT395" s="109"/>
      <c r="AU395" s="109"/>
      <c r="AV395" s="109"/>
      <c r="AW395" s="109"/>
      <c r="AX395" s="109"/>
      <c r="AY395" s="109"/>
      <c r="AZ395" s="109"/>
      <c r="BA395" s="109"/>
      <c r="BB395" s="109"/>
      <c r="BC395" s="109"/>
      <c r="BD395" s="109"/>
      <c r="BE395" s="109"/>
      <c r="BF395" s="109"/>
      <c r="BG395" s="109"/>
    </row>
    <row r="396" spans="1:59" ht="14.25" customHeight="1">
      <c r="A396" s="83"/>
      <c r="B396" s="83"/>
      <c r="C396" s="242"/>
      <c r="D396" s="83"/>
      <c r="E396" s="83"/>
      <c r="F396" s="83"/>
      <c r="G396" s="83"/>
      <c r="H396" s="83"/>
      <c r="I396" s="83"/>
      <c r="J396" s="83"/>
      <c r="K396" s="83"/>
      <c r="L396" s="83"/>
      <c r="M396" s="83"/>
      <c r="N396" s="83"/>
      <c r="O396" s="83"/>
      <c r="P396" s="83"/>
      <c r="Q396" s="83"/>
      <c r="R396" s="83"/>
      <c r="S396" s="83"/>
      <c r="T396" s="83"/>
      <c r="U396" s="83"/>
      <c r="V396" s="83"/>
      <c r="W396" s="83"/>
      <c r="X396" s="83"/>
      <c r="Y396" s="83"/>
      <c r="Z396" s="244"/>
      <c r="AA396" s="245"/>
      <c r="AB396" s="244" t="str">
        <f t="shared" si="9"/>
        <v/>
      </c>
      <c r="AC396" s="83"/>
      <c r="AD396" s="83"/>
      <c r="AE396" s="83"/>
      <c r="AF396" s="83"/>
      <c r="AG396" s="83"/>
      <c r="AH396" s="83"/>
      <c r="AI396" s="83"/>
      <c r="AJ396" s="83"/>
      <c r="AK396" s="83"/>
      <c r="AL396" s="248" t="str">
        <f t="shared" si="15"/>
        <v/>
      </c>
      <c r="AM396" s="250"/>
      <c r="AN396" s="228" t="str">
        <f>+IF(A396="","",IF(C396="",70,VLOOKUP(I396,Hoja2!A:D,4,0)))</f>
        <v/>
      </c>
      <c r="AO396" s="109"/>
      <c r="AP396" s="109"/>
      <c r="AQ396" s="109"/>
      <c r="AR396" s="109"/>
      <c r="AS396" s="109"/>
      <c r="AT396" s="109"/>
      <c r="AU396" s="109"/>
      <c r="AV396" s="109"/>
      <c r="AW396" s="109"/>
      <c r="AX396" s="109"/>
      <c r="AY396" s="109"/>
      <c r="AZ396" s="109"/>
      <c r="BA396" s="109"/>
      <c r="BB396" s="109"/>
      <c r="BC396" s="109"/>
      <c r="BD396" s="109"/>
      <c r="BE396" s="109"/>
      <c r="BF396" s="109"/>
      <c r="BG396" s="109"/>
    </row>
    <row r="397" spans="1:59" ht="14.25" customHeight="1">
      <c r="A397" s="83"/>
      <c r="B397" s="83"/>
      <c r="C397" s="242"/>
      <c r="D397" s="83"/>
      <c r="E397" s="83"/>
      <c r="F397" s="83"/>
      <c r="G397" s="83"/>
      <c r="H397" s="83"/>
      <c r="I397" s="83"/>
      <c r="J397" s="83"/>
      <c r="K397" s="83"/>
      <c r="L397" s="83"/>
      <c r="M397" s="83"/>
      <c r="N397" s="83"/>
      <c r="O397" s="83"/>
      <c r="P397" s="83"/>
      <c r="Q397" s="83"/>
      <c r="R397" s="83"/>
      <c r="S397" s="83"/>
      <c r="T397" s="83"/>
      <c r="U397" s="83"/>
      <c r="V397" s="83"/>
      <c r="W397" s="83"/>
      <c r="X397" s="83"/>
      <c r="Y397" s="83"/>
      <c r="Z397" s="244"/>
      <c r="AA397" s="245"/>
      <c r="AB397" s="244" t="str">
        <f t="shared" si="9"/>
        <v/>
      </c>
      <c r="AC397" s="83"/>
      <c r="AD397" s="83"/>
      <c r="AE397" s="83"/>
      <c r="AF397" s="83"/>
      <c r="AG397" s="83"/>
      <c r="AH397" s="83"/>
      <c r="AI397" s="83"/>
      <c r="AJ397" s="83"/>
      <c r="AK397" s="83"/>
      <c r="AL397" s="248" t="str">
        <f t="shared" si="15"/>
        <v/>
      </c>
      <c r="AM397" s="250"/>
      <c r="AN397" s="228" t="str">
        <f>+IF(A397="","",IF(C397="",70,VLOOKUP(I397,Hoja2!A:D,4,0)))</f>
        <v/>
      </c>
      <c r="AO397" s="109"/>
      <c r="AP397" s="109"/>
      <c r="AQ397" s="109"/>
      <c r="AR397" s="109"/>
      <c r="AS397" s="109"/>
      <c r="AT397" s="109"/>
      <c r="AU397" s="109"/>
      <c r="AV397" s="109"/>
      <c r="AW397" s="109"/>
      <c r="AX397" s="109"/>
      <c r="AY397" s="109"/>
      <c r="AZ397" s="109"/>
      <c r="BA397" s="109"/>
      <c r="BB397" s="109"/>
      <c r="BC397" s="109"/>
      <c r="BD397" s="109"/>
      <c r="BE397" s="109"/>
      <c r="BF397" s="109"/>
      <c r="BG397" s="109"/>
    </row>
    <row r="398" spans="1:59" ht="14.25" customHeight="1">
      <c r="A398" s="83"/>
      <c r="B398" s="83"/>
      <c r="C398" s="242"/>
      <c r="D398" s="83"/>
      <c r="E398" s="83"/>
      <c r="F398" s="83"/>
      <c r="G398" s="83"/>
      <c r="H398" s="83"/>
      <c r="I398" s="83"/>
      <c r="J398" s="83"/>
      <c r="K398" s="83"/>
      <c r="L398" s="83"/>
      <c r="M398" s="83"/>
      <c r="N398" s="83"/>
      <c r="O398" s="83"/>
      <c r="P398" s="83"/>
      <c r="Q398" s="83"/>
      <c r="R398" s="83"/>
      <c r="S398" s="83"/>
      <c r="T398" s="83"/>
      <c r="U398" s="83"/>
      <c r="V398" s="83"/>
      <c r="W398" s="83"/>
      <c r="X398" s="83"/>
      <c r="Y398" s="83"/>
      <c r="Z398" s="244"/>
      <c r="AA398" s="245"/>
      <c r="AB398" s="244" t="str">
        <f t="shared" si="9"/>
        <v/>
      </c>
      <c r="AC398" s="83"/>
      <c r="AD398" s="83"/>
      <c r="AE398" s="83"/>
      <c r="AF398" s="83"/>
      <c r="AG398" s="83"/>
      <c r="AH398" s="83"/>
      <c r="AI398" s="83"/>
      <c r="AJ398" s="83"/>
      <c r="AK398" s="83"/>
      <c r="AL398" s="248" t="str">
        <f t="shared" si="15"/>
        <v/>
      </c>
      <c r="AM398" s="250"/>
      <c r="AN398" s="228" t="str">
        <f>+IF(A398="","",IF(C398="",70,VLOOKUP(I398,Hoja2!A:D,4,0)))</f>
        <v/>
      </c>
      <c r="AO398" s="109"/>
      <c r="AP398" s="109"/>
      <c r="AQ398" s="109"/>
      <c r="AR398" s="109"/>
      <c r="AS398" s="109"/>
      <c r="AT398" s="109"/>
      <c r="AU398" s="109"/>
      <c r="AV398" s="109"/>
      <c r="AW398" s="109"/>
      <c r="AX398" s="109"/>
      <c r="AY398" s="109"/>
      <c r="AZ398" s="109"/>
      <c r="BA398" s="109"/>
      <c r="BB398" s="109"/>
      <c r="BC398" s="109"/>
      <c r="BD398" s="109"/>
      <c r="BE398" s="109"/>
      <c r="BF398" s="109"/>
      <c r="BG398" s="109"/>
    </row>
    <row r="399" spans="1:59" ht="14.25" customHeight="1">
      <c r="A399" s="83"/>
      <c r="B399" s="83"/>
      <c r="C399" s="242"/>
      <c r="D399" s="83"/>
      <c r="E399" s="83"/>
      <c r="F399" s="83"/>
      <c r="G399" s="83"/>
      <c r="H399" s="83"/>
      <c r="I399" s="83"/>
      <c r="J399" s="83"/>
      <c r="K399" s="83"/>
      <c r="L399" s="83"/>
      <c r="M399" s="83"/>
      <c r="N399" s="83"/>
      <c r="O399" s="83"/>
      <c r="P399" s="83"/>
      <c r="Q399" s="83"/>
      <c r="R399" s="83"/>
      <c r="S399" s="83"/>
      <c r="T399" s="83"/>
      <c r="U399" s="83"/>
      <c r="V399" s="83"/>
      <c r="W399" s="83"/>
      <c r="X399" s="83"/>
      <c r="Y399" s="83"/>
      <c r="Z399" s="244"/>
      <c r="AA399" s="245"/>
      <c r="AB399" s="244" t="str">
        <f t="shared" si="9"/>
        <v/>
      </c>
      <c r="AC399" s="83"/>
      <c r="AD399" s="83"/>
      <c r="AE399" s="83"/>
      <c r="AF399" s="83"/>
      <c r="AG399" s="83"/>
      <c r="AH399" s="83"/>
      <c r="AI399" s="83"/>
      <c r="AJ399" s="83"/>
      <c r="AK399" s="83"/>
      <c r="AL399" s="248" t="str">
        <f t="shared" si="15"/>
        <v/>
      </c>
      <c r="AM399" s="250"/>
      <c r="AN399" s="228" t="str">
        <f>+IF(A399="","",IF(C399="",70,VLOOKUP(I399,Hoja2!A:D,4,0)))</f>
        <v/>
      </c>
      <c r="AO399" s="109"/>
      <c r="AP399" s="109"/>
      <c r="AQ399" s="109"/>
      <c r="AR399" s="109"/>
      <c r="AS399" s="109"/>
      <c r="AT399" s="109"/>
      <c r="AU399" s="109"/>
      <c r="AV399" s="109"/>
      <c r="AW399" s="109"/>
      <c r="AX399" s="109"/>
      <c r="AY399" s="109"/>
      <c r="AZ399" s="109"/>
      <c r="BA399" s="109"/>
      <c r="BB399" s="109"/>
      <c r="BC399" s="109"/>
      <c r="BD399" s="109"/>
      <c r="BE399" s="109"/>
      <c r="BF399" s="109"/>
      <c r="BG399" s="109"/>
    </row>
    <row r="400" spans="1:59" ht="14.25" customHeight="1">
      <c r="A400" s="83"/>
      <c r="B400" s="83"/>
      <c r="C400" s="242"/>
      <c r="D400" s="83"/>
      <c r="E400" s="83"/>
      <c r="F400" s="83"/>
      <c r="G400" s="83"/>
      <c r="H400" s="83"/>
      <c r="I400" s="83"/>
      <c r="J400" s="83"/>
      <c r="K400" s="83"/>
      <c r="L400" s="83"/>
      <c r="M400" s="83"/>
      <c r="N400" s="83"/>
      <c r="O400" s="83"/>
      <c r="P400" s="83"/>
      <c r="Q400" s="83"/>
      <c r="R400" s="83"/>
      <c r="S400" s="83"/>
      <c r="T400" s="83"/>
      <c r="U400" s="83"/>
      <c r="V400" s="83"/>
      <c r="W400" s="83"/>
      <c r="X400" s="83"/>
      <c r="Y400" s="83"/>
      <c r="Z400" s="244"/>
      <c r="AA400" s="245"/>
      <c r="AB400" s="244" t="str">
        <f t="shared" si="9"/>
        <v/>
      </c>
      <c r="AC400" s="83"/>
      <c r="AD400" s="83"/>
      <c r="AE400" s="83"/>
      <c r="AF400" s="83"/>
      <c r="AG400" s="83"/>
      <c r="AH400" s="83"/>
      <c r="AI400" s="83"/>
      <c r="AJ400" s="83"/>
      <c r="AK400" s="83"/>
      <c r="AL400" s="248" t="str">
        <f t="shared" si="15"/>
        <v/>
      </c>
      <c r="AM400" s="250"/>
      <c r="AN400" s="228" t="str">
        <f>+IF(A400="","",IF(C400="",70,VLOOKUP(I400,Hoja2!A:D,4,0)))</f>
        <v/>
      </c>
      <c r="AO400" s="109"/>
      <c r="AP400" s="109"/>
      <c r="AQ400" s="109"/>
      <c r="AR400" s="109"/>
      <c r="AS400" s="109"/>
      <c r="AT400" s="109"/>
      <c r="AU400" s="109"/>
      <c r="AV400" s="109"/>
      <c r="AW400" s="109"/>
      <c r="AX400" s="109"/>
      <c r="AY400" s="109"/>
      <c r="AZ400" s="109"/>
      <c r="BA400" s="109"/>
      <c r="BB400" s="109"/>
      <c r="BC400" s="109"/>
      <c r="BD400" s="109"/>
      <c r="BE400" s="109"/>
      <c r="BF400" s="109"/>
      <c r="BG400" s="109"/>
    </row>
    <row r="401" spans="1:59" ht="14.25" customHeight="1">
      <c r="A401" s="83"/>
      <c r="B401" s="83"/>
      <c r="C401" s="242"/>
      <c r="D401" s="83"/>
      <c r="E401" s="83"/>
      <c r="F401" s="83"/>
      <c r="G401" s="83"/>
      <c r="H401" s="83"/>
      <c r="I401" s="83"/>
      <c r="J401" s="83"/>
      <c r="K401" s="83"/>
      <c r="L401" s="83"/>
      <c r="M401" s="83"/>
      <c r="N401" s="83"/>
      <c r="O401" s="83"/>
      <c r="P401" s="83"/>
      <c r="Q401" s="83"/>
      <c r="R401" s="83"/>
      <c r="S401" s="83"/>
      <c r="T401" s="83"/>
      <c r="U401" s="83"/>
      <c r="V401" s="83"/>
      <c r="W401" s="83"/>
      <c r="X401" s="83"/>
      <c r="Y401" s="83"/>
      <c r="Z401" s="244"/>
      <c r="AA401" s="245"/>
      <c r="AB401" s="244" t="str">
        <f t="shared" si="9"/>
        <v/>
      </c>
      <c r="AC401" s="83"/>
      <c r="AD401" s="83"/>
      <c r="AE401" s="83"/>
      <c r="AF401" s="83"/>
      <c r="AG401" s="83"/>
      <c r="AH401" s="83"/>
      <c r="AI401" s="83"/>
      <c r="AJ401" s="83"/>
      <c r="AK401" s="83"/>
      <c r="AL401" s="248" t="str">
        <f t="shared" si="15"/>
        <v/>
      </c>
      <c r="AM401" s="250"/>
      <c r="AN401" s="228" t="str">
        <f>+IF(A401="","",IF(C401="",70,VLOOKUP(I401,Hoja2!A:D,4,0)))</f>
        <v/>
      </c>
      <c r="AO401" s="109"/>
      <c r="AP401" s="109"/>
      <c r="AQ401" s="109"/>
      <c r="AR401" s="109"/>
      <c r="AS401" s="109"/>
      <c r="AT401" s="109"/>
      <c r="AU401" s="109"/>
      <c r="AV401" s="109"/>
      <c r="AW401" s="109"/>
      <c r="AX401" s="109"/>
      <c r="AY401" s="109"/>
      <c r="AZ401" s="109"/>
      <c r="BA401" s="109"/>
      <c r="BB401" s="109"/>
      <c r="BC401" s="109"/>
      <c r="BD401" s="109"/>
      <c r="BE401" s="109"/>
      <c r="BF401" s="109"/>
      <c r="BG401" s="109"/>
    </row>
    <row r="402" spans="1:59" ht="14.25" customHeight="1">
      <c r="A402" s="83"/>
      <c r="B402" s="83"/>
      <c r="C402" s="242"/>
      <c r="D402" s="83"/>
      <c r="E402" s="83"/>
      <c r="F402" s="83"/>
      <c r="G402" s="83"/>
      <c r="H402" s="83"/>
      <c r="I402" s="83"/>
      <c r="J402" s="83"/>
      <c r="K402" s="83"/>
      <c r="L402" s="83"/>
      <c r="M402" s="83"/>
      <c r="N402" s="83"/>
      <c r="O402" s="83"/>
      <c r="P402" s="83"/>
      <c r="Q402" s="83"/>
      <c r="R402" s="83"/>
      <c r="S402" s="83"/>
      <c r="T402" s="83"/>
      <c r="U402" s="83"/>
      <c r="V402" s="83"/>
      <c r="W402" s="83"/>
      <c r="X402" s="83"/>
      <c r="Y402" s="83"/>
      <c r="Z402" s="244"/>
      <c r="AA402" s="245"/>
      <c r="AB402" s="244" t="str">
        <f t="shared" si="9"/>
        <v/>
      </c>
      <c r="AC402" s="83"/>
      <c r="AD402" s="83"/>
      <c r="AE402" s="83"/>
      <c r="AF402" s="83"/>
      <c r="AG402" s="83"/>
      <c r="AH402" s="83"/>
      <c r="AI402" s="83"/>
      <c r="AJ402" s="83"/>
      <c r="AK402" s="83"/>
      <c r="AL402" s="248" t="str">
        <f t="shared" si="15"/>
        <v/>
      </c>
      <c r="AM402" s="250"/>
      <c r="AN402" s="228" t="str">
        <f>+IF(A402="","",IF(C402="",70,VLOOKUP(I402,Hoja2!A:D,4,0)))</f>
        <v/>
      </c>
      <c r="AO402" s="109"/>
      <c r="AP402" s="109"/>
      <c r="AQ402" s="109"/>
      <c r="AR402" s="109"/>
      <c r="AS402" s="109"/>
      <c r="AT402" s="109"/>
      <c r="AU402" s="109"/>
      <c r="AV402" s="109"/>
      <c r="AW402" s="109"/>
      <c r="AX402" s="109"/>
      <c r="AY402" s="109"/>
      <c r="AZ402" s="109"/>
      <c r="BA402" s="109"/>
      <c r="BB402" s="109"/>
      <c r="BC402" s="109"/>
      <c r="BD402" s="109"/>
      <c r="BE402" s="109"/>
      <c r="BF402" s="109"/>
      <c r="BG402" s="109"/>
    </row>
    <row r="403" spans="1:59" ht="14.25" customHeight="1">
      <c r="A403" s="83"/>
      <c r="B403" s="83"/>
      <c r="C403" s="242"/>
      <c r="D403" s="83"/>
      <c r="E403" s="83"/>
      <c r="F403" s="83"/>
      <c r="G403" s="83"/>
      <c r="H403" s="83"/>
      <c r="I403" s="83"/>
      <c r="J403" s="83"/>
      <c r="K403" s="83"/>
      <c r="L403" s="83"/>
      <c r="M403" s="83"/>
      <c r="N403" s="83"/>
      <c r="O403" s="83"/>
      <c r="P403" s="83"/>
      <c r="Q403" s="83"/>
      <c r="R403" s="83"/>
      <c r="S403" s="83"/>
      <c r="T403" s="83"/>
      <c r="U403" s="83"/>
      <c r="V403" s="83"/>
      <c r="W403" s="83"/>
      <c r="X403" s="83"/>
      <c r="Y403" s="83"/>
      <c r="Z403" s="244"/>
      <c r="AA403" s="245"/>
      <c r="AB403" s="244" t="str">
        <f t="shared" si="9"/>
        <v/>
      </c>
      <c r="AC403" s="83"/>
      <c r="AD403" s="83"/>
      <c r="AE403" s="83"/>
      <c r="AF403" s="83"/>
      <c r="AG403" s="83"/>
      <c r="AH403" s="83"/>
      <c r="AI403" s="83"/>
      <c r="AJ403" s="83"/>
      <c r="AK403" s="83"/>
      <c r="AL403" s="248" t="str">
        <f t="shared" si="15"/>
        <v/>
      </c>
      <c r="AM403" s="250"/>
      <c r="AN403" s="228" t="str">
        <f>+IF(A403="","",IF(C403="",70,VLOOKUP(I403,Hoja2!A:D,4,0)))</f>
        <v/>
      </c>
      <c r="AO403" s="109"/>
      <c r="AP403" s="109"/>
      <c r="AQ403" s="109"/>
      <c r="AR403" s="109"/>
      <c r="AS403" s="109"/>
      <c r="AT403" s="109"/>
      <c r="AU403" s="109"/>
      <c r="AV403" s="109"/>
      <c r="AW403" s="109"/>
      <c r="AX403" s="109"/>
      <c r="AY403" s="109"/>
      <c r="AZ403" s="109"/>
      <c r="BA403" s="109"/>
      <c r="BB403" s="109"/>
      <c r="BC403" s="109"/>
      <c r="BD403" s="109"/>
      <c r="BE403" s="109"/>
      <c r="BF403" s="109"/>
      <c r="BG403" s="109"/>
    </row>
    <row r="404" spans="1:59" ht="14.25" customHeight="1">
      <c r="A404" s="83"/>
      <c r="B404" s="83"/>
      <c r="C404" s="242"/>
      <c r="D404" s="83"/>
      <c r="E404" s="83"/>
      <c r="F404" s="83"/>
      <c r="G404" s="83"/>
      <c r="H404" s="83"/>
      <c r="I404" s="83"/>
      <c r="J404" s="83"/>
      <c r="K404" s="83"/>
      <c r="L404" s="83"/>
      <c r="M404" s="83"/>
      <c r="N404" s="83"/>
      <c r="O404" s="83"/>
      <c r="P404" s="83"/>
      <c r="Q404" s="83"/>
      <c r="R404" s="83"/>
      <c r="S404" s="83"/>
      <c r="T404" s="83"/>
      <c r="U404" s="83"/>
      <c r="V404" s="83"/>
      <c r="W404" s="83"/>
      <c r="X404" s="83"/>
      <c r="Y404" s="83"/>
      <c r="Z404" s="244"/>
      <c r="AA404" s="245"/>
      <c r="AB404" s="244" t="str">
        <f t="shared" si="9"/>
        <v/>
      </c>
      <c r="AC404" s="83"/>
      <c r="AD404" s="83"/>
      <c r="AE404" s="83"/>
      <c r="AF404" s="83"/>
      <c r="AG404" s="83"/>
      <c r="AH404" s="83"/>
      <c r="AI404" s="83"/>
      <c r="AJ404" s="83"/>
      <c r="AK404" s="83"/>
      <c r="AL404" s="248" t="str">
        <f t="shared" si="15"/>
        <v/>
      </c>
      <c r="AM404" s="250"/>
      <c r="AN404" s="228" t="str">
        <f>+IF(A404="","",IF(C404="",70,VLOOKUP(I404,Hoja2!A:D,4,0)))</f>
        <v/>
      </c>
      <c r="AO404" s="109"/>
      <c r="AP404" s="109"/>
      <c r="AQ404" s="109"/>
      <c r="AR404" s="109"/>
      <c r="AS404" s="109"/>
      <c r="AT404" s="109"/>
      <c r="AU404" s="109"/>
      <c r="AV404" s="109"/>
      <c r="AW404" s="109"/>
      <c r="AX404" s="109"/>
      <c r="AY404" s="109"/>
      <c r="AZ404" s="109"/>
      <c r="BA404" s="109"/>
      <c r="BB404" s="109"/>
      <c r="BC404" s="109"/>
      <c r="BD404" s="109"/>
      <c r="BE404" s="109"/>
      <c r="BF404" s="109"/>
      <c r="BG404" s="109"/>
    </row>
    <row r="405" spans="1:59" ht="14.25" customHeight="1">
      <c r="A405" s="83"/>
      <c r="B405" s="83"/>
      <c r="C405" s="242"/>
      <c r="D405" s="83"/>
      <c r="E405" s="83"/>
      <c r="F405" s="83"/>
      <c r="G405" s="83"/>
      <c r="H405" s="83"/>
      <c r="I405" s="83"/>
      <c r="J405" s="83"/>
      <c r="K405" s="83"/>
      <c r="L405" s="83"/>
      <c r="M405" s="83"/>
      <c r="N405" s="83"/>
      <c r="O405" s="83"/>
      <c r="P405" s="83"/>
      <c r="Q405" s="83"/>
      <c r="R405" s="83"/>
      <c r="S405" s="83"/>
      <c r="T405" s="83"/>
      <c r="U405" s="83"/>
      <c r="V405" s="83"/>
      <c r="W405" s="83"/>
      <c r="X405" s="83"/>
      <c r="Y405" s="83"/>
      <c r="Z405" s="244"/>
      <c r="AA405" s="245"/>
      <c r="AB405" s="244" t="str">
        <f t="shared" si="9"/>
        <v/>
      </c>
      <c r="AC405" s="83"/>
      <c r="AD405" s="83"/>
      <c r="AE405" s="83"/>
      <c r="AF405" s="83"/>
      <c r="AG405" s="83"/>
      <c r="AH405" s="83"/>
      <c r="AI405" s="83"/>
      <c r="AJ405" s="83"/>
      <c r="AK405" s="83"/>
      <c r="AL405" s="248" t="str">
        <f t="shared" si="15"/>
        <v/>
      </c>
      <c r="AM405" s="250"/>
      <c r="AN405" s="228" t="str">
        <f>+IF(A405="","",IF(C405="",70,VLOOKUP(I405,Hoja2!A:D,4,0)))</f>
        <v/>
      </c>
      <c r="AO405" s="109"/>
      <c r="AP405" s="109"/>
      <c r="AQ405" s="109"/>
      <c r="AR405" s="109"/>
      <c r="AS405" s="109"/>
      <c r="AT405" s="109"/>
      <c r="AU405" s="109"/>
      <c r="AV405" s="109"/>
      <c r="AW405" s="109"/>
      <c r="AX405" s="109"/>
      <c r="AY405" s="109"/>
      <c r="AZ405" s="109"/>
      <c r="BA405" s="109"/>
      <c r="BB405" s="109"/>
      <c r="BC405" s="109"/>
      <c r="BD405" s="109"/>
      <c r="BE405" s="109"/>
      <c r="BF405" s="109"/>
      <c r="BG405" s="109"/>
    </row>
    <row r="406" spans="1:59" ht="14.25" customHeight="1">
      <c r="A406" s="83"/>
      <c r="B406" s="83"/>
      <c r="C406" s="242"/>
      <c r="D406" s="83"/>
      <c r="E406" s="83"/>
      <c r="F406" s="83"/>
      <c r="G406" s="83"/>
      <c r="H406" s="83"/>
      <c r="I406" s="83"/>
      <c r="J406" s="83"/>
      <c r="K406" s="83"/>
      <c r="L406" s="83"/>
      <c r="M406" s="83"/>
      <c r="N406" s="83"/>
      <c r="O406" s="83"/>
      <c r="P406" s="83"/>
      <c r="Q406" s="83"/>
      <c r="R406" s="83"/>
      <c r="S406" s="83"/>
      <c r="T406" s="83"/>
      <c r="U406" s="83"/>
      <c r="V406" s="83"/>
      <c r="W406" s="83"/>
      <c r="X406" s="83"/>
      <c r="Y406" s="83"/>
      <c r="Z406" s="244"/>
      <c r="AA406" s="245"/>
      <c r="AB406" s="244" t="str">
        <f t="shared" si="9"/>
        <v/>
      </c>
      <c r="AC406" s="83"/>
      <c r="AD406" s="83"/>
      <c r="AE406" s="83"/>
      <c r="AF406" s="83"/>
      <c r="AG406" s="83"/>
      <c r="AH406" s="83"/>
      <c r="AI406" s="83"/>
      <c r="AJ406" s="83"/>
      <c r="AK406" s="83"/>
      <c r="AL406" s="248" t="str">
        <f t="shared" si="15"/>
        <v/>
      </c>
      <c r="AM406" s="250"/>
      <c r="AN406" s="228" t="str">
        <f>+IF(A406="","",IF(C406="",70,VLOOKUP(I406,Hoja2!A:D,4,0)))</f>
        <v/>
      </c>
      <c r="AO406" s="109"/>
      <c r="AP406" s="109"/>
      <c r="AQ406" s="109"/>
      <c r="AR406" s="109"/>
      <c r="AS406" s="109"/>
      <c r="AT406" s="109"/>
      <c r="AU406" s="109"/>
      <c r="AV406" s="109"/>
      <c r="AW406" s="109"/>
      <c r="AX406" s="109"/>
      <c r="AY406" s="109"/>
      <c r="AZ406" s="109"/>
      <c r="BA406" s="109"/>
      <c r="BB406" s="109"/>
      <c r="BC406" s="109"/>
      <c r="BD406" s="109"/>
      <c r="BE406" s="109"/>
      <c r="BF406" s="109"/>
      <c r="BG406" s="109"/>
    </row>
    <row r="407" spans="1:59" ht="14.25" customHeight="1">
      <c r="A407" s="83"/>
      <c r="B407" s="83"/>
      <c r="C407" s="242"/>
      <c r="D407" s="83"/>
      <c r="E407" s="83"/>
      <c r="F407" s="83"/>
      <c r="G407" s="83"/>
      <c r="H407" s="83"/>
      <c r="I407" s="83"/>
      <c r="J407" s="83"/>
      <c r="K407" s="83"/>
      <c r="L407" s="83"/>
      <c r="M407" s="83"/>
      <c r="N407" s="83"/>
      <c r="O407" s="83"/>
      <c r="P407" s="83"/>
      <c r="Q407" s="83"/>
      <c r="R407" s="83"/>
      <c r="S407" s="83"/>
      <c r="T407" s="83"/>
      <c r="U407" s="83"/>
      <c r="V407" s="83"/>
      <c r="W407" s="83"/>
      <c r="X407" s="83"/>
      <c r="Y407" s="83"/>
      <c r="Z407" s="244"/>
      <c r="AA407" s="245"/>
      <c r="AB407" s="244" t="str">
        <f t="shared" si="9"/>
        <v/>
      </c>
      <c r="AC407" s="83"/>
      <c r="AD407" s="83"/>
      <c r="AE407" s="83"/>
      <c r="AF407" s="83"/>
      <c r="AG407" s="83"/>
      <c r="AH407" s="83"/>
      <c r="AI407" s="83"/>
      <c r="AJ407" s="83"/>
      <c r="AK407" s="83"/>
      <c r="AL407" s="248" t="str">
        <f t="shared" si="15"/>
        <v/>
      </c>
      <c r="AM407" s="250"/>
      <c r="AN407" s="228" t="str">
        <f>+IF(A407="","",IF(C407="",70,VLOOKUP(I407,Hoja2!A:D,4,0)))</f>
        <v/>
      </c>
      <c r="AO407" s="109"/>
      <c r="AP407" s="109"/>
      <c r="AQ407" s="109"/>
      <c r="AR407" s="109"/>
      <c r="AS407" s="109"/>
      <c r="AT407" s="109"/>
      <c r="AU407" s="109"/>
      <c r="AV407" s="109"/>
      <c r="AW407" s="109"/>
      <c r="AX407" s="109"/>
      <c r="AY407" s="109"/>
      <c r="AZ407" s="109"/>
      <c r="BA407" s="109"/>
      <c r="BB407" s="109"/>
      <c r="BC407" s="109"/>
      <c r="BD407" s="109"/>
      <c r="BE407" s="109"/>
      <c r="BF407" s="109"/>
      <c r="BG407" s="109"/>
    </row>
    <row r="408" spans="1:59" ht="14.25" customHeight="1">
      <c r="A408" s="83"/>
      <c r="B408" s="83"/>
      <c r="C408" s="242"/>
      <c r="D408" s="83"/>
      <c r="E408" s="83"/>
      <c r="F408" s="83"/>
      <c r="G408" s="83"/>
      <c r="H408" s="83"/>
      <c r="I408" s="83"/>
      <c r="J408" s="83"/>
      <c r="K408" s="83"/>
      <c r="L408" s="83"/>
      <c r="M408" s="83"/>
      <c r="N408" s="83"/>
      <c r="O408" s="83"/>
      <c r="P408" s="83"/>
      <c r="Q408" s="83"/>
      <c r="R408" s="83"/>
      <c r="S408" s="83"/>
      <c r="T408" s="83"/>
      <c r="U408" s="83"/>
      <c r="V408" s="83"/>
      <c r="W408" s="83"/>
      <c r="X408" s="83"/>
      <c r="Y408" s="83"/>
      <c r="Z408" s="244"/>
      <c r="AA408" s="245"/>
      <c r="AB408" s="244" t="str">
        <f t="shared" si="9"/>
        <v/>
      </c>
      <c r="AC408" s="83"/>
      <c r="AD408" s="83"/>
      <c r="AE408" s="83"/>
      <c r="AF408" s="83"/>
      <c r="AG408" s="83"/>
      <c r="AH408" s="83"/>
      <c r="AI408" s="83"/>
      <c r="AJ408" s="83"/>
      <c r="AK408" s="83"/>
      <c r="AL408" s="248" t="str">
        <f t="shared" si="15"/>
        <v/>
      </c>
      <c r="AM408" s="250"/>
      <c r="AN408" s="228" t="str">
        <f>+IF(A408="","",IF(C408="",70,VLOOKUP(I408,Hoja2!A:D,4,0)))</f>
        <v/>
      </c>
      <c r="AO408" s="109"/>
      <c r="AP408" s="109"/>
      <c r="AQ408" s="109"/>
      <c r="AR408" s="109"/>
      <c r="AS408" s="109"/>
      <c r="AT408" s="109"/>
      <c r="AU408" s="109"/>
      <c r="AV408" s="109"/>
      <c r="AW408" s="109"/>
      <c r="AX408" s="109"/>
      <c r="AY408" s="109"/>
      <c r="AZ408" s="109"/>
      <c r="BA408" s="109"/>
      <c r="BB408" s="109"/>
      <c r="BC408" s="109"/>
      <c r="BD408" s="109"/>
      <c r="BE408" s="109"/>
      <c r="BF408" s="109"/>
      <c r="BG408" s="109"/>
    </row>
    <row r="409" spans="1:59" ht="14.25" customHeight="1">
      <c r="A409" s="83"/>
      <c r="B409" s="83"/>
      <c r="C409" s="242"/>
      <c r="D409" s="83"/>
      <c r="E409" s="83"/>
      <c r="F409" s="83"/>
      <c r="G409" s="83"/>
      <c r="H409" s="83"/>
      <c r="I409" s="83"/>
      <c r="J409" s="83"/>
      <c r="K409" s="83"/>
      <c r="L409" s="83"/>
      <c r="M409" s="83"/>
      <c r="N409" s="83"/>
      <c r="O409" s="83"/>
      <c r="P409" s="83"/>
      <c r="Q409" s="83"/>
      <c r="R409" s="83"/>
      <c r="S409" s="83"/>
      <c r="T409" s="83"/>
      <c r="U409" s="83"/>
      <c r="V409" s="83"/>
      <c r="W409" s="83"/>
      <c r="X409" s="83"/>
      <c r="Y409" s="83"/>
      <c r="Z409" s="244"/>
      <c r="AA409" s="245"/>
      <c r="AB409" s="244" t="str">
        <f t="shared" si="9"/>
        <v/>
      </c>
      <c r="AC409" s="83"/>
      <c r="AD409" s="83"/>
      <c r="AE409" s="83"/>
      <c r="AF409" s="83"/>
      <c r="AG409" s="83"/>
      <c r="AH409" s="83"/>
      <c r="AI409" s="83"/>
      <c r="AJ409" s="83"/>
      <c r="AK409" s="83"/>
      <c r="AL409" s="248" t="str">
        <f t="shared" si="15"/>
        <v/>
      </c>
      <c r="AM409" s="250"/>
      <c r="AN409" s="228" t="str">
        <f>+IF(A409="","",IF(C409="",70,VLOOKUP(I409,Hoja2!A:D,4,0)))</f>
        <v/>
      </c>
      <c r="AO409" s="109"/>
      <c r="AP409" s="109"/>
      <c r="AQ409" s="109"/>
      <c r="AR409" s="109"/>
      <c r="AS409" s="109"/>
      <c r="AT409" s="109"/>
      <c r="AU409" s="109"/>
      <c r="AV409" s="109"/>
      <c r="AW409" s="109"/>
      <c r="AX409" s="109"/>
      <c r="AY409" s="109"/>
      <c r="AZ409" s="109"/>
      <c r="BA409" s="109"/>
      <c r="BB409" s="109"/>
      <c r="BC409" s="109"/>
      <c r="BD409" s="109"/>
      <c r="BE409" s="109"/>
      <c r="BF409" s="109"/>
      <c r="BG409" s="109"/>
    </row>
    <row r="410" spans="1:59" ht="14.25" customHeight="1">
      <c r="A410" s="83"/>
      <c r="B410" s="83"/>
      <c r="C410" s="242"/>
      <c r="D410" s="83"/>
      <c r="E410" s="83"/>
      <c r="F410" s="83"/>
      <c r="G410" s="83"/>
      <c r="H410" s="83"/>
      <c r="I410" s="83"/>
      <c r="J410" s="83"/>
      <c r="K410" s="83"/>
      <c r="L410" s="83"/>
      <c r="M410" s="83"/>
      <c r="N410" s="83"/>
      <c r="O410" s="83"/>
      <c r="P410" s="83"/>
      <c r="Q410" s="83"/>
      <c r="R410" s="83"/>
      <c r="S410" s="83"/>
      <c r="T410" s="83"/>
      <c r="U410" s="83"/>
      <c r="V410" s="83"/>
      <c r="W410" s="83"/>
      <c r="X410" s="83"/>
      <c r="Y410" s="83"/>
      <c r="Z410" s="244"/>
      <c r="AA410" s="245"/>
      <c r="AB410" s="244" t="str">
        <f t="shared" si="9"/>
        <v/>
      </c>
      <c r="AC410" s="83"/>
      <c r="AD410" s="83"/>
      <c r="AE410" s="83"/>
      <c r="AF410" s="83"/>
      <c r="AG410" s="83"/>
      <c r="AH410" s="83"/>
      <c r="AI410" s="83"/>
      <c r="AJ410" s="83"/>
      <c r="AK410" s="83"/>
      <c r="AL410" s="248" t="str">
        <f t="shared" si="15"/>
        <v/>
      </c>
      <c r="AM410" s="250"/>
      <c r="AN410" s="228" t="str">
        <f>+IF(A410="","",IF(C410="",70,VLOOKUP(I410,Hoja2!A:D,4,0)))</f>
        <v/>
      </c>
      <c r="AO410" s="109"/>
      <c r="AP410" s="109"/>
      <c r="AQ410" s="109"/>
      <c r="AR410" s="109"/>
      <c r="AS410" s="109"/>
      <c r="AT410" s="109"/>
      <c r="AU410" s="109"/>
      <c r="AV410" s="109"/>
      <c r="AW410" s="109"/>
      <c r="AX410" s="109"/>
      <c r="AY410" s="109"/>
      <c r="AZ410" s="109"/>
      <c r="BA410" s="109"/>
      <c r="BB410" s="109"/>
      <c r="BC410" s="109"/>
      <c r="BD410" s="109"/>
      <c r="BE410" s="109"/>
      <c r="BF410" s="109"/>
      <c r="BG410" s="109"/>
    </row>
    <row r="411" spans="1:59" ht="14.25" customHeight="1">
      <c r="A411" s="83"/>
      <c r="B411" s="83"/>
      <c r="C411" s="242"/>
      <c r="D411" s="83"/>
      <c r="E411" s="83"/>
      <c r="F411" s="83"/>
      <c r="G411" s="83"/>
      <c r="H411" s="83"/>
      <c r="I411" s="83"/>
      <c r="J411" s="83"/>
      <c r="K411" s="83"/>
      <c r="L411" s="83"/>
      <c r="M411" s="83"/>
      <c r="N411" s="83"/>
      <c r="O411" s="83"/>
      <c r="P411" s="83"/>
      <c r="Q411" s="83"/>
      <c r="R411" s="83"/>
      <c r="S411" s="83"/>
      <c r="T411" s="83"/>
      <c r="U411" s="83"/>
      <c r="V411" s="83"/>
      <c r="W411" s="83"/>
      <c r="X411" s="83"/>
      <c r="Y411" s="83"/>
      <c r="Z411" s="244"/>
      <c r="AA411" s="245"/>
      <c r="AB411" s="244" t="str">
        <f t="shared" si="9"/>
        <v/>
      </c>
      <c r="AC411" s="83"/>
      <c r="AD411" s="83"/>
      <c r="AE411" s="83"/>
      <c r="AF411" s="83"/>
      <c r="AG411" s="83"/>
      <c r="AH411" s="83"/>
      <c r="AI411" s="83"/>
      <c r="AJ411" s="83"/>
      <c r="AK411" s="83"/>
      <c r="AL411" s="248" t="str">
        <f t="shared" si="15"/>
        <v/>
      </c>
      <c r="AM411" s="250"/>
      <c r="AN411" s="228" t="str">
        <f>+IF(A411="","",IF(C411="",70,VLOOKUP(I411,Hoja2!A:D,4,0)))</f>
        <v/>
      </c>
      <c r="AO411" s="109"/>
      <c r="AP411" s="109"/>
      <c r="AQ411" s="109"/>
      <c r="AR411" s="109"/>
      <c r="AS411" s="109"/>
      <c r="AT411" s="109"/>
      <c r="AU411" s="109"/>
      <c r="AV411" s="109"/>
      <c r="AW411" s="109"/>
      <c r="AX411" s="109"/>
      <c r="AY411" s="109"/>
      <c r="AZ411" s="109"/>
      <c r="BA411" s="109"/>
      <c r="BB411" s="109"/>
      <c r="BC411" s="109"/>
      <c r="BD411" s="109"/>
      <c r="BE411" s="109"/>
      <c r="BF411" s="109"/>
      <c r="BG411" s="109"/>
    </row>
    <row r="412" spans="1:59" ht="14.25" customHeight="1">
      <c r="A412" s="83"/>
      <c r="B412" s="83"/>
      <c r="C412" s="242"/>
      <c r="D412" s="83"/>
      <c r="E412" s="83"/>
      <c r="F412" s="83"/>
      <c r="G412" s="83"/>
      <c r="H412" s="83"/>
      <c r="I412" s="83"/>
      <c r="J412" s="83"/>
      <c r="K412" s="83"/>
      <c r="L412" s="83"/>
      <c r="M412" s="83"/>
      <c r="N412" s="83"/>
      <c r="O412" s="83"/>
      <c r="P412" s="83"/>
      <c r="Q412" s="83"/>
      <c r="R412" s="83"/>
      <c r="S412" s="83"/>
      <c r="T412" s="83"/>
      <c r="U412" s="83"/>
      <c r="V412" s="83"/>
      <c r="W412" s="83"/>
      <c r="X412" s="83"/>
      <c r="Y412" s="83"/>
      <c r="Z412" s="244"/>
      <c r="AA412" s="245"/>
      <c r="AB412" s="244" t="str">
        <f t="shared" si="9"/>
        <v/>
      </c>
      <c r="AC412" s="83"/>
      <c r="AD412" s="83"/>
      <c r="AE412" s="83"/>
      <c r="AF412" s="83"/>
      <c r="AG412" s="83"/>
      <c r="AH412" s="83"/>
      <c r="AI412" s="83"/>
      <c r="AJ412" s="83"/>
      <c r="AK412" s="83"/>
      <c r="AL412" s="248" t="str">
        <f t="shared" si="15"/>
        <v/>
      </c>
      <c r="AM412" s="250"/>
      <c r="AN412" s="228" t="str">
        <f>+IF(A412="","",IF(C412="",70,VLOOKUP(I412,Hoja2!A:D,4,0)))</f>
        <v/>
      </c>
      <c r="AO412" s="109"/>
      <c r="AP412" s="109"/>
      <c r="AQ412" s="109"/>
      <c r="AR412" s="109"/>
      <c r="AS412" s="109"/>
      <c r="AT412" s="109"/>
      <c r="AU412" s="109"/>
      <c r="AV412" s="109"/>
      <c r="AW412" s="109"/>
      <c r="AX412" s="109"/>
      <c r="AY412" s="109"/>
      <c r="AZ412" s="109"/>
      <c r="BA412" s="109"/>
      <c r="BB412" s="109"/>
      <c r="BC412" s="109"/>
      <c r="BD412" s="109"/>
      <c r="BE412" s="109"/>
      <c r="BF412" s="109"/>
      <c r="BG412" s="109"/>
    </row>
    <row r="413" spans="1:59" ht="14.25" customHeight="1">
      <c r="A413" s="83"/>
      <c r="B413" s="83"/>
      <c r="C413" s="242"/>
      <c r="D413" s="83"/>
      <c r="E413" s="83"/>
      <c r="F413" s="83"/>
      <c r="G413" s="83"/>
      <c r="H413" s="83"/>
      <c r="I413" s="83"/>
      <c r="J413" s="83"/>
      <c r="K413" s="83"/>
      <c r="L413" s="83"/>
      <c r="M413" s="83"/>
      <c r="N413" s="83"/>
      <c r="O413" s="83"/>
      <c r="P413" s="83"/>
      <c r="Q413" s="83"/>
      <c r="R413" s="83"/>
      <c r="S413" s="83"/>
      <c r="T413" s="83"/>
      <c r="U413" s="83"/>
      <c r="V413" s="83"/>
      <c r="W413" s="83"/>
      <c r="X413" s="83"/>
      <c r="Y413" s="83"/>
      <c r="Z413" s="244"/>
      <c r="AA413" s="245"/>
      <c r="AB413" s="244" t="str">
        <f t="shared" si="9"/>
        <v/>
      </c>
      <c r="AC413" s="83"/>
      <c r="AD413" s="83"/>
      <c r="AE413" s="83"/>
      <c r="AF413" s="83"/>
      <c r="AG413" s="83"/>
      <c r="AH413" s="83"/>
      <c r="AI413" s="83"/>
      <c r="AJ413" s="83"/>
      <c r="AK413" s="83"/>
      <c r="AL413" s="248" t="str">
        <f t="shared" si="15"/>
        <v/>
      </c>
      <c r="AM413" s="250"/>
      <c r="AN413" s="228" t="str">
        <f>+IF(A413="","",IF(C413="",70,VLOOKUP(I413,Hoja2!A:D,4,0)))</f>
        <v/>
      </c>
      <c r="AO413" s="109"/>
      <c r="AP413" s="109"/>
      <c r="AQ413" s="109"/>
      <c r="AR413" s="109"/>
      <c r="AS413" s="109"/>
      <c r="AT413" s="109"/>
      <c r="AU413" s="109"/>
      <c r="AV413" s="109"/>
      <c r="AW413" s="109"/>
      <c r="AX413" s="109"/>
      <c r="AY413" s="109"/>
      <c r="AZ413" s="109"/>
      <c r="BA413" s="109"/>
      <c r="BB413" s="109"/>
      <c r="BC413" s="109"/>
      <c r="BD413" s="109"/>
      <c r="BE413" s="109"/>
      <c r="BF413" s="109"/>
      <c r="BG413" s="109"/>
    </row>
    <row r="414" spans="1:59" ht="14.25" customHeight="1">
      <c r="A414" s="83"/>
      <c r="B414" s="83"/>
      <c r="C414" s="242"/>
      <c r="D414" s="83"/>
      <c r="E414" s="83"/>
      <c r="F414" s="83"/>
      <c r="G414" s="83"/>
      <c r="H414" s="83"/>
      <c r="I414" s="83"/>
      <c r="J414" s="83"/>
      <c r="K414" s="83"/>
      <c r="L414" s="83"/>
      <c r="M414" s="83"/>
      <c r="N414" s="83"/>
      <c r="O414" s="83"/>
      <c r="P414" s="83"/>
      <c r="Q414" s="83"/>
      <c r="R414" s="83"/>
      <c r="S414" s="83"/>
      <c r="T414" s="83"/>
      <c r="U414" s="83"/>
      <c r="V414" s="83"/>
      <c r="W414" s="83"/>
      <c r="X414" s="83"/>
      <c r="Y414" s="83"/>
      <c r="Z414" s="244"/>
      <c r="AA414" s="245"/>
      <c r="AB414" s="244" t="str">
        <f t="shared" si="9"/>
        <v/>
      </c>
      <c r="AC414" s="83"/>
      <c r="AD414" s="83"/>
      <c r="AE414" s="83"/>
      <c r="AF414" s="83"/>
      <c r="AG414" s="83"/>
      <c r="AH414" s="83"/>
      <c r="AI414" s="83"/>
      <c r="AJ414" s="83"/>
      <c r="AK414" s="83"/>
      <c r="AL414" s="248" t="str">
        <f t="shared" si="15"/>
        <v/>
      </c>
      <c r="AM414" s="250"/>
      <c r="AN414" s="228" t="str">
        <f>+IF(A414="","",IF(C414="",70,VLOOKUP(I414,Hoja2!A:D,4,0)))</f>
        <v/>
      </c>
      <c r="AO414" s="109"/>
      <c r="AP414" s="109"/>
      <c r="AQ414" s="109"/>
      <c r="AR414" s="109"/>
      <c r="AS414" s="109"/>
      <c r="AT414" s="109"/>
      <c r="AU414" s="109"/>
      <c r="AV414" s="109"/>
      <c r="AW414" s="109"/>
      <c r="AX414" s="109"/>
      <c r="AY414" s="109"/>
      <c r="AZ414" s="109"/>
      <c r="BA414" s="109"/>
      <c r="BB414" s="109"/>
      <c r="BC414" s="109"/>
      <c r="BD414" s="109"/>
      <c r="BE414" s="109"/>
      <c r="BF414" s="109"/>
      <c r="BG414" s="109"/>
    </row>
    <row r="415" spans="1:59" ht="14.25" customHeight="1">
      <c r="A415" s="83"/>
      <c r="B415" s="83"/>
      <c r="C415" s="242"/>
      <c r="D415" s="83"/>
      <c r="E415" s="83"/>
      <c r="F415" s="83"/>
      <c r="G415" s="83"/>
      <c r="H415" s="83"/>
      <c r="I415" s="83"/>
      <c r="J415" s="83"/>
      <c r="K415" s="83"/>
      <c r="L415" s="83"/>
      <c r="M415" s="83"/>
      <c r="N415" s="83"/>
      <c r="O415" s="83"/>
      <c r="P415" s="83"/>
      <c r="Q415" s="83"/>
      <c r="R415" s="83"/>
      <c r="S415" s="83"/>
      <c r="T415" s="83"/>
      <c r="U415" s="83"/>
      <c r="V415" s="83"/>
      <c r="W415" s="83"/>
      <c r="X415" s="83"/>
      <c r="Y415" s="83"/>
      <c r="Z415" s="244"/>
      <c r="AA415" s="245"/>
      <c r="AB415" s="244" t="str">
        <f t="shared" si="9"/>
        <v/>
      </c>
      <c r="AC415" s="83"/>
      <c r="AD415" s="83"/>
      <c r="AE415" s="83"/>
      <c r="AF415" s="83"/>
      <c r="AG415" s="83"/>
      <c r="AH415" s="83"/>
      <c r="AI415" s="83"/>
      <c r="AJ415" s="83"/>
      <c r="AK415" s="83"/>
      <c r="AL415" s="248" t="str">
        <f t="shared" si="15"/>
        <v/>
      </c>
      <c r="AM415" s="250"/>
      <c r="AN415" s="228" t="str">
        <f>+IF(A415="","",IF(C415="",70,VLOOKUP(I415,Hoja2!A:D,4,0)))</f>
        <v/>
      </c>
      <c r="AO415" s="109"/>
      <c r="AP415" s="109"/>
      <c r="AQ415" s="109"/>
      <c r="AR415" s="109"/>
      <c r="AS415" s="109"/>
      <c r="AT415" s="109"/>
      <c r="AU415" s="109"/>
      <c r="AV415" s="109"/>
      <c r="AW415" s="109"/>
      <c r="AX415" s="109"/>
      <c r="AY415" s="109"/>
      <c r="AZ415" s="109"/>
      <c r="BA415" s="109"/>
      <c r="BB415" s="109"/>
      <c r="BC415" s="109"/>
      <c r="BD415" s="109"/>
      <c r="BE415" s="109"/>
      <c r="BF415" s="109"/>
      <c r="BG415" s="109"/>
    </row>
    <row r="416" spans="1:59" ht="14.25" customHeight="1">
      <c r="A416" s="83"/>
      <c r="B416" s="83"/>
      <c r="C416" s="242"/>
      <c r="D416" s="83"/>
      <c r="E416" s="83"/>
      <c r="F416" s="83"/>
      <c r="G416" s="83"/>
      <c r="H416" s="83"/>
      <c r="I416" s="83"/>
      <c r="J416" s="83"/>
      <c r="K416" s="83"/>
      <c r="L416" s="83"/>
      <c r="M416" s="83"/>
      <c r="N416" s="83"/>
      <c r="O416" s="83"/>
      <c r="P416" s="83"/>
      <c r="Q416" s="83"/>
      <c r="R416" s="83"/>
      <c r="S416" s="83"/>
      <c r="T416" s="83"/>
      <c r="U416" s="83"/>
      <c r="V416" s="83"/>
      <c r="W416" s="83"/>
      <c r="X416" s="83"/>
      <c r="Y416" s="83"/>
      <c r="Z416" s="244"/>
      <c r="AA416" s="245"/>
      <c r="AB416" s="244" t="str">
        <f t="shared" si="9"/>
        <v/>
      </c>
      <c r="AC416" s="83"/>
      <c r="AD416" s="83"/>
      <c r="AE416" s="83"/>
      <c r="AF416" s="83"/>
      <c r="AG416" s="83"/>
      <c r="AH416" s="83"/>
      <c r="AI416" s="83"/>
      <c r="AJ416" s="83"/>
      <c r="AK416" s="83"/>
      <c r="AL416" s="248" t="str">
        <f t="shared" si="15"/>
        <v/>
      </c>
      <c r="AM416" s="250"/>
      <c r="AN416" s="228" t="str">
        <f>+IF(A416="","",IF(C416="",70,VLOOKUP(I416,Hoja2!A:D,4,0)))</f>
        <v/>
      </c>
      <c r="AO416" s="109"/>
      <c r="AP416" s="109"/>
      <c r="AQ416" s="109"/>
      <c r="AR416" s="109"/>
      <c r="AS416" s="109"/>
      <c r="AT416" s="109"/>
      <c r="AU416" s="109"/>
      <c r="AV416" s="109"/>
      <c r="AW416" s="109"/>
      <c r="AX416" s="109"/>
      <c r="AY416" s="109"/>
      <c r="AZ416" s="109"/>
      <c r="BA416" s="109"/>
      <c r="BB416" s="109"/>
      <c r="BC416" s="109"/>
      <c r="BD416" s="109"/>
      <c r="BE416" s="109"/>
      <c r="BF416" s="109"/>
      <c r="BG416" s="109"/>
    </row>
    <row r="417" spans="1:59" ht="14.25" customHeight="1">
      <c r="A417" s="83"/>
      <c r="B417" s="83"/>
      <c r="C417" s="242"/>
      <c r="D417" s="83"/>
      <c r="E417" s="83"/>
      <c r="F417" s="83"/>
      <c r="G417" s="83"/>
      <c r="H417" s="83"/>
      <c r="I417" s="83"/>
      <c r="J417" s="83"/>
      <c r="K417" s="83"/>
      <c r="L417" s="83"/>
      <c r="M417" s="83"/>
      <c r="N417" s="83"/>
      <c r="O417" s="83"/>
      <c r="P417" s="83"/>
      <c r="Q417" s="83"/>
      <c r="R417" s="83"/>
      <c r="S417" s="83"/>
      <c r="T417" s="83"/>
      <c r="U417" s="83"/>
      <c r="V417" s="83"/>
      <c r="W417" s="83"/>
      <c r="X417" s="83"/>
      <c r="Y417" s="83"/>
      <c r="Z417" s="244"/>
      <c r="AA417" s="245"/>
      <c r="AB417" s="244" t="str">
        <f t="shared" si="9"/>
        <v/>
      </c>
      <c r="AC417" s="83"/>
      <c r="AD417" s="83"/>
      <c r="AE417" s="83"/>
      <c r="AF417" s="83"/>
      <c r="AG417" s="83"/>
      <c r="AH417" s="83"/>
      <c r="AI417" s="83"/>
      <c r="AJ417" s="83"/>
      <c r="AK417" s="83"/>
      <c r="AL417" s="248" t="str">
        <f t="shared" si="15"/>
        <v/>
      </c>
      <c r="AM417" s="250"/>
      <c r="AN417" s="228" t="str">
        <f>+IF(A417="","",IF(C417="",70,VLOOKUP(I417,Hoja2!A:D,4,0)))</f>
        <v/>
      </c>
      <c r="AO417" s="109"/>
      <c r="AP417" s="109"/>
      <c r="AQ417" s="109"/>
      <c r="AR417" s="109"/>
      <c r="AS417" s="109"/>
      <c r="AT417" s="109"/>
      <c r="AU417" s="109"/>
      <c r="AV417" s="109"/>
      <c r="AW417" s="109"/>
      <c r="AX417" s="109"/>
      <c r="AY417" s="109"/>
      <c r="AZ417" s="109"/>
      <c r="BA417" s="109"/>
      <c r="BB417" s="109"/>
      <c r="BC417" s="109"/>
      <c r="BD417" s="109"/>
      <c r="BE417" s="109"/>
      <c r="BF417" s="109"/>
      <c r="BG417" s="109"/>
    </row>
    <row r="418" spans="1:59" ht="14.25" customHeight="1">
      <c r="A418" s="83"/>
      <c r="B418" s="83"/>
      <c r="C418" s="242"/>
      <c r="D418" s="83"/>
      <c r="E418" s="83"/>
      <c r="F418" s="83"/>
      <c r="G418" s="83"/>
      <c r="H418" s="83"/>
      <c r="I418" s="83"/>
      <c r="J418" s="83"/>
      <c r="K418" s="83"/>
      <c r="L418" s="83"/>
      <c r="M418" s="83"/>
      <c r="N418" s="83"/>
      <c r="O418" s="83"/>
      <c r="P418" s="83"/>
      <c r="Q418" s="83"/>
      <c r="R418" s="83"/>
      <c r="S418" s="83"/>
      <c r="T418" s="83"/>
      <c r="U418" s="83"/>
      <c r="V418" s="83"/>
      <c r="W418" s="83"/>
      <c r="X418" s="83"/>
      <c r="Y418" s="83"/>
      <c r="Z418" s="244"/>
      <c r="AA418" s="245"/>
      <c r="AB418" s="244" t="str">
        <f t="shared" si="9"/>
        <v/>
      </c>
      <c r="AC418" s="83"/>
      <c r="AD418" s="83"/>
      <c r="AE418" s="83"/>
      <c r="AF418" s="83"/>
      <c r="AG418" s="83"/>
      <c r="AH418" s="83"/>
      <c r="AI418" s="83"/>
      <c r="AJ418" s="83"/>
      <c r="AK418" s="83"/>
      <c r="AL418" s="248" t="str">
        <f t="shared" si="15"/>
        <v/>
      </c>
      <c r="AM418" s="250"/>
      <c r="AN418" s="228" t="str">
        <f>+IF(A418="","",IF(C418="",70,VLOOKUP(I418,Hoja2!A:D,4,0)))</f>
        <v/>
      </c>
      <c r="AO418" s="109"/>
      <c r="AP418" s="109"/>
      <c r="AQ418" s="109"/>
      <c r="AR418" s="109"/>
      <c r="AS418" s="109"/>
      <c r="AT418" s="109"/>
      <c r="AU418" s="109"/>
      <c r="AV418" s="109"/>
      <c r="AW418" s="109"/>
      <c r="AX418" s="109"/>
      <c r="AY418" s="109"/>
      <c r="AZ418" s="109"/>
      <c r="BA418" s="109"/>
      <c r="BB418" s="109"/>
      <c r="BC418" s="109"/>
      <c r="BD418" s="109"/>
      <c r="BE418" s="109"/>
      <c r="BF418" s="109"/>
      <c r="BG418" s="109"/>
    </row>
    <row r="419" spans="1:59" ht="14.25" customHeight="1">
      <c r="A419" s="83"/>
      <c r="B419" s="83"/>
      <c r="C419" s="242"/>
      <c r="D419" s="83"/>
      <c r="E419" s="83"/>
      <c r="F419" s="83"/>
      <c r="G419" s="83"/>
      <c r="H419" s="83"/>
      <c r="I419" s="83"/>
      <c r="J419" s="83"/>
      <c r="K419" s="83"/>
      <c r="L419" s="83"/>
      <c r="M419" s="83"/>
      <c r="N419" s="83"/>
      <c r="O419" s="83"/>
      <c r="P419" s="83"/>
      <c r="Q419" s="83"/>
      <c r="R419" s="83"/>
      <c r="S419" s="83"/>
      <c r="T419" s="83"/>
      <c r="U419" s="83"/>
      <c r="V419" s="83"/>
      <c r="W419" s="83"/>
      <c r="X419" s="83"/>
      <c r="Y419" s="83"/>
      <c r="Z419" s="244"/>
      <c r="AA419" s="245"/>
      <c r="AB419" s="244" t="str">
        <f t="shared" si="9"/>
        <v/>
      </c>
      <c r="AC419" s="83"/>
      <c r="AD419" s="83"/>
      <c r="AE419" s="83"/>
      <c r="AF419" s="83"/>
      <c r="AG419" s="83"/>
      <c r="AH419" s="83"/>
      <c r="AI419" s="83"/>
      <c r="AJ419" s="83"/>
      <c r="AK419" s="83"/>
      <c r="AL419" s="248" t="str">
        <f t="shared" si="15"/>
        <v/>
      </c>
      <c r="AM419" s="250"/>
      <c r="AN419" s="228" t="str">
        <f>+IF(A419="","",IF(C419="",70,VLOOKUP(I419,Hoja2!A:D,4,0)))</f>
        <v/>
      </c>
      <c r="AO419" s="109"/>
      <c r="AP419" s="109"/>
      <c r="AQ419" s="109"/>
      <c r="AR419" s="109"/>
      <c r="AS419" s="109"/>
      <c r="AT419" s="109"/>
      <c r="AU419" s="109"/>
      <c r="AV419" s="109"/>
      <c r="AW419" s="109"/>
      <c r="AX419" s="109"/>
      <c r="AY419" s="109"/>
      <c r="AZ419" s="109"/>
      <c r="BA419" s="109"/>
      <c r="BB419" s="109"/>
      <c r="BC419" s="109"/>
      <c r="BD419" s="109"/>
      <c r="BE419" s="109"/>
      <c r="BF419" s="109"/>
      <c r="BG419" s="109"/>
    </row>
    <row r="420" spans="1:59" ht="14.25" customHeight="1">
      <c r="A420" s="83"/>
      <c r="B420" s="83"/>
      <c r="C420" s="242"/>
      <c r="D420" s="83"/>
      <c r="E420" s="83"/>
      <c r="F420" s="83"/>
      <c r="G420" s="83"/>
      <c r="H420" s="83"/>
      <c r="I420" s="83"/>
      <c r="J420" s="83"/>
      <c r="K420" s="83"/>
      <c r="L420" s="83"/>
      <c r="M420" s="83"/>
      <c r="N420" s="83"/>
      <c r="O420" s="83"/>
      <c r="P420" s="83"/>
      <c r="Q420" s="83"/>
      <c r="R420" s="83"/>
      <c r="S420" s="83"/>
      <c r="T420" s="83"/>
      <c r="U420" s="83"/>
      <c r="V420" s="83"/>
      <c r="W420" s="83"/>
      <c r="X420" s="83"/>
      <c r="Y420" s="83"/>
      <c r="Z420" s="244"/>
      <c r="AA420" s="245"/>
      <c r="AB420" s="244" t="str">
        <f t="shared" si="9"/>
        <v/>
      </c>
      <c r="AC420" s="83"/>
      <c r="AD420" s="83"/>
      <c r="AE420" s="83"/>
      <c r="AF420" s="83"/>
      <c r="AG420" s="83"/>
      <c r="AH420" s="83"/>
      <c r="AI420" s="83"/>
      <c r="AJ420" s="83"/>
      <c r="AK420" s="83"/>
      <c r="AL420" s="248" t="str">
        <f t="shared" si="15"/>
        <v/>
      </c>
      <c r="AM420" s="250"/>
      <c r="AN420" s="228" t="str">
        <f>+IF(A420="","",IF(C420="",70,VLOOKUP(I420,Hoja2!A:D,4,0)))</f>
        <v/>
      </c>
      <c r="AO420" s="109"/>
      <c r="AP420" s="109"/>
      <c r="AQ420" s="109"/>
      <c r="AR420" s="109"/>
      <c r="AS420" s="109"/>
      <c r="AT420" s="109"/>
      <c r="AU420" s="109"/>
      <c r="AV420" s="109"/>
      <c r="AW420" s="109"/>
      <c r="AX420" s="109"/>
      <c r="AY420" s="109"/>
      <c r="AZ420" s="109"/>
      <c r="BA420" s="109"/>
      <c r="BB420" s="109"/>
      <c r="BC420" s="109"/>
      <c r="BD420" s="109"/>
      <c r="BE420" s="109"/>
      <c r="BF420" s="109"/>
      <c r="BG420" s="109"/>
    </row>
    <row r="421" spans="1:59" ht="14.25" customHeight="1">
      <c r="A421" s="83"/>
      <c r="B421" s="83"/>
      <c r="C421" s="242"/>
      <c r="D421" s="83"/>
      <c r="E421" s="83"/>
      <c r="F421" s="83"/>
      <c r="G421" s="83"/>
      <c r="H421" s="83"/>
      <c r="I421" s="83"/>
      <c r="J421" s="83"/>
      <c r="K421" s="83"/>
      <c r="L421" s="83"/>
      <c r="M421" s="83"/>
      <c r="N421" s="83"/>
      <c r="O421" s="83"/>
      <c r="P421" s="83"/>
      <c r="Q421" s="83"/>
      <c r="R421" s="83"/>
      <c r="S421" s="83"/>
      <c r="T421" s="83"/>
      <c r="U421" s="83"/>
      <c r="V421" s="83"/>
      <c r="W421" s="83"/>
      <c r="X421" s="83"/>
      <c r="Y421" s="83"/>
      <c r="Z421" s="244"/>
      <c r="AA421" s="245"/>
      <c r="AB421" s="244" t="str">
        <f t="shared" si="9"/>
        <v/>
      </c>
      <c r="AC421" s="83"/>
      <c r="AD421" s="83"/>
      <c r="AE421" s="83"/>
      <c r="AF421" s="83"/>
      <c r="AG421" s="83"/>
      <c r="AH421" s="83"/>
      <c r="AI421" s="83"/>
      <c r="AJ421" s="83"/>
      <c r="AK421" s="83"/>
      <c r="AL421" s="248" t="str">
        <f t="shared" si="15"/>
        <v/>
      </c>
      <c r="AM421" s="250"/>
      <c r="AN421" s="228" t="str">
        <f>+IF(A421="","",IF(C421="",70,VLOOKUP(I421,Hoja2!A:D,4,0)))</f>
        <v/>
      </c>
      <c r="AO421" s="109"/>
      <c r="AP421" s="109"/>
      <c r="AQ421" s="109"/>
      <c r="AR421" s="109"/>
      <c r="AS421" s="109"/>
      <c r="AT421" s="109"/>
      <c r="AU421" s="109"/>
      <c r="AV421" s="109"/>
      <c r="AW421" s="109"/>
      <c r="AX421" s="109"/>
      <c r="AY421" s="109"/>
      <c r="AZ421" s="109"/>
      <c r="BA421" s="109"/>
      <c r="BB421" s="109"/>
      <c r="BC421" s="109"/>
      <c r="BD421" s="109"/>
      <c r="BE421" s="109"/>
      <c r="BF421" s="109"/>
      <c r="BG421" s="109"/>
    </row>
    <row r="422" spans="1:59" ht="14.25" customHeight="1">
      <c r="A422" s="83"/>
      <c r="B422" s="83"/>
      <c r="C422" s="242"/>
      <c r="D422" s="83"/>
      <c r="E422" s="83"/>
      <c r="F422" s="83"/>
      <c r="G422" s="83"/>
      <c r="H422" s="83"/>
      <c r="I422" s="83"/>
      <c r="J422" s="83"/>
      <c r="K422" s="83"/>
      <c r="L422" s="83"/>
      <c r="M422" s="83"/>
      <c r="N422" s="83"/>
      <c r="O422" s="83"/>
      <c r="P422" s="83"/>
      <c r="Q422" s="83"/>
      <c r="R422" s="83"/>
      <c r="S422" s="83"/>
      <c r="T422" s="83"/>
      <c r="U422" s="83"/>
      <c r="V422" s="83"/>
      <c r="W422" s="83"/>
      <c r="X422" s="83"/>
      <c r="Y422" s="83"/>
      <c r="Z422" s="244"/>
      <c r="AA422" s="245"/>
      <c r="AB422" s="244" t="str">
        <f t="shared" si="9"/>
        <v/>
      </c>
      <c r="AC422" s="83"/>
      <c r="AD422" s="83"/>
      <c r="AE422" s="83"/>
      <c r="AF422" s="83"/>
      <c r="AG422" s="83"/>
      <c r="AH422" s="83"/>
      <c r="AI422" s="83"/>
      <c r="AJ422" s="83"/>
      <c r="AK422" s="83"/>
      <c r="AL422" s="248" t="str">
        <f t="shared" si="15"/>
        <v/>
      </c>
      <c r="AM422" s="250"/>
      <c r="AN422" s="228" t="str">
        <f>+IF(A422="","",IF(C422="",70,VLOOKUP(I422,Hoja2!A:D,4,0)))</f>
        <v/>
      </c>
      <c r="AO422" s="109"/>
      <c r="AP422" s="109"/>
      <c r="AQ422" s="109"/>
      <c r="AR422" s="109"/>
      <c r="AS422" s="109"/>
      <c r="AT422" s="109"/>
      <c r="AU422" s="109"/>
      <c r="AV422" s="109"/>
      <c r="AW422" s="109"/>
      <c r="AX422" s="109"/>
      <c r="AY422" s="109"/>
      <c r="AZ422" s="109"/>
      <c r="BA422" s="109"/>
      <c r="BB422" s="109"/>
      <c r="BC422" s="109"/>
      <c r="BD422" s="109"/>
      <c r="BE422" s="109"/>
      <c r="BF422" s="109"/>
      <c r="BG422" s="109"/>
    </row>
    <row r="423" spans="1:59" ht="14.25" customHeight="1">
      <c r="A423" s="83"/>
      <c r="B423" s="83"/>
      <c r="C423" s="242"/>
      <c r="D423" s="83"/>
      <c r="E423" s="83"/>
      <c r="F423" s="83"/>
      <c r="G423" s="83"/>
      <c r="H423" s="83"/>
      <c r="I423" s="83"/>
      <c r="J423" s="83"/>
      <c r="K423" s="83"/>
      <c r="L423" s="83"/>
      <c r="M423" s="83"/>
      <c r="N423" s="83"/>
      <c r="O423" s="83"/>
      <c r="P423" s="83"/>
      <c r="Q423" s="83"/>
      <c r="R423" s="83"/>
      <c r="S423" s="83"/>
      <c r="T423" s="83"/>
      <c r="U423" s="83"/>
      <c r="V423" s="83"/>
      <c r="W423" s="83"/>
      <c r="X423" s="83"/>
      <c r="Y423" s="83"/>
      <c r="Z423" s="244"/>
      <c r="AA423" s="245"/>
      <c r="AB423" s="244" t="str">
        <f t="shared" si="9"/>
        <v/>
      </c>
      <c r="AC423" s="83"/>
      <c r="AD423" s="83"/>
      <c r="AE423" s="83"/>
      <c r="AF423" s="83"/>
      <c r="AG423" s="83"/>
      <c r="AH423" s="83"/>
      <c r="AI423" s="83"/>
      <c r="AJ423" s="83"/>
      <c r="AK423" s="83"/>
      <c r="AL423" s="248" t="str">
        <f t="shared" si="15"/>
        <v/>
      </c>
      <c r="AM423" s="250"/>
      <c r="AN423" s="228" t="str">
        <f>+IF(A423="","",IF(C423="",70,VLOOKUP(I423,Hoja2!A:D,4,0)))</f>
        <v/>
      </c>
      <c r="AO423" s="109"/>
      <c r="AP423" s="109"/>
      <c r="AQ423" s="109"/>
      <c r="AR423" s="109"/>
      <c r="AS423" s="109"/>
      <c r="AT423" s="109"/>
      <c r="AU423" s="109"/>
      <c r="AV423" s="109"/>
      <c r="AW423" s="109"/>
      <c r="AX423" s="109"/>
      <c r="AY423" s="109"/>
      <c r="AZ423" s="109"/>
      <c r="BA423" s="109"/>
      <c r="BB423" s="109"/>
      <c r="BC423" s="109"/>
      <c r="BD423" s="109"/>
      <c r="BE423" s="109"/>
      <c r="BF423" s="109"/>
      <c r="BG423" s="109"/>
    </row>
    <row r="424" spans="1:59" ht="14.25" customHeight="1">
      <c r="A424" s="83"/>
      <c r="B424" s="83"/>
      <c r="C424" s="242"/>
      <c r="D424" s="83"/>
      <c r="E424" s="83"/>
      <c r="F424" s="83"/>
      <c r="G424" s="83"/>
      <c r="H424" s="83"/>
      <c r="I424" s="83"/>
      <c r="J424" s="83"/>
      <c r="K424" s="83"/>
      <c r="L424" s="83"/>
      <c r="M424" s="83"/>
      <c r="N424" s="83"/>
      <c r="O424" s="83"/>
      <c r="P424" s="83"/>
      <c r="Q424" s="83"/>
      <c r="R424" s="83"/>
      <c r="S424" s="83"/>
      <c r="T424" s="83"/>
      <c r="U424" s="83"/>
      <c r="V424" s="83"/>
      <c r="W424" s="83"/>
      <c r="X424" s="83"/>
      <c r="Y424" s="83"/>
      <c r="Z424" s="244"/>
      <c r="AA424" s="245"/>
      <c r="AB424" s="244" t="str">
        <f t="shared" si="9"/>
        <v/>
      </c>
      <c r="AC424" s="83"/>
      <c r="AD424" s="83"/>
      <c r="AE424" s="83"/>
      <c r="AF424" s="83"/>
      <c r="AG424" s="83"/>
      <c r="AH424" s="83"/>
      <c r="AI424" s="83"/>
      <c r="AJ424" s="83"/>
      <c r="AK424" s="83"/>
      <c r="AL424" s="248" t="str">
        <f t="shared" si="15"/>
        <v/>
      </c>
      <c r="AM424" s="250"/>
      <c r="AN424" s="228" t="str">
        <f>+IF(A424="","",IF(C424="",70,VLOOKUP(I424,Hoja2!A:D,4,0)))</f>
        <v/>
      </c>
      <c r="AO424" s="109"/>
      <c r="AP424" s="109"/>
      <c r="AQ424" s="109"/>
      <c r="AR424" s="109"/>
      <c r="AS424" s="109"/>
      <c r="AT424" s="109"/>
      <c r="AU424" s="109"/>
      <c r="AV424" s="109"/>
      <c r="AW424" s="109"/>
      <c r="AX424" s="109"/>
      <c r="AY424" s="109"/>
      <c r="AZ424" s="109"/>
      <c r="BA424" s="109"/>
      <c r="BB424" s="109"/>
      <c r="BC424" s="109"/>
      <c r="BD424" s="109"/>
      <c r="BE424" s="109"/>
      <c r="BF424" s="109"/>
      <c r="BG424" s="109"/>
    </row>
    <row r="425" spans="1:59" ht="14.25" customHeight="1">
      <c r="A425" s="83"/>
      <c r="B425" s="83"/>
      <c r="C425" s="242"/>
      <c r="D425" s="83"/>
      <c r="E425" s="83"/>
      <c r="F425" s="83"/>
      <c r="G425" s="83"/>
      <c r="H425" s="83"/>
      <c r="I425" s="83"/>
      <c r="J425" s="83"/>
      <c r="K425" s="83"/>
      <c r="L425" s="83"/>
      <c r="M425" s="83"/>
      <c r="N425" s="83"/>
      <c r="O425" s="83"/>
      <c r="P425" s="83"/>
      <c r="Q425" s="83"/>
      <c r="R425" s="83"/>
      <c r="S425" s="83"/>
      <c r="T425" s="83"/>
      <c r="U425" s="83"/>
      <c r="V425" s="83"/>
      <c r="W425" s="83"/>
      <c r="X425" s="83"/>
      <c r="Y425" s="83"/>
      <c r="Z425" s="244"/>
      <c r="AA425" s="245"/>
      <c r="AB425" s="244" t="str">
        <f t="shared" si="9"/>
        <v/>
      </c>
      <c r="AC425" s="83"/>
      <c r="AD425" s="83"/>
      <c r="AE425" s="83"/>
      <c r="AF425" s="83"/>
      <c r="AG425" s="83"/>
      <c r="AH425" s="83"/>
      <c r="AI425" s="83"/>
      <c r="AJ425" s="83"/>
      <c r="AK425" s="83"/>
      <c r="AL425" s="248" t="str">
        <f t="shared" si="15"/>
        <v/>
      </c>
      <c r="AM425" s="250"/>
      <c r="AN425" s="228" t="str">
        <f>+IF(A425="","",IF(C425="",70,VLOOKUP(I425,Hoja2!A:D,4,0)))</f>
        <v/>
      </c>
      <c r="AO425" s="109"/>
      <c r="AP425" s="109"/>
      <c r="AQ425" s="109"/>
      <c r="AR425" s="109"/>
      <c r="AS425" s="109"/>
      <c r="AT425" s="109"/>
      <c r="AU425" s="109"/>
      <c r="AV425" s="109"/>
      <c r="AW425" s="109"/>
      <c r="AX425" s="109"/>
      <c r="AY425" s="109"/>
      <c r="AZ425" s="109"/>
      <c r="BA425" s="109"/>
      <c r="BB425" s="109"/>
      <c r="BC425" s="109"/>
      <c r="BD425" s="109"/>
      <c r="BE425" s="109"/>
      <c r="BF425" s="109"/>
      <c r="BG425" s="109"/>
    </row>
    <row r="426" spans="1:59" ht="14.25" customHeight="1">
      <c r="A426" s="83"/>
      <c r="B426" s="83"/>
      <c r="C426" s="242"/>
      <c r="D426" s="83"/>
      <c r="E426" s="83"/>
      <c r="F426" s="83"/>
      <c r="G426" s="83"/>
      <c r="H426" s="83"/>
      <c r="I426" s="83"/>
      <c r="J426" s="83"/>
      <c r="K426" s="83"/>
      <c r="L426" s="83"/>
      <c r="M426" s="83"/>
      <c r="N426" s="83"/>
      <c r="O426" s="83"/>
      <c r="P426" s="83"/>
      <c r="Q426" s="83"/>
      <c r="R426" s="83"/>
      <c r="S426" s="83"/>
      <c r="T426" s="83"/>
      <c r="U426" s="83"/>
      <c r="V426" s="83"/>
      <c r="W426" s="83"/>
      <c r="X426" s="83"/>
      <c r="Y426" s="83"/>
      <c r="Z426" s="244"/>
      <c r="AA426" s="245"/>
      <c r="AB426" s="244" t="str">
        <f t="shared" si="9"/>
        <v/>
      </c>
      <c r="AC426" s="83"/>
      <c r="AD426" s="83"/>
      <c r="AE426" s="83"/>
      <c r="AF426" s="83"/>
      <c r="AG426" s="83"/>
      <c r="AH426" s="83"/>
      <c r="AI426" s="83"/>
      <c r="AJ426" s="83"/>
      <c r="AK426" s="83"/>
      <c r="AL426" s="248" t="str">
        <f t="shared" si="15"/>
        <v/>
      </c>
      <c r="AM426" s="250"/>
      <c r="AN426" s="228" t="str">
        <f>+IF(A426="","",IF(C426="",70,VLOOKUP(I426,Hoja2!A:D,4,0)))</f>
        <v/>
      </c>
      <c r="AO426" s="109"/>
      <c r="AP426" s="109"/>
      <c r="AQ426" s="109"/>
      <c r="AR426" s="109"/>
      <c r="AS426" s="109"/>
      <c r="AT426" s="109"/>
      <c r="AU426" s="109"/>
      <c r="AV426" s="109"/>
      <c r="AW426" s="109"/>
      <c r="AX426" s="109"/>
      <c r="AY426" s="109"/>
      <c r="AZ426" s="109"/>
      <c r="BA426" s="109"/>
      <c r="BB426" s="109"/>
      <c r="BC426" s="109"/>
      <c r="BD426" s="109"/>
      <c r="BE426" s="109"/>
      <c r="BF426" s="109"/>
      <c r="BG426" s="109"/>
    </row>
    <row r="427" spans="1:59" ht="14.25" customHeight="1">
      <c r="A427" s="83"/>
      <c r="B427" s="83"/>
      <c r="C427" s="242"/>
      <c r="D427" s="83"/>
      <c r="E427" s="83"/>
      <c r="F427" s="83"/>
      <c r="G427" s="83"/>
      <c r="H427" s="83"/>
      <c r="I427" s="83"/>
      <c r="J427" s="83"/>
      <c r="K427" s="83"/>
      <c r="L427" s="83"/>
      <c r="M427" s="83"/>
      <c r="N427" s="83"/>
      <c r="O427" s="83"/>
      <c r="P427" s="83"/>
      <c r="Q427" s="83"/>
      <c r="R427" s="83"/>
      <c r="S427" s="83"/>
      <c r="T427" s="83"/>
      <c r="U427" s="83"/>
      <c r="V427" s="83"/>
      <c r="W427" s="83"/>
      <c r="X427" s="83"/>
      <c r="Y427" s="83"/>
      <c r="Z427" s="244"/>
      <c r="AA427" s="245"/>
      <c r="AB427" s="244" t="str">
        <f t="shared" si="9"/>
        <v/>
      </c>
      <c r="AC427" s="83"/>
      <c r="AD427" s="83"/>
      <c r="AE427" s="83"/>
      <c r="AF427" s="83"/>
      <c r="AG427" s="83"/>
      <c r="AH427" s="83"/>
      <c r="AI427" s="83"/>
      <c r="AJ427" s="83"/>
      <c r="AK427" s="83"/>
      <c r="AL427" s="248" t="str">
        <f t="shared" si="15"/>
        <v/>
      </c>
      <c r="AM427" s="250"/>
      <c r="AN427" s="228" t="str">
        <f>+IF(A427="","",IF(C427="",70,VLOOKUP(I427,Hoja2!A:D,4,0)))</f>
        <v/>
      </c>
      <c r="AO427" s="109"/>
      <c r="AP427" s="109"/>
      <c r="AQ427" s="109"/>
      <c r="AR427" s="109"/>
      <c r="AS427" s="109"/>
      <c r="AT427" s="109"/>
      <c r="AU427" s="109"/>
      <c r="AV427" s="109"/>
      <c r="AW427" s="109"/>
      <c r="AX427" s="109"/>
      <c r="AY427" s="109"/>
      <c r="AZ427" s="109"/>
      <c r="BA427" s="109"/>
      <c r="BB427" s="109"/>
      <c r="BC427" s="109"/>
      <c r="BD427" s="109"/>
      <c r="BE427" s="109"/>
      <c r="BF427" s="109"/>
      <c r="BG427" s="109"/>
    </row>
    <row r="428" spans="1:59" ht="14.25" customHeight="1">
      <c r="A428" s="83"/>
      <c r="B428" s="83"/>
      <c r="C428" s="242"/>
      <c r="D428" s="83"/>
      <c r="E428" s="83"/>
      <c r="F428" s="83"/>
      <c r="G428" s="83"/>
      <c r="H428" s="83"/>
      <c r="I428" s="83"/>
      <c r="J428" s="83"/>
      <c r="K428" s="83"/>
      <c r="L428" s="83"/>
      <c r="M428" s="83"/>
      <c r="N428" s="83"/>
      <c r="O428" s="83"/>
      <c r="P428" s="83"/>
      <c r="Q428" s="83"/>
      <c r="R428" s="83"/>
      <c r="S428" s="83"/>
      <c r="T428" s="83"/>
      <c r="U428" s="83"/>
      <c r="V428" s="83"/>
      <c r="W428" s="83"/>
      <c r="X428" s="83"/>
      <c r="Y428" s="83"/>
      <c r="Z428" s="244"/>
      <c r="AA428" s="245"/>
      <c r="AB428" s="244" t="str">
        <f t="shared" si="9"/>
        <v/>
      </c>
      <c r="AC428" s="83"/>
      <c r="AD428" s="83"/>
      <c r="AE428" s="83"/>
      <c r="AF428" s="83"/>
      <c r="AG428" s="83"/>
      <c r="AH428" s="83"/>
      <c r="AI428" s="83"/>
      <c r="AJ428" s="83"/>
      <c r="AK428" s="83"/>
      <c r="AL428" s="248" t="str">
        <f t="shared" si="15"/>
        <v/>
      </c>
      <c r="AM428" s="250"/>
      <c r="AN428" s="228" t="str">
        <f>+IF(A428="","",IF(C428="",70,VLOOKUP(I428,Hoja2!A:D,4,0)))</f>
        <v/>
      </c>
      <c r="AO428" s="109"/>
      <c r="AP428" s="109"/>
      <c r="AQ428" s="109"/>
      <c r="AR428" s="109"/>
      <c r="AS428" s="109"/>
      <c r="AT428" s="109"/>
      <c r="AU428" s="109"/>
      <c r="AV428" s="109"/>
      <c r="AW428" s="109"/>
      <c r="AX428" s="109"/>
      <c r="AY428" s="109"/>
      <c r="AZ428" s="109"/>
      <c r="BA428" s="109"/>
      <c r="BB428" s="109"/>
      <c r="BC428" s="109"/>
      <c r="BD428" s="109"/>
      <c r="BE428" s="109"/>
      <c r="BF428" s="109"/>
      <c r="BG428" s="109"/>
    </row>
    <row r="429" spans="1:59" ht="14.25" customHeight="1">
      <c r="A429" s="83"/>
      <c r="B429" s="83"/>
      <c r="C429" s="242"/>
      <c r="D429" s="83"/>
      <c r="E429" s="83"/>
      <c r="F429" s="83"/>
      <c r="G429" s="83"/>
      <c r="H429" s="83"/>
      <c r="I429" s="83"/>
      <c r="J429" s="83"/>
      <c r="K429" s="83"/>
      <c r="L429" s="83"/>
      <c r="M429" s="83"/>
      <c r="N429" s="83"/>
      <c r="O429" s="83"/>
      <c r="P429" s="83"/>
      <c r="Q429" s="83"/>
      <c r="R429" s="83"/>
      <c r="S429" s="83"/>
      <c r="T429" s="83"/>
      <c r="U429" s="83"/>
      <c r="V429" s="83"/>
      <c r="W429" s="83"/>
      <c r="X429" s="83"/>
      <c r="Y429" s="83"/>
      <c r="Z429" s="244"/>
      <c r="AA429" s="245"/>
      <c r="AB429" s="244" t="str">
        <f t="shared" si="9"/>
        <v/>
      </c>
      <c r="AC429" s="83"/>
      <c r="AD429" s="83"/>
      <c r="AE429" s="83"/>
      <c r="AF429" s="83"/>
      <c r="AG429" s="83"/>
      <c r="AH429" s="83"/>
      <c r="AI429" s="83"/>
      <c r="AJ429" s="83"/>
      <c r="AK429" s="83"/>
      <c r="AL429" s="248" t="str">
        <f t="shared" si="15"/>
        <v/>
      </c>
      <c r="AM429" s="250"/>
      <c r="AN429" s="228" t="str">
        <f>+IF(A429="","",IF(C429="",70,VLOOKUP(I429,Hoja2!A:D,4,0)))</f>
        <v/>
      </c>
      <c r="AO429" s="109"/>
      <c r="AP429" s="109"/>
      <c r="AQ429" s="109"/>
      <c r="AR429" s="109"/>
      <c r="AS429" s="109"/>
      <c r="AT429" s="109"/>
      <c r="AU429" s="109"/>
      <c r="AV429" s="109"/>
      <c r="AW429" s="109"/>
      <c r="AX429" s="109"/>
      <c r="AY429" s="109"/>
      <c r="AZ429" s="109"/>
      <c r="BA429" s="109"/>
      <c r="BB429" s="109"/>
      <c r="BC429" s="109"/>
      <c r="BD429" s="109"/>
      <c r="BE429" s="109"/>
      <c r="BF429" s="109"/>
      <c r="BG429" s="109"/>
    </row>
    <row r="430" spans="1:59" ht="14.25" customHeight="1">
      <c r="A430" s="83"/>
      <c r="B430" s="83"/>
      <c r="C430" s="242"/>
      <c r="D430" s="83"/>
      <c r="E430" s="83"/>
      <c r="F430" s="83"/>
      <c r="G430" s="83"/>
      <c r="H430" s="83"/>
      <c r="I430" s="83"/>
      <c r="J430" s="83"/>
      <c r="K430" s="83"/>
      <c r="L430" s="83"/>
      <c r="M430" s="83"/>
      <c r="N430" s="83"/>
      <c r="O430" s="83"/>
      <c r="P430" s="83"/>
      <c r="Q430" s="83"/>
      <c r="R430" s="83"/>
      <c r="S430" s="83"/>
      <c r="T430" s="83"/>
      <c r="U430" s="83"/>
      <c r="V430" s="83"/>
      <c r="W430" s="83"/>
      <c r="X430" s="83"/>
      <c r="Y430" s="83"/>
      <c r="Z430" s="244"/>
      <c r="AA430" s="245"/>
      <c r="AB430" s="244" t="str">
        <f t="shared" si="9"/>
        <v/>
      </c>
      <c r="AC430" s="83"/>
      <c r="AD430" s="83"/>
      <c r="AE430" s="83"/>
      <c r="AF430" s="83"/>
      <c r="AG430" s="83"/>
      <c r="AH430" s="83"/>
      <c r="AI430" s="83"/>
      <c r="AJ430" s="83"/>
      <c r="AK430" s="83"/>
      <c r="AL430" s="248" t="str">
        <f t="shared" si="15"/>
        <v/>
      </c>
      <c r="AM430" s="250"/>
      <c r="AN430" s="228" t="str">
        <f>+IF(A430="","",IF(C430="",70,VLOOKUP(I430,Hoja2!A:D,4,0)))</f>
        <v/>
      </c>
      <c r="AO430" s="109"/>
      <c r="AP430" s="109"/>
      <c r="AQ430" s="109"/>
      <c r="AR430" s="109"/>
      <c r="AS430" s="109"/>
      <c r="AT430" s="109"/>
      <c r="AU430" s="109"/>
      <c r="AV430" s="109"/>
      <c r="AW430" s="109"/>
      <c r="AX430" s="109"/>
      <c r="AY430" s="109"/>
      <c r="AZ430" s="109"/>
      <c r="BA430" s="109"/>
      <c r="BB430" s="109"/>
      <c r="BC430" s="109"/>
      <c r="BD430" s="109"/>
      <c r="BE430" s="109"/>
      <c r="BF430" s="109"/>
      <c r="BG430" s="109"/>
    </row>
    <row r="431" spans="1:59" ht="14.25" customHeight="1">
      <c r="A431" s="83"/>
      <c r="B431" s="83"/>
      <c r="C431" s="242"/>
      <c r="D431" s="83"/>
      <c r="E431" s="83"/>
      <c r="F431" s="83"/>
      <c r="G431" s="83"/>
      <c r="H431" s="83"/>
      <c r="I431" s="83"/>
      <c r="J431" s="83"/>
      <c r="K431" s="83"/>
      <c r="L431" s="83"/>
      <c r="M431" s="83"/>
      <c r="N431" s="83"/>
      <c r="O431" s="83"/>
      <c r="P431" s="83"/>
      <c r="Q431" s="83"/>
      <c r="R431" s="83"/>
      <c r="S431" s="83"/>
      <c r="T431" s="83"/>
      <c r="U431" s="83"/>
      <c r="V431" s="83"/>
      <c r="W431" s="83"/>
      <c r="X431" s="83"/>
      <c r="Y431" s="83"/>
      <c r="Z431" s="244"/>
      <c r="AA431" s="245"/>
      <c r="AB431" s="244" t="str">
        <f t="shared" si="9"/>
        <v/>
      </c>
      <c r="AC431" s="83"/>
      <c r="AD431" s="83"/>
      <c r="AE431" s="83"/>
      <c r="AF431" s="83"/>
      <c r="AG431" s="83"/>
      <c r="AH431" s="83"/>
      <c r="AI431" s="83"/>
      <c r="AJ431" s="83"/>
      <c r="AK431" s="83"/>
      <c r="AL431" s="248" t="str">
        <f t="shared" si="15"/>
        <v/>
      </c>
      <c r="AM431" s="250"/>
      <c r="AN431" s="228" t="str">
        <f>+IF(A431="","",IF(C431="",70,VLOOKUP(I431,Hoja2!A:D,4,0)))</f>
        <v/>
      </c>
      <c r="AO431" s="109"/>
      <c r="AP431" s="109"/>
      <c r="AQ431" s="109"/>
      <c r="AR431" s="109"/>
      <c r="AS431" s="109"/>
      <c r="AT431" s="109"/>
      <c r="AU431" s="109"/>
      <c r="AV431" s="109"/>
      <c r="AW431" s="109"/>
      <c r="AX431" s="109"/>
      <c r="AY431" s="109"/>
      <c r="AZ431" s="109"/>
      <c r="BA431" s="109"/>
      <c r="BB431" s="109"/>
      <c r="BC431" s="109"/>
      <c r="BD431" s="109"/>
      <c r="BE431" s="109"/>
      <c r="BF431" s="109"/>
      <c r="BG431" s="109"/>
    </row>
    <row r="432" spans="1:59" ht="14.25" customHeight="1">
      <c r="A432" s="83"/>
      <c r="B432" s="83"/>
      <c r="C432" s="242"/>
      <c r="D432" s="83"/>
      <c r="E432" s="83"/>
      <c r="F432" s="83"/>
      <c r="G432" s="83"/>
      <c r="H432" s="83"/>
      <c r="I432" s="83"/>
      <c r="J432" s="83"/>
      <c r="K432" s="83"/>
      <c r="L432" s="83"/>
      <c r="M432" s="83"/>
      <c r="N432" s="83"/>
      <c r="O432" s="83"/>
      <c r="P432" s="83"/>
      <c r="Q432" s="83"/>
      <c r="R432" s="83"/>
      <c r="S432" s="83"/>
      <c r="T432" s="83"/>
      <c r="U432" s="83"/>
      <c r="V432" s="83"/>
      <c r="W432" s="83"/>
      <c r="X432" s="83"/>
      <c r="Y432" s="83"/>
      <c r="Z432" s="244"/>
      <c r="AA432" s="245"/>
      <c r="AB432" s="244" t="str">
        <f t="shared" si="9"/>
        <v/>
      </c>
      <c r="AC432" s="83"/>
      <c r="AD432" s="83"/>
      <c r="AE432" s="83"/>
      <c r="AF432" s="83"/>
      <c r="AG432" s="83"/>
      <c r="AH432" s="83"/>
      <c r="AI432" s="83"/>
      <c r="AJ432" s="83"/>
      <c r="AK432" s="83"/>
      <c r="AL432" s="248" t="str">
        <f t="shared" si="15"/>
        <v/>
      </c>
      <c r="AM432" s="250"/>
      <c r="AN432" s="228" t="str">
        <f>+IF(A432="","",IF(C432="",70,VLOOKUP(I432,Hoja2!A:D,4,0)))</f>
        <v/>
      </c>
      <c r="AO432" s="109"/>
      <c r="AP432" s="109"/>
      <c r="AQ432" s="109"/>
      <c r="AR432" s="109"/>
      <c r="AS432" s="109"/>
      <c r="AT432" s="109"/>
      <c r="AU432" s="109"/>
      <c r="AV432" s="109"/>
      <c r="AW432" s="109"/>
      <c r="AX432" s="109"/>
      <c r="AY432" s="109"/>
      <c r="AZ432" s="109"/>
      <c r="BA432" s="109"/>
      <c r="BB432" s="109"/>
      <c r="BC432" s="109"/>
      <c r="BD432" s="109"/>
      <c r="BE432" s="109"/>
      <c r="BF432" s="109"/>
      <c r="BG432" s="109"/>
    </row>
    <row r="433" spans="1:59" ht="14.25" customHeight="1">
      <c r="A433" s="83"/>
      <c r="B433" s="83"/>
      <c r="C433" s="242"/>
      <c r="D433" s="83"/>
      <c r="E433" s="83"/>
      <c r="F433" s="83"/>
      <c r="G433" s="83"/>
      <c r="H433" s="83"/>
      <c r="I433" s="83"/>
      <c r="J433" s="83"/>
      <c r="K433" s="83"/>
      <c r="L433" s="83"/>
      <c r="M433" s="83"/>
      <c r="N433" s="83"/>
      <c r="O433" s="83"/>
      <c r="P433" s="83"/>
      <c r="Q433" s="83"/>
      <c r="R433" s="83"/>
      <c r="S433" s="83"/>
      <c r="T433" s="83"/>
      <c r="U433" s="83"/>
      <c r="V433" s="83"/>
      <c r="W433" s="83"/>
      <c r="X433" s="83"/>
      <c r="Y433" s="83"/>
      <c r="Z433" s="244"/>
      <c r="AA433" s="245"/>
      <c r="AB433" s="244" t="str">
        <f t="shared" si="9"/>
        <v/>
      </c>
      <c r="AC433" s="83"/>
      <c r="AD433" s="83"/>
      <c r="AE433" s="83"/>
      <c r="AF433" s="83"/>
      <c r="AG433" s="83"/>
      <c r="AH433" s="83"/>
      <c r="AI433" s="83"/>
      <c r="AJ433" s="83"/>
      <c r="AK433" s="83"/>
      <c r="AL433" s="248" t="str">
        <f t="shared" si="15"/>
        <v/>
      </c>
      <c r="AM433" s="250"/>
      <c r="AN433" s="228" t="str">
        <f>+IF(A433="","",IF(C433="",70,VLOOKUP(I433,Hoja2!A:D,4,0)))</f>
        <v/>
      </c>
      <c r="AO433" s="109"/>
      <c r="AP433" s="109"/>
      <c r="AQ433" s="109"/>
      <c r="AR433" s="109"/>
      <c r="AS433" s="109"/>
      <c r="AT433" s="109"/>
      <c r="AU433" s="109"/>
      <c r="AV433" s="109"/>
      <c r="AW433" s="109"/>
      <c r="AX433" s="109"/>
      <c r="AY433" s="109"/>
      <c r="AZ433" s="109"/>
      <c r="BA433" s="109"/>
      <c r="BB433" s="109"/>
      <c r="BC433" s="109"/>
      <c r="BD433" s="109"/>
      <c r="BE433" s="109"/>
      <c r="BF433" s="109"/>
      <c r="BG433" s="109"/>
    </row>
    <row r="434" spans="1:59" ht="14.25" customHeight="1">
      <c r="A434" s="83"/>
      <c r="B434" s="83"/>
      <c r="C434" s="242"/>
      <c r="D434" s="83"/>
      <c r="E434" s="83"/>
      <c r="F434" s="83"/>
      <c r="G434" s="83"/>
      <c r="H434" s="83"/>
      <c r="I434" s="83"/>
      <c r="J434" s="83"/>
      <c r="K434" s="83"/>
      <c r="L434" s="83"/>
      <c r="M434" s="83"/>
      <c r="N434" s="83"/>
      <c r="O434" s="83"/>
      <c r="P434" s="83"/>
      <c r="Q434" s="83"/>
      <c r="R434" s="83"/>
      <c r="S434" s="83"/>
      <c r="T434" s="83"/>
      <c r="U434" s="83"/>
      <c r="V434" s="83"/>
      <c r="W434" s="83"/>
      <c r="X434" s="83"/>
      <c r="Y434" s="83"/>
      <c r="Z434" s="244"/>
      <c r="AA434" s="245"/>
      <c r="AB434" s="244" t="str">
        <f t="shared" si="9"/>
        <v/>
      </c>
      <c r="AC434" s="83"/>
      <c r="AD434" s="83"/>
      <c r="AE434" s="83"/>
      <c r="AF434" s="83"/>
      <c r="AG434" s="83"/>
      <c r="AH434" s="83"/>
      <c r="AI434" s="83"/>
      <c r="AJ434" s="83"/>
      <c r="AK434" s="83"/>
      <c r="AL434" s="248" t="str">
        <f t="shared" si="15"/>
        <v/>
      </c>
      <c r="AM434" s="250"/>
      <c r="AN434" s="228" t="str">
        <f>+IF(A434="","",IF(C434="",70,VLOOKUP(I434,Hoja2!A:D,4,0)))</f>
        <v/>
      </c>
      <c r="AO434" s="109"/>
      <c r="AP434" s="109"/>
      <c r="AQ434" s="109"/>
      <c r="AR434" s="109"/>
      <c r="AS434" s="109"/>
      <c r="AT434" s="109"/>
      <c r="AU434" s="109"/>
      <c r="AV434" s="109"/>
      <c r="AW434" s="109"/>
      <c r="AX434" s="109"/>
      <c r="AY434" s="109"/>
      <c r="AZ434" s="109"/>
      <c r="BA434" s="109"/>
      <c r="BB434" s="109"/>
      <c r="BC434" s="109"/>
      <c r="BD434" s="109"/>
      <c r="BE434" s="109"/>
      <c r="BF434" s="109"/>
      <c r="BG434" s="109"/>
    </row>
    <row r="435" spans="1:59" ht="14.25" customHeight="1">
      <c r="A435" s="83"/>
      <c r="B435" s="83"/>
      <c r="C435" s="242"/>
      <c r="D435" s="83"/>
      <c r="E435" s="83"/>
      <c r="F435" s="83"/>
      <c r="G435" s="83"/>
      <c r="H435" s="83"/>
      <c r="I435" s="83"/>
      <c r="J435" s="83"/>
      <c r="K435" s="83"/>
      <c r="L435" s="83"/>
      <c r="M435" s="83"/>
      <c r="N435" s="83"/>
      <c r="O435" s="83"/>
      <c r="P435" s="83"/>
      <c r="Q435" s="83"/>
      <c r="R435" s="83"/>
      <c r="S435" s="83"/>
      <c r="T435" s="83"/>
      <c r="U435" s="83"/>
      <c r="V435" s="83"/>
      <c r="W435" s="83"/>
      <c r="X435" s="83"/>
      <c r="Y435" s="83"/>
      <c r="Z435" s="244"/>
      <c r="AA435" s="245"/>
      <c r="AB435" s="244" t="str">
        <f t="shared" si="9"/>
        <v/>
      </c>
      <c r="AC435" s="83"/>
      <c r="AD435" s="83"/>
      <c r="AE435" s="83"/>
      <c r="AF435" s="83"/>
      <c r="AG435" s="83"/>
      <c r="AH435" s="83"/>
      <c r="AI435" s="83"/>
      <c r="AJ435" s="83"/>
      <c r="AK435" s="83"/>
      <c r="AL435" s="248" t="str">
        <f t="shared" si="15"/>
        <v/>
      </c>
      <c r="AM435" s="250"/>
      <c r="AN435" s="228" t="str">
        <f>+IF(A435="","",IF(C435="",70,VLOOKUP(I435,Hoja2!A:D,4,0)))</f>
        <v/>
      </c>
      <c r="AO435" s="109"/>
      <c r="AP435" s="109"/>
      <c r="AQ435" s="109"/>
      <c r="AR435" s="109"/>
      <c r="AS435" s="109"/>
      <c r="AT435" s="109"/>
      <c r="AU435" s="109"/>
      <c r="AV435" s="109"/>
      <c r="AW435" s="109"/>
      <c r="AX435" s="109"/>
      <c r="AY435" s="109"/>
      <c r="AZ435" s="109"/>
      <c r="BA435" s="109"/>
      <c r="BB435" s="109"/>
      <c r="BC435" s="109"/>
      <c r="BD435" s="109"/>
      <c r="BE435" s="109"/>
      <c r="BF435" s="109"/>
      <c r="BG435" s="109"/>
    </row>
    <row r="436" spans="1:59" ht="14.25" customHeight="1">
      <c r="A436" s="83"/>
      <c r="B436" s="83"/>
      <c r="C436" s="242"/>
      <c r="D436" s="83"/>
      <c r="E436" s="83"/>
      <c r="F436" s="83"/>
      <c r="G436" s="83"/>
      <c r="H436" s="83"/>
      <c r="I436" s="83"/>
      <c r="J436" s="83"/>
      <c r="K436" s="83"/>
      <c r="L436" s="83"/>
      <c r="M436" s="83"/>
      <c r="N436" s="83"/>
      <c r="O436" s="83"/>
      <c r="P436" s="83"/>
      <c r="Q436" s="83"/>
      <c r="R436" s="83"/>
      <c r="S436" s="83"/>
      <c r="T436" s="83"/>
      <c r="U436" s="83"/>
      <c r="V436" s="83"/>
      <c r="W436" s="83"/>
      <c r="X436" s="83"/>
      <c r="Y436" s="83"/>
      <c r="Z436" s="244"/>
      <c r="AA436" s="245"/>
      <c r="AB436" s="244" t="str">
        <f t="shared" si="9"/>
        <v/>
      </c>
      <c r="AC436" s="83"/>
      <c r="AD436" s="83"/>
      <c r="AE436" s="83"/>
      <c r="AF436" s="83"/>
      <c r="AG436" s="83"/>
      <c r="AH436" s="83"/>
      <c r="AI436" s="83"/>
      <c r="AJ436" s="83"/>
      <c r="AK436" s="83"/>
      <c r="AL436" s="248" t="str">
        <f t="shared" si="15"/>
        <v/>
      </c>
      <c r="AM436" s="250"/>
      <c r="AN436" s="228" t="str">
        <f>+IF(A436="","",IF(C436="",70,VLOOKUP(I436,Hoja2!A:D,4,0)))</f>
        <v/>
      </c>
      <c r="AO436" s="109"/>
      <c r="AP436" s="109"/>
      <c r="AQ436" s="109"/>
      <c r="AR436" s="109"/>
      <c r="AS436" s="109"/>
      <c r="AT436" s="109"/>
      <c r="AU436" s="109"/>
      <c r="AV436" s="109"/>
      <c r="AW436" s="109"/>
      <c r="AX436" s="109"/>
      <c r="AY436" s="109"/>
      <c r="AZ436" s="109"/>
      <c r="BA436" s="109"/>
      <c r="BB436" s="109"/>
      <c r="BC436" s="109"/>
      <c r="BD436" s="109"/>
      <c r="BE436" s="109"/>
      <c r="BF436" s="109"/>
      <c r="BG436" s="109"/>
    </row>
    <row r="437" spans="1:59" ht="14.25" customHeight="1">
      <c r="A437" s="83"/>
      <c r="B437" s="83"/>
      <c r="C437" s="242"/>
      <c r="D437" s="83"/>
      <c r="E437" s="83"/>
      <c r="F437" s="83"/>
      <c r="G437" s="83"/>
      <c r="H437" s="83"/>
      <c r="I437" s="83"/>
      <c r="J437" s="83"/>
      <c r="K437" s="83"/>
      <c r="L437" s="83"/>
      <c r="M437" s="83"/>
      <c r="N437" s="83"/>
      <c r="O437" s="83"/>
      <c r="P437" s="83"/>
      <c r="Q437" s="83"/>
      <c r="R437" s="83"/>
      <c r="S437" s="83"/>
      <c r="T437" s="83"/>
      <c r="U437" s="83"/>
      <c r="V437" s="83"/>
      <c r="W437" s="83"/>
      <c r="X437" s="83"/>
      <c r="Y437" s="83"/>
      <c r="Z437" s="244"/>
      <c r="AA437" s="245"/>
      <c r="AB437" s="244" t="str">
        <f t="shared" si="9"/>
        <v/>
      </c>
      <c r="AC437" s="83"/>
      <c r="AD437" s="83"/>
      <c r="AE437" s="83"/>
      <c r="AF437" s="83"/>
      <c r="AG437" s="83"/>
      <c r="AH437" s="83"/>
      <c r="AI437" s="83"/>
      <c r="AJ437" s="83"/>
      <c r="AK437" s="83"/>
      <c r="AL437" s="248" t="str">
        <f t="shared" si="15"/>
        <v/>
      </c>
      <c r="AM437" s="250"/>
      <c r="AN437" s="228" t="str">
        <f>+IF(A437="","",IF(C437="",70,VLOOKUP(I437,Hoja2!A:D,4,0)))</f>
        <v/>
      </c>
      <c r="AO437" s="109"/>
      <c r="AP437" s="109"/>
      <c r="AQ437" s="109"/>
      <c r="AR437" s="109"/>
      <c r="AS437" s="109"/>
      <c r="AT437" s="109"/>
      <c r="AU437" s="109"/>
      <c r="AV437" s="109"/>
      <c r="AW437" s="109"/>
      <c r="AX437" s="109"/>
      <c r="AY437" s="109"/>
      <c r="AZ437" s="109"/>
      <c r="BA437" s="109"/>
      <c r="BB437" s="109"/>
      <c r="BC437" s="109"/>
      <c r="BD437" s="109"/>
      <c r="BE437" s="109"/>
      <c r="BF437" s="109"/>
      <c r="BG437" s="109"/>
    </row>
    <row r="438" spans="1:59" ht="14.25" customHeight="1">
      <c r="A438" s="83"/>
      <c r="B438" s="83"/>
      <c r="C438" s="242"/>
      <c r="D438" s="83"/>
      <c r="E438" s="83"/>
      <c r="F438" s="83"/>
      <c r="G438" s="83"/>
      <c r="H438" s="83"/>
      <c r="I438" s="83"/>
      <c r="J438" s="83"/>
      <c r="K438" s="83"/>
      <c r="L438" s="83"/>
      <c r="M438" s="83"/>
      <c r="N438" s="83"/>
      <c r="O438" s="83"/>
      <c r="P438" s="83"/>
      <c r="Q438" s="83"/>
      <c r="R438" s="83"/>
      <c r="S438" s="83"/>
      <c r="T438" s="83"/>
      <c r="U438" s="83"/>
      <c r="V438" s="83"/>
      <c r="W438" s="83"/>
      <c r="X438" s="83"/>
      <c r="Y438" s="83"/>
      <c r="Z438" s="244"/>
      <c r="AA438" s="245"/>
      <c r="AB438" s="244" t="str">
        <f t="shared" si="9"/>
        <v/>
      </c>
      <c r="AC438" s="83"/>
      <c r="AD438" s="83"/>
      <c r="AE438" s="83"/>
      <c r="AF438" s="83"/>
      <c r="AG438" s="83"/>
      <c r="AH438" s="83"/>
      <c r="AI438" s="83"/>
      <c r="AJ438" s="83"/>
      <c r="AK438" s="83"/>
      <c r="AL438" s="248" t="str">
        <f t="shared" si="15"/>
        <v/>
      </c>
      <c r="AM438" s="250"/>
      <c r="AN438" s="228" t="str">
        <f>+IF(A438="","",IF(C438="",70,VLOOKUP(I438,Hoja2!A:D,4,0)))</f>
        <v/>
      </c>
      <c r="AO438" s="109"/>
      <c r="AP438" s="109"/>
      <c r="AQ438" s="109"/>
      <c r="AR438" s="109"/>
      <c r="AS438" s="109"/>
      <c r="AT438" s="109"/>
      <c r="AU438" s="109"/>
      <c r="AV438" s="109"/>
      <c r="AW438" s="109"/>
      <c r="AX438" s="109"/>
      <c r="AY438" s="109"/>
      <c r="AZ438" s="109"/>
      <c r="BA438" s="109"/>
      <c r="BB438" s="109"/>
      <c r="BC438" s="109"/>
      <c r="BD438" s="109"/>
      <c r="BE438" s="109"/>
      <c r="BF438" s="109"/>
      <c r="BG438" s="109"/>
    </row>
    <row r="439" spans="1:59" ht="14.25" customHeight="1">
      <c r="A439" s="83"/>
      <c r="B439" s="83"/>
      <c r="C439" s="242"/>
      <c r="D439" s="83"/>
      <c r="E439" s="83"/>
      <c r="F439" s="83"/>
      <c r="G439" s="83"/>
      <c r="H439" s="83"/>
      <c r="I439" s="83"/>
      <c r="J439" s="83"/>
      <c r="K439" s="83"/>
      <c r="L439" s="83"/>
      <c r="M439" s="83"/>
      <c r="N439" s="83"/>
      <c r="O439" s="83"/>
      <c r="P439" s="83"/>
      <c r="Q439" s="83"/>
      <c r="R439" s="83"/>
      <c r="S439" s="83"/>
      <c r="T439" s="83"/>
      <c r="U439" s="83"/>
      <c r="V439" s="83"/>
      <c r="W439" s="83"/>
      <c r="X439" s="83"/>
      <c r="Y439" s="83"/>
      <c r="Z439" s="244"/>
      <c r="AA439" s="245"/>
      <c r="AB439" s="244" t="str">
        <f t="shared" si="9"/>
        <v/>
      </c>
      <c r="AC439" s="83"/>
      <c r="AD439" s="83"/>
      <c r="AE439" s="83"/>
      <c r="AF439" s="83"/>
      <c r="AG439" s="83"/>
      <c r="AH439" s="83"/>
      <c r="AI439" s="83"/>
      <c r="AJ439" s="83"/>
      <c r="AK439" s="83"/>
      <c r="AL439" s="248" t="str">
        <f t="shared" si="15"/>
        <v/>
      </c>
      <c r="AM439" s="250"/>
      <c r="AN439" s="228" t="str">
        <f>+IF(A439="","",IF(C439="",70,VLOOKUP(I439,Hoja2!A:D,4,0)))</f>
        <v/>
      </c>
      <c r="AO439" s="109"/>
      <c r="AP439" s="109"/>
      <c r="AQ439" s="109"/>
      <c r="AR439" s="109"/>
      <c r="AS439" s="109"/>
      <c r="AT439" s="109"/>
      <c r="AU439" s="109"/>
      <c r="AV439" s="109"/>
      <c r="AW439" s="109"/>
      <c r="AX439" s="109"/>
      <c r="AY439" s="109"/>
      <c r="AZ439" s="109"/>
      <c r="BA439" s="109"/>
      <c r="BB439" s="109"/>
      <c r="BC439" s="109"/>
      <c r="BD439" s="109"/>
      <c r="BE439" s="109"/>
      <c r="BF439" s="109"/>
      <c r="BG439" s="109"/>
    </row>
    <row r="440" spans="1:59" ht="14.25" customHeight="1">
      <c r="A440" s="83"/>
      <c r="B440" s="83"/>
      <c r="C440" s="242"/>
      <c r="D440" s="83"/>
      <c r="E440" s="83"/>
      <c r="F440" s="83"/>
      <c r="G440" s="83"/>
      <c r="H440" s="83"/>
      <c r="I440" s="83"/>
      <c r="J440" s="83"/>
      <c r="K440" s="83"/>
      <c r="L440" s="83"/>
      <c r="M440" s="83"/>
      <c r="N440" s="83"/>
      <c r="O440" s="83"/>
      <c r="P440" s="83"/>
      <c r="Q440" s="83"/>
      <c r="R440" s="83"/>
      <c r="S440" s="83"/>
      <c r="T440" s="83"/>
      <c r="U440" s="83"/>
      <c r="V440" s="83"/>
      <c r="W440" s="83"/>
      <c r="X440" s="83"/>
      <c r="Y440" s="83"/>
      <c r="Z440" s="244"/>
      <c r="AA440" s="245"/>
      <c r="AB440" s="244" t="str">
        <f t="shared" si="9"/>
        <v/>
      </c>
      <c r="AC440" s="83"/>
      <c r="AD440" s="83"/>
      <c r="AE440" s="83"/>
      <c r="AF440" s="83"/>
      <c r="AG440" s="83"/>
      <c r="AH440" s="83"/>
      <c r="AI440" s="83"/>
      <c r="AJ440" s="83"/>
      <c r="AK440" s="83"/>
      <c r="AL440" s="248" t="str">
        <f t="shared" si="15"/>
        <v/>
      </c>
      <c r="AM440" s="250"/>
      <c r="AN440" s="228" t="str">
        <f>+IF(A440="","",IF(C440="",70,VLOOKUP(I440,Hoja2!A:D,4,0)))</f>
        <v/>
      </c>
      <c r="AO440" s="109"/>
      <c r="AP440" s="109"/>
      <c r="AQ440" s="109"/>
      <c r="AR440" s="109"/>
      <c r="AS440" s="109"/>
      <c r="AT440" s="109"/>
      <c r="AU440" s="109"/>
      <c r="AV440" s="109"/>
      <c r="AW440" s="109"/>
      <c r="AX440" s="109"/>
      <c r="AY440" s="109"/>
      <c r="AZ440" s="109"/>
      <c r="BA440" s="109"/>
      <c r="BB440" s="109"/>
      <c r="BC440" s="109"/>
      <c r="BD440" s="109"/>
      <c r="BE440" s="109"/>
      <c r="BF440" s="109"/>
      <c r="BG440" s="109"/>
    </row>
    <row r="441" spans="1:59" ht="14.25" customHeight="1">
      <c r="A441" s="83"/>
      <c r="B441" s="83"/>
      <c r="C441" s="242"/>
      <c r="D441" s="83"/>
      <c r="E441" s="83"/>
      <c r="F441" s="83"/>
      <c r="G441" s="83"/>
      <c r="H441" s="83"/>
      <c r="I441" s="83"/>
      <c r="J441" s="83"/>
      <c r="K441" s="83"/>
      <c r="L441" s="83"/>
      <c r="M441" s="83"/>
      <c r="N441" s="83"/>
      <c r="O441" s="83"/>
      <c r="P441" s="83"/>
      <c r="Q441" s="83"/>
      <c r="R441" s="83"/>
      <c r="S441" s="83"/>
      <c r="T441" s="83"/>
      <c r="U441" s="83"/>
      <c r="V441" s="83"/>
      <c r="W441" s="83"/>
      <c r="X441" s="83"/>
      <c r="Y441" s="83"/>
      <c r="Z441" s="244"/>
      <c r="AA441" s="245"/>
      <c r="AB441" s="244" t="str">
        <f t="shared" si="9"/>
        <v/>
      </c>
      <c r="AC441" s="83"/>
      <c r="AD441" s="83"/>
      <c r="AE441" s="83"/>
      <c r="AF441" s="83"/>
      <c r="AG441" s="83"/>
      <c r="AH441" s="83"/>
      <c r="AI441" s="83"/>
      <c r="AJ441" s="83"/>
      <c r="AK441" s="83"/>
      <c r="AL441" s="248" t="str">
        <f t="shared" si="15"/>
        <v/>
      </c>
      <c r="AM441" s="250"/>
      <c r="AN441" s="228" t="str">
        <f>+IF(A441="","",IF(C441="",70,VLOOKUP(I441,Hoja2!A:D,4,0)))</f>
        <v/>
      </c>
      <c r="AO441" s="109"/>
      <c r="AP441" s="109"/>
      <c r="AQ441" s="109"/>
      <c r="AR441" s="109"/>
      <c r="AS441" s="109"/>
      <c r="AT441" s="109"/>
      <c r="AU441" s="109"/>
      <c r="AV441" s="109"/>
      <c r="AW441" s="109"/>
      <c r="AX441" s="109"/>
      <c r="AY441" s="109"/>
      <c r="AZ441" s="109"/>
      <c r="BA441" s="109"/>
      <c r="BB441" s="109"/>
      <c r="BC441" s="109"/>
      <c r="BD441" s="109"/>
      <c r="BE441" s="109"/>
      <c r="BF441" s="109"/>
      <c r="BG441" s="109"/>
    </row>
    <row r="442" spans="1:59" ht="14.25" customHeight="1">
      <c r="A442" s="83"/>
      <c r="B442" s="83"/>
      <c r="C442" s="242"/>
      <c r="D442" s="83"/>
      <c r="E442" s="83"/>
      <c r="F442" s="83"/>
      <c r="G442" s="83"/>
      <c r="H442" s="83"/>
      <c r="I442" s="83"/>
      <c r="J442" s="83"/>
      <c r="K442" s="83"/>
      <c r="L442" s="83"/>
      <c r="M442" s="83"/>
      <c r="N442" s="83"/>
      <c r="O442" s="83"/>
      <c r="P442" s="83"/>
      <c r="Q442" s="83"/>
      <c r="R442" s="83"/>
      <c r="S442" s="83"/>
      <c r="T442" s="83"/>
      <c r="U442" s="83"/>
      <c r="V442" s="83"/>
      <c r="W442" s="83"/>
      <c r="X442" s="83"/>
      <c r="Y442" s="83"/>
      <c r="Z442" s="244"/>
      <c r="AA442" s="245"/>
      <c r="AB442" s="244" t="str">
        <f t="shared" si="9"/>
        <v/>
      </c>
      <c r="AC442" s="83"/>
      <c r="AD442" s="83"/>
      <c r="AE442" s="83"/>
      <c r="AF442" s="83"/>
      <c r="AG442" s="83"/>
      <c r="AH442" s="83"/>
      <c r="AI442" s="83"/>
      <c r="AJ442" s="83"/>
      <c r="AK442" s="83"/>
      <c r="AL442" s="248" t="str">
        <f t="shared" si="15"/>
        <v/>
      </c>
      <c r="AM442" s="250"/>
      <c r="AN442" s="228" t="str">
        <f>+IF(A442="","",IF(C442="",70,VLOOKUP(I442,Hoja2!A:D,4,0)))</f>
        <v/>
      </c>
      <c r="AO442" s="109"/>
      <c r="AP442" s="109"/>
      <c r="AQ442" s="109"/>
      <c r="AR442" s="109"/>
      <c r="AS442" s="109"/>
      <c r="AT442" s="109"/>
      <c r="AU442" s="109"/>
      <c r="AV442" s="109"/>
      <c r="AW442" s="109"/>
      <c r="AX442" s="109"/>
      <c r="AY442" s="109"/>
      <c r="AZ442" s="109"/>
      <c r="BA442" s="109"/>
      <c r="BB442" s="109"/>
      <c r="BC442" s="109"/>
      <c r="BD442" s="109"/>
      <c r="BE442" s="109"/>
      <c r="BF442" s="109"/>
      <c r="BG442" s="109"/>
    </row>
    <row r="443" spans="1:59" ht="14.25" customHeight="1">
      <c r="A443" s="83"/>
      <c r="B443" s="83"/>
      <c r="C443" s="242"/>
      <c r="D443" s="83"/>
      <c r="E443" s="83"/>
      <c r="F443" s="83"/>
      <c r="G443" s="83"/>
      <c r="H443" s="83"/>
      <c r="I443" s="83"/>
      <c r="J443" s="83"/>
      <c r="K443" s="83"/>
      <c r="L443" s="83"/>
      <c r="M443" s="83"/>
      <c r="N443" s="83"/>
      <c r="O443" s="83"/>
      <c r="P443" s="83"/>
      <c r="Q443" s="83"/>
      <c r="R443" s="83"/>
      <c r="S443" s="83"/>
      <c r="T443" s="83"/>
      <c r="U443" s="83"/>
      <c r="V443" s="83"/>
      <c r="W443" s="83"/>
      <c r="X443" s="83"/>
      <c r="Y443" s="83"/>
      <c r="Z443" s="244"/>
      <c r="AA443" s="245"/>
      <c r="AB443" s="244" t="str">
        <f t="shared" si="9"/>
        <v/>
      </c>
      <c r="AC443" s="83"/>
      <c r="AD443" s="83"/>
      <c r="AE443" s="83"/>
      <c r="AF443" s="83"/>
      <c r="AG443" s="83"/>
      <c r="AH443" s="83"/>
      <c r="AI443" s="83"/>
      <c r="AJ443" s="83"/>
      <c r="AK443" s="83"/>
      <c r="AL443" s="248" t="str">
        <f t="shared" si="15"/>
        <v/>
      </c>
      <c r="AM443" s="250"/>
      <c r="AN443" s="228" t="str">
        <f>+IF(A443="","",IF(C443="",70,VLOOKUP(I443,Hoja2!A:D,4,0)))</f>
        <v/>
      </c>
      <c r="AO443" s="109"/>
      <c r="AP443" s="109"/>
      <c r="AQ443" s="109"/>
      <c r="AR443" s="109"/>
      <c r="AS443" s="109"/>
      <c r="AT443" s="109"/>
      <c r="AU443" s="109"/>
      <c r="AV443" s="109"/>
      <c r="AW443" s="109"/>
      <c r="AX443" s="109"/>
      <c r="AY443" s="109"/>
      <c r="AZ443" s="109"/>
      <c r="BA443" s="109"/>
      <c r="BB443" s="109"/>
      <c r="BC443" s="109"/>
      <c r="BD443" s="109"/>
      <c r="BE443" s="109"/>
      <c r="BF443" s="109"/>
      <c r="BG443" s="109"/>
    </row>
    <row r="444" spans="1:59" ht="14.25" customHeight="1">
      <c r="A444" s="83"/>
      <c r="B444" s="83"/>
      <c r="C444" s="242"/>
      <c r="D444" s="83"/>
      <c r="E444" s="83"/>
      <c r="F444" s="83"/>
      <c r="G444" s="83"/>
      <c r="H444" s="83"/>
      <c r="I444" s="83"/>
      <c r="J444" s="83"/>
      <c r="K444" s="83"/>
      <c r="L444" s="83"/>
      <c r="M444" s="83"/>
      <c r="N444" s="83"/>
      <c r="O444" s="83"/>
      <c r="P444" s="83"/>
      <c r="Q444" s="83"/>
      <c r="R444" s="83"/>
      <c r="S444" s="83"/>
      <c r="T444" s="83"/>
      <c r="U444" s="83"/>
      <c r="V444" s="83"/>
      <c r="W444" s="83"/>
      <c r="X444" s="83"/>
      <c r="Y444" s="83"/>
      <c r="Z444" s="244"/>
      <c r="AA444" s="245"/>
      <c r="AB444" s="244" t="str">
        <f t="shared" si="9"/>
        <v/>
      </c>
      <c r="AC444" s="83"/>
      <c r="AD444" s="83"/>
      <c r="AE444" s="83"/>
      <c r="AF444" s="83"/>
      <c r="AG444" s="83"/>
      <c r="AH444" s="83"/>
      <c r="AI444" s="83"/>
      <c r="AJ444" s="83"/>
      <c r="AK444" s="83"/>
      <c r="AL444" s="248" t="str">
        <f t="shared" si="15"/>
        <v/>
      </c>
      <c r="AM444" s="250"/>
      <c r="AN444" s="228" t="str">
        <f>+IF(A444="","",IF(C444="",70,VLOOKUP(I444,Hoja2!A:D,4,0)))</f>
        <v/>
      </c>
      <c r="AO444" s="109"/>
      <c r="AP444" s="109"/>
      <c r="AQ444" s="109"/>
      <c r="AR444" s="109"/>
      <c r="AS444" s="109"/>
      <c r="AT444" s="109"/>
      <c r="AU444" s="109"/>
      <c r="AV444" s="109"/>
      <c r="AW444" s="109"/>
      <c r="AX444" s="109"/>
      <c r="AY444" s="109"/>
      <c r="AZ444" s="109"/>
      <c r="BA444" s="109"/>
      <c r="BB444" s="109"/>
      <c r="BC444" s="109"/>
      <c r="BD444" s="109"/>
      <c r="BE444" s="109"/>
      <c r="BF444" s="109"/>
      <c r="BG444" s="109"/>
    </row>
    <row r="445" spans="1:59" ht="14.25" customHeight="1">
      <c r="A445" s="83"/>
      <c r="B445" s="83"/>
      <c r="C445" s="242"/>
      <c r="D445" s="83"/>
      <c r="E445" s="83"/>
      <c r="F445" s="83"/>
      <c r="G445" s="83"/>
      <c r="H445" s="83"/>
      <c r="I445" s="83"/>
      <c r="J445" s="83"/>
      <c r="K445" s="83"/>
      <c r="L445" s="83"/>
      <c r="M445" s="83"/>
      <c r="N445" s="83"/>
      <c r="O445" s="83"/>
      <c r="P445" s="83"/>
      <c r="Q445" s="83"/>
      <c r="R445" s="83"/>
      <c r="S445" s="83"/>
      <c r="T445" s="83"/>
      <c r="U445" s="83"/>
      <c r="V445" s="83"/>
      <c r="W445" s="83"/>
      <c r="X445" s="83"/>
      <c r="Y445" s="83"/>
      <c r="Z445" s="244"/>
      <c r="AA445" s="245"/>
      <c r="AB445" s="244" t="str">
        <f t="shared" si="9"/>
        <v/>
      </c>
      <c r="AC445" s="83"/>
      <c r="AD445" s="83"/>
      <c r="AE445" s="83"/>
      <c r="AF445" s="83"/>
      <c r="AG445" s="83"/>
      <c r="AH445" s="83"/>
      <c r="AI445" s="83"/>
      <c r="AJ445" s="83"/>
      <c r="AK445" s="83"/>
      <c r="AL445" s="248" t="str">
        <f t="shared" si="15"/>
        <v/>
      </c>
      <c r="AM445" s="250"/>
      <c r="AN445" s="228" t="str">
        <f>+IF(A445="","",IF(C445="",70,VLOOKUP(I445,Hoja2!A:D,4,0)))</f>
        <v/>
      </c>
      <c r="AO445" s="109"/>
      <c r="AP445" s="109"/>
      <c r="AQ445" s="109"/>
      <c r="AR445" s="109"/>
      <c r="AS445" s="109"/>
      <c r="AT445" s="109"/>
      <c r="AU445" s="109"/>
      <c r="AV445" s="109"/>
      <c r="AW445" s="109"/>
      <c r="AX445" s="109"/>
      <c r="AY445" s="109"/>
      <c r="AZ445" s="109"/>
      <c r="BA445" s="109"/>
      <c r="BB445" s="109"/>
      <c r="BC445" s="109"/>
      <c r="BD445" s="109"/>
      <c r="BE445" s="109"/>
      <c r="BF445" s="109"/>
      <c r="BG445" s="109"/>
    </row>
    <row r="446" spans="1:59" ht="14.25" customHeight="1">
      <c r="A446" s="83"/>
      <c r="B446" s="83"/>
      <c r="C446" s="242"/>
      <c r="D446" s="83"/>
      <c r="E446" s="83"/>
      <c r="F446" s="83"/>
      <c r="G446" s="83"/>
      <c r="H446" s="83"/>
      <c r="I446" s="83"/>
      <c r="J446" s="83"/>
      <c r="K446" s="83"/>
      <c r="L446" s="83"/>
      <c r="M446" s="83"/>
      <c r="N446" s="83"/>
      <c r="O446" s="83"/>
      <c r="P446" s="83"/>
      <c r="Q446" s="83"/>
      <c r="R446" s="83"/>
      <c r="S446" s="83"/>
      <c r="T446" s="83"/>
      <c r="U446" s="83"/>
      <c r="V446" s="83"/>
      <c r="W446" s="83"/>
      <c r="X446" s="83"/>
      <c r="Y446" s="83"/>
      <c r="Z446" s="244"/>
      <c r="AA446" s="245"/>
      <c r="AB446" s="244" t="str">
        <f t="shared" si="9"/>
        <v/>
      </c>
      <c r="AC446" s="83"/>
      <c r="AD446" s="83"/>
      <c r="AE446" s="83"/>
      <c r="AF446" s="83"/>
      <c r="AG446" s="83"/>
      <c r="AH446" s="83"/>
      <c r="AI446" s="83"/>
      <c r="AJ446" s="83"/>
      <c r="AK446" s="83"/>
      <c r="AL446" s="248" t="str">
        <f t="shared" si="15"/>
        <v/>
      </c>
      <c r="AM446" s="250"/>
      <c r="AN446" s="228" t="str">
        <f>+IF(A446="","",IF(C446="",70,VLOOKUP(I446,Hoja2!A:D,4,0)))</f>
        <v/>
      </c>
      <c r="AO446" s="109"/>
      <c r="AP446" s="109"/>
      <c r="AQ446" s="109"/>
      <c r="AR446" s="109"/>
      <c r="AS446" s="109"/>
      <c r="AT446" s="109"/>
      <c r="AU446" s="109"/>
      <c r="AV446" s="109"/>
      <c r="AW446" s="109"/>
      <c r="AX446" s="109"/>
      <c r="AY446" s="109"/>
      <c r="AZ446" s="109"/>
      <c r="BA446" s="109"/>
      <c r="BB446" s="109"/>
      <c r="BC446" s="109"/>
      <c r="BD446" s="109"/>
      <c r="BE446" s="109"/>
      <c r="BF446" s="109"/>
      <c r="BG446" s="109"/>
    </row>
    <row r="447" spans="1:59" ht="14.25" customHeight="1">
      <c r="A447" s="83"/>
      <c r="B447" s="83"/>
      <c r="C447" s="242"/>
      <c r="D447" s="83"/>
      <c r="E447" s="83"/>
      <c r="F447" s="83"/>
      <c r="G447" s="83"/>
      <c r="H447" s="83"/>
      <c r="I447" s="83"/>
      <c r="J447" s="83"/>
      <c r="K447" s="83"/>
      <c r="L447" s="83"/>
      <c r="M447" s="83"/>
      <c r="N447" s="83"/>
      <c r="O447" s="83"/>
      <c r="P447" s="83"/>
      <c r="Q447" s="83"/>
      <c r="R447" s="83"/>
      <c r="S447" s="83"/>
      <c r="T447" s="83"/>
      <c r="U447" s="83"/>
      <c r="V447" s="83"/>
      <c r="W447" s="83"/>
      <c r="X447" s="83"/>
      <c r="Y447" s="83"/>
      <c r="Z447" s="244"/>
      <c r="AA447" s="245"/>
      <c r="AB447" s="244" t="str">
        <f t="shared" si="9"/>
        <v/>
      </c>
      <c r="AC447" s="83"/>
      <c r="AD447" s="83"/>
      <c r="AE447" s="83"/>
      <c r="AF447" s="83"/>
      <c r="AG447" s="83"/>
      <c r="AH447" s="83"/>
      <c r="AI447" s="83"/>
      <c r="AJ447" s="83"/>
      <c r="AK447" s="83"/>
      <c r="AL447" s="248" t="str">
        <f t="shared" si="15"/>
        <v/>
      </c>
      <c r="AM447" s="250"/>
      <c r="AN447" s="228" t="str">
        <f>+IF(A447="","",IF(C447="",70,VLOOKUP(I447,Hoja2!A:D,4,0)))</f>
        <v/>
      </c>
      <c r="AO447" s="109"/>
      <c r="AP447" s="109"/>
      <c r="AQ447" s="109"/>
      <c r="AR447" s="109"/>
      <c r="AS447" s="109"/>
      <c r="AT447" s="109"/>
      <c r="AU447" s="109"/>
      <c r="AV447" s="109"/>
      <c r="AW447" s="109"/>
      <c r="AX447" s="109"/>
      <c r="AY447" s="109"/>
      <c r="AZ447" s="109"/>
      <c r="BA447" s="109"/>
      <c r="BB447" s="109"/>
      <c r="BC447" s="109"/>
      <c r="BD447" s="109"/>
      <c r="BE447" s="109"/>
      <c r="BF447" s="109"/>
      <c r="BG447" s="109"/>
    </row>
    <row r="448" spans="1:59" ht="14.25" customHeight="1">
      <c r="A448" s="83"/>
      <c r="B448" s="83"/>
      <c r="C448" s="242"/>
      <c r="D448" s="83"/>
      <c r="E448" s="83"/>
      <c r="F448" s="83"/>
      <c r="G448" s="83"/>
      <c r="H448" s="83"/>
      <c r="I448" s="83"/>
      <c r="J448" s="83"/>
      <c r="K448" s="83"/>
      <c r="L448" s="83"/>
      <c r="M448" s="83"/>
      <c r="N448" s="83"/>
      <c r="O448" s="83"/>
      <c r="P448" s="83"/>
      <c r="Q448" s="83"/>
      <c r="R448" s="83"/>
      <c r="S448" s="83"/>
      <c r="T448" s="83"/>
      <c r="U448" s="83"/>
      <c r="V448" s="83"/>
      <c r="W448" s="83"/>
      <c r="X448" s="83"/>
      <c r="Y448" s="83"/>
      <c r="Z448" s="244"/>
      <c r="AA448" s="245"/>
      <c r="AB448" s="244" t="str">
        <f t="shared" si="9"/>
        <v/>
      </c>
      <c r="AC448" s="83"/>
      <c r="AD448" s="83"/>
      <c r="AE448" s="83"/>
      <c r="AF448" s="83"/>
      <c r="AG448" s="83"/>
      <c r="AH448" s="83"/>
      <c r="AI448" s="83"/>
      <c r="AJ448" s="83"/>
      <c r="AK448" s="83"/>
      <c r="AL448" s="248" t="str">
        <f t="shared" si="15"/>
        <v/>
      </c>
      <c r="AM448" s="250"/>
      <c r="AN448" s="228" t="str">
        <f>+IF(A448="","",IF(C448="",70,VLOOKUP(I448,Hoja2!A:D,4,0)))</f>
        <v/>
      </c>
      <c r="AO448" s="109"/>
      <c r="AP448" s="109"/>
      <c r="AQ448" s="109"/>
      <c r="AR448" s="109"/>
      <c r="AS448" s="109"/>
      <c r="AT448" s="109"/>
      <c r="AU448" s="109"/>
      <c r="AV448" s="109"/>
      <c r="AW448" s="109"/>
      <c r="AX448" s="109"/>
      <c r="AY448" s="109"/>
      <c r="AZ448" s="109"/>
      <c r="BA448" s="109"/>
      <c r="BB448" s="109"/>
      <c r="BC448" s="109"/>
      <c r="BD448" s="109"/>
      <c r="BE448" s="109"/>
      <c r="BF448" s="109"/>
      <c r="BG448" s="109"/>
    </row>
    <row r="449" spans="1:59" ht="14.25" customHeight="1">
      <c r="A449" s="83"/>
      <c r="B449" s="83"/>
      <c r="C449" s="242"/>
      <c r="D449" s="83"/>
      <c r="E449" s="83"/>
      <c r="F449" s="83"/>
      <c r="G449" s="83"/>
      <c r="H449" s="83"/>
      <c r="I449" s="83"/>
      <c r="J449" s="83"/>
      <c r="K449" s="83"/>
      <c r="L449" s="83"/>
      <c r="M449" s="83"/>
      <c r="N449" s="83"/>
      <c r="O449" s="83"/>
      <c r="P449" s="83"/>
      <c r="Q449" s="83"/>
      <c r="R449" s="83"/>
      <c r="S449" s="83"/>
      <c r="T449" s="83"/>
      <c r="U449" s="83"/>
      <c r="V449" s="83"/>
      <c r="W449" s="83"/>
      <c r="X449" s="83"/>
      <c r="Y449" s="83"/>
      <c r="Z449" s="244"/>
      <c r="AA449" s="245"/>
      <c r="AB449" s="244" t="str">
        <f t="shared" si="9"/>
        <v/>
      </c>
      <c r="AC449" s="83"/>
      <c r="AD449" s="83"/>
      <c r="AE449" s="83"/>
      <c r="AF449" s="83"/>
      <c r="AG449" s="83"/>
      <c r="AH449" s="83"/>
      <c r="AI449" s="83"/>
      <c r="AJ449" s="83"/>
      <c r="AK449" s="83"/>
      <c r="AL449" s="248" t="str">
        <f t="shared" si="15"/>
        <v/>
      </c>
      <c r="AM449" s="250"/>
      <c r="AN449" s="228" t="str">
        <f>+IF(A449="","",IF(C449="",70,VLOOKUP(I449,Hoja2!A:D,4,0)))</f>
        <v/>
      </c>
      <c r="AO449" s="109"/>
      <c r="AP449" s="109"/>
      <c r="AQ449" s="109"/>
      <c r="AR449" s="109"/>
      <c r="AS449" s="109"/>
      <c r="AT449" s="109"/>
      <c r="AU449" s="109"/>
      <c r="AV449" s="109"/>
      <c r="AW449" s="109"/>
      <c r="AX449" s="109"/>
      <c r="AY449" s="109"/>
      <c r="AZ449" s="109"/>
      <c r="BA449" s="109"/>
      <c r="BB449" s="109"/>
      <c r="BC449" s="109"/>
      <c r="BD449" s="109"/>
      <c r="BE449" s="109"/>
      <c r="BF449" s="109"/>
      <c r="BG449" s="109"/>
    </row>
    <row r="450" spans="1:59" ht="14.25" customHeight="1">
      <c r="A450" s="83"/>
      <c r="B450" s="83"/>
      <c r="C450" s="242"/>
      <c r="D450" s="83"/>
      <c r="E450" s="83"/>
      <c r="F450" s="83"/>
      <c r="G450" s="83"/>
      <c r="H450" s="83"/>
      <c r="I450" s="83"/>
      <c r="J450" s="83"/>
      <c r="K450" s="83"/>
      <c r="L450" s="83"/>
      <c r="M450" s="83"/>
      <c r="N450" s="83"/>
      <c r="O450" s="83"/>
      <c r="P450" s="83"/>
      <c r="Q450" s="83"/>
      <c r="R450" s="83"/>
      <c r="S450" s="83"/>
      <c r="T450" s="83"/>
      <c r="U450" s="83"/>
      <c r="V450" s="83"/>
      <c r="W450" s="83"/>
      <c r="X450" s="83"/>
      <c r="Y450" s="83"/>
      <c r="Z450" s="244"/>
      <c r="AA450" s="245"/>
      <c r="AB450" s="244" t="str">
        <f t="shared" si="9"/>
        <v/>
      </c>
      <c r="AC450" s="83"/>
      <c r="AD450" s="83"/>
      <c r="AE450" s="83"/>
      <c r="AF450" s="83"/>
      <c r="AG450" s="83"/>
      <c r="AH450" s="83"/>
      <c r="AI450" s="83"/>
      <c r="AJ450" s="83"/>
      <c r="AK450" s="83"/>
      <c r="AL450" s="248" t="str">
        <f t="shared" si="15"/>
        <v/>
      </c>
      <c r="AM450" s="250"/>
      <c r="AN450" s="228" t="str">
        <f>+IF(A450="","",IF(C450="",70,VLOOKUP(I450,Hoja2!A:D,4,0)))</f>
        <v/>
      </c>
      <c r="AO450" s="109"/>
      <c r="AP450" s="109"/>
      <c r="AQ450" s="109"/>
      <c r="AR450" s="109"/>
      <c r="AS450" s="109"/>
      <c r="AT450" s="109"/>
      <c r="AU450" s="109"/>
      <c r="AV450" s="109"/>
      <c r="AW450" s="109"/>
      <c r="AX450" s="109"/>
      <c r="AY450" s="109"/>
      <c r="AZ450" s="109"/>
      <c r="BA450" s="109"/>
      <c r="BB450" s="109"/>
      <c r="BC450" s="109"/>
      <c r="BD450" s="109"/>
      <c r="BE450" s="109"/>
      <c r="BF450" s="109"/>
      <c r="BG450" s="109"/>
    </row>
    <row r="451" spans="1:59" ht="14.25" customHeight="1">
      <c r="A451" s="83"/>
      <c r="B451" s="83"/>
      <c r="C451" s="242"/>
      <c r="D451" s="83"/>
      <c r="E451" s="83"/>
      <c r="F451" s="83"/>
      <c r="G451" s="83"/>
      <c r="H451" s="83"/>
      <c r="I451" s="83"/>
      <c r="J451" s="83"/>
      <c r="K451" s="83"/>
      <c r="L451" s="83"/>
      <c r="M451" s="83"/>
      <c r="N451" s="83"/>
      <c r="O451" s="83"/>
      <c r="P451" s="83"/>
      <c r="Q451" s="83"/>
      <c r="R451" s="83"/>
      <c r="S451" s="83"/>
      <c r="T451" s="83"/>
      <c r="U451" s="83"/>
      <c r="V451" s="83"/>
      <c r="W451" s="83"/>
      <c r="X451" s="83"/>
      <c r="Y451" s="83"/>
      <c r="Z451" s="244"/>
      <c r="AA451" s="245"/>
      <c r="AB451" s="244" t="str">
        <f t="shared" si="9"/>
        <v/>
      </c>
      <c r="AC451" s="83"/>
      <c r="AD451" s="83"/>
      <c r="AE451" s="83"/>
      <c r="AF451" s="83"/>
      <c r="AG451" s="83"/>
      <c r="AH451" s="83"/>
      <c r="AI451" s="83"/>
      <c r="AJ451" s="83"/>
      <c r="AK451" s="83"/>
      <c r="AL451" s="248" t="str">
        <f t="shared" si="15"/>
        <v/>
      </c>
      <c r="AM451" s="250"/>
      <c r="AN451" s="228" t="str">
        <f>+IF(A451="","",IF(C451="",70,VLOOKUP(I451,Hoja2!A:D,4,0)))</f>
        <v/>
      </c>
      <c r="AO451" s="109"/>
      <c r="AP451" s="109"/>
      <c r="AQ451" s="109"/>
      <c r="AR451" s="109"/>
      <c r="AS451" s="109"/>
      <c r="AT451" s="109"/>
      <c r="AU451" s="109"/>
      <c r="AV451" s="109"/>
      <c r="AW451" s="109"/>
      <c r="AX451" s="109"/>
      <c r="AY451" s="109"/>
      <c r="AZ451" s="109"/>
      <c r="BA451" s="109"/>
      <c r="BB451" s="109"/>
      <c r="BC451" s="109"/>
      <c r="BD451" s="109"/>
      <c r="BE451" s="109"/>
      <c r="BF451" s="109"/>
      <c r="BG451" s="109"/>
    </row>
    <row r="452" spans="1:59" ht="14.25" customHeight="1">
      <c r="A452" s="83"/>
      <c r="B452" s="83"/>
      <c r="C452" s="242"/>
      <c r="D452" s="83"/>
      <c r="E452" s="83"/>
      <c r="F452" s="83"/>
      <c r="G452" s="83"/>
      <c r="H452" s="83"/>
      <c r="I452" s="83"/>
      <c r="J452" s="83"/>
      <c r="K452" s="83"/>
      <c r="L452" s="83"/>
      <c r="M452" s="83"/>
      <c r="N452" s="83"/>
      <c r="O452" s="83"/>
      <c r="P452" s="83"/>
      <c r="Q452" s="83"/>
      <c r="R452" s="83"/>
      <c r="S452" s="83"/>
      <c r="T452" s="83"/>
      <c r="U452" s="83"/>
      <c r="V452" s="83"/>
      <c r="W452" s="83"/>
      <c r="X452" s="83"/>
      <c r="Y452" s="83"/>
      <c r="Z452" s="244"/>
      <c r="AA452" s="245"/>
      <c r="AB452" s="244" t="str">
        <f t="shared" si="9"/>
        <v/>
      </c>
      <c r="AC452" s="83"/>
      <c r="AD452" s="83"/>
      <c r="AE452" s="83"/>
      <c r="AF452" s="83"/>
      <c r="AG452" s="83"/>
      <c r="AH452" s="83"/>
      <c r="AI452" s="83"/>
      <c r="AJ452" s="83"/>
      <c r="AK452" s="83"/>
      <c r="AL452" s="248" t="str">
        <f t="shared" si="15"/>
        <v/>
      </c>
      <c r="AM452" s="250"/>
      <c r="AN452" s="228" t="str">
        <f>+IF(A452="","",IF(C452="",70,VLOOKUP(I452,Hoja2!A:D,4,0)))</f>
        <v/>
      </c>
      <c r="AO452" s="109"/>
      <c r="AP452" s="109"/>
      <c r="AQ452" s="109"/>
      <c r="AR452" s="109"/>
      <c r="AS452" s="109"/>
      <c r="AT452" s="109"/>
      <c r="AU452" s="109"/>
      <c r="AV452" s="109"/>
      <c r="AW452" s="109"/>
      <c r="AX452" s="109"/>
      <c r="AY452" s="109"/>
      <c r="AZ452" s="109"/>
      <c r="BA452" s="109"/>
      <c r="BB452" s="109"/>
      <c r="BC452" s="109"/>
      <c r="BD452" s="109"/>
      <c r="BE452" s="109"/>
      <c r="BF452" s="109"/>
      <c r="BG452" s="109"/>
    </row>
    <row r="453" spans="1:59" ht="14.25" customHeight="1">
      <c r="A453" s="83"/>
      <c r="B453" s="83"/>
      <c r="C453" s="242"/>
      <c r="D453" s="83"/>
      <c r="E453" s="83"/>
      <c r="F453" s="83"/>
      <c r="G453" s="83"/>
      <c r="H453" s="83"/>
      <c r="I453" s="83"/>
      <c r="J453" s="83"/>
      <c r="K453" s="83"/>
      <c r="L453" s="83"/>
      <c r="M453" s="83"/>
      <c r="N453" s="83"/>
      <c r="O453" s="83"/>
      <c r="P453" s="83"/>
      <c r="Q453" s="83"/>
      <c r="R453" s="83"/>
      <c r="S453" s="83"/>
      <c r="T453" s="83"/>
      <c r="U453" s="83"/>
      <c r="V453" s="83"/>
      <c r="W453" s="83"/>
      <c r="X453" s="83"/>
      <c r="Y453" s="83"/>
      <c r="Z453" s="244"/>
      <c r="AA453" s="245"/>
      <c r="AB453" s="244" t="str">
        <f t="shared" si="9"/>
        <v/>
      </c>
      <c r="AC453" s="83"/>
      <c r="AD453" s="83"/>
      <c r="AE453" s="83"/>
      <c r="AF453" s="83"/>
      <c r="AG453" s="83"/>
      <c r="AH453" s="83"/>
      <c r="AI453" s="83"/>
      <c r="AJ453" s="83"/>
      <c r="AK453" s="83"/>
      <c r="AL453" s="248" t="str">
        <f t="shared" si="15"/>
        <v/>
      </c>
      <c r="AM453" s="250"/>
      <c r="AN453" s="228" t="str">
        <f>+IF(A453="","",IF(C453="",70,VLOOKUP(I453,Hoja2!A:D,4,0)))</f>
        <v/>
      </c>
      <c r="AO453" s="109"/>
      <c r="AP453" s="109"/>
      <c r="AQ453" s="109"/>
      <c r="AR453" s="109"/>
      <c r="AS453" s="109"/>
      <c r="AT453" s="109"/>
      <c r="AU453" s="109"/>
      <c r="AV453" s="109"/>
      <c r="AW453" s="109"/>
      <c r="AX453" s="109"/>
      <c r="AY453" s="109"/>
      <c r="AZ453" s="109"/>
      <c r="BA453" s="109"/>
      <c r="BB453" s="109"/>
      <c r="BC453" s="109"/>
      <c r="BD453" s="109"/>
      <c r="BE453" s="109"/>
      <c r="BF453" s="109"/>
      <c r="BG453" s="109"/>
    </row>
    <row r="454" spans="1:59" ht="14.25" customHeight="1">
      <c r="A454" s="83"/>
      <c r="B454" s="83"/>
      <c r="C454" s="242"/>
      <c r="D454" s="83"/>
      <c r="E454" s="83"/>
      <c r="F454" s="83"/>
      <c r="G454" s="83"/>
      <c r="H454" s="83"/>
      <c r="I454" s="83"/>
      <c r="J454" s="83"/>
      <c r="K454" s="83"/>
      <c r="L454" s="83"/>
      <c r="M454" s="83"/>
      <c r="N454" s="83"/>
      <c r="O454" s="83"/>
      <c r="P454" s="83"/>
      <c r="Q454" s="83"/>
      <c r="R454" s="83"/>
      <c r="S454" s="83"/>
      <c r="T454" s="83"/>
      <c r="U454" s="83"/>
      <c r="V454" s="83"/>
      <c r="W454" s="83"/>
      <c r="X454" s="83"/>
      <c r="Y454" s="83"/>
      <c r="Z454" s="244"/>
      <c r="AA454" s="245"/>
      <c r="AB454" s="244" t="str">
        <f t="shared" si="9"/>
        <v/>
      </c>
      <c r="AC454" s="83"/>
      <c r="AD454" s="83"/>
      <c r="AE454" s="83"/>
      <c r="AF454" s="83"/>
      <c r="AG454" s="83"/>
      <c r="AH454" s="83"/>
      <c r="AI454" s="83"/>
      <c r="AJ454" s="83"/>
      <c r="AK454" s="83"/>
      <c r="AL454" s="248" t="str">
        <f t="shared" si="15"/>
        <v/>
      </c>
      <c r="AM454" s="250"/>
      <c r="AN454" s="228" t="str">
        <f>+IF(A454="","",IF(C454="",70,VLOOKUP(I454,Hoja2!A:D,4,0)))</f>
        <v/>
      </c>
      <c r="AO454" s="109"/>
      <c r="AP454" s="109"/>
      <c r="AQ454" s="109"/>
      <c r="AR454" s="109"/>
      <c r="AS454" s="109"/>
      <c r="AT454" s="109"/>
      <c r="AU454" s="109"/>
      <c r="AV454" s="109"/>
      <c r="AW454" s="109"/>
      <c r="AX454" s="109"/>
      <c r="AY454" s="109"/>
      <c r="AZ454" s="109"/>
      <c r="BA454" s="109"/>
      <c r="BB454" s="109"/>
      <c r="BC454" s="109"/>
      <c r="BD454" s="109"/>
      <c r="BE454" s="109"/>
      <c r="BF454" s="109"/>
      <c r="BG454" s="109"/>
    </row>
    <row r="455" spans="1:59" ht="14.25" customHeight="1">
      <c r="A455" s="83"/>
      <c r="B455" s="83"/>
      <c r="C455" s="242"/>
      <c r="D455" s="83"/>
      <c r="E455" s="83"/>
      <c r="F455" s="83"/>
      <c r="G455" s="83"/>
      <c r="H455" s="83"/>
      <c r="I455" s="83"/>
      <c r="J455" s="83"/>
      <c r="K455" s="83"/>
      <c r="L455" s="83"/>
      <c r="M455" s="83"/>
      <c r="N455" s="83"/>
      <c r="O455" s="83"/>
      <c r="P455" s="83"/>
      <c r="Q455" s="83"/>
      <c r="R455" s="83"/>
      <c r="S455" s="83"/>
      <c r="T455" s="83"/>
      <c r="U455" s="83"/>
      <c r="V455" s="83"/>
      <c r="W455" s="83"/>
      <c r="X455" s="83"/>
      <c r="Y455" s="83"/>
      <c r="Z455" s="244"/>
      <c r="AA455" s="245"/>
      <c r="AB455" s="244" t="str">
        <f t="shared" si="9"/>
        <v/>
      </c>
      <c r="AC455" s="83"/>
      <c r="AD455" s="83"/>
      <c r="AE455" s="83"/>
      <c r="AF455" s="83"/>
      <c r="AG455" s="83"/>
      <c r="AH455" s="83"/>
      <c r="AI455" s="83"/>
      <c r="AJ455" s="83"/>
      <c r="AK455" s="83"/>
      <c r="AL455" s="248" t="str">
        <f t="shared" si="15"/>
        <v/>
      </c>
      <c r="AM455" s="250"/>
      <c r="AN455" s="228" t="str">
        <f>+IF(A455="","",IF(C455="",70,VLOOKUP(I455,Hoja2!A:D,4,0)))</f>
        <v/>
      </c>
      <c r="AO455" s="109"/>
      <c r="AP455" s="109"/>
      <c r="AQ455" s="109"/>
      <c r="AR455" s="109"/>
      <c r="AS455" s="109"/>
      <c r="AT455" s="109"/>
      <c r="AU455" s="109"/>
      <c r="AV455" s="109"/>
      <c r="AW455" s="109"/>
      <c r="AX455" s="109"/>
      <c r="AY455" s="109"/>
      <c r="AZ455" s="109"/>
      <c r="BA455" s="109"/>
      <c r="BB455" s="109"/>
      <c r="BC455" s="109"/>
      <c r="BD455" s="109"/>
      <c r="BE455" s="109"/>
      <c r="BF455" s="109"/>
      <c r="BG455" s="109"/>
    </row>
    <row r="456" spans="1:59" ht="14.25" customHeight="1">
      <c r="A456" s="83"/>
      <c r="B456" s="83"/>
      <c r="C456" s="242"/>
      <c r="D456" s="83"/>
      <c r="E456" s="83"/>
      <c r="F456" s="83"/>
      <c r="G456" s="83"/>
      <c r="H456" s="83"/>
      <c r="I456" s="83"/>
      <c r="J456" s="83"/>
      <c r="K456" s="83"/>
      <c r="L456" s="83"/>
      <c r="M456" s="83"/>
      <c r="N456" s="83"/>
      <c r="O456" s="83"/>
      <c r="P456" s="83"/>
      <c r="Q456" s="83"/>
      <c r="R456" s="83"/>
      <c r="S456" s="83"/>
      <c r="T456" s="83"/>
      <c r="U456" s="83"/>
      <c r="V456" s="83"/>
      <c r="W456" s="83"/>
      <c r="X456" s="83"/>
      <c r="Y456" s="83"/>
      <c r="Z456" s="244"/>
      <c r="AA456" s="245"/>
      <c r="AB456" s="244" t="str">
        <f t="shared" si="9"/>
        <v/>
      </c>
      <c r="AC456" s="83"/>
      <c r="AD456" s="83"/>
      <c r="AE456" s="83"/>
      <c r="AF456" s="83"/>
      <c r="AG456" s="83"/>
      <c r="AH456" s="83"/>
      <c r="AI456" s="83"/>
      <c r="AJ456" s="83"/>
      <c r="AK456" s="83"/>
      <c r="AL456" s="248" t="str">
        <f t="shared" si="15"/>
        <v/>
      </c>
      <c r="AM456" s="250"/>
      <c r="AN456" s="228" t="str">
        <f>+IF(A456="","",IF(C456="",70,VLOOKUP(I456,Hoja2!A:D,4,0)))</f>
        <v/>
      </c>
      <c r="AO456" s="109"/>
      <c r="AP456" s="109"/>
      <c r="AQ456" s="109"/>
      <c r="AR456" s="109"/>
      <c r="AS456" s="109"/>
      <c r="AT456" s="109"/>
      <c r="AU456" s="109"/>
      <c r="AV456" s="109"/>
      <c r="AW456" s="109"/>
      <c r="AX456" s="109"/>
      <c r="AY456" s="109"/>
      <c r="AZ456" s="109"/>
      <c r="BA456" s="109"/>
      <c r="BB456" s="109"/>
      <c r="BC456" s="109"/>
      <c r="BD456" s="109"/>
      <c r="BE456" s="109"/>
      <c r="BF456" s="109"/>
      <c r="BG456" s="109"/>
    </row>
    <row r="457" spans="1:59" ht="14.25" customHeight="1">
      <c r="A457" s="83"/>
      <c r="B457" s="83"/>
      <c r="C457" s="242"/>
      <c r="D457" s="83"/>
      <c r="E457" s="83"/>
      <c r="F457" s="83"/>
      <c r="G457" s="83"/>
      <c r="H457" s="83"/>
      <c r="I457" s="83"/>
      <c r="J457" s="83"/>
      <c r="K457" s="83"/>
      <c r="L457" s="83"/>
      <c r="M457" s="83"/>
      <c r="N457" s="83"/>
      <c r="O457" s="83"/>
      <c r="P457" s="83"/>
      <c r="Q457" s="83"/>
      <c r="R457" s="83"/>
      <c r="S457" s="83"/>
      <c r="T457" s="83"/>
      <c r="U457" s="83"/>
      <c r="V457" s="83"/>
      <c r="W457" s="83"/>
      <c r="X457" s="83"/>
      <c r="Y457" s="83"/>
      <c r="Z457" s="244"/>
      <c r="AA457" s="245"/>
      <c r="AB457" s="244" t="str">
        <f t="shared" si="9"/>
        <v/>
      </c>
      <c r="AC457" s="83"/>
      <c r="AD457" s="83"/>
      <c r="AE457" s="83"/>
      <c r="AF457" s="83"/>
      <c r="AG457" s="83"/>
      <c r="AH457" s="83"/>
      <c r="AI457" s="83"/>
      <c r="AJ457" s="83"/>
      <c r="AK457" s="83"/>
      <c r="AL457" s="248" t="str">
        <f t="shared" si="15"/>
        <v/>
      </c>
      <c r="AM457" s="250"/>
      <c r="AN457" s="228" t="str">
        <f>+IF(A457="","",IF(C457="",70,VLOOKUP(I457,Hoja2!A:D,4,0)))</f>
        <v/>
      </c>
      <c r="AO457" s="109"/>
      <c r="AP457" s="109"/>
      <c r="AQ457" s="109"/>
      <c r="AR457" s="109"/>
      <c r="AS457" s="109"/>
      <c r="AT457" s="109"/>
      <c r="AU457" s="109"/>
      <c r="AV457" s="109"/>
      <c r="AW457" s="109"/>
      <c r="AX457" s="109"/>
      <c r="AY457" s="109"/>
      <c r="AZ457" s="109"/>
      <c r="BA457" s="109"/>
      <c r="BB457" s="109"/>
      <c r="BC457" s="109"/>
      <c r="BD457" s="109"/>
      <c r="BE457" s="109"/>
      <c r="BF457" s="109"/>
      <c r="BG457" s="109"/>
    </row>
    <row r="458" spans="1:59" ht="14.25" customHeight="1">
      <c r="A458" s="83"/>
      <c r="B458" s="83"/>
      <c r="C458" s="242"/>
      <c r="D458" s="83"/>
      <c r="E458" s="83"/>
      <c r="F458" s="83"/>
      <c r="G458" s="83"/>
      <c r="H458" s="83"/>
      <c r="I458" s="83"/>
      <c r="J458" s="83"/>
      <c r="K458" s="83"/>
      <c r="L458" s="83"/>
      <c r="M458" s="83"/>
      <c r="N458" s="83"/>
      <c r="O458" s="83"/>
      <c r="P458" s="83"/>
      <c r="Q458" s="83"/>
      <c r="R458" s="83"/>
      <c r="S458" s="83"/>
      <c r="T458" s="83"/>
      <c r="U458" s="83"/>
      <c r="V458" s="83"/>
      <c r="W458" s="83"/>
      <c r="X458" s="83"/>
      <c r="Y458" s="83"/>
      <c r="Z458" s="244"/>
      <c r="AA458" s="245"/>
      <c r="AB458" s="244" t="str">
        <f t="shared" si="9"/>
        <v/>
      </c>
      <c r="AC458" s="83"/>
      <c r="AD458" s="83"/>
      <c r="AE458" s="83"/>
      <c r="AF458" s="83"/>
      <c r="AG458" s="83"/>
      <c r="AH458" s="83"/>
      <c r="AI458" s="83"/>
      <c r="AJ458" s="83"/>
      <c r="AK458" s="83"/>
      <c r="AL458" s="248" t="str">
        <f t="shared" si="15"/>
        <v/>
      </c>
      <c r="AM458" s="250"/>
      <c r="AN458" s="228" t="str">
        <f>+IF(A458="","",IF(C458="",70,VLOOKUP(I458,Hoja2!A:D,4,0)))</f>
        <v/>
      </c>
      <c r="AO458" s="109"/>
      <c r="AP458" s="109"/>
      <c r="AQ458" s="109"/>
      <c r="AR458" s="109"/>
      <c r="AS458" s="109"/>
      <c r="AT458" s="109"/>
      <c r="AU458" s="109"/>
      <c r="AV458" s="109"/>
      <c r="AW458" s="109"/>
      <c r="AX458" s="109"/>
      <c r="AY458" s="109"/>
      <c r="AZ458" s="109"/>
      <c r="BA458" s="109"/>
      <c r="BB458" s="109"/>
      <c r="BC458" s="109"/>
      <c r="BD458" s="109"/>
      <c r="BE458" s="109"/>
      <c r="BF458" s="109"/>
      <c r="BG458" s="109"/>
    </row>
    <row r="459" spans="1:59" ht="14.25" customHeight="1">
      <c r="A459" s="83"/>
      <c r="B459" s="83"/>
      <c r="C459" s="242"/>
      <c r="D459" s="83"/>
      <c r="E459" s="83"/>
      <c r="F459" s="83"/>
      <c r="G459" s="83"/>
      <c r="H459" s="83"/>
      <c r="I459" s="83"/>
      <c r="J459" s="83"/>
      <c r="K459" s="83"/>
      <c r="L459" s="83"/>
      <c r="M459" s="83"/>
      <c r="N459" s="83"/>
      <c r="O459" s="83"/>
      <c r="P459" s="83"/>
      <c r="Q459" s="83"/>
      <c r="R459" s="83"/>
      <c r="S459" s="83"/>
      <c r="T459" s="83"/>
      <c r="U459" s="83"/>
      <c r="V459" s="83"/>
      <c r="W459" s="83"/>
      <c r="X459" s="83"/>
      <c r="Y459" s="83"/>
      <c r="Z459" s="244"/>
      <c r="AA459" s="245"/>
      <c r="AB459" s="244" t="str">
        <f t="shared" si="9"/>
        <v/>
      </c>
      <c r="AC459" s="83"/>
      <c r="AD459" s="83"/>
      <c r="AE459" s="83"/>
      <c r="AF459" s="83"/>
      <c r="AG459" s="83"/>
      <c r="AH459" s="83"/>
      <c r="AI459" s="83"/>
      <c r="AJ459" s="83"/>
      <c r="AK459" s="83"/>
      <c r="AL459" s="248" t="str">
        <f t="shared" si="15"/>
        <v/>
      </c>
      <c r="AM459" s="250"/>
      <c r="AN459" s="228" t="str">
        <f>+IF(A459="","",IF(C459="",70,VLOOKUP(I459,Hoja2!A:D,4,0)))</f>
        <v/>
      </c>
      <c r="AO459" s="109"/>
      <c r="AP459" s="109"/>
      <c r="AQ459" s="109"/>
      <c r="AR459" s="109"/>
      <c r="AS459" s="109"/>
      <c r="AT459" s="109"/>
      <c r="AU459" s="109"/>
      <c r="AV459" s="109"/>
      <c r="AW459" s="109"/>
      <c r="AX459" s="109"/>
      <c r="AY459" s="109"/>
      <c r="AZ459" s="109"/>
      <c r="BA459" s="109"/>
      <c r="BB459" s="109"/>
      <c r="BC459" s="109"/>
      <c r="BD459" s="109"/>
      <c r="BE459" s="109"/>
      <c r="BF459" s="109"/>
      <c r="BG459" s="109"/>
    </row>
    <row r="460" spans="1:59" ht="14.25" customHeight="1">
      <c r="A460" s="83"/>
      <c r="B460" s="83"/>
      <c r="C460" s="242"/>
      <c r="D460" s="83"/>
      <c r="E460" s="83"/>
      <c r="F460" s="83"/>
      <c r="G460" s="83"/>
      <c r="H460" s="83"/>
      <c r="I460" s="83"/>
      <c r="J460" s="83"/>
      <c r="K460" s="83"/>
      <c r="L460" s="83"/>
      <c r="M460" s="83"/>
      <c r="N460" s="83"/>
      <c r="O460" s="83"/>
      <c r="P460" s="83"/>
      <c r="Q460" s="83"/>
      <c r="R460" s="83"/>
      <c r="S460" s="83"/>
      <c r="T460" s="83"/>
      <c r="U460" s="83"/>
      <c r="V460" s="83"/>
      <c r="W460" s="83"/>
      <c r="X460" s="83"/>
      <c r="Y460" s="83"/>
      <c r="Z460" s="244"/>
      <c r="AA460" s="245"/>
      <c r="AB460" s="244" t="str">
        <f t="shared" si="9"/>
        <v/>
      </c>
      <c r="AC460" s="83"/>
      <c r="AD460" s="83"/>
      <c r="AE460" s="83"/>
      <c r="AF460" s="83"/>
      <c r="AG460" s="83"/>
      <c r="AH460" s="83"/>
      <c r="AI460" s="83"/>
      <c r="AJ460" s="83"/>
      <c r="AK460" s="83"/>
      <c r="AL460" s="248" t="str">
        <f t="shared" si="15"/>
        <v/>
      </c>
      <c r="AM460" s="250"/>
      <c r="AN460" s="228" t="str">
        <f>+IF(A460="","",IF(C460="",70,VLOOKUP(I460,Hoja2!A:D,4,0)))</f>
        <v/>
      </c>
      <c r="AO460" s="109"/>
      <c r="AP460" s="109"/>
      <c r="AQ460" s="109"/>
      <c r="AR460" s="109"/>
      <c r="AS460" s="109"/>
      <c r="AT460" s="109"/>
      <c r="AU460" s="109"/>
      <c r="AV460" s="109"/>
      <c r="AW460" s="109"/>
      <c r="AX460" s="109"/>
      <c r="AY460" s="109"/>
      <c r="AZ460" s="109"/>
      <c r="BA460" s="109"/>
      <c r="BB460" s="109"/>
      <c r="BC460" s="109"/>
      <c r="BD460" s="109"/>
      <c r="BE460" s="109"/>
      <c r="BF460" s="109"/>
      <c r="BG460" s="109"/>
    </row>
    <row r="461" spans="1:59" ht="14.25" customHeight="1">
      <c r="A461" s="83"/>
      <c r="B461" s="83"/>
      <c r="C461" s="242"/>
      <c r="D461" s="83"/>
      <c r="E461" s="83"/>
      <c r="F461" s="83"/>
      <c r="G461" s="83"/>
      <c r="H461" s="83"/>
      <c r="I461" s="83"/>
      <c r="J461" s="83"/>
      <c r="K461" s="83"/>
      <c r="L461" s="83"/>
      <c r="M461" s="83"/>
      <c r="N461" s="83"/>
      <c r="O461" s="83"/>
      <c r="P461" s="83"/>
      <c r="Q461" s="83"/>
      <c r="R461" s="83"/>
      <c r="S461" s="83"/>
      <c r="T461" s="83"/>
      <c r="U461" s="83"/>
      <c r="V461" s="83"/>
      <c r="W461" s="83"/>
      <c r="X461" s="83"/>
      <c r="Y461" s="83"/>
      <c r="Z461" s="244"/>
      <c r="AA461" s="245"/>
      <c r="AB461" s="244" t="str">
        <f t="shared" si="9"/>
        <v/>
      </c>
      <c r="AC461" s="83"/>
      <c r="AD461" s="83"/>
      <c r="AE461" s="83"/>
      <c r="AF461" s="83"/>
      <c r="AG461" s="83"/>
      <c r="AH461" s="83"/>
      <c r="AI461" s="83"/>
      <c r="AJ461" s="83"/>
      <c r="AK461" s="83"/>
      <c r="AL461" s="248" t="str">
        <f t="shared" si="15"/>
        <v/>
      </c>
      <c r="AM461" s="250"/>
      <c r="AN461" s="228" t="str">
        <f>+IF(A461="","",IF(C461="",70,VLOOKUP(I461,Hoja2!A:D,4,0)))</f>
        <v/>
      </c>
      <c r="AO461" s="109"/>
      <c r="AP461" s="109"/>
      <c r="AQ461" s="109"/>
      <c r="AR461" s="109"/>
      <c r="AS461" s="109"/>
      <c r="AT461" s="109"/>
      <c r="AU461" s="109"/>
      <c r="AV461" s="109"/>
      <c r="AW461" s="109"/>
      <c r="AX461" s="109"/>
      <c r="AY461" s="109"/>
      <c r="AZ461" s="109"/>
      <c r="BA461" s="109"/>
      <c r="BB461" s="109"/>
      <c r="BC461" s="109"/>
      <c r="BD461" s="109"/>
      <c r="BE461" s="109"/>
      <c r="BF461" s="109"/>
      <c r="BG461" s="109"/>
    </row>
    <row r="462" spans="1:59" ht="14.25" customHeight="1">
      <c r="A462" s="83"/>
      <c r="B462" s="83"/>
      <c r="C462" s="242"/>
      <c r="D462" s="83"/>
      <c r="E462" s="83"/>
      <c r="F462" s="83"/>
      <c r="G462" s="83"/>
      <c r="H462" s="83"/>
      <c r="I462" s="83"/>
      <c r="J462" s="83"/>
      <c r="K462" s="83"/>
      <c r="L462" s="83"/>
      <c r="M462" s="83"/>
      <c r="N462" s="83"/>
      <c r="O462" s="83"/>
      <c r="P462" s="83"/>
      <c r="Q462" s="83"/>
      <c r="R462" s="83"/>
      <c r="S462" s="83"/>
      <c r="T462" s="83"/>
      <c r="U462" s="83"/>
      <c r="V462" s="83"/>
      <c r="W462" s="83"/>
      <c r="X462" s="83"/>
      <c r="Y462" s="83"/>
      <c r="Z462" s="244"/>
      <c r="AA462" s="245"/>
      <c r="AB462" s="244" t="str">
        <f t="shared" si="9"/>
        <v/>
      </c>
      <c r="AC462" s="83"/>
      <c r="AD462" s="83"/>
      <c r="AE462" s="83"/>
      <c r="AF462" s="83"/>
      <c r="AG462" s="83"/>
      <c r="AH462" s="83"/>
      <c r="AI462" s="83"/>
      <c r="AJ462" s="83"/>
      <c r="AK462" s="83"/>
      <c r="AL462" s="248" t="str">
        <f t="shared" si="15"/>
        <v/>
      </c>
      <c r="AM462" s="250"/>
      <c r="AN462" s="228" t="str">
        <f>+IF(A462="","",IF(C462="",70,VLOOKUP(I462,Hoja2!A:D,4,0)))</f>
        <v/>
      </c>
      <c r="AO462" s="109"/>
      <c r="AP462" s="109"/>
      <c r="AQ462" s="109"/>
      <c r="AR462" s="109"/>
      <c r="AS462" s="109"/>
      <c r="AT462" s="109"/>
      <c r="AU462" s="109"/>
      <c r="AV462" s="109"/>
      <c r="AW462" s="109"/>
      <c r="AX462" s="109"/>
      <c r="AY462" s="109"/>
      <c r="AZ462" s="109"/>
      <c r="BA462" s="109"/>
      <c r="BB462" s="109"/>
      <c r="BC462" s="109"/>
      <c r="BD462" s="109"/>
      <c r="BE462" s="109"/>
      <c r="BF462" s="109"/>
      <c r="BG462" s="109"/>
    </row>
    <row r="463" spans="1:59" ht="14.25" customHeight="1">
      <c r="A463" s="83"/>
      <c r="B463" s="83"/>
      <c r="C463" s="242"/>
      <c r="D463" s="83"/>
      <c r="E463" s="83"/>
      <c r="F463" s="83"/>
      <c r="G463" s="83"/>
      <c r="H463" s="83"/>
      <c r="I463" s="83"/>
      <c r="J463" s="83"/>
      <c r="K463" s="83"/>
      <c r="L463" s="83"/>
      <c r="M463" s="83"/>
      <c r="N463" s="83"/>
      <c r="O463" s="83"/>
      <c r="P463" s="83"/>
      <c r="Q463" s="83"/>
      <c r="R463" s="83"/>
      <c r="S463" s="83"/>
      <c r="T463" s="83"/>
      <c r="U463" s="83"/>
      <c r="V463" s="83"/>
      <c r="W463" s="83"/>
      <c r="X463" s="83"/>
      <c r="Y463" s="83"/>
      <c r="Z463" s="244"/>
      <c r="AA463" s="245"/>
      <c r="AB463" s="244" t="str">
        <f t="shared" si="9"/>
        <v/>
      </c>
      <c r="AC463" s="83"/>
      <c r="AD463" s="83"/>
      <c r="AE463" s="83"/>
      <c r="AF463" s="83"/>
      <c r="AG463" s="83"/>
      <c r="AH463" s="83"/>
      <c r="AI463" s="83"/>
      <c r="AJ463" s="83"/>
      <c r="AK463" s="83"/>
      <c r="AL463" s="248" t="str">
        <f t="shared" si="15"/>
        <v/>
      </c>
      <c r="AM463" s="250"/>
      <c r="AN463" s="228" t="str">
        <f>+IF(A463="","",IF(C463="",70,VLOOKUP(I463,Hoja2!A:D,4,0)))</f>
        <v/>
      </c>
      <c r="AO463" s="109"/>
      <c r="AP463" s="109"/>
      <c r="AQ463" s="109"/>
      <c r="AR463" s="109"/>
      <c r="AS463" s="109"/>
      <c r="AT463" s="109"/>
      <c r="AU463" s="109"/>
      <c r="AV463" s="109"/>
      <c r="AW463" s="109"/>
      <c r="AX463" s="109"/>
      <c r="AY463" s="109"/>
      <c r="AZ463" s="109"/>
      <c r="BA463" s="109"/>
      <c r="BB463" s="109"/>
      <c r="BC463" s="109"/>
      <c r="BD463" s="109"/>
      <c r="BE463" s="109"/>
      <c r="BF463" s="109"/>
      <c r="BG463" s="109"/>
    </row>
    <row r="464" spans="1:59" ht="14.25" customHeight="1">
      <c r="A464" s="83"/>
      <c r="B464" s="83"/>
      <c r="C464" s="242"/>
      <c r="D464" s="83"/>
      <c r="E464" s="83"/>
      <c r="F464" s="83"/>
      <c r="G464" s="83"/>
      <c r="H464" s="83"/>
      <c r="I464" s="83"/>
      <c r="J464" s="83"/>
      <c r="K464" s="83"/>
      <c r="L464" s="83"/>
      <c r="M464" s="83"/>
      <c r="N464" s="83"/>
      <c r="O464" s="83"/>
      <c r="P464" s="83"/>
      <c r="Q464" s="83"/>
      <c r="R464" s="83"/>
      <c r="S464" s="83"/>
      <c r="T464" s="83"/>
      <c r="U464" s="83"/>
      <c r="V464" s="83"/>
      <c r="W464" s="83"/>
      <c r="X464" s="83"/>
      <c r="Y464" s="83"/>
      <c r="Z464" s="244"/>
      <c r="AA464" s="245"/>
      <c r="AB464" s="244" t="str">
        <f t="shared" si="9"/>
        <v/>
      </c>
      <c r="AC464" s="83"/>
      <c r="AD464" s="83"/>
      <c r="AE464" s="83"/>
      <c r="AF464" s="83"/>
      <c r="AG464" s="83"/>
      <c r="AH464" s="83"/>
      <c r="AI464" s="83"/>
      <c r="AJ464" s="83"/>
      <c r="AK464" s="83"/>
      <c r="AL464" s="248" t="str">
        <f t="shared" si="15"/>
        <v/>
      </c>
      <c r="AM464" s="250"/>
      <c r="AN464" s="228" t="str">
        <f>+IF(A464="","",IF(C464="",70,VLOOKUP(I464,Hoja2!A:D,4,0)))</f>
        <v/>
      </c>
      <c r="AO464" s="109"/>
      <c r="AP464" s="109"/>
      <c r="AQ464" s="109"/>
      <c r="AR464" s="109"/>
      <c r="AS464" s="109"/>
      <c r="AT464" s="109"/>
      <c r="AU464" s="109"/>
      <c r="AV464" s="109"/>
      <c r="AW464" s="109"/>
      <c r="AX464" s="109"/>
      <c r="AY464" s="109"/>
      <c r="AZ464" s="109"/>
      <c r="BA464" s="109"/>
      <c r="BB464" s="109"/>
      <c r="BC464" s="109"/>
      <c r="BD464" s="109"/>
      <c r="BE464" s="109"/>
      <c r="BF464" s="109"/>
      <c r="BG464" s="109"/>
    </row>
    <row r="465" spans="1:59" ht="14.25" customHeight="1">
      <c r="A465" s="83"/>
      <c r="B465" s="83"/>
      <c r="C465" s="242"/>
      <c r="D465" s="83"/>
      <c r="E465" s="83"/>
      <c r="F465" s="83"/>
      <c r="G465" s="83"/>
      <c r="H465" s="83"/>
      <c r="I465" s="83"/>
      <c r="J465" s="83"/>
      <c r="K465" s="83"/>
      <c r="L465" s="83"/>
      <c r="M465" s="83"/>
      <c r="N465" s="83"/>
      <c r="O465" s="83"/>
      <c r="P465" s="83"/>
      <c r="Q465" s="83"/>
      <c r="R465" s="83"/>
      <c r="S465" s="83"/>
      <c r="T465" s="83"/>
      <c r="U465" s="83"/>
      <c r="V465" s="83"/>
      <c r="W465" s="83"/>
      <c r="X465" s="83"/>
      <c r="Y465" s="83"/>
      <c r="Z465" s="244"/>
      <c r="AA465" s="245"/>
      <c r="AB465" s="244" t="str">
        <f t="shared" si="9"/>
        <v/>
      </c>
      <c r="AC465" s="83"/>
      <c r="AD465" s="83"/>
      <c r="AE465" s="83"/>
      <c r="AF465" s="83"/>
      <c r="AG465" s="83"/>
      <c r="AH465" s="83"/>
      <c r="AI465" s="83"/>
      <c r="AJ465" s="83"/>
      <c r="AK465" s="83"/>
      <c r="AL465" s="248" t="str">
        <f t="shared" si="15"/>
        <v/>
      </c>
      <c r="AM465" s="250"/>
      <c r="AN465" s="228" t="str">
        <f>+IF(A465="","",IF(C465="",70,VLOOKUP(I465,Hoja2!A:D,4,0)))</f>
        <v/>
      </c>
      <c r="AO465" s="109"/>
      <c r="AP465" s="109"/>
      <c r="AQ465" s="109"/>
      <c r="AR465" s="109"/>
      <c r="AS465" s="109"/>
      <c r="AT465" s="109"/>
      <c r="AU465" s="109"/>
      <c r="AV465" s="109"/>
      <c r="AW465" s="109"/>
      <c r="AX465" s="109"/>
      <c r="AY465" s="109"/>
      <c r="AZ465" s="109"/>
      <c r="BA465" s="109"/>
      <c r="BB465" s="109"/>
      <c r="BC465" s="109"/>
      <c r="BD465" s="109"/>
      <c r="BE465" s="109"/>
      <c r="BF465" s="109"/>
      <c r="BG465" s="109"/>
    </row>
    <row r="466" spans="1:59" ht="14.25" customHeight="1">
      <c r="A466" s="83"/>
      <c r="B466" s="83"/>
      <c r="C466" s="242"/>
      <c r="D466" s="83"/>
      <c r="E466" s="83"/>
      <c r="F466" s="83"/>
      <c r="G466" s="83"/>
      <c r="H466" s="83"/>
      <c r="I466" s="83"/>
      <c r="J466" s="83"/>
      <c r="K466" s="83"/>
      <c r="L466" s="83"/>
      <c r="M466" s="83"/>
      <c r="N466" s="83"/>
      <c r="O466" s="83"/>
      <c r="P466" s="83"/>
      <c r="Q466" s="83"/>
      <c r="R466" s="83"/>
      <c r="S466" s="83"/>
      <c r="T466" s="83"/>
      <c r="U466" s="83"/>
      <c r="V466" s="83"/>
      <c r="W466" s="83"/>
      <c r="X466" s="83"/>
      <c r="Y466" s="83"/>
      <c r="Z466" s="244"/>
      <c r="AA466" s="245"/>
      <c r="AB466" s="244" t="str">
        <f t="shared" si="9"/>
        <v/>
      </c>
      <c r="AC466" s="83"/>
      <c r="AD466" s="83"/>
      <c r="AE466" s="83"/>
      <c r="AF466" s="83"/>
      <c r="AG466" s="83"/>
      <c r="AH466" s="83"/>
      <c r="AI466" s="83"/>
      <c r="AJ466" s="83"/>
      <c r="AK466" s="83"/>
      <c r="AL466" s="248" t="str">
        <f t="shared" si="15"/>
        <v/>
      </c>
      <c r="AM466" s="250"/>
      <c r="AN466" s="228" t="str">
        <f>+IF(A466="","",IF(C466="",70,VLOOKUP(I466,Hoja2!A:D,4,0)))</f>
        <v/>
      </c>
      <c r="AO466" s="109"/>
      <c r="AP466" s="109"/>
      <c r="AQ466" s="109"/>
      <c r="AR466" s="109"/>
      <c r="AS466" s="109"/>
      <c r="AT466" s="109"/>
      <c r="AU466" s="109"/>
      <c r="AV466" s="109"/>
      <c r="AW466" s="109"/>
      <c r="AX466" s="109"/>
      <c r="AY466" s="109"/>
      <c r="AZ466" s="109"/>
      <c r="BA466" s="109"/>
      <c r="BB466" s="109"/>
      <c r="BC466" s="109"/>
      <c r="BD466" s="109"/>
      <c r="BE466" s="109"/>
      <c r="BF466" s="109"/>
      <c r="BG466" s="109"/>
    </row>
    <row r="467" spans="1:59" ht="14.25" customHeight="1">
      <c r="A467" s="83"/>
      <c r="B467" s="83"/>
      <c r="C467" s="242"/>
      <c r="D467" s="83"/>
      <c r="E467" s="83"/>
      <c r="F467" s="83"/>
      <c r="G467" s="83"/>
      <c r="H467" s="83"/>
      <c r="I467" s="83"/>
      <c r="J467" s="83"/>
      <c r="K467" s="83"/>
      <c r="L467" s="83"/>
      <c r="M467" s="83"/>
      <c r="N467" s="83"/>
      <c r="O467" s="83"/>
      <c r="P467" s="83"/>
      <c r="Q467" s="83"/>
      <c r="R467" s="83"/>
      <c r="S467" s="83"/>
      <c r="T467" s="83"/>
      <c r="U467" s="83"/>
      <c r="V467" s="83"/>
      <c r="W467" s="83"/>
      <c r="X467" s="83"/>
      <c r="Y467" s="83"/>
      <c r="Z467" s="244"/>
      <c r="AA467" s="245"/>
      <c r="AB467" s="244" t="str">
        <f t="shared" si="9"/>
        <v/>
      </c>
      <c r="AC467" s="83"/>
      <c r="AD467" s="83"/>
      <c r="AE467" s="83"/>
      <c r="AF467" s="83"/>
      <c r="AG467" s="83"/>
      <c r="AH467" s="83"/>
      <c r="AI467" s="83"/>
      <c r="AJ467" s="83"/>
      <c r="AK467" s="83"/>
      <c r="AL467" s="248" t="str">
        <f t="shared" si="15"/>
        <v/>
      </c>
      <c r="AM467" s="250"/>
      <c r="AN467" s="228" t="str">
        <f>+IF(A467="","",IF(C467="",70,VLOOKUP(I467,Hoja2!A:D,4,0)))</f>
        <v/>
      </c>
      <c r="AO467" s="109"/>
      <c r="AP467" s="109"/>
      <c r="AQ467" s="109"/>
      <c r="AR467" s="109"/>
      <c r="AS467" s="109"/>
      <c r="AT467" s="109"/>
      <c r="AU467" s="109"/>
      <c r="AV467" s="109"/>
      <c r="AW467" s="109"/>
      <c r="AX467" s="109"/>
      <c r="AY467" s="109"/>
      <c r="AZ467" s="109"/>
      <c r="BA467" s="109"/>
      <c r="BB467" s="109"/>
      <c r="BC467" s="109"/>
      <c r="BD467" s="109"/>
      <c r="BE467" s="109"/>
      <c r="BF467" s="109"/>
      <c r="BG467" s="109"/>
    </row>
    <row r="468" spans="1:59" ht="14.25" customHeight="1">
      <c r="A468" s="83"/>
      <c r="B468" s="83"/>
      <c r="C468" s="242"/>
      <c r="D468" s="83"/>
      <c r="E468" s="83"/>
      <c r="F468" s="83"/>
      <c r="G468" s="83"/>
      <c r="H468" s="83"/>
      <c r="I468" s="83"/>
      <c r="J468" s="83"/>
      <c r="K468" s="83"/>
      <c r="L468" s="83"/>
      <c r="M468" s="83"/>
      <c r="N468" s="83"/>
      <c r="O468" s="83"/>
      <c r="P468" s="83"/>
      <c r="Q468" s="83"/>
      <c r="R468" s="83"/>
      <c r="S468" s="83"/>
      <c r="T468" s="83"/>
      <c r="U468" s="83"/>
      <c r="V468" s="83"/>
      <c r="W468" s="83"/>
      <c r="X468" s="83"/>
      <c r="Y468" s="83"/>
      <c r="Z468" s="244"/>
      <c r="AA468" s="245"/>
      <c r="AB468" s="244" t="str">
        <f t="shared" si="9"/>
        <v/>
      </c>
      <c r="AC468" s="83"/>
      <c r="AD468" s="83"/>
      <c r="AE468" s="83"/>
      <c r="AF468" s="83"/>
      <c r="AG468" s="83"/>
      <c r="AH468" s="83"/>
      <c r="AI468" s="83"/>
      <c r="AJ468" s="83"/>
      <c r="AK468" s="83"/>
      <c r="AL468" s="248" t="str">
        <f t="shared" si="15"/>
        <v/>
      </c>
      <c r="AM468" s="250"/>
      <c r="AN468" s="228" t="str">
        <f>+IF(A468="","",IF(C468="",70,VLOOKUP(I468,Hoja2!A:D,4,0)))</f>
        <v/>
      </c>
      <c r="AO468" s="109"/>
      <c r="AP468" s="109"/>
      <c r="AQ468" s="109"/>
      <c r="AR468" s="109"/>
      <c r="AS468" s="109"/>
      <c r="AT468" s="109"/>
      <c r="AU468" s="109"/>
      <c r="AV468" s="109"/>
      <c r="AW468" s="109"/>
      <c r="AX468" s="109"/>
      <c r="AY468" s="109"/>
      <c r="AZ468" s="109"/>
      <c r="BA468" s="109"/>
      <c r="BB468" s="109"/>
      <c r="BC468" s="109"/>
      <c r="BD468" s="109"/>
      <c r="BE468" s="109"/>
      <c r="BF468" s="109"/>
      <c r="BG468" s="109"/>
    </row>
    <row r="469" spans="1:59" ht="14.25" customHeight="1">
      <c r="A469" s="83"/>
      <c r="B469" s="83"/>
      <c r="C469" s="242"/>
      <c r="D469" s="83"/>
      <c r="E469" s="83"/>
      <c r="F469" s="83"/>
      <c r="G469" s="83"/>
      <c r="H469" s="83"/>
      <c r="I469" s="83"/>
      <c r="J469" s="83"/>
      <c r="K469" s="83"/>
      <c r="L469" s="83"/>
      <c r="M469" s="83"/>
      <c r="N469" s="83"/>
      <c r="O469" s="83"/>
      <c r="P469" s="83"/>
      <c r="Q469" s="83"/>
      <c r="R469" s="83"/>
      <c r="S469" s="83"/>
      <c r="T469" s="83"/>
      <c r="U469" s="83"/>
      <c r="V469" s="83"/>
      <c r="W469" s="83"/>
      <c r="X469" s="83"/>
      <c r="Y469" s="83"/>
      <c r="Z469" s="244"/>
      <c r="AA469" s="245"/>
      <c r="AB469" s="244" t="str">
        <f t="shared" si="9"/>
        <v/>
      </c>
      <c r="AC469" s="83"/>
      <c r="AD469" s="83"/>
      <c r="AE469" s="83"/>
      <c r="AF469" s="83"/>
      <c r="AG469" s="83"/>
      <c r="AH469" s="83"/>
      <c r="AI469" s="83"/>
      <c r="AJ469" s="83"/>
      <c r="AK469" s="83"/>
      <c r="AL469" s="248" t="str">
        <f t="shared" si="15"/>
        <v/>
      </c>
      <c r="AM469" s="250"/>
      <c r="AN469" s="228" t="str">
        <f>+IF(A469="","",IF(C469="",70,VLOOKUP(I469,Hoja2!A:D,4,0)))</f>
        <v/>
      </c>
      <c r="AO469" s="109"/>
      <c r="AP469" s="109"/>
      <c r="AQ469" s="109"/>
      <c r="AR469" s="109"/>
      <c r="AS469" s="109"/>
      <c r="AT469" s="109"/>
      <c r="AU469" s="109"/>
      <c r="AV469" s="109"/>
      <c r="AW469" s="109"/>
      <c r="AX469" s="109"/>
      <c r="AY469" s="109"/>
      <c r="AZ469" s="109"/>
      <c r="BA469" s="109"/>
      <c r="BB469" s="109"/>
      <c r="BC469" s="109"/>
      <c r="BD469" s="109"/>
      <c r="BE469" s="109"/>
      <c r="BF469" s="109"/>
      <c r="BG469" s="109"/>
    </row>
    <row r="470" spans="1:59" ht="14.25" customHeight="1">
      <c r="A470" s="83"/>
      <c r="B470" s="83"/>
      <c r="C470" s="242"/>
      <c r="D470" s="83"/>
      <c r="E470" s="83"/>
      <c r="F470" s="83"/>
      <c r="G470" s="83"/>
      <c r="H470" s="83"/>
      <c r="I470" s="83"/>
      <c r="J470" s="83"/>
      <c r="K470" s="83"/>
      <c r="L470" s="83"/>
      <c r="M470" s="83"/>
      <c r="N470" s="83"/>
      <c r="O470" s="83"/>
      <c r="P470" s="83"/>
      <c r="Q470" s="83"/>
      <c r="R470" s="83"/>
      <c r="S470" s="83"/>
      <c r="T470" s="83"/>
      <c r="U470" s="83"/>
      <c r="V470" s="83"/>
      <c r="W470" s="83"/>
      <c r="X470" s="83"/>
      <c r="Y470" s="83"/>
      <c r="Z470" s="244"/>
      <c r="AA470" s="245"/>
      <c r="AB470" s="244" t="str">
        <f t="shared" si="9"/>
        <v/>
      </c>
      <c r="AC470" s="83"/>
      <c r="AD470" s="83"/>
      <c r="AE470" s="83"/>
      <c r="AF470" s="83"/>
      <c r="AG470" s="83"/>
      <c r="AH470" s="83"/>
      <c r="AI470" s="83"/>
      <c r="AJ470" s="83"/>
      <c r="AK470" s="83"/>
      <c r="AL470" s="248" t="str">
        <f t="shared" si="15"/>
        <v/>
      </c>
      <c r="AM470" s="250"/>
      <c r="AN470" s="228" t="str">
        <f>+IF(A470="","",IF(C470="",70,VLOOKUP(I470,Hoja2!A:D,4,0)))</f>
        <v/>
      </c>
      <c r="AO470" s="109"/>
      <c r="AP470" s="109"/>
      <c r="AQ470" s="109"/>
      <c r="AR470" s="109"/>
      <c r="AS470" s="109"/>
      <c r="AT470" s="109"/>
      <c r="AU470" s="109"/>
      <c r="AV470" s="109"/>
      <c r="AW470" s="109"/>
      <c r="AX470" s="109"/>
      <c r="AY470" s="109"/>
      <c r="AZ470" s="109"/>
      <c r="BA470" s="109"/>
      <c r="BB470" s="109"/>
      <c r="BC470" s="109"/>
      <c r="BD470" s="109"/>
      <c r="BE470" s="109"/>
      <c r="BF470" s="109"/>
      <c r="BG470" s="109"/>
    </row>
    <row r="471" spans="1:59" ht="14.25" customHeight="1">
      <c r="A471" s="83"/>
      <c r="B471" s="83"/>
      <c r="C471" s="242"/>
      <c r="D471" s="83"/>
      <c r="E471" s="83"/>
      <c r="F471" s="83"/>
      <c r="G471" s="83"/>
      <c r="H471" s="83"/>
      <c r="I471" s="83"/>
      <c r="J471" s="83"/>
      <c r="K471" s="83"/>
      <c r="L471" s="83"/>
      <c r="M471" s="83"/>
      <c r="N471" s="83"/>
      <c r="O471" s="83"/>
      <c r="P471" s="83"/>
      <c r="Q471" s="83"/>
      <c r="R471" s="83"/>
      <c r="S471" s="83"/>
      <c r="T471" s="83"/>
      <c r="U471" s="83"/>
      <c r="V471" s="83"/>
      <c r="W471" s="83"/>
      <c r="X471" s="83"/>
      <c r="Y471" s="83"/>
      <c r="Z471" s="244"/>
      <c r="AA471" s="245"/>
      <c r="AB471" s="244" t="str">
        <f t="shared" si="9"/>
        <v/>
      </c>
      <c r="AC471" s="83"/>
      <c r="AD471" s="83"/>
      <c r="AE471" s="83"/>
      <c r="AF471" s="83"/>
      <c r="AG471" s="83"/>
      <c r="AH471" s="83"/>
      <c r="AI471" s="83"/>
      <c r="AJ471" s="83"/>
      <c r="AK471" s="83"/>
      <c r="AL471" s="248" t="str">
        <f t="shared" si="15"/>
        <v/>
      </c>
      <c r="AM471" s="250"/>
      <c r="AN471" s="228" t="str">
        <f>+IF(A471="","",IF(C471="",70,VLOOKUP(I471,Hoja2!A:D,4,0)))</f>
        <v/>
      </c>
      <c r="AO471" s="109"/>
      <c r="AP471" s="109"/>
      <c r="AQ471" s="109"/>
      <c r="AR471" s="109"/>
      <c r="AS471" s="109"/>
      <c r="AT471" s="109"/>
      <c r="AU471" s="109"/>
      <c r="AV471" s="109"/>
      <c r="AW471" s="109"/>
      <c r="AX471" s="109"/>
      <c r="AY471" s="109"/>
      <c r="AZ471" s="109"/>
      <c r="BA471" s="109"/>
      <c r="BB471" s="109"/>
      <c r="BC471" s="109"/>
      <c r="BD471" s="109"/>
      <c r="BE471" s="109"/>
      <c r="BF471" s="109"/>
      <c r="BG471" s="109"/>
    </row>
    <row r="472" spans="1:59" ht="14.25" customHeight="1">
      <c r="A472" s="83"/>
      <c r="B472" s="83"/>
      <c r="C472" s="242"/>
      <c r="D472" s="83"/>
      <c r="E472" s="83"/>
      <c r="F472" s="83"/>
      <c r="G472" s="83"/>
      <c r="H472" s="83"/>
      <c r="I472" s="83"/>
      <c r="J472" s="83"/>
      <c r="K472" s="83"/>
      <c r="L472" s="83"/>
      <c r="M472" s="83"/>
      <c r="N472" s="83"/>
      <c r="O472" s="83"/>
      <c r="P472" s="83"/>
      <c r="Q472" s="83"/>
      <c r="R472" s="83"/>
      <c r="S472" s="83"/>
      <c r="T472" s="83"/>
      <c r="U472" s="83"/>
      <c r="V472" s="83"/>
      <c r="W472" s="83"/>
      <c r="X472" s="83"/>
      <c r="Y472" s="83"/>
      <c r="Z472" s="244"/>
      <c r="AA472" s="245"/>
      <c r="AB472" s="244" t="str">
        <f t="shared" si="9"/>
        <v/>
      </c>
      <c r="AC472" s="83"/>
      <c r="AD472" s="83"/>
      <c r="AE472" s="83"/>
      <c r="AF472" s="83"/>
      <c r="AG472" s="83"/>
      <c r="AH472" s="83"/>
      <c r="AI472" s="83"/>
      <c r="AJ472" s="83"/>
      <c r="AK472" s="83"/>
      <c r="AL472" s="248" t="str">
        <f t="shared" si="15"/>
        <v/>
      </c>
      <c r="AM472" s="250"/>
      <c r="AN472" s="228" t="str">
        <f>+IF(A472="","",IF(C472="",70,VLOOKUP(I472,Hoja2!A:D,4,0)))</f>
        <v/>
      </c>
      <c r="AO472" s="109"/>
      <c r="AP472" s="109"/>
      <c r="AQ472" s="109"/>
      <c r="AR472" s="109"/>
      <c r="AS472" s="109"/>
      <c r="AT472" s="109"/>
      <c r="AU472" s="109"/>
      <c r="AV472" s="109"/>
      <c r="AW472" s="109"/>
      <c r="AX472" s="109"/>
      <c r="AY472" s="109"/>
      <c r="AZ472" s="109"/>
      <c r="BA472" s="109"/>
      <c r="BB472" s="109"/>
      <c r="BC472" s="109"/>
      <c r="BD472" s="109"/>
      <c r="BE472" s="109"/>
      <c r="BF472" s="109"/>
      <c r="BG472" s="109"/>
    </row>
    <row r="473" spans="1:59" ht="14.25" customHeight="1">
      <c r="A473" s="83"/>
      <c r="B473" s="83"/>
      <c r="C473" s="242"/>
      <c r="D473" s="83"/>
      <c r="E473" s="83"/>
      <c r="F473" s="83"/>
      <c r="G473" s="83"/>
      <c r="H473" s="83"/>
      <c r="I473" s="83"/>
      <c r="J473" s="83"/>
      <c r="K473" s="83"/>
      <c r="L473" s="83"/>
      <c r="M473" s="83"/>
      <c r="N473" s="83"/>
      <c r="O473" s="83"/>
      <c r="P473" s="83"/>
      <c r="Q473" s="83"/>
      <c r="R473" s="83"/>
      <c r="S473" s="83"/>
      <c r="T473" s="83"/>
      <c r="U473" s="83"/>
      <c r="V473" s="83"/>
      <c r="W473" s="83"/>
      <c r="X473" s="83"/>
      <c r="Y473" s="83"/>
      <c r="Z473" s="244"/>
      <c r="AA473" s="245"/>
      <c r="AB473" s="244" t="str">
        <f t="shared" si="9"/>
        <v/>
      </c>
      <c r="AC473" s="83"/>
      <c r="AD473" s="83"/>
      <c r="AE473" s="83"/>
      <c r="AF473" s="83"/>
      <c r="AG473" s="83"/>
      <c r="AH473" s="83"/>
      <c r="AI473" s="83"/>
      <c r="AJ473" s="83"/>
      <c r="AK473" s="83"/>
      <c r="AL473" s="248" t="str">
        <f t="shared" si="15"/>
        <v/>
      </c>
      <c r="AM473" s="250"/>
      <c r="AN473" s="228" t="str">
        <f>+IF(A473="","",IF(C473="",70,VLOOKUP(I473,Hoja2!A:D,4,0)))</f>
        <v/>
      </c>
      <c r="AO473" s="109"/>
      <c r="AP473" s="109"/>
      <c r="AQ473" s="109"/>
      <c r="AR473" s="109"/>
      <c r="AS473" s="109"/>
      <c r="AT473" s="109"/>
      <c r="AU473" s="109"/>
      <c r="AV473" s="109"/>
      <c r="AW473" s="109"/>
      <c r="AX473" s="109"/>
      <c r="AY473" s="109"/>
      <c r="AZ473" s="109"/>
      <c r="BA473" s="109"/>
      <c r="BB473" s="109"/>
      <c r="BC473" s="109"/>
      <c r="BD473" s="109"/>
      <c r="BE473" s="109"/>
      <c r="BF473" s="109"/>
      <c r="BG473" s="109"/>
    </row>
    <row r="474" spans="1:59" ht="14.25" customHeight="1">
      <c r="A474" s="83"/>
      <c r="B474" s="83"/>
      <c r="C474" s="242"/>
      <c r="D474" s="83"/>
      <c r="E474" s="83"/>
      <c r="F474" s="83"/>
      <c r="G474" s="83"/>
      <c r="H474" s="83"/>
      <c r="I474" s="83"/>
      <c r="J474" s="83"/>
      <c r="K474" s="83"/>
      <c r="L474" s="83"/>
      <c r="M474" s="83"/>
      <c r="N474" s="83"/>
      <c r="O474" s="83"/>
      <c r="P474" s="83"/>
      <c r="Q474" s="83"/>
      <c r="R474" s="83"/>
      <c r="S474" s="83"/>
      <c r="T474" s="83"/>
      <c r="U474" s="83"/>
      <c r="V474" s="83"/>
      <c r="W474" s="83"/>
      <c r="X474" s="83"/>
      <c r="Y474" s="83"/>
      <c r="Z474" s="244"/>
      <c r="AA474" s="245"/>
      <c r="AB474" s="244" t="str">
        <f t="shared" si="9"/>
        <v/>
      </c>
      <c r="AC474" s="83"/>
      <c r="AD474" s="83"/>
      <c r="AE474" s="83"/>
      <c r="AF474" s="83"/>
      <c r="AG474" s="83"/>
      <c r="AH474" s="83"/>
      <c r="AI474" s="83"/>
      <c r="AJ474" s="83"/>
      <c r="AK474" s="83"/>
      <c r="AL474" s="248" t="str">
        <f t="shared" si="15"/>
        <v/>
      </c>
      <c r="AM474" s="250"/>
      <c r="AN474" s="228" t="str">
        <f>+IF(A474="","",IF(C474="",70,VLOOKUP(I474,Hoja2!A:D,4,0)))</f>
        <v/>
      </c>
      <c r="AO474" s="109"/>
      <c r="AP474" s="109"/>
      <c r="AQ474" s="109"/>
      <c r="AR474" s="109"/>
      <c r="AS474" s="109"/>
      <c r="AT474" s="109"/>
      <c r="AU474" s="109"/>
      <c r="AV474" s="109"/>
      <c r="AW474" s="109"/>
      <c r="AX474" s="109"/>
      <c r="AY474" s="109"/>
      <c r="AZ474" s="109"/>
      <c r="BA474" s="109"/>
      <c r="BB474" s="109"/>
      <c r="BC474" s="109"/>
      <c r="BD474" s="109"/>
      <c r="BE474" s="109"/>
      <c r="BF474" s="109"/>
      <c r="BG474" s="109"/>
    </row>
    <row r="475" spans="1:59" ht="14.25" customHeight="1">
      <c r="A475" s="83"/>
      <c r="B475" s="83"/>
      <c r="C475" s="242"/>
      <c r="D475" s="83"/>
      <c r="E475" s="83"/>
      <c r="F475" s="83"/>
      <c r="G475" s="83"/>
      <c r="H475" s="83"/>
      <c r="I475" s="83"/>
      <c r="J475" s="83"/>
      <c r="K475" s="83"/>
      <c r="L475" s="83"/>
      <c r="M475" s="83"/>
      <c r="N475" s="83"/>
      <c r="O475" s="83"/>
      <c r="P475" s="83"/>
      <c r="Q475" s="83"/>
      <c r="R475" s="83"/>
      <c r="S475" s="83"/>
      <c r="T475" s="83"/>
      <c r="U475" s="83"/>
      <c r="V475" s="83"/>
      <c r="W475" s="83"/>
      <c r="X475" s="83"/>
      <c r="Y475" s="83"/>
      <c r="Z475" s="244"/>
      <c r="AA475" s="245"/>
      <c r="AB475" s="244" t="str">
        <f t="shared" si="9"/>
        <v/>
      </c>
      <c r="AC475" s="83"/>
      <c r="AD475" s="83"/>
      <c r="AE475" s="83"/>
      <c r="AF475" s="83"/>
      <c r="AG475" s="83"/>
      <c r="AH475" s="83"/>
      <c r="AI475" s="83"/>
      <c r="AJ475" s="83"/>
      <c r="AK475" s="83"/>
      <c r="AL475" s="248" t="str">
        <f t="shared" si="15"/>
        <v/>
      </c>
      <c r="AM475" s="250"/>
      <c r="AN475" s="228" t="str">
        <f>+IF(A475="","",IF(C475="",70,VLOOKUP(I475,Hoja2!A:D,4,0)))</f>
        <v/>
      </c>
      <c r="AO475" s="109"/>
      <c r="AP475" s="109"/>
      <c r="AQ475" s="109"/>
      <c r="AR475" s="109"/>
      <c r="AS475" s="109"/>
      <c r="AT475" s="109"/>
      <c r="AU475" s="109"/>
      <c r="AV475" s="109"/>
      <c r="AW475" s="109"/>
      <c r="AX475" s="109"/>
      <c r="AY475" s="109"/>
      <c r="AZ475" s="109"/>
      <c r="BA475" s="109"/>
      <c r="BB475" s="109"/>
      <c r="BC475" s="109"/>
      <c r="BD475" s="109"/>
      <c r="BE475" s="109"/>
      <c r="BF475" s="109"/>
      <c r="BG475" s="109"/>
    </row>
    <row r="476" spans="1:59" ht="14.25" customHeight="1">
      <c r="A476" s="83"/>
      <c r="B476" s="83"/>
      <c r="C476" s="242"/>
      <c r="D476" s="83"/>
      <c r="E476" s="83"/>
      <c r="F476" s="83"/>
      <c r="G476" s="83"/>
      <c r="H476" s="83"/>
      <c r="I476" s="83"/>
      <c r="J476" s="83"/>
      <c r="K476" s="83"/>
      <c r="L476" s="83"/>
      <c r="M476" s="83"/>
      <c r="N476" s="83"/>
      <c r="O476" s="83"/>
      <c r="P476" s="83"/>
      <c r="Q476" s="83"/>
      <c r="R476" s="83"/>
      <c r="S476" s="83"/>
      <c r="T476" s="83"/>
      <c r="U476" s="83"/>
      <c r="V476" s="83"/>
      <c r="W476" s="83"/>
      <c r="X476" s="83"/>
      <c r="Y476" s="83"/>
      <c r="Z476" s="244"/>
      <c r="AA476" s="245"/>
      <c r="AB476" s="244" t="str">
        <f t="shared" si="9"/>
        <v/>
      </c>
      <c r="AC476" s="83"/>
      <c r="AD476" s="83"/>
      <c r="AE476" s="83"/>
      <c r="AF476" s="83"/>
      <c r="AG476" s="83"/>
      <c r="AH476" s="83"/>
      <c r="AI476" s="83"/>
      <c r="AJ476" s="83"/>
      <c r="AK476" s="83"/>
      <c r="AL476" s="248" t="str">
        <f t="shared" si="15"/>
        <v/>
      </c>
      <c r="AM476" s="250"/>
      <c r="AN476" s="228" t="str">
        <f>+IF(A476="","",IF(C476="",70,VLOOKUP(I476,Hoja2!A:D,4,0)))</f>
        <v/>
      </c>
      <c r="AO476" s="109"/>
      <c r="AP476" s="109"/>
      <c r="AQ476" s="109"/>
      <c r="AR476" s="109"/>
      <c r="AS476" s="109"/>
      <c r="AT476" s="109"/>
      <c r="AU476" s="109"/>
      <c r="AV476" s="109"/>
      <c r="AW476" s="109"/>
      <c r="AX476" s="109"/>
      <c r="AY476" s="109"/>
      <c r="AZ476" s="109"/>
      <c r="BA476" s="109"/>
      <c r="BB476" s="109"/>
      <c r="BC476" s="109"/>
      <c r="BD476" s="109"/>
      <c r="BE476" s="109"/>
      <c r="BF476" s="109"/>
      <c r="BG476" s="109"/>
    </row>
    <row r="477" spans="1:59" ht="14.25" customHeight="1">
      <c r="A477" s="83"/>
      <c r="B477" s="83"/>
      <c r="C477" s="242"/>
      <c r="D477" s="83"/>
      <c r="E477" s="83"/>
      <c r="F477" s="83"/>
      <c r="G477" s="83"/>
      <c r="H477" s="83"/>
      <c r="I477" s="83"/>
      <c r="J477" s="83"/>
      <c r="K477" s="83"/>
      <c r="L477" s="83"/>
      <c r="M477" s="83"/>
      <c r="N477" s="83"/>
      <c r="O477" s="83"/>
      <c r="P477" s="83"/>
      <c r="Q477" s="83"/>
      <c r="R477" s="83"/>
      <c r="S477" s="83"/>
      <c r="T477" s="83"/>
      <c r="U477" s="83"/>
      <c r="V477" s="83"/>
      <c r="W477" s="83"/>
      <c r="X477" s="83"/>
      <c r="Y477" s="83"/>
      <c r="Z477" s="244"/>
      <c r="AA477" s="245"/>
      <c r="AB477" s="244" t="str">
        <f t="shared" si="9"/>
        <v/>
      </c>
      <c r="AC477" s="83"/>
      <c r="AD477" s="83"/>
      <c r="AE477" s="83"/>
      <c r="AF477" s="83"/>
      <c r="AG477" s="83"/>
      <c r="AH477" s="83"/>
      <c r="AI477" s="83"/>
      <c r="AJ477" s="83"/>
      <c r="AK477" s="83"/>
      <c r="AL477" s="248" t="str">
        <f t="shared" si="15"/>
        <v/>
      </c>
      <c r="AM477" s="250"/>
      <c r="AN477" s="228" t="str">
        <f>+IF(A477="","",IF(C477="",70,VLOOKUP(I477,Hoja2!A:D,4,0)))</f>
        <v/>
      </c>
      <c r="AO477" s="109"/>
      <c r="AP477" s="109"/>
      <c r="AQ477" s="109"/>
      <c r="AR477" s="109"/>
      <c r="AS477" s="109"/>
      <c r="AT477" s="109"/>
      <c r="AU477" s="109"/>
      <c r="AV477" s="109"/>
      <c r="AW477" s="109"/>
      <c r="AX477" s="109"/>
      <c r="AY477" s="109"/>
      <c r="AZ477" s="109"/>
      <c r="BA477" s="109"/>
      <c r="BB477" s="109"/>
      <c r="BC477" s="109"/>
      <c r="BD477" s="109"/>
      <c r="BE477" s="109"/>
      <c r="BF477" s="109"/>
      <c r="BG477" s="109"/>
    </row>
    <row r="478" spans="1:59" ht="14.25" customHeight="1">
      <c r="A478" s="83"/>
      <c r="B478" s="83"/>
      <c r="C478" s="242"/>
      <c r="D478" s="83"/>
      <c r="E478" s="83"/>
      <c r="F478" s="83"/>
      <c r="G478" s="83"/>
      <c r="H478" s="83"/>
      <c r="I478" s="83"/>
      <c r="J478" s="83"/>
      <c r="K478" s="83"/>
      <c r="L478" s="83"/>
      <c r="M478" s="83"/>
      <c r="N478" s="83"/>
      <c r="O478" s="83"/>
      <c r="P478" s="83"/>
      <c r="Q478" s="83"/>
      <c r="R478" s="83"/>
      <c r="S478" s="83"/>
      <c r="T478" s="83"/>
      <c r="U478" s="83"/>
      <c r="V478" s="83"/>
      <c r="W478" s="83"/>
      <c r="X478" s="83"/>
      <c r="Y478" s="83"/>
      <c r="Z478" s="244"/>
      <c r="AA478" s="245"/>
      <c r="AB478" s="244" t="str">
        <f t="shared" si="9"/>
        <v/>
      </c>
      <c r="AC478" s="83"/>
      <c r="AD478" s="83"/>
      <c r="AE478" s="83"/>
      <c r="AF478" s="83"/>
      <c r="AG478" s="83"/>
      <c r="AH478" s="83"/>
      <c r="AI478" s="83"/>
      <c r="AJ478" s="83"/>
      <c r="AK478" s="83"/>
      <c r="AL478" s="248" t="str">
        <f t="shared" si="15"/>
        <v/>
      </c>
      <c r="AM478" s="250"/>
      <c r="AN478" s="228" t="str">
        <f>+IF(A478="","",IF(C478="",70,VLOOKUP(I478,Hoja2!A:D,4,0)))</f>
        <v/>
      </c>
      <c r="AO478" s="109"/>
      <c r="AP478" s="109"/>
      <c r="AQ478" s="109"/>
      <c r="AR478" s="109"/>
      <c r="AS478" s="109"/>
      <c r="AT478" s="109"/>
      <c r="AU478" s="109"/>
      <c r="AV478" s="109"/>
      <c r="AW478" s="109"/>
      <c r="AX478" s="109"/>
      <c r="AY478" s="109"/>
      <c r="AZ478" s="109"/>
      <c r="BA478" s="109"/>
      <c r="BB478" s="109"/>
      <c r="BC478" s="109"/>
      <c r="BD478" s="109"/>
      <c r="BE478" s="109"/>
      <c r="BF478" s="109"/>
      <c r="BG478" s="109"/>
    </row>
    <row r="479" spans="1:59" ht="14.25" customHeight="1">
      <c r="A479" s="83"/>
      <c r="B479" s="83"/>
      <c r="C479" s="242"/>
      <c r="D479" s="83"/>
      <c r="E479" s="83"/>
      <c r="F479" s="83"/>
      <c r="G479" s="83"/>
      <c r="H479" s="83"/>
      <c r="I479" s="83"/>
      <c r="J479" s="83"/>
      <c r="K479" s="83"/>
      <c r="L479" s="83"/>
      <c r="M479" s="83"/>
      <c r="N479" s="83"/>
      <c r="O479" s="83"/>
      <c r="P479" s="83"/>
      <c r="Q479" s="83"/>
      <c r="R479" s="83"/>
      <c r="S479" s="83"/>
      <c r="T479" s="83"/>
      <c r="U479" s="83"/>
      <c r="V479" s="83"/>
      <c r="W479" s="83"/>
      <c r="X479" s="83"/>
      <c r="Y479" s="83"/>
      <c r="Z479" s="244"/>
      <c r="AA479" s="245"/>
      <c r="AB479" s="244" t="str">
        <f t="shared" si="9"/>
        <v/>
      </c>
      <c r="AC479" s="83"/>
      <c r="AD479" s="83"/>
      <c r="AE479" s="83"/>
      <c r="AF479" s="83"/>
      <c r="AG479" s="83"/>
      <c r="AH479" s="83"/>
      <c r="AI479" s="83"/>
      <c r="AJ479" s="83"/>
      <c r="AK479" s="83"/>
      <c r="AL479" s="248" t="str">
        <f t="shared" si="15"/>
        <v/>
      </c>
      <c r="AM479" s="250"/>
      <c r="AN479" s="228" t="str">
        <f>+IF(A479="","",IF(C479="",70,VLOOKUP(I479,Hoja2!A:D,4,0)))</f>
        <v/>
      </c>
      <c r="AO479" s="109"/>
      <c r="AP479" s="109"/>
      <c r="AQ479" s="109"/>
      <c r="AR479" s="109"/>
      <c r="AS479" s="109"/>
      <c r="AT479" s="109"/>
      <c r="AU479" s="109"/>
      <c r="AV479" s="109"/>
      <c r="AW479" s="109"/>
      <c r="AX479" s="109"/>
      <c r="AY479" s="109"/>
      <c r="AZ479" s="109"/>
      <c r="BA479" s="109"/>
      <c r="BB479" s="109"/>
      <c r="BC479" s="109"/>
      <c r="BD479" s="109"/>
      <c r="BE479" s="109"/>
      <c r="BF479" s="109"/>
      <c r="BG479" s="109"/>
    </row>
    <row r="480" spans="1:59" ht="14.25" customHeight="1">
      <c r="A480" s="83"/>
      <c r="B480" s="83"/>
      <c r="C480" s="242"/>
      <c r="D480" s="83"/>
      <c r="E480" s="83"/>
      <c r="F480" s="83"/>
      <c r="G480" s="83"/>
      <c r="H480" s="83"/>
      <c r="I480" s="83"/>
      <c r="J480" s="83"/>
      <c r="K480" s="83"/>
      <c r="L480" s="83"/>
      <c r="M480" s="83"/>
      <c r="N480" s="83"/>
      <c r="O480" s="83"/>
      <c r="P480" s="83"/>
      <c r="Q480" s="83"/>
      <c r="R480" s="83"/>
      <c r="S480" s="83"/>
      <c r="T480" s="83"/>
      <c r="U480" s="83"/>
      <c r="V480" s="83"/>
      <c r="W480" s="83"/>
      <c r="X480" s="83"/>
      <c r="Y480" s="83"/>
      <c r="Z480" s="244"/>
      <c r="AA480" s="245"/>
      <c r="AB480" s="244" t="str">
        <f t="shared" si="9"/>
        <v/>
      </c>
      <c r="AC480" s="83"/>
      <c r="AD480" s="83"/>
      <c r="AE480" s="83"/>
      <c r="AF480" s="83"/>
      <c r="AG480" s="83"/>
      <c r="AH480" s="83"/>
      <c r="AI480" s="83"/>
      <c r="AJ480" s="83"/>
      <c r="AK480" s="83"/>
      <c r="AL480" s="248" t="str">
        <f t="shared" si="15"/>
        <v/>
      </c>
      <c r="AM480" s="250"/>
      <c r="AN480" s="228" t="str">
        <f>+IF(A480="","",IF(C480="",70,VLOOKUP(I480,Hoja2!A:D,4,0)))</f>
        <v/>
      </c>
      <c r="AO480" s="109"/>
      <c r="AP480" s="109"/>
      <c r="AQ480" s="109"/>
      <c r="AR480" s="109"/>
      <c r="AS480" s="109"/>
      <c r="AT480" s="109"/>
      <c r="AU480" s="109"/>
      <c r="AV480" s="109"/>
      <c r="AW480" s="109"/>
      <c r="AX480" s="109"/>
      <c r="AY480" s="109"/>
      <c r="AZ480" s="109"/>
      <c r="BA480" s="109"/>
      <c r="BB480" s="109"/>
      <c r="BC480" s="109"/>
      <c r="BD480" s="109"/>
      <c r="BE480" s="109"/>
      <c r="BF480" s="109"/>
      <c r="BG480" s="109"/>
    </row>
    <row r="481" spans="1:59" ht="14.25" customHeight="1">
      <c r="A481" s="83"/>
      <c r="B481" s="83"/>
      <c r="C481" s="242"/>
      <c r="D481" s="83"/>
      <c r="E481" s="83"/>
      <c r="F481" s="83"/>
      <c r="G481" s="83"/>
      <c r="H481" s="83"/>
      <c r="I481" s="83"/>
      <c r="J481" s="83"/>
      <c r="K481" s="83"/>
      <c r="L481" s="83"/>
      <c r="M481" s="83"/>
      <c r="N481" s="83"/>
      <c r="O481" s="83"/>
      <c r="P481" s="83"/>
      <c r="Q481" s="83"/>
      <c r="R481" s="83"/>
      <c r="S481" s="83"/>
      <c r="T481" s="83"/>
      <c r="U481" s="83"/>
      <c r="V481" s="83"/>
      <c r="W481" s="83"/>
      <c r="X481" s="83"/>
      <c r="Y481" s="83"/>
      <c r="Z481" s="244"/>
      <c r="AA481" s="245"/>
      <c r="AB481" s="244" t="str">
        <f t="shared" si="9"/>
        <v/>
      </c>
      <c r="AC481" s="83"/>
      <c r="AD481" s="83"/>
      <c r="AE481" s="83"/>
      <c r="AF481" s="83"/>
      <c r="AG481" s="83"/>
      <c r="AH481" s="83"/>
      <c r="AI481" s="83"/>
      <c r="AJ481" s="83"/>
      <c r="AK481" s="83"/>
      <c r="AL481" s="248" t="str">
        <f t="shared" si="15"/>
        <v/>
      </c>
      <c r="AM481" s="250"/>
      <c r="AN481" s="228" t="str">
        <f>+IF(A481="","",IF(C481="",70,VLOOKUP(I481,Hoja2!A:D,4,0)))</f>
        <v/>
      </c>
      <c r="AO481" s="109"/>
      <c r="AP481" s="109"/>
      <c r="AQ481" s="109"/>
      <c r="AR481" s="109"/>
      <c r="AS481" s="109"/>
      <c r="AT481" s="109"/>
      <c r="AU481" s="109"/>
      <c r="AV481" s="109"/>
      <c r="AW481" s="109"/>
      <c r="AX481" s="109"/>
      <c r="AY481" s="109"/>
      <c r="AZ481" s="109"/>
      <c r="BA481" s="109"/>
      <c r="BB481" s="109"/>
      <c r="BC481" s="109"/>
      <c r="BD481" s="109"/>
      <c r="BE481" s="109"/>
      <c r="BF481" s="109"/>
      <c r="BG481" s="109"/>
    </row>
    <row r="482" spans="1:59" ht="14.25" customHeight="1">
      <c r="A482" s="83"/>
      <c r="B482" s="83"/>
      <c r="C482" s="242"/>
      <c r="D482" s="83"/>
      <c r="E482" s="83"/>
      <c r="F482" s="83"/>
      <c r="G482" s="83"/>
      <c r="H482" s="83"/>
      <c r="I482" s="83"/>
      <c r="J482" s="83"/>
      <c r="K482" s="83"/>
      <c r="L482" s="83"/>
      <c r="M482" s="83"/>
      <c r="N482" s="83"/>
      <c r="O482" s="83"/>
      <c r="P482" s="83"/>
      <c r="Q482" s="83"/>
      <c r="R482" s="83"/>
      <c r="S482" s="83"/>
      <c r="T482" s="83"/>
      <c r="U482" s="83"/>
      <c r="V482" s="83"/>
      <c r="W482" s="83"/>
      <c r="X482" s="83"/>
      <c r="Y482" s="83"/>
      <c r="Z482" s="244"/>
      <c r="AA482" s="245"/>
      <c r="AB482" s="244" t="str">
        <f t="shared" si="9"/>
        <v/>
      </c>
      <c r="AC482" s="83"/>
      <c r="AD482" s="83"/>
      <c r="AE482" s="83"/>
      <c r="AF482" s="83"/>
      <c r="AG482" s="83"/>
      <c r="AH482" s="83"/>
      <c r="AI482" s="83"/>
      <c r="AJ482" s="83"/>
      <c r="AK482" s="83"/>
      <c r="AL482" s="248" t="str">
        <f t="shared" si="15"/>
        <v/>
      </c>
      <c r="AM482" s="250"/>
      <c r="AN482" s="228" t="str">
        <f>+IF(A482="","",IF(C482="",70,VLOOKUP(I482,Hoja2!A:D,4,0)))</f>
        <v/>
      </c>
      <c r="AO482" s="109"/>
      <c r="AP482" s="109"/>
      <c r="AQ482" s="109"/>
      <c r="AR482" s="109"/>
      <c r="AS482" s="109"/>
      <c r="AT482" s="109"/>
      <c r="AU482" s="109"/>
      <c r="AV482" s="109"/>
      <c r="AW482" s="109"/>
      <c r="AX482" s="109"/>
      <c r="AY482" s="109"/>
      <c r="AZ482" s="109"/>
      <c r="BA482" s="109"/>
      <c r="BB482" s="109"/>
      <c r="BC482" s="109"/>
      <c r="BD482" s="109"/>
      <c r="BE482" s="109"/>
      <c r="BF482" s="109"/>
      <c r="BG482" s="109"/>
    </row>
    <row r="483" spans="1:59" ht="14.25" customHeight="1">
      <c r="A483" s="83"/>
      <c r="B483" s="83"/>
      <c r="C483" s="242"/>
      <c r="D483" s="83"/>
      <c r="E483" s="83"/>
      <c r="F483" s="83"/>
      <c r="G483" s="83"/>
      <c r="H483" s="83"/>
      <c r="I483" s="83"/>
      <c r="J483" s="83"/>
      <c r="K483" s="83"/>
      <c r="L483" s="83"/>
      <c r="M483" s="83"/>
      <c r="N483" s="83"/>
      <c r="O483" s="83"/>
      <c r="P483" s="83"/>
      <c r="Q483" s="83"/>
      <c r="R483" s="83"/>
      <c r="S483" s="83"/>
      <c r="T483" s="83"/>
      <c r="U483" s="83"/>
      <c r="V483" s="83"/>
      <c r="W483" s="83"/>
      <c r="X483" s="83"/>
      <c r="Y483" s="83"/>
      <c r="Z483" s="244"/>
      <c r="AA483" s="245"/>
      <c r="AB483" s="244" t="str">
        <f t="shared" si="9"/>
        <v/>
      </c>
      <c r="AC483" s="83"/>
      <c r="AD483" s="83"/>
      <c r="AE483" s="83"/>
      <c r="AF483" s="83"/>
      <c r="AG483" s="83"/>
      <c r="AH483" s="83"/>
      <c r="AI483" s="83"/>
      <c r="AJ483" s="83"/>
      <c r="AK483" s="83"/>
      <c r="AL483" s="248" t="str">
        <f t="shared" si="15"/>
        <v/>
      </c>
      <c r="AM483" s="250"/>
      <c r="AN483" s="228" t="str">
        <f>+IF(A483="","",IF(C483="",70,VLOOKUP(I483,Hoja2!A:D,4,0)))</f>
        <v/>
      </c>
      <c r="AO483" s="109"/>
      <c r="AP483" s="109"/>
      <c r="AQ483" s="109"/>
      <c r="AR483" s="109"/>
      <c r="AS483" s="109"/>
      <c r="AT483" s="109"/>
      <c r="AU483" s="109"/>
      <c r="AV483" s="109"/>
      <c r="AW483" s="109"/>
      <c r="AX483" s="109"/>
      <c r="AY483" s="109"/>
      <c r="AZ483" s="109"/>
      <c r="BA483" s="109"/>
      <c r="BB483" s="109"/>
      <c r="BC483" s="109"/>
      <c r="BD483" s="109"/>
      <c r="BE483" s="109"/>
      <c r="BF483" s="109"/>
      <c r="BG483" s="109"/>
    </row>
    <row r="484" spans="1:59" ht="14.25" customHeight="1">
      <c r="A484" s="83"/>
      <c r="B484" s="83"/>
      <c r="C484" s="242"/>
      <c r="D484" s="83"/>
      <c r="E484" s="83"/>
      <c r="F484" s="83"/>
      <c r="G484" s="83"/>
      <c r="H484" s="83"/>
      <c r="I484" s="83"/>
      <c r="J484" s="83"/>
      <c r="K484" s="83"/>
      <c r="L484" s="83"/>
      <c r="M484" s="83"/>
      <c r="N484" s="83"/>
      <c r="O484" s="83"/>
      <c r="P484" s="83"/>
      <c r="Q484" s="83"/>
      <c r="R484" s="83"/>
      <c r="S484" s="83"/>
      <c r="T484" s="83"/>
      <c r="U484" s="83"/>
      <c r="V484" s="83"/>
      <c r="W484" s="83"/>
      <c r="X484" s="83"/>
      <c r="Y484" s="83"/>
      <c r="Z484" s="244"/>
      <c r="AA484" s="245"/>
      <c r="AB484" s="244" t="str">
        <f t="shared" si="9"/>
        <v/>
      </c>
      <c r="AC484" s="83"/>
      <c r="AD484" s="83"/>
      <c r="AE484" s="83"/>
      <c r="AF484" s="83"/>
      <c r="AG484" s="83"/>
      <c r="AH484" s="83"/>
      <c r="AI484" s="83"/>
      <c r="AJ484" s="83"/>
      <c r="AK484" s="83"/>
      <c r="AL484" s="248" t="str">
        <f t="shared" si="15"/>
        <v/>
      </c>
      <c r="AM484" s="250"/>
      <c r="AN484" s="228" t="str">
        <f>+IF(A484="","",IF(C484="",70,VLOOKUP(I484,Hoja2!A:D,4,0)))</f>
        <v/>
      </c>
      <c r="AO484" s="109"/>
      <c r="AP484" s="109"/>
      <c r="AQ484" s="109"/>
      <c r="AR484" s="109"/>
      <c r="AS484" s="109"/>
      <c r="AT484" s="109"/>
      <c r="AU484" s="109"/>
      <c r="AV484" s="109"/>
      <c r="AW484" s="109"/>
      <c r="AX484" s="109"/>
      <c r="AY484" s="109"/>
      <c r="AZ484" s="109"/>
      <c r="BA484" s="109"/>
      <c r="BB484" s="109"/>
      <c r="BC484" s="109"/>
      <c r="BD484" s="109"/>
      <c r="BE484" s="109"/>
      <c r="BF484" s="109"/>
      <c r="BG484" s="109"/>
    </row>
    <row r="485" spans="1:59" ht="14.25" customHeight="1">
      <c r="A485" s="83"/>
      <c r="B485" s="83"/>
      <c r="C485" s="242"/>
      <c r="D485" s="83"/>
      <c r="E485" s="83"/>
      <c r="F485" s="83"/>
      <c r="G485" s="83"/>
      <c r="H485" s="83"/>
      <c r="I485" s="83"/>
      <c r="J485" s="83"/>
      <c r="K485" s="83"/>
      <c r="L485" s="83"/>
      <c r="M485" s="83"/>
      <c r="N485" s="83"/>
      <c r="O485" s="83"/>
      <c r="P485" s="83"/>
      <c r="Q485" s="83"/>
      <c r="R485" s="83"/>
      <c r="S485" s="83"/>
      <c r="T485" s="83"/>
      <c r="U485" s="83"/>
      <c r="V485" s="83"/>
      <c r="W485" s="83"/>
      <c r="X485" s="83"/>
      <c r="Y485" s="83"/>
      <c r="Z485" s="244"/>
      <c r="AA485" s="245"/>
      <c r="AB485" s="244" t="str">
        <f t="shared" si="9"/>
        <v/>
      </c>
      <c r="AC485" s="83"/>
      <c r="AD485" s="83"/>
      <c r="AE485" s="83"/>
      <c r="AF485" s="83"/>
      <c r="AG485" s="83"/>
      <c r="AH485" s="83"/>
      <c r="AI485" s="83"/>
      <c r="AJ485" s="83"/>
      <c r="AK485" s="83"/>
      <c r="AL485" s="248" t="str">
        <f t="shared" si="15"/>
        <v/>
      </c>
      <c r="AM485" s="250"/>
      <c r="AN485" s="228" t="str">
        <f>+IF(A485="","",IF(C485="",70,VLOOKUP(I485,Hoja2!A:D,4,0)))</f>
        <v/>
      </c>
      <c r="AO485" s="109"/>
      <c r="AP485" s="109"/>
      <c r="AQ485" s="109"/>
      <c r="AR485" s="109"/>
      <c r="AS485" s="109"/>
      <c r="AT485" s="109"/>
      <c r="AU485" s="109"/>
      <c r="AV485" s="109"/>
      <c r="AW485" s="109"/>
      <c r="AX485" s="109"/>
      <c r="AY485" s="109"/>
      <c r="AZ485" s="109"/>
      <c r="BA485" s="109"/>
      <c r="BB485" s="109"/>
      <c r="BC485" s="109"/>
      <c r="BD485" s="109"/>
      <c r="BE485" s="109"/>
      <c r="BF485" s="109"/>
      <c r="BG485" s="109"/>
    </row>
    <row r="486" spans="1:59" ht="14.25" customHeight="1">
      <c r="A486" s="83"/>
      <c r="B486" s="83"/>
      <c r="C486" s="242"/>
      <c r="D486" s="83"/>
      <c r="E486" s="83"/>
      <c r="F486" s="83"/>
      <c r="G486" s="83"/>
      <c r="H486" s="83"/>
      <c r="I486" s="83"/>
      <c r="J486" s="83"/>
      <c r="K486" s="83"/>
      <c r="L486" s="83"/>
      <c r="M486" s="83"/>
      <c r="N486" s="83"/>
      <c r="O486" s="83"/>
      <c r="P486" s="83"/>
      <c r="Q486" s="83"/>
      <c r="R486" s="83"/>
      <c r="S486" s="83"/>
      <c r="T486" s="83"/>
      <c r="U486" s="83"/>
      <c r="V486" s="83"/>
      <c r="W486" s="83"/>
      <c r="X486" s="83"/>
      <c r="Y486" s="83"/>
      <c r="Z486" s="244"/>
      <c r="AA486" s="245"/>
      <c r="AB486" s="244" t="str">
        <f t="shared" si="9"/>
        <v/>
      </c>
      <c r="AC486" s="83"/>
      <c r="AD486" s="83"/>
      <c r="AE486" s="83"/>
      <c r="AF486" s="83"/>
      <c r="AG486" s="83"/>
      <c r="AH486" s="83"/>
      <c r="AI486" s="83"/>
      <c r="AJ486" s="83"/>
      <c r="AK486" s="83"/>
      <c r="AL486" s="248" t="str">
        <f t="shared" si="15"/>
        <v/>
      </c>
      <c r="AM486" s="250"/>
      <c r="AN486" s="228" t="str">
        <f>+IF(A486="","",IF(C486="",70,VLOOKUP(I486,Hoja2!A:D,4,0)))</f>
        <v/>
      </c>
      <c r="AO486" s="109"/>
      <c r="AP486" s="109"/>
      <c r="AQ486" s="109"/>
      <c r="AR486" s="109"/>
      <c r="AS486" s="109"/>
      <c r="AT486" s="109"/>
      <c r="AU486" s="109"/>
      <c r="AV486" s="109"/>
      <c r="AW486" s="109"/>
      <c r="AX486" s="109"/>
      <c r="AY486" s="109"/>
      <c r="AZ486" s="109"/>
      <c r="BA486" s="109"/>
      <c r="BB486" s="109"/>
      <c r="BC486" s="109"/>
      <c r="BD486" s="109"/>
      <c r="BE486" s="109"/>
      <c r="BF486" s="109"/>
      <c r="BG486" s="109"/>
    </row>
    <row r="487" spans="1:59" ht="14.25" customHeight="1">
      <c r="A487" s="83"/>
      <c r="B487" s="83"/>
      <c r="C487" s="242"/>
      <c r="D487" s="83"/>
      <c r="E487" s="83"/>
      <c r="F487" s="83"/>
      <c r="G487" s="83"/>
      <c r="H487" s="83"/>
      <c r="I487" s="83"/>
      <c r="J487" s="83"/>
      <c r="K487" s="83"/>
      <c r="L487" s="83"/>
      <c r="M487" s="83"/>
      <c r="N487" s="83"/>
      <c r="O487" s="83"/>
      <c r="P487" s="83"/>
      <c r="Q487" s="83"/>
      <c r="R487" s="83"/>
      <c r="S487" s="83"/>
      <c r="T487" s="83"/>
      <c r="U487" s="83"/>
      <c r="V487" s="83"/>
      <c r="W487" s="83"/>
      <c r="X487" s="83"/>
      <c r="Y487" s="83"/>
      <c r="Z487" s="244"/>
      <c r="AA487" s="245"/>
      <c r="AB487" s="244" t="str">
        <f t="shared" si="9"/>
        <v/>
      </c>
      <c r="AC487" s="83"/>
      <c r="AD487" s="83"/>
      <c r="AE487" s="83"/>
      <c r="AF487" s="83"/>
      <c r="AG487" s="83"/>
      <c r="AH487" s="83"/>
      <c r="AI487" s="83"/>
      <c r="AJ487" s="83"/>
      <c r="AK487" s="83"/>
      <c r="AL487" s="248" t="str">
        <f t="shared" si="15"/>
        <v/>
      </c>
      <c r="AM487" s="250"/>
      <c r="AN487" s="228" t="str">
        <f>+IF(A487="","",IF(C487="",70,VLOOKUP(I487,Hoja2!A:D,4,0)))</f>
        <v/>
      </c>
      <c r="AO487" s="109"/>
      <c r="AP487" s="109"/>
      <c r="AQ487" s="109"/>
      <c r="AR487" s="109"/>
      <c r="AS487" s="109"/>
      <c r="AT487" s="109"/>
      <c r="AU487" s="109"/>
      <c r="AV487" s="109"/>
      <c r="AW487" s="109"/>
      <c r="AX487" s="109"/>
      <c r="AY487" s="109"/>
      <c r="AZ487" s="109"/>
      <c r="BA487" s="109"/>
      <c r="BB487" s="109"/>
      <c r="BC487" s="109"/>
      <c r="BD487" s="109"/>
      <c r="BE487" s="109"/>
      <c r="BF487" s="109"/>
      <c r="BG487" s="109"/>
    </row>
    <row r="488" spans="1:59" ht="14.25" customHeight="1">
      <c r="A488" s="83"/>
      <c r="B488" s="83"/>
      <c r="C488" s="242"/>
      <c r="D488" s="83"/>
      <c r="E488" s="83"/>
      <c r="F488" s="83"/>
      <c r="G488" s="83"/>
      <c r="H488" s="83"/>
      <c r="I488" s="83"/>
      <c r="J488" s="83"/>
      <c r="K488" s="83"/>
      <c r="L488" s="83"/>
      <c r="M488" s="83"/>
      <c r="N488" s="83"/>
      <c r="O488" s="83"/>
      <c r="P488" s="83"/>
      <c r="Q488" s="83"/>
      <c r="R488" s="83"/>
      <c r="S488" s="83"/>
      <c r="T488" s="83"/>
      <c r="U488" s="83"/>
      <c r="V488" s="83"/>
      <c r="W488" s="83"/>
      <c r="X488" s="83"/>
      <c r="Y488" s="83"/>
      <c r="Z488" s="244"/>
      <c r="AA488" s="245"/>
      <c r="AB488" s="244" t="str">
        <f t="shared" si="9"/>
        <v/>
      </c>
      <c r="AC488" s="83"/>
      <c r="AD488" s="83"/>
      <c r="AE488" s="83"/>
      <c r="AF488" s="83"/>
      <c r="AG488" s="83"/>
      <c r="AH488" s="83"/>
      <c r="AI488" s="83"/>
      <c r="AJ488" s="83"/>
      <c r="AK488" s="83"/>
      <c r="AL488" s="248" t="str">
        <f t="shared" si="15"/>
        <v/>
      </c>
      <c r="AM488" s="250"/>
      <c r="AN488" s="228" t="str">
        <f>+IF(A488="","",IF(C488="",70,VLOOKUP(I488,Hoja2!A:D,4,0)))</f>
        <v/>
      </c>
      <c r="AO488" s="109"/>
      <c r="AP488" s="109"/>
      <c r="AQ488" s="109"/>
      <c r="AR488" s="109"/>
      <c r="AS488" s="109"/>
      <c r="AT488" s="109"/>
      <c r="AU488" s="109"/>
      <c r="AV488" s="109"/>
      <c r="AW488" s="109"/>
      <c r="AX488" s="109"/>
      <c r="AY488" s="109"/>
      <c r="AZ488" s="109"/>
      <c r="BA488" s="109"/>
      <c r="BB488" s="109"/>
      <c r="BC488" s="109"/>
      <c r="BD488" s="109"/>
      <c r="BE488" s="109"/>
      <c r="BF488" s="109"/>
      <c r="BG488" s="109"/>
    </row>
    <row r="489" spans="1:59" ht="14.25" customHeight="1">
      <c r="A489" s="83"/>
      <c r="B489" s="83"/>
      <c r="C489" s="242"/>
      <c r="D489" s="83"/>
      <c r="E489" s="83"/>
      <c r="F489" s="83"/>
      <c r="G489" s="83"/>
      <c r="H489" s="83"/>
      <c r="I489" s="83"/>
      <c r="J489" s="83"/>
      <c r="K489" s="83"/>
      <c r="L489" s="83"/>
      <c r="M489" s="83"/>
      <c r="N489" s="83"/>
      <c r="O489" s="83"/>
      <c r="P489" s="83"/>
      <c r="Q489" s="83"/>
      <c r="R489" s="83"/>
      <c r="S489" s="83"/>
      <c r="T489" s="83"/>
      <c r="U489" s="83"/>
      <c r="V489" s="83"/>
      <c r="W489" s="83"/>
      <c r="X489" s="83"/>
      <c r="Y489" s="83"/>
      <c r="Z489" s="244"/>
      <c r="AA489" s="245"/>
      <c r="AB489" s="244" t="str">
        <f t="shared" si="9"/>
        <v/>
      </c>
      <c r="AC489" s="83"/>
      <c r="AD489" s="83"/>
      <c r="AE489" s="83"/>
      <c r="AF489" s="83"/>
      <c r="AG489" s="83"/>
      <c r="AH489" s="83"/>
      <c r="AI489" s="83"/>
      <c r="AJ489" s="83"/>
      <c r="AK489" s="83"/>
      <c r="AL489" s="248" t="str">
        <f t="shared" si="15"/>
        <v/>
      </c>
      <c r="AM489" s="250"/>
      <c r="AN489" s="228" t="str">
        <f>+IF(A489="","",IF(C489="",70,VLOOKUP(I489,Hoja2!A:D,4,0)))</f>
        <v/>
      </c>
      <c r="AO489" s="109"/>
      <c r="AP489" s="109"/>
      <c r="AQ489" s="109"/>
      <c r="AR489" s="109"/>
      <c r="AS489" s="109"/>
      <c r="AT489" s="109"/>
      <c r="AU489" s="109"/>
      <c r="AV489" s="109"/>
      <c r="AW489" s="109"/>
      <c r="AX489" s="109"/>
      <c r="AY489" s="109"/>
      <c r="AZ489" s="109"/>
      <c r="BA489" s="109"/>
      <c r="BB489" s="109"/>
      <c r="BC489" s="109"/>
      <c r="BD489" s="109"/>
      <c r="BE489" s="109"/>
      <c r="BF489" s="109"/>
      <c r="BG489" s="109"/>
    </row>
    <row r="490" spans="1:59" ht="14.25" customHeight="1">
      <c r="A490" s="83"/>
      <c r="B490" s="83"/>
      <c r="C490" s="242"/>
      <c r="D490" s="83"/>
      <c r="E490" s="83"/>
      <c r="F490" s="83"/>
      <c r="G490" s="83"/>
      <c r="H490" s="83"/>
      <c r="I490" s="83"/>
      <c r="J490" s="83"/>
      <c r="K490" s="83"/>
      <c r="L490" s="83"/>
      <c r="M490" s="83"/>
      <c r="N490" s="83"/>
      <c r="O490" s="83"/>
      <c r="P490" s="83"/>
      <c r="Q490" s="83"/>
      <c r="R490" s="83"/>
      <c r="S490" s="83"/>
      <c r="T490" s="83"/>
      <c r="U490" s="83"/>
      <c r="V490" s="83"/>
      <c r="W490" s="83"/>
      <c r="X490" s="83"/>
      <c r="Y490" s="83"/>
      <c r="Z490" s="244"/>
      <c r="AA490" s="245"/>
      <c r="AB490" s="244" t="str">
        <f t="shared" si="9"/>
        <v/>
      </c>
      <c r="AC490" s="83"/>
      <c r="AD490" s="83"/>
      <c r="AE490" s="83"/>
      <c r="AF490" s="83"/>
      <c r="AG490" s="83"/>
      <c r="AH490" s="83"/>
      <c r="AI490" s="83"/>
      <c r="AJ490" s="83"/>
      <c r="AK490" s="83"/>
      <c r="AL490" s="248" t="str">
        <f t="shared" si="15"/>
        <v/>
      </c>
      <c r="AM490" s="250"/>
      <c r="AN490" s="228" t="str">
        <f>+IF(A490="","",IF(C490="",70,VLOOKUP(I490,Hoja2!A:D,4,0)))</f>
        <v/>
      </c>
      <c r="AO490" s="109"/>
      <c r="AP490" s="109"/>
      <c r="AQ490" s="109"/>
      <c r="AR490" s="109"/>
      <c r="AS490" s="109"/>
      <c r="AT490" s="109"/>
      <c r="AU490" s="109"/>
      <c r="AV490" s="109"/>
      <c r="AW490" s="109"/>
      <c r="AX490" s="109"/>
      <c r="AY490" s="109"/>
      <c r="AZ490" s="109"/>
      <c r="BA490" s="109"/>
      <c r="BB490" s="109"/>
      <c r="BC490" s="109"/>
      <c r="BD490" s="109"/>
      <c r="BE490" s="109"/>
      <c r="BF490" s="109"/>
      <c r="BG490" s="109"/>
    </row>
    <row r="491" spans="1:59" ht="14.25" customHeight="1">
      <c r="A491" s="83"/>
      <c r="B491" s="83"/>
      <c r="C491" s="242"/>
      <c r="D491" s="83"/>
      <c r="E491" s="83"/>
      <c r="F491" s="83"/>
      <c r="G491" s="83"/>
      <c r="H491" s="83"/>
      <c r="I491" s="83"/>
      <c r="J491" s="83"/>
      <c r="K491" s="83"/>
      <c r="L491" s="83"/>
      <c r="M491" s="83"/>
      <c r="N491" s="83"/>
      <c r="O491" s="83"/>
      <c r="P491" s="83"/>
      <c r="Q491" s="83"/>
      <c r="R491" s="83"/>
      <c r="S491" s="83"/>
      <c r="T491" s="83"/>
      <c r="U491" s="83"/>
      <c r="V491" s="83"/>
      <c r="W491" s="83"/>
      <c r="X491" s="83"/>
      <c r="Y491" s="83"/>
      <c r="Z491" s="244"/>
      <c r="AA491" s="245"/>
      <c r="AB491" s="244" t="str">
        <f t="shared" si="9"/>
        <v/>
      </c>
      <c r="AC491" s="83"/>
      <c r="AD491" s="83"/>
      <c r="AE491" s="83"/>
      <c r="AF491" s="83"/>
      <c r="AG491" s="83"/>
      <c r="AH491" s="83"/>
      <c r="AI491" s="83"/>
      <c r="AJ491" s="83"/>
      <c r="AK491" s="83"/>
      <c r="AL491" s="248" t="str">
        <f t="shared" si="15"/>
        <v/>
      </c>
      <c r="AM491" s="250"/>
      <c r="AN491" s="228" t="str">
        <f>+IF(A491="","",IF(C491="",70,VLOOKUP(I491,Hoja2!A:D,4,0)))</f>
        <v/>
      </c>
      <c r="AO491" s="109"/>
      <c r="AP491" s="109"/>
      <c r="AQ491" s="109"/>
      <c r="AR491" s="109"/>
      <c r="AS491" s="109"/>
      <c r="AT491" s="109"/>
      <c r="AU491" s="109"/>
      <c r="AV491" s="109"/>
      <c r="AW491" s="109"/>
      <c r="AX491" s="109"/>
      <c r="AY491" s="109"/>
      <c r="AZ491" s="109"/>
      <c r="BA491" s="109"/>
      <c r="BB491" s="109"/>
      <c r="BC491" s="109"/>
      <c r="BD491" s="109"/>
      <c r="BE491" s="109"/>
      <c r="BF491" s="109"/>
      <c r="BG491" s="109"/>
    </row>
    <row r="492" spans="1:59" ht="14.25" customHeight="1">
      <c r="A492" s="83"/>
      <c r="B492" s="83"/>
      <c r="C492" s="242"/>
      <c r="D492" s="83"/>
      <c r="E492" s="83"/>
      <c r="F492" s="83"/>
      <c r="G492" s="83"/>
      <c r="H492" s="83"/>
      <c r="I492" s="83"/>
      <c r="J492" s="83"/>
      <c r="K492" s="83"/>
      <c r="L492" s="83"/>
      <c r="M492" s="83"/>
      <c r="N492" s="83"/>
      <c r="O492" s="83"/>
      <c r="P492" s="83"/>
      <c r="Q492" s="83"/>
      <c r="R492" s="83"/>
      <c r="S492" s="83"/>
      <c r="T492" s="83"/>
      <c r="U492" s="83"/>
      <c r="V492" s="83"/>
      <c r="W492" s="83"/>
      <c r="X492" s="83"/>
      <c r="Y492" s="83"/>
      <c r="Z492" s="244"/>
      <c r="AA492" s="245"/>
      <c r="AB492" s="244" t="str">
        <f t="shared" si="9"/>
        <v/>
      </c>
      <c r="AC492" s="83"/>
      <c r="AD492" s="83"/>
      <c r="AE492" s="83"/>
      <c r="AF492" s="83"/>
      <c r="AG492" s="83"/>
      <c r="AH492" s="83"/>
      <c r="AI492" s="83"/>
      <c r="AJ492" s="83"/>
      <c r="AK492" s="83"/>
      <c r="AL492" s="248" t="str">
        <f t="shared" si="15"/>
        <v/>
      </c>
      <c r="AM492" s="250"/>
      <c r="AN492" s="228" t="str">
        <f>+IF(A492="","",IF(C492="",70,VLOOKUP(I492,Hoja2!A:D,4,0)))</f>
        <v/>
      </c>
      <c r="AO492" s="109"/>
      <c r="AP492" s="109"/>
      <c r="AQ492" s="109"/>
      <c r="AR492" s="109"/>
      <c r="AS492" s="109"/>
      <c r="AT492" s="109"/>
      <c r="AU492" s="109"/>
      <c r="AV492" s="109"/>
      <c r="AW492" s="109"/>
      <c r="AX492" s="109"/>
      <c r="AY492" s="109"/>
      <c r="AZ492" s="109"/>
      <c r="BA492" s="109"/>
      <c r="BB492" s="109"/>
      <c r="BC492" s="109"/>
      <c r="BD492" s="109"/>
      <c r="BE492" s="109"/>
      <c r="BF492" s="109"/>
      <c r="BG492" s="109"/>
    </row>
    <row r="493" spans="1:59" ht="14.25" customHeight="1">
      <c r="A493" s="83"/>
      <c r="B493" s="83"/>
      <c r="C493" s="242"/>
      <c r="D493" s="83"/>
      <c r="E493" s="83"/>
      <c r="F493" s="83"/>
      <c r="G493" s="83"/>
      <c r="H493" s="83"/>
      <c r="I493" s="83"/>
      <c r="J493" s="83"/>
      <c r="K493" s="83"/>
      <c r="L493" s="83"/>
      <c r="M493" s="83"/>
      <c r="N493" s="83"/>
      <c r="O493" s="83"/>
      <c r="P493" s="83"/>
      <c r="Q493" s="83"/>
      <c r="R493" s="83"/>
      <c r="S493" s="83"/>
      <c r="T493" s="83"/>
      <c r="U493" s="83"/>
      <c r="V493" s="83"/>
      <c r="W493" s="83"/>
      <c r="X493" s="83"/>
      <c r="Y493" s="83"/>
      <c r="Z493" s="244"/>
      <c r="AA493" s="245"/>
      <c r="AB493" s="244" t="str">
        <f t="shared" si="9"/>
        <v/>
      </c>
      <c r="AC493" s="83"/>
      <c r="AD493" s="83"/>
      <c r="AE493" s="83"/>
      <c r="AF493" s="83"/>
      <c r="AG493" s="83"/>
      <c r="AH493" s="83"/>
      <c r="AI493" s="83"/>
      <c r="AJ493" s="83"/>
      <c r="AK493" s="83"/>
      <c r="AL493" s="248" t="str">
        <f t="shared" si="15"/>
        <v/>
      </c>
      <c r="AM493" s="250"/>
      <c r="AN493" s="228" t="str">
        <f>+IF(A493="","",IF(C493="",70,VLOOKUP(I493,Hoja2!A:D,4,0)))</f>
        <v/>
      </c>
      <c r="AO493" s="109"/>
      <c r="AP493" s="109"/>
      <c r="AQ493" s="109"/>
      <c r="AR493" s="109"/>
      <c r="AS493" s="109"/>
      <c r="AT493" s="109"/>
      <c r="AU493" s="109"/>
      <c r="AV493" s="109"/>
      <c r="AW493" s="109"/>
      <c r="AX493" s="109"/>
      <c r="AY493" s="109"/>
      <c r="AZ493" s="109"/>
      <c r="BA493" s="109"/>
      <c r="BB493" s="109"/>
      <c r="BC493" s="109"/>
      <c r="BD493" s="109"/>
      <c r="BE493" s="109"/>
      <c r="BF493" s="109"/>
      <c r="BG493" s="109"/>
    </row>
    <row r="494" spans="1:59" ht="14.25" customHeight="1">
      <c r="A494" s="83"/>
      <c r="B494" s="83"/>
      <c r="C494" s="242"/>
      <c r="D494" s="83"/>
      <c r="E494" s="83"/>
      <c r="F494" s="83"/>
      <c r="G494" s="83"/>
      <c r="H494" s="83"/>
      <c r="I494" s="83"/>
      <c r="J494" s="83"/>
      <c r="K494" s="83"/>
      <c r="L494" s="83"/>
      <c r="M494" s="83"/>
      <c r="N494" s="83"/>
      <c r="O494" s="83"/>
      <c r="P494" s="83"/>
      <c r="Q494" s="83"/>
      <c r="R494" s="83"/>
      <c r="S494" s="83"/>
      <c r="T494" s="83"/>
      <c r="U494" s="83"/>
      <c r="V494" s="83"/>
      <c r="W494" s="83"/>
      <c r="X494" s="83"/>
      <c r="Y494" s="83"/>
      <c r="Z494" s="244"/>
      <c r="AA494" s="245"/>
      <c r="AB494" s="244" t="str">
        <f t="shared" si="9"/>
        <v/>
      </c>
      <c r="AC494" s="83"/>
      <c r="AD494" s="83"/>
      <c r="AE494" s="83"/>
      <c r="AF494" s="83"/>
      <c r="AG494" s="83"/>
      <c r="AH494" s="83"/>
      <c r="AI494" s="83"/>
      <c r="AJ494" s="83"/>
      <c r="AK494" s="83"/>
      <c r="AL494" s="248" t="str">
        <f t="shared" si="15"/>
        <v/>
      </c>
      <c r="AM494" s="250"/>
      <c r="AN494" s="228" t="str">
        <f>+IF(A494="","",IF(C494="",70,VLOOKUP(I494,Hoja2!A:D,4,0)))</f>
        <v/>
      </c>
      <c r="AO494" s="109"/>
      <c r="AP494" s="109"/>
      <c r="AQ494" s="109"/>
      <c r="AR494" s="109"/>
      <c r="AS494" s="109"/>
      <c r="AT494" s="109"/>
      <c r="AU494" s="109"/>
      <c r="AV494" s="109"/>
      <c r="AW494" s="109"/>
      <c r="AX494" s="109"/>
      <c r="AY494" s="109"/>
      <c r="AZ494" s="109"/>
      <c r="BA494" s="109"/>
      <c r="BB494" s="109"/>
      <c r="BC494" s="109"/>
      <c r="BD494" s="109"/>
      <c r="BE494" s="109"/>
      <c r="BF494" s="109"/>
      <c r="BG494" s="109"/>
    </row>
    <row r="495" spans="1:59" ht="14.25" customHeight="1">
      <c r="A495" s="83"/>
      <c r="B495" s="83"/>
      <c r="C495" s="242"/>
      <c r="D495" s="83"/>
      <c r="E495" s="83"/>
      <c r="F495" s="83"/>
      <c r="G495" s="83"/>
      <c r="H495" s="83"/>
      <c r="I495" s="83"/>
      <c r="J495" s="83"/>
      <c r="K495" s="83"/>
      <c r="L495" s="83"/>
      <c r="M495" s="83"/>
      <c r="N495" s="83"/>
      <c r="O495" s="83"/>
      <c r="P495" s="83"/>
      <c r="Q495" s="83"/>
      <c r="R495" s="83"/>
      <c r="S495" s="83"/>
      <c r="T495" s="83"/>
      <c r="U495" s="83"/>
      <c r="V495" s="83"/>
      <c r="W495" s="83"/>
      <c r="X495" s="83"/>
      <c r="Y495" s="83"/>
      <c r="Z495" s="244"/>
      <c r="AA495" s="245"/>
      <c r="AB495" s="244" t="str">
        <f t="shared" si="9"/>
        <v/>
      </c>
      <c r="AC495" s="83"/>
      <c r="AD495" s="83"/>
      <c r="AE495" s="83"/>
      <c r="AF495" s="83"/>
      <c r="AG495" s="83"/>
      <c r="AH495" s="83"/>
      <c r="AI495" s="83"/>
      <c r="AJ495" s="83"/>
      <c r="AK495" s="83"/>
      <c r="AL495" s="248" t="str">
        <f t="shared" si="15"/>
        <v/>
      </c>
      <c r="AM495" s="250"/>
      <c r="AN495" s="228" t="str">
        <f>+IF(A495="","",IF(C495="",70,VLOOKUP(I495,Hoja2!A:D,4,0)))</f>
        <v/>
      </c>
      <c r="AO495" s="109"/>
      <c r="AP495" s="109"/>
      <c r="AQ495" s="109"/>
      <c r="AR495" s="109"/>
      <c r="AS495" s="109"/>
      <c r="AT495" s="109"/>
      <c r="AU495" s="109"/>
      <c r="AV495" s="109"/>
      <c r="AW495" s="109"/>
      <c r="AX495" s="109"/>
      <c r="AY495" s="109"/>
      <c r="AZ495" s="109"/>
      <c r="BA495" s="109"/>
      <c r="BB495" s="109"/>
      <c r="BC495" s="109"/>
      <c r="BD495" s="109"/>
      <c r="BE495" s="109"/>
      <c r="BF495" s="109"/>
      <c r="BG495" s="109"/>
    </row>
    <row r="496" spans="1:59" ht="14.25" customHeight="1">
      <c r="A496" s="83"/>
      <c r="B496" s="83"/>
      <c r="C496" s="242"/>
      <c r="D496" s="83"/>
      <c r="E496" s="83"/>
      <c r="F496" s="83"/>
      <c r="G496" s="83"/>
      <c r="H496" s="83"/>
      <c r="I496" s="83"/>
      <c r="J496" s="83"/>
      <c r="K496" s="83"/>
      <c r="L496" s="83"/>
      <c r="M496" s="83"/>
      <c r="N496" s="83"/>
      <c r="O496" s="83"/>
      <c r="P496" s="83"/>
      <c r="Q496" s="83"/>
      <c r="R496" s="83"/>
      <c r="S496" s="83"/>
      <c r="T496" s="83"/>
      <c r="U496" s="83"/>
      <c r="V496" s="83"/>
      <c r="W496" s="83"/>
      <c r="X496" s="83"/>
      <c r="Y496" s="83"/>
      <c r="Z496" s="244"/>
      <c r="AA496" s="245"/>
      <c r="AB496" s="244" t="str">
        <f t="shared" si="9"/>
        <v/>
      </c>
      <c r="AC496" s="83"/>
      <c r="AD496" s="83"/>
      <c r="AE496" s="83"/>
      <c r="AF496" s="83"/>
      <c r="AG496" s="83"/>
      <c r="AH496" s="83"/>
      <c r="AI496" s="83"/>
      <c r="AJ496" s="83"/>
      <c r="AK496" s="83"/>
      <c r="AL496" s="248" t="str">
        <f t="shared" si="15"/>
        <v/>
      </c>
      <c r="AM496" s="250"/>
      <c r="AN496" s="228" t="str">
        <f>+IF(A496="","",IF(C496="",70,VLOOKUP(I496,Hoja2!A:D,4,0)))</f>
        <v/>
      </c>
      <c r="AO496" s="109"/>
      <c r="AP496" s="109"/>
      <c r="AQ496" s="109"/>
      <c r="AR496" s="109"/>
      <c r="AS496" s="109"/>
      <c r="AT496" s="109"/>
      <c r="AU496" s="109"/>
      <c r="AV496" s="109"/>
      <c r="AW496" s="109"/>
      <c r="AX496" s="109"/>
      <c r="AY496" s="109"/>
      <c r="AZ496" s="109"/>
      <c r="BA496" s="109"/>
      <c r="BB496" s="109"/>
      <c r="BC496" s="109"/>
      <c r="BD496" s="109"/>
      <c r="BE496" s="109"/>
      <c r="BF496" s="109"/>
      <c r="BG496" s="109"/>
    </row>
    <row r="497" spans="1:59" ht="14.25" customHeight="1">
      <c r="A497" s="83"/>
      <c r="B497" s="83"/>
      <c r="C497" s="242"/>
      <c r="D497" s="83"/>
      <c r="E497" s="83"/>
      <c r="F497" s="83"/>
      <c r="G497" s="83"/>
      <c r="H497" s="83"/>
      <c r="I497" s="83"/>
      <c r="J497" s="83"/>
      <c r="K497" s="83"/>
      <c r="L497" s="83"/>
      <c r="M497" s="83"/>
      <c r="N497" s="83"/>
      <c r="O497" s="83"/>
      <c r="P497" s="83"/>
      <c r="Q497" s="83"/>
      <c r="R497" s="83"/>
      <c r="S497" s="83"/>
      <c r="T497" s="83"/>
      <c r="U497" s="83"/>
      <c r="V497" s="83"/>
      <c r="W497" s="83"/>
      <c r="X497" s="83"/>
      <c r="Y497" s="83"/>
      <c r="Z497" s="244"/>
      <c r="AA497" s="245"/>
      <c r="AB497" s="244" t="str">
        <f t="shared" si="9"/>
        <v/>
      </c>
      <c r="AC497" s="83"/>
      <c r="AD497" s="83"/>
      <c r="AE497" s="83"/>
      <c r="AF497" s="83"/>
      <c r="AG497" s="83"/>
      <c r="AH497" s="83"/>
      <c r="AI497" s="83"/>
      <c r="AJ497" s="83"/>
      <c r="AK497" s="83"/>
      <c r="AL497" s="248" t="str">
        <f t="shared" si="15"/>
        <v/>
      </c>
      <c r="AM497" s="250"/>
      <c r="AN497" s="228" t="str">
        <f>+IF(A497="","",IF(C497="",70,VLOOKUP(I497,Hoja2!A:D,4,0)))</f>
        <v/>
      </c>
      <c r="AO497" s="109"/>
      <c r="AP497" s="109"/>
      <c r="AQ497" s="109"/>
      <c r="AR497" s="109"/>
      <c r="AS497" s="109"/>
      <c r="AT497" s="109"/>
      <c r="AU497" s="109"/>
      <c r="AV497" s="109"/>
      <c r="AW497" s="109"/>
      <c r="AX497" s="109"/>
      <c r="AY497" s="109"/>
      <c r="AZ497" s="109"/>
      <c r="BA497" s="109"/>
      <c r="BB497" s="109"/>
      <c r="BC497" s="109"/>
      <c r="BD497" s="109"/>
      <c r="BE497" s="109"/>
      <c r="BF497" s="109"/>
      <c r="BG497" s="109"/>
    </row>
    <row r="498" spans="1:59" ht="14.25" customHeight="1">
      <c r="A498" s="83"/>
      <c r="B498" s="83"/>
      <c r="C498" s="242"/>
      <c r="D498" s="83"/>
      <c r="E498" s="83"/>
      <c r="F498" s="83"/>
      <c r="G498" s="83"/>
      <c r="H498" s="83"/>
      <c r="I498" s="83"/>
      <c r="J498" s="83"/>
      <c r="K498" s="83"/>
      <c r="L498" s="83"/>
      <c r="M498" s="83"/>
      <c r="N498" s="83"/>
      <c r="O498" s="83"/>
      <c r="P498" s="83"/>
      <c r="Q498" s="83"/>
      <c r="R498" s="83"/>
      <c r="S498" s="83"/>
      <c r="T498" s="83"/>
      <c r="U498" s="83"/>
      <c r="V498" s="83"/>
      <c r="W498" s="83"/>
      <c r="X498" s="83"/>
      <c r="Y498" s="83"/>
      <c r="Z498" s="244"/>
      <c r="AA498" s="245"/>
      <c r="AB498" s="244" t="str">
        <f t="shared" si="9"/>
        <v/>
      </c>
      <c r="AC498" s="83"/>
      <c r="AD498" s="83"/>
      <c r="AE498" s="83"/>
      <c r="AF498" s="83"/>
      <c r="AG498" s="83"/>
      <c r="AH498" s="83"/>
      <c r="AI498" s="83"/>
      <c r="AJ498" s="83"/>
      <c r="AK498" s="83"/>
      <c r="AL498" s="248" t="str">
        <f t="shared" si="15"/>
        <v/>
      </c>
      <c r="AM498" s="250"/>
      <c r="AN498" s="228" t="str">
        <f>+IF(A498="","",IF(C498="",70,VLOOKUP(I498,Hoja2!A:D,4,0)))</f>
        <v/>
      </c>
      <c r="AO498" s="109"/>
      <c r="AP498" s="109"/>
      <c r="AQ498" s="109"/>
      <c r="AR498" s="109"/>
      <c r="AS498" s="109"/>
      <c r="AT498" s="109"/>
      <c r="AU498" s="109"/>
      <c r="AV498" s="109"/>
      <c r="AW498" s="109"/>
      <c r="AX498" s="109"/>
      <c r="AY498" s="109"/>
      <c r="AZ498" s="109"/>
      <c r="BA498" s="109"/>
      <c r="BB498" s="109"/>
      <c r="BC498" s="109"/>
      <c r="BD498" s="109"/>
      <c r="BE498" s="109"/>
      <c r="BF498" s="109"/>
      <c r="BG498" s="109"/>
    </row>
    <row r="499" spans="1:59" ht="14.25" customHeight="1">
      <c r="A499" s="83"/>
      <c r="B499" s="83"/>
      <c r="C499" s="242"/>
      <c r="D499" s="83"/>
      <c r="E499" s="83"/>
      <c r="F499" s="83"/>
      <c r="G499" s="83"/>
      <c r="H499" s="83"/>
      <c r="I499" s="83"/>
      <c r="J499" s="83"/>
      <c r="K499" s="83"/>
      <c r="L499" s="83"/>
      <c r="M499" s="83"/>
      <c r="N499" s="83"/>
      <c r="O499" s="83"/>
      <c r="P499" s="83"/>
      <c r="Q499" s="83"/>
      <c r="R499" s="83"/>
      <c r="S499" s="83"/>
      <c r="T499" s="83"/>
      <c r="U499" s="83"/>
      <c r="V499" s="83"/>
      <c r="W499" s="83"/>
      <c r="X499" s="83"/>
      <c r="Y499" s="83"/>
      <c r="Z499" s="244"/>
      <c r="AA499" s="245"/>
      <c r="AB499" s="244" t="str">
        <f t="shared" si="9"/>
        <v/>
      </c>
      <c r="AC499" s="83"/>
      <c r="AD499" s="83"/>
      <c r="AE499" s="83"/>
      <c r="AF499" s="83"/>
      <c r="AG499" s="83"/>
      <c r="AH499" s="83"/>
      <c r="AI499" s="83"/>
      <c r="AJ499" s="83"/>
      <c r="AK499" s="83"/>
      <c r="AL499" s="248" t="str">
        <f t="shared" si="15"/>
        <v/>
      </c>
      <c r="AM499" s="250"/>
      <c r="AN499" s="228" t="str">
        <f>+IF(A499="","",IF(C499="",70,VLOOKUP(I499,Hoja2!A:D,4,0)))</f>
        <v/>
      </c>
      <c r="AO499" s="109"/>
      <c r="AP499" s="109"/>
      <c r="AQ499" s="109"/>
      <c r="AR499" s="109"/>
      <c r="AS499" s="109"/>
      <c r="AT499" s="109"/>
      <c r="AU499" s="109"/>
      <c r="AV499" s="109"/>
      <c r="AW499" s="109"/>
      <c r="AX499" s="109"/>
      <c r="AY499" s="109"/>
      <c r="AZ499" s="109"/>
      <c r="BA499" s="109"/>
      <c r="BB499" s="109"/>
      <c r="BC499" s="109"/>
      <c r="BD499" s="109"/>
      <c r="BE499" s="109"/>
      <c r="BF499" s="109"/>
      <c r="BG499" s="109"/>
    </row>
    <row r="500" spans="1:59" ht="14.25" customHeight="1">
      <c r="A500" s="83"/>
      <c r="B500" s="83"/>
      <c r="C500" s="242"/>
      <c r="D500" s="83"/>
      <c r="E500" s="83"/>
      <c r="F500" s="83"/>
      <c r="G500" s="83"/>
      <c r="H500" s="83"/>
      <c r="I500" s="83"/>
      <c r="J500" s="83"/>
      <c r="K500" s="83"/>
      <c r="L500" s="83"/>
      <c r="M500" s="83"/>
      <c r="N500" s="83"/>
      <c r="O500" s="83"/>
      <c r="P500" s="83"/>
      <c r="Q500" s="83"/>
      <c r="R500" s="83"/>
      <c r="S500" s="83"/>
      <c r="T500" s="83"/>
      <c r="U500" s="83"/>
      <c r="V500" s="83"/>
      <c r="W500" s="83"/>
      <c r="X500" s="83"/>
      <c r="Y500" s="83"/>
      <c r="Z500" s="244"/>
      <c r="AA500" s="245"/>
      <c r="AB500" s="244" t="str">
        <f t="shared" si="9"/>
        <v/>
      </c>
      <c r="AC500" s="83"/>
      <c r="AD500" s="83"/>
      <c r="AE500" s="83"/>
      <c r="AF500" s="83"/>
      <c r="AG500" s="83"/>
      <c r="AH500" s="83"/>
      <c r="AI500" s="83"/>
      <c r="AJ500" s="83"/>
      <c r="AK500" s="83"/>
      <c r="AL500" s="248" t="str">
        <f t="shared" si="15"/>
        <v/>
      </c>
      <c r="AM500" s="250"/>
      <c r="AN500" s="228" t="str">
        <f>+IF(A500="","",IF(C500="",70,VLOOKUP(I500,Hoja2!A:D,4,0)))</f>
        <v/>
      </c>
      <c r="AO500" s="109"/>
      <c r="AP500" s="109"/>
      <c r="AQ500" s="109"/>
      <c r="AR500" s="109"/>
      <c r="AS500" s="109"/>
      <c r="AT500" s="109"/>
      <c r="AU500" s="109"/>
      <c r="AV500" s="109"/>
      <c r="AW500" s="109"/>
      <c r="AX500" s="109"/>
      <c r="AY500" s="109"/>
      <c r="AZ500" s="109"/>
      <c r="BA500" s="109"/>
      <c r="BB500" s="109"/>
      <c r="BC500" s="109"/>
      <c r="BD500" s="109"/>
      <c r="BE500" s="109"/>
      <c r="BF500" s="109"/>
      <c r="BG500" s="109"/>
    </row>
    <row r="501" spans="1:59" ht="14.25" customHeight="1">
      <c r="A501" s="83"/>
      <c r="B501" s="83"/>
      <c r="C501" s="242"/>
      <c r="D501" s="83"/>
      <c r="E501" s="83"/>
      <c r="F501" s="83"/>
      <c r="G501" s="83"/>
      <c r="H501" s="83"/>
      <c r="I501" s="83"/>
      <c r="J501" s="83"/>
      <c r="K501" s="83"/>
      <c r="L501" s="83"/>
      <c r="M501" s="83"/>
      <c r="N501" s="83"/>
      <c r="O501" s="83"/>
      <c r="P501" s="83"/>
      <c r="Q501" s="83"/>
      <c r="R501" s="83"/>
      <c r="S501" s="83"/>
      <c r="T501" s="83"/>
      <c r="U501" s="83"/>
      <c r="V501" s="83"/>
      <c r="W501" s="83"/>
      <c r="X501" s="83"/>
      <c r="Y501" s="83"/>
      <c r="Z501" s="244"/>
      <c r="AA501" s="245"/>
      <c r="AB501" s="244" t="str">
        <f t="shared" si="9"/>
        <v/>
      </c>
      <c r="AC501" s="83"/>
      <c r="AD501" s="83"/>
      <c r="AE501" s="83"/>
      <c r="AF501" s="83"/>
      <c r="AG501" s="83"/>
      <c r="AH501" s="83"/>
      <c r="AI501" s="83"/>
      <c r="AJ501" s="83"/>
      <c r="AK501" s="83"/>
      <c r="AL501" s="248" t="str">
        <f t="shared" si="15"/>
        <v/>
      </c>
      <c r="AM501" s="250"/>
      <c r="AN501" s="228" t="str">
        <f>+IF(A501="","",IF(C501="",70,VLOOKUP(I501,Hoja2!A:D,4,0)))</f>
        <v/>
      </c>
      <c r="AO501" s="109"/>
      <c r="AP501" s="109"/>
      <c r="AQ501" s="109"/>
      <c r="AR501" s="109"/>
      <c r="AS501" s="109"/>
      <c r="AT501" s="109"/>
      <c r="AU501" s="109"/>
      <c r="AV501" s="109"/>
      <c r="AW501" s="109"/>
      <c r="AX501" s="109"/>
      <c r="AY501" s="109"/>
      <c r="AZ501" s="109"/>
      <c r="BA501" s="109"/>
      <c r="BB501" s="109"/>
      <c r="BC501" s="109"/>
      <c r="BD501" s="109"/>
      <c r="BE501" s="109"/>
      <c r="BF501" s="109"/>
      <c r="BG501" s="109"/>
    </row>
    <row r="502" spans="1:59" ht="14.25" customHeight="1">
      <c r="A502" s="83"/>
      <c r="B502" s="83"/>
      <c r="C502" s="242"/>
      <c r="D502" s="83"/>
      <c r="E502" s="83"/>
      <c r="F502" s="83"/>
      <c r="G502" s="83"/>
      <c r="H502" s="83"/>
      <c r="I502" s="83"/>
      <c r="J502" s="83"/>
      <c r="K502" s="83"/>
      <c r="L502" s="83"/>
      <c r="M502" s="83"/>
      <c r="N502" s="83"/>
      <c r="O502" s="83"/>
      <c r="P502" s="83"/>
      <c r="Q502" s="83"/>
      <c r="R502" s="83"/>
      <c r="S502" s="83"/>
      <c r="T502" s="83"/>
      <c r="U502" s="83"/>
      <c r="V502" s="83"/>
      <c r="W502" s="83"/>
      <c r="X502" s="83"/>
      <c r="Y502" s="83"/>
      <c r="Z502" s="244"/>
      <c r="AA502" s="245"/>
      <c r="AB502" s="244" t="str">
        <f t="shared" si="9"/>
        <v/>
      </c>
      <c r="AC502" s="83"/>
      <c r="AD502" s="83"/>
      <c r="AE502" s="83"/>
      <c r="AF502" s="83"/>
      <c r="AG502" s="83"/>
      <c r="AH502" s="83"/>
      <c r="AI502" s="83"/>
      <c r="AJ502" s="83"/>
      <c r="AK502" s="83"/>
      <c r="AL502" s="248" t="str">
        <f t="shared" si="15"/>
        <v/>
      </c>
      <c r="AM502" s="250"/>
      <c r="AN502" s="228" t="str">
        <f>+IF(A502="","",IF(C502="",70,VLOOKUP(I502,Hoja2!A:D,4,0)))</f>
        <v/>
      </c>
      <c r="AO502" s="109"/>
      <c r="AP502" s="109"/>
      <c r="AQ502" s="109"/>
      <c r="AR502" s="109"/>
      <c r="AS502" s="109"/>
      <c r="AT502" s="109"/>
      <c r="AU502" s="109"/>
      <c r="AV502" s="109"/>
      <c r="AW502" s="109"/>
      <c r="AX502" s="109"/>
      <c r="AY502" s="109"/>
      <c r="AZ502" s="109"/>
      <c r="BA502" s="109"/>
      <c r="BB502" s="109"/>
      <c r="BC502" s="109"/>
      <c r="BD502" s="109"/>
      <c r="BE502" s="109"/>
      <c r="BF502" s="109"/>
      <c r="BG502" s="109"/>
    </row>
    <row r="503" spans="1:59" ht="14.25" customHeight="1">
      <c r="A503" s="83"/>
      <c r="B503" s="83"/>
      <c r="C503" s="242"/>
      <c r="D503" s="83"/>
      <c r="E503" s="83"/>
      <c r="F503" s="83"/>
      <c r="G503" s="83"/>
      <c r="H503" s="83"/>
      <c r="I503" s="83"/>
      <c r="J503" s="83"/>
      <c r="K503" s="83"/>
      <c r="L503" s="83"/>
      <c r="M503" s="83"/>
      <c r="N503" s="83"/>
      <c r="O503" s="83"/>
      <c r="P503" s="83"/>
      <c r="Q503" s="83"/>
      <c r="R503" s="83"/>
      <c r="S503" s="83"/>
      <c r="T503" s="83"/>
      <c r="U503" s="83"/>
      <c r="V503" s="83"/>
      <c r="W503" s="83"/>
      <c r="X503" s="83"/>
      <c r="Y503" s="83"/>
      <c r="Z503" s="244"/>
      <c r="AA503" s="245"/>
      <c r="AB503" s="244" t="str">
        <f t="shared" si="9"/>
        <v/>
      </c>
      <c r="AC503" s="83"/>
      <c r="AD503" s="83"/>
      <c r="AE503" s="83"/>
      <c r="AF503" s="83"/>
      <c r="AG503" s="83"/>
      <c r="AH503" s="83"/>
      <c r="AI503" s="83"/>
      <c r="AJ503" s="83"/>
      <c r="AK503" s="83"/>
      <c r="AL503" s="248" t="str">
        <f t="shared" si="15"/>
        <v/>
      </c>
      <c r="AM503" s="250"/>
      <c r="AN503" s="228" t="str">
        <f>+IF(A503="","",IF(C503="",70,VLOOKUP(I503,Hoja2!A:D,4,0)))</f>
        <v/>
      </c>
      <c r="AO503" s="109"/>
      <c r="AP503" s="109"/>
      <c r="AQ503" s="109"/>
      <c r="AR503" s="109"/>
      <c r="AS503" s="109"/>
      <c r="AT503" s="109"/>
      <c r="AU503" s="109"/>
      <c r="AV503" s="109"/>
      <c r="AW503" s="109"/>
      <c r="AX503" s="109"/>
      <c r="AY503" s="109"/>
      <c r="AZ503" s="109"/>
      <c r="BA503" s="109"/>
      <c r="BB503" s="109"/>
      <c r="BC503" s="109"/>
      <c r="BD503" s="109"/>
      <c r="BE503" s="109"/>
      <c r="BF503" s="109"/>
      <c r="BG503" s="109"/>
    </row>
    <row r="504" spans="1:59" ht="14.25" customHeight="1">
      <c r="A504" s="83"/>
      <c r="B504" s="83"/>
      <c r="C504" s="242"/>
      <c r="D504" s="83"/>
      <c r="E504" s="83"/>
      <c r="F504" s="83"/>
      <c r="G504" s="83"/>
      <c r="H504" s="83"/>
      <c r="I504" s="83"/>
      <c r="J504" s="83"/>
      <c r="K504" s="83"/>
      <c r="L504" s="83"/>
      <c r="M504" s="83"/>
      <c r="N504" s="83"/>
      <c r="O504" s="83"/>
      <c r="P504" s="83"/>
      <c r="Q504" s="83"/>
      <c r="R504" s="83"/>
      <c r="S504" s="83"/>
      <c r="T504" s="83"/>
      <c r="U504" s="83"/>
      <c r="V504" s="83"/>
      <c r="W504" s="83"/>
      <c r="X504" s="83"/>
      <c r="Y504" s="83"/>
      <c r="Z504" s="244"/>
      <c r="AA504" s="245"/>
      <c r="AB504" s="244" t="str">
        <f t="shared" si="9"/>
        <v/>
      </c>
      <c r="AC504" s="83"/>
      <c r="AD504" s="83"/>
      <c r="AE504" s="83"/>
      <c r="AF504" s="83"/>
      <c r="AG504" s="83"/>
      <c r="AH504" s="83"/>
      <c r="AI504" s="83"/>
      <c r="AJ504" s="83"/>
      <c r="AK504" s="83"/>
      <c r="AL504" s="248" t="str">
        <f t="shared" si="15"/>
        <v/>
      </c>
      <c r="AM504" s="250"/>
      <c r="AN504" s="228" t="str">
        <f>+IF(A504="","",IF(C504="",70,VLOOKUP(I504,Hoja2!A:D,4,0)))</f>
        <v/>
      </c>
      <c r="AO504" s="109"/>
      <c r="AP504" s="109"/>
      <c r="AQ504" s="109"/>
      <c r="AR504" s="109"/>
      <c r="AS504" s="109"/>
      <c r="AT504" s="109"/>
      <c r="AU504" s="109"/>
      <c r="AV504" s="109"/>
      <c r="AW504" s="109"/>
      <c r="AX504" s="109"/>
      <c r="AY504" s="109"/>
      <c r="AZ504" s="109"/>
      <c r="BA504" s="109"/>
      <c r="BB504" s="109"/>
      <c r="BC504" s="109"/>
      <c r="BD504" s="109"/>
      <c r="BE504" s="109"/>
      <c r="BF504" s="109"/>
      <c r="BG504" s="109"/>
    </row>
    <row r="505" spans="1:59" ht="14.25" customHeight="1">
      <c r="A505" s="83"/>
      <c r="B505" s="83"/>
      <c r="C505" s="242"/>
      <c r="D505" s="83"/>
      <c r="E505" s="83"/>
      <c r="F505" s="83"/>
      <c r="G505" s="83"/>
      <c r="H505" s="83"/>
      <c r="I505" s="83"/>
      <c r="J505" s="83"/>
      <c r="K505" s="83"/>
      <c r="L505" s="83"/>
      <c r="M505" s="83"/>
      <c r="N505" s="83"/>
      <c r="O505" s="83"/>
      <c r="P505" s="83"/>
      <c r="Q505" s="83"/>
      <c r="R505" s="83"/>
      <c r="S505" s="83"/>
      <c r="T505" s="83"/>
      <c r="U505" s="83"/>
      <c r="V505" s="83"/>
      <c r="W505" s="83"/>
      <c r="X505" s="83"/>
      <c r="Y505" s="83"/>
      <c r="Z505" s="244"/>
      <c r="AA505" s="245"/>
      <c r="AB505" s="244" t="str">
        <f t="shared" si="9"/>
        <v/>
      </c>
      <c r="AC505" s="83"/>
      <c r="AD505" s="83"/>
      <c r="AE505" s="83"/>
      <c r="AF505" s="83"/>
      <c r="AG505" s="83"/>
      <c r="AH505" s="83"/>
      <c r="AI505" s="83"/>
      <c r="AJ505" s="83"/>
      <c r="AK505" s="83"/>
      <c r="AL505" s="248" t="str">
        <f t="shared" si="15"/>
        <v/>
      </c>
      <c r="AM505" s="250"/>
      <c r="AN505" s="228" t="str">
        <f>+IF(A505="","",IF(C505="",70,VLOOKUP(I505,Hoja2!A:D,4,0)))</f>
        <v/>
      </c>
      <c r="AO505" s="109"/>
      <c r="AP505" s="109"/>
      <c r="AQ505" s="109"/>
      <c r="AR505" s="109"/>
      <c r="AS505" s="109"/>
      <c r="AT505" s="109"/>
      <c r="AU505" s="109"/>
      <c r="AV505" s="109"/>
      <c r="AW505" s="109"/>
      <c r="AX505" s="109"/>
      <c r="AY505" s="109"/>
      <c r="AZ505" s="109"/>
      <c r="BA505" s="109"/>
      <c r="BB505" s="109"/>
      <c r="BC505" s="109"/>
      <c r="BD505" s="109"/>
      <c r="BE505" s="109"/>
      <c r="BF505" s="109"/>
      <c r="BG505" s="109"/>
    </row>
    <row r="506" spans="1:59" ht="14.25" customHeight="1">
      <c r="A506" s="83"/>
      <c r="B506" s="83"/>
      <c r="C506" s="242"/>
      <c r="D506" s="83"/>
      <c r="E506" s="83"/>
      <c r="F506" s="83"/>
      <c r="G506" s="83"/>
      <c r="H506" s="83"/>
      <c r="I506" s="83"/>
      <c r="J506" s="83"/>
      <c r="K506" s="83"/>
      <c r="L506" s="83"/>
      <c r="M506" s="83"/>
      <c r="N506" s="83"/>
      <c r="O506" s="83"/>
      <c r="P506" s="83"/>
      <c r="Q506" s="83"/>
      <c r="R506" s="83"/>
      <c r="S506" s="83"/>
      <c r="T506" s="83"/>
      <c r="U506" s="83"/>
      <c r="V506" s="83"/>
      <c r="W506" s="83"/>
      <c r="X506" s="83"/>
      <c r="Y506" s="83"/>
      <c r="Z506" s="244"/>
      <c r="AA506" s="245"/>
      <c r="AB506" s="244" t="str">
        <f t="shared" si="9"/>
        <v/>
      </c>
      <c r="AC506" s="83"/>
      <c r="AD506" s="83"/>
      <c r="AE506" s="83"/>
      <c r="AF506" s="83"/>
      <c r="AG506" s="83"/>
      <c r="AH506" s="83"/>
      <c r="AI506" s="83"/>
      <c r="AJ506" s="83"/>
      <c r="AK506" s="83"/>
      <c r="AL506" s="248" t="str">
        <f t="shared" si="15"/>
        <v/>
      </c>
      <c r="AM506" s="250"/>
      <c r="AN506" s="228" t="str">
        <f>+IF(A506="","",IF(C506="",70,VLOOKUP(I506,Hoja2!A:D,4,0)))</f>
        <v/>
      </c>
      <c r="AO506" s="109"/>
      <c r="AP506" s="109"/>
      <c r="AQ506" s="109"/>
      <c r="AR506" s="109"/>
      <c r="AS506" s="109"/>
      <c r="AT506" s="109"/>
      <c r="AU506" s="109"/>
      <c r="AV506" s="109"/>
      <c r="AW506" s="109"/>
      <c r="AX506" s="109"/>
      <c r="AY506" s="109"/>
      <c r="AZ506" s="109"/>
      <c r="BA506" s="109"/>
      <c r="BB506" s="109"/>
      <c r="BC506" s="109"/>
      <c r="BD506" s="109"/>
      <c r="BE506" s="109"/>
      <c r="BF506" s="109"/>
      <c r="BG506" s="109"/>
    </row>
    <row r="507" spans="1:59" ht="14.25" customHeight="1">
      <c r="A507" s="83"/>
      <c r="B507" s="83"/>
      <c r="C507" s="242"/>
      <c r="D507" s="83"/>
      <c r="E507" s="83"/>
      <c r="F507" s="83"/>
      <c r="G507" s="83"/>
      <c r="H507" s="83"/>
      <c r="I507" s="83"/>
      <c r="J507" s="83"/>
      <c r="K507" s="83"/>
      <c r="L507" s="83"/>
      <c r="M507" s="83"/>
      <c r="N507" s="83"/>
      <c r="O507" s="83"/>
      <c r="P507" s="83"/>
      <c r="Q507" s="83"/>
      <c r="R507" s="83"/>
      <c r="S507" s="83"/>
      <c r="T507" s="83"/>
      <c r="U507" s="83"/>
      <c r="V507" s="83"/>
      <c r="W507" s="83"/>
      <c r="X507" s="83"/>
      <c r="Y507" s="83"/>
      <c r="Z507" s="244"/>
      <c r="AA507" s="245"/>
      <c r="AB507" s="244" t="str">
        <f t="shared" si="9"/>
        <v/>
      </c>
      <c r="AC507" s="83"/>
      <c r="AD507" s="83"/>
      <c r="AE507" s="83"/>
      <c r="AF507" s="83"/>
      <c r="AG507" s="83"/>
      <c r="AH507" s="83"/>
      <c r="AI507" s="83"/>
      <c r="AJ507" s="83"/>
      <c r="AK507" s="83"/>
      <c r="AL507" s="248" t="str">
        <f t="shared" si="15"/>
        <v/>
      </c>
      <c r="AM507" s="250"/>
      <c r="AN507" s="228" t="str">
        <f>+IF(A507="","",IF(C507="",70,VLOOKUP(I507,Hoja2!A:D,4,0)))</f>
        <v/>
      </c>
      <c r="AO507" s="109"/>
      <c r="AP507" s="109"/>
      <c r="AQ507" s="109"/>
      <c r="AR507" s="109"/>
      <c r="AS507" s="109"/>
      <c r="AT507" s="109"/>
      <c r="AU507" s="109"/>
      <c r="AV507" s="109"/>
      <c r="AW507" s="109"/>
      <c r="AX507" s="109"/>
      <c r="AY507" s="109"/>
      <c r="AZ507" s="109"/>
      <c r="BA507" s="109"/>
      <c r="BB507" s="109"/>
      <c r="BC507" s="109"/>
      <c r="BD507" s="109"/>
      <c r="BE507" s="109"/>
      <c r="BF507" s="109"/>
      <c r="BG507" s="109"/>
    </row>
    <row r="508" spans="1:59" ht="14.25" customHeight="1">
      <c r="A508" s="83"/>
      <c r="B508" s="83"/>
      <c r="C508" s="242"/>
      <c r="D508" s="83"/>
      <c r="E508" s="83"/>
      <c r="F508" s="83"/>
      <c r="G508" s="83"/>
      <c r="H508" s="83"/>
      <c r="I508" s="83"/>
      <c r="J508" s="83"/>
      <c r="K508" s="83"/>
      <c r="L508" s="83"/>
      <c r="M508" s="83"/>
      <c r="N508" s="83"/>
      <c r="O508" s="83"/>
      <c r="P508" s="83"/>
      <c r="Q508" s="83"/>
      <c r="R508" s="83"/>
      <c r="S508" s="83"/>
      <c r="T508" s="83"/>
      <c r="U508" s="83"/>
      <c r="V508" s="83"/>
      <c r="W508" s="83"/>
      <c r="X508" s="83"/>
      <c r="Y508" s="83"/>
      <c r="Z508" s="244"/>
      <c r="AA508" s="245"/>
      <c r="AB508" s="244" t="str">
        <f t="shared" si="9"/>
        <v/>
      </c>
      <c r="AC508" s="83"/>
      <c r="AD508" s="83"/>
      <c r="AE508" s="83"/>
      <c r="AF508" s="83"/>
      <c r="AG508" s="83"/>
      <c r="AH508" s="83"/>
      <c r="AI508" s="83"/>
      <c r="AJ508" s="83"/>
      <c r="AK508" s="83"/>
      <c r="AL508" s="248" t="str">
        <f t="shared" si="15"/>
        <v/>
      </c>
      <c r="AM508" s="250"/>
      <c r="AN508" s="228" t="str">
        <f>+IF(A508="","",IF(C508="",70,VLOOKUP(I508,Hoja2!A:D,4,0)))</f>
        <v/>
      </c>
      <c r="AO508" s="109"/>
      <c r="AP508" s="109"/>
      <c r="AQ508" s="109"/>
      <c r="AR508" s="109"/>
      <c r="AS508" s="109"/>
      <c r="AT508" s="109"/>
      <c r="AU508" s="109"/>
      <c r="AV508" s="109"/>
      <c r="AW508" s="109"/>
      <c r="AX508" s="109"/>
      <c r="AY508" s="109"/>
      <c r="AZ508" s="109"/>
      <c r="BA508" s="109"/>
      <c r="BB508" s="109"/>
      <c r="BC508" s="109"/>
      <c r="BD508" s="109"/>
      <c r="BE508" s="109"/>
      <c r="BF508" s="109"/>
      <c r="BG508" s="109"/>
    </row>
    <row r="509" spans="1:59" ht="14.25" customHeight="1">
      <c r="A509" s="83"/>
      <c r="B509" s="83"/>
      <c r="C509" s="242"/>
      <c r="D509" s="83"/>
      <c r="E509" s="83"/>
      <c r="F509" s="83"/>
      <c r="G509" s="83"/>
      <c r="H509" s="83"/>
      <c r="I509" s="83"/>
      <c r="J509" s="83"/>
      <c r="K509" s="83"/>
      <c r="L509" s="83"/>
      <c r="M509" s="83"/>
      <c r="N509" s="83"/>
      <c r="O509" s="83"/>
      <c r="P509" s="83"/>
      <c r="Q509" s="83"/>
      <c r="R509" s="83"/>
      <c r="S509" s="83"/>
      <c r="T509" s="83"/>
      <c r="U509" s="83"/>
      <c r="V509" s="83"/>
      <c r="W509" s="83"/>
      <c r="X509" s="83"/>
      <c r="Y509" s="83"/>
      <c r="Z509" s="244"/>
      <c r="AA509" s="245"/>
      <c r="AB509" s="244" t="str">
        <f t="shared" si="9"/>
        <v/>
      </c>
      <c r="AC509" s="83"/>
      <c r="AD509" s="83"/>
      <c r="AE509" s="83"/>
      <c r="AF509" s="83"/>
      <c r="AG509" s="83"/>
      <c r="AH509" s="83"/>
      <c r="AI509" s="83"/>
      <c r="AJ509" s="83"/>
      <c r="AK509" s="83"/>
      <c r="AL509" s="248" t="str">
        <f t="shared" si="15"/>
        <v/>
      </c>
      <c r="AM509" s="250"/>
      <c r="AN509" s="228" t="str">
        <f>+IF(A509="","",IF(C509="",70,VLOOKUP(I509,Hoja2!A:D,4,0)))</f>
        <v/>
      </c>
      <c r="AO509" s="109"/>
      <c r="AP509" s="109"/>
      <c r="AQ509" s="109"/>
      <c r="AR509" s="109"/>
      <c r="AS509" s="109"/>
      <c r="AT509" s="109"/>
      <c r="AU509" s="109"/>
      <c r="AV509" s="109"/>
      <c r="AW509" s="109"/>
      <c r="AX509" s="109"/>
      <c r="AY509" s="109"/>
      <c r="AZ509" s="109"/>
      <c r="BA509" s="109"/>
      <c r="BB509" s="109"/>
      <c r="BC509" s="109"/>
      <c r="BD509" s="109"/>
      <c r="BE509" s="109"/>
      <c r="BF509" s="109"/>
      <c r="BG509" s="109"/>
    </row>
    <row r="510" spans="1:59" ht="14.25" customHeight="1">
      <c r="A510" s="83"/>
      <c r="B510" s="83"/>
      <c r="C510" s="242"/>
      <c r="D510" s="83"/>
      <c r="E510" s="83"/>
      <c r="F510" s="83"/>
      <c r="G510" s="83"/>
      <c r="H510" s="83"/>
      <c r="I510" s="83"/>
      <c r="J510" s="83"/>
      <c r="K510" s="83"/>
      <c r="L510" s="83"/>
      <c r="M510" s="83"/>
      <c r="N510" s="83"/>
      <c r="O510" s="83"/>
      <c r="P510" s="83"/>
      <c r="Q510" s="83"/>
      <c r="R510" s="83"/>
      <c r="S510" s="83"/>
      <c r="T510" s="83"/>
      <c r="U510" s="83"/>
      <c r="V510" s="83"/>
      <c r="W510" s="83"/>
      <c r="X510" s="83"/>
      <c r="Y510" s="83"/>
      <c r="Z510" s="244"/>
      <c r="AA510" s="245"/>
      <c r="AB510" s="244" t="str">
        <f t="shared" si="9"/>
        <v/>
      </c>
      <c r="AC510" s="83"/>
      <c r="AD510" s="83"/>
      <c r="AE510" s="83"/>
      <c r="AF510" s="83"/>
      <c r="AG510" s="83"/>
      <c r="AH510" s="83"/>
      <c r="AI510" s="83"/>
      <c r="AJ510" s="83"/>
      <c r="AK510" s="83"/>
      <c r="AL510" s="248" t="str">
        <f t="shared" si="15"/>
        <v/>
      </c>
      <c r="AM510" s="250"/>
      <c r="AN510" s="228" t="str">
        <f>+IF(A510="","",IF(C510="",70,VLOOKUP(I510,Hoja2!A:D,4,0)))</f>
        <v/>
      </c>
      <c r="AO510" s="109"/>
      <c r="AP510" s="109"/>
      <c r="AQ510" s="109"/>
      <c r="AR510" s="109"/>
      <c r="AS510" s="109"/>
      <c r="AT510" s="109"/>
      <c r="AU510" s="109"/>
      <c r="AV510" s="109"/>
      <c r="AW510" s="109"/>
      <c r="AX510" s="109"/>
      <c r="AY510" s="109"/>
      <c r="AZ510" s="109"/>
      <c r="BA510" s="109"/>
      <c r="BB510" s="109"/>
      <c r="BC510" s="109"/>
      <c r="BD510" s="109"/>
      <c r="BE510" s="109"/>
      <c r="BF510" s="109"/>
      <c r="BG510" s="109"/>
    </row>
    <row r="511" spans="1:59" ht="14.25" customHeight="1">
      <c r="A511" s="83"/>
      <c r="B511" s="83"/>
      <c r="C511" s="242"/>
      <c r="D511" s="83"/>
      <c r="E511" s="83"/>
      <c r="F511" s="83"/>
      <c r="G511" s="83"/>
      <c r="H511" s="83"/>
      <c r="I511" s="83"/>
      <c r="J511" s="83"/>
      <c r="K511" s="83"/>
      <c r="L511" s="83"/>
      <c r="M511" s="83"/>
      <c r="N511" s="83"/>
      <c r="O511" s="83"/>
      <c r="P511" s="83"/>
      <c r="Q511" s="83"/>
      <c r="R511" s="83"/>
      <c r="S511" s="83"/>
      <c r="T511" s="83"/>
      <c r="U511" s="83"/>
      <c r="V511" s="83"/>
      <c r="W511" s="83"/>
      <c r="X511" s="83"/>
      <c r="Y511" s="83"/>
      <c r="Z511" s="244"/>
      <c r="AA511" s="245"/>
      <c r="AB511" s="244" t="str">
        <f t="shared" si="9"/>
        <v/>
      </c>
      <c r="AC511" s="83"/>
      <c r="AD511" s="83"/>
      <c r="AE511" s="83"/>
      <c r="AF511" s="83"/>
      <c r="AG511" s="83"/>
      <c r="AH511" s="83"/>
      <c r="AI511" s="83"/>
      <c r="AJ511" s="83"/>
      <c r="AK511" s="83"/>
      <c r="AL511" s="248" t="str">
        <f t="shared" si="15"/>
        <v/>
      </c>
      <c r="AM511" s="250"/>
      <c r="AN511" s="228" t="str">
        <f>+IF(A511="","",IF(C511="",70,VLOOKUP(I511,Hoja2!A:D,4,0)))</f>
        <v/>
      </c>
      <c r="AO511" s="109"/>
      <c r="AP511" s="109"/>
      <c r="AQ511" s="109"/>
      <c r="AR511" s="109"/>
      <c r="AS511" s="109"/>
      <c r="AT511" s="109"/>
      <c r="AU511" s="109"/>
      <c r="AV511" s="109"/>
      <c r="AW511" s="109"/>
      <c r="AX511" s="109"/>
      <c r="AY511" s="109"/>
      <c r="AZ511" s="109"/>
      <c r="BA511" s="109"/>
      <c r="BB511" s="109"/>
      <c r="BC511" s="109"/>
      <c r="BD511" s="109"/>
      <c r="BE511" s="109"/>
      <c r="BF511" s="109"/>
      <c r="BG511" s="109"/>
    </row>
    <row r="512" spans="1:59" ht="14.25" customHeight="1">
      <c r="A512" s="83"/>
      <c r="B512" s="83"/>
      <c r="C512" s="242"/>
      <c r="D512" s="83"/>
      <c r="E512" s="83"/>
      <c r="F512" s="83"/>
      <c r="G512" s="83"/>
      <c r="H512" s="83"/>
      <c r="I512" s="83"/>
      <c r="J512" s="83"/>
      <c r="K512" s="83"/>
      <c r="L512" s="83"/>
      <c r="M512" s="83"/>
      <c r="N512" s="83"/>
      <c r="O512" s="83"/>
      <c r="P512" s="83"/>
      <c r="Q512" s="83"/>
      <c r="R512" s="83"/>
      <c r="S512" s="83"/>
      <c r="T512" s="83"/>
      <c r="U512" s="83"/>
      <c r="V512" s="83"/>
      <c r="W512" s="83"/>
      <c r="X512" s="83"/>
      <c r="Y512" s="83"/>
      <c r="Z512" s="244"/>
      <c r="AA512" s="245"/>
      <c r="AB512" s="244" t="str">
        <f t="shared" si="9"/>
        <v/>
      </c>
      <c r="AC512" s="83"/>
      <c r="AD512" s="83"/>
      <c r="AE512" s="83"/>
      <c r="AF512" s="83"/>
      <c r="AG512" s="83"/>
      <c r="AH512" s="83"/>
      <c r="AI512" s="83"/>
      <c r="AJ512" s="83"/>
      <c r="AK512" s="83"/>
      <c r="AL512" s="248" t="str">
        <f t="shared" si="15"/>
        <v/>
      </c>
      <c r="AM512" s="250"/>
      <c r="AN512" s="228" t="str">
        <f>+IF(A512="","",IF(C512="",70,VLOOKUP(I512,Hoja2!A:D,4,0)))</f>
        <v/>
      </c>
      <c r="AO512" s="109"/>
      <c r="AP512" s="109"/>
      <c r="AQ512" s="109"/>
      <c r="AR512" s="109"/>
      <c r="AS512" s="109"/>
      <c r="AT512" s="109"/>
      <c r="AU512" s="109"/>
      <c r="AV512" s="109"/>
      <c r="AW512" s="109"/>
      <c r="AX512" s="109"/>
      <c r="AY512" s="109"/>
      <c r="AZ512" s="109"/>
      <c r="BA512" s="109"/>
      <c r="BB512" s="109"/>
      <c r="BC512" s="109"/>
      <c r="BD512" s="109"/>
      <c r="BE512" s="109"/>
      <c r="BF512" s="109"/>
      <c r="BG512" s="109"/>
    </row>
    <row r="513" spans="1:59" ht="14.25" customHeight="1">
      <c r="A513" s="83"/>
      <c r="B513" s="83"/>
      <c r="C513" s="242"/>
      <c r="D513" s="83"/>
      <c r="E513" s="83"/>
      <c r="F513" s="83"/>
      <c r="G513" s="83"/>
      <c r="H513" s="83"/>
      <c r="I513" s="83"/>
      <c r="J513" s="83"/>
      <c r="K513" s="83"/>
      <c r="L513" s="83"/>
      <c r="M513" s="83"/>
      <c r="N513" s="83"/>
      <c r="O513" s="83"/>
      <c r="P513" s="83"/>
      <c r="Q513" s="83"/>
      <c r="R513" s="83"/>
      <c r="S513" s="83"/>
      <c r="T513" s="83"/>
      <c r="U513" s="83"/>
      <c r="V513" s="83"/>
      <c r="W513" s="83"/>
      <c r="X513" s="83"/>
      <c r="Y513" s="83"/>
      <c r="Z513" s="244"/>
      <c r="AA513" s="245"/>
      <c r="AB513" s="244" t="str">
        <f t="shared" si="9"/>
        <v/>
      </c>
      <c r="AC513" s="83"/>
      <c r="AD513" s="83"/>
      <c r="AE513" s="83"/>
      <c r="AF513" s="83"/>
      <c r="AG513" s="83"/>
      <c r="AH513" s="83"/>
      <c r="AI513" s="83"/>
      <c r="AJ513" s="83"/>
      <c r="AK513" s="83"/>
      <c r="AL513" s="248" t="str">
        <f t="shared" si="15"/>
        <v/>
      </c>
      <c r="AM513" s="250"/>
      <c r="AN513" s="228" t="str">
        <f>+IF(A513="","",IF(C513="",70,VLOOKUP(I513,Hoja2!A:D,4,0)))</f>
        <v/>
      </c>
      <c r="AO513" s="109"/>
      <c r="AP513" s="109"/>
      <c r="AQ513" s="109"/>
      <c r="AR513" s="109"/>
      <c r="AS513" s="109"/>
      <c r="AT513" s="109"/>
      <c r="AU513" s="109"/>
      <c r="AV513" s="109"/>
      <c r="AW513" s="109"/>
      <c r="AX513" s="109"/>
      <c r="AY513" s="109"/>
      <c r="AZ513" s="109"/>
      <c r="BA513" s="109"/>
      <c r="BB513" s="109"/>
      <c r="BC513" s="109"/>
      <c r="BD513" s="109"/>
      <c r="BE513" s="109"/>
      <c r="BF513" s="109"/>
      <c r="BG513" s="109"/>
    </row>
    <row r="514" spans="1:59" ht="14.25" customHeight="1">
      <c r="A514" s="83"/>
      <c r="B514" s="83"/>
      <c r="C514" s="242"/>
      <c r="D514" s="83"/>
      <c r="E514" s="83"/>
      <c r="F514" s="83"/>
      <c r="G514" s="83"/>
      <c r="H514" s="83"/>
      <c r="I514" s="83"/>
      <c r="J514" s="83"/>
      <c r="K514" s="83"/>
      <c r="L514" s="83"/>
      <c r="M514" s="83"/>
      <c r="N514" s="83"/>
      <c r="O514" s="83"/>
      <c r="P514" s="83"/>
      <c r="Q514" s="83"/>
      <c r="R514" s="83"/>
      <c r="S514" s="83"/>
      <c r="T514" s="83"/>
      <c r="U514" s="83"/>
      <c r="V514" s="83"/>
      <c r="W514" s="83"/>
      <c r="X514" s="83"/>
      <c r="Y514" s="83"/>
      <c r="Z514" s="244"/>
      <c r="AA514" s="245"/>
      <c r="AB514" s="244" t="str">
        <f t="shared" si="9"/>
        <v/>
      </c>
      <c r="AC514" s="83"/>
      <c r="AD514" s="83"/>
      <c r="AE514" s="83"/>
      <c r="AF514" s="83"/>
      <c r="AG514" s="83"/>
      <c r="AH514" s="83"/>
      <c r="AI514" s="83"/>
      <c r="AJ514" s="83"/>
      <c r="AK514" s="83"/>
      <c r="AL514" s="248" t="str">
        <f t="shared" si="15"/>
        <v/>
      </c>
      <c r="AM514" s="250"/>
      <c r="AN514" s="228" t="str">
        <f>+IF(A514="","",IF(C514="",70,VLOOKUP(I514,Hoja2!A:D,4,0)))</f>
        <v/>
      </c>
      <c r="AO514" s="109"/>
      <c r="AP514" s="109"/>
      <c r="AQ514" s="109"/>
      <c r="AR514" s="109"/>
      <c r="AS514" s="109"/>
      <c r="AT514" s="109"/>
      <c r="AU514" s="109"/>
      <c r="AV514" s="109"/>
      <c r="AW514" s="109"/>
      <c r="AX514" s="109"/>
      <c r="AY514" s="109"/>
      <c r="AZ514" s="109"/>
      <c r="BA514" s="109"/>
      <c r="BB514" s="109"/>
      <c r="BC514" s="109"/>
      <c r="BD514" s="109"/>
      <c r="BE514" s="109"/>
      <c r="BF514" s="109"/>
      <c r="BG514" s="109"/>
    </row>
    <row r="515" spans="1:59" ht="14.25" customHeight="1">
      <c r="A515" s="83"/>
      <c r="B515" s="83"/>
      <c r="C515" s="242"/>
      <c r="D515" s="83"/>
      <c r="E515" s="83"/>
      <c r="F515" s="83"/>
      <c r="G515" s="83"/>
      <c r="H515" s="83"/>
      <c r="I515" s="83"/>
      <c r="J515" s="83"/>
      <c r="K515" s="83"/>
      <c r="L515" s="83"/>
      <c r="M515" s="83"/>
      <c r="N515" s="83"/>
      <c r="O515" s="83"/>
      <c r="P515" s="83"/>
      <c r="Q515" s="83"/>
      <c r="R515" s="83"/>
      <c r="S515" s="83"/>
      <c r="T515" s="83"/>
      <c r="U515" s="83"/>
      <c r="V515" s="83"/>
      <c r="W515" s="83"/>
      <c r="X515" s="83"/>
      <c r="Y515" s="83"/>
      <c r="Z515" s="244"/>
      <c r="AA515" s="245"/>
      <c r="AB515" s="244" t="str">
        <f t="shared" si="9"/>
        <v/>
      </c>
      <c r="AC515" s="83"/>
      <c r="AD515" s="83"/>
      <c r="AE515" s="83"/>
      <c r="AF515" s="83"/>
      <c r="AG515" s="83"/>
      <c r="AH515" s="83"/>
      <c r="AI515" s="83"/>
      <c r="AJ515" s="83"/>
      <c r="AK515" s="83"/>
      <c r="AL515" s="248" t="str">
        <f t="shared" si="15"/>
        <v/>
      </c>
      <c r="AM515" s="250"/>
      <c r="AN515" s="228" t="str">
        <f>+IF(A515="","",IF(C515="",70,VLOOKUP(I515,Hoja2!A:D,4,0)))</f>
        <v/>
      </c>
      <c r="AO515" s="109"/>
      <c r="AP515" s="109"/>
      <c r="AQ515" s="109"/>
      <c r="AR515" s="109"/>
      <c r="AS515" s="109"/>
      <c r="AT515" s="109"/>
      <c r="AU515" s="109"/>
      <c r="AV515" s="109"/>
      <c r="AW515" s="109"/>
      <c r="AX515" s="109"/>
      <c r="AY515" s="109"/>
      <c r="AZ515" s="109"/>
      <c r="BA515" s="109"/>
      <c r="BB515" s="109"/>
      <c r="BC515" s="109"/>
      <c r="BD515" s="109"/>
      <c r="BE515" s="109"/>
      <c r="BF515" s="109"/>
      <c r="BG515" s="109"/>
    </row>
    <row r="516" spans="1:59" ht="14.25" customHeight="1">
      <c r="A516" s="83"/>
      <c r="B516" s="83"/>
      <c r="C516" s="242"/>
      <c r="D516" s="83"/>
      <c r="E516" s="83"/>
      <c r="F516" s="83"/>
      <c r="G516" s="83"/>
      <c r="H516" s="83"/>
      <c r="I516" s="83"/>
      <c r="J516" s="83"/>
      <c r="K516" s="83"/>
      <c r="L516" s="83"/>
      <c r="M516" s="83"/>
      <c r="N516" s="83"/>
      <c r="O516" s="83"/>
      <c r="P516" s="83"/>
      <c r="Q516" s="83"/>
      <c r="R516" s="83"/>
      <c r="S516" s="83"/>
      <c r="T516" s="83"/>
      <c r="U516" s="83"/>
      <c r="V516" s="83"/>
      <c r="W516" s="83"/>
      <c r="X516" s="83"/>
      <c r="Y516" s="83"/>
      <c r="Z516" s="244"/>
      <c r="AA516" s="245"/>
      <c r="AB516" s="244" t="str">
        <f t="shared" si="9"/>
        <v/>
      </c>
      <c r="AC516" s="83"/>
      <c r="AD516" s="83"/>
      <c r="AE516" s="83"/>
      <c r="AF516" s="83"/>
      <c r="AG516" s="83"/>
      <c r="AH516" s="83"/>
      <c r="AI516" s="83"/>
      <c r="AJ516" s="83"/>
      <c r="AK516" s="83"/>
      <c r="AL516" s="248" t="str">
        <f t="shared" si="15"/>
        <v/>
      </c>
      <c r="AM516" s="250"/>
      <c r="AN516" s="228" t="str">
        <f>+IF(A516="","",IF(C516="",70,VLOOKUP(I516,Hoja2!A:D,4,0)))</f>
        <v/>
      </c>
      <c r="AO516" s="109"/>
      <c r="AP516" s="109"/>
      <c r="AQ516" s="109"/>
      <c r="AR516" s="109"/>
      <c r="AS516" s="109"/>
      <c r="AT516" s="109"/>
      <c r="AU516" s="109"/>
      <c r="AV516" s="109"/>
      <c r="AW516" s="109"/>
      <c r="AX516" s="109"/>
      <c r="AY516" s="109"/>
      <c r="AZ516" s="109"/>
      <c r="BA516" s="109"/>
      <c r="BB516" s="109"/>
      <c r="BC516" s="109"/>
      <c r="BD516" s="109"/>
      <c r="BE516" s="109"/>
      <c r="BF516" s="109"/>
      <c r="BG516" s="109"/>
    </row>
    <row r="517" spans="1:59" ht="14.25" customHeight="1">
      <c r="A517" s="83"/>
      <c r="B517" s="83"/>
      <c r="C517" s="242"/>
      <c r="D517" s="83"/>
      <c r="E517" s="83"/>
      <c r="F517" s="83"/>
      <c r="G517" s="83"/>
      <c r="H517" s="83"/>
      <c r="I517" s="83"/>
      <c r="J517" s="83"/>
      <c r="K517" s="83"/>
      <c r="L517" s="83"/>
      <c r="M517" s="83"/>
      <c r="N517" s="83"/>
      <c r="O517" s="83"/>
      <c r="P517" s="83"/>
      <c r="Q517" s="83"/>
      <c r="R517" s="83"/>
      <c r="S517" s="83"/>
      <c r="T517" s="83"/>
      <c r="U517" s="83"/>
      <c r="V517" s="83"/>
      <c r="W517" s="83"/>
      <c r="X517" s="83"/>
      <c r="Y517" s="83"/>
      <c r="Z517" s="244"/>
      <c r="AA517" s="245"/>
      <c r="AB517" s="244" t="str">
        <f t="shared" si="9"/>
        <v/>
      </c>
      <c r="AC517" s="83"/>
      <c r="AD517" s="83"/>
      <c r="AE517" s="83"/>
      <c r="AF517" s="83"/>
      <c r="AG517" s="83"/>
      <c r="AH517" s="83"/>
      <c r="AI517" s="83"/>
      <c r="AJ517" s="83"/>
      <c r="AK517" s="83"/>
      <c r="AL517" s="248" t="str">
        <f t="shared" si="15"/>
        <v/>
      </c>
      <c r="AM517" s="250"/>
      <c r="AN517" s="228" t="str">
        <f>+IF(A517="","",IF(C517="",70,VLOOKUP(I517,Hoja2!A:D,4,0)))</f>
        <v/>
      </c>
      <c r="AO517" s="109"/>
      <c r="AP517" s="109"/>
      <c r="AQ517" s="109"/>
      <c r="AR517" s="109"/>
      <c r="AS517" s="109"/>
      <c r="AT517" s="109"/>
      <c r="AU517" s="109"/>
      <c r="AV517" s="109"/>
      <c r="AW517" s="109"/>
      <c r="AX517" s="109"/>
      <c r="AY517" s="109"/>
      <c r="AZ517" s="109"/>
      <c r="BA517" s="109"/>
      <c r="BB517" s="109"/>
      <c r="BC517" s="109"/>
      <c r="BD517" s="109"/>
      <c r="BE517" s="109"/>
      <c r="BF517" s="109"/>
      <c r="BG517" s="109"/>
    </row>
    <row r="518" spans="1:59" ht="14.25" customHeight="1">
      <c r="A518" s="83"/>
      <c r="B518" s="83"/>
      <c r="C518" s="242"/>
      <c r="D518" s="83"/>
      <c r="E518" s="83"/>
      <c r="F518" s="83"/>
      <c r="G518" s="83"/>
      <c r="H518" s="83"/>
      <c r="I518" s="83"/>
      <c r="J518" s="83"/>
      <c r="K518" s="83"/>
      <c r="L518" s="83"/>
      <c r="M518" s="83"/>
      <c r="N518" s="83"/>
      <c r="O518" s="83"/>
      <c r="P518" s="83"/>
      <c r="Q518" s="83"/>
      <c r="R518" s="83"/>
      <c r="S518" s="83"/>
      <c r="T518" s="83"/>
      <c r="U518" s="83"/>
      <c r="V518" s="83"/>
      <c r="W518" s="83"/>
      <c r="X518" s="83"/>
      <c r="Y518" s="83"/>
      <c r="Z518" s="244"/>
      <c r="AA518" s="245"/>
      <c r="AB518" s="244" t="str">
        <f t="shared" si="9"/>
        <v/>
      </c>
      <c r="AC518" s="83"/>
      <c r="AD518" s="83"/>
      <c r="AE518" s="83"/>
      <c r="AF518" s="83"/>
      <c r="AG518" s="83"/>
      <c r="AH518" s="83"/>
      <c r="AI518" s="83"/>
      <c r="AJ518" s="83"/>
      <c r="AK518" s="83"/>
      <c r="AL518" s="248" t="str">
        <f t="shared" si="15"/>
        <v/>
      </c>
      <c r="AM518" s="250"/>
      <c r="AN518" s="228" t="str">
        <f>+IF(A518="","",IF(C518="",70,VLOOKUP(I518,Hoja2!A:D,4,0)))</f>
        <v/>
      </c>
      <c r="AO518" s="109"/>
      <c r="AP518" s="109"/>
      <c r="AQ518" s="109"/>
      <c r="AR518" s="109"/>
      <c r="AS518" s="109"/>
      <c r="AT518" s="109"/>
      <c r="AU518" s="109"/>
      <c r="AV518" s="109"/>
      <c r="AW518" s="109"/>
      <c r="AX518" s="109"/>
      <c r="AY518" s="109"/>
      <c r="AZ518" s="109"/>
      <c r="BA518" s="109"/>
      <c r="BB518" s="109"/>
      <c r="BC518" s="109"/>
      <c r="BD518" s="109"/>
      <c r="BE518" s="109"/>
      <c r="BF518" s="109"/>
      <c r="BG518" s="109"/>
    </row>
    <row r="519" spans="1:59" ht="14.25" customHeight="1">
      <c r="A519" s="83"/>
      <c r="B519" s="83"/>
      <c r="C519" s="242"/>
      <c r="D519" s="83"/>
      <c r="E519" s="83"/>
      <c r="F519" s="83"/>
      <c r="G519" s="83"/>
      <c r="H519" s="83"/>
      <c r="I519" s="83"/>
      <c r="J519" s="83"/>
      <c r="K519" s="83"/>
      <c r="L519" s="83"/>
      <c r="M519" s="83"/>
      <c r="N519" s="83"/>
      <c r="O519" s="83"/>
      <c r="P519" s="83"/>
      <c r="Q519" s="83"/>
      <c r="R519" s="83"/>
      <c r="S519" s="83"/>
      <c r="T519" s="83"/>
      <c r="U519" s="83"/>
      <c r="V519" s="83"/>
      <c r="W519" s="83"/>
      <c r="X519" s="83"/>
      <c r="Y519" s="83"/>
      <c r="Z519" s="244"/>
      <c r="AA519" s="245"/>
      <c r="AB519" s="244" t="str">
        <f t="shared" ref="AB519:AB673" si="17">+IFERROR(IF(T519="UI",8%,""),"")</f>
        <v/>
      </c>
      <c r="AC519" s="83"/>
      <c r="AD519" s="83"/>
      <c r="AE519" s="83"/>
      <c r="AF519" s="83"/>
      <c r="AG519" s="83"/>
      <c r="AH519" s="83"/>
      <c r="AI519" s="83"/>
      <c r="AJ519" s="83"/>
      <c r="AK519" s="83"/>
      <c r="AL519" s="248" t="str">
        <f t="shared" ref="AL519:AL673" si="18">IFERROR((S519*((1+Z519)^((365/((IF(V519="Mensual",12,IF(V519="Bimestral",6,IF(V519="trimestral",4,IF(V519="semestral",2,IF(V519="anual",1,"error"))))))))/365)-1)*X519),"")</f>
        <v/>
      </c>
      <c r="AM519" s="250"/>
      <c r="AN519" s="228" t="str">
        <f>+IF(A519="","",IF(C519="",70,VLOOKUP(I519,Hoja2!A:D,4,0)))</f>
        <v/>
      </c>
      <c r="AO519" s="109"/>
      <c r="AP519" s="109"/>
      <c r="AQ519" s="109"/>
      <c r="AR519" s="109"/>
      <c r="AS519" s="109"/>
      <c r="AT519" s="109"/>
      <c r="AU519" s="109"/>
      <c r="AV519" s="109"/>
      <c r="AW519" s="109"/>
      <c r="AX519" s="109"/>
      <c r="AY519" s="109"/>
      <c r="AZ519" s="109"/>
      <c r="BA519" s="109"/>
      <c r="BB519" s="109"/>
      <c r="BC519" s="109"/>
      <c r="BD519" s="109"/>
      <c r="BE519" s="109"/>
      <c r="BF519" s="109"/>
      <c r="BG519" s="109"/>
    </row>
    <row r="520" spans="1:59" ht="14.25" customHeight="1">
      <c r="A520" s="83"/>
      <c r="B520" s="83"/>
      <c r="C520" s="242"/>
      <c r="D520" s="83"/>
      <c r="E520" s="83"/>
      <c r="F520" s="83"/>
      <c r="G520" s="83"/>
      <c r="H520" s="83"/>
      <c r="I520" s="83"/>
      <c r="J520" s="83"/>
      <c r="K520" s="83"/>
      <c r="L520" s="83"/>
      <c r="M520" s="83"/>
      <c r="N520" s="83"/>
      <c r="O520" s="83"/>
      <c r="P520" s="83"/>
      <c r="Q520" s="83"/>
      <c r="R520" s="83"/>
      <c r="S520" s="83"/>
      <c r="T520" s="83"/>
      <c r="U520" s="83"/>
      <c r="V520" s="83"/>
      <c r="W520" s="83"/>
      <c r="X520" s="83"/>
      <c r="Y520" s="83"/>
      <c r="Z520" s="244"/>
      <c r="AA520" s="245"/>
      <c r="AB520" s="244" t="str">
        <f t="shared" si="17"/>
        <v/>
      </c>
      <c r="AC520" s="83"/>
      <c r="AD520" s="83"/>
      <c r="AE520" s="83"/>
      <c r="AF520" s="83"/>
      <c r="AG520" s="83"/>
      <c r="AH520" s="83"/>
      <c r="AI520" s="83"/>
      <c r="AJ520" s="83"/>
      <c r="AK520" s="83"/>
      <c r="AL520" s="248" t="str">
        <f t="shared" si="18"/>
        <v/>
      </c>
      <c r="AM520" s="250"/>
      <c r="AN520" s="228" t="str">
        <f>+IF(A520="","",IF(C520="",70,VLOOKUP(I520,Hoja2!A:D,4,0)))</f>
        <v/>
      </c>
      <c r="AO520" s="109"/>
      <c r="AP520" s="109"/>
      <c r="AQ520" s="109"/>
      <c r="AR520" s="109"/>
      <c r="AS520" s="109"/>
      <c r="AT520" s="109"/>
      <c r="AU520" s="109"/>
      <c r="AV520" s="109"/>
      <c r="AW520" s="109"/>
      <c r="AX520" s="109"/>
      <c r="AY520" s="109"/>
      <c r="AZ520" s="109"/>
      <c r="BA520" s="109"/>
      <c r="BB520" s="109"/>
      <c r="BC520" s="109"/>
      <c r="BD520" s="109"/>
      <c r="BE520" s="109"/>
      <c r="BF520" s="109"/>
      <c r="BG520" s="109"/>
    </row>
    <row r="521" spans="1:59" ht="14.25" customHeight="1">
      <c r="A521" s="83"/>
      <c r="B521" s="83"/>
      <c r="C521" s="242"/>
      <c r="D521" s="83"/>
      <c r="E521" s="83"/>
      <c r="F521" s="83"/>
      <c r="G521" s="83"/>
      <c r="H521" s="83"/>
      <c r="I521" s="83"/>
      <c r="J521" s="83"/>
      <c r="K521" s="83"/>
      <c r="L521" s="83"/>
      <c r="M521" s="83"/>
      <c r="N521" s="83"/>
      <c r="O521" s="83"/>
      <c r="P521" s="83"/>
      <c r="Q521" s="83"/>
      <c r="R521" s="83"/>
      <c r="S521" s="83"/>
      <c r="T521" s="83"/>
      <c r="U521" s="83"/>
      <c r="V521" s="83"/>
      <c r="W521" s="83"/>
      <c r="X521" s="83"/>
      <c r="Y521" s="83"/>
      <c r="Z521" s="244"/>
      <c r="AA521" s="245"/>
      <c r="AB521" s="244" t="str">
        <f t="shared" si="17"/>
        <v/>
      </c>
      <c r="AC521" s="83"/>
      <c r="AD521" s="83"/>
      <c r="AE521" s="83"/>
      <c r="AF521" s="83"/>
      <c r="AG521" s="83"/>
      <c r="AH521" s="83"/>
      <c r="AI521" s="83"/>
      <c r="AJ521" s="83"/>
      <c r="AK521" s="83"/>
      <c r="AL521" s="248" t="str">
        <f t="shared" si="18"/>
        <v/>
      </c>
      <c r="AM521" s="250"/>
      <c r="AN521" s="228" t="str">
        <f>+IF(A521="","",IF(C521="",70,VLOOKUP(I521,Hoja2!A:D,4,0)))</f>
        <v/>
      </c>
      <c r="AO521" s="109"/>
      <c r="AP521" s="109"/>
      <c r="AQ521" s="109"/>
      <c r="AR521" s="109"/>
      <c r="AS521" s="109"/>
      <c r="AT521" s="109"/>
      <c r="AU521" s="109"/>
      <c r="AV521" s="109"/>
      <c r="AW521" s="109"/>
      <c r="AX521" s="109"/>
      <c r="AY521" s="109"/>
      <c r="AZ521" s="109"/>
      <c r="BA521" s="109"/>
      <c r="BB521" s="109"/>
      <c r="BC521" s="109"/>
      <c r="BD521" s="109"/>
      <c r="BE521" s="109"/>
      <c r="BF521" s="109"/>
      <c r="BG521" s="109"/>
    </row>
    <row r="522" spans="1:59" ht="14.25" customHeight="1">
      <c r="A522" s="83"/>
      <c r="B522" s="83"/>
      <c r="C522" s="242"/>
      <c r="D522" s="83"/>
      <c r="E522" s="83"/>
      <c r="F522" s="83"/>
      <c r="G522" s="83"/>
      <c r="H522" s="83"/>
      <c r="I522" s="83"/>
      <c r="J522" s="83"/>
      <c r="K522" s="83"/>
      <c r="L522" s="83"/>
      <c r="M522" s="83"/>
      <c r="N522" s="83"/>
      <c r="O522" s="83"/>
      <c r="P522" s="83"/>
      <c r="Q522" s="83"/>
      <c r="R522" s="83"/>
      <c r="S522" s="83"/>
      <c r="T522" s="83"/>
      <c r="U522" s="83"/>
      <c r="V522" s="83"/>
      <c r="W522" s="83"/>
      <c r="X522" s="83"/>
      <c r="Y522" s="83"/>
      <c r="Z522" s="244"/>
      <c r="AA522" s="245"/>
      <c r="AB522" s="244" t="str">
        <f t="shared" si="17"/>
        <v/>
      </c>
      <c r="AC522" s="83"/>
      <c r="AD522" s="83"/>
      <c r="AE522" s="83"/>
      <c r="AF522" s="83"/>
      <c r="AG522" s="83"/>
      <c r="AH522" s="83"/>
      <c r="AI522" s="83"/>
      <c r="AJ522" s="83"/>
      <c r="AK522" s="83"/>
      <c r="AL522" s="248" t="str">
        <f t="shared" si="18"/>
        <v/>
      </c>
      <c r="AM522" s="250"/>
      <c r="AN522" s="228" t="str">
        <f>+IF(A522="","",IF(C522="",70,VLOOKUP(I522,Hoja2!A:D,4,0)))</f>
        <v/>
      </c>
      <c r="AO522" s="109"/>
      <c r="AP522" s="109"/>
      <c r="AQ522" s="109"/>
      <c r="AR522" s="109"/>
      <c r="AS522" s="109"/>
      <c r="AT522" s="109"/>
      <c r="AU522" s="109"/>
      <c r="AV522" s="109"/>
      <c r="AW522" s="109"/>
      <c r="AX522" s="109"/>
      <c r="AY522" s="109"/>
      <c r="AZ522" s="109"/>
      <c r="BA522" s="109"/>
      <c r="BB522" s="109"/>
      <c r="BC522" s="109"/>
      <c r="BD522" s="109"/>
      <c r="BE522" s="109"/>
      <c r="BF522" s="109"/>
      <c r="BG522" s="109"/>
    </row>
    <row r="523" spans="1:59" ht="14.25" customHeight="1">
      <c r="A523" s="83"/>
      <c r="B523" s="83"/>
      <c r="C523" s="242"/>
      <c r="D523" s="83"/>
      <c r="E523" s="83"/>
      <c r="F523" s="83"/>
      <c r="G523" s="83"/>
      <c r="H523" s="83"/>
      <c r="I523" s="83"/>
      <c r="J523" s="83"/>
      <c r="K523" s="83"/>
      <c r="L523" s="83"/>
      <c r="M523" s="83"/>
      <c r="N523" s="83"/>
      <c r="O523" s="83"/>
      <c r="P523" s="83"/>
      <c r="Q523" s="83"/>
      <c r="R523" s="83"/>
      <c r="S523" s="83"/>
      <c r="T523" s="83"/>
      <c r="U523" s="83"/>
      <c r="V523" s="83"/>
      <c r="W523" s="83"/>
      <c r="X523" s="83"/>
      <c r="Y523" s="83"/>
      <c r="Z523" s="244"/>
      <c r="AA523" s="245"/>
      <c r="AB523" s="244" t="str">
        <f t="shared" si="17"/>
        <v/>
      </c>
      <c r="AC523" s="83"/>
      <c r="AD523" s="83"/>
      <c r="AE523" s="83"/>
      <c r="AF523" s="83"/>
      <c r="AG523" s="83"/>
      <c r="AH523" s="83"/>
      <c r="AI523" s="83"/>
      <c r="AJ523" s="83"/>
      <c r="AK523" s="83"/>
      <c r="AL523" s="248" t="str">
        <f t="shared" si="18"/>
        <v/>
      </c>
      <c r="AM523" s="250"/>
      <c r="AN523" s="228" t="str">
        <f>+IF(A523="","",IF(C523="",70,VLOOKUP(I523,Hoja2!A:D,4,0)))</f>
        <v/>
      </c>
      <c r="AO523" s="109"/>
      <c r="AP523" s="109"/>
      <c r="AQ523" s="109"/>
      <c r="AR523" s="109"/>
      <c r="AS523" s="109"/>
      <c r="AT523" s="109"/>
      <c r="AU523" s="109"/>
      <c r="AV523" s="109"/>
      <c r="AW523" s="109"/>
      <c r="AX523" s="109"/>
      <c r="AY523" s="109"/>
      <c r="AZ523" s="109"/>
      <c r="BA523" s="109"/>
      <c r="BB523" s="109"/>
      <c r="BC523" s="109"/>
      <c r="BD523" s="109"/>
      <c r="BE523" s="109"/>
      <c r="BF523" s="109"/>
      <c r="BG523" s="109"/>
    </row>
    <row r="524" spans="1:59" ht="14.25" customHeight="1">
      <c r="A524" s="83"/>
      <c r="B524" s="83"/>
      <c r="C524" s="242"/>
      <c r="D524" s="83"/>
      <c r="E524" s="83"/>
      <c r="F524" s="83"/>
      <c r="G524" s="83"/>
      <c r="H524" s="83"/>
      <c r="I524" s="83"/>
      <c r="J524" s="83"/>
      <c r="K524" s="83"/>
      <c r="L524" s="83"/>
      <c r="M524" s="83"/>
      <c r="N524" s="83"/>
      <c r="O524" s="83"/>
      <c r="P524" s="83"/>
      <c r="Q524" s="83"/>
      <c r="R524" s="83"/>
      <c r="S524" s="83"/>
      <c r="T524" s="83"/>
      <c r="U524" s="83"/>
      <c r="V524" s="83"/>
      <c r="W524" s="83"/>
      <c r="X524" s="83"/>
      <c r="Y524" s="83"/>
      <c r="Z524" s="244"/>
      <c r="AA524" s="245"/>
      <c r="AB524" s="244" t="str">
        <f t="shared" si="17"/>
        <v/>
      </c>
      <c r="AC524" s="83"/>
      <c r="AD524" s="83"/>
      <c r="AE524" s="83"/>
      <c r="AF524" s="83"/>
      <c r="AG524" s="83"/>
      <c r="AH524" s="83"/>
      <c r="AI524" s="83"/>
      <c r="AJ524" s="83"/>
      <c r="AK524" s="83"/>
      <c r="AL524" s="248" t="str">
        <f t="shared" si="18"/>
        <v/>
      </c>
      <c r="AM524" s="250"/>
      <c r="AN524" s="228" t="str">
        <f>+IF(A524="","",IF(C524="",70,VLOOKUP(I524,Hoja2!A:D,4,0)))</f>
        <v/>
      </c>
      <c r="AO524" s="109"/>
      <c r="AP524" s="109"/>
      <c r="AQ524" s="109"/>
      <c r="AR524" s="109"/>
      <c r="AS524" s="109"/>
      <c r="AT524" s="109"/>
      <c r="AU524" s="109"/>
      <c r="AV524" s="109"/>
      <c r="AW524" s="109"/>
      <c r="AX524" s="109"/>
      <c r="AY524" s="109"/>
      <c r="AZ524" s="109"/>
      <c r="BA524" s="109"/>
      <c r="BB524" s="109"/>
      <c r="BC524" s="109"/>
      <c r="BD524" s="109"/>
      <c r="BE524" s="109"/>
      <c r="BF524" s="109"/>
      <c r="BG524" s="109"/>
    </row>
    <row r="525" spans="1:59" ht="14.25" customHeight="1">
      <c r="A525" s="83"/>
      <c r="B525" s="83"/>
      <c r="C525" s="242"/>
      <c r="D525" s="83"/>
      <c r="E525" s="83"/>
      <c r="F525" s="83"/>
      <c r="G525" s="83"/>
      <c r="H525" s="83"/>
      <c r="I525" s="83"/>
      <c r="J525" s="83"/>
      <c r="K525" s="83"/>
      <c r="L525" s="83"/>
      <c r="M525" s="83"/>
      <c r="N525" s="83"/>
      <c r="O525" s="83"/>
      <c r="P525" s="83"/>
      <c r="Q525" s="83"/>
      <c r="R525" s="83"/>
      <c r="S525" s="83"/>
      <c r="T525" s="83"/>
      <c r="U525" s="83"/>
      <c r="V525" s="83"/>
      <c r="W525" s="83"/>
      <c r="X525" s="83"/>
      <c r="Y525" s="83"/>
      <c r="Z525" s="244"/>
      <c r="AA525" s="245"/>
      <c r="AB525" s="244" t="str">
        <f t="shared" si="17"/>
        <v/>
      </c>
      <c r="AC525" s="83"/>
      <c r="AD525" s="83"/>
      <c r="AE525" s="83"/>
      <c r="AF525" s="83"/>
      <c r="AG525" s="83"/>
      <c r="AH525" s="83"/>
      <c r="AI525" s="83"/>
      <c r="AJ525" s="83"/>
      <c r="AK525" s="83"/>
      <c r="AL525" s="248" t="str">
        <f t="shared" si="18"/>
        <v/>
      </c>
      <c r="AM525" s="250"/>
      <c r="AN525" s="228" t="str">
        <f>+IF(A525="","",IF(C525="",70,VLOOKUP(I525,Hoja2!A:D,4,0)))</f>
        <v/>
      </c>
      <c r="AO525" s="109"/>
      <c r="AP525" s="109"/>
      <c r="AQ525" s="109"/>
      <c r="AR525" s="109"/>
      <c r="AS525" s="109"/>
      <c r="AT525" s="109"/>
      <c r="AU525" s="109"/>
      <c r="AV525" s="109"/>
      <c r="AW525" s="109"/>
      <c r="AX525" s="109"/>
      <c r="AY525" s="109"/>
      <c r="AZ525" s="109"/>
      <c r="BA525" s="109"/>
      <c r="BB525" s="109"/>
      <c r="BC525" s="109"/>
      <c r="BD525" s="109"/>
      <c r="BE525" s="109"/>
      <c r="BF525" s="109"/>
      <c r="BG525" s="109"/>
    </row>
    <row r="526" spans="1:59" ht="14.25" customHeight="1">
      <c r="A526" s="83"/>
      <c r="B526" s="83"/>
      <c r="C526" s="242"/>
      <c r="D526" s="83"/>
      <c r="E526" s="83"/>
      <c r="F526" s="83"/>
      <c r="G526" s="83"/>
      <c r="H526" s="83"/>
      <c r="I526" s="83"/>
      <c r="J526" s="83"/>
      <c r="K526" s="83"/>
      <c r="L526" s="83"/>
      <c r="M526" s="83"/>
      <c r="N526" s="83"/>
      <c r="O526" s="83"/>
      <c r="P526" s="83"/>
      <c r="Q526" s="83"/>
      <c r="R526" s="83"/>
      <c r="S526" s="83"/>
      <c r="T526" s="83"/>
      <c r="U526" s="83"/>
      <c r="V526" s="83"/>
      <c r="W526" s="83"/>
      <c r="X526" s="83"/>
      <c r="Y526" s="83"/>
      <c r="Z526" s="244"/>
      <c r="AA526" s="245"/>
      <c r="AB526" s="244" t="str">
        <f t="shared" si="17"/>
        <v/>
      </c>
      <c r="AC526" s="83"/>
      <c r="AD526" s="83"/>
      <c r="AE526" s="83"/>
      <c r="AF526" s="83"/>
      <c r="AG526" s="83"/>
      <c r="AH526" s="83"/>
      <c r="AI526" s="83"/>
      <c r="AJ526" s="83"/>
      <c r="AK526" s="83"/>
      <c r="AL526" s="248" t="str">
        <f t="shared" si="18"/>
        <v/>
      </c>
      <c r="AM526" s="250"/>
      <c r="AN526" s="228" t="str">
        <f>+IF(A526="","",IF(C526="",70,VLOOKUP(I526,Hoja2!A:D,4,0)))</f>
        <v/>
      </c>
      <c r="AO526" s="109"/>
      <c r="AP526" s="109"/>
      <c r="AQ526" s="109"/>
      <c r="AR526" s="109"/>
      <c r="AS526" s="109"/>
      <c r="AT526" s="109"/>
      <c r="AU526" s="109"/>
      <c r="AV526" s="109"/>
      <c r="AW526" s="109"/>
      <c r="AX526" s="109"/>
      <c r="AY526" s="109"/>
      <c r="AZ526" s="109"/>
      <c r="BA526" s="109"/>
      <c r="BB526" s="109"/>
      <c r="BC526" s="109"/>
      <c r="BD526" s="109"/>
      <c r="BE526" s="109"/>
      <c r="BF526" s="109"/>
      <c r="BG526" s="109"/>
    </row>
    <row r="527" spans="1:59" ht="14.25" customHeight="1">
      <c r="A527" s="83"/>
      <c r="B527" s="83"/>
      <c r="C527" s="242"/>
      <c r="D527" s="83"/>
      <c r="E527" s="83"/>
      <c r="F527" s="83"/>
      <c r="G527" s="83"/>
      <c r="H527" s="83"/>
      <c r="I527" s="83"/>
      <c r="J527" s="83"/>
      <c r="K527" s="83"/>
      <c r="L527" s="83"/>
      <c r="M527" s="83"/>
      <c r="N527" s="83"/>
      <c r="O527" s="83"/>
      <c r="P527" s="83"/>
      <c r="Q527" s="83"/>
      <c r="R527" s="83"/>
      <c r="S527" s="83"/>
      <c r="T527" s="83"/>
      <c r="U527" s="83"/>
      <c r="V527" s="83"/>
      <c r="W527" s="83"/>
      <c r="X527" s="83"/>
      <c r="Y527" s="83"/>
      <c r="Z527" s="244"/>
      <c r="AA527" s="245"/>
      <c r="AB527" s="244" t="str">
        <f t="shared" si="17"/>
        <v/>
      </c>
      <c r="AC527" s="83"/>
      <c r="AD527" s="83"/>
      <c r="AE527" s="83"/>
      <c r="AF527" s="83"/>
      <c r="AG527" s="83"/>
      <c r="AH527" s="83"/>
      <c r="AI527" s="83"/>
      <c r="AJ527" s="83"/>
      <c r="AK527" s="83"/>
      <c r="AL527" s="248" t="str">
        <f t="shared" si="18"/>
        <v/>
      </c>
      <c r="AM527" s="250"/>
      <c r="AN527" s="228" t="str">
        <f>+IF(A527="","",IF(C527="",70,VLOOKUP(I527,Hoja2!A:D,4,0)))</f>
        <v/>
      </c>
      <c r="AO527" s="109"/>
      <c r="AP527" s="109"/>
      <c r="AQ527" s="109"/>
      <c r="AR527" s="109"/>
      <c r="AS527" s="109"/>
      <c r="AT527" s="109"/>
      <c r="AU527" s="109"/>
      <c r="AV527" s="109"/>
      <c r="AW527" s="109"/>
      <c r="AX527" s="109"/>
      <c r="AY527" s="109"/>
      <c r="AZ527" s="109"/>
      <c r="BA527" s="109"/>
      <c r="BB527" s="109"/>
      <c r="BC527" s="109"/>
      <c r="BD527" s="109"/>
      <c r="BE527" s="109"/>
      <c r="BF527" s="109"/>
      <c r="BG527" s="109"/>
    </row>
    <row r="528" spans="1:59" ht="14.25" customHeight="1">
      <c r="A528" s="83"/>
      <c r="B528" s="83"/>
      <c r="C528" s="242"/>
      <c r="D528" s="83"/>
      <c r="E528" s="83"/>
      <c r="F528" s="83"/>
      <c r="G528" s="83"/>
      <c r="H528" s="83"/>
      <c r="I528" s="83"/>
      <c r="J528" s="83"/>
      <c r="K528" s="83"/>
      <c r="L528" s="83"/>
      <c r="M528" s="83"/>
      <c r="N528" s="83"/>
      <c r="O528" s="83"/>
      <c r="P528" s="83"/>
      <c r="Q528" s="83"/>
      <c r="R528" s="83"/>
      <c r="S528" s="83"/>
      <c r="T528" s="83"/>
      <c r="U528" s="83"/>
      <c r="V528" s="83"/>
      <c r="W528" s="83"/>
      <c r="X528" s="83"/>
      <c r="Y528" s="83"/>
      <c r="Z528" s="244"/>
      <c r="AA528" s="245"/>
      <c r="AB528" s="244" t="str">
        <f t="shared" si="17"/>
        <v/>
      </c>
      <c r="AC528" s="83"/>
      <c r="AD528" s="83"/>
      <c r="AE528" s="83"/>
      <c r="AF528" s="83"/>
      <c r="AG528" s="83"/>
      <c r="AH528" s="83"/>
      <c r="AI528" s="83"/>
      <c r="AJ528" s="83"/>
      <c r="AK528" s="83"/>
      <c r="AL528" s="248" t="str">
        <f t="shared" si="18"/>
        <v/>
      </c>
      <c r="AM528" s="250"/>
      <c r="AN528" s="228" t="str">
        <f>+IF(A528="","",IF(C528="",70,VLOOKUP(I528,Hoja2!A:D,4,0)))</f>
        <v/>
      </c>
      <c r="AO528" s="109"/>
      <c r="AP528" s="109"/>
      <c r="AQ528" s="109"/>
      <c r="AR528" s="109"/>
      <c r="AS528" s="109"/>
      <c r="AT528" s="109"/>
      <c r="AU528" s="109"/>
      <c r="AV528" s="109"/>
      <c r="AW528" s="109"/>
      <c r="AX528" s="109"/>
      <c r="AY528" s="109"/>
      <c r="AZ528" s="109"/>
      <c r="BA528" s="109"/>
      <c r="BB528" s="109"/>
      <c r="BC528" s="109"/>
      <c r="BD528" s="109"/>
      <c r="BE528" s="109"/>
      <c r="BF528" s="109"/>
      <c r="BG528" s="109"/>
    </row>
    <row r="529" spans="1:59" ht="14.25" customHeight="1">
      <c r="A529" s="83"/>
      <c r="B529" s="83"/>
      <c r="C529" s="242"/>
      <c r="D529" s="83"/>
      <c r="E529" s="83"/>
      <c r="F529" s="83"/>
      <c r="G529" s="83"/>
      <c r="H529" s="83"/>
      <c r="I529" s="83"/>
      <c r="J529" s="83"/>
      <c r="K529" s="83"/>
      <c r="L529" s="83"/>
      <c r="M529" s="83"/>
      <c r="N529" s="83"/>
      <c r="O529" s="83"/>
      <c r="P529" s="83"/>
      <c r="Q529" s="83"/>
      <c r="R529" s="83"/>
      <c r="S529" s="83"/>
      <c r="T529" s="83"/>
      <c r="U529" s="83"/>
      <c r="V529" s="83"/>
      <c r="W529" s="83"/>
      <c r="X529" s="83"/>
      <c r="Y529" s="83"/>
      <c r="Z529" s="244"/>
      <c r="AA529" s="245"/>
      <c r="AB529" s="244" t="str">
        <f t="shared" si="17"/>
        <v/>
      </c>
      <c r="AC529" s="83"/>
      <c r="AD529" s="83"/>
      <c r="AE529" s="83"/>
      <c r="AF529" s="83"/>
      <c r="AG529" s="83"/>
      <c r="AH529" s="83"/>
      <c r="AI529" s="83"/>
      <c r="AJ529" s="83"/>
      <c r="AK529" s="83"/>
      <c r="AL529" s="248" t="str">
        <f t="shared" si="18"/>
        <v/>
      </c>
      <c r="AM529" s="250"/>
      <c r="AN529" s="228" t="str">
        <f>+IF(A529="","",IF(C529="",70,VLOOKUP(I529,Hoja2!A:D,4,0)))</f>
        <v/>
      </c>
      <c r="AO529" s="109"/>
      <c r="AP529" s="109"/>
      <c r="AQ529" s="109"/>
      <c r="AR529" s="109"/>
      <c r="AS529" s="109"/>
      <c r="AT529" s="109"/>
      <c r="AU529" s="109"/>
      <c r="AV529" s="109"/>
      <c r="AW529" s="109"/>
      <c r="AX529" s="109"/>
      <c r="AY529" s="109"/>
      <c r="AZ529" s="109"/>
      <c r="BA529" s="109"/>
      <c r="BB529" s="109"/>
      <c r="BC529" s="109"/>
      <c r="BD529" s="109"/>
      <c r="BE529" s="109"/>
      <c r="BF529" s="109"/>
      <c r="BG529" s="109"/>
    </row>
    <row r="530" spans="1:59" ht="14.25" customHeight="1">
      <c r="A530" s="83"/>
      <c r="B530" s="83"/>
      <c r="C530" s="242"/>
      <c r="D530" s="83"/>
      <c r="E530" s="83"/>
      <c r="F530" s="83"/>
      <c r="G530" s="83"/>
      <c r="H530" s="83"/>
      <c r="I530" s="83"/>
      <c r="J530" s="83"/>
      <c r="K530" s="83"/>
      <c r="L530" s="83"/>
      <c r="M530" s="83"/>
      <c r="N530" s="83"/>
      <c r="O530" s="83"/>
      <c r="P530" s="83"/>
      <c r="Q530" s="83"/>
      <c r="R530" s="83"/>
      <c r="S530" s="83"/>
      <c r="T530" s="83"/>
      <c r="U530" s="83"/>
      <c r="V530" s="83"/>
      <c r="W530" s="83"/>
      <c r="X530" s="83"/>
      <c r="Y530" s="83"/>
      <c r="Z530" s="244"/>
      <c r="AA530" s="245"/>
      <c r="AB530" s="244" t="str">
        <f t="shared" si="17"/>
        <v/>
      </c>
      <c r="AC530" s="83"/>
      <c r="AD530" s="83"/>
      <c r="AE530" s="83"/>
      <c r="AF530" s="83"/>
      <c r="AG530" s="83"/>
      <c r="AH530" s="83"/>
      <c r="AI530" s="83"/>
      <c r="AJ530" s="83"/>
      <c r="AK530" s="83"/>
      <c r="AL530" s="248" t="str">
        <f t="shared" si="18"/>
        <v/>
      </c>
      <c r="AM530" s="250"/>
      <c r="AN530" s="228" t="str">
        <f>+IF(A530="","",IF(C530="",70,VLOOKUP(I530,Hoja2!A:D,4,0)))</f>
        <v/>
      </c>
      <c r="AO530" s="109"/>
      <c r="AP530" s="109"/>
      <c r="AQ530" s="109"/>
      <c r="AR530" s="109"/>
      <c r="AS530" s="109"/>
      <c r="AT530" s="109"/>
      <c r="AU530" s="109"/>
      <c r="AV530" s="109"/>
      <c r="AW530" s="109"/>
      <c r="AX530" s="109"/>
      <c r="AY530" s="109"/>
      <c r="AZ530" s="109"/>
      <c r="BA530" s="109"/>
      <c r="BB530" s="109"/>
      <c r="BC530" s="109"/>
      <c r="BD530" s="109"/>
      <c r="BE530" s="109"/>
      <c r="BF530" s="109"/>
      <c r="BG530" s="109"/>
    </row>
    <row r="531" spans="1:59" ht="14.25" customHeight="1">
      <c r="A531" s="83"/>
      <c r="B531" s="83"/>
      <c r="C531" s="242"/>
      <c r="D531" s="83"/>
      <c r="E531" s="83"/>
      <c r="F531" s="83"/>
      <c r="G531" s="83"/>
      <c r="H531" s="83"/>
      <c r="I531" s="83"/>
      <c r="J531" s="83"/>
      <c r="K531" s="83"/>
      <c r="L531" s="83"/>
      <c r="M531" s="83"/>
      <c r="N531" s="83"/>
      <c r="O531" s="83"/>
      <c r="P531" s="83"/>
      <c r="Q531" s="83"/>
      <c r="R531" s="83"/>
      <c r="S531" s="83"/>
      <c r="T531" s="83"/>
      <c r="U531" s="83"/>
      <c r="V531" s="83"/>
      <c r="W531" s="83"/>
      <c r="X531" s="83"/>
      <c r="Y531" s="83"/>
      <c r="Z531" s="244"/>
      <c r="AA531" s="245"/>
      <c r="AB531" s="244" t="str">
        <f t="shared" si="17"/>
        <v/>
      </c>
      <c r="AC531" s="83"/>
      <c r="AD531" s="83"/>
      <c r="AE531" s="83"/>
      <c r="AF531" s="83"/>
      <c r="AG531" s="83"/>
      <c r="AH531" s="83"/>
      <c r="AI531" s="83"/>
      <c r="AJ531" s="83"/>
      <c r="AK531" s="83"/>
      <c r="AL531" s="248" t="str">
        <f t="shared" si="18"/>
        <v/>
      </c>
      <c r="AM531" s="250"/>
      <c r="AN531" s="228" t="str">
        <f>+IF(A531="","",IF(C531="",70,VLOOKUP(I531,Hoja2!A:D,4,0)))</f>
        <v/>
      </c>
      <c r="AO531" s="109"/>
      <c r="AP531" s="109"/>
      <c r="AQ531" s="109"/>
      <c r="AR531" s="109"/>
      <c r="AS531" s="109"/>
      <c r="AT531" s="109"/>
      <c r="AU531" s="109"/>
      <c r="AV531" s="109"/>
      <c r="AW531" s="109"/>
      <c r="AX531" s="109"/>
      <c r="AY531" s="109"/>
      <c r="AZ531" s="109"/>
      <c r="BA531" s="109"/>
      <c r="BB531" s="109"/>
      <c r="BC531" s="109"/>
      <c r="BD531" s="109"/>
      <c r="BE531" s="109"/>
      <c r="BF531" s="109"/>
      <c r="BG531" s="109"/>
    </row>
    <row r="532" spans="1:59" ht="14.25" customHeight="1">
      <c r="A532" s="83"/>
      <c r="B532" s="83"/>
      <c r="C532" s="242"/>
      <c r="D532" s="83"/>
      <c r="E532" s="83"/>
      <c r="F532" s="83"/>
      <c r="G532" s="83"/>
      <c r="H532" s="83"/>
      <c r="I532" s="83"/>
      <c r="J532" s="83"/>
      <c r="K532" s="83"/>
      <c r="L532" s="83"/>
      <c r="M532" s="83"/>
      <c r="N532" s="83"/>
      <c r="O532" s="83"/>
      <c r="P532" s="83"/>
      <c r="Q532" s="83"/>
      <c r="R532" s="83"/>
      <c r="S532" s="83"/>
      <c r="T532" s="83"/>
      <c r="U532" s="83"/>
      <c r="V532" s="83"/>
      <c r="W532" s="83"/>
      <c r="X532" s="83"/>
      <c r="Y532" s="83"/>
      <c r="Z532" s="244"/>
      <c r="AA532" s="245"/>
      <c r="AB532" s="244" t="str">
        <f t="shared" si="17"/>
        <v/>
      </c>
      <c r="AC532" s="83"/>
      <c r="AD532" s="83"/>
      <c r="AE532" s="83"/>
      <c r="AF532" s="83"/>
      <c r="AG532" s="83"/>
      <c r="AH532" s="83"/>
      <c r="AI532" s="83"/>
      <c r="AJ532" s="83"/>
      <c r="AK532" s="83"/>
      <c r="AL532" s="248" t="str">
        <f t="shared" si="18"/>
        <v/>
      </c>
      <c r="AM532" s="250"/>
      <c r="AN532" s="228" t="str">
        <f>+IF(A532="","",IF(C532="",70,VLOOKUP(I532,Hoja2!A:D,4,0)))</f>
        <v/>
      </c>
      <c r="AO532" s="109"/>
      <c r="AP532" s="109"/>
      <c r="AQ532" s="109"/>
      <c r="AR532" s="109"/>
      <c r="AS532" s="109"/>
      <c r="AT532" s="109"/>
      <c r="AU532" s="109"/>
      <c r="AV532" s="109"/>
      <c r="AW532" s="109"/>
      <c r="AX532" s="109"/>
      <c r="AY532" s="109"/>
      <c r="AZ532" s="109"/>
      <c r="BA532" s="109"/>
      <c r="BB532" s="109"/>
      <c r="BC532" s="109"/>
      <c r="BD532" s="109"/>
      <c r="BE532" s="109"/>
      <c r="BF532" s="109"/>
      <c r="BG532" s="109"/>
    </row>
    <row r="533" spans="1:59" ht="14.25" customHeight="1">
      <c r="A533" s="83"/>
      <c r="B533" s="83"/>
      <c r="C533" s="242"/>
      <c r="D533" s="83"/>
      <c r="E533" s="83"/>
      <c r="F533" s="83"/>
      <c r="G533" s="83"/>
      <c r="H533" s="83"/>
      <c r="I533" s="83"/>
      <c r="J533" s="83"/>
      <c r="K533" s="83"/>
      <c r="L533" s="83"/>
      <c r="M533" s="83"/>
      <c r="N533" s="83"/>
      <c r="O533" s="83"/>
      <c r="P533" s="83"/>
      <c r="Q533" s="83"/>
      <c r="R533" s="83"/>
      <c r="S533" s="83"/>
      <c r="T533" s="83"/>
      <c r="U533" s="83"/>
      <c r="V533" s="83"/>
      <c r="W533" s="83"/>
      <c r="X533" s="83"/>
      <c r="Y533" s="83"/>
      <c r="Z533" s="244"/>
      <c r="AA533" s="245"/>
      <c r="AB533" s="244" t="str">
        <f t="shared" si="17"/>
        <v/>
      </c>
      <c r="AC533" s="83"/>
      <c r="AD533" s="83"/>
      <c r="AE533" s="83"/>
      <c r="AF533" s="83"/>
      <c r="AG533" s="83"/>
      <c r="AH533" s="83"/>
      <c r="AI533" s="83"/>
      <c r="AJ533" s="83"/>
      <c r="AK533" s="83"/>
      <c r="AL533" s="248" t="str">
        <f t="shared" si="18"/>
        <v/>
      </c>
      <c r="AM533" s="250"/>
      <c r="AN533" s="228" t="str">
        <f>+IF(A533="","",IF(C533="",70,VLOOKUP(I533,Hoja2!A:D,4,0)))</f>
        <v/>
      </c>
      <c r="AO533" s="109"/>
      <c r="AP533" s="109"/>
      <c r="AQ533" s="109"/>
      <c r="AR533" s="109"/>
      <c r="AS533" s="109"/>
      <c r="AT533" s="109"/>
      <c r="AU533" s="109"/>
      <c r="AV533" s="109"/>
      <c r="AW533" s="109"/>
      <c r="AX533" s="109"/>
      <c r="AY533" s="109"/>
      <c r="AZ533" s="109"/>
      <c r="BA533" s="109"/>
      <c r="BB533" s="109"/>
      <c r="BC533" s="109"/>
      <c r="BD533" s="109"/>
      <c r="BE533" s="109"/>
      <c r="BF533" s="109"/>
      <c r="BG533" s="109"/>
    </row>
    <row r="534" spans="1:59" ht="14.25" customHeight="1">
      <c r="A534" s="83"/>
      <c r="B534" s="83"/>
      <c r="C534" s="242"/>
      <c r="D534" s="83"/>
      <c r="E534" s="83"/>
      <c r="F534" s="83"/>
      <c r="G534" s="83"/>
      <c r="H534" s="83"/>
      <c r="I534" s="83"/>
      <c r="J534" s="83"/>
      <c r="K534" s="83"/>
      <c r="L534" s="83"/>
      <c r="M534" s="83"/>
      <c r="N534" s="83"/>
      <c r="O534" s="83"/>
      <c r="P534" s="83"/>
      <c r="Q534" s="83"/>
      <c r="R534" s="83"/>
      <c r="S534" s="83"/>
      <c r="T534" s="83"/>
      <c r="U534" s="83"/>
      <c r="V534" s="83"/>
      <c r="W534" s="83"/>
      <c r="X534" s="83"/>
      <c r="Y534" s="83"/>
      <c r="Z534" s="244"/>
      <c r="AA534" s="245"/>
      <c r="AB534" s="244" t="str">
        <f t="shared" si="17"/>
        <v/>
      </c>
      <c r="AC534" s="83"/>
      <c r="AD534" s="83"/>
      <c r="AE534" s="83"/>
      <c r="AF534" s="83"/>
      <c r="AG534" s="83"/>
      <c r="AH534" s="83"/>
      <c r="AI534" s="83"/>
      <c r="AJ534" s="83"/>
      <c r="AK534" s="83"/>
      <c r="AL534" s="248" t="str">
        <f t="shared" si="18"/>
        <v/>
      </c>
      <c r="AM534" s="250"/>
      <c r="AN534" s="228" t="str">
        <f>+IF(A534="","",IF(C534="",70,VLOOKUP(I534,Hoja2!A:D,4,0)))</f>
        <v/>
      </c>
      <c r="AO534" s="109"/>
      <c r="AP534" s="109"/>
      <c r="AQ534" s="109"/>
      <c r="AR534" s="109"/>
      <c r="AS534" s="109"/>
      <c r="AT534" s="109"/>
      <c r="AU534" s="109"/>
      <c r="AV534" s="109"/>
      <c r="AW534" s="109"/>
      <c r="AX534" s="109"/>
      <c r="AY534" s="109"/>
      <c r="AZ534" s="109"/>
      <c r="BA534" s="109"/>
      <c r="BB534" s="109"/>
      <c r="BC534" s="109"/>
      <c r="BD534" s="109"/>
      <c r="BE534" s="109"/>
      <c r="BF534" s="109"/>
      <c r="BG534" s="109"/>
    </row>
    <row r="535" spans="1:59" ht="14.25" customHeight="1">
      <c r="A535" s="83"/>
      <c r="B535" s="83"/>
      <c r="C535" s="242"/>
      <c r="D535" s="83"/>
      <c r="E535" s="83"/>
      <c r="F535" s="83"/>
      <c r="G535" s="83"/>
      <c r="H535" s="83"/>
      <c r="I535" s="83"/>
      <c r="J535" s="83"/>
      <c r="K535" s="83"/>
      <c r="L535" s="83"/>
      <c r="M535" s="83"/>
      <c r="N535" s="83"/>
      <c r="O535" s="83"/>
      <c r="P535" s="83"/>
      <c r="Q535" s="83"/>
      <c r="R535" s="83"/>
      <c r="S535" s="83"/>
      <c r="T535" s="83"/>
      <c r="U535" s="83"/>
      <c r="V535" s="83"/>
      <c r="W535" s="83"/>
      <c r="X535" s="83"/>
      <c r="Y535" s="83"/>
      <c r="Z535" s="244"/>
      <c r="AA535" s="245"/>
      <c r="AB535" s="244" t="str">
        <f t="shared" si="17"/>
        <v/>
      </c>
      <c r="AC535" s="83"/>
      <c r="AD535" s="83"/>
      <c r="AE535" s="83"/>
      <c r="AF535" s="83"/>
      <c r="AG535" s="83"/>
      <c r="AH535" s="83"/>
      <c r="AI535" s="83"/>
      <c r="AJ535" s="83"/>
      <c r="AK535" s="83"/>
      <c r="AL535" s="248" t="str">
        <f t="shared" si="18"/>
        <v/>
      </c>
      <c r="AM535" s="250"/>
      <c r="AN535" s="228" t="str">
        <f>+IF(A535="","",IF(C535="",70,VLOOKUP(I535,Hoja2!A:D,4,0)))</f>
        <v/>
      </c>
      <c r="AO535" s="109"/>
      <c r="AP535" s="109"/>
      <c r="AQ535" s="109"/>
      <c r="AR535" s="109"/>
      <c r="AS535" s="109"/>
      <c r="AT535" s="109"/>
      <c r="AU535" s="109"/>
      <c r="AV535" s="109"/>
      <c r="AW535" s="109"/>
      <c r="AX535" s="109"/>
      <c r="AY535" s="109"/>
      <c r="AZ535" s="109"/>
      <c r="BA535" s="109"/>
      <c r="BB535" s="109"/>
      <c r="BC535" s="109"/>
      <c r="BD535" s="109"/>
      <c r="BE535" s="109"/>
      <c r="BF535" s="109"/>
      <c r="BG535" s="109"/>
    </row>
    <row r="536" spans="1:59" ht="14.25" customHeight="1">
      <c r="A536" s="83"/>
      <c r="B536" s="83"/>
      <c r="C536" s="242"/>
      <c r="D536" s="83"/>
      <c r="E536" s="83"/>
      <c r="F536" s="83"/>
      <c r="G536" s="83"/>
      <c r="H536" s="83"/>
      <c r="I536" s="83"/>
      <c r="J536" s="83"/>
      <c r="K536" s="83"/>
      <c r="L536" s="83"/>
      <c r="M536" s="83"/>
      <c r="N536" s="83"/>
      <c r="O536" s="83"/>
      <c r="P536" s="83"/>
      <c r="Q536" s="83"/>
      <c r="R536" s="83"/>
      <c r="S536" s="83"/>
      <c r="T536" s="83"/>
      <c r="U536" s="83"/>
      <c r="V536" s="83"/>
      <c r="W536" s="83"/>
      <c r="X536" s="83"/>
      <c r="Y536" s="83"/>
      <c r="Z536" s="244"/>
      <c r="AA536" s="245"/>
      <c r="AB536" s="244" t="str">
        <f t="shared" si="17"/>
        <v/>
      </c>
      <c r="AC536" s="83"/>
      <c r="AD536" s="83"/>
      <c r="AE536" s="83"/>
      <c r="AF536" s="83"/>
      <c r="AG536" s="83"/>
      <c r="AH536" s="83"/>
      <c r="AI536" s="83"/>
      <c r="AJ536" s="83"/>
      <c r="AK536" s="83"/>
      <c r="AL536" s="248" t="str">
        <f t="shared" si="18"/>
        <v/>
      </c>
      <c r="AM536" s="250"/>
      <c r="AN536" s="228" t="str">
        <f>+IF(A536="","",IF(C536="",70,VLOOKUP(I536,Hoja2!A:D,4,0)))</f>
        <v/>
      </c>
      <c r="AO536" s="109"/>
      <c r="AP536" s="109"/>
      <c r="AQ536" s="109"/>
      <c r="AR536" s="109"/>
      <c r="AS536" s="109"/>
      <c r="AT536" s="109"/>
      <c r="AU536" s="109"/>
      <c r="AV536" s="109"/>
      <c r="AW536" s="109"/>
      <c r="AX536" s="109"/>
      <c r="AY536" s="109"/>
      <c r="AZ536" s="109"/>
      <c r="BA536" s="109"/>
      <c r="BB536" s="109"/>
      <c r="BC536" s="109"/>
      <c r="BD536" s="109"/>
      <c r="BE536" s="109"/>
      <c r="BF536" s="109"/>
      <c r="BG536" s="109"/>
    </row>
    <row r="537" spans="1:59" ht="14.25" customHeight="1">
      <c r="A537" s="83"/>
      <c r="B537" s="83"/>
      <c r="C537" s="242"/>
      <c r="D537" s="83"/>
      <c r="E537" s="83"/>
      <c r="F537" s="83"/>
      <c r="G537" s="83"/>
      <c r="H537" s="83"/>
      <c r="I537" s="83"/>
      <c r="J537" s="83"/>
      <c r="K537" s="83"/>
      <c r="L537" s="83"/>
      <c r="M537" s="83"/>
      <c r="N537" s="83"/>
      <c r="O537" s="83"/>
      <c r="P537" s="83"/>
      <c r="Q537" s="83"/>
      <c r="R537" s="83"/>
      <c r="S537" s="83"/>
      <c r="T537" s="83"/>
      <c r="U537" s="83"/>
      <c r="V537" s="83"/>
      <c r="W537" s="83"/>
      <c r="X537" s="83"/>
      <c r="Y537" s="83"/>
      <c r="Z537" s="244"/>
      <c r="AA537" s="245"/>
      <c r="AB537" s="244" t="str">
        <f t="shared" si="17"/>
        <v/>
      </c>
      <c r="AC537" s="83"/>
      <c r="AD537" s="83"/>
      <c r="AE537" s="83"/>
      <c r="AF537" s="83"/>
      <c r="AG537" s="83"/>
      <c r="AH537" s="83"/>
      <c r="AI537" s="83"/>
      <c r="AJ537" s="83"/>
      <c r="AK537" s="83"/>
      <c r="AL537" s="248" t="str">
        <f t="shared" si="18"/>
        <v/>
      </c>
      <c r="AM537" s="250"/>
      <c r="AN537" s="228" t="str">
        <f>+IF(A537="","",IF(C537="",70,VLOOKUP(I537,Hoja2!A:D,4,0)))</f>
        <v/>
      </c>
      <c r="AO537" s="109"/>
      <c r="AP537" s="109"/>
      <c r="AQ537" s="109"/>
      <c r="AR537" s="109"/>
      <c r="AS537" s="109"/>
      <c r="AT537" s="109"/>
      <c r="AU537" s="109"/>
      <c r="AV537" s="109"/>
      <c r="AW537" s="109"/>
      <c r="AX537" s="109"/>
      <c r="AY537" s="109"/>
      <c r="AZ537" s="109"/>
      <c r="BA537" s="109"/>
      <c r="BB537" s="109"/>
      <c r="BC537" s="109"/>
      <c r="BD537" s="109"/>
      <c r="BE537" s="109"/>
      <c r="BF537" s="109"/>
      <c r="BG537" s="109"/>
    </row>
    <row r="538" spans="1:59" ht="14.25" customHeight="1">
      <c r="A538" s="83"/>
      <c r="B538" s="83"/>
      <c r="C538" s="242"/>
      <c r="D538" s="83"/>
      <c r="E538" s="83"/>
      <c r="F538" s="83"/>
      <c r="G538" s="83"/>
      <c r="H538" s="83"/>
      <c r="I538" s="83"/>
      <c r="J538" s="83"/>
      <c r="K538" s="83"/>
      <c r="L538" s="83"/>
      <c r="M538" s="83"/>
      <c r="N538" s="83"/>
      <c r="O538" s="83"/>
      <c r="P538" s="83"/>
      <c r="Q538" s="83"/>
      <c r="R538" s="83"/>
      <c r="S538" s="83"/>
      <c r="T538" s="83"/>
      <c r="U538" s="83"/>
      <c r="V538" s="83"/>
      <c r="W538" s="83"/>
      <c r="X538" s="83"/>
      <c r="Y538" s="83"/>
      <c r="Z538" s="244"/>
      <c r="AA538" s="245"/>
      <c r="AB538" s="244" t="str">
        <f t="shared" si="17"/>
        <v/>
      </c>
      <c r="AC538" s="83"/>
      <c r="AD538" s="83"/>
      <c r="AE538" s="83"/>
      <c r="AF538" s="83"/>
      <c r="AG538" s="83"/>
      <c r="AH538" s="83"/>
      <c r="AI538" s="83"/>
      <c r="AJ538" s="83"/>
      <c r="AK538" s="83"/>
      <c r="AL538" s="248" t="str">
        <f t="shared" si="18"/>
        <v/>
      </c>
      <c r="AM538" s="250"/>
      <c r="AN538" s="228" t="str">
        <f>+IF(A538="","",IF(C538="",70,VLOOKUP(I538,Hoja2!A:D,4,0)))</f>
        <v/>
      </c>
      <c r="AO538" s="109"/>
      <c r="AP538" s="109"/>
      <c r="AQ538" s="109"/>
      <c r="AR538" s="109"/>
      <c r="AS538" s="109"/>
      <c r="AT538" s="109"/>
      <c r="AU538" s="109"/>
      <c r="AV538" s="109"/>
      <c r="AW538" s="109"/>
      <c r="AX538" s="109"/>
      <c r="AY538" s="109"/>
      <c r="AZ538" s="109"/>
      <c r="BA538" s="109"/>
      <c r="BB538" s="109"/>
      <c r="BC538" s="109"/>
      <c r="BD538" s="109"/>
      <c r="BE538" s="109"/>
      <c r="BF538" s="109"/>
      <c r="BG538" s="109"/>
    </row>
    <row r="539" spans="1:59" ht="14.25" customHeight="1">
      <c r="A539" s="83"/>
      <c r="B539" s="83"/>
      <c r="C539" s="242"/>
      <c r="D539" s="83"/>
      <c r="E539" s="83"/>
      <c r="F539" s="83"/>
      <c r="G539" s="83"/>
      <c r="H539" s="83"/>
      <c r="I539" s="83"/>
      <c r="J539" s="83"/>
      <c r="K539" s="83"/>
      <c r="L539" s="83"/>
      <c r="M539" s="83"/>
      <c r="N539" s="83"/>
      <c r="O539" s="83"/>
      <c r="P539" s="83"/>
      <c r="Q539" s="83"/>
      <c r="R539" s="83"/>
      <c r="S539" s="83"/>
      <c r="T539" s="83"/>
      <c r="U539" s="83"/>
      <c r="V539" s="83"/>
      <c r="W539" s="83"/>
      <c r="X539" s="83"/>
      <c r="Y539" s="83"/>
      <c r="Z539" s="244"/>
      <c r="AA539" s="245"/>
      <c r="AB539" s="244" t="str">
        <f t="shared" si="17"/>
        <v/>
      </c>
      <c r="AC539" s="83"/>
      <c r="AD539" s="83"/>
      <c r="AE539" s="83"/>
      <c r="AF539" s="83"/>
      <c r="AG539" s="83"/>
      <c r="AH539" s="83"/>
      <c r="AI539" s="83"/>
      <c r="AJ539" s="83"/>
      <c r="AK539" s="83"/>
      <c r="AL539" s="248" t="str">
        <f t="shared" si="18"/>
        <v/>
      </c>
      <c r="AM539" s="250"/>
      <c r="AN539" s="228" t="str">
        <f>+IF(A539="","",IF(C539="",70,VLOOKUP(I539,Hoja2!A:D,4,0)))</f>
        <v/>
      </c>
      <c r="AO539" s="109"/>
      <c r="AP539" s="109"/>
      <c r="AQ539" s="109"/>
      <c r="AR539" s="109"/>
      <c r="AS539" s="109"/>
      <c r="AT539" s="109"/>
      <c r="AU539" s="109"/>
      <c r="AV539" s="109"/>
      <c r="AW539" s="109"/>
      <c r="AX539" s="109"/>
      <c r="AY539" s="109"/>
      <c r="AZ539" s="109"/>
      <c r="BA539" s="109"/>
      <c r="BB539" s="109"/>
      <c r="BC539" s="109"/>
      <c r="BD539" s="109"/>
      <c r="BE539" s="109"/>
      <c r="BF539" s="109"/>
      <c r="BG539" s="109"/>
    </row>
    <row r="540" spans="1:59" ht="14.25" customHeight="1">
      <c r="A540" s="83"/>
      <c r="B540" s="83"/>
      <c r="C540" s="242"/>
      <c r="D540" s="83"/>
      <c r="E540" s="83"/>
      <c r="F540" s="83"/>
      <c r="G540" s="83"/>
      <c r="H540" s="83"/>
      <c r="I540" s="83"/>
      <c r="J540" s="83"/>
      <c r="K540" s="83"/>
      <c r="L540" s="83"/>
      <c r="M540" s="83"/>
      <c r="N540" s="83"/>
      <c r="O540" s="83"/>
      <c r="P540" s="83"/>
      <c r="Q540" s="83"/>
      <c r="R540" s="83"/>
      <c r="S540" s="83"/>
      <c r="T540" s="83"/>
      <c r="U540" s="83"/>
      <c r="V540" s="83"/>
      <c r="W540" s="83"/>
      <c r="X540" s="83"/>
      <c r="Y540" s="83"/>
      <c r="Z540" s="244"/>
      <c r="AA540" s="245"/>
      <c r="AB540" s="244" t="str">
        <f t="shared" si="17"/>
        <v/>
      </c>
      <c r="AC540" s="83"/>
      <c r="AD540" s="83"/>
      <c r="AE540" s="83"/>
      <c r="AF540" s="83"/>
      <c r="AG540" s="83"/>
      <c r="AH540" s="83"/>
      <c r="AI540" s="83"/>
      <c r="AJ540" s="83"/>
      <c r="AK540" s="83"/>
      <c r="AL540" s="248" t="str">
        <f t="shared" si="18"/>
        <v/>
      </c>
      <c r="AM540" s="250"/>
      <c r="AN540" s="228" t="str">
        <f>+IF(A540="","",IF(C540="",70,VLOOKUP(I540,Hoja2!A:D,4,0)))</f>
        <v/>
      </c>
      <c r="AO540" s="109"/>
      <c r="AP540" s="109"/>
      <c r="AQ540" s="109"/>
      <c r="AR540" s="109"/>
      <c r="AS540" s="109"/>
      <c r="AT540" s="109"/>
      <c r="AU540" s="109"/>
      <c r="AV540" s="109"/>
      <c r="AW540" s="109"/>
      <c r="AX540" s="109"/>
      <c r="AY540" s="109"/>
      <c r="AZ540" s="109"/>
      <c r="BA540" s="109"/>
      <c r="BB540" s="109"/>
      <c r="BC540" s="109"/>
      <c r="BD540" s="109"/>
      <c r="BE540" s="109"/>
      <c r="BF540" s="109"/>
      <c r="BG540" s="109"/>
    </row>
    <row r="541" spans="1:59" ht="14.25" customHeight="1">
      <c r="A541" s="83"/>
      <c r="B541" s="83"/>
      <c r="C541" s="242"/>
      <c r="D541" s="83"/>
      <c r="E541" s="83"/>
      <c r="F541" s="83"/>
      <c r="G541" s="83"/>
      <c r="H541" s="83"/>
      <c r="I541" s="83"/>
      <c r="J541" s="83"/>
      <c r="K541" s="83"/>
      <c r="L541" s="83"/>
      <c r="M541" s="83"/>
      <c r="N541" s="83"/>
      <c r="O541" s="83"/>
      <c r="P541" s="83"/>
      <c r="Q541" s="83"/>
      <c r="R541" s="83"/>
      <c r="S541" s="83"/>
      <c r="T541" s="83"/>
      <c r="U541" s="83"/>
      <c r="V541" s="83"/>
      <c r="W541" s="83"/>
      <c r="X541" s="83"/>
      <c r="Y541" s="83"/>
      <c r="Z541" s="244"/>
      <c r="AA541" s="245"/>
      <c r="AB541" s="244" t="str">
        <f t="shared" si="17"/>
        <v/>
      </c>
      <c r="AC541" s="83"/>
      <c r="AD541" s="83"/>
      <c r="AE541" s="83"/>
      <c r="AF541" s="83"/>
      <c r="AG541" s="83"/>
      <c r="AH541" s="83"/>
      <c r="AI541" s="83"/>
      <c r="AJ541" s="83"/>
      <c r="AK541" s="83"/>
      <c r="AL541" s="248" t="str">
        <f t="shared" si="18"/>
        <v/>
      </c>
      <c r="AM541" s="250"/>
      <c r="AN541" s="228" t="str">
        <f>+IF(A541="","",IF(C541="",70,VLOOKUP(I541,Hoja2!A:D,4,0)))</f>
        <v/>
      </c>
      <c r="AO541" s="109"/>
      <c r="AP541" s="109"/>
      <c r="AQ541" s="109"/>
      <c r="AR541" s="109"/>
      <c r="AS541" s="109"/>
      <c r="AT541" s="109"/>
      <c r="AU541" s="109"/>
      <c r="AV541" s="109"/>
      <c r="AW541" s="109"/>
      <c r="AX541" s="109"/>
      <c r="AY541" s="109"/>
      <c r="AZ541" s="109"/>
      <c r="BA541" s="109"/>
      <c r="BB541" s="109"/>
      <c r="BC541" s="109"/>
      <c r="BD541" s="109"/>
      <c r="BE541" s="109"/>
      <c r="BF541" s="109"/>
      <c r="BG541" s="109"/>
    </row>
    <row r="542" spans="1:59" ht="14.25" customHeight="1">
      <c r="A542" s="83"/>
      <c r="B542" s="83"/>
      <c r="C542" s="242"/>
      <c r="D542" s="83"/>
      <c r="E542" s="83"/>
      <c r="F542" s="83"/>
      <c r="G542" s="83"/>
      <c r="H542" s="83"/>
      <c r="I542" s="83"/>
      <c r="J542" s="83"/>
      <c r="K542" s="83"/>
      <c r="L542" s="83"/>
      <c r="M542" s="83"/>
      <c r="N542" s="83"/>
      <c r="O542" s="83"/>
      <c r="P542" s="83"/>
      <c r="Q542" s="83"/>
      <c r="R542" s="83"/>
      <c r="S542" s="83"/>
      <c r="T542" s="83"/>
      <c r="U542" s="83"/>
      <c r="V542" s="83"/>
      <c r="W542" s="83"/>
      <c r="X542" s="83"/>
      <c r="Y542" s="83"/>
      <c r="Z542" s="244"/>
      <c r="AA542" s="245"/>
      <c r="AB542" s="244" t="str">
        <f t="shared" si="17"/>
        <v/>
      </c>
      <c r="AC542" s="83"/>
      <c r="AD542" s="83"/>
      <c r="AE542" s="83"/>
      <c r="AF542" s="83"/>
      <c r="AG542" s="83"/>
      <c r="AH542" s="83"/>
      <c r="AI542" s="83"/>
      <c r="AJ542" s="83"/>
      <c r="AK542" s="83"/>
      <c r="AL542" s="248" t="str">
        <f t="shared" si="18"/>
        <v/>
      </c>
      <c r="AM542" s="250"/>
      <c r="AN542" s="228" t="str">
        <f>+IF(A542="","",IF(C542="",70,VLOOKUP(I542,Hoja2!A:D,4,0)))</f>
        <v/>
      </c>
      <c r="AO542" s="109"/>
      <c r="AP542" s="109"/>
      <c r="AQ542" s="109"/>
      <c r="AR542" s="109"/>
      <c r="AS542" s="109"/>
      <c r="AT542" s="109"/>
      <c r="AU542" s="109"/>
      <c r="AV542" s="109"/>
      <c r="AW542" s="109"/>
      <c r="AX542" s="109"/>
      <c r="AY542" s="109"/>
      <c r="AZ542" s="109"/>
      <c r="BA542" s="109"/>
      <c r="BB542" s="109"/>
      <c r="BC542" s="109"/>
      <c r="BD542" s="109"/>
      <c r="BE542" s="109"/>
      <c r="BF542" s="109"/>
      <c r="BG542" s="109"/>
    </row>
    <row r="543" spans="1:59" ht="14.25" customHeight="1">
      <c r="A543" s="83"/>
      <c r="B543" s="83"/>
      <c r="C543" s="242"/>
      <c r="D543" s="83"/>
      <c r="E543" s="83"/>
      <c r="F543" s="83"/>
      <c r="G543" s="83"/>
      <c r="H543" s="83"/>
      <c r="I543" s="83"/>
      <c r="J543" s="83"/>
      <c r="K543" s="83"/>
      <c r="L543" s="83"/>
      <c r="M543" s="83"/>
      <c r="N543" s="83"/>
      <c r="O543" s="83"/>
      <c r="P543" s="83"/>
      <c r="Q543" s="83"/>
      <c r="R543" s="83"/>
      <c r="S543" s="83"/>
      <c r="T543" s="83"/>
      <c r="U543" s="83"/>
      <c r="V543" s="83"/>
      <c r="W543" s="83"/>
      <c r="X543" s="83"/>
      <c r="Y543" s="83"/>
      <c r="Z543" s="244"/>
      <c r="AA543" s="245"/>
      <c r="AB543" s="244" t="str">
        <f t="shared" si="17"/>
        <v/>
      </c>
      <c r="AC543" s="83"/>
      <c r="AD543" s="83"/>
      <c r="AE543" s="83"/>
      <c r="AF543" s="83"/>
      <c r="AG543" s="83"/>
      <c r="AH543" s="83"/>
      <c r="AI543" s="83"/>
      <c r="AJ543" s="83"/>
      <c r="AK543" s="83"/>
      <c r="AL543" s="248" t="str">
        <f t="shared" si="18"/>
        <v/>
      </c>
      <c r="AM543" s="250"/>
      <c r="AN543" s="228" t="str">
        <f>+IF(A543="","",IF(C543="",70,VLOOKUP(I543,Hoja2!A:D,4,0)))</f>
        <v/>
      </c>
      <c r="AO543" s="109"/>
      <c r="AP543" s="109"/>
      <c r="AQ543" s="109"/>
      <c r="AR543" s="109"/>
      <c r="AS543" s="109"/>
      <c r="AT543" s="109"/>
      <c r="AU543" s="109"/>
      <c r="AV543" s="109"/>
      <c r="AW543" s="109"/>
      <c r="AX543" s="109"/>
      <c r="AY543" s="109"/>
      <c r="AZ543" s="109"/>
      <c r="BA543" s="109"/>
      <c r="BB543" s="109"/>
      <c r="BC543" s="109"/>
      <c r="BD543" s="109"/>
      <c r="BE543" s="109"/>
      <c r="BF543" s="109"/>
      <c r="BG543" s="109"/>
    </row>
    <row r="544" spans="1:59" ht="14.25" customHeight="1">
      <c r="A544" s="83"/>
      <c r="B544" s="83"/>
      <c r="C544" s="242"/>
      <c r="D544" s="83"/>
      <c r="E544" s="83"/>
      <c r="F544" s="83"/>
      <c r="G544" s="83"/>
      <c r="H544" s="83"/>
      <c r="I544" s="83"/>
      <c r="J544" s="83"/>
      <c r="K544" s="83"/>
      <c r="L544" s="83"/>
      <c r="M544" s="83"/>
      <c r="N544" s="83"/>
      <c r="O544" s="83"/>
      <c r="P544" s="83"/>
      <c r="Q544" s="83"/>
      <c r="R544" s="83"/>
      <c r="S544" s="83"/>
      <c r="T544" s="83"/>
      <c r="U544" s="83"/>
      <c r="V544" s="83"/>
      <c r="W544" s="83"/>
      <c r="X544" s="83"/>
      <c r="Y544" s="83"/>
      <c r="Z544" s="244"/>
      <c r="AA544" s="245"/>
      <c r="AB544" s="244" t="str">
        <f t="shared" si="17"/>
        <v/>
      </c>
      <c r="AC544" s="83"/>
      <c r="AD544" s="83"/>
      <c r="AE544" s="83"/>
      <c r="AF544" s="83"/>
      <c r="AG544" s="83"/>
      <c r="AH544" s="83"/>
      <c r="AI544" s="83"/>
      <c r="AJ544" s="83"/>
      <c r="AK544" s="83"/>
      <c r="AL544" s="248" t="str">
        <f t="shared" si="18"/>
        <v/>
      </c>
      <c r="AM544" s="250"/>
      <c r="AN544" s="228" t="str">
        <f>+IF(A544="","",IF(C544="",70,VLOOKUP(I544,Hoja2!A:D,4,0)))</f>
        <v/>
      </c>
      <c r="AO544" s="109"/>
      <c r="AP544" s="109"/>
      <c r="AQ544" s="109"/>
      <c r="AR544" s="109"/>
      <c r="AS544" s="109"/>
      <c r="AT544" s="109"/>
      <c r="AU544" s="109"/>
      <c r="AV544" s="109"/>
      <c r="AW544" s="109"/>
      <c r="AX544" s="109"/>
      <c r="AY544" s="109"/>
      <c r="AZ544" s="109"/>
      <c r="BA544" s="109"/>
      <c r="BB544" s="109"/>
      <c r="BC544" s="109"/>
      <c r="BD544" s="109"/>
      <c r="BE544" s="109"/>
      <c r="BF544" s="109"/>
      <c r="BG544" s="109"/>
    </row>
    <row r="545" spans="1:59" ht="14.25" customHeight="1">
      <c r="A545" s="83"/>
      <c r="B545" s="83"/>
      <c r="C545" s="242"/>
      <c r="D545" s="83"/>
      <c r="E545" s="83"/>
      <c r="F545" s="83"/>
      <c r="G545" s="83"/>
      <c r="H545" s="83"/>
      <c r="I545" s="83"/>
      <c r="J545" s="83"/>
      <c r="K545" s="83"/>
      <c r="L545" s="83"/>
      <c r="M545" s="83"/>
      <c r="N545" s="83"/>
      <c r="O545" s="83"/>
      <c r="P545" s="83"/>
      <c r="Q545" s="83"/>
      <c r="R545" s="83"/>
      <c r="S545" s="83"/>
      <c r="T545" s="83"/>
      <c r="U545" s="83"/>
      <c r="V545" s="83"/>
      <c r="W545" s="83"/>
      <c r="X545" s="83"/>
      <c r="Y545" s="83"/>
      <c r="Z545" s="244"/>
      <c r="AA545" s="245"/>
      <c r="AB545" s="244" t="str">
        <f t="shared" si="17"/>
        <v/>
      </c>
      <c r="AC545" s="83"/>
      <c r="AD545" s="83"/>
      <c r="AE545" s="83"/>
      <c r="AF545" s="83"/>
      <c r="AG545" s="83"/>
      <c r="AH545" s="83"/>
      <c r="AI545" s="83"/>
      <c r="AJ545" s="83"/>
      <c r="AK545" s="83"/>
      <c r="AL545" s="248" t="str">
        <f t="shared" si="18"/>
        <v/>
      </c>
      <c r="AM545" s="250"/>
      <c r="AN545" s="228" t="str">
        <f>+IF(A545="","",IF(C545="",70,VLOOKUP(I545,Hoja2!A:D,4,0)))</f>
        <v/>
      </c>
      <c r="AO545" s="109"/>
      <c r="AP545" s="109"/>
      <c r="AQ545" s="109"/>
      <c r="AR545" s="109"/>
      <c r="AS545" s="109"/>
      <c r="AT545" s="109"/>
      <c r="AU545" s="109"/>
      <c r="AV545" s="109"/>
      <c r="AW545" s="109"/>
      <c r="AX545" s="109"/>
      <c r="AY545" s="109"/>
      <c r="AZ545" s="109"/>
      <c r="BA545" s="109"/>
      <c r="BB545" s="109"/>
      <c r="BC545" s="109"/>
      <c r="BD545" s="109"/>
      <c r="BE545" s="109"/>
      <c r="BF545" s="109"/>
      <c r="BG545" s="109"/>
    </row>
    <row r="546" spans="1:59" ht="14.25" customHeight="1">
      <c r="A546" s="83"/>
      <c r="B546" s="83"/>
      <c r="C546" s="242"/>
      <c r="D546" s="83"/>
      <c r="E546" s="83"/>
      <c r="F546" s="83"/>
      <c r="G546" s="83"/>
      <c r="H546" s="83"/>
      <c r="I546" s="83"/>
      <c r="J546" s="83"/>
      <c r="K546" s="83"/>
      <c r="L546" s="83"/>
      <c r="M546" s="83"/>
      <c r="N546" s="83"/>
      <c r="O546" s="83"/>
      <c r="P546" s="83"/>
      <c r="Q546" s="83"/>
      <c r="R546" s="83"/>
      <c r="S546" s="83"/>
      <c r="T546" s="83"/>
      <c r="U546" s="83"/>
      <c r="V546" s="83"/>
      <c r="W546" s="83"/>
      <c r="X546" s="83"/>
      <c r="Y546" s="83"/>
      <c r="Z546" s="244"/>
      <c r="AA546" s="245"/>
      <c r="AB546" s="244" t="str">
        <f t="shared" si="17"/>
        <v/>
      </c>
      <c r="AC546" s="83"/>
      <c r="AD546" s="83"/>
      <c r="AE546" s="83"/>
      <c r="AF546" s="83"/>
      <c r="AG546" s="83"/>
      <c r="AH546" s="83"/>
      <c r="AI546" s="83"/>
      <c r="AJ546" s="83"/>
      <c r="AK546" s="83"/>
      <c r="AL546" s="248" t="str">
        <f t="shared" si="18"/>
        <v/>
      </c>
      <c r="AM546" s="250"/>
      <c r="AN546" s="228" t="str">
        <f>+IF(A546="","",IF(C546="",70,VLOOKUP(I546,Hoja2!A:D,4,0)))</f>
        <v/>
      </c>
      <c r="AO546" s="109"/>
      <c r="AP546" s="109"/>
      <c r="AQ546" s="109"/>
      <c r="AR546" s="109"/>
      <c r="AS546" s="109"/>
      <c r="AT546" s="109"/>
      <c r="AU546" s="109"/>
      <c r="AV546" s="109"/>
      <c r="AW546" s="109"/>
      <c r="AX546" s="109"/>
      <c r="AY546" s="109"/>
      <c r="AZ546" s="109"/>
      <c r="BA546" s="109"/>
      <c r="BB546" s="109"/>
      <c r="BC546" s="109"/>
      <c r="BD546" s="109"/>
      <c r="BE546" s="109"/>
      <c r="BF546" s="109"/>
      <c r="BG546" s="109"/>
    </row>
    <row r="547" spans="1:59" ht="14.25" customHeight="1">
      <c r="A547" s="83"/>
      <c r="B547" s="83"/>
      <c r="C547" s="242"/>
      <c r="D547" s="83"/>
      <c r="E547" s="83"/>
      <c r="F547" s="83"/>
      <c r="G547" s="83"/>
      <c r="H547" s="83"/>
      <c r="I547" s="83"/>
      <c r="J547" s="83"/>
      <c r="K547" s="83"/>
      <c r="L547" s="83"/>
      <c r="M547" s="83"/>
      <c r="N547" s="83"/>
      <c r="O547" s="83"/>
      <c r="P547" s="83"/>
      <c r="Q547" s="83"/>
      <c r="R547" s="83"/>
      <c r="S547" s="83"/>
      <c r="T547" s="83"/>
      <c r="U547" s="83"/>
      <c r="V547" s="83"/>
      <c r="W547" s="83"/>
      <c r="X547" s="83"/>
      <c r="Y547" s="83"/>
      <c r="Z547" s="244"/>
      <c r="AA547" s="245"/>
      <c r="AB547" s="244" t="str">
        <f t="shared" si="17"/>
        <v/>
      </c>
      <c r="AC547" s="83"/>
      <c r="AD547" s="83"/>
      <c r="AE547" s="83"/>
      <c r="AF547" s="83"/>
      <c r="AG547" s="83"/>
      <c r="AH547" s="83"/>
      <c r="AI547" s="83"/>
      <c r="AJ547" s="83"/>
      <c r="AK547" s="83"/>
      <c r="AL547" s="248" t="str">
        <f t="shared" si="18"/>
        <v/>
      </c>
      <c r="AM547" s="250"/>
      <c r="AN547" s="228" t="str">
        <f>+IF(A547="","",IF(C547="",70,VLOOKUP(I547,Hoja2!A:D,4,0)))</f>
        <v/>
      </c>
      <c r="AO547" s="109"/>
      <c r="AP547" s="109"/>
      <c r="AQ547" s="109"/>
      <c r="AR547" s="109"/>
      <c r="AS547" s="109"/>
      <c r="AT547" s="109"/>
      <c r="AU547" s="109"/>
      <c r="AV547" s="109"/>
      <c r="AW547" s="109"/>
      <c r="AX547" s="109"/>
      <c r="AY547" s="109"/>
      <c r="AZ547" s="109"/>
      <c r="BA547" s="109"/>
      <c r="BB547" s="109"/>
      <c r="BC547" s="109"/>
      <c r="BD547" s="109"/>
      <c r="BE547" s="109"/>
      <c r="BF547" s="109"/>
      <c r="BG547" s="109"/>
    </row>
    <row r="548" spans="1:59" ht="14.25" customHeight="1">
      <c r="A548" s="83"/>
      <c r="B548" s="83"/>
      <c r="C548" s="242"/>
      <c r="D548" s="83"/>
      <c r="E548" s="83"/>
      <c r="F548" s="83"/>
      <c r="G548" s="83"/>
      <c r="H548" s="83"/>
      <c r="I548" s="83"/>
      <c r="J548" s="83"/>
      <c r="K548" s="83"/>
      <c r="L548" s="83"/>
      <c r="M548" s="83"/>
      <c r="N548" s="83"/>
      <c r="O548" s="83"/>
      <c r="P548" s="83"/>
      <c r="Q548" s="83"/>
      <c r="R548" s="83"/>
      <c r="S548" s="83"/>
      <c r="T548" s="83"/>
      <c r="U548" s="83"/>
      <c r="V548" s="83"/>
      <c r="W548" s="83"/>
      <c r="X548" s="83"/>
      <c r="Y548" s="83"/>
      <c r="Z548" s="244"/>
      <c r="AA548" s="245"/>
      <c r="AB548" s="244" t="str">
        <f t="shared" si="17"/>
        <v/>
      </c>
      <c r="AC548" s="83"/>
      <c r="AD548" s="83"/>
      <c r="AE548" s="83"/>
      <c r="AF548" s="83"/>
      <c r="AG548" s="83"/>
      <c r="AH548" s="83"/>
      <c r="AI548" s="83"/>
      <c r="AJ548" s="83"/>
      <c r="AK548" s="83"/>
      <c r="AL548" s="248" t="str">
        <f t="shared" si="18"/>
        <v/>
      </c>
      <c r="AM548" s="250"/>
      <c r="AN548" s="228" t="str">
        <f>+IF(A548="","",IF(C548="",70,VLOOKUP(I548,Hoja2!A:D,4,0)))</f>
        <v/>
      </c>
      <c r="AO548" s="109"/>
      <c r="AP548" s="109"/>
      <c r="AQ548" s="109"/>
      <c r="AR548" s="109"/>
      <c r="AS548" s="109"/>
      <c r="AT548" s="109"/>
      <c r="AU548" s="109"/>
      <c r="AV548" s="109"/>
      <c r="AW548" s="109"/>
      <c r="AX548" s="109"/>
      <c r="AY548" s="109"/>
      <c r="AZ548" s="109"/>
      <c r="BA548" s="109"/>
      <c r="BB548" s="109"/>
      <c r="BC548" s="109"/>
      <c r="BD548" s="109"/>
      <c r="BE548" s="109"/>
      <c r="BF548" s="109"/>
      <c r="BG548" s="109"/>
    </row>
    <row r="549" spans="1:59" ht="14.25" customHeight="1">
      <c r="A549" s="83"/>
      <c r="B549" s="83"/>
      <c r="C549" s="242"/>
      <c r="D549" s="83"/>
      <c r="E549" s="83"/>
      <c r="F549" s="83"/>
      <c r="G549" s="83"/>
      <c r="H549" s="83"/>
      <c r="I549" s="83"/>
      <c r="J549" s="83"/>
      <c r="K549" s="83"/>
      <c r="L549" s="83"/>
      <c r="M549" s="83"/>
      <c r="N549" s="83"/>
      <c r="O549" s="83"/>
      <c r="P549" s="83"/>
      <c r="Q549" s="83"/>
      <c r="R549" s="83"/>
      <c r="S549" s="83"/>
      <c r="T549" s="83"/>
      <c r="U549" s="83"/>
      <c r="V549" s="83"/>
      <c r="W549" s="83"/>
      <c r="X549" s="83"/>
      <c r="Y549" s="83"/>
      <c r="Z549" s="244"/>
      <c r="AA549" s="245"/>
      <c r="AB549" s="244" t="str">
        <f t="shared" si="17"/>
        <v/>
      </c>
      <c r="AC549" s="83"/>
      <c r="AD549" s="83"/>
      <c r="AE549" s="83"/>
      <c r="AF549" s="83"/>
      <c r="AG549" s="83"/>
      <c r="AH549" s="83"/>
      <c r="AI549" s="83"/>
      <c r="AJ549" s="83"/>
      <c r="AK549" s="83"/>
      <c r="AL549" s="248" t="str">
        <f t="shared" si="18"/>
        <v/>
      </c>
      <c r="AM549" s="250"/>
      <c r="AN549" s="228" t="str">
        <f>+IF(A549="","",IF(C549="",70,VLOOKUP(I549,Hoja2!A:D,4,0)))</f>
        <v/>
      </c>
      <c r="AO549" s="109"/>
      <c r="AP549" s="109"/>
      <c r="AQ549" s="109"/>
      <c r="AR549" s="109"/>
      <c r="AS549" s="109"/>
      <c r="AT549" s="109"/>
      <c r="AU549" s="109"/>
      <c r="AV549" s="109"/>
      <c r="AW549" s="109"/>
      <c r="AX549" s="109"/>
      <c r="AY549" s="109"/>
      <c r="AZ549" s="109"/>
      <c r="BA549" s="109"/>
      <c r="BB549" s="109"/>
      <c r="BC549" s="109"/>
      <c r="BD549" s="109"/>
      <c r="BE549" s="109"/>
      <c r="BF549" s="109"/>
      <c r="BG549" s="109"/>
    </row>
    <row r="550" spans="1:59" ht="14.25" customHeight="1">
      <c r="A550" s="83"/>
      <c r="B550" s="83"/>
      <c r="C550" s="242"/>
      <c r="D550" s="83"/>
      <c r="E550" s="83"/>
      <c r="F550" s="83"/>
      <c r="G550" s="83"/>
      <c r="H550" s="83"/>
      <c r="I550" s="83"/>
      <c r="J550" s="83"/>
      <c r="K550" s="83"/>
      <c r="L550" s="83"/>
      <c r="M550" s="83"/>
      <c r="N550" s="83"/>
      <c r="O550" s="83"/>
      <c r="P550" s="83"/>
      <c r="Q550" s="83"/>
      <c r="R550" s="83"/>
      <c r="S550" s="83"/>
      <c r="T550" s="83"/>
      <c r="U550" s="83"/>
      <c r="V550" s="83"/>
      <c r="W550" s="83"/>
      <c r="X550" s="83"/>
      <c r="Y550" s="83"/>
      <c r="Z550" s="244"/>
      <c r="AA550" s="245"/>
      <c r="AB550" s="244" t="str">
        <f t="shared" si="17"/>
        <v/>
      </c>
      <c r="AC550" s="83"/>
      <c r="AD550" s="83"/>
      <c r="AE550" s="83"/>
      <c r="AF550" s="83"/>
      <c r="AG550" s="83"/>
      <c r="AH550" s="83"/>
      <c r="AI550" s="83"/>
      <c r="AJ550" s="83"/>
      <c r="AK550" s="83"/>
      <c r="AL550" s="248" t="str">
        <f t="shared" si="18"/>
        <v/>
      </c>
      <c r="AM550" s="250"/>
      <c r="AN550" s="228" t="str">
        <f>+IF(A550="","",IF(C550="",70,VLOOKUP(I550,Hoja2!A:D,4,0)))</f>
        <v/>
      </c>
      <c r="AO550" s="109"/>
      <c r="AP550" s="109"/>
      <c r="AQ550" s="109"/>
      <c r="AR550" s="109"/>
      <c r="AS550" s="109"/>
      <c r="AT550" s="109"/>
      <c r="AU550" s="109"/>
      <c r="AV550" s="109"/>
      <c r="AW550" s="109"/>
      <c r="AX550" s="109"/>
      <c r="AY550" s="109"/>
      <c r="AZ550" s="109"/>
      <c r="BA550" s="109"/>
      <c r="BB550" s="109"/>
      <c r="BC550" s="109"/>
      <c r="BD550" s="109"/>
      <c r="BE550" s="109"/>
      <c r="BF550" s="109"/>
      <c r="BG550" s="109"/>
    </row>
    <row r="551" spans="1:59" ht="14.25" customHeight="1">
      <c r="A551" s="83"/>
      <c r="B551" s="83"/>
      <c r="C551" s="242"/>
      <c r="D551" s="83"/>
      <c r="E551" s="83"/>
      <c r="F551" s="83"/>
      <c r="G551" s="83"/>
      <c r="H551" s="83"/>
      <c r="I551" s="83"/>
      <c r="J551" s="83"/>
      <c r="K551" s="83"/>
      <c r="L551" s="83"/>
      <c r="M551" s="83"/>
      <c r="N551" s="83"/>
      <c r="O551" s="83"/>
      <c r="P551" s="83"/>
      <c r="Q551" s="83"/>
      <c r="R551" s="83"/>
      <c r="S551" s="83"/>
      <c r="T551" s="83"/>
      <c r="U551" s="83"/>
      <c r="V551" s="83"/>
      <c r="W551" s="83"/>
      <c r="X551" s="83"/>
      <c r="Y551" s="83"/>
      <c r="Z551" s="244"/>
      <c r="AA551" s="245"/>
      <c r="AB551" s="244" t="str">
        <f t="shared" si="17"/>
        <v/>
      </c>
      <c r="AC551" s="83"/>
      <c r="AD551" s="83"/>
      <c r="AE551" s="83"/>
      <c r="AF551" s="83"/>
      <c r="AG551" s="83"/>
      <c r="AH551" s="83"/>
      <c r="AI551" s="83"/>
      <c r="AJ551" s="83"/>
      <c r="AK551" s="83"/>
      <c r="AL551" s="248" t="str">
        <f t="shared" si="18"/>
        <v/>
      </c>
      <c r="AM551" s="250"/>
      <c r="AN551" s="228" t="str">
        <f>+IF(A551="","",IF(C551="",70,VLOOKUP(I551,Hoja2!A:D,4,0)))</f>
        <v/>
      </c>
      <c r="AO551" s="109"/>
      <c r="AP551" s="109"/>
      <c r="AQ551" s="109"/>
      <c r="AR551" s="109"/>
      <c r="AS551" s="109"/>
      <c r="AT551" s="109"/>
      <c r="AU551" s="109"/>
      <c r="AV551" s="109"/>
      <c r="AW551" s="109"/>
      <c r="AX551" s="109"/>
      <c r="AY551" s="109"/>
      <c r="AZ551" s="109"/>
      <c r="BA551" s="109"/>
      <c r="BB551" s="109"/>
      <c r="BC551" s="109"/>
      <c r="BD551" s="109"/>
      <c r="BE551" s="109"/>
      <c r="BF551" s="109"/>
      <c r="BG551" s="109"/>
    </row>
    <row r="552" spans="1:59" ht="14.25" customHeight="1">
      <c r="A552" s="83"/>
      <c r="B552" s="83"/>
      <c r="C552" s="242"/>
      <c r="D552" s="83"/>
      <c r="E552" s="83"/>
      <c r="F552" s="83"/>
      <c r="G552" s="83"/>
      <c r="H552" s="83"/>
      <c r="I552" s="83"/>
      <c r="J552" s="83"/>
      <c r="K552" s="83"/>
      <c r="L552" s="83"/>
      <c r="M552" s="83"/>
      <c r="N552" s="83"/>
      <c r="O552" s="83"/>
      <c r="P552" s="83"/>
      <c r="Q552" s="83"/>
      <c r="R552" s="83"/>
      <c r="S552" s="83"/>
      <c r="T552" s="83"/>
      <c r="U552" s="83"/>
      <c r="V552" s="83"/>
      <c r="W552" s="83"/>
      <c r="X552" s="83"/>
      <c r="Y552" s="83"/>
      <c r="Z552" s="244"/>
      <c r="AA552" s="245"/>
      <c r="AB552" s="244" t="str">
        <f t="shared" si="17"/>
        <v/>
      </c>
      <c r="AC552" s="83"/>
      <c r="AD552" s="83"/>
      <c r="AE552" s="83"/>
      <c r="AF552" s="83"/>
      <c r="AG552" s="83"/>
      <c r="AH552" s="83"/>
      <c r="AI552" s="83"/>
      <c r="AJ552" s="83"/>
      <c r="AK552" s="83"/>
      <c r="AL552" s="248" t="str">
        <f t="shared" si="18"/>
        <v/>
      </c>
      <c r="AM552" s="250"/>
      <c r="AN552" s="228" t="str">
        <f>+IF(A552="","",IF(C552="",70,VLOOKUP(I552,Hoja2!A:D,4,0)))</f>
        <v/>
      </c>
      <c r="AO552" s="109"/>
      <c r="AP552" s="109"/>
      <c r="AQ552" s="109"/>
      <c r="AR552" s="109"/>
      <c r="AS552" s="109"/>
      <c r="AT552" s="109"/>
      <c r="AU552" s="109"/>
      <c r="AV552" s="109"/>
      <c r="AW552" s="109"/>
      <c r="AX552" s="109"/>
      <c r="AY552" s="109"/>
      <c r="AZ552" s="109"/>
      <c r="BA552" s="109"/>
      <c r="BB552" s="109"/>
      <c r="BC552" s="109"/>
      <c r="BD552" s="109"/>
      <c r="BE552" s="109"/>
      <c r="BF552" s="109"/>
      <c r="BG552" s="109"/>
    </row>
    <row r="553" spans="1:59" ht="14.25" customHeight="1">
      <c r="A553" s="83"/>
      <c r="B553" s="83"/>
      <c r="C553" s="242"/>
      <c r="D553" s="83"/>
      <c r="E553" s="83"/>
      <c r="F553" s="83"/>
      <c r="G553" s="83"/>
      <c r="H553" s="83"/>
      <c r="I553" s="83"/>
      <c r="J553" s="83"/>
      <c r="K553" s="83"/>
      <c r="L553" s="83"/>
      <c r="M553" s="83"/>
      <c r="N553" s="83"/>
      <c r="O553" s="83"/>
      <c r="P553" s="83"/>
      <c r="Q553" s="83"/>
      <c r="R553" s="83"/>
      <c r="S553" s="83"/>
      <c r="T553" s="83"/>
      <c r="U553" s="83"/>
      <c r="V553" s="83"/>
      <c r="W553" s="83"/>
      <c r="X553" s="83"/>
      <c r="Y553" s="83"/>
      <c r="Z553" s="244"/>
      <c r="AA553" s="245"/>
      <c r="AB553" s="244" t="str">
        <f t="shared" si="17"/>
        <v/>
      </c>
      <c r="AC553" s="83"/>
      <c r="AD553" s="83"/>
      <c r="AE553" s="83"/>
      <c r="AF553" s="83"/>
      <c r="AG553" s="83"/>
      <c r="AH553" s="83"/>
      <c r="AI553" s="83"/>
      <c r="AJ553" s="83"/>
      <c r="AK553" s="83"/>
      <c r="AL553" s="248" t="str">
        <f t="shared" si="18"/>
        <v/>
      </c>
      <c r="AM553" s="250"/>
      <c r="AN553" s="228" t="str">
        <f>+IF(A553="","",IF(C553="",70,VLOOKUP(I553,Hoja2!A:D,4,0)))</f>
        <v/>
      </c>
      <c r="AO553" s="109"/>
      <c r="AP553" s="109"/>
      <c r="AQ553" s="109"/>
      <c r="AR553" s="109"/>
      <c r="AS553" s="109"/>
      <c r="AT553" s="109"/>
      <c r="AU553" s="109"/>
      <c r="AV553" s="109"/>
      <c r="AW553" s="109"/>
      <c r="AX553" s="109"/>
      <c r="AY553" s="109"/>
      <c r="AZ553" s="109"/>
      <c r="BA553" s="109"/>
      <c r="BB553" s="109"/>
      <c r="BC553" s="109"/>
      <c r="BD553" s="109"/>
      <c r="BE553" s="109"/>
      <c r="BF553" s="109"/>
      <c r="BG553" s="109"/>
    </row>
    <row r="554" spans="1:59" ht="14.25" customHeight="1">
      <c r="A554" s="83"/>
      <c r="B554" s="83"/>
      <c r="C554" s="242"/>
      <c r="D554" s="83"/>
      <c r="E554" s="83"/>
      <c r="F554" s="83"/>
      <c r="G554" s="83"/>
      <c r="H554" s="83"/>
      <c r="I554" s="83"/>
      <c r="J554" s="83"/>
      <c r="K554" s="83"/>
      <c r="L554" s="83"/>
      <c r="M554" s="83"/>
      <c r="N554" s="83"/>
      <c r="O554" s="83"/>
      <c r="P554" s="83"/>
      <c r="Q554" s="83"/>
      <c r="R554" s="83"/>
      <c r="S554" s="83"/>
      <c r="T554" s="83"/>
      <c r="U554" s="83"/>
      <c r="V554" s="83"/>
      <c r="W554" s="83"/>
      <c r="X554" s="83"/>
      <c r="Y554" s="83"/>
      <c r="Z554" s="244"/>
      <c r="AA554" s="245"/>
      <c r="AB554" s="244" t="str">
        <f t="shared" si="17"/>
        <v/>
      </c>
      <c r="AC554" s="83"/>
      <c r="AD554" s="83"/>
      <c r="AE554" s="83"/>
      <c r="AF554" s="83"/>
      <c r="AG554" s="83"/>
      <c r="AH554" s="83"/>
      <c r="AI554" s="83"/>
      <c r="AJ554" s="83"/>
      <c r="AK554" s="83"/>
      <c r="AL554" s="248" t="str">
        <f t="shared" si="18"/>
        <v/>
      </c>
      <c r="AM554" s="250"/>
      <c r="AN554" s="228" t="str">
        <f>+IF(A554="","",IF(C554="",70,VLOOKUP(I554,Hoja2!A:D,4,0)))</f>
        <v/>
      </c>
      <c r="AO554" s="109"/>
      <c r="AP554" s="109"/>
      <c r="AQ554" s="109"/>
      <c r="AR554" s="109"/>
      <c r="AS554" s="109"/>
      <c r="AT554" s="109"/>
      <c r="AU554" s="109"/>
      <c r="AV554" s="109"/>
      <c r="AW554" s="109"/>
      <c r="AX554" s="109"/>
      <c r="AY554" s="109"/>
      <c r="AZ554" s="109"/>
      <c r="BA554" s="109"/>
      <c r="BB554" s="109"/>
      <c r="BC554" s="109"/>
      <c r="BD554" s="109"/>
      <c r="BE554" s="109"/>
      <c r="BF554" s="109"/>
      <c r="BG554" s="109"/>
    </row>
    <row r="555" spans="1:59" ht="14.25" customHeight="1">
      <c r="A555" s="83"/>
      <c r="B555" s="83"/>
      <c r="C555" s="242"/>
      <c r="D555" s="83"/>
      <c r="E555" s="83"/>
      <c r="F555" s="83"/>
      <c r="G555" s="83"/>
      <c r="H555" s="83"/>
      <c r="I555" s="83"/>
      <c r="J555" s="83"/>
      <c r="K555" s="83"/>
      <c r="L555" s="83"/>
      <c r="M555" s="83"/>
      <c r="N555" s="83"/>
      <c r="O555" s="83"/>
      <c r="P555" s="83"/>
      <c r="Q555" s="83"/>
      <c r="R555" s="83"/>
      <c r="S555" s="83"/>
      <c r="T555" s="83"/>
      <c r="U555" s="83"/>
      <c r="V555" s="83"/>
      <c r="W555" s="83"/>
      <c r="X555" s="83"/>
      <c r="Y555" s="83"/>
      <c r="Z555" s="244"/>
      <c r="AA555" s="245"/>
      <c r="AB555" s="244" t="str">
        <f t="shared" si="17"/>
        <v/>
      </c>
      <c r="AC555" s="83"/>
      <c r="AD555" s="83"/>
      <c r="AE555" s="83"/>
      <c r="AF555" s="83"/>
      <c r="AG555" s="83"/>
      <c r="AH555" s="83"/>
      <c r="AI555" s="83"/>
      <c r="AJ555" s="83"/>
      <c r="AK555" s="83"/>
      <c r="AL555" s="248" t="str">
        <f t="shared" si="18"/>
        <v/>
      </c>
      <c r="AM555" s="250"/>
      <c r="AN555" s="228" t="str">
        <f>+IF(A555="","",IF(C555="",70,VLOOKUP(I555,Hoja2!A:D,4,0)))</f>
        <v/>
      </c>
      <c r="AO555" s="109"/>
      <c r="AP555" s="109"/>
      <c r="AQ555" s="109"/>
      <c r="AR555" s="109"/>
      <c r="AS555" s="109"/>
      <c r="AT555" s="109"/>
      <c r="AU555" s="109"/>
      <c r="AV555" s="109"/>
      <c r="AW555" s="109"/>
      <c r="AX555" s="109"/>
      <c r="AY555" s="109"/>
      <c r="AZ555" s="109"/>
      <c r="BA555" s="109"/>
      <c r="BB555" s="109"/>
      <c r="BC555" s="109"/>
      <c r="BD555" s="109"/>
      <c r="BE555" s="109"/>
      <c r="BF555" s="109"/>
      <c r="BG555" s="109"/>
    </row>
    <row r="556" spans="1:59" ht="14.25" customHeight="1">
      <c r="A556" s="83"/>
      <c r="B556" s="83"/>
      <c r="C556" s="242"/>
      <c r="D556" s="83"/>
      <c r="E556" s="83"/>
      <c r="F556" s="83"/>
      <c r="G556" s="83"/>
      <c r="H556" s="83"/>
      <c r="I556" s="83"/>
      <c r="J556" s="83"/>
      <c r="K556" s="83"/>
      <c r="L556" s="83"/>
      <c r="M556" s="83"/>
      <c r="N556" s="83"/>
      <c r="O556" s="83"/>
      <c r="P556" s="83"/>
      <c r="Q556" s="83"/>
      <c r="R556" s="83"/>
      <c r="S556" s="83"/>
      <c r="T556" s="83"/>
      <c r="U556" s="83"/>
      <c r="V556" s="83"/>
      <c r="W556" s="83"/>
      <c r="X556" s="83"/>
      <c r="Y556" s="83"/>
      <c r="Z556" s="244"/>
      <c r="AA556" s="245"/>
      <c r="AB556" s="244" t="str">
        <f t="shared" si="17"/>
        <v/>
      </c>
      <c r="AC556" s="83"/>
      <c r="AD556" s="83"/>
      <c r="AE556" s="83"/>
      <c r="AF556" s="83"/>
      <c r="AG556" s="83"/>
      <c r="AH556" s="83"/>
      <c r="AI556" s="83"/>
      <c r="AJ556" s="83"/>
      <c r="AK556" s="83"/>
      <c r="AL556" s="248" t="str">
        <f t="shared" si="18"/>
        <v/>
      </c>
      <c r="AM556" s="250"/>
      <c r="AN556" s="228" t="str">
        <f>+IF(A556="","",IF(C556="",70,VLOOKUP(I556,Hoja2!A:D,4,0)))</f>
        <v/>
      </c>
      <c r="AO556" s="109"/>
      <c r="AP556" s="109"/>
      <c r="AQ556" s="109"/>
      <c r="AR556" s="109"/>
      <c r="AS556" s="109"/>
      <c r="AT556" s="109"/>
      <c r="AU556" s="109"/>
      <c r="AV556" s="109"/>
      <c r="AW556" s="109"/>
      <c r="AX556" s="109"/>
      <c r="AY556" s="109"/>
      <c r="AZ556" s="109"/>
      <c r="BA556" s="109"/>
      <c r="BB556" s="109"/>
      <c r="BC556" s="109"/>
      <c r="BD556" s="109"/>
      <c r="BE556" s="109"/>
      <c r="BF556" s="109"/>
      <c r="BG556" s="109"/>
    </row>
    <row r="557" spans="1:59" ht="14.25" customHeight="1">
      <c r="A557" s="83"/>
      <c r="B557" s="83"/>
      <c r="C557" s="242"/>
      <c r="D557" s="83"/>
      <c r="E557" s="83"/>
      <c r="F557" s="83"/>
      <c r="G557" s="83"/>
      <c r="H557" s="83"/>
      <c r="I557" s="83"/>
      <c r="J557" s="83"/>
      <c r="K557" s="83"/>
      <c r="L557" s="83"/>
      <c r="M557" s="83"/>
      <c r="N557" s="83"/>
      <c r="O557" s="83"/>
      <c r="P557" s="83"/>
      <c r="Q557" s="83"/>
      <c r="R557" s="83"/>
      <c r="S557" s="83"/>
      <c r="T557" s="83"/>
      <c r="U557" s="83"/>
      <c r="V557" s="83"/>
      <c r="W557" s="83"/>
      <c r="X557" s="83"/>
      <c r="Y557" s="83"/>
      <c r="Z557" s="244"/>
      <c r="AA557" s="245"/>
      <c r="AB557" s="244" t="str">
        <f t="shared" si="17"/>
        <v/>
      </c>
      <c r="AC557" s="83"/>
      <c r="AD557" s="83"/>
      <c r="AE557" s="83"/>
      <c r="AF557" s="83"/>
      <c r="AG557" s="83"/>
      <c r="AH557" s="83"/>
      <c r="AI557" s="83"/>
      <c r="AJ557" s="83"/>
      <c r="AK557" s="83"/>
      <c r="AL557" s="248" t="str">
        <f t="shared" si="18"/>
        <v/>
      </c>
      <c r="AM557" s="250"/>
      <c r="AN557" s="228" t="str">
        <f>+IF(A557="","",IF(C557="",70,VLOOKUP(I557,Hoja2!A:D,4,0)))</f>
        <v/>
      </c>
      <c r="AO557" s="109"/>
      <c r="AP557" s="109"/>
      <c r="AQ557" s="109"/>
      <c r="AR557" s="109"/>
      <c r="AS557" s="109"/>
      <c r="AT557" s="109"/>
      <c r="AU557" s="109"/>
      <c r="AV557" s="109"/>
      <c r="AW557" s="109"/>
      <c r="AX557" s="109"/>
      <c r="AY557" s="109"/>
      <c r="AZ557" s="109"/>
      <c r="BA557" s="109"/>
      <c r="BB557" s="109"/>
      <c r="BC557" s="109"/>
      <c r="BD557" s="109"/>
      <c r="BE557" s="109"/>
      <c r="BF557" s="109"/>
      <c r="BG557" s="109"/>
    </row>
    <row r="558" spans="1:59" ht="14.25" customHeight="1">
      <c r="A558" s="83"/>
      <c r="B558" s="83"/>
      <c r="C558" s="242"/>
      <c r="D558" s="83"/>
      <c r="E558" s="83"/>
      <c r="F558" s="83"/>
      <c r="G558" s="83"/>
      <c r="H558" s="83"/>
      <c r="I558" s="83"/>
      <c r="J558" s="83"/>
      <c r="K558" s="83"/>
      <c r="L558" s="83"/>
      <c r="M558" s="83"/>
      <c r="N558" s="83"/>
      <c r="O558" s="83"/>
      <c r="P558" s="83"/>
      <c r="Q558" s="83"/>
      <c r="R558" s="83"/>
      <c r="S558" s="83"/>
      <c r="T558" s="83"/>
      <c r="U558" s="83"/>
      <c r="V558" s="83"/>
      <c r="W558" s="83"/>
      <c r="X558" s="83"/>
      <c r="Y558" s="83"/>
      <c r="Z558" s="244"/>
      <c r="AA558" s="245"/>
      <c r="AB558" s="244" t="str">
        <f t="shared" si="17"/>
        <v/>
      </c>
      <c r="AC558" s="83"/>
      <c r="AD558" s="83"/>
      <c r="AE558" s="83"/>
      <c r="AF558" s="83"/>
      <c r="AG558" s="83"/>
      <c r="AH558" s="83"/>
      <c r="AI558" s="83"/>
      <c r="AJ558" s="83"/>
      <c r="AK558" s="83"/>
      <c r="AL558" s="248" t="str">
        <f t="shared" si="18"/>
        <v/>
      </c>
      <c r="AM558" s="250"/>
      <c r="AN558" s="228" t="str">
        <f>+IF(A558="","",IF(C558="",70,VLOOKUP(I558,Hoja2!A:D,4,0)))</f>
        <v/>
      </c>
      <c r="AO558" s="109"/>
      <c r="AP558" s="109"/>
      <c r="AQ558" s="109"/>
      <c r="AR558" s="109"/>
      <c r="AS558" s="109"/>
      <c r="AT558" s="109"/>
      <c r="AU558" s="109"/>
      <c r="AV558" s="109"/>
      <c r="AW558" s="109"/>
      <c r="AX558" s="109"/>
      <c r="AY558" s="109"/>
      <c r="AZ558" s="109"/>
      <c r="BA558" s="109"/>
      <c r="BB558" s="109"/>
      <c r="BC558" s="109"/>
      <c r="BD558" s="109"/>
      <c r="BE558" s="109"/>
      <c r="BF558" s="109"/>
      <c r="BG558" s="109"/>
    </row>
    <row r="559" spans="1:59" ht="14.25" customHeight="1">
      <c r="A559" s="83"/>
      <c r="B559" s="83"/>
      <c r="C559" s="242"/>
      <c r="D559" s="83"/>
      <c r="E559" s="83"/>
      <c r="F559" s="83"/>
      <c r="G559" s="83"/>
      <c r="H559" s="83"/>
      <c r="I559" s="83"/>
      <c r="J559" s="83"/>
      <c r="K559" s="83"/>
      <c r="L559" s="83"/>
      <c r="M559" s="83"/>
      <c r="N559" s="83"/>
      <c r="O559" s="83"/>
      <c r="P559" s="83"/>
      <c r="Q559" s="83"/>
      <c r="R559" s="83"/>
      <c r="S559" s="83"/>
      <c r="T559" s="83"/>
      <c r="U559" s="83"/>
      <c r="V559" s="83"/>
      <c r="W559" s="83"/>
      <c r="X559" s="83"/>
      <c r="Y559" s="83"/>
      <c r="Z559" s="244"/>
      <c r="AA559" s="245"/>
      <c r="AB559" s="244" t="str">
        <f t="shared" si="17"/>
        <v/>
      </c>
      <c r="AC559" s="83"/>
      <c r="AD559" s="83"/>
      <c r="AE559" s="83"/>
      <c r="AF559" s="83"/>
      <c r="AG559" s="83"/>
      <c r="AH559" s="83"/>
      <c r="AI559" s="83"/>
      <c r="AJ559" s="83"/>
      <c r="AK559" s="83"/>
      <c r="AL559" s="248" t="str">
        <f t="shared" si="18"/>
        <v/>
      </c>
      <c r="AM559" s="250"/>
      <c r="AN559" s="228" t="str">
        <f>+IF(A559="","",IF(C559="",70,VLOOKUP(I559,Hoja2!A:D,4,0)))</f>
        <v/>
      </c>
      <c r="AO559" s="109"/>
      <c r="AP559" s="109"/>
      <c r="AQ559" s="109"/>
      <c r="AR559" s="109"/>
      <c r="AS559" s="109"/>
      <c r="AT559" s="109"/>
      <c r="AU559" s="109"/>
      <c r="AV559" s="109"/>
      <c r="AW559" s="109"/>
      <c r="AX559" s="109"/>
      <c r="AY559" s="109"/>
      <c r="AZ559" s="109"/>
      <c r="BA559" s="109"/>
      <c r="BB559" s="109"/>
      <c r="BC559" s="109"/>
      <c r="BD559" s="109"/>
      <c r="BE559" s="109"/>
      <c r="BF559" s="109"/>
      <c r="BG559" s="109"/>
    </row>
    <row r="560" spans="1:59" ht="14.25" customHeight="1">
      <c r="A560" s="83"/>
      <c r="B560" s="83"/>
      <c r="C560" s="242"/>
      <c r="D560" s="83"/>
      <c r="E560" s="83"/>
      <c r="F560" s="83"/>
      <c r="G560" s="83"/>
      <c r="H560" s="83"/>
      <c r="I560" s="83"/>
      <c r="J560" s="83"/>
      <c r="K560" s="83"/>
      <c r="L560" s="83"/>
      <c r="M560" s="83"/>
      <c r="N560" s="83"/>
      <c r="O560" s="83"/>
      <c r="P560" s="83"/>
      <c r="Q560" s="83"/>
      <c r="R560" s="83"/>
      <c r="S560" s="83"/>
      <c r="T560" s="83"/>
      <c r="U560" s="83"/>
      <c r="V560" s="83"/>
      <c r="W560" s="83"/>
      <c r="X560" s="83"/>
      <c r="Y560" s="83"/>
      <c r="Z560" s="244"/>
      <c r="AA560" s="245"/>
      <c r="AB560" s="244" t="str">
        <f t="shared" si="17"/>
        <v/>
      </c>
      <c r="AC560" s="83"/>
      <c r="AD560" s="83"/>
      <c r="AE560" s="83"/>
      <c r="AF560" s="83"/>
      <c r="AG560" s="83"/>
      <c r="AH560" s="83"/>
      <c r="AI560" s="83"/>
      <c r="AJ560" s="83"/>
      <c r="AK560" s="83"/>
      <c r="AL560" s="248" t="str">
        <f t="shared" si="18"/>
        <v/>
      </c>
      <c r="AM560" s="250"/>
      <c r="AN560" s="228" t="str">
        <f>+IF(A560="","",IF(C560="",70,VLOOKUP(I560,Hoja2!A:D,4,0)))</f>
        <v/>
      </c>
      <c r="AO560" s="109"/>
      <c r="AP560" s="109"/>
      <c r="AQ560" s="109"/>
      <c r="AR560" s="109"/>
      <c r="AS560" s="109"/>
      <c r="AT560" s="109"/>
      <c r="AU560" s="109"/>
      <c r="AV560" s="109"/>
      <c r="AW560" s="109"/>
      <c r="AX560" s="109"/>
      <c r="AY560" s="109"/>
      <c r="AZ560" s="109"/>
      <c r="BA560" s="109"/>
      <c r="BB560" s="109"/>
      <c r="BC560" s="109"/>
      <c r="BD560" s="109"/>
      <c r="BE560" s="109"/>
      <c r="BF560" s="109"/>
      <c r="BG560" s="109"/>
    </row>
    <row r="561" spans="1:59" ht="14.25" customHeight="1">
      <c r="A561" s="83"/>
      <c r="B561" s="83"/>
      <c r="C561" s="242"/>
      <c r="D561" s="83"/>
      <c r="E561" s="83"/>
      <c r="F561" s="83"/>
      <c r="G561" s="83"/>
      <c r="H561" s="83"/>
      <c r="I561" s="83"/>
      <c r="J561" s="83"/>
      <c r="K561" s="83"/>
      <c r="L561" s="83"/>
      <c r="M561" s="83"/>
      <c r="N561" s="83"/>
      <c r="O561" s="83"/>
      <c r="P561" s="83"/>
      <c r="Q561" s="83"/>
      <c r="R561" s="83"/>
      <c r="S561" s="83"/>
      <c r="T561" s="83"/>
      <c r="U561" s="83"/>
      <c r="V561" s="83"/>
      <c r="W561" s="83"/>
      <c r="X561" s="83"/>
      <c r="Y561" s="83"/>
      <c r="Z561" s="244"/>
      <c r="AA561" s="245"/>
      <c r="AB561" s="244" t="str">
        <f t="shared" si="17"/>
        <v/>
      </c>
      <c r="AC561" s="83"/>
      <c r="AD561" s="83"/>
      <c r="AE561" s="83"/>
      <c r="AF561" s="83"/>
      <c r="AG561" s="83"/>
      <c r="AH561" s="83"/>
      <c r="AI561" s="83"/>
      <c r="AJ561" s="83"/>
      <c r="AK561" s="83"/>
      <c r="AL561" s="248" t="str">
        <f t="shared" si="18"/>
        <v/>
      </c>
      <c r="AM561" s="250"/>
      <c r="AN561" s="228" t="str">
        <f>+IF(A561="","",IF(C561="",70,VLOOKUP(I561,Hoja2!A:D,4,0)))</f>
        <v/>
      </c>
      <c r="AO561" s="109"/>
      <c r="AP561" s="109"/>
      <c r="AQ561" s="109"/>
      <c r="AR561" s="109"/>
      <c r="AS561" s="109"/>
      <c r="AT561" s="109"/>
      <c r="AU561" s="109"/>
      <c r="AV561" s="109"/>
      <c r="AW561" s="109"/>
      <c r="AX561" s="109"/>
      <c r="AY561" s="109"/>
      <c r="AZ561" s="109"/>
      <c r="BA561" s="109"/>
      <c r="BB561" s="109"/>
      <c r="BC561" s="109"/>
      <c r="BD561" s="109"/>
      <c r="BE561" s="109"/>
      <c r="BF561" s="109"/>
      <c r="BG561" s="109"/>
    </row>
    <row r="562" spans="1:59" ht="14.25" customHeight="1">
      <c r="A562" s="83"/>
      <c r="B562" s="83"/>
      <c r="C562" s="242"/>
      <c r="D562" s="83"/>
      <c r="E562" s="83"/>
      <c r="F562" s="83"/>
      <c r="G562" s="83"/>
      <c r="H562" s="83"/>
      <c r="I562" s="83"/>
      <c r="J562" s="83"/>
      <c r="K562" s="83"/>
      <c r="L562" s="83"/>
      <c r="M562" s="83"/>
      <c r="N562" s="83"/>
      <c r="O562" s="83"/>
      <c r="P562" s="83"/>
      <c r="Q562" s="83"/>
      <c r="R562" s="83"/>
      <c r="S562" s="83"/>
      <c r="T562" s="83"/>
      <c r="U562" s="83"/>
      <c r="V562" s="83"/>
      <c r="W562" s="83"/>
      <c r="X562" s="83"/>
      <c r="Y562" s="83"/>
      <c r="Z562" s="244"/>
      <c r="AA562" s="245"/>
      <c r="AB562" s="244" t="str">
        <f t="shared" si="17"/>
        <v/>
      </c>
      <c r="AC562" s="83"/>
      <c r="AD562" s="83"/>
      <c r="AE562" s="83"/>
      <c r="AF562" s="83"/>
      <c r="AG562" s="83"/>
      <c r="AH562" s="83"/>
      <c r="AI562" s="83"/>
      <c r="AJ562" s="83"/>
      <c r="AK562" s="83"/>
      <c r="AL562" s="248" t="str">
        <f t="shared" si="18"/>
        <v/>
      </c>
      <c r="AM562" s="250"/>
      <c r="AN562" s="228" t="str">
        <f>+IF(A562="","",IF(C562="",70,VLOOKUP(I562,Hoja2!A:D,4,0)))</f>
        <v/>
      </c>
      <c r="AO562" s="109"/>
      <c r="AP562" s="109"/>
      <c r="AQ562" s="109"/>
      <c r="AR562" s="109"/>
      <c r="AS562" s="109"/>
      <c r="AT562" s="109"/>
      <c r="AU562" s="109"/>
      <c r="AV562" s="109"/>
      <c r="AW562" s="109"/>
      <c r="AX562" s="109"/>
      <c r="AY562" s="109"/>
      <c r="AZ562" s="109"/>
      <c r="BA562" s="109"/>
      <c r="BB562" s="109"/>
      <c r="BC562" s="109"/>
      <c r="BD562" s="109"/>
      <c r="BE562" s="109"/>
      <c r="BF562" s="109"/>
      <c r="BG562" s="109"/>
    </row>
    <row r="563" spans="1:59" ht="14.25" customHeight="1">
      <c r="A563" s="83"/>
      <c r="B563" s="83"/>
      <c r="C563" s="242"/>
      <c r="D563" s="83"/>
      <c r="E563" s="83"/>
      <c r="F563" s="83"/>
      <c r="G563" s="83"/>
      <c r="H563" s="83"/>
      <c r="I563" s="83"/>
      <c r="J563" s="83"/>
      <c r="K563" s="83"/>
      <c r="L563" s="83"/>
      <c r="M563" s="83"/>
      <c r="N563" s="83"/>
      <c r="O563" s="83"/>
      <c r="P563" s="83"/>
      <c r="Q563" s="83"/>
      <c r="R563" s="83"/>
      <c r="S563" s="83"/>
      <c r="T563" s="83"/>
      <c r="U563" s="83"/>
      <c r="V563" s="83"/>
      <c r="W563" s="83"/>
      <c r="X563" s="83"/>
      <c r="Y563" s="83"/>
      <c r="Z563" s="244"/>
      <c r="AA563" s="245"/>
      <c r="AB563" s="244" t="str">
        <f t="shared" si="17"/>
        <v/>
      </c>
      <c r="AC563" s="83"/>
      <c r="AD563" s="83"/>
      <c r="AE563" s="83"/>
      <c r="AF563" s="83"/>
      <c r="AG563" s="83"/>
      <c r="AH563" s="83"/>
      <c r="AI563" s="83"/>
      <c r="AJ563" s="83"/>
      <c r="AK563" s="83"/>
      <c r="AL563" s="248" t="str">
        <f t="shared" si="18"/>
        <v/>
      </c>
      <c r="AM563" s="250"/>
      <c r="AN563" s="228" t="str">
        <f>+IF(A563="","",IF(C563="",70,VLOOKUP(I563,Hoja2!A:D,4,0)))</f>
        <v/>
      </c>
      <c r="AO563" s="109"/>
      <c r="AP563" s="109"/>
      <c r="AQ563" s="109"/>
      <c r="AR563" s="109"/>
      <c r="AS563" s="109"/>
      <c r="AT563" s="109"/>
      <c r="AU563" s="109"/>
      <c r="AV563" s="109"/>
      <c r="AW563" s="109"/>
      <c r="AX563" s="109"/>
      <c r="AY563" s="109"/>
      <c r="AZ563" s="109"/>
      <c r="BA563" s="109"/>
      <c r="BB563" s="109"/>
      <c r="BC563" s="109"/>
      <c r="BD563" s="109"/>
      <c r="BE563" s="109"/>
      <c r="BF563" s="109"/>
      <c r="BG563" s="109"/>
    </row>
    <row r="564" spans="1:59" ht="14.25" customHeight="1">
      <c r="A564" s="83"/>
      <c r="B564" s="83"/>
      <c r="C564" s="242"/>
      <c r="D564" s="83"/>
      <c r="E564" s="83"/>
      <c r="F564" s="83"/>
      <c r="G564" s="83"/>
      <c r="H564" s="83"/>
      <c r="I564" s="83"/>
      <c r="J564" s="83"/>
      <c r="K564" s="83"/>
      <c r="L564" s="83"/>
      <c r="M564" s="83"/>
      <c r="N564" s="83"/>
      <c r="O564" s="83"/>
      <c r="P564" s="83"/>
      <c r="Q564" s="83"/>
      <c r="R564" s="83"/>
      <c r="S564" s="83"/>
      <c r="T564" s="83"/>
      <c r="U564" s="83"/>
      <c r="V564" s="83"/>
      <c r="W564" s="83"/>
      <c r="X564" s="83"/>
      <c r="Y564" s="83"/>
      <c r="Z564" s="244"/>
      <c r="AA564" s="245"/>
      <c r="AB564" s="244" t="str">
        <f t="shared" si="17"/>
        <v/>
      </c>
      <c r="AC564" s="83"/>
      <c r="AD564" s="83"/>
      <c r="AE564" s="83"/>
      <c r="AF564" s="83"/>
      <c r="AG564" s="83"/>
      <c r="AH564" s="83"/>
      <c r="AI564" s="83"/>
      <c r="AJ564" s="83"/>
      <c r="AK564" s="83"/>
      <c r="AL564" s="248" t="str">
        <f t="shared" si="18"/>
        <v/>
      </c>
      <c r="AM564" s="250"/>
      <c r="AN564" s="228" t="str">
        <f>+IF(A564="","",IF(C564="",70,VLOOKUP(I564,Hoja2!A:D,4,0)))</f>
        <v/>
      </c>
      <c r="AO564" s="109"/>
      <c r="AP564" s="109"/>
      <c r="AQ564" s="109"/>
      <c r="AR564" s="109"/>
      <c r="AS564" s="109"/>
      <c r="AT564" s="109"/>
      <c r="AU564" s="109"/>
      <c r="AV564" s="109"/>
      <c r="AW564" s="109"/>
      <c r="AX564" s="109"/>
      <c r="AY564" s="109"/>
      <c r="AZ564" s="109"/>
      <c r="BA564" s="109"/>
      <c r="BB564" s="109"/>
      <c r="BC564" s="109"/>
      <c r="BD564" s="109"/>
      <c r="BE564" s="109"/>
      <c r="BF564" s="109"/>
      <c r="BG564" s="109"/>
    </row>
    <row r="565" spans="1:59" ht="14.25" customHeight="1">
      <c r="A565" s="83"/>
      <c r="B565" s="83"/>
      <c r="C565" s="242"/>
      <c r="D565" s="83"/>
      <c r="E565" s="83"/>
      <c r="F565" s="83"/>
      <c r="G565" s="83"/>
      <c r="H565" s="83"/>
      <c r="I565" s="83"/>
      <c r="J565" s="83"/>
      <c r="K565" s="83"/>
      <c r="L565" s="83"/>
      <c r="M565" s="83"/>
      <c r="N565" s="83"/>
      <c r="O565" s="83"/>
      <c r="P565" s="83"/>
      <c r="Q565" s="83"/>
      <c r="R565" s="83"/>
      <c r="S565" s="83"/>
      <c r="T565" s="83"/>
      <c r="U565" s="83"/>
      <c r="V565" s="83"/>
      <c r="W565" s="83"/>
      <c r="X565" s="83"/>
      <c r="Y565" s="83"/>
      <c r="Z565" s="244"/>
      <c r="AA565" s="245"/>
      <c r="AB565" s="244" t="str">
        <f t="shared" si="17"/>
        <v/>
      </c>
      <c r="AC565" s="83"/>
      <c r="AD565" s="83"/>
      <c r="AE565" s="83"/>
      <c r="AF565" s="83"/>
      <c r="AG565" s="83"/>
      <c r="AH565" s="83"/>
      <c r="AI565" s="83"/>
      <c r="AJ565" s="83"/>
      <c r="AK565" s="83"/>
      <c r="AL565" s="248" t="str">
        <f t="shared" si="18"/>
        <v/>
      </c>
      <c r="AM565" s="250"/>
      <c r="AN565" s="228" t="str">
        <f>+IF(A565="","",IF(C565="",70,VLOOKUP(I565,Hoja2!A:D,4,0)))</f>
        <v/>
      </c>
      <c r="AO565" s="109"/>
      <c r="AP565" s="109"/>
      <c r="AQ565" s="109"/>
      <c r="AR565" s="109"/>
      <c r="AS565" s="109"/>
      <c r="AT565" s="109"/>
      <c r="AU565" s="109"/>
      <c r="AV565" s="109"/>
      <c r="AW565" s="109"/>
      <c r="AX565" s="109"/>
      <c r="AY565" s="109"/>
      <c r="AZ565" s="109"/>
      <c r="BA565" s="109"/>
      <c r="BB565" s="109"/>
      <c r="BC565" s="109"/>
      <c r="BD565" s="109"/>
      <c r="BE565" s="109"/>
      <c r="BF565" s="109"/>
      <c r="BG565" s="109"/>
    </row>
    <row r="566" spans="1:59" ht="14.25" customHeight="1">
      <c r="A566" s="83"/>
      <c r="B566" s="83"/>
      <c r="C566" s="242"/>
      <c r="D566" s="83"/>
      <c r="E566" s="83"/>
      <c r="F566" s="83"/>
      <c r="G566" s="83"/>
      <c r="H566" s="83"/>
      <c r="I566" s="83"/>
      <c r="J566" s="83"/>
      <c r="K566" s="83"/>
      <c r="L566" s="83"/>
      <c r="M566" s="83"/>
      <c r="N566" s="83"/>
      <c r="O566" s="83"/>
      <c r="P566" s="83"/>
      <c r="Q566" s="83"/>
      <c r="R566" s="83"/>
      <c r="S566" s="83"/>
      <c r="T566" s="83"/>
      <c r="U566" s="83"/>
      <c r="V566" s="83"/>
      <c r="W566" s="83"/>
      <c r="X566" s="83"/>
      <c r="Y566" s="83"/>
      <c r="Z566" s="244"/>
      <c r="AA566" s="245"/>
      <c r="AB566" s="244" t="str">
        <f t="shared" si="17"/>
        <v/>
      </c>
      <c r="AC566" s="83"/>
      <c r="AD566" s="83"/>
      <c r="AE566" s="83"/>
      <c r="AF566" s="83"/>
      <c r="AG566" s="83"/>
      <c r="AH566" s="83"/>
      <c r="AI566" s="83"/>
      <c r="AJ566" s="83"/>
      <c r="AK566" s="83"/>
      <c r="AL566" s="248" t="str">
        <f t="shared" si="18"/>
        <v/>
      </c>
      <c r="AM566" s="250"/>
      <c r="AN566" s="228" t="str">
        <f>+IF(A566="","",IF(C566="",70,VLOOKUP(I566,Hoja2!A:D,4,0)))</f>
        <v/>
      </c>
      <c r="AO566" s="109"/>
      <c r="AP566" s="109"/>
      <c r="AQ566" s="109"/>
      <c r="AR566" s="109"/>
      <c r="AS566" s="109"/>
      <c r="AT566" s="109"/>
      <c r="AU566" s="109"/>
      <c r="AV566" s="109"/>
      <c r="AW566" s="109"/>
      <c r="AX566" s="109"/>
      <c r="AY566" s="109"/>
      <c r="AZ566" s="109"/>
      <c r="BA566" s="109"/>
      <c r="BB566" s="109"/>
      <c r="BC566" s="109"/>
      <c r="BD566" s="109"/>
      <c r="BE566" s="109"/>
      <c r="BF566" s="109"/>
      <c r="BG566" s="109"/>
    </row>
    <row r="567" spans="1:59" ht="14.25" customHeight="1">
      <c r="A567" s="83"/>
      <c r="B567" s="83"/>
      <c r="C567" s="242"/>
      <c r="D567" s="83"/>
      <c r="E567" s="83"/>
      <c r="F567" s="83"/>
      <c r="G567" s="83"/>
      <c r="H567" s="83"/>
      <c r="I567" s="83"/>
      <c r="J567" s="83"/>
      <c r="K567" s="83"/>
      <c r="L567" s="83"/>
      <c r="M567" s="83"/>
      <c r="N567" s="83"/>
      <c r="O567" s="83"/>
      <c r="P567" s="83"/>
      <c r="Q567" s="83"/>
      <c r="R567" s="83"/>
      <c r="S567" s="83"/>
      <c r="T567" s="83"/>
      <c r="U567" s="83"/>
      <c r="V567" s="83"/>
      <c r="W567" s="83"/>
      <c r="X567" s="83"/>
      <c r="Y567" s="83"/>
      <c r="Z567" s="244"/>
      <c r="AA567" s="245"/>
      <c r="AB567" s="244" t="str">
        <f t="shared" si="17"/>
        <v/>
      </c>
      <c r="AC567" s="83"/>
      <c r="AD567" s="83"/>
      <c r="AE567" s="83"/>
      <c r="AF567" s="83"/>
      <c r="AG567" s="83"/>
      <c r="AH567" s="83"/>
      <c r="AI567" s="83"/>
      <c r="AJ567" s="83"/>
      <c r="AK567" s="83"/>
      <c r="AL567" s="248" t="str">
        <f t="shared" si="18"/>
        <v/>
      </c>
      <c r="AM567" s="250"/>
      <c r="AN567" s="228" t="str">
        <f>+IF(A567="","",IF(C567="",70,VLOOKUP(I567,Hoja2!A:D,4,0)))</f>
        <v/>
      </c>
      <c r="AO567" s="109"/>
      <c r="AP567" s="109"/>
      <c r="AQ567" s="109"/>
      <c r="AR567" s="109"/>
      <c r="AS567" s="109"/>
      <c r="AT567" s="109"/>
      <c r="AU567" s="109"/>
      <c r="AV567" s="109"/>
      <c r="AW567" s="109"/>
      <c r="AX567" s="109"/>
      <c r="AY567" s="109"/>
      <c r="AZ567" s="109"/>
      <c r="BA567" s="109"/>
      <c r="BB567" s="109"/>
      <c r="BC567" s="109"/>
      <c r="BD567" s="109"/>
      <c r="BE567" s="109"/>
      <c r="BF567" s="109"/>
      <c r="BG567" s="109"/>
    </row>
    <row r="568" spans="1:59" ht="14.25" customHeight="1">
      <c r="A568" s="83"/>
      <c r="B568" s="83"/>
      <c r="C568" s="242"/>
      <c r="D568" s="83"/>
      <c r="E568" s="83"/>
      <c r="F568" s="83"/>
      <c r="G568" s="83"/>
      <c r="H568" s="83"/>
      <c r="I568" s="83"/>
      <c r="J568" s="83"/>
      <c r="K568" s="83"/>
      <c r="L568" s="83"/>
      <c r="M568" s="83"/>
      <c r="N568" s="83"/>
      <c r="O568" s="83"/>
      <c r="P568" s="83"/>
      <c r="Q568" s="83"/>
      <c r="R568" s="83"/>
      <c r="S568" s="83"/>
      <c r="T568" s="83"/>
      <c r="U568" s="83"/>
      <c r="V568" s="83"/>
      <c r="W568" s="83"/>
      <c r="X568" s="83"/>
      <c r="Y568" s="83"/>
      <c r="Z568" s="244"/>
      <c r="AA568" s="245"/>
      <c r="AB568" s="244" t="str">
        <f t="shared" si="17"/>
        <v/>
      </c>
      <c r="AC568" s="83"/>
      <c r="AD568" s="83"/>
      <c r="AE568" s="83"/>
      <c r="AF568" s="83"/>
      <c r="AG568" s="83"/>
      <c r="AH568" s="83"/>
      <c r="AI568" s="83"/>
      <c r="AJ568" s="83"/>
      <c r="AK568" s="83"/>
      <c r="AL568" s="248" t="str">
        <f t="shared" si="18"/>
        <v/>
      </c>
      <c r="AM568" s="250"/>
      <c r="AN568" s="228" t="str">
        <f>+IF(A568="","",IF(C568="",70,VLOOKUP(I568,Hoja2!A:D,4,0)))</f>
        <v/>
      </c>
      <c r="AO568" s="109"/>
      <c r="AP568" s="109"/>
      <c r="AQ568" s="109"/>
      <c r="AR568" s="109"/>
      <c r="AS568" s="109"/>
      <c r="AT568" s="109"/>
      <c r="AU568" s="109"/>
      <c r="AV568" s="109"/>
      <c r="AW568" s="109"/>
      <c r="AX568" s="109"/>
      <c r="AY568" s="109"/>
      <c r="AZ568" s="109"/>
      <c r="BA568" s="109"/>
      <c r="BB568" s="109"/>
      <c r="BC568" s="109"/>
      <c r="BD568" s="109"/>
      <c r="BE568" s="109"/>
      <c r="BF568" s="109"/>
      <c r="BG568" s="109"/>
    </row>
    <row r="569" spans="1:59" ht="14.25" customHeight="1">
      <c r="A569" s="83"/>
      <c r="B569" s="83"/>
      <c r="C569" s="242"/>
      <c r="D569" s="83"/>
      <c r="E569" s="83"/>
      <c r="F569" s="83"/>
      <c r="G569" s="83"/>
      <c r="H569" s="83"/>
      <c r="I569" s="83"/>
      <c r="J569" s="83"/>
      <c r="K569" s="83"/>
      <c r="L569" s="83"/>
      <c r="M569" s="83"/>
      <c r="N569" s="83"/>
      <c r="O569" s="83"/>
      <c r="P569" s="83"/>
      <c r="Q569" s="83"/>
      <c r="R569" s="83"/>
      <c r="S569" s="83"/>
      <c r="T569" s="83"/>
      <c r="U569" s="83"/>
      <c r="V569" s="83"/>
      <c r="W569" s="83"/>
      <c r="X569" s="83"/>
      <c r="Y569" s="83"/>
      <c r="Z569" s="244"/>
      <c r="AA569" s="245"/>
      <c r="AB569" s="244" t="str">
        <f t="shared" si="17"/>
        <v/>
      </c>
      <c r="AC569" s="83"/>
      <c r="AD569" s="83"/>
      <c r="AE569" s="83"/>
      <c r="AF569" s="83"/>
      <c r="AG569" s="83"/>
      <c r="AH569" s="83"/>
      <c r="AI569" s="83"/>
      <c r="AJ569" s="83"/>
      <c r="AK569" s="83"/>
      <c r="AL569" s="248" t="str">
        <f t="shared" si="18"/>
        <v/>
      </c>
      <c r="AM569" s="250"/>
      <c r="AN569" s="228" t="str">
        <f>+IF(A569="","",IF(C569="",70,VLOOKUP(I569,Hoja2!A:D,4,0)))</f>
        <v/>
      </c>
      <c r="AO569" s="109"/>
      <c r="AP569" s="109"/>
      <c r="AQ569" s="109"/>
      <c r="AR569" s="109"/>
      <c r="AS569" s="109"/>
      <c r="AT569" s="109"/>
      <c r="AU569" s="109"/>
      <c r="AV569" s="109"/>
      <c r="AW569" s="109"/>
      <c r="AX569" s="109"/>
      <c r="AY569" s="109"/>
      <c r="AZ569" s="109"/>
      <c r="BA569" s="109"/>
      <c r="BB569" s="109"/>
      <c r="BC569" s="109"/>
      <c r="BD569" s="109"/>
      <c r="BE569" s="109"/>
      <c r="BF569" s="109"/>
      <c r="BG569" s="109"/>
    </row>
    <row r="570" spans="1:59" ht="14.25" customHeight="1">
      <c r="A570" s="83"/>
      <c r="B570" s="83"/>
      <c r="C570" s="242"/>
      <c r="D570" s="83"/>
      <c r="E570" s="83"/>
      <c r="F570" s="83"/>
      <c r="G570" s="83"/>
      <c r="H570" s="83"/>
      <c r="I570" s="83"/>
      <c r="J570" s="83"/>
      <c r="K570" s="83"/>
      <c r="L570" s="83"/>
      <c r="M570" s="83"/>
      <c r="N570" s="83"/>
      <c r="O570" s="83"/>
      <c r="P570" s="83"/>
      <c r="Q570" s="83"/>
      <c r="R570" s="83"/>
      <c r="S570" s="83"/>
      <c r="T570" s="83"/>
      <c r="U570" s="83"/>
      <c r="V570" s="83"/>
      <c r="W570" s="83"/>
      <c r="X570" s="83"/>
      <c r="Y570" s="83"/>
      <c r="Z570" s="244"/>
      <c r="AA570" s="245"/>
      <c r="AB570" s="244" t="str">
        <f t="shared" si="17"/>
        <v/>
      </c>
      <c r="AC570" s="83"/>
      <c r="AD570" s="83"/>
      <c r="AE570" s="83"/>
      <c r="AF570" s="83"/>
      <c r="AG570" s="83"/>
      <c r="AH570" s="83"/>
      <c r="AI570" s="83"/>
      <c r="AJ570" s="83"/>
      <c r="AK570" s="83"/>
      <c r="AL570" s="248" t="str">
        <f t="shared" si="18"/>
        <v/>
      </c>
      <c r="AM570" s="250"/>
      <c r="AN570" s="228" t="str">
        <f>+IF(A570="","",IF(C570="",70,VLOOKUP(I570,Hoja2!A:D,4,0)))</f>
        <v/>
      </c>
      <c r="AO570" s="109"/>
      <c r="AP570" s="109"/>
      <c r="AQ570" s="109"/>
      <c r="AR570" s="109"/>
      <c r="AS570" s="109"/>
      <c r="AT570" s="109"/>
      <c r="AU570" s="109"/>
      <c r="AV570" s="109"/>
      <c r="AW570" s="109"/>
      <c r="AX570" s="109"/>
      <c r="AY570" s="109"/>
      <c r="AZ570" s="109"/>
      <c r="BA570" s="109"/>
      <c r="BB570" s="109"/>
      <c r="BC570" s="109"/>
      <c r="BD570" s="109"/>
      <c r="BE570" s="109"/>
      <c r="BF570" s="109"/>
      <c r="BG570" s="109"/>
    </row>
    <row r="571" spans="1:59" ht="14.25" customHeight="1">
      <c r="A571" s="83"/>
      <c r="B571" s="83"/>
      <c r="C571" s="242"/>
      <c r="D571" s="83"/>
      <c r="E571" s="83"/>
      <c r="F571" s="83"/>
      <c r="G571" s="83"/>
      <c r="H571" s="83"/>
      <c r="I571" s="83"/>
      <c r="J571" s="83"/>
      <c r="K571" s="83"/>
      <c r="L571" s="83"/>
      <c r="M571" s="83"/>
      <c r="N571" s="83"/>
      <c r="O571" s="83"/>
      <c r="P571" s="83"/>
      <c r="Q571" s="83"/>
      <c r="R571" s="83"/>
      <c r="S571" s="83"/>
      <c r="T571" s="83"/>
      <c r="U571" s="83"/>
      <c r="V571" s="83"/>
      <c r="W571" s="83"/>
      <c r="X571" s="83"/>
      <c r="Y571" s="83"/>
      <c r="Z571" s="244"/>
      <c r="AA571" s="245"/>
      <c r="AB571" s="244" t="str">
        <f t="shared" si="17"/>
        <v/>
      </c>
      <c r="AC571" s="83"/>
      <c r="AD571" s="83"/>
      <c r="AE571" s="83"/>
      <c r="AF571" s="83"/>
      <c r="AG571" s="83"/>
      <c r="AH571" s="83"/>
      <c r="AI571" s="83"/>
      <c r="AJ571" s="83"/>
      <c r="AK571" s="83"/>
      <c r="AL571" s="248" t="str">
        <f t="shared" si="18"/>
        <v/>
      </c>
      <c r="AM571" s="250"/>
      <c r="AN571" s="228" t="str">
        <f>+IF(A571="","",IF(C571="",70,VLOOKUP(I571,Hoja2!A:D,4,0)))</f>
        <v/>
      </c>
      <c r="AO571" s="109"/>
      <c r="AP571" s="109"/>
      <c r="AQ571" s="109"/>
      <c r="AR571" s="109"/>
      <c r="AS571" s="109"/>
      <c r="AT571" s="109"/>
      <c r="AU571" s="109"/>
      <c r="AV571" s="109"/>
      <c r="AW571" s="109"/>
      <c r="AX571" s="109"/>
      <c r="AY571" s="109"/>
      <c r="AZ571" s="109"/>
      <c r="BA571" s="109"/>
      <c r="BB571" s="109"/>
      <c r="BC571" s="109"/>
      <c r="BD571" s="109"/>
      <c r="BE571" s="109"/>
      <c r="BF571" s="109"/>
      <c r="BG571" s="109"/>
    </row>
    <row r="572" spans="1:59" ht="14.25" customHeight="1">
      <c r="A572" s="83"/>
      <c r="B572" s="83"/>
      <c r="C572" s="242"/>
      <c r="D572" s="83"/>
      <c r="E572" s="83"/>
      <c r="F572" s="83"/>
      <c r="G572" s="83"/>
      <c r="H572" s="83"/>
      <c r="I572" s="83"/>
      <c r="J572" s="83"/>
      <c r="K572" s="83"/>
      <c r="L572" s="83"/>
      <c r="M572" s="83"/>
      <c r="N572" s="83"/>
      <c r="O572" s="83"/>
      <c r="P572" s="83"/>
      <c r="Q572" s="83"/>
      <c r="R572" s="83"/>
      <c r="S572" s="83"/>
      <c r="T572" s="83"/>
      <c r="U572" s="83"/>
      <c r="V572" s="83"/>
      <c r="W572" s="83"/>
      <c r="X572" s="83"/>
      <c r="Y572" s="83"/>
      <c r="Z572" s="244"/>
      <c r="AA572" s="245"/>
      <c r="AB572" s="244" t="str">
        <f t="shared" si="17"/>
        <v/>
      </c>
      <c r="AC572" s="83"/>
      <c r="AD572" s="83"/>
      <c r="AE572" s="83"/>
      <c r="AF572" s="83"/>
      <c r="AG572" s="83"/>
      <c r="AH572" s="83"/>
      <c r="AI572" s="83"/>
      <c r="AJ572" s="83"/>
      <c r="AK572" s="83"/>
      <c r="AL572" s="248" t="str">
        <f t="shared" si="18"/>
        <v/>
      </c>
      <c r="AM572" s="250"/>
      <c r="AN572" s="228" t="str">
        <f>+IF(A572="","",IF(C572="",70,VLOOKUP(I572,Hoja2!A:D,4,0)))</f>
        <v/>
      </c>
      <c r="AO572" s="109"/>
      <c r="AP572" s="109"/>
      <c r="AQ572" s="109"/>
      <c r="AR572" s="109"/>
      <c r="AS572" s="109"/>
      <c r="AT572" s="109"/>
      <c r="AU572" s="109"/>
      <c r="AV572" s="109"/>
      <c r="AW572" s="109"/>
      <c r="AX572" s="109"/>
      <c r="AY572" s="109"/>
      <c r="AZ572" s="109"/>
      <c r="BA572" s="109"/>
      <c r="BB572" s="109"/>
      <c r="BC572" s="109"/>
      <c r="BD572" s="109"/>
      <c r="BE572" s="109"/>
      <c r="BF572" s="109"/>
      <c r="BG572" s="109"/>
    </row>
    <row r="573" spans="1:59" ht="14.25" customHeight="1">
      <c r="A573" s="83"/>
      <c r="B573" s="83"/>
      <c r="C573" s="242"/>
      <c r="D573" s="83"/>
      <c r="E573" s="83"/>
      <c r="F573" s="83"/>
      <c r="G573" s="83"/>
      <c r="H573" s="83"/>
      <c r="I573" s="83"/>
      <c r="J573" s="83"/>
      <c r="K573" s="83"/>
      <c r="L573" s="83"/>
      <c r="M573" s="83"/>
      <c r="N573" s="83"/>
      <c r="O573" s="83"/>
      <c r="P573" s="83"/>
      <c r="Q573" s="83"/>
      <c r="R573" s="83"/>
      <c r="S573" s="83"/>
      <c r="T573" s="83"/>
      <c r="U573" s="83"/>
      <c r="V573" s="83"/>
      <c r="W573" s="83"/>
      <c r="X573" s="83"/>
      <c r="Y573" s="83"/>
      <c r="Z573" s="244"/>
      <c r="AA573" s="245"/>
      <c r="AB573" s="244" t="str">
        <f t="shared" si="17"/>
        <v/>
      </c>
      <c r="AC573" s="83"/>
      <c r="AD573" s="83"/>
      <c r="AE573" s="83"/>
      <c r="AF573" s="83"/>
      <c r="AG573" s="83"/>
      <c r="AH573" s="83"/>
      <c r="AI573" s="83"/>
      <c r="AJ573" s="83"/>
      <c r="AK573" s="83"/>
      <c r="AL573" s="248" t="str">
        <f t="shared" si="18"/>
        <v/>
      </c>
      <c r="AM573" s="250"/>
      <c r="AN573" s="228" t="str">
        <f>+IF(A573="","",IF(C573="",70,VLOOKUP(I573,Hoja2!A:D,4,0)))</f>
        <v/>
      </c>
      <c r="AO573" s="109"/>
      <c r="AP573" s="109"/>
      <c r="AQ573" s="109"/>
      <c r="AR573" s="109"/>
      <c r="AS573" s="109"/>
      <c r="AT573" s="109"/>
      <c r="AU573" s="109"/>
      <c r="AV573" s="109"/>
      <c r="AW573" s="109"/>
      <c r="AX573" s="109"/>
      <c r="AY573" s="109"/>
      <c r="AZ573" s="109"/>
      <c r="BA573" s="109"/>
      <c r="BB573" s="109"/>
      <c r="BC573" s="109"/>
      <c r="BD573" s="109"/>
      <c r="BE573" s="109"/>
      <c r="BF573" s="109"/>
      <c r="BG573" s="109"/>
    </row>
    <row r="574" spans="1:59" ht="14.25" customHeight="1">
      <c r="A574" s="83"/>
      <c r="B574" s="83"/>
      <c r="C574" s="242"/>
      <c r="D574" s="83"/>
      <c r="E574" s="83"/>
      <c r="F574" s="83"/>
      <c r="G574" s="83"/>
      <c r="H574" s="83"/>
      <c r="I574" s="83"/>
      <c r="J574" s="83"/>
      <c r="K574" s="83"/>
      <c r="L574" s="83"/>
      <c r="M574" s="83"/>
      <c r="N574" s="83"/>
      <c r="O574" s="83"/>
      <c r="P574" s="83"/>
      <c r="Q574" s="83"/>
      <c r="R574" s="83"/>
      <c r="S574" s="83"/>
      <c r="T574" s="83"/>
      <c r="U574" s="83"/>
      <c r="V574" s="83"/>
      <c r="W574" s="83"/>
      <c r="X574" s="83"/>
      <c r="Y574" s="83"/>
      <c r="Z574" s="244"/>
      <c r="AA574" s="245"/>
      <c r="AB574" s="244" t="str">
        <f t="shared" si="17"/>
        <v/>
      </c>
      <c r="AC574" s="83"/>
      <c r="AD574" s="83"/>
      <c r="AE574" s="83"/>
      <c r="AF574" s="83"/>
      <c r="AG574" s="83"/>
      <c r="AH574" s="83"/>
      <c r="AI574" s="83"/>
      <c r="AJ574" s="83"/>
      <c r="AK574" s="83"/>
      <c r="AL574" s="248" t="str">
        <f t="shared" si="18"/>
        <v/>
      </c>
      <c r="AM574" s="250"/>
      <c r="AN574" s="228" t="str">
        <f>+IF(A574="","",IF(C574="",70,VLOOKUP(I574,Hoja2!A:D,4,0)))</f>
        <v/>
      </c>
      <c r="AO574" s="109"/>
      <c r="AP574" s="109"/>
      <c r="AQ574" s="109"/>
      <c r="AR574" s="109"/>
      <c r="AS574" s="109"/>
      <c r="AT574" s="109"/>
      <c r="AU574" s="109"/>
      <c r="AV574" s="109"/>
      <c r="AW574" s="109"/>
      <c r="AX574" s="109"/>
      <c r="AY574" s="109"/>
      <c r="AZ574" s="109"/>
      <c r="BA574" s="109"/>
      <c r="BB574" s="109"/>
      <c r="BC574" s="109"/>
      <c r="BD574" s="109"/>
      <c r="BE574" s="109"/>
      <c r="BF574" s="109"/>
      <c r="BG574" s="109"/>
    </row>
    <row r="575" spans="1:59" ht="14.25" customHeight="1">
      <c r="A575" s="83"/>
      <c r="B575" s="83"/>
      <c r="C575" s="242"/>
      <c r="D575" s="83"/>
      <c r="E575" s="83"/>
      <c r="F575" s="83"/>
      <c r="G575" s="83"/>
      <c r="H575" s="83"/>
      <c r="I575" s="83"/>
      <c r="J575" s="83"/>
      <c r="K575" s="83"/>
      <c r="L575" s="83"/>
      <c r="M575" s="83"/>
      <c r="N575" s="83"/>
      <c r="O575" s="83"/>
      <c r="P575" s="83"/>
      <c r="Q575" s="83"/>
      <c r="R575" s="83"/>
      <c r="S575" s="83"/>
      <c r="T575" s="83"/>
      <c r="U575" s="83"/>
      <c r="V575" s="83"/>
      <c r="W575" s="83"/>
      <c r="X575" s="83"/>
      <c r="Y575" s="83"/>
      <c r="Z575" s="244"/>
      <c r="AA575" s="245"/>
      <c r="AB575" s="244" t="str">
        <f t="shared" si="17"/>
        <v/>
      </c>
      <c r="AC575" s="83"/>
      <c r="AD575" s="83"/>
      <c r="AE575" s="83"/>
      <c r="AF575" s="83"/>
      <c r="AG575" s="83"/>
      <c r="AH575" s="83"/>
      <c r="AI575" s="83"/>
      <c r="AJ575" s="83"/>
      <c r="AK575" s="83"/>
      <c r="AL575" s="248" t="str">
        <f t="shared" si="18"/>
        <v/>
      </c>
      <c r="AM575" s="250"/>
      <c r="AN575" s="228" t="str">
        <f>+IF(A575="","",IF(C575="",70,VLOOKUP(I575,Hoja2!A:D,4,0)))</f>
        <v/>
      </c>
      <c r="AO575" s="109"/>
      <c r="AP575" s="109"/>
      <c r="AQ575" s="109"/>
      <c r="AR575" s="109"/>
      <c r="AS575" s="109"/>
      <c r="AT575" s="109"/>
      <c r="AU575" s="109"/>
      <c r="AV575" s="109"/>
      <c r="AW575" s="109"/>
      <c r="AX575" s="109"/>
      <c r="AY575" s="109"/>
      <c r="AZ575" s="109"/>
      <c r="BA575" s="109"/>
      <c r="BB575" s="109"/>
      <c r="BC575" s="109"/>
      <c r="BD575" s="109"/>
      <c r="BE575" s="109"/>
      <c r="BF575" s="109"/>
      <c r="BG575" s="109"/>
    </row>
    <row r="576" spans="1:59" ht="14.25" customHeight="1">
      <c r="A576" s="83"/>
      <c r="B576" s="83"/>
      <c r="C576" s="242"/>
      <c r="D576" s="83"/>
      <c r="E576" s="83"/>
      <c r="F576" s="83"/>
      <c r="G576" s="83"/>
      <c r="H576" s="83"/>
      <c r="I576" s="83"/>
      <c r="J576" s="83"/>
      <c r="K576" s="83"/>
      <c r="L576" s="83"/>
      <c r="M576" s="83"/>
      <c r="N576" s="83"/>
      <c r="O576" s="83"/>
      <c r="P576" s="83"/>
      <c r="Q576" s="83"/>
      <c r="R576" s="83"/>
      <c r="S576" s="83"/>
      <c r="T576" s="83"/>
      <c r="U576" s="83"/>
      <c r="V576" s="83"/>
      <c r="W576" s="83"/>
      <c r="X576" s="83"/>
      <c r="Y576" s="83"/>
      <c r="Z576" s="244"/>
      <c r="AA576" s="245"/>
      <c r="AB576" s="244" t="str">
        <f t="shared" si="17"/>
        <v/>
      </c>
      <c r="AC576" s="83"/>
      <c r="AD576" s="83"/>
      <c r="AE576" s="83"/>
      <c r="AF576" s="83"/>
      <c r="AG576" s="83"/>
      <c r="AH576" s="83"/>
      <c r="AI576" s="83"/>
      <c r="AJ576" s="83"/>
      <c r="AK576" s="83"/>
      <c r="AL576" s="248" t="str">
        <f t="shared" si="18"/>
        <v/>
      </c>
      <c r="AM576" s="250"/>
      <c r="AN576" s="228" t="str">
        <f>+IF(A576="","",IF(C576="",70,VLOOKUP(I576,Hoja2!A:D,4,0)))</f>
        <v/>
      </c>
      <c r="AO576" s="109"/>
      <c r="AP576" s="109"/>
      <c r="AQ576" s="109"/>
      <c r="AR576" s="109"/>
      <c r="AS576" s="109"/>
      <c r="AT576" s="109"/>
      <c r="AU576" s="109"/>
      <c r="AV576" s="109"/>
      <c r="AW576" s="109"/>
      <c r="AX576" s="109"/>
      <c r="AY576" s="109"/>
      <c r="AZ576" s="109"/>
      <c r="BA576" s="109"/>
      <c r="BB576" s="109"/>
      <c r="BC576" s="109"/>
      <c r="BD576" s="109"/>
      <c r="BE576" s="109"/>
      <c r="BF576" s="109"/>
      <c r="BG576" s="109"/>
    </row>
    <row r="577" spans="1:59" ht="14.25" customHeight="1">
      <c r="A577" s="83"/>
      <c r="B577" s="83"/>
      <c r="C577" s="242"/>
      <c r="D577" s="83"/>
      <c r="E577" s="83"/>
      <c r="F577" s="83"/>
      <c r="G577" s="83"/>
      <c r="H577" s="83"/>
      <c r="I577" s="83"/>
      <c r="J577" s="83"/>
      <c r="K577" s="83"/>
      <c r="L577" s="83"/>
      <c r="M577" s="83"/>
      <c r="N577" s="83"/>
      <c r="O577" s="83"/>
      <c r="P577" s="83"/>
      <c r="Q577" s="83"/>
      <c r="R577" s="83"/>
      <c r="S577" s="83"/>
      <c r="T577" s="83"/>
      <c r="U577" s="83"/>
      <c r="V577" s="83"/>
      <c r="W577" s="83"/>
      <c r="X577" s="83"/>
      <c r="Y577" s="83"/>
      <c r="Z577" s="244"/>
      <c r="AA577" s="245"/>
      <c r="AB577" s="244" t="str">
        <f t="shared" si="17"/>
        <v/>
      </c>
      <c r="AC577" s="83"/>
      <c r="AD577" s="83"/>
      <c r="AE577" s="83"/>
      <c r="AF577" s="83"/>
      <c r="AG577" s="83"/>
      <c r="AH577" s="83"/>
      <c r="AI577" s="83"/>
      <c r="AJ577" s="83"/>
      <c r="AK577" s="83"/>
      <c r="AL577" s="248" t="str">
        <f t="shared" si="18"/>
        <v/>
      </c>
      <c r="AM577" s="250"/>
      <c r="AN577" s="228" t="str">
        <f>+IF(A577="","",IF(C577="",70,VLOOKUP(I577,Hoja2!A:D,4,0)))</f>
        <v/>
      </c>
      <c r="AO577" s="109"/>
      <c r="AP577" s="109"/>
      <c r="AQ577" s="109"/>
      <c r="AR577" s="109"/>
      <c r="AS577" s="109"/>
      <c r="AT577" s="109"/>
      <c r="AU577" s="109"/>
      <c r="AV577" s="109"/>
      <c r="AW577" s="109"/>
      <c r="AX577" s="109"/>
      <c r="AY577" s="109"/>
      <c r="AZ577" s="109"/>
      <c r="BA577" s="109"/>
      <c r="BB577" s="109"/>
      <c r="BC577" s="109"/>
      <c r="BD577" s="109"/>
      <c r="BE577" s="109"/>
      <c r="BF577" s="109"/>
      <c r="BG577" s="109"/>
    </row>
    <row r="578" spans="1:59" ht="14.25" customHeight="1">
      <c r="A578" s="83"/>
      <c r="B578" s="83"/>
      <c r="C578" s="242"/>
      <c r="D578" s="83"/>
      <c r="E578" s="83"/>
      <c r="F578" s="83"/>
      <c r="G578" s="83"/>
      <c r="H578" s="83"/>
      <c r="I578" s="83"/>
      <c r="J578" s="83"/>
      <c r="K578" s="83"/>
      <c r="L578" s="83"/>
      <c r="M578" s="83"/>
      <c r="N578" s="83"/>
      <c r="O578" s="83"/>
      <c r="P578" s="83"/>
      <c r="Q578" s="83"/>
      <c r="R578" s="83"/>
      <c r="S578" s="83"/>
      <c r="T578" s="83"/>
      <c r="U578" s="83"/>
      <c r="V578" s="83"/>
      <c r="W578" s="83"/>
      <c r="X578" s="83"/>
      <c r="Y578" s="83"/>
      <c r="Z578" s="244"/>
      <c r="AA578" s="245"/>
      <c r="AB578" s="244" t="str">
        <f t="shared" si="17"/>
        <v/>
      </c>
      <c r="AC578" s="83"/>
      <c r="AD578" s="83"/>
      <c r="AE578" s="83"/>
      <c r="AF578" s="83"/>
      <c r="AG578" s="83"/>
      <c r="AH578" s="83"/>
      <c r="AI578" s="83"/>
      <c r="AJ578" s="83"/>
      <c r="AK578" s="83"/>
      <c r="AL578" s="248" t="str">
        <f t="shared" si="18"/>
        <v/>
      </c>
      <c r="AM578" s="250"/>
      <c r="AN578" s="228" t="str">
        <f>+IF(A578="","",IF(C578="",70,VLOOKUP(I578,Hoja2!A:D,4,0)))</f>
        <v/>
      </c>
      <c r="AO578" s="109"/>
      <c r="AP578" s="109"/>
      <c r="AQ578" s="109"/>
      <c r="AR578" s="109"/>
      <c r="AS578" s="109"/>
      <c r="AT578" s="109"/>
      <c r="AU578" s="109"/>
      <c r="AV578" s="109"/>
      <c r="AW578" s="109"/>
      <c r="AX578" s="109"/>
      <c r="AY578" s="109"/>
      <c r="AZ578" s="109"/>
      <c r="BA578" s="109"/>
      <c r="BB578" s="109"/>
      <c r="BC578" s="109"/>
      <c r="BD578" s="109"/>
      <c r="BE578" s="109"/>
      <c r="BF578" s="109"/>
      <c r="BG578" s="109"/>
    </row>
    <row r="579" spans="1:59" ht="14.25" customHeight="1">
      <c r="A579" s="83"/>
      <c r="B579" s="83"/>
      <c r="C579" s="242"/>
      <c r="D579" s="83"/>
      <c r="E579" s="83"/>
      <c r="F579" s="83"/>
      <c r="G579" s="83"/>
      <c r="H579" s="83"/>
      <c r="I579" s="83"/>
      <c r="J579" s="83"/>
      <c r="K579" s="83"/>
      <c r="L579" s="83"/>
      <c r="M579" s="83"/>
      <c r="N579" s="83"/>
      <c r="O579" s="83"/>
      <c r="P579" s="83"/>
      <c r="Q579" s="83"/>
      <c r="R579" s="83"/>
      <c r="S579" s="83"/>
      <c r="T579" s="83"/>
      <c r="U579" s="83"/>
      <c r="V579" s="83"/>
      <c r="W579" s="83"/>
      <c r="X579" s="83"/>
      <c r="Y579" s="83"/>
      <c r="Z579" s="244"/>
      <c r="AA579" s="245"/>
      <c r="AB579" s="244" t="str">
        <f t="shared" si="17"/>
        <v/>
      </c>
      <c r="AC579" s="83"/>
      <c r="AD579" s="83"/>
      <c r="AE579" s="83"/>
      <c r="AF579" s="83"/>
      <c r="AG579" s="83"/>
      <c r="AH579" s="83"/>
      <c r="AI579" s="83"/>
      <c r="AJ579" s="83"/>
      <c r="AK579" s="83"/>
      <c r="AL579" s="248" t="str">
        <f t="shared" si="18"/>
        <v/>
      </c>
      <c r="AM579" s="250"/>
      <c r="AN579" s="228" t="str">
        <f>+IF(A579="","",IF(C579="",70,VLOOKUP(I579,Hoja2!A:D,4,0)))</f>
        <v/>
      </c>
      <c r="AO579" s="109"/>
      <c r="AP579" s="109"/>
      <c r="AQ579" s="109"/>
      <c r="AR579" s="109"/>
      <c r="AS579" s="109"/>
      <c r="AT579" s="109"/>
      <c r="AU579" s="109"/>
      <c r="AV579" s="109"/>
      <c r="AW579" s="109"/>
      <c r="AX579" s="109"/>
      <c r="AY579" s="109"/>
      <c r="AZ579" s="109"/>
      <c r="BA579" s="109"/>
      <c r="BB579" s="109"/>
      <c r="BC579" s="109"/>
      <c r="BD579" s="109"/>
      <c r="BE579" s="109"/>
      <c r="BF579" s="109"/>
      <c r="BG579" s="109"/>
    </row>
    <row r="580" spans="1:59" ht="14.25" customHeight="1">
      <c r="A580" s="83"/>
      <c r="B580" s="83"/>
      <c r="C580" s="242"/>
      <c r="D580" s="83"/>
      <c r="E580" s="83"/>
      <c r="F580" s="83"/>
      <c r="G580" s="83"/>
      <c r="H580" s="83"/>
      <c r="I580" s="83"/>
      <c r="J580" s="83"/>
      <c r="K580" s="83"/>
      <c r="L580" s="83"/>
      <c r="M580" s="83"/>
      <c r="N580" s="83"/>
      <c r="O580" s="83"/>
      <c r="P580" s="83"/>
      <c r="Q580" s="83"/>
      <c r="R580" s="83"/>
      <c r="S580" s="83"/>
      <c r="T580" s="83"/>
      <c r="U580" s="83"/>
      <c r="V580" s="83"/>
      <c r="W580" s="83"/>
      <c r="X580" s="83"/>
      <c r="Y580" s="83"/>
      <c r="Z580" s="244"/>
      <c r="AA580" s="245"/>
      <c r="AB580" s="244" t="str">
        <f t="shared" si="17"/>
        <v/>
      </c>
      <c r="AC580" s="83"/>
      <c r="AD580" s="83"/>
      <c r="AE580" s="83"/>
      <c r="AF580" s="83"/>
      <c r="AG580" s="83"/>
      <c r="AH580" s="83"/>
      <c r="AI580" s="83"/>
      <c r="AJ580" s="83"/>
      <c r="AK580" s="83"/>
      <c r="AL580" s="248" t="str">
        <f t="shared" si="18"/>
        <v/>
      </c>
      <c r="AM580" s="250"/>
      <c r="AN580" s="228" t="str">
        <f>+IF(A580="","",IF(C580="",70,VLOOKUP(I580,Hoja2!A:D,4,0)))</f>
        <v/>
      </c>
      <c r="AO580" s="109"/>
      <c r="AP580" s="109"/>
      <c r="AQ580" s="109"/>
      <c r="AR580" s="109"/>
      <c r="AS580" s="109"/>
      <c r="AT580" s="109"/>
      <c r="AU580" s="109"/>
      <c r="AV580" s="109"/>
      <c r="AW580" s="109"/>
      <c r="AX580" s="109"/>
      <c r="AY580" s="109"/>
      <c r="AZ580" s="109"/>
      <c r="BA580" s="109"/>
      <c r="BB580" s="109"/>
      <c r="BC580" s="109"/>
      <c r="BD580" s="109"/>
      <c r="BE580" s="109"/>
      <c r="BF580" s="109"/>
      <c r="BG580" s="109"/>
    </row>
    <row r="581" spans="1:59" ht="14.25" customHeight="1">
      <c r="A581" s="83"/>
      <c r="B581" s="83"/>
      <c r="C581" s="242"/>
      <c r="D581" s="83"/>
      <c r="E581" s="83"/>
      <c r="F581" s="83"/>
      <c r="G581" s="83"/>
      <c r="H581" s="83"/>
      <c r="I581" s="83"/>
      <c r="J581" s="83"/>
      <c r="K581" s="83"/>
      <c r="L581" s="83"/>
      <c r="M581" s="83"/>
      <c r="N581" s="83"/>
      <c r="O581" s="83"/>
      <c r="P581" s="83"/>
      <c r="Q581" s="83"/>
      <c r="R581" s="83"/>
      <c r="S581" s="83"/>
      <c r="T581" s="83"/>
      <c r="U581" s="83"/>
      <c r="V581" s="83"/>
      <c r="W581" s="83"/>
      <c r="X581" s="83"/>
      <c r="Y581" s="83"/>
      <c r="Z581" s="244"/>
      <c r="AA581" s="245"/>
      <c r="AB581" s="244" t="str">
        <f t="shared" si="17"/>
        <v/>
      </c>
      <c r="AC581" s="83"/>
      <c r="AD581" s="83"/>
      <c r="AE581" s="83"/>
      <c r="AF581" s="83"/>
      <c r="AG581" s="83"/>
      <c r="AH581" s="83"/>
      <c r="AI581" s="83"/>
      <c r="AJ581" s="83"/>
      <c r="AK581" s="83"/>
      <c r="AL581" s="248" t="str">
        <f t="shared" si="18"/>
        <v/>
      </c>
      <c r="AM581" s="250"/>
      <c r="AN581" s="228" t="str">
        <f>+IF(A581="","",IF(C581="",70,VLOOKUP(I581,Hoja2!A:D,4,0)))</f>
        <v/>
      </c>
      <c r="AO581" s="109"/>
      <c r="AP581" s="109"/>
      <c r="AQ581" s="109"/>
      <c r="AR581" s="109"/>
      <c r="AS581" s="109"/>
      <c r="AT581" s="109"/>
      <c r="AU581" s="109"/>
      <c r="AV581" s="109"/>
      <c r="AW581" s="109"/>
      <c r="AX581" s="109"/>
      <c r="AY581" s="109"/>
      <c r="AZ581" s="109"/>
      <c r="BA581" s="109"/>
      <c r="BB581" s="109"/>
      <c r="BC581" s="109"/>
      <c r="BD581" s="109"/>
      <c r="BE581" s="109"/>
      <c r="BF581" s="109"/>
      <c r="BG581" s="109"/>
    </row>
    <row r="582" spans="1:59" ht="14.25" customHeight="1">
      <c r="A582" s="83"/>
      <c r="B582" s="83"/>
      <c r="C582" s="242"/>
      <c r="D582" s="83"/>
      <c r="E582" s="83"/>
      <c r="F582" s="83"/>
      <c r="G582" s="83"/>
      <c r="H582" s="83"/>
      <c r="I582" s="83"/>
      <c r="J582" s="83"/>
      <c r="K582" s="83"/>
      <c r="L582" s="83"/>
      <c r="M582" s="83"/>
      <c r="N582" s="83"/>
      <c r="O582" s="83"/>
      <c r="P582" s="83"/>
      <c r="Q582" s="83"/>
      <c r="R582" s="83"/>
      <c r="S582" s="83"/>
      <c r="T582" s="83"/>
      <c r="U582" s="83"/>
      <c r="V582" s="83"/>
      <c r="W582" s="83"/>
      <c r="X582" s="83"/>
      <c r="Y582" s="83"/>
      <c r="Z582" s="244"/>
      <c r="AA582" s="245"/>
      <c r="AB582" s="244" t="str">
        <f t="shared" si="17"/>
        <v/>
      </c>
      <c r="AC582" s="83"/>
      <c r="AD582" s="83"/>
      <c r="AE582" s="83"/>
      <c r="AF582" s="83"/>
      <c r="AG582" s="83"/>
      <c r="AH582" s="83"/>
      <c r="AI582" s="83"/>
      <c r="AJ582" s="83"/>
      <c r="AK582" s="83"/>
      <c r="AL582" s="248" t="str">
        <f t="shared" si="18"/>
        <v/>
      </c>
      <c r="AM582" s="250"/>
      <c r="AN582" s="228" t="str">
        <f>+IF(A582="","",IF(C582="",70,VLOOKUP(I582,Hoja2!A:D,4,0)))</f>
        <v/>
      </c>
      <c r="AO582" s="109"/>
      <c r="AP582" s="109"/>
      <c r="AQ582" s="109"/>
      <c r="AR582" s="109"/>
      <c r="AS582" s="109"/>
      <c r="AT582" s="109"/>
      <c r="AU582" s="109"/>
      <c r="AV582" s="109"/>
      <c r="AW582" s="109"/>
      <c r="AX582" s="109"/>
      <c r="AY582" s="109"/>
      <c r="AZ582" s="109"/>
      <c r="BA582" s="109"/>
      <c r="BB582" s="109"/>
      <c r="BC582" s="109"/>
      <c r="BD582" s="109"/>
      <c r="BE582" s="109"/>
      <c r="BF582" s="109"/>
      <c r="BG582" s="109"/>
    </row>
    <row r="583" spans="1:59" ht="14.25" customHeight="1">
      <c r="A583" s="83"/>
      <c r="B583" s="83"/>
      <c r="C583" s="242"/>
      <c r="D583" s="83"/>
      <c r="E583" s="83"/>
      <c r="F583" s="83"/>
      <c r="G583" s="83"/>
      <c r="H583" s="83"/>
      <c r="I583" s="83"/>
      <c r="J583" s="83"/>
      <c r="K583" s="83"/>
      <c r="L583" s="83"/>
      <c r="M583" s="83"/>
      <c r="N583" s="83"/>
      <c r="O583" s="83"/>
      <c r="P583" s="83"/>
      <c r="Q583" s="83"/>
      <c r="R583" s="83"/>
      <c r="S583" s="83"/>
      <c r="T583" s="83"/>
      <c r="U583" s="83"/>
      <c r="V583" s="83"/>
      <c r="W583" s="83"/>
      <c r="X583" s="83"/>
      <c r="Y583" s="83"/>
      <c r="Z583" s="244"/>
      <c r="AA583" s="245"/>
      <c r="AB583" s="244" t="str">
        <f t="shared" si="17"/>
        <v/>
      </c>
      <c r="AC583" s="83"/>
      <c r="AD583" s="83"/>
      <c r="AE583" s="83"/>
      <c r="AF583" s="83"/>
      <c r="AG583" s="83"/>
      <c r="AH583" s="83"/>
      <c r="AI583" s="83"/>
      <c r="AJ583" s="83"/>
      <c r="AK583" s="83"/>
      <c r="AL583" s="248" t="str">
        <f t="shared" si="18"/>
        <v/>
      </c>
      <c r="AM583" s="250"/>
      <c r="AN583" s="228" t="str">
        <f>+IF(A583="","",IF(C583="",70,VLOOKUP(I583,Hoja2!A:D,4,0)))</f>
        <v/>
      </c>
      <c r="AO583" s="109"/>
      <c r="AP583" s="109"/>
      <c r="AQ583" s="109"/>
      <c r="AR583" s="109"/>
      <c r="AS583" s="109"/>
      <c r="AT583" s="109"/>
      <c r="AU583" s="109"/>
      <c r="AV583" s="109"/>
      <c r="AW583" s="109"/>
      <c r="AX583" s="109"/>
      <c r="AY583" s="109"/>
      <c r="AZ583" s="109"/>
      <c r="BA583" s="109"/>
      <c r="BB583" s="109"/>
      <c r="BC583" s="109"/>
      <c r="BD583" s="109"/>
      <c r="BE583" s="109"/>
      <c r="BF583" s="109"/>
      <c r="BG583" s="109"/>
    </row>
    <row r="584" spans="1:59" ht="14.25" customHeight="1">
      <c r="A584" s="83"/>
      <c r="B584" s="83"/>
      <c r="C584" s="242"/>
      <c r="D584" s="83"/>
      <c r="E584" s="83"/>
      <c r="F584" s="83"/>
      <c r="G584" s="83"/>
      <c r="H584" s="83"/>
      <c r="I584" s="83"/>
      <c r="J584" s="83"/>
      <c r="K584" s="83"/>
      <c r="L584" s="83"/>
      <c r="M584" s="83"/>
      <c r="N584" s="83"/>
      <c r="O584" s="83"/>
      <c r="P584" s="83"/>
      <c r="Q584" s="83"/>
      <c r="R584" s="83"/>
      <c r="S584" s="83"/>
      <c r="T584" s="83"/>
      <c r="U584" s="83"/>
      <c r="V584" s="83"/>
      <c r="W584" s="83"/>
      <c r="X584" s="83"/>
      <c r="Y584" s="83"/>
      <c r="Z584" s="244"/>
      <c r="AA584" s="245"/>
      <c r="AB584" s="244" t="str">
        <f t="shared" si="17"/>
        <v/>
      </c>
      <c r="AC584" s="83"/>
      <c r="AD584" s="83"/>
      <c r="AE584" s="83"/>
      <c r="AF584" s="83"/>
      <c r="AG584" s="83"/>
      <c r="AH584" s="83"/>
      <c r="AI584" s="83"/>
      <c r="AJ584" s="83"/>
      <c r="AK584" s="83"/>
      <c r="AL584" s="248" t="str">
        <f t="shared" si="18"/>
        <v/>
      </c>
      <c r="AM584" s="250"/>
      <c r="AN584" s="228" t="str">
        <f>+IF(A584="","",IF(C584="",70,VLOOKUP(I584,Hoja2!A:D,4,0)))</f>
        <v/>
      </c>
      <c r="AO584" s="109"/>
      <c r="AP584" s="109"/>
      <c r="AQ584" s="109"/>
      <c r="AR584" s="109"/>
      <c r="AS584" s="109"/>
      <c r="AT584" s="109"/>
      <c r="AU584" s="109"/>
      <c r="AV584" s="109"/>
      <c r="AW584" s="109"/>
      <c r="AX584" s="109"/>
      <c r="AY584" s="109"/>
      <c r="AZ584" s="109"/>
      <c r="BA584" s="109"/>
      <c r="BB584" s="109"/>
      <c r="BC584" s="109"/>
      <c r="BD584" s="109"/>
      <c r="BE584" s="109"/>
      <c r="BF584" s="109"/>
      <c r="BG584" s="109"/>
    </row>
    <row r="585" spans="1:59" ht="14.25" customHeight="1">
      <c r="A585" s="83"/>
      <c r="B585" s="83"/>
      <c r="C585" s="242"/>
      <c r="D585" s="83"/>
      <c r="E585" s="83"/>
      <c r="F585" s="83"/>
      <c r="G585" s="83"/>
      <c r="H585" s="83"/>
      <c r="I585" s="83"/>
      <c r="J585" s="83"/>
      <c r="K585" s="83"/>
      <c r="L585" s="83"/>
      <c r="M585" s="83"/>
      <c r="N585" s="83"/>
      <c r="O585" s="83"/>
      <c r="P585" s="83"/>
      <c r="Q585" s="83"/>
      <c r="R585" s="83"/>
      <c r="S585" s="83"/>
      <c r="T585" s="83"/>
      <c r="U585" s="83"/>
      <c r="V585" s="83"/>
      <c r="W585" s="83"/>
      <c r="X585" s="83"/>
      <c r="Y585" s="83"/>
      <c r="Z585" s="244"/>
      <c r="AA585" s="245"/>
      <c r="AB585" s="244" t="str">
        <f t="shared" si="17"/>
        <v/>
      </c>
      <c r="AC585" s="83"/>
      <c r="AD585" s="83"/>
      <c r="AE585" s="83"/>
      <c r="AF585" s="83"/>
      <c r="AG585" s="83"/>
      <c r="AH585" s="83"/>
      <c r="AI585" s="83"/>
      <c r="AJ585" s="83"/>
      <c r="AK585" s="83"/>
      <c r="AL585" s="248" t="str">
        <f t="shared" si="18"/>
        <v/>
      </c>
      <c r="AM585" s="250"/>
      <c r="AN585" s="228" t="str">
        <f>+IF(A585="","",IF(C585="",70,VLOOKUP(I585,Hoja2!A:D,4,0)))</f>
        <v/>
      </c>
      <c r="AO585" s="109"/>
      <c r="AP585" s="109"/>
      <c r="AQ585" s="109"/>
      <c r="AR585" s="109"/>
      <c r="AS585" s="109"/>
      <c r="AT585" s="109"/>
      <c r="AU585" s="109"/>
      <c r="AV585" s="109"/>
      <c r="AW585" s="109"/>
      <c r="AX585" s="109"/>
      <c r="AY585" s="109"/>
      <c r="AZ585" s="109"/>
      <c r="BA585" s="109"/>
      <c r="BB585" s="109"/>
      <c r="BC585" s="109"/>
      <c r="BD585" s="109"/>
      <c r="BE585" s="109"/>
      <c r="BF585" s="109"/>
      <c r="BG585" s="109"/>
    </row>
    <row r="586" spans="1:59" ht="14.25" customHeight="1">
      <c r="A586" s="83"/>
      <c r="B586" s="83"/>
      <c r="C586" s="242"/>
      <c r="D586" s="83"/>
      <c r="E586" s="83"/>
      <c r="F586" s="83"/>
      <c r="G586" s="83"/>
      <c r="H586" s="83"/>
      <c r="I586" s="83"/>
      <c r="J586" s="83"/>
      <c r="K586" s="83"/>
      <c r="L586" s="83"/>
      <c r="M586" s="83"/>
      <c r="N586" s="83"/>
      <c r="O586" s="83"/>
      <c r="P586" s="83"/>
      <c r="Q586" s="83"/>
      <c r="R586" s="83"/>
      <c r="S586" s="83"/>
      <c r="T586" s="83"/>
      <c r="U586" s="83"/>
      <c r="V586" s="83"/>
      <c r="W586" s="83"/>
      <c r="X586" s="83"/>
      <c r="Y586" s="83"/>
      <c r="Z586" s="244"/>
      <c r="AA586" s="245"/>
      <c r="AB586" s="244" t="str">
        <f t="shared" si="17"/>
        <v/>
      </c>
      <c r="AC586" s="83"/>
      <c r="AD586" s="83"/>
      <c r="AE586" s="83"/>
      <c r="AF586" s="83"/>
      <c r="AG586" s="83"/>
      <c r="AH586" s="83"/>
      <c r="AI586" s="83"/>
      <c r="AJ586" s="83"/>
      <c r="AK586" s="83"/>
      <c r="AL586" s="248" t="str">
        <f t="shared" si="18"/>
        <v/>
      </c>
      <c r="AM586" s="250"/>
      <c r="AN586" s="228" t="str">
        <f>+IF(A586="","",IF(C586="",70,VLOOKUP(I586,Hoja2!A:D,4,0)))</f>
        <v/>
      </c>
      <c r="AO586" s="109"/>
      <c r="AP586" s="109"/>
      <c r="AQ586" s="109"/>
      <c r="AR586" s="109"/>
      <c r="AS586" s="109"/>
      <c r="AT586" s="109"/>
      <c r="AU586" s="109"/>
      <c r="AV586" s="109"/>
      <c r="AW586" s="109"/>
      <c r="AX586" s="109"/>
      <c r="AY586" s="109"/>
      <c r="AZ586" s="109"/>
      <c r="BA586" s="109"/>
      <c r="BB586" s="109"/>
      <c r="BC586" s="109"/>
      <c r="BD586" s="109"/>
      <c r="BE586" s="109"/>
      <c r="BF586" s="109"/>
      <c r="BG586" s="109"/>
    </row>
    <row r="587" spans="1:59" ht="14.25" customHeight="1">
      <c r="A587" s="83"/>
      <c r="B587" s="83"/>
      <c r="C587" s="242"/>
      <c r="D587" s="83"/>
      <c r="E587" s="83"/>
      <c r="F587" s="83"/>
      <c r="G587" s="83"/>
      <c r="H587" s="83"/>
      <c r="I587" s="83"/>
      <c r="J587" s="83"/>
      <c r="K587" s="83"/>
      <c r="L587" s="83"/>
      <c r="M587" s="83"/>
      <c r="N587" s="83"/>
      <c r="O587" s="83"/>
      <c r="P587" s="83"/>
      <c r="Q587" s="83"/>
      <c r="R587" s="83"/>
      <c r="S587" s="83"/>
      <c r="T587" s="83"/>
      <c r="U587" s="83"/>
      <c r="V587" s="83"/>
      <c r="W587" s="83"/>
      <c r="X587" s="83"/>
      <c r="Y587" s="83"/>
      <c r="Z587" s="244"/>
      <c r="AA587" s="245"/>
      <c r="AB587" s="244" t="str">
        <f t="shared" si="17"/>
        <v/>
      </c>
      <c r="AC587" s="83"/>
      <c r="AD587" s="83"/>
      <c r="AE587" s="83"/>
      <c r="AF587" s="83"/>
      <c r="AG587" s="83"/>
      <c r="AH587" s="83"/>
      <c r="AI587" s="83"/>
      <c r="AJ587" s="83"/>
      <c r="AK587" s="83"/>
      <c r="AL587" s="248" t="str">
        <f t="shared" si="18"/>
        <v/>
      </c>
      <c r="AM587" s="250"/>
      <c r="AN587" s="228" t="str">
        <f>+IF(A587="","",IF(C587="",70,VLOOKUP(I587,Hoja2!A:D,4,0)))</f>
        <v/>
      </c>
      <c r="AO587" s="109"/>
      <c r="AP587" s="109"/>
      <c r="AQ587" s="109"/>
      <c r="AR587" s="109"/>
      <c r="AS587" s="109"/>
      <c r="AT587" s="109"/>
      <c r="AU587" s="109"/>
      <c r="AV587" s="109"/>
      <c r="AW587" s="109"/>
      <c r="AX587" s="109"/>
      <c r="AY587" s="109"/>
      <c r="AZ587" s="109"/>
      <c r="BA587" s="109"/>
      <c r="BB587" s="109"/>
      <c r="BC587" s="109"/>
      <c r="BD587" s="109"/>
      <c r="BE587" s="109"/>
      <c r="BF587" s="109"/>
      <c r="BG587" s="109"/>
    </row>
    <row r="588" spans="1:59" ht="14.25" customHeight="1">
      <c r="A588" s="83"/>
      <c r="B588" s="83"/>
      <c r="C588" s="242"/>
      <c r="D588" s="83"/>
      <c r="E588" s="83"/>
      <c r="F588" s="83"/>
      <c r="G588" s="83"/>
      <c r="H588" s="83"/>
      <c r="I588" s="83"/>
      <c r="J588" s="83"/>
      <c r="K588" s="83"/>
      <c r="L588" s="83"/>
      <c r="M588" s="83"/>
      <c r="N588" s="83"/>
      <c r="O588" s="83"/>
      <c r="P588" s="83"/>
      <c r="Q588" s="83"/>
      <c r="R588" s="83"/>
      <c r="S588" s="83"/>
      <c r="T588" s="83"/>
      <c r="U588" s="83"/>
      <c r="V588" s="83"/>
      <c r="W588" s="83"/>
      <c r="X588" s="83"/>
      <c r="Y588" s="83"/>
      <c r="Z588" s="244"/>
      <c r="AA588" s="245"/>
      <c r="AB588" s="244" t="str">
        <f t="shared" si="17"/>
        <v/>
      </c>
      <c r="AC588" s="83"/>
      <c r="AD588" s="83"/>
      <c r="AE588" s="83"/>
      <c r="AF588" s="83"/>
      <c r="AG588" s="83"/>
      <c r="AH588" s="83"/>
      <c r="AI588" s="83"/>
      <c r="AJ588" s="83"/>
      <c r="AK588" s="83"/>
      <c r="AL588" s="248" t="str">
        <f t="shared" si="18"/>
        <v/>
      </c>
      <c r="AM588" s="250"/>
      <c r="AN588" s="228" t="str">
        <f>+IF(A588="","",IF(C588="",70,VLOOKUP(I588,Hoja2!A:D,4,0)))</f>
        <v/>
      </c>
      <c r="AO588" s="109"/>
      <c r="AP588" s="109"/>
      <c r="AQ588" s="109"/>
      <c r="AR588" s="109"/>
      <c r="AS588" s="109"/>
      <c r="AT588" s="109"/>
      <c r="AU588" s="109"/>
      <c r="AV588" s="109"/>
      <c r="AW588" s="109"/>
      <c r="AX588" s="109"/>
      <c r="AY588" s="109"/>
      <c r="AZ588" s="109"/>
      <c r="BA588" s="109"/>
      <c r="BB588" s="109"/>
      <c r="BC588" s="109"/>
      <c r="BD588" s="109"/>
      <c r="BE588" s="109"/>
      <c r="BF588" s="109"/>
      <c r="BG588" s="109"/>
    </row>
    <row r="589" spans="1:59" ht="14.25" customHeight="1">
      <c r="A589" s="83"/>
      <c r="B589" s="83"/>
      <c r="C589" s="242"/>
      <c r="D589" s="83"/>
      <c r="E589" s="83"/>
      <c r="F589" s="83"/>
      <c r="G589" s="83"/>
      <c r="H589" s="83"/>
      <c r="I589" s="83"/>
      <c r="J589" s="83"/>
      <c r="K589" s="83"/>
      <c r="L589" s="83"/>
      <c r="M589" s="83"/>
      <c r="N589" s="83"/>
      <c r="O589" s="83"/>
      <c r="P589" s="83"/>
      <c r="Q589" s="83"/>
      <c r="R589" s="83"/>
      <c r="S589" s="83"/>
      <c r="T589" s="83"/>
      <c r="U589" s="83"/>
      <c r="V589" s="83"/>
      <c r="W589" s="83"/>
      <c r="X589" s="83"/>
      <c r="Y589" s="83"/>
      <c r="Z589" s="244"/>
      <c r="AA589" s="245"/>
      <c r="AB589" s="244" t="str">
        <f t="shared" si="17"/>
        <v/>
      </c>
      <c r="AC589" s="83"/>
      <c r="AD589" s="83"/>
      <c r="AE589" s="83"/>
      <c r="AF589" s="83"/>
      <c r="AG589" s="83"/>
      <c r="AH589" s="83"/>
      <c r="AI589" s="83"/>
      <c r="AJ589" s="83"/>
      <c r="AK589" s="83"/>
      <c r="AL589" s="248" t="str">
        <f t="shared" si="18"/>
        <v/>
      </c>
      <c r="AM589" s="250"/>
      <c r="AN589" s="228" t="str">
        <f>+IF(A589="","",IF(C589="",70,VLOOKUP(I589,Hoja2!A:D,4,0)))</f>
        <v/>
      </c>
      <c r="AO589" s="109"/>
      <c r="AP589" s="109"/>
      <c r="AQ589" s="109"/>
      <c r="AR589" s="109"/>
      <c r="AS589" s="109"/>
      <c r="AT589" s="109"/>
      <c r="AU589" s="109"/>
      <c r="AV589" s="109"/>
      <c r="AW589" s="109"/>
      <c r="AX589" s="109"/>
      <c r="AY589" s="109"/>
      <c r="AZ589" s="109"/>
      <c r="BA589" s="109"/>
      <c r="BB589" s="109"/>
      <c r="BC589" s="109"/>
      <c r="BD589" s="109"/>
      <c r="BE589" s="109"/>
      <c r="BF589" s="109"/>
      <c r="BG589" s="109"/>
    </row>
    <row r="590" spans="1:59" ht="14.25" customHeight="1">
      <c r="A590" s="83"/>
      <c r="B590" s="83"/>
      <c r="C590" s="242"/>
      <c r="D590" s="83"/>
      <c r="E590" s="83"/>
      <c r="F590" s="83"/>
      <c r="G590" s="83"/>
      <c r="H590" s="83"/>
      <c r="I590" s="83"/>
      <c r="J590" s="83"/>
      <c r="K590" s="83"/>
      <c r="L590" s="83"/>
      <c r="M590" s="83"/>
      <c r="N590" s="83"/>
      <c r="O590" s="83"/>
      <c r="P590" s="83"/>
      <c r="Q590" s="83"/>
      <c r="R590" s="83"/>
      <c r="S590" s="83"/>
      <c r="T590" s="83"/>
      <c r="U590" s="83"/>
      <c r="V590" s="83"/>
      <c r="W590" s="83"/>
      <c r="X590" s="83"/>
      <c r="Y590" s="83"/>
      <c r="Z590" s="244"/>
      <c r="AA590" s="245"/>
      <c r="AB590" s="244" t="str">
        <f t="shared" si="17"/>
        <v/>
      </c>
      <c r="AC590" s="83"/>
      <c r="AD590" s="83"/>
      <c r="AE590" s="83"/>
      <c r="AF590" s="83"/>
      <c r="AG590" s="83"/>
      <c r="AH590" s="83"/>
      <c r="AI590" s="83"/>
      <c r="AJ590" s="83"/>
      <c r="AK590" s="83"/>
      <c r="AL590" s="248" t="str">
        <f t="shared" si="18"/>
        <v/>
      </c>
      <c r="AM590" s="250"/>
      <c r="AN590" s="228" t="str">
        <f>+IF(A590="","",IF(C590="",70,VLOOKUP(I590,Hoja2!A:D,4,0)))</f>
        <v/>
      </c>
      <c r="AO590" s="109"/>
      <c r="AP590" s="109"/>
      <c r="AQ590" s="109"/>
      <c r="AR590" s="109"/>
      <c r="AS590" s="109"/>
      <c r="AT590" s="109"/>
      <c r="AU590" s="109"/>
      <c r="AV590" s="109"/>
      <c r="AW590" s="109"/>
      <c r="AX590" s="109"/>
      <c r="AY590" s="109"/>
      <c r="AZ590" s="109"/>
      <c r="BA590" s="109"/>
      <c r="BB590" s="109"/>
      <c r="BC590" s="109"/>
      <c r="BD590" s="109"/>
      <c r="BE590" s="109"/>
      <c r="BF590" s="109"/>
      <c r="BG590" s="109"/>
    </row>
    <row r="591" spans="1:59" ht="14.25" customHeight="1">
      <c r="A591" s="83"/>
      <c r="B591" s="83"/>
      <c r="C591" s="242"/>
      <c r="D591" s="83"/>
      <c r="E591" s="83"/>
      <c r="F591" s="83"/>
      <c r="G591" s="83"/>
      <c r="H591" s="83"/>
      <c r="I591" s="83"/>
      <c r="J591" s="83"/>
      <c r="K591" s="83"/>
      <c r="L591" s="83"/>
      <c r="M591" s="83"/>
      <c r="N591" s="83"/>
      <c r="O591" s="83"/>
      <c r="P591" s="83"/>
      <c r="Q591" s="83"/>
      <c r="R591" s="83"/>
      <c r="S591" s="83"/>
      <c r="T591" s="83"/>
      <c r="U591" s="83"/>
      <c r="V591" s="83"/>
      <c r="W591" s="83"/>
      <c r="X591" s="83"/>
      <c r="Y591" s="83"/>
      <c r="Z591" s="244"/>
      <c r="AA591" s="245"/>
      <c r="AB591" s="244" t="str">
        <f t="shared" si="17"/>
        <v/>
      </c>
      <c r="AC591" s="83"/>
      <c r="AD591" s="83"/>
      <c r="AE591" s="83"/>
      <c r="AF591" s="83"/>
      <c r="AG591" s="83"/>
      <c r="AH591" s="83"/>
      <c r="AI591" s="83"/>
      <c r="AJ591" s="83"/>
      <c r="AK591" s="83"/>
      <c r="AL591" s="248" t="str">
        <f t="shared" si="18"/>
        <v/>
      </c>
      <c r="AM591" s="250"/>
      <c r="AN591" s="228" t="str">
        <f>+IF(A591="","",IF(C591="",70,VLOOKUP(I591,Hoja2!A:D,4,0)))</f>
        <v/>
      </c>
      <c r="AO591" s="109"/>
      <c r="AP591" s="109"/>
      <c r="AQ591" s="109"/>
      <c r="AR591" s="109"/>
      <c r="AS591" s="109"/>
      <c r="AT591" s="109"/>
      <c r="AU591" s="109"/>
      <c r="AV591" s="109"/>
      <c r="AW591" s="109"/>
      <c r="AX591" s="109"/>
      <c r="AY591" s="109"/>
      <c r="AZ591" s="109"/>
      <c r="BA591" s="109"/>
      <c r="BB591" s="109"/>
      <c r="BC591" s="109"/>
      <c r="BD591" s="109"/>
      <c r="BE591" s="109"/>
      <c r="BF591" s="109"/>
      <c r="BG591" s="109"/>
    </row>
    <row r="592" spans="1:59" ht="14.25" customHeight="1">
      <c r="A592" s="83"/>
      <c r="B592" s="83"/>
      <c r="C592" s="242"/>
      <c r="D592" s="83"/>
      <c r="E592" s="83"/>
      <c r="F592" s="83"/>
      <c r="G592" s="83"/>
      <c r="H592" s="83"/>
      <c r="I592" s="83"/>
      <c r="J592" s="83"/>
      <c r="K592" s="83"/>
      <c r="L592" s="83"/>
      <c r="M592" s="83"/>
      <c r="N592" s="83"/>
      <c r="O592" s="83"/>
      <c r="P592" s="83"/>
      <c r="Q592" s="83"/>
      <c r="R592" s="83"/>
      <c r="S592" s="83"/>
      <c r="T592" s="83"/>
      <c r="U592" s="83"/>
      <c r="V592" s="83"/>
      <c r="W592" s="83"/>
      <c r="X592" s="83"/>
      <c r="Y592" s="83"/>
      <c r="Z592" s="244"/>
      <c r="AA592" s="245"/>
      <c r="AB592" s="244" t="str">
        <f t="shared" si="17"/>
        <v/>
      </c>
      <c r="AC592" s="83"/>
      <c r="AD592" s="83"/>
      <c r="AE592" s="83"/>
      <c r="AF592" s="83"/>
      <c r="AG592" s="83"/>
      <c r="AH592" s="83"/>
      <c r="AI592" s="83"/>
      <c r="AJ592" s="83"/>
      <c r="AK592" s="83"/>
      <c r="AL592" s="248" t="str">
        <f t="shared" si="18"/>
        <v/>
      </c>
      <c r="AM592" s="250"/>
      <c r="AN592" s="228" t="str">
        <f>+IF(A592="","",IF(C592="",70,VLOOKUP(I592,Hoja2!A:D,4,0)))</f>
        <v/>
      </c>
      <c r="AO592" s="109"/>
      <c r="AP592" s="109"/>
      <c r="AQ592" s="109"/>
      <c r="AR592" s="109"/>
      <c r="AS592" s="109"/>
      <c r="AT592" s="109"/>
      <c r="AU592" s="109"/>
      <c r="AV592" s="109"/>
      <c r="AW592" s="109"/>
      <c r="AX592" s="109"/>
      <c r="AY592" s="109"/>
      <c r="AZ592" s="109"/>
      <c r="BA592" s="109"/>
      <c r="BB592" s="109"/>
      <c r="BC592" s="109"/>
      <c r="BD592" s="109"/>
      <c r="BE592" s="109"/>
      <c r="BF592" s="109"/>
      <c r="BG592" s="109"/>
    </row>
    <row r="593" spans="1:59" ht="14.25" customHeight="1">
      <c r="A593" s="83"/>
      <c r="B593" s="83"/>
      <c r="C593" s="242"/>
      <c r="D593" s="83"/>
      <c r="E593" s="83"/>
      <c r="F593" s="83"/>
      <c r="G593" s="83"/>
      <c r="H593" s="83"/>
      <c r="I593" s="83"/>
      <c r="J593" s="83"/>
      <c r="K593" s="83"/>
      <c r="L593" s="83"/>
      <c r="M593" s="83"/>
      <c r="N593" s="83"/>
      <c r="O593" s="83"/>
      <c r="P593" s="83"/>
      <c r="Q593" s="83"/>
      <c r="R593" s="83"/>
      <c r="S593" s="83"/>
      <c r="T593" s="83"/>
      <c r="U593" s="83"/>
      <c r="V593" s="83"/>
      <c r="W593" s="83"/>
      <c r="X593" s="83"/>
      <c r="Y593" s="83"/>
      <c r="Z593" s="244"/>
      <c r="AA593" s="245"/>
      <c r="AB593" s="244" t="str">
        <f t="shared" si="17"/>
        <v/>
      </c>
      <c r="AC593" s="83"/>
      <c r="AD593" s="83"/>
      <c r="AE593" s="83"/>
      <c r="AF593" s="83"/>
      <c r="AG593" s="83"/>
      <c r="AH593" s="83"/>
      <c r="AI593" s="83"/>
      <c r="AJ593" s="83"/>
      <c r="AK593" s="83"/>
      <c r="AL593" s="248" t="str">
        <f t="shared" si="18"/>
        <v/>
      </c>
      <c r="AM593" s="250"/>
      <c r="AN593" s="228" t="str">
        <f>+IF(A593="","",IF(C593="",70,VLOOKUP(I593,Hoja2!A:D,4,0)))</f>
        <v/>
      </c>
      <c r="AO593" s="109"/>
      <c r="AP593" s="109"/>
      <c r="AQ593" s="109"/>
      <c r="AR593" s="109"/>
      <c r="AS593" s="109"/>
      <c r="AT593" s="109"/>
      <c r="AU593" s="109"/>
      <c r="AV593" s="109"/>
      <c r="AW593" s="109"/>
      <c r="AX593" s="109"/>
      <c r="AY593" s="109"/>
      <c r="AZ593" s="109"/>
      <c r="BA593" s="109"/>
      <c r="BB593" s="109"/>
      <c r="BC593" s="109"/>
      <c r="BD593" s="109"/>
      <c r="BE593" s="109"/>
      <c r="BF593" s="109"/>
      <c r="BG593" s="109"/>
    </row>
    <row r="594" spans="1:59" ht="14.25" customHeight="1">
      <c r="A594" s="83"/>
      <c r="B594" s="83"/>
      <c r="C594" s="242"/>
      <c r="D594" s="83"/>
      <c r="E594" s="83"/>
      <c r="F594" s="83"/>
      <c r="G594" s="83"/>
      <c r="H594" s="83"/>
      <c r="I594" s="83"/>
      <c r="J594" s="83"/>
      <c r="K594" s="83"/>
      <c r="L594" s="83"/>
      <c r="M594" s="83"/>
      <c r="N594" s="83"/>
      <c r="O594" s="83"/>
      <c r="P594" s="83"/>
      <c r="Q594" s="83"/>
      <c r="R594" s="83"/>
      <c r="S594" s="83"/>
      <c r="T594" s="83"/>
      <c r="U594" s="83"/>
      <c r="V594" s="83"/>
      <c r="W594" s="83"/>
      <c r="X594" s="83"/>
      <c r="Y594" s="83"/>
      <c r="Z594" s="244"/>
      <c r="AA594" s="245"/>
      <c r="AB594" s="244" t="str">
        <f t="shared" si="17"/>
        <v/>
      </c>
      <c r="AC594" s="83"/>
      <c r="AD594" s="83"/>
      <c r="AE594" s="83"/>
      <c r="AF594" s="83"/>
      <c r="AG594" s="83"/>
      <c r="AH594" s="83"/>
      <c r="AI594" s="83"/>
      <c r="AJ594" s="83"/>
      <c r="AK594" s="83"/>
      <c r="AL594" s="248" t="str">
        <f t="shared" si="18"/>
        <v/>
      </c>
      <c r="AM594" s="250"/>
      <c r="AN594" s="228" t="str">
        <f>+IF(A594="","",IF(C594="",70,VLOOKUP(I594,Hoja2!A:D,4,0)))</f>
        <v/>
      </c>
      <c r="AO594" s="109"/>
      <c r="AP594" s="109"/>
      <c r="AQ594" s="109"/>
      <c r="AR594" s="109"/>
      <c r="AS594" s="109"/>
      <c r="AT594" s="109"/>
      <c r="AU594" s="109"/>
      <c r="AV594" s="109"/>
      <c r="AW594" s="109"/>
      <c r="AX594" s="109"/>
      <c r="AY594" s="109"/>
      <c r="AZ594" s="109"/>
      <c r="BA594" s="109"/>
      <c r="BB594" s="109"/>
      <c r="BC594" s="109"/>
      <c r="BD594" s="109"/>
      <c r="BE594" s="109"/>
      <c r="BF594" s="109"/>
      <c r="BG594" s="109"/>
    </row>
    <row r="595" spans="1:59" ht="14.25" customHeight="1">
      <c r="A595" s="83"/>
      <c r="B595" s="83"/>
      <c r="C595" s="242"/>
      <c r="D595" s="83"/>
      <c r="E595" s="83"/>
      <c r="F595" s="83"/>
      <c r="G595" s="83"/>
      <c r="H595" s="83"/>
      <c r="I595" s="83"/>
      <c r="J595" s="83"/>
      <c r="K595" s="83"/>
      <c r="L595" s="83"/>
      <c r="M595" s="83"/>
      <c r="N595" s="83"/>
      <c r="O595" s="83"/>
      <c r="P595" s="83"/>
      <c r="Q595" s="83"/>
      <c r="R595" s="83"/>
      <c r="S595" s="83"/>
      <c r="T595" s="83"/>
      <c r="U595" s="83"/>
      <c r="V595" s="83"/>
      <c r="W595" s="83"/>
      <c r="X595" s="83"/>
      <c r="Y595" s="83"/>
      <c r="Z595" s="244"/>
      <c r="AA595" s="245"/>
      <c r="AB595" s="244" t="str">
        <f t="shared" si="17"/>
        <v/>
      </c>
      <c r="AC595" s="83"/>
      <c r="AD595" s="83"/>
      <c r="AE595" s="83"/>
      <c r="AF595" s="83"/>
      <c r="AG595" s="83"/>
      <c r="AH595" s="83"/>
      <c r="AI595" s="83"/>
      <c r="AJ595" s="83"/>
      <c r="AK595" s="83"/>
      <c r="AL595" s="248" t="str">
        <f t="shared" si="18"/>
        <v/>
      </c>
      <c r="AM595" s="250"/>
      <c r="AN595" s="228" t="str">
        <f>+IF(A595="","",IF(C595="",70,VLOOKUP(I595,Hoja2!A:D,4,0)))</f>
        <v/>
      </c>
      <c r="AO595" s="109"/>
      <c r="AP595" s="109"/>
      <c r="AQ595" s="109"/>
      <c r="AR595" s="109"/>
      <c r="AS595" s="109"/>
      <c r="AT595" s="109"/>
      <c r="AU595" s="109"/>
      <c r="AV595" s="109"/>
      <c r="AW595" s="109"/>
      <c r="AX595" s="109"/>
      <c r="AY595" s="109"/>
      <c r="AZ595" s="109"/>
      <c r="BA595" s="109"/>
      <c r="BB595" s="109"/>
      <c r="BC595" s="109"/>
      <c r="BD595" s="109"/>
      <c r="BE595" s="109"/>
      <c r="BF595" s="109"/>
      <c r="BG595" s="109"/>
    </row>
    <row r="596" spans="1:59" ht="14.25" customHeight="1">
      <c r="A596" s="83"/>
      <c r="B596" s="83"/>
      <c r="C596" s="242"/>
      <c r="D596" s="83"/>
      <c r="E596" s="83"/>
      <c r="F596" s="83"/>
      <c r="G596" s="83"/>
      <c r="H596" s="83"/>
      <c r="I596" s="83"/>
      <c r="J596" s="83"/>
      <c r="K596" s="83"/>
      <c r="L596" s="83"/>
      <c r="M596" s="83"/>
      <c r="N596" s="83"/>
      <c r="O596" s="83"/>
      <c r="P596" s="83"/>
      <c r="Q596" s="83"/>
      <c r="R596" s="83"/>
      <c r="S596" s="83"/>
      <c r="T596" s="83"/>
      <c r="U596" s="83"/>
      <c r="V596" s="83"/>
      <c r="W596" s="83"/>
      <c r="X596" s="83"/>
      <c r="Y596" s="83"/>
      <c r="Z596" s="244"/>
      <c r="AA596" s="245"/>
      <c r="AB596" s="244" t="str">
        <f t="shared" si="17"/>
        <v/>
      </c>
      <c r="AC596" s="83"/>
      <c r="AD596" s="83"/>
      <c r="AE596" s="83"/>
      <c r="AF596" s="83"/>
      <c r="AG596" s="83"/>
      <c r="AH596" s="83"/>
      <c r="AI596" s="83"/>
      <c r="AJ596" s="83"/>
      <c r="AK596" s="83"/>
      <c r="AL596" s="248" t="str">
        <f t="shared" si="18"/>
        <v/>
      </c>
      <c r="AM596" s="250"/>
      <c r="AN596" s="228" t="str">
        <f>+IF(A596="","",IF(C596="",70,VLOOKUP(I596,Hoja2!A:D,4,0)))</f>
        <v/>
      </c>
      <c r="AO596" s="109"/>
      <c r="AP596" s="109"/>
      <c r="AQ596" s="109"/>
      <c r="AR596" s="109"/>
      <c r="AS596" s="109"/>
      <c r="AT596" s="109"/>
      <c r="AU596" s="109"/>
      <c r="AV596" s="109"/>
      <c r="AW596" s="109"/>
      <c r="AX596" s="109"/>
      <c r="AY596" s="109"/>
      <c r="AZ596" s="109"/>
      <c r="BA596" s="109"/>
      <c r="BB596" s="109"/>
      <c r="BC596" s="109"/>
      <c r="BD596" s="109"/>
      <c r="BE596" s="109"/>
      <c r="BF596" s="109"/>
      <c r="BG596" s="109"/>
    </row>
    <row r="597" spans="1:59" ht="14.25" customHeight="1">
      <c r="A597" s="83"/>
      <c r="B597" s="83"/>
      <c r="C597" s="242"/>
      <c r="D597" s="83"/>
      <c r="E597" s="83"/>
      <c r="F597" s="83"/>
      <c r="G597" s="83"/>
      <c r="H597" s="83"/>
      <c r="I597" s="83"/>
      <c r="J597" s="83"/>
      <c r="K597" s="83"/>
      <c r="L597" s="83"/>
      <c r="M597" s="83"/>
      <c r="N597" s="83"/>
      <c r="O597" s="83"/>
      <c r="P597" s="83"/>
      <c r="Q597" s="83"/>
      <c r="R597" s="83"/>
      <c r="S597" s="83"/>
      <c r="T597" s="83"/>
      <c r="U597" s="83"/>
      <c r="V597" s="83"/>
      <c r="W597" s="83"/>
      <c r="X597" s="83"/>
      <c r="Y597" s="83"/>
      <c r="Z597" s="244"/>
      <c r="AA597" s="245"/>
      <c r="AB597" s="244" t="str">
        <f t="shared" si="17"/>
        <v/>
      </c>
      <c r="AC597" s="83"/>
      <c r="AD597" s="83"/>
      <c r="AE597" s="83"/>
      <c r="AF597" s="83"/>
      <c r="AG597" s="83"/>
      <c r="AH597" s="83"/>
      <c r="AI597" s="83"/>
      <c r="AJ597" s="83"/>
      <c r="AK597" s="83"/>
      <c r="AL597" s="248" t="str">
        <f t="shared" si="18"/>
        <v/>
      </c>
      <c r="AM597" s="250"/>
      <c r="AN597" s="228" t="str">
        <f>+IF(A597="","",IF(C597="",70,VLOOKUP(I597,Hoja2!A:D,4,0)))</f>
        <v/>
      </c>
      <c r="AO597" s="109"/>
      <c r="AP597" s="109"/>
      <c r="AQ597" s="109"/>
      <c r="AR597" s="109"/>
      <c r="AS597" s="109"/>
      <c r="AT597" s="109"/>
      <c r="AU597" s="109"/>
      <c r="AV597" s="109"/>
      <c r="AW597" s="109"/>
      <c r="AX597" s="109"/>
      <c r="AY597" s="109"/>
      <c r="AZ597" s="109"/>
      <c r="BA597" s="109"/>
      <c r="BB597" s="109"/>
      <c r="BC597" s="109"/>
      <c r="BD597" s="109"/>
      <c r="BE597" s="109"/>
      <c r="BF597" s="109"/>
      <c r="BG597" s="109"/>
    </row>
    <row r="598" spans="1:59" ht="14.25" customHeight="1">
      <c r="A598" s="83"/>
      <c r="B598" s="83"/>
      <c r="C598" s="242"/>
      <c r="D598" s="83"/>
      <c r="E598" s="83"/>
      <c r="F598" s="83"/>
      <c r="G598" s="83"/>
      <c r="H598" s="83"/>
      <c r="I598" s="83"/>
      <c r="J598" s="83"/>
      <c r="K598" s="83"/>
      <c r="L598" s="83"/>
      <c r="M598" s="83"/>
      <c r="N598" s="83"/>
      <c r="O598" s="83"/>
      <c r="P598" s="83"/>
      <c r="Q598" s="83"/>
      <c r="R598" s="83"/>
      <c r="S598" s="83"/>
      <c r="T598" s="83"/>
      <c r="U598" s="83"/>
      <c r="V598" s="83"/>
      <c r="W598" s="83"/>
      <c r="X598" s="83"/>
      <c r="Y598" s="83"/>
      <c r="Z598" s="244"/>
      <c r="AA598" s="245"/>
      <c r="AB598" s="244" t="str">
        <f t="shared" si="17"/>
        <v/>
      </c>
      <c r="AC598" s="83"/>
      <c r="AD598" s="83"/>
      <c r="AE598" s="83"/>
      <c r="AF598" s="83"/>
      <c r="AG598" s="83"/>
      <c r="AH598" s="83"/>
      <c r="AI598" s="83"/>
      <c r="AJ598" s="83"/>
      <c r="AK598" s="83"/>
      <c r="AL598" s="248" t="str">
        <f t="shared" si="18"/>
        <v/>
      </c>
      <c r="AM598" s="250"/>
      <c r="AN598" s="228" t="str">
        <f>+IF(A598="","",IF(C598="",70,VLOOKUP(I598,Hoja2!A:D,4,0)))</f>
        <v/>
      </c>
      <c r="AO598" s="109"/>
      <c r="AP598" s="109"/>
      <c r="AQ598" s="109"/>
      <c r="AR598" s="109"/>
      <c r="AS598" s="109"/>
      <c r="AT598" s="109"/>
      <c r="AU598" s="109"/>
      <c r="AV598" s="109"/>
      <c r="AW598" s="109"/>
      <c r="AX598" s="109"/>
      <c r="AY598" s="109"/>
      <c r="AZ598" s="109"/>
      <c r="BA598" s="109"/>
      <c r="BB598" s="109"/>
      <c r="BC598" s="109"/>
      <c r="BD598" s="109"/>
      <c r="BE598" s="109"/>
      <c r="BF598" s="109"/>
      <c r="BG598" s="109"/>
    </row>
    <row r="599" spans="1:59" ht="14.25" customHeight="1">
      <c r="A599" s="83"/>
      <c r="B599" s="83"/>
      <c r="C599" s="242"/>
      <c r="D599" s="83"/>
      <c r="E599" s="83"/>
      <c r="F599" s="83"/>
      <c r="G599" s="83"/>
      <c r="H599" s="83"/>
      <c r="I599" s="83"/>
      <c r="J599" s="83"/>
      <c r="K599" s="83"/>
      <c r="L599" s="83"/>
      <c r="M599" s="83"/>
      <c r="N599" s="83"/>
      <c r="O599" s="83"/>
      <c r="P599" s="83"/>
      <c r="Q599" s="83"/>
      <c r="R599" s="83"/>
      <c r="S599" s="83"/>
      <c r="T599" s="83"/>
      <c r="U599" s="83"/>
      <c r="V599" s="83"/>
      <c r="W599" s="83"/>
      <c r="X599" s="83"/>
      <c r="Y599" s="83"/>
      <c r="Z599" s="244"/>
      <c r="AA599" s="245"/>
      <c r="AB599" s="244" t="str">
        <f t="shared" si="17"/>
        <v/>
      </c>
      <c r="AC599" s="83"/>
      <c r="AD599" s="83"/>
      <c r="AE599" s="83"/>
      <c r="AF599" s="83"/>
      <c r="AG599" s="83"/>
      <c r="AH599" s="83"/>
      <c r="AI599" s="83"/>
      <c r="AJ599" s="83"/>
      <c r="AK599" s="83"/>
      <c r="AL599" s="248" t="str">
        <f t="shared" si="18"/>
        <v/>
      </c>
      <c r="AM599" s="250"/>
      <c r="AN599" s="228" t="str">
        <f>+IF(A599="","",IF(C599="",70,VLOOKUP(I599,Hoja2!A:D,4,0)))</f>
        <v/>
      </c>
      <c r="AO599" s="109"/>
      <c r="AP599" s="109"/>
      <c r="AQ599" s="109"/>
      <c r="AR599" s="109"/>
      <c r="AS599" s="109"/>
      <c r="AT599" s="109"/>
      <c r="AU599" s="109"/>
      <c r="AV599" s="109"/>
      <c r="AW599" s="109"/>
      <c r="AX599" s="109"/>
      <c r="AY599" s="109"/>
      <c r="AZ599" s="109"/>
      <c r="BA599" s="109"/>
      <c r="BB599" s="109"/>
      <c r="BC599" s="109"/>
      <c r="BD599" s="109"/>
      <c r="BE599" s="109"/>
      <c r="BF599" s="109"/>
      <c r="BG599" s="109"/>
    </row>
    <row r="600" spans="1:59" ht="14.25" customHeight="1">
      <c r="A600" s="83"/>
      <c r="B600" s="83"/>
      <c r="C600" s="242"/>
      <c r="D600" s="83"/>
      <c r="E600" s="83"/>
      <c r="F600" s="83"/>
      <c r="G600" s="83"/>
      <c r="H600" s="83"/>
      <c r="I600" s="83"/>
      <c r="J600" s="83"/>
      <c r="K600" s="83"/>
      <c r="L600" s="83"/>
      <c r="M600" s="83"/>
      <c r="N600" s="83"/>
      <c r="O600" s="83"/>
      <c r="P600" s="83"/>
      <c r="Q600" s="83"/>
      <c r="R600" s="83"/>
      <c r="S600" s="83"/>
      <c r="T600" s="83"/>
      <c r="U600" s="83"/>
      <c r="V600" s="83"/>
      <c r="W600" s="83"/>
      <c r="X600" s="83"/>
      <c r="Y600" s="83"/>
      <c r="Z600" s="244"/>
      <c r="AA600" s="245"/>
      <c r="AB600" s="244" t="str">
        <f t="shared" si="17"/>
        <v/>
      </c>
      <c r="AC600" s="83"/>
      <c r="AD600" s="83"/>
      <c r="AE600" s="83"/>
      <c r="AF600" s="83"/>
      <c r="AG600" s="83"/>
      <c r="AH600" s="83"/>
      <c r="AI600" s="83"/>
      <c r="AJ600" s="83"/>
      <c r="AK600" s="83"/>
      <c r="AL600" s="248" t="str">
        <f t="shared" si="18"/>
        <v/>
      </c>
      <c r="AM600" s="250"/>
      <c r="AN600" s="228" t="str">
        <f>+IF(A600="","",IF(C600="",70,VLOOKUP(I600,Hoja2!A:D,4,0)))</f>
        <v/>
      </c>
      <c r="AO600" s="109"/>
      <c r="AP600" s="109"/>
      <c r="AQ600" s="109"/>
      <c r="AR600" s="109"/>
      <c r="AS600" s="109"/>
      <c r="AT600" s="109"/>
      <c r="AU600" s="109"/>
      <c r="AV600" s="109"/>
      <c r="AW600" s="109"/>
      <c r="AX600" s="109"/>
      <c r="AY600" s="109"/>
      <c r="AZ600" s="109"/>
      <c r="BA600" s="109"/>
      <c r="BB600" s="109"/>
      <c r="BC600" s="109"/>
      <c r="BD600" s="109"/>
      <c r="BE600" s="109"/>
      <c r="BF600" s="109"/>
      <c r="BG600" s="109"/>
    </row>
    <row r="601" spans="1:59" ht="14.25" customHeight="1">
      <c r="A601" s="83"/>
      <c r="B601" s="83"/>
      <c r="C601" s="242"/>
      <c r="D601" s="83"/>
      <c r="E601" s="83"/>
      <c r="F601" s="83"/>
      <c r="G601" s="83"/>
      <c r="H601" s="83"/>
      <c r="I601" s="83"/>
      <c r="J601" s="83"/>
      <c r="K601" s="83"/>
      <c r="L601" s="83"/>
      <c r="M601" s="83"/>
      <c r="N601" s="83"/>
      <c r="O601" s="83"/>
      <c r="P601" s="83"/>
      <c r="Q601" s="83"/>
      <c r="R601" s="83"/>
      <c r="S601" s="83"/>
      <c r="T601" s="83"/>
      <c r="U601" s="83"/>
      <c r="V601" s="83"/>
      <c r="W601" s="83"/>
      <c r="X601" s="83"/>
      <c r="Y601" s="83"/>
      <c r="Z601" s="244"/>
      <c r="AA601" s="245"/>
      <c r="AB601" s="244" t="str">
        <f t="shared" si="17"/>
        <v/>
      </c>
      <c r="AC601" s="83"/>
      <c r="AD601" s="83"/>
      <c r="AE601" s="83"/>
      <c r="AF601" s="83"/>
      <c r="AG601" s="83"/>
      <c r="AH601" s="83"/>
      <c r="AI601" s="83"/>
      <c r="AJ601" s="83"/>
      <c r="AK601" s="83"/>
      <c r="AL601" s="248" t="str">
        <f t="shared" si="18"/>
        <v/>
      </c>
      <c r="AM601" s="250"/>
      <c r="AN601" s="228" t="str">
        <f>+IF(A601="","",IF(C601="",70,VLOOKUP(I601,Hoja2!A:D,4,0)))</f>
        <v/>
      </c>
      <c r="AO601" s="109"/>
      <c r="AP601" s="109"/>
      <c r="AQ601" s="109"/>
      <c r="AR601" s="109"/>
      <c r="AS601" s="109"/>
      <c r="AT601" s="109"/>
      <c r="AU601" s="109"/>
      <c r="AV601" s="109"/>
      <c r="AW601" s="109"/>
      <c r="AX601" s="109"/>
      <c r="AY601" s="109"/>
      <c r="AZ601" s="109"/>
      <c r="BA601" s="109"/>
      <c r="BB601" s="109"/>
      <c r="BC601" s="109"/>
      <c r="BD601" s="109"/>
      <c r="BE601" s="109"/>
      <c r="BF601" s="109"/>
      <c r="BG601" s="109"/>
    </row>
    <row r="602" spans="1:59" ht="14.25" customHeight="1">
      <c r="A602" s="83"/>
      <c r="B602" s="83"/>
      <c r="C602" s="242"/>
      <c r="D602" s="83"/>
      <c r="E602" s="83"/>
      <c r="F602" s="83"/>
      <c r="G602" s="83"/>
      <c r="H602" s="83"/>
      <c r="I602" s="83"/>
      <c r="J602" s="83"/>
      <c r="K602" s="83"/>
      <c r="L602" s="83"/>
      <c r="M602" s="83"/>
      <c r="N602" s="83"/>
      <c r="O602" s="83"/>
      <c r="P602" s="83"/>
      <c r="Q602" s="83"/>
      <c r="R602" s="83"/>
      <c r="S602" s="83"/>
      <c r="T602" s="83"/>
      <c r="U602" s="83"/>
      <c r="V602" s="83"/>
      <c r="W602" s="83"/>
      <c r="X602" s="83"/>
      <c r="Y602" s="83"/>
      <c r="Z602" s="244"/>
      <c r="AA602" s="245"/>
      <c r="AB602" s="244" t="str">
        <f t="shared" si="17"/>
        <v/>
      </c>
      <c r="AC602" s="83"/>
      <c r="AD602" s="83"/>
      <c r="AE602" s="83"/>
      <c r="AF602" s="83"/>
      <c r="AG602" s="83"/>
      <c r="AH602" s="83"/>
      <c r="AI602" s="83"/>
      <c r="AJ602" s="83"/>
      <c r="AK602" s="83"/>
      <c r="AL602" s="248" t="str">
        <f t="shared" si="18"/>
        <v/>
      </c>
      <c r="AM602" s="250"/>
      <c r="AN602" s="228" t="str">
        <f>+IF(A602="","",IF(C602="",70,VLOOKUP(I602,Hoja2!A:D,4,0)))</f>
        <v/>
      </c>
      <c r="AO602" s="109"/>
      <c r="AP602" s="109"/>
      <c r="AQ602" s="109"/>
      <c r="AR602" s="109"/>
      <c r="AS602" s="109"/>
      <c r="AT602" s="109"/>
      <c r="AU602" s="109"/>
      <c r="AV602" s="109"/>
      <c r="AW602" s="109"/>
      <c r="AX602" s="109"/>
      <c r="AY602" s="109"/>
      <c r="AZ602" s="109"/>
      <c r="BA602" s="109"/>
      <c r="BB602" s="109"/>
      <c r="BC602" s="109"/>
      <c r="BD602" s="109"/>
      <c r="BE602" s="109"/>
      <c r="BF602" s="109"/>
      <c r="BG602" s="109"/>
    </row>
    <row r="603" spans="1:59" ht="14.25" customHeight="1">
      <c r="A603" s="83"/>
      <c r="B603" s="83"/>
      <c r="C603" s="242"/>
      <c r="D603" s="83"/>
      <c r="E603" s="83"/>
      <c r="F603" s="83"/>
      <c r="G603" s="83"/>
      <c r="H603" s="83"/>
      <c r="I603" s="83"/>
      <c r="J603" s="83"/>
      <c r="K603" s="83"/>
      <c r="L603" s="83"/>
      <c r="M603" s="83"/>
      <c r="N603" s="83"/>
      <c r="O603" s="83"/>
      <c r="P603" s="83"/>
      <c r="Q603" s="83"/>
      <c r="R603" s="83"/>
      <c r="S603" s="83"/>
      <c r="T603" s="83"/>
      <c r="U603" s="83"/>
      <c r="V603" s="83"/>
      <c r="W603" s="83"/>
      <c r="X603" s="83"/>
      <c r="Y603" s="83"/>
      <c r="Z603" s="244"/>
      <c r="AA603" s="245"/>
      <c r="AB603" s="244" t="str">
        <f t="shared" si="17"/>
        <v/>
      </c>
      <c r="AC603" s="83"/>
      <c r="AD603" s="83"/>
      <c r="AE603" s="83"/>
      <c r="AF603" s="83"/>
      <c r="AG603" s="83"/>
      <c r="AH603" s="83"/>
      <c r="AI603" s="83"/>
      <c r="AJ603" s="83"/>
      <c r="AK603" s="83"/>
      <c r="AL603" s="248" t="str">
        <f t="shared" si="18"/>
        <v/>
      </c>
      <c r="AM603" s="250"/>
      <c r="AN603" s="228" t="str">
        <f>+IF(A603="","",IF(C603="",70,VLOOKUP(I603,Hoja2!A:D,4,0)))</f>
        <v/>
      </c>
      <c r="AO603" s="109"/>
      <c r="AP603" s="109"/>
      <c r="AQ603" s="109"/>
      <c r="AR603" s="109"/>
      <c r="AS603" s="109"/>
      <c r="AT603" s="109"/>
      <c r="AU603" s="109"/>
      <c r="AV603" s="109"/>
      <c r="AW603" s="109"/>
      <c r="AX603" s="109"/>
      <c r="AY603" s="109"/>
      <c r="AZ603" s="109"/>
      <c r="BA603" s="109"/>
      <c r="BB603" s="109"/>
      <c r="BC603" s="109"/>
      <c r="BD603" s="109"/>
      <c r="BE603" s="109"/>
      <c r="BF603" s="109"/>
      <c r="BG603" s="109"/>
    </row>
    <row r="604" spans="1:59" ht="14.25" customHeight="1">
      <c r="A604" s="83"/>
      <c r="B604" s="83"/>
      <c r="C604" s="242"/>
      <c r="D604" s="83"/>
      <c r="E604" s="83"/>
      <c r="F604" s="83"/>
      <c r="G604" s="83"/>
      <c r="H604" s="83"/>
      <c r="I604" s="83"/>
      <c r="J604" s="83"/>
      <c r="K604" s="83"/>
      <c r="L604" s="83"/>
      <c r="M604" s="83"/>
      <c r="N604" s="83"/>
      <c r="O604" s="83"/>
      <c r="P604" s="83"/>
      <c r="Q604" s="83"/>
      <c r="R604" s="83"/>
      <c r="S604" s="83"/>
      <c r="T604" s="83"/>
      <c r="U604" s="83"/>
      <c r="V604" s="83"/>
      <c r="W604" s="83"/>
      <c r="X604" s="83"/>
      <c r="Y604" s="83"/>
      <c r="Z604" s="244"/>
      <c r="AA604" s="245"/>
      <c r="AB604" s="244" t="str">
        <f t="shared" si="17"/>
        <v/>
      </c>
      <c r="AC604" s="83"/>
      <c r="AD604" s="83"/>
      <c r="AE604" s="83"/>
      <c r="AF604" s="83"/>
      <c r="AG604" s="83"/>
      <c r="AH604" s="83"/>
      <c r="AI604" s="83"/>
      <c r="AJ604" s="83"/>
      <c r="AK604" s="83"/>
      <c r="AL604" s="248" t="str">
        <f t="shared" si="18"/>
        <v/>
      </c>
      <c r="AM604" s="250"/>
      <c r="AN604" s="228" t="str">
        <f>+IF(A604="","",IF(C604="",70,VLOOKUP(I604,Hoja2!A:D,4,0)))</f>
        <v/>
      </c>
      <c r="AO604" s="109"/>
      <c r="AP604" s="109"/>
      <c r="AQ604" s="109"/>
      <c r="AR604" s="109"/>
      <c r="AS604" s="109"/>
      <c r="AT604" s="109"/>
      <c r="AU604" s="109"/>
      <c r="AV604" s="109"/>
      <c r="AW604" s="109"/>
      <c r="AX604" s="109"/>
      <c r="AY604" s="109"/>
      <c r="AZ604" s="109"/>
      <c r="BA604" s="109"/>
      <c r="BB604" s="109"/>
      <c r="BC604" s="109"/>
      <c r="BD604" s="109"/>
      <c r="BE604" s="109"/>
      <c r="BF604" s="109"/>
      <c r="BG604" s="109"/>
    </row>
    <row r="605" spans="1:59" ht="14.25" customHeight="1">
      <c r="A605" s="83"/>
      <c r="B605" s="83"/>
      <c r="C605" s="242"/>
      <c r="D605" s="83"/>
      <c r="E605" s="83"/>
      <c r="F605" s="83"/>
      <c r="G605" s="83"/>
      <c r="H605" s="83"/>
      <c r="I605" s="83"/>
      <c r="J605" s="83"/>
      <c r="K605" s="83"/>
      <c r="L605" s="83"/>
      <c r="M605" s="83"/>
      <c r="N605" s="83"/>
      <c r="O605" s="83"/>
      <c r="P605" s="83"/>
      <c r="Q605" s="83"/>
      <c r="R605" s="83"/>
      <c r="S605" s="83"/>
      <c r="T605" s="83"/>
      <c r="U605" s="83"/>
      <c r="V605" s="83"/>
      <c r="W605" s="83"/>
      <c r="X605" s="83"/>
      <c r="Y605" s="83"/>
      <c r="Z605" s="244"/>
      <c r="AA605" s="245"/>
      <c r="AB605" s="244" t="str">
        <f t="shared" si="17"/>
        <v/>
      </c>
      <c r="AC605" s="83"/>
      <c r="AD605" s="83"/>
      <c r="AE605" s="83"/>
      <c r="AF605" s="83"/>
      <c r="AG605" s="83"/>
      <c r="AH605" s="83"/>
      <c r="AI605" s="83"/>
      <c r="AJ605" s="83"/>
      <c r="AK605" s="83"/>
      <c r="AL605" s="248" t="str">
        <f t="shared" si="18"/>
        <v/>
      </c>
      <c r="AM605" s="250"/>
      <c r="AN605" s="228" t="str">
        <f>+IF(A605="","",IF(C605="",70,VLOOKUP(I605,Hoja2!A:D,4,0)))</f>
        <v/>
      </c>
      <c r="AO605" s="109"/>
      <c r="AP605" s="109"/>
      <c r="AQ605" s="109"/>
      <c r="AR605" s="109"/>
      <c r="AS605" s="109"/>
      <c r="AT605" s="109"/>
      <c r="AU605" s="109"/>
      <c r="AV605" s="109"/>
      <c r="AW605" s="109"/>
      <c r="AX605" s="109"/>
      <c r="AY605" s="109"/>
      <c r="AZ605" s="109"/>
      <c r="BA605" s="109"/>
      <c r="BB605" s="109"/>
      <c r="BC605" s="109"/>
      <c r="BD605" s="109"/>
      <c r="BE605" s="109"/>
      <c r="BF605" s="109"/>
      <c r="BG605" s="109"/>
    </row>
    <row r="606" spans="1:59" ht="14.25" customHeight="1">
      <c r="A606" s="83"/>
      <c r="B606" s="83"/>
      <c r="C606" s="242"/>
      <c r="D606" s="83"/>
      <c r="E606" s="83"/>
      <c r="F606" s="83"/>
      <c r="G606" s="83"/>
      <c r="H606" s="83"/>
      <c r="I606" s="83"/>
      <c r="J606" s="83"/>
      <c r="K606" s="83"/>
      <c r="L606" s="83"/>
      <c r="M606" s="83"/>
      <c r="N606" s="83"/>
      <c r="O606" s="83"/>
      <c r="P606" s="83"/>
      <c r="Q606" s="83"/>
      <c r="R606" s="83"/>
      <c r="S606" s="83"/>
      <c r="T606" s="83"/>
      <c r="U606" s="83"/>
      <c r="V606" s="83"/>
      <c r="W606" s="83"/>
      <c r="X606" s="83"/>
      <c r="Y606" s="83"/>
      <c r="Z606" s="244"/>
      <c r="AA606" s="245"/>
      <c r="AB606" s="244" t="str">
        <f t="shared" si="17"/>
        <v/>
      </c>
      <c r="AC606" s="83"/>
      <c r="AD606" s="83"/>
      <c r="AE606" s="83"/>
      <c r="AF606" s="83"/>
      <c r="AG606" s="83"/>
      <c r="AH606" s="83"/>
      <c r="AI606" s="83"/>
      <c r="AJ606" s="83"/>
      <c r="AK606" s="83"/>
      <c r="AL606" s="248" t="str">
        <f t="shared" si="18"/>
        <v/>
      </c>
      <c r="AM606" s="250"/>
      <c r="AN606" s="228" t="str">
        <f>+IF(A606="","",IF(C606="",70,VLOOKUP(I606,Hoja2!A:D,4,0)))</f>
        <v/>
      </c>
      <c r="AO606" s="109"/>
      <c r="AP606" s="109"/>
      <c r="AQ606" s="109"/>
      <c r="AR606" s="109"/>
      <c r="AS606" s="109"/>
      <c r="AT606" s="109"/>
      <c r="AU606" s="109"/>
      <c r="AV606" s="109"/>
      <c r="AW606" s="109"/>
      <c r="AX606" s="109"/>
      <c r="AY606" s="109"/>
      <c r="AZ606" s="109"/>
      <c r="BA606" s="109"/>
      <c r="BB606" s="109"/>
      <c r="BC606" s="109"/>
      <c r="BD606" s="109"/>
      <c r="BE606" s="109"/>
      <c r="BF606" s="109"/>
      <c r="BG606" s="109"/>
    </row>
    <row r="607" spans="1:59" ht="14.25" customHeight="1">
      <c r="A607" s="83"/>
      <c r="B607" s="83"/>
      <c r="C607" s="242"/>
      <c r="D607" s="83"/>
      <c r="E607" s="83"/>
      <c r="F607" s="83"/>
      <c r="G607" s="83"/>
      <c r="H607" s="83"/>
      <c r="I607" s="83"/>
      <c r="J607" s="83"/>
      <c r="K607" s="83"/>
      <c r="L607" s="83"/>
      <c r="M607" s="83"/>
      <c r="N607" s="83"/>
      <c r="O607" s="83"/>
      <c r="P607" s="83"/>
      <c r="Q607" s="83"/>
      <c r="R607" s="83"/>
      <c r="S607" s="83"/>
      <c r="T607" s="83"/>
      <c r="U607" s="83"/>
      <c r="V607" s="83"/>
      <c r="W607" s="83"/>
      <c r="X607" s="83"/>
      <c r="Y607" s="83"/>
      <c r="Z607" s="244"/>
      <c r="AA607" s="245"/>
      <c r="AB607" s="244" t="str">
        <f t="shared" si="17"/>
        <v/>
      </c>
      <c r="AC607" s="83"/>
      <c r="AD607" s="83"/>
      <c r="AE607" s="83"/>
      <c r="AF607" s="83"/>
      <c r="AG607" s="83"/>
      <c r="AH607" s="83"/>
      <c r="AI607" s="83"/>
      <c r="AJ607" s="83"/>
      <c r="AK607" s="83"/>
      <c r="AL607" s="248" t="str">
        <f t="shared" si="18"/>
        <v/>
      </c>
      <c r="AM607" s="250"/>
      <c r="AN607" s="228" t="str">
        <f>+IF(A607="","",IF(C607="",70,VLOOKUP(I607,Hoja2!A:D,4,0)))</f>
        <v/>
      </c>
      <c r="AO607" s="109"/>
      <c r="AP607" s="109"/>
      <c r="AQ607" s="109"/>
      <c r="AR607" s="109"/>
      <c r="AS607" s="109"/>
      <c r="AT607" s="109"/>
      <c r="AU607" s="109"/>
      <c r="AV607" s="109"/>
      <c r="AW607" s="109"/>
      <c r="AX607" s="109"/>
      <c r="AY607" s="109"/>
      <c r="AZ607" s="109"/>
      <c r="BA607" s="109"/>
      <c r="BB607" s="109"/>
      <c r="BC607" s="109"/>
      <c r="BD607" s="109"/>
      <c r="BE607" s="109"/>
      <c r="BF607" s="109"/>
      <c r="BG607" s="109"/>
    </row>
    <row r="608" spans="1:59" ht="14.25" customHeight="1">
      <c r="A608" s="83"/>
      <c r="B608" s="83"/>
      <c r="C608" s="242"/>
      <c r="D608" s="83"/>
      <c r="E608" s="83"/>
      <c r="F608" s="83"/>
      <c r="G608" s="83"/>
      <c r="H608" s="83"/>
      <c r="I608" s="83"/>
      <c r="J608" s="83"/>
      <c r="K608" s="83"/>
      <c r="L608" s="83"/>
      <c r="M608" s="83"/>
      <c r="N608" s="83"/>
      <c r="O608" s="83"/>
      <c r="P608" s="83"/>
      <c r="Q608" s="83"/>
      <c r="R608" s="83"/>
      <c r="S608" s="83"/>
      <c r="T608" s="83"/>
      <c r="U608" s="83"/>
      <c r="V608" s="83"/>
      <c r="W608" s="83"/>
      <c r="X608" s="83"/>
      <c r="Y608" s="83"/>
      <c r="Z608" s="244"/>
      <c r="AA608" s="245"/>
      <c r="AB608" s="244" t="str">
        <f t="shared" si="17"/>
        <v/>
      </c>
      <c r="AC608" s="83"/>
      <c r="AD608" s="83"/>
      <c r="AE608" s="83"/>
      <c r="AF608" s="83"/>
      <c r="AG608" s="83"/>
      <c r="AH608" s="83"/>
      <c r="AI608" s="83"/>
      <c r="AJ608" s="83"/>
      <c r="AK608" s="83"/>
      <c r="AL608" s="248" t="str">
        <f t="shared" si="18"/>
        <v/>
      </c>
      <c r="AM608" s="250"/>
      <c r="AN608" s="228" t="str">
        <f>+IF(A608="","",IF(C608="",70,VLOOKUP(I608,Hoja2!A:D,4,0)))</f>
        <v/>
      </c>
      <c r="AO608" s="109"/>
      <c r="AP608" s="109"/>
      <c r="AQ608" s="109"/>
      <c r="AR608" s="109"/>
      <c r="AS608" s="109"/>
      <c r="AT608" s="109"/>
      <c r="AU608" s="109"/>
      <c r="AV608" s="109"/>
      <c r="AW608" s="109"/>
      <c r="AX608" s="109"/>
      <c r="AY608" s="109"/>
      <c r="AZ608" s="109"/>
      <c r="BA608" s="109"/>
      <c r="BB608" s="109"/>
      <c r="BC608" s="109"/>
      <c r="BD608" s="109"/>
      <c r="BE608" s="109"/>
      <c r="BF608" s="109"/>
      <c r="BG608" s="109"/>
    </row>
    <row r="609" spans="1:59" ht="14.25" customHeight="1">
      <c r="A609" s="83"/>
      <c r="B609" s="83"/>
      <c r="C609" s="242"/>
      <c r="D609" s="83"/>
      <c r="E609" s="83"/>
      <c r="F609" s="83"/>
      <c r="G609" s="83"/>
      <c r="H609" s="83"/>
      <c r="I609" s="83"/>
      <c r="J609" s="83"/>
      <c r="K609" s="83"/>
      <c r="L609" s="83"/>
      <c r="M609" s="83"/>
      <c r="N609" s="83"/>
      <c r="O609" s="83"/>
      <c r="P609" s="83"/>
      <c r="Q609" s="83"/>
      <c r="R609" s="83"/>
      <c r="S609" s="83"/>
      <c r="T609" s="83"/>
      <c r="U609" s="83"/>
      <c r="V609" s="83"/>
      <c r="W609" s="83"/>
      <c r="X609" s="83"/>
      <c r="Y609" s="83"/>
      <c r="Z609" s="244"/>
      <c r="AA609" s="245"/>
      <c r="AB609" s="244" t="str">
        <f t="shared" si="17"/>
        <v/>
      </c>
      <c r="AC609" s="83"/>
      <c r="AD609" s="83"/>
      <c r="AE609" s="83"/>
      <c r="AF609" s="83"/>
      <c r="AG609" s="83"/>
      <c r="AH609" s="83"/>
      <c r="AI609" s="83"/>
      <c r="AJ609" s="83"/>
      <c r="AK609" s="83"/>
      <c r="AL609" s="248" t="str">
        <f t="shared" si="18"/>
        <v/>
      </c>
      <c r="AM609" s="250"/>
      <c r="AN609" s="228" t="str">
        <f>+IF(A609="","",IF(C609="",70,VLOOKUP(I609,Hoja2!A:D,4,0)))</f>
        <v/>
      </c>
      <c r="AO609" s="109"/>
      <c r="AP609" s="109"/>
      <c r="AQ609" s="109"/>
      <c r="AR609" s="109"/>
      <c r="AS609" s="109"/>
      <c r="AT609" s="109"/>
      <c r="AU609" s="109"/>
      <c r="AV609" s="109"/>
      <c r="AW609" s="109"/>
      <c r="AX609" s="109"/>
      <c r="AY609" s="109"/>
      <c r="AZ609" s="109"/>
      <c r="BA609" s="109"/>
      <c r="BB609" s="109"/>
      <c r="BC609" s="109"/>
      <c r="BD609" s="109"/>
      <c r="BE609" s="109"/>
      <c r="BF609" s="109"/>
      <c r="BG609" s="109"/>
    </row>
    <row r="610" spans="1:59" ht="14.25" customHeight="1">
      <c r="A610" s="83"/>
      <c r="B610" s="83"/>
      <c r="C610" s="242"/>
      <c r="D610" s="83"/>
      <c r="E610" s="83"/>
      <c r="F610" s="83"/>
      <c r="G610" s="83"/>
      <c r="H610" s="83"/>
      <c r="I610" s="83"/>
      <c r="J610" s="83"/>
      <c r="K610" s="83"/>
      <c r="L610" s="83"/>
      <c r="M610" s="83"/>
      <c r="N610" s="83"/>
      <c r="O610" s="83"/>
      <c r="P610" s="83"/>
      <c r="Q610" s="83"/>
      <c r="R610" s="83"/>
      <c r="S610" s="83"/>
      <c r="T610" s="83"/>
      <c r="U610" s="83"/>
      <c r="V610" s="83"/>
      <c r="W610" s="83"/>
      <c r="X610" s="83"/>
      <c r="Y610" s="83"/>
      <c r="Z610" s="244"/>
      <c r="AA610" s="245"/>
      <c r="AB610" s="244" t="str">
        <f t="shared" si="17"/>
        <v/>
      </c>
      <c r="AC610" s="83"/>
      <c r="AD610" s="83"/>
      <c r="AE610" s="83"/>
      <c r="AF610" s="83"/>
      <c r="AG610" s="83"/>
      <c r="AH610" s="83"/>
      <c r="AI610" s="83"/>
      <c r="AJ610" s="83"/>
      <c r="AK610" s="83"/>
      <c r="AL610" s="248" t="str">
        <f t="shared" si="18"/>
        <v/>
      </c>
      <c r="AM610" s="250"/>
      <c r="AN610" s="228" t="str">
        <f>+IF(A610="","",IF(C610="",70,VLOOKUP(I610,Hoja2!A:D,4,0)))</f>
        <v/>
      </c>
      <c r="AO610" s="109"/>
      <c r="AP610" s="109"/>
      <c r="AQ610" s="109"/>
      <c r="AR610" s="109"/>
      <c r="AS610" s="109"/>
      <c r="AT610" s="109"/>
      <c r="AU610" s="109"/>
      <c r="AV610" s="109"/>
      <c r="AW610" s="109"/>
      <c r="AX610" s="109"/>
      <c r="AY610" s="109"/>
      <c r="AZ610" s="109"/>
      <c r="BA610" s="109"/>
      <c r="BB610" s="109"/>
      <c r="BC610" s="109"/>
      <c r="BD610" s="109"/>
      <c r="BE610" s="109"/>
      <c r="BF610" s="109"/>
      <c r="BG610" s="109"/>
    </row>
    <row r="611" spans="1:59" ht="14.25" customHeight="1">
      <c r="A611" s="83"/>
      <c r="B611" s="83"/>
      <c r="C611" s="242"/>
      <c r="D611" s="83"/>
      <c r="E611" s="83"/>
      <c r="F611" s="83"/>
      <c r="G611" s="83"/>
      <c r="H611" s="83"/>
      <c r="I611" s="83"/>
      <c r="J611" s="83"/>
      <c r="K611" s="83"/>
      <c r="L611" s="83"/>
      <c r="M611" s="83"/>
      <c r="N611" s="83"/>
      <c r="O611" s="83"/>
      <c r="P611" s="83"/>
      <c r="Q611" s="83"/>
      <c r="R611" s="83"/>
      <c r="S611" s="83"/>
      <c r="T611" s="83"/>
      <c r="U611" s="83"/>
      <c r="V611" s="83"/>
      <c r="W611" s="83"/>
      <c r="X611" s="83"/>
      <c r="Y611" s="83"/>
      <c r="Z611" s="244"/>
      <c r="AA611" s="245"/>
      <c r="AB611" s="244" t="str">
        <f t="shared" si="17"/>
        <v/>
      </c>
      <c r="AC611" s="83"/>
      <c r="AD611" s="83"/>
      <c r="AE611" s="83"/>
      <c r="AF611" s="83"/>
      <c r="AG611" s="83"/>
      <c r="AH611" s="83"/>
      <c r="AI611" s="83"/>
      <c r="AJ611" s="83"/>
      <c r="AK611" s="83"/>
      <c r="AL611" s="248" t="str">
        <f t="shared" si="18"/>
        <v/>
      </c>
      <c r="AM611" s="250"/>
      <c r="AN611" s="228" t="str">
        <f>+IF(A611="","",IF(C611="",70,VLOOKUP(I611,Hoja2!A:D,4,0)))</f>
        <v/>
      </c>
      <c r="AO611" s="109"/>
      <c r="AP611" s="109"/>
      <c r="AQ611" s="109"/>
      <c r="AR611" s="109"/>
      <c r="AS611" s="109"/>
      <c r="AT611" s="109"/>
      <c r="AU611" s="109"/>
      <c r="AV611" s="109"/>
      <c r="AW611" s="109"/>
      <c r="AX611" s="109"/>
      <c r="AY611" s="109"/>
      <c r="AZ611" s="109"/>
      <c r="BA611" s="109"/>
      <c r="BB611" s="109"/>
      <c r="BC611" s="109"/>
      <c r="BD611" s="109"/>
      <c r="BE611" s="109"/>
      <c r="BF611" s="109"/>
      <c r="BG611" s="109"/>
    </row>
    <row r="612" spans="1:59" ht="14.25" customHeight="1">
      <c r="A612" s="83"/>
      <c r="B612" s="83"/>
      <c r="C612" s="242"/>
      <c r="D612" s="83"/>
      <c r="E612" s="83"/>
      <c r="F612" s="83"/>
      <c r="G612" s="83"/>
      <c r="H612" s="83"/>
      <c r="I612" s="83"/>
      <c r="J612" s="83"/>
      <c r="K612" s="83"/>
      <c r="L612" s="83"/>
      <c r="M612" s="83"/>
      <c r="N612" s="83"/>
      <c r="O612" s="83"/>
      <c r="P612" s="83"/>
      <c r="Q612" s="83"/>
      <c r="R612" s="83"/>
      <c r="S612" s="83"/>
      <c r="T612" s="83"/>
      <c r="U612" s="83"/>
      <c r="V612" s="83"/>
      <c r="W612" s="83"/>
      <c r="X612" s="83"/>
      <c r="Y612" s="83"/>
      <c r="Z612" s="244"/>
      <c r="AA612" s="245"/>
      <c r="AB612" s="244" t="str">
        <f t="shared" si="17"/>
        <v/>
      </c>
      <c r="AC612" s="83"/>
      <c r="AD612" s="83"/>
      <c r="AE612" s="83"/>
      <c r="AF612" s="83"/>
      <c r="AG612" s="83"/>
      <c r="AH612" s="83"/>
      <c r="AI612" s="83"/>
      <c r="AJ612" s="83"/>
      <c r="AK612" s="83"/>
      <c r="AL612" s="248" t="str">
        <f t="shared" si="18"/>
        <v/>
      </c>
      <c r="AM612" s="250"/>
      <c r="AN612" s="228" t="str">
        <f>+IF(A612="","",IF(C612="",70,VLOOKUP(I612,Hoja2!A:D,4,0)))</f>
        <v/>
      </c>
      <c r="AO612" s="109"/>
      <c r="AP612" s="109"/>
      <c r="AQ612" s="109"/>
      <c r="AR612" s="109"/>
      <c r="AS612" s="109"/>
      <c r="AT612" s="109"/>
      <c r="AU612" s="109"/>
      <c r="AV612" s="109"/>
      <c r="AW612" s="109"/>
      <c r="AX612" s="109"/>
      <c r="AY612" s="109"/>
      <c r="AZ612" s="109"/>
      <c r="BA612" s="109"/>
      <c r="BB612" s="109"/>
      <c r="BC612" s="109"/>
      <c r="BD612" s="109"/>
      <c r="BE612" s="109"/>
      <c r="BF612" s="109"/>
      <c r="BG612" s="109"/>
    </row>
    <row r="613" spans="1:59" ht="14.25" customHeight="1">
      <c r="A613" s="83"/>
      <c r="B613" s="83"/>
      <c r="C613" s="242"/>
      <c r="D613" s="83"/>
      <c r="E613" s="83"/>
      <c r="F613" s="83"/>
      <c r="G613" s="83"/>
      <c r="H613" s="83"/>
      <c r="I613" s="83"/>
      <c r="J613" s="83"/>
      <c r="K613" s="83"/>
      <c r="L613" s="83"/>
      <c r="M613" s="83"/>
      <c r="N613" s="83"/>
      <c r="O613" s="83"/>
      <c r="P613" s="83"/>
      <c r="Q613" s="83"/>
      <c r="R613" s="83"/>
      <c r="S613" s="83"/>
      <c r="T613" s="83"/>
      <c r="U613" s="83"/>
      <c r="V613" s="83"/>
      <c r="W613" s="83"/>
      <c r="X613" s="83"/>
      <c r="Y613" s="83"/>
      <c r="Z613" s="244"/>
      <c r="AA613" s="245"/>
      <c r="AB613" s="244" t="str">
        <f t="shared" si="17"/>
        <v/>
      </c>
      <c r="AC613" s="83"/>
      <c r="AD613" s="83"/>
      <c r="AE613" s="83"/>
      <c r="AF613" s="83"/>
      <c r="AG613" s="83"/>
      <c r="AH613" s="83"/>
      <c r="AI613" s="83"/>
      <c r="AJ613" s="83"/>
      <c r="AK613" s="83"/>
      <c r="AL613" s="248" t="str">
        <f t="shared" si="18"/>
        <v/>
      </c>
      <c r="AM613" s="250"/>
      <c r="AN613" s="228" t="str">
        <f>+IF(A613="","",IF(C613="",70,VLOOKUP(I613,Hoja2!A:D,4,0)))</f>
        <v/>
      </c>
      <c r="AO613" s="109"/>
      <c r="AP613" s="109"/>
      <c r="AQ613" s="109"/>
      <c r="AR613" s="109"/>
      <c r="AS613" s="109"/>
      <c r="AT613" s="109"/>
      <c r="AU613" s="109"/>
      <c r="AV613" s="109"/>
      <c r="AW613" s="109"/>
      <c r="AX613" s="109"/>
      <c r="AY613" s="109"/>
      <c r="AZ613" s="109"/>
      <c r="BA613" s="109"/>
      <c r="BB613" s="109"/>
      <c r="BC613" s="109"/>
      <c r="BD613" s="109"/>
      <c r="BE613" s="109"/>
      <c r="BF613" s="109"/>
      <c r="BG613" s="109"/>
    </row>
    <row r="614" spans="1:59" ht="14.25" customHeight="1">
      <c r="A614" s="83"/>
      <c r="B614" s="83"/>
      <c r="C614" s="242"/>
      <c r="D614" s="83"/>
      <c r="E614" s="83"/>
      <c r="F614" s="83"/>
      <c r="G614" s="83"/>
      <c r="H614" s="83"/>
      <c r="I614" s="83"/>
      <c r="J614" s="83"/>
      <c r="K614" s="83"/>
      <c r="L614" s="83"/>
      <c r="M614" s="83"/>
      <c r="N614" s="83"/>
      <c r="O614" s="83"/>
      <c r="P614" s="83"/>
      <c r="Q614" s="83"/>
      <c r="R614" s="83"/>
      <c r="S614" s="83"/>
      <c r="T614" s="83"/>
      <c r="U614" s="83"/>
      <c r="V614" s="83"/>
      <c r="W614" s="83"/>
      <c r="X614" s="83"/>
      <c r="Y614" s="83"/>
      <c r="Z614" s="244"/>
      <c r="AA614" s="245"/>
      <c r="AB614" s="244" t="str">
        <f t="shared" si="17"/>
        <v/>
      </c>
      <c r="AC614" s="83"/>
      <c r="AD614" s="83"/>
      <c r="AE614" s="83"/>
      <c r="AF614" s="83"/>
      <c r="AG614" s="83"/>
      <c r="AH614" s="83"/>
      <c r="AI614" s="83"/>
      <c r="AJ614" s="83"/>
      <c r="AK614" s="83"/>
      <c r="AL614" s="248" t="str">
        <f t="shared" si="18"/>
        <v/>
      </c>
      <c r="AM614" s="250"/>
      <c r="AN614" s="228" t="str">
        <f>+IF(A614="","",IF(C614="",70,VLOOKUP(I614,Hoja2!A:D,4,0)))</f>
        <v/>
      </c>
      <c r="AO614" s="109"/>
      <c r="AP614" s="109"/>
      <c r="AQ614" s="109"/>
      <c r="AR614" s="109"/>
      <c r="AS614" s="109"/>
      <c r="AT614" s="109"/>
      <c r="AU614" s="109"/>
      <c r="AV614" s="109"/>
      <c r="AW614" s="109"/>
      <c r="AX614" s="109"/>
      <c r="AY614" s="109"/>
      <c r="AZ614" s="109"/>
      <c r="BA614" s="109"/>
      <c r="BB614" s="109"/>
      <c r="BC614" s="109"/>
      <c r="BD614" s="109"/>
      <c r="BE614" s="109"/>
      <c r="BF614" s="109"/>
      <c r="BG614" s="109"/>
    </row>
    <row r="615" spans="1:59" ht="14.25" customHeight="1">
      <c r="A615" s="83"/>
      <c r="B615" s="83"/>
      <c r="C615" s="242"/>
      <c r="D615" s="83"/>
      <c r="E615" s="83"/>
      <c r="F615" s="83"/>
      <c r="G615" s="83"/>
      <c r="H615" s="83"/>
      <c r="I615" s="83"/>
      <c r="J615" s="83"/>
      <c r="K615" s="83"/>
      <c r="L615" s="83"/>
      <c r="M615" s="83"/>
      <c r="N615" s="83"/>
      <c r="O615" s="83"/>
      <c r="P615" s="83"/>
      <c r="Q615" s="83"/>
      <c r="R615" s="83"/>
      <c r="S615" s="83"/>
      <c r="T615" s="83"/>
      <c r="U615" s="83"/>
      <c r="V615" s="83"/>
      <c r="W615" s="83"/>
      <c r="X615" s="83"/>
      <c r="Y615" s="83"/>
      <c r="Z615" s="244"/>
      <c r="AA615" s="245"/>
      <c r="AB615" s="244" t="str">
        <f t="shared" si="17"/>
        <v/>
      </c>
      <c r="AC615" s="83"/>
      <c r="AD615" s="83"/>
      <c r="AE615" s="83"/>
      <c r="AF615" s="83"/>
      <c r="AG615" s="83"/>
      <c r="AH615" s="83"/>
      <c r="AI615" s="83"/>
      <c r="AJ615" s="83"/>
      <c r="AK615" s="83"/>
      <c r="AL615" s="248" t="str">
        <f t="shared" si="18"/>
        <v/>
      </c>
      <c r="AM615" s="250"/>
      <c r="AN615" s="228" t="str">
        <f>+IF(A615="","",IF(C615="",70,VLOOKUP(I615,Hoja2!A:D,4,0)))</f>
        <v/>
      </c>
      <c r="AO615" s="109"/>
      <c r="AP615" s="109"/>
      <c r="AQ615" s="109"/>
      <c r="AR615" s="109"/>
      <c r="AS615" s="109"/>
      <c r="AT615" s="109"/>
      <c r="AU615" s="109"/>
      <c r="AV615" s="109"/>
      <c r="AW615" s="109"/>
      <c r="AX615" s="109"/>
      <c r="AY615" s="109"/>
      <c r="AZ615" s="109"/>
      <c r="BA615" s="109"/>
      <c r="BB615" s="109"/>
      <c r="BC615" s="109"/>
      <c r="BD615" s="109"/>
      <c r="BE615" s="109"/>
      <c r="BF615" s="109"/>
      <c r="BG615" s="109"/>
    </row>
    <row r="616" spans="1:59" ht="14.25" customHeight="1">
      <c r="A616" s="83"/>
      <c r="B616" s="83"/>
      <c r="C616" s="242"/>
      <c r="D616" s="83"/>
      <c r="E616" s="83"/>
      <c r="F616" s="83"/>
      <c r="G616" s="83"/>
      <c r="H616" s="83"/>
      <c r="I616" s="83"/>
      <c r="J616" s="83"/>
      <c r="K616" s="83"/>
      <c r="L616" s="83"/>
      <c r="M616" s="83"/>
      <c r="N616" s="83"/>
      <c r="O616" s="83"/>
      <c r="P616" s="83"/>
      <c r="Q616" s="83"/>
      <c r="R616" s="83"/>
      <c r="S616" s="83"/>
      <c r="T616" s="83"/>
      <c r="U616" s="83"/>
      <c r="V616" s="83"/>
      <c r="W616" s="83"/>
      <c r="X616" s="83"/>
      <c r="Y616" s="83"/>
      <c r="Z616" s="244"/>
      <c r="AA616" s="245"/>
      <c r="AB616" s="244" t="str">
        <f t="shared" si="17"/>
        <v/>
      </c>
      <c r="AC616" s="83"/>
      <c r="AD616" s="83"/>
      <c r="AE616" s="83"/>
      <c r="AF616" s="83"/>
      <c r="AG616" s="83"/>
      <c r="AH616" s="83"/>
      <c r="AI616" s="83"/>
      <c r="AJ616" s="83"/>
      <c r="AK616" s="83"/>
      <c r="AL616" s="248" t="str">
        <f t="shared" si="18"/>
        <v/>
      </c>
      <c r="AM616" s="250"/>
      <c r="AN616" s="228" t="str">
        <f>+IF(A616="","",IF(C616="",70,VLOOKUP(I616,Hoja2!A:D,4,0)))</f>
        <v/>
      </c>
      <c r="AO616" s="109"/>
      <c r="AP616" s="109"/>
      <c r="AQ616" s="109"/>
      <c r="AR616" s="109"/>
      <c r="AS616" s="109"/>
      <c r="AT616" s="109"/>
      <c r="AU616" s="109"/>
      <c r="AV616" s="109"/>
      <c r="AW616" s="109"/>
      <c r="AX616" s="109"/>
      <c r="AY616" s="109"/>
      <c r="AZ616" s="109"/>
      <c r="BA616" s="109"/>
      <c r="BB616" s="109"/>
      <c r="BC616" s="109"/>
      <c r="BD616" s="109"/>
      <c r="BE616" s="109"/>
      <c r="BF616" s="109"/>
      <c r="BG616" s="109"/>
    </row>
    <row r="617" spans="1:59" ht="14.25" customHeight="1">
      <c r="A617" s="83"/>
      <c r="B617" s="83"/>
      <c r="C617" s="242"/>
      <c r="D617" s="83"/>
      <c r="E617" s="83"/>
      <c r="F617" s="83"/>
      <c r="G617" s="83"/>
      <c r="H617" s="83"/>
      <c r="I617" s="83"/>
      <c r="J617" s="83"/>
      <c r="K617" s="83"/>
      <c r="L617" s="83"/>
      <c r="M617" s="83"/>
      <c r="N617" s="83"/>
      <c r="O617" s="83"/>
      <c r="P617" s="83"/>
      <c r="Q617" s="83"/>
      <c r="R617" s="83"/>
      <c r="S617" s="83"/>
      <c r="T617" s="83"/>
      <c r="U617" s="83"/>
      <c r="V617" s="83"/>
      <c r="W617" s="83"/>
      <c r="X617" s="83"/>
      <c r="Y617" s="83"/>
      <c r="Z617" s="244"/>
      <c r="AA617" s="245"/>
      <c r="AB617" s="244" t="str">
        <f t="shared" si="17"/>
        <v/>
      </c>
      <c r="AC617" s="83"/>
      <c r="AD617" s="83"/>
      <c r="AE617" s="83"/>
      <c r="AF617" s="83"/>
      <c r="AG617" s="83"/>
      <c r="AH617" s="83"/>
      <c r="AI617" s="83"/>
      <c r="AJ617" s="83"/>
      <c r="AK617" s="83"/>
      <c r="AL617" s="248" t="str">
        <f t="shared" si="18"/>
        <v/>
      </c>
      <c r="AM617" s="250"/>
      <c r="AN617" s="228" t="str">
        <f>+IF(A617="","",IF(C617="",70,VLOOKUP(I617,Hoja2!A:D,4,0)))</f>
        <v/>
      </c>
      <c r="AO617" s="109"/>
      <c r="AP617" s="109"/>
      <c r="AQ617" s="109"/>
      <c r="AR617" s="109"/>
      <c r="AS617" s="109"/>
      <c r="AT617" s="109"/>
      <c r="AU617" s="109"/>
      <c r="AV617" s="109"/>
      <c r="AW617" s="109"/>
      <c r="AX617" s="109"/>
      <c r="AY617" s="109"/>
      <c r="AZ617" s="109"/>
      <c r="BA617" s="109"/>
      <c r="BB617" s="109"/>
      <c r="BC617" s="109"/>
      <c r="BD617" s="109"/>
      <c r="BE617" s="109"/>
      <c r="BF617" s="109"/>
      <c r="BG617" s="109"/>
    </row>
    <row r="618" spans="1:59" ht="14.25" customHeight="1">
      <c r="A618" s="83"/>
      <c r="B618" s="83"/>
      <c r="C618" s="242"/>
      <c r="D618" s="83"/>
      <c r="E618" s="83"/>
      <c r="F618" s="83"/>
      <c r="G618" s="83"/>
      <c r="H618" s="83"/>
      <c r="I618" s="83"/>
      <c r="J618" s="83"/>
      <c r="K618" s="83"/>
      <c r="L618" s="83"/>
      <c r="M618" s="83"/>
      <c r="N618" s="83"/>
      <c r="O618" s="83"/>
      <c r="P618" s="83"/>
      <c r="Q618" s="83"/>
      <c r="R618" s="83"/>
      <c r="S618" s="83"/>
      <c r="T618" s="83"/>
      <c r="U618" s="83"/>
      <c r="V618" s="83"/>
      <c r="W618" s="83"/>
      <c r="X618" s="83"/>
      <c r="Y618" s="83"/>
      <c r="Z618" s="244"/>
      <c r="AA618" s="245"/>
      <c r="AB618" s="244" t="str">
        <f t="shared" si="17"/>
        <v/>
      </c>
      <c r="AC618" s="83"/>
      <c r="AD618" s="83"/>
      <c r="AE618" s="83"/>
      <c r="AF618" s="83"/>
      <c r="AG618" s="83"/>
      <c r="AH618" s="83"/>
      <c r="AI618" s="83"/>
      <c r="AJ618" s="83"/>
      <c r="AK618" s="83"/>
      <c r="AL618" s="248" t="str">
        <f t="shared" si="18"/>
        <v/>
      </c>
      <c r="AM618" s="250"/>
      <c r="AN618" s="228" t="str">
        <f>+IF(A618="","",IF(C618="",70,VLOOKUP(I618,Hoja2!A:D,4,0)))</f>
        <v/>
      </c>
      <c r="AO618" s="109"/>
      <c r="AP618" s="109"/>
      <c r="AQ618" s="109"/>
      <c r="AR618" s="109"/>
      <c r="AS618" s="109"/>
      <c r="AT618" s="109"/>
      <c r="AU618" s="109"/>
      <c r="AV618" s="109"/>
      <c r="AW618" s="109"/>
      <c r="AX618" s="109"/>
      <c r="AY618" s="109"/>
      <c r="AZ618" s="109"/>
      <c r="BA618" s="109"/>
      <c r="BB618" s="109"/>
      <c r="BC618" s="109"/>
      <c r="BD618" s="109"/>
      <c r="BE618" s="109"/>
      <c r="BF618" s="109"/>
      <c r="BG618" s="109"/>
    </row>
    <row r="619" spans="1:59" ht="14.25" customHeight="1">
      <c r="A619" s="83"/>
      <c r="B619" s="83"/>
      <c r="C619" s="242"/>
      <c r="D619" s="83"/>
      <c r="E619" s="83"/>
      <c r="F619" s="83"/>
      <c r="G619" s="83"/>
      <c r="H619" s="83"/>
      <c r="I619" s="83"/>
      <c r="J619" s="83"/>
      <c r="K619" s="83"/>
      <c r="L619" s="83"/>
      <c r="M619" s="83"/>
      <c r="N619" s="83"/>
      <c r="O619" s="83"/>
      <c r="P619" s="83"/>
      <c r="Q619" s="83"/>
      <c r="R619" s="83"/>
      <c r="S619" s="83"/>
      <c r="T619" s="83"/>
      <c r="U619" s="83"/>
      <c r="V619" s="83"/>
      <c r="W619" s="83"/>
      <c r="X619" s="83"/>
      <c r="Y619" s="83"/>
      <c r="Z619" s="244"/>
      <c r="AA619" s="245"/>
      <c r="AB619" s="244" t="str">
        <f t="shared" si="17"/>
        <v/>
      </c>
      <c r="AC619" s="83"/>
      <c r="AD619" s="83"/>
      <c r="AE619" s="83"/>
      <c r="AF619" s="83"/>
      <c r="AG619" s="83"/>
      <c r="AH619" s="83"/>
      <c r="AI619" s="83"/>
      <c r="AJ619" s="83"/>
      <c r="AK619" s="83"/>
      <c r="AL619" s="248" t="str">
        <f t="shared" si="18"/>
        <v/>
      </c>
      <c r="AM619" s="250"/>
      <c r="AN619" s="228" t="str">
        <f>+IF(A619="","",IF(C619="",70,VLOOKUP(I619,Hoja2!A:D,4,0)))</f>
        <v/>
      </c>
      <c r="AO619" s="109"/>
      <c r="AP619" s="109"/>
      <c r="AQ619" s="109"/>
      <c r="AR619" s="109"/>
      <c r="AS619" s="109"/>
      <c r="AT619" s="109"/>
      <c r="AU619" s="109"/>
      <c r="AV619" s="109"/>
      <c r="AW619" s="109"/>
      <c r="AX619" s="109"/>
      <c r="AY619" s="109"/>
      <c r="AZ619" s="109"/>
      <c r="BA619" s="109"/>
      <c r="BB619" s="109"/>
      <c r="BC619" s="109"/>
      <c r="BD619" s="109"/>
      <c r="BE619" s="109"/>
      <c r="BF619" s="109"/>
      <c r="BG619" s="109"/>
    </row>
    <row r="620" spans="1:59" ht="14.25" customHeight="1">
      <c r="A620" s="83"/>
      <c r="B620" s="83"/>
      <c r="C620" s="242"/>
      <c r="D620" s="83"/>
      <c r="E620" s="83"/>
      <c r="F620" s="83"/>
      <c r="G620" s="83"/>
      <c r="H620" s="83"/>
      <c r="I620" s="83"/>
      <c r="J620" s="83"/>
      <c r="K620" s="83"/>
      <c r="L620" s="83"/>
      <c r="M620" s="83"/>
      <c r="N620" s="83"/>
      <c r="O620" s="83"/>
      <c r="P620" s="83"/>
      <c r="Q620" s="83"/>
      <c r="R620" s="83"/>
      <c r="S620" s="83"/>
      <c r="T620" s="83"/>
      <c r="U620" s="83"/>
      <c r="V620" s="83"/>
      <c r="W620" s="83"/>
      <c r="X620" s="83"/>
      <c r="Y620" s="83"/>
      <c r="Z620" s="244"/>
      <c r="AA620" s="245"/>
      <c r="AB620" s="244" t="str">
        <f t="shared" si="17"/>
        <v/>
      </c>
      <c r="AC620" s="83"/>
      <c r="AD620" s="83"/>
      <c r="AE620" s="83"/>
      <c r="AF620" s="83"/>
      <c r="AG620" s="83"/>
      <c r="AH620" s="83"/>
      <c r="AI620" s="83"/>
      <c r="AJ620" s="83"/>
      <c r="AK620" s="83"/>
      <c r="AL620" s="248" t="str">
        <f t="shared" si="18"/>
        <v/>
      </c>
      <c r="AM620" s="250"/>
      <c r="AN620" s="228" t="str">
        <f>+IF(A620="","",IF(C620="",70,VLOOKUP(I620,Hoja2!A:D,4,0)))</f>
        <v/>
      </c>
      <c r="AO620" s="109"/>
      <c r="AP620" s="109"/>
      <c r="AQ620" s="109"/>
      <c r="AR620" s="109"/>
      <c r="AS620" s="109"/>
      <c r="AT620" s="109"/>
      <c r="AU620" s="109"/>
      <c r="AV620" s="109"/>
      <c r="AW620" s="109"/>
      <c r="AX620" s="109"/>
      <c r="AY620" s="109"/>
      <c r="AZ620" s="109"/>
      <c r="BA620" s="109"/>
      <c r="BB620" s="109"/>
      <c r="BC620" s="109"/>
      <c r="BD620" s="109"/>
      <c r="BE620" s="109"/>
      <c r="BF620" s="109"/>
      <c r="BG620" s="109"/>
    </row>
    <row r="621" spans="1:59" ht="14.25" customHeight="1">
      <c r="A621" s="83"/>
      <c r="B621" s="83"/>
      <c r="C621" s="242"/>
      <c r="D621" s="83"/>
      <c r="E621" s="83"/>
      <c r="F621" s="83"/>
      <c r="G621" s="83"/>
      <c r="H621" s="83"/>
      <c r="I621" s="83"/>
      <c r="J621" s="83"/>
      <c r="K621" s="83"/>
      <c r="L621" s="83"/>
      <c r="M621" s="83"/>
      <c r="N621" s="83"/>
      <c r="O621" s="83"/>
      <c r="P621" s="83"/>
      <c r="Q621" s="83"/>
      <c r="R621" s="83"/>
      <c r="S621" s="83"/>
      <c r="T621" s="83"/>
      <c r="U621" s="83"/>
      <c r="V621" s="83"/>
      <c r="W621" s="83"/>
      <c r="X621" s="83"/>
      <c r="Y621" s="83"/>
      <c r="Z621" s="244"/>
      <c r="AA621" s="245"/>
      <c r="AB621" s="244" t="str">
        <f t="shared" si="17"/>
        <v/>
      </c>
      <c r="AC621" s="83"/>
      <c r="AD621" s="83"/>
      <c r="AE621" s="83"/>
      <c r="AF621" s="83"/>
      <c r="AG621" s="83"/>
      <c r="AH621" s="83"/>
      <c r="AI621" s="83"/>
      <c r="AJ621" s="83"/>
      <c r="AK621" s="83"/>
      <c r="AL621" s="248" t="str">
        <f t="shared" si="18"/>
        <v/>
      </c>
      <c r="AM621" s="250"/>
      <c r="AN621" s="228" t="str">
        <f>+IF(A621="","",IF(C621="",70,VLOOKUP(I621,Hoja2!A:D,4,0)))</f>
        <v/>
      </c>
      <c r="AO621" s="109"/>
      <c r="AP621" s="109"/>
      <c r="AQ621" s="109"/>
      <c r="AR621" s="109"/>
      <c r="AS621" s="109"/>
      <c r="AT621" s="109"/>
      <c r="AU621" s="109"/>
      <c r="AV621" s="109"/>
      <c r="AW621" s="109"/>
      <c r="AX621" s="109"/>
      <c r="AY621" s="109"/>
      <c r="AZ621" s="109"/>
      <c r="BA621" s="109"/>
      <c r="BB621" s="109"/>
      <c r="BC621" s="109"/>
      <c r="BD621" s="109"/>
      <c r="BE621" s="109"/>
      <c r="BF621" s="109"/>
      <c r="BG621" s="109"/>
    </row>
    <row r="622" spans="1:59" ht="14.25" customHeight="1">
      <c r="A622" s="83"/>
      <c r="B622" s="83"/>
      <c r="C622" s="242"/>
      <c r="D622" s="83"/>
      <c r="E622" s="83"/>
      <c r="F622" s="83"/>
      <c r="G622" s="83"/>
      <c r="H622" s="83"/>
      <c r="I622" s="83"/>
      <c r="J622" s="83"/>
      <c r="K622" s="83"/>
      <c r="L622" s="83"/>
      <c r="M622" s="83"/>
      <c r="N622" s="83"/>
      <c r="O622" s="83"/>
      <c r="P622" s="83"/>
      <c r="Q622" s="83"/>
      <c r="R622" s="83"/>
      <c r="S622" s="83"/>
      <c r="T622" s="83"/>
      <c r="U622" s="83"/>
      <c r="V622" s="83"/>
      <c r="W622" s="83"/>
      <c r="X622" s="83"/>
      <c r="Y622" s="83"/>
      <c r="Z622" s="244"/>
      <c r="AA622" s="245"/>
      <c r="AB622" s="244" t="str">
        <f t="shared" si="17"/>
        <v/>
      </c>
      <c r="AC622" s="83"/>
      <c r="AD622" s="83"/>
      <c r="AE622" s="83"/>
      <c r="AF622" s="83"/>
      <c r="AG622" s="83"/>
      <c r="AH622" s="83"/>
      <c r="AI622" s="83"/>
      <c r="AJ622" s="83"/>
      <c r="AK622" s="83"/>
      <c r="AL622" s="248" t="str">
        <f t="shared" si="18"/>
        <v/>
      </c>
      <c r="AM622" s="250"/>
      <c r="AN622" s="228" t="str">
        <f>+IF(A622="","",IF(C622="",70,VLOOKUP(I622,Hoja2!A:D,4,0)))</f>
        <v/>
      </c>
      <c r="AO622" s="109"/>
      <c r="AP622" s="109"/>
      <c r="AQ622" s="109"/>
      <c r="AR622" s="109"/>
      <c r="AS622" s="109"/>
      <c r="AT622" s="109"/>
      <c r="AU622" s="109"/>
      <c r="AV622" s="109"/>
      <c r="AW622" s="109"/>
      <c r="AX622" s="109"/>
      <c r="AY622" s="109"/>
      <c r="AZ622" s="109"/>
      <c r="BA622" s="109"/>
      <c r="BB622" s="109"/>
      <c r="BC622" s="109"/>
      <c r="BD622" s="109"/>
      <c r="BE622" s="109"/>
      <c r="BF622" s="109"/>
      <c r="BG622" s="109"/>
    </row>
    <row r="623" spans="1:59" ht="14.25" customHeight="1">
      <c r="A623" s="83"/>
      <c r="B623" s="83"/>
      <c r="C623" s="242"/>
      <c r="D623" s="83"/>
      <c r="E623" s="83"/>
      <c r="F623" s="83"/>
      <c r="G623" s="83"/>
      <c r="H623" s="83"/>
      <c r="I623" s="83"/>
      <c r="J623" s="83"/>
      <c r="K623" s="83"/>
      <c r="L623" s="83"/>
      <c r="M623" s="83"/>
      <c r="N623" s="83"/>
      <c r="O623" s="83"/>
      <c r="P623" s="83"/>
      <c r="Q623" s="83"/>
      <c r="R623" s="83"/>
      <c r="S623" s="83"/>
      <c r="T623" s="83"/>
      <c r="U623" s="83"/>
      <c r="V623" s="83"/>
      <c r="W623" s="83"/>
      <c r="X623" s="83"/>
      <c r="Y623" s="83"/>
      <c r="Z623" s="244"/>
      <c r="AA623" s="245"/>
      <c r="AB623" s="244" t="str">
        <f t="shared" si="17"/>
        <v/>
      </c>
      <c r="AC623" s="83"/>
      <c r="AD623" s="83"/>
      <c r="AE623" s="83"/>
      <c r="AF623" s="83"/>
      <c r="AG623" s="83"/>
      <c r="AH623" s="83"/>
      <c r="AI623" s="83"/>
      <c r="AJ623" s="83"/>
      <c r="AK623" s="83"/>
      <c r="AL623" s="248" t="str">
        <f t="shared" si="18"/>
        <v/>
      </c>
      <c r="AM623" s="250"/>
      <c r="AN623" s="228" t="str">
        <f>+IF(A623="","",IF(C623="",70,VLOOKUP(I623,Hoja2!A:D,4,0)))</f>
        <v/>
      </c>
      <c r="AO623" s="109"/>
      <c r="AP623" s="109"/>
      <c r="AQ623" s="109"/>
      <c r="AR623" s="109"/>
      <c r="AS623" s="109"/>
      <c r="AT623" s="109"/>
      <c r="AU623" s="109"/>
      <c r="AV623" s="109"/>
      <c r="AW623" s="109"/>
      <c r="AX623" s="109"/>
      <c r="AY623" s="109"/>
      <c r="AZ623" s="109"/>
      <c r="BA623" s="109"/>
      <c r="BB623" s="109"/>
      <c r="BC623" s="109"/>
      <c r="BD623" s="109"/>
      <c r="BE623" s="109"/>
      <c r="BF623" s="109"/>
      <c r="BG623" s="109"/>
    </row>
    <row r="624" spans="1:59" ht="14.25" customHeight="1">
      <c r="A624" s="83"/>
      <c r="B624" s="83"/>
      <c r="C624" s="242"/>
      <c r="D624" s="83"/>
      <c r="E624" s="83"/>
      <c r="F624" s="83"/>
      <c r="G624" s="83"/>
      <c r="H624" s="83"/>
      <c r="I624" s="83"/>
      <c r="J624" s="83"/>
      <c r="K624" s="83"/>
      <c r="L624" s="83"/>
      <c r="M624" s="83"/>
      <c r="N624" s="83"/>
      <c r="O624" s="83"/>
      <c r="P624" s="83"/>
      <c r="Q624" s="83"/>
      <c r="R624" s="83"/>
      <c r="S624" s="83"/>
      <c r="T624" s="83"/>
      <c r="U624" s="83"/>
      <c r="V624" s="83"/>
      <c r="W624" s="83"/>
      <c r="X624" s="83"/>
      <c r="Y624" s="83"/>
      <c r="Z624" s="244"/>
      <c r="AA624" s="245"/>
      <c r="AB624" s="244" t="str">
        <f t="shared" si="17"/>
        <v/>
      </c>
      <c r="AC624" s="83"/>
      <c r="AD624" s="83"/>
      <c r="AE624" s="83"/>
      <c r="AF624" s="83"/>
      <c r="AG624" s="83"/>
      <c r="AH624" s="83"/>
      <c r="AI624" s="83"/>
      <c r="AJ624" s="83"/>
      <c r="AK624" s="83"/>
      <c r="AL624" s="248" t="str">
        <f t="shared" si="18"/>
        <v/>
      </c>
      <c r="AM624" s="250"/>
      <c r="AN624" s="228" t="str">
        <f>+IF(A624="","",IF(C624="",70,VLOOKUP(I624,Hoja2!A:D,4,0)))</f>
        <v/>
      </c>
      <c r="AO624" s="109"/>
      <c r="AP624" s="109"/>
      <c r="AQ624" s="109"/>
      <c r="AR624" s="109"/>
      <c r="AS624" s="109"/>
      <c r="AT624" s="109"/>
      <c r="AU624" s="109"/>
      <c r="AV624" s="109"/>
      <c r="AW624" s="109"/>
      <c r="AX624" s="109"/>
      <c r="AY624" s="109"/>
      <c r="AZ624" s="109"/>
      <c r="BA624" s="109"/>
      <c r="BB624" s="109"/>
      <c r="BC624" s="109"/>
      <c r="BD624" s="109"/>
      <c r="BE624" s="109"/>
      <c r="BF624" s="109"/>
      <c r="BG624" s="109"/>
    </row>
    <row r="625" spans="1:59" ht="14.25" customHeight="1">
      <c r="A625" s="83"/>
      <c r="B625" s="83"/>
      <c r="C625" s="242"/>
      <c r="D625" s="83"/>
      <c r="E625" s="83"/>
      <c r="F625" s="83"/>
      <c r="G625" s="83"/>
      <c r="H625" s="83"/>
      <c r="I625" s="83"/>
      <c r="J625" s="83"/>
      <c r="K625" s="83"/>
      <c r="L625" s="83"/>
      <c r="M625" s="83"/>
      <c r="N625" s="83"/>
      <c r="O625" s="83"/>
      <c r="P625" s="83"/>
      <c r="Q625" s="83"/>
      <c r="R625" s="83"/>
      <c r="S625" s="83"/>
      <c r="T625" s="83"/>
      <c r="U625" s="83"/>
      <c r="V625" s="83"/>
      <c r="W625" s="83"/>
      <c r="X625" s="83"/>
      <c r="Y625" s="83"/>
      <c r="Z625" s="244"/>
      <c r="AA625" s="245"/>
      <c r="AB625" s="244" t="str">
        <f t="shared" si="17"/>
        <v/>
      </c>
      <c r="AC625" s="83"/>
      <c r="AD625" s="83"/>
      <c r="AE625" s="83"/>
      <c r="AF625" s="83"/>
      <c r="AG625" s="83"/>
      <c r="AH625" s="83"/>
      <c r="AI625" s="83"/>
      <c r="AJ625" s="83"/>
      <c r="AK625" s="83"/>
      <c r="AL625" s="248" t="str">
        <f t="shared" si="18"/>
        <v/>
      </c>
      <c r="AM625" s="250"/>
      <c r="AN625" s="228" t="str">
        <f>+IF(A625="","",IF(C625="",70,VLOOKUP(I625,Hoja2!A:D,4,0)))</f>
        <v/>
      </c>
      <c r="AO625" s="109"/>
      <c r="AP625" s="109"/>
      <c r="AQ625" s="109"/>
      <c r="AR625" s="109"/>
      <c r="AS625" s="109"/>
      <c r="AT625" s="109"/>
      <c r="AU625" s="109"/>
      <c r="AV625" s="109"/>
      <c r="AW625" s="109"/>
      <c r="AX625" s="109"/>
      <c r="AY625" s="109"/>
      <c r="AZ625" s="109"/>
      <c r="BA625" s="109"/>
      <c r="BB625" s="109"/>
      <c r="BC625" s="109"/>
      <c r="BD625" s="109"/>
      <c r="BE625" s="109"/>
      <c r="BF625" s="109"/>
      <c r="BG625" s="109"/>
    </row>
    <row r="626" spans="1:59" ht="14.25" customHeight="1">
      <c r="A626" s="83"/>
      <c r="B626" s="83"/>
      <c r="C626" s="242"/>
      <c r="D626" s="83"/>
      <c r="E626" s="83"/>
      <c r="F626" s="83"/>
      <c r="G626" s="83"/>
      <c r="H626" s="83"/>
      <c r="I626" s="83"/>
      <c r="J626" s="83"/>
      <c r="K626" s="83"/>
      <c r="L626" s="83"/>
      <c r="M626" s="83"/>
      <c r="N626" s="83"/>
      <c r="O626" s="83"/>
      <c r="P626" s="83"/>
      <c r="Q626" s="83"/>
      <c r="R626" s="83"/>
      <c r="S626" s="83"/>
      <c r="T626" s="83"/>
      <c r="U626" s="83"/>
      <c r="V626" s="83"/>
      <c r="W626" s="83"/>
      <c r="X626" s="83"/>
      <c r="Y626" s="83"/>
      <c r="Z626" s="244"/>
      <c r="AA626" s="245"/>
      <c r="AB626" s="244" t="str">
        <f t="shared" si="17"/>
        <v/>
      </c>
      <c r="AC626" s="83"/>
      <c r="AD626" s="83"/>
      <c r="AE626" s="83"/>
      <c r="AF626" s="83"/>
      <c r="AG626" s="83"/>
      <c r="AH626" s="83"/>
      <c r="AI626" s="83"/>
      <c r="AJ626" s="83"/>
      <c r="AK626" s="83"/>
      <c r="AL626" s="248" t="str">
        <f t="shared" si="18"/>
        <v/>
      </c>
      <c r="AM626" s="250"/>
      <c r="AN626" s="228" t="str">
        <f>+IF(A626="","",IF(C626="",70,VLOOKUP(I626,Hoja2!A:D,4,0)))</f>
        <v/>
      </c>
      <c r="AO626" s="109"/>
      <c r="AP626" s="109"/>
      <c r="AQ626" s="109"/>
      <c r="AR626" s="109"/>
      <c r="AS626" s="109"/>
      <c r="AT626" s="109"/>
      <c r="AU626" s="109"/>
      <c r="AV626" s="109"/>
      <c r="AW626" s="109"/>
      <c r="AX626" s="109"/>
      <c r="AY626" s="109"/>
      <c r="AZ626" s="109"/>
      <c r="BA626" s="109"/>
      <c r="BB626" s="109"/>
      <c r="BC626" s="109"/>
      <c r="BD626" s="109"/>
      <c r="BE626" s="109"/>
      <c r="BF626" s="109"/>
      <c r="BG626" s="109"/>
    </row>
    <row r="627" spans="1:59" ht="14.25" customHeight="1">
      <c r="A627" s="83"/>
      <c r="B627" s="83"/>
      <c r="C627" s="242"/>
      <c r="D627" s="83"/>
      <c r="E627" s="83"/>
      <c r="F627" s="83"/>
      <c r="G627" s="83"/>
      <c r="H627" s="83"/>
      <c r="I627" s="83"/>
      <c r="J627" s="83"/>
      <c r="K627" s="83"/>
      <c r="L627" s="83"/>
      <c r="M627" s="83"/>
      <c r="N627" s="83"/>
      <c r="O627" s="83"/>
      <c r="P627" s="83"/>
      <c r="Q627" s="83"/>
      <c r="R627" s="83"/>
      <c r="S627" s="83"/>
      <c r="T627" s="83"/>
      <c r="U627" s="83"/>
      <c r="V627" s="83"/>
      <c r="W627" s="83"/>
      <c r="X627" s="83"/>
      <c r="Y627" s="83"/>
      <c r="Z627" s="244"/>
      <c r="AA627" s="245"/>
      <c r="AB627" s="244" t="str">
        <f t="shared" si="17"/>
        <v/>
      </c>
      <c r="AC627" s="83"/>
      <c r="AD627" s="83"/>
      <c r="AE627" s="83"/>
      <c r="AF627" s="83"/>
      <c r="AG627" s="83"/>
      <c r="AH627" s="83"/>
      <c r="AI627" s="83"/>
      <c r="AJ627" s="83"/>
      <c r="AK627" s="83"/>
      <c r="AL627" s="248" t="str">
        <f t="shared" si="18"/>
        <v/>
      </c>
      <c r="AM627" s="250"/>
      <c r="AN627" s="228" t="str">
        <f>+IF(A627="","",IF(C627="",70,VLOOKUP(I627,Hoja2!A:D,4,0)))</f>
        <v/>
      </c>
      <c r="AO627" s="109"/>
      <c r="AP627" s="109"/>
      <c r="AQ627" s="109"/>
      <c r="AR627" s="109"/>
      <c r="AS627" s="109"/>
      <c r="AT627" s="109"/>
      <c r="AU627" s="109"/>
      <c r="AV627" s="109"/>
      <c r="AW627" s="109"/>
      <c r="AX627" s="109"/>
      <c r="AY627" s="109"/>
      <c r="AZ627" s="109"/>
      <c r="BA627" s="109"/>
      <c r="BB627" s="109"/>
      <c r="BC627" s="109"/>
      <c r="BD627" s="109"/>
      <c r="BE627" s="109"/>
      <c r="BF627" s="109"/>
      <c r="BG627" s="109"/>
    </row>
    <row r="628" spans="1:59" ht="14.25" customHeight="1">
      <c r="A628" s="83"/>
      <c r="B628" s="83"/>
      <c r="C628" s="242"/>
      <c r="D628" s="83"/>
      <c r="E628" s="83"/>
      <c r="F628" s="83"/>
      <c r="G628" s="83"/>
      <c r="H628" s="83"/>
      <c r="I628" s="83"/>
      <c r="J628" s="83"/>
      <c r="K628" s="83"/>
      <c r="L628" s="83"/>
      <c r="M628" s="83"/>
      <c r="N628" s="83"/>
      <c r="O628" s="83"/>
      <c r="P628" s="83"/>
      <c r="Q628" s="83"/>
      <c r="R628" s="83"/>
      <c r="S628" s="83"/>
      <c r="T628" s="83"/>
      <c r="U628" s="83"/>
      <c r="V628" s="83"/>
      <c r="W628" s="83"/>
      <c r="X628" s="83"/>
      <c r="Y628" s="83"/>
      <c r="Z628" s="244"/>
      <c r="AA628" s="245"/>
      <c r="AB628" s="244" t="str">
        <f t="shared" si="17"/>
        <v/>
      </c>
      <c r="AC628" s="83"/>
      <c r="AD628" s="83"/>
      <c r="AE628" s="83"/>
      <c r="AF628" s="83"/>
      <c r="AG628" s="83"/>
      <c r="AH628" s="83"/>
      <c r="AI628" s="83"/>
      <c r="AJ628" s="83"/>
      <c r="AK628" s="83"/>
      <c r="AL628" s="248" t="str">
        <f t="shared" si="18"/>
        <v/>
      </c>
      <c r="AM628" s="250"/>
      <c r="AN628" s="228" t="str">
        <f>+IF(A628="","",IF(C628="",70,VLOOKUP(I628,Hoja2!A:D,4,0)))</f>
        <v/>
      </c>
      <c r="AO628" s="109"/>
      <c r="AP628" s="109"/>
      <c r="AQ628" s="109"/>
      <c r="AR628" s="109"/>
      <c r="AS628" s="109"/>
      <c r="AT628" s="109"/>
      <c r="AU628" s="109"/>
      <c r="AV628" s="109"/>
      <c r="AW628" s="109"/>
      <c r="AX628" s="109"/>
      <c r="AY628" s="109"/>
      <c r="AZ628" s="109"/>
      <c r="BA628" s="109"/>
      <c r="BB628" s="109"/>
      <c r="BC628" s="109"/>
      <c r="BD628" s="109"/>
      <c r="BE628" s="109"/>
      <c r="BF628" s="109"/>
      <c r="BG628" s="109"/>
    </row>
    <row r="629" spans="1:59" ht="14.25" customHeight="1">
      <c r="A629" s="83"/>
      <c r="B629" s="83"/>
      <c r="C629" s="242"/>
      <c r="D629" s="83"/>
      <c r="E629" s="83"/>
      <c r="F629" s="83"/>
      <c r="G629" s="83"/>
      <c r="H629" s="83"/>
      <c r="I629" s="83"/>
      <c r="J629" s="83"/>
      <c r="K629" s="83"/>
      <c r="L629" s="83"/>
      <c r="M629" s="83"/>
      <c r="N629" s="83"/>
      <c r="O629" s="83"/>
      <c r="P629" s="83"/>
      <c r="Q629" s="83"/>
      <c r="R629" s="83"/>
      <c r="S629" s="83"/>
      <c r="T629" s="83"/>
      <c r="U629" s="83"/>
      <c r="V629" s="83"/>
      <c r="W629" s="83"/>
      <c r="X629" s="83"/>
      <c r="Y629" s="83"/>
      <c r="Z629" s="244"/>
      <c r="AA629" s="245"/>
      <c r="AB629" s="244" t="str">
        <f t="shared" si="17"/>
        <v/>
      </c>
      <c r="AC629" s="83"/>
      <c r="AD629" s="83"/>
      <c r="AE629" s="83"/>
      <c r="AF629" s="83"/>
      <c r="AG629" s="83"/>
      <c r="AH629" s="83"/>
      <c r="AI629" s="83"/>
      <c r="AJ629" s="83"/>
      <c r="AK629" s="83"/>
      <c r="AL629" s="248" t="str">
        <f t="shared" si="18"/>
        <v/>
      </c>
      <c r="AM629" s="250"/>
      <c r="AN629" s="228" t="str">
        <f>+IF(A629="","",IF(C629="",70,VLOOKUP(I629,Hoja2!A:D,4,0)))</f>
        <v/>
      </c>
      <c r="AO629" s="109"/>
      <c r="AP629" s="109"/>
      <c r="AQ629" s="109"/>
      <c r="AR629" s="109"/>
      <c r="AS629" s="109"/>
      <c r="AT629" s="109"/>
      <c r="AU629" s="109"/>
      <c r="AV629" s="109"/>
      <c r="AW629" s="109"/>
      <c r="AX629" s="109"/>
      <c r="AY629" s="109"/>
      <c r="AZ629" s="109"/>
      <c r="BA629" s="109"/>
      <c r="BB629" s="109"/>
      <c r="BC629" s="109"/>
      <c r="BD629" s="109"/>
      <c r="BE629" s="109"/>
      <c r="BF629" s="109"/>
      <c r="BG629" s="109"/>
    </row>
    <row r="630" spans="1:59" ht="14.25" customHeight="1">
      <c r="A630" s="83"/>
      <c r="B630" s="83"/>
      <c r="C630" s="242"/>
      <c r="D630" s="83"/>
      <c r="E630" s="83"/>
      <c r="F630" s="83"/>
      <c r="G630" s="83"/>
      <c r="H630" s="83"/>
      <c r="I630" s="83"/>
      <c r="J630" s="83"/>
      <c r="K630" s="83"/>
      <c r="L630" s="83"/>
      <c r="M630" s="83"/>
      <c r="N630" s="83"/>
      <c r="O630" s="83"/>
      <c r="P630" s="83"/>
      <c r="Q630" s="83"/>
      <c r="R630" s="83"/>
      <c r="S630" s="83"/>
      <c r="T630" s="83"/>
      <c r="U630" s="83"/>
      <c r="V630" s="83"/>
      <c r="W630" s="83"/>
      <c r="X630" s="83"/>
      <c r="Y630" s="83"/>
      <c r="Z630" s="244"/>
      <c r="AA630" s="245"/>
      <c r="AB630" s="244" t="str">
        <f t="shared" si="17"/>
        <v/>
      </c>
      <c r="AC630" s="83"/>
      <c r="AD630" s="83"/>
      <c r="AE630" s="83"/>
      <c r="AF630" s="83"/>
      <c r="AG630" s="83"/>
      <c r="AH630" s="83"/>
      <c r="AI630" s="83"/>
      <c r="AJ630" s="83"/>
      <c r="AK630" s="83"/>
      <c r="AL630" s="248" t="str">
        <f t="shared" si="18"/>
        <v/>
      </c>
      <c r="AM630" s="250"/>
      <c r="AN630" s="228" t="str">
        <f>+IF(A630="","",IF(C630="",70,VLOOKUP(I630,Hoja2!A:D,4,0)))</f>
        <v/>
      </c>
      <c r="AO630" s="109"/>
      <c r="AP630" s="109"/>
      <c r="AQ630" s="109"/>
      <c r="AR630" s="109"/>
      <c r="AS630" s="109"/>
      <c r="AT630" s="109"/>
      <c r="AU630" s="109"/>
      <c r="AV630" s="109"/>
      <c r="AW630" s="109"/>
      <c r="AX630" s="109"/>
      <c r="AY630" s="109"/>
      <c r="AZ630" s="109"/>
      <c r="BA630" s="109"/>
      <c r="BB630" s="109"/>
      <c r="BC630" s="109"/>
      <c r="BD630" s="109"/>
      <c r="BE630" s="109"/>
      <c r="BF630" s="109"/>
      <c r="BG630" s="109"/>
    </row>
    <row r="631" spans="1:59" ht="14.25" customHeight="1">
      <c r="A631" s="83"/>
      <c r="B631" s="83"/>
      <c r="C631" s="242"/>
      <c r="D631" s="83"/>
      <c r="E631" s="83"/>
      <c r="F631" s="83"/>
      <c r="G631" s="83"/>
      <c r="H631" s="83"/>
      <c r="I631" s="83"/>
      <c r="J631" s="83"/>
      <c r="K631" s="83"/>
      <c r="L631" s="83"/>
      <c r="M631" s="83"/>
      <c r="N631" s="83"/>
      <c r="O631" s="83"/>
      <c r="P631" s="83"/>
      <c r="Q631" s="83"/>
      <c r="R631" s="83"/>
      <c r="S631" s="83"/>
      <c r="T631" s="83"/>
      <c r="U631" s="83"/>
      <c r="V631" s="83"/>
      <c r="W631" s="83"/>
      <c r="X631" s="83"/>
      <c r="Y631" s="83"/>
      <c r="Z631" s="244"/>
      <c r="AA631" s="245"/>
      <c r="AB631" s="244" t="str">
        <f t="shared" si="17"/>
        <v/>
      </c>
      <c r="AC631" s="83"/>
      <c r="AD631" s="83"/>
      <c r="AE631" s="83"/>
      <c r="AF631" s="83"/>
      <c r="AG631" s="83"/>
      <c r="AH631" s="83"/>
      <c r="AI631" s="83"/>
      <c r="AJ631" s="83"/>
      <c r="AK631" s="83"/>
      <c r="AL631" s="248" t="str">
        <f t="shared" si="18"/>
        <v/>
      </c>
      <c r="AM631" s="250"/>
      <c r="AN631" s="228" t="str">
        <f>+IF(A631="","",IF(C631="",70,VLOOKUP(I631,Hoja2!A:D,4,0)))</f>
        <v/>
      </c>
      <c r="AO631" s="109"/>
      <c r="AP631" s="109"/>
      <c r="AQ631" s="109"/>
      <c r="AR631" s="109"/>
      <c r="AS631" s="109"/>
      <c r="AT631" s="109"/>
      <c r="AU631" s="109"/>
      <c r="AV631" s="109"/>
      <c r="AW631" s="109"/>
      <c r="AX631" s="109"/>
      <c r="AY631" s="109"/>
      <c r="AZ631" s="109"/>
      <c r="BA631" s="109"/>
      <c r="BB631" s="109"/>
      <c r="BC631" s="109"/>
      <c r="BD631" s="109"/>
      <c r="BE631" s="109"/>
      <c r="BF631" s="109"/>
      <c r="BG631" s="109"/>
    </row>
    <row r="632" spans="1:59" ht="14.25" customHeight="1">
      <c r="A632" s="83"/>
      <c r="B632" s="83"/>
      <c r="C632" s="242"/>
      <c r="D632" s="83"/>
      <c r="E632" s="83"/>
      <c r="F632" s="83"/>
      <c r="G632" s="83"/>
      <c r="H632" s="83"/>
      <c r="I632" s="83"/>
      <c r="J632" s="83"/>
      <c r="K632" s="83"/>
      <c r="L632" s="83"/>
      <c r="M632" s="83"/>
      <c r="N632" s="83"/>
      <c r="O632" s="83"/>
      <c r="P632" s="83"/>
      <c r="Q632" s="83"/>
      <c r="R632" s="83"/>
      <c r="S632" s="83"/>
      <c r="T632" s="83"/>
      <c r="U632" s="83"/>
      <c r="V632" s="83"/>
      <c r="W632" s="83"/>
      <c r="X632" s="83"/>
      <c r="Y632" s="83"/>
      <c r="Z632" s="244"/>
      <c r="AA632" s="245"/>
      <c r="AB632" s="244" t="str">
        <f t="shared" si="17"/>
        <v/>
      </c>
      <c r="AC632" s="83"/>
      <c r="AD632" s="83"/>
      <c r="AE632" s="83"/>
      <c r="AF632" s="83"/>
      <c r="AG632" s="83"/>
      <c r="AH632" s="83"/>
      <c r="AI632" s="83"/>
      <c r="AJ632" s="83"/>
      <c r="AK632" s="83"/>
      <c r="AL632" s="248" t="str">
        <f t="shared" si="18"/>
        <v/>
      </c>
      <c r="AM632" s="250"/>
      <c r="AN632" s="228" t="str">
        <f>+IF(A632="","",IF(C632="",70,VLOOKUP(I632,Hoja2!A:D,4,0)))</f>
        <v/>
      </c>
      <c r="AO632" s="109"/>
      <c r="AP632" s="109"/>
      <c r="AQ632" s="109"/>
      <c r="AR632" s="109"/>
      <c r="AS632" s="109"/>
      <c r="AT632" s="109"/>
      <c r="AU632" s="109"/>
      <c r="AV632" s="109"/>
      <c r="AW632" s="109"/>
      <c r="AX632" s="109"/>
      <c r="AY632" s="109"/>
      <c r="AZ632" s="109"/>
      <c r="BA632" s="109"/>
      <c r="BB632" s="109"/>
      <c r="BC632" s="109"/>
      <c r="BD632" s="109"/>
      <c r="BE632" s="109"/>
      <c r="BF632" s="109"/>
      <c r="BG632" s="109"/>
    </row>
    <row r="633" spans="1:59" ht="14.25" customHeight="1">
      <c r="A633" s="83"/>
      <c r="B633" s="83"/>
      <c r="C633" s="242"/>
      <c r="D633" s="83"/>
      <c r="E633" s="83"/>
      <c r="F633" s="83"/>
      <c r="G633" s="83"/>
      <c r="H633" s="83"/>
      <c r="I633" s="83"/>
      <c r="J633" s="83"/>
      <c r="K633" s="83"/>
      <c r="L633" s="83"/>
      <c r="M633" s="83"/>
      <c r="N633" s="83"/>
      <c r="O633" s="83"/>
      <c r="P633" s="83"/>
      <c r="Q633" s="83"/>
      <c r="R633" s="83"/>
      <c r="S633" s="83"/>
      <c r="T633" s="83"/>
      <c r="U633" s="83"/>
      <c r="V633" s="83"/>
      <c r="W633" s="83"/>
      <c r="X633" s="83"/>
      <c r="Y633" s="83"/>
      <c r="Z633" s="244"/>
      <c r="AA633" s="245"/>
      <c r="AB633" s="244" t="str">
        <f t="shared" si="17"/>
        <v/>
      </c>
      <c r="AC633" s="83"/>
      <c r="AD633" s="83"/>
      <c r="AE633" s="83"/>
      <c r="AF633" s="83"/>
      <c r="AG633" s="83"/>
      <c r="AH633" s="83"/>
      <c r="AI633" s="83"/>
      <c r="AJ633" s="83"/>
      <c r="AK633" s="83"/>
      <c r="AL633" s="248" t="str">
        <f t="shared" si="18"/>
        <v/>
      </c>
      <c r="AM633" s="250"/>
      <c r="AN633" s="228" t="str">
        <f>+IF(A633="","",IF(C633="",70,VLOOKUP(I633,Hoja2!A:D,4,0)))</f>
        <v/>
      </c>
      <c r="AO633" s="109"/>
      <c r="AP633" s="109"/>
      <c r="AQ633" s="109"/>
      <c r="AR633" s="109"/>
      <c r="AS633" s="109"/>
      <c r="AT633" s="109"/>
      <c r="AU633" s="109"/>
      <c r="AV633" s="109"/>
      <c r="AW633" s="109"/>
      <c r="AX633" s="109"/>
      <c r="AY633" s="109"/>
      <c r="AZ633" s="109"/>
      <c r="BA633" s="109"/>
      <c r="BB633" s="109"/>
      <c r="BC633" s="109"/>
      <c r="BD633" s="109"/>
      <c r="BE633" s="109"/>
      <c r="BF633" s="109"/>
      <c r="BG633" s="109"/>
    </row>
    <row r="634" spans="1:59" ht="14.25" customHeight="1">
      <c r="A634" s="83"/>
      <c r="B634" s="83"/>
      <c r="C634" s="242"/>
      <c r="D634" s="83"/>
      <c r="E634" s="83"/>
      <c r="F634" s="83"/>
      <c r="G634" s="83"/>
      <c r="H634" s="83"/>
      <c r="I634" s="83"/>
      <c r="J634" s="83"/>
      <c r="K634" s="83"/>
      <c r="L634" s="83"/>
      <c r="M634" s="83"/>
      <c r="N634" s="83"/>
      <c r="O634" s="83"/>
      <c r="P634" s="83"/>
      <c r="Q634" s="83"/>
      <c r="R634" s="83"/>
      <c r="S634" s="83"/>
      <c r="T634" s="83"/>
      <c r="U634" s="83"/>
      <c r="V634" s="83"/>
      <c r="W634" s="83"/>
      <c r="X634" s="83"/>
      <c r="Y634" s="83"/>
      <c r="Z634" s="244"/>
      <c r="AA634" s="245"/>
      <c r="AB634" s="244" t="str">
        <f t="shared" si="17"/>
        <v/>
      </c>
      <c r="AC634" s="83"/>
      <c r="AD634" s="83"/>
      <c r="AE634" s="83"/>
      <c r="AF634" s="83"/>
      <c r="AG634" s="83"/>
      <c r="AH634" s="83"/>
      <c r="AI634" s="83"/>
      <c r="AJ634" s="83"/>
      <c r="AK634" s="83"/>
      <c r="AL634" s="248" t="str">
        <f t="shared" si="18"/>
        <v/>
      </c>
      <c r="AM634" s="250"/>
      <c r="AN634" s="228" t="str">
        <f>+IF(A634="","",IF(C634="",70,VLOOKUP(I634,Hoja2!A:D,4,0)))</f>
        <v/>
      </c>
      <c r="AO634" s="109"/>
      <c r="AP634" s="109"/>
      <c r="AQ634" s="109"/>
      <c r="AR634" s="109"/>
      <c r="AS634" s="109"/>
      <c r="AT634" s="109"/>
      <c r="AU634" s="109"/>
      <c r="AV634" s="109"/>
      <c r="AW634" s="109"/>
      <c r="AX634" s="109"/>
      <c r="AY634" s="109"/>
      <c r="AZ634" s="109"/>
      <c r="BA634" s="109"/>
      <c r="BB634" s="109"/>
      <c r="BC634" s="109"/>
      <c r="BD634" s="109"/>
      <c r="BE634" s="109"/>
      <c r="BF634" s="109"/>
      <c r="BG634" s="109"/>
    </row>
    <row r="635" spans="1:59" ht="14.25" customHeight="1">
      <c r="A635" s="83"/>
      <c r="B635" s="83"/>
      <c r="C635" s="242"/>
      <c r="D635" s="83"/>
      <c r="E635" s="83"/>
      <c r="F635" s="83"/>
      <c r="G635" s="83"/>
      <c r="H635" s="83"/>
      <c r="I635" s="83"/>
      <c r="J635" s="83"/>
      <c r="K635" s="83"/>
      <c r="L635" s="83"/>
      <c r="M635" s="83"/>
      <c r="N635" s="83"/>
      <c r="O635" s="83"/>
      <c r="P635" s="83"/>
      <c r="Q635" s="83"/>
      <c r="R635" s="83"/>
      <c r="S635" s="83"/>
      <c r="T635" s="83"/>
      <c r="U635" s="83"/>
      <c r="V635" s="83"/>
      <c r="W635" s="83"/>
      <c r="X635" s="83"/>
      <c r="Y635" s="83"/>
      <c r="Z635" s="244"/>
      <c r="AA635" s="245"/>
      <c r="AB635" s="244" t="str">
        <f t="shared" si="17"/>
        <v/>
      </c>
      <c r="AC635" s="83"/>
      <c r="AD635" s="83"/>
      <c r="AE635" s="83"/>
      <c r="AF635" s="83"/>
      <c r="AG635" s="83"/>
      <c r="AH635" s="83"/>
      <c r="AI635" s="83"/>
      <c r="AJ635" s="83"/>
      <c r="AK635" s="83"/>
      <c r="AL635" s="248" t="str">
        <f t="shared" si="18"/>
        <v/>
      </c>
      <c r="AM635" s="250"/>
      <c r="AN635" s="228" t="str">
        <f>+IF(A635="","",IF(C635="",70,VLOOKUP(I635,Hoja2!A:D,4,0)))</f>
        <v/>
      </c>
      <c r="AO635" s="109"/>
      <c r="AP635" s="109"/>
      <c r="AQ635" s="109"/>
      <c r="AR635" s="109"/>
      <c r="AS635" s="109"/>
      <c r="AT635" s="109"/>
      <c r="AU635" s="109"/>
      <c r="AV635" s="109"/>
      <c r="AW635" s="109"/>
      <c r="AX635" s="109"/>
      <c r="AY635" s="109"/>
      <c r="AZ635" s="109"/>
      <c r="BA635" s="109"/>
      <c r="BB635" s="109"/>
      <c r="BC635" s="109"/>
      <c r="BD635" s="109"/>
      <c r="BE635" s="109"/>
      <c r="BF635" s="109"/>
      <c r="BG635" s="109"/>
    </row>
    <row r="636" spans="1:59" ht="14.25" customHeight="1">
      <c r="A636" s="83"/>
      <c r="B636" s="83"/>
      <c r="C636" s="242"/>
      <c r="D636" s="83"/>
      <c r="E636" s="83"/>
      <c r="F636" s="83"/>
      <c r="G636" s="83"/>
      <c r="H636" s="83"/>
      <c r="I636" s="83"/>
      <c r="J636" s="83"/>
      <c r="K636" s="83"/>
      <c r="L636" s="83"/>
      <c r="M636" s="83"/>
      <c r="N636" s="83"/>
      <c r="O636" s="83"/>
      <c r="P636" s="83"/>
      <c r="Q636" s="83"/>
      <c r="R636" s="83"/>
      <c r="S636" s="83"/>
      <c r="T636" s="83"/>
      <c r="U636" s="83"/>
      <c r="V636" s="83"/>
      <c r="W636" s="83"/>
      <c r="X636" s="83"/>
      <c r="Y636" s="83"/>
      <c r="Z636" s="244"/>
      <c r="AA636" s="245"/>
      <c r="AB636" s="244" t="str">
        <f t="shared" si="17"/>
        <v/>
      </c>
      <c r="AC636" s="83"/>
      <c r="AD636" s="83"/>
      <c r="AE636" s="83"/>
      <c r="AF636" s="83"/>
      <c r="AG636" s="83"/>
      <c r="AH636" s="83"/>
      <c r="AI636" s="83"/>
      <c r="AJ636" s="83"/>
      <c r="AK636" s="83"/>
      <c r="AL636" s="248" t="str">
        <f t="shared" si="18"/>
        <v/>
      </c>
      <c r="AM636" s="250"/>
      <c r="AN636" s="228" t="str">
        <f>+IF(A636="","",IF(C636="",70,VLOOKUP(I636,Hoja2!A:D,4,0)))</f>
        <v/>
      </c>
      <c r="AO636" s="109"/>
      <c r="AP636" s="109"/>
      <c r="AQ636" s="109"/>
      <c r="AR636" s="109"/>
      <c r="AS636" s="109"/>
      <c r="AT636" s="109"/>
      <c r="AU636" s="109"/>
      <c r="AV636" s="109"/>
      <c r="AW636" s="109"/>
      <c r="AX636" s="109"/>
      <c r="AY636" s="109"/>
      <c r="AZ636" s="109"/>
      <c r="BA636" s="109"/>
      <c r="BB636" s="109"/>
      <c r="BC636" s="109"/>
      <c r="BD636" s="109"/>
      <c r="BE636" s="109"/>
      <c r="BF636" s="109"/>
      <c r="BG636" s="109"/>
    </row>
    <row r="637" spans="1:59" ht="14.25" customHeight="1">
      <c r="A637" s="83"/>
      <c r="B637" s="83"/>
      <c r="C637" s="242"/>
      <c r="D637" s="83"/>
      <c r="E637" s="83"/>
      <c r="F637" s="83"/>
      <c r="G637" s="83"/>
      <c r="H637" s="83"/>
      <c r="I637" s="83"/>
      <c r="J637" s="83"/>
      <c r="K637" s="83"/>
      <c r="L637" s="83"/>
      <c r="M637" s="83"/>
      <c r="N637" s="83"/>
      <c r="O637" s="83"/>
      <c r="P637" s="83"/>
      <c r="Q637" s="83"/>
      <c r="R637" s="83"/>
      <c r="S637" s="83"/>
      <c r="T637" s="83"/>
      <c r="U637" s="83"/>
      <c r="V637" s="83"/>
      <c r="W637" s="83"/>
      <c r="X637" s="83"/>
      <c r="Y637" s="83"/>
      <c r="Z637" s="244"/>
      <c r="AA637" s="245"/>
      <c r="AB637" s="244" t="str">
        <f t="shared" si="17"/>
        <v/>
      </c>
      <c r="AC637" s="83"/>
      <c r="AD637" s="83"/>
      <c r="AE637" s="83"/>
      <c r="AF637" s="83"/>
      <c r="AG637" s="83"/>
      <c r="AH637" s="83"/>
      <c r="AI637" s="83"/>
      <c r="AJ637" s="83"/>
      <c r="AK637" s="83"/>
      <c r="AL637" s="248" t="str">
        <f t="shared" si="18"/>
        <v/>
      </c>
      <c r="AM637" s="250"/>
      <c r="AN637" s="228" t="str">
        <f>+IF(A637="","",IF(C637="",70,VLOOKUP(I637,Hoja2!A:D,4,0)))</f>
        <v/>
      </c>
      <c r="AO637" s="109"/>
      <c r="AP637" s="109"/>
      <c r="AQ637" s="109"/>
      <c r="AR637" s="109"/>
      <c r="AS637" s="109"/>
      <c r="AT637" s="109"/>
      <c r="AU637" s="109"/>
      <c r="AV637" s="109"/>
      <c r="AW637" s="109"/>
      <c r="AX637" s="109"/>
      <c r="AY637" s="109"/>
      <c r="AZ637" s="109"/>
      <c r="BA637" s="109"/>
      <c r="BB637" s="109"/>
      <c r="BC637" s="109"/>
      <c r="BD637" s="109"/>
      <c r="BE637" s="109"/>
      <c r="BF637" s="109"/>
      <c r="BG637" s="109"/>
    </row>
    <row r="638" spans="1:59" ht="14.25" customHeight="1">
      <c r="A638" s="83"/>
      <c r="B638" s="83"/>
      <c r="C638" s="242"/>
      <c r="D638" s="83"/>
      <c r="E638" s="83"/>
      <c r="F638" s="83"/>
      <c r="G638" s="83"/>
      <c r="H638" s="83"/>
      <c r="I638" s="83"/>
      <c r="J638" s="83"/>
      <c r="K638" s="83"/>
      <c r="L638" s="83"/>
      <c r="M638" s="83"/>
      <c r="N638" s="83"/>
      <c r="O638" s="83"/>
      <c r="P638" s="83"/>
      <c r="Q638" s="83"/>
      <c r="R638" s="83"/>
      <c r="S638" s="83"/>
      <c r="T638" s="83"/>
      <c r="U638" s="83"/>
      <c r="V638" s="83"/>
      <c r="W638" s="83"/>
      <c r="X638" s="83"/>
      <c r="Y638" s="83"/>
      <c r="Z638" s="244"/>
      <c r="AA638" s="245"/>
      <c r="AB638" s="244" t="str">
        <f t="shared" si="17"/>
        <v/>
      </c>
      <c r="AC638" s="83"/>
      <c r="AD638" s="83"/>
      <c r="AE638" s="83"/>
      <c r="AF638" s="83"/>
      <c r="AG638" s="83"/>
      <c r="AH638" s="83"/>
      <c r="AI638" s="83"/>
      <c r="AJ638" s="83"/>
      <c r="AK638" s="83"/>
      <c r="AL638" s="248" t="str">
        <f t="shared" si="18"/>
        <v/>
      </c>
      <c r="AM638" s="250"/>
      <c r="AN638" s="228" t="str">
        <f>+IF(A638="","",IF(C638="",70,VLOOKUP(I638,Hoja2!A:D,4,0)))</f>
        <v/>
      </c>
      <c r="AO638" s="109"/>
      <c r="AP638" s="109"/>
      <c r="AQ638" s="109"/>
      <c r="AR638" s="109"/>
      <c r="AS638" s="109"/>
      <c r="AT638" s="109"/>
      <c r="AU638" s="109"/>
      <c r="AV638" s="109"/>
      <c r="AW638" s="109"/>
      <c r="AX638" s="109"/>
      <c r="AY638" s="109"/>
      <c r="AZ638" s="109"/>
      <c r="BA638" s="109"/>
      <c r="BB638" s="109"/>
      <c r="BC638" s="109"/>
      <c r="BD638" s="109"/>
      <c r="BE638" s="109"/>
      <c r="BF638" s="109"/>
      <c r="BG638" s="109"/>
    </row>
    <row r="639" spans="1:59" ht="14.25" customHeight="1">
      <c r="A639" s="83"/>
      <c r="B639" s="83"/>
      <c r="C639" s="242"/>
      <c r="D639" s="83"/>
      <c r="E639" s="83"/>
      <c r="F639" s="83"/>
      <c r="G639" s="83"/>
      <c r="H639" s="83"/>
      <c r="I639" s="83"/>
      <c r="J639" s="83"/>
      <c r="K639" s="83"/>
      <c r="L639" s="83"/>
      <c r="M639" s="83"/>
      <c r="N639" s="83"/>
      <c r="O639" s="83"/>
      <c r="P639" s="83"/>
      <c r="Q639" s="83"/>
      <c r="R639" s="83"/>
      <c r="S639" s="83"/>
      <c r="T639" s="83"/>
      <c r="U639" s="83"/>
      <c r="V639" s="83"/>
      <c r="W639" s="83"/>
      <c r="X639" s="83"/>
      <c r="Y639" s="83"/>
      <c r="Z639" s="244"/>
      <c r="AA639" s="245"/>
      <c r="AB639" s="244" t="str">
        <f t="shared" si="17"/>
        <v/>
      </c>
      <c r="AC639" s="83"/>
      <c r="AD639" s="83"/>
      <c r="AE639" s="83"/>
      <c r="AF639" s="83"/>
      <c r="AG639" s="83"/>
      <c r="AH639" s="83"/>
      <c r="AI639" s="83"/>
      <c r="AJ639" s="83"/>
      <c r="AK639" s="83"/>
      <c r="AL639" s="248" t="str">
        <f t="shared" si="18"/>
        <v/>
      </c>
      <c r="AM639" s="250"/>
      <c r="AN639" s="228" t="str">
        <f>+IF(A639="","",IF(C639="",70,VLOOKUP(I639,Hoja2!A:D,4,0)))</f>
        <v/>
      </c>
      <c r="AO639" s="109"/>
      <c r="AP639" s="109"/>
      <c r="AQ639" s="109"/>
      <c r="AR639" s="109"/>
      <c r="AS639" s="109"/>
      <c r="AT639" s="109"/>
      <c r="AU639" s="109"/>
      <c r="AV639" s="109"/>
      <c r="AW639" s="109"/>
      <c r="AX639" s="109"/>
      <c r="AY639" s="109"/>
      <c r="AZ639" s="109"/>
      <c r="BA639" s="109"/>
      <c r="BB639" s="109"/>
      <c r="BC639" s="109"/>
      <c r="BD639" s="109"/>
      <c r="BE639" s="109"/>
      <c r="BF639" s="109"/>
      <c r="BG639" s="109"/>
    </row>
    <row r="640" spans="1:59" ht="14.25" customHeight="1">
      <c r="A640" s="83"/>
      <c r="B640" s="83"/>
      <c r="C640" s="242"/>
      <c r="D640" s="83"/>
      <c r="E640" s="83"/>
      <c r="F640" s="83"/>
      <c r="G640" s="83"/>
      <c r="H640" s="83"/>
      <c r="I640" s="83"/>
      <c r="J640" s="83"/>
      <c r="K640" s="83"/>
      <c r="L640" s="83"/>
      <c r="M640" s="83"/>
      <c r="N640" s="83"/>
      <c r="O640" s="83"/>
      <c r="P640" s="83"/>
      <c r="Q640" s="83"/>
      <c r="R640" s="83"/>
      <c r="S640" s="83"/>
      <c r="T640" s="83"/>
      <c r="U640" s="83"/>
      <c r="V640" s="83"/>
      <c r="W640" s="83"/>
      <c r="X640" s="83"/>
      <c r="Y640" s="83"/>
      <c r="Z640" s="244"/>
      <c r="AA640" s="245"/>
      <c r="AB640" s="244" t="str">
        <f t="shared" si="17"/>
        <v/>
      </c>
      <c r="AC640" s="83"/>
      <c r="AD640" s="83"/>
      <c r="AE640" s="83"/>
      <c r="AF640" s="83"/>
      <c r="AG640" s="83"/>
      <c r="AH640" s="83"/>
      <c r="AI640" s="83"/>
      <c r="AJ640" s="83"/>
      <c r="AK640" s="83"/>
      <c r="AL640" s="248" t="str">
        <f t="shared" si="18"/>
        <v/>
      </c>
      <c r="AM640" s="250"/>
      <c r="AN640" s="228" t="str">
        <f>+IF(A640="","",IF(C640="",70,VLOOKUP(I640,Hoja2!A:D,4,0)))</f>
        <v/>
      </c>
      <c r="AO640" s="109"/>
      <c r="AP640" s="109"/>
      <c r="AQ640" s="109"/>
      <c r="AR640" s="109"/>
      <c r="AS640" s="109"/>
      <c r="AT640" s="109"/>
      <c r="AU640" s="109"/>
      <c r="AV640" s="109"/>
      <c r="AW640" s="109"/>
      <c r="AX640" s="109"/>
      <c r="AY640" s="109"/>
      <c r="AZ640" s="109"/>
      <c r="BA640" s="109"/>
      <c r="BB640" s="109"/>
      <c r="BC640" s="109"/>
      <c r="BD640" s="109"/>
      <c r="BE640" s="109"/>
      <c r="BF640" s="109"/>
      <c r="BG640" s="109"/>
    </row>
    <row r="641" spans="1:59" ht="14.25" customHeight="1">
      <c r="A641" s="83"/>
      <c r="B641" s="83"/>
      <c r="C641" s="242"/>
      <c r="D641" s="83"/>
      <c r="E641" s="83"/>
      <c r="F641" s="83"/>
      <c r="G641" s="83"/>
      <c r="H641" s="83"/>
      <c r="I641" s="83"/>
      <c r="J641" s="83"/>
      <c r="K641" s="83"/>
      <c r="L641" s="83"/>
      <c r="M641" s="83"/>
      <c r="N641" s="83"/>
      <c r="O641" s="83"/>
      <c r="P641" s="83"/>
      <c r="Q641" s="83"/>
      <c r="R641" s="83"/>
      <c r="S641" s="83"/>
      <c r="T641" s="83"/>
      <c r="U641" s="83"/>
      <c r="V641" s="83"/>
      <c r="W641" s="83"/>
      <c r="X641" s="83"/>
      <c r="Y641" s="83"/>
      <c r="Z641" s="244"/>
      <c r="AA641" s="245"/>
      <c r="AB641" s="244" t="str">
        <f t="shared" si="17"/>
        <v/>
      </c>
      <c r="AC641" s="83"/>
      <c r="AD641" s="83"/>
      <c r="AE641" s="83"/>
      <c r="AF641" s="83"/>
      <c r="AG641" s="83"/>
      <c r="AH641" s="83"/>
      <c r="AI641" s="83"/>
      <c r="AJ641" s="83"/>
      <c r="AK641" s="83"/>
      <c r="AL641" s="248" t="str">
        <f t="shared" si="18"/>
        <v/>
      </c>
      <c r="AM641" s="250"/>
      <c r="AN641" s="228" t="str">
        <f>+IF(A641="","",IF(C641="",70,VLOOKUP(I641,Hoja2!A:D,4,0)))</f>
        <v/>
      </c>
      <c r="AO641" s="109"/>
      <c r="AP641" s="109"/>
      <c r="AQ641" s="109"/>
      <c r="AR641" s="109"/>
      <c r="AS641" s="109"/>
      <c r="AT641" s="109"/>
      <c r="AU641" s="109"/>
      <c r="AV641" s="109"/>
      <c r="AW641" s="109"/>
      <c r="AX641" s="109"/>
      <c r="AY641" s="109"/>
      <c r="AZ641" s="109"/>
      <c r="BA641" s="109"/>
      <c r="BB641" s="109"/>
      <c r="BC641" s="109"/>
      <c r="BD641" s="109"/>
      <c r="BE641" s="109"/>
      <c r="BF641" s="109"/>
      <c r="BG641" s="109"/>
    </row>
    <row r="642" spans="1:59" ht="14.25" customHeight="1">
      <c r="A642" s="83"/>
      <c r="B642" s="83"/>
      <c r="C642" s="242"/>
      <c r="D642" s="83"/>
      <c r="E642" s="83"/>
      <c r="F642" s="83"/>
      <c r="G642" s="83"/>
      <c r="H642" s="83"/>
      <c r="I642" s="83"/>
      <c r="J642" s="83"/>
      <c r="K642" s="83"/>
      <c r="L642" s="83"/>
      <c r="M642" s="83"/>
      <c r="N642" s="83"/>
      <c r="O642" s="83"/>
      <c r="P642" s="83"/>
      <c r="Q642" s="83"/>
      <c r="R642" s="83"/>
      <c r="S642" s="83"/>
      <c r="T642" s="83"/>
      <c r="U642" s="83"/>
      <c r="V642" s="83"/>
      <c r="W642" s="83"/>
      <c r="X642" s="83"/>
      <c r="Y642" s="83"/>
      <c r="Z642" s="244"/>
      <c r="AA642" s="245"/>
      <c r="AB642" s="244" t="str">
        <f t="shared" si="17"/>
        <v/>
      </c>
      <c r="AC642" s="83"/>
      <c r="AD642" s="83"/>
      <c r="AE642" s="83"/>
      <c r="AF642" s="83"/>
      <c r="AG642" s="83"/>
      <c r="AH642" s="83"/>
      <c r="AI642" s="83"/>
      <c r="AJ642" s="83"/>
      <c r="AK642" s="83"/>
      <c r="AL642" s="248" t="str">
        <f t="shared" si="18"/>
        <v/>
      </c>
      <c r="AM642" s="250"/>
      <c r="AN642" s="228" t="str">
        <f>+IF(A642="","",IF(C642="",70,VLOOKUP(I642,Hoja2!A:D,4,0)))</f>
        <v/>
      </c>
      <c r="AO642" s="109"/>
      <c r="AP642" s="109"/>
      <c r="AQ642" s="109"/>
      <c r="AR642" s="109"/>
      <c r="AS642" s="109"/>
      <c r="AT642" s="109"/>
      <c r="AU642" s="109"/>
      <c r="AV642" s="109"/>
      <c r="AW642" s="109"/>
      <c r="AX642" s="109"/>
      <c r="AY642" s="109"/>
      <c r="AZ642" s="109"/>
      <c r="BA642" s="109"/>
      <c r="BB642" s="109"/>
      <c r="BC642" s="109"/>
      <c r="BD642" s="109"/>
      <c r="BE642" s="109"/>
      <c r="BF642" s="109"/>
      <c r="BG642" s="109"/>
    </row>
    <row r="643" spans="1:59" ht="14.25" customHeight="1">
      <c r="A643" s="83"/>
      <c r="B643" s="83"/>
      <c r="C643" s="242"/>
      <c r="D643" s="83"/>
      <c r="E643" s="83"/>
      <c r="F643" s="83"/>
      <c r="G643" s="83"/>
      <c r="H643" s="83"/>
      <c r="I643" s="83"/>
      <c r="J643" s="83"/>
      <c r="K643" s="83"/>
      <c r="L643" s="83"/>
      <c r="M643" s="83"/>
      <c r="N643" s="83"/>
      <c r="O643" s="83"/>
      <c r="P643" s="83"/>
      <c r="Q643" s="83"/>
      <c r="R643" s="83"/>
      <c r="S643" s="83"/>
      <c r="T643" s="83"/>
      <c r="U643" s="83"/>
      <c r="V643" s="83"/>
      <c r="W643" s="83"/>
      <c r="X643" s="83"/>
      <c r="Y643" s="83"/>
      <c r="Z643" s="244"/>
      <c r="AA643" s="245"/>
      <c r="AB643" s="244" t="str">
        <f t="shared" si="17"/>
        <v/>
      </c>
      <c r="AC643" s="83"/>
      <c r="AD643" s="83"/>
      <c r="AE643" s="83"/>
      <c r="AF643" s="83"/>
      <c r="AG643" s="83"/>
      <c r="AH643" s="83"/>
      <c r="AI643" s="83"/>
      <c r="AJ643" s="83"/>
      <c r="AK643" s="83"/>
      <c r="AL643" s="248" t="str">
        <f t="shared" si="18"/>
        <v/>
      </c>
      <c r="AM643" s="250"/>
      <c r="AN643" s="228" t="str">
        <f>+IF(A643="","",IF(C643="",70,VLOOKUP(I643,Hoja2!A:D,4,0)))</f>
        <v/>
      </c>
      <c r="AO643" s="109"/>
      <c r="AP643" s="109"/>
      <c r="AQ643" s="109"/>
      <c r="AR643" s="109"/>
      <c r="AS643" s="109"/>
      <c r="AT643" s="109"/>
      <c r="AU643" s="109"/>
      <c r="AV643" s="109"/>
      <c r="AW643" s="109"/>
      <c r="AX643" s="109"/>
      <c r="AY643" s="109"/>
      <c r="AZ643" s="109"/>
      <c r="BA643" s="109"/>
      <c r="BB643" s="109"/>
      <c r="BC643" s="109"/>
      <c r="BD643" s="109"/>
      <c r="BE643" s="109"/>
      <c r="BF643" s="109"/>
      <c r="BG643" s="109"/>
    </row>
    <row r="644" spans="1:59" ht="14.25" customHeight="1">
      <c r="A644" s="83"/>
      <c r="B644" s="83"/>
      <c r="C644" s="242"/>
      <c r="D644" s="83"/>
      <c r="E644" s="83"/>
      <c r="F644" s="83"/>
      <c r="G644" s="83"/>
      <c r="H644" s="83"/>
      <c r="I644" s="83"/>
      <c r="J644" s="83"/>
      <c r="K644" s="83"/>
      <c r="L644" s="83"/>
      <c r="M644" s="83"/>
      <c r="N644" s="83"/>
      <c r="O644" s="83"/>
      <c r="P644" s="83"/>
      <c r="Q644" s="83"/>
      <c r="R644" s="83"/>
      <c r="S644" s="83"/>
      <c r="T644" s="83"/>
      <c r="U644" s="83"/>
      <c r="V644" s="83"/>
      <c r="W644" s="83"/>
      <c r="X644" s="83"/>
      <c r="Y644" s="83"/>
      <c r="Z644" s="244"/>
      <c r="AA644" s="245"/>
      <c r="AB644" s="244" t="str">
        <f t="shared" si="17"/>
        <v/>
      </c>
      <c r="AC644" s="83"/>
      <c r="AD644" s="83"/>
      <c r="AE644" s="83"/>
      <c r="AF644" s="83"/>
      <c r="AG644" s="83"/>
      <c r="AH644" s="83"/>
      <c r="AI644" s="83"/>
      <c r="AJ644" s="83"/>
      <c r="AK644" s="83"/>
      <c r="AL644" s="248" t="str">
        <f t="shared" si="18"/>
        <v/>
      </c>
      <c r="AM644" s="250"/>
      <c r="AN644" s="228" t="str">
        <f>+IF(A644="","",IF(C644="",70,VLOOKUP(I644,Hoja2!A:D,4,0)))</f>
        <v/>
      </c>
      <c r="AO644" s="109"/>
      <c r="AP644" s="109"/>
      <c r="AQ644" s="109"/>
      <c r="AR644" s="109"/>
      <c r="AS644" s="109"/>
      <c r="AT644" s="109"/>
      <c r="AU644" s="109"/>
      <c r="AV644" s="109"/>
      <c r="AW644" s="109"/>
      <c r="AX644" s="109"/>
      <c r="AY644" s="109"/>
      <c r="AZ644" s="109"/>
      <c r="BA644" s="109"/>
      <c r="BB644" s="109"/>
      <c r="BC644" s="109"/>
      <c r="BD644" s="109"/>
      <c r="BE644" s="109"/>
      <c r="BF644" s="109"/>
      <c r="BG644" s="109"/>
    </row>
    <row r="645" spans="1:59" ht="14.25" customHeight="1">
      <c r="A645" s="83"/>
      <c r="B645" s="83"/>
      <c r="C645" s="242"/>
      <c r="D645" s="83"/>
      <c r="E645" s="83"/>
      <c r="F645" s="83"/>
      <c r="G645" s="83"/>
      <c r="H645" s="83"/>
      <c r="I645" s="83"/>
      <c r="J645" s="83"/>
      <c r="K645" s="83"/>
      <c r="L645" s="83"/>
      <c r="M645" s="83"/>
      <c r="N645" s="83"/>
      <c r="O645" s="83"/>
      <c r="P645" s="83"/>
      <c r="Q645" s="83"/>
      <c r="R645" s="83"/>
      <c r="S645" s="83"/>
      <c r="T645" s="83"/>
      <c r="U645" s="83"/>
      <c r="V645" s="83"/>
      <c r="W645" s="83"/>
      <c r="X645" s="83"/>
      <c r="Y645" s="83"/>
      <c r="Z645" s="244"/>
      <c r="AA645" s="245"/>
      <c r="AB645" s="244" t="str">
        <f t="shared" si="17"/>
        <v/>
      </c>
      <c r="AC645" s="83"/>
      <c r="AD645" s="83"/>
      <c r="AE645" s="83"/>
      <c r="AF645" s="83"/>
      <c r="AG645" s="83"/>
      <c r="AH645" s="83"/>
      <c r="AI645" s="83"/>
      <c r="AJ645" s="83"/>
      <c r="AK645" s="83"/>
      <c r="AL645" s="248" t="str">
        <f t="shared" si="18"/>
        <v/>
      </c>
      <c r="AM645" s="250"/>
      <c r="AN645" s="228" t="str">
        <f>+IF(A645="","",IF(C645="",70,VLOOKUP(I645,Hoja2!A:D,4,0)))</f>
        <v/>
      </c>
      <c r="AO645" s="109"/>
      <c r="AP645" s="109"/>
      <c r="AQ645" s="109"/>
      <c r="AR645" s="109"/>
      <c r="AS645" s="109"/>
      <c r="AT645" s="109"/>
      <c r="AU645" s="109"/>
      <c r="AV645" s="109"/>
      <c r="AW645" s="109"/>
      <c r="AX645" s="109"/>
      <c r="AY645" s="109"/>
      <c r="AZ645" s="109"/>
      <c r="BA645" s="109"/>
      <c r="BB645" s="109"/>
      <c r="BC645" s="109"/>
      <c r="BD645" s="109"/>
      <c r="BE645" s="109"/>
      <c r="BF645" s="109"/>
      <c r="BG645" s="109"/>
    </row>
    <row r="646" spans="1:59" ht="14.25" customHeight="1">
      <c r="A646" s="83"/>
      <c r="B646" s="83"/>
      <c r="C646" s="242"/>
      <c r="D646" s="83"/>
      <c r="E646" s="83"/>
      <c r="F646" s="83"/>
      <c r="G646" s="83"/>
      <c r="H646" s="83"/>
      <c r="I646" s="83"/>
      <c r="J646" s="83"/>
      <c r="K646" s="83"/>
      <c r="L646" s="83"/>
      <c r="M646" s="83"/>
      <c r="N646" s="83"/>
      <c r="O646" s="83"/>
      <c r="P646" s="83"/>
      <c r="Q646" s="83"/>
      <c r="R646" s="83"/>
      <c r="S646" s="83"/>
      <c r="T646" s="83"/>
      <c r="U646" s="83"/>
      <c r="V646" s="83"/>
      <c r="W646" s="83"/>
      <c r="X646" s="83"/>
      <c r="Y646" s="83"/>
      <c r="Z646" s="244"/>
      <c r="AA646" s="245"/>
      <c r="AB646" s="244" t="str">
        <f t="shared" si="17"/>
        <v/>
      </c>
      <c r="AC646" s="83"/>
      <c r="AD646" s="83"/>
      <c r="AE646" s="83"/>
      <c r="AF646" s="83"/>
      <c r="AG646" s="83"/>
      <c r="AH646" s="83"/>
      <c r="AI646" s="83"/>
      <c r="AJ646" s="83"/>
      <c r="AK646" s="83"/>
      <c r="AL646" s="248" t="str">
        <f t="shared" si="18"/>
        <v/>
      </c>
      <c r="AM646" s="250"/>
      <c r="AN646" s="228" t="str">
        <f>+IF(A646="","",IF(C646="",70,VLOOKUP(I646,Hoja2!A:D,4,0)))</f>
        <v/>
      </c>
      <c r="AO646" s="109"/>
      <c r="AP646" s="109"/>
      <c r="AQ646" s="109"/>
      <c r="AR646" s="109"/>
      <c r="AS646" s="109"/>
      <c r="AT646" s="109"/>
      <c r="AU646" s="109"/>
      <c r="AV646" s="109"/>
      <c r="AW646" s="109"/>
      <c r="AX646" s="109"/>
      <c r="AY646" s="109"/>
      <c r="AZ646" s="109"/>
      <c r="BA646" s="109"/>
      <c r="BB646" s="109"/>
      <c r="BC646" s="109"/>
      <c r="BD646" s="109"/>
      <c r="BE646" s="109"/>
      <c r="BF646" s="109"/>
      <c r="BG646" s="109"/>
    </row>
    <row r="647" spans="1:59" ht="14.25" customHeight="1">
      <c r="A647" s="83"/>
      <c r="B647" s="83"/>
      <c r="C647" s="242"/>
      <c r="D647" s="83"/>
      <c r="E647" s="83"/>
      <c r="F647" s="83"/>
      <c r="G647" s="83"/>
      <c r="H647" s="83"/>
      <c r="I647" s="83"/>
      <c r="J647" s="83"/>
      <c r="K647" s="83"/>
      <c r="L647" s="83"/>
      <c r="M647" s="83"/>
      <c r="N647" s="83"/>
      <c r="O647" s="83"/>
      <c r="P647" s="83"/>
      <c r="Q647" s="83"/>
      <c r="R647" s="83"/>
      <c r="S647" s="83"/>
      <c r="T647" s="83"/>
      <c r="U647" s="83"/>
      <c r="V647" s="83"/>
      <c r="W647" s="83"/>
      <c r="X647" s="83"/>
      <c r="Y647" s="83"/>
      <c r="Z647" s="244"/>
      <c r="AA647" s="245"/>
      <c r="AB647" s="244" t="str">
        <f t="shared" si="17"/>
        <v/>
      </c>
      <c r="AC647" s="83"/>
      <c r="AD647" s="83"/>
      <c r="AE647" s="83"/>
      <c r="AF647" s="83"/>
      <c r="AG647" s="83"/>
      <c r="AH647" s="83"/>
      <c r="AI647" s="83"/>
      <c r="AJ647" s="83"/>
      <c r="AK647" s="83"/>
      <c r="AL647" s="248" t="str">
        <f t="shared" si="18"/>
        <v/>
      </c>
      <c r="AM647" s="250"/>
      <c r="AN647" s="228" t="str">
        <f>+IF(A647="","",IF(C647="",70,VLOOKUP(I647,Hoja2!A:D,4,0)))</f>
        <v/>
      </c>
      <c r="AO647" s="109"/>
      <c r="AP647" s="109"/>
      <c r="AQ647" s="109"/>
      <c r="AR647" s="109"/>
      <c r="AS647" s="109"/>
      <c r="AT647" s="109"/>
      <c r="AU647" s="109"/>
      <c r="AV647" s="109"/>
      <c r="AW647" s="109"/>
      <c r="AX647" s="109"/>
      <c r="AY647" s="109"/>
      <c r="AZ647" s="109"/>
      <c r="BA647" s="109"/>
      <c r="BB647" s="109"/>
      <c r="BC647" s="109"/>
      <c r="BD647" s="109"/>
      <c r="BE647" s="109"/>
      <c r="BF647" s="109"/>
      <c r="BG647" s="109"/>
    </row>
    <row r="648" spans="1:59" ht="14.25" customHeight="1">
      <c r="A648" s="83"/>
      <c r="B648" s="83"/>
      <c r="C648" s="242"/>
      <c r="D648" s="83"/>
      <c r="E648" s="83"/>
      <c r="F648" s="83"/>
      <c r="G648" s="83"/>
      <c r="H648" s="83"/>
      <c r="I648" s="83"/>
      <c r="J648" s="83"/>
      <c r="K648" s="83"/>
      <c r="L648" s="83"/>
      <c r="M648" s="83"/>
      <c r="N648" s="83"/>
      <c r="O648" s="83"/>
      <c r="P648" s="83"/>
      <c r="Q648" s="83"/>
      <c r="R648" s="83"/>
      <c r="S648" s="83"/>
      <c r="T648" s="83"/>
      <c r="U648" s="83"/>
      <c r="V648" s="83"/>
      <c r="W648" s="83"/>
      <c r="X648" s="83"/>
      <c r="Y648" s="83"/>
      <c r="Z648" s="244"/>
      <c r="AA648" s="245"/>
      <c r="AB648" s="244" t="str">
        <f t="shared" si="17"/>
        <v/>
      </c>
      <c r="AC648" s="83"/>
      <c r="AD648" s="83"/>
      <c r="AE648" s="83"/>
      <c r="AF648" s="83"/>
      <c r="AG648" s="83"/>
      <c r="AH648" s="83"/>
      <c r="AI648" s="83"/>
      <c r="AJ648" s="83"/>
      <c r="AK648" s="83"/>
      <c r="AL648" s="248" t="str">
        <f t="shared" si="18"/>
        <v/>
      </c>
      <c r="AM648" s="250"/>
      <c r="AN648" s="228" t="str">
        <f>+IF(A648="","",IF(C648="",70,VLOOKUP(I648,Hoja2!A:D,4,0)))</f>
        <v/>
      </c>
      <c r="AO648" s="109"/>
      <c r="AP648" s="109"/>
      <c r="AQ648" s="109"/>
      <c r="AR648" s="109"/>
      <c r="AS648" s="109"/>
      <c r="AT648" s="109"/>
      <c r="AU648" s="109"/>
      <c r="AV648" s="109"/>
      <c r="AW648" s="109"/>
      <c r="AX648" s="109"/>
      <c r="AY648" s="109"/>
      <c r="AZ648" s="109"/>
      <c r="BA648" s="109"/>
      <c r="BB648" s="109"/>
      <c r="BC648" s="109"/>
      <c r="BD648" s="109"/>
      <c r="BE648" s="109"/>
      <c r="BF648" s="109"/>
      <c r="BG648" s="109"/>
    </row>
    <row r="649" spans="1:59" ht="14.25" customHeight="1">
      <c r="A649" s="83"/>
      <c r="B649" s="83"/>
      <c r="C649" s="242"/>
      <c r="D649" s="83"/>
      <c r="E649" s="83"/>
      <c r="F649" s="83"/>
      <c r="G649" s="83"/>
      <c r="H649" s="83"/>
      <c r="I649" s="83"/>
      <c r="J649" s="83"/>
      <c r="K649" s="83"/>
      <c r="L649" s="83"/>
      <c r="M649" s="83"/>
      <c r="N649" s="83"/>
      <c r="O649" s="83"/>
      <c r="P649" s="83"/>
      <c r="Q649" s="83"/>
      <c r="R649" s="83"/>
      <c r="S649" s="83"/>
      <c r="T649" s="83"/>
      <c r="U649" s="83"/>
      <c r="V649" s="83"/>
      <c r="W649" s="83"/>
      <c r="X649" s="83"/>
      <c r="Y649" s="83"/>
      <c r="Z649" s="244"/>
      <c r="AA649" s="245"/>
      <c r="AB649" s="244" t="str">
        <f t="shared" si="17"/>
        <v/>
      </c>
      <c r="AC649" s="83"/>
      <c r="AD649" s="83"/>
      <c r="AE649" s="83"/>
      <c r="AF649" s="83"/>
      <c r="AG649" s="83"/>
      <c r="AH649" s="83"/>
      <c r="AI649" s="83"/>
      <c r="AJ649" s="83"/>
      <c r="AK649" s="83"/>
      <c r="AL649" s="248" t="str">
        <f t="shared" si="18"/>
        <v/>
      </c>
      <c r="AM649" s="250"/>
      <c r="AN649" s="228" t="str">
        <f>+IF(A649="","",IF(C649="",70,VLOOKUP(I649,Hoja2!A:D,4,0)))</f>
        <v/>
      </c>
      <c r="AO649" s="109"/>
      <c r="AP649" s="109"/>
      <c r="AQ649" s="109"/>
      <c r="AR649" s="109"/>
      <c r="AS649" s="109"/>
      <c r="AT649" s="109"/>
      <c r="AU649" s="109"/>
      <c r="AV649" s="109"/>
      <c r="AW649" s="109"/>
      <c r="AX649" s="109"/>
      <c r="AY649" s="109"/>
      <c r="AZ649" s="109"/>
      <c r="BA649" s="109"/>
      <c r="BB649" s="109"/>
      <c r="BC649" s="109"/>
      <c r="BD649" s="109"/>
      <c r="BE649" s="109"/>
      <c r="BF649" s="109"/>
      <c r="BG649" s="109"/>
    </row>
    <row r="650" spans="1:59" ht="14.25" customHeight="1">
      <c r="A650" s="83"/>
      <c r="B650" s="83"/>
      <c r="C650" s="242"/>
      <c r="D650" s="83"/>
      <c r="E650" s="83"/>
      <c r="F650" s="83"/>
      <c r="G650" s="83"/>
      <c r="H650" s="83"/>
      <c r="I650" s="83"/>
      <c r="J650" s="83"/>
      <c r="K650" s="83"/>
      <c r="L650" s="83"/>
      <c r="M650" s="83"/>
      <c r="N650" s="83"/>
      <c r="O650" s="83"/>
      <c r="P650" s="83"/>
      <c r="Q650" s="83"/>
      <c r="R650" s="83"/>
      <c r="S650" s="83"/>
      <c r="T650" s="83"/>
      <c r="U650" s="83"/>
      <c r="V650" s="83"/>
      <c r="W650" s="83"/>
      <c r="X650" s="83"/>
      <c r="Y650" s="83"/>
      <c r="Z650" s="244"/>
      <c r="AA650" s="245"/>
      <c r="AB650" s="244" t="str">
        <f t="shared" si="17"/>
        <v/>
      </c>
      <c r="AC650" s="83"/>
      <c r="AD650" s="83"/>
      <c r="AE650" s="83"/>
      <c r="AF650" s="83"/>
      <c r="AG650" s="83"/>
      <c r="AH650" s="83"/>
      <c r="AI650" s="83"/>
      <c r="AJ650" s="83"/>
      <c r="AK650" s="83"/>
      <c r="AL650" s="248" t="str">
        <f t="shared" si="18"/>
        <v/>
      </c>
      <c r="AM650" s="250"/>
      <c r="AN650" s="228" t="str">
        <f>+IF(A650="","",IF(C650="",70,VLOOKUP(I650,Hoja2!A:D,4,0)))</f>
        <v/>
      </c>
      <c r="AO650" s="109"/>
      <c r="AP650" s="109"/>
      <c r="AQ650" s="109"/>
      <c r="AR650" s="109"/>
      <c r="AS650" s="109"/>
      <c r="AT650" s="109"/>
      <c r="AU650" s="109"/>
      <c r="AV650" s="109"/>
      <c r="AW650" s="109"/>
      <c r="AX650" s="109"/>
      <c r="AY650" s="109"/>
      <c r="AZ650" s="109"/>
      <c r="BA650" s="109"/>
      <c r="BB650" s="109"/>
      <c r="BC650" s="109"/>
      <c r="BD650" s="109"/>
      <c r="BE650" s="109"/>
      <c r="BF650" s="109"/>
      <c r="BG650" s="109"/>
    </row>
    <row r="651" spans="1:59" ht="14.25" customHeight="1">
      <c r="A651" s="83"/>
      <c r="B651" s="83"/>
      <c r="C651" s="242"/>
      <c r="D651" s="83"/>
      <c r="E651" s="83"/>
      <c r="F651" s="83"/>
      <c r="G651" s="83"/>
      <c r="H651" s="83"/>
      <c r="I651" s="83"/>
      <c r="J651" s="83"/>
      <c r="K651" s="83"/>
      <c r="L651" s="83"/>
      <c r="M651" s="83"/>
      <c r="N651" s="83"/>
      <c r="O651" s="83"/>
      <c r="P651" s="83"/>
      <c r="Q651" s="83"/>
      <c r="R651" s="83"/>
      <c r="S651" s="83"/>
      <c r="T651" s="83"/>
      <c r="U651" s="83"/>
      <c r="V651" s="83"/>
      <c r="W651" s="83"/>
      <c r="X651" s="83"/>
      <c r="Y651" s="83"/>
      <c r="Z651" s="244"/>
      <c r="AA651" s="245"/>
      <c r="AB651" s="244" t="str">
        <f t="shared" si="17"/>
        <v/>
      </c>
      <c r="AC651" s="83"/>
      <c r="AD651" s="83"/>
      <c r="AE651" s="83"/>
      <c r="AF651" s="83"/>
      <c r="AG651" s="83"/>
      <c r="AH651" s="83"/>
      <c r="AI651" s="83"/>
      <c r="AJ651" s="83"/>
      <c r="AK651" s="83"/>
      <c r="AL651" s="248" t="str">
        <f t="shared" si="18"/>
        <v/>
      </c>
      <c r="AM651" s="250"/>
      <c r="AN651" s="228" t="str">
        <f>+IF(A651="","",IF(C651="",70,VLOOKUP(I651,Hoja2!A:D,4,0)))</f>
        <v/>
      </c>
      <c r="AO651" s="109"/>
      <c r="AP651" s="109"/>
      <c r="AQ651" s="109"/>
      <c r="AR651" s="109"/>
      <c r="AS651" s="109"/>
      <c r="AT651" s="109"/>
      <c r="AU651" s="109"/>
      <c r="AV651" s="109"/>
      <c r="AW651" s="109"/>
      <c r="AX651" s="109"/>
      <c r="AY651" s="109"/>
      <c r="AZ651" s="109"/>
      <c r="BA651" s="109"/>
      <c r="BB651" s="109"/>
      <c r="BC651" s="109"/>
      <c r="BD651" s="109"/>
      <c r="BE651" s="109"/>
      <c r="BF651" s="109"/>
      <c r="BG651" s="109"/>
    </row>
    <row r="652" spans="1:59" ht="14.25" customHeight="1">
      <c r="A652" s="83"/>
      <c r="B652" s="83"/>
      <c r="C652" s="242"/>
      <c r="D652" s="83"/>
      <c r="E652" s="83"/>
      <c r="F652" s="83"/>
      <c r="G652" s="83"/>
      <c r="H652" s="83"/>
      <c r="I652" s="83"/>
      <c r="J652" s="83"/>
      <c r="K652" s="83"/>
      <c r="L652" s="83"/>
      <c r="M652" s="83"/>
      <c r="N652" s="83"/>
      <c r="O652" s="83"/>
      <c r="P652" s="83"/>
      <c r="Q652" s="83"/>
      <c r="R652" s="83"/>
      <c r="S652" s="83"/>
      <c r="T652" s="83"/>
      <c r="U652" s="83"/>
      <c r="V652" s="83"/>
      <c r="W652" s="83"/>
      <c r="X652" s="83"/>
      <c r="Y652" s="83"/>
      <c r="Z652" s="244"/>
      <c r="AA652" s="245"/>
      <c r="AB652" s="244" t="str">
        <f t="shared" si="17"/>
        <v/>
      </c>
      <c r="AC652" s="83"/>
      <c r="AD652" s="83"/>
      <c r="AE652" s="83"/>
      <c r="AF652" s="83"/>
      <c r="AG652" s="83"/>
      <c r="AH652" s="83"/>
      <c r="AI652" s="83"/>
      <c r="AJ652" s="83"/>
      <c r="AK652" s="83"/>
      <c r="AL652" s="248" t="str">
        <f t="shared" si="18"/>
        <v/>
      </c>
      <c r="AM652" s="250"/>
      <c r="AN652" s="228" t="str">
        <f>+IF(A652="","",IF(C652="",70,VLOOKUP(I652,Hoja2!A:D,4,0)))</f>
        <v/>
      </c>
      <c r="AO652" s="109"/>
      <c r="AP652" s="109"/>
      <c r="AQ652" s="109"/>
      <c r="AR652" s="109"/>
      <c r="AS652" s="109"/>
      <c r="AT652" s="109"/>
      <c r="AU652" s="109"/>
      <c r="AV652" s="109"/>
      <c r="AW652" s="109"/>
      <c r="AX652" s="109"/>
      <c r="AY652" s="109"/>
      <c r="AZ652" s="109"/>
      <c r="BA652" s="109"/>
      <c r="BB652" s="109"/>
      <c r="BC652" s="109"/>
      <c r="BD652" s="109"/>
      <c r="BE652" s="109"/>
      <c r="BF652" s="109"/>
      <c r="BG652" s="109"/>
    </row>
    <row r="653" spans="1:59" ht="14.25" customHeight="1">
      <c r="A653" s="83"/>
      <c r="B653" s="83"/>
      <c r="C653" s="242"/>
      <c r="D653" s="83"/>
      <c r="E653" s="83"/>
      <c r="F653" s="83"/>
      <c r="G653" s="83"/>
      <c r="H653" s="83"/>
      <c r="I653" s="83"/>
      <c r="J653" s="83"/>
      <c r="K653" s="83"/>
      <c r="L653" s="83"/>
      <c r="M653" s="83"/>
      <c r="N653" s="83"/>
      <c r="O653" s="83"/>
      <c r="P653" s="83"/>
      <c r="Q653" s="83"/>
      <c r="R653" s="83"/>
      <c r="S653" s="83"/>
      <c r="T653" s="83"/>
      <c r="U653" s="83"/>
      <c r="V653" s="83"/>
      <c r="W653" s="83"/>
      <c r="X653" s="83"/>
      <c r="Y653" s="83"/>
      <c r="Z653" s="244"/>
      <c r="AA653" s="245"/>
      <c r="AB653" s="244" t="str">
        <f t="shared" si="17"/>
        <v/>
      </c>
      <c r="AC653" s="83"/>
      <c r="AD653" s="83"/>
      <c r="AE653" s="83"/>
      <c r="AF653" s="83"/>
      <c r="AG653" s="83"/>
      <c r="AH653" s="83"/>
      <c r="AI653" s="83"/>
      <c r="AJ653" s="83"/>
      <c r="AK653" s="83"/>
      <c r="AL653" s="248" t="str">
        <f t="shared" si="18"/>
        <v/>
      </c>
      <c r="AM653" s="250"/>
      <c r="AN653" s="228" t="str">
        <f>+IF(A653="","",IF(C653="",70,VLOOKUP(I653,Hoja2!A:D,4,0)))</f>
        <v/>
      </c>
      <c r="AO653" s="109"/>
      <c r="AP653" s="109"/>
      <c r="AQ653" s="109"/>
      <c r="AR653" s="109"/>
      <c r="AS653" s="109"/>
      <c r="AT653" s="109"/>
      <c r="AU653" s="109"/>
      <c r="AV653" s="109"/>
      <c r="AW653" s="109"/>
      <c r="AX653" s="109"/>
      <c r="AY653" s="109"/>
      <c r="AZ653" s="109"/>
      <c r="BA653" s="109"/>
      <c r="BB653" s="109"/>
      <c r="BC653" s="109"/>
      <c r="BD653" s="109"/>
      <c r="BE653" s="109"/>
      <c r="BF653" s="109"/>
      <c r="BG653" s="109"/>
    </row>
    <row r="654" spans="1:59" ht="14.25" customHeight="1">
      <c r="A654" s="83"/>
      <c r="B654" s="83"/>
      <c r="C654" s="242"/>
      <c r="D654" s="83"/>
      <c r="E654" s="83"/>
      <c r="F654" s="83"/>
      <c r="G654" s="83"/>
      <c r="H654" s="83"/>
      <c r="I654" s="83"/>
      <c r="J654" s="83"/>
      <c r="K654" s="83"/>
      <c r="L654" s="83"/>
      <c r="M654" s="83"/>
      <c r="N654" s="83"/>
      <c r="O654" s="83"/>
      <c r="P654" s="83"/>
      <c r="Q654" s="83"/>
      <c r="R654" s="83"/>
      <c r="S654" s="83"/>
      <c r="T654" s="83"/>
      <c r="U654" s="83"/>
      <c r="V654" s="83"/>
      <c r="W654" s="83"/>
      <c r="X654" s="83"/>
      <c r="Y654" s="83"/>
      <c r="Z654" s="244"/>
      <c r="AA654" s="245"/>
      <c r="AB654" s="244" t="str">
        <f t="shared" si="17"/>
        <v/>
      </c>
      <c r="AC654" s="83"/>
      <c r="AD654" s="83"/>
      <c r="AE654" s="83"/>
      <c r="AF654" s="83"/>
      <c r="AG654" s="83"/>
      <c r="AH654" s="83"/>
      <c r="AI654" s="83"/>
      <c r="AJ654" s="83"/>
      <c r="AK654" s="83"/>
      <c r="AL654" s="248" t="str">
        <f t="shared" si="18"/>
        <v/>
      </c>
      <c r="AM654" s="250"/>
      <c r="AN654" s="228" t="str">
        <f>+IF(A654="","",IF(C654="",70,VLOOKUP(I654,Hoja2!A:D,4,0)))</f>
        <v/>
      </c>
      <c r="AO654" s="109"/>
      <c r="AP654" s="109"/>
      <c r="AQ654" s="109"/>
      <c r="AR654" s="109"/>
      <c r="AS654" s="109"/>
      <c r="AT654" s="109"/>
      <c r="AU654" s="109"/>
      <c r="AV654" s="109"/>
      <c r="AW654" s="109"/>
      <c r="AX654" s="109"/>
      <c r="AY654" s="109"/>
      <c r="AZ654" s="109"/>
      <c r="BA654" s="109"/>
      <c r="BB654" s="109"/>
      <c r="BC654" s="109"/>
      <c r="BD654" s="109"/>
      <c r="BE654" s="109"/>
      <c r="BF654" s="109"/>
      <c r="BG654" s="109"/>
    </row>
    <row r="655" spans="1:59" ht="14.25" customHeight="1">
      <c r="A655" s="83"/>
      <c r="B655" s="83"/>
      <c r="C655" s="242"/>
      <c r="D655" s="83"/>
      <c r="E655" s="83"/>
      <c r="F655" s="83"/>
      <c r="G655" s="83"/>
      <c r="H655" s="83"/>
      <c r="I655" s="83"/>
      <c r="J655" s="83"/>
      <c r="K655" s="83"/>
      <c r="L655" s="83"/>
      <c r="M655" s="83"/>
      <c r="N655" s="83"/>
      <c r="O655" s="83"/>
      <c r="P655" s="83"/>
      <c r="Q655" s="83"/>
      <c r="R655" s="83"/>
      <c r="S655" s="83"/>
      <c r="T655" s="83"/>
      <c r="U655" s="83"/>
      <c r="V655" s="83"/>
      <c r="W655" s="83"/>
      <c r="X655" s="83"/>
      <c r="Y655" s="83"/>
      <c r="Z655" s="244"/>
      <c r="AA655" s="245"/>
      <c r="AB655" s="244" t="str">
        <f t="shared" si="17"/>
        <v/>
      </c>
      <c r="AC655" s="83"/>
      <c r="AD655" s="83"/>
      <c r="AE655" s="83"/>
      <c r="AF655" s="83"/>
      <c r="AG655" s="83"/>
      <c r="AH655" s="83"/>
      <c r="AI655" s="83"/>
      <c r="AJ655" s="83"/>
      <c r="AK655" s="83"/>
      <c r="AL655" s="248" t="str">
        <f t="shared" si="18"/>
        <v/>
      </c>
      <c r="AM655" s="250"/>
      <c r="AN655" s="228" t="str">
        <f>+IF(A655="","",IF(C655="",70,VLOOKUP(I655,Hoja2!A:D,4,0)))</f>
        <v/>
      </c>
      <c r="AO655" s="109"/>
      <c r="AP655" s="109"/>
      <c r="AQ655" s="109"/>
      <c r="AR655" s="109"/>
      <c r="AS655" s="109"/>
      <c r="AT655" s="109"/>
      <c r="AU655" s="109"/>
      <c r="AV655" s="109"/>
      <c r="AW655" s="109"/>
      <c r="AX655" s="109"/>
      <c r="AY655" s="109"/>
      <c r="AZ655" s="109"/>
      <c r="BA655" s="109"/>
      <c r="BB655" s="109"/>
      <c r="BC655" s="109"/>
      <c r="BD655" s="109"/>
      <c r="BE655" s="109"/>
      <c r="BF655" s="109"/>
      <c r="BG655" s="109"/>
    </row>
    <row r="656" spans="1:59" ht="14.25" customHeight="1">
      <c r="A656" s="83"/>
      <c r="B656" s="83"/>
      <c r="C656" s="242"/>
      <c r="D656" s="83"/>
      <c r="E656" s="83"/>
      <c r="F656" s="83"/>
      <c r="G656" s="83"/>
      <c r="H656" s="83"/>
      <c r="I656" s="83"/>
      <c r="J656" s="83"/>
      <c r="K656" s="83"/>
      <c r="L656" s="83"/>
      <c r="M656" s="83"/>
      <c r="N656" s="83"/>
      <c r="O656" s="83"/>
      <c r="P656" s="83"/>
      <c r="Q656" s="83"/>
      <c r="R656" s="83"/>
      <c r="S656" s="83"/>
      <c r="T656" s="83"/>
      <c r="U656" s="83"/>
      <c r="V656" s="83"/>
      <c r="W656" s="83"/>
      <c r="X656" s="83"/>
      <c r="Y656" s="83"/>
      <c r="Z656" s="244"/>
      <c r="AA656" s="245"/>
      <c r="AB656" s="244" t="str">
        <f t="shared" si="17"/>
        <v/>
      </c>
      <c r="AC656" s="83"/>
      <c r="AD656" s="83"/>
      <c r="AE656" s="83"/>
      <c r="AF656" s="83"/>
      <c r="AG656" s="83"/>
      <c r="AH656" s="83"/>
      <c r="AI656" s="83"/>
      <c r="AJ656" s="83"/>
      <c r="AK656" s="83"/>
      <c r="AL656" s="248" t="str">
        <f t="shared" si="18"/>
        <v/>
      </c>
      <c r="AM656" s="250"/>
      <c r="AN656" s="228" t="str">
        <f>+IF(A656="","",IF(C656="",70,VLOOKUP(I656,Hoja2!A:D,4,0)))</f>
        <v/>
      </c>
      <c r="AO656" s="109"/>
      <c r="AP656" s="109"/>
      <c r="AQ656" s="109"/>
      <c r="AR656" s="109"/>
      <c r="AS656" s="109"/>
      <c r="AT656" s="109"/>
      <c r="AU656" s="109"/>
      <c r="AV656" s="109"/>
      <c r="AW656" s="109"/>
      <c r="AX656" s="109"/>
      <c r="AY656" s="109"/>
      <c r="AZ656" s="109"/>
      <c r="BA656" s="109"/>
      <c r="BB656" s="109"/>
      <c r="BC656" s="109"/>
      <c r="BD656" s="109"/>
      <c r="BE656" s="109"/>
      <c r="BF656" s="109"/>
      <c r="BG656" s="109"/>
    </row>
    <row r="657" spans="1:59" ht="14.25" customHeight="1">
      <c r="A657" s="83"/>
      <c r="B657" s="83"/>
      <c r="C657" s="242"/>
      <c r="D657" s="83"/>
      <c r="E657" s="83"/>
      <c r="F657" s="83"/>
      <c r="G657" s="83"/>
      <c r="H657" s="83"/>
      <c r="I657" s="83"/>
      <c r="J657" s="83"/>
      <c r="K657" s="83"/>
      <c r="L657" s="83"/>
      <c r="M657" s="83"/>
      <c r="N657" s="83"/>
      <c r="O657" s="83"/>
      <c r="P657" s="83"/>
      <c r="Q657" s="83"/>
      <c r="R657" s="83"/>
      <c r="S657" s="83"/>
      <c r="T657" s="83"/>
      <c r="U657" s="83"/>
      <c r="V657" s="83"/>
      <c r="W657" s="83"/>
      <c r="X657" s="83"/>
      <c r="Y657" s="83"/>
      <c r="Z657" s="244"/>
      <c r="AA657" s="245"/>
      <c r="AB657" s="244" t="str">
        <f t="shared" si="17"/>
        <v/>
      </c>
      <c r="AC657" s="83"/>
      <c r="AD657" s="83"/>
      <c r="AE657" s="83"/>
      <c r="AF657" s="83"/>
      <c r="AG657" s="83"/>
      <c r="AH657" s="83"/>
      <c r="AI657" s="83"/>
      <c r="AJ657" s="83"/>
      <c r="AK657" s="83"/>
      <c r="AL657" s="248" t="str">
        <f t="shared" si="18"/>
        <v/>
      </c>
      <c r="AM657" s="250"/>
      <c r="AN657" s="228" t="str">
        <f>+IF(A657="","",IF(C657="",70,VLOOKUP(I657,Hoja2!A:D,4,0)))</f>
        <v/>
      </c>
      <c r="AO657" s="109"/>
      <c r="AP657" s="109"/>
      <c r="AQ657" s="109"/>
      <c r="AR657" s="109"/>
      <c r="AS657" s="109"/>
      <c r="AT657" s="109"/>
      <c r="AU657" s="109"/>
      <c r="AV657" s="109"/>
      <c r="AW657" s="109"/>
      <c r="AX657" s="109"/>
      <c r="AY657" s="109"/>
      <c r="AZ657" s="109"/>
      <c r="BA657" s="109"/>
      <c r="BB657" s="109"/>
      <c r="BC657" s="109"/>
      <c r="BD657" s="109"/>
      <c r="BE657" s="109"/>
      <c r="BF657" s="109"/>
      <c r="BG657" s="109"/>
    </row>
    <row r="658" spans="1:59" ht="14.25" customHeight="1">
      <c r="A658" s="83"/>
      <c r="B658" s="83"/>
      <c r="C658" s="242"/>
      <c r="D658" s="83"/>
      <c r="E658" s="83"/>
      <c r="F658" s="83"/>
      <c r="G658" s="83"/>
      <c r="H658" s="83"/>
      <c r="I658" s="83"/>
      <c r="J658" s="83"/>
      <c r="K658" s="83"/>
      <c r="L658" s="83"/>
      <c r="M658" s="83"/>
      <c r="N658" s="83"/>
      <c r="O658" s="83"/>
      <c r="P658" s="83"/>
      <c r="Q658" s="83"/>
      <c r="R658" s="83"/>
      <c r="S658" s="83"/>
      <c r="T658" s="83"/>
      <c r="U658" s="83"/>
      <c r="V658" s="83"/>
      <c r="W658" s="83"/>
      <c r="X658" s="83"/>
      <c r="Y658" s="83"/>
      <c r="Z658" s="244"/>
      <c r="AA658" s="245"/>
      <c r="AB658" s="244" t="str">
        <f t="shared" si="17"/>
        <v/>
      </c>
      <c r="AC658" s="83"/>
      <c r="AD658" s="83"/>
      <c r="AE658" s="83"/>
      <c r="AF658" s="83"/>
      <c r="AG658" s="83"/>
      <c r="AH658" s="83"/>
      <c r="AI658" s="83"/>
      <c r="AJ658" s="83"/>
      <c r="AK658" s="83"/>
      <c r="AL658" s="248" t="str">
        <f t="shared" si="18"/>
        <v/>
      </c>
      <c r="AM658" s="250"/>
      <c r="AN658" s="228" t="str">
        <f>+IF(A658="","",IF(C658="",70,VLOOKUP(I658,Hoja2!A:D,4,0)))</f>
        <v/>
      </c>
      <c r="AO658" s="109"/>
      <c r="AP658" s="109"/>
      <c r="AQ658" s="109"/>
      <c r="AR658" s="109"/>
      <c r="AS658" s="109"/>
      <c r="AT658" s="109"/>
      <c r="AU658" s="109"/>
      <c r="AV658" s="109"/>
      <c r="AW658" s="109"/>
      <c r="AX658" s="109"/>
      <c r="AY658" s="109"/>
      <c r="AZ658" s="109"/>
      <c r="BA658" s="109"/>
      <c r="BB658" s="109"/>
      <c r="BC658" s="109"/>
      <c r="BD658" s="109"/>
      <c r="BE658" s="109"/>
      <c r="BF658" s="109"/>
      <c r="BG658" s="109"/>
    </row>
    <row r="659" spans="1:59" ht="14.25" customHeight="1">
      <c r="A659" s="83"/>
      <c r="B659" s="83"/>
      <c r="C659" s="242"/>
      <c r="D659" s="83"/>
      <c r="E659" s="83"/>
      <c r="F659" s="83"/>
      <c r="G659" s="83"/>
      <c r="H659" s="83"/>
      <c r="I659" s="83"/>
      <c r="J659" s="83"/>
      <c r="K659" s="83"/>
      <c r="L659" s="83"/>
      <c r="M659" s="83"/>
      <c r="N659" s="83"/>
      <c r="O659" s="83"/>
      <c r="P659" s="83"/>
      <c r="Q659" s="83"/>
      <c r="R659" s="83"/>
      <c r="S659" s="83"/>
      <c r="T659" s="83"/>
      <c r="U659" s="83"/>
      <c r="V659" s="83"/>
      <c r="W659" s="83"/>
      <c r="X659" s="83"/>
      <c r="Y659" s="83"/>
      <c r="Z659" s="244"/>
      <c r="AA659" s="245"/>
      <c r="AB659" s="244" t="str">
        <f t="shared" si="17"/>
        <v/>
      </c>
      <c r="AC659" s="83"/>
      <c r="AD659" s="83"/>
      <c r="AE659" s="83"/>
      <c r="AF659" s="83"/>
      <c r="AG659" s="83"/>
      <c r="AH659" s="83"/>
      <c r="AI659" s="83"/>
      <c r="AJ659" s="83"/>
      <c r="AK659" s="83"/>
      <c r="AL659" s="248" t="str">
        <f t="shared" si="18"/>
        <v/>
      </c>
      <c r="AM659" s="250"/>
      <c r="AN659" s="228" t="str">
        <f>+IF(A659="","",IF(C659="",70,VLOOKUP(I659,Hoja2!A:D,4,0)))</f>
        <v/>
      </c>
      <c r="AO659" s="109"/>
      <c r="AP659" s="109"/>
      <c r="AQ659" s="109"/>
      <c r="AR659" s="109"/>
      <c r="AS659" s="109"/>
      <c r="AT659" s="109"/>
      <c r="AU659" s="109"/>
      <c r="AV659" s="109"/>
      <c r="AW659" s="109"/>
      <c r="AX659" s="109"/>
      <c r="AY659" s="109"/>
      <c r="AZ659" s="109"/>
      <c r="BA659" s="109"/>
      <c r="BB659" s="109"/>
      <c r="BC659" s="109"/>
      <c r="BD659" s="109"/>
      <c r="BE659" s="109"/>
      <c r="BF659" s="109"/>
      <c r="BG659" s="109"/>
    </row>
    <row r="660" spans="1:59" ht="14.25" customHeight="1">
      <c r="A660" s="83"/>
      <c r="B660" s="83"/>
      <c r="C660" s="242"/>
      <c r="D660" s="83"/>
      <c r="E660" s="83"/>
      <c r="F660" s="83"/>
      <c r="G660" s="83"/>
      <c r="H660" s="83"/>
      <c r="I660" s="83"/>
      <c r="J660" s="83"/>
      <c r="K660" s="83"/>
      <c r="L660" s="83"/>
      <c r="M660" s="83"/>
      <c r="N660" s="83"/>
      <c r="O660" s="83"/>
      <c r="P660" s="83"/>
      <c r="Q660" s="83"/>
      <c r="R660" s="83"/>
      <c r="S660" s="83"/>
      <c r="T660" s="83"/>
      <c r="U660" s="83"/>
      <c r="V660" s="83"/>
      <c r="W660" s="83"/>
      <c r="X660" s="83"/>
      <c r="Y660" s="83"/>
      <c r="Z660" s="244"/>
      <c r="AA660" s="245"/>
      <c r="AB660" s="244" t="str">
        <f t="shared" si="17"/>
        <v/>
      </c>
      <c r="AC660" s="83"/>
      <c r="AD660" s="83"/>
      <c r="AE660" s="83"/>
      <c r="AF660" s="83"/>
      <c r="AG660" s="83"/>
      <c r="AH660" s="83"/>
      <c r="AI660" s="83"/>
      <c r="AJ660" s="83"/>
      <c r="AK660" s="83"/>
      <c r="AL660" s="248" t="str">
        <f t="shared" si="18"/>
        <v/>
      </c>
      <c r="AM660" s="250"/>
      <c r="AN660" s="228" t="str">
        <f>+IF(A660="","",IF(C660="",70,VLOOKUP(I660,Hoja2!A:D,4,0)))</f>
        <v/>
      </c>
      <c r="AO660" s="109"/>
      <c r="AP660" s="109"/>
      <c r="AQ660" s="109"/>
      <c r="AR660" s="109"/>
      <c r="AS660" s="109"/>
      <c r="AT660" s="109"/>
      <c r="AU660" s="109"/>
      <c r="AV660" s="109"/>
      <c r="AW660" s="109"/>
      <c r="AX660" s="109"/>
      <c r="AY660" s="109"/>
      <c r="AZ660" s="109"/>
      <c r="BA660" s="109"/>
      <c r="BB660" s="109"/>
      <c r="BC660" s="109"/>
      <c r="BD660" s="109"/>
      <c r="BE660" s="109"/>
      <c r="BF660" s="109"/>
      <c r="BG660" s="109"/>
    </row>
    <row r="661" spans="1:59" ht="14.25" customHeight="1">
      <c r="A661" s="83"/>
      <c r="B661" s="83"/>
      <c r="C661" s="242"/>
      <c r="D661" s="83"/>
      <c r="E661" s="83"/>
      <c r="F661" s="83"/>
      <c r="G661" s="83"/>
      <c r="H661" s="83"/>
      <c r="I661" s="83"/>
      <c r="J661" s="83"/>
      <c r="K661" s="83"/>
      <c r="L661" s="83"/>
      <c r="M661" s="83"/>
      <c r="N661" s="83"/>
      <c r="O661" s="83"/>
      <c r="P661" s="83"/>
      <c r="Q661" s="83"/>
      <c r="R661" s="83"/>
      <c r="S661" s="83"/>
      <c r="T661" s="83"/>
      <c r="U661" s="83"/>
      <c r="V661" s="83"/>
      <c r="W661" s="83"/>
      <c r="X661" s="83"/>
      <c r="Y661" s="83"/>
      <c r="Z661" s="244"/>
      <c r="AA661" s="245"/>
      <c r="AB661" s="244" t="str">
        <f t="shared" si="17"/>
        <v/>
      </c>
      <c r="AC661" s="83"/>
      <c r="AD661" s="83"/>
      <c r="AE661" s="83"/>
      <c r="AF661" s="83"/>
      <c r="AG661" s="83"/>
      <c r="AH661" s="83"/>
      <c r="AI661" s="83"/>
      <c r="AJ661" s="83"/>
      <c r="AK661" s="83"/>
      <c r="AL661" s="248" t="str">
        <f t="shared" si="18"/>
        <v/>
      </c>
      <c r="AM661" s="250"/>
      <c r="AN661" s="228" t="str">
        <f>+IF(A661="","",IF(C661="",70,VLOOKUP(I661,Hoja2!A:D,4,0)))</f>
        <v/>
      </c>
      <c r="AO661" s="109"/>
      <c r="AP661" s="109"/>
      <c r="AQ661" s="109"/>
      <c r="AR661" s="109"/>
      <c r="AS661" s="109"/>
      <c r="AT661" s="109"/>
      <c r="AU661" s="109"/>
      <c r="AV661" s="109"/>
      <c r="AW661" s="109"/>
      <c r="AX661" s="109"/>
      <c r="AY661" s="109"/>
      <c r="AZ661" s="109"/>
      <c r="BA661" s="109"/>
      <c r="BB661" s="109"/>
      <c r="BC661" s="109"/>
      <c r="BD661" s="109"/>
      <c r="BE661" s="109"/>
      <c r="BF661" s="109"/>
      <c r="BG661" s="109"/>
    </row>
    <row r="662" spans="1:59" ht="14.25" customHeight="1">
      <c r="A662" s="83"/>
      <c r="B662" s="83"/>
      <c r="C662" s="242"/>
      <c r="D662" s="83"/>
      <c r="E662" s="83"/>
      <c r="F662" s="83"/>
      <c r="G662" s="83"/>
      <c r="H662" s="83"/>
      <c r="I662" s="83"/>
      <c r="J662" s="83"/>
      <c r="K662" s="83"/>
      <c r="L662" s="83"/>
      <c r="M662" s="83"/>
      <c r="N662" s="83"/>
      <c r="O662" s="83"/>
      <c r="P662" s="83"/>
      <c r="Q662" s="83"/>
      <c r="R662" s="83"/>
      <c r="S662" s="83"/>
      <c r="T662" s="83"/>
      <c r="U662" s="83"/>
      <c r="V662" s="83"/>
      <c r="W662" s="83"/>
      <c r="X662" s="83"/>
      <c r="Y662" s="83"/>
      <c r="Z662" s="244"/>
      <c r="AA662" s="245"/>
      <c r="AB662" s="244" t="str">
        <f t="shared" si="17"/>
        <v/>
      </c>
      <c r="AC662" s="83"/>
      <c r="AD662" s="83"/>
      <c r="AE662" s="83"/>
      <c r="AF662" s="83"/>
      <c r="AG662" s="83"/>
      <c r="AH662" s="83"/>
      <c r="AI662" s="83"/>
      <c r="AJ662" s="83"/>
      <c r="AK662" s="83"/>
      <c r="AL662" s="248" t="str">
        <f t="shared" si="18"/>
        <v/>
      </c>
      <c r="AM662" s="250"/>
      <c r="AN662" s="228" t="str">
        <f>+IF(A662="","",IF(C662="",70,VLOOKUP(I662,Hoja2!A:D,4,0)))</f>
        <v/>
      </c>
      <c r="AO662" s="109"/>
      <c r="AP662" s="109"/>
      <c r="AQ662" s="109"/>
      <c r="AR662" s="109"/>
      <c r="AS662" s="109"/>
      <c r="AT662" s="109"/>
      <c r="AU662" s="109"/>
      <c r="AV662" s="109"/>
      <c r="AW662" s="109"/>
      <c r="AX662" s="109"/>
      <c r="AY662" s="109"/>
      <c r="AZ662" s="109"/>
      <c r="BA662" s="109"/>
      <c r="BB662" s="109"/>
      <c r="BC662" s="109"/>
      <c r="BD662" s="109"/>
      <c r="BE662" s="109"/>
      <c r="BF662" s="109"/>
      <c r="BG662" s="109"/>
    </row>
    <row r="663" spans="1:59" ht="14.25" customHeight="1">
      <c r="A663" s="83"/>
      <c r="B663" s="83"/>
      <c r="C663" s="242"/>
      <c r="D663" s="83"/>
      <c r="E663" s="83"/>
      <c r="F663" s="83"/>
      <c r="G663" s="83"/>
      <c r="H663" s="83"/>
      <c r="I663" s="83"/>
      <c r="J663" s="83"/>
      <c r="K663" s="83"/>
      <c r="L663" s="83"/>
      <c r="M663" s="83"/>
      <c r="N663" s="83"/>
      <c r="O663" s="83"/>
      <c r="P663" s="83"/>
      <c r="Q663" s="83"/>
      <c r="R663" s="83"/>
      <c r="S663" s="83"/>
      <c r="T663" s="83"/>
      <c r="U663" s="83"/>
      <c r="V663" s="83"/>
      <c r="W663" s="83"/>
      <c r="X663" s="83"/>
      <c r="Y663" s="83"/>
      <c r="Z663" s="244"/>
      <c r="AA663" s="245"/>
      <c r="AB663" s="244" t="str">
        <f t="shared" si="17"/>
        <v/>
      </c>
      <c r="AC663" s="83"/>
      <c r="AD663" s="83"/>
      <c r="AE663" s="83"/>
      <c r="AF663" s="83"/>
      <c r="AG663" s="83"/>
      <c r="AH663" s="83"/>
      <c r="AI663" s="83"/>
      <c r="AJ663" s="83"/>
      <c r="AK663" s="83"/>
      <c r="AL663" s="248" t="str">
        <f t="shared" si="18"/>
        <v/>
      </c>
      <c r="AM663" s="250"/>
      <c r="AN663" s="228" t="str">
        <f>+IF(A663="","",IF(C663="",70,VLOOKUP(I663,Hoja2!A:D,4,0)))</f>
        <v/>
      </c>
      <c r="AO663" s="109"/>
      <c r="AP663" s="109"/>
      <c r="AQ663" s="109"/>
      <c r="AR663" s="109"/>
      <c r="AS663" s="109"/>
      <c r="AT663" s="109"/>
      <c r="AU663" s="109"/>
      <c r="AV663" s="109"/>
      <c r="AW663" s="109"/>
      <c r="AX663" s="109"/>
      <c r="AY663" s="109"/>
      <c r="AZ663" s="109"/>
      <c r="BA663" s="109"/>
      <c r="BB663" s="109"/>
      <c r="BC663" s="109"/>
      <c r="BD663" s="109"/>
      <c r="BE663" s="109"/>
      <c r="BF663" s="109"/>
      <c r="BG663" s="109"/>
    </row>
    <row r="664" spans="1:59" ht="14.25" customHeight="1">
      <c r="A664" s="83"/>
      <c r="B664" s="83"/>
      <c r="C664" s="242"/>
      <c r="D664" s="83"/>
      <c r="E664" s="83"/>
      <c r="F664" s="83"/>
      <c r="G664" s="83"/>
      <c r="H664" s="83"/>
      <c r="I664" s="83"/>
      <c r="J664" s="83"/>
      <c r="K664" s="83"/>
      <c r="L664" s="83"/>
      <c r="M664" s="83"/>
      <c r="N664" s="83"/>
      <c r="O664" s="83"/>
      <c r="P664" s="83"/>
      <c r="Q664" s="83"/>
      <c r="R664" s="83"/>
      <c r="S664" s="83"/>
      <c r="T664" s="83"/>
      <c r="U664" s="83"/>
      <c r="V664" s="83"/>
      <c r="W664" s="83"/>
      <c r="X664" s="83"/>
      <c r="Y664" s="83"/>
      <c r="Z664" s="244"/>
      <c r="AA664" s="245"/>
      <c r="AB664" s="244" t="str">
        <f t="shared" si="17"/>
        <v/>
      </c>
      <c r="AC664" s="83"/>
      <c r="AD664" s="83"/>
      <c r="AE664" s="83"/>
      <c r="AF664" s="83"/>
      <c r="AG664" s="83"/>
      <c r="AH664" s="83"/>
      <c r="AI664" s="83"/>
      <c r="AJ664" s="83"/>
      <c r="AK664" s="83"/>
      <c r="AL664" s="248" t="str">
        <f t="shared" si="18"/>
        <v/>
      </c>
      <c r="AM664" s="250"/>
      <c r="AN664" s="228" t="str">
        <f>+IF(A664="","",IF(C664="",70,VLOOKUP(I664,Hoja2!A:D,4,0)))</f>
        <v/>
      </c>
      <c r="AO664" s="109"/>
      <c r="AP664" s="109"/>
      <c r="AQ664" s="109"/>
      <c r="AR664" s="109"/>
      <c r="AS664" s="109"/>
      <c r="AT664" s="109"/>
      <c r="AU664" s="109"/>
      <c r="AV664" s="109"/>
      <c r="AW664" s="109"/>
      <c r="AX664" s="109"/>
      <c r="AY664" s="109"/>
      <c r="AZ664" s="109"/>
      <c r="BA664" s="109"/>
      <c r="BB664" s="109"/>
      <c r="BC664" s="109"/>
      <c r="BD664" s="109"/>
      <c r="BE664" s="109"/>
      <c r="BF664" s="109"/>
      <c r="BG664" s="109"/>
    </row>
    <row r="665" spans="1:59" ht="14.25" customHeight="1">
      <c r="A665" s="83"/>
      <c r="B665" s="83"/>
      <c r="C665" s="242"/>
      <c r="D665" s="83"/>
      <c r="E665" s="83"/>
      <c r="F665" s="83"/>
      <c r="G665" s="83"/>
      <c r="H665" s="83"/>
      <c r="I665" s="83"/>
      <c r="J665" s="83"/>
      <c r="K665" s="83"/>
      <c r="L665" s="83"/>
      <c r="M665" s="83"/>
      <c r="N665" s="83"/>
      <c r="O665" s="83"/>
      <c r="P665" s="83"/>
      <c r="Q665" s="83"/>
      <c r="R665" s="83"/>
      <c r="S665" s="83"/>
      <c r="T665" s="83"/>
      <c r="U665" s="83"/>
      <c r="V665" s="83"/>
      <c r="W665" s="83"/>
      <c r="X665" s="83"/>
      <c r="Y665" s="83"/>
      <c r="Z665" s="244"/>
      <c r="AA665" s="245"/>
      <c r="AB665" s="244" t="str">
        <f t="shared" si="17"/>
        <v/>
      </c>
      <c r="AC665" s="83"/>
      <c r="AD665" s="83"/>
      <c r="AE665" s="83"/>
      <c r="AF665" s="83"/>
      <c r="AG665" s="83"/>
      <c r="AH665" s="83"/>
      <c r="AI665" s="83"/>
      <c r="AJ665" s="83"/>
      <c r="AK665" s="83"/>
      <c r="AL665" s="248" t="str">
        <f t="shared" si="18"/>
        <v/>
      </c>
      <c r="AM665" s="250"/>
      <c r="AN665" s="228" t="str">
        <f>+IF(A665="","",IF(C665="",70,VLOOKUP(I665,Hoja2!A:D,4,0)))</f>
        <v/>
      </c>
      <c r="AO665" s="109"/>
      <c r="AP665" s="109"/>
      <c r="AQ665" s="109"/>
      <c r="AR665" s="109"/>
      <c r="AS665" s="109"/>
      <c r="AT665" s="109"/>
      <c r="AU665" s="109"/>
      <c r="AV665" s="109"/>
      <c r="AW665" s="109"/>
      <c r="AX665" s="109"/>
      <c r="AY665" s="109"/>
      <c r="AZ665" s="109"/>
      <c r="BA665" s="109"/>
      <c r="BB665" s="109"/>
      <c r="BC665" s="109"/>
      <c r="BD665" s="109"/>
      <c r="BE665" s="109"/>
      <c r="BF665" s="109"/>
      <c r="BG665" s="109"/>
    </row>
    <row r="666" spans="1:59" ht="14.25" customHeight="1">
      <c r="A666" s="83"/>
      <c r="B666" s="83"/>
      <c r="C666" s="242"/>
      <c r="D666" s="83"/>
      <c r="E666" s="83"/>
      <c r="F666" s="83"/>
      <c r="G666" s="83"/>
      <c r="H666" s="83"/>
      <c r="I666" s="83"/>
      <c r="J666" s="83"/>
      <c r="K666" s="83"/>
      <c r="L666" s="83"/>
      <c r="M666" s="83"/>
      <c r="N666" s="83"/>
      <c r="O666" s="83"/>
      <c r="P666" s="83"/>
      <c r="Q666" s="83"/>
      <c r="R666" s="83"/>
      <c r="S666" s="83"/>
      <c r="T666" s="83"/>
      <c r="U666" s="83"/>
      <c r="V666" s="83"/>
      <c r="W666" s="83"/>
      <c r="X666" s="83"/>
      <c r="Y666" s="83"/>
      <c r="Z666" s="244"/>
      <c r="AA666" s="245"/>
      <c r="AB666" s="244" t="str">
        <f t="shared" si="17"/>
        <v/>
      </c>
      <c r="AC666" s="83"/>
      <c r="AD666" s="83"/>
      <c r="AE666" s="83"/>
      <c r="AF666" s="83"/>
      <c r="AG666" s="83"/>
      <c r="AH666" s="83"/>
      <c r="AI666" s="83"/>
      <c r="AJ666" s="83"/>
      <c r="AK666" s="83"/>
      <c r="AL666" s="248" t="str">
        <f t="shared" si="18"/>
        <v/>
      </c>
      <c r="AM666" s="250"/>
      <c r="AN666" s="228" t="str">
        <f>+IF(A666="","",IF(C666="",70,VLOOKUP(I666,Hoja2!A:D,4,0)))</f>
        <v/>
      </c>
      <c r="AO666" s="109"/>
      <c r="AP666" s="109"/>
      <c r="AQ666" s="109"/>
      <c r="AR666" s="109"/>
      <c r="AS666" s="109"/>
      <c r="AT666" s="109"/>
      <c r="AU666" s="109"/>
      <c r="AV666" s="109"/>
      <c r="AW666" s="109"/>
      <c r="AX666" s="109"/>
      <c r="AY666" s="109"/>
      <c r="AZ666" s="109"/>
      <c r="BA666" s="109"/>
      <c r="BB666" s="109"/>
      <c r="BC666" s="109"/>
      <c r="BD666" s="109"/>
      <c r="BE666" s="109"/>
      <c r="BF666" s="109"/>
      <c r="BG666" s="109"/>
    </row>
    <row r="667" spans="1:59" ht="14.25" customHeight="1">
      <c r="A667" s="83"/>
      <c r="B667" s="83"/>
      <c r="C667" s="242"/>
      <c r="D667" s="83"/>
      <c r="E667" s="83"/>
      <c r="F667" s="83"/>
      <c r="G667" s="83"/>
      <c r="H667" s="83"/>
      <c r="I667" s="83"/>
      <c r="J667" s="83"/>
      <c r="K667" s="83"/>
      <c r="L667" s="83"/>
      <c r="M667" s="83"/>
      <c r="N667" s="83"/>
      <c r="O667" s="83"/>
      <c r="P667" s="83"/>
      <c r="Q667" s="83"/>
      <c r="R667" s="83"/>
      <c r="S667" s="83"/>
      <c r="T667" s="83"/>
      <c r="U667" s="83"/>
      <c r="V667" s="83"/>
      <c r="W667" s="83"/>
      <c r="X667" s="83"/>
      <c r="Y667" s="83"/>
      <c r="Z667" s="244"/>
      <c r="AA667" s="245"/>
      <c r="AB667" s="244" t="str">
        <f t="shared" si="17"/>
        <v/>
      </c>
      <c r="AC667" s="83"/>
      <c r="AD667" s="83"/>
      <c r="AE667" s="83"/>
      <c r="AF667" s="83"/>
      <c r="AG667" s="83"/>
      <c r="AH667" s="83"/>
      <c r="AI667" s="83"/>
      <c r="AJ667" s="83"/>
      <c r="AK667" s="83"/>
      <c r="AL667" s="248" t="str">
        <f t="shared" si="18"/>
        <v/>
      </c>
      <c r="AM667" s="250"/>
      <c r="AN667" s="228" t="str">
        <f>+IF(A667="","",IF(C667="",70,VLOOKUP(I667,Hoja2!A:D,4,0)))</f>
        <v/>
      </c>
      <c r="AO667" s="109"/>
      <c r="AP667" s="109"/>
      <c r="AQ667" s="109"/>
      <c r="AR667" s="109"/>
      <c r="AS667" s="109"/>
      <c r="AT667" s="109"/>
      <c r="AU667" s="109"/>
      <c r="AV667" s="109"/>
      <c r="AW667" s="109"/>
      <c r="AX667" s="109"/>
      <c r="AY667" s="109"/>
      <c r="AZ667" s="109"/>
      <c r="BA667" s="109"/>
      <c r="BB667" s="109"/>
      <c r="BC667" s="109"/>
      <c r="BD667" s="109"/>
      <c r="BE667" s="109"/>
      <c r="BF667" s="109"/>
      <c r="BG667" s="109"/>
    </row>
    <row r="668" spans="1:59" ht="14.25" customHeight="1">
      <c r="A668" s="83"/>
      <c r="B668" s="83"/>
      <c r="C668" s="242"/>
      <c r="D668" s="83"/>
      <c r="E668" s="83"/>
      <c r="F668" s="83"/>
      <c r="G668" s="83"/>
      <c r="H668" s="83"/>
      <c r="I668" s="83"/>
      <c r="J668" s="83"/>
      <c r="K668" s="83"/>
      <c r="L668" s="83"/>
      <c r="M668" s="83"/>
      <c r="N668" s="83"/>
      <c r="O668" s="83"/>
      <c r="P668" s="83"/>
      <c r="Q668" s="83"/>
      <c r="R668" s="83"/>
      <c r="S668" s="83"/>
      <c r="T668" s="83"/>
      <c r="U668" s="83"/>
      <c r="V668" s="83"/>
      <c r="W668" s="83"/>
      <c r="X668" s="83"/>
      <c r="Y668" s="83"/>
      <c r="Z668" s="244"/>
      <c r="AA668" s="245"/>
      <c r="AB668" s="244" t="str">
        <f t="shared" si="17"/>
        <v/>
      </c>
      <c r="AC668" s="83"/>
      <c r="AD668" s="83"/>
      <c r="AE668" s="83"/>
      <c r="AF668" s="83"/>
      <c r="AG668" s="83"/>
      <c r="AH668" s="83"/>
      <c r="AI668" s="83"/>
      <c r="AJ668" s="83"/>
      <c r="AK668" s="83"/>
      <c r="AL668" s="248" t="str">
        <f t="shared" si="18"/>
        <v/>
      </c>
      <c r="AM668" s="250"/>
      <c r="AN668" s="228" t="str">
        <f>+IF(A668="","",IF(C668="",70,VLOOKUP(I668,Hoja2!A:D,4,0)))</f>
        <v/>
      </c>
      <c r="AO668" s="109"/>
      <c r="AP668" s="109"/>
      <c r="AQ668" s="109"/>
      <c r="AR668" s="109"/>
      <c r="AS668" s="109"/>
      <c r="AT668" s="109"/>
      <c r="AU668" s="109"/>
      <c r="AV668" s="109"/>
      <c r="AW668" s="109"/>
      <c r="AX668" s="109"/>
      <c r="AY668" s="109"/>
      <c r="AZ668" s="109"/>
      <c r="BA668" s="109"/>
      <c r="BB668" s="109"/>
      <c r="BC668" s="109"/>
      <c r="BD668" s="109"/>
      <c r="BE668" s="109"/>
      <c r="BF668" s="109"/>
      <c r="BG668" s="109"/>
    </row>
    <row r="669" spans="1:59" ht="14.25" customHeight="1">
      <c r="A669" s="83"/>
      <c r="B669" s="83"/>
      <c r="C669" s="242"/>
      <c r="D669" s="83"/>
      <c r="E669" s="83"/>
      <c r="F669" s="83"/>
      <c r="G669" s="83"/>
      <c r="H669" s="83"/>
      <c r="I669" s="83"/>
      <c r="J669" s="83"/>
      <c r="K669" s="83"/>
      <c r="L669" s="83"/>
      <c r="M669" s="83"/>
      <c r="N669" s="83"/>
      <c r="O669" s="83"/>
      <c r="P669" s="83"/>
      <c r="Q669" s="83"/>
      <c r="R669" s="83"/>
      <c r="S669" s="83"/>
      <c r="T669" s="83"/>
      <c r="U669" s="83"/>
      <c r="V669" s="83"/>
      <c r="W669" s="83"/>
      <c r="X669" s="83"/>
      <c r="Y669" s="83"/>
      <c r="Z669" s="244"/>
      <c r="AA669" s="245"/>
      <c r="AB669" s="244" t="str">
        <f t="shared" si="17"/>
        <v/>
      </c>
      <c r="AC669" s="83"/>
      <c r="AD669" s="83"/>
      <c r="AE669" s="83"/>
      <c r="AF669" s="83"/>
      <c r="AG669" s="83"/>
      <c r="AH669" s="83"/>
      <c r="AI669" s="83"/>
      <c r="AJ669" s="83"/>
      <c r="AK669" s="83"/>
      <c r="AL669" s="248" t="str">
        <f t="shared" si="18"/>
        <v/>
      </c>
      <c r="AM669" s="250"/>
      <c r="AN669" s="228" t="str">
        <f>+IF(A669="","",IF(C669="",70,VLOOKUP(I669,Hoja2!A:D,4,0)))</f>
        <v/>
      </c>
      <c r="AO669" s="109"/>
      <c r="AP669" s="109"/>
      <c r="AQ669" s="109"/>
      <c r="AR669" s="109"/>
      <c r="AS669" s="109"/>
      <c r="AT669" s="109"/>
      <c r="AU669" s="109"/>
      <c r="AV669" s="109"/>
      <c r="AW669" s="109"/>
      <c r="AX669" s="109"/>
      <c r="AY669" s="109"/>
      <c r="AZ669" s="109"/>
      <c r="BA669" s="109"/>
      <c r="BB669" s="109"/>
      <c r="BC669" s="109"/>
      <c r="BD669" s="109"/>
      <c r="BE669" s="109"/>
      <c r="BF669" s="109"/>
      <c r="BG669" s="109"/>
    </row>
    <row r="670" spans="1:59" ht="14.25" customHeight="1">
      <c r="A670" s="83"/>
      <c r="B670" s="83"/>
      <c r="C670" s="242"/>
      <c r="D670" s="83"/>
      <c r="E670" s="83"/>
      <c r="F670" s="83"/>
      <c r="G670" s="83"/>
      <c r="H670" s="83"/>
      <c r="I670" s="83"/>
      <c r="J670" s="83"/>
      <c r="K670" s="83"/>
      <c r="L670" s="83"/>
      <c r="M670" s="83"/>
      <c r="N670" s="83"/>
      <c r="O670" s="83"/>
      <c r="P670" s="83"/>
      <c r="Q670" s="83"/>
      <c r="R670" s="83"/>
      <c r="S670" s="83"/>
      <c r="T670" s="83"/>
      <c r="U670" s="83"/>
      <c r="V670" s="83"/>
      <c r="W670" s="83"/>
      <c r="X670" s="83"/>
      <c r="Y670" s="83"/>
      <c r="Z670" s="244"/>
      <c r="AA670" s="245"/>
      <c r="AB670" s="244" t="str">
        <f t="shared" si="17"/>
        <v/>
      </c>
      <c r="AC670" s="83"/>
      <c r="AD670" s="83"/>
      <c r="AE670" s="83"/>
      <c r="AF670" s="83"/>
      <c r="AG670" s="83"/>
      <c r="AH670" s="83"/>
      <c r="AI670" s="83"/>
      <c r="AJ670" s="83"/>
      <c r="AK670" s="83"/>
      <c r="AL670" s="248" t="str">
        <f t="shared" si="18"/>
        <v/>
      </c>
      <c r="AM670" s="250"/>
      <c r="AN670" s="228" t="str">
        <f>+IF(A670="","",IF(C670="",70,VLOOKUP(I670,Hoja2!A:D,4,0)))</f>
        <v/>
      </c>
      <c r="AO670" s="109"/>
      <c r="AP670" s="109"/>
      <c r="AQ670" s="109"/>
      <c r="AR670" s="109"/>
      <c r="AS670" s="109"/>
      <c r="AT670" s="109"/>
      <c r="AU670" s="109"/>
      <c r="AV670" s="109"/>
      <c r="AW670" s="109"/>
      <c r="AX670" s="109"/>
      <c r="AY670" s="109"/>
      <c r="AZ670" s="109"/>
      <c r="BA670" s="109"/>
      <c r="BB670" s="109"/>
      <c r="BC670" s="109"/>
      <c r="BD670" s="109"/>
      <c r="BE670" s="109"/>
      <c r="BF670" s="109"/>
      <c r="BG670" s="109"/>
    </row>
    <row r="671" spans="1:59" ht="14.25" customHeight="1">
      <c r="A671" s="83"/>
      <c r="B671" s="83"/>
      <c r="C671" s="242"/>
      <c r="D671" s="83"/>
      <c r="E671" s="83"/>
      <c r="F671" s="83"/>
      <c r="G671" s="83"/>
      <c r="H671" s="83"/>
      <c r="I671" s="83"/>
      <c r="J671" s="83"/>
      <c r="K671" s="83"/>
      <c r="L671" s="83"/>
      <c r="M671" s="83"/>
      <c r="N671" s="83"/>
      <c r="O671" s="83"/>
      <c r="P671" s="83"/>
      <c r="Q671" s="83"/>
      <c r="R671" s="83"/>
      <c r="S671" s="83"/>
      <c r="T671" s="83"/>
      <c r="U671" s="83"/>
      <c r="V671" s="83"/>
      <c r="W671" s="83"/>
      <c r="X671" s="83"/>
      <c r="Y671" s="83"/>
      <c r="Z671" s="244"/>
      <c r="AA671" s="245"/>
      <c r="AB671" s="244" t="str">
        <f t="shared" si="17"/>
        <v/>
      </c>
      <c r="AC671" s="83"/>
      <c r="AD671" s="83"/>
      <c r="AE671" s="83"/>
      <c r="AF671" s="83"/>
      <c r="AG671" s="83"/>
      <c r="AH671" s="83"/>
      <c r="AI671" s="83"/>
      <c r="AJ671" s="83"/>
      <c r="AK671" s="83"/>
      <c r="AL671" s="248" t="str">
        <f t="shared" si="18"/>
        <v/>
      </c>
      <c r="AM671" s="250"/>
      <c r="AN671" s="228" t="str">
        <f>+IF(A671="","",IF(C671="",70,VLOOKUP(I671,Hoja2!A:D,4,0)))</f>
        <v/>
      </c>
      <c r="AO671" s="109"/>
      <c r="AP671" s="109"/>
      <c r="AQ671" s="109"/>
      <c r="AR671" s="109"/>
      <c r="AS671" s="109"/>
      <c r="AT671" s="109"/>
      <c r="AU671" s="109"/>
      <c r="AV671" s="109"/>
      <c r="AW671" s="109"/>
      <c r="AX671" s="109"/>
      <c r="AY671" s="109"/>
      <c r="AZ671" s="109"/>
      <c r="BA671" s="109"/>
      <c r="BB671" s="109"/>
      <c r="BC671" s="109"/>
      <c r="BD671" s="109"/>
      <c r="BE671" s="109"/>
      <c r="BF671" s="109"/>
      <c r="BG671" s="109"/>
    </row>
    <row r="672" spans="1:59" ht="14.25" customHeight="1">
      <c r="A672" s="83"/>
      <c r="B672" s="83"/>
      <c r="C672" s="242"/>
      <c r="D672" s="83"/>
      <c r="E672" s="83"/>
      <c r="F672" s="83"/>
      <c r="G672" s="83"/>
      <c r="H672" s="83"/>
      <c r="I672" s="83"/>
      <c r="J672" s="83"/>
      <c r="K672" s="83"/>
      <c r="L672" s="83"/>
      <c r="M672" s="83"/>
      <c r="N672" s="83"/>
      <c r="O672" s="83"/>
      <c r="P672" s="83"/>
      <c r="Q672" s="83"/>
      <c r="R672" s="83"/>
      <c r="S672" s="83"/>
      <c r="T672" s="83"/>
      <c r="U672" s="83"/>
      <c r="V672" s="83"/>
      <c r="W672" s="83"/>
      <c r="X672" s="83"/>
      <c r="Y672" s="83"/>
      <c r="Z672" s="244"/>
      <c r="AA672" s="245"/>
      <c r="AB672" s="244" t="str">
        <f t="shared" si="17"/>
        <v/>
      </c>
      <c r="AC672" s="83"/>
      <c r="AD672" s="83"/>
      <c r="AE672" s="83"/>
      <c r="AF672" s="83"/>
      <c r="AG672" s="83"/>
      <c r="AH672" s="83"/>
      <c r="AI672" s="83"/>
      <c r="AJ672" s="83"/>
      <c r="AK672" s="83"/>
      <c r="AL672" s="248" t="str">
        <f t="shared" si="18"/>
        <v/>
      </c>
      <c r="AM672" s="250"/>
      <c r="AN672" s="228" t="str">
        <f>+IF(A672="","",IF(C672="",70,VLOOKUP(I672,Hoja2!A:D,4,0)))</f>
        <v/>
      </c>
      <c r="AO672" s="109"/>
      <c r="AP672" s="109"/>
      <c r="AQ672" s="109"/>
      <c r="AR672" s="109"/>
      <c r="AS672" s="109"/>
      <c r="AT672" s="109"/>
      <c r="AU672" s="109"/>
      <c r="AV672" s="109"/>
      <c r="AW672" s="109"/>
      <c r="AX672" s="109"/>
      <c r="AY672" s="109"/>
      <c r="AZ672" s="109"/>
      <c r="BA672" s="109"/>
      <c r="BB672" s="109"/>
      <c r="BC672" s="109"/>
      <c r="BD672" s="109"/>
      <c r="BE672" s="109"/>
      <c r="BF672" s="109"/>
      <c r="BG672" s="109"/>
    </row>
    <row r="673" spans="1:59" ht="14.25" customHeight="1">
      <c r="A673" s="83"/>
      <c r="B673" s="83"/>
      <c r="C673" s="242"/>
      <c r="D673" s="83"/>
      <c r="E673" s="83"/>
      <c r="F673" s="83"/>
      <c r="G673" s="83"/>
      <c r="H673" s="83"/>
      <c r="I673" s="83"/>
      <c r="J673" s="83"/>
      <c r="K673" s="83"/>
      <c r="L673" s="83"/>
      <c r="M673" s="83"/>
      <c r="N673" s="83"/>
      <c r="O673" s="83"/>
      <c r="P673" s="83"/>
      <c r="Q673" s="83"/>
      <c r="R673" s="83"/>
      <c r="S673" s="83"/>
      <c r="T673" s="83"/>
      <c r="U673" s="83"/>
      <c r="V673" s="83"/>
      <c r="W673" s="83"/>
      <c r="X673" s="83"/>
      <c r="Y673" s="83"/>
      <c r="Z673" s="244"/>
      <c r="AA673" s="245"/>
      <c r="AB673" s="244" t="str">
        <f t="shared" si="17"/>
        <v/>
      </c>
      <c r="AC673" s="83"/>
      <c r="AD673" s="83"/>
      <c r="AE673" s="83"/>
      <c r="AF673" s="83"/>
      <c r="AG673" s="83"/>
      <c r="AH673" s="83"/>
      <c r="AI673" s="83"/>
      <c r="AJ673" s="83"/>
      <c r="AK673" s="83"/>
      <c r="AL673" s="248" t="str">
        <f t="shared" si="18"/>
        <v/>
      </c>
      <c r="AM673" s="250"/>
      <c r="AN673" s="228" t="str">
        <f>+IF(A673="","",IF(C673="",70,VLOOKUP(I673,Hoja2!A:D,4,0)))</f>
        <v/>
      </c>
      <c r="AO673" s="109"/>
      <c r="AP673" s="109"/>
      <c r="AQ673" s="109"/>
      <c r="AR673" s="109"/>
      <c r="AS673" s="109"/>
      <c r="AT673" s="109"/>
      <c r="AU673" s="109"/>
      <c r="AV673" s="109"/>
      <c r="AW673" s="109"/>
      <c r="AX673" s="109"/>
      <c r="AY673" s="109"/>
      <c r="AZ673" s="109"/>
      <c r="BA673" s="109"/>
      <c r="BB673" s="109"/>
      <c r="BC673" s="109"/>
      <c r="BD673" s="109"/>
      <c r="BE673" s="109"/>
      <c r="BF673" s="109"/>
      <c r="BG673" s="109"/>
    </row>
    <row r="674" spans="1:59" ht="14.25" customHeight="1">
      <c r="A674" s="83"/>
      <c r="B674" s="83"/>
      <c r="C674" s="242"/>
      <c r="D674" s="83"/>
      <c r="E674" s="83"/>
      <c r="F674" s="83"/>
      <c r="G674" s="83"/>
      <c r="H674" s="83"/>
      <c r="I674" s="83"/>
      <c r="J674" s="83"/>
      <c r="K674" s="83"/>
      <c r="L674" s="83"/>
      <c r="M674" s="83"/>
      <c r="N674" s="83"/>
      <c r="O674" s="83"/>
      <c r="P674" s="83"/>
      <c r="Q674" s="83"/>
      <c r="R674" s="83"/>
      <c r="S674" s="83"/>
      <c r="T674" s="83"/>
      <c r="U674" s="83"/>
      <c r="V674" s="83"/>
      <c r="W674" s="83"/>
      <c r="X674" s="83"/>
      <c r="Y674" s="83"/>
      <c r="Z674" s="244"/>
      <c r="AA674" s="245"/>
      <c r="AB674" s="244"/>
      <c r="AC674" s="83"/>
      <c r="AD674" s="83"/>
      <c r="AE674" s="83"/>
      <c r="AF674" s="83"/>
      <c r="AG674" s="83"/>
      <c r="AH674" s="83"/>
      <c r="AI674" s="83"/>
      <c r="AJ674" s="83"/>
      <c r="AK674" s="83"/>
      <c r="AL674" s="83"/>
      <c r="AM674" s="250"/>
      <c r="AN674" s="34"/>
      <c r="AO674" s="109"/>
      <c r="AP674" s="109"/>
      <c r="AQ674" s="109"/>
      <c r="AR674" s="109"/>
      <c r="AS674" s="109"/>
      <c r="AT674" s="109"/>
      <c r="AU674" s="109"/>
      <c r="AV674" s="109"/>
      <c r="AW674" s="109"/>
      <c r="AX674" s="109"/>
      <c r="AY674" s="109"/>
      <c r="AZ674" s="109"/>
      <c r="BA674" s="109"/>
      <c r="BB674" s="109"/>
      <c r="BC674" s="109"/>
      <c r="BD674" s="109"/>
      <c r="BE674" s="109"/>
      <c r="BF674" s="109"/>
      <c r="BG674" s="109"/>
    </row>
    <row r="675" spans="1:59" ht="14.25" customHeight="1">
      <c r="A675" s="83"/>
      <c r="B675" s="83"/>
      <c r="C675" s="242"/>
      <c r="D675" s="83"/>
      <c r="E675" s="83"/>
      <c r="F675" s="83"/>
      <c r="G675" s="83"/>
      <c r="H675" s="83"/>
      <c r="I675" s="83"/>
      <c r="J675" s="83"/>
      <c r="K675" s="83"/>
      <c r="L675" s="83"/>
      <c r="M675" s="83"/>
      <c r="N675" s="83"/>
      <c r="O675" s="83"/>
      <c r="P675" s="83"/>
      <c r="Q675" s="83"/>
      <c r="R675" s="83"/>
      <c r="S675" s="83"/>
      <c r="T675" s="83"/>
      <c r="U675" s="83"/>
      <c r="V675" s="83"/>
      <c r="W675" s="83"/>
      <c r="X675" s="83"/>
      <c r="Y675" s="83"/>
      <c r="Z675" s="244"/>
      <c r="AA675" s="245"/>
      <c r="AB675" s="244"/>
      <c r="AC675" s="83"/>
      <c r="AD675" s="83"/>
      <c r="AE675" s="83"/>
      <c r="AF675" s="83"/>
      <c r="AG675" s="83"/>
      <c r="AH675" s="83"/>
      <c r="AI675" s="83"/>
      <c r="AJ675" s="83"/>
      <c r="AK675" s="83"/>
      <c r="AL675" s="83"/>
      <c r="AM675" s="250"/>
      <c r="AN675" s="34"/>
      <c r="AO675" s="109"/>
      <c r="AP675" s="109"/>
      <c r="AQ675" s="109"/>
      <c r="AR675" s="109"/>
      <c r="AS675" s="109"/>
      <c r="AT675" s="109"/>
      <c r="AU675" s="109"/>
      <c r="AV675" s="109"/>
      <c r="AW675" s="109"/>
      <c r="AX675" s="109"/>
      <c r="AY675" s="109"/>
      <c r="AZ675" s="109"/>
      <c r="BA675" s="109"/>
      <c r="BB675" s="109"/>
      <c r="BC675" s="109"/>
      <c r="BD675" s="109"/>
      <c r="BE675" s="109"/>
      <c r="BF675" s="109"/>
      <c r="BG675" s="109"/>
    </row>
    <row r="676" spans="1:59" ht="14.25" customHeight="1">
      <c r="A676" s="83"/>
      <c r="B676" s="83"/>
      <c r="C676" s="242"/>
      <c r="D676" s="83"/>
      <c r="E676" s="83"/>
      <c r="F676" s="83"/>
      <c r="G676" s="83"/>
      <c r="H676" s="83"/>
      <c r="I676" s="83"/>
      <c r="J676" s="83"/>
      <c r="K676" s="83"/>
      <c r="L676" s="83"/>
      <c r="M676" s="83"/>
      <c r="N676" s="83"/>
      <c r="O676" s="83"/>
      <c r="P676" s="83"/>
      <c r="Q676" s="83"/>
      <c r="R676" s="83"/>
      <c r="S676" s="83"/>
      <c r="T676" s="83"/>
      <c r="U676" s="83"/>
      <c r="V676" s="83"/>
      <c r="W676" s="83"/>
      <c r="X676" s="83"/>
      <c r="Y676" s="83"/>
      <c r="Z676" s="244"/>
      <c r="AA676" s="245"/>
      <c r="AB676" s="244"/>
      <c r="AC676" s="83"/>
      <c r="AD676" s="83"/>
      <c r="AE676" s="83"/>
      <c r="AF676" s="83"/>
      <c r="AG676" s="83"/>
      <c r="AH676" s="83"/>
      <c r="AI676" s="83"/>
      <c r="AJ676" s="83"/>
      <c r="AK676" s="83"/>
      <c r="AL676" s="83"/>
      <c r="AM676" s="250"/>
      <c r="AN676" s="34"/>
      <c r="AO676" s="109"/>
      <c r="AP676" s="109"/>
      <c r="AQ676" s="109"/>
      <c r="AR676" s="109"/>
      <c r="AS676" s="109"/>
      <c r="AT676" s="109"/>
      <c r="AU676" s="109"/>
      <c r="AV676" s="109"/>
      <c r="AW676" s="109"/>
      <c r="AX676" s="109"/>
      <c r="AY676" s="109"/>
      <c r="AZ676" s="109"/>
      <c r="BA676" s="109"/>
      <c r="BB676" s="109"/>
      <c r="BC676" s="109"/>
      <c r="BD676" s="109"/>
      <c r="BE676" s="109"/>
      <c r="BF676" s="109"/>
      <c r="BG676" s="109"/>
    </row>
    <row r="677" spans="1:59" ht="14.25" customHeight="1">
      <c r="A677" s="83"/>
      <c r="B677" s="83"/>
      <c r="C677" s="242"/>
      <c r="D677" s="83"/>
      <c r="E677" s="83"/>
      <c r="F677" s="83"/>
      <c r="G677" s="83"/>
      <c r="H677" s="83"/>
      <c r="I677" s="83"/>
      <c r="J677" s="83"/>
      <c r="K677" s="83"/>
      <c r="L677" s="83"/>
      <c r="M677" s="83"/>
      <c r="N677" s="83"/>
      <c r="O677" s="83"/>
      <c r="P677" s="83"/>
      <c r="Q677" s="83"/>
      <c r="R677" s="83"/>
      <c r="S677" s="83"/>
      <c r="T677" s="83"/>
      <c r="U677" s="83"/>
      <c r="V677" s="83"/>
      <c r="W677" s="83"/>
      <c r="X677" s="83"/>
      <c r="Y677" s="83"/>
      <c r="Z677" s="244"/>
      <c r="AA677" s="245"/>
      <c r="AB677" s="244"/>
      <c r="AC677" s="83"/>
      <c r="AD677" s="83"/>
      <c r="AE677" s="83"/>
      <c r="AF677" s="83"/>
      <c r="AG677" s="83"/>
      <c r="AH677" s="83"/>
      <c r="AI677" s="83"/>
      <c r="AJ677" s="83"/>
      <c r="AK677" s="83"/>
      <c r="AL677" s="83"/>
      <c r="AM677" s="250"/>
      <c r="AN677" s="34"/>
      <c r="AO677" s="109"/>
      <c r="AP677" s="109"/>
      <c r="AQ677" s="109"/>
      <c r="AR677" s="109"/>
      <c r="AS677" s="109"/>
      <c r="AT677" s="109"/>
      <c r="AU677" s="109"/>
      <c r="AV677" s="109"/>
      <c r="AW677" s="109"/>
      <c r="AX677" s="109"/>
      <c r="AY677" s="109"/>
      <c r="AZ677" s="109"/>
      <c r="BA677" s="109"/>
      <c r="BB677" s="109"/>
      <c r="BC677" s="109"/>
      <c r="BD677" s="109"/>
      <c r="BE677" s="109"/>
      <c r="BF677" s="109"/>
      <c r="BG677" s="109"/>
    </row>
    <row r="678" spans="1:59" ht="14.25" customHeight="1">
      <c r="A678" s="83"/>
      <c r="B678" s="83"/>
      <c r="C678" s="242"/>
      <c r="D678" s="83"/>
      <c r="E678" s="83"/>
      <c r="F678" s="83"/>
      <c r="G678" s="83"/>
      <c r="H678" s="83"/>
      <c r="I678" s="83"/>
      <c r="J678" s="83"/>
      <c r="K678" s="83"/>
      <c r="L678" s="83"/>
      <c r="M678" s="83"/>
      <c r="N678" s="83"/>
      <c r="O678" s="83"/>
      <c r="P678" s="83"/>
      <c r="Q678" s="83"/>
      <c r="R678" s="83"/>
      <c r="S678" s="83"/>
      <c r="T678" s="83"/>
      <c r="U678" s="83"/>
      <c r="V678" s="83"/>
      <c r="W678" s="83"/>
      <c r="X678" s="83"/>
      <c r="Y678" s="83"/>
      <c r="Z678" s="244"/>
      <c r="AA678" s="245"/>
      <c r="AB678" s="244"/>
      <c r="AC678" s="83"/>
      <c r="AD678" s="83"/>
      <c r="AE678" s="83"/>
      <c r="AF678" s="83"/>
      <c r="AG678" s="83"/>
      <c r="AH678" s="83"/>
      <c r="AI678" s="83"/>
      <c r="AJ678" s="83"/>
      <c r="AK678" s="83"/>
      <c r="AL678" s="83"/>
      <c r="AM678" s="250"/>
      <c r="AN678" s="34"/>
      <c r="AO678" s="109"/>
      <c r="AP678" s="109"/>
      <c r="AQ678" s="109"/>
      <c r="AR678" s="109"/>
      <c r="AS678" s="109"/>
      <c r="AT678" s="109"/>
      <c r="AU678" s="109"/>
      <c r="AV678" s="109"/>
      <c r="AW678" s="109"/>
      <c r="AX678" s="109"/>
      <c r="AY678" s="109"/>
      <c r="AZ678" s="109"/>
      <c r="BA678" s="109"/>
      <c r="BB678" s="109"/>
      <c r="BC678" s="109"/>
      <c r="BD678" s="109"/>
      <c r="BE678" s="109"/>
      <c r="BF678" s="109"/>
      <c r="BG678" s="109"/>
    </row>
    <row r="679" spans="1:59" ht="14.25" customHeight="1">
      <c r="A679" s="83"/>
      <c r="B679" s="83"/>
      <c r="C679" s="242"/>
      <c r="D679" s="83"/>
      <c r="E679" s="83"/>
      <c r="F679" s="83"/>
      <c r="G679" s="83"/>
      <c r="H679" s="83"/>
      <c r="I679" s="83"/>
      <c r="J679" s="83"/>
      <c r="K679" s="83"/>
      <c r="L679" s="83"/>
      <c r="M679" s="83"/>
      <c r="N679" s="83"/>
      <c r="O679" s="83"/>
      <c r="P679" s="83"/>
      <c r="Q679" s="83"/>
      <c r="R679" s="83"/>
      <c r="S679" s="83"/>
      <c r="T679" s="83"/>
      <c r="U679" s="83"/>
      <c r="V679" s="83"/>
      <c r="W679" s="83"/>
      <c r="X679" s="83"/>
      <c r="Y679" s="83"/>
      <c r="Z679" s="244"/>
      <c r="AA679" s="245"/>
      <c r="AB679" s="244"/>
      <c r="AC679" s="83"/>
      <c r="AD679" s="83"/>
      <c r="AE679" s="83"/>
      <c r="AF679" s="83"/>
      <c r="AG679" s="83"/>
      <c r="AH679" s="83"/>
      <c r="AI679" s="83"/>
      <c r="AJ679" s="83"/>
      <c r="AK679" s="83"/>
      <c r="AL679" s="83"/>
      <c r="AM679" s="250"/>
      <c r="AN679" s="34"/>
      <c r="AO679" s="109"/>
      <c r="AP679" s="109"/>
      <c r="AQ679" s="109"/>
      <c r="AR679" s="109"/>
      <c r="AS679" s="109"/>
      <c r="AT679" s="109"/>
      <c r="AU679" s="109"/>
      <c r="AV679" s="109"/>
      <c r="AW679" s="109"/>
      <c r="AX679" s="109"/>
      <c r="AY679" s="109"/>
      <c r="AZ679" s="109"/>
      <c r="BA679" s="109"/>
      <c r="BB679" s="109"/>
      <c r="BC679" s="109"/>
      <c r="BD679" s="109"/>
      <c r="BE679" s="109"/>
      <c r="BF679" s="109"/>
      <c r="BG679" s="109"/>
    </row>
    <row r="680" spans="1:59" ht="14.25" customHeight="1">
      <c r="A680" s="83"/>
      <c r="B680" s="83"/>
      <c r="C680" s="242"/>
      <c r="D680" s="83"/>
      <c r="E680" s="83"/>
      <c r="F680" s="83"/>
      <c r="G680" s="83"/>
      <c r="H680" s="83"/>
      <c r="I680" s="83"/>
      <c r="J680" s="83"/>
      <c r="K680" s="83"/>
      <c r="L680" s="83"/>
      <c r="M680" s="83"/>
      <c r="N680" s="83"/>
      <c r="O680" s="83"/>
      <c r="P680" s="83"/>
      <c r="Q680" s="83"/>
      <c r="R680" s="83"/>
      <c r="S680" s="83"/>
      <c r="T680" s="83"/>
      <c r="U680" s="83"/>
      <c r="V680" s="83"/>
      <c r="W680" s="83"/>
      <c r="X680" s="83"/>
      <c r="Y680" s="83"/>
      <c r="Z680" s="244"/>
      <c r="AA680" s="245"/>
      <c r="AB680" s="244"/>
      <c r="AC680" s="83"/>
      <c r="AD680" s="83"/>
      <c r="AE680" s="83"/>
      <c r="AF680" s="83"/>
      <c r="AG680" s="83"/>
      <c r="AH680" s="83"/>
      <c r="AI680" s="83"/>
      <c r="AJ680" s="83"/>
      <c r="AK680" s="83"/>
      <c r="AL680" s="83"/>
      <c r="AM680" s="250"/>
      <c r="AN680" s="34"/>
      <c r="AO680" s="109"/>
      <c r="AP680" s="109"/>
      <c r="AQ680" s="109"/>
      <c r="AR680" s="109"/>
      <c r="AS680" s="109"/>
      <c r="AT680" s="109"/>
      <c r="AU680" s="109"/>
      <c r="AV680" s="109"/>
      <c r="AW680" s="109"/>
      <c r="AX680" s="109"/>
      <c r="AY680" s="109"/>
      <c r="AZ680" s="109"/>
      <c r="BA680" s="109"/>
      <c r="BB680" s="109"/>
      <c r="BC680" s="109"/>
      <c r="BD680" s="109"/>
      <c r="BE680" s="109"/>
      <c r="BF680" s="109"/>
      <c r="BG680" s="109"/>
    </row>
    <row r="681" spans="1:59" ht="14.25" customHeight="1">
      <c r="A681" s="83"/>
      <c r="B681" s="83"/>
      <c r="C681" s="242"/>
      <c r="D681" s="83"/>
      <c r="E681" s="83"/>
      <c r="F681" s="83"/>
      <c r="G681" s="83"/>
      <c r="H681" s="83"/>
      <c r="I681" s="83"/>
      <c r="J681" s="83"/>
      <c r="K681" s="83"/>
      <c r="L681" s="83"/>
      <c r="M681" s="83"/>
      <c r="N681" s="83"/>
      <c r="O681" s="83"/>
      <c r="P681" s="83"/>
      <c r="Q681" s="83"/>
      <c r="R681" s="83"/>
      <c r="S681" s="83"/>
      <c r="T681" s="83"/>
      <c r="U681" s="83"/>
      <c r="V681" s="83"/>
      <c r="W681" s="83"/>
      <c r="X681" s="83"/>
      <c r="Y681" s="83"/>
      <c r="Z681" s="244"/>
      <c r="AA681" s="245"/>
      <c r="AB681" s="244"/>
      <c r="AC681" s="83"/>
      <c r="AD681" s="83"/>
      <c r="AE681" s="83"/>
      <c r="AF681" s="83"/>
      <c r="AG681" s="83"/>
      <c r="AH681" s="83"/>
      <c r="AI681" s="83"/>
      <c r="AJ681" s="83"/>
      <c r="AK681" s="83"/>
      <c r="AL681" s="83"/>
      <c r="AM681" s="250"/>
      <c r="AN681" s="34"/>
      <c r="AO681" s="109"/>
      <c r="AP681" s="109"/>
      <c r="AQ681" s="109"/>
      <c r="AR681" s="109"/>
      <c r="AS681" s="109"/>
      <c r="AT681" s="109"/>
      <c r="AU681" s="109"/>
      <c r="AV681" s="109"/>
      <c r="AW681" s="109"/>
      <c r="AX681" s="109"/>
      <c r="AY681" s="109"/>
      <c r="AZ681" s="109"/>
      <c r="BA681" s="109"/>
      <c r="BB681" s="109"/>
      <c r="BC681" s="109"/>
      <c r="BD681" s="109"/>
      <c r="BE681" s="109"/>
      <c r="BF681" s="109"/>
      <c r="BG681" s="109"/>
    </row>
    <row r="682" spans="1:59" ht="14.25" customHeight="1">
      <c r="A682" s="83"/>
      <c r="B682" s="83"/>
      <c r="C682" s="242"/>
      <c r="D682" s="83"/>
      <c r="E682" s="83"/>
      <c r="F682" s="83"/>
      <c r="G682" s="83"/>
      <c r="H682" s="83"/>
      <c r="I682" s="83"/>
      <c r="J682" s="83"/>
      <c r="K682" s="83"/>
      <c r="L682" s="83"/>
      <c r="M682" s="83"/>
      <c r="N682" s="83"/>
      <c r="O682" s="83"/>
      <c r="P682" s="83"/>
      <c r="Q682" s="83"/>
      <c r="R682" s="83"/>
      <c r="S682" s="83"/>
      <c r="T682" s="83"/>
      <c r="U682" s="83"/>
      <c r="V682" s="83"/>
      <c r="W682" s="83"/>
      <c r="X682" s="83"/>
      <c r="Y682" s="83"/>
      <c r="Z682" s="244"/>
      <c r="AA682" s="245"/>
      <c r="AB682" s="244"/>
      <c r="AC682" s="83"/>
      <c r="AD682" s="83"/>
      <c r="AE682" s="83"/>
      <c r="AF682" s="83"/>
      <c r="AG682" s="83"/>
      <c r="AH682" s="83"/>
      <c r="AI682" s="83"/>
      <c r="AJ682" s="83"/>
      <c r="AK682" s="83"/>
      <c r="AL682" s="83"/>
      <c r="AM682" s="250"/>
      <c r="AN682" s="34"/>
      <c r="AO682" s="109"/>
      <c r="AP682" s="109"/>
      <c r="AQ682" s="109"/>
      <c r="AR682" s="109"/>
      <c r="AS682" s="109"/>
      <c r="AT682" s="109"/>
      <c r="AU682" s="109"/>
      <c r="AV682" s="109"/>
      <c r="AW682" s="109"/>
      <c r="AX682" s="109"/>
      <c r="AY682" s="109"/>
      <c r="AZ682" s="109"/>
      <c r="BA682" s="109"/>
      <c r="BB682" s="109"/>
      <c r="BC682" s="109"/>
      <c r="BD682" s="109"/>
      <c r="BE682" s="109"/>
      <c r="BF682" s="109"/>
      <c r="BG682" s="109"/>
    </row>
    <row r="683" spans="1:59" ht="14.25" customHeight="1">
      <c r="A683" s="83"/>
      <c r="B683" s="83"/>
      <c r="C683" s="242"/>
      <c r="D683" s="83"/>
      <c r="E683" s="83"/>
      <c r="F683" s="83"/>
      <c r="G683" s="83"/>
      <c r="H683" s="83"/>
      <c r="I683" s="83"/>
      <c r="J683" s="83"/>
      <c r="K683" s="83"/>
      <c r="L683" s="83"/>
      <c r="M683" s="83"/>
      <c r="N683" s="83"/>
      <c r="O683" s="83"/>
      <c r="P683" s="83"/>
      <c r="Q683" s="83"/>
      <c r="R683" s="83"/>
      <c r="S683" s="83"/>
      <c r="T683" s="83"/>
      <c r="U683" s="83"/>
      <c r="V683" s="83"/>
      <c r="W683" s="83"/>
      <c r="X683" s="83"/>
      <c r="Y683" s="83"/>
      <c r="Z683" s="244"/>
      <c r="AA683" s="245"/>
      <c r="AB683" s="244"/>
      <c r="AC683" s="83"/>
      <c r="AD683" s="83"/>
      <c r="AE683" s="83"/>
      <c r="AF683" s="83"/>
      <c r="AG683" s="83"/>
      <c r="AH683" s="83"/>
      <c r="AI683" s="83"/>
      <c r="AJ683" s="83"/>
      <c r="AK683" s="83"/>
      <c r="AL683" s="83"/>
      <c r="AM683" s="250"/>
      <c r="AN683" s="34"/>
      <c r="AO683" s="109"/>
      <c r="AP683" s="109"/>
      <c r="AQ683" s="109"/>
      <c r="AR683" s="109"/>
      <c r="AS683" s="109"/>
      <c r="AT683" s="109"/>
      <c r="AU683" s="109"/>
      <c r="AV683" s="109"/>
      <c r="AW683" s="109"/>
      <c r="AX683" s="109"/>
      <c r="AY683" s="109"/>
      <c r="AZ683" s="109"/>
      <c r="BA683" s="109"/>
      <c r="BB683" s="109"/>
      <c r="BC683" s="109"/>
      <c r="BD683" s="109"/>
      <c r="BE683" s="109"/>
      <c r="BF683" s="109"/>
      <c r="BG683" s="109"/>
    </row>
    <row r="684" spans="1:59" ht="14.25" customHeight="1">
      <c r="A684" s="83"/>
      <c r="B684" s="83"/>
      <c r="C684" s="242"/>
      <c r="D684" s="83"/>
      <c r="E684" s="83"/>
      <c r="F684" s="83"/>
      <c r="G684" s="83"/>
      <c r="H684" s="83"/>
      <c r="I684" s="83"/>
      <c r="J684" s="83"/>
      <c r="K684" s="83"/>
      <c r="L684" s="83"/>
      <c r="M684" s="83"/>
      <c r="N684" s="83"/>
      <c r="O684" s="83"/>
      <c r="P684" s="83"/>
      <c r="Q684" s="83"/>
      <c r="R684" s="83"/>
      <c r="S684" s="83"/>
      <c r="T684" s="83"/>
      <c r="U684" s="83"/>
      <c r="V684" s="83"/>
      <c r="W684" s="83"/>
      <c r="X684" s="83"/>
      <c r="Y684" s="83"/>
      <c r="Z684" s="244"/>
      <c r="AA684" s="245"/>
      <c r="AB684" s="244"/>
      <c r="AC684" s="83"/>
      <c r="AD684" s="83"/>
      <c r="AE684" s="83"/>
      <c r="AF684" s="83"/>
      <c r="AG684" s="83"/>
      <c r="AH684" s="83"/>
      <c r="AI684" s="83"/>
      <c r="AJ684" s="83"/>
      <c r="AK684" s="83"/>
      <c r="AL684" s="83"/>
      <c r="AM684" s="250"/>
      <c r="AN684" s="34"/>
      <c r="AO684" s="109"/>
      <c r="AP684" s="109"/>
      <c r="AQ684" s="109"/>
      <c r="AR684" s="109"/>
      <c r="AS684" s="109"/>
      <c r="AT684" s="109"/>
      <c r="AU684" s="109"/>
      <c r="AV684" s="109"/>
      <c r="AW684" s="109"/>
      <c r="AX684" s="109"/>
      <c r="AY684" s="109"/>
      <c r="AZ684" s="109"/>
      <c r="BA684" s="109"/>
      <c r="BB684" s="109"/>
      <c r="BC684" s="109"/>
      <c r="BD684" s="109"/>
      <c r="BE684" s="109"/>
      <c r="BF684" s="109"/>
      <c r="BG684" s="109"/>
    </row>
    <row r="685" spans="1:59" ht="14.25" customHeight="1">
      <c r="A685" s="83"/>
      <c r="B685" s="83"/>
      <c r="C685" s="242"/>
      <c r="D685" s="83"/>
      <c r="E685" s="83"/>
      <c r="F685" s="83"/>
      <c r="G685" s="83"/>
      <c r="H685" s="83"/>
      <c r="I685" s="83"/>
      <c r="J685" s="83"/>
      <c r="K685" s="83"/>
      <c r="L685" s="83"/>
      <c r="M685" s="83"/>
      <c r="N685" s="83"/>
      <c r="O685" s="83"/>
      <c r="P685" s="83"/>
      <c r="Q685" s="83"/>
      <c r="R685" s="83"/>
      <c r="S685" s="83"/>
      <c r="T685" s="83"/>
      <c r="U685" s="83"/>
      <c r="V685" s="83"/>
      <c r="W685" s="83"/>
      <c r="X685" s="83"/>
      <c r="Y685" s="83"/>
      <c r="Z685" s="244"/>
      <c r="AA685" s="245"/>
      <c r="AB685" s="244"/>
      <c r="AC685" s="83"/>
      <c r="AD685" s="83"/>
      <c r="AE685" s="83"/>
      <c r="AF685" s="83"/>
      <c r="AG685" s="83"/>
      <c r="AH685" s="83"/>
      <c r="AI685" s="83"/>
      <c r="AJ685" s="83"/>
      <c r="AK685" s="83"/>
      <c r="AL685" s="83"/>
      <c r="AM685" s="250"/>
      <c r="AN685" s="34"/>
      <c r="AO685" s="109"/>
      <c r="AP685" s="109"/>
      <c r="AQ685" s="109"/>
      <c r="AR685" s="109"/>
      <c r="AS685" s="109"/>
      <c r="AT685" s="109"/>
      <c r="AU685" s="109"/>
      <c r="AV685" s="109"/>
      <c r="AW685" s="109"/>
      <c r="AX685" s="109"/>
      <c r="AY685" s="109"/>
      <c r="AZ685" s="109"/>
      <c r="BA685" s="109"/>
      <c r="BB685" s="109"/>
      <c r="BC685" s="109"/>
      <c r="BD685" s="109"/>
      <c r="BE685" s="109"/>
      <c r="BF685" s="109"/>
      <c r="BG685" s="109"/>
    </row>
    <row r="686" spans="1:59" ht="14.25" customHeight="1">
      <c r="A686" s="83"/>
      <c r="B686" s="83"/>
      <c r="C686" s="242"/>
      <c r="D686" s="83"/>
      <c r="E686" s="83"/>
      <c r="F686" s="83"/>
      <c r="G686" s="83"/>
      <c r="H686" s="83"/>
      <c r="I686" s="83"/>
      <c r="J686" s="83"/>
      <c r="K686" s="83"/>
      <c r="L686" s="83"/>
      <c r="M686" s="83"/>
      <c r="N686" s="83"/>
      <c r="O686" s="83"/>
      <c r="P686" s="83"/>
      <c r="Q686" s="83"/>
      <c r="R686" s="83"/>
      <c r="S686" s="83"/>
      <c r="T686" s="83"/>
      <c r="U686" s="83"/>
      <c r="V686" s="83"/>
      <c r="W686" s="83"/>
      <c r="X686" s="83"/>
      <c r="Y686" s="83"/>
      <c r="Z686" s="244"/>
      <c r="AA686" s="245"/>
      <c r="AB686" s="244"/>
      <c r="AC686" s="83"/>
      <c r="AD686" s="83"/>
      <c r="AE686" s="83"/>
      <c r="AF686" s="83"/>
      <c r="AG686" s="83"/>
      <c r="AH686" s="83"/>
      <c r="AI686" s="83"/>
      <c r="AJ686" s="83"/>
      <c r="AK686" s="83"/>
      <c r="AL686" s="83"/>
      <c r="AM686" s="250"/>
      <c r="AN686" s="34"/>
      <c r="AO686" s="109"/>
      <c r="AP686" s="109"/>
      <c r="AQ686" s="109"/>
      <c r="AR686" s="109"/>
      <c r="AS686" s="109"/>
      <c r="AT686" s="109"/>
      <c r="AU686" s="109"/>
      <c r="AV686" s="109"/>
      <c r="AW686" s="109"/>
      <c r="AX686" s="109"/>
      <c r="AY686" s="109"/>
      <c r="AZ686" s="109"/>
      <c r="BA686" s="109"/>
      <c r="BB686" s="109"/>
      <c r="BC686" s="109"/>
      <c r="BD686" s="109"/>
      <c r="BE686" s="109"/>
      <c r="BF686" s="109"/>
      <c r="BG686" s="109"/>
    </row>
    <row r="687" spans="1:59" ht="14.25" customHeight="1">
      <c r="A687" s="83"/>
      <c r="B687" s="83"/>
      <c r="C687" s="242"/>
      <c r="D687" s="83"/>
      <c r="E687" s="83"/>
      <c r="F687" s="83"/>
      <c r="G687" s="83"/>
      <c r="H687" s="83"/>
      <c r="I687" s="83"/>
      <c r="J687" s="83"/>
      <c r="K687" s="83"/>
      <c r="L687" s="83"/>
      <c r="M687" s="83"/>
      <c r="N687" s="83"/>
      <c r="O687" s="83"/>
      <c r="P687" s="83"/>
      <c r="Q687" s="83"/>
      <c r="R687" s="83"/>
      <c r="S687" s="83"/>
      <c r="T687" s="83"/>
      <c r="U687" s="83"/>
      <c r="V687" s="83"/>
      <c r="W687" s="83"/>
      <c r="X687" s="83"/>
      <c r="Y687" s="83"/>
      <c r="Z687" s="244"/>
      <c r="AA687" s="245"/>
      <c r="AB687" s="244"/>
      <c r="AC687" s="83"/>
      <c r="AD687" s="83"/>
      <c r="AE687" s="83"/>
      <c r="AF687" s="83"/>
      <c r="AG687" s="83"/>
      <c r="AH687" s="83"/>
      <c r="AI687" s="83"/>
      <c r="AJ687" s="83"/>
      <c r="AK687" s="83"/>
      <c r="AL687" s="83"/>
      <c r="AM687" s="250"/>
      <c r="AN687" s="34"/>
      <c r="AO687" s="109"/>
      <c r="AP687" s="109"/>
      <c r="AQ687" s="109"/>
      <c r="AR687" s="109"/>
      <c r="AS687" s="109"/>
      <c r="AT687" s="109"/>
      <c r="AU687" s="109"/>
      <c r="AV687" s="109"/>
      <c r="AW687" s="109"/>
      <c r="AX687" s="109"/>
      <c r="AY687" s="109"/>
      <c r="AZ687" s="109"/>
      <c r="BA687" s="109"/>
      <c r="BB687" s="109"/>
      <c r="BC687" s="109"/>
      <c r="BD687" s="109"/>
      <c r="BE687" s="109"/>
      <c r="BF687" s="109"/>
      <c r="BG687" s="109"/>
    </row>
    <row r="688" spans="1:59" ht="14.25" customHeight="1">
      <c r="A688" s="83"/>
      <c r="B688" s="83"/>
      <c r="C688" s="242"/>
      <c r="D688" s="83"/>
      <c r="E688" s="83"/>
      <c r="F688" s="83"/>
      <c r="G688" s="83"/>
      <c r="H688" s="83"/>
      <c r="I688" s="83"/>
      <c r="J688" s="83"/>
      <c r="K688" s="83"/>
      <c r="L688" s="83"/>
      <c r="M688" s="83"/>
      <c r="N688" s="83"/>
      <c r="O688" s="83"/>
      <c r="P688" s="83"/>
      <c r="Q688" s="83"/>
      <c r="R688" s="83"/>
      <c r="S688" s="83"/>
      <c r="T688" s="83"/>
      <c r="U688" s="83"/>
      <c r="V688" s="83"/>
      <c r="W688" s="83"/>
      <c r="X688" s="83"/>
      <c r="Y688" s="83"/>
      <c r="Z688" s="244"/>
      <c r="AA688" s="245"/>
      <c r="AB688" s="244"/>
      <c r="AC688" s="83"/>
      <c r="AD688" s="83"/>
      <c r="AE688" s="83"/>
      <c r="AF688" s="83"/>
      <c r="AG688" s="83"/>
      <c r="AH688" s="83"/>
      <c r="AI688" s="83"/>
      <c r="AJ688" s="83"/>
      <c r="AK688" s="83"/>
      <c r="AL688" s="83"/>
      <c r="AM688" s="250"/>
      <c r="AN688" s="34"/>
      <c r="AO688" s="109"/>
      <c r="AP688" s="109"/>
      <c r="AQ688" s="109"/>
      <c r="AR688" s="109"/>
      <c r="AS688" s="109"/>
      <c r="AT688" s="109"/>
      <c r="AU688" s="109"/>
      <c r="AV688" s="109"/>
      <c r="AW688" s="109"/>
      <c r="AX688" s="109"/>
      <c r="AY688" s="109"/>
      <c r="AZ688" s="109"/>
      <c r="BA688" s="109"/>
      <c r="BB688" s="109"/>
      <c r="BC688" s="109"/>
      <c r="BD688" s="109"/>
      <c r="BE688" s="109"/>
      <c r="BF688" s="109"/>
      <c r="BG688" s="109"/>
    </row>
    <row r="689" spans="1:59" ht="14.25" customHeight="1">
      <c r="A689" s="83"/>
      <c r="B689" s="83"/>
      <c r="C689" s="242"/>
      <c r="D689" s="83"/>
      <c r="E689" s="83"/>
      <c r="F689" s="83"/>
      <c r="G689" s="83"/>
      <c r="H689" s="83"/>
      <c r="I689" s="83"/>
      <c r="J689" s="83"/>
      <c r="K689" s="83"/>
      <c r="L689" s="83"/>
      <c r="M689" s="83"/>
      <c r="N689" s="83"/>
      <c r="O689" s="83"/>
      <c r="P689" s="83"/>
      <c r="Q689" s="83"/>
      <c r="R689" s="83"/>
      <c r="S689" s="83"/>
      <c r="T689" s="83"/>
      <c r="U689" s="83"/>
      <c r="V689" s="83"/>
      <c r="W689" s="83"/>
      <c r="X689" s="83"/>
      <c r="Y689" s="83"/>
      <c r="Z689" s="244"/>
      <c r="AA689" s="245"/>
      <c r="AB689" s="244"/>
      <c r="AC689" s="83"/>
      <c r="AD689" s="83"/>
      <c r="AE689" s="83"/>
      <c r="AF689" s="83"/>
      <c r="AG689" s="83"/>
      <c r="AH689" s="83"/>
      <c r="AI689" s="83"/>
      <c r="AJ689" s="83"/>
      <c r="AK689" s="83"/>
      <c r="AL689" s="83"/>
      <c r="AM689" s="250"/>
      <c r="AN689" s="34"/>
      <c r="AO689" s="109"/>
      <c r="AP689" s="109"/>
      <c r="AQ689" s="109"/>
      <c r="AR689" s="109"/>
      <c r="AS689" s="109"/>
      <c r="AT689" s="109"/>
      <c r="AU689" s="109"/>
      <c r="AV689" s="109"/>
      <c r="AW689" s="109"/>
      <c r="AX689" s="109"/>
      <c r="AY689" s="109"/>
      <c r="AZ689" s="109"/>
      <c r="BA689" s="109"/>
      <c r="BB689" s="109"/>
      <c r="BC689" s="109"/>
      <c r="BD689" s="109"/>
      <c r="BE689" s="109"/>
      <c r="BF689" s="109"/>
      <c r="BG689" s="109"/>
    </row>
    <row r="690" spans="1:59" ht="14.25" customHeight="1">
      <c r="A690" s="83"/>
      <c r="B690" s="83"/>
      <c r="C690" s="242"/>
      <c r="D690" s="83"/>
      <c r="E690" s="83"/>
      <c r="F690" s="83"/>
      <c r="G690" s="83"/>
      <c r="H690" s="83"/>
      <c r="I690" s="83"/>
      <c r="J690" s="83"/>
      <c r="K690" s="83"/>
      <c r="L690" s="83"/>
      <c r="M690" s="83"/>
      <c r="N690" s="83"/>
      <c r="O690" s="83"/>
      <c r="P690" s="83"/>
      <c r="Q690" s="83"/>
      <c r="R690" s="83"/>
      <c r="S690" s="83"/>
      <c r="T690" s="83"/>
      <c r="U690" s="83"/>
      <c r="V690" s="83"/>
      <c r="W690" s="83"/>
      <c r="X690" s="83"/>
      <c r="Y690" s="83"/>
      <c r="Z690" s="244"/>
      <c r="AA690" s="245"/>
      <c r="AB690" s="244"/>
      <c r="AC690" s="83"/>
      <c r="AD690" s="83"/>
      <c r="AE690" s="83"/>
      <c r="AF690" s="83"/>
      <c r="AG690" s="83"/>
      <c r="AH690" s="83"/>
      <c r="AI690" s="83"/>
      <c r="AJ690" s="83"/>
      <c r="AK690" s="83"/>
      <c r="AL690" s="83"/>
      <c r="AM690" s="250"/>
      <c r="AN690" s="34"/>
      <c r="AO690" s="109"/>
      <c r="AP690" s="109"/>
      <c r="AQ690" s="109"/>
      <c r="AR690" s="109"/>
      <c r="AS690" s="109"/>
      <c r="AT690" s="109"/>
      <c r="AU690" s="109"/>
      <c r="AV690" s="109"/>
      <c r="AW690" s="109"/>
      <c r="AX690" s="109"/>
      <c r="AY690" s="109"/>
      <c r="AZ690" s="109"/>
      <c r="BA690" s="109"/>
      <c r="BB690" s="109"/>
      <c r="BC690" s="109"/>
      <c r="BD690" s="109"/>
      <c r="BE690" s="109"/>
      <c r="BF690" s="109"/>
      <c r="BG690" s="109"/>
    </row>
    <row r="691" spans="1:59" ht="14.25" customHeight="1">
      <c r="A691" s="83"/>
      <c r="B691" s="83"/>
      <c r="C691" s="242"/>
      <c r="D691" s="83"/>
      <c r="E691" s="83"/>
      <c r="F691" s="83"/>
      <c r="G691" s="83"/>
      <c r="H691" s="83"/>
      <c r="I691" s="83"/>
      <c r="J691" s="83"/>
      <c r="K691" s="83"/>
      <c r="L691" s="83"/>
      <c r="M691" s="83"/>
      <c r="N691" s="83"/>
      <c r="O691" s="83"/>
      <c r="P691" s="83"/>
      <c r="Q691" s="83"/>
      <c r="R691" s="83"/>
      <c r="S691" s="83"/>
      <c r="T691" s="83"/>
      <c r="U691" s="83"/>
      <c r="V691" s="83"/>
      <c r="W691" s="83"/>
      <c r="X691" s="83"/>
      <c r="Y691" s="83"/>
      <c r="Z691" s="244"/>
      <c r="AA691" s="245"/>
      <c r="AB691" s="244"/>
      <c r="AC691" s="83"/>
      <c r="AD691" s="83"/>
      <c r="AE691" s="83"/>
      <c r="AF691" s="83"/>
      <c r="AG691" s="83"/>
      <c r="AH691" s="83"/>
      <c r="AI691" s="83"/>
      <c r="AJ691" s="83"/>
      <c r="AK691" s="83"/>
      <c r="AL691" s="83"/>
      <c r="AM691" s="250"/>
      <c r="AN691" s="34"/>
      <c r="AO691" s="109"/>
      <c r="AP691" s="109"/>
      <c r="AQ691" s="109"/>
      <c r="AR691" s="109"/>
      <c r="AS691" s="109"/>
      <c r="AT691" s="109"/>
      <c r="AU691" s="109"/>
      <c r="AV691" s="109"/>
      <c r="AW691" s="109"/>
      <c r="AX691" s="109"/>
      <c r="AY691" s="109"/>
      <c r="AZ691" s="109"/>
      <c r="BA691" s="109"/>
      <c r="BB691" s="109"/>
      <c r="BC691" s="109"/>
      <c r="BD691" s="109"/>
      <c r="BE691" s="109"/>
      <c r="BF691" s="109"/>
      <c r="BG691" s="109"/>
    </row>
    <row r="692" spans="1:59" ht="14.25" customHeight="1">
      <c r="A692" s="83"/>
      <c r="B692" s="83"/>
      <c r="C692" s="242"/>
      <c r="D692" s="83"/>
      <c r="E692" s="83"/>
      <c r="F692" s="83"/>
      <c r="G692" s="83"/>
      <c r="H692" s="83"/>
      <c r="I692" s="83"/>
      <c r="J692" s="83"/>
      <c r="K692" s="83"/>
      <c r="L692" s="83"/>
      <c r="M692" s="83"/>
      <c r="N692" s="83"/>
      <c r="O692" s="83"/>
      <c r="P692" s="83"/>
      <c r="Q692" s="83"/>
      <c r="R692" s="83"/>
      <c r="S692" s="83"/>
      <c r="T692" s="83"/>
      <c r="U692" s="83"/>
      <c r="V692" s="83"/>
      <c r="W692" s="83"/>
      <c r="X692" s="83"/>
      <c r="Y692" s="83"/>
      <c r="Z692" s="244"/>
      <c r="AA692" s="245"/>
      <c r="AB692" s="244"/>
      <c r="AC692" s="83"/>
      <c r="AD692" s="83"/>
      <c r="AE692" s="83"/>
      <c r="AF692" s="83"/>
      <c r="AG692" s="83"/>
      <c r="AH692" s="83"/>
      <c r="AI692" s="83"/>
      <c r="AJ692" s="83"/>
      <c r="AK692" s="83"/>
      <c r="AL692" s="83"/>
      <c r="AM692" s="250"/>
      <c r="AN692" s="34"/>
      <c r="AO692" s="109"/>
      <c r="AP692" s="109"/>
      <c r="AQ692" s="109"/>
      <c r="AR692" s="109"/>
      <c r="AS692" s="109"/>
      <c r="AT692" s="109"/>
      <c r="AU692" s="109"/>
      <c r="AV692" s="109"/>
      <c r="AW692" s="109"/>
      <c r="AX692" s="109"/>
      <c r="AY692" s="109"/>
      <c r="AZ692" s="109"/>
      <c r="BA692" s="109"/>
      <c r="BB692" s="109"/>
      <c r="BC692" s="109"/>
      <c r="BD692" s="109"/>
      <c r="BE692" s="109"/>
      <c r="BF692" s="109"/>
      <c r="BG692" s="109"/>
    </row>
    <row r="693" spans="1:59" ht="14.25" customHeight="1">
      <c r="A693" s="83"/>
      <c r="B693" s="83"/>
      <c r="C693" s="242"/>
      <c r="D693" s="83"/>
      <c r="E693" s="83"/>
      <c r="F693" s="83"/>
      <c r="G693" s="83"/>
      <c r="H693" s="83"/>
      <c r="I693" s="83"/>
      <c r="J693" s="83"/>
      <c r="K693" s="83"/>
      <c r="L693" s="83"/>
      <c r="M693" s="83"/>
      <c r="N693" s="83"/>
      <c r="O693" s="83"/>
      <c r="P693" s="83"/>
      <c r="Q693" s="83"/>
      <c r="R693" s="83"/>
      <c r="S693" s="83"/>
      <c r="T693" s="83"/>
      <c r="U693" s="83"/>
      <c r="V693" s="83"/>
      <c r="W693" s="83"/>
      <c r="X693" s="83"/>
      <c r="Y693" s="83"/>
      <c r="Z693" s="244"/>
      <c r="AA693" s="245"/>
      <c r="AB693" s="244"/>
      <c r="AC693" s="83"/>
      <c r="AD693" s="83"/>
      <c r="AE693" s="83"/>
      <c r="AF693" s="83"/>
      <c r="AG693" s="83"/>
      <c r="AH693" s="83"/>
      <c r="AI693" s="83"/>
      <c r="AJ693" s="83"/>
      <c r="AK693" s="83"/>
      <c r="AL693" s="83"/>
      <c r="AM693" s="250"/>
      <c r="AN693" s="34"/>
      <c r="AO693" s="109"/>
      <c r="AP693" s="109"/>
      <c r="AQ693" s="109"/>
      <c r="AR693" s="109"/>
      <c r="AS693" s="109"/>
      <c r="AT693" s="109"/>
      <c r="AU693" s="109"/>
      <c r="AV693" s="109"/>
      <c r="AW693" s="109"/>
      <c r="AX693" s="109"/>
      <c r="AY693" s="109"/>
      <c r="AZ693" s="109"/>
      <c r="BA693" s="109"/>
      <c r="BB693" s="109"/>
      <c r="BC693" s="109"/>
      <c r="BD693" s="109"/>
      <c r="BE693" s="109"/>
      <c r="BF693" s="109"/>
      <c r="BG693" s="109"/>
    </row>
    <row r="694" spans="1:59" ht="14.25" customHeight="1">
      <c r="A694" s="83"/>
      <c r="B694" s="83"/>
      <c r="C694" s="242"/>
      <c r="D694" s="83"/>
      <c r="E694" s="83"/>
      <c r="F694" s="83"/>
      <c r="G694" s="83"/>
      <c r="H694" s="83"/>
      <c r="I694" s="83"/>
      <c r="J694" s="83"/>
      <c r="K694" s="83"/>
      <c r="L694" s="83"/>
      <c r="M694" s="83"/>
      <c r="N694" s="83"/>
      <c r="O694" s="83"/>
      <c r="P694" s="83"/>
      <c r="Q694" s="83"/>
      <c r="R694" s="83"/>
      <c r="S694" s="83"/>
      <c r="T694" s="83"/>
      <c r="U694" s="83"/>
      <c r="V694" s="83"/>
      <c r="W694" s="83"/>
      <c r="X694" s="83"/>
      <c r="Y694" s="83"/>
      <c r="Z694" s="244"/>
      <c r="AA694" s="245"/>
      <c r="AB694" s="244"/>
      <c r="AC694" s="83"/>
      <c r="AD694" s="83"/>
      <c r="AE694" s="83"/>
      <c r="AF694" s="83"/>
      <c r="AG694" s="83"/>
      <c r="AH694" s="83"/>
      <c r="AI694" s="83"/>
      <c r="AJ694" s="83"/>
      <c r="AK694" s="83"/>
      <c r="AL694" s="83"/>
      <c r="AM694" s="250"/>
      <c r="AN694" s="34"/>
      <c r="AO694" s="109"/>
      <c r="AP694" s="109"/>
      <c r="AQ694" s="109"/>
      <c r="AR694" s="109"/>
      <c r="AS694" s="109"/>
      <c r="AT694" s="109"/>
      <c r="AU694" s="109"/>
      <c r="AV694" s="109"/>
      <c r="AW694" s="109"/>
      <c r="AX694" s="109"/>
      <c r="AY694" s="109"/>
      <c r="AZ694" s="109"/>
      <c r="BA694" s="109"/>
      <c r="BB694" s="109"/>
      <c r="BC694" s="109"/>
      <c r="BD694" s="109"/>
      <c r="BE694" s="109"/>
      <c r="BF694" s="109"/>
      <c r="BG694" s="109"/>
    </row>
    <row r="695" spans="1:59" ht="14.25" customHeight="1">
      <c r="A695" s="83"/>
      <c r="B695" s="83"/>
      <c r="C695" s="242"/>
      <c r="D695" s="83"/>
      <c r="E695" s="83"/>
      <c r="F695" s="83"/>
      <c r="G695" s="83"/>
      <c r="H695" s="83"/>
      <c r="I695" s="83"/>
      <c r="J695" s="83"/>
      <c r="K695" s="83"/>
      <c r="L695" s="83"/>
      <c r="M695" s="83"/>
      <c r="N695" s="83"/>
      <c r="O695" s="83"/>
      <c r="P695" s="83"/>
      <c r="Q695" s="83"/>
      <c r="R695" s="83"/>
      <c r="S695" s="83"/>
      <c r="T695" s="83"/>
      <c r="U695" s="83"/>
      <c r="V695" s="83"/>
      <c r="W695" s="83"/>
      <c r="X695" s="83"/>
      <c r="Y695" s="83"/>
      <c r="Z695" s="244"/>
      <c r="AA695" s="245"/>
      <c r="AB695" s="244"/>
      <c r="AC695" s="83"/>
      <c r="AD695" s="83"/>
      <c r="AE695" s="83"/>
      <c r="AF695" s="83"/>
      <c r="AG695" s="83"/>
      <c r="AH695" s="83"/>
      <c r="AI695" s="83"/>
      <c r="AJ695" s="83"/>
      <c r="AK695" s="83"/>
      <c r="AL695" s="83"/>
      <c r="AM695" s="250"/>
      <c r="AN695" s="34"/>
      <c r="AO695" s="109"/>
      <c r="AP695" s="109"/>
      <c r="AQ695" s="109"/>
      <c r="AR695" s="109"/>
      <c r="AS695" s="109"/>
      <c r="AT695" s="109"/>
      <c r="AU695" s="109"/>
      <c r="AV695" s="109"/>
      <c r="AW695" s="109"/>
      <c r="AX695" s="109"/>
      <c r="AY695" s="109"/>
      <c r="AZ695" s="109"/>
      <c r="BA695" s="109"/>
      <c r="BB695" s="109"/>
      <c r="BC695" s="109"/>
      <c r="BD695" s="109"/>
      <c r="BE695" s="109"/>
      <c r="BF695" s="109"/>
      <c r="BG695" s="109"/>
    </row>
    <row r="696" spans="1:59" ht="14.25" customHeight="1">
      <c r="A696" s="83"/>
      <c r="B696" s="83"/>
      <c r="C696" s="242"/>
      <c r="D696" s="83"/>
      <c r="E696" s="83"/>
      <c r="F696" s="83"/>
      <c r="G696" s="83"/>
      <c r="H696" s="83"/>
      <c r="I696" s="83"/>
      <c r="J696" s="83"/>
      <c r="K696" s="83"/>
      <c r="L696" s="83"/>
      <c r="M696" s="83"/>
      <c r="N696" s="83"/>
      <c r="O696" s="83"/>
      <c r="P696" s="83"/>
      <c r="Q696" s="83"/>
      <c r="R696" s="83"/>
      <c r="S696" s="83"/>
      <c r="T696" s="83"/>
      <c r="U696" s="83"/>
      <c r="V696" s="83"/>
      <c r="W696" s="83"/>
      <c r="X696" s="83"/>
      <c r="Y696" s="83"/>
      <c r="Z696" s="244"/>
      <c r="AA696" s="245"/>
      <c r="AB696" s="244"/>
      <c r="AC696" s="83"/>
      <c r="AD696" s="83"/>
      <c r="AE696" s="83"/>
      <c r="AF696" s="83"/>
      <c r="AG696" s="83"/>
      <c r="AH696" s="83"/>
      <c r="AI696" s="83"/>
      <c r="AJ696" s="83"/>
      <c r="AK696" s="83"/>
      <c r="AL696" s="83"/>
      <c r="AM696" s="250"/>
      <c r="AN696" s="34"/>
      <c r="AO696" s="109"/>
      <c r="AP696" s="109"/>
      <c r="AQ696" s="109"/>
      <c r="AR696" s="109"/>
      <c r="AS696" s="109"/>
      <c r="AT696" s="109"/>
      <c r="AU696" s="109"/>
      <c r="AV696" s="109"/>
      <c r="AW696" s="109"/>
      <c r="AX696" s="109"/>
      <c r="AY696" s="109"/>
      <c r="AZ696" s="109"/>
      <c r="BA696" s="109"/>
      <c r="BB696" s="109"/>
      <c r="BC696" s="109"/>
      <c r="BD696" s="109"/>
      <c r="BE696" s="109"/>
      <c r="BF696" s="109"/>
      <c r="BG696" s="109"/>
    </row>
    <row r="697" spans="1:59" ht="14.25" customHeight="1">
      <c r="A697" s="83"/>
      <c r="B697" s="83"/>
      <c r="C697" s="242"/>
      <c r="D697" s="83"/>
      <c r="E697" s="83"/>
      <c r="F697" s="83"/>
      <c r="G697" s="83"/>
      <c r="H697" s="83"/>
      <c r="I697" s="83"/>
      <c r="J697" s="83"/>
      <c r="K697" s="83"/>
      <c r="L697" s="83"/>
      <c r="M697" s="83"/>
      <c r="N697" s="83"/>
      <c r="O697" s="83"/>
      <c r="P697" s="83"/>
      <c r="Q697" s="83"/>
      <c r="R697" s="83"/>
      <c r="S697" s="83"/>
      <c r="T697" s="83"/>
      <c r="U697" s="83"/>
      <c r="V697" s="83"/>
      <c r="W697" s="83"/>
      <c r="X697" s="83"/>
      <c r="Y697" s="83"/>
      <c r="Z697" s="244"/>
      <c r="AA697" s="245"/>
      <c r="AB697" s="244"/>
      <c r="AC697" s="83"/>
      <c r="AD697" s="83"/>
      <c r="AE697" s="83"/>
      <c r="AF697" s="83"/>
      <c r="AG697" s="83"/>
      <c r="AH697" s="83"/>
      <c r="AI697" s="83"/>
      <c r="AJ697" s="83"/>
      <c r="AK697" s="83"/>
      <c r="AL697" s="83"/>
      <c r="AM697" s="250"/>
      <c r="AN697" s="34"/>
      <c r="AO697" s="109"/>
      <c r="AP697" s="109"/>
      <c r="AQ697" s="109"/>
      <c r="AR697" s="109"/>
      <c r="AS697" s="109"/>
      <c r="AT697" s="109"/>
      <c r="AU697" s="109"/>
      <c r="AV697" s="109"/>
      <c r="AW697" s="109"/>
      <c r="AX697" s="109"/>
      <c r="AY697" s="109"/>
      <c r="AZ697" s="109"/>
      <c r="BA697" s="109"/>
      <c r="BB697" s="109"/>
      <c r="BC697" s="109"/>
      <c r="BD697" s="109"/>
      <c r="BE697" s="109"/>
      <c r="BF697" s="109"/>
      <c r="BG697" s="109"/>
    </row>
    <row r="698" spans="1:59" ht="14.25" customHeight="1">
      <c r="A698" s="83"/>
      <c r="B698" s="83"/>
      <c r="C698" s="242"/>
      <c r="D698" s="83"/>
      <c r="E698" s="83"/>
      <c r="F698" s="83"/>
      <c r="G698" s="83"/>
      <c r="H698" s="83"/>
      <c r="I698" s="83"/>
      <c r="J698" s="83"/>
      <c r="K698" s="83"/>
      <c r="L698" s="83"/>
      <c r="M698" s="83"/>
      <c r="N698" s="83"/>
      <c r="O698" s="83"/>
      <c r="P698" s="83"/>
      <c r="Q698" s="83"/>
      <c r="R698" s="83"/>
      <c r="S698" s="83"/>
      <c r="T698" s="83"/>
      <c r="U698" s="83"/>
      <c r="V698" s="83"/>
      <c r="W698" s="83"/>
      <c r="X698" s="83"/>
      <c r="Y698" s="83"/>
      <c r="Z698" s="244"/>
      <c r="AA698" s="245"/>
      <c r="AB698" s="244"/>
      <c r="AC698" s="83"/>
      <c r="AD698" s="83"/>
      <c r="AE698" s="83"/>
      <c r="AF698" s="83"/>
      <c r="AG698" s="83"/>
      <c r="AH698" s="83"/>
      <c r="AI698" s="83"/>
      <c r="AJ698" s="83"/>
      <c r="AK698" s="83"/>
      <c r="AL698" s="83"/>
      <c r="AM698" s="250"/>
      <c r="AN698" s="34"/>
      <c r="AO698" s="109"/>
      <c r="AP698" s="109"/>
      <c r="AQ698" s="109"/>
      <c r="AR698" s="109"/>
      <c r="AS698" s="109"/>
      <c r="AT698" s="109"/>
      <c r="AU698" s="109"/>
      <c r="AV698" s="109"/>
      <c r="AW698" s="109"/>
      <c r="AX698" s="109"/>
      <c r="AY698" s="109"/>
      <c r="AZ698" s="109"/>
      <c r="BA698" s="109"/>
      <c r="BB698" s="109"/>
      <c r="BC698" s="109"/>
      <c r="BD698" s="109"/>
      <c r="BE698" s="109"/>
      <c r="BF698" s="109"/>
      <c r="BG698" s="109"/>
    </row>
    <row r="699" spans="1:59" ht="14.25" customHeight="1">
      <c r="A699" s="83"/>
      <c r="B699" s="83"/>
      <c r="C699" s="242"/>
      <c r="D699" s="83"/>
      <c r="E699" s="83"/>
      <c r="F699" s="83"/>
      <c r="G699" s="83"/>
      <c r="H699" s="83"/>
      <c r="I699" s="83"/>
      <c r="J699" s="83"/>
      <c r="K699" s="83"/>
      <c r="L699" s="83"/>
      <c r="M699" s="83"/>
      <c r="N699" s="83"/>
      <c r="O699" s="83"/>
      <c r="P699" s="83"/>
      <c r="Q699" s="83"/>
      <c r="R699" s="83"/>
      <c r="S699" s="83"/>
      <c r="T699" s="83"/>
      <c r="U699" s="83"/>
      <c r="V699" s="83"/>
      <c r="W699" s="83"/>
      <c r="X699" s="83"/>
      <c r="Y699" s="83"/>
      <c r="Z699" s="244"/>
      <c r="AA699" s="245"/>
      <c r="AB699" s="244"/>
      <c r="AC699" s="83"/>
      <c r="AD699" s="83"/>
      <c r="AE699" s="83"/>
      <c r="AF699" s="83"/>
      <c r="AG699" s="83"/>
      <c r="AH699" s="83"/>
      <c r="AI699" s="83"/>
      <c r="AJ699" s="83"/>
      <c r="AK699" s="83"/>
      <c r="AL699" s="83"/>
      <c r="AM699" s="250"/>
      <c r="AN699" s="34"/>
      <c r="AO699" s="109"/>
      <c r="AP699" s="109"/>
      <c r="AQ699" s="109"/>
      <c r="AR699" s="109"/>
      <c r="AS699" s="109"/>
      <c r="AT699" s="109"/>
      <c r="AU699" s="109"/>
      <c r="AV699" s="109"/>
      <c r="AW699" s="109"/>
      <c r="AX699" s="109"/>
      <c r="AY699" s="109"/>
      <c r="AZ699" s="109"/>
      <c r="BA699" s="109"/>
      <c r="BB699" s="109"/>
      <c r="BC699" s="109"/>
      <c r="BD699" s="109"/>
      <c r="BE699" s="109"/>
      <c r="BF699" s="109"/>
      <c r="BG699" s="109"/>
    </row>
    <row r="700" spans="1:59" ht="14.25" customHeight="1">
      <c r="A700" s="83"/>
      <c r="B700" s="83"/>
      <c r="C700" s="242"/>
      <c r="D700" s="83"/>
      <c r="E700" s="83"/>
      <c r="F700" s="83"/>
      <c r="G700" s="83"/>
      <c r="H700" s="83"/>
      <c r="I700" s="83"/>
      <c r="J700" s="83"/>
      <c r="K700" s="83"/>
      <c r="L700" s="83"/>
      <c r="M700" s="83"/>
      <c r="N700" s="83"/>
      <c r="O700" s="83"/>
      <c r="P700" s="83"/>
      <c r="Q700" s="83"/>
      <c r="R700" s="83"/>
      <c r="S700" s="83"/>
      <c r="T700" s="83"/>
      <c r="U700" s="83"/>
      <c r="V700" s="83"/>
      <c r="W700" s="83"/>
      <c r="X700" s="83"/>
      <c r="Y700" s="83"/>
      <c r="Z700" s="244"/>
      <c r="AA700" s="245"/>
      <c r="AB700" s="244"/>
      <c r="AC700" s="83"/>
      <c r="AD700" s="83"/>
      <c r="AE700" s="83"/>
      <c r="AF700" s="83"/>
      <c r="AG700" s="83"/>
      <c r="AH700" s="83"/>
      <c r="AI700" s="83"/>
      <c r="AJ700" s="83"/>
      <c r="AK700" s="83"/>
      <c r="AL700" s="83"/>
      <c r="AM700" s="250"/>
      <c r="AN700" s="34"/>
      <c r="AO700" s="109"/>
      <c r="AP700" s="109"/>
      <c r="AQ700" s="109"/>
      <c r="AR700" s="109"/>
      <c r="AS700" s="109"/>
      <c r="AT700" s="109"/>
      <c r="AU700" s="109"/>
      <c r="AV700" s="109"/>
      <c r="AW700" s="109"/>
      <c r="AX700" s="109"/>
      <c r="AY700" s="109"/>
      <c r="AZ700" s="109"/>
      <c r="BA700" s="109"/>
      <c r="BB700" s="109"/>
      <c r="BC700" s="109"/>
      <c r="BD700" s="109"/>
      <c r="BE700" s="109"/>
      <c r="BF700" s="109"/>
      <c r="BG700" s="109"/>
    </row>
    <row r="701" spans="1:59" ht="14.25" customHeight="1">
      <c r="A701" s="83"/>
      <c r="B701" s="83"/>
      <c r="C701" s="242"/>
      <c r="D701" s="83"/>
      <c r="E701" s="83"/>
      <c r="F701" s="83"/>
      <c r="G701" s="83"/>
      <c r="H701" s="83"/>
      <c r="I701" s="83"/>
      <c r="J701" s="83"/>
      <c r="K701" s="83"/>
      <c r="L701" s="83"/>
      <c r="M701" s="83"/>
      <c r="N701" s="83"/>
      <c r="O701" s="83"/>
      <c r="P701" s="83"/>
      <c r="Q701" s="83"/>
      <c r="R701" s="83"/>
      <c r="S701" s="83"/>
      <c r="T701" s="83"/>
      <c r="U701" s="83"/>
      <c r="V701" s="83"/>
      <c r="W701" s="83"/>
      <c r="X701" s="83"/>
      <c r="Y701" s="83"/>
      <c r="Z701" s="244"/>
      <c r="AA701" s="245"/>
      <c r="AB701" s="244"/>
      <c r="AC701" s="83"/>
      <c r="AD701" s="83"/>
      <c r="AE701" s="83"/>
      <c r="AF701" s="83"/>
      <c r="AG701" s="83"/>
      <c r="AH701" s="83"/>
      <c r="AI701" s="83"/>
      <c r="AJ701" s="83"/>
      <c r="AK701" s="83"/>
      <c r="AL701" s="83"/>
      <c r="AM701" s="250"/>
      <c r="AN701" s="34"/>
      <c r="AO701" s="109"/>
      <c r="AP701" s="109"/>
      <c r="AQ701" s="109"/>
      <c r="AR701" s="109"/>
      <c r="AS701" s="109"/>
      <c r="AT701" s="109"/>
      <c r="AU701" s="109"/>
      <c r="AV701" s="109"/>
      <c r="AW701" s="109"/>
      <c r="AX701" s="109"/>
      <c r="AY701" s="109"/>
      <c r="AZ701" s="109"/>
      <c r="BA701" s="109"/>
      <c r="BB701" s="109"/>
      <c r="BC701" s="109"/>
      <c r="BD701" s="109"/>
      <c r="BE701" s="109"/>
      <c r="BF701" s="109"/>
      <c r="BG701" s="109"/>
    </row>
    <row r="702" spans="1:59" ht="14.25" customHeight="1">
      <c r="A702" s="83"/>
      <c r="B702" s="83"/>
      <c r="C702" s="242"/>
      <c r="D702" s="83"/>
      <c r="E702" s="83"/>
      <c r="F702" s="83"/>
      <c r="G702" s="83"/>
      <c r="H702" s="83"/>
      <c r="I702" s="83"/>
      <c r="J702" s="83"/>
      <c r="K702" s="83"/>
      <c r="L702" s="83"/>
      <c r="M702" s="83"/>
      <c r="N702" s="83"/>
      <c r="O702" s="83"/>
      <c r="P702" s="83"/>
      <c r="Q702" s="83"/>
      <c r="R702" s="83"/>
      <c r="S702" s="83"/>
      <c r="T702" s="83"/>
      <c r="U702" s="83"/>
      <c r="V702" s="83"/>
      <c r="W702" s="83"/>
      <c r="X702" s="83"/>
      <c r="Y702" s="83"/>
      <c r="Z702" s="244"/>
      <c r="AA702" s="245"/>
      <c r="AB702" s="244"/>
      <c r="AC702" s="83"/>
      <c r="AD702" s="83"/>
      <c r="AE702" s="83"/>
      <c r="AF702" s="83"/>
      <c r="AG702" s="83"/>
      <c r="AH702" s="83"/>
      <c r="AI702" s="83"/>
      <c r="AJ702" s="83"/>
      <c r="AK702" s="83"/>
      <c r="AL702" s="83"/>
      <c r="AM702" s="250"/>
      <c r="AN702" s="34"/>
      <c r="AO702" s="109"/>
      <c r="AP702" s="109"/>
      <c r="AQ702" s="109"/>
      <c r="AR702" s="109"/>
      <c r="AS702" s="109"/>
      <c r="AT702" s="109"/>
      <c r="AU702" s="109"/>
      <c r="AV702" s="109"/>
      <c r="AW702" s="109"/>
      <c r="AX702" s="109"/>
      <c r="AY702" s="109"/>
      <c r="AZ702" s="109"/>
      <c r="BA702" s="109"/>
      <c r="BB702" s="109"/>
      <c r="BC702" s="109"/>
      <c r="BD702" s="109"/>
      <c r="BE702" s="109"/>
      <c r="BF702" s="109"/>
      <c r="BG702" s="109"/>
    </row>
    <row r="703" spans="1:59" ht="14.25" customHeight="1">
      <c r="A703" s="83"/>
      <c r="B703" s="83"/>
      <c r="C703" s="242"/>
      <c r="D703" s="83"/>
      <c r="E703" s="83"/>
      <c r="F703" s="83"/>
      <c r="G703" s="83"/>
      <c r="H703" s="83"/>
      <c r="I703" s="83"/>
      <c r="J703" s="83"/>
      <c r="K703" s="83"/>
      <c r="L703" s="83"/>
      <c r="M703" s="83"/>
      <c r="N703" s="83"/>
      <c r="O703" s="83"/>
      <c r="P703" s="83"/>
      <c r="Q703" s="83"/>
      <c r="R703" s="83"/>
      <c r="S703" s="83"/>
      <c r="T703" s="83"/>
      <c r="U703" s="83"/>
      <c r="V703" s="83"/>
      <c r="W703" s="83"/>
      <c r="X703" s="83"/>
      <c r="Y703" s="83"/>
      <c r="Z703" s="244"/>
      <c r="AA703" s="245"/>
      <c r="AB703" s="244"/>
      <c r="AC703" s="83"/>
      <c r="AD703" s="83"/>
      <c r="AE703" s="83"/>
      <c r="AF703" s="83"/>
      <c r="AG703" s="83"/>
      <c r="AH703" s="83"/>
      <c r="AI703" s="83"/>
      <c r="AJ703" s="83"/>
      <c r="AK703" s="83"/>
      <c r="AL703" s="83"/>
      <c r="AM703" s="250"/>
      <c r="AN703" s="34"/>
      <c r="AO703" s="109"/>
      <c r="AP703" s="109"/>
      <c r="AQ703" s="109"/>
      <c r="AR703" s="109"/>
      <c r="AS703" s="109"/>
      <c r="AT703" s="109"/>
      <c r="AU703" s="109"/>
      <c r="AV703" s="109"/>
      <c r="AW703" s="109"/>
      <c r="AX703" s="109"/>
      <c r="AY703" s="109"/>
      <c r="AZ703" s="109"/>
      <c r="BA703" s="109"/>
      <c r="BB703" s="109"/>
      <c r="BC703" s="109"/>
      <c r="BD703" s="109"/>
      <c r="BE703" s="109"/>
      <c r="BF703" s="109"/>
      <c r="BG703" s="109"/>
    </row>
    <row r="704" spans="1:59" ht="14.25" customHeight="1">
      <c r="A704" s="83"/>
      <c r="B704" s="83"/>
      <c r="C704" s="242"/>
      <c r="D704" s="83"/>
      <c r="E704" s="83"/>
      <c r="F704" s="83"/>
      <c r="G704" s="83"/>
      <c r="H704" s="83"/>
      <c r="I704" s="83"/>
      <c r="J704" s="83"/>
      <c r="K704" s="83"/>
      <c r="L704" s="83"/>
      <c r="M704" s="83"/>
      <c r="N704" s="83"/>
      <c r="O704" s="83"/>
      <c r="P704" s="83"/>
      <c r="Q704" s="83"/>
      <c r="R704" s="83"/>
      <c r="S704" s="83"/>
      <c r="T704" s="83"/>
      <c r="U704" s="83"/>
      <c r="V704" s="83"/>
      <c r="W704" s="83"/>
      <c r="X704" s="83"/>
      <c r="Y704" s="83"/>
      <c r="Z704" s="244"/>
      <c r="AA704" s="245"/>
      <c r="AB704" s="244"/>
      <c r="AC704" s="83"/>
      <c r="AD704" s="83"/>
      <c r="AE704" s="83"/>
      <c r="AF704" s="83"/>
      <c r="AG704" s="83"/>
      <c r="AH704" s="83"/>
      <c r="AI704" s="83"/>
      <c r="AJ704" s="83"/>
      <c r="AK704" s="83"/>
      <c r="AL704" s="83"/>
      <c r="AM704" s="250"/>
      <c r="AN704" s="34"/>
      <c r="AO704" s="109"/>
      <c r="AP704" s="109"/>
      <c r="AQ704" s="109"/>
      <c r="AR704" s="109"/>
      <c r="AS704" s="109"/>
      <c r="AT704" s="109"/>
      <c r="AU704" s="109"/>
      <c r="AV704" s="109"/>
      <c r="AW704" s="109"/>
      <c r="AX704" s="109"/>
      <c r="AY704" s="109"/>
      <c r="AZ704" s="109"/>
      <c r="BA704" s="109"/>
      <c r="BB704" s="109"/>
      <c r="BC704" s="109"/>
      <c r="BD704" s="109"/>
      <c r="BE704" s="109"/>
      <c r="BF704" s="109"/>
      <c r="BG704" s="109"/>
    </row>
    <row r="705" spans="1:59" ht="14.25" customHeight="1">
      <c r="A705" s="83"/>
      <c r="B705" s="83"/>
      <c r="C705" s="242"/>
      <c r="D705" s="83"/>
      <c r="E705" s="83"/>
      <c r="F705" s="83"/>
      <c r="G705" s="83"/>
      <c r="H705" s="83"/>
      <c r="I705" s="83"/>
      <c r="J705" s="83"/>
      <c r="K705" s="83"/>
      <c r="L705" s="83"/>
      <c r="M705" s="83"/>
      <c r="N705" s="83"/>
      <c r="O705" s="83"/>
      <c r="P705" s="83"/>
      <c r="Q705" s="83"/>
      <c r="R705" s="83"/>
      <c r="S705" s="83"/>
      <c r="T705" s="83"/>
      <c r="U705" s="83"/>
      <c r="V705" s="83"/>
      <c r="W705" s="83"/>
      <c r="X705" s="83"/>
      <c r="Y705" s="83"/>
      <c r="Z705" s="244"/>
      <c r="AA705" s="245"/>
      <c r="AB705" s="244"/>
      <c r="AC705" s="83"/>
      <c r="AD705" s="83"/>
      <c r="AE705" s="83"/>
      <c r="AF705" s="83"/>
      <c r="AG705" s="83"/>
      <c r="AH705" s="83"/>
      <c r="AI705" s="83"/>
      <c r="AJ705" s="83"/>
      <c r="AK705" s="83"/>
      <c r="AL705" s="83"/>
      <c r="AM705" s="250"/>
      <c r="AN705" s="34"/>
      <c r="AO705" s="109"/>
      <c r="AP705" s="109"/>
      <c r="AQ705" s="109"/>
      <c r="AR705" s="109"/>
      <c r="AS705" s="109"/>
      <c r="AT705" s="109"/>
      <c r="AU705" s="109"/>
      <c r="AV705" s="109"/>
      <c r="AW705" s="109"/>
      <c r="AX705" s="109"/>
      <c r="AY705" s="109"/>
      <c r="AZ705" s="109"/>
      <c r="BA705" s="109"/>
      <c r="BB705" s="109"/>
      <c r="BC705" s="109"/>
      <c r="BD705" s="109"/>
      <c r="BE705" s="109"/>
      <c r="BF705" s="109"/>
      <c r="BG705" s="109"/>
    </row>
    <row r="706" spans="1:59" ht="14.25" customHeight="1">
      <c r="A706" s="83"/>
      <c r="B706" s="83"/>
      <c r="C706" s="242"/>
      <c r="D706" s="83"/>
      <c r="E706" s="83"/>
      <c r="F706" s="83"/>
      <c r="G706" s="83"/>
      <c r="H706" s="83"/>
      <c r="I706" s="83"/>
      <c r="J706" s="83"/>
      <c r="K706" s="83"/>
      <c r="L706" s="83"/>
      <c r="M706" s="83"/>
      <c r="N706" s="83"/>
      <c r="O706" s="83"/>
      <c r="P706" s="83"/>
      <c r="Q706" s="83"/>
      <c r="R706" s="83"/>
      <c r="S706" s="83"/>
      <c r="T706" s="83"/>
      <c r="U706" s="83"/>
      <c r="V706" s="83"/>
      <c r="W706" s="83"/>
      <c r="X706" s="83"/>
      <c r="Y706" s="83"/>
      <c r="Z706" s="244"/>
      <c r="AA706" s="245"/>
      <c r="AB706" s="244"/>
      <c r="AC706" s="83"/>
      <c r="AD706" s="83"/>
      <c r="AE706" s="83"/>
      <c r="AF706" s="83"/>
      <c r="AG706" s="83"/>
      <c r="AH706" s="83"/>
      <c r="AI706" s="83"/>
      <c r="AJ706" s="83"/>
      <c r="AK706" s="83"/>
      <c r="AL706" s="83"/>
      <c r="AM706" s="250"/>
      <c r="AN706" s="34"/>
      <c r="AO706" s="109"/>
      <c r="AP706" s="109"/>
      <c r="AQ706" s="109"/>
      <c r="AR706" s="109"/>
      <c r="AS706" s="109"/>
      <c r="AT706" s="109"/>
      <c r="AU706" s="109"/>
      <c r="AV706" s="109"/>
      <c r="AW706" s="109"/>
      <c r="AX706" s="109"/>
      <c r="AY706" s="109"/>
      <c r="AZ706" s="109"/>
      <c r="BA706" s="109"/>
      <c r="BB706" s="109"/>
      <c r="BC706" s="109"/>
      <c r="BD706" s="109"/>
      <c r="BE706" s="109"/>
      <c r="BF706" s="109"/>
      <c r="BG706" s="109"/>
    </row>
    <row r="707" spans="1:59" ht="14.25" customHeight="1">
      <c r="A707" s="83"/>
      <c r="B707" s="83"/>
      <c r="C707" s="242"/>
      <c r="D707" s="83"/>
      <c r="E707" s="83"/>
      <c r="F707" s="83"/>
      <c r="G707" s="83"/>
      <c r="H707" s="83"/>
      <c r="I707" s="83"/>
      <c r="J707" s="83"/>
      <c r="K707" s="83"/>
      <c r="L707" s="83"/>
      <c r="M707" s="83"/>
      <c r="N707" s="83"/>
      <c r="O707" s="83"/>
      <c r="P707" s="83"/>
      <c r="Q707" s="83"/>
      <c r="R707" s="83"/>
      <c r="S707" s="83"/>
      <c r="T707" s="83"/>
      <c r="U707" s="83"/>
      <c r="V707" s="83"/>
      <c r="W707" s="83"/>
      <c r="X707" s="83"/>
      <c r="Y707" s="83"/>
      <c r="Z707" s="244"/>
      <c r="AA707" s="245"/>
      <c r="AB707" s="244"/>
      <c r="AC707" s="83"/>
      <c r="AD707" s="83"/>
      <c r="AE707" s="83"/>
      <c r="AF707" s="83"/>
      <c r="AG707" s="83"/>
      <c r="AH707" s="83"/>
      <c r="AI707" s="83"/>
      <c r="AJ707" s="83"/>
      <c r="AK707" s="83"/>
      <c r="AL707" s="83"/>
      <c r="AM707" s="250"/>
      <c r="AN707" s="34"/>
      <c r="AO707" s="109"/>
      <c r="AP707" s="109"/>
      <c r="AQ707" s="109"/>
      <c r="AR707" s="109"/>
      <c r="AS707" s="109"/>
      <c r="AT707" s="109"/>
      <c r="AU707" s="109"/>
      <c r="AV707" s="109"/>
      <c r="AW707" s="109"/>
      <c r="AX707" s="109"/>
      <c r="AY707" s="109"/>
      <c r="AZ707" s="109"/>
      <c r="BA707" s="109"/>
      <c r="BB707" s="109"/>
      <c r="BC707" s="109"/>
      <c r="BD707" s="109"/>
      <c r="BE707" s="109"/>
      <c r="BF707" s="109"/>
      <c r="BG707" s="109"/>
    </row>
    <row r="708" spans="1:59" ht="14.25" customHeight="1">
      <c r="A708" s="83"/>
      <c r="B708" s="83"/>
      <c r="C708" s="242"/>
      <c r="D708" s="83"/>
      <c r="E708" s="83"/>
      <c r="F708" s="83"/>
      <c r="G708" s="83"/>
      <c r="H708" s="83"/>
      <c r="I708" s="83"/>
      <c r="J708" s="83"/>
      <c r="K708" s="83"/>
      <c r="L708" s="83"/>
      <c r="M708" s="83"/>
      <c r="N708" s="83"/>
      <c r="O708" s="83"/>
      <c r="P708" s="83"/>
      <c r="Q708" s="83"/>
      <c r="R708" s="83"/>
      <c r="S708" s="83"/>
      <c r="T708" s="83"/>
      <c r="U708" s="83"/>
      <c r="V708" s="83"/>
      <c r="W708" s="83"/>
      <c r="X708" s="83"/>
      <c r="Y708" s="83"/>
      <c r="Z708" s="244"/>
      <c r="AA708" s="245"/>
      <c r="AB708" s="244"/>
      <c r="AC708" s="83"/>
      <c r="AD708" s="83"/>
      <c r="AE708" s="83"/>
      <c r="AF708" s="83"/>
      <c r="AG708" s="83"/>
      <c r="AH708" s="83"/>
      <c r="AI708" s="83"/>
      <c r="AJ708" s="83"/>
      <c r="AK708" s="83"/>
      <c r="AL708" s="83"/>
      <c r="AM708" s="250"/>
      <c r="AN708" s="34"/>
      <c r="AO708" s="109"/>
      <c r="AP708" s="109"/>
      <c r="AQ708" s="109"/>
      <c r="AR708" s="109"/>
      <c r="AS708" s="109"/>
      <c r="AT708" s="109"/>
      <c r="AU708" s="109"/>
      <c r="AV708" s="109"/>
      <c r="AW708" s="109"/>
      <c r="AX708" s="109"/>
      <c r="AY708" s="109"/>
      <c r="AZ708" s="109"/>
      <c r="BA708" s="109"/>
      <c r="BB708" s="109"/>
      <c r="BC708" s="109"/>
      <c r="BD708" s="109"/>
      <c r="BE708" s="109"/>
      <c r="BF708" s="109"/>
      <c r="BG708" s="109"/>
    </row>
    <row r="709" spans="1:59" ht="14.25" customHeight="1">
      <c r="A709" s="83"/>
      <c r="B709" s="83"/>
      <c r="C709" s="242"/>
      <c r="D709" s="83"/>
      <c r="E709" s="83"/>
      <c r="F709" s="83"/>
      <c r="G709" s="83"/>
      <c r="H709" s="83"/>
      <c r="I709" s="83"/>
      <c r="J709" s="83"/>
      <c r="K709" s="83"/>
      <c r="L709" s="83"/>
      <c r="M709" s="83"/>
      <c r="N709" s="83"/>
      <c r="O709" s="83"/>
      <c r="P709" s="83"/>
      <c r="Q709" s="83"/>
      <c r="R709" s="83"/>
      <c r="S709" s="83"/>
      <c r="T709" s="83"/>
      <c r="U709" s="83"/>
      <c r="V709" s="83"/>
      <c r="W709" s="83"/>
      <c r="X709" s="83"/>
      <c r="Y709" s="83"/>
      <c r="Z709" s="244"/>
      <c r="AA709" s="245"/>
      <c r="AB709" s="244"/>
      <c r="AC709" s="83"/>
      <c r="AD709" s="83"/>
      <c r="AE709" s="83"/>
      <c r="AF709" s="83"/>
      <c r="AG709" s="83"/>
      <c r="AH709" s="83"/>
      <c r="AI709" s="83"/>
      <c r="AJ709" s="83"/>
      <c r="AK709" s="83"/>
      <c r="AL709" s="83"/>
      <c r="AM709" s="250"/>
      <c r="AN709" s="34"/>
      <c r="AO709" s="109"/>
      <c r="AP709" s="109"/>
      <c r="AQ709" s="109"/>
      <c r="AR709" s="109"/>
      <c r="AS709" s="109"/>
      <c r="AT709" s="109"/>
      <c r="AU709" s="109"/>
      <c r="AV709" s="109"/>
      <c r="AW709" s="109"/>
      <c r="AX709" s="109"/>
      <c r="AY709" s="109"/>
      <c r="AZ709" s="109"/>
      <c r="BA709" s="109"/>
      <c r="BB709" s="109"/>
      <c r="BC709" s="109"/>
      <c r="BD709" s="109"/>
      <c r="BE709" s="109"/>
      <c r="BF709" s="109"/>
      <c r="BG709" s="109"/>
    </row>
    <row r="710" spans="1:59" ht="14.25" customHeight="1">
      <c r="A710" s="83"/>
      <c r="B710" s="83"/>
      <c r="C710" s="242"/>
      <c r="D710" s="83"/>
      <c r="E710" s="83"/>
      <c r="F710" s="83"/>
      <c r="G710" s="83"/>
      <c r="H710" s="83"/>
      <c r="I710" s="83"/>
      <c r="J710" s="83"/>
      <c r="K710" s="83"/>
      <c r="L710" s="83"/>
      <c r="M710" s="83"/>
      <c r="N710" s="83"/>
      <c r="O710" s="83"/>
      <c r="P710" s="83"/>
      <c r="Q710" s="83"/>
      <c r="R710" s="83"/>
      <c r="S710" s="83"/>
      <c r="T710" s="83"/>
      <c r="U710" s="83"/>
      <c r="V710" s="83"/>
      <c r="W710" s="83"/>
      <c r="X710" s="83"/>
      <c r="Y710" s="83"/>
      <c r="Z710" s="244"/>
      <c r="AA710" s="245"/>
      <c r="AB710" s="244"/>
      <c r="AC710" s="83"/>
      <c r="AD710" s="83"/>
      <c r="AE710" s="83"/>
      <c r="AF710" s="83"/>
      <c r="AG710" s="83"/>
      <c r="AH710" s="83"/>
      <c r="AI710" s="83"/>
      <c r="AJ710" s="83"/>
      <c r="AK710" s="83"/>
      <c r="AL710" s="83"/>
      <c r="AM710" s="250"/>
      <c r="AN710" s="34"/>
      <c r="AO710" s="109"/>
      <c r="AP710" s="109"/>
      <c r="AQ710" s="109"/>
      <c r="AR710" s="109"/>
      <c r="AS710" s="109"/>
      <c r="AT710" s="109"/>
      <c r="AU710" s="109"/>
      <c r="AV710" s="109"/>
      <c r="AW710" s="109"/>
      <c r="AX710" s="109"/>
      <c r="AY710" s="109"/>
      <c r="AZ710" s="109"/>
      <c r="BA710" s="109"/>
      <c r="BB710" s="109"/>
      <c r="BC710" s="109"/>
      <c r="BD710" s="109"/>
      <c r="BE710" s="109"/>
      <c r="BF710" s="109"/>
      <c r="BG710" s="109"/>
    </row>
    <row r="711" spans="1:59" ht="14.25" customHeight="1">
      <c r="A711" s="83"/>
      <c r="B711" s="83"/>
      <c r="C711" s="242"/>
      <c r="D711" s="83"/>
      <c r="E711" s="83"/>
      <c r="F711" s="83"/>
      <c r="G711" s="83"/>
      <c r="H711" s="83"/>
      <c r="I711" s="83"/>
      <c r="J711" s="83"/>
      <c r="K711" s="83"/>
      <c r="L711" s="83"/>
      <c r="M711" s="83"/>
      <c r="N711" s="83"/>
      <c r="O711" s="83"/>
      <c r="P711" s="83"/>
      <c r="Q711" s="83"/>
      <c r="R711" s="83"/>
      <c r="S711" s="83"/>
      <c r="T711" s="83"/>
      <c r="U711" s="83"/>
      <c r="V711" s="83"/>
      <c r="W711" s="83"/>
      <c r="X711" s="83"/>
      <c r="Y711" s="83"/>
      <c r="Z711" s="244"/>
      <c r="AA711" s="245"/>
      <c r="AB711" s="244"/>
      <c r="AC711" s="83"/>
      <c r="AD711" s="83"/>
      <c r="AE711" s="83"/>
      <c r="AF711" s="83"/>
      <c r="AG711" s="83"/>
      <c r="AH711" s="83"/>
      <c r="AI711" s="83"/>
      <c r="AJ711" s="83"/>
      <c r="AK711" s="83"/>
      <c r="AL711" s="83"/>
      <c r="AM711" s="250"/>
      <c r="AN711" s="34"/>
      <c r="AO711" s="109"/>
      <c r="AP711" s="109"/>
      <c r="AQ711" s="109"/>
      <c r="AR711" s="109"/>
      <c r="AS711" s="109"/>
      <c r="AT711" s="109"/>
      <c r="AU711" s="109"/>
      <c r="AV711" s="109"/>
      <c r="AW711" s="109"/>
      <c r="AX711" s="109"/>
      <c r="AY711" s="109"/>
      <c r="AZ711" s="109"/>
      <c r="BA711" s="109"/>
      <c r="BB711" s="109"/>
      <c r="BC711" s="109"/>
      <c r="BD711" s="109"/>
      <c r="BE711" s="109"/>
      <c r="BF711" s="109"/>
      <c r="BG711" s="109"/>
    </row>
    <row r="712" spans="1:59" ht="14.25" customHeight="1">
      <c r="A712" s="83"/>
      <c r="B712" s="83"/>
      <c r="C712" s="242"/>
      <c r="D712" s="83"/>
      <c r="E712" s="83"/>
      <c r="F712" s="83"/>
      <c r="G712" s="83"/>
      <c r="H712" s="83"/>
      <c r="I712" s="83"/>
      <c r="J712" s="83"/>
      <c r="K712" s="83"/>
      <c r="L712" s="83"/>
      <c r="M712" s="83"/>
      <c r="N712" s="83"/>
      <c r="O712" s="83"/>
      <c r="P712" s="83"/>
      <c r="Q712" s="83"/>
      <c r="R712" s="83"/>
      <c r="S712" s="83"/>
      <c r="T712" s="83"/>
      <c r="U712" s="83"/>
      <c r="V712" s="83"/>
      <c r="W712" s="83"/>
      <c r="X712" s="83"/>
      <c r="Y712" s="83"/>
      <c r="Z712" s="244"/>
      <c r="AA712" s="245"/>
      <c r="AB712" s="244"/>
      <c r="AC712" s="83"/>
      <c r="AD712" s="83"/>
      <c r="AE712" s="83"/>
      <c r="AF712" s="83"/>
      <c r="AG712" s="83"/>
      <c r="AH712" s="83"/>
      <c r="AI712" s="83"/>
      <c r="AJ712" s="83"/>
      <c r="AK712" s="83"/>
      <c r="AL712" s="83"/>
      <c r="AM712" s="250"/>
      <c r="AN712" s="34"/>
      <c r="AO712" s="109"/>
      <c r="AP712" s="109"/>
      <c r="AQ712" s="109"/>
      <c r="AR712" s="109"/>
      <c r="AS712" s="109"/>
      <c r="AT712" s="109"/>
      <c r="AU712" s="109"/>
      <c r="AV712" s="109"/>
      <c r="AW712" s="109"/>
      <c r="AX712" s="109"/>
      <c r="AY712" s="109"/>
      <c r="AZ712" s="109"/>
      <c r="BA712" s="109"/>
      <c r="BB712" s="109"/>
      <c r="BC712" s="109"/>
      <c r="BD712" s="109"/>
      <c r="BE712" s="109"/>
      <c r="BF712" s="109"/>
      <c r="BG712" s="109"/>
    </row>
    <row r="713" spans="1:59" ht="14.25" customHeight="1">
      <c r="A713" s="83"/>
      <c r="B713" s="83"/>
      <c r="C713" s="242"/>
      <c r="D713" s="83"/>
      <c r="E713" s="83"/>
      <c r="F713" s="83"/>
      <c r="G713" s="83"/>
      <c r="H713" s="83"/>
      <c r="I713" s="83"/>
      <c r="J713" s="83"/>
      <c r="K713" s="83"/>
      <c r="L713" s="83"/>
      <c r="M713" s="83"/>
      <c r="N713" s="83"/>
      <c r="O713" s="83"/>
      <c r="P713" s="83"/>
      <c r="Q713" s="83"/>
      <c r="R713" s="83"/>
      <c r="S713" s="83"/>
      <c r="T713" s="83"/>
      <c r="U713" s="83"/>
      <c r="V713" s="83"/>
      <c r="W713" s="83"/>
      <c r="X713" s="83"/>
      <c r="Y713" s="83"/>
      <c r="Z713" s="244"/>
      <c r="AA713" s="245"/>
      <c r="AB713" s="244"/>
      <c r="AC713" s="83"/>
      <c r="AD713" s="83"/>
      <c r="AE713" s="83"/>
      <c r="AF713" s="83"/>
      <c r="AG713" s="83"/>
      <c r="AH713" s="83"/>
      <c r="AI713" s="83"/>
      <c r="AJ713" s="83"/>
      <c r="AK713" s="83"/>
      <c r="AL713" s="83"/>
      <c r="AM713" s="250"/>
      <c r="AN713" s="34"/>
      <c r="AO713" s="109"/>
      <c r="AP713" s="109"/>
      <c r="AQ713" s="109"/>
      <c r="AR713" s="109"/>
      <c r="AS713" s="109"/>
      <c r="AT713" s="109"/>
      <c r="AU713" s="109"/>
      <c r="AV713" s="109"/>
      <c r="AW713" s="109"/>
      <c r="AX713" s="109"/>
      <c r="AY713" s="109"/>
      <c r="AZ713" s="109"/>
      <c r="BA713" s="109"/>
      <c r="BB713" s="109"/>
      <c r="BC713" s="109"/>
      <c r="BD713" s="109"/>
      <c r="BE713" s="109"/>
      <c r="BF713" s="109"/>
      <c r="BG713" s="109"/>
    </row>
    <row r="714" spans="1:59" ht="14.25" customHeight="1">
      <c r="A714" s="83"/>
      <c r="B714" s="83"/>
      <c r="C714" s="242"/>
      <c r="D714" s="83"/>
      <c r="E714" s="83"/>
      <c r="F714" s="83"/>
      <c r="G714" s="83"/>
      <c r="H714" s="83"/>
      <c r="I714" s="83"/>
      <c r="J714" s="83"/>
      <c r="K714" s="83"/>
      <c r="L714" s="83"/>
      <c r="M714" s="83"/>
      <c r="N714" s="83"/>
      <c r="O714" s="83"/>
      <c r="P714" s="83"/>
      <c r="Q714" s="83"/>
      <c r="R714" s="83"/>
      <c r="S714" s="83"/>
      <c r="T714" s="83"/>
      <c r="U714" s="83"/>
      <c r="V714" s="83"/>
      <c r="W714" s="83"/>
      <c r="X714" s="83"/>
      <c r="Y714" s="83"/>
      <c r="Z714" s="244"/>
      <c r="AA714" s="245"/>
      <c r="AB714" s="244"/>
      <c r="AC714" s="83"/>
      <c r="AD714" s="83"/>
      <c r="AE714" s="83"/>
      <c r="AF714" s="83"/>
      <c r="AG714" s="83"/>
      <c r="AH714" s="83"/>
      <c r="AI714" s="83"/>
      <c r="AJ714" s="83"/>
      <c r="AK714" s="83"/>
      <c r="AL714" s="83"/>
      <c r="AM714" s="250"/>
      <c r="AN714" s="34"/>
      <c r="AO714" s="109"/>
      <c r="AP714" s="109"/>
      <c r="AQ714" s="109"/>
      <c r="AR714" s="109"/>
      <c r="AS714" s="109"/>
      <c r="AT714" s="109"/>
      <c r="AU714" s="109"/>
      <c r="AV714" s="109"/>
      <c r="AW714" s="109"/>
      <c r="AX714" s="109"/>
      <c r="AY714" s="109"/>
      <c r="AZ714" s="109"/>
      <c r="BA714" s="109"/>
      <c r="BB714" s="109"/>
      <c r="BC714" s="109"/>
      <c r="BD714" s="109"/>
      <c r="BE714" s="109"/>
      <c r="BF714" s="109"/>
      <c r="BG714" s="109"/>
    </row>
    <row r="715" spans="1:59" ht="14.25" customHeight="1">
      <c r="A715" s="83"/>
      <c r="B715" s="83"/>
      <c r="C715" s="242"/>
      <c r="D715" s="83"/>
      <c r="E715" s="83"/>
      <c r="F715" s="83"/>
      <c r="G715" s="83"/>
      <c r="H715" s="83"/>
      <c r="I715" s="83"/>
      <c r="J715" s="83"/>
      <c r="K715" s="83"/>
      <c r="L715" s="83"/>
      <c r="M715" s="83"/>
      <c r="N715" s="83"/>
      <c r="O715" s="83"/>
      <c r="P715" s="83"/>
      <c r="Q715" s="83"/>
      <c r="R715" s="83"/>
      <c r="S715" s="83"/>
      <c r="T715" s="83"/>
      <c r="U715" s="83"/>
      <c r="V715" s="83"/>
      <c r="W715" s="83"/>
      <c r="X715" s="83"/>
      <c r="Y715" s="83"/>
      <c r="Z715" s="244"/>
      <c r="AA715" s="245"/>
      <c r="AB715" s="244"/>
      <c r="AC715" s="83"/>
      <c r="AD715" s="83"/>
      <c r="AE715" s="83"/>
      <c r="AF715" s="83"/>
      <c r="AG715" s="83"/>
      <c r="AH715" s="83"/>
      <c r="AI715" s="83"/>
      <c r="AJ715" s="83"/>
      <c r="AK715" s="83"/>
      <c r="AL715" s="83"/>
      <c r="AM715" s="250"/>
      <c r="AN715" s="34"/>
      <c r="AO715" s="109"/>
      <c r="AP715" s="109"/>
      <c r="AQ715" s="109"/>
      <c r="AR715" s="109"/>
      <c r="AS715" s="109"/>
      <c r="AT715" s="109"/>
      <c r="AU715" s="109"/>
      <c r="AV715" s="109"/>
      <c r="AW715" s="109"/>
      <c r="AX715" s="109"/>
      <c r="AY715" s="109"/>
      <c r="AZ715" s="109"/>
      <c r="BA715" s="109"/>
      <c r="BB715" s="109"/>
      <c r="BC715" s="109"/>
      <c r="BD715" s="109"/>
      <c r="BE715" s="109"/>
      <c r="BF715" s="109"/>
      <c r="BG715" s="109"/>
    </row>
    <row r="716" spans="1:59" ht="14.25" customHeight="1">
      <c r="A716" s="83"/>
      <c r="B716" s="83"/>
      <c r="C716" s="242"/>
      <c r="D716" s="83"/>
      <c r="E716" s="83"/>
      <c r="F716" s="83"/>
      <c r="G716" s="83"/>
      <c r="H716" s="83"/>
      <c r="I716" s="83"/>
      <c r="J716" s="83"/>
      <c r="K716" s="83"/>
      <c r="L716" s="83"/>
      <c r="M716" s="83"/>
      <c r="N716" s="83"/>
      <c r="O716" s="83"/>
      <c r="P716" s="83"/>
      <c r="Q716" s="83"/>
      <c r="R716" s="83"/>
      <c r="S716" s="83"/>
      <c r="T716" s="83"/>
      <c r="U716" s="83"/>
      <c r="V716" s="83"/>
      <c r="W716" s="83"/>
      <c r="X716" s="83"/>
      <c r="Y716" s="83"/>
      <c r="Z716" s="244"/>
      <c r="AA716" s="245"/>
      <c r="AB716" s="244"/>
      <c r="AC716" s="83"/>
      <c r="AD716" s="83"/>
      <c r="AE716" s="83"/>
      <c r="AF716" s="83"/>
      <c r="AG716" s="83"/>
      <c r="AH716" s="83"/>
      <c r="AI716" s="83"/>
      <c r="AJ716" s="83"/>
      <c r="AK716" s="83"/>
      <c r="AL716" s="83"/>
      <c r="AM716" s="250"/>
      <c r="AN716" s="34"/>
      <c r="AO716" s="109"/>
      <c r="AP716" s="109"/>
      <c r="AQ716" s="109"/>
      <c r="AR716" s="109"/>
      <c r="AS716" s="109"/>
      <c r="AT716" s="109"/>
      <c r="AU716" s="109"/>
      <c r="AV716" s="109"/>
      <c r="AW716" s="109"/>
      <c r="AX716" s="109"/>
      <c r="AY716" s="109"/>
      <c r="AZ716" s="109"/>
      <c r="BA716" s="109"/>
      <c r="BB716" s="109"/>
      <c r="BC716" s="109"/>
      <c r="BD716" s="109"/>
      <c r="BE716" s="109"/>
      <c r="BF716" s="109"/>
      <c r="BG716" s="109"/>
    </row>
    <row r="717" spans="1:59" ht="14.25" customHeight="1">
      <c r="A717" s="83"/>
      <c r="B717" s="83"/>
      <c r="C717" s="242"/>
      <c r="D717" s="83"/>
      <c r="E717" s="83"/>
      <c r="F717" s="83"/>
      <c r="G717" s="83"/>
      <c r="H717" s="83"/>
      <c r="I717" s="83"/>
      <c r="J717" s="83"/>
      <c r="K717" s="83"/>
      <c r="L717" s="83"/>
      <c r="M717" s="83"/>
      <c r="N717" s="83"/>
      <c r="O717" s="83"/>
      <c r="P717" s="83"/>
      <c r="Q717" s="83"/>
      <c r="R717" s="83"/>
      <c r="S717" s="83"/>
      <c r="T717" s="83"/>
      <c r="U717" s="83"/>
      <c r="V717" s="83"/>
      <c r="W717" s="83"/>
      <c r="X717" s="83"/>
      <c r="Y717" s="83"/>
      <c r="Z717" s="244"/>
      <c r="AA717" s="245"/>
      <c r="AB717" s="244"/>
      <c r="AC717" s="83"/>
      <c r="AD717" s="83"/>
      <c r="AE717" s="83"/>
      <c r="AF717" s="83"/>
      <c r="AG717" s="83"/>
      <c r="AH717" s="83"/>
      <c r="AI717" s="83"/>
      <c r="AJ717" s="83"/>
      <c r="AK717" s="83"/>
      <c r="AL717" s="83"/>
      <c r="AM717" s="250"/>
      <c r="AN717" s="34"/>
      <c r="AO717" s="109"/>
      <c r="AP717" s="109"/>
      <c r="AQ717" s="109"/>
      <c r="AR717" s="109"/>
      <c r="AS717" s="109"/>
      <c r="AT717" s="109"/>
      <c r="AU717" s="109"/>
      <c r="AV717" s="109"/>
      <c r="AW717" s="109"/>
      <c r="AX717" s="109"/>
      <c r="AY717" s="109"/>
      <c r="AZ717" s="109"/>
      <c r="BA717" s="109"/>
      <c r="BB717" s="109"/>
      <c r="BC717" s="109"/>
      <c r="BD717" s="109"/>
      <c r="BE717" s="109"/>
      <c r="BF717" s="109"/>
      <c r="BG717" s="109"/>
    </row>
    <row r="718" spans="1:59" ht="14.25" customHeight="1">
      <c r="A718" s="83"/>
      <c r="B718" s="83"/>
      <c r="C718" s="242"/>
      <c r="D718" s="83"/>
      <c r="E718" s="83"/>
      <c r="F718" s="83"/>
      <c r="G718" s="83"/>
      <c r="H718" s="83"/>
      <c r="I718" s="83"/>
      <c r="J718" s="83"/>
      <c r="K718" s="83"/>
      <c r="L718" s="83"/>
      <c r="M718" s="83"/>
      <c r="N718" s="83"/>
      <c r="O718" s="83"/>
      <c r="P718" s="83"/>
      <c r="Q718" s="83"/>
      <c r="R718" s="83"/>
      <c r="S718" s="83"/>
      <c r="T718" s="83"/>
      <c r="U718" s="83"/>
      <c r="V718" s="83"/>
      <c r="W718" s="83"/>
      <c r="X718" s="83"/>
      <c r="Y718" s="83"/>
      <c r="Z718" s="244"/>
      <c r="AA718" s="245"/>
      <c r="AB718" s="244"/>
      <c r="AC718" s="83"/>
      <c r="AD718" s="83"/>
      <c r="AE718" s="83"/>
      <c r="AF718" s="83"/>
      <c r="AG718" s="83"/>
      <c r="AH718" s="83"/>
      <c r="AI718" s="83"/>
      <c r="AJ718" s="83"/>
      <c r="AK718" s="83"/>
      <c r="AL718" s="83"/>
      <c r="AM718" s="250"/>
      <c r="AN718" s="34"/>
      <c r="AO718" s="109"/>
      <c r="AP718" s="109"/>
      <c r="AQ718" s="109"/>
      <c r="AR718" s="109"/>
      <c r="AS718" s="109"/>
      <c r="AT718" s="109"/>
      <c r="AU718" s="109"/>
      <c r="AV718" s="109"/>
      <c r="AW718" s="109"/>
      <c r="AX718" s="109"/>
      <c r="AY718" s="109"/>
      <c r="AZ718" s="109"/>
      <c r="BA718" s="109"/>
      <c r="BB718" s="109"/>
      <c r="BC718" s="109"/>
      <c r="BD718" s="109"/>
      <c r="BE718" s="109"/>
      <c r="BF718" s="109"/>
      <c r="BG718" s="109"/>
    </row>
    <row r="719" spans="1:59" ht="14.25" customHeight="1">
      <c r="A719" s="83"/>
      <c r="B719" s="83"/>
      <c r="C719" s="242"/>
      <c r="D719" s="83"/>
      <c r="E719" s="83"/>
      <c r="F719" s="83"/>
      <c r="G719" s="83"/>
      <c r="H719" s="83"/>
      <c r="I719" s="83"/>
      <c r="J719" s="83"/>
      <c r="K719" s="83"/>
      <c r="L719" s="83"/>
      <c r="M719" s="83"/>
      <c r="N719" s="83"/>
      <c r="O719" s="83"/>
      <c r="P719" s="83"/>
      <c r="Q719" s="83"/>
      <c r="R719" s="83"/>
      <c r="S719" s="83"/>
      <c r="T719" s="83"/>
      <c r="U719" s="83"/>
      <c r="V719" s="83"/>
      <c r="W719" s="83"/>
      <c r="X719" s="83"/>
      <c r="Y719" s="83"/>
      <c r="Z719" s="244"/>
      <c r="AA719" s="245"/>
      <c r="AB719" s="244"/>
      <c r="AC719" s="83"/>
      <c r="AD719" s="83"/>
      <c r="AE719" s="83"/>
      <c r="AF719" s="83"/>
      <c r="AG719" s="83"/>
      <c r="AH719" s="83"/>
      <c r="AI719" s="83"/>
      <c r="AJ719" s="83"/>
      <c r="AK719" s="83"/>
      <c r="AL719" s="83"/>
      <c r="AM719" s="250"/>
      <c r="AN719" s="34"/>
      <c r="AO719" s="109"/>
      <c r="AP719" s="109"/>
      <c r="AQ719" s="109"/>
      <c r="AR719" s="109"/>
      <c r="AS719" s="109"/>
      <c r="AT719" s="109"/>
      <c r="AU719" s="109"/>
      <c r="AV719" s="109"/>
      <c r="AW719" s="109"/>
      <c r="AX719" s="109"/>
      <c r="AY719" s="109"/>
      <c r="AZ719" s="109"/>
      <c r="BA719" s="109"/>
      <c r="BB719" s="109"/>
      <c r="BC719" s="109"/>
      <c r="BD719" s="109"/>
      <c r="BE719" s="109"/>
      <c r="BF719" s="109"/>
      <c r="BG719" s="109"/>
    </row>
    <row r="720" spans="1:59" ht="14.25" customHeight="1">
      <c r="A720" s="83"/>
      <c r="B720" s="83"/>
      <c r="C720" s="242"/>
      <c r="D720" s="83"/>
      <c r="E720" s="83"/>
      <c r="F720" s="83"/>
      <c r="G720" s="83"/>
      <c r="H720" s="83"/>
      <c r="I720" s="83"/>
      <c r="J720" s="83"/>
      <c r="K720" s="83"/>
      <c r="L720" s="83"/>
      <c r="M720" s="83"/>
      <c r="N720" s="83"/>
      <c r="O720" s="83"/>
      <c r="P720" s="83"/>
      <c r="Q720" s="83"/>
      <c r="R720" s="83"/>
      <c r="S720" s="83"/>
      <c r="T720" s="83"/>
      <c r="U720" s="83"/>
      <c r="V720" s="83"/>
      <c r="W720" s="83"/>
      <c r="X720" s="83"/>
      <c r="Y720" s="83"/>
      <c r="Z720" s="244"/>
      <c r="AA720" s="245"/>
      <c r="AB720" s="244"/>
      <c r="AC720" s="83"/>
      <c r="AD720" s="83"/>
      <c r="AE720" s="83"/>
      <c r="AF720" s="83"/>
      <c r="AG720" s="83"/>
      <c r="AH720" s="83"/>
      <c r="AI720" s="83"/>
      <c r="AJ720" s="83"/>
      <c r="AK720" s="83"/>
      <c r="AL720" s="83"/>
      <c r="AM720" s="250"/>
      <c r="AN720" s="34"/>
      <c r="AO720" s="109"/>
      <c r="AP720" s="109"/>
      <c r="AQ720" s="109"/>
      <c r="AR720" s="109"/>
      <c r="AS720" s="109"/>
      <c r="AT720" s="109"/>
      <c r="AU720" s="109"/>
      <c r="AV720" s="109"/>
      <c r="AW720" s="109"/>
      <c r="AX720" s="109"/>
      <c r="AY720" s="109"/>
      <c r="AZ720" s="109"/>
      <c r="BA720" s="109"/>
      <c r="BB720" s="109"/>
      <c r="BC720" s="109"/>
      <c r="BD720" s="109"/>
      <c r="BE720" s="109"/>
      <c r="BF720" s="109"/>
      <c r="BG720" s="109"/>
    </row>
    <row r="721" spans="1:59" ht="14.25" customHeight="1">
      <c r="A721" s="83"/>
      <c r="B721" s="83"/>
      <c r="C721" s="242"/>
      <c r="D721" s="83"/>
      <c r="E721" s="83"/>
      <c r="F721" s="83"/>
      <c r="G721" s="83"/>
      <c r="H721" s="83"/>
      <c r="I721" s="83"/>
      <c r="J721" s="83"/>
      <c r="K721" s="83"/>
      <c r="L721" s="83"/>
      <c r="M721" s="83"/>
      <c r="N721" s="83"/>
      <c r="O721" s="83"/>
      <c r="P721" s="83"/>
      <c r="Q721" s="83"/>
      <c r="R721" s="83"/>
      <c r="S721" s="83"/>
      <c r="T721" s="83"/>
      <c r="U721" s="83"/>
      <c r="V721" s="83"/>
      <c r="W721" s="83"/>
      <c r="X721" s="83"/>
      <c r="Y721" s="83"/>
      <c r="Z721" s="244"/>
      <c r="AA721" s="245"/>
      <c r="AB721" s="244"/>
      <c r="AC721" s="83"/>
      <c r="AD721" s="83"/>
      <c r="AE721" s="83"/>
      <c r="AF721" s="83"/>
      <c r="AG721" s="83"/>
      <c r="AH721" s="83"/>
      <c r="AI721" s="83"/>
      <c r="AJ721" s="83"/>
      <c r="AK721" s="83"/>
      <c r="AL721" s="83"/>
      <c r="AM721" s="250"/>
      <c r="AN721" s="34"/>
      <c r="AO721" s="109"/>
      <c r="AP721" s="109"/>
      <c r="AQ721" s="109"/>
      <c r="AR721" s="109"/>
      <c r="AS721" s="109"/>
      <c r="AT721" s="109"/>
      <c r="AU721" s="109"/>
      <c r="AV721" s="109"/>
      <c r="AW721" s="109"/>
      <c r="AX721" s="109"/>
      <c r="AY721" s="109"/>
      <c r="AZ721" s="109"/>
      <c r="BA721" s="109"/>
      <c r="BB721" s="109"/>
      <c r="BC721" s="109"/>
      <c r="BD721" s="109"/>
      <c r="BE721" s="109"/>
      <c r="BF721" s="109"/>
      <c r="BG721" s="109"/>
    </row>
    <row r="722" spans="1:59" ht="14.25" customHeight="1">
      <c r="A722" s="83"/>
      <c r="B722" s="83"/>
      <c r="C722" s="242"/>
      <c r="D722" s="83"/>
      <c r="E722" s="83"/>
      <c r="F722" s="83"/>
      <c r="G722" s="83"/>
      <c r="H722" s="83"/>
      <c r="I722" s="83"/>
      <c r="J722" s="83"/>
      <c r="K722" s="83"/>
      <c r="L722" s="83"/>
      <c r="M722" s="83"/>
      <c r="N722" s="83"/>
      <c r="O722" s="83"/>
      <c r="P722" s="83"/>
      <c r="Q722" s="83"/>
      <c r="R722" s="83"/>
      <c r="S722" s="83"/>
      <c r="T722" s="83"/>
      <c r="U722" s="83"/>
      <c r="V722" s="83"/>
      <c r="W722" s="83"/>
      <c r="X722" s="83"/>
      <c r="Y722" s="83"/>
      <c r="Z722" s="244"/>
      <c r="AA722" s="245"/>
      <c r="AB722" s="244"/>
      <c r="AC722" s="83"/>
      <c r="AD722" s="83"/>
      <c r="AE722" s="83"/>
      <c r="AF722" s="83"/>
      <c r="AG722" s="83"/>
      <c r="AH722" s="83"/>
      <c r="AI722" s="83"/>
      <c r="AJ722" s="83"/>
      <c r="AK722" s="83"/>
      <c r="AL722" s="83"/>
      <c r="AM722" s="250"/>
      <c r="AN722" s="34"/>
      <c r="AO722" s="109"/>
      <c r="AP722" s="109"/>
      <c r="AQ722" s="109"/>
      <c r="AR722" s="109"/>
      <c r="AS722" s="109"/>
      <c r="AT722" s="109"/>
      <c r="AU722" s="109"/>
      <c r="AV722" s="109"/>
      <c r="AW722" s="109"/>
      <c r="AX722" s="109"/>
      <c r="AY722" s="109"/>
      <c r="AZ722" s="109"/>
      <c r="BA722" s="109"/>
      <c r="BB722" s="109"/>
      <c r="BC722" s="109"/>
      <c r="BD722" s="109"/>
      <c r="BE722" s="109"/>
      <c r="BF722" s="109"/>
      <c r="BG722" s="109"/>
    </row>
    <row r="723" spans="1:59" ht="14.25" customHeight="1">
      <c r="A723" s="83"/>
      <c r="B723" s="83"/>
      <c r="C723" s="242"/>
      <c r="D723" s="83"/>
      <c r="E723" s="83"/>
      <c r="F723" s="83"/>
      <c r="G723" s="83"/>
      <c r="H723" s="83"/>
      <c r="I723" s="83"/>
      <c r="J723" s="83"/>
      <c r="K723" s="83"/>
      <c r="L723" s="83"/>
      <c r="M723" s="83"/>
      <c r="N723" s="83"/>
      <c r="O723" s="83"/>
      <c r="P723" s="83"/>
      <c r="Q723" s="83"/>
      <c r="R723" s="83"/>
      <c r="S723" s="83"/>
      <c r="T723" s="83"/>
      <c r="U723" s="83"/>
      <c r="V723" s="83"/>
      <c r="W723" s="83"/>
      <c r="X723" s="83"/>
      <c r="Y723" s="83"/>
      <c r="Z723" s="244"/>
      <c r="AA723" s="245"/>
      <c r="AB723" s="244"/>
      <c r="AC723" s="83"/>
      <c r="AD723" s="83"/>
      <c r="AE723" s="83"/>
      <c r="AF723" s="83"/>
      <c r="AG723" s="83"/>
      <c r="AH723" s="83"/>
      <c r="AI723" s="83"/>
      <c r="AJ723" s="83"/>
      <c r="AK723" s="83"/>
      <c r="AL723" s="83"/>
      <c r="AM723" s="250"/>
      <c r="AN723" s="34"/>
      <c r="AO723" s="109"/>
      <c r="AP723" s="109"/>
      <c r="AQ723" s="109"/>
      <c r="AR723" s="109"/>
      <c r="AS723" s="109"/>
      <c r="AT723" s="109"/>
      <c r="AU723" s="109"/>
      <c r="AV723" s="109"/>
      <c r="AW723" s="109"/>
      <c r="AX723" s="109"/>
      <c r="AY723" s="109"/>
      <c r="AZ723" s="109"/>
      <c r="BA723" s="109"/>
      <c r="BB723" s="109"/>
      <c r="BC723" s="109"/>
      <c r="BD723" s="109"/>
      <c r="BE723" s="109"/>
      <c r="BF723" s="109"/>
      <c r="BG723" s="109"/>
    </row>
    <row r="724" spans="1:59" ht="14.25" customHeight="1">
      <c r="A724" s="83"/>
      <c r="B724" s="83"/>
      <c r="C724" s="242"/>
      <c r="D724" s="83"/>
      <c r="E724" s="83"/>
      <c r="F724" s="83"/>
      <c r="G724" s="83"/>
      <c r="H724" s="83"/>
      <c r="I724" s="83"/>
      <c r="J724" s="83"/>
      <c r="K724" s="83"/>
      <c r="L724" s="83"/>
      <c r="M724" s="83"/>
      <c r="N724" s="83"/>
      <c r="O724" s="83"/>
      <c r="P724" s="83"/>
      <c r="Q724" s="83"/>
      <c r="R724" s="83"/>
      <c r="S724" s="83"/>
      <c r="T724" s="83"/>
      <c r="U724" s="83"/>
      <c r="V724" s="83"/>
      <c r="W724" s="83"/>
      <c r="X724" s="83"/>
      <c r="Y724" s="83"/>
      <c r="Z724" s="244"/>
      <c r="AA724" s="245"/>
      <c r="AB724" s="244"/>
      <c r="AC724" s="83"/>
      <c r="AD724" s="83"/>
      <c r="AE724" s="83"/>
      <c r="AF724" s="83"/>
      <c r="AG724" s="83"/>
      <c r="AH724" s="83"/>
      <c r="AI724" s="83"/>
      <c r="AJ724" s="83"/>
      <c r="AK724" s="83"/>
      <c r="AL724" s="83"/>
      <c r="AM724" s="250"/>
      <c r="AN724" s="34"/>
      <c r="AO724" s="109"/>
      <c r="AP724" s="109"/>
      <c r="AQ724" s="109"/>
      <c r="AR724" s="109"/>
      <c r="AS724" s="109"/>
      <c r="AT724" s="109"/>
      <c r="AU724" s="109"/>
      <c r="AV724" s="109"/>
      <c r="AW724" s="109"/>
      <c r="AX724" s="109"/>
      <c r="AY724" s="109"/>
      <c r="AZ724" s="109"/>
      <c r="BA724" s="109"/>
      <c r="BB724" s="109"/>
      <c r="BC724" s="109"/>
      <c r="BD724" s="109"/>
      <c r="BE724" s="109"/>
      <c r="BF724" s="109"/>
      <c r="BG724" s="109"/>
    </row>
    <row r="725" spans="1:59" ht="14.25" customHeight="1">
      <c r="A725" s="83"/>
      <c r="B725" s="83"/>
      <c r="C725" s="242"/>
      <c r="D725" s="83"/>
      <c r="E725" s="83"/>
      <c r="F725" s="83"/>
      <c r="G725" s="83"/>
      <c r="H725" s="83"/>
      <c r="I725" s="83"/>
      <c r="J725" s="83"/>
      <c r="K725" s="83"/>
      <c r="L725" s="83"/>
      <c r="M725" s="83"/>
      <c r="N725" s="83"/>
      <c r="O725" s="83"/>
      <c r="P725" s="83"/>
      <c r="Q725" s="83"/>
      <c r="R725" s="83"/>
      <c r="S725" s="83"/>
      <c r="T725" s="83"/>
      <c r="U725" s="83"/>
      <c r="V725" s="83"/>
      <c r="W725" s="83"/>
      <c r="X725" s="83"/>
      <c r="Y725" s="83"/>
      <c r="Z725" s="244"/>
      <c r="AA725" s="245"/>
      <c r="AB725" s="244"/>
      <c r="AC725" s="83"/>
      <c r="AD725" s="83"/>
      <c r="AE725" s="83"/>
      <c r="AF725" s="83"/>
      <c r="AG725" s="83"/>
      <c r="AH725" s="83"/>
      <c r="AI725" s="83"/>
      <c r="AJ725" s="83"/>
      <c r="AK725" s="83"/>
      <c r="AL725" s="83"/>
      <c r="AM725" s="250"/>
      <c r="AN725" s="34"/>
      <c r="AO725" s="109"/>
      <c r="AP725" s="109"/>
      <c r="AQ725" s="109"/>
      <c r="AR725" s="109"/>
      <c r="AS725" s="109"/>
      <c r="AT725" s="109"/>
      <c r="AU725" s="109"/>
      <c r="AV725" s="109"/>
      <c r="AW725" s="109"/>
      <c r="AX725" s="109"/>
      <c r="AY725" s="109"/>
      <c r="AZ725" s="109"/>
      <c r="BA725" s="109"/>
      <c r="BB725" s="109"/>
      <c r="BC725" s="109"/>
      <c r="BD725" s="109"/>
      <c r="BE725" s="109"/>
      <c r="BF725" s="109"/>
      <c r="BG725" s="109"/>
    </row>
    <row r="726" spans="1:59" ht="14.25" customHeight="1">
      <c r="A726" s="83"/>
      <c r="B726" s="83"/>
      <c r="C726" s="242"/>
      <c r="D726" s="83"/>
      <c r="E726" s="83"/>
      <c r="F726" s="83"/>
      <c r="G726" s="83"/>
      <c r="H726" s="83"/>
      <c r="I726" s="83"/>
      <c r="J726" s="83"/>
      <c r="K726" s="83"/>
      <c r="L726" s="83"/>
      <c r="M726" s="83"/>
      <c r="N726" s="83"/>
      <c r="O726" s="83"/>
      <c r="P726" s="83"/>
      <c r="Q726" s="83"/>
      <c r="R726" s="83"/>
      <c r="S726" s="83"/>
      <c r="T726" s="83"/>
      <c r="U726" s="83"/>
      <c r="V726" s="83"/>
      <c r="W726" s="83"/>
      <c r="X726" s="83"/>
      <c r="Y726" s="83"/>
      <c r="Z726" s="244"/>
      <c r="AA726" s="245"/>
      <c r="AB726" s="244"/>
      <c r="AC726" s="83"/>
      <c r="AD726" s="83"/>
      <c r="AE726" s="83"/>
      <c r="AF726" s="83"/>
      <c r="AG726" s="83"/>
      <c r="AH726" s="83"/>
      <c r="AI726" s="83"/>
      <c r="AJ726" s="83"/>
      <c r="AK726" s="83"/>
      <c r="AL726" s="83"/>
      <c r="AM726" s="250"/>
      <c r="AN726" s="34"/>
      <c r="AO726" s="109"/>
      <c r="AP726" s="109"/>
      <c r="AQ726" s="109"/>
      <c r="AR726" s="109"/>
      <c r="AS726" s="109"/>
      <c r="AT726" s="109"/>
      <c r="AU726" s="109"/>
      <c r="AV726" s="109"/>
      <c r="AW726" s="109"/>
      <c r="AX726" s="109"/>
      <c r="AY726" s="109"/>
      <c r="AZ726" s="109"/>
      <c r="BA726" s="109"/>
      <c r="BB726" s="109"/>
      <c r="BC726" s="109"/>
      <c r="BD726" s="109"/>
      <c r="BE726" s="109"/>
      <c r="BF726" s="109"/>
      <c r="BG726" s="109"/>
    </row>
    <row r="727" spans="1:59" ht="14.25" customHeight="1">
      <c r="A727" s="83"/>
      <c r="B727" s="83"/>
      <c r="C727" s="242"/>
      <c r="D727" s="83"/>
      <c r="E727" s="83"/>
      <c r="F727" s="83"/>
      <c r="G727" s="83"/>
      <c r="H727" s="83"/>
      <c r="I727" s="83"/>
      <c r="J727" s="83"/>
      <c r="K727" s="83"/>
      <c r="L727" s="83"/>
      <c r="M727" s="83"/>
      <c r="N727" s="83"/>
      <c r="O727" s="83"/>
      <c r="P727" s="83"/>
      <c r="Q727" s="83"/>
      <c r="R727" s="83"/>
      <c r="S727" s="83"/>
      <c r="T727" s="83"/>
      <c r="U727" s="83"/>
      <c r="V727" s="83"/>
      <c r="W727" s="83"/>
      <c r="X727" s="83"/>
      <c r="Y727" s="83"/>
      <c r="Z727" s="244"/>
      <c r="AA727" s="245"/>
      <c r="AB727" s="244"/>
      <c r="AC727" s="83"/>
      <c r="AD727" s="83"/>
      <c r="AE727" s="83"/>
      <c r="AF727" s="83"/>
      <c r="AG727" s="83"/>
      <c r="AH727" s="83"/>
      <c r="AI727" s="83"/>
      <c r="AJ727" s="83"/>
      <c r="AK727" s="83"/>
      <c r="AL727" s="83"/>
      <c r="AM727" s="250"/>
      <c r="AN727" s="34"/>
      <c r="AO727" s="109"/>
      <c r="AP727" s="109"/>
      <c r="AQ727" s="109"/>
      <c r="AR727" s="109"/>
      <c r="AS727" s="109"/>
      <c r="AT727" s="109"/>
      <c r="AU727" s="109"/>
      <c r="AV727" s="109"/>
      <c r="AW727" s="109"/>
      <c r="AX727" s="109"/>
      <c r="AY727" s="109"/>
      <c r="AZ727" s="109"/>
      <c r="BA727" s="109"/>
      <c r="BB727" s="109"/>
      <c r="BC727" s="109"/>
      <c r="BD727" s="109"/>
      <c r="BE727" s="109"/>
      <c r="BF727" s="109"/>
      <c r="BG727" s="109"/>
    </row>
    <row r="728" spans="1:59" ht="14.25" customHeight="1">
      <c r="A728" s="83"/>
      <c r="B728" s="83"/>
      <c r="C728" s="242"/>
      <c r="D728" s="83"/>
      <c r="E728" s="83"/>
      <c r="F728" s="83"/>
      <c r="G728" s="83"/>
      <c r="H728" s="83"/>
      <c r="I728" s="83"/>
      <c r="J728" s="83"/>
      <c r="K728" s="83"/>
      <c r="L728" s="83"/>
      <c r="M728" s="83"/>
      <c r="N728" s="83"/>
      <c r="O728" s="83"/>
      <c r="P728" s="83"/>
      <c r="Q728" s="83"/>
      <c r="R728" s="83"/>
      <c r="S728" s="83"/>
      <c r="T728" s="83"/>
      <c r="U728" s="83"/>
      <c r="V728" s="83"/>
      <c r="W728" s="83"/>
      <c r="X728" s="83"/>
      <c r="Y728" s="83"/>
      <c r="Z728" s="244"/>
      <c r="AA728" s="245"/>
      <c r="AB728" s="244"/>
      <c r="AC728" s="83"/>
      <c r="AD728" s="83"/>
      <c r="AE728" s="83"/>
      <c r="AF728" s="83"/>
      <c r="AG728" s="83"/>
      <c r="AH728" s="83"/>
      <c r="AI728" s="83"/>
      <c r="AJ728" s="83"/>
      <c r="AK728" s="83"/>
      <c r="AL728" s="83"/>
      <c r="AM728" s="250"/>
      <c r="AN728" s="34"/>
      <c r="AO728" s="109"/>
      <c r="AP728" s="109"/>
      <c r="AQ728" s="109"/>
      <c r="AR728" s="109"/>
      <c r="AS728" s="109"/>
      <c r="AT728" s="109"/>
      <c r="AU728" s="109"/>
      <c r="AV728" s="109"/>
      <c r="AW728" s="109"/>
      <c r="AX728" s="109"/>
      <c r="AY728" s="109"/>
      <c r="AZ728" s="109"/>
      <c r="BA728" s="109"/>
      <c r="BB728" s="109"/>
      <c r="BC728" s="109"/>
      <c r="BD728" s="109"/>
      <c r="BE728" s="109"/>
      <c r="BF728" s="109"/>
      <c r="BG728" s="109"/>
    </row>
    <row r="729" spans="1:59" ht="14.25" customHeight="1">
      <c r="A729" s="83"/>
      <c r="B729" s="83"/>
      <c r="C729" s="242"/>
      <c r="D729" s="83"/>
      <c r="E729" s="83"/>
      <c r="F729" s="83"/>
      <c r="G729" s="83"/>
      <c r="H729" s="83"/>
      <c r="I729" s="83"/>
      <c r="J729" s="83"/>
      <c r="K729" s="83"/>
      <c r="L729" s="83"/>
      <c r="M729" s="83"/>
      <c r="N729" s="83"/>
      <c r="O729" s="83"/>
      <c r="P729" s="83"/>
      <c r="Q729" s="83"/>
      <c r="R729" s="83"/>
      <c r="S729" s="83"/>
      <c r="T729" s="83"/>
      <c r="U729" s="83"/>
      <c r="V729" s="83"/>
      <c r="W729" s="83"/>
      <c r="X729" s="83"/>
      <c r="Y729" s="83"/>
      <c r="Z729" s="244"/>
      <c r="AA729" s="245"/>
      <c r="AB729" s="244"/>
      <c r="AC729" s="83"/>
      <c r="AD729" s="83"/>
      <c r="AE729" s="83"/>
      <c r="AF729" s="83"/>
      <c r="AG729" s="83"/>
      <c r="AH729" s="83"/>
      <c r="AI729" s="83"/>
      <c r="AJ729" s="83"/>
      <c r="AK729" s="83"/>
      <c r="AL729" s="83"/>
      <c r="AM729" s="250"/>
      <c r="AN729" s="34"/>
      <c r="AO729" s="109"/>
      <c r="AP729" s="109"/>
      <c r="AQ729" s="109"/>
      <c r="AR729" s="109"/>
      <c r="AS729" s="109"/>
      <c r="AT729" s="109"/>
      <c r="AU729" s="109"/>
      <c r="AV729" s="109"/>
      <c r="AW729" s="109"/>
      <c r="AX729" s="109"/>
      <c r="AY729" s="109"/>
      <c r="AZ729" s="109"/>
      <c r="BA729" s="109"/>
      <c r="BB729" s="109"/>
      <c r="BC729" s="109"/>
      <c r="BD729" s="109"/>
      <c r="BE729" s="109"/>
      <c r="BF729" s="109"/>
      <c r="BG729" s="109"/>
    </row>
    <row r="730" spans="1:59" ht="14.25" customHeight="1">
      <c r="A730" s="83"/>
      <c r="B730" s="83"/>
      <c r="C730" s="242"/>
      <c r="D730" s="83"/>
      <c r="E730" s="83"/>
      <c r="F730" s="83"/>
      <c r="G730" s="83"/>
      <c r="H730" s="83"/>
      <c r="I730" s="83"/>
      <c r="J730" s="83"/>
      <c r="K730" s="83"/>
      <c r="L730" s="83"/>
      <c r="M730" s="83"/>
      <c r="N730" s="83"/>
      <c r="O730" s="83"/>
      <c r="P730" s="83"/>
      <c r="Q730" s="83"/>
      <c r="R730" s="83"/>
      <c r="S730" s="83"/>
      <c r="T730" s="83"/>
      <c r="U730" s="83"/>
      <c r="V730" s="83"/>
      <c r="W730" s="83"/>
      <c r="X730" s="83"/>
      <c r="Y730" s="83"/>
      <c r="Z730" s="244"/>
      <c r="AA730" s="245"/>
      <c r="AB730" s="244"/>
      <c r="AC730" s="83"/>
      <c r="AD730" s="83"/>
      <c r="AE730" s="83"/>
      <c r="AF730" s="83"/>
      <c r="AG730" s="83"/>
      <c r="AH730" s="83"/>
      <c r="AI730" s="83"/>
      <c r="AJ730" s="83"/>
      <c r="AK730" s="83"/>
      <c r="AL730" s="83"/>
      <c r="AM730" s="250"/>
      <c r="AN730" s="34"/>
      <c r="AO730" s="109"/>
      <c r="AP730" s="109"/>
      <c r="AQ730" s="109"/>
      <c r="AR730" s="109"/>
      <c r="AS730" s="109"/>
      <c r="AT730" s="109"/>
      <c r="AU730" s="109"/>
      <c r="AV730" s="109"/>
      <c r="AW730" s="109"/>
      <c r="AX730" s="109"/>
      <c r="AY730" s="109"/>
      <c r="AZ730" s="109"/>
      <c r="BA730" s="109"/>
      <c r="BB730" s="109"/>
      <c r="BC730" s="109"/>
      <c r="BD730" s="109"/>
      <c r="BE730" s="109"/>
      <c r="BF730" s="109"/>
      <c r="BG730" s="109"/>
    </row>
    <row r="731" spans="1:59" ht="14.25" customHeight="1">
      <c r="A731" s="83"/>
      <c r="B731" s="83"/>
      <c r="C731" s="242"/>
      <c r="D731" s="83"/>
      <c r="E731" s="83"/>
      <c r="F731" s="83"/>
      <c r="G731" s="83"/>
      <c r="H731" s="83"/>
      <c r="I731" s="83"/>
      <c r="J731" s="83"/>
      <c r="K731" s="83"/>
      <c r="L731" s="83"/>
      <c r="M731" s="83"/>
      <c r="N731" s="83"/>
      <c r="O731" s="83"/>
      <c r="P731" s="83"/>
      <c r="Q731" s="83"/>
      <c r="R731" s="83"/>
      <c r="S731" s="83"/>
      <c r="T731" s="83"/>
      <c r="U731" s="83"/>
      <c r="V731" s="83"/>
      <c r="W731" s="83"/>
      <c r="X731" s="83"/>
      <c r="Y731" s="83"/>
      <c r="Z731" s="244"/>
      <c r="AA731" s="245"/>
      <c r="AB731" s="244"/>
      <c r="AC731" s="83"/>
      <c r="AD731" s="83"/>
      <c r="AE731" s="83"/>
      <c r="AF731" s="83"/>
      <c r="AG731" s="83"/>
      <c r="AH731" s="83"/>
      <c r="AI731" s="83"/>
      <c r="AJ731" s="83"/>
      <c r="AK731" s="83"/>
      <c r="AL731" s="83"/>
      <c r="AM731" s="250"/>
      <c r="AN731" s="34"/>
      <c r="AO731" s="109"/>
      <c r="AP731" s="109"/>
      <c r="AQ731" s="109"/>
      <c r="AR731" s="109"/>
      <c r="AS731" s="109"/>
      <c r="AT731" s="109"/>
      <c r="AU731" s="109"/>
      <c r="AV731" s="109"/>
      <c r="AW731" s="109"/>
      <c r="AX731" s="109"/>
      <c r="AY731" s="109"/>
      <c r="AZ731" s="109"/>
      <c r="BA731" s="109"/>
      <c r="BB731" s="109"/>
      <c r="BC731" s="109"/>
      <c r="BD731" s="109"/>
      <c r="BE731" s="109"/>
      <c r="BF731" s="109"/>
      <c r="BG731" s="109"/>
    </row>
    <row r="732" spans="1:59" ht="14.25" customHeight="1">
      <c r="A732" s="83"/>
      <c r="B732" s="83"/>
      <c r="C732" s="242"/>
      <c r="D732" s="83"/>
      <c r="E732" s="83"/>
      <c r="F732" s="83"/>
      <c r="G732" s="83"/>
      <c r="H732" s="83"/>
      <c r="I732" s="83"/>
      <c r="J732" s="83"/>
      <c r="K732" s="83"/>
      <c r="L732" s="83"/>
      <c r="M732" s="83"/>
      <c r="N732" s="83"/>
      <c r="O732" s="83"/>
      <c r="P732" s="83"/>
      <c r="Q732" s="83"/>
      <c r="R732" s="83"/>
      <c r="S732" s="83"/>
      <c r="T732" s="83"/>
      <c r="U732" s="83"/>
      <c r="V732" s="83"/>
      <c r="W732" s="83"/>
      <c r="X732" s="83"/>
      <c r="Y732" s="83"/>
      <c r="Z732" s="244"/>
      <c r="AA732" s="245"/>
      <c r="AB732" s="244"/>
      <c r="AC732" s="83"/>
      <c r="AD732" s="83"/>
      <c r="AE732" s="83"/>
      <c r="AF732" s="83"/>
      <c r="AG732" s="83"/>
      <c r="AH732" s="83"/>
      <c r="AI732" s="83"/>
      <c r="AJ732" s="83"/>
      <c r="AK732" s="83"/>
      <c r="AL732" s="83"/>
      <c r="AM732" s="250"/>
      <c r="AN732" s="34"/>
      <c r="AO732" s="109"/>
      <c r="AP732" s="109"/>
      <c r="AQ732" s="109"/>
      <c r="AR732" s="109"/>
      <c r="AS732" s="109"/>
      <c r="AT732" s="109"/>
      <c r="AU732" s="109"/>
      <c r="AV732" s="109"/>
      <c r="AW732" s="109"/>
      <c r="AX732" s="109"/>
      <c r="AY732" s="109"/>
      <c r="AZ732" s="109"/>
      <c r="BA732" s="109"/>
      <c r="BB732" s="109"/>
      <c r="BC732" s="109"/>
      <c r="BD732" s="109"/>
      <c r="BE732" s="109"/>
      <c r="BF732" s="109"/>
      <c r="BG732" s="109"/>
    </row>
    <row r="733" spans="1:59" ht="14.25" customHeight="1">
      <c r="A733" s="83"/>
      <c r="B733" s="83"/>
      <c r="C733" s="242"/>
      <c r="D733" s="83"/>
      <c r="E733" s="83"/>
      <c r="F733" s="83"/>
      <c r="G733" s="83"/>
      <c r="H733" s="83"/>
      <c r="I733" s="83"/>
      <c r="J733" s="83"/>
      <c r="K733" s="83"/>
      <c r="L733" s="83"/>
      <c r="M733" s="83"/>
      <c r="N733" s="83"/>
      <c r="O733" s="83"/>
      <c r="P733" s="83"/>
      <c r="Q733" s="83"/>
      <c r="R733" s="83"/>
      <c r="S733" s="83"/>
      <c r="T733" s="83"/>
      <c r="U733" s="83"/>
      <c r="V733" s="83"/>
      <c r="W733" s="83"/>
      <c r="X733" s="83"/>
      <c r="Y733" s="83"/>
      <c r="Z733" s="244"/>
      <c r="AA733" s="245"/>
      <c r="AB733" s="244"/>
      <c r="AC733" s="83"/>
      <c r="AD733" s="83"/>
      <c r="AE733" s="83"/>
      <c r="AF733" s="83"/>
      <c r="AG733" s="83"/>
      <c r="AH733" s="83"/>
      <c r="AI733" s="83"/>
      <c r="AJ733" s="83"/>
      <c r="AK733" s="83"/>
      <c r="AL733" s="83"/>
      <c r="AM733" s="250"/>
      <c r="AN733" s="34"/>
      <c r="AO733" s="109"/>
      <c r="AP733" s="109"/>
      <c r="AQ733" s="109"/>
      <c r="AR733" s="109"/>
      <c r="AS733" s="109"/>
      <c r="AT733" s="109"/>
      <c r="AU733" s="109"/>
      <c r="AV733" s="109"/>
      <c r="AW733" s="109"/>
      <c r="AX733" s="109"/>
      <c r="AY733" s="109"/>
      <c r="AZ733" s="109"/>
      <c r="BA733" s="109"/>
      <c r="BB733" s="109"/>
      <c r="BC733" s="109"/>
      <c r="BD733" s="109"/>
      <c r="BE733" s="109"/>
      <c r="BF733" s="109"/>
      <c r="BG733" s="109"/>
    </row>
    <row r="734" spans="1:59" ht="14.25" customHeight="1">
      <c r="A734" s="83"/>
      <c r="B734" s="83"/>
      <c r="C734" s="242"/>
      <c r="D734" s="83"/>
      <c r="E734" s="83"/>
      <c r="F734" s="83"/>
      <c r="G734" s="83"/>
      <c r="H734" s="83"/>
      <c r="I734" s="83"/>
      <c r="J734" s="83"/>
      <c r="K734" s="83"/>
      <c r="L734" s="83"/>
      <c r="M734" s="83"/>
      <c r="N734" s="83"/>
      <c r="O734" s="83"/>
      <c r="P734" s="83"/>
      <c r="Q734" s="83"/>
      <c r="R734" s="83"/>
      <c r="S734" s="83"/>
      <c r="T734" s="83"/>
      <c r="U734" s="83"/>
      <c r="V734" s="83"/>
      <c r="W734" s="83"/>
      <c r="X734" s="83"/>
      <c r="Y734" s="83"/>
      <c r="Z734" s="244"/>
      <c r="AA734" s="245"/>
      <c r="AB734" s="244"/>
      <c r="AC734" s="83"/>
      <c r="AD734" s="83"/>
      <c r="AE734" s="83"/>
      <c r="AF734" s="83"/>
      <c r="AG734" s="83"/>
      <c r="AH734" s="83"/>
      <c r="AI734" s="83"/>
      <c r="AJ734" s="83"/>
      <c r="AK734" s="83"/>
      <c r="AL734" s="83"/>
      <c r="AM734" s="250"/>
      <c r="AN734" s="34"/>
      <c r="AO734" s="109"/>
      <c r="AP734" s="109"/>
      <c r="AQ734" s="109"/>
      <c r="AR734" s="109"/>
      <c r="AS734" s="109"/>
      <c r="AT734" s="109"/>
      <c r="AU734" s="109"/>
      <c r="AV734" s="109"/>
      <c r="AW734" s="109"/>
      <c r="AX734" s="109"/>
      <c r="AY734" s="109"/>
      <c r="AZ734" s="109"/>
      <c r="BA734" s="109"/>
      <c r="BB734" s="109"/>
      <c r="BC734" s="109"/>
      <c r="BD734" s="109"/>
      <c r="BE734" s="109"/>
      <c r="BF734" s="109"/>
      <c r="BG734" s="109"/>
    </row>
    <row r="735" spans="1:59" ht="14.25" customHeight="1">
      <c r="A735" s="83"/>
      <c r="B735" s="83"/>
      <c r="C735" s="242"/>
      <c r="D735" s="83"/>
      <c r="E735" s="83"/>
      <c r="F735" s="83"/>
      <c r="G735" s="83"/>
      <c r="H735" s="83"/>
      <c r="I735" s="83"/>
      <c r="J735" s="83"/>
      <c r="K735" s="83"/>
      <c r="L735" s="83"/>
      <c r="M735" s="83"/>
      <c r="N735" s="83"/>
      <c r="O735" s="83"/>
      <c r="P735" s="83"/>
      <c r="Q735" s="83"/>
      <c r="R735" s="83"/>
      <c r="S735" s="83"/>
      <c r="T735" s="83"/>
      <c r="U735" s="83"/>
      <c r="V735" s="83"/>
      <c r="W735" s="83"/>
      <c r="X735" s="83"/>
      <c r="Y735" s="83"/>
      <c r="Z735" s="244"/>
      <c r="AA735" s="245"/>
      <c r="AB735" s="244"/>
      <c r="AC735" s="83"/>
      <c r="AD735" s="83"/>
      <c r="AE735" s="83"/>
      <c r="AF735" s="83"/>
      <c r="AG735" s="83"/>
      <c r="AH735" s="83"/>
      <c r="AI735" s="83"/>
      <c r="AJ735" s="83"/>
      <c r="AK735" s="83"/>
      <c r="AL735" s="83"/>
      <c r="AM735" s="250"/>
      <c r="AN735" s="34"/>
      <c r="AO735" s="109"/>
      <c r="AP735" s="109"/>
      <c r="AQ735" s="109"/>
      <c r="AR735" s="109"/>
      <c r="AS735" s="109"/>
      <c r="AT735" s="109"/>
      <c r="AU735" s="109"/>
      <c r="AV735" s="109"/>
      <c r="AW735" s="109"/>
      <c r="AX735" s="109"/>
      <c r="AY735" s="109"/>
      <c r="AZ735" s="109"/>
      <c r="BA735" s="109"/>
      <c r="BB735" s="109"/>
      <c r="BC735" s="109"/>
      <c r="BD735" s="109"/>
      <c r="BE735" s="109"/>
      <c r="BF735" s="109"/>
      <c r="BG735" s="109"/>
    </row>
    <row r="736" spans="1:59" ht="14.25" customHeight="1">
      <c r="A736" s="83"/>
      <c r="B736" s="83"/>
      <c r="C736" s="242"/>
      <c r="D736" s="83"/>
      <c r="E736" s="83"/>
      <c r="F736" s="83"/>
      <c r="G736" s="83"/>
      <c r="H736" s="83"/>
      <c r="I736" s="83"/>
      <c r="J736" s="83"/>
      <c r="K736" s="83"/>
      <c r="L736" s="83"/>
      <c r="M736" s="83"/>
      <c r="N736" s="83"/>
      <c r="O736" s="83"/>
      <c r="P736" s="83"/>
      <c r="Q736" s="83"/>
      <c r="R736" s="83"/>
      <c r="S736" s="83"/>
      <c r="T736" s="83"/>
      <c r="U736" s="83"/>
      <c r="V736" s="83"/>
      <c r="W736" s="83"/>
      <c r="X736" s="83"/>
      <c r="Y736" s="83"/>
      <c r="Z736" s="244"/>
      <c r="AA736" s="245"/>
      <c r="AB736" s="244"/>
      <c r="AC736" s="83"/>
      <c r="AD736" s="83"/>
      <c r="AE736" s="83"/>
      <c r="AF736" s="83"/>
      <c r="AG736" s="83"/>
      <c r="AH736" s="83"/>
      <c r="AI736" s="83"/>
      <c r="AJ736" s="83"/>
      <c r="AK736" s="83"/>
      <c r="AL736" s="83"/>
      <c r="AM736" s="250"/>
      <c r="AN736" s="34"/>
      <c r="AO736" s="109"/>
      <c r="AP736" s="109"/>
      <c r="AQ736" s="109"/>
      <c r="AR736" s="109"/>
      <c r="AS736" s="109"/>
      <c r="AT736" s="109"/>
      <c r="AU736" s="109"/>
      <c r="AV736" s="109"/>
      <c r="AW736" s="109"/>
      <c r="AX736" s="109"/>
      <c r="AY736" s="109"/>
      <c r="AZ736" s="109"/>
      <c r="BA736" s="109"/>
      <c r="BB736" s="109"/>
      <c r="BC736" s="109"/>
      <c r="BD736" s="109"/>
      <c r="BE736" s="109"/>
      <c r="BF736" s="109"/>
      <c r="BG736" s="109"/>
    </row>
    <row r="737" spans="1:59" ht="14.25" customHeight="1">
      <c r="A737" s="83"/>
      <c r="B737" s="83"/>
      <c r="C737" s="242"/>
      <c r="D737" s="83"/>
      <c r="E737" s="83"/>
      <c r="F737" s="83"/>
      <c r="G737" s="83"/>
      <c r="H737" s="83"/>
      <c r="I737" s="83"/>
      <c r="J737" s="83"/>
      <c r="K737" s="83"/>
      <c r="L737" s="83"/>
      <c r="M737" s="83"/>
      <c r="N737" s="83"/>
      <c r="O737" s="83"/>
      <c r="P737" s="83"/>
      <c r="Q737" s="83"/>
      <c r="R737" s="83"/>
      <c r="S737" s="83"/>
      <c r="T737" s="83"/>
      <c r="U737" s="83"/>
      <c r="V737" s="83"/>
      <c r="W737" s="83"/>
      <c r="X737" s="83"/>
      <c r="Y737" s="83"/>
      <c r="Z737" s="244"/>
      <c r="AA737" s="245"/>
      <c r="AB737" s="244"/>
      <c r="AC737" s="83"/>
      <c r="AD737" s="83"/>
      <c r="AE737" s="83"/>
      <c r="AF737" s="83"/>
      <c r="AG737" s="83"/>
      <c r="AH737" s="83"/>
      <c r="AI737" s="83"/>
      <c r="AJ737" s="83"/>
      <c r="AK737" s="83"/>
      <c r="AL737" s="83"/>
      <c r="AM737" s="250"/>
      <c r="AN737" s="34"/>
      <c r="AO737" s="109"/>
      <c r="AP737" s="109"/>
      <c r="AQ737" s="109"/>
      <c r="AR737" s="109"/>
      <c r="AS737" s="109"/>
      <c r="AT737" s="109"/>
      <c r="AU737" s="109"/>
      <c r="AV737" s="109"/>
      <c r="AW737" s="109"/>
      <c r="AX737" s="109"/>
      <c r="AY737" s="109"/>
      <c r="AZ737" s="109"/>
      <c r="BA737" s="109"/>
      <c r="BB737" s="109"/>
      <c r="BC737" s="109"/>
      <c r="BD737" s="109"/>
      <c r="BE737" s="109"/>
      <c r="BF737" s="109"/>
      <c r="BG737" s="109"/>
    </row>
    <row r="738" spans="1:59" ht="14.25" customHeight="1">
      <c r="A738" s="83"/>
      <c r="B738" s="83"/>
      <c r="C738" s="242"/>
      <c r="D738" s="83"/>
      <c r="E738" s="83"/>
      <c r="F738" s="83"/>
      <c r="G738" s="83"/>
      <c r="H738" s="83"/>
      <c r="I738" s="83"/>
      <c r="J738" s="83"/>
      <c r="K738" s="83"/>
      <c r="L738" s="83"/>
      <c r="M738" s="83"/>
      <c r="N738" s="83"/>
      <c r="O738" s="83"/>
      <c r="P738" s="83"/>
      <c r="Q738" s="83"/>
      <c r="R738" s="83"/>
      <c r="S738" s="83"/>
      <c r="T738" s="83"/>
      <c r="U738" s="83"/>
      <c r="V738" s="83"/>
      <c r="W738" s="83"/>
      <c r="X738" s="83"/>
      <c r="Y738" s="83"/>
      <c r="Z738" s="244"/>
      <c r="AA738" s="245"/>
      <c r="AB738" s="244"/>
      <c r="AC738" s="83"/>
      <c r="AD738" s="83"/>
      <c r="AE738" s="83"/>
      <c r="AF738" s="83"/>
      <c r="AG738" s="83"/>
      <c r="AH738" s="83"/>
      <c r="AI738" s="83"/>
      <c r="AJ738" s="83"/>
      <c r="AK738" s="83"/>
      <c r="AL738" s="83"/>
      <c r="AM738" s="250"/>
      <c r="AN738" s="34"/>
      <c r="AO738" s="109"/>
      <c r="AP738" s="109"/>
      <c r="AQ738" s="109"/>
      <c r="AR738" s="109"/>
      <c r="AS738" s="109"/>
      <c r="AT738" s="109"/>
      <c r="AU738" s="109"/>
      <c r="AV738" s="109"/>
      <c r="AW738" s="109"/>
      <c r="AX738" s="109"/>
      <c r="AY738" s="109"/>
      <c r="AZ738" s="109"/>
      <c r="BA738" s="109"/>
      <c r="BB738" s="109"/>
      <c r="BC738" s="109"/>
      <c r="BD738" s="109"/>
      <c r="BE738" s="109"/>
      <c r="BF738" s="109"/>
      <c r="BG738" s="109"/>
    </row>
    <row r="739" spans="1:59" ht="14.25" customHeight="1">
      <c r="A739" s="83"/>
      <c r="B739" s="83"/>
      <c r="C739" s="242"/>
      <c r="D739" s="83"/>
      <c r="E739" s="83"/>
      <c r="F739" s="83"/>
      <c r="G739" s="83"/>
      <c r="H739" s="83"/>
      <c r="I739" s="83"/>
      <c r="J739" s="83"/>
      <c r="K739" s="83"/>
      <c r="L739" s="83"/>
      <c r="M739" s="83"/>
      <c r="N739" s="83"/>
      <c r="O739" s="83"/>
      <c r="P739" s="83"/>
      <c r="Q739" s="83"/>
      <c r="R739" s="83"/>
      <c r="S739" s="83"/>
      <c r="T739" s="83"/>
      <c r="U739" s="83"/>
      <c r="V739" s="83"/>
      <c r="W739" s="83"/>
      <c r="X739" s="83"/>
      <c r="Y739" s="83"/>
      <c r="Z739" s="244"/>
      <c r="AA739" s="245"/>
      <c r="AB739" s="244"/>
      <c r="AC739" s="83"/>
      <c r="AD739" s="83"/>
      <c r="AE739" s="83"/>
      <c r="AF739" s="83"/>
      <c r="AG739" s="83"/>
      <c r="AH739" s="83"/>
      <c r="AI739" s="83"/>
      <c r="AJ739" s="83"/>
      <c r="AK739" s="83"/>
      <c r="AL739" s="83"/>
      <c r="AM739" s="250"/>
      <c r="AN739" s="34"/>
      <c r="AO739" s="109"/>
      <c r="AP739" s="109"/>
      <c r="AQ739" s="109"/>
      <c r="AR739" s="109"/>
      <c r="AS739" s="109"/>
      <c r="AT739" s="109"/>
      <c r="AU739" s="109"/>
      <c r="AV739" s="109"/>
      <c r="AW739" s="109"/>
      <c r="AX739" s="109"/>
      <c r="AY739" s="109"/>
      <c r="AZ739" s="109"/>
      <c r="BA739" s="109"/>
      <c r="BB739" s="109"/>
      <c r="BC739" s="109"/>
      <c r="BD739" s="109"/>
      <c r="BE739" s="109"/>
      <c r="BF739" s="109"/>
      <c r="BG739" s="109"/>
    </row>
    <row r="740" spans="1:59" ht="14.25" customHeight="1">
      <c r="A740" s="83"/>
      <c r="B740" s="83"/>
      <c r="C740" s="242"/>
      <c r="D740" s="83"/>
      <c r="E740" s="83"/>
      <c r="F740" s="83"/>
      <c r="G740" s="83"/>
      <c r="H740" s="83"/>
      <c r="I740" s="83"/>
      <c r="J740" s="83"/>
      <c r="K740" s="83"/>
      <c r="L740" s="83"/>
      <c r="M740" s="83"/>
      <c r="N740" s="83"/>
      <c r="O740" s="83"/>
      <c r="P740" s="83"/>
      <c r="Q740" s="83"/>
      <c r="R740" s="83"/>
      <c r="S740" s="83"/>
      <c r="T740" s="83"/>
      <c r="U740" s="83"/>
      <c r="V740" s="83"/>
      <c r="W740" s="83"/>
      <c r="X740" s="83"/>
      <c r="Y740" s="83"/>
      <c r="Z740" s="244"/>
      <c r="AA740" s="245"/>
      <c r="AB740" s="244"/>
      <c r="AC740" s="83"/>
      <c r="AD740" s="83"/>
      <c r="AE740" s="83"/>
      <c r="AF740" s="83"/>
      <c r="AG740" s="83"/>
      <c r="AH740" s="83"/>
      <c r="AI740" s="83"/>
      <c r="AJ740" s="83"/>
      <c r="AK740" s="83"/>
      <c r="AL740" s="83"/>
      <c r="AM740" s="250"/>
      <c r="AN740" s="34"/>
      <c r="AO740" s="109"/>
      <c r="AP740" s="109"/>
      <c r="AQ740" s="109"/>
      <c r="AR740" s="109"/>
      <c r="AS740" s="109"/>
      <c r="AT740" s="109"/>
      <c r="AU740" s="109"/>
      <c r="AV740" s="109"/>
      <c r="AW740" s="109"/>
      <c r="AX740" s="109"/>
      <c r="AY740" s="109"/>
      <c r="AZ740" s="109"/>
      <c r="BA740" s="109"/>
      <c r="BB740" s="109"/>
      <c r="BC740" s="109"/>
      <c r="BD740" s="109"/>
      <c r="BE740" s="109"/>
      <c r="BF740" s="109"/>
      <c r="BG740" s="109"/>
    </row>
    <row r="741" spans="1:59" ht="14.25" customHeight="1">
      <c r="A741" s="83"/>
      <c r="B741" s="83"/>
      <c r="C741" s="242"/>
      <c r="D741" s="83"/>
      <c r="E741" s="83"/>
      <c r="F741" s="83"/>
      <c r="G741" s="83"/>
      <c r="H741" s="83"/>
      <c r="I741" s="83"/>
      <c r="J741" s="83"/>
      <c r="K741" s="83"/>
      <c r="L741" s="83"/>
      <c r="M741" s="83"/>
      <c r="N741" s="83"/>
      <c r="O741" s="83"/>
      <c r="P741" s="83"/>
      <c r="Q741" s="83"/>
      <c r="R741" s="83"/>
      <c r="S741" s="83"/>
      <c r="T741" s="83"/>
      <c r="U741" s="83"/>
      <c r="V741" s="83"/>
      <c r="W741" s="83"/>
      <c r="X741" s="83"/>
      <c r="Y741" s="83"/>
      <c r="Z741" s="244"/>
      <c r="AA741" s="245"/>
      <c r="AB741" s="244"/>
      <c r="AC741" s="83"/>
      <c r="AD741" s="83"/>
      <c r="AE741" s="83"/>
      <c r="AF741" s="83"/>
      <c r="AG741" s="83"/>
      <c r="AH741" s="83"/>
      <c r="AI741" s="83"/>
      <c r="AJ741" s="83"/>
      <c r="AK741" s="83"/>
      <c r="AL741" s="83"/>
      <c r="AM741" s="250"/>
      <c r="AN741" s="34"/>
      <c r="AO741" s="109"/>
      <c r="AP741" s="109"/>
      <c r="AQ741" s="109"/>
      <c r="AR741" s="109"/>
      <c r="AS741" s="109"/>
      <c r="AT741" s="109"/>
      <c r="AU741" s="109"/>
      <c r="AV741" s="109"/>
      <c r="AW741" s="109"/>
      <c r="AX741" s="109"/>
      <c r="AY741" s="109"/>
      <c r="AZ741" s="109"/>
      <c r="BA741" s="109"/>
      <c r="BB741" s="109"/>
      <c r="BC741" s="109"/>
      <c r="BD741" s="109"/>
      <c r="BE741" s="109"/>
      <c r="BF741" s="109"/>
      <c r="BG741" s="109"/>
    </row>
    <row r="742" spans="1:59" ht="14.25" customHeight="1">
      <c r="A742" s="83"/>
      <c r="B742" s="83"/>
      <c r="C742" s="242"/>
      <c r="D742" s="83"/>
      <c r="E742" s="83"/>
      <c r="F742" s="83"/>
      <c r="G742" s="83"/>
      <c r="H742" s="83"/>
      <c r="I742" s="83"/>
      <c r="J742" s="83"/>
      <c r="K742" s="83"/>
      <c r="L742" s="83"/>
      <c r="M742" s="83"/>
      <c r="N742" s="83"/>
      <c r="O742" s="83"/>
      <c r="P742" s="83"/>
      <c r="Q742" s="83"/>
      <c r="R742" s="83"/>
      <c r="S742" s="83"/>
      <c r="T742" s="83"/>
      <c r="U742" s="83"/>
      <c r="V742" s="83"/>
      <c r="W742" s="83"/>
      <c r="X742" s="83"/>
      <c r="Y742" s="83"/>
      <c r="Z742" s="244"/>
      <c r="AA742" s="245"/>
      <c r="AB742" s="244"/>
      <c r="AC742" s="83"/>
      <c r="AD742" s="83"/>
      <c r="AE742" s="83"/>
      <c r="AF742" s="83"/>
      <c r="AG742" s="83"/>
      <c r="AH742" s="83"/>
      <c r="AI742" s="83"/>
      <c r="AJ742" s="83"/>
      <c r="AK742" s="83"/>
      <c r="AL742" s="83"/>
      <c r="AM742" s="250"/>
      <c r="AN742" s="34"/>
      <c r="AO742" s="109"/>
      <c r="AP742" s="109"/>
      <c r="AQ742" s="109"/>
      <c r="AR742" s="109"/>
      <c r="AS742" s="109"/>
      <c r="AT742" s="109"/>
      <c r="AU742" s="109"/>
      <c r="AV742" s="109"/>
      <c r="AW742" s="109"/>
      <c r="AX742" s="109"/>
      <c r="AY742" s="109"/>
      <c r="AZ742" s="109"/>
      <c r="BA742" s="109"/>
      <c r="BB742" s="109"/>
      <c r="BC742" s="109"/>
      <c r="BD742" s="109"/>
      <c r="BE742" s="109"/>
      <c r="BF742" s="109"/>
      <c r="BG742" s="109"/>
    </row>
    <row r="743" spans="1:59" ht="14.25" customHeight="1">
      <c r="A743" s="83"/>
      <c r="B743" s="83"/>
      <c r="C743" s="242"/>
      <c r="D743" s="83"/>
      <c r="E743" s="83"/>
      <c r="F743" s="83"/>
      <c r="G743" s="83"/>
      <c r="H743" s="83"/>
      <c r="I743" s="83"/>
      <c r="J743" s="83"/>
      <c r="K743" s="83"/>
      <c r="L743" s="83"/>
      <c r="M743" s="83"/>
      <c r="N743" s="83"/>
      <c r="O743" s="83"/>
      <c r="P743" s="83"/>
      <c r="Q743" s="83"/>
      <c r="R743" s="83"/>
      <c r="S743" s="83"/>
      <c r="T743" s="83"/>
      <c r="U743" s="83"/>
      <c r="V743" s="83"/>
      <c r="W743" s="83"/>
      <c r="X743" s="83"/>
      <c r="Y743" s="83"/>
      <c r="Z743" s="244"/>
      <c r="AA743" s="245"/>
      <c r="AB743" s="244"/>
      <c r="AC743" s="83"/>
      <c r="AD743" s="83"/>
      <c r="AE743" s="83"/>
      <c r="AF743" s="83"/>
      <c r="AG743" s="83"/>
      <c r="AH743" s="83"/>
      <c r="AI743" s="83"/>
      <c r="AJ743" s="83"/>
      <c r="AK743" s="83"/>
      <c r="AL743" s="83"/>
      <c r="AM743" s="250"/>
      <c r="AN743" s="34"/>
      <c r="AO743" s="109"/>
      <c r="AP743" s="109"/>
      <c r="AQ743" s="109"/>
      <c r="AR743" s="109"/>
      <c r="AS743" s="109"/>
      <c r="AT743" s="109"/>
      <c r="AU743" s="109"/>
      <c r="AV743" s="109"/>
      <c r="AW743" s="109"/>
      <c r="AX743" s="109"/>
      <c r="AY743" s="109"/>
      <c r="AZ743" s="109"/>
      <c r="BA743" s="109"/>
      <c r="BB743" s="109"/>
      <c r="BC743" s="109"/>
      <c r="BD743" s="109"/>
      <c r="BE743" s="109"/>
      <c r="BF743" s="109"/>
      <c r="BG743" s="109"/>
    </row>
    <row r="744" spans="1:59" ht="14.25" customHeight="1">
      <c r="A744" s="83"/>
      <c r="B744" s="83"/>
      <c r="C744" s="242"/>
      <c r="D744" s="83"/>
      <c r="E744" s="83"/>
      <c r="F744" s="83"/>
      <c r="G744" s="83"/>
      <c r="H744" s="83"/>
      <c r="I744" s="83"/>
      <c r="J744" s="83"/>
      <c r="K744" s="83"/>
      <c r="L744" s="83"/>
      <c r="M744" s="83"/>
      <c r="N744" s="83"/>
      <c r="O744" s="83"/>
      <c r="P744" s="83"/>
      <c r="Q744" s="83"/>
      <c r="R744" s="83"/>
      <c r="S744" s="83"/>
      <c r="T744" s="83"/>
      <c r="U744" s="83"/>
      <c r="V744" s="83"/>
      <c r="W744" s="83"/>
      <c r="X744" s="83"/>
      <c r="Y744" s="83"/>
      <c r="Z744" s="244"/>
      <c r="AA744" s="245"/>
      <c r="AB744" s="244"/>
      <c r="AC744" s="83"/>
      <c r="AD744" s="83"/>
      <c r="AE744" s="83"/>
      <c r="AF744" s="83"/>
      <c r="AG744" s="83"/>
      <c r="AH744" s="83"/>
      <c r="AI744" s="83"/>
      <c r="AJ744" s="83"/>
      <c r="AK744" s="83"/>
      <c r="AL744" s="83"/>
      <c r="AM744" s="250"/>
      <c r="AN744" s="34"/>
      <c r="AO744" s="109"/>
      <c r="AP744" s="109"/>
      <c r="AQ744" s="109"/>
      <c r="AR744" s="109"/>
      <c r="AS744" s="109"/>
      <c r="AT744" s="109"/>
      <c r="AU744" s="109"/>
      <c r="AV744" s="109"/>
      <c r="AW744" s="109"/>
      <c r="AX744" s="109"/>
      <c r="AY744" s="109"/>
      <c r="AZ744" s="109"/>
      <c r="BA744" s="109"/>
      <c r="BB744" s="109"/>
      <c r="BC744" s="109"/>
      <c r="BD744" s="109"/>
      <c r="BE744" s="109"/>
      <c r="BF744" s="109"/>
      <c r="BG744" s="109"/>
    </row>
    <row r="745" spans="1:59" ht="14.25" customHeight="1">
      <c r="A745" s="83"/>
      <c r="B745" s="83"/>
      <c r="C745" s="242"/>
      <c r="D745" s="83"/>
      <c r="E745" s="83"/>
      <c r="F745" s="83"/>
      <c r="G745" s="83"/>
      <c r="H745" s="83"/>
      <c r="I745" s="83"/>
      <c r="J745" s="83"/>
      <c r="K745" s="83"/>
      <c r="L745" s="83"/>
      <c r="M745" s="83"/>
      <c r="N745" s="83"/>
      <c r="O745" s="83"/>
      <c r="P745" s="83"/>
      <c r="Q745" s="83"/>
      <c r="R745" s="83"/>
      <c r="S745" s="83"/>
      <c r="T745" s="83"/>
      <c r="U745" s="83"/>
      <c r="V745" s="83"/>
      <c r="W745" s="83"/>
      <c r="X745" s="83"/>
      <c r="Y745" s="83"/>
      <c r="Z745" s="244"/>
      <c r="AA745" s="245"/>
      <c r="AB745" s="244"/>
      <c r="AC745" s="83"/>
      <c r="AD745" s="83"/>
      <c r="AE745" s="83"/>
      <c r="AF745" s="83"/>
      <c r="AG745" s="83"/>
      <c r="AH745" s="83"/>
      <c r="AI745" s="83"/>
      <c r="AJ745" s="83"/>
      <c r="AK745" s="83"/>
      <c r="AL745" s="83"/>
      <c r="AM745" s="250"/>
      <c r="AN745" s="34"/>
      <c r="AO745" s="109"/>
      <c r="AP745" s="109"/>
      <c r="AQ745" s="109"/>
      <c r="AR745" s="109"/>
      <c r="AS745" s="109"/>
      <c r="AT745" s="109"/>
      <c r="AU745" s="109"/>
      <c r="AV745" s="109"/>
      <c r="AW745" s="109"/>
      <c r="AX745" s="109"/>
      <c r="AY745" s="109"/>
      <c r="AZ745" s="109"/>
      <c r="BA745" s="109"/>
      <c r="BB745" s="109"/>
      <c r="BC745" s="109"/>
      <c r="BD745" s="109"/>
      <c r="BE745" s="109"/>
      <c r="BF745" s="109"/>
      <c r="BG745" s="109"/>
    </row>
    <row r="746" spans="1:59" ht="14.25" customHeight="1">
      <c r="A746" s="83"/>
      <c r="B746" s="83"/>
      <c r="C746" s="242"/>
      <c r="D746" s="83"/>
      <c r="E746" s="83"/>
      <c r="F746" s="83"/>
      <c r="G746" s="83"/>
      <c r="H746" s="83"/>
      <c r="I746" s="83"/>
      <c r="J746" s="83"/>
      <c r="K746" s="83"/>
      <c r="L746" s="83"/>
      <c r="M746" s="83"/>
      <c r="N746" s="83"/>
      <c r="O746" s="83"/>
      <c r="P746" s="83"/>
      <c r="Q746" s="83"/>
      <c r="R746" s="83"/>
      <c r="S746" s="83"/>
      <c r="T746" s="83"/>
      <c r="U746" s="83"/>
      <c r="V746" s="83"/>
      <c r="W746" s="83"/>
      <c r="X746" s="83"/>
      <c r="Y746" s="83"/>
      <c r="Z746" s="244"/>
      <c r="AA746" s="245"/>
      <c r="AB746" s="244"/>
      <c r="AC746" s="83"/>
      <c r="AD746" s="83"/>
      <c r="AE746" s="83"/>
      <c r="AF746" s="83"/>
      <c r="AG746" s="83"/>
      <c r="AH746" s="83"/>
      <c r="AI746" s="83"/>
      <c r="AJ746" s="83"/>
      <c r="AK746" s="83"/>
      <c r="AL746" s="83"/>
      <c r="AM746" s="250"/>
      <c r="AN746" s="34"/>
      <c r="AO746" s="109"/>
      <c r="AP746" s="109"/>
      <c r="AQ746" s="109"/>
      <c r="AR746" s="109"/>
      <c r="AS746" s="109"/>
      <c r="AT746" s="109"/>
      <c r="AU746" s="109"/>
      <c r="AV746" s="109"/>
      <c r="AW746" s="109"/>
      <c r="AX746" s="109"/>
      <c r="AY746" s="109"/>
      <c r="AZ746" s="109"/>
      <c r="BA746" s="109"/>
      <c r="BB746" s="109"/>
      <c r="BC746" s="109"/>
      <c r="BD746" s="109"/>
      <c r="BE746" s="109"/>
      <c r="BF746" s="109"/>
      <c r="BG746" s="109"/>
    </row>
    <row r="747" spans="1:59" ht="14.25" customHeight="1">
      <c r="A747" s="83"/>
      <c r="B747" s="83"/>
      <c r="C747" s="242"/>
      <c r="D747" s="83"/>
      <c r="E747" s="83"/>
      <c r="F747" s="83"/>
      <c r="G747" s="83"/>
      <c r="H747" s="83"/>
      <c r="I747" s="83"/>
      <c r="J747" s="83"/>
      <c r="K747" s="83"/>
      <c r="L747" s="83"/>
      <c r="M747" s="83"/>
      <c r="N747" s="83"/>
      <c r="O747" s="83"/>
      <c r="P747" s="83"/>
      <c r="Q747" s="83"/>
      <c r="R747" s="83"/>
      <c r="S747" s="83"/>
      <c r="T747" s="83"/>
      <c r="U747" s="83"/>
      <c r="V747" s="83"/>
      <c r="W747" s="83"/>
      <c r="X747" s="83"/>
      <c r="Y747" s="83"/>
      <c r="Z747" s="244"/>
      <c r="AA747" s="245"/>
      <c r="AB747" s="244"/>
      <c r="AC747" s="83"/>
      <c r="AD747" s="83"/>
      <c r="AE747" s="83"/>
      <c r="AF747" s="83"/>
      <c r="AG747" s="83"/>
      <c r="AH747" s="83"/>
      <c r="AI747" s="83"/>
      <c r="AJ747" s="83"/>
      <c r="AK747" s="83"/>
      <c r="AL747" s="83"/>
      <c r="AM747" s="250"/>
      <c r="AN747" s="34"/>
      <c r="AO747" s="109"/>
      <c r="AP747" s="109"/>
      <c r="AQ747" s="109"/>
      <c r="AR747" s="109"/>
      <c r="AS747" s="109"/>
      <c r="AT747" s="109"/>
      <c r="AU747" s="109"/>
      <c r="AV747" s="109"/>
      <c r="AW747" s="109"/>
      <c r="AX747" s="109"/>
      <c r="AY747" s="109"/>
      <c r="AZ747" s="109"/>
      <c r="BA747" s="109"/>
      <c r="BB747" s="109"/>
      <c r="BC747" s="109"/>
      <c r="BD747" s="109"/>
      <c r="BE747" s="109"/>
      <c r="BF747" s="109"/>
      <c r="BG747" s="109"/>
    </row>
    <row r="748" spans="1:59" ht="14.25" customHeight="1">
      <c r="A748" s="83"/>
      <c r="B748" s="83"/>
      <c r="C748" s="242"/>
      <c r="D748" s="83"/>
      <c r="E748" s="83"/>
      <c r="F748" s="83"/>
      <c r="G748" s="83"/>
      <c r="H748" s="83"/>
      <c r="I748" s="83"/>
      <c r="J748" s="83"/>
      <c r="K748" s="83"/>
      <c r="L748" s="83"/>
      <c r="M748" s="83"/>
      <c r="N748" s="83"/>
      <c r="O748" s="83"/>
      <c r="P748" s="83"/>
      <c r="Q748" s="83"/>
      <c r="R748" s="83"/>
      <c r="S748" s="83"/>
      <c r="T748" s="83"/>
      <c r="U748" s="83"/>
      <c r="V748" s="83"/>
      <c r="W748" s="83"/>
      <c r="X748" s="83"/>
      <c r="Y748" s="83"/>
      <c r="Z748" s="244"/>
      <c r="AA748" s="245"/>
      <c r="AB748" s="244"/>
      <c r="AC748" s="83"/>
      <c r="AD748" s="83"/>
      <c r="AE748" s="83"/>
      <c r="AF748" s="83"/>
      <c r="AG748" s="83"/>
      <c r="AH748" s="83"/>
      <c r="AI748" s="83"/>
      <c r="AJ748" s="83"/>
      <c r="AK748" s="83"/>
      <c r="AL748" s="83"/>
      <c r="AM748" s="250"/>
      <c r="AN748" s="34"/>
      <c r="AO748" s="109"/>
      <c r="AP748" s="109"/>
      <c r="AQ748" s="109"/>
      <c r="AR748" s="109"/>
      <c r="AS748" s="109"/>
      <c r="AT748" s="109"/>
      <c r="AU748" s="109"/>
      <c r="AV748" s="109"/>
      <c r="AW748" s="109"/>
      <c r="AX748" s="109"/>
      <c r="AY748" s="109"/>
      <c r="AZ748" s="109"/>
      <c r="BA748" s="109"/>
      <c r="BB748" s="109"/>
      <c r="BC748" s="109"/>
      <c r="BD748" s="109"/>
      <c r="BE748" s="109"/>
      <c r="BF748" s="109"/>
      <c r="BG748" s="109"/>
    </row>
    <row r="749" spans="1:59" ht="14.25" customHeight="1">
      <c r="A749" s="83"/>
      <c r="B749" s="83"/>
      <c r="C749" s="242"/>
      <c r="D749" s="83"/>
      <c r="E749" s="83"/>
      <c r="F749" s="83"/>
      <c r="G749" s="83"/>
      <c r="H749" s="83"/>
      <c r="I749" s="83"/>
      <c r="J749" s="83"/>
      <c r="K749" s="83"/>
      <c r="L749" s="83"/>
      <c r="M749" s="83"/>
      <c r="N749" s="83"/>
      <c r="O749" s="83"/>
      <c r="P749" s="83"/>
      <c r="Q749" s="83"/>
      <c r="R749" s="83"/>
      <c r="S749" s="83"/>
      <c r="T749" s="83"/>
      <c r="U749" s="83"/>
      <c r="V749" s="83"/>
      <c r="W749" s="83"/>
      <c r="X749" s="83"/>
      <c r="Y749" s="83"/>
      <c r="Z749" s="244"/>
      <c r="AA749" s="245"/>
      <c r="AB749" s="244"/>
      <c r="AC749" s="83"/>
      <c r="AD749" s="83"/>
      <c r="AE749" s="83"/>
      <c r="AF749" s="83"/>
      <c r="AG749" s="83"/>
      <c r="AH749" s="83"/>
      <c r="AI749" s="83"/>
      <c r="AJ749" s="83"/>
      <c r="AK749" s="83"/>
      <c r="AL749" s="83"/>
      <c r="AM749" s="250"/>
      <c r="AN749" s="34"/>
      <c r="AO749" s="109"/>
      <c r="AP749" s="109"/>
      <c r="AQ749" s="109"/>
      <c r="AR749" s="109"/>
      <c r="AS749" s="109"/>
      <c r="AT749" s="109"/>
      <c r="AU749" s="109"/>
      <c r="AV749" s="109"/>
      <c r="AW749" s="109"/>
      <c r="AX749" s="109"/>
      <c r="AY749" s="109"/>
      <c r="AZ749" s="109"/>
      <c r="BA749" s="109"/>
      <c r="BB749" s="109"/>
      <c r="BC749" s="109"/>
      <c r="BD749" s="109"/>
      <c r="BE749" s="109"/>
      <c r="BF749" s="109"/>
      <c r="BG749" s="109"/>
    </row>
    <row r="750" spans="1:59" ht="14.25" customHeight="1">
      <c r="A750" s="83"/>
      <c r="B750" s="83"/>
      <c r="C750" s="242"/>
      <c r="D750" s="83"/>
      <c r="E750" s="83"/>
      <c r="F750" s="83"/>
      <c r="G750" s="83"/>
      <c r="H750" s="83"/>
      <c r="I750" s="83"/>
      <c r="J750" s="83"/>
      <c r="K750" s="83"/>
      <c r="L750" s="83"/>
      <c r="M750" s="83"/>
      <c r="N750" s="83"/>
      <c r="O750" s="83"/>
      <c r="P750" s="83"/>
      <c r="Q750" s="83"/>
      <c r="R750" s="83"/>
      <c r="S750" s="83"/>
      <c r="T750" s="83"/>
      <c r="U750" s="83"/>
      <c r="V750" s="83"/>
      <c r="W750" s="83"/>
      <c r="X750" s="83"/>
      <c r="Y750" s="83"/>
      <c r="Z750" s="244"/>
      <c r="AA750" s="245"/>
      <c r="AB750" s="244"/>
      <c r="AC750" s="83"/>
      <c r="AD750" s="83"/>
      <c r="AE750" s="83"/>
      <c r="AF750" s="83"/>
      <c r="AG750" s="83"/>
      <c r="AH750" s="83"/>
      <c r="AI750" s="83"/>
      <c r="AJ750" s="83"/>
      <c r="AK750" s="83"/>
      <c r="AL750" s="83"/>
      <c r="AM750" s="250"/>
      <c r="AN750" s="34"/>
      <c r="AO750" s="109"/>
      <c r="AP750" s="109"/>
      <c r="AQ750" s="109"/>
      <c r="AR750" s="109"/>
      <c r="AS750" s="109"/>
      <c r="AT750" s="109"/>
      <c r="AU750" s="109"/>
      <c r="AV750" s="109"/>
      <c r="AW750" s="109"/>
      <c r="AX750" s="109"/>
      <c r="AY750" s="109"/>
      <c r="AZ750" s="109"/>
      <c r="BA750" s="109"/>
      <c r="BB750" s="109"/>
      <c r="BC750" s="109"/>
      <c r="BD750" s="109"/>
      <c r="BE750" s="109"/>
      <c r="BF750" s="109"/>
      <c r="BG750" s="109"/>
    </row>
    <row r="751" spans="1:59" ht="14.25" customHeight="1">
      <c r="A751" s="83"/>
      <c r="B751" s="83"/>
      <c r="C751" s="242"/>
      <c r="D751" s="83"/>
      <c r="E751" s="83"/>
      <c r="F751" s="83"/>
      <c r="G751" s="83"/>
      <c r="H751" s="83"/>
      <c r="I751" s="83"/>
      <c r="J751" s="83"/>
      <c r="K751" s="83"/>
      <c r="L751" s="83"/>
      <c r="M751" s="83"/>
      <c r="N751" s="83"/>
      <c r="O751" s="83"/>
      <c r="P751" s="83"/>
      <c r="Q751" s="83"/>
      <c r="R751" s="83"/>
      <c r="S751" s="83"/>
      <c r="T751" s="83"/>
      <c r="U751" s="83"/>
      <c r="V751" s="83"/>
      <c r="W751" s="83"/>
      <c r="X751" s="83"/>
      <c r="Y751" s="83"/>
      <c r="Z751" s="244"/>
      <c r="AA751" s="245"/>
      <c r="AB751" s="244"/>
      <c r="AC751" s="83"/>
      <c r="AD751" s="83"/>
      <c r="AE751" s="83"/>
      <c r="AF751" s="83"/>
      <c r="AG751" s="83"/>
      <c r="AH751" s="83"/>
      <c r="AI751" s="83"/>
      <c r="AJ751" s="83"/>
      <c r="AK751" s="83"/>
      <c r="AL751" s="83"/>
      <c r="AM751" s="250"/>
      <c r="AN751" s="34"/>
      <c r="AO751" s="109"/>
      <c r="AP751" s="109"/>
      <c r="AQ751" s="109"/>
      <c r="AR751" s="109"/>
      <c r="AS751" s="109"/>
      <c r="AT751" s="109"/>
      <c r="AU751" s="109"/>
      <c r="AV751" s="109"/>
      <c r="AW751" s="109"/>
      <c r="AX751" s="109"/>
      <c r="AY751" s="109"/>
      <c r="AZ751" s="109"/>
      <c r="BA751" s="109"/>
      <c r="BB751" s="109"/>
      <c r="BC751" s="109"/>
      <c r="BD751" s="109"/>
      <c r="BE751" s="109"/>
      <c r="BF751" s="109"/>
      <c r="BG751" s="109"/>
    </row>
    <row r="752" spans="1:59" ht="14.25" customHeight="1">
      <c r="A752" s="83"/>
      <c r="B752" s="83"/>
      <c r="C752" s="242"/>
      <c r="D752" s="83"/>
      <c r="E752" s="83"/>
      <c r="F752" s="83"/>
      <c r="G752" s="83"/>
      <c r="H752" s="83"/>
      <c r="I752" s="83"/>
      <c r="J752" s="83"/>
      <c r="K752" s="83"/>
      <c r="L752" s="83"/>
      <c r="M752" s="83"/>
      <c r="N752" s="83"/>
      <c r="O752" s="83"/>
      <c r="P752" s="83"/>
      <c r="Q752" s="83"/>
      <c r="R752" s="83"/>
      <c r="S752" s="83"/>
      <c r="T752" s="83"/>
      <c r="U752" s="83"/>
      <c r="V752" s="83"/>
      <c r="W752" s="83"/>
      <c r="X752" s="83"/>
      <c r="Y752" s="83"/>
      <c r="Z752" s="244"/>
      <c r="AA752" s="245"/>
      <c r="AB752" s="244"/>
      <c r="AC752" s="83"/>
      <c r="AD752" s="83"/>
      <c r="AE752" s="83"/>
      <c r="AF752" s="83"/>
      <c r="AG752" s="83"/>
      <c r="AH752" s="83"/>
      <c r="AI752" s="83"/>
      <c r="AJ752" s="83"/>
      <c r="AK752" s="83"/>
      <c r="AL752" s="83"/>
      <c r="AM752" s="250"/>
      <c r="AN752" s="34"/>
      <c r="AO752" s="109"/>
      <c r="AP752" s="109"/>
      <c r="AQ752" s="109"/>
      <c r="AR752" s="109"/>
      <c r="AS752" s="109"/>
      <c r="AT752" s="109"/>
      <c r="AU752" s="109"/>
      <c r="AV752" s="109"/>
      <c r="AW752" s="109"/>
      <c r="AX752" s="109"/>
      <c r="AY752" s="109"/>
      <c r="AZ752" s="109"/>
      <c r="BA752" s="109"/>
      <c r="BB752" s="109"/>
      <c r="BC752" s="109"/>
      <c r="BD752" s="109"/>
      <c r="BE752" s="109"/>
      <c r="BF752" s="109"/>
      <c r="BG752" s="109"/>
    </row>
    <row r="753" spans="1:59" ht="14.25" customHeight="1">
      <c r="A753" s="83"/>
      <c r="B753" s="83"/>
      <c r="C753" s="242"/>
      <c r="D753" s="83"/>
      <c r="E753" s="83"/>
      <c r="F753" s="83"/>
      <c r="G753" s="83"/>
      <c r="H753" s="83"/>
      <c r="I753" s="83"/>
      <c r="J753" s="83"/>
      <c r="K753" s="83"/>
      <c r="L753" s="83"/>
      <c r="M753" s="83"/>
      <c r="N753" s="83"/>
      <c r="O753" s="83"/>
      <c r="P753" s="83"/>
      <c r="Q753" s="83"/>
      <c r="R753" s="83"/>
      <c r="S753" s="83"/>
      <c r="T753" s="83"/>
      <c r="U753" s="83"/>
      <c r="V753" s="83"/>
      <c r="W753" s="83"/>
      <c r="X753" s="83"/>
      <c r="Y753" s="83"/>
      <c r="Z753" s="244"/>
      <c r="AA753" s="245"/>
      <c r="AB753" s="244"/>
      <c r="AC753" s="83"/>
      <c r="AD753" s="83"/>
      <c r="AE753" s="83"/>
      <c r="AF753" s="83"/>
      <c r="AG753" s="83"/>
      <c r="AH753" s="83"/>
      <c r="AI753" s="83"/>
      <c r="AJ753" s="83"/>
      <c r="AK753" s="83"/>
      <c r="AL753" s="83"/>
      <c r="AM753" s="250"/>
      <c r="AN753" s="34"/>
      <c r="AO753" s="109"/>
      <c r="AP753" s="109"/>
      <c r="AQ753" s="109"/>
      <c r="AR753" s="109"/>
      <c r="AS753" s="109"/>
      <c r="AT753" s="109"/>
      <c r="AU753" s="109"/>
      <c r="AV753" s="109"/>
      <c r="AW753" s="109"/>
      <c r="AX753" s="109"/>
      <c r="AY753" s="109"/>
      <c r="AZ753" s="109"/>
      <c r="BA753" s="109"/>
      <c r="BB753" s="109"/>
      <c r="BC753" s="109"/>
      <c r="BD753" s="109"/>
      <c r="BE753" s="109"/>
      <c r="BF753" s="109"/>
      <c r="BG753" s="109"/>
    </row>
    <row r="754" spans="1:59" ht="14.25" customHeight="1">
      <c r="A754" s="83"/>
      <c r="B754" s="83"/>
      <c r="C754" s="242"/>
      <c r="D754" s="83"/>
      <c r="E754" s="83"/>
      <c r="F754" s="83"/>
      <c r="G754" s="83"/>
      <c r="H754" s="83"/>
      <c r="I754" s="83"/>
      <c r="J754" s="83"/>
      <c r="K754" s="83"/>
      <c r="L754" s="83"/>
      <c r="M754" s="83"/>
      <c r="N754" s="83"/>
      <c r="O754" s="83"/>
      <c r="P754" s="83"/>
      <c r="Q754" s="83"/>
      <c r="R754" s="83"/>
      <c r="S754" s="83"/>
      <c r="T754" s="83"/>
      <c r="U754" s="83"/>
      <c r="V754" s="83"/>
      <c r="W754" s="83"/>
      <c r="X754" s="83"/>
      <c r="Y754" s="83"/>
      <c r="Z754" s="244"/>
      <c r="AA754" s="245"/>
      <c r="AB754" s="244"/>
      <c r="AC754" s="83"/>
      <c r="AD754" s="83"/>
      <c r="AE754" s="83"/>
      <c r="AF754" s="83"/>
      <c r="AG754" s="83"/>
      <c r="AH754" s="83"/>
      <c r="AI754" s="83"/>
      <c r="AJ754" s="83"/>
      <c r="AK754" s="83"/>
      <c r="AL754" s="83"/>
      <c r="AM754" s="250"/>
      <c r="AN754" s="34"/>
      <c r="AO754" s="109"/>
      <c r="AP754" s="109"/>
      <c r="AQ754" s="109"/>
      <c r="AR754" s="109"/>
      <c r="AS754" s="109"/>
      <c r="AT754" s="109"/>
      <c r="AU754" s="109"/>
      <c r="AV754" s="109"/>
      <c r="AW754" s="109"/>
      <c r="AX754" s="109"/>
      <c r="AY754" s="109"/>
      <c r="AZ754" s="109"/>
      <c r="BA754" s="109"/>
      <c r="BB754" s="109"/>
      <c r="BC754" s="109"/>
      <c r="BD754" s="109"/>
      <c r="BE754" s="109"/>
      <c r="BF754" s="109"/>
      <c r="BG754" s="109"/>
    </row>
    <row r="755" spans="1:59" ht="14.25" customHeight="1">
      <c r="A755" s="83"/>
      <c r="B755" s="83"/>
      <c r="C755" s="242"/>
      <c r="D755" s="83"/>
      <c r="E755" s="83"/>
      <c r="F755" s="83"/>
      <c r="G755" s="83"/>
      <c r="H755" s="83"/>
      <c r="I755" s="83"/>
      <c r="J755" s="83"/>
      <c r="K755" s="83"/>
      <c r="L755" s="83"/>
      <c r="M755" s="83"/>
      <c r="N755" s="83"/>
      <c r="O755" s="83"/>
      <c r="P755" s="83"/>
      <c r="Q755" s="83"/>
      <c r="R755" s="83"/>
      <c r="S755" s="83"/>
      <c r="T755" s="83"/>
      <c r="U755" s="83"/>
      <c r="V755" s="83"/>
      <c r="W755" s="83"/>
      <c r="X755" s="83"/>
      <c r="Y755" s="83"/>
      <c r="Z755" s="244"/>
      <c r="AA755" s="245"/>
      <c r="AB755" s="244"/>
      <c r="AC755" s="83"/>
      <c r="AD755" s="83"/>
      <c r="AE755" s="83"/>
      <c r="AF755" s="83"/>
      <c r="AG755" s="83"/>
      <c r="AH755" s="83"/>
      <c r="AI755" s="83"/>
      <c r="AJ755" s="83"/>
      <c r="AK755" s="83"/>
      <c r="AL755" s="83"/>
      <c r="AM755" s="250"/>
      <c r="AN755" s="34"/>
      <c r="AO755" s="109"/>
      <c r="AP755" s="109"/>
      <c r="AQ755" s="109"/>
      <c r="AR755" s="109"/>
      <c r="AS755" s="109"/>
      <c r="AT755" s="109"/>
      <c r="AU755" s="109"/>
      <c r="AV755" s="109"/>
      <c r="AW755" s="109"/>
      <c r="AX755" s="109"/>
      <c r="AY755" s="109"/>
      <c r="AZ755" s="109"/>
      <c r="BA755" s="109"/>
      <c r="BB755" s="109"/>
      <c r="BC755" s="109"/>
      <c r="BD755" s="109"/>
      <c r="BE755" s="109"/>
      <c r="BF755" s="109"/>
      <c r="BG755" s="109"/>
    </row>
    <row r="756" spans="1:59" ht="14.25" customHeight="1">
      <c r="A756" s="83"/>
      <c r="B756" s="83"/>
      <c r="C756" s="242"/>
      <c r="D756" s="83"/>
      <c r="E756" s="83"/>
      <c r="F756" s="83"/>
      <c r="G756" s="83"/>
      <c r="H756" s="83"/>
      <c r="I756" s="83"/>
      <c r="J756" s="83"/>
      <c r="K756" s="83"/>
      <c r="L756" s="83"/>
      <c r="M756" s="83"/>
      <c r="N756" s="83"/>
      <c r="O756" s="83"/>
      <c r="P756" s="83"/>
      <c r="Q756" s="83"/>
      <c r="R756" s="83"/>
      <c r="S756" s="83"/>
      <c r="T756" s="83"/>
      <c r="U756" s="83"/>
      <c r="V756" s="83"/>
      <c r="W756" s="83"/>
      <c r="X756" s="83"/>
      <c r="Y756" s="83"/>
      <c r="Z756" s="244"/>
      <c r="AA756" s="245"/>
      <c r="AB756" s="244"/>
      <c r="AC756" s="83"/>
      <c r="AD756" s="83"/>
      <c r="AE756" s="83"/>
      <c r="AF756" s="83"/>
      <c r="AG756" s="83"/>
      <c r="AH756" s="83"/>
      <c r="AI756" s="83"/>
      <c r="AJ756" s="83"/>
      <c r="AK756" s="83"/>
      <c r="AL756" s="83"/>
      <c r="AM756" s="250"/>
      <c r="AN756" s="34"/>
      <c r="AO756" s="109"/>
      <c r="AP756" s="109"/>
      <c r="AQ756" s="109"/>
      <c r="AR756" s="109"/>
      <c r="AS756" s="109"/>
      <c r="AT756" s="109"/>
      <c r="AU756" s="109"/>
      <c r="AV756" s="109"/>
      <c r="AW756" s="109"/>
      <c r="AX756" s="109"/>
      <c r="AY756" s="109"/>
      <c r="AZ756" s="109"/>
      <c r="BA756" s="109"/>
      <c r="BB756" s="109"/>
      <c r="BC756" s="109"/>
      <c r="BD756" s="109"/>
      <c r="BE756" s="109"/>
      <c r="BF756" s="109"/>
      <c r="BG756" s="109"/>
    </row>
    <row r="757" spans="1:59" ht="14.25" customHeight="1">
      <c r="A757" s="83"/>
      <c r="B757" s="83"/>
      <c r="C757" s="242"/>
      <c r="D757" s="83"/>
      <c r="E757" s="83"/>
      <c r="F757" s="83"/>
      <c r="G757" s="83"/>
      <c r="H757" s="83"/>
      <c r="I757" s="83"/>
      <c r="J757" s="83"/>
      <c r="K757" s="83"/>
      <c r="L757" s="83"/>
      <c r="M757" s="83"/>
      <c r="N757" s="83"/>
      <c r="O757" s="83"/>
      <c r="P757" s="83"/>
      <c r="Q757" s="83"/>
      <c r="R757" s="83"/>
      <c r="S757" s="83"/>
      <c r="T757" s="83"/>
      <c r="U757" s="83"/>
      <c r="V757" s="83"/>
      <c r="W757" s="83"/>
      <c r="X757" s="83"/>
      <c r="Y757" s="83"/>
      <c r="Z757" s="244"/>
      <c r="AA757" s="245"/>
      <c r="AB757" s="244"/>
      <c r="AC757" s="83"/>
      <c r="AD757" s="83"/>
      <c r="AE757" s="83"/>
      <c r="AF757" s="83"/>
      <c r="AG757" s="83"/>
      <c r="AH757" s="83"/>
      <c r="AI757" s="83"/>
      <c r="AJ757" s="83"/>
      <c r="AK757" s="83"/>
      <c r="AL757" s="83"/>
      <c r="AM757" s="250"/>
      <c r="AN757" s="34"/>
      <c r="AO757" s="109"/>
      <c r="AP757" s="109"/>
      <c r="AQ757" s="109"/>
      <c r="AR757" s="109"/>
      <c r="AS757" s="109"/>
      <c r="AT757" s="109"/>
      <c r="AU757" s="109"/>
      <c r="AV757" s="109"/>
      <c r="AW757" s="109"/>
      <c r="AX757" s="109"/>
      <c r="AY757" s="109"/>
      <c r="AZ757" s="109"/>
      <c r="BA757" s="109"/>
      <c r="BB757" s="109"/>
      <c r="BC757" s="109"/>
      <c r="BD757" s="109"/>
      <c r="BE757" s="109"/>
      <c r="BF757" s="109"/>
      <c r="BG757" s="109"/>
    </row>
    <row r="758" spans="1:59" ht="14.25" customHeight="1">
      <c r="A758" s="83"/>
      <c r="B758" s="83"/>
      <c r="C758" s="242"/>
      <c r="D758" s="83"/>
      <c r="E758" s="83"/>
      <c r="F758" s="83"/>
      <c r="G758" s="83"/>
      <c r="H758" s="83"/>
      <c r="I758" s="83"/>
      <c r="J758" s="83"/>
      <c r="K758" s="83"/>
      <c r="L758" s="83"/>
      <c r="M758" s="83"/>
      <c r="N758" s="83"/>
      <c r="O758" s="83"/>
      <c r="P758" s="83"/>
      <c r="Q758" s="83"/>
      <c r="R758" s="83"/>
      <c r="S758" s="83"/>
      <c r="T758" s="83"/>
      <c r="U758" s="83"/>
      <c r="V758" s="83"/>
      <c r="W758" s="83"/>
      <c r="X758" s="83"/>
      <c r="Y758" s="83"/>
      <c r="Z758" s="244"/>
      <c r="AA758" s="245"/>
      <c r="AB758" s="244"/>
      <c r="AC758" s="83"/>
      <c r="AD758" s="83"/>
      <c r="AE758" s="83"/>
      <c r="AF758" s="83"/>
      <c r="AG758" s="83"/>
      <c r="AH758" s="83"/>
      <c r="AI758" s="83"/>
      <c r="AJ758" s="83"/>
      <c r="AK758" s="83"/>
      <c r="AL758" s="83"/>
      <c r="AM758" s="250"/>
      <c r="AN758" s="34"/>
      <c r="AO758" s="109"/>
      <c r="AP758" s="109"/>
      <c r="AQ758" s="109"/>
      <c r="AR758" s="109"/>
      <c r="AS758" s="109"/>
      <c r="AT758" s="109"/>
      <c r="AU758" s="109"/>
      <c r="AV758" s="109"/>
      <c r="AW758" s="109"/>
      <c r="AX758" s="109"/>
      <c r="AY758" s="109"/>
      <c r="AZ758" s="109"/>
      <c r="BA758" s="109"/>
      <c r="BB758" s="109"/>
      <c r="BC758" s="109"/>
      <c r="BD758" s="109"/>
      <c r="BE758" s="109"/>
      <c r="BF758" s="109"/>
      <c r="BG758" s="109"/>
    </row>
    <row r="759" spans="1:59" ht="14.25" customHeight="1">
      <c r="A759" s="83"/>
      <c r="B759" s="83"/>
      <c r="C759" s="242"/>
      <c r="D759" s="83"/>
      <c r="E759" s="83"/>
      <c r="F759" s="83"/>
      <c r="G759" s="83"/>
      <c r="H759" s="83"/>
      <c r="I759" s="83"/>
      <c r="J759" s="83"/>
      <c r="K759" s="83"/>
      <c r="L759" s="83"/>
      <c r="M759" s="83"/>
      <c r="N759" s="83"/>
      <c r="O759" s="83"/>
      <c r="P759" s="83"/>
      <c r="Q759" s="83"/>
      <c r="R759" s="83"/>
      <c r="S759" s="83"/>
      <c r="T759" s="83"/>
      <c r="U759" s="83"/>
      <c r="V759" s="83"/>
      <c r="W759" s="83"/>
      <c r="X759" s="83"/>
      <c r="Y759" s="83"/>
      <c r="Z759" s="244"/>
      <c r="AA759" s="245"/>
      <c r="AB759" s="244"/>
      <c r="AC759" s="83"/>
      <c r="AD759" s="83"/>
      <c r="AE759" s="83"/>
      <c r="AF759" s="83"/>
      <c r="AG759" s="83"/>
      <c r="AH759" s="83"/>
      <c r="AI759" s="83"/>
      <c r="AJ759" s="83"/>
      <c r="AK759" s="83"/>
      <c r="AL759" s="83"/>
      <c r="AM759" s="250"/>
      <c r="AN759" s="34"/>
      <c r="AO759" s="109"/>
      <c r="AP759" s="109"/>
      <c r="AQ759" s="109"/>
      <c r="AR759" s="109"/>
      <c r="AS759" s="109"/>
      <c r="AT759" s="109"/>
      <c r="AU759" s="109"/>
      <c r="AV759" s="109"/>
      <c r="AW759" s="109"/>
      <c r="AX759" s="109"/>
      <c r="AY759" s="109"/>
      <c r="AZ759" s="109"/>
      <c r="BA759" s="109"/>
      <c r="BB759" s="109"/>
      <c r="BC759" s="109"/>
      <c r="BD759" s="109"/>
      <c r="BE759" s="109"/>
      <c r="BF759" s="109"/>
      <c r="BG759" s="109"/>
    </row>
    <row r="760" spans="1:59" ht="14.25" customHeight="1">
      <c r="A760" s="83"/>
      <c r="B760" s="83"/>
      <c r="C760" s="242"/>
      <c r="D760" s="83"/>
      <c r="E760" s="83"/>
      <c r="F760" s="83"/>
      <c r="G760" s="83"/>
      <c r="H760" s="83"/>
      <c r="I760" s="83"/>
      <c r="J760" s="83"/>
      <c r="K760" s="83"/>
      <c r="L760" s="83"/>
      <c r="M760" s="83"/>
      <c r="N760" s="83"/>
      <c r="O760" s="83"/>
      <c r="P760" s="83"/>
      <c r="Q760" s="83"/>
      <c r="R760" s="83"/>
      <c r="S760" s="83"/>
      <c r="T760" s="83"/>
      <c r="U760" s="83"/>
      <c r="V760" s="83"/>
      <c r="W760" s="83"/>
      <c r="X760" s="83"/>
      <c r="Y760" s="83"/>
      <c r="Z760" s="244"/>
      <c r="AA760" s="245"/>
      <c r="AB760" s="244"/>
      <c r="AC760" s="83"/>
      <c r="AD760" s="83"/>
      <c r="AE760" s="83"/>
      <c r="AF760" s="83"/>
      <c r="AG760" s="83"/>
      <c r="AH760" s="83"/>
      <c r="AI760" s="83"/>
      <c r="AJ760" s="83"/>
      <c r="AK760" s="83"/>
      <c r="AL760" s="83"/>
      <c r="AM760" s="250"/>
      <c r="AN760" s="34"/>
      <c r="AO760" s="109"/>
      <c r="AP760" s="109"/>
      <c r="AQ760" s="109"/>
      <c r="AR760" s="109"/>
      <c r="AS760" s="109"/>
      <c r="AT760" s="109"/>
      <c r="AU760" s="109"/>
      <c r="AV760" s="109"/>
      <c r="AW760" s="109"/>
      <c r="AX760" s="109"/>
      <c r="AY760" s="109"/>
      <c r="AZ760" s="109"/>
      <c r="BA760" s="109"/>
      <c r="BB760" s="109"/>
      <c r="BC760" s="109"/>
      <c r="BD760" s="109"/>
      <c r="BE760" s="109"/>
      <c r="BF760" s="109"/>
      <c r="BG760" s="109"/>
    </row>
    <row r="761" spans="1:59" ht="14.25" customHeight="1">
      <c r="A761" s="83"/>
      <c r="B761" s="83"/>
      <c r="C761" s="242"/>
      <c r="D761" s="83"/>
      <c r="E761" s="83"/>
      <c r="F761" s="83"/>
      <c r="G761" s="83"/>
      <c r="H761" s="83"/>
      <c r="I761" s="83"/>
      <c r="J761" s="83"/>
      <c r="K761" s="83"/>
      <c r="L761" s="83"/>
      <c r="M761" s="83"/>
      <c r="N761" s="83"/>
      <c r="O761" s="83"/>
      <c r="P761" s="83"/>
      <c r="Q761" s="83"/>
      <c r="R761" s="83"/>
      <c r="S761" s="83"/>
      <c r="T761" s="83"/>
      <c r="U761" s="83"/>
      <c r="V761" s="83"/>
      <c r="W761" s="83"/>
      <c r="X761" s="83"/>
      <c r="Y761" s="83"/>
      <c r="Z761" s="244"/>
      <c r="AA761" s="245"/>
      <c r="AB761" s="244"/>
      <c r="AC761" s="83"/>
      <c r="AD761" s="83"/>
      <c r="AE761" s="83"/>
      <c r="AF761" s="83"/>
      <c r="AG761" s="83"/>
      <c r="AH761" s="83"/>
      <c r="AI761" s="83"/>
      <c r="AJ761" s="83"/>
      <c r="AK761" s="83"/>
      <c r="AL761" s="83"/>
      <c r="AM761" s="250"/>
      <c r="AN761" s="34"/>
      <c r="AO761" s="109"/>
      <c r="AP761" s="109"/>
      <c r="AQ761" s="109"/>
      <c r="AR761" s="109"/>
      <c r="AS761" s="109"/>
      <c r="AT761" s="109"/>
      <c r="AU761" s="109"/>
      <c r="AV761" s="109"/>
      <c r="AW761" s="109"/>
      <c r="AX761" s="109"/>
      <c r="AY761" s="109"/>
      <c r="AZ761" s="109"/>
      <c r="BA761" s="109"/>
      <c r="BB761" s="109"/>
      <c r="BC761" s="109"/>
      <c r="BD761" s="109"/>
      <c r="BE761" s="109"/>
      <c r="BF761" s="109"/>
      <c r="BG761" s="109"/>
    </row>
    <row r="762" spans="1:59" ht="14.25" customHeight="1">
      <c r="A762" s="83"/>
      <c r="B762" s="83"/>
      <c r="C762" s="242"/>
      <c r="D762" s="83"/>
      <c r="E762" s="83"/>
      <c r="F762" s="83"/>
      <c r="G762" s="83"/>
      <c r="H762" s="83"/>
      <c r="I762" s="83"/>
      <c r="J762" s="83"/>
      <c r="K762" s="83"/>
      <c r="L762" s="83"/>
      <c r="M762" s="83"/>
      <c r="N762" s="83"/>
      <c r="O762" s="83"/>
      <c r="P762" s="83"/>
      <c r="Q762" s="83"/>
      <c r="R762" s="83"/>
      <c r="S762" s="83"/>
      <c r="T762" s="83"/>
      <c r="U762" s="83"/>
      <c r="V762" s="83"/>
      <c r="W762" s="83"/>
      <c r="X762" s="83"/>
      <c r="Y762" s="83"/>
      <c r="Z762" s="244"/>
      <c r="AA762" s="245"/>
      <c r="AB762" s="244"/>
      <c r="AC762" s="83"/>
      <c r="AD762" s="83"/>
      <c r="AE762" s="83"/>
      <c r="AF762" s="83"/>
      <c r="AG762" s="83"/>
      <c r="AH762" s="83"/>
      <c r="AI762" s="83"/>
      <c r="AJ762" s="83"/>
      <c r="AK762" s="83"/>
      <c r="AL762" s="83"/>
      <c r="AM762" s="250"/>
      <c r="AN762" s="34"/>
      <c r="AO762" s="109"/>
      <c r="AP762" s="109"/>
      <c r="AQ762" s="109"/>
      <c r="AR762" s="109"/>
      <c r="AS762" s="109"/>
      <c r="AT762" s="109"/>
      <c r="AU762" s="109"/>
      <c r="AV762" s="109"/>
      <c r="AW762" s="109"/>
      <c r="AX762" s="109"/>
      <c r="AY762" s="109"/>
      <c r="AZ762" s="109"/>
      <c r="BA762" s="109"/>
      <c r="BB762" s="109"/>
      <c r="BC762" s="109"/>
      <c r="BD762" s="109"/>
      <c r="BE762" s="109"/>
      <c r="BF762" s="109"/>
      <c r="BG762" s="109"/>
    </row>
    <row r="763" spans="1:59" ht="14.25" customHeight="1">
      <c r="A763" s="83"/>
      <c r="B763" s="83"/>
      <c r="C763" s="242"/>
      <c r="D763" s="83"/>
      <c r="E763" s="83"/>
      <c r="F763" s="83"/>
      <c r="G763" s="83"/>
      <c r="H763" s="83"/>
      <c r="I763" s="83"/>
      <c r="J763" s="83"/>
      <c r="K763" s="83"/>
      <c r="L763" s="83"/>
      <c r="M763" s="83"/>
      <c r="N763" s="83"/>
      <c r="O763" s="83"/>
      <c r="P763" s="83"/>
      <c r="Q763" s="83"/>
      <c r="R763" s="83"/>
      <c r="S763" s="83"/>
      <c r="T763" s="83"/>
      <c r="U763" s="83"/>
      <c r="V763" s="83"/>
      <c r="W763" s="83"/>
      <c r="X763" s="83"/>
      <c r="Y763" s="83"/>
      <c r="Z763" s="244"/>
      <c r="AA763" s="245"/>
      <c r="AB763" s="244"/>
      <c r="AC763" s="83"/>
      <c r="AD763" s="83"/>
      <c r="AE763" s="83"/>
      <c r="AF763" s="83"/>
      <c r="AG763" s="83"/>
      <c r="AH763" s="83"/>
      <c r="AI763" s="83"/>
      <c r="AJ763" s="83"/>
      <c r="AK763" s="83"/>
      <c r="AL763" s="83"/>
      <c r="AM763" s="250"/>
      <c r="AN763" s="34"/>
      <c r="AO763" s="109"/>
      <c r="AP763" s="109"/>
      <c r="AQ763" s="109"/>
      <c r="AR763" s="109"/>
      <c r="AS763" s="109"/>
      <c r="AT763" s="109"/>
      <c r="AU763" s="109"/>
      <c r="AV763" s="109"/>
      <c r="AW763" s="109"/>
      <c r="AX763" s="109"/>
      <c r="AY763" s="109"/>
      <c r="AZ763" s="109"/>
      <c r="BA763" s="109"/>
      <c r="BB763" s="109"/>
      <c r="BC763" s="109"/>
      <c r="BD763" s="109"/>
      <c r="BE763" s="109"/>
      <c r="BF763" s="109"/>
      <c r="BG763" s="109"/>
    </row>
    <row r="764" spans="1:59" ht="14.25" customHeight="1">
      <c r="A764" s="83"/>
      <c r="B764" s="83"/>
      <c r="C764" s="242"/>
      <c r="D764" s="83"/>
      <c r="E764" s="83"/>
      <c r="F764" s="83"/>
      <c r="G764" s="83"/>
      <c r="H764" s="83"/>
      <c r="I764" s="83"/>
      <c r="J764" s="83"/>
      <c r="K764" s="83"/>
      <c r="L764" s="83"/>
      <c r="M764" s="83"/>
      <c r="N764" s="83"/>
      <c r="O764" s="83"/>
      <c r="P764" s="83"/>
      <c r="Q764" s="83"/>
      <c r="R764" s="83"/>
      <c r="S764" s="83"/>
      <c r="T764" s="83"/>
      <c r="U764" s="83"/>
      <c r="V764" s="83"/>
      <c r="W764" s="83"/>
      <c r="X764" s="83"/>
      <c r="Y764" s="83"/>
      <c r="Z764" s="244"/>
      <c r="AA764" s="245"/>
      <c r="AB764" s="244"/>
      <c r="AC764" s="83"/>
      <c r="AD764" s="83"/>
      <c r="AE764" s="83"/>
      <c r="AF764" s="83"/>
      <c r="AG764" s="83"/>
      <c r="AH764" s="83"/>
      <c r="AI764" s="83"/>
      <c r="AJ764" s="83"/>
      <c r="AK764" s="83"/>
      <c r="AL764" s="83"/>
      <c r="AM764" s="250"/>
      <c r="AN764" s="34"/>
      <c r="AO764" s="109"/>
      <c r="AP764" s="109"/>
      <c r="AQ764" s="109"/>
      <c r="AR764" s="109"/>
      <c r="AS764" s="109"/>
      <c r="AT764" s="109"/>
      <c r="AU764" s="109"/>
      <c r="AV764" s="109"/>
      <c r="AW764" s="109"/>
      <c r="AX764" s="109"/>
      <c r="AY764" s="109"/>
      <c r="AZ764" s="109"/>
      <c r="BA764" s="109"/>
      <c r="BB764" s="109"/>
      <c r="BC764" s="109"/>
      <c r="BD764" s="109"/>
      <c r="BE764" s="109"/>
      <c r="BF764" s="109"/>
      <c r="BG764" s="109"/>
    </row>
    <row r="765" spans="1:59" ht="14.25" customHeight="1">
      <c r="A765" s="83"/>
      <c r="B765" s="83"/>
      <c r="C765" s="242"/>
      <c r="D765" s="83"/>
      <c r="E765" s="83"/>
      <c r="F765" s="83"/>
      <c r="G765" s="83"/>
      <c r="H765" s="83"/>
      <c r="I765" s="83"/>
      <c r="J765" s="83"/>
      <c r="K765" s="83"/>
      <c r="L765" s="83"/>
      <c r="M765" s="83"/>
      <c r="N765" s="83"/>
      <c r="O765" s="83"/>
      <c r="P765" s="83"/>
      <c r="Q765" s="83"/>
      <c r="R765" s="83"/>
      <c r="S765" s="83"/>
      <c r="T765" s="83"/>
      <c r="U765" s="83"/>
      <c r="V765" s="83"/>
      <c r="W765" s="83"/>
      <c r="X765" s="83"/>
      <c r="Y765" s="83"/>
      <c r="Z765" s="244"/>
      <c r="AA765" s="245"/>
      <c r="AB765" s="244"/>
      <c r="AC765" s="83"/>
      <c r="AD765" s="83"/>
      <c r="AE765" s="83"/>
      <c r="AF765" s="83"/>
      <c r="AG765" s="83"/>
      <c r="AH765" s="83"/>
      <c r="AI765" s="83"/>
      <c r="AJ765" s="83"/>
      <c r="AK765" s="83"/>
      <c r="AL765" s="83"/>
      <c r="AM765" s="250"/>
      <c r="AN765" s="34"/>
      <c r="AO765" s="109"/>
      <c r="AP765" s="109"/>
      <c r="AQ765" s="109"/>
      <c r="AR765" s="109"/>
      <c r="AS765" s="109"/>
      <c r="AT765" s="109"/>
      <c r="AU765" s="109"/>
      <c r="AV765" s="109"/>
      <c r="AW765" s="109"/>
      <c r="AX765" s="109"/>
      <c r="AY765" s="109"/>
      <c r="AZ765" s="109"/>
      <c r="BA765" s="109"/>
      <c r="BB765" s="109"/>
      <c r="BC765" s="109"/>
      <c r="BD765" s="109"/>
      <c r="BE765" s="109"/>
      <c r="BF765" s="109"/>
      <c r="BG765" s="109"/>
    </row>
    <row r="766" spans="1:59" ht="14.25" customHeight="1">
      <c r="A766" s="83"/>
      <c r="B766" s="83"/>
      <c r="C766" s="242"/>
      <c r="D766" s="83"/>
      <c r="E766" s="83"/>
      <c r="F766" s="83"/>
      <c r="G766" s="83"/>
      <c r="H766" s="83"/>
      <c r="I766" s="83"/>
      <c r="J766" s="83"/>
      <c r="K766" s="83"/>
      <c r="L766" s="83"/>
      <c r="M766" s="83"/>
      <c r="N766" s="83"/>
      <c r="O766" s="83"/>
      <c r="P766" s="83"/>
      <c r="Q766" s="83"/>
      <c r="R766" s="83"/>
      <c r="S766" s="83"/>
      <c r="T766" s="83"/>
      <c r="U766" s="83"/>
      <c r="V766" s="83"/>
      <c r="W766" s="83"/>
      <c r="X766" s="83"/>
      <c r="Y766" s="83"/>
      <c r="Z766" s="244"/>
      <c r="AA766" s="245"/>
      <c r="AB766" s="244"/>
      <c r="AC766" s="83"/>
      <c r="AD766" s="83"/>
      <c r="AE766" s="83"/>
      <c r="AF766" s="83"/>
      <c r="AG766" s="83"/>
      <c r="AH766" s="83"/>
      <c r="AI766" s="83"/>
      <c r="AJ766" s="83"/>
      <c r="AK766" s="83"/>
      <c r="AL766" s="83"/>
      <c r="AM766" s="250"/>
      <c r="AN766" s="34"/>
      <c r="AO766" s="109"/>
      <c r="AP766" s="109"/>
      <c r="AQ766" s="109"/>
      <c r="AR766" s="109"/>
      <c r="AS766" s="109"/>
      <c r="AT766" s="109"/>
      <c r="AU766" s="109"/>
      <c r="AV766" s="109"/>
      <c r="AW766" s="109"/>
      <c r="AX766" s="109"/>
      <c r="AY766" s="109"/>
      <c r="AZ766" s="109"/>
      <c r="BA766" s="109"/>
      <c r="BB766" s="109"/>
      <c r="BC766" s="109"/>
      <c r="BD766" s="109"/>
      <c r="BE766" s="109"/>
      <c r="BF766" s="109"/>
      <c r="BG766" s="109"/>
    </row>
    <row r="767" spans="1:59" ht="14.25" customHeight="1">
      <c r="A767" s="83"/>
      <c r="B767" s="83"/>
      <c r="C767" s="242"/>
      <c r="D767" s="83"/>
      <c r="E767" s="83"/>
      <c r="F767" s="83"/>
      <c r="G767" s="83"/>
      <c r="H767" s="83"/>
      <c r="I767" s="83"/>
      <c r="J767" s="83"/>
      <c r="K767" s="83"/>
      <c r="L767" s="83"/>
      <c r="M767" s="83"/>
      <c r="N767" s="83"/>
      <c r="O767" s="83"/>
      <c r="P767" s="83"/>
      <c r="Q767" s="83"/>
      <c r="R767" s="83"/>
      <c r="S767" s="83"/>
      <c r="T767" s="83"/>
      <c r="U767" s="83"/>
      <c r="V767" s="83"/>
      <c r="W767" s="83"/>
      <c r="X767" s="83"/>
      <c r="Y767" s="83"/>
      <c r="Z767" s="244"/>
      <c r="AA767" s="245"/>
      <c r="AB767" s="244"/>
      <c r="AC767" s="83"/>
      <c r="AD767" s="83"/>
      <c r="AE767" s="83"/>
      <c r="AF767" s="83"/>
      <c r="AG767" s="83"/>
      <c r="AH767" s="83"/>
      <c r="AI767" s="83"/>
      <c r="AJ767" s="83"/>
      <c r="AK767" s="83"/>
      <c r="AL767" s="83"/>
      <c r="AM767" s="250"/>
      <c r="AN767" s="34"/>
      <c r="AO767" s="109"/>
      <c r="AP767" s="109"/>
      <c r="AQ767" s="109"/>
      <c r="AR767" s="109"/>
      <c r="AS767" s="109"/>
      <c r="AT767" s="109"/>
      <c r="AU767" s="109"/>
      <c r="AV767" s="109"/>
      <c r="AW767" s="109"/>
      <c r="AX767" s="109"/>
      <c r="AY767" s="109"/>
      <c r="AZ767" s="109"/>
      <c r="BA767" s="109"/>
      <c r="BB767" s="109"/>
      <c r="BC767" s="109"/>
      <c r="BD767" s="109"/>
      <c r="BE767" s="109"/>
      <c r="BF767" s="109"/>
      <c r="BG767" s="109"/>
    </row>
    <row r="768" spans="1:59" ht="14.25" customHeight="1">
      <c r="A768" s="83"/>
      <c r="B768" s="83"/>
      <c r="C768" s="242"/>
      <c r="D768" s="83"/>
      <c r="E768" s="83"/>
      <c r="F768" s="83"/>
      <c r="G768" s="83"/>
      <c r="H768" s="83"/>
      <c r="I768" s="83"/>
      <c r="J768" s="83"/>
      <c r="K768" s="83"/>
      <c r="L768" s="83"/>
      <c r="M768" s="83"/>
      <c r="N768" s="83"/>
      <c r="O768" s="83"/>
      <c r="P768" s="83"/>
      <c r="Q768" s="83"/>
      <c r="R768" s="83"/>
      <c r="S768" s="83"/>
      <c r="T768" s="83"/>
      <c r="U768" s="83"/>
      <c r="V768" s="83"/>
      <c r="W768" s="83"/>
      <c r="X768" s="83"/>
      <c r="Y768" s="83"/>
      <c r="Z768" s="244"/>
      <c r="AA768" s="245"/>
      <c r="AB768" s="244"/>
      <c r="AC768" s="83"/>
      <c r="AD768" s="83"/>
      <c r="AE768" s="83"/>
      <c r="AF768" s="83"/>
      <c r="AG768" s="83"/>
      <c r="AH768" s="83"/>
      <c r="AI768" s="83"/>
      <c r="AJ768" s="83"/>
      <c r="AK768" s="83"/>
      <c r="AL768" s="83"/>
      <c r="AM768" s="250"/>
      <c r="AN768" s="34"/>
      <c r="AO768" s="109"/>
      <c r="AP768" s="109"/>
      <c r="AQ768" s="109"/>
      <c r="AR768" s="109"/>
      <c r="AS768" s="109"/>
      <c r="AT768" s="109"/>
      <c r="AU768" s="109"/>
      <c r="AV768" s="109"/>
      <c r="AW768" s="109"/>
      <c r="AX768" s="109"/>
      <c r="AY768" s="109"/>
      <c r="AZ768" s="109"/>
      <c r="BA768" s="109"/>
      <c r="BB768" s="109"/>
      <c r="BC768" s="109"/>
      <c r="BD768" s="109"/>
      <c r="BE768" s="109"/>
      <c r="BF768" s="109"/>
      <c r="BG768" s="109"/>
    </row>
    <row r="769" spans="1:59" ht="14.25" customHeight="1">
      <c r="A769" s="83"/>
      <c r="B769" s="83"/>
      <c r="C769" s="242"/>
      <c r="D769" s="83"/>
      <c r="E769" s="83"/>
      <c r="F769" s="83"/>
      <c r="G769" s="83"/>
      <c r="H769" s="83"/>
      <c r="I769" s="83"/>
      <c r="J769" s="83"/>
      <c r="K769" s="83"/>
      <c r="L769" s="83"/>
      <c r="M769" s="83"/>
      <c r="N769" s="83"/>
      <c r="O769" s="83"/>
      <c r="P769" s="83"/>
      <c r="Q769" s="83"/>
      <c r="R769" s="83"/>
      <c r="S769" s="83"/>
      <c r="T769" s="83"/>
      <c r="U769" s="83"/>
      <c r="V769" s="83"/>
      <c r="W769" s="83"/>
      <c r="X769" s="83"/>
      <c r="Y769" s="83"/>
      <c r="Z769" s="244"/>
      <c r="AA769" s="245"/>
      <c r="AB769" s="244"/>
      <c r="AC769" s="83"/>
      <c r="AD769" s="83"/>
      <c r="AE769" s="83"/>
      <c r="AF769" s="83"/>
      <c r="AG769" s="83"/>
      <c r="AH769" s="83"/>
      <c r="AI769" s="83"/>
      <c r="AJ769" s="83"/>
      <c r="AK769" s="83"/>
      <c r="AL769" s="83"/>
      <c r="AM769" s="250"/>
      <c r="AN769" s="34"/>
      <c r="AO769" s="109"/>
      <c r="AP769" s="109"/>
      <c r="AQ769" s="109"/>
      <c r="AR769" s="109"/>
      <c r="AS769" s="109"/>
      <c r="AT769" s="109"/>
      <c r="AU769" s="109"/>
      <c r="AV769" s="109"/>
      <c r="AW769" s="109"/>
      <c r="AX769" s="109"/>
      <c r="AY769" s="109"/>
      <c r="AZ769" s="109"/>
      <c r="BA769" s="109"/>
      <c r="BB769" s="109"/>
      <c r="BC769" s="109"/>
      <c r="BD769" s="109"/>
      <c r="BE769" s="109"/>
      <c r="BF769" s="109"/>
      <c r="BG769" s="109"/>
    </row>
    <row r="770" spans="1:59" ht="14.25" customHeight="1">
      <c r="A770" s="83"/>
      <c r="B770" s="83"/>
      <c r="C770" s="242"/>
      <c r="D770" s="83"/>
      <c r="E770" s="83"/>
      <c r="F770" s="83"/>
      <c r="G770" s="83"/>
      <c r="H770" s="83"/>
      <c r="I770" s="83"/>
      <c r="J770" s="83"/>
      <c r="K770" s="83"/>
      <c r="L770" s="83"/>
      <c r="M770" s="83"/>
      <c r="N770" s="83"/>
      <c r="O770" s="83"/>
      <c r="P770" s="83"/>
      <c r="Q770" s="83"/>
      <c r="R770" s="83"/>
      <c r="S770" s="83"/>
      <c r="T770" s="83"/>
      <c r="U770" s="83"/>
      <c r="V770" s="83"/>
      <c r="W770" s="83"/>
      <c r="X770" s="83"/>
      <c r="Y770" s="83"/>
      <c r="Z770" s="244"/>
      <c r="AA770" s="245"/>
      <c r="AB770" s="244"/>
      <c r="AC770" s="83"/>
      <c r="AD770" s="83"/>
      <c r="AE770" s="83"/>
      <c r="AF770" s="83"/>
      <c r="AG770" s="83"/>
      <c r="AH770" s="83"/>
      <c r="AI770" s="83"/>
      <c r="AJ770" s="83"/>
      <c r="AK770" s="83"/>
      <c r="AL770" s="83"/>
      <c r="AM770" s="250"/>
      <c r="AN770" s="34"/>
      <c r="AO770" s="109"/>
      <c r="AP770" s="109"/>
      <c r="AQ770" s="109"/>
      <c r="AR770" s="109"/>
      <c r="AS770" s="109"/>
      <c r="AT770" s="109"/>
      <c r="AU770" s="109"/>
      <c r="AV770" s="109"/>
      <c r="AW770" s="109"/>
      <c r="AX770" s="109"/>
      <c r="AY770" s="109"/>
      <c r="AZ770" s="109"/>
      <c r="BA770" s="109"/>
      <c r="BB770" s="109"/>
      <c r="BC770" s="109"/>
      <c r="BD770" s="109"/>
      <c r="BE770" s="109"/>
      <c r="BF770" s="109"/>
      <c r="BG770" s="109"/>
    </row>
    <row r="771" spans="1:59" ht="14.25" customHeight="1">
      <c r="A771" s="83"/>
      <c r="B771" s="83"/>
      <c r="C771" s="242"/>
      <c r="D771" s="83"/>
      <c r="E771" s="83"/>
      <c r="F771" s="83"/>
      <c r="G771" s="83"/>
      <c r="H771" s="83"/>
      <c r="I771" s="83"/>
      <c r="J771" s="83"/>
      <c r="K771" s="83"/>
      <c r="L771" s="83"/>
      <c r="M771" s="83"/>
      <c r="N771" s="83"/>
      <c r="O771" s="83"/>
      <c r="P771" s="83"/>
      <c r="Q771" s="83"/>
      <c r="R771" s="83"/>
      <c r="S771" s="83"/>
      <c r="T771" s="83"/>
      <c r="U771" s="83"/>
      <c r="V771" s="83"/>
      <c r="W771" s="83"/>
      <c r="X771" s="83"/>
      <c r="Y771" s="83"/>
      <c r="Z771" s="244"/>
      <c r="AA771" s="245"/>
      <c r="AB771" s="244"/>
      <c r="AC771" s="83"/>
      <c r="AD771" s="83"/>
      <c r="AE771" s="83"/>
      <c r="AF771" s="83"/>
      <c r="AG771" s="83"/>
      <c r="AH771" s="83"/>
      <c r="AI771" s="83"/>
      <c r="AJ771" s="83"/>
      <c r="AK771" s="83"/>
      <c r="AL771" s="83"/>
      <c r="AM771" s="250"/>
      <c r="AN771" s="34"/>
      <c r="AO771" s="109"/>
      <c r="AP771" s="109"/>
      <c r="AQ771" s="109"/>
      <c r="AR771" s="109"/>
      <c r="AS771" s="109"/>
      <c r="AT771" s="109"/>
      <c r="AU771" s="109"/>
      <c r="AV771" s="109"/>
      <c r="AW771" s="109"/>
      <c r="AX771" s="109"/>
      <c r="AY771" s="109"/>
      <c r="AZ771" s="109"/>
      <c r="BA771" s="109"/>
      <c r="BB771" s="109"/>
      <c r="BC771" s="109"/>
      <c r="BD771" s="109"/>
      <c r="BE771" s="109"/>
      <c r="BF771" s="109"/>
      <c r="BG771" s="109"/>
    </row>
    <row r="772" spans="1:59" ht="14.25" customHeight="1">
      <c r="A772" s="83"/>
      <c r="B772" s="83"/>
      <c r="C772" s="242"/>
      <c r="D772" s="83"/>
      <c r="E772" s="83"/>
      <c r="F772" s="83"/>
      <c r="G772" s="83"/>
      <c r="H772" s="83"/>
      <c r="I772" s="83"/>
      <c r="J772" s="83"/>
      <c r="K772" s="83"/>
      <c r="L772" s="83"/>
      <c r="M772" s="83"/>
      <c r="N772" s="83"/>
      <c r="O772" s="83"/>
      <c r="P772" s="83"/>
      <c r="Q772" s="83"/>
      <c r="R772" s="83"/>
      <c r="S772" s="83"/>
      <c r="T772" s="83"/>
      <c r="U772" s="83"/>
      <c r="V772" s="83"/>
      <c r="W772" s="83"/>
      <c r="X772" s="83"/>
      <c r="Y772" s="83"/>
      <c r="Z772" s="244"/>
      <c r="AA772" s="245"/>
      <c r="AB772" s="244"/>
      <c r="AC772" s="83"/>
      <c r="AD772" s="83"/>
      <c r="AE772" s="83"/>
      <c r="AF772" s="83"/>
      <c r="AG772" s="83"/>
      <c r="AH772" s="83"/>
      <c r="AI772" s="83"/>
      <c r="AJ772" s="83"/>
      <c r="AK772" s="83"/>
      <c r="AL772" s="83"/>
      <c r="AM772" s="250"/>
      <c r="AN772" s="34"/>
      <c r="AO772" s="109"/>
      <c r="AP772" s="109"/>
      <c r="AQ772" s="109"/>
      <c r="AR772" s="109"/>
      <c r="AS772" s="109"/>
      <c r="AT772" s="109"/>
      <c r="AU772" s="109"/>
      <c r="AV772" s="109"/>
      <c r="AW772" s="109"/>
      <c r="AX772" s="109"/>
      <c r="AY772" s="109"/>
      <c r="AZ772" s="109"/>
      <c r="BA772" s="109"/>
      <c r="BB772" s="109"/>
      <c r="BC772" s="109"/>
      <c r="BD772" s="109"/>
      <c r="BE772" s="109"/>
      <c r="BF772" s="109"/>
      <c r="BG772" s="109"/>
    </row>
    <row r="773" spans="1:59" ht="14.25" customHeight="1">
      <c r="A773" s="83"/>
      <c r="B773" s="83"/>
      <c r="C773" s="242"/>
      <c r="D773" s="83"/>
      <c r="E773" s="83"/>
      <c r="F773" s="83"/>
      <c r="G773" s="83"/>
      <c r="H773" s="83"/>
      <c r="I773" s="83"/>
      <c r="J773" s="83"/>
      <c r="K773" s="83"/>
      <c r="L773" s="83"/>
      <c r="M773" s="83"/>
      <c r="N773" s="83"/>
      <c r="O773" s="83"/>
      <c r="P773" s="83"/>
      <c r="Q773" s="83"/>
      <c r="R773" s="83"/>
      <c r="S773" s="83"/>
      <c r="T773" s="83"/>
      <c r="U773" s="83"/>
      <c r="V773" s="83"/>
      <c r="W773" s="83"/>
      <c r="X773" s="83"/>
      <c r="Y773" s="83"/>
      <c r="Z773" s="244"/>
      <c r="AA773" s="245"/>
      <c r="AB773" s="244"/>
      <c r="AC773" s="83"/>
      <c r="AD773" s="83"/>
      <c r="AE773" s="83"/>
      <c r="AF773" s="83"/>
      <c r="AG773" s="83"/>
      <c r="AH773" s="83"/>
      <c r="AI773" s="83"/>
      <c r="AJ773" s="83"/>
      <c r="AK773" s="83"/>
      <c r="AL773" s="83"/>
      <c r="AM773" s="250"/>
      <c r="AN773" s="34"/>
      <c r="AO773" s="109"/>
      <c r="AP773" s="109"/>
      <c r="AQ773" s="109"/>
      <c r="AR773" s="109"/>
      <c r="AS773" s="109"/>
      <c r="AT773" s="109"/>
      <c r="AU773" s="109"/>
      <c r="AV773" s="109"/>
      <c r="AW773" s="109"/>
      <c r="AX773" s="109"/>
      <c r="AY773" s="109"/>
      <c r="AZ773" s="109"/>
      <c r="BA773" s="109"/>
      <c r="BB773" s="109"/>
      <c r="BC773" s="109"/>
      <c r="BD773" s="109"/>
      <c r="BE773" s="109"/>
      <c r="BF773" s="109"/>
      <c r="BG773" s="109"/>
    </row>
    <row r="774" spans="1:59" ht="14.25" customHeight="1">
      <c r="A774" s="83"/>
      <c r="B774" s="83"/>
      <c r="C774" s="242"/>
      <c r="D774" s="83"/>
      <c r="E774" s="83"/>
      <c r="F774" s="83"/>
      <c r="G774" s="83"/>
      <c r="H774" s="83"/>
      <c r="I774" s="83"/>
      <c r="J774" s="83"/>
      <c r="K774" s="83"/>
      <c r="L774" s="83"/>
      <c r="M774" s="83"/>
      <c r="N774" s="83"/>
      <c r="O774" s="83"/>
      <c r="P774" s="83"/>
      <c r="Q774" s="83"/>
      <c r="R774" s="83"/>
      <c r="S774" s="83"/>
      <c r="T774" s="83"/>
      <c r="U774" s="83"/>
      <c r="V774" s="83"/>
      <c r="W774" s="83"/>
      <c r="X774" s="83"/>
      <c r="Y774" s="83"/>
      <c r="Z774" s="244"/>
      <c r="AA774" s="245"/>
      <c r="AB774" s="244"/>
      <c r="AC774" s="83"/>
      <c r="AD774" s="83"/>
      <c r="AE774" s="83"/>
      <c r="AF774" s="83"/>
      <c r="AG774" s="83"/>
      <c r="AH774" s="83"/>
      <c r="AI774" s="83"/>
      <c r="AJ774" s="83"/>
      <c r="AK774" s="83"/>
      <c r="AL774" s="83"/>
      <c r="AM774" s="250"/>
      <c r="AN774" s="34"/>
      <c r="AO774" s="109"/>
      <c r="AP774" s="109"/>
      <c r="AQ774" s="109"/>
      <c r="AR774" s="109"/>
      <c r="AS774" s="109"/>
      <c r="AT774" s="109"/>
      <c r="AU774" s="109"/>
      <c r="AV774" s="109"/>
      <c r="AW774" s="109"/>
      <c r="AX774" s="109"/>
      <c r="AY774" s="109"/>
      <c r="AZ774" s="109"/>
      <c r="BA774" s="109"/>
      <c r="BB774" s="109"/>
      <c r="BC774" s="109"/>
      <c r="BD774" s="109"/>
      <c r="BE774" s="109"/>
      <c r="BF774" s="109"/>
      <c r="BG774" s="109"/>
    </row>
    <row r="775" spans="1:59" ht="14.25" customHeight="1">
      <c r="A775" s="83"/>
      <c r="B775" s="83"/>
      <c r="C775" s="242"/>
      <c r="D775" s="83"/>
      <c r="E775" s="83"/>
      <c r="F775" s="83"/>
      <c r="G775" s="83"/>
      <c r="H775" s="83"/>
      <c r="I775" s="83"/>
      <c r="J775" s="83"/>
      <c r="K775" s="83"/>
      <c r="L775" s="83"/>
      <c r="M775" s="83"/>
      <c r="N775" s="83"/>
      <c r="O775" s="83"/>
      <c r="P775" s="83"/>
      <c r="Q775" s="83"/>
      <c r="R775" s="83"/>
      <c r="S775" s="83"/>
      <c r="T775" s="83"/>
      <c r="U775" s="83"/>
      <c r="V775" s="83"/>
      <c r="W775" s="83"/>
      <c r="X775" s="83"/>
      <c r="Y775" s="83"/>
      <c r="Z775" s="244"/>
      <c r="AA775" s="245"/>
      <c r="AB775" s="244"/>
      <c r="AC775" s="83"/>
      <c r="AD775" s="83"/>
      <c r="AE775" s="83"/>
      <c r="AF775" s="83"/>
      <c r="AG775" s="83"/>
      <c r="AH775" s="83"/>
      <c r="AI775" s="83"/>
      <c r="AJ775" s="83"/>
      <c r="AK775" s="83"/>
      <c r="AL775" s="83"/>
      <c r="AM775" s="250"/>
      <c r="AN775" s="34"/>
      <c r="AO775" s="109"/>
      <c r="AP775" s="109"/>
      <c r="AQ775" s="109"/>
      <c r="AR775" s="109"/>
      <c r="AS775" s="109"/>
      <c r="AT775" s="109"/>
      <c r="AU775" s="109"/>
      <c r="AV775" s="109"/>
      <c r="AW775" s="109"/>
      <c r="AX775" s="109"/>
      <c r="AY775" s="109"/>
      <c r="AZ775" s="109"/>
      <c r="BA775" s="109"/>
      <c r="BB775" s="109"/>
      <c r="BC775" s="109"/>
      <c r="BD775" s="109"/>
      <c r="BE775" s="109"/>
      <c r="BF775" s="109"/>
      <c r="BG775" s="109"/>
    </row>
    <row r="776" spans="1:59" ht="14.25" customHeight="1">
      <c r="A776" s="83"/>
      <c r="B776" s="83"/>
      <c r="C776" s="242"/>
      <c r="D776" s="83"/>
      <c r="E776" s="83"/>
      <c r="F776" s="83"/>
      <c r="G776" s="83"/>
      <c r="H776" s="83"/>
      <c r="I776" s="83"/>
      <c r="J776" s="83"/>
      <c r="K776" s="83"/>
      <c r="L776" s="83"/>
      <c r="M776" s="83"/>
      <c r="N776" s="83"/>
      <c r="O776" s="83"/>
      <c r="P776" s="83"/>
      <c r="Q776" s="83"/>
      <c r="R776" s="83"/>
      <c r="S776" s="83"/>
      <c r="T776" s="83"/>
      <c r="U776" s="83"/>
      <c r="V776" s="83"/>
      <c r="W776" s="83"/>
      <c r="X776" s="83"/>
      <c r="Y776" s="83"/>
      <c r="Z776" s="244"/>
      <c r="AA776" s="245"/>
      <c r="AB776" s="244"/>
      <c r="AC776" s="83"/>
      <c r="AD776" s="83"/>
      <c r="AE776" s="83"/>
      <c r="AF776" s="83"/>
      <c r="AG776" s="83"/>
      <c r="AH776" s="83"/>
      <c r="AI776" s="83"/>
      <c r="AJ776" s="83"/>
      <c r="AK776" s="83"/>
      <c r="AL776" s="83"/>
      <c r="AM776" s="250"/>
      <c r="AN776" s="34"/>
      <c r="AO776" s="109"/>
      <c r="AP776" s="109"/>
      <c r="AQ776" s="109"/>
      <c r="AR776" s="109"/>
      <c r="AS776" s="109"/>
      <c r="AT776" s="109"/>
      <c r="AU776" s="109"/>
      <c r="AV776" s="109"/>
      <c r="AW776" s="109"/>
      <c r="AX776" s="109"/>
      <c r="AY776" s="109"/>
      <c r="AZ776" s="109"/>
      <c r="BA776" s="109"/>
      <c r="BB776" s="109"/>
      <c r="BC776" s="109"/>
      <c r="BD776" s="109"/>
      <c r="BE776" s="109"/>
      <c r="BF776" s="109"/>
      <c r="BG776" s="109"/>
    </row>
    <row r="777" spans="1:59" ht="14.25" customHeight="1">
      <c r="A777" s="83"/>
      <c r="B777" s="83"/>
      <c r="C777" s="242"/>
      <c r="D777" s="83"/>
      <c r="E777" s="83"/>
      <c r="F777" s="83"/>
      <c r="G777" s="83"/>
      <c r="H777" s="83"/>
      <c r="I777" s="83"/>
      <c r="J777" s="83"/>
      <c r="K777" s="83"/>
      <c r="L777" s="83"/>
      <c r="M777" s="83"/>
      <c r="N777" s="83"/>
      <c r="O777" s="83"/>
      <c r="P777" s="83"/>
      <c r="Q777" s="83"/>
      <c r="R777" s="83"/>
      <c r="S777" s="83"/>
      <c r="T777" s="83"/>
      <c r="U777" s="83"/>
      <c r="V777" s="83"/>
      <c r="W777" s="83"/>
      <c r="X777" s="83"/>
      <c r="Y777" s="83"/>
      <c r="Z777" s="244"/>
      <c r="AA777" s="245"/>
      <c r="AB777" s="244"/>
      <c r="AC777" s="83"/>
      <c r="AD777" s="83"/>
      <c r="AE777" s="83"/>
      <c r="AF777" s="83"/>
      <c r="AG777" s="83"/>
      <c r="AH777" s="83"/>
      <c r="AI777" s="83"/>
      <c r="AJ777" s="83"/>
      <c r="AK777" s="83"/>
      <c r="AL777" s="83"/>
      <c r="AM777" s="250"/>
      <c r="AN777" s="34"/>
      <c r="AO777" s="109"/>
      <c r="AP777" s="109"/>
      <c r="AQ777" s="109"/>
      <c r="AR777" s="109"/>
      <c r="AS777" s="109"/>
      <c r="AT777" s="109"/>
      <c r="AU777" s="109"/>
      <c r="AV777" s="109"/>
      <c r="AW777" s="109"/>
      <c r="AX777" s="109"/>
      <c r="AY777" s="109"/>
      <c r="AZ777" s="109"/>
      <c r="BA777" s="109"/>
      <c r="BB777" s="109"/>
      <c r="BC777" s="109"/>
      <c r="BD777" s="109"/>
      <c r="BE777" s="109"/>
      <c r="BF777" s="109"/>
      <c r="BG777" s="109"/>
    </row>
    <row r="778" spans="1:59" ht="14.25" customHeight="1">
      <c r="A778" s="83"/>
      <c r="B778" s="83"/>
      <c r="C778" s="242"/>
      <c r="D778" s="83"/>
      <c r="E778" s="83"/>
      <c r="F778" s="83"/>
      <c r="G778" s="83"/>
      <c r="H778" s="83"/>
      <c r="I778" s="83"/>
      <c r="J778" s="83"/>
      <c r="K778" s="83"/>
      <c r="L778" s="83"/>
      <c r="M778" s="83"/>
      <c r="N778" s="83"/>
      <c r="O778" s="83"/>
      <c r="P778" s="83"/>
      <c r="Q778" s="83"/>
      <c r="R778" s="83"/>
      <c r="S778" s="83"/>
      <c r="T778" s="83"/>
      <c r="U778" s="83"/>
      <c r="V778" s="83"/>
      <c r="W778" s="83"/>
      <c r="X778" s="83"/>
      <c r="Y778" s="83"/>
      <c r="Z778" s="244"/>
      <c r="AA778" s="245"/>
      <c r="AB778" s="244"/>
      <c r="AC778" s="83"/>
      <c r="AD778" s="83"/>
      <c r="AE778" s="83"/>
      <c r="AF778" s="83"/>
      <c r="AG778" s="83"/>
      <c r="AH778" s="83"/>
      <c r="AI778" s="83"/>
      <c r="AJ778" s="83"/>
      <c r="AK778" s="83"/>
      <c r="AL778" s="83"/>
      <c r="AM778" s="250"/>
      <c r="AN778" s="34"/>
      <c r="AO778" s="109"/>
      <c r="AP778" s="109"/>
      <c r="AQ778" s="109"/>
      <c r="AR778" s="109"/>
      <c r="AS778" s="109"/>
      <c r="AT778" s="109"/>
      <c r="AU778" s="109"/>
      <c r="AV778" s="109"/>
      <c r="AW778" s="109"/>
      <c r="AX778" s="109"/>
      <c r="AY778" s="109"/>
      <c r="AZ778" s="109"/>
      <c r="BA778" s="109"/>
      <c r="BB778" s="109"/>
      <c r="BC778" s="109"/>
      <c r="BD778" s="109"/>
      <c r="BE778" s="109"/>
      <c r="BF778" s="109"/>
      <c r="BG778" s="109"/>
    </row>
    <row r="779" spans="1:59" ht="14.25" customHeight="1">
      <c r="A779" s="83"/>
      <c r="B779" s="83"/>
      <c r="C779" s="242"/>
      <c r="D779" s="83"/>
      <c r="E779" s="83"/>
      <c r="F779" s="83"/>
      <c r="G779" s="83"/>
      <c r="H779" s="83"/>
      <c r="I779" s="83"/>
      <c r="J779" s="83"/>
      <c r="K779" s="83"/>
      <c r="L779" s="83"/>
      <c r="M779" s="83"/>
      <c r="N779" s="83"/>
      <c r="O779" s="83"/>
      <c r="P779" s="83"/>
      <c r="Q779" s="83"/>
      <c r="R779" s="83"/>
      <c r="S779" s="83"/>
      <c r="T779" s="83"/>
      <c r="U779" s="83"/>
      <c r="V779" s="83"/>
      <c r="W779" s="83"/>
      <c r="X779" s="83"/>
      <c r="Y779" s="83"/>
      <c r="Z779" s="244"/>
      <c r="AA779" s="245"/>
      <c r="AB779" s="244"/>
      <c r="AC779" s="83"/>
      <c r="AD779" s="83"/>
      <c r="AE779" s="83"/>
      <c r="AF779" s="83"/>
      <c r="AG779" s="83"/>
      <c r="AH779" s="83"/>
      <c r="AI779" s="83"/>
      <c r="AJ779" s="83"/>
      <c r="AK779" s="83"/>
      <c r="AL779" s="83"/>
      <c r="AM779" s="250"/>
      <c r="AN779" s="34"/>
      <c r="AO779" s="109"/>
      <c r="AP779" s="109"/>
      <c r="AQ779" s="109"/>
      <c r="AR779" s="109"/>
      <c r="AS779" s="109"/>
      <c r="AT779" s="109"/>
      <c r="AU779" s="109"/>
      <c r="AV779" s="109"/>
      <c r="AW779" s="109"/>
      <c r="AX779" s="109"/>
      <c r="AY779" s="109"/>
      <c r="AZ779" s="109"/>
      <c r="BA779" s="109"/>
      <c r="BB779" s="109"/>
      <c r="BC779" s="109"/>
      <c r="BD779" s="109"/>
      <c r="BE779" s="109"/>
      <c r="BF779" s="109"/>
      <c r="BG779" s="109"/>
    </row>
    <row r="780" spans="1:59" ht="14.25" customHeight="1">
      <c r="A780" s="83"/>
      <c r="B780" s="83"/>
      <c r="C780" s="242"/>
      <c r="D780" s="83"/>
      <c r="E780" s="83"/>
      <c r="F780" s="83"/>
      <c r="G780" s="83"/>
      <c r="H780" s="83"/>
      <c r="I780" s="83"/>
      <c r="J780" s="83"/>
      <c r="K780" s="83"/>
      <c r="L780" s="83"/>
      <c r="M780" s="83"/>
      <c r="N780" s="83"/>
      <c r="O780" s="83"/>
      <c r="P780" s="83"/>
      <c r="Q780" s="83"/>
      <c r="R780" s="83"/>
      <c r="S780" s="83"/>
      <c r="T780" s="83"/>
      <c r="U780" s="83"/>
      <c r="V780" s="83"/>
      <c r="W780" s="83"/>
      <c r="X780" s="83"/>
      <c r="Y780" s="83"/>
      <c r="Z780" s="244"/>
      <c r="AA780" s="245"/>
      <c r="AB780" s="244"/>
      <c r="AC780" s="83"/>
      <c r="AD780" s="83"/>
      <c r="AE780" s="83"/>
      <c r="AF780" s="83"/>
      <c r="AG780" s="83"/>
      <c r="AH780" s="83"/>
      <c r="AI780" s="83"/>
      <c r="AJ780" s="83"/>
      <c r="AK780" s="83"/>
      <c r="AL780" s="83"/>
      <c r="AM780" s="250"/>
      <c r="AN780" s="34"/>
      <c r="AO780" s="109"/>
      <c r="AP780" s="109"/>
      <c r="AQ780" s="109"/>
      <c r="AR780" s="109"/>
      <c r="AS780" s="109"/>
      <c r="AT780" s="109"/>
      <c r="AU780" s="109"/>
      <c r="AV780" s="109"/>
      <c r="AW780" s="109"/>
      <c r="AX780" s="109"/>
      <c r="AY780" s="109"/>
      <c r="AZ780" s="109"/>
      <c r="BA780" s="109"/>
      <c r="BB780" s="109"/>
      <c r="BC780" s="109"/>
      <c r="BD780" s="109"/>
      <c r="BE780" s="109"/>
      <c r="BF780" s="109"/>
      <c r="BG780" s="109"/>
    </row>
    <row r="781" spans="1:59" ht="14.25" customHeight="1">
      <c r="A781" s="83"/>
      <c r="B781" s="83"/>
      <c r="C781" s="242"/>
      <c r="D781" s="83"/>
      <c r="E781" s="83"/>
      <c r="F781" s="83"/>
      <c r="G781" s="83"/>
      <c r="H781" s="83"/>
      <c r="I781" s="83"/>
      <c r="J781" s="83"/>
      <c r="K781" s="83"/>
      <c r="L781" s="83"/>
      <c r="M781" s="83"/>
      <c r="N781" s="83"/>
      <c r="O781" s="83"/>
      <c r="P781" s="83"/>
      <c r="Q781" s="83"/>
      <c r="R781" s="83"/>
      <c r="S781" s="83"/>
      <c r="T781" s="83"/>
      <c r="U781" s="83"/>
      <c r="V781" s="83"/>
      <c r="W781" s="83"/>
      <c r="X781" s="83"/>
      <c r="Y781" s="83"/>
      <c r="Z781" s="244"/>
      <c r="AA781" s="245"/>
      <c r="AB781" s="244"/>
      <c r="AC781" s="83"/>
      <c r="AD781" s="83"/>
      <c r="AE781" s="83"/>
      <c r="AF781" s="83"/>
      <c r="AG781" s="83"/>
      <c r="AH781" s="83"/>
      <c r="AI781" s="83"/>
      <c r="AJ781" s="83"/>
      <c r="AK781" s="83"/>
      <c r="AL781" s="83"/>
      <c r="AM781" s="250"/>
      <c r="AN781" s="34"/>
      <c r="AO781" s="109"/>
      <c r="AP781" s="109"/>
      <c r="AQ781" s="109"/>
      <c r="AR781" s="109"/>
      <c r="AS781" s="109"/>
      <c r="AT781" s="109"/>
      <c r="AU781" s="109"/>
      <c r="AV781" s="109"/>
      <c r="AW781" s="109"/>
      <c r="AX781" s="109"/>
      <c r="AY781" s="109"/>
      <c r="AZ781" s="109"/>
      <c r="BA781" s="109"/>
      <c r="BB781" s="109"/>
      <c r="BC781" s="109"/>
      <c r="BD781" s="109"/>
      <c r="BE781" s="109"/>
      <c r="BF781" s="109"/>
      <c r="BG781" s="109"/>
    </row>
    <row r="782" spans="1:59" ht="14.25" customHeight="1">
      <c r="A782" s="83"/>
      <c r="B782" s="83"/>
      <c r="C782" s="242"/>
      <c r="D782" s="83"/>
      <c r="E782" s="83"/>
      <c r="F782" s="83"/>
      <c r="G782" s="83"/>
      <c r="H782" s="83"/>
      <c r="I782" s="83"/>
      <c r="J782" s="83"/>
      <c r="K782" s="83"/>
      <c r="L782" s="83"/>
      <c r="M782" s="83"/>
      <c r="N782" s="83"/>
      <c r="O782" s="83"/>
      <c r="P782" s="83"/>
      <c r="Q782" s="83"/>
      <c r="R782" s="83"/>
      <c r="S782" s="83"/>
      <c r="T782" s="83"/>
      <c r="U782" s="83"/>
      <c r="V782" s="83"/>
      <c r="W782" s="83"/>
      <c r="X782" s="83"/>
      <c r="Y782" s="83"/>
      <c r="Z782" s="244"/>
      <c r="AA782" s="245"/>
      <c r="AB782" s="244"/>
      <c r="AC782" s="83"/>
      <c r="AD782" s="83"/>
      <c r="AE782" s="83"/>
      <c r="AF782" s="83"/>
      <c r="AG782" s="83"/>
      <c r="AH782" s="83"/>
      <c r="AI782" s="83"/>
      <c r="AJ782" s="83"/>
      <c r="AK782" s="83"/>
      <c r="AL782" s="83"/>
      <c r="AM782" s="250"/>
      <c r="AN782" s="34"/>
      <c r="AO782" s="109"/>
      <c r="AP782" s="109"/>
      <c r="AQ782" s="109"/>
      <c r="AR782" s="109"/>
      <c r="AS782" s="109"/>
      <c r="AT782" s="109"/>
      <c r="AU782" s="109"/>
      <c r="AV782" s="109"/>
      <c r="AW782" s="109"/>
      <c r="AX782" s="109"/>
      <c r="AY782" s="109"/>
      <c r="AZ782" s="109"/>
      <c r="BA782" s="109"/>
      <c r="BB782" s="109"/>
      <c r="BC782" s="109"/>
      <c r="BD782" s="109"/>
      <c r="BE782" s="109"/>
      <c r="BF782" s="109"/>
      <c r="BG782" s="109"/>
    </row>
    <row r="783" spans="1:59" ht="14.25" customHeight="1">
      <c r="A783" s="83"/>
      <c r="B783" s="83"/>
      <c r="C783" s="242"/>
      <c r="D783" s="83"/>
      <c r="E783" s="83"/>
      <c r="F783" s="83"/>
      <c r="G783" s="83"/>
      <c r="H783" s="83"/>
      <c r="I783" s="83"/>
      <c r="J783" s="83"/>
      <c r="K783" s="83"/>
      <c r="L783" s="83"/>
      <c r="M783" s="83"/>
      <c r="N783" s="83"/>
      <c r="O783" s="83"/>
      <c r="P783" s="83"/>
      <c r="Q783" s="83"/>
      <c r="R783" s="83"/>
      <c r="S783" s="83"/>
      <c r="T783" s="83"/>
      <c r="U783" s="83"/>
      <c r="V783" s="83"/>
      <c r="W783" s="83"/>
      <c r="X783" s="83"/>
      <c r="Y783" s="83"/>
      <c r="Z783" s="244"/>
      <c r="AA783" s="245"/>
      <c r="AB783" s="244"/>
      <c r="AC783" s="83"/>
      <c r="AD783" s="83"/>
      <c r="AE783" s="83"/>
      <c r="AF783" s="83"/>
      <c r="AG783" s="83"/>
      <c r="AH783" s="83"/>
      <c r="AI783" s="83"/>
      <c r="AJ783" s="83"/>
      <c r="AK783" s="83"/>
      <c r="AL783" s="83"/>
      <c r="AM783" s="250"/>
      <c r="AN783" s="34"/>
      <c r="AO783" s="109"/>
      <c r="AP783" s="109"/>
      <c r="AQ783" s="109"/>
      <c r="AR783" s="109"/>
      <c r="AS783" s="109"/>
      <c r="AT783" s="109"/>
      <c r="AU783" s="109"/>
      <c r="AV783" s="109"/>
      <c r="AW783" s="109"/>
      <c r="AX783" s="109"/>
      <c r="AY783" s="109"/>
      <c r="AZ783" s="109"/>
      <c r="BA783" s="109"/>
      <c r="BB783" s="109"/>
      <c r="BC783" s="109"/>
      <c r="BD783" s="109"/>
      <c r="BE783" s="109"/>
      <c r="BF783" s="109"/>
      <c r="BG783" s="109"/>
    </row>
    <row r="784" spans="1:59" ht="14.25" customHeight="1">
      <c r="A784" s="83"/>
      <c r="B784" s="83"/>
      <c r="C784" s="242"/>
      <c r="D784" s="83"/>
      <c r="E784" s="83"/>
      <c r="F784" s="83"/>
      <c r="G784" s="83"/>
      <c r="H784" s="83"/>
      <c r="I784" s="83"/>
      <c r="J784" s="83"/>
      <c r="K784" s="83"/>
      <c r="L784" s="83"/>
      <c r="M784" s="83"/>
      <c r="N784" s="83"/>
      <c r="O784" s="83"/>
      <c r="P784" s="83"/>
      <c r="Q784" s="83"/>
      <c r="R784" s="83"/>
      <c r="S784" s="83"/>
      <c r="T784" s="83"/>
      <c r="U784" s="83"/>
      <c r="V784" s="83"/>
      <c r="W784" s="83"/>
      <c r="X784" s="83"/>
      <c r="Y784" s="83"/>
      <c r="Z784" s="244"/>
      <c r="AA784" s="245"/>
      <c r="AB784" s="244"/>
      <c r="AC784" s="83"/>
      <c r="AD784" s="83"/>
      <c r="AE784" s="83"/>
      <c r="AF784" s="83"/>
      <c r="AG784" s="83"/>
      <c r="AH784" s="83"/>
      <c r="AI784" s="83"/>
      <c r="AJ784" s="83"/>
      <c r="AK784" s="83"/>
      <c r="AL784" s="83"/>
      <c r="AM784" s="250"/>
      <c r="AN784" s="34"/>
      <c r="AO784" s="109"/>
      <c r="AP784" s="109"/>
      <c r="AQ784" s="109"/>
      <c r="AR784" s="109"/>
      <c r="AS784" s="109"/>
      <c r="AT784" s="109"/>
      <c r="AU784" s="109"/>
      <c r="AV784" s="109"/>
      <c r="AW784" s="109"/>
      <c r="AX784" s="109"/>
      <c r="AY784" s="109"/>
      <c r="AZ784" s="109"/>
      <c r="BA784" s="109"/>
      <c r="BB784" s="109"/>
      <c r="BC784" s="109"/>
      <c r="BD784" s="109"/>
      <c r="BE784" s="109"/>
      <c r="BF784" s="109"/>
      <c r="BG784" s="109"/>
    </row>
    <row r="785" spans="1:59" ht="14.25" customHeight="1">
      <c r="A785" s="83"/>
      <c r="B785" s="83"/>
      <c r="C785" s="242"/>
      <c r="D785" s="83"/>
      <c r="E785" s="83"/>
      <c r="F785" s="83"/>
      <c r="G785" s="83"/>
      <c r="H785" s="83"/>
      <c r="I785" s="83"/>
      <c r="J785" s="83"/>
      <c r="K785" s="83"/>
      <c r="L785" s="83"/>
      <c r="M785" s="83"/>
      <c r="N785" s="83"/>
      <c r="O785" s="83"/>
      <c r="P785" s="83"/>
      <c r="Q785" s="83"/>
      <c r="R785" s="83"/>
      <c r="S785" s="83"/>
      <c r="T785" s="83"/>
      <c r="U785" s="83"/>
      <c r="V785" s="83"/>
      <c r="W785" s="83"/>
      <c r="X785" s="83"/>
      <c r="Y785" s="83"/>
      <c r="Z785" s="244"/>
      <c r="AA785" s="245"/>
      <c r="AB785" s="244"/>
      <c r="AC785" s="83"/>
      <c r="AD785" s="83"/>
      <c r="AE785" s="83"/>
      <c r="AF785" s="83"/>
      <c r="AG785" s="83"/>
      <c r="AH785" s="83"/>
      <c r="AI785" s="83"/>
      <c r="AJ785" s="83"/>
      <c r="AK785" s="83"/>
      <c r="AL785" s="83"/>
      <c r="AM785" s="250"/>
      <c r="AN785" s="34"/>
      <c r="AO785" s="109"/>
      <c r="AP785" s="109"/>
      <c r="AQ785" s="109"/>
      <c r="AR785" s="109"/>
      <c r="AS785" s="109"/>
      <c r="AT785" s="109"/>
      <c r="AU785" s="109"/>
      <c r="AV785" s="109"/>
      <c r="AW785" s="109"/>
      <c r="AX785" s="109"/>
      <c r="AY785" s="109"/>
      <c r="AZ785" s="109"/>
      <c r="BA785" s="109"/>
      <c r="BB785" s="109"/>
      <c r="BC785" s="109"/>
      <c r="BD785" s="109"/>
      <c r="BE785" s="109"/>
      <c r="BF785" s="109"/>
      <c r="BG785" s="109"/>
    </row>
    <row r="786" spans="1:59" ht="14.25" customHeight="1">
      <c r="A786" s="83"/>
      <c r="B786" s="83"/>
      <c r="C786" s="242"/>
      <c r="D786" s="83"/>
      <c r="E786" s="83"/>
      <c r="F786" s="83"/>
      <c r="G786" s="83"/>
      <c r="H786" s="83"/>
      <c r="I786" s="83"/>
      <c r="J786" s="83"/>
      <c r="K786" s="83"/>
      <c r="L786" s="83"/>
      <c r="M786" s="83"/>
      <c r="N786" s="83"/>
      <c r="O786" s="83"/>
      <c r="P786" s="83"/>
      <c r="Q786" s="83"/>
      <c r="R786" s="83"/>
      <c r="S786" s="83"/>
      <c r="T786" s="83"/>
      <c r="U786" s="83"/>
      <c r="V786" s="83"/>
      <c r="W786" s="83"/>
      <c r="X786" s="83"/>
      <c r="Y786" s="83"/>
      <c r="Z786" s="244"/>
      <c r="AA786" s="245"/>
      <c r="AB786" s="244"/>
      <c r="AC786" s="83"/>
      <c r="AD786" s="83"/>
      <c r="AE786" s="83"/>
      <c r="AF786" s="83"/>
      <c r="AG786" s="83"/>
      <c r="AH786" s="83"/>
      <c r="AI786" s="83"/>
      <c r="AJ786" s="83"/>
      <c r="AK786" s="83"/>
      <c r="AL786" s="83"/>
      <c r="AM786" s="250"/>
      <c r="AN786" s="34"/>
      <c r="AO786" s="109"/>
      <c r="AP786" s="109"/>
      <c r="AQ786" s="109"/>
      <c r="AR786" s="109"/>
      <c r="AS786" s="109"/>
      <c r="AT786" s="109"/>
      <c r="AU786" s="109"/>
      <c r="AV786" s="109"/>
      <c r="AW786" s="109"/>
      <c r="AX786" s="109"/>
      <c r="AY786" s="109"/>
      <c r="AZ786" s="109"/>
      <c r="BA786" s="109"/>
      <c r="BB786" s="109"/>
      <c r="BC786" s="109"/>
      <c r="BD786" s="109"/>
      <c r="BE786" s="109"/>
      <c r="BF786" s="109"/>
      <c r="BG786" s="109"/>
    </row>
    <row r="787" spans="1:59" ht="14.25" customHeight="1">
      <c r="A787" s="83"/>
      <c r="B787" s="83"/>
      <c r="C787" s="242"/>
      <c r="D787" s="83"/>
      <c r="E787" s="83"/>
      <c r="F787" s="83"/>
      <c r="G787" s="83"/>
      <c r="H787" s="83"/>
      <c r="I787" s="83"/>
      <c r="J787" s="83"/>
      <c r="K787" s="83"/>
      <c r="L787" s="83"/>
      <c r="M787" s="83"/>
      <c r="N787" s="83"/>
      <c r="O787" s="83"/>
      <c r="P787" s="83"/>
      <c r="Q787" s="83"/>
      <c r="R787" s="83"/>
      <c r="S787" s="83"/>
      <c r="T787" s="83"/>
      <c r="U787" s="83"/>
      <c r="V787" s="83"/>
      <c r="W787" s="83"/>
      <c r="X787" s="83"/>
      <c r="Y787" s="83"/>
      <c r="Z787" s="244"/>
      <c r="AA787" s="245"/>
      <c r="AB787" s="244"/>
      <c r="AC787" s="83"/>
      <c r="AD787" s="83"/>
      <c r="AE787" s="83"/>
      <c r="AF787" s="83"/>
      <c r="AG787" s="83"/>
      <c r="AH787" s="83"/>
      <c r="AI787" s="83"/>
      <c r="AJ787" s="83"/>
      <c r="AK787" s="83"/>
      <c r="AL787" s="83"/>
      <c r="AM787" s="250"/>
      <c r="AN787" s="34"/>
      <c r="AO787" s="109"/>
      <c r="AP787" s="109"/>
      <c r="AQ787" s="109"/>
      <c r="AR787" s="109"/>
      <c r="AS787" s="109"/>
      <c r="AT787" s="109"/>
      <c r="AU787" s="109"/>
      <c r="AV787" s="109"/>
      <c r="AW787" s="109"/>
      <c r="AX787" s="109"/>
      <c r="AY787" s="109"/>
      <c r="AZ787" s="109"/>
      <c r="BA787" s="109"/>
      <c r="BB787" s="109"/>
      <c r="BC787" s="109"/>
      <c r="BD787" s="109"/>
      <c r="BE787" s="109"/>
      <c r="BF787" s="109"/>
      <c r="BG787" s="109"/>
    </row>
    <row r="788" spans="1:59" ht="14.25" customHeight="1">
      <c r="A788" s="83"/>
      <c r="B788" s="83"/>
      <c r="C788" s="242"/>
      <c r="D788" s="83"/>
      <c r="E788" s="83"/>
      <c r="F788" s="83"/>
      <c r="G788" s="83"/>
      <c r="H788" s="83"/>
      <c r="I788" s="83"/>
      <c r="J788" s="83"/>
      <c r="K788" s="83"/>
      <c r="L788" s="83"/>
      <c r="M788" s="83"/>
      <c r="N788" s="83"/>
      <c r="O788" s="83"/>
      <c r="P788" s="83"/>
      <c r="Q788" s="83"/>
      <c r="R788" s="83"/>
      <c r="S788" s="83"/>
      <c r="T788" s="83"/>
      <c r="U788" s="83"/>
      <c r="V788" s="83"/>
      <c r="W788" s="83"/>
      <c r="X788" s="83"/>
      <c r="Y788" s="83"/>
      <c r="Z788" s="244"/>
      <c r="AA788" s="245"/>
      <c r="AB788" s="244"/>
      <c r="AC788" s="83"/>
      <c r="AD788" s="83"/>
      <c r="AE788" s="83"/>
      <c r="AF788" s="83"/>
      <c r="AG788" s="83"/>
      <c r="AH788" s="83"/>
      <c r="AI788" s="83"/>
      <c r="AJ788" s="83"/>
      <c r="AK788" s="83"/>
      <c r="AL788" s="83"/>
      <c r="AM788" s="250"/>
      <c r="AN788" s="34"/>
      <c r="AO788" s="109"/>
      <c r="AP788" s="109"/>
      <c r="AQ788" s="109"/>
      <c r="AR788" s="109"/>
      <c r="AS788" s="109"/>
      <c r="AT788" s="109"/>
      <c r="AU788" s="109"/>
      <c r="AV788" s="109"/>
      <c r="AW788" s="109"/>
      <c r="AX788" s="109"/>
      <c r="AY788" s="109"/>
      <c r="AZ788" s="109"/>
      <c r="BA788" s="109"/>
      <c r="BB788" s="109"/>
      <c r="BC788" s="109"/>
      <c r="BD788" s="109"/>
      <c r="BE788" s="109"/>
      <c r="BF788" s="109"/>
      <c r="BG788" s="109"/>
    </row>
    <row r="789" spans="1:59" ht="14.25" customHeight="1">
      <c r="A789" s="83"/>
      <c r="B789" s="83"/>
      <c r="C789" s="242"/>
      <c r="D789" s="83"/>
      <c r="E789" s="83"/>
      <c r="F789" s="83"/>
      <c r="G789" s="83"/>
      <c r="H789" s="83"/>
      <c r="I789" s="83"/>
      <c r="J789" s="83"/>
      <c r="K789" s="83"/>
      <c r="L789" s="83"/>
      <c r="M789" s="83"/>
      <c r="N789" s="83"/>
      <c r="O789" s="83"/>
      <c r="P789" s="83"/>
      <c r="Q789" s="83"/>
      <c r="R789" s="83"/>
      <c r="S789" s="83"/>
      <c r="T789" s="83"/>
      <c r="U789" s="83"/>
      <c r="V789" s="83"/>
      <c r="W789" s="83"/>
      <c r="X789" s="83"/>
      <c r="Y789" s="83"/>
      <c r="Z789" s="244"/>
      <c r="AA789" s="245"/>
      <c r="AB789" s="244"/>
      <c r="AC789" s="83"/>
      <c r="AD789" s="83"/>
      <c r="AE789" s="83"/>
      <c r="AF789" s="83"/>
      <c r="AG789" s="83"/>
      <c r="AH789" s="83"/>
      <c r="AI789" s="83"/>
      <c r="AJ789" s="83"/>
      <c r="AK789" s="83"/>
      <c r="AL789" s="83"/>
      <c r="AM789" s="250"/>
      <c r="AN789" s="34"/>
      <c r="AO789" s="109"/>
      <c r="AP789" s="109"/>
      <c r="AQ789" s="109"/>
      <c r="AR789" s="109"/>
      <c r="AS789" s="109"/>
      <c r="AT789" s="109"/>
      <c r="AU789" s="109"/>
      <c r="AV789" s="109"/>
      <c r="AW789" s="109"/>
      <c r="AX789" s="109"/>
      <c r="AY789" s="109"/>
      <c r="AZ789" s="109"/>
      <c r="BA789" s="109"/>
      <c r="BB789" s="109"/>
      <c r="BC789" s="109"/>
      <c r="BD789" s="109"/>
      <c r="BE789" s="109"/>
      <c r="BF789" s="109"/>
      <c r="BG789" s="109"/>
    </row>
    <row r="790" spans="1:59" ht="14.25" customHeight="1">
      <c r="A790" s="83"/>
      <c r="B790" s="83"/>
      <c r="C790" s="242"/>
      <c r="D790" s="83"/>
      <c r="E790" s="83"/>
      <c r="F790" s="83"/>
      <c r="G790" s="83"/>
      <c r="H790" s="83"/>
      <c r="I790" s="83"/>
      <c r="J790" s="83"/>
      <c r="K790" s="83"/>
      <c r="L790" s="83"/>
      <c r="M790" s="83"/>
      <c r="N790" s="83"/>
      <c r="O790" s="83"/>
      <c r="P790" s="83"/>
      <c r="Q790" s="83"/>
      <c r="R790" s="83"/>
      <c r="S790" s="83"/>
      <c r="T790" s="83"/>
      <c r="U790" s="83"/>
      <c r="V790" s="83"/>
      <c r="W790" s="83"/>
      <c r="X790" s="83"/>
      <c r="Y790" s="83"/>
      <c r="Z790" s="244"/>
      <c r="AA790" s="245"/>
      <c r="AB790" s="244"/>
      <c r="AC790" s="83"/>
      <c r="AD790" s="83"/>
      <c r="AE790" s="83"/>
      <c r="AF790" s="83"/>
      <c r="AG790" s="83"/>
      <c r="AH790" s="83"/>
      <c r="AI790" s="83"/>
      <c r="AJ790" s="83"/>
      <c r="AK790" s="83"/>
      <c r="AL790" s="83"/>
      <c r="AM790" s="250"/>
      <c r="AN790" s="34"/>
      <c r="AO790" s="109"/>
      <c r="AP790" s="109"/>
      <c r="AQ790" s="109"/>
      <c r="AR790" s="109"/>
      <c r="AS790" s="109"/>
      <c r="AT790" s="109"/>
      <c r="AU790" s="109"/>
      <c r="AV790" s="109"/>
      <c r="AW790" s="109"/>
      <c r="AX790" s="109"/>
      <c r="AY790" s="109"/>
      <c r="AZ790" s="109"/>
      <c r="BA790" s="109"/>
      <c r="BB790" s="109"/>
      <c r="BC790" s="109"/>
      <c r="BD790" s="109"/>
      <c r="BE790" s="109"/>
      <c r="BF790" s="109"/>
      <c r="BG790" s="109"/>
    </row>
    <row r="791" spans="1:59" ht="14.25" customHeight="1">
      <c r="A791" s="83"/>
      <c r="B791" s="83"/>
      <c r="C791" s="242"/>
      <c r="D791" s="83"/>
      <c r="E791" s="83"/>
      <c r="F791" s="83"/>
      <c r="G791" s="83"/>
      <c r="H791" s="83"/>
      <c r="I791" s="83"/>
      <c r="J791" s="83"/>
      <c r="K791" s="83"/>
      <c r="L791" s="83"/>
      <c r="M791" s="83"/>
      <c r="N791" s="83"/>
      <c r="O791" s="83"/>
      <c r="P791" s="83"/>
      <c r="Q791" s="83"/>
      <c r="R791" s="83"/>
      <c r="S791" s="83"/>
      <c r="T791" s="83"/>
      <c r="U791" s="83"/>
      <c r="V791" s="83"/>
      <c r="W791" s="83"/>
      <c r="X791" s="83"/>
      <c r="Y791" s="83"/>
      <c r="Z791" s="244"/>
      <c r="AA791" s="245"/>
      <c r="AB791" s="244"/>
      <c r="AC791" s="83"/>
      <c r="AD791" s="83"/>
      <c r="AE791" s="83"/>
      <c r="AF791" s="83"/>
      <c r="AG791" s="83"/>
      <c r="AH791" s="83"/>
      <c r="AI791" s="83"/>
      <c r="AJ791" s="83"/>
      <c r="AK791" s="83"/>
      <c r="AL791" s="83"/>
      <c r="AM791" s="250"/>
      <c r="AN791" s="34"/>
      <c r="AO791" s="109"/>
      <c r="AP791" s="109"/>
      <c r="AQ791" s="109"/>
      <c r="AR791" s="109"/>
      <c r="AS791" s="109"/>
      <c r="AT791" s="109"/>
      <c r="AU791" s="109"/>
      <c r="AV791" s="109"/>
      <c r="AW791" s="109"/>
      <c r="AX791" s="109"/>
      <c r="AY791" s="109"/>
      <c r="AZ791" s="109"/>
      <c r="BA791" s="109"/>
      <c r="BB791" s="109"/>
      <c r="BC791" s="109"/>
      <c r="BD791" s="109"/>
      <c r="BE791" s="109"/>
      <c r="BF791" s="109"/>
      <c r="BG791" s="109"/>
    </row>
    <row r="792" spans="1:59" ht="14.25" customHeight="1">
      <c r="A792" s="83"/>
      <c r="B792" s="83"/>
      <c r="C792" s="242"/>
      <c r="D792" s="83"/>
      <c r="E792" s="83"/>
      <c r="F792" s="83"/>
      <c r="G792" s="83"/>
      <c r="H792" s="83"/>
      <c r="I792" s="83"/>
      <c r="J792" s="83"/>
      <c r="K792" s="83"/>
      <c r="L792" s="83"/>
      <c r="M792" s="83"/>
      <c r="N792" s="83"/>
      <c r="O792" s="83"/>
      <c r="P792" s="83"/>
      <c r="Q792" s="83"/>
      <c r="R792" s="83"/>
      <c r="S792" s="83"/>
      <c r="T792" s="83"/>
      <c r="U792" s="83"/>
      <c r="V792" s="83"/>
      <c r="W792" s="83"/>
      <c r="X792" s="83"/>
      <c r="Y792" s="83"/>
      <c r="Z792" s="244"/>
      <c r="AA792" s="245"/>
      <c r="AB792" s="244"/>
      <c r="AC792" s="83"/>
      <c r="AD792" s="83"/>
      <c r="AE792" s="83"/>
      <c r="AF792" s="83"/>
      <c r="AG792" s="83"/>
      <c r="AH792" s="83"/>
      <c r="AI792" s="83"/>
      <c r="AJ792" s="83"/>
      <c r="AK792" s="83"/>
      <c r="AL792" s="83"/>
      <c r="AM792" s="250"/>
      <c r="AN792" s="34"/>
      <c r="AO792" s="109"/>
      <c r="AP792" s="109"/>
      <c r="AQ792" s="109"/>
      <c r="AR792" s="109"/>
      <c r="AS792" s="109"/>
      <c r="AT792" s="109"/>
      <c r="AU792" s="109"/>
      <c r="AV792" s="109"/>
      <c r="AW792" s="109"/>
      <c r="AX792" s="109"/>
      <c r="AY792" s="109"/>
      <c r="AZ792" s="109"/>
      <c r="BA792" s="109"/>
      <c r="BB792" s="109"/>
      <c r="BC792" s="109"/>
      <c r="BD792" s="109"/>
      <c r="BE792" s="109"/>
      <c r="BF792" s="109"/>
      <c r="BG792" s="109"/>
    </row>
    <row r="793" spans="1:59" ht="14.25" customHeight="1">
      <c r="A793" s="83"/>
      <c r="B793" s="83"/>
      <c r="C793" s="242"/>
      <c r="D793" s="83"/>
      <c r="E793" s="83"/>
      <c r="F793" s="83"/>
      <c r="G793" s="83"/>
      <c r="H793" s="83"/>
      <c r="I793" s="83"/>
      <c r="J793" s="83"/>
      <c r="K793" s="83"/>
      <c r="L793" s="83"/>
      <c r="M793" s="83"/>
      <c r="N793" s="83"/>
      <c r="O793" s="83"/>
      <c r="P793" s="83"/>
      <c r="Q793" s="83"/>
      <c r="R793" s="83"/>
      <c r="S793" s="83"/>
      <c r="T793" s="83"/>
      <c r="U793" s="83"/>
      <c r="V793" s="83"/>
      <c r="W793" s="83"/>
      <c r="X793" s="83"/>
      <c r="Y793" s="83"/>
      <c r="Z793" s="244"/>
      <c r="AA793" s="245"/>
      <c r="AB793" s="244"/>
      <c r="AC793" s="83"/>
      <c r="AD793" s="83"/>
      <c r="AE793" s="83"/>
      <c r="AF793" s="83"/>
      <c r="AG793" s="83"/>
      <c r="AH793" s="83"/>
      <c r="AI793" s="83"/>
      <c r="AJ793" s="83"/>
      <c r="AK793" s="83"/>
      <c r="AL793" s="83"/>
      <c r="AM793" s="250"/>
      <c r="AN793" s="34"/>
      <c r="AO793" s="109"/>
      <c r="AP793" s="109"/>
      <c r="AQ793" s="109"/>
      <c r="AR793" s="109"/>
      <c r="AS793" s="109"/>
      <c r="AT793" s="109"/>
      <c r="AU793" s="109"/>
      <c r="AV793" s="109"/>
      <c r="AW793" s="109"/>
      <c r="AX793" s="109"/>
      <c r="AY793" s="109"/>
      <c r="AZ793" s="109"/>
      <c r="BA793" s="109"/>
      <c r="BB793" s="109"/>
      <c r="BC793" s="109"/>
      <c r="BD793" s="109"/>
      <c r="BE793" s="109"/>
      <c r="BF793" s="109"/>
      <c r="BG793" s="109"/>
    </row>
    <row r="794" spans="1:59" ht="14.25" customHeight="1">
      <c r="A794" s="83"/>
      <c r="B794" s="83"/>
      <c r="C794" s="242"/>
      <c r="D794" s="83"/>
      <c r="E794" s="83"/>
      <c r="F794" s="83"/>
      <c r="G794" s="83"/>
      <c r="H794" s="83"/>
      <c r="I794" s="83"/>
      <c r="J794" s="83"/>
      <c r="K794" s="83"/>
      <c r="L794" s="83"/>
      <c r="M794" s="83"/>
      <c r="N794" s="83"/>
      <c r="O794" s="83"/>
      <c r="P794" s="83"/>
      <c r="Q794" s="83"/>
      <c r="R794" s="83"/>
      <c r="S794" s="83"/>
      <c r="T794" s="83"/>
      <c r="U794" s="83"/>
      <c r="V794" s="83"/>
      <c r="W794" s="83"/>
      <c r="X794" s="83"/>
      <c r="Y794" s="83"/>
      <c r="Z794" s="244"/>
      <c r="AA794" s="245"/>
      <c r="AB794" s="244"/>
      <c r="AC794" s="83"/>
      <c r="AD794" s="83"/>
      <c r="AE794" s="83"/>
      <c r="AF794" s="83"/>
      <c r="AG794" s="83"/>
      <c r="AH794" s="83"/>
      <c r="AI794" s="83"/>
      <c r="AJ794" s="83"/>
      <c r="AK794" s="83"/>
      <c r="AL794" s="83"/>
      <c r="AM794" s="250"/>
      <c r="AN794" s="34"/>
      <c r="AO794" s="109"/>
      <c r="AP794" s="109"/>
      <c r="AQ794" s="109"/>
      <c r="AR794" s="109"/>
      <c r="AS794" s="109"/>
      <c r="AT794" s="109"/>
      <c r="AU794" s="109"/>
      <c r="AV794" s="109"/>
      <c r="AW794" s="109"/>
      <c r="AX794" s="109"/>
      <c r="AY794" s="109"/>
      <c r="AZ794" s="109"/>
      <c r="BA794" s="109"/>
      <c r="BB794" s="109"/>
      <c r="BC794" s="109"/>
      <c r="BD794" s="109"/>
      <c r="BE794" s="109"/>
      <c r="BF794" s="109"/>
      <c r="BG794" s="109"/>
    </row>
    <row r="795" spans="1:59" ht="14.25" customHeight="1">
      <c r="A795" s="83"/>
      <c r="B795" s="83"/>
      <c r="C795" s="242"/>
      <c r="D795" s="83"/>
      <c r="E795" s="83"/>
      <c r="F795" s="83"/>
      <c r="G795" s="83"/>
      <c r="H795" s="83"/>
      <c r="I795" s="83"/>
      <c r="J795" s="83"/>
      <c r="K795" s="83"/>
      <c r="L795" s="83"/>
      <c r="M795" s="83"/>
      <c r="N795" s="83"/>
      <c r="O795" s="83"/>
      <c r="P795" s="83"/>
      <c r="Q795" s="83"/>
      <c r="R795" s="83"/>
      <c r="S795" s="83"/>
      <c r="T795" s="83"/>
      <c r="U795" s="83"/>
      <c r="V795" s="83"/>
      <c r="W795" s="83"/>
      <c r="X795" s="83"/>
      <c r="Y795" s="83"/>
      <c r="Z795" s="244"/>
      <c r="AA795" s="245"/>
      <c r="AB795" s="244"/>
      <c r="AC795" s="83"/>
      <c r="AD795" s="83"/>
      <c r="AE795" s="83"/>
      <c r="AF795" s="83"/>
      <c r="AG795" s="83"/>
      <c r="AH795" s="83"/>
      <c r="AI795" s="83"/>
      <c r="AJ795" s="83"/>
      <c r="AK795" s="83"/>
      <c r="AL795" s="83"/>
      <c r="AM795" s="250"/>
      <c r="AN795" s="34"/>
      <c r="AO795" s="109"/>
      <c r="AP795" s="109"/>
      <c r="AQ795" s="109"/>
      <c r="AR795" s="109"/>
      <c r="AS795" s="109"/>
      <c r="AT795" s="109"/>
      <c r="AU795" s="109"/>
      <c r="AV795" s="109"/>
      <c r="AW795" s="109"/>
      <c r="AX795" s="109"/>
      <c r="AY795" s="109"/>
      <c r="AZ795" s="109"/>
      <c r="BA795" s="109"/>
      <c r="BB795" s="109"/>
      <c r="BC795" s="109"/>
      <c r="BD795" s="109"/>
      <c r="BE795" s="109"/>
      <c r="BF795" s="109"/>
      <c r="BG795" s="109"/>
    </row>
    <row r="796" spans="1:59" ht="14.25" customHeight="1">
      <c r="A796" s="83"/>
      <c r="B796" s="83"/>
      <c r="C796" s="242"/>
      <c r="D796" s="83"/>
      <c r="E796" s="83"/>
      <c r="F796" s="83"/>
      <c r="G796" s="83"/>
      <c r="H796" s="83"/>
      <c r="I796" s="83"/>
      <c r="J796" s="83"/>
      <c r="K796" s="83"/>
      <c r="L796" s="83"/>
      <c r="M796" s="83"/>
      <c r="N796" s="83"/>
      <c r="O796" s="83"/>
      <c r="P796" s="83"/>
      <c r="Q796" s="83"/>
      <c r="R796" s="83"/>
      <c r="S796" s="83"/>
      <c r="T796" s="83"/>
      <c r="U796" s="83"/>
      <c r="V796" s="83"/>
      <c r="W796" s="83"/>
      <c r="X796" s="83"/>
      <c r="Y796" s="83"/>
      <c r="Z796" s="244"/>
      <c r="AA796" s="245"/>
      <c r="AB796" s="244"/>
      <c r="AC796" s="83"/>
      <c r="AD796" s="83"/>
      <c r="AE796" s="83"/>
      <c r="AF796" s="83"/>
      <c r="AG796" s="83"/>
      <c r="AH796" s="83"/>
      <c r="AI796" s="83"/>
      <c r="AJ796" s="83"/>
      <c r="AK796" s="83"/>
      <c r="AL796" s="83"/>
      <c r="AM796" s="250"/>
      <c r="AN796" s="34"/>
      <c r="AO796" s="109"/>
      <c r="AP796" s="109"/>
      <c r="AQ796" s="109"/>
      <c r="AR796" s="109"/>
      <c r="AS796" s="109"/>
      <c r="AT796" s="109"/>
      <c r="AU796" s="109"/>
      <c r="AV796" s="109"/>
      <c r="AW796" s="109"/>
      <c r="AX796" s="109"/>
      <c r="AY796" s="109"/>
      <c r="AZ796" s="109"/>
      <c r="BA796" s="109"/>
      <c r="BB796" s="109"/>
      <c r="BC796" s="109"/>
      <c r="BD796" s="109"/>
      <c r="BE796" s="109"/>
      <c r="BF796" s="109"/>
      <c r="BG796" s="109"/>
    </row>
    <row r="797" spans="1:59" ht="14.25" customHeight="1">
      <c r="A797" s="83"/>
      <c r="B797" s="83"/>
      <c r="C797" s="242"/>
      <c r="D797" s="83"/>
      <c r="E797" s="83"/>
      <c r="F797" s="83"/>
      <c r="G797" s="83"/>
      <c r="H797" s="83"/>
      <c r="I797" s="83"/>
      <c r="J797" s="83"/>
      <c r="K797" s="83"/>
      <c r="L797" s="83"/>
      <c r="M797" s="83"/>
      <c r="N797" s="83"/>
      <c r="O797" s="83"/>
      <c r="P797" s="83"/>
      <c r="Q797" s="83"/>
      <c r="R797" s="83"/>
      <c r="S797" s="83"/>
      <c r="T797" s="83"/>
      <c r="U797" s="83"/>
      <c r="V797" s="83"/>
      <c r="W797" s="83"/>
      <c r="X797" s="83"/>
      <c r="Y797" s="83"/>
      <c r="Z797" s="244"/>
      <c r="AA797" s="245"/>
      <c r="AB797" s="244"/>
      <c r="AC797" s="83"/>
      <c r="AD797" s="83"/>
      <c r="AE797" s="83"/>
      <c r="AF797" s="83"/>
      <c r="AG797" s="83"/>
      <c r="AH797" s="83"/>
      <c r="AI797" s="83"/>
      <c r="AJ797" s="83"/>
      <c r="AK797" s="83"/>
      <c r="AL797" s="83"/>
      <c r="AM797" s="250"/>
      <c r="AN797" s="34"/>
      <c r="AO797" s="109"/>
      <c r="AP797" s="109"/>
      <c r="AQ797" s="109"/>
      <c r="AR797" s="109"/>
      <c r="AS797" s="109"/>
      <c r="AT797" s="109"/>
      <c r="AU797" s="109"/>
      <c r="AV797" s="109"/>
      <c r="AW797" s="109"/>
      <c r="AX797" s="109"/>
      <c r="AY797" s="109"/>
      <c r="AZ797" s="109"/>
      <c r="BA797" s="109"/>
      <c r="BB797" s="109"/>
      <c r="BC797" s="109"/>
      <c r="BD797" s="109"/>
      <c r="BE797" s="109"/>
      <c r="BF797" s="109"/>
      <c r="BG797" s="109"/>
    </row>
    <row r="798" spans="1:59" ht="14.25" customHeight="1">
      <c r="A798" s="83"/>
      <c r="B798" s="83"/>
      <c r="C798" s="242"/>
      <c r="D798" s="83"/>
      <c r="E798" s="83"/>
      <c r="F798" s="83"/>
      <c r="G798" s="83"/>
      <c r="H798" s="83"/>
      <c r="I798" s="83"/>
      <c r="J798" s="83"/>
      <c r="K798" s="83"/>
      <c r="L798" s="83"/>
      <c r="M798" s="83"/>
      <c r="N798" s="83"/>
      <c r="O798" s="83"/>
      <c r="P798" s="83"/>
      <c r="Q798" s="83"/>
      <c r="R798" s="83"/>
      <c r="S798" s="83"/>
      <c r="T798" s="83"/>
      <c r="U798" s="83"/>
      <c r="V798" s="83"/>
      <c r="W798" s="83"/>
      <c r="X798" s="83"/>
      <c r="Y798" s="83"/>
      <c r="Z798" s="244"/>
      <c r="AA798" s="245"/>
      <c r="AB798" s="244"/>
      <c r="AC798" s="83"/>
      <c r="AD798" s="83"/>
      <c r="AE798" s="83"/>
      <c r="AF798" s="83"/>
      <c r="AG798" s="83"/>
      <c r="AH798" s="83"/>
      <c r="AI798" s="83"/>
      <c r="AJ798" s="83"/>
      <c r="AK798" s="83"/>
      <c r="AL798" s="83"/>
      <c r="AM798" s="250"/>
      <c r="AN798" s="34"/>
      <c r="AO798" s="109"/>
      <c r="AP798" s="109"/>
      <c r="AQ798" s="109"/>
      <c r="AR798" s="109"/>
      <c r="AS798" s="109"/>
      <c r="AT798" s="109"/>
      <c r="AU798" s="109"/>
      <c r="AV798" s="109"/>
      <c r="AW798" s="109"/>
      <c r="AX798" s="109"/>
      <c r="AY798" s="109"/>
      <c r="AZ798" s="109"/>
      <c r="BA798" s="109"/>
      <c r="BB798" s="109"/>
      <c r="BC798" s="109"/>
      <c r="BD798" s="109"/>
      <c r="BE798" s="109"/>
      <c r="BF798" s="109"/>
      <c r="BG798" s="109"/>
    </row>
    <row r="799" spans="1:59" ht="14.25" customHeight="1">
      <c r="A799" s="83"/>
      <c r="B799" s="83"/>
      <c r="C799" s="242"/>
      <c r="D799" s="83"/>
      <c r="E799" s="83"/>
      <c r="F799" s="83"/>
      <c r="G799" s="83"/>
      <c r="H799" s="83"/>
      <c r="I799" s="83"/>
      <c r="J799" s="83"/>
      <c r="K799" s="83"/>
      <c r="L799" s="83"/>
      <c r="M799" s="83"/>
      <c r="N799" s="83"/>
      <c r="O799" s="83"/>
      <c r="P799" s="83"/>
      <c r="Q799" s="83"/>
      <c r="R799" s="83"/>
      <c r="S799" s="83"/>
      <c r="T799" s="83"/>
      <c r="U799" s="83"/>
      <c r="V799" s="83"/>
      <c r="W799" s="83"/>
      <c r="X799" s="83"/>
      <c r="Y799" s="83"/>
      <c r="Z799" s="244"/>
      <c r="AA799" s="245"/>
      <c r="AB799" s="244"/>
      <c r="AC799" s="83"/>
      <c r="AD799" s="83"/>
      <c r="AE799" s="83"/>
      <c r="AF799" s="83"/>
      <c r="AG799" s="83"/>
      <c r="AH799" s="83"/>
      <c r="AI799" s="83"/>
      <c r="AJ799" s="83"/>
      <c r="AK799" s="83"/>
      <c r="AL799" s="83"/>
      <c r="AM799" s="250"/>
      <c r="AN799" s="34"/>
      <c r="AO799" s="109"/>
      <c r="AP799" s="109"/>
      <c r="AQ799" s="109"/>
      <c r="AR799" s="109"/>
      <c r="AS799" s="109"/>
      <c r="AT799" s="109"/>
      <c r="AU799" s="109"/>
      <c r="AV799" s="109"/>
      <c r="AW799" s="109"/>
      <c r="AX799" s="109"/>
      <c r="AY799" s="109"/>
      <c r="AZ799" s="109"/>
      <c r="BA799" s="109"/>
      <c r="BB799" s="109"/>
      <c r="BC799" s="109"/>
      <c r="BD799" s="109"/>
      <c r="BE799" s="109"/>
      <c r="BF799" s="109"/>
      <c r="BG799" s="109"/>
    </row>
    <row r="800" spans="1:59" ht="14.25" customHeight="1">
      <c r="A800" s="83"/>
      <c r="B800" s="83"/>
      <c r="C800" s="242"/>
      <c r="D800" s="83"/>
      <c r="E800" s="83"/>
      <c r="F800" s="83"/>
      <c r="G800" s="83"/>
      <c r="H800" s="83"/>
      <c r="I800" s="83"/>
      <c r="J800" s="83"/>
      <c r="K800" s="83"/>
      <c r="L800" s="83"/>
      <c r="M800" s="83"/>
      <c r="N800" s="83"/>
      <c r="O800" s="83"/>
      <c r="P800" s="83"/>
      <c r="Q800" s="83"/>
      <c r="R800" s="83"/>
      <c r="S800" s="83"/>
      <c r="T800" s="83"/>
      <c r="U800" s="83"/>
      <c r="V800" s="83"/>
      <c r="W800" s="83"/>
      <c r="X800" s="83"/>
      <c r="Y800" s="83"/>
      <c r="Z800" s="244"/>
      <c r="AA800" s="245"/>
      <c r="AB800" s="244"/>
      <c r="AC800" s="83"/>
      <c r="AD800" s="83"/>
      <c r="AE800" s="83"/>
      <c r="AF800" s="83"/>
      <c r="AG800" s="83"/>
      <c r="AH800" s="83"/>
      <c r="AI800" s="83"/>
      <c r="AJ800" s="83"/>
      <c r="AK800" s="83"/>
      <c r="AL800" s="83"/>
      <c r="AM800" s="250"/>
      <c r="AN800" s="34"/>
      <c r="AO800" s="109"/>
      <c r="AP800" s="109"/>
      <c r="AQ800" s="109"/>
      <c r="AR800" s="109"/>
      <c r="AS800" s="109"/>
      <c r="AT800" s="109"/>
      <c r="AU800" s="109"/>
      <c r="AV800" s="109"/>
      <c r="AW800" s="109"/>
      <c r="AX800" s="109"/>
      <c r="AY800" s="109"/>
      <c r="AZ800" s="109"/>
      <c r="BA800" s="109"/>
      <c r="BB800" s="109"/>
      <c r="BC800" s="109"/>
      <c r="BD800" s="109"/>
      <c r="BE800" s="109"/>
      <c r="BF800" s="109"/>
      <c r="BG800" s="109"/>
    </row>
    <row r="801" spans="1:59" ht="14.25" customHeight="1">
      <c r="A801" s="83"/>
      <c r="B801" s="83"/>
      <c r="C801" s="242"/>
      <c r="D801" s="83"/>
      <c r="E801" s="83"/>
      <c r="F801" s="83"/>
      <c r="G801" s="83"/>
      <c r="H801" s="83"/>
      <c r="I801" s="83"/>
      <c r="J801" s="83"/>
      <c r="K801" s="83"/>
      <c r="L801" s="83"/>
      <c r="M801" s="83"/>
      <c r="N801" s="83"/>
      <c r="O801" s="83"/>
      <c r="P801" s="83"/>
      <c r="Q801" s="83"/>
      <c r="R801" s="83"/>
      <c r="S801" s="83"/>
      <c r="T801" s="83"/>
      <c r="U801" s="83"/>
      <c r="V801" s="83"/>
      <c r="W801" s="83"/>
      <c r="X801" s="83"/>
      <c r="Y801" s="83"/>
      <c r="Z801" s="244"/>
      <c r="AA801" s="245"/>
      <c r="AB801" s="244"/>
      <c r="AC801" s="83"/>
      <c r="AD801" s="83"/>
      <c r="AE801" s="83"/>
      <c r="AF801" s="83"/>
      <c r="AG801" s="83"/>
      <c r="AH801" s="83"/>
      <c r="AI801" s="83"/>
      <c r="AJ801" s="83"/>
      <c r="AK801" s="83"/>
      <c r="AL801" s="83"/>
      <c r="AM801" s="250"/>
      <c r="AN801" s="34"/>
      <c r="AO801" s="109"/>
      <c r="AP801" s="109"/>
      <c r="AQ801" s="109"/>
      <c r="AR801" s="109"/>
      <c r="AS801" s="109"/>
      <c r="AT801" s="109"/>
      <c r="AU801" s="109"/>
      <c r="AV801" s="109"/>
      <c r="AW801" s="109"/>
      <c r="AX801" s="109"/>
      <c r="AY801" s="109"/>
      <c r="AZ801" s="109"/>
      <c r="BA801" s="109"/>
      <c r="BB801" s="109"/>
      <c r="BC801" s="109"/>
      <c r="BD801" s="109"/>
      <c r="BE801" s="109"/>
      <c r="BF801" s="109"/>
      <c r="BG801" s="109"/>
    </row>
    <row r="802" spans="1:59" ht="14.25" customHeight="1">
      <c r="A802" s="83"/>
      <c r="B802" s="83"/>
      <c r="C802" s="242"/>
      <c r="D802" s="83"/>
      <c r="E802" s="83"/>
      <c r="F802" s="83"/>
      <c r="G802" s="83"/>
      <c r="H802" s="83"/>
      <c r="I802" s="83"/>
      <c r="J802" s="83"/>
      <c r="K802" s="83"/>
      <c r="L802" s="83"/>
      <c r="M802" s="83"/>
      <c r="N802" s="83"/>
      <c r="O802" s="83"/>
      <c r="P802" s="83"/>
      <c r="Q802" s="83"/>
      <c r="R802" s="83"/>
      <c r="S802" s="83"/>
      <c r="T802" s="83"/>
      <c r="U802" s="83"/>
      <c r="V802" s="83"/>
      <c r="W802" s="83"/>
      <c r="X802" s="83"/>
      <c r="Y802" s="83"/>
      <c r="Z802" s="244"/>
      <c r="AA802" s="245"/>
      <c r="AB802" s="244"/>
      <c r="AC802" s="83"/>
      <c r="AD802" s="83"/>
      <c r="AE802" s="83"/>
      <c r="AF802" s="83"/>
      <c r="AG802" s="83"/>
      <c r="AH802" s="83"/>
      <c r="AI802" s="83"/>
      <c r="AJ802" s="83"/>
      <c r="AK802" s="83"/>
      <c r="AL802" s="83"/>
      <c r="AM802" s="250"/>
      <c r="AN802" s="34"/>
      <c r="AO802" s="109"/>
      <c r="AP802" s="109"/>
      <c r="AQ802" s="109"/>
      <c r="AR802" s="109"/>
      <c r="AS802" s="109"/>
      <c r="AT802" s="109"/>
      <c r="AU802" s="109"/>
      <c r="AV802" s="109"/>
      <c r="AW802" s="109"/>
      <c r="AX802" s="109"/>
      <c r="AY802" s="109"/>
      <c r="AZ802" s="109"/>
      <c r="BA802" s="109"/>
      <c r="BB802" s="109"/>
      <c r="BC802" s="109"/>
      <c r="BD802" s="109"/>
      <c r="BE802" s="109"/>
      <c r="BF802" s="109"/>
      <c r="BG802" s="109"/>
    </row>
    <row r="803" spans="1:59" ht="14.25" customHeight="1">
      <c r="A803" s="83"/>
      <c r="B803" s="83"/>
      <c r="C803" s="242"/>
      <c r="D803" s="83"/>
      <c r="E803" s="83"/>
      <c r="F803" s="83"/>
      <c r="G803" s="83"/>
      <c r="H803" s="83"/>
      <c r="I803" s="83"/>
      <c r="J803" s="83"/>
      <c r="K803" s="83"/>
      <c r="L803" s="83"/>
      <c r="M803" s="83"/>
      <c r="N803" s="83"/>
      <c r="O803" s="83"/>
      <c r="P803" s="83"/>
      <c r="Q803" s="83"/>
      <c r="R803" s="83"/>
      <c r="S803" s="83"/>
      <c r="T803" s="83"/>
      <c r="U803" s="83"/>
      <c r="V803" s="83"/>
      <c r="W803" s="83"/>
      <c r="X803" s="83"/>
      <c r="Y803" s="83"/>
      <c r="Z803" s="244"/>
      <c r="AA803" s="245"/>
      <c r="AB803" s="244"/>
      <c r="AC803" s="83"/>
      <c r="AD803" s="83"/>
      <c r="AE803" s="83"/>
      <c r="AF803" s="83"/>
      <c r="AG803" s="83"/>
      <c r="AH803" s="83"/>
      <c r="AI803" s="83"/>
      <c r="AJ803" s="83"/>
      <c r="AK803" s="83"/>
      <c r="AL803" s="83"/>
      <c r="AM803" s="250"/>
      <c r="AN803" s="34"/>
      <c r="AO803" s="109"/>
      <c r="AP803" s="109"/>
      <c r="AQ803" s="109"/>
      <c r="AR803" s="109"/>
      <c r="AS803" s="109"/>
      <c r="AT803" s="109"/>
      <c r="AU803" s="109"/>
      <c r="AV803" s="109"/>
      <c r="AW803" s="109"/>
      <c r="AX803" s="109"/>
      <c r="AY803" s="109"/>
      <c r="AZ803" s="109"/>
      <c r="BA803" s="109"/>
      <c r="BB803" s="109"/>
      <c r="BC803" s="109"/>
      <c r="BD803" s="109"/>
      <c r="BE803" s="109"/>
      <c r="BF803" s="109"/>
      <c r="BG803" s="109"/>
    </row>
    <row r="804" spans="1:59" ht="14.25" customHeight="1">
      <c r="A804" s="83"/>
      <c r="B804" s="83"/>
      <c r="C804" s="242"/>
      <c r="D804" s="83"/>
      <c r="E804" s="83"/>
      <c r="F804" s="83"/>
      <c r="G804" s="83"/>
      <c r="H804" s="83"/>
      <c r="I804" s="83"/>
      <c r="J804" s="83"/>
      <c r="K804" s="83"/>
      <c r="L804" s="83"/>
      <c r="M804" s="83"/>
      <c r="N804" s="83"/>
      <c r="O804" s="83"/>
      <c r="P804" s="83"/>
      <c r="Q804" s="83"/>
      <c r="R804" s="83"/>
      <c r="S804" s="83"/>
      <c r="T804" s="83"/>
      <c r="U804" s="83"/>
      <c r="V804" s="83"/>
      <c r="W804" s="83"/>
      <c r="X804" s="83"/>
      <c r="Y804" s="83"/>
      <c r="Z804" s="244"/>
      <c r="AA804" s="245"/>
      <c r="AB804" s="244"/>
      <c r="AC804" s="83"/>
      <c r="AD804" s="83"/>
      <c r="AE804" s="83"/>
      <c r="AF804" s="83"/>
      <c r="AG804" s="83"/>
      <c r="AH804" s="83"/>
      <c r="AI804" s="83"/>
      <c r="AJ804" s="83"/>
      <c r="AK804" s="83"/>
      <c r="AL804" s="83"/>
      <c r="AM804" s="250"/>
      <c r="AN804" s="34"/>
      <c r="AO804" s="109"/>
      <c r="AP804" s="109"/>
      <c r="AQ804" s="109"/>
      <c r="AR804" s="109"/>
      <c r="AS804" s="109"/>
      <c r="AT804" s="109"/>
      <c r="AU804" s="109"/>
      <c r="AV804" s="109"/>
      <c r="AW804" s="109"/>
      <c r="AX804" s="109"/>
      <c r="AY804" s="109"/>
      <c r="AZ804" s="109"/>
      <c r="BA804" s="109"/>
      <c r="BB804" s="109"/>
      <c r="BC804" s="109"/>
      <c r="BD804" s="109"/>
      <c r="BE804" s="109"/>
      <c r="BF804" s="109"/>
      <c r="BG804" s="109"/>
    </row>
    <row r="805" spans="1:59" ht="14.25" customHeight="1">
      <c r="A805" s="83"/>
      <c r="B805" s="83"/>
      <c r="C805" s="242"/>
      <c r="D805" s="83"/>
      <c r="E805" s="83"/>
      <c r="F805" s="83"/>
      <c r="G805" s="83"/>
      <c r="H805" s="83"/>
      <c r="I805" s="83"/>
      <c r="J805" s="83"/>
      <c r="K805" s="83"/>
      <c r="L805" s="83"/>
      <c r="M805" s="83"/>
      <c r="N805" s="83"/>
      <c r="O805" s="83"/>
      <c r="P805" s="83"/>
      <c r="Q805" s="83"/>
      <c r="R805" s="83"/>
      <c r="S805" s="83"/>
      <c r="T805" s="83"/>
      <c r="U805" s="83"/>
      <c r="V805" s="83"/>
      <c r="W805" s="83"/>
      <c r="X805" s="83"/>
      <c r="Y805" s="83"/>
      <c r="Z805" s="244"/>
      <c r="AA805" s="245"/>
      <c r="AB805" s="244"/>
      <c r="AC805" s="83"/>
      <c r="AD805" s="83"/>
      <c r="AE805" s="83"/>
      <c r="AF805" s="83"/>
      <c r="AG805" s="83"/>
      <c r="AH805" s="83"/>
      <c r="AI805" s="83"/>
      <c r="AJ805" s="83"/>
      <c r="AK805" s="83"/>
      <c r="AL805" s="83"/>
      <c r="AM805" s="250"/>
      <c r="AN805" s="34"/>
      <c r="AO805" s="109"/>
      <c r="AP805" s="109"/>
      <c r="AQ805" s="109"/>
      <c r="AR805" s="109"/>
      <c r="AS805" s="109"/>
      <c r="AT805" s="109"/>
      <c r="AU805" s="109"/>
      <c r="AV805" s="109"/>
      <c r="AW805" s="109"/>
      <c r="AX805" s="109"/>
      <c r="AY805" s="109"/>
      <c r="AZ805" s="109"/>
      <c r="BA805" s="109"/>
      <c r="BB805" s="109"/>
      <c r="BC805" s="109"/>
      <c r="BD805" s="109"/>
      <c r="BE805" s="109"/>
      <c r="BF805" s="109"/>
      <c r="BG805" s="109"/>
    </row>
    <row r="806" spans="1:59" ht="14.25" customHeight="1">
      <c r="A806" s="83"/>
      <c r="B806" s="83"/>
      <c r="C806" s="242"/>
      <c r="D806" s="83"/>
      <c r="E806" s="83"/>
      <c r="F806" s="83"/>
      <c r="G806" s="83"/>
      <c r="H806" s="83"/>
      <c r="I806" s="83"/>
      <c r="J806" s="83"/>
      <c r="K806" s="83"/>
      <c r="L806" s="83"/>
      <c r="M806" s="83"/>
      <c r="N806" s="83"/>
      <c r="O806" s="83"/>
      <c r="P806" s="83"/>
      <c r="Q806" s="83"/>
      <c r="R806" s="83"/>
      <c r="S806" s="83"/>
      <c r="T806" s="83"/>
      <c r="U806" s="83"/>
      <c r="V806" s="83"/>
      <c r="W806" s="83"/>
      <c r="X806" s="83"/>
      <c r="Y806" s="83"/>
      <c r="Z806" s="244"/>
      <c r="AA806" s="245"/>
      <c r="AB806" s="244"/>
      <c r="AC806" s="83"/>
      <c r="AD806" s="83"/>
      <c r="AE806" s="83"/>
      <c r="AF806" s="83"/>
      <c r="AG806" s="83"/>
      <c r="AH806" s="83"/>
      <c r="AI806" s="83"/>
      <c r="AJ806" s="83"/>
      <c r="AK806" s="83"/>
      <c r="AL806" s="83"/>
      <c r="AM806" s="250"/>
      <c r="AN806" s="34"/>
      <c r="AO806" s="109"/>
      <c r="AP806" s="109"/>
      <c r="AQ806" s="109"/>
      <c r="AR806" s="109"/>
      <c r="AS806" s="109"/>
      <c r="AT806" s="109"/>
      <c r="AU806" s="109"/>
      <c r="AV806" s="109"/>
      <c r="AW806" s="109"/>
      <c r="AX806" s="109"/>
      <c r="AY806" s="109"/>
      <c r="AZ806" s="109"/>
      <c r="BA806" s="109"/>
      <c r="BB806" s="109"/>
      <c r="BC806" s="109"/>
      <c r="BD806" s="109"/>
      <c r="BE806" s="109"/>
      <c r="BF806" s="109"/>
      <c r="BG806" s="109"/>
    </row>
    <row r="807" spans="1:59" ht="14.25" customHeight="1">
      <c r="A807" s="83"/>
      <c r="B807" s="83"/>
      <c r="C807" s="242"/>
      <c r="D807" s="83"/>
      <c r="E807" s="83"/>
      <c r="F807" s="83"/>
      <c r="G807" s="83"/>
      <c r="H807" s="83"/>
      <c r="I807" s="83"/>
      <c r="J807" s="83"/>
      <c r="K807" s="83"/>
      <c r="L807" s="83"/>
      <c r="M807" s="83"/>
      <c r="N807" s="83"/>
      <c r="O807" s="83"/>
      <c r="P807" s="83"/>
      <c r="Q807" s="83"/>
      <c r="R807" s="83"/>
      <c r="S807" s="83"/>
      <c r="T807" s="83"/>
      <c r="U807" s="83"/>
      <c r="V807" s="83"/>
      <c r="W807" s="83"/>
      <c r="X807" s="83"/>
      <c r="Y807" s="83"/>
      <c r="Z807" s="244"/>
      <c r="AA807" s="245"/>
      <c r="AB807" s="244"/>
      <c r="AC807" s="83"/>
      <c r="AD807" s="83"/>
      <c r="AE807" s="83"/>
      <c r="AF807" s="83"/>
      <c r="AG807" s="83"/>
      <c r="AH807" s="83"/>
      <c r="AI807" s="83"/>
      <c r="AJ807" s="83"/>
      <c r="AK807" s="83"/>
      <c r="AL807" s="83"/>
      <c r="AM807" s="250"/>
      <c r="AN807" s="34"/>
      <c r="AO807" s="109"/>
      <c r="AP807" s="109"/>
      <c r="AQ807" s="109"/>
      <c r="AR807" s="109"/>
      <c r="AS807" s="109"/>
      <c r="AT807" s="109"/>
      <c r="AU807" s="109"/>
      <c r="AV807" s="109"/>
      <c r="AW807" s="109"/>
      <c r="AX807" s="109"/>
      <c r="AY807" s="109"/>
      <c r="AZ807" s="109"/>
      <c r="BA807" s="109"/>
      <c r="BB807" s="109"/>
      <c r="BC807" s="109"/>
      <c r="BD807" s="109"/>
      <c r="BE807" s="109"/>
      <c r="BF807" s="109"/>
      <c r="BG807" s="109"/>
    </row>
    <row r="808" spans="1:59" ht="14.25" customHeight="1">
      <c r="A808" s="83"/>
      <c r="B808" s="83"/>
      <c r="C808" s="242"/>
      <c r="D808" s="83"/>
      <c r="E808" s="83"/>
      <c r="F808" s="83"/>
      <c r="G808" s="83"/>
      <c r="H808" s="83"/>
      <c r="I808" s="83"/>
      <c r="J808" s="83"/>
      <c r="K808" s="83"/>
      <c r="L808" s="83"/>
      <c r="M808" s="83"/>
      <c r="N808" s="83"/>
      <c r="O808" s="83"/>
      <c r="P808" s="83"/>
      <c r="Q808" s="83"/>
      <c r="R808" s="83"/>
      <c r="S808" s="83"/>
      <c r="T808" s="83"/>
      <c r="U808" s="83"/>
      <c r="V808" s="83"/>
      <c r="W808" s="83"/>
      <c r="X808" s="83"/>
      <c r="Y808" s="83"/>
      <c r="Z808" s="244"/>
      <c r="AA808" s="245"/>
      <c r="AB808" s="244"/>
      <c r="AC808" s="83"/>
      <c r="AD808" s="83"/>
      <c r="AE808" s="83"/>
      <c r="AF808" s="83"/>
      <c r="AG808" s="83"/>
      <c r="AH808" s="83"/>
      <c r="AI808" s="83"/>
      <c r="AJ808" s="83"/>
      <c r="AK808" s="83"/>
      <c r="AL808" s="83"/>
      <c r="AM808" s="250"/>
      <c r="AN808" s="34"/>
      <c r="AO808" s="109"/>
      <c r="AP808" s="109"/>
      <c r="AQ808" s="109"/>
      <c r="AR808" s="109"/>
      <c r="AS808" s="109"/>
      <c r="AT808" s="109"/>
      <c r="AU808" s="109"/>
      <c r="AV808" s="109"/>
      <c r="AW808" s="109"/>
      <c r="AX808" s="109"/>
      <c r="AY808" s="109"/>
      <c r="AZ808" s="109"/>
      <c r="BA808" s="109"/>
      <c r="BB808" s="109"/>
      <c r="BC808" s="109"/>
      <c r="BD808" s="109"/>
      <c r="BE808" s="109"/>
      <c r="BF808" s="109"/>
      <c r="BG808" s="109"/>
    </row>
    <row r="809" spans="1:59" ht="14.25" customHeight="1">
      <c r="A809" s="83"/>
      <c r="B809" s="83"/>
      <c r="C809" s="242"/>
      <c r="D809" s="83"/>
      <c r="E809" s="83"/>
      <c r="F809" s="83"/>
      <c r="G809" s="83"/>
      <c r="H809" s="83"/>
      <c r="I809" s="83"/>
      <c r="J809" s="83"/>
      <c r="K809" s="83"/>
      <c r="L809" s="83"/>
      <c r="M809" s="83"/>
      <c r="N809" s="83"/>
      <c r="O809" s="83"/>
      <c r="P809" s="83"/>
      <c r="Q809" s="83"/>
      <c r="R809" s="83"/>
      <c r="S809" s="83"/>
      <c r="T809" s="83"/>
      <c r="U809" s="83"/>
      <c r="V809" s="83"/>
      <c r="W809" s="83"/>
      <c r="X809" s="83"/>
      <c r="Y809" s="83"/>
      <c r="Z809" s="244"/>
      <c r="AA809" s="245"/>
      <c r="AB809" s="244"/>
      <c r="AC809" s="83"/>
      <c r="AD809" s="83"/>
      <c r="AE809" s="83"/>
      <c r="AF809" s="83"/>
      <c r="AG809" s="83"/>
      <c r="AH809" s="83"/>
      <c r="AI809" s="83"/>
      <c r="AJ809" s="83"/>
      <c r="AK809" s="83"/>
      <c r="AL809" s="83"/>
      <c r="AM809" s="250"/>
      <c r="AN809" s="34"/>
      <c r="AO809" s="109"/>
      <c r="AP809" s="109"/>
      <c r="AQ809" s="109"/>
      <c r="AR809" s="109"/>
      <c r="AS809" s="109"/>
      <c r="AT809" s="109"/>
      <c r="AU809" s="109"/>
      <c r="AV809" s="109"/>
      <c r="AW809" s="109"/>
      <c r="AX809" s="109"/>
      <c r="AY809" s="109"/>
      <c r="AZ809" s="109"/>
      <c r="BA809" s="109"/>
      <c r="BB809" s="109"/>
      <c r="BC809" s="109"/>
      <c r="BD809" s="109"/>
      <c r="BE809" s="109"/>
      <c r="BF809" s="109"/>
      <c r="BG809" s="109"/>
    </row>
    <row r="810" spans="1:59" ht="14.25" customHeight="1">
      <c r="A810" s="83"/>
      <c r="B810" s="83"/>
      <c r="C810" s="242"/>
      <c r="D810" s="83"/>
      <c r="E810" s="83"/>
      <c r="F810" s="83"/>
      <c r="G810" s="83"/>
      <c r="H810" s="83"/>
      <c r="I810" s="83"/>
      <c r="J810" s="83"/>
      <c r="K810" s="83"/>
      <c r="L810" s="83"/>
      <c r="M810" s="83"/>
      <c r="N810" s="83"/>
      <c r="O810" s="83"/>
      <c r="P810" s="83"/>
      <c r="Q810" s="83"/>
      <c r="R810" s="83"/>
      <c r="S810" s="83"/>
      <c r="T810" s="83"/>
      <c r="U810" s="83"/>
      <c r="V810" s="83"/>
      <c r="W810" s="83"/>
      <c r="X810" s="83"/>
      <c r="Y810" s="83"/>
      <c r="Z810" s="244"/>
      <c r="AA810" s="245"/>
      <c r="AB810" s="244"/>
      <c r="AC810" s="83"/>
      <c r="AD810" s="83"/>
      <c r="AE810" s="83"/>
      <c r="AF810" s="83"/>
      <c r="AG810" s="83"/>
      <c r="AH810" s="83"/>
      <c r="AI810" s="83"/>
      <c r="AJ810" s="83"/>
      <c r="AK810" s="83"/>
      <c r="AL810" s="83"/>
      <c r="AM810" s="250"/>
      <c r="AN810" s="34"/>
      <c r="AO810" s="109"/>
      <c r="AP810" s="109"/>
      <c r="AQ810" s="109"/>
      <c r="AR810" s="109"/>
      <c r="AS810" s="109"/>
      <c r="AT810" s="109"/>
      <c r="AU810" s="109"/>
      <c r="AV810" s="109"/>
      <c r="AW810" s="109"/>
      <c r="AX810" s="109"/>
      <c r="AY810" s="109"/>
      <c r="AZ810" s="109"/>
      <c r="BA810" s="109"/>
      <c r="BB810" s="109"/>
      <c r="BC810" s="109"/>
      <c r="BD810" s="109"/>
      <c r="BE810" s="109"/>
      <c r="BF810" s="109"/>
      <c r="BG810" s="109"/>
    </row>
    <row r="811" spans="1:59" ht="14.25" customHeight="1">
      <c r="A811" s="83"/>
      <c r="B811" s="83"/>
      <c r="C811" s="242"/>
      <c r="D811" s="83"/>
      <c r="E811" s="83"/>
      <c r="F811" s="83"/>
      <c r="G811" s="83"/>
      <c r="H811" s="83"/>
      <c r="I811" s="83"/>
      <c r="J811" s="83"/>
      <c r="K811" s="83"/>
      <c r="L811" s="83"/>
      <c r="M811" s="83"/>
      <c r="N811" s="83"/>
      <c r="O811" s="83"/>
      <c r="P811" s="83"/>
      <c r="Q811" s="83"/>
      <c r="R811" s="83"/>
      <c r="S811" s="83"/>
      <c r="T811" s="83"/>
      <c r="U811" s="83"/>
      <c r="V811" s="83"/>
      <c r="W811" s="83"/>
      <c r="X811" s="83"/>
      <c r="Y811" s="83"/>
      <c r="Z811" s="244"/>
      <c r="AA811" s="245"/>
      <c r="AB811" s="244"/>
      <c r="AC811" s="83"/>
      <c r="AD811" s="83"/>
      <c r="AE811" s="83"/>
      <c r="AF811" s="83"/>
      <c r="AG811" s="83"/>
      <c r="AH811" s="83"/>
      <c r="AI811" s="83"/>
      <c r="AJ811" s="83"/>
      <c r="AK811" s="83"/>
      <c r="AL811" s="83"/>
      <c r="AM811" s="250"/>
      <c r="AN811" s="34"/>
      <c r="AO811" s="109"/>
      <c r="AP811" s="109"/>
      <c r="AQ811" s="109"/>
      <c r="AR811" s="109"/>
      <c r="AS811" s="109"/>
      <c r="AT811" s="109"/>
      <c r="AU811" s="109"/>
      <c r="AV811" s="109"/>
      <c r="AW811" s="109"/>
      <c r="AX811" s="109"/>
      <c r="AY811" s="109"/>
      <c r="AZ811" s="109"/>
      <c r="BA811" s="109"/>
      <c r="BB811" s="109"/>
      <c r="BC811" s="109"/>
      <c r="BD811" s="109"/>
      <c r="BE811" s="109"/>
      <c r="BF811" s="109"/>
      <c r="BG811" s="109"/>
    </row>
    <row r="812" spans="1:59" ht="14.25" customHeight="1">
      <c r="A812" s="83"/>
      <c r="B812" s="83"/>
      <c r="C812" s="242"/>
      <c r="D812" s="83"/>
      <c r="E812" s="83"/>
      <c r="F812" s="83"/>
      <c r="G812" s="83"/>
      <c r="H812" s="83"/>
      <c r="I812" s="83"/>
      <c r="J812" s="83"/>
      <c r="K812" s="83"/>
      <c r="L812" s="83"/>
      <c r="M812" s="83"/>
      <c r="N812" s="83"/>
      <c r="O812" s="83"/>
      <c r="P812" s="83"/>
      <c r="Q812" s="83"/>
      <c r="R812" s="83"/>
      <c r="S812" s="83"/>
      <c r="T812" s="83"/>
      <c r="U812" s="83"/>
      <c r="V812" s="83"/>
      <c r="W812" s="83"/>
      <c r="X812" s="83"/>
      <c r="Y812" s="83"/>
      <c r="Z812" s="244"/>
      <c r="AA812" s="245"/>
      <c r="AB812" s="244"/>
      <c r="AC812" s="83"/>
      <c r="AD812" s="83"/>
      <c r="AE812" s="83"/>
      <c r="AF812" s="83"/>
      <c r="AG812" s="83"/>
      <c r="AH812" s="83"/>
      <c r="AI812" s="83"/>
      <c r="AJ812" s="83"/>
      <c r="AK812" s="83"/>
      <c r="AL812" s="83"/>
      <c r="AM812" s="250"/>
      <c r="AN812" s="34"/>
      <c r="AO812" s="109"/>
      <c r="AP812" s="109"/>
      <c r="AQ812" s="109"/>
      <c r="AR812" s="109"/>
      <c r="AS812" s="109"/>
      <c r="AT812" s="109"/>
      <c r="AU812" s="109"/>
      <c r="AV812" s="109"/>
      <c r="AW812" s="109"/>
      <c r="AX812" s="109"/>
      <c r="AY812" s="109"/>
      <c r="AZ812" s="109"/>
      <c r="BA812" s="109"/>
      <c r="BB812" s="109"/>
      <c r="BC812" s="109"/>
      <c r="BD812" s="109"/>
      <c r="BE812" s="109"/>
      <c r="BF812" s="109"/>
      <c r="BG812" s="109"/>
    </row>
    <row r="813" spans="1:59" ht="14.25" customHeight="1">
      <c r="A813" s="83"/>
      <c r="B813" s="83"/>
      <c r="C813" s="242"/>
      <c r="D813" s="83"/>
      <c r="E813" s="83"/>
      <c r="F813" s="83"/>
      <c r="G813" s="83"/>
      <c r="H813" s="83"/>
      <c r="I813" s="83"/>
      <c r="J813" s="83"/>
      <c r="K813" s="83"/>
      <c r="L813" s="83"/>
      <c r="M813" s="83"/>
      <c r="N813" s="83"/>
      <c r="O813" s="83"/>
      <c r="P813" s="83"/>
      <c r="Q813" s="83"/>
      <c r="R813" s="83"/>
      <c r="S813" s="83"/>
      <c r="T813" s="83"/>
      <c r="U813" s="83"/>
      <c r="V813" s="83"/>
      <c r="W813" s="83"/>
      <c r="X813" s="83"/>
      <c r="Y813" s="83"/>
      <c r="Z813" s="244"/>
      <c r="AA813" s="245"/>
      <c r="AB813" s="244"/>
      <c r="AC813" s="83"/>
      <c r="AD813" s="83"/>
      <c r="AE813" s="83"/>
      <c r="AF813" s="83"/>
      <c r="AG813" s="83"/>
      <c r="AH813" s="83"/>
      <c r="AI813" s="83"/>
      <c r="AJ813" s="83"/>
      <c r="AK813" s="83"/>
      <c r="AL813" s="83"/>
      <c r="AM813" s="250"/>
      <c r="AN813" s="34"/>
      <c r="AO813" s="109"/>
      <c r="AP813" s="109"/>
      <c r="AQ813" s="109"/>
      <c r="AR813" s="109"/>
      <c r="AS813" s="109"/>
      <c r="AT813" s="109"/>
      <c r="AU813" s="109"/>
      <c r="AV813" s="109"/>
      <c r="AW813" s="109"/>
      <c r="AX813" s="109"/>
      <c r="AY813" s="109"/>
      <c r="AZ813" s="109"/>
      <c r="BA813" s="109"/>
      <c r="BB813" s="109"/>
      <c r="BC813" s="109"/>
      <c r="BD813" s="109"/>
      <c r="BE813" s="109"/>
      <c r="BF813" s="109"/>
      <c r="BG813" s="109"/>
    </row>
    <row r="814" spans="1:59" ht="14.25" customHeight="1">
      <c r="A814" s="83"/>
      <c r="B814" s="83"/>
      <c r="C814" s="242"/>
      <c r="D814" s="83"/>
      <c r="E814" s="83"/>
      <c r="F814" s="83"/>
      <c r="G814" s="83"/>
      <c r="H814" s="83"/>
      <c r="I814" s="83"/>
      <c r="J814" s="83"/>
      <c r="K814" s="83"/>
      <c r="L814" s="83"/>
      <c r="M814" s="83"/>
      <c r="N814" s="83"/>
      <c r="O814" s="83"/>
      <c r="P814" s="83"/>
      <c r="Q814" s="83"/>
      <c r="R814" s="83"/>
      <c r="S814" s="83"/>
      <c r="T814" s="83"/>
      <c r="U814" s="83"/>
      <c r="V814" s="83"/>
      <c r="W814" s="83"/>
      <c r="X814" s="83"/>
      <c r="Y814" s="83"/>
      <c r="Z814" s="244"/>
      <c r="AA814" s="245"/>
      <c r="AB814" s="244"/>
      <c r="AC814" s="83"/>
      <c r="AD814" s="83"/>
      <c r="AE814" s="83"/>
      <c r="AF814" s="83"/>
      <c r="AG814" s="83"/>
      <c r="AH814" s="83"/>
      <c r="AI814" s="83"/>
      <c r="AJ814" s="83"/>
      <c r="AK814" s="83"/>
      <c r="AL814" s="83"/>
      <c r="AM814" s="250"/>
      <c r="AN814" s="34"/>
      <c r="AO814" s="109"/>
      <c r="AP814" s="109"/>
      <c r="AQ814" s="109"/>
      <c r="AR814" s="109"/>
      <c r="AS814" s="109"/>
      <c r="AT814" s="109"/>
      <c r="AU814" s="109"/>
      <c r="AV814" s="109"/>
      <c r="AW814" s="109"/>
      <c r="AX814" s="109"/>
      <c r="AY814" s="109"/>
      <c r="AZ814" s="109"/>
      <c r="BA814" s="109"/>
      <c r="BB814" s="109"/>
      <c r="BC814" s="109"/>
      <c r="BD814" s="109"/>
      <c r="BE814" s="109"/>
      <c r="BF814" s="109"/>
      <c r="BG814" s="109"/>
    </row>
    <row r="815" spans="1:59" ht="14.25" customHeight="1">
      <c r="A815" s="83"/>
      <c r="B815" s="83"/>
      <c r="C815" s="242"/>
      <c r="D815" s="83"/>
      <c r="E815" s="83"/>
      <c r="F815" s="83"/>
      <c r="G815" s="83"/>
      <c r="H815" s="83"/>
      <c r="I815" s="83"/>
      <c r="J815" s="83"/>
      <c r="K815" s="83"/>
      <c r="L815" s="83"/>
      <c r="M815" s="83"/>
      <c r="N815" s="83"/>
      <c r="O815" s="83"/>
      <c r="P815" s="83"/>
      <c r="Q815" s="83"/>
      <c r="R815" s="83"/>
      <c r="S815" s="83"/>
      <c r="T815" s="83"/>
      <c r="U815" s="83"/>
      <c r="V815" s="83"/>
      <c r="W815" s="83"/>
      <c r="X815" s="83"/>
      <c r="Y815" s="83"/>
      <c r="Z815" s="244"/>
      <c r="AA815" s="245"/>
      <c r="AB815" s="244"/>
      <c r="AC815" s="83"/>
      <c r="AD815" s="83"/>
      <c r="AE815" s="83"/>
      <c r="AF815" s="83"/>
      <c r="AG815" s="83"/>
      <c r="AH815" s="83"/>
      <c r="AI815" s="83"/>
      <c r="AJ815" s="83"/>
      <c r="AK815" s="83"/>
      <c r="AL815" s="83"/>
      <c r="AM815" s="250"/>
      <c r="AN815" s="34"/>
      <c r="AO815" s="109"/>
      <c r="AP815" s="109"/>
      <c r="AQ815" s="109"/>
      <c r="AR815" s="109"/>
      <c r="AS815" s="109"/>
      <c r="AT815" s="109"/>
      <c r="AU815" s="109"/>
      <c r="AV815" s="109"/>
      <c r="AW815" s="109"/>
      <c r="AX815" s="109"/>
      <c r="AY815" s="109"/>
      <c r="AZ815" s="109"/>
      <c r="BA815" s="109"/>
      <c r="BB815" s="109"/>
      <c r="BC815" s="109"/>
      <c r="BD815" s="109"/>
      <c r="BE815" s="109"/>
      <c r="BF815" s="109"/>
      <c r="BG815" s="109"/>
    </row>
    <row r="816" spans="1:59" ht="14.25" customHeight="1">
      <c r="A816" s="83"/>
      <c r="B816" s="83"/>
      <c r="C816" s="242"/>
      <c r="D816" s="83"/>
      <c r="E816" s="83"/>
      <c r="F816" s="83"/>
      <c r="G816" s="83"/>
      <c r="H816" s="83"/>
      <c r="I816" s="83"/>
      <c r="J816" s="83"/>
      <c r="K816" s="83"/>
      <c r="L816" s="83"/>
      <c r="M816" s="83"/>
      <c r="N816" s="83"/>
      <c r="O816" s="83"/>
      <c r="P816" s="83"/>
      <c r="Q816" s="83"/>
      <c r="R816" s="83"/>
      <c r="S816" s="83"/>
      <c r="T816" s="83"/>
      <c r="U816" s="83"/>
      <c r="V816" s="83"/>
      <c r="W816" s="83"/>
      <c r="X816" s="83"/>
      <c r="Y816" s="83"/>
      <c r="Z816" s="244"/>
      <c r="AA816" s="245"/>
      <c r="AB816" s="244"/>
      <c r="AC816" s="83"/>
      <c r="AD816" s="83"/>
      <c r="AE816" s="83"/>
      <c r="AF816" s="83"/>
      <c r="AG816" s="83"/>
      <c r="AH816" s="83"/>
      <c r="AI816" s="83"/>
      <c r="AJ816" s="83"/>
      <c r="AK816" s="83"/>
      <c r="AL816" s="83"/>
      <c r="AM816" s="250"/>
      <c r="AN816" s="34"/>
      <c r="AO816" s="109"/>
      <c r="AP816" s="109"/>
      <c r="AQ816" s="109"/>
      <c r="AR816" s="109"/>
      <c r="AS816" s="109"/>
      <c r="AT816" s="109"/>
      <c r="AU816" s="109"/>
      <c r="AV816" s="109"/>
      <c r="AW816" s="109"/>
      <c r="AX816" s="109"/>
      <c r="AY816" s="109"/>
      <c r="AZ816" s="109"/>
      <c r="BA816" s="109"/>
      <c r="BB816" s="109"/>
      <c r="BC816" s="109"/>
      <c r="BD816" s="109"/>
      <c r="BE816" s="109"/>
      <c r="BF816" s="109"/>
      <c r="BG816" s="109"/>
    </row>
    <row r="817" spans="1:59" ht="14.25" customHeight="1">
      <c r="A817" s="83"/>
      <c r="B817" s="83"/>
      <c r="C817" s="242"/>
      <c r="D817" s="83"/>
      <c r="E817" s="83"/>
      <c r="F817" s="83"/>
      <c r="G817" s="83"/>
      <c r="H817" s="83"/>
      <c r="I817" s="83"/>
      <c r="J817" s="83"/>
      <c r="K817" s="83"/>
      <c r="L817" s="83"/>
      <c r="M817" s="83"/>
      <c r="N817" s="83"/>
      <c r="O817" s="83"/>
      <c r="P817" s="83"/>
      <c r="Q817" s="83"/>
      <c r="R817" s="83"/>
      <c r="S817" s="83"/>
      <c r="T817" s="83"/>
      <c r="U817" s="83"/>
      <c r="V817" s="83"/>
      <c r="W817" s="83"/>
      <c r="X817" s="83"/>
      <c r="Y817" s="83"/>
      <c r="Z817" s="244"/>
      <c r="AA817" s="245"/>
      <c r="AB817" s="244"/>
      <c r="AC817" s="83"/>
      <c r="AD817" s="83"/>
      <c r="AE817" s="83"/>
      <c r="AF817" s="83"/>
      <c r="AG817" s="83"/>
      <c r="AH817" s="83"/>
      <c r="AI817" s="83"/>
      <c r="AJ817" s="83"/>
      <c r="AK817" s="83"/>
      <c r="AL817" s="83"/>
      <c r="AM817" s="250"/>
      <c r="AN817" s="34"/>
      <c r="AO817" s="109"/>
      <c r="AP817" s="109"/>
      <c r="AQ817" s="109"/>
      <c r="AR817" s="109"/>
      <c r="AS817" s="109"/>
      <c r="AT817" s="109"/>
      <c r="AU817" s="109"/>
      <c r="AV817" s="109"/>
      <c r="AW817" s="109"/>
      <c r="AX817" s="109"/>
      <c r="AY817" s="109"/>
      <c r="AZ817" s="109"/>
      <c r="BA817" s="109"/>
      <c r="BB817" s="109"/>
      <c r="BC817" s="109"/>
      <c r="BD817" s="109"/>
      <c r="BE817" s="109"/>
      <c r="BF817" s="109"/>
      <c r="BG817" s="109"/>
    </row>
    <row r="818" spans="1:59" ht="14.25" customHeight="1">
      <c r="A818" s="83"/>
      <c r="B818" s="83"/>
      <c r="C818" s="242"/>
      <c r="D818" s="83"/>
      <c r="E818" s="83"/>
      <c r="F818" s="83"/>
      <c r="G818" s="83"/>
      <c r="H818" s="83"/>
      <c r="I818" s="83"/>
      <c r="J818" s="83"/>
      <c r="K818" s="83"/>
      <c r="L818" s="83"/>
      <c r="M818" s="83"/>
      <c r="N818" s="83"/>
      <c r="O818" s="83"/>
      <c r="P818" s="83"/>
      <c r="Q818" s="83"/>
      <c r="R818" s="83"/>
      <c r="S818" s="83"/>
      <c r="T818" s="83"/>
      <c r="U818" s="83"/>
      <c r="V818" s="83"/>
      <c r="W818" s="83"/>
      <c r="X818" s="83"/>
      <c r="Y818" s="83"/>
      <c r="Z818" s="244"/>
      <c r="AA818" s="245"/>
      <c r="AB818" s="244"/>
      <c r="AC818" s="83"/>
      <c r="AD818" s="83"/>
      <c r="AE818" s="83"/>
      <c r="AF818" s="83"/>
      <c r="AG818" s="83"/>
      <c r="AH818" s="83"/>
      <c r="AI818" s="83"/>
      <c r="AJ818" s="83"/>
      <c r="AK818" s="83"/>
      <c r="AL818" s="83"/>
      <c r="AM818" s="250"/>
      <c r="AN818" s="34"/>
      <c r="AO818" s="109"/>
      <c r="AP818" s="109"/>
      <c r="AQ818" s="109"/>
      <c r="AR818" s="109"/>
      <c r="AS818" s="109"/>
      <c r="AT818" s="109"/>
      <c r="AU818" s="109"/>
      <c r="AV818" s="109"/>
      <c r="AW818" s="109"/>
      <c r="AX818" s="109"/>
      <c r="AY818" s="109"/>
      <c r="AZ818" s="109"/>
      <c r="BA818" s="109"/>
      <c r="BB818" s="109"/>
      <c r="BC818" s="109"/>
      <c r="BD818" s="109"/>
      <c r="BE818" s="109"/>
      <c r="BF818" s="109"/>
      <c r="BG818" s="109"/>
    </row>
    <row r="819" spans="1:59" ht="14.25" customHeight="1">
      <c r="A819" s="83"/>
      <c r="B819" s="83"/>
      <c r="C819" s="242"/>
      <c r="D819" s="83"/>
      <c r="E819" s="83"/>
      <c r="F819" s="83"/>
      <c r="G819" s="83"/>
      <c r="H819" s="83"/>
      <c r="I819" s="83"/>
      <c r="J819" s="83"/>
      <c r="K819" s="83"/>
      <c r="L819" s="83"/>
      <c r="M819" s="83"/>
      <c r="N819" s="83"/>
      <c r="O819" s="83"/>
      <c r="P819" s="83"/>
      <c r="Q819" s="83"/>
      <c r="R819" s="83"/>
      <c r="S819" s="83"/>
      <c r="T819" s="83"/>
      <c r="U819" s="83"/>
      <c r="V819" s="83"/>
      <c r="W819" s="83"/>
      <c r="X819" s="83"/>
      <c r="Y819" s="83"/>
      <c r="Z819" s="244"/>
      <c r="AA819" s="245"/>
      <c r="AB819" s="244"/>
      <c r="AC819" s="83"/>
      <c r="AD819" s="83"/>
      <c r="AE819" s="83"/>
      <c r="AF819" s="83"/>
      <c r="AG819" s="83"/>
      <c r="AH819" s="83"/>
      <c r="AI819" s="83"/>
      <c r="AJ819" s="83"/>
      <c r="AK819" s="83"/>
      <c r="AL819" s="83"/>
      <c r="AM819" s="250"/>
      <c r="AN819" s="34"/>
      <c r="AO819" s="109"/>
      <c r="AP819" s="109"/>
      <c r="AQ819" s="109"/>
      <c r="AR819" s="109"/>
      <c r="AS819" s="109"/>
      <c r="AT819" s="109"/>
      <c r="AU819" s="109"/>
      <c r="AV819" s="109"/>
      <c r="AW819" s="109"/>
      <c r="AX819" s="109"/>
      <c r="AY819" s="109"/>
      <c r="AZ819" s="109"/>
      <c r="BA819" s="109"/>
      <c r="BB819" s="109"/>
      <c r="BC819" s="109"/>
      <c r="BD819" s="109"/>
      <c r="BE819" s="109"/>
      <c r="BF819" s="109"/>
      <c r="BG819" s="109"/>
    </row>
    <row r="820" spans="1:59" ht="14.25" customHeight="1">
      <c r="A820" s="83"/>
      <c r="B820" s="83"/>
      <c r="C820" s="242"/>
      <c r="D820" s="83"/>
      <c r="E820" s="83"/>
      <c r="F820" s="83"/>
      <c r="G820" s="83"/>
      <c r="H820" s="83"/>
      <c r="I820" s="83"/>
      <c r="J820" s="83"/>
      <c r="K820" s="83"/>
      <c r="L820" s="83"/>
      <c r="M820" s="83"/>
      <c r="N820" s="83"/>
      <c r="O820" s="83"/>
      <c r="P820" s="83"/>
      <c r="Q820" s="83"/>
      <c r="R820" s="83"/>
      <c r="S820" s="83"/>
      <c r="T820" s="83"/>
      <c r="U820" s="83"/>
      <c r="V820" s="83"/>
      <c r="W820" s="83"/>
      <c r="X820" s="83"/>
      <c r="Y820" s="83"/>
      <c r="Z820" s="244"/>
      <c r="AA820" s="245"/>
      <c r="AB820" s="244"/>
      <c r="AC820" s="83"/>
      <c r="AD820" s="83"/>
      <c r="AE820" s="83"/>
      <c r="AF820" s="83"/>
      <c r="AG820" s="83"/>
      <c r="AH820" s="83"/>
      <c r="AI820" s="83"/>
      <c r="AJ820" s="83"/>
      <c r="AK820" s="83"/>
      <c r="AL820" s="83"/>
      <c r="AM820" s="250"/>
      <c r="AN820" s="34"/>
      <c r="AO820" s="109"/>
      <c r="AP820" s="109"/>
      <c r="AQ820" s="109"/>
      <c r="AR820" s="109"/>
      <c r="AS820" s="109"/>
      <c r="AT820" s="109"/>
      <c r="AU820" s="109"/>
      <c r="AV820" s="109"/>
      <c r="AW820" s="109"/>
      <c r="AX820" s="109"/>
      <c r="AY820" s="109"/>
      <c r="AZ820" s="109"/>
      <c r="BA820" s="109"/>
      <c r="BB820" s="109"/>
      <c r="BC820" s="109"/>
      <c r="BD820" s="109"/>
      <c r="BE820" s="109"/>
      <c r="BF820" s="109"/>
      <c r="BG820" s="109"/>
    </row>
    <row r="821" spans="1:59" ht="14.25" customHeight="1">
      <c r="A821" s="83"/>
      <c r="B821" s="83"/>
      <c r="C821" s="242"/>
      <c r="D821" s="83"/>
      <c r="E821" s="83"/>
      <c r="F821" s="83"/>
      <c r="G821" s="83"/>
      <c r="H821" s="83"/>
      <c r="I821" s="83"/>
      <c r="J821" s="83"/>
      <c r="K821" s="83"/>
      <c r="L821" s="83"/>
      <c r="M821" s="83"/>
      <c r="N821" s="83"/>
      <c r="O821" s="83"/>
      <c r="P821" s="83"/>
      <c r="Q821" s="83"/>
      <c r="R821" s="83"/>
      <c r="S821" s="83"/>
      <c r="T821" s="83"/>
      <c r="U821" s="83"/>
      <c r="V821" s="83"/>
      <c r="W821" s="83"/>
      <c r="X821" s="83"/>
      <c r="Y821" s="83"/>
      <c r="Z821" s="244"/>
      <c r="AA821" s="245"/>
      <c r="AB821" s="244"/>
      <c r="AC821" s="83"/>
      <c r="AD821" s="83"/>
      <c r="AE821" s="83"/>
      <c r="AF821" s="83"/>
      <c r="AG821" s="83"/>
      <c r="AH821" s="83"/>
      <c r="AI821" s="83"/>
      <c r="AJ821" s="83"/>
      <c r="AK821" s="83"/>
      <c r="AL821" s="83"/>
      <c r="AM821" s="250"/>
      <c r="AN821" s="34"/>
      <c r="AO821" s="109"/>
      <c r="AP821" s="109"/>
      <c r="AQ821" s="109"/>
      <c r="AR821" s="109"/>
      <c r="AS821" s="109"/>
      <c r="AT821" s="109"/>
      <c r="AU821" s="109"/>
      <c r="AV821" s="109"/>
      <c r="AW821" s="109"/>
      <c r="AX821" s="109"/>
      <c r="AY821" s="109"/>
      <c r="AZ821" s="109"/>
      <c r="BA821" s="109"/>
      <c r="BB821" s="109"/>
      <c r="BC821" s="109"/>
      <c r="BD821" s="109"/>
      <c r="BE821" s="109"/>
      <c r="BF821" s="109"/>
      <c r="BG821" s="109"/>
    </row>
    <row r="822" spans="1:59" ht="14.25" customHeight="1">
      <c r="A822" s="83"/>
      <c r="B822" s="83"/>
      <c r="C822" s="242"/>
      <c r="D822" s="83"/>
      <c r="E822" s="83"/>
      <c r="F822" s="83"/>
      <c r="G822" s="83"/>
      <c r="H822" s="83"/>
      <c r="I822" s="83"/>
      <c r="J822" s="83"/>
      <c r="K822" s="83"/>
      <c r="L822" s="83"/>
      <c r="M822" s="83"/>
      <c r="N822" s="83"/>
      <c r="O822" s="83"/>
      <c r="P822" s="83"/>
      <c r="Q822" s="83"/>
      <c r="R822" s="83"/>
      <c r="S822" s="83"/>
      <c r="T822" s="83"/>
      <c r="U822" s="83"/>
      <c r="V822" s="83"/>
      <c r="W822" s="83"/>
      <c r="X822" s="83"/>
      <c r="Y822" s="83"/>
      <c r="Z822" s="244"/>
      <c r="AA822" s="245"/>
      <c r="AB822" s="244"/>
      <c r="AC822" s="83"/>
      <c r="AD822" s="83"/>
      <c r="AE822" s="83"/>
      <c r="AF822" s="83"/>
      <c r="AG822" s="83"/>
      <c r="AH822" s="83"/>
      <c r="AI822" s="83"/>
      <c r="AJ822" s="83"/>
      <c r="AK822" s="83"/>
      <c r="AL822" s="83"/>
      <c r="AM822" s="250"/>
      <c r="AN822" s="34"/>
      <c r="AO822" s="109"/>
      <c r="AP822" s="109"/>
      <c r="AQ822" s="109"/>
      <c r="AR822" s="109"/>
      <c r="AS822" s="109"/>
      <c r="AT822" s="109"/>
      <c r="AU822" s="109"/>
      <c r="AV822" s="109"/>
      <c r="AW822" s="109"/>
      <c r="AX822" s="109"/>
      <c r="AY822" s="109"/>
      <c r="AZ822" s="109"/>
      <c r="BA822" s="109"/>
      <c r="BB822" s="109"/>
      <c r="BC822" s="109"/>
      <c r="BD822" s="109"/>
      <c r="BE822" s="109"/>
      <c r="BF822" s="109"/>
      <c r="BG822" s="109"/>
    </row>
    <row r="823" spans="1:59" ht="14.25" customHeight="1">
      <c r="A823" s="83"/>
      <c r="B823" s="83"/>
      <c r="C823" s="242"/>
      <c r="D823" s="83"/>
      <c r="E823" s="83"/>
      <c r="F823" s="83"/>
      <c r="G823" s="83"/>
      <c r="H823" s="83"/>
      <c r="I823" s="83"/>
      <c r="J823" s="83"/>
      <c r="K823" s="83"/>
      <c r="L823" s="83"/>
      <c r="M823" s="83"/>
      <c r="N823" s="83"/>
      <c r="O823" s="83"/>
      <c r="P823" s="83"/>
      <c r="Q823" s="83"/>
      <c r="R823" s="83"/>
      <c r="S823" s="83"/>
      <c r="T823" s="83"/>
      <c r="U823" s="83"/>
      <c r="V823" s="83"/>
      <c r="W823" s="83"/>
      <c r="X823" s="83"/>
      <c r="Y823" s="83"/>
      <c r="Z823" s="244"/>
      <c r="AA823" s="245"/>
      <c r="AB823" s="244"/>
      <c r="AC823" s="83"/>
      <c r="AD823" s="83"/>
      <c r="AE823" s="83"/>
      <c r="AF823" s="83"/>
      <c r="AG823" s="83"/>
      <c r="AH823" s="83"/>
      <c r="AI823" s="83"/>
      <c r="AJ823" s="83"/>
      <c r="AK823" s="83"/>
      <c r="AL823" s="83"/>
      <c r="AM823" s="250"/>
      <c r="AN823" s="34"/>
      <c r="AO823" s="109"/>
      <c r="AP823" s="109"/>
      <c r="AQ823" s="109"/>
      <c r="AR823" s="109"/>
      <c r="AS823" s="109"/>
      <c r="AT823" s="109"/>
      <c r="AU823" s="109"/>
      <c r="AV823" s="109"/>
      <c r="AW823" s="109"/>
      <c r="AX823" s="109"/>
      <c r="AY823" s="109"/>
      <c r="AZ823" s="109"/>
      <c r="BA823" s="109"/>
      <c r="BB823" s="109"/>
      <c r="BC823" s="109"/>
      <c r="BD823" s="109"/>
      <c r="BE823" s="109"/>
      <c r="BF823" s="109"/>
      <c r="BG823" s="109"/>
    </row>
    <row r="824" spans="1:59" ht="14.25" customHeight="1">
      <c r="A824" s="83"/>
      <c r="B824" s="83"/>
      <c r="C824" s="242"/>
      <c r="D824" s="83"/>
      <c r="E824" s="83"/>
      <c r="F824" s="83"/>
      <c r="G824" s="83"/>
      <c r="H824" s="83"/>
      <c r="I824" s="83"/>
      <c r="J824" s="83"/>
      <c r="K824" s="83"/>
      <c r="L824" s="83"/>
      <c r="M824" s="83"/>
      <c r="N824" s="83"/>
      <c r="O824" s="83"/>
      <c r="P824" s="83"/>
      <c r="Q824" s="83"/>
      <c r="R824" s="83"/>
      <c r="S824" s="83"/>
      <c r="T824" s="83"/>
      <c r="U824" s="83"/>
      <c r="V824" s="83"/>
      <c r="W824" s="83"/>
      <c r="X824" s="83"/>
      <c r="Y824" s="83"/>
      <c r="Z824" s="244"/>
      <c r="AA824" s="245"/>
      <c r="AB824" s="244"/>
      <c r="AC824" s="83"/>
      <c r="AD824" s="83"/>
      <c r="AE824" s="83"/>
      <c r="AF824" s="83"/>
      <c r="AG824" s="83"/>
      <c r="AH824" s="83"/>
      <c r="AI824" s="83"/>
      <c r="AJ824" s="83"/>
      <c r="AK824" s="83"/>
      <c r="AL824" s="83"/>
      <c r="AM824" s="250"/>
      <c r="AN824" s="34"/>
      <c r="AO824" s="109"/>
      <c r="AP824" s="109"/>
      <c r="AQ824" s="109"/>
      <c r="AR824" s="109"/>
      <c r="AS824" s="109"/>
      <c r="AT824" s="109"/>
      <c r="AU824" s="109"/>
      <c r="AV824" s="109"/>
      <c r="AW824" s="109"/>
      <c r="AX824" s="109"/>
      <c r="AY824" s="109"/>
      <c r="AZ824" s="109"/>
      <c r="BA824" s="109"/>
      <c r="BB824" s="109"/>
      <c r="BC824" s="109"/>
      <c r="BD824" s="109"/>
      <c r="BE824" s="109"/>
      <c r="BF824" s="109"/>
      <c r="BG824" s="109"/>
    </row>
    <row r="825" spans="1:59" ht="14.25" customHeight="1">
      <c r="A825" s="83"/>
      <c r="B825" s="83"/>
      <c r="C825" s="242"/>
      <c r="D825" s="83"/>
      <c r="E825" s="83"/>
      <c r="F825" s="83"/>
      <c r="G825" s="83"/>
      <c r="H825" s="83"/>
      <c r="I825" s="83"/>
      <c r="J825" s="83"/>
      <c r="K825" s="83"/>
      <c r="L825" s="83"/>
      <c r="M825" s="83"/>
      <c r="N825" s="83"/>
      <c r="O825" s="83"/>
      <c r="P825" s="83"/>
      <c r="Q825" s="83"/>
      <c r="R825" s="83"/>
      <c r="S825" s="83"/>
      <c r="T825" s="83"/>
      <c r="U825" s="83"/>
      <c r="V825" s="83"/>
      <c r="W825" s="83"/>
      <c r="X825" s="83"/>
      <c r="Y825" s="83"/>
      <c r="Z825" s="244"/>
      <c r="AA825" s="245"/>
      <c r="AB825" s="244"/>
      <c r="AC825" s="83"/>
      <c r="AD825" s="83"/>
      <c r="AE825" s="83"/>
      <c r="AF825" s="83"/>
      <c r="AG825" s="83"/>
      <c r="AH825" s="83"/>
      <c r="AI825" s="83"/>
      <c r="AJ825" s="83"/>
      <c r="AK825" s="83"/>
      <c r="AL825" s="83"/>
      <c r="AM825" s="250"/>
      <c r="AN825" s="34"/>
      <c r="AO825" s="109"/>
      <c r="AP825" s="109"/>
      <c r="AQ825" s="109"/>
      <c r="AR825" s="109"/>
      <c r="AS825" s="109"/>
      <c r="AT825" s="109"/>
      <c r="AU825" s="109"/>
      <c r="AV825" s="109"/>
      <c r="AW825" s="109"/>
      <c r="AX825" s="109"/>
      <c r="AY825" s="109"/>
      <c r="AZ825" s="109"/>
      <c r="BA825" s="109"/>
      <c r="BB825" s="109"/>
      <c r="BC825" s="109"/>
      <c r="BD825" s="109"/>
      <c r="BE825" s="109"/>
      <c r="BF825" s="109"/>
      <c r="BG825" s="109"/>
    </row>
    <row r="826" spans="1:59" ht="14.25" customHeight="1">
      <c r="A826" s="83"/>
      <c r="B826" s="83"/>
      <c r="C826" s="242"/>
      <c r="D826" s="83"/>
      <c r="E826" s="83"/>
      <c r="F826" s="83"/>
      <c r="G826" s="83"/>
      <c r="H826" s="83"/>
      <c r="I826" s="83"/>
      <c r="J826" s="83"/>
      <c r="K826" s="83"/>
      <c r="L826" s="83"/>
      <c r="M826" s="83"/>
      <c r="N826" s="83"/>
      <c r="O826" s="83"/>
      <c r="P826" s="83"/>
      <c r="Q826" s="83"/>
      <c r="R826" s="83"/>
      <c r="S826" s="83"/>
      <c r="T826" s="83"/>
      <c r="U826" s="83"/>
      <c r="V826" s="83"/>
      <c r="W826" s="83"/>
      <c r="X826" s="83"/>
      <c r="Y826" s="83"/>
      <c r="Z826" s="244"/>
      <c r="AA826" s="245"/>
      <c r="AB826" s="244"/>
      <c r="AC826" s="83"/>
      <c r="AD826" s="83"/>
      <c r="AE826" s="83"/>
      <c r="AF826" s="83"/>
      <c r="AG826" s="83"/>
      <c r="AH826" s="83"/>
      <c r="AI826" s="83"/>
      <c r="AJ826" s="83"/>
      <c r="AK826" s="83"/>
      <c r="AL826" s="83"/>
      <c r="AM826" s="250"/>
      <c r="AN826" s="34"/>
      <c r="AO826" s="109"/>
      <c r="AP826" s="109"/>
      <c r="AQ826" s="109"/>
      <c r="AR826" s="109"/>
      <c r="AS826" s="109"/>
      <c r="AT826" s="109"/>
      <c r="AU826" s="109"/>
      <c r="AV826" s="109"/>
      <c r="AW826" s="109"/>
      <c r="AX826" s="109"/>
      <c r="AY826" s="109"/>
      <c r="AZ826" s="109"/>
      <c r="BA826" s="109"/>
      <c r="BB826" s="109"/>
      <c r="BC826" s="109"/>
      <c r="BD826" s="109"/>
      <c r="BE826" s="109"/>
      <c r="BF826" s="109"/>
      <c r="BG826" s="109"/>
    </row>
    <row r="827" spans="1:59" ht="14.25" customHeight="1">
      <c r="A827" s="83"/>
      <c r="B827" s="83"/>
      <c r="C827" s="242"/>
      <c r="D827" s="83"/>
      <c r="E827" s="83"/>
      <c r="F827" s="83"/>
      <c r="G827" s="83"/>
      <c r="H827" s="83"/>
      <c r="I827" s="83"/>
      <c r="J827" s="83"/>
      <c r="K827" s="83"/>
      <c r="L827" s="83"/>
      <c r="M827" s="83"/>
      <c r="N827" s="83"/>
      <c r="O827" s="83"/>
      <c r="P827" s="83"/>
      <c r="Q827" s="83"/>
      <c r="R827" s="83"/>
      <c r="S827" s="83"/>
      <c r="T827" s="83"/>
      <c r="U827" s="83"/>
      <c r="V827" s="83"/>
      <c r="W827" s="83"/>
      <c r="X827" s="83"/>
      <c r="Y827" s="83"/>
      <c r="Z827" s="244"/>
      <c r="AA827" s="245"/>
      <c r="AB827" s="244"/>
      <c r="AC827" s="83"/>
      <c r="AD827" s="83"/>
      <c r="AE827" s="83"/>
      <c r="AF827" s="83"/>
      <c r="AG827" s="83"/>
      <c r="AH827" s="83"/>
      <c r="AI827" s="83"/>
      <c r="AJ827" s="83"/>
      <c r="AK827" s="83"/>
      <c r="AL827" s="83"/>
      <c r="AM827" s="250"/>
      <c r="AN827" s="34"/>
      <c r="AO827" s="109"/>
      <c r="AP827" s="109"/>
      <c r="AQ827" s="109"/>
      <c r="AR827" s="109"/>
      <c r="AS827" s="109"/>
      <c r="AT827" s="109"/>
      <c r="AU827" s="109"/>
      <c r="AV827" s="109"/>
      <c r="AW827" s="109"/>
      <c r="AX827" s="109"/>
      <c r="AY827" s="109"/>
      <c r="AZ827" s="109"/>
      <c r="BA827" s="109"/>
      <c r="BB827" s="109"/>
      <c r="BC827" s="109"/>
      <c r="BD827" s="109"/>
      <c r="BE827" s="109"/>
      <c r="BF827" s="109"/>
      <c r="BG827" s="109"/>
    </row>
    <row r="828" spans="1:59" ht="14.25" customHeight="1">
      <c r="A828" s="83"/>
      <c r="B828" s="83"/>
      <c r="C828" s="242"/>
      <c r="D828" s="83"/>
      <c r="E828" s="83"/>
      <c r="F828" s="83"/>
      <c r="G828" s="83"/>
      <c r="H828" s="83"/>
      <c r="I828" s="83"/>
      <c r="J828" s="83"/>
      <c r="K828" s="83"/>
      <c r="L828" s="83"/>
      <c r="M828" s="83"/>
      <c r="N828" s="83"/>
      <c r="O828" s="83"/>
      <c r="P828" s="83"/>
      <c r="Q828" s="83"/>
      <c r="R828" s="83"/>
      <c r="S828" s="83"/>
      <c r="T828" s="83"/>
      <c r="U828" s="83"/>
      <c r="V828" s="83"/>
      <c r="W828" s="83"/>
      <c r="X828" s="83"/>
      <c r="Y828" s="83"/>
      <c r="Z828" s="244"/>
      <c r="AA828" s="245"/>
      <c r="AB828" s="244"/>
      <c r="AC828" s="83"/>
      <c r="AD828" s="83"/>
      <c r="AE828" s="83"/>
      <c r="AF828" s="83"/>
      <c r="AG828" s="83"/>
      <c r="AH828" s="83"/>
      <c r="AI828" s="83"/>
      <c r="AJ828" s="83"/>
      <c r="AK828" s="83"/>
      <c r="AL828" s="83"/>
      <c r="AM828" s="250"/>
      <c r="AN828" s="34"/>
      <c r="AO828" s="109"/>
      <c r="AP828" s="109"/>
      <c r="AQ828" s="109"/>
      <c r="AR828" s="109"/>
      <c r="AS828" s="109"/>
      <c r="AT828" s="109"/>
      <c r="AU828" s="109"/>
      <c r="AV828" s="109"/>
      <c r="AW828" s="109"/>
      <c r="AX828" s="109"/>
      <c r="AY828" s="109"/>
      <c r="AZ828" s="109"/>
      <c r="BA828" s="109"/>
      <c r="BB828" s="109"/>
      <c r="BC828" s="109"/>
      <c r="BD828" s="109"/>
      <c r="BE828" s="109"/>
      <c r="BF828" s="109"/>
      <c r="BG828" s="109"/>
    </row>
    <row r="829" spans="1:59" ht="14.25" customHeight="1">
      <c r="A829" s="83"/>
      <c r="B829" s="83"/>
      <c r="C829" s="242"/>
      <c r="D829" s="83"/>
      <c r="E829" s="83"/>
      <c r="F829" s="83"/>
      <c r="G829" s="83"/>
      <c r="H829" s="83"/>
      <c r="I829" s="83"/>
      <c r="J829" s="83"/>
      <c r="K829" s="83"/>
      <c r="L829" s="83"/>
      <c r="M829" s="83"/>
      <c r="N829" s="83"/>
      <c r="O829" s="83"/>
      <c r="P829" s="83"/>
      <c r="Q829" s="83"/>
      <c r="R829" s="83"/>
      <c r="S829" s="83"/>
      <c r="T829" s="83"/>
      <c r="U829" s="83"/>
      <c r="V829" s="83"/>
      <c r="W829" s="83"/>
      <c r="X829" s="83"/>
      <c r="Y829" s="83"/>
      <c r="Z829" s="244"/>
      <c r="AA829" s="245"/>
      <c r="AB829" s="244"/>
      <c r="AC829" s="83"/>
      <c r="AD829" s="83"/>
      <c r="AE829" s="83"/>
      <c r="AF829" s="83"/>
      <c r="AG829" s="83"/>
      <c r="AH829" s="83"/>
      <c r="AI829" s="83"/>
      <c r="AJ829" s="83"/>
      <c r="AK829" s="83"/>
      <c r="AL829" s="83"/>
      <c r="AM829" s="250"/>
      <c r="AN829" s="34"/>
      <c r="AO829" s="109"/>
      <c r="AP829" s="109"/>
      <c r="AQ829" s="109"/>
      <c r="AR829" s="109"/>
      <c r="AS829" s="109"/>
      <c r="AT829" s="109"/>
      <c r="AU829" s="109"/>
      <c r="AV829" s="109"/>
      <c r="AW829" s="109"/>
      <c r="AX829" s="109"/>
      <c r="AY829" s="109"/>
      <c r="AZ829" s="109"/>
      <c r="BA829" s="109"/>
      <c r="BB829" s="109"/>
      <c r="BC829" s="109"/>
      <c r="BD829" s="109"/>
      <c r="BE829" s="109"/>
      <c r="BF829" s="109"/>
      <c r="BG829" s="109"/>
    </row>
    <row r="830" spans="1:59" ht="14.25" customHeight="1">
      <c r="A830" s="83"/>
      <c r="B830" s="83"/>
      <c r="C830" s="242"/>
      <c r="D830" s="83"/>
      <c r="E830" s="83"/>
      <c r="F830" s="83"/>
      <c r="G830" s="83"/>
      <c r="H830" s="83"/>
      <c r="I830" s="83"/>
      <c r="J830" s="83"/>
      <c r="K830" s="83"/>
      <c r="L830" s="83"/>
      <c r="M830" s="83"/>
      <c r="N830" s="83"/>
      <c r="O830" s="83"/>
      <c r="P830" s="83"/>
      <c r="Q830" s="83"/>
      <c r="R830" s="83"/>
      <c r="S830" s="83"/>
      <c r="T830" s="83"/>
      <c r="U830" s="83"/>
      <c r="V830" s="83"/>
      <c r="W830" s="83"/>
      <c r="X830" s="83"/>
      <c r="Y830" s="83"/>
      <c r="Z830" s="244"/>
      <c r="AA830" s="245"/>
      <c r="AB830" s="244"/>
      <c r="AC830" s="83"/>
      <c r="AD830" s="83"/>
      <c r="AE830" s="83"/>
      <c r="AF830" s="83"/>
      <c r="AG830" s="83"/>
      <c r="AH830" s="83"/>
      <c r="AI830" s="83"/>
      <c r="AJ830" s="83"/>
      <c r="AK830" s="83"/>
      <c r="AL830" s="83"/>
      <c r="AM830" s="250"/>
      <c r="AN830" s="34"/>
      <c r="AO830" s="109"/>
      <c r="AP830" s="109"/>
      <c r="AQ830" s="109"/>
      <c r="AR830" s="109"/>
      <c r="AS830" s="109"/>
      <c r="AT830" s="109"/>
      <c r="AU830" s="109"/>
      <c r="AV830" s="109"/>
      <c r="AW830" s="109"/>
      <c r="AX830" s="109"/>
      <c r="AY830" s="109"/>
      <c r="AZ830" s="109"/>
      <c r="BA830" s="109"/>
      <c r="BB830" s="109"/>
      <c r="BC830" s="109"/>
      <c r="BD830" s="109"/>
      <c r="BE830" s="109"/>
      <c r="BF830" s="109"/>
      <c r="BG830" s="109"/>
    </row>
    <row r="831" spans="1:59" ht="14.25" customHeight="1">
      <c r="A831" s="83"/>
      <c r="B831" s="83"/>
      <c r="C831" s="242"/>
      <c r="D831" s="83"/>
      <c r="E831" s="83"/>
      <c r="F831" s="83"/>
      <c r="G831" s="83"/>
      <c r="H831" s="83"/>
      <c r="I831" s="83"/>
      <c r="J831" s="83"/>
      <c r="K831" s="83"/>
      <c r="L831" s="83"/>
      <c r="M831" s="83"/>
      <c r="N831" s="83"/>
      <c r="O831" s="83"/>
      <c r="P831" s="83"/>
      <c r="Q831" s="83"/>
      <c r="R831" s="83"/>
      <c r="S831" s="83"/>
      <c r="T831" s="83"/>
      <c r="U831" s="83"/>
      <c r="V831" s="83"/>
      <c r="W831" s="83"/>
      <c r="X831" s="83"/>
      <c r="Y831" s="83"/>
      <c r="Z831" s="244"/>
      <c r="AA831" s="245"/>
      <c r="AB831" s="244"/>
      <c r="AC831" s="83"/>
      <c r="AD831" s="83"/>
      <c r="AE831" s="83"/>
      <c r="AF831" s="83"/>
      <c r="AG831" s="83"/>
      <c r="AH831" s="83"/>
      <c r="AI831" s="83"/>
      <c r="AJ831" s="83"/>
      <c r="AK831" s="83"/>
      <c r="AL831" s="83"/>
      <c r="AM831" s="250"/>
      <c r="AN831" s="34"/>
      <c r="AO831" s="109"/>
      <c r="AP831" s="109"/>
      <c r="AQ831" s="109"/>
      <c r="AR831" s="109"/>
      <c r="AS831" s="109"/>
      <c r="AT831" s="109"/>
      <c r="AU831" s="109"/>
      <c r="AV831" s="109"/>
      <c r="AW831" s="109"/>
      <c r="AX831" s="109"/>
      <c r="AY831" s="109"/>
      <c r="AZ831" s="109"/>
      <c r="BA831" s="109"/>
      <c r="BB831" s="109"/>
      <c r="BC831" s="109"/>
      <c r="BD831" s="109"/>
      <c r="BE831" s="109"/>
      <c r="BF831" s="109"/>
      <c r="BG831" s="109"/>
    </row>
    <row r="832" spans="1:59" ht="14.25" customHeight="1">
      <c r="A832" s="83"/>
      <c r="B832" s="83"/>
      <c r="C832" s="242"/>
      <c r="D832" s="83"/>
      <c r="E832" s="83"/>
      <c r="F832" s="83"/>
      <c r="G832" s="83"/>
      <c r="H832" s="83"/>
      <c r="I832" s="83"/>
      <c r="J832" s="83"/>
      <c r="K832" s="83"/>
      <c r="L832" s="83"/>
      <c r="M832" s="83"/>
      <c r="N832" s="83"/>
      <c r="O832" s="83"/>
      <c r="P832" s="83"/>
      <c r="Q832" s="83"/>
      <c r="R832" s="83"/>
      <c r="S832" s="83"/>
      <c r="T832" s="83"/>
      <c r="U832" s="83"/>
      <c r="V832" s="83"/>
      <c r="W832" s="83"/>
      <c r="X832" s="83"/>
      <c r="Y832" s="83"/>
      <c r="Z832" s="244"/>
      <c r="AA832" s="245"/>
      <c r="AB832" s="244"/>
      <c r="AC832" s="83"/>
      <c r="AD832" s="83"/>
      <c r="AE832" s="83"/>
      <c r="AF832" s="83"/>
      <c r="AG832" s="83"/>
      <c r="AH832" s="83"/>
      <c r="AI832" s="83"/>
      <c r="AJ832" s="83"/>
      <c r="AK832" s="83"/>
      <c r="AL832" s="83"/>
      <c r="AM832" s="250"/>
      <c r="AN832" s="34"/>
      <c r="AO832" s="109"/>
      <c r="AP832" s="109"/>
      <c r="AQ832" s="109"/>
      <c r="AR832" s="109"/>
      <c r="AS832" s="109"/>
      <c r="AT832" s="109"/>
      <c r="AU832" s="109"/>
      <c r="AV832" s="109"/>
      <c r="AW832" s="109"/>
      <c r="AX832" s="109"/>
      <c r="AY832" s="109"/>
      <c r="AZ832" s="109"/>
      <c r="BA832" s="109"/>
      <c r="BB832" s="109"/>
      <c r="BC832" s="109"/>
      <c r="BD832" s="109"/>
      <c r="BE832" s="109"/>
      <c r="BF832" s="109"/>
      <c r="BG832" s="109"/>
    </row>
    <row r="833" spans="1:59" ht="14.25" customHeight="1">
      <c r="A833" s="83"/>
      <c r="B833" s="83"/>
      <c r="C833" s="242"/>
      <c r="D833" s="83"/>
      <c r="E833" s="83"/>
      <c r="F833" s="83"/>
      <c r="G833" s="83"/>
      <c r="H833" s="83"/>
      <c r="I833" s="83"/>
      <c r="J833" s="83"/>
      <c r="K833" s="83"/>
      <c r="L833" s="83"/>
      <c r="M833" s="83"/>
      <c r="N833" s="83"/>
      <c r="O833" s="83"/>
      <c r="P833" s="83"/>
      <c r="Q833" s="83"/>
      <c r="R833" s="83"/>
      <c r="S833" s="83"/>
      <c r="T833" s="83"/>
      <c r="U833" s="83"/>
      <c r="V833" s="83"/>
      <c r="W833" s="83"/>
      <c r="X833" s="83"/>
      <c r="Y833" s="83"/>
      <c r="Z833" s="244"/>
      <c r="AA833" s="245"/>
      <c r="AB833" s="244"/>
      <c r="AC833" s="83"/>
      <c r="AD833" s="83"/>
      <c r="AE833" s="83"/>
      <c r="AF833" s="83"/>
      <c r="AG833" s="83"/>
      <c r="AH833" s="83"/>
      <c r="AI833" s="83"/>
      <c r="AJ833" s="83"/>
      <c r="AK833" s="83"/>
      <c r="AL833" s="83"/>
      <c r="AM833" s="250"/>
      <c r="AN833" s="34"/>
      <c r="AO833" s="109"/>
      <c r="AP833" s="109"/>
      <c r="AQ833" s="109"/>
      <c r="AR833" s="109"/>
      <c r="AS833" s="109"/>
      <c r="AT833" s="109"/>
      <c r="AU833" s="109"/>
      <c r="AV833" s="109"/>
      <c r="AW833" s="109"/>
      <c r="AX833" s="109"/>
      <c r="AY833" s="109"/>
      <c r="AZ833" s="109"/>
      <c r="BA833" s="109"/>
      <c r="BB833" s="109"/>
      <c r="BC833" s="109"/>
      <c r="BD833" s="109"/>
      <c r="BE833" s="109"/>
      <c r="BF833" s="109"/>
      <c r="BG833" s="109"/>
    </row>
    <row r="834" spans="1:59" ht="14.25" customHeight="1">
      <c r="A834" s="83"/>
      <c r="B834" s="83"/>
      <c r="C834" s="242"/>
      <c r="D834" s="83"/>
      <c r="E834" s="83"/>
      <c r="F834" s="83"/>
      <c r="G834" s="83"/>
      <c r="H834" s="83"/>
      <c r="I834" s="83"/>
      <c r="J834" s="83"/>
      <c r="K834" s="83"/>
      <c r="L834" s="83"/>
      <c r="M834" s="83"/>
      <c r="N834" s="83"/>
      <c r="O834" s="83"/>
      <c r="P834" s="83"/>
      <c r="Q834" s="83"/>
      <c r="R834" s="83"/>
      <c r="S834" s="83"/>
      <c r="T834" s="83"/>
      <c r="U834" s="83"/>
      <c r="V834" s="83"/>
      <c r="W834" s="83"/>
      <c r="X834" s="83"/>
      <c r="Y834" s="83"/>
      <c r="Z834" s="244"/>
      <c r="AA834" s="245"/>
      <c r="AB834" s="244"/>
      <c r="AC834" s="83"/>
      <c r="AD834" s="83"/>
      <c r="AE834" s="83"/>
      <c r="AF834" s="83"/>
      <c r="AG834" s="83"/>
      <c r="AH834" s="83"/>
      <c r="AI834" s="83"/>
      <c r="AJ834" s="83"/>
      <c r="AK834" s="83"/>
      <c r="AL834" s="83"/>
      <c r="AM834" s="250"/>
      <c r="AN834" s="34"/>
      <c r="AO834" s="109"/>
      <c r="AP834" s="109"/>
      <c r="AQ834" s="109"/>
      <c r="AR834" s="109"/>
      <c r="AS834" s="109"/>
      <c r="AT834" s="109"/>
      <c r="AU834" s="109"/>
      <c r="AV834" s="109"/>
      <c r="AW834" s="109"/>
      <c r="AX834" s="109"/>
      <c r="AY834" s="109"/>
      <c r="AZ834" s="109"/>
      <c r="BA834" s="109"/>
      <c r="BB834" s="109"/>
      <c r="BC834" s="109"/>
      <c r="BD834" s="109"/>
      <c r="BE834" s="109"/>
      <c r="BF834" s="109"/>
      <c r="BG834" s="109"/>
    </row>
    <row r="835" spans="1:59" ht="14.25" customHeight="1">
      <c r="A835" s="83"/>
      <c r="B835" s="83"/>
      <c r="C835" s="242"/>
      <c r="D835" s="83"/>
      <c r="E835" s="83"/>
      <c r="F835" s="83"/>
      <c r="G835" s="83"/>
      <c r="H835" s="83"/>
      <c r="I835" s="83"/>
      <c r="J835" s="83"/>
      <c r="K835" s="83"/>
      <c r="L835" s="83"/>
      <c r="M835" s="83"/>
      <c r="N835" s="83"/>
      <c r="O835" s="83"/>
      <c r="P835" s="83"/>
      <c r="Q835" s="83"/>
      <c r="R835" s="83"/>
      <c r="S835" s="83"/>
      <c r="T835" s="83"/>
      <c r="U835" s="83"/>
      <c r="V835" s="83"/>
      <c r="W835" s="83"/>
      <c r="X835" s="83"/>
      <c r="Y835" s="83"/>
      <c r="Z835" s="244"/>
      <c r="AA835" s="245"/>
      <c r="AB835" s="244"/>
      <c r="AC835" s="83"/>
      <c r="AD835" s="83"/>
      <c r="AE835" s="83"/>
      <c r="AF835" s="83"/>
      <c r="AG835" s="83"/>
      <c r="AH835" s="83"/>
      <c r="AI835" s="83"/>
      <c r="AJ835" s="83"/>
      <c r="AK835" s="83"/>
      <c r="AL835" s="83"/>
      <c r="AM835" s="250"/>
      <c r="AN835" s="34"/>
      <c r="AO835" s="109"/>
      <c r="AP835" s="109"/>
      <c r="AQ835" s="109"/>
      <c r="AR835" s="109"/>
      <c r="AS835" s="109"/>
      <c r="AT835" s="109"/>
      <c r="AU835" s="109"/>
      <c r="AV835" s="109"/>
      <c r="AW835" s="109"/>
      <c r="AX835" s="109"/>
      <c r="AY835" s="109"/>
      <c r="AZ835" s="109"/>
      <c r="BA835" s="109"/>
      <c r="BB835" s="109"/>
      <c r="BC835" s="109"/>
      <c r="BD835" s="109"/>
      <c r="BE835" s="109"/>
      <c r="BF835" s="109"/>
      <c r="BG835" s="109"/>
    </row>
    <row r="836" spans="1:59" ht="14.25" customHeight="1">
      <c r="A836" s="83"/>
      <c r="B836" s="83"/>
      <c r="C836" s="242"/>
      <c r="D836" s="83"/>
      <c r="E836" s="83"/>
      <c r="F836" s="83"/>
      <c r="G836" s="83"/>
      <c r="H836" s="83"/>
      <c r="I836" s="83"/>
      <c r="J836" s="83"/>
      <c r="K836" s="83"/>
      <c r="L836" s="83"/>
      <c r="M836" s="83"/>
      <c r="N836" s="83"/>
      <c r="O836" s="83"/>
      <c r="P836" s="83"/>
      <c r="Q836" s="83"/>
      <c r="R836" s="83"/>
      <c r="S836" s="83"/>
      <c r="T836" s="83"/>
      <c r="U836" s="83"/>
      <c r="V836" s="83"/>
      <c r="W836" s="83"/>
      <c r="X836" s="83"/>
      <c r="Y836" s="83"/>
      <c r="Z836" s="244"/>
      <c r="AA836" s="245"/>
      <c r="AB836" s="244"/>
      <c r="AC836" s="83"/>
      <c r="AD836" s="83"/>
      <c r="AE836" s="83"/>
      <c r="AF836" s="83"/>
      <c r="AG836" s="83"/>
      <c r="AH836" s="83"/>
      <c r="AI836" s="83"/>
      <c r="AJ836" s="83"/>
      <c r="AK836" s="83"/>
      <c r="AL836" s="83"/>
      <c r="AM836" s="250"/>
      <c r="AN836" s="34"/>
      <c r="AO836" s="109"/>
      <c r="AP836" s="109"/>
      <c r="AQ836" s="109"/>
      <c r="AR836" s="109"/>
      <c r="AS836" s="109"/>
      <c r="AT836" s="109"/>
      <c r="AU836" s="109"/>
      <c r="AV836" s="109"/>
      <c r="AW836" s="109"/>
      <c r="AX836" s="109"/>
      <c r="AY836" s="109"/>
      <c r="AZ836" s="109"/>
      <c r="BA836" s="109"/>
      <c r="BB836" s="109"/>
      <c r="BC836" s="109"/>
      <c r="BD836" s="109"/>
      <c r="BE836" s="109"/>
      <c r="BF836" s="109"/>
      <c r="BG836" s="109"/>
    </row>
    <row r="837" spans="1:59" ht="14.25" customHeight="1">
      <c r="A837" s="83"/>
      <c r="B837" s="83"/>
      <c r="C837" s="242"/>
      <c r="D837" s="83"/>
      <c r="E837" s="83"/>
      <c r="F837" s="83"/>
      <c r="G837" s="83"/>
      <c r="H837" s="83"/>
      <c r="I837" s="83"/>
      <c r="J837" s="83"/>
      <c r="K837" s="83"/>
      <c r="L837" s="83"/>
      <c r="M837" s="83"/>
      <c r="N837" s="83"/>
      <c r="O837" s="83"/>
      <c r="P837" s="83"/>
      <c r="Q837" s="83"/>
      <c r="R837" s="83"/>
      <c r="S837" s="83"/>
      <c r="T837" s="83"/>
      <c r="U837" s="83"/>
      <c r="V837" s="83"/>
      <c r="W837" s="83"/>
      <c r="X837" s="83"/>
      <c r="Y837" s="83"/>
      <c r="Z837" s="244"/>
      <c r="AA837" s="245"/>
      <c r="AB837" s="244"/>
      <c r="AC837" s="83"/>
      <c r="AD837" s="83"/>
      <c r="AE837" s="83"/>
      <c r="AF837" s="83"/>
      <c r="AG837" s="83"/>
      <c r="AH837" s="83"/>
      <c r="AI837" s="83"/>
      <c r="AJ837" s="83"/>
      <c r="AK837" s="83"/>
      <c r="AL837" s="83"/>
      <c r="AM837" s="250"/>
      <c r="AN837" s="34"/>
      <c r="AO837" s="109"/>
      <c r="AP837" s="109"/>
      <c r="AQ837" s="109"/>
      <c r="AR837" s="109"/>
      <c r="AS837" s="109"/>
      <c r="AT837" s="109"/>
      <c r="AU837" s="109"/>
      <c r="AV837" s="109"/>
      <c r="AW837" s="109"/>
      <c r="AX837" s="109"/>
      <c r="AY837" s="109"/>
      <c r="AZ837" s="109"/>
      <c r="BA837" s="109"/>
      <c r="BB837" s="109"/>
      <c r="BC837" s="109"/>
      <c r="BD837" s="109"/>
      <c r="BE837" s="109"/>
      <c r="BF837" s="109"/>
      <c r="BG837" s="109"/>
    </row>
    <row r="838" spans="1:59" ht="14.25" customHeight="1">
      <c r="A838" s="83"/>
      <c r="B838" s="83"/>
      <c r="C838" s="242"/>
      <c r="D838" s="83"/>
      <c r="E838" s="83"/>
      <c r="F838" s="83"/>
      <c r="G838" s="83"/>
      <c r="H838" s="83"/>
      <c r="I838" s="83"/>
      <c r="J838" s="83"/>
      <c r="K838" s="83"/>
      <c r="L838" s="83"/>
      <c r="M838" s="83"/>
      <c r="N838" s="83"/>
      <c r="O838" s="83"/>
      <c r="P838" s="83"/>
      <c r="Q838" s="83"/>
      <c r="R838" s="83"/>
      <c r="S838" s="83"/>
      <c r="T838" s="83"/>
      <c r="U838" s="83"/>
      <c r="V838" s="83"/>
      <c r="W838" s="83"/>
      <c r="X838" s="83"/>
      <c r="Y838" s="83"/>
      <c r="Z838" s="244"/>
      <c r="AA838" s="245"/>
      <c r="AB838" s="244"/>
      <c r="AC838" s="83"/>
      <c r="AD838" s="83"/>
      <c r="AE838" s="83"/>
      <c r="AF838" s="83"/>
      <c r="AG838" s="83"/>
      <c r="AH838" s="83"/>
      <c r="AI838" s="83"/>
      <c r="AJ838" s="83"/>
      <c r="AK838" s="83"/>
      <c r="AL838" s="83"/>
      <c r="AM838" s="250"/>
      <c r="AN838" s="34"/>
      <c r="AO838" s="109"/>
      <c r="AP838" s="109"/>
      <c r="AQ838" s="109"/>
      <c r="AR838" s="109"/>
      <c r="AS838" s="109"/>
      <c r="AT838" s="109"/>
      <c r="AU838" s="109"/>
      <c r="AV838" s="109"/>
      <c r="AW838" s="109"/>
      <c r="AX838" s="109"/>
      <c r="AY838" s="109"/>
      <c r="AZ838" s="109"/>
      <c r="BA838" s="109"/>
      <c r="BB838" s="109"/>
      <c r="BC838" s="109"/>
      <c r="BD838" s="109"/>
      <c r="BE838" s="109"/>
      <c r="BF838" s="109"/>
      <c r="BG838" s="109"/>
    </row>
    <row r="839" spans="1:59" ht="14.25" customHeight="1">
      <c r="A839" s="83"/>
      <c r="B839" s="83"/>
      <c r="C839" s="242"/>
      <c r="D839" s="83"/>
      <c r="E839" s="83"/>
      <c r="F839" s="83"/>
      <c r="G839" s="83"/>
      <c r="H839" s="83"/>
      <c r="I839" s="83"/>
      <c r="J839" s="83"/>
      <c r="K839" s="83"/>
      <c r="L839" s="83"/>
      <c r="M839" s="83"/>
      <c r="N839" s="83"/>
      <c r="O839" s="83"/>
      <c r="P839" s="83"/>
      <c r="Q839" s="83"/>
      <c r="R839" s="83"/>
      <c r="S839" s="83"/>
      <c r="T839" s="83"/>
      <c r="U839" s="83"/>
      <c r="V839" s="83"/>
      <c r="W839" s="83"/>
      <c r="X839" s="83"/>
      <c r="Y839" s="83"/>
      <c r="Z839" s="244"/>
      <c r="AA839" s="245"/>
      <c r="AB839" s="244"/>
      <c r="AC839" s="83"/>
      <c r="AD839" s="83"/>
      <c r="AE839" s="83"/>
      <c r="AF839" s="83"/>
      <c r="AG839" s="83"/>
      <c r="AH839" s="83"/>
      <c r="AI839" s="83"/>
      <c r="AJ839" s="83"/>
      <c r="AK839" s="83"/>
      <c r="AL839" s="83"/>
      <c r="AM839" s="250"/>
      <c r="AN839" s="34"/>
      <c r="AO839" s="109"/>
      <c r="AP839" s="109"/>
      <c r="AQ839" s="109"/>
      <c r="AR839" s="109"/>
      <c r="AS839" s="109"/>
      <c r="AT839" s="109"/>
      <c r="AU839" s="109"/>
      <c r="AV839" s="109"/>
      <c r="AW839" s="109"/>
      <c r="AX839" s="109"/>
      <c r="AY839" s="109"/>
      <c r="AZ839" s="109"/>
      <c r="BA839" s="109"/>
      <c r="BB839" s="109"/>
      <c r="BC839" s="109"/>
      <c r="BD839" s="109"/>
      <c r="BE839" s="109"/>
      <c r="BF839" s="109"/>
      <c r="BG839" s="109"/>
    </row>
    <row r="840" spans="1:59" ht="14.25" customHeight="1">
      <c r="A840" s="83"/>
      <c r="B840" s="83"/>
      <c r="C840" s="242"/>
      <c r="D840" s="83"/>
      <c r="E840" s="83"/>
      <c r="F840" s="83"/>
      <c r="G840" s="83"/>
      <c r="H840" s="83"/>
      <c r="I840" s="83"/>
      <c r="J840" s="83"/>
      <c r="K840" s="83"/>
      <c r="L840" s="83"/>
      <c r="M840" s="83"/>
      <c r="N840" s="83"/>
      <c r="O840" s="83"/>
      <c r="P840" s="83"/>
      <c r="Q840" s="83"/>
      <c r="R840" s="83"/>
      <c r="S840" s="83"/>
      <c r="T840" s="83"/>
      <c r="U840" s="83"/>
      <c r="V840" s="83"/>
      <c r="W840" s="83"/>
      <c r="X840" s="83"/>
      <c r="Y840" s="83"/>
      <c r="Z840" s="244"/>
      <c r="AA840" s="245"/>
      <c r="AB840" s="244"/>
      <c r="AC840" s="83"/>
      <c r="AD840" s="83"/>
      <c r="AE840" s="83"/>
      <c r="AF840" s="83"/>
      <c r="AG840" s="83"/>
      <c r="AH840" s="83"/>
      <c r="AI840" s="83"/>
      <c r="AJ840" s="83"/>
      <c r="AK840" s="83"/>
      <c r="AL840" s="83"/>
      <c r="AM840" s="250"/>
      <c r="AN840" s="34"/>
      <c r="AO840" s="109"/>
      <c r="AP840" s="109"/>
      <c r="AQ840" s="109"/>
      <c r="AR840" s="109"/>
      <c r="AS840" s="109"/>
      <c r="AT840" s="109"/>
      <c r="AU840" s="109"/>
      <c r="AV840" s="109"/>
      <c r="AW840" s="109"/>
      <c r="AX840" s="109"/>
      <c r="AY840" s="109"/>
      <c r="AZ840" s="109"/>
      <c r="BA840" s="109"/>
      <c r="BB840" s="109"/>
      <c r="BC840" s="109"/>
      <c r="BD840" s="109"/>
      <c r="BE840" s="109"/>
      <c r="BF840" s="109"/>
      <c r="BG840" s="109"/>
    </row>
    <row r="841" spans="1:59" ht="14.25" customHeight="1">
      <c r="A841" s="83"/>
      <c r="B841" s="83"/>
      <c r="C841" s="242"/>
      <c r="D841" s="83"/>
      <c r="E841" s="83"/>
      <c r="F841" s="83"/>
      <c r="G841" s="83"/>
      <c r="H841" s="83"/>
      <c r="I841" s="83"/>
      <c r="J841" s="83"/>
      <c r="K841" s="83"/>
      <c r="L841" s="83"/>
      <c r="M841" s="83"/>
      <c r="N841" s="83"/>
      <c r="O841" s="83"/>
      <c r="P841" s="83"/>
      <c r="Q841" s="83"/>
      <c r="R841" s="83"/>
      <c r="S841" s="83"/>
      <c r="T841" s="83"/>
      <c r="U841" s="83"/>
      <c r="V841" s="83"/>
      <c r="W841" s="83"/>
      <c r="X841" s="83"/>
      <c r="Y841" s="83"/>
      <c r="Z841" s="244"/>
      <c r="AA841" s="245"/>
      <c r="AB841" s="244"/>
      <c r="AC841" s="83"/>
      <c r="AD841" s="83"/>
      <c r="AE841" s="83"/>
      <c r="AF841" s="83"/>
      <c r="AG841" s="83"/>
      <c r="AH841" s="83"/>
      <c r="AI841" s="83"/>
      <c r="AJ841" s="83"/>
      <c r="AK841" s="83"/>
      <c r="AL841" s="83"/>
      <c r="AM841" s="250"/>
      <c r="AN841" s="34"/>
      <c r="AO841" s="109"/>
      <c r="AP841" s="109"/>
      <c r="AQ841" s="109"/>
      <c r="AR841" s="109"/>
      <c r="AS841" s="109"/>
      <c r="AT841" s="109"/>
      <c r="AU841" s="109"/>
      <c r="AV841" s="109"/>
      <c r="AW841" s="109"/>
      <c r="AX841" s="109"/>
      <c r="AY841" s="109"/>
      <c r="AZ841" s="109"/>
      <c r="BA841" s="109"/>
      <c r="BB841" s="109"/>
      <c r="BC841" s="109"/>
      <c r="BD841" s="109"/>
      <c r="BE841" s="109"/>
      <c r="BF841" s="109"/>
      <c r="BG841" s="109"/>
    </row>
    <row r="842" spans="1:59" ht="14.25" customHeight="1">
      <c r="A842" s="83"/>
      <c r="B842" s="83"/>
      <c r="C842" s="242"/>
      <c r="D842" s="83"/>
      <c r="E842" s="83"/>
      <c r="F842" s="83"/>
      <c r="G842" s="83"/>
      <c r="H842" s="83"/>
      <c r="I842" s="83"/>
      <c r="J842" s="83"/>
      <c r="K842" s="83"/>
      <c r="L842" s="83"/>
      <c r="M842" s="83"/>
      <c r="N842" s="83"/>
      <c r="O842" s="83"/>
      <c r="P842" s="83"/>
      <c r="Q842" s="83"/>
      <c r="R842" s="83"/>
      <c r="S842" s="83"/>
      <c r="T842" s="83"/>
      <c r="U842" s="83"/>
      <c r="V842" s="83"/>
      <c r="W842" s="83"/>
      <c r="X842" s="83"/>
      <c r="Y842" s="83"/>
      <c r="Z842" s="244"/>
      <c r="AA842" s="245"/>
      <c r="AB842" s="244"/>
      <c r="AC842" s="83"/>
      <c r="AD842" s="83"/>
      <c r="AE842" s="83"/>
      <c r="AF842" s="83"/>
      <c r="AG842" s="83"/>
      <c r="AH842" s="83"/>
      <c r="AI842" s="83"/>
      <c r="AJ842" s="83"/>
      <c r="AK842" s="83"/>
      <c r="AL842" s="83"/>
      <c r="AM842" s="250"/>
      <c r="AN842" s="34"/>
      <c r="AO842" s="109"/>
      <c r="AP842" s="109"/>
      <c r="AQ842" s="109"/>
      <c r="AR842" s="109"/>
      <c r="AS842" s="109"/>
      <c r="AT842" s="109"/>
      <c r="AU842" s="109"/>
      <c r="AV842" s="109"/>
      <c r="AW842" s="109"/>
      <c r="AX842" s="109"/>
      <c r="AY842" s="109"/>
      <c r="AZ842" s="109"/>
      <c r="BA842" s="109"/>
      <c r="BB842" s="109"/>
      <c r="BC842" s="109"/>
      <c r="BD842" s="109"/>
      <c r="BE842" s="109"/>
      <c r="BF842" s="109"/>
      <c r="BG842" s="109"/>
    </row>
    <row r="843" spans="1:59" ht="14.25" customHeight="1">
      <c r="A843" s="83"/>
      <c r="B843" s="83"/>
      <c r="C843" s="242"/>
      <c r="D843" s="83"/>
      <c r="E843" s="83"/>
      <c r="F843" s="83"/>
      <c r="G843" s="83"/>
      <c r="H843" s="83"/>
      <c r="I843" s="83"/>
      <c r="J843" s="83"/>
      <c r="K843" s="83"/>
      <c r="L843" s="83"/>
      <c r="M843" s="83"/>
      <c r="N843" s="83"/>
      <c r="O843" s="83"/>
      <c r="P843" s="83"/>
      <c r="Q843" s="83"/>
      <c r="R843" s="83"/>
      <c r="S843" s="83"/>
      <c r="T843" s="83"/>
      <c r="U843" s="83"/>
      <c r="V843" s="83"/>
      <c r="W843" s="83"/>
      <c r="X843" s="83"/>
      <c r="Y843" s="83"/>
      <c r="Z843" s="244"/>
      <c r="AA843" s="245"/>
      <c r="AB843" s="244"/>
      <c r="AC843" s="83"/>
      <c r="AD843" s="83"/>
      <c r="AE843" s="83"/>
      <c r="AF843" s="83"/>
      <c r="AG843" s="83"/>
      <c r="AH843" s="83"/>
      <c r="AI843" s="83"/>
      <c r="AJ843" s="83"/>
      <c r="AK843" s="83"/>
      <c r="AL843" s="83"/>
      <c r="AM843" s="250"/>
      <c r="AN843" s="34"/>
      <c r="AO843" s="109"/>
      <c r="AP843" s="109"/>
      <c r="AQ843" s="109"/>
      <c r="AR843" s="109"/>
      <c r="AS843" s="109"/>
      <c r="AT843" s="109"/>
      <c r="AU843" s="109"/>
      <c r="AV843" s="109"/>
      <c r="AW843" s="109"/>
      <c r="AX843" s="109"/>
      <c r="AY843" s="109"/>
      <c r="AZ843" s="109"/>
      <c r="BA843" s="109"/>
      <c r="BB843" s="109"/>
      <c r="BC843" s="109"/>
      <c r="BD843" s="109"/>
      <c r="BE843" s="109"/>
      <c r="BF843" s="109"/>
      <c r="BG843" s="109"/>
    </row>
    <row r="844" spans="1:59" ht="14.25" customHeight="1">
      <c r="A844" s="83"/>
      <c r="B844" s="83"/>
      <c r="C844" s="242"/>
      <c r="D844" s="83"/>
      <c r="E844" s="83"/>
      <c r="F844" s="83"/>
      <c r="G844" s="83"/>
      <c r="H844" s="83"/>
      <c r="I844" s="83"/>
      <c r="J844" s="83"/>
      <c r="K844" s="83"/>
      <c r="L844" s="83"/>
      <c r="M844" s="83"/>
      <c r="N844" s="83"/>
      <c r="O844" s="83"/>
      <c r="P844" s="83"/>
      <c r="Q844" s="83"/>
      <c r="R844" s="83"/>
      <c r="S844" s="83"/>
      <c r="T844" s="83"/>
      <c r="U844" s="83"/>
      <c r="V844" s="83"/>
      <c r="W844" s="83"/>
      <c r="X844" s="83"/>
      <c r="Y844" s="83"/>
      <c r="Z844" s="244"/>
      <c r="AA844" s="245"/>
      <c r="AB844" s="244"/>
      <c r="AC844" s="83"/>
      <c r="AD844" s="83"/>
      <c r="AE844" s="83"/>
      <c r="AF844" s="83"/>
      <c r="AG844" s="83"/>
      <c r="AH844" s="83"/>
      <c r="AI844" s="83"/>
      <c r="AJ844" s="83"/>
      <c r="AK844" s="83"/>
      <c r="AL844" s="83"/>
      <c r="AM844" s="250"/>
      <c r="AN844" s="34"/>
      <c r="AO844" s="109"/>
      <c r="AP844" s="109"/>
      <c r="AQ844" s="109"/>
      <c r="AR844" s="109"/>
      <c r="AS844" s="109"/>
      <c r="AT844" s="109"/>
      <c r="AU844" s="109"/>
      <c r="AV844" s="109"/>
      <c r="AW844" s="109"/>
      <c r="AX844" s="109"/>
      <c r="AY844" s="109"/>
      <c r="AZ844" s="109"/>
      <c r="BA844" s="109"/>
      <c r="BB844" s="109"/>
      <c r="BC844" s="109"/>
      <c r="BD844" s="109"/>
      <c r="BE844" s="109"/>
      <c r="BF844" s="109"/>
      <c r="BG844" s="109"/>
    </row>
    <row r="845" spans="1:59" ht="14.25" customHeight="1">
      <c r="A845" s="83"/>
      <c r="B845" s="83"/>
      <c r="C845" s="242"/>
      <c r="D845" s="83"/>
      <c r="E845" s="83"/>
      <c r="F845" s="83"/>
      <c r="G845" s="83"/>
      <c r="H845" s="83"/>
      <c r="I845" s="83"/>
      <c r="J845" s="83"/>
      <c r="K845" s="83"/>
      <c r="L845" s="83"/>
      <c r="M845" s="83"/>
      <c r="N845" s="83"/>
      <c r="O845" s="83"/>
      <c r="P845" s="83"/>
      <c r="Q845" s="83"/>
      <c r="R845" s="83"/>
      <c r="S845" s="83"/>
      <c r="T845" s="83"/>
      <c r="U845" s="83"/>
      <c r="V845" s="83"/>
      <c r="W845" s="83"/>
      <c r="X845" s="83"/>
      <c r="Y845" s="83"/>
      <c r="Z845" s="244"/>
      <c r="AA845" s="245"/>
      <c r="AB845" s="244"/>
      <c r="AC845" s="83"/>
      <c r="AD845" s="83"/>
      <c r="AE845" s="83"/>
      <c r="AF845" s="83"/>
      <c r="AG845" s="83"/>
      <c r="AH845" s="83"/>
      <c r="AI845" s="83"/>
      <c r="AJ845" s="83"/>
      <c r="AK845" s="83"/>
      <c r="AL845" s="83"/>
      <c r="AM845" s="250"/>
      <c r="AN845" s="34"/>
      <c r="AO845" s="109"/>
      <c r="AP845" s="109"/>
      <c r="AQ845" s="109"/>
      <c r="AR845" s="109"/>
      <c r="AS845" s="109"/>
      <c r="AT845" s="109"/>
      <c r="AU845" s="109"/>
      <c r="AV845" s="109"/>
      <c r="AW845" s="109"/>
      <c r="AX845" s="109"/>
      <c r="AY845" s="109"/>
      <c r="AZ845" s="109"/>
      <c r="BA845" s="109"/>
      <c r="BB845" s="109"/>
      <c r="BC845" s="109"/>
      <c r="BD845" s="109"/>
      <c r="BE845" s="109"/>
      <c r="BF845" s="109"/>
      <c r="BG845" s="109"/>
    </row>
    <row r="846" spans="1:59" ht="14.25" customHeight="1">
      <c r="A846" s="83"/>
      <c r="B846" s="83"/>
      <c r="C846" s="242"/>
      <c r="D846" s="83"/>
      <c r="E846" s="83"/>
      <c r="F846" s="83"/>
      <c r="G846" s="83"/>
      <c r="H846" s="83"/>
      <c r="I846" s="83"/>
      <c r="J846" s="83"/>
      <c r="K846" s="83"/>
      <c r="L846" s="83"/>
      <c r="M846" s="83"/>
      <c r="N846" s="83"/>
      <c r="O846" s="83"/>
      <c r="P846" s="83"/>
      <c r="Q846" s="83"/>
      <c r="R846" s="83"/>
      <c r="S846" s="83"/>
      <c r="T846" s="83"/>
      <c r="U846" s="83"/>
      <c r="V846" s="83"/>
      <c r="W846" s="83"/>
      <c r="X846" s="83"/>
      <c r="Y846" s="83"/>
      <c r="Z846" s="244"/>
      <c r="AA846" s="245"/>
      <c r="AB846" s="244"/>
      <c r="AC846" s="83"/>
      <c r="AD846" s="83"/>
      <c r="AE846" s="83"/>
      <c r="AF846" s="83"/>
      <c r="AG846" s="83"/>
      <c r="AH846" s="83"/>
      <c r="AI846" s="83"/>
      <c r="AJ846" s="83"/>
      <c r="AK846" s="83"/>
      <c r="AL846" s="83"/>
      <c r="AM846" s="250"/>
      <c r="AN846" s="34"/>
      <c r="AO846" s="109"/>
      <c r="AP846" s="109"/>
      <c r="AQ846" s="109"/>
      <c r="AR846" s="109"/>
      <c r="AS846" s="109"/>
      <c r="AT846" s="109"/>
      <c r="AU846" s="109"/>
      <c r="AV846" s="109"/>
      <c r="AW846" s="109"/>
      <c r="AX846" s="109"/>
      <c r="AY846" s="109"/>
      <c r="AZ846" s="109"/>
      <c r="BA846" s="109"/>
      <c r="BB846" s="109"/>
      <c r="BC846" s="109"/>
      <c r="BD846" s="109"/>
      <c r="BE846" s="109"/>
      <c r="BF846" s="109"/>
      <c r="BG846" s="109"/>
    </row>
    <row r="847" spans="1:59" ht="14.25" customHeight="1">
      <c r="A847" s="83"/>
      <c r="B847" s="83"/>
      <c r="C847" s="242"/>
      <c r="D847" s="83"/>
      <c r="E847" s="83"/>
      <c r="F847" s="83"/>
      <c r="G847" s="83"/>
      <c r="H847" s="83"/>
      <c r="I847" s="83"/>
      <c r="J847" s="83"/>
      <c r="K847" s="83"/>
      <c r="L847" s="83"/>
      <c r="M847" s="83"/>
      <c r="N847" s="83"/>
      <c r="O847" s="83"/>
      <c r="P847" s="83"/>
      <c r="Q847" s="83"/>
      <c r="R847" s="83"/>
      <c r="S847" s="83"/>
      <c r="T847" s="83"/>
      <c r="U847" s="83"/>
      <c r="V847" s="83"/>
      <c r="W847" s="83"/>
      <c r="X847" s="83"/>
      <c r="Y847" s="83"/>
      <c r="Z847" s="244"/>
      <c r="AA847" s="245"/>
      <c r="AB847" s="244"/>
      <c r="AC847" s="83"/>
      <c r="AD847" s="83"/>
      <c r="AE847" s="83"/>
      <c r="AF847" s="83"/>
      <c r="AG847" s="83"/>
      <c r="AH847" s="83"/>
      <c r="AI847" s="83"/>
      <c r="AJ847" s="83"/>
      <c r="AK847" s="83"/>
      <c r="AL847" s="83"/>
      <c r="AM847" s="250"/>
      <c r="AN847" s="34"/>
      <c r="AO847" s="109"/>
      <c r="AP847" s="109"/>
      <c r="AQ847" s="109"/>
      <c r="AR847" s="109"/>
      <c r="AS847" s="109"/>
      <c r="AT847" s="109"/>
      <c r="AU847" s="109"/>
      <c r="AV847" s="109"/>
      <c r="AW847" s="109"/>
      <c r="AX847" s="109"/>
      <c r="AY847" s="109"/>
      <c r="AZ847" s="109"/>
      <c r="BA847" s="109"/>
      <c r="BB847" s="109"/>
      <c r="BC847" s="109"/>
      <c r="BD847" s="109"/>
      <c r="BE847" s="109"/>
      <c r="BF847" s="109"/>
      <c r="BG847" s="109"/>
    </row>
    <row r="848" spans="1:59" ht="14.25" customHeight="1">
      <c r="A848" s="83"/>
      <c r="B848" s="83"/>
      <c r="C848" s="242"/>
      <c r="D848" s="83"/>
      <c r="E848" s="83"/>
      <c r="F848" s="83"/>
      <c r="G848" s="83"/>
      <c r="H848" s="83"/>
      <c r="I848" s="83"/>
      <c r="J848" s="83"/>
      <c r="K848" s="83"/>
      <c r="L848" s="83"/>
      <c r="M848" s="83"/>
      <c r="N848" s="83"/>
      <c r="O848" s="83"/>
      <c r="P848" s="83"/>
      <c r="Q848" s="83"/>
      <c r="R848" s="83"/>
      <c r="S848" s="83"/>
      <c r="T848" s="83"/>
      <c r="U848" s="83"/>
      <c r="V848" s="83"/>
      <c r="W848" s="83"/>
      <c r="X848" s="83"/>
      <c r="Y848" s="83"/>
      <c r="Z848" s="244"/>
      <c r="AA848" s="245"/>
      <c r="AB848" s="244"/>
      <c r="AC848" s="83"/>
      <c r="AD848" s="83"/>
      <c r="AE848" s="83"/>
      <c r="AF848" s="83"/>
      <c r="AG848" s="83"/>
      <c r="AH848" s="83"/>
      <c r="AI848" s="83"/>
      <c r="AJ848" s="83"/>
      <c r="AK848" s="83"/>
      <c r="AL848" s="83"/>
      <c r="AM848" s="250"/>
      <c r="AN848" s="34"/>
      <c r="AO848" s="109"/>
      <c r="AP848" s="109"/>
      <c r="AQ848" s="109"/>
      <c r="AR848" s="109"/>
      <c r="AS848" s="109"/>
      <c r="AT848" s="109"/>
      <c r="AU848" s="109"/>
      <c r="AV848" s="109"/>
      <c r="AW848" s="109"/>
      <c r="AX848" s="109"/>
      <c r="AY848" s="109"/>
      <c r="AZ848" s="109"/>
      <c r="BA848" s="109"/>
      <c r="BB848" s="109"/>
      <c r="BC848" s="109"/>
      <c r="BD848" s="109"/>
      <c r="BE848" s="109"/>
      <c r="BF848" s="109"/>
      <c r="BG848" s="109"/>
    </row>
    <row r="849" spans="1:59" ht="14.25" customHeight="1">
      <c r="A849" s="83"/>
      <c r="B849" s="83"/>
      <c r="C849" s="242"/>
      <c r="D849" s="83"/>
      <c r="E849" s="83"/>
      <c r="F849" s="83"/>
      <c r="G849" s="83"/>
      <c r="H849" s="83"/>
      <c r="I849" s="83"/>
      <c r="J849" s="83"/>
      <c r="K849" s="83"/>
      <c r="L849" s="83"/>
      <c r="M849" s="83"/>
      <c r="N849" s="83"/>
      <c r="O849" s="83"/>
      <c r="P849" s="83"/>
      <c r="Q849" s="83"/>
      <c r="R849" s="83"/>
      <c r="S849" s="83"/>
      <c r="T849" s="83"/>
      <c r="U849" s="83"/>
      <c r="V849" s="83"/>
      <c r="W849" s="83"/>
      <c r="X849" s="83"/>
      <c r="Y849" s="83"/>
      <c r="Z849" s="244"/>
      <c r="AA849" s="245"/>
      <c r="AB849" s="244"/>
      <c r="AC849" s="83"/>
      <c r="AD849" s="83"/>
      <c r="AE849" s="83"/>
      <c r="AF849" s="83"/>
      <c r="AG849" s="83"/>
      <c r="AH849" s="83"/>
      <c r="AI849" s="83"/>
      <c r="AJ849" s="83"/>
      <c r="AK849" s="83"/>
      <c r="AL849" s="83"/>
      <c r="AM849" s="250"/>
      <c r="AN849" s="34"/>
      <c r="AO849" s="109"/>
      <c r="AP849" s="109"/>
      <c r="AQ849" s="109"/>
      <c r="AR849" s="109"/>
      <c r="AS849" s="109"/>
      <c r="AT849" s="109"/>
      <c r="AU849" s="109"/>
      <c r="AV849" s="109"/>
      <c r="AW849" s="109"/>
      <c r="AX849" s="109"/>
      <c r="AY849" s="109"/>
      <c r="AZ849" s="109"/>
      <c r="BA849" s="109"/>
      <c r="BB849" s="109"/>
      <c r="BC849" s="109"/>
      <c r="BD849" s="109"/>
      <c r="BE849" s="109"/>
      <c r="BF849" s="109"/>
      <c r="BG849" s="109"/>
    </row>
    <row r="850" spans="1:59" ht="14.25" customHeight="1">
      <c r="A850" s="83"/>
      <c r="B850" s="83"/>
      <c r="C850" s="242"/>
      <c r="D850" s="83"/>
      <c r="E850" s="83"/>
      <c r="F850" s="83"/>
      <c r="G850" s="83"/>
      <c r="H850" s="83"/>
      <c r="I850" s="83"/>
      <c r="J850" s="83"/>
      <c r="K850" s="83"/>
      <c r="L850" s="83"/>
      <c r="M850" s="83"/>
      <c r="N850" s="83"/>
      <c r="O850" s="83"/>
      <c r="P850" s="83"/>
      <c r="Q850" s="83"/>
      <c r="R850" s="83"/>
      <c r="S850" s="83"/>
      <c r="T850" s="83"/>
      <c r="U850" s="83"/>
      <c r="V850" s="83"/>
      <c r="W850" s="83"/>
      <c r="X850" s="83"/>
      <c r="Y850" s="83"/>
      <c r="Z850" s="244"/>
      <c r="AA850" s="245"/>
      <c r="AB850" s="244"/>
      <c r="AC850" s="83"/>
      <c r="AD850" s="83"/>
      <c r="AE850" s="83"/>
      <c r="AF850" s="83"/>
      <c r="AG850" s="83"/>
      <c r="AH850" s="83"/>
      <c r="AI850" s="83"/>
      <c r="AJ850" s="83"/>
      <c r="AK850" s="83"/>
      <c r="AL850" s="83"/>
      <c r="AM850" s="250"/>
      <c r="AN850" s="34"/>
      <c r="AO850" s="109"/>
      <c r="AP850" s="109"/>
      <c r="AQ850" s="109"/>
      <c r="AR850" s="109"/>
      <c r="AS850" s="109"/>
      <c r="AT850" s="109"/>
      <c r="AU850" s="109"/>
      <c r="AV850" s="109"/>
      <c r="AW850" s="109"/>
      <c r="AX850" s="109"/>
      <c r="AY850" s="109"/>
      <c r="AZ850" s="109"/>
      <c r="BA850" s="109"/>
      <c r="BB850" s="109"/>
      <c r="BC850" s="109"/>
      <c r="BD850" s="109"/>
      <c r="BE850" s="109"/>
      <c r="BF850" s="109"/>
      <c r="BG850" s="109"/>
    </row>
    <row r="851" spans="1:59" ht="14.25" customHeight="1">
      <c r="A851" s="83"/>
      <c r="B851" s="83"/>
      <c r="C851" s="242"/>
      <c r="D851" s="83"/>
      <c r="E851" s="83"/>
      <c r="F851" s="83"/>
      <c r="G851" s="83"/>
      <c r="H851" s="83"/>
      <c r="I851" s="83"/>
      <c r="J851" s="83"/>
      <c r="K851" s="83"/>
      <c r="L851" s="83"/>
      <c r="M851" s="83"/>
      <c r="N851" s="83"/>
      <c r="O851" s="83"/>
      <c r="P851" s="83"/>
      <c r="Q851" s="83"/>
      <c r="R851" s="83"/>
      <c r="S851" s="83"/>
      <c r="T851" s="83"/>
      <c r="U851" s="83"/>
      <c r="V851" s="83"/>
      <c r="W851" s="83"/>
      <c r="X851" s="83"/>
      <c r="Y851" s="83"/>
      <c r="Z851" s="244"/>
      <c r="AA851" s="245"/>
      <c r="AB851" s="244"/>
      <c r="AC851" s="83"/>
      <c r="AD851" s="83"/>
      <c r="AE851" s="83"/>
      <c r="AF851" s="83"/>
      <c r="AG851" s="83"/>
      <c r="AH851" s="83"/>
      <c r="AI851" s="83"/>
      <c r="AJ851" s="83"/>
      <c r="AK851" s="83"/>
      <c r="AL851" s="83"/>
      <c r="AM851" s="250"/>
      <c r="AN851" s="34"/>
      <c r="AO851" s="109"/>
      <c r="AP851" s="109"/>
      <c r="AQ851" s="109"/>
      <c r="AR851" s="109"/>
      <c r="AS851" s="109"/>
      <c r="AT851" s="109"/>
      <c r="AU851" s="109"/>
      <c r="AV851" s="109"/>
      <c r="AW851" s="109"/>
      <c r="AX851" s="109"/>
      <c r="AY851" s="109"/>
      <c r="AZ851" s="109"/>
      <c r="BA851" s="109"/>
      <c r="BB851" s="109"/>
      <c r="BC851" s="109"/>
      <c r="BD851" s="109"/>
      <c r="BE851" s="109"/>
      <c r="BF851" s="109"/>
      <c r="BG851" s="109"/>
    </row>
    <row r="852" spans="1:59" ht="14.25" customHeight="1">
      <c r="A852" s="83"/>
      <c r="B852" s="83"/>
      <c r="C852" s="242"/>
      <c r="D852" s="83"/>
      <c r="E852" s="83"/>
      <c r="F852" s="83"/>
      <c r="G852" s="83"/>
      <c r="H852" s="83"/>
      <c r="I852" s="83"/>
      <c r="J852" s="83"/>
      <c r="K852" s="83"/>
      <c r="L852" s="83"/>
      <c r="M852" s="83"/>
      <c r="N852" s="83"/>
      <c r="O852" s="83"/>
      <c r="P852" s="83"/>
      <c r="Q852" s="83"/>
      <c r="R852" s="83"/>
      <c r="S852" s="83"/>
      <c r="T852" s="83"/>
      <c r="U852" s="83"/>
      <c r="V852" s="83"/>
      <c r="W852" s="83"/>
      <c r="X852" s="83"/>
      <c r="Y852" s="83"/>
      <c r="Z852" s="244"/>
      <c r="AA852" s="245"/>
      <c r="AB852" s="244"/>
      <c r="AC852" s="83"/>
      <c r="AD852" s="83"/>
      <c r="AE852" s="83"/>
      <c r="AF852" s="83"/>
      <c r="AG852" s="83"/>
      <c r="AH852" s="83"/>
      <c r="AI852" s="83"/>
      <c r="AJ852" s="83"/>
      <c r="AK852" s="83"/>
      <c r="AL852" s="83"/>
      <c r="AM852" s="250"/>
      <c r="AN852" s="34"/>
      <c r="AO852" s="109"/>
      <c r="AP852" s="109"/>
      <c r="AQ852" s="109"/>
      <c r="AR852" s="109"/>
      <c r="AS852" s="109"/>
      <c r="AT852" s="109"/>
      <c r="AU852" s="109"/>
      <c r="AV852" s="109"/>
      <c r="AW852" s="109"/>
      <c r="AX852" s="109"/>
      <c r="AY852" s="109"/>
      <c r="AZ852" s="109"/>
      <c r="BA852" s="109"/>
      <c r="BB852" s="109"/>
      <c r="BC852" s="109"/>
      <c r="BD852" s="109"/>
      <c r="BE852" s="109"/>
      <c r="BF852" s="109"/>
      <c r="BG852" s="109"/>
    </row>
    <row r="853" spans="1:59" ht="14.25" customHeight="1">
      <c r="A853" s="83"/>
      <c r="B853" s="83"/>
      <c r="C853" s="242"/>
      <c r="D853" s="83"/>
      <c r="E853" s="83"/>
      <c r="F853" s="83"/>
      <c r="G853" s="83"/>
      <c r="H853" s="83"/>
      <c r="I853" s="83"/>
      <c r="J853" s="83"/>
      <c r="K853" s="83"/>
      <c r="L853" s="83"/>
      <c r="M853" s="83"/>
      <c r="N853" s="83"/>
      <c r="O853" s="83"/>
      <c r="P853" s="83"/>
      <c r="Q853" s="83"/>
      <c r="R853" s="83"/>
      <c r="S853" s="83"/>
      <c r="T853" s="83"/>
      <c r="U853" s="83"/>
      <c r="V853" s="83"/>
      <c r="W853" s="83"/>
      <c r="X853" s="83"/>
      <c r="Y853" s="83"/>
      <c r="Z853" s="244"/>
      <c r="AA853" s="245"/>
      <c r="AB853" s="244"/>
      <c r="AC853" s="83"/>
      <c r="AD853" s="83"/>
      <c r="AE853" s="83"/>
      <c r="AF853" s="83"/>
      <c r="AG853" s="83"/>
      <c r="AH853" s="83"/>
      <c r="AI853" s="83"/>
      <c r="AJ853" s="83"/>
      <c r="AK853" s="83"/>
      <c r="AL853" s="83"/>
      <c r="AM853" s="250"/>
      <c r="AN853" s="34"/>
      <c r="AO853" s="109"/>
      <c r="AP853" s="109"/>
      <c r="AQ853" s="109"/>
      <c r="AR853" s="109"/>
      <c r="AS853" s="109"/>
      <c r="AT853" s="109"/>
      <c r="AU853" s="109"/>
      <c r="AV853" s="109"/>
      <c r="AW853" s="109"/>
      <c r="AX853" s="109"/>
      <c r="AY853" s="109"/>
      <c r="AZ853" s="109"/>
      <c r="BA853" s="109"/>
      <c r="BB853" s="109"/>
      <c r="BC853" s="109"/>
      <c r="BD853" s="109"/>
      <c r="BE853" s="109"/>
      <c r="BF853" s="109"/>
      <c r="BG853" s="109"/>
    </row>
    <row r="854" spans="1:59" ht="14.25" customHeight="1">
      <c r="A854" s="83"/>
      <c r="B854" s="83"/>
      <c r="C854" s="242"/>
      <c r="D854" s="83"/>
      <c r="E854" s="83"/>
      <c r="F854" s="83"/>
      <c r="G854" s="83"/>
      <c r="H854" s="83"/>
      <c r="I854" s="83"/>
      <c r="J854" s="83"/>
      <c r="K854" s="83"/>
      <c r="L854" s="83"/>
      <c r="M854" s="83"/>
      <c r="N854" s="83"/>
      <c r="O854" s="83"/>
      <c r="P854" s="83"/>
      <c r="Q854" s="83"/>
      <c r="R854" s="83"/>
      <c r="S854" s="83"/>
      <c r="T854" s="83"/>
      <c r="U854" s="83"/>
      <c r="V854" s="83"/>
      <c r="W854" s="83"/>
      <c r="X854" s="83"/>
      <c r="Y854" s="83"/>
      <c r="Z854" s="244"/>
      <c r="AA854" s="245"/>
      <c r="AB854" s="244"/>
      <c r="AC854" s="83"/>
      <c r="AD854" s="83"/>
      <c r="AE854" s="83"/>
      <c r="AF854" s="83"/>
      <c r="AG854" s="83"/>
      <c r="AH854" s="83"/>
      <c r="AI854" s="83"/>
      <c r="AJ854" s="83"/>
      <c r="AK854" s="83"/>
      <c r="AL854" s="83"/>
      <c r="AM854" s="250"/>
      <c r="AN854" s="34"/>
      <c r="AO854" s="109"/>
      <c r="AP854" s="109"/>
      <c r="AQ854" s="109"/>
      <c r="AR854" s="109"/>
      <c r="AS854" s="109"/>
      <c r="AT854" s="109"/>
      <c r="AU854" s="109"/>
      <c r="AV854" s="109"/>
      <c r="AW854" s="109"/>
      <c r="AX854" s="109"/>
      <c r="AY854" s="109"/>
      <c r="AZ854" s="109"/>
      <c r="BA854" s="109"/>
      <c r="BB854" s="109"/>
      <c r="BC854" s="109"/>
      <c r="BD854" s="109"/>
      <c r="BE854" s="109"/>
      <c r="BF854" s="109"/>
      <c r="BG854" s="109"/>
    </row>
    <row r="855" spans="1:59" ht="14.25" customHeight="1">
      <c r="A855" s="83"/>
      <c r="B855" s="83"/>
      <c r="C855" s="242"/>
      <c r="D855" s="83"/>
      <c r="E855" s="83"/>
      <c r="F855" s="83"/>
      <c r="G855" s="83"/>
      <c r="H855" s="83"/>
      <c r="I855" s="83"/>
      <c r="J855" s="83"/>
      <c r="K855" s="83"/>
      <c r="L855" s="83"/>
      <c r="M855" s="83"/>
      <c r="N855" s="83"/>
      <c r="O855" s="83"/>
      <c r="P855" s="83"/>
      <c r="Q855" s="83"/>
      <c r="R855" s="83"/>
      <c r="S855" s="83"/>
      <c r="T855" s="83"/>
      <c r="U855" s="83"/>
      <c r="V855" s="83"/>
      <c r="W855" s="83"/>
      <c r="X855" s="83"/>
      <c r="Y855" s="83"/>
      <c r="Z855" s="244"/>
      <c r="AA855" s="245"/>
      <c r="AB855" s="244"/>
      <c r="AC855" s="83"/>
      <c r="AD855" s="83"/>
      <c r="AE855" s="83"/>
      <c r="AF855" s="83"/>
      <c r="AG855" s="83"/>
      <c r="AH855" s="83"/>
      <c r="AI855" s="83"/>
      <c r="AJ855" s="83"/>
      <c r="AK855" s="83"/>
      <c r="AL855" s="83"/>
      <c r="AM855" s="250"/>
      <c r="AN855" s="34"/>
      <c r="AO855" s="109"/>
      <c r="AP855" s="109"/>
      <c r="AQ855" s="109"/>
      <c r="AR855" s="109"/>
      <c r="AS855" s="109"/>
      <c r="AT855" s="109"/>
      <c r="AU855" s="109"/>
      <c r="AV855" s="109"/>
      <c r="AW855" s="109"/>
      <c r="AX855" s="109"/>
      <c r="AY855" s="109"/>
      <c r="AZ855" s="109"/>
      <c r="BA855" s="109"/>
      <c r="BB855" s="109"/>
      <c r="BC855" s="109"/>
      <c r="BD855" s="109"/>
      <c r="BE855" s="109"/>
      <c r="BF855" s="109"/>
      <c r="BG855" s="109"/>
    </row>
    <row r="856" spans="1:59" ht="14.25" customHeight="1">
      <c r="A856" s="83"/>
      <c r="B856" s="83"/>
      <c r="C856" s="242"/>
      <c r="D856" s="83"/>
      <c r="E856" s="83"/>
      <c r="F856" s="83"/>
      <c r="G856" s="83"/>
      <c r="H856" s="83"/>
      <c r="I856" s="83"/>
      <c r="J856" s="83"/>
      <c r="K856" s="83"/>
      <c r="L856" s="83"/>
      <c r="M856" s="83"/>
      <c r="N856" s="83"/>
      <c r="O856" s="83"/>
      <c r="P856" s="83"/>
      <c r="Q856" s="83"/>
      <c r="R856" s="83"/>
      <c r="S856" s="83"/>
      <c r="T856" s="83"/>
      <c r="U856" s="83"/>
      <c r="V856" s="83"/>
      <c r="W856" s="83"/>
      <c r="X856" s="83"/>
      <c r="Y856" s="83"/>
      <c r="Z856" s="244"/>
      <c r="AA856" s="245"/>
      <c r="AB856" s="244"/>
      <c r="AC856" s="83"/>
      <c r="AD856" s="83"/>
      <c r="AE856" s="83"/>
      <c r="AF856" s="83"/>
      <c r="AG856" s="83"/>
      <c r="AH856" s="83"/>
      <c r="AI856" s="83"/>
      <c r="AJ856" s="83"/>
      <c r="AK856" s="83"/>
      <c r="AL856" s="83"/>
      <c r="AM856" s="250"/>
      <c r="AN856" s="34"/>
      <c r="AO856" s="109"/>
      <c r="AP856" s="109"/>
      <c r="AQ856" s="109"/>
      <c r="AR856" s="109"/>
      <c r="AS856" s="109"/>
      <c r="AT856" s="109"/>
      <c r="AU856" s="109"/>
      <c r="AV856" s="109"/>
      <c r="AW856" s="109"/>
      <c r="AX856" s="109"/>
      <c r="AY856" s="109"/>
      <c r="AZ856" s="109"/>
      <c r="BA856" s="109"/>
      <c r="BB856" s="109"/>
      <c r="BC856" s="109"/>
      <c r="BD856" s="109"/>
      <c r="BE856" s="109"/>
      <c r="BF856" s="109"/>
      <c r="BG856" s="109"/>
    </row>
    <row r="857" spans="1:59" ht="14.25" customHeight="1">
      <c r="A857" s="83"/>
      <c r="B857" s="83"/>
      <c r="C857" s="242"/>
      <c r="D857" s="83"/>
      <c r="E857" s="83"/>
      <c r="F857" s="83"/>
      <c r="G857" s="83"/>
      <c r="H857" s="83"/>
      <c r="I857" s="83"/>
      <c r="J857" s="83"/>
      <c r="K857" s="83"/>
      <c r="L857" s="83"/>
      <c r="M857" s="83"/>
      <c r="N857" s="83"/>
      <c r="O857" s="83"/>
      <c r="P857" s="83"/>
      <c r="Q857" s="83"/>
      <c r="R857" s="83"/>
      <c r="S857" s="83"/>
      <c r="T857" s="83"/>
      <c r="U857" s="83"/>
      <c r="V857" s="83"/>
      <c r="W857" s="83"/>
      <c r="X857" s="83"/>
      <c r="Y857" s="83"/>
      <c r="Z857" s="244"/>
      <c r="AA857" s="245"/>
      <c r="AB857" s="244"/>
      <c r="AC857" s="83"/>
      <c r="AD857" s="83"/>
      <c r="AE857" s="83"/>
      <c r="AF857" s="83"/>
      <c r="AG857" s="83"/>
      <c r="AH857" s="83"/>
      <c r="AI857" s="83"/>
      <c r="AJ857" s="83"/>
      <c r="AK857" s="83"/>
      <c r="AL857" s="83"/>
      <c r="AM857" s="250"/>
      <c r="AN857" s="34"/>
      <c r="AO857" s="109"/>
      <c r="AP857" s="109"/>
      <c r="AQ857" s="109"/>
      <c r="AR857" s="109"/>
      <c r="AS857" s="109"/>
      <c r="AT857" s="109"/>
      <c r="AU857" s="109"/>
      <c r="AV857" s="109"/>
      <c r="AW857" s="109"/>
      <c r="AX857" s="109"/>
      <c r="AY857" s="109"/>
      <c r="AZ857" s="109"/>
      <c r="BA857" s="109"/>
      <c r="BB857" s="109"/>
      <c r="BC857" s="109"/>
      <c r="BD857" s="109"/>
      <c r="BE857" s="109"/>
      <c r="BF857" s="109"/>
      <c r="BG857" s="109"/>
    </row>
    <row r="858" spans="1:59" ht="14.25" customHeight="1">
      <c r="A858" s="83"/>
      <c r="B858" s="83"/>
      <c r="C858" s="242"/>
      <c r="D858" s="83"/>
      <c r="E858" s="83"/>
      <c r="F858" s="83"/>
      <c r="G858" s="83"/>
      <c r="H858" s="83"/>
      <c r="I858" s="83"/>
      <c r="J858" s="83"/>
      <c r="K858" s="83"/>
      <c r="L858" s="83"/>
      <c r="M858" s="83"/>
      <c r="N858" s="83"/>
      <c r="O858" s="83"/>
      <c r="P858" s="83"/>
      <c r="Q858" s="83"/>
      <c r="R858" s="83"/>
      <c r="S858" s="83"/>
      <c r="T858" s="83"/>
      <c r="U858" s="83"/>
      <c r="V858" s="83"/>
      <c r="W858" s="83"/>
      <c r="X858" s="83"/>
      <c r="Y858" s="83"/>
      <c r="Z858" s="244"/>
      <c r="AA858" s="245"/>
      <c r="AB858" s="244"/>
      <c r="AC858" s="83"/>
      <c r="AD858" s="83"/>
      <c r="AE858" s="83"/>
      <c r="AF858" s="83"/>
      <c r="AG858" s="83"/>
      <c r="AH858" s="83"/>
      <c r="AI858" s="83"/>
      <c r="AJ858" s="83"/>
      <c r="AK858" s="83"/>
      <c r="AL858" s="83"/>
      <c r="AM858" s="250"/>
      <c r="AN858" s="34"/>
      <c r="AO858" s="109"/>
      <c r="AP858" s="109"/>
      <c r="AQ858" s="109"/>
      <c r="AR858" s="109"/>
      <c r="AS858" s="109"/>
      <c r="AT858" s="109"/>
      <c r="AU858" s="109"/>
      <c r="AV858" s="109"/>
      <c r="AW858" s="109"/>
      <c r="AX858" s="109"/>
      <c r="AY858" s="109"/>
      <c r="AZ858" s="109"/>
      <c r="BA858" s="109"/>
      <c r="BB858" s="109"/>
      <c r="BC858" s="109"/>
      <c r="BD858" s="109"/>
      <c r="BE858" s="109"/>
      <c r="BF858" s="109"/>
      <c r="BG858" s="109"/>
    </row>
    <row r="859" spans="1:59" ht="14.25" customHeight="1">
      <c r="A859" s="83"/>
      <c r="B859" s="83"/>
      <c r="C859" s="242"/>
      <c r="D859" s="83"/>
      <c r="E859" s="83"/>
      <c r="F859" s="83"/>
      <c r="G859" s="83"/>
      <c r="H859" s="83"/>
      <c r="I859" s="83"/>
      <c r="J859" s="83"/>
      <c r="K859" s="83"/>
      <c r="L859" s="83"/>
      <c r="M859" s="83"/>
      <c r="N859" s="83"/>
      <c r="O859" s="83"/>
      <c r="P859" s="83"/>
      <c r="Q859" s="83"/>
      <c r="R859" s="83"/>
      <c r="S859" s="83"/>
      <c r="T859" s="83"/>
      <c r="U859" s="83"/>
      <c r="V859" s="83"/>
      <c r="W859" s="83"/>
      <c r="X859" s="83"/>
      <c r="Y859" s="83"/>
      <c r="Z859" s="244"/>
      <c r="AA859" s="245"/>
      <c r="AB859" s="244"/>
      <c r="AC859" s="83"/>
      <c r="AD859" s="83"/>
      <c r="AE859" s="83"/>
      <c r="AF859" s="83"/>
      <c r="AG859" s="83"/>
      <c r="AH859" s="83"/>
      <c r="AI859" s="83"/>
      <c r="AJ859" s="83"/>
      <c r="AK859" s="83"/>
      <c r="AL859" s="83"/>
      <c r="AM859" s="250"/>
      <c r="AN859" s="34"/>
      <c r="AO859" s="109"/>
      <c r="AP859" s="109"/>
      <c r="AQ859" s="109"/>
      <c r="AR859" s="109"/>
      <c r="AS859" s="109"/>
      <c r="AT859" s="109"/>
      <c r="AU859" s="109"/>
      <c r="AV859" s="109"/>
      <c r="AW859" s="109"/>
      <c r="AX859" s="109"/>
      <c r="AY859" s="109"/>
      <c r="AZ859" s="109"/>
      <c r="BA859" s="109"/>
      <c r="BB859" s="109"/>
      <c r="BC859" s="109"/>
      <c r="BD859" s="109"/>
      <c r="BE859" s="109"/>
      <c r="BF859" s="109"/>
      <c r="BG859" s="109"/>
    </row>
    <row r="860" spans="1:59" ht="14.25" customHeight="1">
      <c r="A860" s="83"/>
      <c r="B860" s="83"/>
      <c r="C860" s="242"/>
      <c r="D860" s="83"/>
      <c r="E860" s="83"/>
      <c r="F860" s="83"/>
      <c r="G860" s="83"/>
      <c r="H860" s="83"/>
      <c r="I860" s="83"/>
      <c r="J860" s="83"/>
      <c r="K860" s="83"/>
      <c r="L860" s="83"/>
      <c r="M860" s="83"/>
      <c r="N860" s="83"/>
      <c r="O860" s="83"/>
      <c r="P860" s="83"/>
      <c r="Q860" s="83"/>
      <c r="R860" s="83"/>
      <c r="S860" s="83"/>
      <c r="T860" s="83"/>
      <c r="U860" s="83"/>
      <c r="V860" s="83"/>
      <c r="W860" s="83"/>
      <c r="X860" s="83"/>
      <c r="Y860" s="83"/>
      <c r="Z860" s="244"/>
      <c r="AA860" s="245"/>
      <c r="AB860" s="244"/>
      <c r="AC860" s="83"/>
      <c r="AD860" s="83"/>
      <c r="AE860" s="83"/>
      <c r="AF860" s="83"/>
      <c r="AG860" s="83"/>
      <c r="AH860" s="83"/>
      <c r="AI860" s="83"/>
      <c r="AJ860" s="83"/>
      <c r="AK860" s="83"/>
      <c r="AL860" s="83"/>
      <c r="AM860" s="250"/>
      <c r="AN860" s="34"/>
      <c r="AO860" s="109"/>
      <c r="AP860" s="109"/>
      <c r="AQ860" s="109"/>
      <c r="AR860" s="109"/>
      <c r="AS860" s="109"/>
      <c r="AT860" s="109"/>
      <c r="AU860" s="109"/>
      <c r="AV860" s="109"/>
      <c r="AW860" s="109"/>
      <c r="AX860" s="109"/>
      <c r="AY860" s="109"/>
      <c r="AZ860" s="109"/>
      <c r="BA860" s="109"/>
      <c r="BB860" s="109"/>
      <c r="BC860" s="109"/>
      <c r="BD860" s="109"/>
      <c r="BE860" s="109"/>
      <c r="BF860" s="109"/>
      <c r="BG860" s="109"/>
    </row>
    <row r="861" spans="1:59" ht="14.25" customHeight="1">
      <c r="A861" s="83"/>
      <c r="B861" s="83"/>
      <c r="C861" s="242"/>
      <c r="D861" s="83"/>
      <c r="E861" s="83"/>
      <c r="F861" s="83"/>
      <c r="G861" s="83"/>
      <c r="H861" s="83"/>
      <c r="I861" s="83"/>
      <c r="J861" s="83"/>
      <c r="K861" s="83"/>
      <c r="L861" s="83"/>
      <c r="M861" s="83"/>
      <c r="N861" s="83"/>
      <c r="O861" s="83"/>
      <c r="P861" s="83"/>
      <c r="Q861" s="83"/>
      <c r="R861" s="83"/>
      <c r="S861" s="83"/>
      <c r="T861" s="83"/>
      <c r="U861" s="83"/>
      <c r="V861" s="83"/>
      <c r="W861" s="83"/>
      <c r="X861" s="83"/>
      <c r="Y861" s="83"/>
      <c r="Z861" s="244"/>
      <c r="AA861" s="245"/>
      <c r="AB861" s="244"/>
      <c r="AC861" s="83"/>
      <c r="AD861" s="83"/>
      <c r="AE861" s="83"/>
      <c r="AF861" s="83"/>
      <c r="AG861" s="83"/>
      <c r="AH861" s="83"/>
      <c r="AI861" s="83"/>
      <c r="AJ861" s="83"/>
      <c r="AK861" s="83"/>
      <c r="AL861" s="83"/>
      <c r="AM861" s="250"/>
      <c r="AN861" s="34"/>
      <c r="AO861" s="109"/>
      <c r="AP861" s="109"/>
      <c r="AQ861" s="109"/>
      <c r="AR861" s="109"/>
      <c r="AS861" s="109"/>
      <c r="AT861" s="109"/>
      <c r="AU861" s="109"/>
      <c r="AV861" s="109"/>
      <c r="AW861" s="109"/>
      <c r="AX861" s="109"/>
      <c r="AY861" s="109"/>
      <c r="AZ861" s="109"/>
      <c r="BA861" s="109"/>
      <c r="BB861" s="109"/>
      <c r="BC861" s="109"/>
      <c r="BD861" s="109"/>
      <c r="BE861" s="109"/>
      <c r="BF861" s="109"/>
      <c r="BG861" s="109"/>
    </row>
    <row r="862" spans="1:59" ht="14.25" customHeight="1">
      <c r="A862" s="83"/>
      <c r="B862" s="83"/>
      <c r="C862" s="242"/>
      <c r="D862" s="83"/>
      <c r="E862" s="83"/>
      <c r="F862" s="83"/>
      <c r="G862" s="83"/>
      <c r="H862" s="83"/>
      <c r="I862" s="83"/>
      <c r="J862" s="83"/>
      <c r="K862" s="83"/>
      <c r="L862" s="83"/>
      <c r="M862" s="83"/>
      <c r="N862" s="83"/>
      <c r="O862" s="83"/>
      <c r="P862" s="83"/>
      <c r="Q862" s="83"/>
      <c r="R862" s="83"/>
      <c r="S862" s="83"/>
      <c r="T862" s="83"/>
      <c r="U862" s="83"/>
      <c r="V862" s="83"/>
      <c r="W862" s="83"/>
      <c r="X862" s="83"/>
      <c r="Y862" s="83"/>
      <c r="Z862" s="244"/>
      <c r="AA862" s="245"/>
      <c r="AB862" s="244"/>
      <c r="AC862" s="83"/>
      <c r="AD862" s="83"/>
      <c r="AE862" s="83"/>
      <c r="AF862" s="83"/>
      <c r="AG862" s="83"/>
      <c r="AH862" s="83"/>
      <c r="AI862" s="83"/>
      <c r="AJ862" s="83"/>
      <c r="AK862" s="83"/>
      <c r="AL862" s="83"/>
      <c r="AM862" s="250"/>
      <c r="AN862" s="34"/>
      <c r="AO862" s="109"/>
      <c r="AP862" s="109"/>
      <c r="AQ862" s="109"/>
      <c r="AR862" s="109"/>
      <c r="AS862" s="109"/>
      <c r="AT862" s="109"/>
      <c r="AU862" s="109"/>
      <c r="AV862" s="109"/>
      <c r="AW862" s="109"/>
      <c r="AX862" s="109"/>
      <c r="AY862" s="109"/>
      <c r="AZ862" s="109"/>
      <c r="BA862" s="109"/>
      <c r="BB862" s="109"/>
      <c r="BC862" s="109"/>
      <c r="BD862" s="109"/>
      <c r="BE862" s="109"/>
      <c r="BF862" s="109"/>
      <c r="BG862" s="109"/>
    </row>
    <row r="863" spans="1:59" ht="14.25" customHeight="1">
      <c r="A863" s="83"/>
      <c r="B863" s="83"/>
      <c r="C863" s="242"/>
      <c r="D863" s="83"/>
      <c r="E863" s="83"/>
      <c r="F863" s="83"/>
      <c r="G863" s="83"/>
      <c r="H863" s="83"/>
      <c r="I863" s="83"/>
      <c r="J863" s="83"/>
      <c r="K863" s="83"/>
      <c r="L863" s="83"/>
      <c r="M863" s="83"/>
      <c r="N863" s="83"/>
      <c r="O863" s="83"/>
      <c r="P863" s="83"/>
      <c r="Q863" s="83"/>
      <c r="R863" s="83"/>
      <c r="S863" s="83"/>
      <c r="T863" s="83"/>
      <c r="U863" s="83"/>
      <c r="V863" s="83"/>
      <c r="W863" s="83"/>
      <c r="X863" s="83"/>
      <c r="Y863" s="83"/>
      <c r="Z863" s="244"/>
      <c r="AA863" s="245"/>
      <c r="AB863" s="244"/>
      <c r="AC863" s="83"/>
      <c r="AD863" s="83"/>
      <c r="AE863" s="83"/>
      <c r="AF863" s="83"/>
      <c r="AG863" s="83"/>
      <c r="AH863" s="83"/>
      <c r="AI863" s="83"/>
      <c r="AJ863" s="83"/>
      <c r="AK863" s="83"/>
      <c r="AL863" s="83"/>
      <c r="AM863" s="250"/>
      <c r="AN863" s="34"/>
      <c r="AO863" s="109"/>
      <c r="AP863" s="109"/>
      <c r="AQ863" s="109"/>
      <c r="AR863" s="109"/>
      <c r="AS863" s="109"/>
      <c r="AT863" s="109"/>
      <c r="AU863" s="109"/>
      <c r="AV863" s="109"/>
      <c r="AW863" s="109"/>
      <c r="AX863" s="109"/>
      <c r="AY863" s="109"/>
      <c r="AZ863" s="109"/>
      <c r="BA863" s="109"/>
      <c r="BB863" s="109"/>
      <c r="BC863" s="109"/>
      <c r="BD863" s="109"/>
      <c r="BE863" s="109"/>
      <c r="BF863" s="109"/>
      <c r="BG863" s="109"/>
    </row>
    <row r="864" spans="1:59" ht="14.25" customHeight="1">
      <c r="A864" s="83"/>
      <c r="B864" s="83"/>
      <c r="C864" s="242"/>
      <c r="D864" s="83"/>
      <c r="E864" s="83"/>
      <c r="F864" s="83"/>
      <c r="G864" s="83"/>
      <c r="H864" s="83"/>
      <c r="I864" s="83"/>
      <c r="J864" s="83"/>
      <c r="K864" s="83"/>
      <c r="L864" s="83"/>
      <c r="M864" s="83"/>
      <c r="N864" s="83"/>
      <c r="O864" s="83"/>
      <c r="P864" s="83"/>
      <c r="Q864" s="83"/>
      <c r="R864" s="83"/>
      <c r="S864" s="83"/>
      <c r="T864" s="83"/>
      <c r="U864" s="83"/>
      <c r="V864" s="83"/>
      <c r="W864" s="83"/>
      <c r="X864" s="83"/>
      <c r="Y864" s="83"/>
      <c r="Z864" s="244"/>
      <c r="AA864" s="245"/>
      <c r="AB864" s="244"/>
      <c r="AC864" s="83"/>
      <c r="AD864" s="83"/>
      <c r="AE864" s="83"/>
      <c r="AF864" s="83"/>
      <c r="AG864" s="83"/>
      <c r="AH864" s="83"/>
      <c r="AI864" s="83"/>
      <c r="AJ864" s="83"/>
      <c r="AK864" s="83"/>
      <c r="AL864" s="83"/>
      <c r="AM864" s="250"/>
      <c r="AN864" s="34"/>
      <c r="AO864" s="109"/>
      <c r="AP864" s="109"/>
      <c r="AQ864" s="109"/>
      <c r="AR864" s="109"/>
      <c r="AS864" s="109"/>
      <c r="AT864" s="109"/>
      <c r="AU864" s="109"/>
      <c r="AV864" s="109"/>
      <c r="AW864" s="109"/>
      <c r="AX864" s="109"/>
      <c r="AY864" s="109"/>
      <c r="AZ864" s="109"/>
      <c r="BA864" s="109"/>
      <c r="BB864" s="109"/>
      <c r="BC864" s="109"/>
      <c r="BD864" s="109"/>
      <c r="BE864" s="109"/>
      <c r="BF864" s="109"/>
      <c r="BG864" s="109"/>
    </row>
    <row r="865" spans="1:59" ht="14.25" customHeight="1">
      <c r="A865" s="83"/>
      <c r="B865" s="83"/>
      <c r="C865" s="242"/>
      <c r="D865" s="83"/>
      <c r="E865" s="83"/>
      <c r="F865" s="83"/>
      <c r="G865" s="83"/>
      <c r="H865" s="83"/>
      <c r="I865" s="83"/>
      <c r="J865" s="83"/>
      <c r="K865" s="83"/>
      <c r="L865" s="83"/>
      <c r="M865" s="83"/>
      <c r="N865" s="83"/>
      <c r="O865" s="83"/>
      <c r="P865" s="83"/>
      <c r="Q865" s="83"/>
      <c r="R865" s="83"/>
      <c r="S865" s="83"/>
      <c r="T865" s="83"/>
      <c r="U865" s="83"/>
      <c r="V865" s="83"/>
      <c r="W865" s="83"/>
      <c r="X865" s="83"/>
      <c r="Y865" s="83"/>
      <c r="Z865" s="244"/>
      <c r="AA865" s="245"/>
      <c r="AB865" s="244"/>
      <c r="AC865" s="83"/>
      <c r="AD865" s="83"/>
      <c r="AE865" s="83"/>
      <c r="AF865" s="83"/>
      <c r="AG865" s="83"/>
      <c r="AH865" s="83"/>
      <c r="AI865" s="83"/>
      <c r="AJ865" s="83"/>
      <c r="AK865" s="83"/>
      <c r="AL865" s="83"/>
      <c r="AM865" s="250"/>
      <c r="AN865" s="34"/>
      <c r="AO865" s="109"/>
      <c r="AP865" s="109"/>
      <c r="AQ865" s="109"/>
      <c r="AR865" s="109"/>
      <c r="AS865" s="109"/>
      <c r="AT865" s="109"/>
      <c r="AU865" s="109"/>
      <c r="AV865" s="109"/>
      <c r="AW865" s="109"/>
      <c r="AX865" s="109"/>
      <c r="AY865" s="109"/>
      <c r="AZ865" s="109"/>
      <c r="BA865" s="109"/>
      <c r="BB865" s="109"/>
      <c r="BC865" s="109"/>
      <c r="BD865" s="109"/>
      <c r="BE865" s="109"/>
      <c r="BF865" s="109"/>
      <c r="BG865" s="109"/>
    </row>
    <row r="866" spans="1:59" ht="14.25" customHeight="1">
      <c r="A866" s="83"/>
      <c r="B866" s="83"/>
      <c r="C866" s="242"/>
      <c r="D866" s="83"/>
      <c r="E866" s="83"/>
      <c r="F866" s="83"/>
      <c r="G866" s="83"/>
      <c r="H866" s="83"/>
      <c r="I866" s="83"/>
      <c r="J866" s="83"/>
      <c r="K866" s="83"/>
      <c r="L866" s="83"/>
      <c r="M866" s="83"/>
      <c r="N866" s="83"/>
      <c r="O866" s="83"/>
      <c r="P866" s="83"/>
      <c r="Q866" s="83"/>
      <c r="R866" s="83"/>
      <c r="S866" s="83"/>
      <c r="T866" s="83"/>
      <c r="U866" s="83"/>
      <c r="V866" s="83"/>
      <c r="W866" s="83"/>
      <c r="X866" s="83"/>
      <c r="Y866" s="83"/>
      <c r="Z866" s="244"/>
      <c r="AA866" s="245"/>
      <c r="AB866" s="244"/>
      <c r="AC866" s="83"/>
      <c r="AD866" s="83"/>
      <c r="AE866" s="83"/>
      <c r="AF866" s="83"/>
      <c r="AG866" s="83"/>
      <c r="AH866" s="83"/>
      <c r="AI866" s="83"/>
      <c r="AJ866" s="83"/>
      <c r="AK866" s="83"/>
      <c r="AL866" s="83"/>
      <c r="AM866" s="250"/>
      <c r="AN866" s="34"/>
      <c r="AO866" s="109"/>
      <c r="AP866" s="109"/>
      <c r="AQ866" s="109"/>
      <c r="AR866" s="109"/>
      <c r="AS866" s="109"/>
      <c r="AT866" s="109"/>
      <c r="AU866" s="109"/>
      <c r="AV866" s="109"/>
      <c r="AW866" s="109"/>
      <c r="AX866" s="109"/>
      <c r="AY866" s="109"/>
      <c r="AZ866" s="109"/>
      <c r="BA866" s="109"/>
      <c r="BB866" s="109"/>
      <c r="BC866" s="109"/>
      <c r="BD866" s="109"/>
      <c r="BE866" s="109"/>
      <c r="BF866" s="109"/>
      <c r="BG866" s="109"/>
    </row>
    <row r="867" spans="1:59" ht="14.25" customHeight="1">
      <c r="A867" s="83"/>
      <c r="B867" s="83"/>
      <c r="C867" s="242"/>
      <c r="D867" s="83"/>
      <c r="E867" s="83"/>
      <c r="F867" s="83"/>
      <c r="G867" s="83"/>
      <c r="H867" s="83"/>
      <c r="I867" s="83"/>
      <c r="J867" s="83"/>
      <c r="K867" s="83"/>
      <c r="L867" s="83"/>
      <c r="M867" s="83"/>
      <c r="N867" s="83"/>
      <c r="O867" s="83"/>
      <c r="P867" s="83"/>
      <c r="Q867" s="83"/>
      <c r="R867" s="83"/>
      <c r="S867" s="83"/>
      <c r="T867" s="83"/>
      <c r="U867" s="83"/>
      <c r="V867" s="83"/>
      <c r="W867" s="83"/>
      <c r="X867" s="83"/>
      <c r="Y867" s="83"/>
      <c r="Z867" s="244"/>
      <c r="AA867" s="245"/>
      <c r="AB867" s="244"/>
      <c r="AC867" s="83"/>
      <c r="AD867" s="83"/>
      <c r="AE867" s="83"/>
      <c r="AF867" s="83"/>
      <c r="AG867" s="83"/>
      <c r="AH867" s="83"/>
      <c r="AI867" s="83"/>
      <c r="AJ867" s="83"/>
      <c r="AK867" s="83"/>
      <c r="AL867" s="83"/>
      <c r="AM867" s="250"/>
      <c r="AN867" s="34"/>
      <c r="AO867" s="109"/>
      <c r="AP867" s="109"/>
      <c r="AQ867" s="109"/>
      <c r="AR867" s="109"/>
      <c r="AS867" s="109"/>
      <c r="AT867" s="109"/>
      <c r="AU867" s="109"/>
      <c r="AV867" s="109"/>
      <c r="AW867" s="109"/>
      <c r="AX867" s="109"/>
      <c r="AY867" s="109"/>
      <c r="AZ867" s="109"/>
      <c r="BA867" s="109"/>
      <c r="BB867" s="109"/>
      <c r="BC867" s="109"/>
      <c r="BD867" s="109"/>
      <c r="BE867" s="109"/>
      <c r="BF867" s="109"/>
      <c r="BG867" s="109"/>
    </row>
    <row r="868" spans="1:59" ht="14.25" customHeight="1">
      <c r="A868" s="83"/>
      <c r="B868" s="83"/>
      <c r="C868" s="242"/>
      <c r="D868" s="83"/>
      <c r="E868" s="83"/>
      <c r="F868" s="83"/>
      <c r="G868" s="83"/>
      <c r="H868" s="83"/>
      <c r="I868" s="83"/>
      <c r="J868" s="83"/>
      <c r="K868" s="83"/>
      <c r="L868" s="83"/>
      <c r="M868" s="83"/>
      <c r="N868" s="83"/>
      <c r="O868" s="83"/>
      <c r="P868" s="83"/>
      <c r="Q868" s="83"/>
      <c r="R868" s="83"/>
      <c r="S868" s="83"/>
      <c r="T868" s="83"/>
      <c r="U868" s="83"/>
      <c r="V868" s="83"/>
      <c r="W868" s="83"/>
      <c r="X868" s="83"/>
      <c r="Y868" s="83"/>
      <c r="Z868" s="244"/>
      <c r="AA868" s="245"/>
      <c r="AB868" s="244"/>
      <c r="AC868" s="83"/>
      <c r="AD868" s="83"/>
      <c r="AE868" s="83"/>
      <c r="AF868" s="83"/>
      <c r="AG868" s="83"/>
      <c r="AH868" s="83"/>
      <c r="AI868" s="83"/>
      <c r="AJ868" s="83"/>
      <c r="AK868" s="83"/>
      <c r="AL868" s="83"/>
      <c r="AM868" s="250"/>
      <c r="AN868" s="34"/>
      <c r="AO868" s="109"/>
      <c r="AP868" s="109"/>
      <c r="AQ868" s="109"/>
      <c r="AR868" s="109"/>
      <c r="AS868" s="109"/>
      <c r="AT868" s="109"/>
      <c r="AU868" s="109"/>
      <c r="AV868" s="109"/>
      <c r="AW868" s="109"/>
      <c r="AX868" s="109"/>
      <c r="AY868" s="109"/>
      <c r="AZ868" s="109"/>
      <c r="BA868" s="109"/>
      <c r="BB868" s="109"/>
      <c r="BC868" s="109"/>
      <c r="BD868" s="109"/>
      <c r="BE868" s="109"/>
      <c r="BF868" s="109"/>
      <c r="BG868" s="109"/>
    </row>
    <row r="869" spans="1:59" ht="14.25" customHeight="1">
      <c r="A869" s="83"/>
      <c r="B869" s="83"/>
      <c r="C869" s="242"/>
      <c r="D869" s="83"/>
      <c r="E869" s="83"/>
      <c r="F869" s="83"/>
      <c r="G869" s="83"/>
      <c r="H869" s="83"/>
      <c r="I869" s="83"/>
      <c r="J869" s="83"/>
      <c r="K869" s="83"/>
      <c r="L869" s="83"/>
      <c r="M869" s="83"/>
      <c r="N869" s="83"/>
      <c r="O869" s="83"/>
      <c r="P869" s="83"/>
      <c r="Q869" s="83"/>
      <c r="R869" s="83"/>
      <c r="S869" s="83"/>
      <c r="T869" s="83"/>
      <c r="U869" s="83"/>
      <c r="V869" s="83"/>
      <c r="W869" s="83"/>
      <c r="X869" s="83"/>
      <c r="Y869" s="83"/>
      <c r="Z869" s="244"/>
      <c r="AA869" s="245"/>
      <c r="AB869" s="244"/>
      <c r="AC869" s="83"/>
      <c r="AD869" s="83"/>
      <c r="AE869" s="83"/>
      <c r="AF869" s="83"/>
      <c r="AG869" s="83"/>
      <c r="AH869" s="83"/>
      <c r="AI869" s="83"/>
      <c r="AJ869" s="83"/>
      <c r="AK869" s="83"/>
      <c r="AL869" s="83"/>
      <c r="AM869" s="250"/>
      <c r="AN869" s="34"/>
      <c r="AO869" s="109"/>
      <c r="AP869" s="109"/>
      <c r="AQ869" s="109"/>
      <c r="AR869" s="109"/>
      <c r="AS869" s="109"/>
      <c r="AT869" s="109"/>
      <c r="AU869" s="109"/>
      <c r="AV869" s="109"/>
      <c r="AW869" s="109"/>
      <c r="AX869" s="109"/>
      <c r="AY869" s="109"/>
      <c r="AZ869" s="109"/>
      <c r="BA869" s="109"/>
      <c r="BB869" s="109"/>
      <c r="BC869" s="109"/>
      <c r="BD869" s="109"/>
      <c r="BE869" s="109"/>
      <c r="BF869" s="109"/>
      <c r="BG869" s="109"/>
    </row>
    <row r="870" spans="1:59" ht="14.25" customHeight="1">
      <c r="A870" s="83"/>
      <c r="B870" s="83"/>
      <c r="C870" s="242"/>
      <c r="D870" s="83"/>
      <c r="E870" s="83"/>
      <c r="F870" s="83"/>
      <c r="G870" s="83"/>
      <c r="H870" s="83"/>
      <c r="I870" s="83"/>
      <c r="J870" s="83"/>
      <c r="K870" s="83"/>
      <c r="L870" s="83"/>
      <c r="M870" s="83"/>
      <c r="N870" s="83"/>
      <c r="O870" s="83"/>
      <c r="P870" s="83"/>
      <c r="Q870" s="83"/>
      <c r="R870" s="83"/>
      <c r="S870" s="83"/>
      <c r="T870" s="83"/>
      <c r="U870" s="83"/>
      <c r="V870" s="83"/>
      <c r="W870" s="83"/>
      <c r="X870" s="83"/>
      <c r="Y870" s="83"/>
      <c r="Z870" s="244"/>
      <c r="AA870" s="245"/>
      <c r="AB870" s="244"/>
      <c r="AC870" s="83"/>
      <c r="AD870" s="83"/>
      <c r="AE870" s="83"/>
      <c r="AF870" s="83"/>
      <c r="AG870" s="83"/>
      <c r="AH870" s="83"/>
      <c r="AI870" s="83"/>
      <c r="AJ870" s="83"/>
      <c r="AK870" s="83"/>
      <c r="AL870" s="83"/>
      <c r="AM870" s="250"/>
      <c r="AN870" s="34"/>
      <c r="AO870" s="109"/>
      <c r="AP870" s="109"/>
      <c r="AQ870" s="109"/>
      <c r="AR870" s="109"/>
      <c r="AS870" s="109"/>
      <c r="AT870" s="109"/>
      <c r="AU870" s="109"/>
      <c r="AV870" s="109"/>
      <c r="AW870" s="109"/>
      <c r="AX870" s="109"/>
      <c r="AY870" s="109"/>
      <c r="AZ870" s="109"/>
      <c r="BA870" s="109"/>
      <c r="BB870" s="109"/>
      <c r="BC870" s="109"/>
      <c r="BD870" s="109"/>
      <c r="BE870" s="109"/>
      <c r="BF870" s="109"/>
      <c r="BG870" s="109"/>
    </row>
    <row r="871" spans="1:59" ht="14.25" customHeight="1">
      <c r="A871" s="83"/>
      <c r="B871" s="83"/>
      <c r="C871" s="242"/>
      <c r="D871" s="83"/>
      <c r="E871" s="83"/>
      <c r="F871" s="83"/>
      <c r="G871" s="83"/>
      <c r="H871" s="83"/>
      <c r="I871" s="83"/>
      <c r="J871" s="83"/>
      <c r="K871" s="83"/>
      <c r="L871" s="83"/>
      <c r="M871" s="83"/>
      <c r="N871" s="83"/>
      <c r="O871" s="83"/>
      <c r="P871" s="83"/>
      <c r="Q871" s="83"/>
      <c r="R871" s="83"/>
      <c r="S871" s="83"/>
      <c r="T871" s="83"/>
      <c r="U871" s="83"/>
      <c r="V871" s="83"/>
      <c r="W871" s="83"/>
      <c r="X871" s="83"/>
      <c r="Y871" s="83"/>
      <c r="Z871" s="244"/>
      <c r="AA871" s="245"/>
      <c r="AB871" s="244"/>
      <c r="AC871" s="83"/>
      <c r="AD871" s="83"/>
      <c r="AE871" s="83"/>
      <c r="AF871" s="83"/>
      <c r="AG871" s="83"/>
      <c r="AH871" s="83"/>
      <c r="AI871" s="83"/>
      <c r="AJ871" s="83"/>
      <c r="AK871" s="83"/>
      <c r="AL871" s="83"/>
      <c r="AM871" s="250"/>
      <c r="AN871" s="34"/>
      <c r="AO871" s="109"/>
      <c r="AP871" s="109"/>
      <c r="AQ871" s="109"/>
      <c r="AR871" s="109"/>
      <c r="AS871" s="109"/>
      <c r="AT871" s="109"/>
      <c r="AU871" s="109"/>
      <c r="AV871" s="109"/>
      <c r="AW871" s="109"/>
      <c r="AX871" s="109"/>
      <c r="AY871" s="109"/>
      <c r="AZ871" s="109"/>
      <c r="BA871" s="109"/>
      <c r="BB871" s="109"/>
      <c r="BC871" s="109"/>
      <c r="BD871" s="109"/>
      <c r="BE871" s="109"/>
      <c r="BF871" s="109"/>
      <c r="BG871" s="109"/>
    </row>
    <row r="872" spans="1:59" ht="14.25" customHeight="1">
      <c r="A872" s="83"/>
      <c r="B872" s="83"/>
      <c r="C872" s="242"/>
      <c r="D872" s="83"/>
      <c r="E872" s="83"/>
      <c r="F872" s="83"/>
      <c r="G872" s="83"/>
      <c r="H872" s="83"/>
      <c r="I872" s="83"/>
      <c r="J872" s="83"/>
      <c r="K872" s="83"/>
      <c r="L872" s="83"/>
      <c r="M872" s="83"/>
      <c r="N872" s="83"/>
      <c r="O872" s="83"/>
      <c r="P872" s="83"/>
      <c r="Q872" s="83"/>
      <c r="R872" s="83"/>
      <c r="S872" s="83"/>
      <c r="T872" s="83"/>
      <c r="U872" s="83"/>
      <c r="V872" s="83"/>
      <c r="W872" s="83"/>
      <c r="X872" s="83"/>
      <c r="Y872" s="83"/>
      <c r="Z872" s="244"/>
      <c r="AA872" s="245"/>
      <c r="AB872" s="244"/>
      <c r="AC872" s="83"/>
      <c r="AD872" s="83"/>
      <c r="AE872" s="83"/>
      <c r="AF872" s="83"/>
      <c r="AG872" s="83"/>
      <c r="AH872" s="83"/>
      <c r="AI872" s="83"/>
      <c r="AJ872" s="83"/>
      <c r="AK872" s="83"/>
      <c r="AL872" s="83"/>
      <c r="AM872" s="250"/>
      <c r="AN872" s="34"/>
      <c r="AO872" s="109"/>
      <c r="AP872" s="109"/>
      <c r="AQ872" s="109"/>
      <c r="AR872" s="109"/>
      <c r="AS872" s="109"/>
      <c r="AT872" s="109"/>
      <c r="AU872" s="109"/>
      <c r="AV872" s="109"/>
      <c r="AW872" s="109"/>
      <c r="AX872" s="109"/>
      <c r="AY872" s="109"/>
      <c r="AZ872" s="109"/>
      <c r="BA872" s="109"/>
      <c r="BB872" s="109"/>
      <c r="BC872" s="109"/>
      <c r="BD872" s="109"/>
      <c r="BE872" s="109"/>
      <c r="BF872" s="109"/>
      <c r="BG872" s="109"/>
    </row>
    <row r="873" spans="1:59" ht="14.25" customHeight="1">
      <c r="A873" s="83"/>
      <c r="B873" s="83"/>
      <c r="C873" s="242"/>
      <c r="D873" s="83"/>
      <c r="E873" s="83"/>
      <c r="F873" s="83"/>
      <c r="G873" s="83"/>
      <c r="H873" s="83"/>
      <c r="I873" s="83"/>
      <c r="J873" s="83"/>
      <c r="K873" s="83"/>
      <c r="L873" s="83"/>
      <c r="M873" s="83"/>
      <c r="N873" s="83"/>
      <c r="O873" s="83"/>
      <c r="P873" s="83"/>
      <c r="Q873" s="83"/>
      <c r="R873" s="83"/>
      <c r="S873" s="83"/>
      <c r="T873" s="83"/>
      <c r="U873" s="83"/>
      <c r="V873" s="83"/>
      <c r="W873" s="83"/>
      <c r="X873" s="83"/>
      <c r="Y873" s="83"/>
      <c r="Z873" s="244"/>
      <c r="AA873" s="245"/>
      <c r="AB873" s="244"/>
      <c r="AC873" s="83"/>
      <c r="AD873" s="83"/>
      <c r="AE873" s="83"/>
      <c r="AF873" s="83"/>
      <c r="AG873" s="83"/>
      <c r="AH873" s="83"/>
      <c r="AI873" s="83"/>
      <c r="AJ873" s="83"/>
      <c r="AK873" s="83"/>
      <c r="AL873" s="83"/>
      <c r="AM873" s="250"/>
      <c r="AN873" s="34"/>
      <c r="AO873" s="109"/>
      <c r="AP873" s="109"/>
      <c r="AQ873" s="109"/>
      <c r="AR873" s="109"/>
      <c r="AS873" s="109"/>
      <c r="AT873" s="109"/>
      <c r="AU873" s="109"/>
      <c r="AV873" s="109"/>
      <c r="AW873" s="109"/>
      <c r="AX873" s="109"/>
      <c r="AY873" s="109"/>
      <c r="AZ873" s="109"/>
      <c r="BA873" s="109"/>
      <c r="BB873" s="109"/>
      <c r="BC873" s="109"/>
      <c r="BD873" s="109"/>
      <c r="BE873" s="109"/>
      <c r="BF873" s="109"/>
      <c r="BG873" s="109"/>
    </row>
  </sheetData>
  <mergeCells count="1">
    <mergeCell ref="C1:D2"/>
  </mergeCells>
  <dataValidations count="14">
    <dataValidation type="decimal" allowBlank="1" showErrorMessage="1" sqref="M1:M873" xr:uid="{00000000-0002-0000-0700-000002000000}">
      <formula1>0</formula1>
      <formula2>19000000000000</formula2>
    </dataValidation>
    <dataValidation type="list" allowBlank="1" showErrorMessage="1" sqref="H9:H210" xr:uid="{00000000-0002-0000-0700-000005000000}">
      <formula1>INDIRECT(G9)</formula1>
    </dataValidation>
    <dataValidation type="decimal" allowBlank="1" showErrorMessage="1" sqref="U1:U873" xr:uid="{00000000-0002-0000-0700-000007000000}">
      <formula1>0</formula1>
      <formula2>24</formula2>
    </dataValidation>
    <dataValidation type="decimal" allowBlank="1" showErrorMessage="1" sqref="S1:S6 S8:S873" xr:uid="{00000000-0002-0000-0700-000008000000}">
      <formula1>0</formula1>
      <formula2>20500</formula2>
    </dataValidation>
    <dataValidation type="decimal" allowBlank="1" showErrorMessage="1" sqref="K1:K873" xr:uid="{00000000-0002-0000-0700-000009000000}">
      <formula1>1900</formula1>
      <formula2>2040</formula2>
    </dataValidation>
    <dataValidation type="decimal" allowBlank="1" showErrorMessage="1" sqref="C3:C873" xr:uid="{00000000-0002-0000-0700-00000B000000}">
      <formula1>0</formula1>
      <formula2>999999999999</formula2>
    </dataValidation>
    <dataValidation type="decimal" allowBlank="1" showErrorMessage="1" sqref="N9:N19" xr:uid="{00000000-0002-0000-0700-00000C000000}">
      <formula1>1000000</formula1>
      <formula2>99999999</formula2>
    </dataValidation>
    <dataValidation type="date" allowBlank="1" showErrorMessage="1" sqref="B9:B19" xr:uid="{00000000-0002-0000-0700-00000F000000}">
      <formula1>43831</formula1>
      <formula2>73415</formula2>
    </dataValidation>
    <dataValidation type="decimal" allowBlank="1" showErrorMessage="1" sqref="W1:W6 W8:W873" xr:uid="{00000000-0002-0000-0700-000010000000}">
      <formula1>0</formula1>
      <formula2>12</formula2>
    </dataValidation>
    <dataValidation type="decimal" operator="lessThanOrEqual" allowBlank="1" showErrorMessage="1" sqref="X1:X873" xr:uid="{00000000-0002-0000-0700-000011000000}">
      <formula1>6</formula1>
    </dataValidation>
    <dataValidation type="list" allowBlank="1" showErrorMessage="1" sqref="H211:H873" xr:uid="{00000000-0002-0000-0700-000013000000}">
      <formula1>INDIRECT(#REF!)</formula1>
    </dataValidation>
    <dataValidation type="list" allowBlank="1" showErrorMessage="1" sqref="G9:G255" xr:uid="{00000000-0002-0000-0700-000015000000}">
      <formula1>Departamento</formula1>
    </dataValidation>
    <dataValidation type="date" allowBlank="1" showErrorMessage="1" sqref="P9:P873" xr:uid="{00000000-0002-0000-0700-000016000000}">
      <formula1>1</formula1>
      <formula2>43831</formula2>
    </dataValidation>
    <dataValidation type="date" allowBlank="1" showErrorMessage="1" sqref="P1:Q6 P7" xr:uid="{00000000-0002-0000-0700-000017000000}">
      <formula1>32874</formula1>
      <formula2>43831</formula2>
    </dataValidation>
  </dataValidations>
  <hyperlinks>
    <hyperlink ref="I8" location="'Códigos'!D1" display="Ver código" xr:uid="{00000000-0004-0000-0700-000000000000}"/>
    <hyperlink ref="J8" location="Google_Sheet_Link_823225195" display="Ver código" xr:uid="{00000000-0004-0000-0700-000001000000}"/>
    <hyperlink ref="Q8" location="Google_Sheet_Link_1686853593" display="Ver código" xr:uid="{00000000-0004-0000-0700-000002000000}"/>
    <hyperlink ref="R8" location="Google_Sheet_Link_725282526" display="Ver código" xr:uid="{00000000-0004-0000-0700-000003000000}"/>
    <hyperlink ref="T8" location="Google_Sheet_Link_1447345149" display="Ver código" xr:uid="{00000000-0004-0000-0700-000004000000}"/>
    <hyperlink ref="Z8" r:id="rId1" xr:uid="{00000000-0004-0000-0700-000005000000}"/>
    <hyperlink ref="AB8" r:id="rId2" xr:uid="{00000000-0004-0000-0700-000006000000}"/>
    <hyperlink ref="AD8" location="Google_Sheet_Link_581445336" display="Ver código" xr:uid="{00000000-0004-0000-0700-000007000000}"/>
    <hyperlink ref="AE8" location="Google_Sheet_Link_482369720" display="Ver código" xr:uid="{00000000-0004-0000-0700-000008000000}"/>
    <hyperlink ref="AF8" location="Google_Sheet_Link_1991594943" display="Ver código" xr:uid="{00000000-0004-0000-0700-000009000000}"/>
  </hyperlinks>
  <pageMargins left="0.7" right="0.7" top="0.75" bottom="0.75" header="0" footer="0"/>
  <pageSetup orientation="landscape"/>
  <drawing r:id="rId3"/>
  <legacyDrawing r:id="rId4"/>
  <extLst>
    <ext xmlns:x14="http://schemas.microsoft.com/office/spreadsheetml/2009/9/main" uri="{CCE6A557-97BC-4b89-ADB6-D9C93CAAB3DF}">
      <x14:dataValidations xmlns:xm="http://schemas.microsoft.com/office/excel/2006/main" count="13">
        <x14:dataValidation type="list" allowBlank="1" showErrorMessage="1" xr:uid="{00000000-0002-0000-0700-000000000000}">
          <x14:formula1>
            <xm:f>Códigos!$A$37:$A$38</xm:f>
          </x14:formula1>
          <xm:sqref>AD9:AD14 AD16:AD19</xm:sqref>
        </x14:dataValidation>
        <x14:dataValidation type="list" allowBlank="1" showErrorMessage="1" xr:uid="{00000000-0002-0000-0700-000001000000}">
          <x14:formula1>
            <xm:f>Códigos!$G:$G</xm:f>
          </x14:formula1>
          <xm:sqref>J7:J873</xm:sqref>
        </x14:dataValidation>
        <x14:dataValidation type="list" allowBlank="1" showErrorMessage="1" xr:uid="{00000000-0002-0000-0700-000003000000}">
          <x14:formula1>
            <xm:f>Códigos!$D$2:$D$22</xm:f>
          </x14:formula1>
          <xm:sqref>I7:I873</xm:sqref>
        </x14:dataValidation>
        <x14:dataValidation type="list" allowBlank="1" showErrorMessage="1" xr:uid="{00000000-0002-0000-0700-000004000000}">
          <x14:formula1>
            <xm:f>'Tasas por grupo'!$B$13:$B$17</xm:f>
          </x14:formula1>
          <xm:sqref>AA7:AA8 AA512:AA873</xm:sqref>
        </x14:dataValidation>
        <x14:dataValidation type="list" allowBlank="1" showErrorMessage="1" xr:uid="{00000000-0002-0000-0700-000006000000}">
          <x14:formula1>
            <xm:f>Listas!$B$2:$B$20</xm:f>
          </x14:formula1>
          <xm:sqref>F9:F255 F256:G873</xm:sqref>
        </x14:dataValidation>
        <x14:dataValidation type="list" allowBlank="1" showErrorMessage="1" xr:uid="{00000000-0002-0000-0700-00000A000000}">
          <x14:formula1>
            <xm:f>'Tasas por grupo'!$E$13:$E$14</xm:f>
          </x14:formula1>
          <xm:sqref>AC1:AC873</xm:sqref>
        </x14:dataValidation>
        <x14:dataValidation type="list" allowBlank="1" showErrorMessage="1" xr:uid="{00000000-0002-0000-0700-00000D000000}">
          <x14:formula1>
            <xm:f>A!$A$17:$A$21</xm:f>
          </x14:formula1>
          <xm:sqref>V1:V873</xm:sqref>
        </x14:dataValidation>
        <x14:dataValidation type="list" allowBlank="1" showErrorMessage="1" xr:uid="{00000000-0002-0000-0700-00000E000000}">
          <x14:formula1>
            <xm:f>Códigos!$B$8:$B$12</xm:f>
          </x14:formula1>
          <xm:sqref>Q7:Q873</xm:sqref>
        </x14:dataValidation>
        <x14:dataValidation type="list" allowBlank="1" showErrorMessage="1" xr:uid="{00000000-0002-0000-0700-000012000000}">
          <x14:formula1>
            <xm:f>Códigos!$A$27:$A$28</xm:f>
          </x14:formula1>
          <xm:sqref>AF9:AF873</xm:sqref>
        </x14:dataValidation>
        <x14:dataValidation type="list" allowBlank="1" showErrorMessage="1" xr:uid="{00000000-0002-0000-0700-000014000000}">
          <x14:formula1>
            <xm:f>Códigos!$A$15:$A$16</xm:f>
          </x14:formula1>
          <xm:sqref>R1:R873</xm:sqref>
        </x14:dataValidation>
        <x14:dataValidation type="list" allowBlank="1" showErrorMessage="1" xr:uid="{00000000-0002-0000-0700-000018000000}">
          <x14:formula1>
            <xm:f>'Tasas por grupo'!$B$18</xm:f>
          </x14:formula1>
          <xm:sqref>AA9:AA511</xm:sqref>
        </x14:dataValidation>
        <x14:dataValidation type="list" allowBlank="1" showErrorMessage="1" xr:uid="{00000000-0002-0000-0700-000019000000}">
          <x14:formula1>
            <xm:f>'Tasas por grupo'!$B$5</xm:f>
          </x14:formula1>
          <xm:sqref>T1:T873</xm:sqref>
        </x14:dataValidation>
        <x14:dataValidation type="list" allowBlank="1" showErrorMessage="1" xr:uid="{00000000-0002-0000-0700-00001A000000}">
          <x14:formula1>
            <xm:f>Códigos!$A$32:$A$33</xm:f>
          </x14:formula1>
          <xm:sqref>AE9:AE873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X1000"/>
  <sheetViews>
    <sheetView workbookViewId="0"/>
  </sheetViews>
  <sheetFormatPr baseColWidth="10" defaultColWidth="12.625" defaultRowHeight="15" customHeight="1"/>
  <cols>
    <col min="1" max="1" width="10.625" customWidth="1"/>
    <col min="2" max="2" width="15.125" customWidth="1"/>
    <col min="3" max="3" width="19.125" customWidth="1"/>
    <col min="4" max="4" width="18.875" customWidth="1"/>
    <col min="5" max="5" width="14.125" customWidth="1"/>
    <col min="6" max="6" width="14" customWidth="1"/>
    <col min="7" max="11" width="13.625" hidden="1" customWidth="1"/>
    <col min="12" max="12" width="12.5" customWidth="1"/>
    <col min="13" max="14" width="10.625" customWidth="1"/>
    <col min="15" max="15" width="11.375" customWidth="1"/>
    <col min="16" max="17" width="10.625" customWidth="1"/>
    <col min="18" max="18" width="10" customWidth="1"/>
    <col min="19" max="19" width="10.625" customWidth="1"/>
    <col min="20" max="20" width="19.5" customWidth="1"/>
    <col min="21" max="23" width="10.625" hidden="1" customWidth="1"/>
    <col min="24" max="24" width="10.625" customWidth="1"/>
    <col min="25" max="25" width="13.375" hidden="1" customWidth="1"/>
    <col min="26" max="29" width="10" hidden="1" customWidth="1"/>
    <col min="30" max="30" width="12" customWidth="1"/>
    <col min="31" max="31" width="12" hidden="1" customWidth="1"/>
    <col min="32" max="32" width="10" hidden="1" customWidth="1"/>
    <col min="33" max="33" width="13.875" customWidth="1"/>
    <col min="34" max="34" width="10.625" customWidth="1"/>
    <col min="35" max="35" width="10.875" customWidth="1"/>
    <col min="36" max="36" width="10.625" customWidth="1"/>
    <col min="37" max="37" width="12.375" customWidth="1"/>
    <col min="38" max="38" width="12.5" customWidth="1"/>
    <col min="39" max="41" width="10.625" customWidth="1"/>
    <col min="42" max="42" width="17.875" customWidth="1"/>
    <col min="43" max="43" width="13.375" hidden="1" customWidth="1"/>
    <col min="44" max="48" width="10" hidden="1" customWidth="1"/>
    <col min="49" max="49" width="15.875" customWidth="1"/>
    <col min="50" max="50" width="12.5" hidden="1" customWidth="1"/>
  </cols>
  <sheetData>
    <row r="1" spans="1:50" ht="13.5" customHeight="1">
      <c r="A1" s="34"/>
      <c r="B1" s="34"/>
      <c r="C1" s="499" t="s">
        <v>230</v>
      </c>
      <c r="D1" s="500"/>
      <c r="E1" s="35"/>
      <c r="F1" s="34"/>
      <c r="G1" s="34"/>
      <c r="H1" s="34"/>
      <c r="I1" s="34"/>
      <c r="J1" s="34"/>
      <c r="K1" s="34"/>
      <c r="L1" s="34"/>
      <c r="M1" s="34"/>
      <c r="N1" s="34"/>
      <c r="O1" s="34"/>
      <c r="P1" s="34"/>
      <c r="Q1" s="34"/>
      <c r="R1" s="34"/>
      <c r="S1" s="36"/>
      <c r="T1" s="34"/>
      <c r="U1" s="251"/>
      <c r="V1" s="251"/>
      <c r="W1" s="251"/>
      <c r="X1" s="36"/>
      <c r="Y1" s="34"/>
      <c r="Z1" s="34"/>
      <c r="AA1" s="34"/>
      <c r="AB1" s="34"/>
      <c r="AC1" s="34"/>
      <c r="AD1" s="34"/>
      <c r="AG1" s="34"/>
      <c r="AH1" s="34"/>
      <c r="AI1" s="34"/>
      <c r="AJ1" s="34"/>
      <c r="AK1" s="34"/>
      <c r="AL1" s="34"/>
      <c r="AM1" s="34"/>
      <c r="AN1" s="34"/>
      <c r="AO1" s="34"/>
      <c r="AP1" s="34"/>
      <c r="AW1" s="34"/>
    </row>
    <row r="2" spans="1:50" ht="14.25" customHeight="1">
      <c r="A2" s="34"/>
      <c r="B2" s="34"/>
      <c r="C2" s="501"/>
      <c r="D2" s="502"/>
      <c r="E2" s="35"/>
      <c r="F2" s="34"/>
      <c r="G2" s="34"/>
      <c r="H2" s="34"/>
      <c r="I2" s="34"/>
      <c r="J2" s="34"/>
      <c r="K2" s="34"/>
      <c r="L2" s="34"/>
      <c r="M2" s="34"/>
      <c r="N2" s="34"/>
      <c r="O2" s="34"/>
      <c r="P2" s="34"/>
      <c r="Q2" s="34"/>
      <c r="R2" s="34"/>
      <c r="S2" s="36"/>
      <c r="T2" s="34"/>
      <c r="U2" s="251"/>
      <c r="V2" s="251"/>
      <c r="W2" s="251"/>
      <c r="X2" s="36"/>
      <c r="Y2" s="34"/>
      <c r="Z2" s="34"/>
      <c r="AA2" s="34"/>
      <c r="AB2" s="34"/>
      <c r="AC2" s="34"/>
      <c r="AD2" s="34"/>
      <c r="AF2" s="37"/>
      <c r="AG2" s="34"/>
      <c r="AH2" s="34"/>
      <c r="AI2" s="34"/>
      <c r="AJ2" s="34"/>
      <c r="AK2" s="34"/>
      <c r="AL2" s="34"/>
      <c r="AM2" s="34"/>
      <c r="AN2" s="34"/>
      <c r="AO2" s="34"/>
      <c r="AP2" s="34"/>
      <c r="AW2" s="34"/>
    </row>
    <row r="3" spans="1:50" ht="14.25" customHeight="1">
      <c r="A3" s="34"/>
      <c r="B3" s="34"/>
      <c r="C3" s="38" t="s">
        <v>33</v>
      </c>
      <c r="D3" s="39"/>
      <c r="E3" s="35"/>
      <c r="F3" s="34"/>
      <c r="G3" s="34"/>
      <c r="H3" s="34"/>
      <c r="I3" s="34"/>
      <c r="J3" s="34"/>
      <c r="K3" s="34"/>
      <c r="L3" s="34"/>
      <c r="M3" s="34"/>
      <c r="N3" s="34"/>
      <c r="O3" s="34"/>
      <c r="P3" s="34"/>
      <c r="Q3" s="34"/>
      <c r="R3" s="34"/>
      <c r="S3" s="36"/>
      <c r="T3" s="34"/>
      <c r="U3" s="251"/>
      <c r="V3" s="251"/>
      <c r="W3" s="251"/>
      <c r="X3" s="36"/>
      <c r="Y3" s="34"/>
      <c r="Z3" s="34"/>
      <c r="AA3" s="34"/>
      <c r="AB3" s="34"/>
      <c r="AC3" s="34"/>
      <c r="AD3" s="34"/>
      <c r="AF3" s="37"/>
      <c r="AG3" s="34"/>
      <c r="AH3" s="34"/>
      <c r="AI3" s="34"/>
      <c r="AJ3" s="34"/>
      <c r="AK3" s="34"/>
      <c r="AL3" s="34"/>
      <c r="AM3" s="34"/>
      <c r="AN3" s="34"/>
      <c r="AO3" s="34"/>
      <c r="AP3" s="34"/>
      <c r="AW3" s="34"/>
    </row>
    <row r="4" spans="1:50" ht="14.25" customHeight="1">
      <c r="A4" s="40" t="s">
        <v>231</v>
      </c>
      <c r="B4" s="34"/>
      <c r="C4" s="41" t="s">
        <v>35</v>
      </c>
      <c r="D4" s="42"/>
      <c r="E4" s="35"/>
      <c r="F4" s="34"/>
      <c r="G4" s="34"/>
      <c r="H4" s="34"/>
      <c r="I4" s="34"/>
      <c r="J4" s="34"/>
      <c r="K4" s="34"/>
      <c r="L4" s="34"/>
      <c r="M4" s="34"/>
      <c r="N4" s="34"/>
      <c r="O4" s="34"/>
      <c r="P4" s="34"/>
      <c r="Q4" s="34"/>
      <c r="R4" s="34"/>
      <c r="S4" s="36"/>
      <c r="T4" s="34"/>
      <c r="U4" s="509" t="s">
        <v>232</v>
      </c>
      <c r="V4" s="510"/>
      <c r="W4" s="511"/>
      <c r="X4" s="36"/>
      <c r="Y4" s="34"/>
      <c r="Z4" s="34"/>
      <c r="AA4" s="34"/>
      <c r="AB4" s="34"/>
      <c r="AC4" s="34"/>
      <c r="AD4" s="34"/>
      <c r="AF4" s="37"/>
      <c r="AG4" s="34"/>
      <c r="AH4" s="34"/>
      <c r="AI4" s="34"/>
      <c r="AJ4" s="34"/>
      <c r="AK4" s="34"/>
      <c r="AL4" s="34"/>
      <c r="AM4" s="34"/>
      <c r="AN4" s="34"/>
      <c r="AO4" s="34"/>
      <c r="AP4" s="34"/>
      <c r="AW4" s="34"/>
    </row>
    <row r="5" spans="1:50" ht="14.25" customHeight="1">
      <c r="A5" s="34"/>
      <c r="B5" s="34"/>
      <c r="C5" s="43" t="s">
        <v>37</v>
      </c>
      <c r="D5" s="42"/>
      <c r="E5" s="35"/>
      <c r="F5" s="34"/>
      <c r="G5" s="34"/>
      <c r="H5" s="34"/>
      <c r="I5" s="34"/>
      <c r="J5" s="34"/>
      <c r="K5" s="34"/>
      <c r="L5" s="34"/>
      <c r="M5" s="34"/>
      <c r="N5" s="34"/>
      <c r="O5" s="34"/>
      <c r="P5" s="34"/>
      <c r="Q5" s="34"/>
      <c r="R5" s="34"/>
      <c r="S5" s="36"/>
      <c r="T5" s="34"/>
      <c r="U5" s="251"/>
      <c r="V5" s="251"/>
      <c r="W5" s="251"/>
      <c r="X5" s="36"/>
      <c r="Y5" s="34"/>
      <c r="Z5" s="34"/>
      <c r="AA5" s="34"/>
      <c r="AB5" s="34"/>
      <c r="AC5" s="34"/>
      <c r="AD5" s="34"/>
      <c r="AF5" s="37"/>
      <c r="AG5" s="34"/>
      <c r="AH5" s="34"/>
      <c r="AI5" s="34"/>
      <c r="AJ5" s="34"/>
      <c r="AK5" s="34"/>
      <c r="AL5" s="34"/>
      <c r="AM5" s="34"/>
      <c r="AN5" s="34"/>
      <c r="AO5" s="34"/>
      <c r="AP5" s="34"/>
      <c r="AW5" s="34"/>
    </row>
    <row r="6" spans="1:50" ht="14.25" customHeight="1">
      <c r="A6" s="34"/>
      <c r="B6" s="34"/>
      <c r="C6" s="252" t="s">
        <v>39</v>
      </c>
      <c r="D6" s="253"/>
      <c r="E6" s="35"/>
      <c r="F6" s="34"/>
      <c r="G6" s="34"/>
      <c r="H6" s="34"/>
      <c r="I6" s="34"/>
      <c r="J6" s="34"/>
      <c r="K6" s="34"/>
      <c r="L6" s="34"/>
      <c r="M6" s="50"/>
      <c r="N6" s="51"/>
      <c r="O6" s="51"/>
      <c r="P6" s="51"/>
      <c r="Q6" s="51" t="s">
        <v>87</v>
      </c>
      <c r="R6" s="51"/>
      <c r="S6" s="254"/>
      <c r="T6" s="51"/>
      <c r="U6" s="255"/>
      <c r="V6" s="255"/>
      <c r="W6" s="255"/>
      <c r="X6" s="254"/>
      <c r="Y6" s="51"/>
      <c r="Z6" s="51"/>
      <c r="AA6" s="51"/>
      <c r="AB6" s="51"/>
      <c r="AC6" s="51"/>
      <c r="AD6" s="52"/>
      <c r="AF6" s="37"/>
      <c r="AG6" s="50"/>
      <c r="AH6" s="51"/>
      <c r="AI6" s="51"/>
      <c r="AJ6" s="51" t="s">
        <v>88</v>
      </c>
      <c r="AK6" s="51"/>
      <c r="AL6" s="51"/>
      <c r="AM6" s="51"/>
      <c r="AN6" s="51"/>
      <c r="AO6" s="51"/>
      <c r="AP6" s="51"/>
      <c r="AQ6" s="51"/>
      <c r="AR6" s="51"/>
      <c r="AS6" s="51"/>
      <c r="AT6" s="51"/>
      <c r="AU6" s="51"/>
      <c r="AV6" s="51"/>
      <c r="AW6" s="52"/>
    </row>
    <row r="7" spans="1:50" ht="14.25" customHeight="1">
      <c r="A7" s="53" t="s">
        <v>89</v>
      </c>
      <c r="B7" s="54" t="s">
        <v>90</v>
      </c>
      <c r="C7" s="54" t="s">
        <v>91</v>
      </c>
      <c r="D7" s="54" t="s">
        <v>92</v>
      </c>
      <c r="E7" s="55" t="s">
        <v>93</v>
      </c>
      <c r="F7" s="56" t="s">
        <v>94</v>
      </c>
      <c r="G7" s="54" t="s">
        <v>95</v>
      </c>
      <c r="H7" s="54"/>
      <c r="I7" s="54" t="s">
        <v>96</v>
      </c>
      <c r="J7" s="54" t="s">
        <v>97</v>
      </c>
      <c r="K7" s="54" t="s">
        <v>98</v>
      </c>
      <c r="L7" s="256" t="s">
        <v>99</v>
      </c>
      <c r="M7" s="257" t="s">
        <v>100</v>
      </c>
      <c r="N7" s="258" t="s">
        <v>101</v>
      </c>
      <c r="O7" s="259" t="s">
        <v>102</v>
      </c>
      <c r="P7" s="258" t="s">
        <v>103</v>
      </c>
      <c r="Q7" s="259" t="s">
        <v>104</v>
      </c>
      <c r="R7" s="260" t="s">
        <v>105</v>
      </c>
      <c r="S7" s="261" t="s">
        <v>106</v>
      </c>
      <c r="T7" s="259" t="s">
        <v>107</v>
      </c>
      <c r="U7" s="262" t="s">
        <v>108</v>
      </c>
      <c r="V7" s="262" t="s">
        <v>109</v>
      </c>
      <c r="W7" s="262" t="s">
        <v>110</v>
      </c>
      <c r="X7" s="263" t="s">
        <v>111</v>
      </c>
      <c r="Y7" s="264" t="s">
        <v>112</v>
      </c>
      <c r="Z7" s="264" t="s">
        <v>113</v>
      </c>
      <c r="AA7" s="264" t="s">
        <v>114</v>
      </c>
      <c r="AB7" s="264" t="s">
        <v>115</v>
      </c>
      <c r="AC7" s="264" t="s">
        <v>116</v>
      </c>
      <c r="AD7" s="265" t="s">
        <v>117</v>
      </c>
      <c r="AE7" s="266" t="s">
        <v>118</v>
      </c>
      <c r="AF7" s="66" t="s">
        <v>119</v>
      </c>
      <c r="AG7" s="67" t="s">
        <v>120</v>
      </c>
      <c r="AH7" s="68" t="s">
        <v>101</v>
      </c>
      <c r="AI7" s="54" t="s">
        <v>102</v>
      </c>
      <c r="AJ7" s="59" t="s">
        <v>103</v>
      </c>
      <c r="AK7" s="54" t="s">
        <v>227</v>
      </c>
      <c r="AL7" s="54" t="s">
        <v>233</v>
      </c>
      <c r="AM7" s="60" t="s">
        <v>105</v>
      </c>
      <c r="AN7" s="69" t="s">
        <v>106</v>
      </c>
      <c r="AO7" s="54" t="s">
        <v>122</v>
      </c>
      <c r="AP7" s="70" t="s">
        <v>111</v>
      </c>
      <c r="AQ7" s="63" t="s">
        <v>112</v>
      </c>
      <c r="AR7" s="63" t="s">
        <v>113</v>
      </c>
      <c r="AS7" s="63" t="s">
        <v>114</v>
      </c>
      <c r="AT7" s="63" t="s">
        <v>115</v>
      </c>
      <c r="AU7" s="63" t="s">
        <v>116</v>
      </c>
      <c r="AV7" s="267" t="s">
        <v>234</v>
      </c>
      <c r="AW7" s="64" t="s">
        <v>123</v>
      </c>
      <c r="AX7" s="71" t="s">
        <v>124</v>
      </c>
    </row>
    <row r="8" spans="1:50" ht="14.25" customHeight="1">
      <c r="A8" s="72" t="s">
        <v>125</v>
      </c>
      <c r="B8" s="72" t="s">
        <v>125</v>
      </c>
      <c r="C8" s="72" t="s">
        <v>126</v>
      </c>
      <c r="D8" s="72" t="s">
        <v>126</v>
      </c>
      <c r="E8" s="73" t="s">
        <v>125</v>
      </c>
      <c r="F8" s="73" t="s">
        <v>127</v>
      </c>
      <c r="G8" s="74"/>
      <c r="H8" s="74"/>
      <c r="I8" s="74"/>
      <c r="J8" s="74"/>
      <c r="K8" s="74"/>
      <c r="L8" s="75" t="s">
        <v>128</v>
      </c>
      <c r="M8" s="72" t="s">
        <v>125</v>
      </c>
      <c r="N8" s="75" t="s">
        <v>128</v>
      </c>
      <c r="O8" s="72" t="s">
        <v>125</v>
      </c>
      <c r="P8" s="72" t="s">
        <v>129</v>
      </c>
      <c r="Q8" s="72" t="s">
        <v>125</v>
      </c>
      <c r="R8" s="72" t="s">
        <v>125</v>
      </c>
      <c r="S8" s="268" t="s">
        <v>156</v>
      </c>
      <c r="T8" s="76" t="s">
        <v>129</v>
      </c>
      <c r="U8" s="269"/>
      <c r="V8" s="269"/>
      <c r="W8" s="269"/>
      <c r="X8" s="270" t="s">
        <v>156</v>
      </c>
      <c r="Y8" s="75"/>
      <c r="Z8" s="75"/>
      <c r="AA8" s="75"/>
      <c r="AB8" s="75"/>
      <c r="AC8" s="75"/>
      <c r="AD8" s="271"/>
      <c r="AE8" s="272"/>
      <c r="AF8" s="273"/>
      <c r="AG8" s="271"/>
      <c r="AH8" s="274"/>
      <c r="AI8" s="271"/>
      <c r="AJ8" s="271"/>
      <c r="AK8" s="271"/>
      <c r="AL8" s="271"/>
      <c r="AM8" s="271"/>
      <c r="AN8" s="275"/>
      <c r="AO8" s="271"/>
      <c r="AP8" s="271"/>
      <c r="AQ8" s="271"/>
      <c r="AR8" s="271"/>
      <c r="AS8" s="271"/>
      <c r="AT8" s="271"/>
      <c r="AU8" s="271"/>
      <c r="AV8" s="271"/>
      <c r="AW8" s="271"/>
      <c r="AX8" s="78"/>
    </row>
    <row r="9" spans="1:50" ht="14.25" customHeight="1">
      <c r="A9" s="79"/>
      <c r="B9" s="79"/>
      <c r="C9" s="80"/>
      <c r="D9" s="80"/>
      <c r="E9" s="79"/>
      <c r="F9" s="81"/>
      <c r="G9" s="82" t="str">
        <f t="shared" ref="G9:G208" si="0">+IFERROR(ROUND((D9-C9)/(H9),0),"")</f>
        <v/>
      </c>
      <c r="H9" s="82">
        <f t="shared" ref="H9:H208" si="1">+IFERROR(IF(P9="mensual",(30.4166666666667),IF(P9="bimestral",(60.8333333333333),IF(P9="trimestral",(91.25),IF(P9="semestral",(182.5),IF(P9="anual",(365),0))))),"")</f>
        <v>0</v>
      </c>
      <c r="I9" s="82">
        <f t="shared" ref="I9:I208" si="2">+IF(G9&lt;Q9,G9,Q9)</f>
        <v>0</v>
      </c>
      <c r="J9" s="82">
        <f t="shared" ref="J9:J208" si="3">+Q9-I9</f>
        <v>0</v>
      </c>
      <c r="K9" s="82" t="str">
        <f t="shared" ref="K9:K208" si="4">+IFERROR(ROUND(IF(G9-Q9&gt;0,G9-Q9,0),0),"")</f>
        <v/>
      </c>
      <c r="L9" s="82"/>
      <c r="M9" s="84"/>
      <c r="N9" s="85"/>
      <c r="O9" s="79"/>
      <c r="P9" s="276"/>
      <c r="Q9" s="79"/>
      <c r="R9" s="86" t="str">
        <f t="shared" ref="R9:R208" si="5">IFERROR(IF(O9+Q9=0,"",O9+Q9),"")</f>
        <v/>
      </c>
      <c r="S9" s="277"/>
      <c r="T9" s="88"/>
      <c r="U9" s="278" t="str">
        <f t="shared" ref="U9:U208" si="6">IF(T9="1- Capital de trabajo",10,IF(T9="2- Reperfilamiento",20,IF(T9="3- Sectores más afectados",30,IF(T9="4- Capital de Inversión",40,IF(T9="5- Capital de Trabajo Post Covid",50,IF(T9="6- Capital de trabajo 1% UI",60,""))))))</f>
        <v/>
      </c>
      <c r="V9" s="278" t="str">
        <f t="shared" ref="V9:V208" si="7">IF(N9="UYU",1,IF(N9="UI",2,IF(N9="USD",3,"")))</f>
        <v/>
      </c>
      <c r="W9" s="278" t="e">
        <f t="shared" ref="W9:W208" si="8">+U9+V9</f>
        <v>#VALUE!</v>
      </c>
      <c r="X9" s="223" t="str">
        <f t="shared" ref="X9:X208" si="9">IF(AND(T9="1- Capital de trabajo",N9="UYU"),23%,IF(AND(T9="1- Capital de trabajo",N9="UI"),7.5%,IF(AND(T9="2- Reperfilamiento",N9="UYU"),15%,IF(AND(T9="2- Reperfilamiento",N9="UI"),4.5%,IF(AND(T9="3- Sectores más afectados",N9="UYU"),23%,IF(AND(T9="3- Sectores más afectados",N9="UI"),7.5%,IF(AND(T9="3- Sectores más afectados",N9="USD"),6.5%,IF(AND(T9="4- Capital de Inversión",N9="UYU"),15%,IF(AND(T9="4- Capital de Inversión",N9="UI"),6%,IF(AND(T9="4- Capital de Inversión",N9="USD"),5%,IF(AND(T9="5- Capital de Trabajo Post Covid",N9="UYU"),15%,IF(AND(T9="5- Capital de Trabajo Post Covid",N9="UI"),5%,IF(T9="6- Capital de trabajo 1% UI",8%,"")))))))))))))</f>
        <v/>
      </c>
      <c r="Y9" s="90" t="str">
        <f t="shared" ref="Y9:Y208" si="10">IFERROR(((1+X9)^(IF(P9="Mensual",1,IF(P9="Bimestral",2,IF(P9="trimestral",3,IF(P9="semestral",6,IF(P9="Anual",12,"error")))))/12)-1),"")</f>
        <v/>
      </c>
      <c r="Z9" s="91" t="str">
        <f t="shared" ref="Z9:Z208" si="11">IFERROR(((1-(1/((1+Y9)^(O9))))/Y9),"")</f>
        <v/>
      </c>
      <c r="AA9" s="92" t="str">
        <f t="shared" ref="AA9:AA208" si="12">+IFERROR((M9/Z9),"")</f>
        <v/>
      </c>
      <c r="AB9" s="93" t="str">
        <f t="shared" ref="AB9:AB208" si="13">+IFERROR((AA9*O9),"")</f>
        <v/>
      </c>
      <c r="AC9" s="93" t="str">
        <f t="shared" ref="AC9:AC208" si="14">IFERROR((M9*((1+X9)^((365/((IF(P9="Mensual",12,IF(P9="bimestral",6,IF(P9="trimestral",4,IF(P9="semestral",2,IF(P9="anual",1,"error"))))))))/365)-1)*Q9),"")</f>
        <v/>
      </c>
      <c r="AD9" s="94" t="str">
        <f t="shared" ref="AD9:AD208" si="15">+IFERROR(IF(Q9&gt;0,(AC9+(AB9-M9)),(AB9-M9)),"")</f>
        <v/>
      </c>
      <c r="AE9" s="95">
        <f t="shared" ref="AE9:AE208" si="16">IFERROR((M9*((1+X9)^((365/((IF(P9="Mensual",12,IF(P9="bimestral",6,IF(P9="trimestral",4,IF(P9="semestral",2,IF(P9="anual",1,"error"))))))))/365)-1)*J9),0)</f>
        <v>0</v>
      </c>
      <c r="AF9" s="96">
        <f t="shared" ref="AF9:AF208" si="17">IFERROR(-CUMIPMT(Y9,O9,M9,K9+1,O9,0)+AE9,0)</f>
        <v>0</v>
      </c>
      <c r="AG9" s="84"/>
      <c r="AH9" s="86" t="str">
        <f t="shared" ref="AH9:AH208" si="18">+IFERROR(IF(N9="","",N9),"")</f>
        <v/>
      </c>
      <c r="AI9" s="79"/>
      <c r="AJ9" s="85"/>
      <c r="AK9" s="79"/>
      <c r="AL9" s="79"/>
      <c r="AM9" s="86" t="str">
        <f t="shared" ref="AM9:AM208" si="19">IFERROR(IF(AI9+AK9=0,"",AI9+AK9),"")</f>
        <v/>
      </c>
      <c r="AN9" s="97"/>
      <c r="AO9" s="88"/>
      <c r="AP9" s="98" t="str">
        <f t="shared" ref="AP9:AP208" si="20">+X9</f>
        <v/>
      </c>
      <c r="AQ9" s="90" t="str">
        <f t="shared" ref="AQ9:AQ208" si="21">IFERROR(((1+X9)^(IF(AJ9="Mensual",1,IF(AJ9="Bimestral",2,IF(AJ9="trimestral",3,IF(AJ9="semestral",6,IF(AJ9="Anual",12,"error")))))/12)-1),"")</f>
        <v/>
      </c>
      <c r="AR9" s="91" t="str">
        <f t="shared" ref="AR9:AR208" si="22">IFERROR(((1-(1/((1+AQ9)^(AI9))))/AQ9),"")</f>
        <v/>
      </c>
      <c r="AS9" s="92" t="str">
        <f t="shared" ref="AS9:AS208" si="23">+IFERROR((AG9/AR9),"")</f>
        <v/>
      </c>
      <c r="AT9" s="93" t="str">
        <f t="shared" ref="AT9:AT208" si="24">+IFERROR((AS9*AI9),"")</f>
        <v/>
      </c>
      <c r="AU9" s="93" t="str">
        <f t="shared" ref="AU9:AU208" si="25">IFERROR((AG9*((1+AP9)^((365/((IF(AJ9="Mensual",12,IF(AJ9="bimestral",6,IF(AJ9="trimestral",4,IF(AJ9="semestral",2,IF(AJ9="anual",1,"error"))))))))/365)-1)*AK9),"")</f>
        <v/>
      </c>
      <c r="AV9" s="279" t="str">
        <f t="shared" ref="AV9:AV208" si="26">IFERROR((AG9*((1+AN9)^((365/((IF(AJ9="Mensual",12,IF(AJ9="bimestral",6,IF(AJ9="trimestral",4,IF(AJ9="semestral",2,IF(AJ9="anual",1,"error"))))))))/365)-1)*AL9),"")</f>
        <v/>
      </c>
      <c r="AW9" s="94" t="str">
        <f t="shared" ref="AW9:AW208" si="27">+IFERROR(IF(AK9&gt;0,(AU9+AV9+(AT9-AG9)),(AT9-AG9))-AF9,"")</f>
        <v/>
      </c>
      <c r="AX9" s="99" t="str">
        <f>+IF(A9="","",IF(F9="",70,VLOOKUP(L9,Hoja2!A:D,4,0)))</f>
        <v/>
      </c>
    </row>
    <row r="10" spans="1:50" ht="14.25" customHeight="1">
      <c r="A10" s="79"/>
      <c r="B10" s="79"/>
      <c r="C10" s="80"/>
      <c r="D10" s="80"/>
      <c r="E10" s="79"/>
      <c r="F10" s="100"/>
      <c r="G10" s="82" t="str">
        <f t="shared" si="0"/>
        <v/>
      </c>
      <c r="H10" s="82">
        <f t="shared" si="1"/>
        <v>0</v>
      </c>
      <c r="I10" s="82">
        <f t="shared" si="2"/>
        <v>0</v>
      </c>
      <c r="J10" s="82">
        <f t="shared" si="3"/>
        <v>0</v>
      </c>
      <c r="K10" s="82" t="str">
        <f t="shared" si="4"/>
        <v/>
      </c>
      <c r="L10" s="85"/>
      <c r="M10" s="84"/>
      <c r="N10" s="85"/>
      <c r="O10" s="79"/>
      <c r="P10" s="85"/>
      <c r="Q10" s="79"/>
      <c r="R10" s="86" t="str">
        <f t="shared" si="5"/>
        <v/>
      </c>
      <c r="S10" s="87"/>
      <c r="T10" s="88"/>
      <c r="U10" s="278" t="str">
        <f t="shared" si="6"/>
        <v/>
      </c>
      <c r="V10" s="278" t="str">
        <f t="shared" si="7"/>
        <v/>
      </c>
      <c r="W10" s="278" t="e">
        <f t="shared" si="8"/>
        <v>#VALUE!</v>
      </c>
      <c r="X10" s="223" t="str">
        <f t="shared" si="9"/>
        <v/>
      </c>
      <c r="Y10" s="90" t="str">
        <f t="shared" si="10"/>
        <v/>
      </c>
      <c r="Z10" s="91" t="str">
        <f t="shared" si="11"/>
        <v/>
      </c>
      <c r="AA10" s="92" t="str">
        <f t="shared" si="12"/>
        <v/>
      </c>
      <c r="AB10" s="93" t="str">
        <f t="shared" si="13"/>
        <v/>
      </c>
      <c r="AC10" s="93" t="str">
        <f t="shared" si="14"/>
        <v/>
      </c>
      <c r="AD10" s="94" t="str">
        <f t="shared" si="15"/>
        <v/>
      </c>
      <c r="AE10" s="95">
        <f t="shared" si="16"/>
        <v>0</v>
      </c>
      <c r="AF10" s="96">
        <f t="shared" si="17"/>
        <v>0</v>
      </c>
      <c r="AG10" s="84"/>
      <c r="AH10" s="86" t="str">
        <f t="shared" si="18"/>
        <v/>
      </c>
      <c r="AI10" s="79"/>
      <c r="AJ10" s="85"/>
      <c r="AK10" s="79"/>
      <c r="AL10" s="79"/>
      <c r="AM10" s="86" t="str">
        <f t="shared" si="19"/>
        <v/>
      </c>
      <c r="AN10" s="97"/>
      <c r="AO10" s="88"/>
      <c r="AP10" s="98" t="str">
        <f t="shared" si="20"/>
        <v/>
      </c>
      <c r="AQ10" s="90" t="str">
        <f t="shared" si="21"/>
        <v/>
      </c>
      <c r="AR10" s="91" t="str">
        <f t="shared" si="22"/>
        <v/>
      </c>
      <c r="AS10" s="92" t="str">
        <f t="shared" si="23"/>
        <v/>
      </c>
      <c r="AT10" s="93" t="str">
        <f t="shared" si="24"/>
        <v/>
      </c>
      <c r="AU10" s="93" t="str">
        <f t="shared" si="25"/>
        <v/>
      </c>
      <c r="AV10" s="279" t="str">
        <f t="shared" si="26"/>
        <v/>
      </c>
      <c r="AW10" s="94" t="str">
        <f t="shared" si="27"/>
        <v/>
      </c>
      <c r="AX10" s="99" t="str">
        <f>+IF(A10="","",IF(F10="",70,VLOOKUP(L10,Hoja2!A:D,4,0)))</f>
        <v/>
      </c>
    </row>
    <row r="11" spans="1:50" ht="14.25" customHeight="1">
      <c r="A11" s="79"/>
      <c r="B11" s="79"/>
      <c r="C11" s="80"/>
      <c r="D11" s="80"/>
      <c r="E11" s="79"/>
      <c r="F11" s="79"/>
      <c r="G11" s="82" t="str">
        <f t="shared" si="0"/>
        <v/>
      </c>
      <c r="H11" s="82">
        <f t="shared" si="1"/>
        <v>0</v>
      </c>
      <c r="I11" s="82">
        <f t="shared" si="2"/>
        <v>0</v>
      </c>
      <c r="J11" s="82">
        <f t="shared" si="3"/>
        <v>0</v>
      </c>
      <c r="K11" s="82" t="str">
        <f t="shared" si="4"/>
        <v/>
      </c>
      <c r="L11" s="85"/>
      <c r="M11" s="84"/>
      <c r="N11" s="85"/>
      <c r="O11" s="79"/>
      <c r="P11" s="85"/>
      <c r="Q11" s="79"/>
      <c r="R11" s="86" t="str">
        <f t="shared" si="5"/>
        <v/>
      </c>
      <c r="S11" s="97"/>
      <c r="T11" s="88"/>
      <c r="U11" s="278" t="str">
        <f t="shared" si="6"/>
        <v/>
      </c>
      <c r="V11" s="278" t="str">
        <f t="shared" si="7"/>
        <v/>
      </c>
      <c r="W11" s="278" t="e">
        <f t="shared" si="8"/>
        <v>#VALUE!</v>
      </c>
      <c r="X11" s="223" t="str">
        <f t="shared" si="9"/>
        <v/>
      </c>
      <c r="Y11" s="90" t="str">
        <f t="shared" si="10"/>
        <v/>
      </c>
      <c r="Z11" s="91" t="str">
        <f t="shared" si="11"/>
        <v/>
      </c>
      <c r="AA11" s="92" t="str">
        <f t="shared" si="12"/>
        <v/>
      </c>
      <c r="AB11" s="93" t="str">
        <f t="shared" si="13"/>
        <v/>
      </c>
      <c r="AC11" s="93" t="str">
        <f t="shared" si="14"/>
        <v/>
      </c>
      <c r="AD11" s="94" t="str">
        <f t="shared" si="15"/>
        <v/>
      </c>
      <c r="AE11" s="95">
        <f t="shared" si="16"/>
        <v>0</v>
      </c>
      <c r="AF11" s="96">
        <f t="shared" si="17"/>
        <v>0</v>
      </c>
      <c r="AG11" s="84"/>
      <c r="AH11" s="86" t="str">
        <f t="shared" si="18"/>
        <v/>
      </c>
      <c r="AI11" s="79"/>
      <c r="AJ11" s="85"/>
      <c r="AK11" s="79"/>
      <c r="AL11" s="79"/>
      <c r="AM11" s="86" t="str">
        <f t="shared" si="19"/>
        <v/>
      </c>
      <c r="AN11" s="97"/>
      <c r="AO11" s="88"/>
      <c r="AP11" s="98" t="str">
        <f t="shared" si="20"/>
        <v/>
      </c>
      <c r="AQ11" s="90" t="str">
        <f t="shared" si="21"/>
        <v/>
      </c>
      <c r="AR11" s="91" t="str">
        <f t="shared" si="22"/>
        <v/>
      </c>
      <c r="AS11" s="92" t="str">
        <f t="shared" si="23"/>
        <v/>
      </c>
      <c r="AT11" s="93" t="str">
        <f t="shared" si="24"/>
        <v/>
      </c>
      <c r="AU11" s="93" t="str">
        <f t="shared" si="25"/>
        <v/>
      </c>
      <c r="AV11" s="279" t="str">
        <f t="shared" si="26"/>
        <v/>
      </c>
      <c r="AW11" s="94" t="str">
        <f t="shared" si="27"/>
        <v/>
      </c>
      <c r="AX11" s="99" t="str">
        <f>+IF(A11="","",IF(F11="",70,VLOOKUP(L11,Hoja2!A:D,4,0)))</f>
        <v/>
      </c>
    </row>
    <row r="12" spans="1:50" ht="14.25" customHeight="1">
      <c r="A12" s="79"/>
      <c r="B12" s="79"/>
      <c r="C12" s="80"/>
      <c r="D12" s="80"/>
      <c r="E12" s="79"/>
      <c r="F12" s="79"/>
      <c r="G12" s="82" t="str">
        <f t="shared" si="0"/>
        <v/>
      </c>
      <c r="H12" s="82">
        <f t="shared" si="1"/>
        <v>0</v>
      </c>
      <c r="I12" s="82">
        <f t="shared" si="2"/>
        <v>0</v>
      </c>
      <c r="J12" s="82">
        <f t="shared" si="3"/>
        <v>0</v>
      </c>
      <c r="K12" s="82" t="str">
        <f t="shared" si="4"/>
        <v/>
      </c>
      <c r="L12" s="85"/>
      <c r="M12" s="84"/>
      <c r="N12" s="85"/>
      <c r="O12" s="79"/>
      <c r="P12" s="85"/>
      <c r="Q12" s="79"/>
      <c r="R12" s="86" t="str">
        <f t="shared" si="5"/>
        <v/>
      </c>
      <c r="S12" s="87"/>
      <c r="T12" s="88"/>
      <c r="U12" s="278" t="str">
        <f t="shared" si="6"/>
        <v/>
      </c>
      <c r="V12" s="278" t="str">
        <f t="shared" si="7"/>
        <v/>
      </c>
      <c r="W12" s="278" t="e">
        <f t="shared" si="8"/>
        <v>#VALUE!</v>
      </c>
      <c r="X12" s="223" t="str">
        <f t="shared" si="9"/>
        <v/>
      </c>
      <c r="Y12" s="90" t="str">
        <f t="shared" si="10"/>
        <v/>
      </c>
      <c r="Z12" s="91" t="str">
        <f t="shared" si="11"/>
        <v/>
      </c>
      <c r="AA12" s="92" t="str">
        <f t="shared" si="12"/>
        <v/>
      </c>
      <c r="AB12" s="93" t="str">
        <f t="shared" si="13"/>
        <v/>
      </c>
      <c r="AC12" s="93" t="str">
        <f t="shared" si="14"/>
        <v/>
      </c>
      <c r="AD12" s="94" t="str">
        <f t="shared" si="15"/>
        <v/>
      </c>
      <c r="AE12" s="95">
        <f t="shared" si="16"/>
        <v>0</v>
      </c>
      <c r="AF12" s="96">
        <f t="shared" si="17"/>
        <v>0</v>
      </c>
      <c r="AG12" s="84"/>
      <c r="AH12" s="86" t="str">
        <f t="shared" si="18"/>
        <v/>
      </c>
      <c r="AI12" s="79"/>
      <c r="AJ12" s="85"/>
      <c r="AK12" s="79"/>
      <c r="AL12" s="79"/>
      <c r="AM12" s="86" t="str">
        <f t="shared" si="19"/>
        <v/>
      </c>
      <c r="AN12" s="97"/>
      <c r="AO12" s="88"/>
      <c r="AP12" s="98" t="str">
        <f t="shared" si="20"/>
        <v/>
      </c>
      <c r="AQ12" s="90" t="str">
        <f t="shared" si="21"/>
        <v/>
      </c>
      <c r="AR12" s="91" t="str">
        <f t="shared" si="22"/>
        <v/>
      </c>
      <c r="AS12" s="92" t="str">
        <f t="shared" si="23"/>
        <v/>
      </c>
      <c r="AT12" s="93" t="str">
        <f t="shared" si="24"/>
        <v/>
      </c>
      <c r="AU12" s="93" t="str">
        <f t="shared" si="25"/>
        <v/>
      </c>
      <c r="AV12" s="279" t="str">
        <f t="shared" si="26"/>
        <v/>
      </c>
      <c r="AW12" s="94" t="str">
        <f t="shared" si="27"/>
        <v/>
      </c>
      <c r="AX12" s="99" t="str">
        <f>+IF(A12="","",IF(F12="",70,VLOOKUP(L12,Hoja2!A:D,4,0)))</f>
        <v/>
      </c>
    </row>
    <row r="13" spans="1:50" ht="14.25" customHeight="1">
      <c r="A13" s="79"/>
      <c r="B13" s="79"/>
      <c r="C13" s="80"/>
      <c r="D13" s="80"/>
      <c r="E13" s="79"/>
      <c r="F13" s="79"/>
      <c r="G13" s="82" t="str">
        <f t="shared" si="0"/>
        <v/>
      </c>
      <c r="H13" s="82">
        <f t="shared" si="1"/>
        <v>0</v>
      </c>
      <c r="I13" s="82">
        <f t="shared" si="2"/>
        <v>0</v>
      </c>
      <c r="J13" s="82">
        <f t="shared" si="3"/>
        <v>0</v>
      </c>
      <c r="K13" s="82" t="str">
        <f t="shared" si="4"/>
        <v/>
      </c>
      <c r="L13" s="85"/>
      <c r="M13" s="84"/>
      <c r="N13" s="85"/>
      <c r="O13" s="79"/>
      <c r="P13" s="85"/>
      <c r="Q13" s="79"/>
      <c r="R13" s="86" t="str">
        <f t="shared" si="5"/>
        <v/>
      </c>
      <c r="S13" s="87"/>
      <c r="T13" s="88"/>
      <c r="U13" s="278" t="str">
        <f t="shared" si="6"/>
        <v/>
      </c>
      <c r="V13" s="278" t="str">
        <f t="shared" si="7"/>
        <v/>
      </c>
      <c r="W13" s="278" t="e">
        <f t="shared" si="8"/>
        <v>#VALUE!</v>
      </c>
      <c r="X13" s="223" t="str">
        <f t="shared" si="9"/>
        <v/>
      </c>
      <c r="Y13" s="90" t="str">
        <f t="shared" si="10"/>
        <v/>
      </c>
      <c r="Z13" s="91" t="str">
        <f t="shared" si="11"/>
        <v/>
      </c>
      <c r="AA13" s="92" t="str">
        <f t="shared" si="12"/>
        <v/>
      </c>
      <c r="AB13" s="93" t="str">
        <f t="shared" si="13"/>
        <v/>
      </c>
      <c r="AC13" s="93" t="str">
        <f t="shared" si="14"/>
        <v/>
      </c>
      <c r="AD13" s="94" t="str">
        <f t="shared" si="15"/>
        <v/>
      </c>
      <c r="AE13" s="95">
        <f t="shared" si="16"/>
        <v>0</v>
      </c>
      <c r="AF13" s="96">
        <f t="shared" si="17"/>
        <v>0</v>
      </c>
      <c r="AG13" s="84"/>
      <c r="AH13" s="86" t="str">
        <f t="shared" si="18"/>
        <v/>
      </c>
      <c r="AI13" s="79"/>
      <c r="AJ13" s="85"/>
      <c r="AK13" s="79"/>
      <c r="AL13" s="79"/>
      <c r="AM13" s="86" t="str">
        <f t="shared" si="19"/>
        <v/>
      </c>
      <c r="AN13" s="97"/>
      <c r="AO13" s="88"/>
      <c r="AP13" s="98" t="str">
        <f t="shared" si="20"/>
        <v/>
      </c>
      <c r="AQ13" s="90" t="str">
        <f t="shared" si="21"/>
        <v/>
      </c>
      <c r="AR13" s="91" t="str">
        <f t="shared" si="22"/>
        <v/>
      </c>
      <c r="AS13" s="92" t="str">
        <f t="shared" si="23"/>
        <v/>
      </c>
      <c r="AT13" s="93" t="str">
        <f t="shared" si="24"/>
        <v/>
      </c>
      <c r="AU13" s="93" t="str">
        <f t="shared" si="25"/>
        <v/>
      </c>
      <c r="AV13" s="279" t="str">
        <f t="shared" si="26"/>
        <v/>
      </c>
      <c r="AW13" s="94" t="str">
        <f t="shared" si="27"/>
        <v/>
      </c>
      <c r="AX13" s="99" t="str">
        <f>+IF(A13="","",IF(F13="",70,VLOOKUP(L13,Hoja2!A:D,4,0)))</f>
        <v/>
      </c>
    </row>
    <row r="14" spans="1:50" ht="14.25" customHeight="1">
      <c r="A14" s="79"/>
      <c r="B14" s="79"/>
      <c r="C14" s="80"/>
      <c r="D14" s="80"/>
      <c r="E14" s="79"/>
      <c r="F14" s="79"/>
      <c r="G14" s="82" t="str">
        <f t="shared" si="0"/>
        <v/>
      </c>
      <c r="H14" s="82">
        <f t="shared" si="1"/>
        <v>0</v>
      </c>
      <c r="I14" s="82">
        <f t="shared" si="2"/>
        <v>0</v>
      </c>
      <c r="J14" s="82">
        <f t="shared" si="3"/>
        <v>0</v>
      </c>
      <c r="K14" s="82" t="str">
        <f t="shared" si="4"/>
        <v/>
      </c>
      <c r="L14" s="85"/>
      <c r="M14" s="84"/>
      <c r="N14" s="85"/>
      <c r="O14" s="79"/>
      <c r="P14" s="85"/>
      <c r="Q14" s="79"/>
      <c r="R14" s="86" t="str">
        <f t="shared" si="5"/>
        <v/>
      </c>
      <c r="S14" s="87"/>
      <c r="T14" s="88"/>
      <c r="U14" s="278" t="str">
        <f t="shared" si="6"/>
        <v/>
      </c>
      <c r="V14" s="278" t="str">
        <f t="shared" si="7"/>
        <v/>
      </c>
      <c r="W14" s="278" t="e">
        <f t="shared" si="8"/>
        <v>#VALUE!</v>
      </c>
      <c r="X14" s="223" t="str">
        <f t="shared" si="9"/>
        <v/>
      </c>
      <c r="Y14" s="90" t="str">
        <f t="shared" si="10"/>
        <v/>
      </c>
      <c r="Z14" s="91" t="str">
        <f t="shared" si="11"/>
        <v/>
      </c>
      <c r="AA14" s="92" t="str">
        <f t="shared" si="12"/>
        <v/>
      </c>
      <c r="AB14" s="93" t="str">
        <f t="shared" si="13"/>
        <v/>
      </c>
      <c r="AC14" s="93" t="str">
        <f t="shared" si="14"/>
        <v/>
      </c>
      <c r="AD14" s="94" t="str">
        <f t="shared" si="15"/>
        <v/>
      </c>
      <c r="AE14" s="95">
        <f t="shared" si="16"/>
        <v>0</v>
      </c>
      <c r="AF14" s="96">
        <f t="shared" si="17"/>
        <v>0</v>
      </c>
      <c r="AG14" s="84"/>
      <c r="AH14" s="86" t="str">
        <f t="shared" si="18"/>
        <v/>
      </c>
      <c r="AI14" s="79"/>
      <c r="AJ14" s="85"/>
      <c r="AK14" s="79"/>
      <c r="AL14" s="79"/>
      <c r="AM14" s="86" t="str">
        <f t="shared" si="19"/>
        <v/>
      </c>
      <c r="AN14" s="97"/>
      <c r="AO14" s="88"/>
      <c r="AP14" s="98" t="str">
        <f t="shared" si="20"/>
        <v/>
      </c>
      <c r="AQ14" s="90" t="str">
        <f t="shared" si="21"/>
        <v/>
      </c>
      <c r="AR14" s="91" t="str">
        <f t="shared" si="22"/>
        <v/>
      </c>
      <c r="AS14" s="92" t="str">
        <f t="shared" si="23"/>
        <v/>
      </c>
      <c r="AT14" s="93" t="str">
        <f t="shared" si="24"/>
        <v/>
      </c>
      <c r="AU14" s="93" t="str">
        <f t="shared" si="25"/>
        <v/>
      </c>
      <c r="AV14" s="279" t="str">
        <f t="shared" si="26"/>
        <v/>
      </c>
      <c r="AW14" s="94" t="str">
        <f t="shared" si="27"/>
        <v/>
      </c>
      <c r="AX14" s="99" t="str">
        <f>+IF(A14="","",IF(F14="",70,VLOOKUP(L14,Hoja2!A:D,4,0)))</f>
        <v/>
      </c>
    </row>
    <row r="15" spans="1:50" ht="14.25" customHeight="1">
      <c r="A15" s="79"/>
      <c r="B15" s="79"/>
      <c r="C15" s="80"/>
      <c r="D15" s="80"/>
      <c r="E15" s="79"/>
      <c r="F15" s="79"/>
      <c r="G15" s="82" t="str">
        <f t="shared" si="0"/>
        <v/>
      </c>
      <c r="H15" s="82">
        <f t="shared" si="1"/>
        <v>0</v>
      </c>
      <c r="I15" s="82">
        <f t="shared" si="2"/>
        <v>0</v>
      </c>
      <c r="J15" s="82">
        <f t="shared" si="3"/>
        <v>0</v>
      </c>
      <c r="K15" s="82" t="str">
        <f t="shared" si="4"/>
        <v/>
      </c>
      <c r="L15" s="85"/>
      <c r="M15" s="84"/>
      <c r="N15" s="85"/>
      <c r="O15" s="79"/>
      <c r="P15" s="85"/>
      <c r="Q15" s="79"/>
      <c r="R15" s="86" t="str">
        <f t="shared" si="5"/>
        <v/>
      </c>
      <c r="S15" s="87"/>
      <c r="T15" s="88"/>
      <c r="U15" s="278" t="str">
        <f t="shared" si="6"/>
        <v/>
      </c>
      <c r="V15" s="278" t="str">
        <f t="shared" si="7"/>
        <v/>
      </c>
      <c r="W15" s="278" t="e">
        <f t="shared" si="8"/>
        <v>#VALUE!</v>
      </c>
      <c r="X15" s="223" t="str">
        <f t="shared" si="9"/>
        <v/>
      </c>
      <c r="Y15" s="90" t="str">
        <f t="shared" si="10"/>
        <v/>
      </c>
      <c r="Z15" s="91" t="str">
        <f t="shared" si="11"/>
        <v/>
      </c>
      <c r="AA15" s="92" t="str">
        <f t="shared" si="12"/>
        <v/>
      </c>
      <c r="AB15" s="93" t="str">
        <f t="shared" si="13"/>
        <v/>
      </c>
      <c r="AC15" s="93" t="str">
        <f t="shared" si="14"/>
        <v/>
      </c>
      <c r="AD15" s="94" t="str">
        <f t="shared" si="15"/>
        <v/>
      </c>
      <c r="AE15" s="95">
        <f t="shared" si="16"/>
        <v>0</v>
      </c>
      <c r="AF15" s="96">
        <f t="shared" si="17"/>
        <v>0</v>
      </c>
      <c r="AG15" s="84"/>
      <c r="AH15" s="86" t="str">
        <f t="shared" si="18"/>
        <v/>
      </c>
      <c r="AI15" s="79"/>
      <c r="AJ15" s="85"/>
      <c r="AK15" s="79"/>
      <c r="AL15" s="79"/>
      <c r="AM15" s="86" t="str">
        <f t="shared" si="19"/>
        <v/>
      </c>
      <c r="AN15" s="97"/>
      <c r="AO15" s="88"/>
      <c r="AP15" s="98" t="str">
        <f t="shared" si="20"/>
        <v/>
      </c>
      <c r="AQ15" s="90" t="str">
        <f t="shared" si="21"/>
        <v/>
      </c>
      <c r="AR15" s="91" t="str">
        <f t="shared" si="22"/>
        <v/>
      </c>
      <c r="AS15" s="92" t="str">
        <f t="shared" si="23"/>
        <v/>
      </c>
      <c r="AT15" s="93" t="str">
        <f t="shared" si="24"/>
        <v/>
      </c>
      <c r="AU15" s="93" t="str">
        <f t="shared" si="25"/>
        <v/>
      </c>
      <c r="AV15" s="279" t="str">
        <f t="shared" si="26"/>
        <v/>
      </c>
      <c r="AW15" s="94" t="str">
        <f t="shared" si="27"/>
        <v/>
      </c>
      <c r="AX15" s="99" t="str">
        <f>+IF(A15="","",IF(F15="",70,VLOOKUP(L15,Hoja2!A:D,4,0)))</f>
        <v/>
      </c>
    </row>
    <row r="16" spans="1:50" ht="14.25" customHeight="1">
      <c r="A16" s="79"/>
      <c r="B16" s="79"/>
      <c r="C16" s="80"/>
      <c r="D16" s="80"/>
      <c r="E16" s="79"/>
      <c r="F16" s="79"/>
      <c r="G16" s="82" t="str">
        <f t="shared" si="0"/>
        <v/>
      </c>
      <c r="H16" s="82">
        <f t="shared" si="1"/>
        <v>0</v>
      </c>
      <c r="I16" s="82">
        <f t="shared" si="2"/>
        <v>0</v>
      </c>
      <c r="J16" s="82">
        <f t="shared" si="3"/>
        <v>0</v>
      </c>
      <c r="K16" s="82" t="str">
        <f t="shared" si="4"/>
        <v/>
      </c>
      <c r="L16" s="85"/>
      <c r="M16" s="84"/>
      <c r="N16" s="85"/>
      <c r="O16" s="79"/>
      <c r="P16" s="85"/>
      <c r="Q16" s="79"/>
      <c r="R16" s="86" t="str">
        <f t="shared" si="5"/>
        <v/>
      </c>
      <c r="S16" s="87"/>
      <c r="T16" s="88"/>
      <c r="U16" s="278" t="str">
        <f t="shared" si="6"/>
        <v/>
      </c>
      <c r="V16" s="278" t="str">
        <f t="shared" si="7"/>
        <v/>
      </c>
      <c r="W16" s="278" t="e">
        <f t="shared" si="8"/>
        <v>#VALUE!</v>
      </c>
      <c r="X16" s="223" t="str">
        <f t="shared" si="9"/>
        <v/>
      </c>
      <c r="Y16" s="90" t="str">
        <f t="shared" si="10"/>
        <v/>
      </c>
      <c r="Z16" s="91" t="str">
        <f t="shared" si="11"/>
        <v/>
      </c>
      <c r="AA16" s="92" t="str">
        <f t="shared" si="12"/>
        <v/>
      </c>
      <c r="AB16" s="93" t="str">
        <f t="shared" si="13"/>
        <v/>
      </c>
      <c r="AC16" s="93" t="str">
        <f t="shared" si="14"/>
        <v/>
      </c>
      <c r="AD16" s="94" t="str">
        <f t="shared" si="15"/>
        <v/>
      </c>
      <c r="AE16" s="95">
        <f t="shared" si="16"/>
        <v>0</v>
      </c>
      <c r="AF16" s="96">
        <f t="shared" si="17"/>
        <v>0</v>
      </c>
      <c r="AG16" s="84"/>
      <c r="AH16" s="86" t="str">
        <f t="shared" si="18"/>
        <v/>
      </c>
      <c r="AI16" s="79"/>
      <c r="AJ16" s="85"/>
      <c r="AK16" s="79"/>
      <c r="AL16" s="79"/>
      <c r="AM16" s="86" t="str">
        <f t="shared" si="19"/>
        <v/>
      </c>
      <c r="AN16" s="97"/>
      <c r="AO16" s="88"/>
      <c r="AP16" s="98" t="str">
        <f t="shared" si="20"/>
        <v/>
      </c>
      <c r="AQ16" s="90" t="str">
        <f t="shared" si="21"/>
        <v/>
      </c>
      <c r="AR16" s="91" t="str">
        <f t="shared" si="22"/>
        <v/>
      </c>
      <c r="AS16" s="92" t="str">
        <f t="shared" si="23"/>
        <v/>
      </c>
      <c r="AT16" s="93" t="str">
        <f t="shared" si="24"/>
        <v/>
      </c>
      <c r="AU16" s="93" t="str">
        <f t="shared" si="25"/>
        <v/>
      </c>
      <c r="AV16" s="279" t="str">
        <f t="shared" si="26"/>
        <v/>
      </c>
      <c r="AW16" s="94" t="str">
        <f t="shared" si="27"/>
        <v/>
      </c>
      <c r="AX16" s="99" t="str">
        <f>+IF(A16="","",IF(F16="",70,VLOOKUP(L16,Hoja2!A:D,4,0)))</f>
        <v/>
      </c>
    </row>
    <row r="17" spans="1:50" ht="14.25" customHeight="1">
      <c r="A17" s="79"/>
      <c r="B17" s="79"/>
      <c r="C17" s="80"/>
      <c r="D17" s="80"/>
      <c r="E17" s="79"/>
      <c r="F17" s="79"/>
      <c r="G17" s="82" t="str">
        <f t="shared" si="0"/>
        <v/>
      </c>
      <c r="H17" s="82">
        <f t="shared" si="1"/>
        <v>0</v>
      </c>
      <c r="I17" s="82">
        <f t="shared" si="2"/>
        <v>0</v>
      </c>
      <c r="J17" s="82">
        <f t="shared" si="3"/>
        <v>0</v>
      </c>
      <c r="K17" s="82" t="str">
        <f t="shared" si="4"/>
        <v/>
      </c>
      <c r="L17" s="85"/>
      <c r="M17" s="84"/>
      <c r="N17" s="85"/>
      <c r="O17" s="79"/>
      <c r="P17" s="85"/>
      <c r="Q17" s="79"/>
      <c r="R17" s="86" t="str">
        <f t="shared" si="5"/>
        <v/>
      </c>
      <c r="S17" s="87"/>
      <c r="T17" s="88"/>
      <c r="U17" s="278" t="str">
        <f t="shared" si="6"/>
        <v/>
      </c>
      <c r="V17" s="278" t="str">
        <f t="shared" si="7"/>
        <v/>
      </c>
      <c r="W17" s="278" t="e">
        <f t="shared" si="8"/>
        <v>#VALUE!</v>
      </c>
      <c r="X17" s="223" t="str">
        <f t="shared" si="9"/>
        <v/>
      </c>
      <c r="Y17" s="90" t="str">
        <f t="shared" si="10"/>
        <v/>
      </c>
      <c r="Z17" s="91" t="str">
        <f t="shared" si="11"/>
        <v/>
      </c>
      <c r="AA17" s="92" t="str">
        <f t="shared" si="12"/>
        <v/>
      </c>
      <c r="AB17" s="93" t="str">
        <f t="shared" si="13"/>
        <v/>
      </c>
      <c r="AC17" s="93" t="str">
        <f t="shared" si="14"/>
        <v/>
      </c>
      <c r="AD17" s="94" t="str">
        <f t="shared" si="15"/>
        <v/>
      </c>
      <c r="AE17" s="95">
        <f t="shared" si="16"/>
        <v>0</v>
      </c>
      <c r="AF17" s="96">
        <f t="shared" si="17"/>
        <v>0</v>
      </c>
      <c r="AG17" s="84"/>
      <c r="AH17" s="86" t="str">
        <f t="shared" si="18"/>
        <v/>
      </c>
      <c r="AI17" s="79"/>
      <c r="AJ17" s="85"/>
      <c r="AK17" s="79"/>
      <c r="AL17" s="79"/>
      <c r="AM17" s="86" t="str">
        <f t="shared" si="19"/>
        <v/>
      </c>
      <c r="AN17" s="97"/>
      <c r="AO17" s="88"/>
      <c r="AP17" s="98" t="str">
        <f t="shared" si="20"/>
        <v/>
      </c>
      <c r="AQ17" s="90" t="str">
        <f t="shared" si="21"/>
        <v/>
      </c>
      <c r="AR17" s="91" t="str">
        <f t="shared" si="22"/>
        <v/>
      </c>
      <c r="AS17" s="92" t="str">
        <f t="shared" si="23"/>
        <v/>
      </c>
      <c r="AT17" s="93" t="str">
        <f t="shared" si="24"/>
        <v/>
      </c>
      <c r="AU17" s="93" t="str">
        <f t="shared" si="25"/>
        <v/>
      </c>
      <c r="AV17" s="279" t="str">
        <f t="shared" si="26"/>
        <v/>
      </c>
      <c r="AW17" s="94" t="str">
        <f t="shared" si="27"/>
        <v/>
      </c>
      <c r="AX17" s="99" t="str">
        <f>+IF(A17="","",IF(F17="",70,VLOOKUP(L17,Hoja2!A:D,4,0)))</f>
        <v/>
      </c>
    </row>
    <row r="18" spans="1:50" ht="14.25" customHeight="1">
      <c r="A18" s="79"/>
      <c r="B18" s="79"/>
      <c r="C18" s="80"/>
      <c r="D18" s="80"/>
      <c r="E18" s="79"/>
      <c r="F18" s="79"/>
      <c r="G18" s="82" t="str">
        <f t="shared" si="0"/>
        <v/>
      </c>
      <c r="H18" s="82">
        <f t="shared" si="1"/>
        <v>0</v>
      </c>
      <c r="I18" s="82">
        <f t="shared" si="2"/>
        <v>0</v>
      </c>
      <c r="J18" s="82">
        <f t="shared" si="3"/>
        <v>0</v>
      </c>
      <c r="K18" s="82" t="str">
        <f t="shared" si="4"/>
        <v/>
      </c>
      <c r="L18" s="85"/>
      <c r="M18" s="84"/>
      <c r="N18" s="85"/>
      <c r="O18" s="79"/>
      <c r="P18" s="85"/>
      <c r="Q18" s="79"/>
      <c r="R18" s="86" t="str">
        <f t="shared" si="5"/>
        <v/>
      </c>
      <c r="S18" s="87"/>
      <c r="T18" s="88"/>
      <c r="U18" s="278" t="str">
        <f t="shared" si="6"/>
        <v/>
      </c>
      <c r="V18" s="278" t="str">
        <f t="shared" si="7"/>
        <v/>
      </c>
      <c r="W18" s="278" t="e">
        <f t="shared" si="8"/>
        <v>#VALUE!</v>
      </c>
      <c r="X18" s="223" t="str">
        <f t="shared" si="9"/>
        <v/>
      </c>
      <c r="Y18" s="90" t="str">
        <f t="shared" si="10"/>
        <v/>
      </c>
      <c r="Z18" s="91" t="str">
        <f t="shared" si="11"/>
        <v/>
      </c>
      <c r="AA18" s="92" t="str">
        <f t="shared" si="12"/>
        <v/>
      </c>
      <c r="AB18" s="93" t="str">
        <f t="shared" si="13"/>
        <v/>
      </c>
      <c r="AC18" s="93" t="str">
        <f t="shared" si="14"/>
        <v/>
      </c>
      <c r="AD18" s="94" t="str">
        <f t="shared" si="15"/>
        <v/>
      </c>
      <c r="AE18" s="95">
        <f t="shared" si="16"/>
        <v>0</v>
      </c>
      <c r="AF18" s="96">
        <f t="shared" si="17"/>
        <v>0</v>
      </c>
      <c r="AG18" s="84"/>
      <c r="AH18" s="86" t="str">
        <f t="shared" si="18"/>
        <v/>
      </c>
      <c r="AI18" s="79"/>
      <c r="AJ18" s="85"/>
      <c r="AK18" s="79"/>
      <c r="AL18" s="79"/>
      <c r="AM18" s="86" t="str">
        <f t="shared" si="19"/>
        <v/>
      </c>
      <c r="AN18" s="97"/>
      <c r="AO18" s="88"/>
      <c r="AP18" s="98" t="str">
        <f t="shared" si="20"/>
        <v/>
      </c>
      <c r="AQ18" s="90" t="str">
        <f t="shared" si="21"/>
        <v/>
      </c>
      <c r="AR18" s="91" t="str">
        <f t="shared" si="22"/>
        <v/>
      </c>
      <c r="AS18" s="92" t="str">
        <f t="shared" si="23"/>
        <v/>
      </c>
      <c r="AT18" s="93" t="str">
        <f t="shared" si="24"/>
        <v/>
      </c>
      <c r="AU18" s="93" t="str">
        <f t="shared" si="25"/>
        <v/>
      </c>
      <c r="AV18" s="279" t="str">
        <f t="shared" si="26"/>
        <v/>
      </c>
      <c r="AW18" s="94" t="str">
        <f t="shared" si="27"/>
        <v/>
      </c>
      <c r="AX18" s="99" t="str">
        <f>+IF(A18="","",IF(F18="",70,VLOOKUP(L18,Hoja2!A:D,4,0)))</f>
        <v/>
      </c>
    </row>
    <row r="19" spans="1:50" ht="14.25" customHeight="1">
      <c r="A19" s="79"/>
      <c r="B19" s="79"/>
      <c r="C19" s="80"/>
      <c r="D19" s="80"/>
      <c r="E19" s="79"/>
      <c r="F19" s="79"/>
      <c r="G19" s="82" t="str">
        <f t="shared" si="0"/>
        <v/>
      </c>
      <c r="H19" s="82">
        <f t="shared" si="1"/>
        <v>0</v>
      </c>
      <c r="I19" s="82">
        <f t="shared" si="2"/>
        <v>0</v>
      </c>
      <c r="J19" s="82">
        <f t="shared" si="3"/>
        <v>0</v>
      </c>
      <c r="K19" s="82" t="str">
        <f t="shared" si="4"/>
        <v/>
      </c>
      <c r="L19" s="85"/>
      <c r="M19" s="84"/>
      <c r="N19" s="85"/>
      <c r="O19" s="79"/>
      <c r="P19" s="85"/>
      <c r="Q19" s="79"/>
      <c r="R19" s="86" t="str">
        <f t="shared" si="5"/>
        <v/>
      </c>
      <c r="S19" s="87"/>
      <c r="T19" s="88"/>
      <c r="U19" s="278" t="str">
        <f t="shared" si="6"/>
        <v/>
      </c>
      <c r="V19" s="278" t="str">
        <f t="shared" si="7"/>
        <v/>
      </c>
      <c r="W19" s="278" t="e">
        <f t="shared" si="8"/>
        <v>#VALUE!</v>
      </c>
      <c r="X19" s="223" t="str">
        <f t="shared" si="9"/>
        <v/>
      </c>
      <c r="Y19" s="90" t="str">
        <f t="shared" si="10"/>
        <v/>
      </c>
      <c r="Z19" s="91" t="str">
        <f t="shared" si="11"/>
        <v/>
      </c>
      <c r="AA19" s="92" t="str">
        <f t="shared" si="12"/>
        <v/>
      </c>
      <c r="AB19" s="93" t="str">
        <f t="shared" si="13"/>
        <v/>
      </c>
      <c r="AC19" s="93" t="str">
        <f t="shared" si="14"/>
        <v/>
      </c>
      <c r="AD19" s="94" t="str">
        <f t="shared" si="15"/>
        <v/>
      </c>
      <c r="AE19" s="95">
        <f t="shared" si="16"/>
        <v>0</v>
      </c>
      <c r="AF19" s="96">
        <f t="shared" si="17"/>
        <v>0</v>
      </c>
      <c r="AG19" s="84"/>
      <c r="AH19" s="86" t="str">
        <f t="shared" si="18"/>
        <v/>
      </c>
      <c r="AI19" s="79"/>
      <c r="AJ19" s="85"/>
      <c r="AK19" s="79"/>
      <c r="AL19" s="79"/>
      <c r="AM19" s="86" t="str">
        <f t="shared" si="19"/>
        <v/>
      </c>
      <c r="AN19" s="97"/>
      <c r="AO19" s="88"/>
      <c r="AP19" s="98" t="str">
        <f t="shared" si="20"/>
        <v/>
      </c>
      <c r="AQ19" s="90" t="str">
        <f t="shared" si="21"/>
        <v/>
      </c>
      <c r="AR19" s="91" t="str">
        <f t="shared" si="22"/>
        <v/>
      </c>
      <c r="AS19" s="92" t="str">
        <f t="shared" si="23"/>
        <v/>
      </c>
      <c r="AT19" s="93" t="str">
        <f t="shared" si="24"/>
        <v/>
      </c>
      <c r="AU19" s="93" t="str">
        <f t="shared" si="25"/>
        <v/>
      </c>
      <c r="AV19" s="279" t="str">
        <f t="shared" si="26"/>
        <v/>
      </c>
      <c r="AW19" s="94" t="str">
        <f t="shared" si="27"/>
        <v/>
      </c>
      <c r="AX19" s="99" t="str">
        <f>+IF(A19="","",IF(F19="",70,VLOOKUP(L19,Hoja2!A:D,4,0)))</f>
        <v/>
      </c>
    </row>
    <row r="20" spans="1:50" ht="14.25" customHeight="1">
      <c r="A20" s="79"/>
      <c r="B20" s="79"/>
      <c r="C20" s="80"/>
      <c r="D20" s="80"/>
      <c r="E20" s="79"/>
      <c r="F20" s="79"/>
      <c r="G20" s="82" t="str">
        <f t="shared" si="0"/>
        <v/>
      </c>
      <c r="H20" s="82">
        <f t="shared" si="1"/>
        <v>0</v>
      </c>
      <c r="I20" s="82">
        <f t="shared" si="2"/>
        <v>0</v>
      </c>
      <c r="J20" s="82">
        <f t="shared" si="3"/>
        <v>0</v>
      </c>
      <c r="K20" s="82" t="str">
        <f t="shared" si="4"/>
        <v/>
      </c>
      <c r="L20" s="85"/>
      <c r="M20" s="84"/>
      <c r="N20" s="85"/>
      <c r="O20" s="79"/>
      <c r="P20" s="85"/>
      <c r="Q20" s="79"/>
      <c r="R20" s="86" t="str">
        <f t="shared" si="5"/>
        <v/>
      </c>
      <c r="S20" s="87"/>
      <c r="T20" s="88"/>
      <c r="U20" s="278" t="str">
        <f t="shared" si="6"/>
        <v/>
      </c>
      <c r="V20" s="278" t="str">
        <f t="shared" si="7"/>
        <v/>
      </c>
      <c r="W20" s="278" t="e">
        <f t="shared" si="8"/>
        <v>#VALUE!</v>
      </c>
      <c r="X20" s="223" t="str">
        <f t="shared" si="9"/>
        <v/>
      </c>
      <c r="Y20" s="90" t="str">
        <f t="shared" si="10"/>
        <v/>
      </c>
      <c r="Z20" s="91" t="str">
        <f t="shared" si="11"/>
        <v/>
      </c>
      <c r="AA20" s="92" t="str">
        <f t="shared" si="12"/>
        <v/>
      </c>
      <c r="AB20" s="93" t="str">
        <f t="shared" si="13"/>
        <v/>
      </c>
      <c r="AC20" s="93" t="str">
        <f t="shared" si="14"/>
        <v/>
      </c>
      <c r="AD20" s="94" t="str">
        <f t="shared" si="15"/>
        <v/>
      </c>
      <c r="AE20" s="95">
        <f t="shared" si="16"/>
        <v>0</v>
      </c>
      <c r="AF20" s="96">
        <f t="shared" si="17"/>
        <v>0</v>
      </c>
      <c r="AG20" s="84"/>
      <c r="AH20" s="86" t="str">
        <f t="shared" si="18"/>
        <v/>
      </c>
      <c r="AI20" s="79"/>
      <c r="AJ20" s="85"/>
      <c r="AK20" s="79"/>
      <c r="AL20" s="79"/>
      <c r="AM20" s="86" t="str">
        <f t="shared" si="19"/>
        <v/>
      </c>
      <c r="AN20" s="97"/>
      <c r="AO20" s="88"/>
      <c r="AP20" s="98" t="str">
        <f t="shared" si="20"/>
        <v/>
      </c>
      <c r="AQ20" s="90" t="str">
        <f t="shared" si="21"/>
        <v/>
      </c>
      <c r="AR20" s="91" t="str">
        <f t="shared" si="22"/>
        <v/>
      </c>
      <c r="AS20" s="92" t="str">
        <f t="shared" si="23"/>
        <v/>
      </c>
      <c r="AT20" s="93" t="str">
        <f t="shared" si="24"/>
        <v/>
      </c>
      <c r="AU20" s="93" t="str">
        <f t="shared" si="25"/>
        <v/>
      </c>
      <c r="AV20" s="279" t="str">
        <f t="shared" si="26"/>
        <v/>
      </c>
      <c r="AW20" s="94" t="str">
        <f t="shared" si="27"/>
        <v/>
      </c>
      <c r="AX20" s="99" t="str">
        <f>+IF(A20="","",IF(F20="",70,VLOOKUP(L20,Hoja2!A:D,4,0)))</f>
        <v/>
      </c>
    </row>
    <row r="21" spans="1:50" ht="14.25" customHeight="1">
      <c r="A21" s="79"/>
      <c r="B21" s="79"/>
      <c r="C21" s="80"/>
      <c r="D21" s="80"/>
      <c r="E21" s="79"/>
      <c r="F21" s="79"/>
      <c r="G21" s="82" t="str">
        <f t="shared" si="0"/>
        <v/>
      </c>
      <c r="H21" s="82">
        <f t="shared" si="1"/>
        <v>0</v>
      </c>
      <c r="I21" s="82">
        <f t="shared" si="2"/>
        <v>0</v>
      </c>
      <c r="J21" s="82">
        <f t="shared" si="3"/>
        <v>0</v>
      </c>
      <c r="K21" s="82" t="str">
        <f t="shared" si="4"/>
        <v/>
      </c>
      <c r="L21" s="85"/>
      <c r="M21" s="84"/>
      <c r="N21" s="85"/>
      <c r="O21" s="79"/>
      <c r="P21" s="85"/>
      <c r="Q21" s="79"/>
      <c r="R21" s="86" t="str">
        <f t="shared" si="5"/>
        <v/>
      </c>
      <c r="S21" s="87"/>
      <c r="T21" s="88"/>
      <c r="U21" s="278" t="str">
        <f t="shared" si="6"/>
        <v/>
      </c>
      <c r="V21" s="278" t="str">
        <f t="shared" si="7"/>
        <v/>
      </c>
      <c r="W21" s="278" t="e">
        <f t="shared" si="8"/>
        <v>#VALUE!</v>
      </c>
      <c r="X21" s="223" t="str">
        <f t="shared" si="9"/>
        <v/>
      </c>
      <c r="Y21" s="90" t="str">
        <f t="shared" si="10"/>
        <v/>
      </c>
      <c r="Z21" s="91" t="str">
        <f t="shared" si="11"/>
        <v/>
      </c>
      <c r="AA21" s="92" t="str">
        <f t="shared" si="12"/>
        <v/>
      </c>
      <c r="AB21" s="93" t="str">
        <f t="shared" si="13"/>
        <v/>
      </c>
      <c r="AC21" s="93" t="str">
        <f t="shared" si="14"/>
        <v/>
      </c>
      <c r="AD21" s="94" t="str">
        <f t="shared" si="15"/>
        <v/>
      </c>
      <c r="AE21" s="95">
        <f t="shared" si="16"/>
        <v>0</v>
      </c>
      <c r="AF21" s="96">
        <f t="shared" si="17"/>
        <v>0</v>
      </c>
      <c r="AG21" s="84"/>
      <c r="AH21" s="86" t="str">
        <f t="shared" si="18"/>
        <v/>
      </c>
      <c r="AI21" s="79"/>
      <c r="AJ21" s="85"/>
      <c r="AK21" s="79"/>
      <c r="AL21" s="79"/>
      <c r="AM21" s="86" t="str">
        <f t="shared" si="19"/>
        <v/>
      </c>
      <c r="AN21" s="97"/>
      <c r="AO21" s="88"/>
      <c r="AP21" s="98" t="str">
        <f t="shared" si="20"/>
        <v/>
      </c>
      <c r="AQ21" s="90" t="str">
        <f t="shared" si="21"/>
        <v/>
      </c>
      <c r="AR21" s="91" t="str">
        <f t="shared" si="22"/>
        <v/>
      </c>
      <c r="AS21" s="92" t="str">
        <f t="shared" si="23"/>
        <v/>
      </c>
      <c r="AT21" s="93" t="str">
        <f t="shared" si="24"/>
        <v/>
      </c>
      <c r="AU21" s="93" t="str">
        <f t="shared" si="25"/>
        <v/>
      </c>
      <c r="AV21" s="279" t="str">
        <f t="shared" si="26"/>
        <v/>
      </c>
      <c r="AW21" s="94" t="str">
        <f t="shared" si="27"/>
        <v/>
      </c>
      <c r="AX21" s="99" t="str">
        <f>+IF(A21="","",IF(F21="",70,VLOOKUP(L21,Hoja2!A:D,4,0)))</f>
        <v/>
      </c>
    </row>
    <row r="22" spans="1:50" ht="14.25" customHeight="1">
      <c r="A22" s="79"/>
      <c r="B22" s="79"/>
      <c r="C22" s="80"/>
      <c r="D22" s="80"/>
      <c r="E22" s="79"/>
      <c r="F22" s="79"/>
      <c r="G22" s="82" t="str">
        <f t="shared" si="0"/>
        <v/>
      </c>
      <c r="H22" s="82">
        <f t="shared" si="1"/>
        <v>0</v>
      </c>
      <c r="I22" s="82">
        <f t="shared" si="2"/>
        <v>0</v>
      </c>
      <c r="J22" s="82">
        <f t="shared" si="3"/>
        <v>0</v>
      </c>
      <c r="K22" s="82" t="str">
        <f t="shared" si="4"/>
        <v/>
      </c>
      <c r="L22" s="85"/>
      <c r="M22" s="84"/>
      <c r="N22" s="85"/>
      <c r="O22" s="79"/>
      <c r="P22" s="85"/>
      <c r="Q22" s="79"/>
      <c r="R22" s="86" t="str">
        <f t="shared" si="5"/>
        <v/>
      </c>
      <c r="S22" s="87"/>
      <c r="T22" s="88"/>
      <c r="U22" s="278" t="str">
        <f t="shared" si="6"/>
        <v/>
      </c>
      <c r="V22" s="278" t="str">
        <f t="shared" si="7"/>
        <v/>
      </c>
      <c r="W22" s="278" t="e">
        <f t="shared" si="8"/>
        <v>#VALUE!</v>
      </c>
      <c r="X22" s="223" t="str">
        <f t="shared" si="9"/>
        <v/>
      </c>
      <c r="Y22" s="90" t="str">
        <f t="shared" si="10"/>
        <v/>
      </c>
      <c r="Z22" s="91" t="str">
        <f t="shared" si="11"/>
        <v/>
      </c>
      <c r="AA22" s="92" t="str">
        <f t="shared" si="12"/>
        <v/>
      </c>
      <c r="AB22" s="93" t="str">
        <f t="shared" si="13"/>
        <v/>
      </c>
      <c r="AC22" s="93" t="str">
        <f t="shared" si="14"/>
        <v/>
      </c>
      <c r="AD22" s="94" t="str">
        <f t="shared" si="15"/>
        <v/>
      </c>
      <c r="AE22" s="95">
        <f t="shared" si="16"/>
        <v>0</v>
      </c>
      <c r="AF22" s="96">
        <f t="shared" si="17"/>
        <v>0</v>
      </c>
      <c r="AG22" s="84"/>
      <c r="AH22" s="86" t="str">
        <f t="shared" si="18"/>
        <v/>
      </c>
      <c r="AI22" s="79"/>
      <c r="AJ22" s="85"/>
      <c r="AK22" s="79"/>
      <c r="AL22" s="79"/>
      <c r="AM22" s="86" t="str">
        <f t="shared" si="19"/>
        <v/>
      </c>
      <c r="AN22" s="97"/>
      <c r="AO22" s="88"/>
      <c r="AP22" s="98" t="str">
        <f t="shared" si="20"/>
        <v/>
      </c>
      <c r="AQ22" s="90" t="str">
        <f t="shared" si="21"/>
        <v/>
      </c>
      <c r="AR22" s="91" t="str">
        <f t="shared" si="22"/>
        <v/>
      </c>
      <c r="AS22" s="92" t="str">
        <f t="shared" si="23"/>
        <v/>
      </c>
      <c r="AT22" s="93" t="str">
        <f t="shared" si="24"/>
        <v/>
      </c>
      <c r="AU22" s="93" t="str">
        <f t="shared" si="25"/>
        <v/>
      </c>
      <c r="AV22" s="279" t="str">
        <f t="shared" si="26"/>
        <v/>
      </c>
      <c r="AW22" s="94" t="str">
        <f t="shared" si="27"/>
        <v/>
      </c>
      <c r="AX22" s="99" t="str">
        <f>+IF(A22="","",IF(F22="",70,VLOOKUP(L22,Hoja2!A:D,4,0)))</f>
        <v/>
      </c>
    </row>
    <row r="23" spans="1:50" ht="14.25" customHeight="1">
      <c r="A23" s="79"/>
      <c r="B23" s="79"/>
      <c r="C23" s="80"/>
      <c r="D23" s="80"/>
      <c r="E23" s="79"/>
      <c r="F23" s="79"/>
      <c r="G23" s="82" t="str">
        <f t="shared" si="0"/>
        <v/>
      </c>
      <c r="H23" s="82">
        <f t="shared" si="1"/>
        <v>0</v>
      </c>
      <c r="I23" s="82">
        <f t="shared" si="2"/>
        <v>0</v>
      </c>
      <c r="J23" s="82">
        <f t="shared" si="3"/>
        <v>0</v>
      </c>
      <c r="K23" s="82" t="str">
        <f t="shared" si="4"/>
        <v/>
      </c>
      <c r="L23" s="85"/>
      <c r="M23" s="84"/>
      <c r="N23" s="85"/>
      <c r="O23" s="79"/>
      <c r="P23" s="85"/>
      <c r="Q23" s="79"/>
      <c r="R23" s="86" t="str">
        <f t="shared" si="5"/>
        <v/>
      </c>
      <c r="S23" s="87"/>
      <c r="T23" s="88"/>
      <c r="U23" s="278" t="str">
        <f t="shared" si="6"/>
        <v/>
      </c>
      <c r="V23" s="278" t="str">
        <f t="shared" si="7"/>
        <v/>
      </c>
      <c r="W23" s="278" t="e">
        <f t="shared" si="8"/>
        <v>#VALUE!</v>
      </c>
      <c r="X23" s="223" t="str">
        <f t="shared" si="9"/>
        <v/>
      </c>
      <c r="Y23" s="90" t="str">
        <f t="shared" si="10"/>
        <v/>
      </c>
      <c r="Z23" s="91" t="str">
        <f t="shared" si="11"/>
        <v/>
      </c>
      <c r="AA23" s="92" t="str">
        <f t="shared" si="12"/>
        <v/>
      </c>
      <c r="AB23" s="93" t="str">
        <f t="shared" si="13"/>
        <v/>
      </c>
      <c r="AC23" s="93" t="str">
        <f t="shared" si="14"/>
        <v/>
      </c>
      <c r="AD23" s="94" t="str">
        <f t="shared" si="15"/>
        <v/>
      </c>
      <c r="AE23" s="95">
        <f t="shared" si="16"/>
        <v>0</v>
      </c>
      <c r="AF23" s="96">
        <f t="shared" si="17"/>
        <v>0</v>
      </c>
      <c r="AG23" s="84"/>
      <c r="AH23" s="86" t="str">
        <f t="shared" si="18"/>
        <v/>
      </c>
      <c r="AI23" s="79"/>
      <c r="AJ23" s="85"/>
      <c r="AK23" s="79"/>
      <c r="AL23" s="79"/>
      <c r="AM23" s="86" t="str">
        <f t="shared" si="19"/>
        <v/>
      </c>
      <c r="AN23" s="97"/>
      <c r="AO23" s="88"/>
      <c r="AP23" s="98" t="str">
        <f t="shared" si="20"/>
        <v/>
      </c>
      <c r="AQ23" s="90" t="str">
        <f t="shared" si="21"/>
        <v/>
      </c>
      <c r="AR23" s="91" t="str">
        <f t="shared" si="22"/>
        <v/>
      </c>
      <c r="AS23" s="92" t="str">
        <f t="shared" si="23"/>
        <v/>
      </c>
      <c r="AT23" s="93" t="str">
        <f t="shared" si="24"/>
        <v/>
      </c>
      <c r="AU23" s="93" t="str">
        <f t="shared" si="25"/>
        <v/>
      </c>
      <c r="AV23" s="279" t="str">
        <f t="shared" si="26"/>
        <v/>
      </c>
      <c r="AW23" s="94" t="str">
        <f t="shared" si="27"/>
        <v/>
      </c>
      <c r="AX23" s="99" t="str">
        <f>+IF(A23="","",IF(F23="",70,VLOOKUP(L23,Hoja2!A:D,4,0)))</f>
        <v/>
      </c>
    </row>
    <row r="24" spans="1:50" ht="14.25" customHeight="1">
      <c r="A24" s="79"/>
      <c r="B24" s="79"/>
      <c r="C24" s="80"/>
      <c r="D24" s="80"/>
      <c r="E24" s="79"/>
      <c r="F24" s="79"/>
      <c r="G24" s="82" t="str">
        <f t="shared" si="0"/>
        <v/>
      </c>
      <c r="H24" s="82">
        <f t="shared" si="1"/>
        <v>0</v>
      </c>
      <c r="I24" s="82">
        <f t="shared" si="2"/>
        <v>0</v>
      </c>
      <c r="J24" s="82">
        <f t="shared" si="3"/>
        <v>0</v>
      </c>
      <c r="K24" s="82" t="str">
        <f t="shared" si="4"/>
        <v/>
      </c>
      <c r="L24" s="85"/>
      <c r="M24" s="84"/>
      <c r="N24" s="85"/>
      <c r="O24" s="79"/>
      <c r="P24" s="85"/>
      <c r="Q24" s="79"/>
      <c r="R24" s="86" t="str">
        <f t="shared" si="5"/>
        <v/>
      </c>
      <c r="S24" s="87"/>
      <c r="T24" s="88"/>
      <c r="U24" s="278" t="str">
        <f t="shared" si="6"/>
        <v/>
      </c>
      <c r="V24" s="278" t="str">
        <f t="shared" si="7"/>
        <v/>
      </c>
      <c r="W24" s="278" t="e">
        <f t="shared" si="8"/>
        <v>#VALUE!</v>
      </c>
      <c r="X24" s="223" t="str">
        <f t="shared" si="9"/>
        <v/>
      </c>
      <c r="Y24" s="90" t="str">
        <f t="shared" si="10"/>
        <v/>
      </c>
      <c r="Z24" s="91" t="str">
        <f t="shared" si="11"/>
        <v/>
      </c>
      <c r="AA24" s="92" t="str">
        <f t="shared" si="12"/>
        <v/>
      </c>
      <c r="AB24" s="93" t="str">
        <f t="shared" si="13"/>
        <v/>
      </c>
      <c r="AC24" s="93" t="str">
        <f t="shared" si="14"/>
        <v/>
      </c>
      <c r="AD24" s="94" t="str">
        <f t="shared" si="15"/>
        <v/>
      </c>
      <c r="AE24" s="95">
        <f t="shared" si="16"/>
        <v>0</v>
      </c>
      <c r="AF24" s="96">
        <f t="shared" si="17"/>
        <v>0</v>
      </c>
      <c r="AG24" s="84"/>
      <c r="AH24" s="86" t="str">
        <f t="shared" si="18"/>
        <v/>
      </c>
      <c r="AI24" s="79"/>
      <c r="AJ24" s="85"/>
      <c r="AK24" s="79"/>
      <c r="AL24" s="79"/>
      <c r="AM24" s="86" t="str">
        <f t="shared" si="19"/>
        <v/>
      </c>
      <c r="AN24" s="97"/>
      <c r="AO24" s="88"/>
      <c r="AP24" s="98" t="str">
        <f t="shared" si="20"/>
        <v/>
      </c>
      <c r="AQ24" s="90" t="str">
        <f t="shared" si="21"/>
        <v/>
      </c>
      <c r="AR24" s="91" t="str">
        <f t="shared" si="22"/>
        <v/>
      </c>
      <c r="AS24" s="92" t="str">
        <f t="shared" si="23"/>
        <v/>
      </c>
      <c r="AT24" s="93" t="str">
        <f t="shared" si="24"/>
        <v/>
      </c>
      <c r="AU24" s="93" t="str">
        <f t="shared" si="25"/>
        <v/>
      </c>
      <c r="AV24" s="279" t="str">
        <f t="shared" si="26"/>
        <v/>
      </c>
      <c r="AW24" s="94" t="str">
        <f t="shared" si="27"/>
        <v/>
      </c>
      <c r="AX24" s="99" t="str">
        <f>+IF(A24="","",IF(F24="",70,VLOOKUP(L24,Hoja2!A:D,4,0)))</f>
        <v/>
      </c>
    </row>
    <row r="25" spans="1:50" ht="14.25" customHeight="1">
      <c r="A25" s="79"/>
      <c r="B25" s="79"/>
      <c r="C25" s="80"/>
      <c r="D25" s="80"/>
      <c r="E25" s="79"/>
      <c r="F25" s="79"/>
      <c r="G25" s="82" t="str">
        <f t="shared" si="0"/>
        <v/>
      </c>
      <c r="H25" s="82">
        <f t="shared" si="1"/>
        <v>0</v>
      </c>
      <c r="I25" s="82">
        <f t="shared" si="2"/>
        <v>0</v>
      </c>
      <c r="J25" s="82">
        <f t="shared" si="3"/>
        <v>0</v>
      </c>
      <c r="K25" s="82" t="str">
        <f t="shared" si="4"/>
        <v/>
      </c>
      <c r="L25" s="85"/>
      <c r="M25" s="84"/>
      <c r="N25" s="85"/>
      <c r="O25" s="79"/>
      <c r="P25" s="85"/>
      <c r="Q25" s="79"/>
      <c r="R25" s="86" t="str">
        <f t="shared" si="5"/>
        <v/>
      </c>
      <c r="S25" s="87"/>
      <c r="T25" s="88"/>
      <c r="U25" s="278" t="str">
        <f t="shared" si="6"/>
        <v/>
      </c>
      <c r="V25" s="278" t="str">
        <f t="shared" si="7"/>
        <v/>
      </c>
      <c r="W25" s="278" t="e">
        <f t="shared" si="8"/>
        <v>#VALUE!</v>
      </c>
      <c r="X25" s="223" t="str">
        <f t="shared" si="9"/>
        <v/>
      </c>
      <c r="Y25" s="90" t="str">
        <f t="shared" si="10"/>
        <v/>
      </c>
      <c r="Z25" s="91" t="str">
        <f t="shared" si="11"/>
        <v/>
      </c>
      <c r="AA25" s="92" t="str">
        <f t="shared" si="12"/>
        <v/>
      </c>
      <c r="AB25" s="93" t="str">
        <f t="shared" si="13"/>
        <v/>
      </c>
      <c r="AC25" s="93" t="str">
        <f t="shared" si="14"/>
        <v/>
      </c>
      <c r="AD25" s="94" t="str">
        <f t="shared" si="15"/>
        <v/>
      </c>
      <c r="AE25" s="95">
        <f t="shared" si="16"/>
        <v>0</v>
      </c>
      <c r="AF25" s="96">
        <f t="shared" si="17"/>
        <v>0</v>
      </c>
      <c r="AG25" s="84"/>
      <c r="AH25" s="86" t="str">
        <f t="shared" si="18"/>
        <v/>
      </c>
      <c r="AI25" s="79"/>
      <c r="AJ25" s="85"/>
      <c r="AK25" s="79"/>
      <c r="AL25" s="79"/>
      <c r="AM25" s="86" t="str">
        <f t="shared" si="19"/>
        <v/>
      </c>
      <c r="AN25" s="97"/>
      <c r="AO25" s="88"/>
      <c r="AP25" s="98" t="str">
        <f t="shared" si="20"/>
        <v/>
      </c>
      <c r="AQ25" s="90" t="str">
        <f t="shared" si="21"/>
        <v/>
      </c>
      <c r="AR25" s="91" t="str">
        <f t="shared" si="22"/>
        <v/>
      </c>
      <c r="AS25" s="92" t="str">
        <f t="shared" si="23"/>
        <v/>
      </c>
      <c r="AT25" s="93" t="str">
        <f t="shared" si="24"/>
        <v/>
      </c>
      <c r="AU25" s="93" t="str">
        <f t="shared" si="25"/>
        <v/>
      </c>
      <c r="AV25" s="279" t="str">
        <f t="shared" si="26"/>
        <v/>
      </c>
      <c r="AW25" s="94" t="str">
        <f t="shared" si="27"/>
        <v/>
      </c>
      <c r="AX25" s="99" t="str">
        <f>+IF(A25="","",IF(F25="",70,VLOOKUP(L25,Hoja2!A:D,4,0)))</f>
        <v/>
      </c>
    </row>
    <row r="26" spans="1:50" ht="14.25" customHeight="1">
      <c r="A26" s="79"/>
      <c r="B26" s="79"/>
      <c r="C26" s="80"/>
      <c r="D26" s="80"/>
      <c r="E26" s="79"/>
      <c r="F26" s="79"/>
      <c r="G26" s="82" t="str">
        <f t="shared" si="0"/>
        <v/>
      </c>
      <c r="H26" s="82">
        <f t="shared" si="1"/>
        <v>0</v>
      </c>
      <c r="I26" s="82">
        <f t="shared" si="2"/>
        <v>0</v>
      </c>
      <c r="J26" s="82">
        <f t="shared" si="3"/>
        <v>0</v>
      </c>
      <c r="K26" s="82" t="str">
        <f t="shared" si="4"/>
        <v/>
      </c>
      <c r="L26" s="85"/>
      <c r="M26" s="84"/>
      <c r="N26" s="85"/>
      <c r="O26" s="79"/>
      <c r="P26" s="85"/>
      <c r="Q26" s="79"/>
      <c r="R26" s="86" t="str">
        <f t="shared" si="5"/>
        <v/>
      </c>
      <c r="S26" s="87"/>
      <c r="T26" s="88"/>
      <c r="U26" s="278" t="str">
        <f t="shared" si="6"/>
        <v/>
      </c>
      <c r="V26" s="278" t="str">
        <f t="shared" si="7"/>
        <v/>
      </c>
      <c r="W26" s="278" t="e">
        <f t="shared" si="8"/>
        <v>#VALUE!</v>
      </c>
      <c r="X26" s="223" t="str">
        <f t="shared" si="9"/>
        <v/>
      </c>
      <c r="Y26" s="90" t="str">
        <f t="shared" si="10"/>
        <v/>
      </c>
      <c r="Z26" s="91" t="str">
        <f t="shared" si="11"/>
        <v/>
      </c>
      <c r="AA26" s="92" t="str">
        <f t="shared" si="12"/>
        <v/>
      </c>
      <c r="AB26" s="93" t="str">
        <f t="shared" si="13"/>
        <v/>
      </c>
      <c r="AC26" s="93" t="str">
        <f t="shared" si="14"/>
        <v/>
      </c>
      <c r="AD26" s="94" t="str">
        <f t="shared" si="15"/>
        <v/>
      </c>
      <c r="AE26" s="95">
        <f t="shared" si="16"/>
        <v>0</v>
      </c>
      <c r="AF26" s="96">
        <f t="shared" si="17"/>
        <v>0</v>
      </c>
      <c r="AG26" s="84"/>
      <c r="AH26" s="86" t="str">
        <f t="shared" si="18"/>
        <v/>
      </c>
      <c r="AI26" s="79"/>
      <c r="AJ26" s="85"/>
      <c r="AK26" s="79"/>
      <c r="AL26" s="79"/>
      <c r="AM26" s="86" t="str">
        <f t="shared" si="19"/>
        <v/>
      </c>
      <c r="AN26" s="97"/>
      <c r="AO26" s="88"/>
      <c r="AP26" s="98" t="str">
        <f t="shared" si="20"/>
        <v/>
      </c>
      <c r="AQ26" s="90" t="str">
        <f t="shared" si="21"/>
        <v/>
      </c>
      <c r="AR26" s="91" t="str">
        <f t="shared" si="22"/>
        <v/>
      </c>
      <c r="AS26" s="92" t="str">
        <f t="shared" si="23"/>
        <v/>
      </c>
      <c r="AT26" s="93" t="str">
        <f t="shared" si="24"/>
        <v/>
      </c>
      <c r="AU26" s="93" t="str">
        <f t="shared" si="25"/>
        <v/>
      </c>
      <c r="AV26" s="279" t="str">
        <f t="shared" si="26"/>
        <v/>
      </c>
      <c r="AW26" s="94" t="str">
        <f t="shared" si="27"/>
        <v/>
      </c>
      <c r="AX26" s="99" t="str">
        <f>+IF(A26="","",IF(F26="",70,VLOOKUP(L26,Hoja2!A:D,4,0)))</f>
        <v/>
      </c>
    </row>
    <row r="27" spans="1:50" ht="14.25" customHeight="1">
      <c r="A27" s="79"/>
      <c r="B27" s="79"/>
      <c r="C27" s="80"/>
      <c r="D27" s="80"/>
      <c r="E27" s="79"/>
      <c r="F27" s="79"/>
      <c r="G27" s="82" t="str">
        <f t="shared" si="0"/>
        <v/>
      </c>
      <c r="H27" s="82">
        <f t="shared" si="1"/>
        <v>0</v>
      </c>
      <c r="I27" s="82">
        <f t="shared" si="2"/>
        <v>0</v>
      </c>
      <c r="J27" s="82">
        <f t="shared" si="3"/>
        <v>0</v>
      </c>
      <c r="K27" s="82" t="str">
        <f t="shared" si="4"/>
        <v/>
      </c>
      <c r="L27" s="85"/>
      <c r="M27" s="84"/>
      <c r="N27" s="85"/>
      <c r="O27" s="79"/>
      <c r="P27" s="85"/>
      <c r="Q27" s="79"/>
      <c r="R27" s="86" t="str">
        <f t="shared" si="5"/>
        <v/>
      </c>
      <c r="S27" s="87"/>
      <c r="T27" s="88"/>
      <c r="U27" s="278" t="str">
        <f t="shared" si="6"/>
        <v/>
      </c>
      <c r="V27" s="278" t="str">
        <f t="shared" si="7"/>
        <v/>
      </c>
      <c r="W27" s="278" t="e">
        <f t="shared" si="8"/>
        <v>#VALUE!</v>
      </c>
      <c r="X27" s="223" t="str">
        <f t="shared" si="9"/>
        <v/>
      </c>
      <c r="Y27" s="90" t="str">
        <f t="shared" si="10"/>
        <v/>
      </c>
      <c r="Z27" s="91" t="str">
        <f t="shared" si="11"/>
        <v/>
      </c>
      <c r="AA27" s="92" t="str">
        <f t="shared" si="12"/>
        <v/>
      </c>
      <c r="AB27" s="93" t="str">
        <f t="shared" si="13"/>
        <v/>
      </c>
      <c r="AC27" s="93" t="str">
        <f t="shared" si="14"/>
        <v/>
      </c>
      <c r="AD27" s="94" t="str">
        <f t="shared" si="15"/>
        <v/>
      </c>
      <c r="AE27" s="95">
        <f t="shared" si="16"/>
        <v>0</v>
      </c>
      <c r="AF27" s="96">
        <f t="shared" si="17"/>
        <v>0</v>
      </c>
      <c r="AG27" s="84"/>
      <c r="AH27" s="86" t="str">
        <f t="shared" si="18"/>
        <v/>
      </c>
      <c r="AI27" s="79"/>
      <c r="AJ27" s="85"/>
      <c r="AK27" s="79"/>
      <c r="AL27" s="79"/>
      <c r="AM27" s="86" t="str">
        <f t="shared" si="19"/>
        <v/>
      </c>
      <c r="AN27" s="97"/>
      <c r="AO27" s="88"/>
      <c r="AP27" s="98" t="str">
        <f t="shared" si="20"/>
        <v/>
      </c>
      <c r="AQ27" s="90" t="str">
        <f t="shared" si="21"/>
        <v/>
      </c>
      <c r="AR27" s="91" t="str">
        <f t="shared" si="22"/>
        <v/>
      </c>
      <c r="AS27" s="92" t="str">
        <f t="shared" si="23"/>
        <v/>
      </c>
      <c r="AT27" s="93" t="str">
        <f t="shared" si="24"/>
        <v/>
      </c>
      <c r="AU27" s="93" t="str">
        <f t="shared" si="25"/>
        <v/>
      </c>
      <c r="AV27" s="279" t="str">
        <f t="shared" si="26"/>
        <v/>
      </c>
      <c r="AW27" s="94" t="str">
        <f t="shared" si="27"/>
        <v/>
      </c>
      <c r="AX27" s="99" t="str">
        <f>+IF(A27="","",IF(F27="",70,VLOOKUP(L27,Hoja2!A:D,4,0)))</f>
        <v/>
      </c>
    </row>
    <row r="28" spans="1:50" ht="14.25" customHeight="1">
      <c r="A28" s="79"/>
      <c r="B28" s="79"/>
      <c r="C28" s="80"/>
      <c r="D28" s="80"/>
      <c r="E28" s="79"/>
      <c r="F28" s="79"/>
      <c r="G28" s="82" t="str">
        <f t="shared" si="0"/>
        <v/>
      </c>
      <c r="H28" s="82">
        <f t="shared" si="1"/>
        <v>0</v>
      </c>
      <c r="I28" s="82">
        <f t="shared" si="2"/>
        <v>0</v>
      </c>
      <c r="J28" s="82">
        <f t="shared" si="3"/>
        <v>0</v>
      </c>
      <c r="K28" s="82" t="str">
        <f t="shared" si="4"/>
        <v/>
      </c>
      <c r="L28" s="85"/>
      <c r="M28" s="84"/>
      <c r="N28" s="85"/>
      <c r="O28" s="79"/>
      <c r="P28" s="85"/>
      <c r="Q28" s="79"/>
      <c r="R28" s="86" t="str">
        <f t="shared" si="5"/>
        <v/>
      </c>
      <c r="S28" s="87"/>
      <c r="T28" s="88"/>
      <c r="U28" s="278" t="str">
        <f t="shared" si="6"/>
        <v/>
      </c>
      <c r="V28" s="278" t="str">
        <f t="shared" si="7"/>
        <v/>
      </c>
      <c r="W28" s="278" t="e">
        <f t="shared" si="8"/>
        <v>#VALUE!</v>
      </c>
      <c r="X28" s="223" t="str">
        <f t="shared" si="9"/>
        <v/>
      </c>
      <c r="Y28" s="90" t="str">
        <f t="shared" si="10"/>
        <v/>
      </c>
      <c r="Z28" s="91" t="str">
        <f t="shared" si="11"/>
        <v/>
      </c>
      <c r="AA28" s="92" t="str">
        <f t="shared" si="12"/>
        <v/>
      </c>
      <c r="AB28" s="93" t="str">
        <f t="shared" si="13"/>
        <v/>
      </c>
      <c r="AC28" s="93" t="str">
        <f t="shared" si="14"/>
        <v/>
      </c>
      <c r="AD28" s="94" t="str">
        <f t="shared" si="15"/>
        <v/>
      </c>
      <c r="AE28" s="95">
        <f t="shared" si="16"/>
        <v>0</v>
      </c>
      <c r="AF28" s="96">
        <f t="shared" si="17"/>
        <v>0</v>
      </c>
      <c r="AG28" s="84"/>
      <c r="AH28" s="86" t="str">
        <f t="shared" si="18"/>
        <v/>
      </c>
      <c r="AI28" s="79"/>
      <c r="AJ28" s="85"/>
      <c r="AK28" s="79"/>
      <c r="AL28" s="79"/>
      <c r="AM28" s="86" t="str">
        <f t="shared" si="19"/>
        <v/>
      </c>
      <c r="AN28" s="97"/>
      <c r="AO28" s="88"/>
      <c r="AP28" s="98" t="str">
        <f t="shared" si="20"/>
        <v/>
      </c>
      <c r="AQ28" s="90" t="str">
        <f t="shared" si="21"/>
        <v/>
      </c>
      <c r="AR28" s="91" t="str">
        <f t="shared" si="22"/>
        <v/>
      </c>
      <c r="AS28" s="92" t="str">
        <f t="shared" si="23"/>
        <v/>
      </c>
      <c r="AT28" s="93" t="str">
        <f t="shared" si="24"/>
        <v/>
      </c>
      <c r="AU28" s="93" t="str">
        <f t="shared" si="25"/>
        <v/>
      </c>
      <c r="AV28" s="279" t="str">
        <f t="shared" si="26"/>
        <v/>
      </c>
      <c r="AW28" s="94" t="str">
        <f t="shared" si="27"/>
        <v/>
      </c>
      <c r="AX28" s="99" t="str">
        <f>+IF(A28="","",IF(F28="",70,VLOOKUP(L28,Hoja2!A:D,4,0)))</f>
        <v/>
      </c>
    </row>
    <row r="29" spans="1:50" ht="14.25" customHeight="1">
      <c r="A29" s="79"/>
      <c r="B29" s="79"/>
      <c r="C29" s="80"/>
      <c r="D29" s="80"/>
      <c r="E29" s="79"/>
      <c r="F29" s="79"/>
      <c r="G29" s="82" t="str">
        <f t="shared" si="0"/>
        <v/>
      </c>
      <c r="H29" s="82">
        <f t="shared" si="1"/>
        <v>0</v>
      </c>
      <c r="I29" s="82">
        <f t="shared" si="2"/>
        <v>0</v>
      </c>
      <c r="J29" s="82">
        <f t="shared" si="3"/>
        <v>0</v>
      </c>
      <c r="K29" s="82" t="str">
        <f t="shared" si="4"/>
        <v/>
      </c>
      <c r="L29" s="85"/>
      <c r="M29" s="84"/>
      <c r="N29" s="85"/>
      <c r="O29" s="79"/>
      <c r="P29" s="85"/>
      <c r="Q29" s="79"/>
      <c r="R29" s="86" t="str">
        <f t="shared" si="5"/>
        <v/>
      </c>
      <c r="S29" s="87"/>
      <c r="T29" s="88"/>
      <c r="U29" s="278" t="str">
        <f t="shared" si="6"/>
        <v/>
      </c>
      <c r="V29" s="278" t="str">
        <f t="shared" si="7"/>
        <v/>
      </c>
      <c r="W29" s="278" t="e">
        <f t="shared" si="8"/>
        <v>#VALUE!</v>
      </c>
      <c r="X29" s="223" t="str">
        <f t="shared" si="9"/>
        <v/>
      </c>
      <c r="Y29" s="90" t="str">
        <f t="shared" si="10"/>
        <v/>
      </c>
      <c r="Z29" s="91" t="str">
        <f t="shared" si="11"/>
        <v/>
      </c>
      <c r="AA29" s="92" t="str">
        <f t="shared" si="12"/>
        <v/>
      </c>
      <c r="AB29" s="93" t="str">
        <f t="shared" si="13"/>
        <v/>
      </c>
      <c r="AC29" s="93" t="str">
        <f t="shared" si="14"/>
        <v/>
      </c>
      <c r="AD29" s="94" t="str">
        <f t="shared" si="15"/>
        <v/>
      </c>
      <c r="AE29" s="95">
        <f t="shared" si="16"/>
        <v>0</v>
      </c>
      <c r="AF29" s="96">
        <f t="shared" si="17"/>
        <v>0</v>
      </c>
      <c r="AG29" s="84"/>
      <c r="AH29" s="86" t="str">
        <f t="shared" si="18"/>
        <v/>
      </c>
      <c r="AI29" s="79"/>
      <c r="AJ29" s="85"/>
      <c r="AK29" s="79"/>
      <c r="AL29" s="79"/>
      <c r="AM29" s="86" t="str">
        <f t="shared" si="19"/>
        <v/>
      </c>
      <c r="AN29" s="97"/>
      <c r="AO29" s="88"/>
      <c r="AP29" s="98" t="str">
        <f t="shared" si="20"/>
        <v/>
      </c>
      <c r="AQ29" s="90" t="str">
        <f t="shared" si="21"/>
        <v/>
      </c>
      <c r="AR29" s="91" t="str">
        <f t="shared" si="22"/>
        <v/>
      </c>
      <c r="AS29" s="92" t="str">
        <f t="shared" si="23"/>
        <v/>
      </c>
      <c r="AT29" s="93" t="str">
        <f t="shared" si="24"/>
        <v/>
      </c>
      <c r="AU29" s="93" t="str">
        <f t="shared" si="25"/>
        <v/>
      </c>
      <c r="AV29" s="279" t="str">
        <f t="shared" si="26"/>
        <v/>
      </c>
      <c r="AW29" s="94" t="str">
        <f t="shared" si="27"/>
        <v/>
      </c>
      <c r="AX29" s="99" t="str">
        <f>+IF(A29="","",IF(F29="",70,VLOOKUP(L29,Hoja2!A:D,4,0)))</f>
        <v/>
      </c>
    </row>
    <row r="30" spans="1:50" ht="14.25" customHeight="1">
      <c r="A30" s="79"/>
      <c r="B30" s="79"/>
      <c r="C30" s="80"/>
      <c r="D30" s="80"/>
      <c r="E30" s="79"/>
      <c r="F30" s="79"/>
      <c r="G30" s="82" t="str">
        <f t="shared" si="0"/>
        <v/>
      </c>
      <c r="H30" s="82">
        <f t="shared" si="1"/>
        <v>0</v>
      </c>
      <c r="I30" s="82">
        <f t="shared" si="2"/>
        <v>0</v>
      </c>
      <c r="J30" s="82">
        <f t="shared" si="3"/>
        <v>0</v>
      </c>
      <c r="K30" s="82" t="str">
        <f t="shared" si="4"/>
        <v/>
      </c>
      <c r="L30" s="85"/>
      <c r="M30" s="84"/>
      <c r="N30" s="85"/>
      <c r="O30" s="79"/>
      <c r="P30" s="85"/>
      <c r="Q30" s="79"/>
      <c r="R30" s="86" t="str">
        <f t="shared" si="5"/>
        <v/>
      </c>
      <c r="S30" s="87"/>
      <c r="T30" s="88"/>
      <c r="U30" s="278" t="str">
        <f t="shared" si="6"/>
        <v/>
      </c>
      <c r="V30" s="278" t="str">
        <f t="shared" si="7"/>
        <v/>
      </c>
      <c r="W30" s="278" t="e">
        <f t="shared" si="8"/>
        <v>#VALUE!</v>
      </c>
      <c r="X30" s="223" t="str">
        <f t="shared" si="9"/>
        <v/>
      </c>
      <c r="Y30" s="90" t="str">
        <f t="shared" si="10"/>
        <v/>
      </c>
      <c r="Z30" s="91" t="str">
        <f t="shared" si="11"/>
        <v/>
      </c>
      <c r="AA30" s="92" t="str">
        <f t="shared" si="12"/>
        <v/>
      </c>
      <c r="AB30" s="93" t="str">
        <f t="shared" si="13"/>
        <v/>
      </c>
      <c r="AC30" s="93" t="str">
        <f t="shared" si="14"/>
        <v/>
      </c>
      <c r="AD30" s="94" t="str">
        <f t="shared" si="15"/>
        <v/>
      </c>
      <c r="AE30" s="95">
        <f t="shared" si="16"/>
        <v>0</v>
      </c>
      <c r="AF30" s="96">
        <f t="shared" si="17"/>
        <v>0</v>
      </c>
      <c r="AG30" s="84"/>
      <c r="AH30" s="86" t="str">
        <f t="shared" si="18"/>
        <v/>
      </c>
      <c r="AI30" s="79"/>
      <c r="AJ30" s="85"/>
      <c r="AK30" s="79"/>
      <c r="AL30" s="79"/>
      <c r="AM30" s="86" t="str">
        <f t="shared" si="19"/>
        <v/>
      </c>
      <c r="AN30" s="97"/>
      <c r="AO30" s="88"/>
      <c r="AP30" s="98" t="str">
        <f t="shared" si="20"/>
        <v/>
      </c>
      <c r="AQ30" s="90" t="str">
        <f t="shared" si="21"/>
        <v/>
      </c>
      <c r="AR30" s="91" t="str">
        <f t="shared" si="22"/>
        <v/>
      </c>
      <c r="AS30" s="92" t="str">
        <f t="shared" si="23"/>
        <v/>
      </c>
      <c r="AT30" s="93" t="str">
        <f t="shared" si="24"/>
        <v/>
      </c>
      <c r="AU30" s="93" t="str">
        <f t="shared" si="25"/>
        <v/>
      </c>
      <c r="AV30" s="279" t="str">
        <f t="shared" si="26"/>
        <v/>
      </c>
      <c r="AW30" s="94" t="str">
        <f t="shared" si="27"/>
        <v/>
      </c>
      <c r="AX30" s="99" t="str">
        <f>+IF(A30="","",IF(F30="",70,VLOOKUP(L30,Hoja2!A:D,4,0)))</f>
        <v/>
      </c>
    </row>
    <row r="31" spans="1:50" ht="14.25" customHeight="1">
      <c r="A31" s="79"/>
      <c r="B31" s="79"/>
      <c r="C31" s="80"/>
      <c r="D31" s="80"/>
      <c r="E31" s="79"/>
      <c r="F31" s="79"/>
      <c r="G31" s="82" t="str">
        <f t="shared" si="0"/>
        <v/>
      </c>
      <c r="H31" s="82">
        <f t="shared" si="1"/>
        <v>0</v>
      </c>
      <c r="I31" s="82">
        <f t="shared" si="2"/>
        <v>0</v>
      </c>
      <c r="J31" s="82">
        <f t="shared" si="3"/>
        <v>0</v>
      </c>
      <c r="K31" s="82" t="str">
        <f t="shared" si="4"/>
        <v/>
      </c>
      <c r="L31" s="85"/>
      <c r="M31" s="84"/>
      <c r="N31" s="85"/>
      <c r="O31" s="79"/>
      <c r="P31" s="85"/>
      <c r="Q31" s="79"/>
      <c r="R31" s="86" t="str">
        <f t="shared" si="5"/>
        <v/>
      </c>
      <c r="S31" s="87"/>
      <c r="T31" s="88"/>
      <c r="U31" s="278" t="str">
        <f t="shared" si="6"/>
        <v/>
      </c>
      <c r="V31" s="278" t="str">
        <f t="shared" si="7"/>
        <v/>
      </c>
      <c r="W31" s="278" t="e">
        <f t="shared" si="8"/>
        <v>#VALUE!</v>
      </c>
      <c r="X31" s="223" t="str">
        <f t="shared" si="9"/>
        <v/>
      </c>
      <c r="Y31" s="90" t="str">
        <f t="shared" si="10"/>
        <v/>
      </c>
      <c r="Z31" s="91" t="str">
        <f t="shared" si="11"/>
        <v/>
      </c>
      <c r="AA31" s="92" t="str">
        <f t="shared" si="12"/>
        <v/>
      </c>
      <c r="AB31" s="93" t="str">
        <f t="shared" si="13"/>
        <v/>
      </c>
      <c r="AC31" s="93" t="str">
        <f t="shared" si="14"/>
        <v/>
      </c>
      <c r="AD31" s="94" t="str">
        <f t="shared" si="15"/>
        <v/>
      </c>
      <c r="AE31" s="95">
        <f t="shared" si="16"/>
        <v>0</v>
      </c>
      <c r="AF31" s="96">
        <f t="shared" si="17"/>
        <v>0</v>
      </c>
      <c r="AG31" s="84"/>
      <c r="AH31" s="86" t="str">
        <f t="shared" si="18"/>
        <v/>
      </c>
      <c r="AI31" s="79"/>
      <c r="AJ31" s="85"/>
      <c r="AK31" s="79"/>
      <c r="AL31" s="79"/>
      <c r="AM31" s="86" t="str">
        <f t="shared" si="19"/>
        <v/>
      </c>
      <c r="AN31" s="97"/>
      <c r="AO31" s="88"/>
      <c r="AP31" s="98" t="str">
        <f t="shared" si="20"/>
        <v/>
      </c>
      <c r="AQ31" s="90" t="str">
        <f t="shared" si="21"/>
        <v/>
      </c>
      <c r="AR31" s="91" t="str">
        <f t="shared" si="22"/>
        <v/>
      </c>
      <c r="AS31" s="92" t="str">
        <f t="shared" si="23"/>
        <v/>
      </c>
      <c r="AT31" s="93" t="str">
        <f t="shared" si="24"/>
        <v/>
      </c>
      <c r="AU31" s="93" t="str">
        <f t="shared" si="25"/>
        <v/>
      </c>
      <c r="AV31" s="279" t="str">
        <f t="shared" si="26"/>
        <v/>
      </c>
      <c r="AW31" s="94" t="str">
        <f t="shared" si="27"/>
        <v/>
      </c>
      <c r="AX31" s="99" t="str">
        <f>+IF(A31="","",IF(F31="",70,VLOOKUP(L31,Hoja2!A:D,4,0)))</f>
        <v/>
      </c>
    </row>
    <row r="32" spans="1:50" ht="14.25" customHeight="1">
      <c r="A32" s="79"/>
      <c r="B32" s="79"/>
      <c r="C32" s="80"/>
      <c r="D32" s="80"/>
      <c r="E32" s="79"/>
      <c r="F32" s="79"/>
      <c r="G32" s="82" t="str">
        <f t="shared" si="0"/>
        <v/>
      </c>
      <c r="H32" s="82">
        <f t="shared" si="1"/>
        <v>0</v>
      </c>
      <c r="I32" s="82">
        <f t="shared" si="2"/>
        <v>0</v>
      </c>
      <c r="J32" s="82">
        <f t="shared" si="3"/>
        <v>0</v>
      </c>
      <c r="K32" s="82" t="str">
        <f t="shared" si="4"/>
        <v/>
      </c>
      <c r="L32" s="85"/>
      <c r="M32" s="84"/>
      <c r="N32" s="85"/>
      <c r="O32" s="79"/>
      <c r="P32" s="85"/>
      <c r="Q32" s="79"/>
      <c r="R32" s="86" t="str">
        <f t="shared" si="5"/>
        <v/>
      </c>
      <c r="S32" s="87"/>
      <c r="T32" s="88"/>
      <c r="U32" s="278" t="str">
        <f t="shared" si="6"/>
        <v/>
      </c>
      <c r="V32" s="278" t="str">
        <f t="shared" si="7"/>
        <v/>
      </c>
      <c r="W32" s="278" t="e">
        <f t="shared" si="8"/>
        <v>#VALUE!</v>
      </c>
      <c r="X32" s="223" t="str">
        <f t="shared" si="9"/>
        <v/>
      </c>
      <c r="Y32" s="90" t="str">
        <f t="shared" si="10"/>
        <v/>
      </c>
      <c r="Z32" s="91" t="str">
        <f t="shared" si="11"/>
        <v/>
      </c>
      <c r="AA32" s="92" t="str">
        <f t="shared" si="12"/>
        <v/>
      </c>
      <c r="AB32" s="93" t="str">
        <f t="shared" si="13"/>
        <v/>
      </c>
      <c r="AC32" s="93" t="str">
        <f t="shared" si="14"/>
        <v/>
      </c>
      <c r="AD32" s="94" t="str">
        <f t="shared" si="15"/>
        <v/>
      </c>
      <c r="AE32" s="95">
        <f t="shared" si="16"/>
        <v>0</v>
      </c>
      <c r="AF32" s="96">
        <f t="shared" si="17"/>
        <v>0</v>
      </c>
      <c r="AG32" s="84"/>
      <c r="AH32" s="86" t="str">
        <f t="shared" si="18"/>
        <v/>
      </c>
      <c r="AI32" s="79"/>
      <c r="AJ32" s="85"/>
      <c r="AK32" s="79"/>
      <c r="AL32" s="79"/>
      <c r="AM32" s="86" t="str">
        <f t="shared" si="19"/>
        <v/>
      </c>
      <c r="AN32" s="97"/>
      <c r="AO32" s="88"/>
      <c r="AP32" s="98" t="str">
        <f t="shared" si="20"/>
        <v/>
      </c>
      <c r="AQ32" s="90" t="str">
        <f t="shared" si="21"/>
        <v/>
      </c>
      <c r="AR32" s="91" t="str">
        <f t="shared" si="22"/>
        <v/>
      </c>
      <c r="AS32" s="92" t="str">
        <f t="shared" si="23"/>
        <v/>
      </c>
      <c r="AT32" s="93" t="str">
        <f t="shared" si="24"/>
        <v/>
      </c>
      <c r="AU32" s="93" t="str">
        <f t="shared" si="25"/>
        <v/>
      </c>
      <c r="AV32" s="279" t="str">
        <f t="shared" si="26"/>
        <v/>
      </c>
      <c r="AW32" s="94" t="str">
        <f t="shared" si="27"/>
        <v/>
      </c>
      <c r="AX32" s="99" t="str">
        <f>+IF(A32="","",IF(F32="",70,VLOOKUP(L32,Hoja2!A:D,4,0)))</f>
        <v/>
      </c>
    </row>
    <row r="33" spans="1:50" ht="14.25" customHeight="1">
      <c r="A33" s="79"/>
      <c r="B33" s="79"/>
      <c r="C33" s="80"/>
      <c r="D33" s="80"/>
      <c r="E33" s="79"/>
      <c r="F33" s="79"/>
      <c r="G33" s="82" t="str">
        <f t="shared" si="0"/>
        <v/>
      </c>
      <c r="H33" s="82">
        <f t="shared" si="1"/>
        <v>0</v>
      </c>
      <c r="I33" s="82">
        <f t="shared" si="2"/>
        <v>0</v>
      </c>
      <c r="J33" s="82">
        <f t="shared" si="3"/>
        <v>0</v>
      </c>
      <c r="K33" s="82" t="str">
        <f t="shared" si="4"/>
        <v/>
      </c>
      <c r="L33" s="85"/>
      <c r="M33" s="84"/>
      <c r="N33" s="85"/>
      <c r="O33" s="79"/>
      <c r="P33" s="85"/>
      <c r="Q33" s="79"/>
      <c r="R33" s="86" t="str">
        <f t="shared" si="5"/>
        <v/>
      </c>
      <c r="S33" s="87"/>
      <c r="T33" s="88"/>
      <c r="U33" s="278" t="str">
        <f t="shared" si="6"/>
        <v/>
      </c>
      <c r="V33" s="278" t="str">
        <f t="shared" si="7"/>
        <v/>
      </c>
      <c r="W33" s="278" t="e">
        <f t="shared" si="8"/>
        <v>#VALUE!</v>
      </c>
      <c r="X33" s="223" t="str">
        <f t="shared" si="9"/>
        <v/>
      </c>
      <c r="Y33" s="90" t="str">
        <f t="shared" si="10"/>
        <v/>
      </c>
      <c r="Z33" s="91" t="str">
        <f t="shared" si="11"/>
        <v/>
      </c>
      <c r="AA33" s="92" t="str">
        <f t="shared" si="12"/>
        <v/>
      </c>
      <c r="AB33" s="93" t="str">
        <f t="shared" si="13"/>
        <v/>
      </c>
      <c r="AC33" s="93" t="str">
        <f t="shared" si="14"/>
        <v/>
      </c>
      <c r="AD33" s="94" t="str">
        <f t="shared" si="15"/>
        <v/>
      </c>
      <c r="AE33" s="95">
        <f t="shared" si="16"/>
        <v>0</v>
      </c>
      <c r="AF33" s="96">
        <f t="shared" si="17"/>
        <v>0</v>
      </c>
      <c r="AG33" s="84"/>
      <c r="AH33" s="86" t="str">
        <f t="shared" si="18"/>
        <v/>
      </c>
      <c r="AI33" s="79"/>
      <c r="AJ33" s="85"/>
      <c r="AK33" s="79"/>
      <c r="AL33" s="79"/>
      <c r="AM33" s="86" t="str">
        <f t="shared" si="19"/>
        <v/>
      </c>
      <c r="AN33" s="97"/>
      <c r="AO33" s="88"/>
      <c r="AP33" s="98" t="str">
        <f t="shared" si="20"/>
        <v/>
      </c>
      <c r="AQ33" s="90" t="str">
        <f t="shared" si="21"/>
        <v/>
      </c>
      <c r="AR33" s="91" t="str">
        <f t="shared" si="22"/>
        <v/>
      </c>
      <c r="AS33" s="92" t="str">
        <f t="shared" si="23"/>
        <v/>
      </c>
      <c r="AT33" s="93" t="str">
        <f t="shared" si="24"/>
        <v/>
      </c>
      <c r="AU33" s="93" t="str">
        <f t="shared" si="25"/>
        <v/>
      </c>
      <c r="AV33" s="279" t="str">
        <f t="shared" si="26"/>
        <v/>
      </c>
      <c r="AW33" s="94" t="str">
        <f t="shared" si="27"/>
        <v/>
      </c>
      <c r="AX33" s="99" t="str">
        <f>+IF(A33="","",IF(F33="",70,VLOOKUP(L33,Hoja2!A:D,4,0)))</f>
        <v/>
      </c>
    </row>
    <row r="34" spans="1:50" ht="14.25" customHeight="1">
      <c r="A34" s="79"/>
      <c r="B34" s="79"/>
      <c r="C34" s="80"/>
      <c r="D34" s="80"/>
      <c r="E34" s="79"/>
      <c r="F34" s="79"/>
      <c r="G34" s="82" t="str">
        <f t="shared" si="0"/>
        <v/>
      </c>
      <c r="H34" s="82">
        <f t="shared" si="1"/>
        <v>0</v>
      </c>
      <c r="I34" s="82">
        <f t="shared" si="2"/>
        <v>0</v>
      </c>
      <c r="J34" s="82">
        <f t="shared" si="3"/>
        <v>0</v>
      </c>
      <c r="K34" s="82" t="str">
        <f t="shared" si="4"/>
        <v/>
      </c>
      <c r="L34" s="85"/>
      <c r="M34" s="84"/>
      <c r="N34" s="85"/>
      <c r="O34" s="79"/>
      <c r="P34" s="85"/>
      <c r="Q34" s="79"/>
      <c r="R34" s="86" t="str">
        <f t="shared" si="5"/>
        <v/>
      </c>
      <c r="S34" s="87"/>
      <c r="T34" s="88"/>
      <c r="U34" s="278" t="str">
        <f t="shared" si="6"/>
        <v/>
      </c>
      <c r="V34" s="278" t="str">
        <f t="shared" si="7"/>
        <v/>
      </c>
      <c r="W34" s="278" t="e">
        <f t="shared" si="8"/>
        <v>#VALUE!</v>
      </c>
      <c r="X34" s="223" t="str">
        <f t="shared" si="9"/>
        <v/>
      </c>
      <c r="Y34" s="90" t="str">
        <f t="shared" si="10"/>
        <v/>
      </c>
      <c r="Z34" s="91" t="str">
        <f t="shared" si="11"/>
        <v/>
      </c>
      <c r="AA34" s="92" t="str">
        <f t="shared" si="12"/>
        <v/>
      </c>
      <c r="AB34" s="93" t="str">
        <f t="shared" si="13"/>
        <v/>
      </c>
      <c r="AC34" s="93" t="str">
        <f t="shared" si="14"/>
        <v/>
      </c>
      <c r="AD34" s="94" t="str">
        <f t="shared" si="15"/>
        <v/>
      </c>
      <c r="AE34" s="95">
        <f t="shared" si="16"/>
        <v>0</v>
      </c>
      <c r="AF34" s="96">
        <f t="shared" si="17"/>
        <v>0</v>
      </c>
      <c r="AG34" s="84"/>
      <c r="AH34" s="86" t="str">
        <f t="shared" si="18"/>
        <v/>
      </c>
      <c r="AI34" s="79"/>
      <c r="AJ34" s="85"/>
      <c r="AK34" s="79"/>
      <c r="AL34" s="79"/>
      <c r="AM34" s="86" t="str">
        <f t="shared" si="19"/>
        <v/>
      </c>
      <c r="AN34" s="97"/>
      <c r="AO34" s="88"/>
      <c r="AP34" s="98" t="str">
        <f t="shared" si="20"/>
        <v/>
      </c>
      <c r="AQ34" s="90" t="str">
        <f t="shared" si="21"/>
        <v/>
      </c>
      <c r="AR34" s="91" t="str">
        <f t="shared" si="22"/>
        <v/>
      </c>
      <c r="AS34" s="92" t="str">
        <f t="shared" si="23"/>
        <v/>
      </c>
      <c r="AT34" s="93" t="str">
        <f t="shared" si="24"/>
        <v/>
      </c>
      <c r="AU34" s="93" t="str">
        <f t="shared" si="25"/>
        <v/>
      </c>
      <c r="AV34" s="279" t="str">
        <f t="shared" si="26"/>
        <v/>
      </c>
      <c r="AW34" s="94" t="str">
        <f t="shared" si="27"/>
        <v/>
      </c>
      <c r="AX34" s="99" t="str">
        <f>+IF(A34="","",IF(F34="",70,VLOOKUP(L34,Hoja2!A:D,4,0)))</f>
        <v/>
      </c>
    </row>
    <row r="35" spans="1:50" ht="14.25" customHeight="1">
      <c r="A35" s="79"/>
      <c r="B35" s="79"/>
      <c r="C35" s="80"/>
      <c r="D35" s="80"/>
      <c r="E35" s="79"/>
      <c r="F35" s="79"/>
      <c r="G35" s="82" t="str">
        <f t="shared" si="0"/>
        <v/>
      </c>
      <c r="H35" s="82">
        <f t="shared" si="1"/>
        <v>0</v>
      </c>
      <c r="I35" s="82">
        <f t="shared" si="2"/>
        <v>0</v>
      </c>
      <c r="J35" s="82">
        <f t="shared" si="3"/>
        <v>0</v>
      </c>
      <c r="K35" s="82" t="str">
        <f t="shared" si="4"/>
        <v/>
      </c>
      <c r="L35" s="85"/>
      <c r="M35" s="84"/>
      <c r="N35" s="85"/>
      <c r="O35" s="79"/>
      <c r="P35" s="85"/>
      <c r="Q35" s="79"/>
      <c r="R35" s="86" t="str">
        <f t="shared" si="5"/>
        <v/>
      </c>
      <c r="S35" s="87"/>
      <c r="T35" s="88"/>
      <c r="U35" s="278" t="str">
        <f t="shared" si="6"/>
        <v/>
      </c>
      <c r="V35" s="278" t="str">
        <f t="shared" si="7"/>
        <v/>
      </c>
      <c r="W35" s="278" t="e">
        <f t="shared" si="8"/>
        <v>#VALUE!</v>
      </c>
      <c r="X35" s="223" t="str">
        <f t="shared" si="9"/>
        <v/>
      </c>
      <c r="Y35" s="90" t="str">
        <f t="shared" si="10"/>
        <v/>
      </c>
      <c r="Z35" s="91" t="str">
        <f t="shared" si="11"/>
        <v/>
      </c>
      <c r="AA35" s="92" t="str">
        <f t="shared" si="12"/>
        <v/>
      </c>
      <c r="AB35" s="93" t="str">
        <f t="shared" si="13"/>
        <v/>
      </c>
      <c r="AC35" s="93" t="str">
        <f t="shared" si="14"/>
        <v/>
      </c>
      <c r="AD35" s="94" t="str">
        <f t="shared" si="15"/>
        <v/>
      </c>
      <c r="AE35" s="95">
        <f t="shared" si="16"/>
        <v>0</v>
      </c>
      <c r="AF35" s="96">
        <f t="shared" si="17"/>
        <v>0</v>
      </c>
      <c r="AG35" s="84"/>
      <c r="AH35" s="86" t="str">
        <f t="shared" si="18"/>
        <v/>
      </c>
      <c r="AI35" s="79"/>
      <c r="AJ35" s="85"/>
      <c r="AK35" s="79"/>
      <c r="AL35" s="79"/>
      <c r="AM35" s="86" t="str">
        <f t="shared" si="19"/>
        <v/>
      </c>
      <c r="AN35" s="97"/>
      <c r="AO35" s="88"/>
      <c r="AP35" s="98" t="str">
        <f t="shared" si="20"/>
        <v/>
      </c>
      <c r="AQ35" s="90" t="str">
        <f t="shared" si="21"/>
        <v/>
      </c>
      <c r="AR35" s="91" t="str">
        <f t="shared" si="22"/>
        <v/>
      </c>
      <c r="AS35" s="92" t="str">
        <f t="shared" si="23"/>
        <v/>
      </c>
      <c r="AT35" s="93" t="str">
        <f t="shared" si="24"/>
        <v/>
      </c>
      <c r="AU35" s="93" t="str">
        <f t="shared" si="25"/>
        <v/>
      </c>
      <c r="AV35" s="279" t="str">
        <f t="shared" si="26"/>
        <v/>
      </c>
      <c r="AW35" s="94" t="str">
        <f t="shared" si="27"/>
        <v/>
      </c>
      <c r="AX35" s="99" t="str">
        <f>+IF(A35="","",IF(F35="",70,VLOOKUP(L35,Hoja2!A:D,4,0)))</f>
        <v/>
      </c>
    </row>
    <row r="36" spans="1:50" ht="14.25" customHeight="1">
      <c r="A36" s="79"/>
      <c r="B36" s="79"/>
      <c r="C36" s="80"/>
      <c r="D36" s="80"/>
      <c r="E36" s="79"/>
      <c r="F36" s="79"/>
      <c r="G36" s="82" t="str">
        <f t="shared" si="0"/>
        <v/>
      </c>
      <c r="H36" s="82">
        <f t="shared" si="1"/>
        <v>0</v>
      </c>
      <c r="I36" s="82">
        <f t="shared" si="2"/>
        <v>0</v>
      </c>
      <c r="J36" s="82">
        <f t="shared" si="3"/>
        <v>0</v>
      </c>
      <c r="K36" s="82" t="str">
        <f t="shared" si="4"/>
        <v/>
      </c>
      <c r="L36" s="85"/>
      <c r="M36" s="84"/>
      <c r="N36" s="85"/>
      <c r="O36" s="79"/>
      <c r="P36" s="85"/>
      <c r="Q36" s="79"/>
      <c r="R36" s="86" t="str">
        <f t="shared" si="5"/>
        <v/>
      </c>
      <c r="S36" s="87"/>
      <c r="T36" s="88"/>
      <c r="U36" s="278" t="str">
        <f t="shared" si="6"/>
        <v/>
      </c>
      <c r="V36" s="278" t="str">
        <f t="shared" si="7"/>
        <v/>
      </c>
      <c r="W36" s="278" t="e">
        <f t="shared" si="8"/>
        <v>#VALUE!</v>
      </c>
      <c r="X36" s="223" t="str">
        <f t="shared" si="9"/>
        <v/>
      </c>
      <c r="Y36" s="90" t="str">
        <f t="shared" si="10"/>
        <v/>
      </c>
      <c r="Z36" s="91" t="str">
        <f t="shared" si="11"/>
        <v/>
      </c>
      <c r="AA36" s="92" t="str">
        <f t="shared" si="12"/>
        <v/>
      </c>
      <c r="AB36" s="93" t="str">
        <f t="shared" si="13"/>
        <v/>
      </c>
      <c r="AC36" s="93" t="str">
        <f t="shared" si="14"/>
        <v/>
      </c>
      <c r="AD36" s="94" t="str">
        <f t="shared" si="15"/>
        <v/>
      </c>
      <c r="AE36" s="95">
        <f t="shared" si="16"/>
        <v>0</v>
      </c>
      <c r="AF36" s="96">
        <f t="shared" si="17"/>
        <v>0</v>
      </c>
      <c r="AG36" s="84"/>
      <c r="AH36" s="86" t="str">
        <f t="shared" si="18"/>
        <v/>
      </c>
      <c r="AI36" s="79"/>
      <c r="AJ36" s="85"/>
      <c r="AK36" s="79"/>
      <c r="AL36" s="79"/>
      <c r="AM36" s="86" t="str">
        <f t="shared" si="19"/>
        <v/>
      </c>
      <c r="AN36" s="97"/>
      <c r="AO36" s="88"/>
      <c r="AP36" s="98" t="str">
        <f t="shared" si="20"/>
        <v/>
      </c>
      <c r="AQ36" s="90" t="str">
        <f t="shared" si="21"/>
        <v/>
      </c>
      <c r="AR36" s="91" t="str">
        <f t="shared" si="22"/>
        <v/>
      </c>
      <c r="AS36" s="92" t="str">
        <f t="shared" si="23"/>
        <v/>
      </c>
      <c r="AT36" s="93" t="str">
        <f t="shared" si="24"/>
        <v/>
      </c>
      <c r="AU36" s="93" t="str">
        <f t="shared" si="25"/>
        <v/>
      </c>
      <c r="AV36" s="279" t="str">
        <f t="shared" si="26"/>
        <v/>
      </c>
      <c r="AW36" s="94" t="str">
        <f t="shared" si="27"/>
        <v/>
      </c>
      <c r="AX36" s="99" t="str">
        <f>+IF(A36="","",IF(F36="",70,VLOOKUP(L36,Hoja2!A:D,4,0)))</f>
        <v/>
      </c>
    </row>
    <row r="37" spans="1:50" ht="14.25" customHeight="1">
      <c r="A37" s="79"/>
      <c r="B37" s="79"/>
      <c r="C37" s="80"/>
      <c r="D37" s="80"/>
      <c r="E37" s="79"/>
      <c r="F37" s="79"/>
      <c r="G37" s="82" t="str">
        <f t="shared" si="0"/>
        <v/>
      </c>
      <c r="H37" s="82">
        <f t="shared" si="1"/>
        <v>0</v>
      </c>
      <c r="I37" s="82">
        <f t="shared" si="2"/>
        <v>0</v>
      </c>
      <c r="J37" s="82">
        <f t="shared" si="3"/>
        <v>0</v>
      </c>
      <c r="K37" s="82" t="str">
        <f t="shared" si="4"/>
        <v/>
      </c>
      <c r="L37" s="85"/>
      <c r="M37" s="84"/>
      <c r="N37" s="85"/>
      <c r="O37" s="79"/>
      <c r="P37" s="85"/>
      <c r="Q37" s="79"/>
      <c r="R37" s="86" t="str">
        <f t="shared" si="5"/>
        <v/>
      </c>
      <c r="S37" s="87"/>
      <c r="T37" s="88"/>
      <c r="U37" s="278" t="str">
        <f t="shared" si="6"/>
        <v/>
      </c>
      <c r="V37" s="278" t="str">
        <f t="shared" si="7"/>
        <v/>
      </c>
      <c r="W37" s="278" t="e">
        <f t="shared" si="8"/>
        <v>#VALUE!</v>
      </c>
      <c r="X37" s="223" t="str">
        <f t="shared" si="9"/>
        <v/>
      </c>
      <c r="Y37" s="90" t="str">
        <f t="shared" si="10"/>
        <v/>
      </c>
      <c r="Z37" s="91" t="str">
        <f t="shared" si="11"/>
        <v/>
      </c>
      <c r="AA37" s="92" t="str">
        <f t="shared" si="12"/>
        <v/>
      </c>
      <c r="AB37" s="93" t="str">
        <f t="shared" si="13"/>
        <v/>
      </c>
      <c r="AC37" s="93" t="str">
        <f t="shared" si="14"/>
        <v/>
      </c>
      <c r="AD37" s="94" t="str">
        <f t="shared" si="15"/>
        <v/>
      </c>
      <c r="AE37" s="95">
        <f t="shared" si="16"/>
        <v>0</v>
      </c>
      <c r="AF37" s="96">
        <f t="shared" si="17"/>
        <v>0</v>
      </c>
      <c r="AG37" s="84"/>
      <c r="AH37" s="86" t="str">
        <f t="shared" si="18"/>
        <v/>
      </c>
      <c r="AI37" s="79"/>
      <c r="AJ37" s="85"/>
      <c r="AK37" s="79"/>
      <c r="AL37" s="79"/>
      <c r="AM37" s="86" t="str">
        <f t="shared" si="19"/>
        <v/>
      </c>
      <c r="AN37" s="97"/>
      <c r="AO37" s="88"/>
      <c r="AP37" s="98" t="str">
        <f t="shared" si="20"/>
        <v/>
      </c>
      <c r="AQ37" s="90" t="str">
        <f t="shared" si="21"/>
        <v/>
      </c>
      <c r="AR37" s="91" t="str">
        <f t="shared" si="22"/>
        <v/>
      </c>
      <c r="AS37" s="92" t="str">
        <f t="shared" si="23"/>
        <v/>
      </c>
      <c r="AT37" s="93" t="str">
        <f t="shared" si="24"/>
        <v/>
      </c>
      <c r="AU37" s="93" t="str">
        <f t="shared" si="25"/>
        <v/>
      </c>
      <c r="AV37" s="279" t="str">
        <f t="shared" si="26"/>
        <v/>
      </c>
      <c r="AW37" s="94" t="str">
        <f t="shared" si="27"/>
        <v/>
      </c>
      <c r="AX37" s="99" t="str">
        <f>+IF(A37="","",IF(F37="",70,VLOOKUP(L37,Hoja2!A:D,4,0)))</f>
        <v/>
      </c>
    </row>
    <row r="38" spans="1:50" ht="14.25" customHeight="1">
      <c r="A38" s="79"/>
      <c r="B38" s="79"/>
      <c r="C38" s="80"/>
      <c r="D38" s="80"/>
      <c r="E38" s="79"/>
      <c r="F38" s="79"/>
      <c r="G38" s="82" t="str">
        <f t="shared" si="0"/>
        <v/>
      </c>
      <c r="H38" s="82">
        <f t="shared" si="1"/>
        <v>0</v>
      </c>
      <c r="I38" s="82">
        <f t="shared" si="2"/>
        <v>0</v>
      </c>
      <c r="J38" s="82">
        <f t="shared" si="3"/>
        <v>0</v>
      </c>
      <c r="K38" s="82" t="str">
        <f t="shared" si="4"/>
        <v/>
      </c>
      <c r="L38" s="85"/>
      <c r="M38" s="84"/>
      <c r="N38" s="85"/>
      <c r="O38" s="79"/>
      <c r="P38" s="85"/>
      <c r="Q38" s="79"/>
      <c r="R38" s="86" t="str">
        <f t="shared" si="5"/>
        <v/>
      </c>
      <c r="S38" s="87"/>
      <c r="T38" s="88"/>
      <c r="U38" s="278" t="str">
        <f t="shared" si="6"/>
        <v/>
      </c>
      <c r="V38" s="278" t="str">
        <f t="shared" si="7"/>
        <v/>
      </c>
      <c r="W38" s="278" t="e">
        <f t="shared" si="8"/>
        <v>#VALUE!</v>
      </c>
      <c r="X38" s="223" t="str">
        <f t="shared" si="9"/>
        <v/>
      </c>
      <c r="Y38" s="90" t="str">
        <f t="shared" si="10"/>
        <v/>
      </c>
      <c r="Z38" s="91" t="str">
        <f t="shared" si="11"/>
        <v/>
      </c>
      <c r="AA38" s="92" t="str">
        <f t="shared" si="12"/>
        <v/>
      </c>
      <c r="AB38" s="93" t="str">
        <f t="shared" si="13"/>
        <v/>
      </c>
      <c r="AC38" s="93" t="str">
        <f t="shared" si="14"/>
        <v/>
      </c>
      <c r="AD38" s="94" t="str">
        <f t="shared" si="15"/>
        <v/>
      </c>
      <c r="AE38" s="95">
        <f t="shared" si="16"/>
        <v>0</v>
      </c>
      <c r="AF38" s="96">
        <f t="shared" si="17"/>
        <v>0</v>
      </c>
      <c r="AG38" s="84"/>
      <c r="AH38" s="86" t="str">
        <f t="shared" si="18"/>
        <v/>
      </c>
      <c r="AI38" s="79"/>
      <c r="AJ38" s="85"/>
      <c r="AK38" s="79"/>
      <c r="AL38" s="79"/>
      <c r="AM38" s="86" t="str">
        <f t="shared" si="19"/>
        <v/>
      </c>
      <c r="AN38" s="97"/>
      <c r="AO38" s="88"/>
      <c r="AP38" s="98" t="str">
        <f t="shared" si="20"/>
        <v/>
      </c>
      <c r="AQ38" s="90" t="str">
        <f t="shared" si="21"/>
        <v/>
      </c>
      <c r="AR38" s="91" t="str">
        <f t="shared" si="22"/>
        <v/>
      </c>
      <c r="AS38" s="92" t="str">
        <f t="shared" si="23"/>
        <v/>
      </c>
      <c r="AT38" s="93" t="str">
        <f t="shared" si="24"/>
        <v/>
      </c>
      <c r="AU38" s="93" t="str">
        <f t="shared" si="25"/>
        <v/>
      </c>
      <c r="AV38" s="279" t="str">
        <f t="shared" si="26"/>
        <v/>
      </c>
      <c r="AW38" s="94" t="str">
        <f t="shared" si="27"/>
        <v/>
      </c>
      <c r="AX38" s="99" t="str">
        <f>+IF(A38="","",IF(F38="",70,VLOOKUP(L38,Hoja2!A:D,4,0)))</f>
        <v/>
      </c>
    </row>
    <row r="39" spans="1:50" ht="14.25" customHeight="1">
      <c r="A39" s="79"/>
      <c r="B39" s="79"/>
      <c r="C39" s="80"/>
      <c r="D39" s="80"/>
      <c r="E39" s="79"/>
      <c r="F39" s="79"/>
      <c r="G39" s="82" t="str">
        <f t="shared" si="0"/>
        <v/>
      </c>
      <c r="H39" s="82">
        <f t="shared" si="1"/>
        <v>0</v>
      </c>
      <c r="I39" s="82">
        <f t="shared" si="2"/>
        <v>0</v>
      </c>
      <c r="J39" s="82">
        <f t="shared" si="3"/>
        <v>0</v>
      </c>
      <c r="K39" s="82" t="str">
        <f t="shared" si="4"/>
        <v/>
      </c>
      <c r="L39" s="85"/>
      <c r="M39" s="84"/>
      <c r="N39" s="85"/>
      <c r="O39" s="79"/>
      <c r="P39" s="85"/>
      <c r="Q39" s="79"/>
      <c r="R39" s="86" t="str">
        <f t="shared" si="5"/>
        <v/>
      </c>
      <c r="S39" s="87"/>
      <c r="T39" s="88"/>
      <c r="U39" s="278" t="str">
        <f t="shared" si="6"/>
        <v/>
      </c>
      <c r="V39" s="278" t="str">
        <f t="shared" si="7"/>
        <v/>
      </c>
      <c r="W39" s="278" t="e">
        <f t="shared" si="8"/>
        <v>#VALUE!</v>
      </c>
      <c r="X39" s="223" t="str">
        <f t="shared" si="9"/>
        <v/>
      </c>
      <c r="Y39" s="90" t="str">
        <f t="shared" si="10"/>
        <v/>
      </c>
      <c r="Z39" s="91" t="str">
        <f t="shared" si="11"/>
        <v/>
      </c>
      <c r="AA39" s="92" t="str">
        <f t="shared" si="12"/>
        <v/>
      </c>
      <c r="AB39" s="93" t="str">
        <f t="shared" si="13"/>
        <v/>
      </c>
      <c r="AC39" s="93" t="str">
        <f t="shared" si="14"/>
        <v/>
      </c>
      <c r="AD39" s="94" t="str">
        <f t="shared" si="15"/>
        <v/>
      </c>
      <c r="AE39" s="95">
        <f t="shared" si="16"/>
        <v>0</v>
      </c>
      <c r="AF39" s="96">
        <f t="shared" si="17"/>
        <v>0</v>
      </c>
      <c r="AG39" s="84"/>
      <c r="AH39" s="86" t="str">
        <f t="shared" si="18"/>
        <v/>
      </c>
      <c r="AI39" s="79"/>
      <c r="AJ39" s="85"/>
      <c r="AK39" s="79"/>
      <c r="AL39" s="79"/>
      <c r="AM39" s="86" t="str">
        <f t="shared" si="19"/>
        <v/>
      </c>
      <c r="AN39" s="97"/>
      <c r="AO39" s="88"/>
      <c r="AP39" s="98" t="str">
        <f t="shared" si="20"/>
        <v/>
      </c>
      <c r="AQ39" s="90" t="str">
        <f t="shared" si="21"/>
        <v/>
      </c>
      <c r="AR39" s="91" t="str">
        <f t="shared" si="22"/>
        <v/>
      </c>
      <c r="AS39" s="92" t="str">
        <f t="shared" si="23"/>
        <v/>
      </c>
      <c r="AT39" s="93" t="str">
        <f t="shared" si="24"/>
        <v/>
      </c>
      <c r="AU39" s="93" t="str">
        <f t="shared" si="25"/>
        <v/>
      </c>
      <c r="AV39" s="279" t="str">
        <f t="shared" si="26"/>
        <v/>
      </c>
      <c r="AW39" s="94" t="str">
        <f t="shared" si="27"/>
        <v/>
      </c>
      <c r="AX39" s="99" t="str">
        <f>+IF(A39="","",IF(F39="",70,VLOOKUP(L39,Hoja2!A:D,4,0)))</f>
        <v/>
      </c>
    </row>
    <row r="40" spans="1:50" ht="14.25" customHeight="1">
      <c r="A40" s="79"/>
      <c r="B40" s="79"/>
      <c r="C40" s="80"/>
      <c r="D40" s="80"/>
      <c r="E40" s="79"/>
      <c r="F40" s="79"/>
      <c r="G40" s="82" t="str">
        <f t="shared" si="0"/>
        <v/>
      </c>
      <c r="H40" s="82">
        <f t="shared" si="1"/>
        <v>0</v>
      </c>
      <c r="I40" s="82">
        <f t="shared" si="2"/>
        <v>0</v>
      </c>
      <c r="J40" s="82">
        <f t="shared" si="3"/>
        <v>0</v>
      </c>
      <c r="K40" s="82" t="str">
        <f t="shared" si="4"/>
        <v/>
      </c>
      <c r="L40" s="85"/>
      <c r="M40" s="84"/>
      <c r="N40" s="85"/>
      <c r="O40" s="79"/>
      <c r="P40" s="85"/>
      <c r="Q40" s="79"/>
      <c r="R40" s="86" t="str">
        <f t="shared" si="5"/>
        <v/>
      </c>
      <c r="S40" s="87"/>
      <c r="T40" s="88"/>
      <c r="U40" s="278" t="str">
        <f t="shared" si="6"/>
        <v/>
      </c>
      <c r="V40" s="278" t="str">
        <f t="shared" si="7"/>
        <v/>
      </c>
      <c r="W40" s="278" t="e">
        <f t="shared" si="8"/>
        <v>#VALUE!</v>
      </c>
      <c r="X40" s="223" t="str">
        <f t="shared" si="9"/>
        <v/>
      </c>
      <c r="Y40" s="90" t="str">
        <f t="shared" si="10"/>
        <v/>
      </c>
      <c r="Z40" s="91" t="str">
        <f t="shared" si="11"/>
        <v/>
      </c>
      <c r="AA40" s="92" t="str">
        <f t="shared" si="12"/>
        <v/>
      </c>
      <c r="AB40" s="93" t="str">
        <f t="shared" si="13"/>
        <v/>
      </c>
      <c r="AC40" s="93" t="str">
        <f t="shared" si="14"/>
        <v/>
      </c>
      <c r="AD40" s="94" t="str">
        <f t="shared" si="15"/>
        <v/>
      </c>
      <c r="AE40" s="95">
        <f t="shared" si="16"/>
        <v>0</v>
      </c>
      <c r="AF40" s="96">
        <f t="shared" si="17"/>
        <v>0</v>
      </c>
      <c r="AG40" s="84"/>
      <c r="AH40" s="86" t="str">
        <f t="shared" si="18"/>
        <v/>
      </c>
      <c r="AI40" s="79"/>
      <c r="AJ40" s="85"/>
      <c r="AK40" s="79"/>
      <c r="AL40" s="79"/>
      <c r="AM40" s="86" t="str">
        <f t="shared" si="19"/>
        <v/>
      </c>
      <c r="AN40" s="97"/>
      <c r="AO40" s="88"/>
      <c r="AP40" s="98" t="str">
        <f t="shared" si="20"/>
        <v/>
      </c>
      <c r="AQ40" s="90" t="str">
        <f t="shared" si="21"/>
        <v/>
      </c>
      <c r="AR40" s="91" t="str">
        <f t="shared" si="22"/>
        <v/>
      </c>
      <c r="AS40" s="92" t="str">
        <f t="shared" si="23"/>
        <v/>
      </c>
      <c r="AT40" s="93" t="str">
        <f t="shared" si="24"/>
        <v/>
      </c>
      <c r="AU40" s="93" t="str">
        <f t="shared" si="25"/>
        <v/>
      </c>
      <c r="AV40" s="279" t="str">
        <f t="shared" si="26"/>
        <v/>
      </c>
      <c r="AW40" s="94" t="str">
        <f t="shared" si="27"/>
        <v/>
      </c>
      <c r="AX40" s="99" t="str">
        <f>+IF(A40="","",IF(F40="",70,VLOOKUP(L40,Hoja2!A:D,4,0)))</f>
        <v/>
      </c>
    </row>
    <row r="41" spans="1:50" ht="14.25" customHeight="1">
      <c r="A41" s="79"/>
      <c r="B41" s="79"/>
      <c r="C41" s="80"/>
      <c r="D41" s="80"/>
      <c r="E41" s="79"/>
      <c r="F41" s="79"/>
      <c r="G41" s="82" t="str">
        <f t="shared" si="0"/>
        <v/>
      </c>
      <c r="H41" s="82">
        <f t="shared" si="1"/>
        <v>0</v>
      </c>
      <c r="I41" s="82">
        <f t="shared" si="2"/>
        <v>0</v>
      </c>
      <c r="J41" s="82">
        <f t="shared" si="3"/>
        <v>0</v>
      </c>
      <c r="K41" s="82" t="str">
        <f t="shared" si="4"/>
        <v/>
      </c>
      <c r="L41" s="85"/>
      <c r="M41" s="84"/>
      <c r="N41" s="85"/>
      <c r="O41" s="79"/>
      <c r="P41" s="85"/>
      <c r="Q41" s="79"/>
      <c r="R41" s="86" t="str">
        <f t="shared" si="5"/>
        <v/>
      </c>
      <c r="S41" s="87"/>
      <c r="T41" s="88"/>
      <c r="U41" s="278" t="str">
        <f t="shared" si="6"/>
        <v/>
      </c>
      <c r="V41" s="278" t="str">
        <f t="shared" si="7"/>
        <v/>
      </c>
      <c r="W41" s="278" t="e">
        <f t="shared" si="8"/>
        <v>#VALUE!</v>
      </c>
      <c r="X41" s="223" t="str">
        <f t="shared" si="9"/>
        <v/>
      </c>
      <c r="Y41" s="90" t="str">
        <f t="shared" si="10"/>
        <v/>
      </c>
      <c r="Z41" s="91" t="str">
        <f t="shared" si="11"/>
        <v/>
      </c>
      <c r="AA41" s="92" t="str">
        <f t="shared" si="12"/>
        <v/>
      </c>
      <c r="AB41" s="93" t="str">
        <f t="shared" si="13"/>
        <v/>
      </c>
      <c r="AC41" s="93" t="str">
        <f t="shared" si="14"/>
        <v/>
      </c>
      <c r="AD41" s="94" t="str">
        <f t="shared" si="15"/>
        <v/>
      </c>
      <c r="AE41" s="95">
        <f t="shared" si="16"/>
        <v>0</v>
      </c>
      <c r="AF41" s="96">
        <f t="shared" si="17"/>
        <v>0</v>
      </c>
      <c r="AG41" s="84"/>
      <c r="AH41" s="86" t="str">
        <f t="shared" si="18"/>
        <v/>
      </c>
      <c r="AI41" s="79"/>
      <c r="AJ41" s="85"/>
      <c r="AK41" s="79"/>
      <c r="AL41" s="79"/>
      <c r="AM41" s="86" t="str">
        <f t="shared" si="19"/>
        <v/>
      </c>
      <c r="AN41" s="97"/>
      <c r="AO41" s="88"/>
      <c r="AP41" s="98" t="str">
        <f t="shared" si="20"/>
        <v/>
      </c>
      <c r="AQ41" s="90" t="str">
        <f t="shared" si="21"/>
        <v/>
      </c>
      <c r="AR41" s="91" t="str">
        <f t="shared" si="22"/>
        <v/>
      </c>
      <c r="AS41" s="92" t="str">
        <f t="shared" si="23"/>
        <v/>
      </c>
      <c r="AT41" s="93" t="str">
        <f t="shared" si="24"/>
        <v/>
      </c>
      <c r="AU41" s="93" t="str">
        <f t="shared" si="25"/>
        <v/>
      </c>
      <c r="AV41" s="279" t="str">
        <f t="shared" si="26"/>
        <v/>
      </c>
      <c r="AW41" s="94" t="str">
        <f t="shared" si="27"/>
        <v/>
      </c>
      <c r="AX41" s="99" t="str">
        <f>+IF(A41="","",IF(F41="",70,VLOOKUP(L41,Hoja2!A:D,4,0)))</f>
        <v/>
      </c>
    </row>
    <row r="42" spans="1:50" ht="14.25" customHeight="1">
      <c r="A42" s="79"/>
      <c r="B42" s="79"/>
      <c r="C42" s="80"/>
      <c r="D42" s="80"/>
      <c r="E42" s="79"/>
      <c r="F42" s="79"/>
      <c r="G42" s="82" t="str">
        <f t="shared" si="0"/>
        <v/>
      </c>
      <c r="H42" s="82">
        <f t="shared" si="1"/>
        <v>0</v>
      </c>
      <c r="I42" s="82">
        <f t="shared" si="2"/>
        <v>0</v>
      </c>
      <c r="J42" s="82">
        <f t="shared" si="3"/>
        <v>0</v>
      </c>
      <c r="K42" s="82" t="str">
        <f t="shared" si="4"/>
        <v/>
      </c>
      <c r="L42" s="85"/>
      <c r="M42" s="84"/>
      <c r="N42" s="85"/>
      <c r="O42" s="79"/>
      <c r="P42" s="85"/>
      <c r="Q42" s="79"/>
      <c r="R42" s="86" t="str">
        <f t="shared" si="5"/>
        <v/>
      </c>
      <c r="S42" s="87"/>
      <c r="T42" s="88"/>
      <c r="U42" s="278" t="str">
        <f t="shared" si="6"/>
        <v/>
      </c>
      <c r="V42" s="278" t="str">
        <f t="shared" si="7"/>
        <v/>
      </c>
      <c r="W42" s="278" t="e">
        <f t="shared" si="8"/>
        <v>#VALUE!</v>
      </c>
      <c r="X42" s="223" t="str">
        <f t="shared" si="9"/>
        <v/>
      </c>
      <c r="Y42" s="90" t="str">
        <f t="shared" si="10"/>
        <v/>
      </c>
      <c r="Z42" s="91" t="str">
        <f t="shared" si="11"/>
        <v/>
      </c>
      <c r="AA42" s="92" t="str">
        <f t="shared" si="12"/>
        <v/>
      </c>
      <c r="AB42" s="93" t="str">
        <f t="shared" si="13"/>
        <v/>
      </c>
      <c r="AC42" s="93" t="str">
        <f t="shared" si="14"/>
        <v/>
      </c>
      <c r="AD42" s="94" t="str">
        <f t="shared" si="15"/>
        <v/>
      </c>
      <c r="AE42" s="95">
        <f t="shared" si="16"/>
        <v>0</v>
      </c>
      <c r="AF42" s="96">
        <f t="shared" si="17"/>
        <v>0</v>
      </c>
      <c r="AG42" s="84"/>
      <c r="AH42" s="86" t="str">
        <f t="shared" si="18"/>
        <v/>
      </c>
      <c r="AI42" s="79"/>
      <c r="AJ42" s="85"/>
      <c r="AK42" s="79"/>
      <c r="AL42" s="79"/>
      <c r="AM42" s="86" t="str">
        <f t="shared" si="19"/>
        <v/>
      </c>
      <c r="AN42" s="97"/>
      <c r="AO42" s="88"/>
      <c r="AP42" s="98" t="str">
        <f t="shared" si="20"/>
        <v/>
      </c>
      <c r="AQ42" s="90" t="str">
        <f t="shared" si="21"/>
        <v/>
      </c>
      <c r="AR42" s="91" t="str">
        <f t="shared" si="22"/>
        <v/>
      </c>
      <c r="AS42" s="92" t="str">
        <f t="shared" si="23"/>
        <v/>
      </c>
      <c r="AT42" s="93" t="str">
        <f t="shared" si="24"/>
        <v/>
      </c>
      <c r="AU42" s="93" t="str">
        <f t="shared" si="25"/>
        <v/>
      </c>
      <c r="AV42" s="279" t="str">
        <f t="shared" si="26"/>
        <v/>
      </c>
      <c r="AW42" s="94" t="str">
        <f t="shared" si="27"/>
        <v/>
      </c>
      <c r="AX42" s="99" t="str">
        <f>+IF(A42="","",IF(F42="",70,VLOOKUP(L42,Hoja2!A:D,4,0)))</f>
        <v/>
      </c>
    </row>
    <row r="43" spans="1:50" ht="14.25" customHeight="1">
      <c r="A43" s="79"/>
      <c r="B43" s="79"/>
      <c r="C43" s="80"/>
      <c r="D43" s="80"/>
      <c r="E43" s="79"/>
      <c r="F43" s="79"/>
      <c r="G43" s="82" t="str">
        <f t="shared" si="0"/>
        <v/>
      </c>
      <c r="H43" s="82">
        <f t="shared" si="1"/>
        <v>0</v>
      </c>
      <c r="I43" s="82">
        <f t="shared" si="2"/>
        <v>0</v>
      </c>
      <c r="J43" s="82">
        <f t="shared" si="3"/>
        <v>0</v>
      </c>
      <c r="K43" s="82" t="str">
        <f t="shared" si="4"/>
        <v/>
      </c>
      <c r="L43" s="85"/>
      <c r="M43" s="84"/>
      <c r="N43" s="85"/>
      <c r="O43" s="79"/>
      <c r="P43" s="85"/>
      <c r="Q43" s="79"/>
      <c r="R43" s="86" t="str">
        <f t="shared" si="5"/>
        <v/>
      </c>
      <c r="S43" s="87"/>
      <c r="T43" s="88"/>
      <c r="U43" s="278" t="str">
        <f t="shared" si="6"/>
        <v/>
      </c>
      <c r="V43" s="278" t="str">
        <f t="shared" si="7"/>
        <v/>
      </c>
      <c r="W43" s="278" t="e">
        <f t="shared" si="8"/>
        <v>#VALUE!</v>
      </c>
      <c r="X43" s="223" t="str">
        <f t="shared" si="9"/>
        <v/>
      </c>
      <c r="Y43" s="90" t="str">
        <f t="shared" si="10"/>
        <v/>
      </c>
      <c r="Z43" s="91" t="str">
        <f t="shared" si="11"/>
        <v/>
      </c>
      <c r="AA43" s="92" t="str">
        <f t="shared" si="12"/>
        <v/>
      </c>
      <c r="AB43" s="93" t="str">
        <f t="shared" si="13"/>
        <v/>
      </c>
      <c r="AC43" s="93" t="str">
        <f t="shared" si="14"/>
        <v/>
      </c>
      <c r="AD43" s="94" t="str">
        <f t="shared" si="15"/>
        <v/>
      </c>
      <c r="AE43" s="95">
        <f t="shared" si="16"/>
        <v>0</v>
      </c>
      <c r="AF43" s="96">
        <f t="shared" si="17"/>
        <v>0</v>
      </c>
      <c r="AG43" s="84"/>
      <c r="AH43" s="86" t="str">
        <f t="shared" si="18"/>
        <v/>
      </c>
      <c r="AI43" s="79"/>
      <c r="AJ43" s="85"/>
      <c r="AK43" s="79"/>
      <c r="AL43" s="79"/>
      <c r="AM43" s="86" t="str">
        <f t="shared" si="19"/>
        <v/>
      </c>
      <c r="AN43" s="97"/>
      <c r="AO43" s="88"/>
      <c r="AP43" s="98" t="str">
        <f t="shared" si="20"/>
        <v/>
      </c>
      <c r="AQ43" s="90" t="str">
        <f t="shared" si="21"/>
        <v/>
      </c>
      <c r="AR43" s="91" t="str">
        <f t="shared" si="22"/>
        <v/>
      </c>
      <c r="AS43" s="92" t="str">
        <f t="shared" si="23"/>
        <v/>
      </c>
      <c r="AT43" s="93" t="str">
        <f t="shared" si="24"/>
        <v/>
      </c>
      <c r="AU43" s="93" t="str">
        <f t="shared" si="25"/>
        <v/>
      </c>
      <c r="AV43" s="279" t="str">
        <f t="shared" si="26"/>
        <v/>
      </c>
      <c r="AW43" s="94" t="str">
        <f t="shared" si="27"/>
        <v/>
      </c>
      <c r="AX43" s="99" t="str">
        <f>+IF(A43="","",IF(F43="",70,VLOOKUP(L43,Hoja2!A:D,4,0)))</f>
        <v/>
      </c>
    </row>
    <row r="44" spans="1:50" ht="14.25" customHeight="1">
      <c r="A44" s="79"/>
      <c r="B44" s="79"/>
      <c r="C44" s="80"/>
      <c r="D44" s="80"/>
      <c r="E44" s="79"/>
      <c r="F44" s="79"/>
      <c r="G44" s="82" t="str">
        <f t="shared" si="0"/>
        <v/>
      </c>
      <c r="H44" s="82">
        <f t="shared" si="1"/>
        <v>0</v>
      </c>
      <c r="I44" s="82">
        <f t="shared" si="2"/>
        <v>0</v>
      </c>
      <c r="J44" s="82">
        <f t="shared" si="3"/>
        <v>0</v>
      </c>
      <c r="K44" s="82" t="str">
        <f t="shared" si="4"/>
        <v/>
      </c>
      <c r="L44" s="85"/>
      <c r="M44" s="84"/>
      <c r="N44" s="85"/>
      <c r="O44" s="79"/>
      <c r="P44" s="85"/>
      <c r="Q44" s="79"/>
      <c r="R44" s="86" t="str">
        <f t="shared" si="5"/>
        <v/>
      </c>
      <c r="S44" s="87"/>
      <c r="T44" s="88"/>
      <c r="U44" s="278" t="str">
        <f t="shared" si="6"/>
        <v/>
      </c>
      <c r="V44" s="278" t="str">
        <f t="shared" si="7"/>
        <v/>
      </c>
      <c r="W44" s="278" t="e">
        <f t="shared" si="8"/>
        <v>#VALUE!</v>
      </c>
      <c r="X44" s="223" t="str">
        <f t="shared" si="9"/>
        <v/>
      </c>
      <c r="Y44" s="90" t="str">
        <f t="shared" si="10"/>
        <v/>
      </c>
      <c r="Z44" s="91" t="str">
        <f t="shared" si="11"/>
        <v/>
      </c>
      <c r="AA44" s="92" t="str">
        <f t="shared" si="12"/>
        <v/>
      </c>
      <c r="AB44" s="93" t="str">
        <f t="shared" si="13"/>
        <v/>
      </c>
      <c r="AC44" s="93" t="str">
        <f t="shared" si="14"/>
        <v/>
      </c>
      <c r="AD44" s="94" t="str">
        <f t="shared" si="15"/>
        <v/>
      </c>
      <c r="AE44" s="95">
        <f t="shared" si="16"/>
        <v>0</v>
      </c>
      <c r="AF44" s="96">
        <f t="shared" si="17"/>
        <v>0</v>
      </c>
      <c r="AG44" s="84"/>
      <c r="AH44" s="86" t="str">
        <f t="shared" si="18"/>
        <v/>
      </c>
      <c r="AI44" s="79"/>
      <c r="AJ44" s="85"/>
      <c r="AK44" s="79"/>
      <c r="AL44" s="79"/>
      <c r="AM44" s="86" t="str">
        <f t="shared" si="19"/>
        <v/>
      </c>
      <c r="AN44" s="97"/>
      <c r="AO44" s="88"/>
      <c r="AP44" s="98" t="str">
        <f t="shared" si="20"/>
        <v/>
      </c>
      <c r="AQ44" s="90" t="str">
        <f t="shared" si="21"/>
        <v/>
      </c>
      <c r="AR44" s="91" t="str">
        <f t="shared" si="22"/>
        <v/>
      </c>
      <c r="AS44" s="92" t="str">
        <f t="shared" si="23"/>
        <v/>
      </c>
      <c r="AT44" s="93" t="str">
        <f t="shared" si="24"/>
        <v/>
      </c>
      <c r="AU44" s="93" t="str">
        <f t="shared" si="25"/>
        <v/>
      </c>
      <c r="AV44" s="279" t="str">
        <f t="shared" si="26"/>
        <v/>
      </c>
      <c r="AW44" s="94" t="str">
        <f t="shared" si="27"/>
        <v/>
      </c>
      <c r="AX44" s="99" t="str">
        <f>+IF(A44="","",IF(F44="",70,VLOOKUP(L44,Hoja2!A:D,4,0)))</f>
        <v/>
      </c>
    </row>
    <row r="45" spans="1:50" ht="14.25" customHeight="1">
      <c r="A45" s="79"/>
      <c r="B45" s="79"/>
      <c r="C45" s="80"/>
      <c r="D45" s="80"/>
      <c r="E45" s="79"/>
      <c r="F45" s="79"/>
      <c r="G45" s="82" t="str">
        <f t="shared" si="0"/>
        <v/>
      </c>
      <c r="H45" s="82">
        <f t="shared" si="1"/>
        <v>0</v>
      </c>
      <c r="I45" s="82">
        <f t="shared" si="2"/>
        <v>0</v>
      </c>
      <c r="J45" s="82">
        <f t="shared" si="3"/>
        <v>0</v>
      </c>
      <c r="K45" s="82" t="str">
        <f t="shared" si="4"/>
        <v/>
      </c>
      <c r="L45" s="85"/>
      <c r="M45" s="84"/>
      <c r="N45" s="85"/>
      <c r="O45" s="79"/>
      <c r="P45" s="85"/>
      <c r="Q45" s="79"/>
      <c r="R45" s="86" t="str">
        <f t="shared" si="5"/>
        <v/>
      </c>
      <c r="S45" s="87"/>
      <c r="T45" s="88"/>
      <c r="U45" s="278" t="str">
        <f t="shared" si="6"/>
        <v/>
      </c>
      <c r="V45" s="278" t="str">
        <f t="shared" si="7"/>
        <v/>
      </c>
      <c r="W45" s="278" t="e">
        <f t="shared" si="8"/>
        <v>#VALUE!</v>
      </c>
      <c r="X45" s="223" t="str">
        <f t="shared" si="9"/>
        <v/>
      </c>
      <c r="Y45" s="90" t="str">
        <f t="shared" si="10"/>
        <v/>
      </c>
      <c r="Z45" s="91" t="str">
        <f t="shared" si="11"/>
        <v/>
      </c>
      <c r="AA45" s="92" t="str">
        <f t="shared" si="12"/>
        <v/>
      </c>
      <c r="AB45" s="93" t="str">
        <f t="shared" si="13"/>
        <v/>
      </c>
      <c r="AC45" s="93" t="str">
        <f t="shared" si="14"/>
        <v/>
      </c>
      <c r="AD45" s="94" t="str">
        <f t="shared" si="15"/>
        <v/>
      </c>
      <c r="AE45" s="95">
        <f t="shared" si="16"/>
        <v>0</v>
      </c>
      <c r="AF45" s="96">
        <f t="shared" si="17"/>
        <v>0</v>
      </c>
      <c r="AG45" s="84"/>
      <c r="AH45" s="86" t="str">
        <f t="shared" si="18"/>
        <v/>
      </c>
      <c r="AI45" s="79"/>
      <c r="AJ45" s="85"/>
      <c r="AK45" s="79"/>
      <c r="AL45" s="79"/>
      <c r="AM45" s="86" t="str">
        <f t="shared" si="19"/>
        <v/>
      </c>
      <c r="AN45" s="97"/>
      <c r="AO45" s="88"/>
      <c r="AP45" s="98" t="str">
        <f t="shared" si="20"/>
        <v/>
      </c>
      <c r="AQ45" s="90" t="str">
        <f t="shared" si="21"/>
        <v/>
      </c>
      <c r="AR45" s="91" t="str">
        <f t="shared" si="22"/>
        <v/>
      </c>
      <c r="AS45" s="92" t="str">
        <f t="shared" si="23"/>
        <v/>
      </c>
      <c r="AT45" s="93" t="str">
        <f t="shared" si="24"/>
        <v/>
      </c>
      <c r="AU45" s="93" t="str">
        <f t="shared" si="25"/>
        <v/>
      </c>
      <c r="AV45" s="279" t="str">
        <f t="shared" si="26"/>
        <v/>
      </c>
      <c r="AW45" s="94" t="str">
        <f t="shared" si="27"/>
        <v/>
      </c>
      <c r="AX45" s="99" t="str">
        <f>+IF(A45="","",IF(F45="",70,VLOOKUP(L45,Hoja2!A:D,4,0)))</f>
        <v/>
      </c>
    </row>
    <row r="46" spans="1:50" ht="14.25" customHeight="1">
      <c r="A46" s="79"/>
      <c r="B46" s="79"/>
      <c r="C46" s="80"/>
      <c r="D46" s="80"/>
      <c r="E46" s="79"/>
      <c r="F46" s="79"/>
      <c r="G46" s="82" t="str">
        <f t="shared" si="0"/>
        <v/>
      </c>
      <c r="H46" s="82">
        <f t="shared" si="1"/>
        <v>0</v>
      </c>
      <c r="I46" s="82">
        <f t="shared" si="2"/>
        <v>0</v>
      </c>
      <c r="J46" s="82">
        <f t="shared" si="3"/>
        <v>0</v>
      </c>
      <c r="K46" s="82" t="str">
        <f t="shared" si="4"/>
        <v/>
      </c>
      <c r="L46" s="85"/>
      <c r="M46" s="84"/>
      <c r="N46" s="85"/>
      <c r="O46" s="79"/>
      <c r="P46" s="85"/>
      <c r="Q46" s="79"/>
      <c r="R46" s="86" t="str">
        <f t="shared" si="5"/>
        <v/>
      </c>
      <c r="S46" s="87"/>
      <c r="T46" s="88"/>
      <c r="U46" s="278" t="str">
        <f t="shared" si="6"/>
        <v/>
      </c>
      <c r="V46" s="278" t="str">
        <f t="shared" si="7"/>
        <v/>
      </c>
      <c r="W46" s="278" t="e">
        <f t="shared" si="8"/>
        <v>#VALUE!</v>
      </c>
      <c r="X46" s="223" t="str">
        <f t="shared" si="9"/>
        <v/>
      </c>
      <c r="Y46" s="90" t="str">
        <f t="shared" si="10"/>
        <v/>
      </c>
      <c r="Z46" s="91" t="str">
        <f t="shared" si="11"/>
        <v/>
      </c>
      <c r="AA46" s="92" t="str">
        <f t="shared" si="12"/>
        <v/>
      </c>
      <c r="AB46" s="93" t="str">
        <f t="shared" si="13"/>
        <v/>
      </c>
      <c r="AC46" s="93" t="str">
        <f t="shared" si="14"/>
        <v/>
      </c>
      <c r="AD46" s="94" t="str">
        <f t="shared" si="15"/>
        <v/>
      </c>
      <c r="AE46" s="95">
        <f t="shared" si="16"/>
        <v>0</v>
      </c>
      <c r="AF46" s="96">
        <f t="shared" si="17"/>
        <v>0</v>
      </c>
      <c r="AG46" s="84"/>
      <c r="AH46" s="86" t="str">
        <f t="shared" si="18"/>
        <v/>
      </c>
      <c r="AI46" s="79"/>
      <c r="AJ46" s="85"/>
      <c r="AK46" s="79"/>
      <c r="AL46" s="79"/>
      <c r="AM46" s="86" t="str">
        <f t="shared" si="19"/>
        <v/>
      </c>
      <c r="AN46" s="97"/>
      <c r="AO46" s="88"/>
      <c r="AP46" s="98" t="str">
        <f t="shared" si="20"/>
        <v/>
      </c>
      <c r="AQ46" s="90" t="str">
        <f t="shared" si="21"/>
        <v/>
      </c>
      <c r="AR46" s="91" t="str">
        <f t="shared" si="22"/>
        <v/>
      </c>
      <c r="AS46" s="92" t="str">
        <f t="shared" si="23"/>
        <v/>
      </c>
      <c r="AT46" s="93" t="str">
        <f t="shared" si="24"/>
        <v/>
      </c>
      <c r="AU46" s="93" t="str">
        <f t="shared" si="25"/>
        <v/>
      </c>
      <c r="AV46" s="279" t="str">
        <f t="shared" si="26"/>
        <v/>
      </c>
      <c r="AW46" s="94" t="str">
        <f t="shared" si="27"/>
        <v/>
      </c>
      <c r="AX46" s="99" t="str">
        <f>+IF(A46="","",IF(F46="",70,VLOOKUP(L46,Hoja2!A:D,4,0)))</f>
        <v/>
      </c>
    </row>
    <row r="47" spans="1:50" ht="14.25" customHeight="1">
      <c r="A47" s="79"/>
      <c r="B47" s="79"/>
      <c r="C47" s="80"/>
      <c r="D47" s="80"/>
      <c r="E47" s="79"/>
      <c r="F47" s="79"/>
      <c r="G47" s="82" t="str">
        <f t="shared" si="0"/>
        <v/>
      </c>
      <c r="H47" s="82">
        <f t="shared" si="1"/>
        <v>0</v>
      </c>
      <c r="I47" s="82">
        <f t="shared" si="2"/>
        <v>0</v>
      </c>
      <c r="J47" s="82">
        <f t="shared" si="3"/>
        <v>0</v>
      </c>
      <c r="K47" s="82" t="str">
        <f t="shared" si="4"/>
        <v/>
      </c>
      <c r="L47" s="85"/>
      <c r="M47" s="84"/>
      <c r="N47" s="85"/>
      <c r="O47" s="79"/>
      <c r="P47" s="85"/>
      <c r="Q47" s="79"/>
      <c r="R47" s="86" t="str">
        <f t="shared" si="5"/>
        <v/>
      </c>
      <c r="S47" s="87"/>
      <c r="T47" s="88"/>
      <c r="U47" s="278" t="str">
        <f t="shared" si="6"/>
        <v/>
      </c>
      <c r="V47" s="278" t="str">
        <f t="shared" si="7"/>
        <v/>
      </c>
      <c r="W47" s="278" t="e">
        <f t="shared" si="8"/>
        <v>#VALUE!</v>
      </c>
      <c r="X47" s="223" t="str">
        <f t="shared" si="9"/>
        <v/>
      </c>
      <c r="Y47" s="90" t="str">
        <f t="shared" si="10"/>
        <v/>
      </c>
      <c r="Z47" s="91" t="str">
        <f t="shared" si="11"/>
        <v/>
      </c>
      <c r="AA47" s="92" t="str">
        <f t="shared" si="12"/>
        <v/>
      </c>
      <c r="AB47" s="93" t="str">
        <f t="shared" si="13"/>
        <v/>
      </c>
      <c r="AC47" s="93" t="str">
        <f t="shared" si="14"/>
        <v/>
      </c>
      <c r="AD47" s="94" t="str">
        <f t="shared" si="15"/>
        <v/>
      </c>
      <c r="AE47" s="95">
        <f t="shared" si="16"/>
        <v>0</v>
      </c>
      <c r="AF47" s="96">
        <f t="shared" si="17"/>
        <v>0</v>
      </c>
      <c r="AG47" s="84"/>
      <c r="AH47" s="86" t="str">
        <f t="shared" si="18"/>
        <v/>
      </c>
      <c r="AI47" s="79"/>
      <c r="AJ47" s="85"/>
      <c r="AK47" s="79"/>
      <c r="AL47" s="79"/>
      <c r="AM47" s="86" t="str">
        <f t="shared" si="19"/>
        <v/>
      </c>
      <c r="AN47" s="97"/>
      <c r="AO47" s="88"/>
      <c r="AP47" s="98" t="str">
        <f t="shared" si="20"/>
        <v/>
      </c>
      <c r="AQ47" s="90" t="str">
        <f t="shared" si="21"/>
        <v/>
      </c>
      <c r="AR47" s="91" t="str">
        <f t="shared" si="22"/>
        <v/>
      </c>
      <c r="AS47" s="92" t="str">
        <f t="shared" si="23"/>
        <v/>
      </c>
      <c r="AT47" s="93" t="str">
        <f t="shared" si="24"/>
        <v/>
      </c>
      <c r="AU47" s="93" t="str">
        <f t="shared" si="25"/>
        <v/>
      </c>
      <c r="AV47" s="279" t="str">
        <f t="shared" si="26"/>
        <v/>
      </c>
      <c r="AW47" s="94" t="str">
        <f t="shared" si="27"/>
        <v/>
      </c>
      <c r="AX47" s="99" t="str">
        <f>+IF(A47="","",IF(F47="",70,VLOOKUP(L47,Hoja2!A:D,4,0)))</f>
        <v/>
      </c>
    </row>
    <row r="48" spans="1:50" ht="14.25" customHeight="1">
      <c r="A48" s="79"/>
      <c r="B48" s="79"/>
      <c r="C48" s="80"/>
      <c r="D48" s="80"/>
      <c r="E48" s="79"/>
      <c r="F48" s="79"/>
      <c r="G48" s="82" t="str">
        <f t="shared" si="0"/>
        <v/>
      </c>
      <c r="H48" s="82">
        <f t="shared" si="1"/>
        <v>0</v>
      </c>
      <c r="I48" s="82">
        <f t="shared" si="2"/>
        <v>0</v>
      </c>
      <c r="J48" s="82">
        <f t="shared" si="3"/>
        <v>0</v>
      </c>
      <c r="K48" s="82" t="str">
        <f t="shared" si="4"/>
        <v/>
      </c>
      <c r="L48" s="85"/>
      <c r="M48" s="84"/>
      <c r="N48" s="85"/>
      <c r="O48" s="79"/>
      <c r="P48" s="85"/>
      <c r="Q48" s="79"/>
      <c r="R48" s="86" t="str">
        <f t="shared" si="5"/>
        <v/>
      </c>
      <c r="S48" s="87"/>
      <c r="T48" s="88"/>
      <c r="U48" s="278" t="str">
        <f t="shared" si="6"/>
        <v/>
      </c>
      <c r="V48" s="278" t="str">
        <f t="shared" si="7"/>
        <v/>
      </c>
      <c r="W48" s="278" t="e">
        <f t="shared" si="8"/>
        <v>#VALUE!</v>
      </c>
      <c r="X48" s="223" t="str">
        <f t="shared" si="9"/>
        <v/>
      </c>
      <c r="Y48" s="90" t="str">
        <f t="shared" si="10"/>
        <v/>
      </c>
      <c r="Z48" s="91" t="str">
        <f t="shared" si="11"/>
        <v/>
      </c>
      <c r="AA48" s="92" t="str">
        <f t="shared" si="12"/>
        <v/>
      </c>
      <c r="AB48" s="93" t="str">
        <f t="shared" si="13"/>
        <v/>
      </c>
      <c r="AC48" s="93" t="str">
        <f t="shared" si="14"/>
        <v/>
      </c>
      <c r="AD48" s="94" t="str">
        <f t="shared" si="15"/>
        <v/>
      </c>
      <c r="AE48" s="95">
        <f t="shared" si="16"/>
        <v>0</v>
      </c>
      <c r="AF48" s="96">
        <f t="shared" si="17"/>
        <v>0</v>
      </c>
      <c r="AG48" s="84"/>
      <c r="AH48" s="86" t="str">
        <f t="shared" si="18"/>
        <v/>
      </c>
      <c r="AI48" s="79"/>
      <c r="AJ48" s="85"/>
      <c r="AK48" s="79"/>
      <c r="AL48" s="79"/>
      <c r="AM48" s="86" t="str">
        <f t="shared" si="19"/>
        <v/>
      </c>
      <c r="AN48" s="97"/>
      <c r="AO48" s="88"/>
      <c r="AP48" s="98" t="str">
        <f t="shared" si="20"/>
        <v/>
      </c>
      <c r="AQ48" s="90" t="str">
        <f t="shared" si="21"/>
        <v/>
      </c>
      <c r="AR48" s="91" t="str">
        <f t="shared" si="22"/>
        <v/>
      </c>
      <c r="AS48" s="92" t="str">
        <f t="shared" si="23"/>
        <v/>
      </c>
      <c r="AT48" s="93" t="str">
        <f t="shared" si="24"/>
        <v/>
      </c>
      <c r="AU48" s="93" t="str">
        <f t="shared" si="25"/>
        <v/>
      </c>
      <c r="AV48" s="279" t="str">
        <f t="shared" si="26"/>
        <v/>
      </c>
      <c r="AW48" s="94" t="str">
        <f t="shared" si="27"/>
        <v/>
      </c>
      <c r="AX48" s="99" t="str">
        <f>+IF(A48="","",IF(F48="",70,VLOOKUP(L48,Hoja2!A:D,4,0)))</f>
        <v/>
      </c>
    </row>
    <row r="49" spans="1:50" ht="14.25" customHeight="1">
      <c r="A49" s="79"/>
      <c r="B49" s="79"/>
      <c r="C49" s="80"/>
      <c r="D49" s="80"/>
      <c r="E49" s="79"/>
      <c r="F49" s="79"/>
      <c r="G49" s="82" t="str">
        <f t="shared" si="0"/>
        <v/>
      </c>
      <c r="H49" s="82">
        <f t="shared" si="1"/>
        <v>0</v>
      </c>
      <c r="I49" s="82">
        <f t="shared" si="2"/>
        <v>0</v>
      </c>
      <c r="J49" s="82">
        <f t="shared" si="3"/>
        <v>0</v>
      </c>
      <c r="K49" s="82" t="str">
        <f t="shared" si="4"/>
        <v/>
      </c>
      <c r="L49" s="85"/>
      <c r="M49" s="84"/>
      <c r="N49" s="85"/>
      <c r="O49" s="79"/>
      <c r="P49" s="85"/>
      <c r="Q49" s="79"/>
      <c r="R49" s="86" t="str">
        <f t="shared" si="5"/>
        <v/>
      </c>
      <c r="S49" s="87"/>
      <c r="T49" s="88"/>
      <c r="U49" s="278" t="str">
        <f t="shared" si="6"/>
        <v/>
      </c>
      <c r="V49" s="278" t="str">
        <f t="shared" si="7"/>
        <v/>
      </c>
      <c r="W49" s="278" t="e">
        <f t="shared" si="8"/>
        <v>#VALUE!</v>
      </c>
      <c r="X49" s="223" t="str">
        <f t="shared" si="9"/>
        <v/>
      </c>
      <c r="Y49" s="90" t="str">
        <f t="shared" si="10"/>
        <v/>
      </c>
      <c r="Z49" s="91" t="str">
        <f t="shared" si="11"/>
        <v/>
      </c>
      <c r="AA49" s="92" t="str">
        <f t="shared" si="12"/>
        <v/>
      </c>
      <c r="AB49" s="93" t="str">
        <f t="shared" si="13"/>
        <v/>
      </c>
      <c r="AC49" s="93" t="str">
        <f t="shared" si="14"/>
        <v/>
      </c>
      <c r="AD49" s="94" t="str">
        <f t="shared" si="15"/>
        <v/>
      </c>
      <c r="AE49" s="95">
        <f t="shared" si="16"/>
        <v>0</v>
      </c>
      <c r="AF49" s="96">
        <f t="shared" si="17"/>
        <v>0</v>
      </c>
      <c r="AG49" s="84"/>
      <c r="AH49" s="86" t="str">
        <f t="shared" si="18"/>
        <v/>
      </c>
      <c r="AI49" s="79"/>
      <c r="AJ49" s="85"/>
      <c r="AK49" s="79"/>
      <c r="AL49" s="79"/>
      <c r="AM49" s="86" t="str">
        <f t="shared" si="19"/>
        <v/>
      </c>
      <c r="AN49" s="97"/>
      <c r="AO49" s="88"/>
      <c r="AP49" s="98" t="str">
        <f t="shared" si="20"/>
        <v/>
      </c>
      <c r="AQ49" s="90" t="str">
        <f t="shared" si="21"/>
        <v/>
      </c>
      <c r="AR49" s="91" t="str">
        <f t="shared" si="22"/>
        <v/>
      </c>
      <c r="AS49" s="92" t="str">
        <f t="shared" si="23"/>
        <v/>
      </c>
      <c r="AT49" s="93" t="str">
        <f t="shared" si="24"/>
        <v/>
      </c>
      <c r="AU49" s="93" t="str">
        <f t="shared" si="25"/>
        <v/>
      </c>
      <c r="AV49" s="279" t="str">
        <f t="shared" si="26"/>
        <v/>
      </c>
      <c r="AW49" s="94" t="str">
        <f t="shared" si="27"/>
        <v/>
      </c>
      <c r="AX49" s="99" t="str">
        <f>+IF(A49="","",IF(F49="",70,VLOOKUP(L49,Hoja2!A:D,4,0)))</f>
        <v/>
      </c>
    </row>
    <row r="50" spans="1:50" ht="14.25" customHeight="1">
      <c r="A50" s="79"/>
      <c r="B50" s="79"/>
      <c r="C50" s="80"/>
      <c r="D50" s="80"/>
      <c r="E50" s="79"/>
      <c r="F50" s="79"/>
      <c r="G50" s="82" t="str">
        <f t="shared" si="0"/>
        <v/>
      </c>
      <c r="H50" s="82">
        <f t="shared" si="1"/>
        <v>0</v>
      </c>
      <c r="I50" s="82">
        <f t="shared" si="2"/>
        <v>0</v>
      </c>
      <c r="J50" s="82">
        <f t="shared" si="3"/>
        <v>0</v>
      </c>
      <c r="K50" s="82" t="str">
        <f t="shared" si="4"/>
        <v/>
      </c>
      <c r="L50" s="85"/>
      <c r="M50" s="84"/>
      <c r="N50" s="85"/>
      <c r="O50" s="79"/>
      <c r="P50" s="85"/>
      <c r="Q50" s="79"/>
      <c r="R50" s="86" t="str">
        <f t="shared" si="5"/>
        <v/>
      </c>
      <c r="S50" s="87"/>
      <c r="T50" s="88"/>
      <c r="U50" s="278" t="str">
        <f t="shared" si="6"/>
        <v/>
      </c>
      <c r="V50" s="278" t="str">
        <f t="shared" si="7"/>
        <v/>
      </c>
      <c r="W50" s="278" t="e">
        <f t="shared" si="8"/>
        <v>#VALUE!</v>
      </c>
      <c r="X50" s="223" t="str">
        <f t="shared" si="9"/>
        <v/>
      </c>
      <c r="Y50" s="90" t="str">
        <f t="shared" si="10"/>
        <v/>
      </c>
      <c r="Z50" s="91" t="str">
        <f t="shared" si="11"/>
        <v/>
      </c>
      <c r="AA50" s="92" t="str">
        <f t="shared" si="12"/>
        <v/>
      </c>
      <c r="AB50" s="93" t="str">
        <f t="shared" si="13"/>
        <v/>
      </c>
      <c r="AC50" s="93" t="str">
        <f t="shared" si="14"/>
        <v/>
      </c>
      <c r="AD50" s="94" t="str">
        <f t="shared" si="15"/>
        <v/>
      </c>
      <c r="AE50" s="95">
        <f t="shared" si="16"/>
        <v>0</v>
      </c>
      <c r="AF50" s="96">
        <f t="shared" si="17"/>
        <v>0</v>
      </c>
      <c r="AG50" s="84"/>
      <c r="AH50" s="86" t="str">
        <f t="shared" si="18"/>
        <v/>
      </c>
      <c r="AI50" s="79"/>
      <c r="AJ50" s="85"/>
      <c r="AK50" s="79"/>
      <c r="AL50" s="79"/>
      <c r="AM50" s="86" t="str">
        <f t="shared" si="19"/>
        <v/>
      </c>
      <c r="AN50" s="97"/>
      <c r="AO50" s="88"/>
      <c r="AP50" s="98" t="str">
        <f t="shared" si="20"/>
        <v/>
      </c>
      <c r="AQ50" s="90" t="str">
        <f t="shared" si="21"/>
        <v/>
      </c>
      <c r="AR50" s="91" t="str">
        <f t="shared" si="22"/>
        <v/>
      </c>
      <c r="AS50" s="92" t="str">
        <f t="shared" si="23"/>
        <v/>
      </c>
      <c r="AT50" s="93" t="str">
        <f t="shared" si="24"/>
        <v/>
      </c>
      <c r="AU50" s="93" t="str">
        <f t="shared" si="25"/>
        <v/>
      </c>
      <c r="AV50" s="279" t="str">
        <f t="shared" si="26"/>
        <v/>
      </c>
      <c r="AW50" s="94" t="str">
        <f t="shared" si="27"/>
        <v/>
      </c>
      <c r="AX50" s="99" t="str">
        <f>+IF(A50="","",IF(F50="",70,VLOOKUP(L50,Hoja2!A:D,4,0)))</f>
        <v/>
      </c>
    </row>
    <row r="51" spans="1:50" ht="14.25" customHeight="1">
      <c r="A51" s="79"/>
      <c r="B51" s="79"/>
      <c r="C51" s="80"/>
      <c r="D51" s="80"/>
      <c r="E51" s="79"/>
      <c r="F51" s="79"/>
      <c r="G51" s="82" t="str">
        <f t="shared" si="0"/>
        <v/>
      </c>
      <c r="H51" s="82">
        <f t="shared" si="1"/>
        <v>0</v>
      </c>
      <c r="I51" s="82">
        <f t="shared" si="2"/>
        <v>0</v>
      </c>
      <c r="J51" s="82">
        <f t="shared" si="3"/>
        <v>0</v>
      </c>
      <c r="K51" s="82" t="str">
        <f t="shared" si="4"/>
        <v/>
      </c>
      <c r="L51" s="85"/>
      <c r="M51" s="84"/>
      <c r="N51" s="85"/>
      <c r="O51" s="79"/>
      <c r="P51" s="85"/>
      <c r="Q51" s="79"/>
      <c r="R51" s="86" t="str">
        <f t="shared" si="5"/>
        <v/>
      </c>
      <c r="S51" s="87"/>
      <c r="T51" s="88"/>
      <c r="U51" s="278" t="str">
        <f t="shared" si="6"/>
        <v/>
      </c>
      <c r="V51" s="278" t="str">
        <f t="shared" si="7"/>
        <v/>
      </c>
      <c r="W51" s="278" t="e">
        <f t="shared" si="8"/>
        <v>#VALUE!</v>
      </c>
      <c r="X51" s="223" t="str">
        <f t="shared" si="9"/>
        <v/>
      </c>
      <c r="Y51" s="90" t="str">
        <f t="shared" si="10"/>
        <v/>
      </c>
      <c r="Z51" s="91" t="str">
        <f t="shared" si="11"/>
        <v/>
      </c>
      <c r="AA51" s="92" t="str">
        <f t="shared" si="12"/>
        <v/>
      </c>
      <c r="AB51" s="93" t="str">
        <f t="shared" si="13"/>
        <v/>
      </c>
      <c r="AC51" s="93" t="str">
        <f t="shared" si="14"/>
        <v/>
      </c>
      <c r="AD51" s="94" t="str">
        <f t="shared" si="15"/>
        <v/>
      </c>
      <c r="AE51" s="95">
        <f t="shared" si="16"/>
        <v>0</v>
      </c>
      <c r="AF51" s="96">
        <f t="shared" si="17"/>
        <v>0</v>
      </c>
      <c r="AG51" s="84"/>
      <c r="AH51" s="86" t="str">
        <f t="shared" si="18"/>
        <v/>
      </c>
      <c r="AI51" s="79"/>
      <c r="AJ51" s="85"/>
      <c r="AK51" s="79"/>
      <c r="AL51" s="79"/>
      <c r="AM51" s="86" t="str">
        <f t="shared" si="19"/>
        <v/>
      </c>
      <c r="AN51" s="97"/>
      <c r="AO51" s="88"/>
      <c r="AP51" s="98" t="str">
        <f t="shared" si="20"/>
        <v/>
      </c>
      <c r="AQ51" s="90" t="str">
        <f t="shared" si="21"/>
        <v/>
      </c>
      <c r="AR51" s="91" t="str">
        <f t="shared" si="22"/>
        <v/>
      </c>
      <c r="AS51" s="92" t="str">
        <f t="shared" si="23"/>
        <v/>
      </c>
      <c r="AT51" s="93" t="str">
        <f t="shared" si="24"/>
        <v/>
      </c>
      <c r="AU51" s="93" t="str">
        <f t="shared" si="25"/>
        <v/>
      </c>
      <c r="AV51" s="279" t="str">
        <f t="shared" si="26"/>
        <v/>
      </c>
      <c r="AW51" s="94" t="str">
        <f t="shared" si="27"/>
        <v/>
      </c>
      <c r="AX51" s="99" t="str">
        <f>+IF(A51="","",IF(F51="",70,VLOOKUP(L51,Hoja2!A:D,4,0)))</f>
        <v/>
      </c>
    </row>
    <row r="52" spans="1:50" ht="14.25" customHeight="1">
      <c r="A52" s="79"/>
      <c r="B52" s="79"/>
      <c r="C52" s="80"/>
      <c r="D52" s="80"/>
      <c r="E52" s="79"/>
      <c r="F52" s="79"/>
      <c r="G52" s="82" t="str">
        <f t="shared" si="0"/>
        <v/>
      </c>
      <c r="H52" s="82">
        <f t="shared" si="1"/>
        <v>0</v>
      </c>
      <c r="I52" s="82">
        <f t="shared" si="2"/>
        <v>0</v>
      </c>
      <c r="J52" s="82">
        <f t="shared" si="3"/>
        <v>0</v>
      </c>
      <c r="K52" s="82" t="str">
        <f t="shared" si="4"/>
        <v/>
      </c>
      <c r="L52" s="85"/>
      <c r="M52" s="84"/>
      <c r="N52" s="85"/>
      <c r="O52" s="79"/>
      <c r="P52" s="85"/>
      <c r="Q52" s="79"/>
      <c r="R52" s="86" t="str">
        <f t="shared" si="5"/>
        <v/>
      </c>
      <c r="S52" s="87"/>
      <c r="T52" s="88"/>
      <c r="U52" s="278" t="str">
        <f t="shared" si="6"/>
        <v/>
      </c>
      <c r="V52" s="278" t="str">
        <f t="shared" si="7"/>
        <v/>
      </c>
      <c r="W52" s="278" t="e">
        <f t="shared" si="8"/>
        <v>#VALUE!</v>
      </c>
      <c r="X52" s="223" t="str">
        <f t="shared" si="9"/>
        <v/>
      </c>
      <c r="Y52" s="90" t="str">
        <f t="shared" si="10"/>
        <v/>
      </c>
      <c r="Z52" s="91" t="str">
        <f t="shared" si="11"/>
        <v/>
      </c>
      <c r="AA52" s="92" t="str">
        <f t="shared" si="12"/>
        <v/>
      </c>
      <c r="AB52" s="93" t="str">
        <f t="shared" si="13"/>
        <v/>
      </c>
      <c r="AC52" s="93" t="str">
        <f t="shared" si="14"/>
        <v/>
      </c>
      <c r="AD52" s="94" t="str">
        <f t="shared" si="15"/>
        <v/>
      </c>
      <c r="AE52" s="95">
        <f t="shared" si="16"/>
        <v>0</v>
      </c>
      <c r="AF52" s="96">
        <f t="shared" si="17"/>
        <v>0</v>
      </c>
      <c r="AG52" s="84"/>
      <c r="AH52" s="86" t="str">
        <f t="shared" si="18"/>
        <v/>
      </c>
      <c r="AI52" s="79"/>
      <c r="AJ52" s="85"/>
      <c r="AK52" s="79"/>
      <c r="AL52" s="79"/>
      <c r="AM52" s="86" t="str">
        <f t="shared" si="19"/>
        <v/>
      </c>
      <c r="AN52" s="97"/>
      <c r="AO52" s="88"/>
      <c r="AP52" s="98" t="str">
        <f t="shared" si="20"/>
        <v/>
      </c>
      <c r="AQ52" s="90" t="str">
        <f t="shared" si="21"/>
        <v/>
      </c>
      <c r="AR52" s="91" t="str">
        <f t="shared" si="22"/>
        <v/>
      </c>
      <c r="AS52" s="92" t="str">
        <f t="shared" si="23"/>
        <v/>
      </c>
      <c r="AT52" s="93" t="str">
        <f t="shared" si="24"/>
        <v/>
      </c>
      <c r="AU52" s="93" t="str">
        <f t="shared" si="25"/>
        <v/>
      </c>
      <c r="AV52" s="279" t="str">
        <f t="shared" si="26"/>
        <v/>
      </c>
      <c r="AW52" s="94" t="str">
        <f t="shared" si="27"/>
        <v/>
      </c>
      <c r="AX52" s="99" t="str">
        <f>+IF(A52="","",IF(F52="",70,VLOOKUP(L52,Hoja2!A:D,4,0)))</f>
        <v/>
      </c>
    </row>
    <row r="53" spans="1:50" ht="14.25" customHeight="1">
      <c r="A53" s="79"/>
      <c r="B53" s="79"/>
      <c r="C53" s="80"/>
      <c r="D53" s="80"/>
      <c r="E53" s="79"/>
      <c r="F53" s="79"/>
      <c r="G53" s="82" t="str">
        <f t="shared" si="0"/>
        <v/>
      </c>
      <c r="H53" s="82">
        <f t="shared" si="1"/>
        <v>0</v>
      </c>
      <c r="I53" s="82">
        <f t="shared" si="2"/>
        <v>0</v>
      </c>
      <c r="J53" s="82">
        <f t="shared" si="3"/>
        <v>0</v>
      </c>
      <c r="K53" s="82" t="str">
        <f t="shared" si="4"/>
        <v/>
      </c>
      <c r="L53" s="85"/>
      <c r="M53" s="84"/>
      <c r="N53" s="85"/>
      <c r="O53" s="79"/>
      <c r="P53" s="85"/>
      <c r="Q53" s="79"/>
      <c r="R53" s="86" t="str">
        <f t="shared" si="5"/>
        <v/>
      </c>
      <c r="S53" s="87"/>
      <c r="T53" s="88"/>
      <c r="U53" s="278" t="str">
        <f t="shared" si="6"/>
        <v/>
      </c>
      <c r="V53" s="278" t="str">
        <f t="shared" si="7"/>
        <v/>
      </c>
      <c r="W53" s="278" t="e">
        <f t="shared" si="8"/>
        <v>#VALUE!</v>
      </c>
      <c r="X53" s="223" t="str">
        <f t="shared" si="9"/>
        <v/>
      </c>
      <c r="Y53" s="90" t="str">
        <f t="shared" si="10"/>
        <v/>
      </c>
      <c r="Z53" s="91" t="str">
        <f t="shared" si="11"/>
        <v/>
      </c>
      <c r="AA53" s="92" t="str">
        <f t="shared" si="12"/>
        <v/>
      </c>
      <c r="AB53" s="93" t="str">
        <f t="shared" si="13"/>
        <v/>
      </c>
      <c r="AC53" s="93" t="str">
        <f t="shared" si="14"/>
        <v/>
      </c>
      <c r="AD53" s="94" t="str">
        <f t="shared" si="15"/>
        <v/>
      </c>
      <c r="AE53" s="95">
        <f t="shared" si="16"/>
        <v>0</v>
      </c>
      <c r="AF53" s="96">
        <f t="shared" si="17"/>
        <v>0</v>
      </c>
      <c r="AG53" s="84"/>
      <c r="AH53" s="86" t="str">
        <f t="shared" si="18"/>
        <v/>
      </c>
      <c r="AI53" s="79"/>
      <c r="AJ53" s="85"/>
      <c r="AK53" s="79"/>
      <c r="AL53" s="79"/>
      <c r="AM53" s="86" t="str">
        <f t="shared" si="19"/>
        <v/>
      </c>
      <c r="AN53" s="97"/>
      <c r="AO53" s="88"/>
      <c r="AP53" s="98" t="str">
        <f t="shared" si="20"/>
        <v/>
      </c>
      <c r="AQ53" s="90" t="str">
        <f t="shared" si="21"/>
        <v/>
      </c>
      <c r="AR53" s="91" t="str">
        <f t="shared" si="22"/>
        <v/>
      </c>
      <c r="AS53" s="92" t="str">
        <f t="shared" si="23"/>
        <v/>
      </c>
      <c r="AT53" s="93" t="str">
        <f t="shared" si="24"/>
        <v/>
      </c>
      <c r="AU53" s="93" t="str">
        <f t="shared" si="25"/>
        <v/>
      </c>
      <c r="AV53" s="279" t="str">
        <f t="shared" si="26"/>
        <v/>
      </c>
      <c r="AW53" s="94" t="str">
        <f t="shared" si="27"/>
        <v/>
      </c>
      <c r="AX53" s="99" t="str">
        <f>+IF(A53="","",IF(F53="",70,VLOOKUP(L53,Hoja2!A:D,4,0)))</f>
        <v/>
      </c>
    </row>
    <row r="54" spans="1:50" ht="14.25" customHeight="1">
      <c r="A54" s="79"/>
      <c r="B54" s="79"/>
      <c r="C54" s="80"/>
      <c r="D54" s="80"/>
      <c r="E54" s="79"/>
      <c r="F54" s="79"/>
      <c r="G54" s="82" t="str">
        <f t="shared" si="0"/>
        <v/>
      </c>
      <c r="H54" s="82">
        <f t="shared" si="1"/>
        <v>0</v>
      </c>
      <c r="I54" s="82">
        <f t="shared" si="2"/>
        <v>0</v>
      </c>
      <c r="J54" s="82">
        <f t="shared" si="3"/>
        <v>0</v>
      </c>
      <c r="K54" s="82" t="str">
        <f t="shared" si="4"/>
        <v/>
      </c>
      <c r="L54" s="85"/>
      <c r="M54" s="84"/>
      <c r="N54" s="85"/>
      <c r="O54" s="79"/>
      <c r="P54" s="85"/>
      <c r="Q54" s="79"/>
      <c r="R54" s="86" t="str">
        <f t="shared" si="5"/>
        <v/>
      </c>
      <c r="S54" s="87"/>
      <c r="T54" s="88"/>
      <c r="U54" s="278" t="str">
        <f t="shared" si="6"/>
        <v/>
      </c>
      <c r="V54" s="278" t="str">
        <f t="shared" si="7"/>
        <v/>
      </c>
      <c r="W54" s="278" t="e">
        <f t="shared" si="8"/>
        <v>#VALUE!</v>
      </c>
      <c r="X54" s="223" t="str">
        <f t="shared" si="9"/>
        <v/>
      </c>
      <c r="Y54" s="90" t="str">
        <f t="shared" si="10"/>
        <v/>
      </c>
      <c r="Z54" s="91" t="str">
        <f t="shared" si="11"/>
        <v/>
      </c>
      <c r="AA54" s="92" t="str">
        <f t="shared" si="12"/>
        <v/>
      </c>
      <c r="AB54" s="93" t="str">
        <f t="shared" si="13"/>
        <v/>
      </c>
      <c r="AC54" s="93" t="str">
        <f t="shared" si="14"/>
        <v/>
      </c>
      <c r="AD54" s="94" t="str">
        <f t="shared" si="15"/>
        <v/>
      </c>
      <c r="AE54" s="95">
        <f t="shared" si="16"/>
        <v>0</v>
      </c>
      <c r="AF54" s="96">
        <f t="shared" si="17"/>
        <v>0</v>
      </c>
      <c r="AG54" s="84"/>
      <c r="AH54" s="86" t="str">
        <f t="shared" si="18"/>
        <v/>
      </c>
      <c r="AI54" s="79"/>
      <c r="AJ54" s="85"/>
      <c r="AK54" s="79"/>
      <c r="AL54" s="79"/>
      <c r="AM54" s="86" t="str">
        <f t="shared" si="19"/>
        <v/>
      </c>
      <c r="AN54" s="97"/>
      <c r="AO54" s="88"/>
      <c r="AP54" s="98" t="str">
        <f t="shared" si="20"/>
        <v/>
      </c>
      <c r="AQ54" s="90" t="str">
        <f t="shared" si="21"/>
        <v/>
      </c>
      <c r="AR54" s="91" t="str">
        <f t="shared" si="22"/>
        <v/>
      </c>
      <c r="AS54" s="92" t="str">
        <f t="shared" si="23"/>
        <v/>
      </c>
      <c r="AT54" s="93" t="str">
        <f t="shared" si="24"/>
        <v/>
      </c>
      <c r="AU54" s="93" t="str">
        <f t="shared" si="25"/>
        <v/>
      </c>
      <c r="AV54" s="279" t="str">
        <f t="shared" si="26"/>
        <v/>
      </c>
      <c r="AW54" s="94" t="str">
        <f t="shared" si="27"/>
        <v/>
      </c>
      <c r="AX54" s="99" t="str">
        <f>+IF(A54="","",IF(F54="",70,VLOOKUP(L54,Hoja2!A:D,4,0)))</f>
        <v/>
      </c>
    </row>
    <row r="55" spans="1:50" ht="14.25" customHeight="1">
      <c r="A55" s="79"/>
      <c r="B55" s="79"/>
      <c r="C55" s="80"/>
      <c r="D55" s="80"/>
      <c r="E55" s="79"/>
      <c r="F55" s="79"/>
      <c r="G55" s="82" t="str">
        <f t="shared" si="0"/>
        <v/>
      </c>
      <c r="H55" s="82">
        <f t="shared" si="1"/>
        <v>0</v>
      </c>
      <c r="I55" s="82">
        <f t="shared" si="2"/>
        <v>0</v>
      </c>
      <c r="J55" s="82">
        <f t="shared" si="3"/>
        <v>0</v>
      </c>
      <c r="K55" s="82" t="str">
        <f t="shared" si="4"/>
        <v/>
      </c>
      <c r="L55" s="85"/>
      <c r="M55" s="84"/>
      <c r="N55" s="85"/>
      <c r="O55" s="79"/>
      <c r="P55" s="85"/>
      <c r="Q55" s="79"/>
      <c r="R55" s="86" t="str">
        <f t="shared" si="5"/>
        <v/>
      </c>
      <c r="S55" s="87"/>
      <c r="T55" s="88"/>
      <c r="U55" s="278" t="str">
        <f t="shared" si="6"/>
        <v/>
      </c>
      <c r="V55" s="278" t="str">
        <f t="shared" si="7"/>
        <v/>
      </c>
      <c r="W55" s="278" t="e">
        <f t="shared" si="8"/>
        <v>#VALUE!</v>
      </c>
      <c r="X55" s="223" t="str">
        <f t="shared" si="9"/>
        <v/>
      </c>
      <c r="Y55" s="90" t="str">
        <f t="shared" si="10"/>
        <v/>
      </c>
      <c r="Z55" s="91" t="str">
        <f t="shared" si="11"/>
        <v/>
      </c>
      <c r="AA55" s="92" t="str">
        <f t="shared" si="12"/>
        <v/>
      </c>
      <c r="AB55" s="93" t="str">
        <f t="shared" si="13"/>
        <v/>
      </c>
      <c r="AC55" s="93" t="str">
        <f t="shared" si="14"/>
        <v/>
      </c>
      <c r="AD55" s="94" t="str">
        <f t="shared" si="15"/>
        <v/>
      </c>
      <c r="AE55" s="95">
        <f t="shared" si="16"/>
        <v>0</v>
      </c>
      <c r="AF55" s="96">
        <f t="shared" si="17"/>
        <v>0</v>
      </c>
      <c r="AG55" s="84"/>
      <c r="AH55" s="86" t="str">
        <f t="shared" si="18"/>
        <v/>
      </c>
      <c r="AI55" s="79"/>
      <c r="AJ55" s="85"/>
      <c r="AK55" s="79"/>
      <c r="AL55" s="79"/>
      <c r="AM55" s="86" t="str">
        <f t="shared" si="19"/>
        <v/>
      </c>
      <c r="AN55" s="97"/>
      <c r="AO55" s="88"/>
      <c r="AP55" s="98" t="str">
        <f t="shared" si="20"/>
        <v/>
      </c>
      <c r="AQ55" s="90" t="str">
        <f t="shared" si="21"/>
        <v/>
      </c>
      <c r="AR55" s="91" t="str">
        <f t="shared" si="22"/>
        <v/>
      </c>
      <c r="AS55" s="92" t="str">
        <f t="shared" si="23"/>
        <v/>
      </c>
      <c r="AT55" s="93" t="str">
        <f t="shared" si="24"/>
        <v/>
      </c>
      <c r="AU55" s="93" t="str">
        <f t="shared" si="25"/>
        <v/>
      </c>
      <c r="AV55" s="279" t="str">
        <f t="shared" si="26"/>
        <v/>
      </c>
      <c r="AW55" s="94" t="str">
        <f t="shared" si="27"/>
        <v/>
      </c>
      <c r="AX55" s="99" t="str">
        <f>+IF(A55="","",IF(F55="",70,VLOOKUP(L55,Hoja2!A:D,4,0)))</f>
        <v/>
      </c>
    </row>
    <row r="56" spans="1:50" ht="14.25" customHeight="1">
      <c r="A56" s="79"/>
      <c r="B56" s="79"/>
      <c r="C56" s="80"/>
      <c r="D56" s="80"/>
      <c r="E56" s="79"/>
      <c r="F56" s="79"/>
      <c r="G56" s="82" t="str">
        <f t="shared" si="0"/>
        <v/>
      </c>
      <c r="H56" s="82">
        <f t="shared" si="1"/>
        <v>0</v>
      </c>
      <c r="I56" s="82">
        <f t="shared" si="2"/>
        <v>0</v>
      </c>
      <c r="J56" s="82">
        <f t="shared" si="3"/>
        <v>0</v>
      </c>
      <c r="K56" s="82" t="str">
        <f t="shared" si="4"/>
        <v/>
      </c>
      <c r="L56" s="85"/>
      <c r="M56" s="84"/>
      <c r="N56" s="85"/>
      <c r="O56" s="79"/>
      <c r="P56" s="85"/>
      <c r="Q56" s="79"/>
      <c r="R56" s="86" t="str">
        <f t="shared" si="5"/>
        <v/>
      </c>
      <c r="S56" s="87"/>
      <c r="T56" s="88"/>
      <c r="U56" s="278" t="str">
        <f t="shared" si="6"/>
        <v/>
      </c>
      <c r="V56" s="278" t="str">
        <f t="shared" si="7"/>
        <v/>
      </c>
      <c r="W56" s="278" t="e">
        <f t="shared" si="8"/>
        <v>#VALUE!</v>
      </c>
      <c r="X56" s="223" t="str">
        <f t="shared" si="9"/>
        <v/>
      </c>
      <c r="Y56" s="90" t="str">
        <f t="shared" si="10"/>
        <v/>
      </c>
      <c r="Z56" s="91" t="str">
        <f t="shared" si="11"/>
        <v/>
      </c>
      <c r="AA56" s="92" t="str">
        <f t="shared" si="12"/>
        <v/>
      </c>
      <c r="AB56" s="93" t="str">
        <f t="shared" si="13"/>
        <v/>
      </c>
      <c r="AC56" s="93" t="str">
        <f t="shared" si="14"/>
        <v/>
      </c>
      <c r="AD56" s="94" t="str">
        <f t="shared" si="15"/>
        <v/>
      </c>
      <c r="AE56" s="95">
        <f t="shared" si="16"/>
        <v>0</v>
      </c>
      <c r="AF56" s="96">
        <f t="shared" si="17"/>
        <v>0</v>
      </c>
      <c r="AG56" s="84"/>
      <c r="AH56" s="86" t="str">
        <f t="shared" si="18"/>
        <v/>
      </c>
      <c r="AI56" s="79"/>
      <c r="AJ56" s="85"/>
      <c r="AK56" s="79"/>
      <c r="AL56" s="79"/>
      <c r="AM56" s="86" t="str">
        <f t="shared" si="19"/>
        <v/>
      </c>
      <c r="AN56" s="97"/>
      <c r="AO56" s="88"/>
      <c r="AP56" s="98" t="str">
        <f t="shared" si="20"/>
        <v/>
      </c>
      <c r="AQ56" s="90" t="str">
        <f t="shared" si="21"/>
        <v/>
      </c>
      <c r="AR56" s="91" t="str">
        <f t="shared" si="22"/>
        <v/>
      </c>
      <c r="AS56" s="92" t="str">
        <f t="shared" si="23"/>
        <v/>
      </c>
      <c r="AT56" s="93" t="str">
        <f t="shared" si="24"/>
        <v/>
      </c>
      <c r="AU56" s="93" t="str">
        <f t="shared" si="25"/>
        <v/>
      </c>
      <c r="AV56" s="279" t="str">
        <f t="shared" si="26"/>
        <v/>
      </c>
      <c r="AW56" s="94" t="str">
        <f t="shared" si="27"/>
        <v/>
      </c>
      <c r="AX56" s="99" t="str">
        <f>+IF(A56="","",IF(F56="",70,VLOOKUP(L56,Hoja2!A:D,4,0)))</f>
        <v/>
      </c>
    </row>
    <row r="57" spans="1:50" ht="14.25" customHeight="1">
      <c r="A57" s="79"/>
      <c r="B57" s="79"/>
      <c r="C57" s="80"/>
      <c r="D57" s="80"/>
      <c r="E57" s="79"/>
      <c r="F57" s="79"/>
      <c r="G57" s="82" t="str">
        <f t="shared" si="0"/>
        <v/>
      </c>
      <c r="H57" s="82">
        <f t="shared" si="1"/>
        <v>0</v>
      </c>
      <c r="I57" s="82">
        <f t="shared" si="2"/>
        <v>0</v>
      </c>
      <c r="J57" s="82">
        <f t="shared" si="3"/>
        <v>0</v>
      </c>
      <c r="K57" s="82" t="str">
        <f t="shared" si="4"/>
        <v/>
      </c>
      <c r="L57" s="85"/>
      <c r="M57" s="84"/>
      <c r="N57" s="85"/>
      <c r="O57" s="79"/>
      <c r="P57" s="85"/>
      <c r="Q57" s="79"/>
      <c r="R57" s="86" t="str">
        <f t="shared" si="5"/>
        <v/>
      </c>
      <c r="S57" s="87"/>
      <c r="T57" s="88"/>
      <c r="U57" s="278" t="str">
        <f t="shared" si="6"/>
        <v/>
      </c>
      <c r="V57" s="278" t="str">
        <f t="shared" si="7"/>
        <v/>
      </c>
      <c r="W57" s="278" t="e">
        <f t="shared" si="8"/>
        <v>#VALUE!</v>
      </c>
      <c r="X57" s="223" t="str">
        <f t="shared" si="9"/>
        <v/>
      </c>
      <c r="Y57" s="90" t="str">
        <f t="shared" si="10"/>
        <v/>
      </c>
      <c r="Z57" s="91" t="str">
        <f t="shared" si="11"/>
        <v/>
      </c>
      <c r="AA57" s="92" t="str">
        <f t="shared" si="12"/>
        <v/>
      </c>
      <c r="AB57" s="93" t="str">
        <f t="shared" si="13"/>
        <v/>
      </c>
      <c r="AC57" s="93" t="str">
        <f t="shared" si="14"/>
        <v/>
      </c>
      <c r="AD57" s="94" t="str">
        <f t="shared" si="15"/>
        <v/>
      </c>
      <c r="AE57" s="95">
        <f t="shared" si="16"/>
        <v>0</v>
      </c>
      <c r="AF57" s="96">
        <f t="shared" si="17"/>
        <v>0</v>
      </c>
      <c r="AG57" s="84"/>
      <c r="AH57" s="86" t="str">
        <f t="shared" si="18"/>
        <v/>
      </c>
      <c r="AI57" s="79"/>
      <c r="AJ57" s="85"/>
      <c r="AK57" s="79"/>
      <c r="AL57" s="79"/>
      <c r="AM57" s="86" t="str">
        <f t="shared" si="19"/>
        <v/>
      </c>
      <c r="AN57" s="97"/>
      <c r="AO57" s="88"/>
      <c r="AP57" s="98" t="str">
        <f t="shared" si="20"/>
        <v/>
      </c>
      <c r="AQ57" s="90" t="str">
        <f t="shared" si="21"/>
        <v/>
      </c>
      <c r="AR57" s="91" t="str">
        <f t="shared" si="22"/>
        <v/>
      </c>
      <c r="AS57" s="92" t="str">
        <f t="shared" si="23"/>
        <v/>
      </c>
      <c r="AT57" s="93" t="str">
        <f t="shared" si="24"/>
        <v/>
      </c>
      <c r="AU57" s="93" t="str">
        <f t="shared" si="25"/>
        <v/>
      </c>
      <c r="AV57" s="279" t="str">
        <f t="shared" si="26"/>
        <v/>
      </c>
      <c r="AW57" s="94" t="str">
        <f t="shared" si="27"/>
        <v/>
      </c>
      <c r="AX57" s="99" t="str">
        <f>+IF(A57="","",IF(F57="",70,VLOOKUP(L57,Hoja2!A:D,4,0)))</f>
        <v/>
      </c>
    </row>
    <row r="58" spans="1:50" ht="14.25" customHeight="1">
      <c r="A58" s="79"/>
      <c r="B58" s="79"/>
      <c r="C58" s="80"/>
      <c r="D58" s="80"/>
      <c r="E58" s="79"/>
      <c r="F58" s="79"/>
      <c r="G58" s="82" t="str">
        <f t="shared" si="0"/>
        <v/>
      </c>
      <c r="H58" s="82">
        <f t="shared" si="1"/>
        <v>0</v>
      </c>
      <c r="I58" s="82">
        <f t="shared" si="2"/>
        <v>0</v>
      </c>
      <c r="J58" s="82">
        <f t="shared" si="3"/>
        <v>0</v>
      </c>
      <c r="K58" s="82" t="str">
        <f t="shared" si="4"/>
        <v/>
      </c>
      <c r="L58" s="85"/>
      <c r="M58" s="84"/>
      <c r="N58" s="85"/>
      <c r="O58" s="79"/>
      <c r="P58" s="85"/>
      <c r="Q58" s="79"/>
      <c r="R58" s="86" t="str">
        <f t="shared" si="5"/>
        <v/>
      </c>
      <c r="S58" s="87"/>
      <c r="T58" s="88"/>
      <c r="U58" s="278" t="str">
        <f t="shared" si="6"/>
        <v/>
      </c>
      <c r="V58" s="278" t="str">
        <f t="shared" si="7"/>
        <v/>
      </c>
      <c r="W58" s="278" t="e">
        <f t="shared" si="8"/>
        <v>#VALUE!</v>
      </c>
      <c r="X58" s="223" t="str">
        <f t="shared" si="9"/>
        <v/>
      </c>
      <c r="Y58" s="90" t="str">
        <f t="shared" si="10"/>
        <v/>
      </c>
      <c r="Z58" s="91" t="str">
        <f t="shared" si="11"/>
        <v/>
      </c>
      <c r="AA58" s="92" t="str">
        <f t="shared" si="12"/>
        <v/>
      </c>
      <c r="AB58" s="93" t="str">
        <f t="shared" si="13"/>
        <v/>
      </c>
      <c r="AC58" s="93" t="str">
        <f t="shared" si="14"/>
        <v/>
      </c>
      <c r="AD58" s="94" t="str">
        <f t="shared" si="15"/>
        <v/>
      </c>
      <c r="AE58" s="95">
        <f t="shared" si="16"/>
        <v>0</v>
      </c>
      <c r="AF58" s="96">
        <f t="shared" si="17"/>
        <v>0</v>
      </c>
      <c r="AG58" s="84"/>
      <c r="AH58" s="86" t="str">
        <f t="shared" si="18"/>
        <v/>
      </c>
      <c r="AI58" s="79"/>
      <c r="AJ58" s="85"/>
      <c r="AK58" s="79"/>
      <c r="AL58" s="79"/>
      <c r="AM58" s="86" t="str">
        <f t="shared" si="19"/>
        <v/>
      </c>
      <c r="AN58" s="97"/>
      <c r="AO58" s="88"/>
      <c r="AP58" s="98" t="str">
        <f t="shared" si="20"/>
        <v/>
      </c>
      <c r="AQ58" s="90" t="str">
        <f t="shared" si="21"/>
        <v/>
      </c>
      <c r="AR58" s="91" t="str">
        <f t="shared" si="22"/>
        <v/>
      </c>
      <c r="AS58" s="92" t="str">
        <f t="shared" si="23"/>
        <v/>
      </c>
      <c r="AT58" s="93" t="str">
        <f t="shared" si="24"/>
        <v/>
      </c>
      <c r="AU58" s="93" t="str">
        <f t="shared" si="25"/>
        <v/>
      </c>
      <c r="AV58" s="279" t="str">
        <f t="shared" si="26"/>
        <v/>
      </c>
      <c r="AW58" s="94" t="str">
        <f t="shared" si="27"/>
        <v/>
      </c>
      <c r="AX58" s="99" t="str">
        <f>+IF(A58="","",IF(F58="",70,VLOOKUP(L58,Hoja2!A:D,4,0)))</f>
        <v/>
      </c>
    </row>
    <row r="59" spans="1:50" ht="14.25" customHeight="1">
      <c r="A59" s="79"/>
      <c r="B59" s="79"/>
      <c r="C59" s="80"/>
      <c r="D59" s="80"/>
      <c r="E59" s="79"/>
      <c r="F59" s="79"/>
      <c r="G59" s="82" t="str">
        <f t="shared" si="0"/>
        <v/>
      </c>
      <c r="H59" s="82">
        <f t="shared" si="1"/>
        <v>0</v>
      </c>
      <c r="I59" s="82">
        <f t="shared" si="2"/>
        <v>0</v>
      </c>
      <c r="J59" s="82">
        <f t="shared" si="3"/>
        <v>0</v>
      </c>
      <c r="K59" s="82" t="str">
        <f t="shared" si="4"/>
        <v/>
      </c>
      <c r="L59" s="85"/>
      <c r="M59" s="84"/>
      <c r="N59" s="85"/>
      <c r="O59" s="79"/>
      <c r="P59" s="85"/>
      <c r="Q59" s="79"/>
      <c r="R59" s="86" t="str">
        <f t="shared" si="5"/>
        <v/>
      </c>
      <c r="S59" s="87"/>
      <c r="T59" s="88"/>
      <c r="U59" s="278" t="str">
        <f t="shared" si="6"/>
        <v/>
      </c>
      <c r="V59" s="278" t="str">
        <f t="shared" si="7"/>
        <v/>
      </c>
      <c r="W59" s="278" t="e">
        <f t="shared" si="8"/>
        <v>#VALUE!</v>
      </c>
      <c r="X59" s="223" t="str">
        <f t="shared" si="9"/>
        <v/>
      </c>
      <c r="Y59" s="90" t="str">
        <f t="shared" si="10"/>
        <v/>
      </c>
      <c r="Z59" s="91" t="str">
        <f t="shared" si="11"/>
        <v/>
      </c>
      <c r="AA59" s="92" t="str">
        <f t="shared" si="12"/>
        <v/>
      </c>
      <c r="AB59" s="93" t="str">
        <f t="shared" si="13"/>
        <v/>
      </c>
      <c r="AC59" s="93" t="str">
        <f t="shared" si="14"/>
        <v/>
      </c>
      <c r="AD59" s="94" t="str">
        <f t="shared" si="15"/>
        <v/>
      </c>
      <c r="AE59" s="95">
        <f t="shared" si="16"/>
        <v>0</v>
      </c>
      <c r="AF59" s="96">
        <f t="shared" si="17"/>
        <v>0</v>
      </c>
      <c r="AG59" s="84"/>
      <c r="AH59" s="86" t="str">
        <f t="shared" si="18"/>
        <v/>
      </c>
      <c r="AI59" s="79"/>
      <c r="AJ59" s="85"/>
      <c r="AK59" s="79"/>
      <c r="AL59" s="79"/>
      <c r="AM59" s="86" t="str">
        <f t="shared" si="19"/>
        <v/>
      </c>
      <c r="AN59" s="97"/>
      <c r="AO59" s="88"/>
      <c r="AP59" s="98" t="str">
        <f t="shared" si="20"/>
        <v/>
      </c>
      <c r="AQ59" s="90" t="str">
        <f t="shared" si="21"/>
        <v/>
      </c>
      <c r="AR59" s="91" t="str">
        <f t="shared" si="22"/>
        <v/>
      </c>
      <c r="AS59" s="92" t="str">
        <f t="shared" si="23"/>
        <v/>
      </c>
      <c r="AT59" s="93" t="str">
        <f t="shared" si="24"/>
        <v/>
      </c>
      <c r="AU59" s="93" t="str">
        <f t="shared" si="25"/>
        <v/>
      </c>
      <c r="AV59" s="279" t="str">
        <f t="shared" si="26"/>
        <v/>
      </c>
      <c r="AW59" s="94" t="str">
        <f t="shared" si="27"/>
        <v/>
      </c>
      <c r="AX59" s="99" t="str">
        <f>+IF(A59="","",IF(F59="",70,VLOOKUP(L59,Hoja2!A:D,4,0)))</f>
        <v/>
      </c>
    </row>
    <row r="60" spans="1:50" ht="14.25" customHeight="1">
      <c r="A60" s="79"/>
      <c r="B60" s="79"/>
      <c r="C60" s="80"/>
      <c r="D60" s="80"/>
      <c r="E60" s="79"/>
      <c r="F60" s="79"/>
      <c r="G60" s="82" t="str">
        <f t="shared" si="0"/>
        <v/>
      </c>
      <c r="H60" s="82">
        <f t="shared" si="1"/>
        <v>0</v>
      </c>
      <c r="I60" s="82">
        <f t="shared" si="2"/>
        <v>0</v>
      </c>
      <c r="J60" s="82">
        <f t="shared" si="3"/>
        <v>0</v>
      </c>
      <c r="K60" s="82" t="str">
        <f t="shared" si="4"/>
        <v/>
      </c>
      <c r="L60" s="85"/>
      <c r="M60" s="84"/>
      <c r="N60" s="85"/>
      <c r="O60" s="79"/>
      <c r="P60" s="85"/>
      <c r="Q60" s="79"/>
      <c r="R60" s="86" t="str">
        <f t="shared" si="5"/>
        <v/>
      </c>
      <c r="S60" s="87"/>
      <c r="T60" s="88"/>
      <c r="U60" s="278" t="str">
        <f t="shared" si="6"/>
        <v/>
      </c>
      <c r="V60" s="278" t="str">
        <f t="shared" si="7"/>
        <v/>
      </c>
      <c r="W60" s="278" t="e">
        <f t="shared" si="8"/>
        <v>#VALUE!</v>
      </c>
      <c r="X60" s="223" t="str">
        <f t="shared" si="9"/>
        <v/>
      </c>
      <c r="Y60" s="90" t="str">
        <f t="shared" si="10"/>
        <v/>
      </c>
      <c r="Z60" s="91" t="str">
        <f t="shared" si="11"/>
        <v/>
      </c>
      <c r="AA60" s="92" t="str">
        <f t="shared" si="12"/>
        <v/>
      </c>
      <c r="AB60" s="93" t="str">
        <f t="shared" si="13"/>
        <v/>
      </c>
      <c r="AC60" s="93" t="str">
        <f t="shared" si="14"/>
        <v/>
      </c>
      <c r="AD60" s="94" t="str">
        <f t="shared" si="15"/>
        <v/>
      </c>
      <c r="AE60" s="95">
        <f t="shared" si="16"/>
        <v>0</v>
      </c>
      <c r="AF60" s="96">
        <f t="shared" si="17"/>
        <v>0</v>
      </c>
      <c r="AG60" s="84"/>
      <c r="AH60" s="86" t="str">
        <f t="shared" si="18"/>
        <v/>
      </c>
      <c r="AI60" s="79"/>
      <c r="AJ60" s="85"/>
      <c r="AK60" s="79"/>
      <c r="AL60" s="79"/>
      <c r="AM60" s="86" t="str">
        <f t="shared" si="19"/>
        <v/>
      </c>
      <c r="AN60" s="97"/>
      <c r="AO60" s="88"/>
      <c r="AP60" s="98" t="str">
        <f t="shared" si="20"/>
        <v/>
      </c>
      <c r="AQ60" s="90" t="str">
        <f t="shared" si="21"/>
        <v/>
      </c>
      <c r="AR60" s="91" t="str">
        <f t="shared" si="22"/>
        <v/>
      </c>
      <c r="AS60" s="92" t="str">
        <f t="shared" si="23"/>
        <v/>
      </c>
      <c r="AT60" s="93" t="str">
        <f t="shared" si="24"/>
        <v/>
      </c>
      <c r="AU60" s="93" t="str">
        <f t="shared" si="25"/>
        <v/>
      </c>
      <c r="AV60" s="279" t="str">
        <f t="shared" si="26"/>
        <v/>
      </c>
      <c r="AW60" s="94" t="str">
        <f t="shared" si="27"/>
        <v/>
      </c>
      <c r="AX60" s="99" t="str">
        <f>+IF(A60="","",IF(F60="",70,VLOOKUP(L60,Hoja2!A:D,4,0)))</f>
        <v/>
      </c>
    </row>
    <row r="61" spans="1:50" ht="14.25" customHeight="1">
      <c r="A61" s="79"/>
      <c r="B61" s="79"/>
      <c r="C61" s="80"/>
      <c r="D61" s="80"/>
      <c r="E61" s="79"/>
      <c r="F61" s="79"/>
      <c r="G61" s="82" t="str">
        <f t="shared" si="0"/>
        <v/>
      </c>
      <c r="H61" s="82">
        <f t="shared" si="1"/>
        <v>0</v>
      </c>
      <c r="I61" s="82">
        <f t="shared" si="2"/>
        <v>0</v>
      </c>
      <c r="J61" s="82">
        <f t="shared" si="3"/>
        <v>0</v>
      </c>
      <c r="K61" s="82" t="str">
        <f t="shared" si="4"/>
        <v/>
      </c>
      <c r="L61" s="85"/>
      <c r="M61" s="84"/>
      <c r="N61" s="85"/>
      <c r="O61" s="79"/>
      <c r="P61" s="85"/>
      <c r="Q61" s="79"/>
      <c r="R61" s="86" t="str">
        <f t="shared" si="5"/>
        <v/>
      </c>
      <c r="S61" s="87"/>
      <c r="T61" s="88"/>
      <c r="U61" s="278" t="str">
        <f t="shared" si="6"/>
        <v/>
      </c>
      <c r="V61" s="278" t="str">
        <f t="shared" si="7"/>
        <v/>
      </c>
      <c r="W61" s="278" t="e">
        <f t="shared" si="8"/>
        <v>#VALUE!</v>
      </c>
      <c r="X61" s="223" t="str">
        <f t="shared" si="9"/>
        <v/>
      </c>
      <c r="Y61" s="90" t="str">
        <f t="shared" si="10"/>
        <v/>
      </c>
      <c r="Z61" s="91" t="str">
        <f t="shared" si="11"/>
        <v/>
      </c>
      <c r="AA61" s="92" t="str">
        <f t="shared" si="12"/>
        <v/>
      </c>
      <c r="AB61" s="93" t="str">
        <f t="shared" si="13"/>
        <v/>
      </c>
      <c r="AC61" s="93" t="str">
        <f t="shared" si="14"/>
        <v/>
      </c>
      <c r="AD61" s="94" t="str">
        <f t="shared" si="15"/>
        <v/>
      </c>
      <c r="AE61" s="95">
        <f t="shared" si="16"/>
        <v>0</v>
      </c>
      <c r="AF61" s="96">
        <f t="shared" si="17"/>
        <v>0</v>
      </c>
      <c r="AG61" s="84"/>
      <c r="AH61" s="86" t="str">
        <f t="shared" si="18"/>
        <v/>
      </c>
      <c r="AI61" s="79"/>
      <c r="AJ61" s="85"/>
      <c r="AK61" s="79"/>
      <c r="AL61" s="79"/>
      <c r="AM61" s="86" t="str">
        <f t="shared" si="19"/>
        <v/>
      </c>
      <c r="AN61" s="97"/>
      <c r="AO61" s="88"/>
      <c r="AP61" s="98" t="str">
        <f t="shared" si="20"/>
        <v/>
      </c>
      <c r="AQ61" s="90" t="str">
        <f t="shared" si="21"/>
        <v/>
      </c>
      <c r="AR61" s="91" t="str">
        <f t="shared" si="22"/>
        <v/>
      </c>
      <c r="AS61" s="92" t="str">
        <f t="shared" si="23"/>
        <v/>
      </c>
      <c r="AT61" s="93" t="str">
        <f t="shared" si="24"/>
        <v/>
      </c>
      <c r="AU61" s="93" t="str">
        <f t="shared" si="25"/>
        <v/>
      </c>
      <c r="AV61" s="279" t="str">
        <f t="shared" si="26"/>
        <v/>
      </c>
      <c r="AW61" s="94" t="str">
        <f t="shared" si="27"/>
        <v/>
      </c>
      <c r="AX61" s="99" t="str">
        <f>+IF(A61="","",IF(F61="",70,VLOOKUP(L61,Hoja2!A:D,4,0)))</f>
        <v/>
      </c>
    </row>
    <row r="62" spans="1:50" ht="14.25" customHeight="1">
      <c r="A62" s="79"/>
      <c r="B62" s="79"/>
      <c r="C62" s="80"/>
      <c r="D62" s="80"/>
      <c r="E62" s="79"/>
      <c r="F62" s="79"/>
      <c r="G62" s="82" t="str">
        <f t="shared" si="0"/>
        <v/>
      </c>
      <c r="H62" s="82">
        <f t="shared" si="1"/>
        <v>0</v>
      </c>
      <c r="I62" s="82">
        <f t="shared" si="2"/>
        <v>0</v>
      </c>
      <c r="J62" s="82">
        <f t="shared" si="3"/>
        <v>0</v>
      </c>
      <c r="K62" s="82" t="str">
        <f t="shared" si="4"/>
        <v/>
      </c>
      <c r="L62" s="85"/>
      <c r="M62" s="84"/>
      <c r="N62" s="85"/>
      <c r="O62" s="79"/>
      <c r="P62" s="85"/>
      <c r="Q62" s="79"/>
      <c r="R62" s="86" t="str">
        <f t="shared" si="5"/>
        <v/>
      </c>
      <c r="S62" s="87"/>
      <c r="T62" s="88"/>
      <c r="U62" s="278" t="str">
        <f t="shared" si="6"/>
        <v/>
      </c>
      <c r="V62" s="278" t="str">
        <f t="shared" si="7"/>
        <v/>
      </c>
      <c r="W62" s="278" t="e">
        <f t="shared" si="8"/>
        <v>#VALUE!</v>
      </c>
      <c r="X62" s="223" t="str">
        <f t="shared" si="9"/>
        <v/>
      </c>
      <c r="Y62" s="90" t="str">
        <f t="shared" si="10"/>
        <v/>
      </c>
      <c r="Z62" s="91" t="str">
        <f t="shared" si="11"/>
        <v/>
      </c>
      <c r="AA62" s="92" t="str">
        <f t="shared" si="12"/>
        <v/>
      </c>
      <c r="AB62" s="93" t="str">
        <f t="shared" si="13"/>
        <v/>
      </c>
      <c r="AC62" s="93" t="str">
        <f t="shared" si="14"/>
        <v/>
      </c>
      <c r="AD62" s="94" t="str">
        <f t="shared" si="15"/>
        <v/>
      </c>
      <c r="AE62" s="95">
        <f t="shared" si="16"/>
        <v>0</v>
      </c>
      <c r="AF62" s="96">
        <f t="shared" si="17"/>
        <v>0</v>
      </c>
      <c r="AG62" s="84"/>
      <c r="AH62" s="86" t="str">
        <f t="shared" si="18"/>
        <v/>
      </c>
      <c r="AI62" s="79"/>
      <c r="AJ62" s="85"/>
      <c r="AK62" s="79"/>
      <c r="AL62" s="79"/>
      <c r="AM62" s="86" t="str">
        <f t="shared" si="19"/>
        <v/>
      </c>
      <c r="AN62" s="97"/>
      <c r="AO62" s="88"/>
      <c r="AP62" s="98" t="str">
        <f t="shared" si="20"/>
        <v/>
      </c>
      <c r="AQ62" s="90" t="str">
        <f t="shared" si="21"/>
        <v/>
      </c>
      <c r="AR62" s="91" t="str">
        <f t="shared" si="22"/>
        <v/>
      </c>
      <c r="AS62" s="92" t="str">
        <f t="shared" si="23"/>
        <v/>
      </c>
      <c r="AT62" s="93" t="str">
        <f t="shared" si="24"/>
        <v/>
      </c>
      <c r="AU62" s="93" t="str">
        <f t="shared" si="25"/>
        <v/>
      </c>
      <c r="AV62" s="279" t="str">
        <f t="shared" si="26"/>
        <v/>
      </c>
      <c r="AW62" s="94" t="str">
        <f t="shared" si="27"/>
        <v/>
      </c>
      <c r="AX62" s="99" t="str">
        <f>+IF(A62="","",IF(F62="",70,VLOOKUP(L62,Hoja2!A:D,4,0)))</f>
        <v/>
      </c>
    </row>
    <row r="63" spans="1:50" ht="14.25" customHeight="1">
      <c r="A63" s="79"/>
      <c r="B63" s="79"/>
      <c r="C63" s="80"/>
      <c r="D63" s="80"/>
      <c r="E63" s="79"/>
      <c r="F63" s="79"/>
      <c r="G63" s="82" t="str">
        <f t="shared" si="0"/>
        <v/>
      </c>
      <c r="H63" s="82">
        <f t="shared" si="1"/>
        <v>0</v>
      </c>
      <c r="I63" s="82">
        <f t="shared" si="2"/>
        <v>0</v>
      </c>
      <c r="J63" s="82">
        <f t="shared" si="3"/>
        <v>0</v>
      </c>
      <c r="K63" s="82" t="str">
        <f t="shared" si="4"/>
        <v/>
      </c>
      <c r="L63" s="85"/>
      <c r="M63" s="84"/>
      <c r="N63" s="85"/>
      <c r="O63" s="79"/>
      <c r="P63" s="85"/>
      <c r="Q63" s="79"/>
      <c r="R63" s="86" t="str">
        <f t="shared" si="5"/>
        <v/>
      </c>
      <c r="S63" s="87"/>
      <c r="T63" s="88"/>
      <c r="U63" s="278" t="str">
        <f t="shared" si="6"/>
        <v/>
      </c>
      <c r="V63" s="278" t="str">
        <f t="shared" si="7"/>
        <v/>
      </c>
      <c r="W63" s="278" t="e">
        <f t="shared" si="8"/>
        <v>#VALUE!</v>
      </c>
      <c r="X63" s="223" t="str">
        <f t="shared" si="9"/>
        <v/>
      </c>
      <c r="Y63" s="90" t="str">
        <f t="shared" si="10"/>
        <v/>
      </c>
      <c r="Z63" s="91" t="str">
        <f t="shared" si="11"/>
        <v/>
      </c>
      <c r="AA63" s="92" t="str">
        <f t="shared" si="12"/>
        <v/>
      </c>
      <c r="AB63" s="93" t="str">
        <f t="shared" si="13"/>
        <v/>
      </c>
      <c r="AC63" s="93" t="str">
        <f t="shared" si="14"/>
        <v/>
      </c>
      <c r="AD63" s="94" t="str">
        <f t="shared" si="15"/>
        <v/>
      </c>
      <c r="AE63" s="95">
        <f t="shared" si="16"/>
        <v>0</v>
      </c>
      <c r="AF63" s="96">
        <f t="shared" si="17"/>
        <v>0</v>
      </c>
      <c r="AG63" s="84"/>
      <c r="AH63" s="86" t="str">
        <f t="shared" si="18"/>
        <v/>
      </c>
      <c r="AI63" s="79"/>
      <c r="AJ63" s="85"/>
      <c r="AK63" s="79"/>
      <c r="AL63" s="79"/>
      <c r="AM63" s="86" t="str">
        <f t="shared" si="19"/>
        <v/>
      </c>
      <c r="AN63" s="97"/>
      <c r="AO63" s="88"/>
      <c r="AP63" s="98" t="str">
        <f t="shared" si="20"/>
        <v/>
      </c>
      <c r="AQ63" s="90" t="str">
        <f t="shared" si="21"/>
        <v/>
      </c>
      <c r="AR63" s="91" t="str">
        <f t="shared" si="22"/>
        <v/>
      </c>
      <c r="AS63" s="92" t="str">
        <f t="shared" si="23"/>
        <v/>
      </c>
      <c r="AT63" s="93" t="str">
        <f t="shared" si="24"/>
        <v/>
      </c>
      <c r="AU63" s="93" t="str">
        <f t="shared" si="25"/>
        <v/>
      </c>
      <c r="AV63" s="279" t="str">
        <f t="shared" si="26"/>
        <v/>
      </c>
      <c r="AW63" s="94" t="str">
        <f t="shared" si="27"/>
        <v/>
      </c>
      <c r="AX63" s="99" t="str">
        <f>+IF(A63="","",IF(F63="",70,VLOOKUP(L63,Hoja2!A:D,4,0)))</f>
        <v/>
      </c>
    </row>
    <row r="64" spans="1:50" ht="14.25" customHeight="1">
      <c r="A64" s="79"/>
      <c r="B64" s="79"/>
      <c r="C64" s="80"/>
      <c r="D64" s="80"/>
      <c r="E64" s="79"/>
      <c r="F64" s="79"/>
      <c r="G64" s="82" t="str">
        <f t="shared" si="0"/>
        <v/>
      </c>
      <c r="H64" s="82">
        <f t="shared" si="1"/>
        <v>0</v>
      </c>
      <c r="I64" s="82">
        <f t="shared" si="2"/>
        <v>0</v>
      </c>
      <c r="J64" s="82">
        <f t="shared" si="3"/>
        <v>0</v>
      </c>
      <c r="K64" s="82" t="str">
        <f t="shared" si="4"/>
        <v/>
      </c>
      <c r="L64" s="85"/>
      <c r="M64" s="84"/>
      <c r="N64" s="85"/>
      <c r="O64" s="79"/>
      <c r="P64" s="85"/>
      <c r="Q64" s="79"/>
      <c r="R64" s="86" t="str">
        <f t="shared" si="5"/>
        <v/>
      </c>
      <c r="S64" s="87"/>
      <c r="T64" s="88"/>
      <c r="U64" s="278" t="str">
        <f t="shared" si="6"/>
        <v/>
      </c>
      <c r="V64" s="278" t="str">
        <f t="shared" si="7"/>
        <v/>
      </c>
      <c r="W64" s="278" t="e">
        <f t="shared" si="8"/>
        <v>#VALUE!</v>
      </c>
      <c r="X64" s="223" t="str">
        <f t="shared" si="9"/>
        <v/>
      </c>
      <c r="Y64" s="90" t="str">
        <f t="shared" si="10"/>
        <v/>
      </c>
      <c r="Z64" s="91" t="str">
        <f t="shared" si="11"/>
        <v/>
      </c>
      <c r="AA64" s="92" t="str">
        <f t="shared" si="12"/>
        <v/>
      </c>
      <c r="AB64" s="93" t="str">
        <f t="shared" si="13"/>
        <v/>
      </c>
      <c r="AC64" s="93" t="str">
        <f t="shared" si="14"/>
        <v/>
      </c>
      <c r="AD64" s="94" t="str">
        <f t="shared" si="15"/>
        <v/>
      </c>
      <c r="AE64" s="95">
        <f t="shared" si="16"/>
        <v>0</v>
      </c>
      <c r="AF64" s="96">
        <f t="shared" si="17"/>
        <v>0</v>
      </c>
      <c r="AG64" s="84"/>
      <c r="AH64" s="86" t="str">
        <f t="shared" si="18"/>
        <v/>
      </c>
      <c r="AI64" s="79"/>
      <c r="AJ64" s="85"/>
      <c r="AK64" s="79"/>
      <c r="AL64" s="79"/>
      <c r="AM64" s="86" t="str">
        <f t="shared" si="19"/>
        <v/>
      </c>
      <c r="AN64" s="97"/>
      <c r="AO64" s="88"/>
      <c r="AP64" s="98" t="str">
        <f t="shared" si="20"/>
        <v/>
      </c>
      <c r="AQ64" s="90" t="str">
        <f t="shared" si="21"/>
        <v/>
      </c>
      <c r="AR64" s="91" t="str">
        <f t="shared" si="22"/>
        <v/>
      </c>
      <c r="AS64" s="92" t="str">
        <f t="shared" si="23"/>
        <v/>
      </c>
      <c r="AT64" s="93" t="str">
        <f t="shared" si="24"/>
        <v/>
      </c>
      <c r="AU64" s="93" t="str">
        <f t="shared" si="25"/>
        <v/>
      </c>
      <c r="AV64" s="279" t="str">
        <f t="shared" si="26"/>
        <v/>
      </c>
      <c r="AW64" s="94" t="str">
        <f t="shared" si="27"/>
        <v/>
      </c>
      <c r="AX64" s="99" t="str">
        <f>+IF(A64="","",IF(F64="",70,VLOOKUP(L64,Hoja2!A:D,4,0)))</f>
        <v/>
      </c>
    </row>
    <row r="65" spans="1:50" ht="14.25" customHeight="1">
      <c r="A65" s="79"/>
      <c r="B65" s="79"/>
      <c r="C65" s="80"/>
      <c r="D65" s="80"/>
      <c r="E65" s="79"/>
      <c r="F65" s="79"/>
      <c r="G65" s="82" t="str">
        <f t="shared" si="0"/>
        <v/>
      </c>
      <c r="H65" s="82">
        <f t="shared" si="1"/>
        <v>0</v>
      </c>
      <c r="I65" s="82">
        <f t="shared" si="2"/>
        <v>0</v>
      </c>
      <c r="J65" s="82">
        <f t="shared" si="3"/>
        <v>0</v>
      </c>
      <c r="K65" s="82" t="str">
        <f t="shared" si="4"/>
        <v/>
      </c>
      <c r="L65" s="85"/>
      <c r="M65" s="84"/>
      <c r="N65" s="85"/>
      <c r="O65" s="79"/>
      <c r="P65" s="85"/>
      <c r="Q65" s="79"/>
      <c r="R65" s="86" t="str">
        <f t="shared" si="5"/>
        <v/>
      </c>
      <c r="S65" s="87"/>
      <c r="T65" s="88"/>
      <c r="U65" s="278" t="str">
        <f t="shared" si="6"/>
        <v/>
      </c>
      <c r="V65" s="278" t="str">
        <f t="shared" si="7"/>
        <v/>
      </c>
      <c r="W65" s="278" t="e">
        <f t="shared" si="8"/>
        <v>#VALUE!</v>
      </c>
      <c r="X65" s="223" t="str">
        <f t="shared" si="9"/>
        <v/>
      </c>
      <c r="Y65" s="90" t="str">
        <f t="shared" si="10"/>
        <v/>
      </c>
      <c r="Z65" s="91" t="str">
        <f t="shared" si="11"/>
        <v/>
      </c>
      <c r="AA65" s="92" t="str">
        <f t="shared" si="12"/>
        <v/>
      </c>
      <c r="AB65" s="93" t="str">
        <f t="shared" si="13"/>
        <v/>
      </c>
      <c r="AC65" s="93" t="str">
        <f t="shared" si="14"/>
        <v/>
      </c>
      <c r="AD65" s="94" t="str">
        <f t="shared" si="15"/>
        <v/>
      </c>
      <c r="AE65" s="95">
        <f t="shared" si="16"/>
        <v>0</v>
      </c>
      <c r="AF65" s="96">
        <f t="shared" si="17"/>
        <v>0</v>
      </c>
      <c r="AG65" s="84"/>
      <c r="AH65" s="86" t="str">
        <f t="shared" si="18"/>
        <v/>
      </c>
      <c r="AI65" s="79"/>
      <c r="AJ65" s="85"/>
      <c r="AK65" s="79"/>
      <c r="AL65" s="79"/>
      <c r="AM65" s="86" t="str">
        <f t="shared" si="19"/>
        <v/>
      </c>
      <c r="AN65" s="97"/>
      <c r="AO65" s="88"/>
      <c r="AP65" s="98" t="str">
        <f t="shared" si="20"/>
        <v/>
      </c>
      <c r="AQ65" s="90" t="str">
        <f t="shared" si="21"/>
        <v/>
      </c>
      <c r="AR65" s="91" t="str">
        <f t="shared" si="22"/>
        <v/>
      </c>
      <c r="AS65" s="92" t="str">
        <f t="shared" si="23"/>
        <v/>
      </c>
      <c r="AT65" s="93" t="str">
        <f t="shared" si="24"/>
        <v/>
      </c>
      <c r="AU65" s="93" t="str">
        <f t="shared" si="25"/>
        <v/>
      </c>
      <c r="AV65" s="279" t="str">
        <f t="shared" si="26"/>
        <v/>
      </c>
      <c r="AW65" s="94" t="str">
        <f t="shared" si="27"/>
        <v/>
      </c>
      <c r="AX65" s="99" t="str">
        <f>+IF(A65="","",IF(F65="",70,VLOOKUP(L65,Hoja2!A:D,4,0)))</f>
        <v/>
      </c>
    </row>
    <row r="66" spans="1:50" ht="14.25" customHeight="1">
      <c r="A66" s="79"/>
      <c r="B66" s="79"/>
      <c r="C66" s="80"/>
      <c r="D66" s="80"/>
      <c r="E66" s="79"/>
      <c r="F66" s="79"/>
      <c r="G66" s="82" t="str">
        <f t="shared" si="0"/>
        <v/>
      </c>
      <c r="H66" s="82">
        <f t="shared" si="1"/>
        <v>0</v>
      </c>
      <c r="I66" s="82">
        <f t="shared" si="2"/>
        <v>0</v>
      </c>
      <c r="J66" s="82">
        <f t="shared" si="3"/>
        <v>0</v>
      </c>
      <c r="K66" s="82" t="str">
        <f t="shared" si="4"/>
        <v/>
      </c>
      <c r="L66" s="85"/>
      <c r="M66" s="84"/>
      <c r="N66" s="85"/>
      <c r="O66" s="79"/>
      <c r="P66" s="85"/>
      <c r="Q66" s="79"/>
      <c r="R66" s="86" t="str">
        <f t="shared" si="5"/>
        <v/>
      </c>
      <c r="S66" s="87"/>
      <c r="T66" s="88"/>
      <c r="U66" s="278" t="str">
        <f t="shared" si="6"/>
        <v/>
      </c>
      <c r="V66" s="278" t="str">
        <f t="shared" si="7"/>
        <v/>
      </c>
      <c r="W66" s="278" t="e">
        <f t="shared" si="8"/>
        <v>#VALUE!</v>
      </c>
      <c r="X66" s="223" t="str">
        <f t="shared" si="9"/>
        <v/>
      </c>
      <c r="Y66" s="90" t="str">
        <f t="shared" si="10"/>
        <v/>
      </c>
      <c r="Z66" s="91" t="str">
        <f t="shared" si="11"/>
        <v/>
      </c>
      <c r="AA66" s="92" t="str">
        <f t="shared" si="12"/>
        <v/>
      </c>
      <c r="AB66" s="93" t="str">
        <f t="shared" si="13"/>
        <v/>
      </c>
      <c r="AC66" s="93" t="str">
        <f t="shared" si="14"/>
        <v/>
      </c>
      <c r="AD66" s="94" t="str">
        <f t="shared" si="15"/>
        <v/>
      </c>
      <c r="AE66" s="95">
        <f t="shared" si="16"/>
        <v>0</v>
      </c>
      <c r="AF66" s="96">
        <f t="shared" si="17"/>
        <v>0</v>
      </c>
      <c r="AG66" s="84"/>
      <c r="AH66" s="86" t="str">
        <f t="shared" si="18"/>
        <v/>
      </c>
      <c r="AI66" s="79"/>
      <c r="AJ66" s="85"/>
      <c r="AK66" s="79"/>
      <c r="AL66" s="79"/>
      <c r="AM66" s="86" t="str">
        <f t="shared" si="19"/>
        <v/>
      </c>
      <c r="AN66" s="97"/>
      <c r="AO66" s="88"/>
      <c r="AP66" s="98" t="str">
        <f t="shared" si="20"/>
        <v/>
      </c>
      <c r="AQ66" s="90" t="str">
        <f t="shared" si="21"/>
        <v/>
      </c>
      <c r="AR66" s="91" t="str">
        <f t="shared" si="22"/>
        <v/>
      </c>
      <c r="AS66" s="92" t="str">
        <f t="shared" si="23"/>
        <v/>
      </c>
      <c r="AT66" s="93" t="str">
        <f t="shared" si="24"/>
        <v/>
      </c>
      <c r="AU66" s="93" t="str">
        <f t="shared" si="25"/>
        <v/>
      </c>
      <c r="AV66" s="279" t="str">
        <f t="shared" si="26"/>
        <v/>
      </c>
      <c r="AW66" s="94" t="str">
        <f t="shared" si="27"/>
        <v/>
      </c>
      <c r="AX66" s="99" t="str">
        <f>+IF(A66="","",IF(F66="",70,VLOOKUP(L66,Hoja2!A:D,4,0)))</f>
        <v/>
      </c>
    </row>
    <row r="67" spans="1:50" ht="14.25" customHeight="1">
      <c r="A67" s="79"/>
      <c r="B67" s="79"/>
      <c r="C67" s="80"/>
      <c r="D67" s="80"/>
      <c r="E67" s="79"/>
      <c r="F67" s="79"/>
      <c r="G67" s="82" t="str">
        <f t="shared" si="0"/>
        <v/>
      </c>
      <c r="H67" s="82">
        <f t="shared" si="1"/>
        <v>0</v>
      </c>
      <c r="I67" s="82">
        <f t="shared" si="2"/>
        <v>0</v>
      </c>
      <c r="J67" s="82">
        <f t="shared" si="3"/>
        <v>0</v>
      </c>
      <c r="K67" s="82" t="str">
        <f t="shared" si="4"/>
        <v/>
      </c>
      <c r="L67" s="85"/>
      <c r="M67" s="84"/>
      <c r="N67" s="85"/>
      <c r="O67" s="79"/>
      <c r="P67" s="85"/>
      <c r="Q67" s="79"/>
      <c r="R67" s="86" t="str">
        <f t="shared" si="5"/>
        <v/>
      </c>
      <c r="S67" s="87"/>
      <c r="T67" s="88"/>
      <c r="U67" s="278" t="str">
        <f t="shared" si="6"/>
        <v/>
      </c>
      <c r="V67" s="278" t="str">
        <f t="shared" si="7"/>
        <v/>
      </c>
      <c r="W67" s="278" t="e">
        <f t="shared" si="8"/>
        <v>#VALUE!</v>
      </c>
      <c r="X67" s="223" t="str">
        <f t="shared" si="9"/>
        <v/>
      </c>
      <c r="Y67" s="90" t="str">
        <f t="shared" si="10"/>
        <v/>
      </c>
      <c r="Z67" s="91" t="str">
        <f t="shared" si="11"/>
        <v/>
      </c>
      <c r="AA67" s="92" t="str">
        <f t="shared" si="12"/>
        <v/>
      </c>
      <c r="AB67" s="93" t="str">
        <f t="shared" si="13"/>
        <v/>
      </c>
      <c r="AC67" s="93" t="str">
        <f t="shared" si="14"/>
        <v/>
      </c>
      <c r="AD67" s="94" t="str">
        <f t="shared" si="15"/>
        <v/>
      </c>
      <c r="AE67" s="95">
        <f t="shared" si="16"/>
        <v>0</v>
      </c>
      <c r="AF67" s="96">
        <f t="shared" si="17"/>
        <v>0</v>
      </c>
      <c r="AG67" s="84"/>
      <c r="AH67" s="86" t="str">
        <f t="shared" si="18"/>
        <v/>
      </c>
      <c r="AI67" s="79"/>
      <c r="AJ67" s="85"/>
      <c r="AK67" s="79"/>
      <c r="AL67" s="79"/>
      <c r="AM67" s="86" t="str">
        <f t="shared" si="19"/>
        <v/>
      </c>
      <c r="AN67" s="97"/>
      <c r="AO67" s="88"/>
      <c r="AP67" s="98" t="str">
        <f t="shared" si="20"/>
        <v/>
      </c>
      <c r="AQ67" s="90" t="str">
        <f t="shared" si="21"/>
        <v/>
      </c>
      <c r="AR67" s="91" t="str">
        <f t="shared" si="22"/>
        <v/>
      </c>
      <c r="AS67" s="92" t="str">
        <f t="shared" si="23"/>
        <v/>
      </c>
      <c r="AT67" s="93" t="str">
        <f t="shared" si="24"/>
        <v/>
      </c>
      <c r="AU67" s="93" t="str">
        <f t="shared" si="25"/>
        <v/>
      </c>
      <c r="AV67" s="279" t="str">
        <f t="shared" si="26"/>
        <v/>
      </c>
      <c r="AW67" s="94" t="str">
        <f t="shared" si="27"/>
        <v/>
      </c>
      <c r="AX67" s="99" t="str">
        <f>+IF(A67="","",IF(F67="",70,VLOOKUP(L67,Hoja2!A:D,4,0)))</f>
        <v/>
      </c>
    </row>
    <row r="68" spans="1:50" ht="14.25" customHeight="1">
      <c r="A68" s="79"/>
      <c r="B68" s="79"/>
      <c r="C68" s="80"/>
      <c r="D68" s="80"/>
      <c r="E68" s="79"/>
      <c r="F68" s="79"/>
      <c r="G68" s="82" t="str">
        <f t="shared" si="0"/>
        <v/>
      </c>
      <c r="H68" s="82">
        <f t="shared" si="1"/>
        <v>0</v>
      </c>
      <c r="I68" s="82">
        <f t="shared" si="2"/>
        <v>0</v>
      </c>
      <c r="J68" s="82">
        <f t="shared" si="3"/>
        <v>0</v>
      </c>
      <c r="K68" s="82" t="str">
        <f t="shared" si="4"/>
        <v/>
      </c>
      <c r="L68" s="85"/>
      <c r="M68" s="84"/>
      <c r="N68" s="85"/>
      <c r="O68" s="79"/>
      <c r="P68" s="85"/>
      <c r="Q68" s="79"/>
      <c r="R68" s="86" t="str">
        <f t="shared" si="5"/>
        <v/>
      </c>
      <c r="S68" s="87"/>
      <c r="T68" s="88"/>
      <c r="U68" s="278" t="str">
        <f t="shared" si="6"/>
        <v/>
      </c>
      <c r="V68" s="278" t="str">
        <f t="shared" si="7"/>
        <v/>
      </c>
      <c r="W68" s="278" t="e">
        <f t="shared" si="8"/>
        <v>#VALUE!</v>
      </c>
      <c r="X68" s="223" t="str">
        <f t="shared" si="9"/>
        <v/>
      </c>
      <c r="Y68" s="90" t="str">
        <f t="shared" si="10"/>
        <v/>
      </c>
      <c r="Z68" s="91" t="str">
        <f t="shared" si="11"/>
        <v/>
      </c>
      <c r="AA68" s="92" t="str">
        <f t="shared" si="12"/>
        <v/>
      </c>
      <c r="AB68" s="93" t="str">
        <f t="shared" si="13"/>
        <v/>
      </c>
      <c r="AC68" s="93" t="str">
        <f t="shared" si="14"/>
        <v/>
      </c>
      <c r="AD68" s="94" t="str">
        <f t="shared" si="15"/>
        <v/>
      </c>
      <c r="AE68" s="95">
        <f t="shared" si="16"/>
        <v>0</v>
      </c>
      <c r="AF68" s="96">
        <f t="shared" si="17"/>
        <v>0</v>
      </c>
      <c r="AG68" s="84"/>
      <c r="AH68" s="86" t="str">
        <f t="shared" si="18"/>
        <v/>
      </c>
      <c r="AI68" s="79"/>
      <c r="AJ68" s="85"/>
      <c r="AK68" s="79"/>
      <c r="AL68" s="79"/>
      <c r="AM68" s="86" t="str">
        <f t="shared" si="19"/>
        <v/>
      </c>
      <c r="AN68" s="97"/>
      <c r="AO68" s="88"/>
      <c r="AP68" s="98" t="str">
        <f t="shared" si="20"/>
        <v/>
      </c>
      <c r="AQ68" s="90" t="str">
        <f t="shared" si="21"/>
        <v/>
      </c>
      <c r="AR68" s="91" t="str">
        <f t="shared" si="22"/>
        <v/>
      </c>
      <c r="AS68" s="92" t="str">
        <f t="shared" si="23"/>
        <v/>
      </c>
      <c r="AT68" s="93" t="str">
        <f t="shared" si="24"/>
        <v/>
      </c>
      <c r="AU68" s="93" t="str">
        <f t="shared" si="25"/>
        <v/>
      </c>
      <c r="AV68" s="279" t="str">
        <f t="shared" si="26"/>
        <v/>
      </c>
      <c r="AW68" s="94" t="str">
        <f t="shared" si="27"/>
        <v/>
      </c>
      <c r="AX68" s="99" t="str">
        <f>+IF(A68="","",IF(F68="",70,VLOOKUP(L68,Hoja2!A:D,4,0)))</f>
        <v/>
      </c>
    </row>
    <row r="69" spans="1:50" ht="14.25" customHeight="1">
      <c r="A69" s="79"/>
      <c r="B69" s="79"/>
      <c r="C69" s="80"/>
      <c r="D69" s="80"/>
      <c r="E69" s="79"/>
      <c r="F69" s="79"/>
      <c r="G69" s="82" t="str">
        <f t="shared" si="0"/>
        <v/>
      </c>
      <c r="H69" s="82">
        <f t="shared" si="1"/>
        <v>0</v>
      </c>
      <c r="I69" s="82">
        <f t="shared" si="2"/>
        <v>0</v>
      </c>
      <c r="J69" s="82">
        <f t="shared" si="3"/>
        <v>0</v>
      </c>
      <c r="K69" s="82" t="str">
        <f t="shared" si="4"/>
        <v/>
      </c>
      <c r="L69" s="85"/>
      <c r="M69" s="84"/>
      <c r="N69" s="85"/>
      <c r="O69" s="79"/>
      <c r="P69" s="85"/>
      <c r="Q69" s="79"/>
      <c r="R69" s="86" t="str">
        <f t="shared" si="5"/>
        <v/>
      </c>
      <c r="S69" s="87"/>
      <c r="T69" s="88"/>
      <c r="U69" s="278" t="str">
        <f t="shared" si="6"/>
        <v/>
      </c>
      <c r="V69" s="278" t="str">
        <f t="shared" si="7"/>
        <v/>
      </c>
      <c r="W69" s="278" t="e">
        <f t="shared" si="8"/>
        <v>#VALUE!</v>
      </c>
      <c r="X69" s="223" t="str">
        <f t="shared" si="9"/>
        <v/>
      </c>
      <c r="Y69" s="90" t="str">
        <f t="shared" si="10"/>
        <v/>
      </c>
      <c r="Z69" s="91" t="str">
        <f t="shared" si="11"/>
        <v/>
      </c>
      <c r="AA69" s="92" t="str">
        <f t="shared" si="12"/>
        <v/>
      </c>
      <c r="AB69" s="93" t="str">
        <f t="shared" si="13"/>
        <v/>
      </c>
      <c r="AC69" s="93" t="str">
        <f t="shared" si="14"/>
        <v/>
      </c>
      <c r="AD69" s="94" t="str">
        <f t="shared" si="15"/>
        <v/>
      </c>
      <c r="AE69" s="95">
        <f t="shared" si="16"/>
        <v>0</v>
      </c>
      <c r="AF69" s="96">
        <f t="shared" si="17"/>
        <v>0</v>
      </c>
      <c r="AG69" s="84"/>
      <c r="AH69" s="86" t="str">
        <f t="shared" si="18"/>
        <v/>
      </c>
      <c r="AI69" s="79"/>
      <c r="AJ69" s="85"/>
      <c r="AK69" s="79"/>
      <c r="AL69" s="79"/>
      <c r="AM69" s="86" t="str">
        <f t="shared" si="19"/>
        <v/>
      </c>
      <c r="AN69" s="97"/>
      <c r="AO69" s="88"/>
      <c r="AP69" s="98" t="str">
        <f t="shared" si="20"/>
        <v/>
      </c>
      <c r="AQ69" s="90" t="str">
        <f t="shared" si="21"/>
        <v/>
      </c>
      <c r="AR69" s="91" t="str">
        <f t="shared" si="22"/>
        <v/>
      </c>
      <c r="AS69" s="92" t="str">
        <f t="shared" si="23"/>
        <v/>
      </c>
      <c r="AT69" s="93" t="str">
        <f t="shared" si="24"/>
        <v/>
      </c>
      <c r="AU69" s="93" t="str">
        <f t="shared" si="25"/>
        <v/>
      </c>
      <c r="AV69" s="279" t="str">
        <f t="shared" si="26"/>
        <v/>
      </c>
      <c r="AW69" s="94" t="str">
        <f t="shared" si="27"/>
        <v/>
      </c>
      <c r="AX69" s="99" t="str">
        <f>+IF(A69="","",IF(F69="",70,VLOOKUP(L69,Hoja2!A:D,4,0)))</f>
        <v/>
      </c>
    </row>
    <row r="70" spans="1:50" ht="14.25" customHeight="1">
      <c r="A70" s="79"/>
      <c r="B70" s="79"/>
      <c r="C70" s="80"/>
      <c r="D70" s="80"/>
      <c r="E70" s="79"/>
      <c r="F70" s="79"/>
      <c r="G70" s="82" t="str">
        <f t="shared" si="0"/>
        <v/>
      </c>
      <c r="H70" s="82">
        <f t="shared" si="1"/>
        <v>0</v>
      </c>
      <c r="I70" s="82">
        <f t="shared" si="2"/>
        <v>0</v>
      </c>
      <c r="J70" s="82">
        <f t="shared" si="3"/>
        <v>0</v>
      </c>
      <c r="K70" s="82" t="str">
        <f t="shared" si="4"/>
        <v/>
      </c>
      <c r="L70" s="85"/>
      <c r="M70" s="84"/>
      <c r="N70" s="85"/>
      <c r="O70" s="79"/>
      <c r="P70" s="85"/>
      <c r="Q70" s="79"/>
      <c r="R70" s="86" t="str">
        <f t="shared" si="5"/>
        <v/>
      </c>
      <c r="S70" s="87"/>
      <c r="T70" s="88"/>
      <c r="U70" s="278" t="str">
        <f t="shared" si="6"/>
        <v/>
      </c>
      <c r="V70" s="278" t="str">
        <f t="shared" si="7"/>
        <v/>
      </c>
      <c r="W70" s="278" t="e">
        <f t="shared" si="8"/>
        <v>#VALUE!</v>
      </c>
      <c r="X70" s="223" t="str">
        <f t="shared" si="9"/>
        <v/>
      </c>
      <c r="Y70" s="90" t="str">
        <f t="shared" si="10"/>
        <v/>
      </c>
      <c r="Z70" s="91" t="str">
        <f t="shared" si="11"/>
        <v/>
      </c>
      <c r="AA70" s="92" t="str">
        <f t="shared" si="12"/>
        <v/>
      </c>
      <c r="AB70" s="93" t="str">
        <f t="shared" si="13"/>
        <v/>
      </c>
      <c r="AC70" s="93" t="str">
        <f t="shared" si="14"/>
        <v/>
      </c>
      <c r="AD70" s="94" t="str">
        <f t="shared" si="15"/>
        <v/>
      </c>
      <c r="AE70" s="95">
        <f t="shared" si="16"/>
        <v>0</v>
      </c>
      <c r="AF70" s="96">
        <f t="shared" si="17"/>
        <v>0</v>
      </c>
      <c r="AG70" s="84"/>
      <c r="AH70" s="86" t="str">
        <f t="shared" si="18"/>
        <v/>
      </c>
      <c r="AI70" s="79"/>
      <c r="AJ70" s="85"/>
      <c r="AK70" s="79"/>
      <c r="AL70" s="79"/>
      <c r="AM70" s="86" t="str">
        <f t="shared" si="19"/>
        <v/>
      </c>
      <c r="AN70" s="97"/>
      <c r="AO70" s="88"/>
      <c r="AP70" s="98" t="str">
        <f t="shared" si="20"/>
        <v/>
      </c>
      <c r="AQ70" s="90" t="str">
        <f t="shared" si="21"/>
        <v/>
      </c>
      <c r="AR70" s="91" t="str">
        <f t="shared" si="22"/>
        <v/>
      </c>
      <c r="AS70" s="92" t="str">
        <f t="shared" si="23"/>
        <v/>
      </c>
      <c r="AT70" s="93" t="str">
        <f t="shared" si="24"/>
        <v/>
      </c>
      <c r="AU70" s="93" t="str">
        <f t="shared" si="25"/>
        <v/>
      </c>
      <c r="AV70" s="279" t="str">
        <f t="shared" si="26"/>
        <v/>
      </c>
      <c r="AW70" s="94" t="str">
        <f t="shared" si="27"/>
        <v/>
      </c>
      <c r="AX70" s="99" t="str">
        <f>+IF(A70="","",IF(F70="",70,VLOOKUP(L70,Hoja2!A:D,4,0)))</f>
        <v/>
      </c>
    </row>
    <row r="71" spans="1:50" ht="14.25" customHeight="1">
      <c r="A71" s="79"/>
      <c r="B71" s="79"/>
      <c r="C71" s="80"/>
      <c r="D71" s="80"/>
      <c r="E71" s="79"/>
      <c r="F71" s="79"/>
      <c r="G71" s="82" t="str">
        <f t="shared" si="0"/>
        <v/>
      </c>
      <c r="H71" s="82">
        <f t="shared" si="1"/>
        <v>0</v>
      </c>
      <c r="I71" s="82">
        <f t="shared" si="2"/>
        <v>0</v>
      </c>
      <c r="J71" s="82">
        <f t="shared" si="3"/>
        <v>0</v>
      </c>
      <c r="K71" s="82" t="str">
        <f t="shared" si="4"/>
        <v/>
      </c>
      <c r="L71" s="85"/>
      <c r="M71" s="84"/>
      <c r="N71" s="85"/>
      <c r="O71" s="79"/>
      <c r="P71" s="85"/>
      <c r="Q71" s="79"/>
      <c r="R71" s="86" t="str">
        <f t="shared" si="5"/>
        <v/>
      </c>
      <c r="S71" s="87"/>
      <c r="T71" s="88"/>
      <c r="U71" s="278" t="str">
        <f t="shared" si="6"/>
        <v/>
      </c>
      <c r="V71" s="278" t="str">
        <f t="shared" si="7"/>
        <v/>
      </c>
      <c r="W71" s="278" t="e">
        <f t="shared" si="8"/>
        <v>#VALUE!</v>
      </c>
      <c r="X71" s="223" t="str">
        <f t="shared" si="9"/>
        <v/>
      </c>
      <c r="Y71" s="90" t="str">
        <f t="shared" si="10"/>
        <v/>
      </c>
      <c r="Z71" s="91" t="str">
        <f t="shared" si="11"/>
        <v/>
      </c>
      <c r="AA71" s="92" t="str">
        <f t="shared" si="12"/>
        <v/>
      </c>
      <c r="AB71" s="93" t="str">
        <f t="shared" si="13"/>
        <v/>
      </c>
      <c r="AC71" s="93" t="str">
        <f t="shared" si="14"/>
        <v/>
      </c>
      <c r="AD71" s="94" t="str">
        <f t="shared" si="15"/>
        <v/>
      </c>
      <c r="AE71" s="95">
        <f t="shared" si="16"/>
        <v>0</v>
      </c>
      <c r="AF71" s="96">
        <f t="shared" si="17"/>
        <v>0</v>
      </c>
      <c r="AG71" s="84"/>
      <c r="AH71" s="86" t="str">
        <f t="shared" si="18"/>
        <v/>
      </c>
      <c r="AI71" s="79"/>
      <c r="AJ71" s="85"/>
      <c r="AK71" s="79"/>
      <c r="AL71" s="79"/>
      <c r="AM71" s="86" t="str">
        <f t="shared" si="19"/>
        <v/>
      </c>
      <c r="AN71" s="97"/>
      <c r="AO71" s="88"/>
      <c r="AP71" s="98" t="str">
        <f t="shared" si="20"/>
        <v/>
      </c>
      <c r="AQ71" s="90" t="str">
        <f t="shared" si="21"/>
        <v/>
      </c>
      <c r="AR71" s="91" t="str">
        <f t="shared" si="22"/>
        <v/>
      </c>
      <c r="AS71" s="92" t="str">
        <f t="shared" si="23"/>
        <v/>
      </c>
      <c r="AT71" s="93" t="str">
        <f t="shared" si="24"/>
        <v/>
      </c>
      <c r="AU71" s="93" t="str">
        <f t="shared" si="25"/>
        <v/>
      </c>
      <c r="AV71" s="279" t="str">
        <f t="shared" si="26"/>
        <v/>
      </c>
      <c r="AW71" s="94" t="str">
        <f t="shared" si="27"/>
        <v/>
      </c>
      <c r="AX71" s="99" t="str">
        <f>+IF(A71="","",IF(F71="",70,VLOOKUP(L71,Hoja2!A:D,4,0)))</f>
        <v/>
      </c>
    </row>
    <row r="72" spans="1:50" ht="14.25" customHeight="1">
      <c r="A72" s="79"/>
      <c r="B72" s="79"/>
      <c r="C72" s="80"/>
      <c r="D72" s="80"/>
      <c r="E72" s="79"/>
      <c r="F72" s="79"/>
      <c r="G72" s="82" t="str">
        <f t="shared" si="0"/>
        <v/>
      </c>
      <c r="H72" s="82">
        <f t="shared" si="1"/>
        <v>0</v>
      </c>
      <c r="I72" s="82">
        <f t="shared" si="2"/>
        <v>0</v>
      </c>
      <c r="J72" s="82">
        <f t="shared" si="3"/>
        <v>0</v>
      </c>
      <c r="K72" s="82" t="str">
        <f t="shared" si="4"/>
        <v/>
      </c>
      <c r="L72" s="85"/>
      <c r="M72" s="84"/>
      <c r="N72" s="85"/>
      <c r="O72" s="79"/>
      <c r="P72" s="85"/>
      <c r="Q72" s="79"/>
      <c r="R72" s="86" t="str">
        <f t="shared" si="5"/>
        <v/>
      </c>
      <c r="S72" s="87"/>
      <c r="T72" s="88"/>
      <c r="U72" s="278" t="str">
        <f t="shared" si="6"/>
        <v/>
      </c>
      <c r="V72" s="278" t="str">
        <f t="shared" si="7"/>
        <v/>
      </c>
      <c r="W72" s="278" t="e">
        <f t="shared" si="8"/>
        <v>#VALUE!</v>
      </c>
      <c r="X72" s="223" t="str">
        <f t="shared" si="9"/>
        <v/>
      </c>
      <c r="Y72" s="90" t="str">
        <f t="shared" si="10"/>
        <v/>
      </c>
      <c r="Z72" s="91" t="str">
        <f t="shared" si="11"/>
        <v/>
      </c>
      <c r="AA72" s="92" t="str">
        <f t="shared" si="12"/>
        <v/>
      </c>
      <c r="AB72" s="93" t="str">
        <f t="shared" si="13"/>
        <v/>
      </c>
      <c r="AC72" s="93" t="str">
        <f t="shared" si="14"/>
        <v/>
      </c>
      <c r="AD72" s="94" t="str">
        <f t="shared" si="15"/>
        <v/>
      </c>
      <c r="AE72" s="95">
        <f t="shared" si="16"/>
        <v>0</v>
      </c>
      <c r="AF72" s="96">
        <f t="shared" si="17"/>
        <v>0</v>
      </c>
      <c r="AG72" s="84"/>
      <c r="AH72" s="86" t="str">
        <f t="shared" si="18"/>
        <v/>
      </c>
      <c r="AI72" s="79"/>
      <c r="AJ72" s="85"/>
      <c r="AK72" s="79"/>
      <c r="AL72" s="79"/>
      <c r="AM72" s="86" t="str">
        <f t="shared" si="19"/>
        <v/>
      </c>
      <c r="AN72" s="97"/>
      <c r="AO72" s="88"/>
      <c r="AP72" s="98" t="str">
        <f t="shared" si="20"/>
        <v/>
      </c>
      <c r="AQ72" s="90" t="str">
        <f t="shared" si="21"/>
        <v/>
      </c>
      <c r="AR72" s="91" t="str">
        <f t="shared" si="22"/>
        <v/>
      </c>
      <c r="AS72" s="92" t="str">
        <f t="shared" si="23"/>
        <v/>
      </c>
      <c r="AT72" s="93" t="str">
        <f t="shared" si="24"/>
        <v/>
      </c>
      <c r="AU72" s="93" t="str">
        <f t="shared" si="25"/>
        <v/>
      </c>
      <c r="AV72" s="279" t="str">
        <f t="shared" si="26"/>
        <v/>
      </c>
      <c r="AW72" s="94" t="str">
        <f t="shared" si="27"/>
        <v/>
      </c>
      <c r="AX72" s="99" t="str">
        <f>+IF(A72="","",IF(F72="",70,VLOOKUP(L72,Hoja2!A:D,4,0)))</f>
        <v/>
      </c>
    </row>
    <row r="73" spans="1:50" ht="14.25" customHeight="1">
      <c r="A73" s="79"/>
      <c r="B73" s="79"/>
      <c r="C73" s="80"/>
      <c r="D73" s="80"/>
      <c r="E73" s="79"/>
      <c r="F73" s="79"/>
      <c r="G73" s="82" t="str">
        <f t="shared" si="0"/>
        <v/>
      </c>
      <c r="H73" s="82">
        <f t="shared" si="1"/>
        <v>0</v>
      </c>
      <c r="I73" s="82">
        <f t="shared" si="2"/>
        <v>0</v>
      </c>
      <c r="J73" s="82">
        <f t="shared" si="3"/>
        <v>0</v>
      </c>
      <c r="K73" s="82" t="str">
        <f t="shared" si="4"/>
        <v/>
      </c>
      <c r="L73" s="85"/>
      <c r="M73" s="84"/>
      <c r="N73" s="85"/>
      <c r="O73" s="79"/>
      <c r="P73" s="85"/>
      <c r="Q73" s="79"/>
      <c r="R73" s="86" t="str">
        <f t="shared" si="5"/>
        <v/>
      </c>
      <c r="S73" s="87"/>
      <c r="T73" s="88"/>
      <c r="U73" s="278" t="str">
        <f t="shared" si="6"/>
        <v/>
      </c>
      <c r="V73" s="278" t="str">
        <f t="shared" si="7"/>
        <v/>
      </c>
      <c r="W73" s="278" t="e">
        <f t="shared" si="8"/>
        <v>#VALUE!</v>
      </c>
      <c r="X73" s="223" t="str">
        <f t="shared" si="9"/>
        <v/>
      </c>
      <c r="Y73" s="90" t="str">
        <f t="shared" si="10"/>
        <v/>
      </c>
      <c r="Z73" s="91" t="str">
        <f t="shared" si="11"/>
        <v/>
      </c>
      <c r="AA73" s="92" t="str">
        <f t="shared" si="12"/>
        <v/>
      </c>
      <c r="AB73" s="93" t="str">
        <f t="shared" si="13"/>
        <v/>
      </c>
      <c r="AC73" s="93" t="str">
        <f t="shared" si="14"/>
        <v/>
      </c>
      <c r="AD73" s="94" t="str">
        <f t="shared" si="15"/>
        <v/>
      </c>
      <c r="AE73" s="95">
        <f t="shared" si="16"/>
        <v>0</v>
      </c>
      <c r="AF73" s="96">
        <f t="shared" si="17"/>
        <v>0</v>
      </c>
      <c r="AG73" s="84"/>
      <c r="AH73" s="86" t="str">
        <f t="shared" si="18"/>
        <v/>
      </c>
      <c r="AI73" s="79"/>
      <c r="AJ73" s="85"/>
      <c r="AK73" s="79"/>
      <c r="AL73" s="79"/>
      <c r="AM73" s="86" t="str">
        <f t="shared" si="19"/>
        <v/>
      </c>
      <c r="AN73" s="97"/>
      <c r="AO73" s="88"/>
      <c r="AP73" s="98" t="str">
        <f t="shared" si="20"/>
        <v/>
      </c>
      <c r="AQ73" s="90" t="str">
        <f t="shared" si="21"/>
        <v/>
      </c>
      <c r="AR73" s="91" t="str">
        <f t="shared" si="22"/>
        <v/>
      </c>
      <c r="AS73" s="92" t="str">
        <f t="shared" si="23"/>
        <v/>
      </c>
      <c r="AT73" s="93" t="str">
        <f t="shared" si="24"/>
        <v/>
      </c>
      <c r="AU73" s="93" t="str">
        <f t="shared" si="25"/>
        <v/>
      </c>
      <c r="AV73" s="279" t="str">
        <f t="shared" si="26"/>
        <v/>
      </c>
      <c r="AW73" s="94" t="str">
        <f t="shared" si="27"/>
        <v/>
      </c>
      <c r="AX73" s="99" t="str">
        <f>+IF(A73="","",IF(F73="",70,VLOOKUP(L73,Hoja2!A:D,4,0)))</f>
        <v/>
      </c>
    </row>
    <row r="74" spans="1:50" ht="14.25" customHeight="1">
      <c r="A74" s="79"/>
      <c r="B74" s="79"/>
      <c r="C74" s="80"/>
      <c r="D74" s="80"/>
      <c r="E74" s="79"/>
      <c r="F74" s="79"/>
      <c r="G74" s="82" t="str">
        <f t="shared" si="0"/>
        <v/>
      </c>
      <c r="H74" s="82">
        <f t="shared" si="1"/>
        <v>0</v>
      </c>
      <c r="I74" s="82">
        <f t="shared" si="2"/>
        <v>0</v>
      </c>
      <c r="J74" s="82">
        <f t="shared" si="3"/>
        <v>0</v>
      </c>
      <c r="K74" s="82" t="str">
        <f t="shared" si="4"/>
        <v/>
      </c>
      <c r="L74" s="85"/>
      <c r="M74" s="84"/>
      <c r="N74" s="85"/>
      <c r="O74" s="79"/>
      <c r="P74" s="85"/>
      <c r="Q74" s="79"/>
      <c r="R74" s="86" t="str">
        <f t="shared" si="5"/>
        <v/>
      </c>
      <c r="S74" s="87"/>
      <c r="T74" s="88"/>
      <c r="U74" s="278" t="str">
        <f t="shared" si="6"/>
        <v/>
      </c>
      <c r="V74" s="278" t="str">
        <f t="shared" si="7"/>
        <v/>
      </c>
      <c r="W74" s="278" t="e">
        <f t="shared" si="8"/>
        <v>#VALUE!</v>
      </c>
      <c r="X74" s="223" t="str">
        <f t="shared" si="9"/>
        <v/>
      </c>
      <c r="Y74" s="90" t="str">
        <f t="shared" si="10"/>
        <v/>
      </c>
      <c r="Z74" s="91" t="str">
        <f t="shared" si="11"/>
        <v/>
      </c>
      <c r="AA74" s="92" t="str">
        <f t="shared" si="12"/>
        <v/>
      </c>
      <c r="AB74" s="93" t="str">
        <f t="shared" si="13"/>
        <v/>
      </c>
      <c r="AC74" s="93" t="str">
        <f t="shared" si="14"/>
        <v/>
      </c>
      <c r="AD74" s="94" t="str">
        <f t="shared" si="15"/>
        <v/>
      </c>
      <c r="AE74" s="95">
        <f t="shared" si="16"/>
        <v>0</v>
      </c>
      <c r="AF74" s="96">
        <f t="shared" si="17"/>
        <v>0</v>
      </c>
      <c r="AG74" s="84"/>
      <c r="AH74" s="86" t="str">
        <f t="shared" si="18"/>
        <v/>
      </c>
      <c r="AI74" s="79"/>
      <c r="AJ74" s="85"/>
      <c r="AK74" s="79"/>
      <c r="AL74" s="79"/>
      <c r="AM74" s="86" t="str">
        <f t="shared" si="19"/>
        <v/>
      </c>
      <c r="AN74" s="97"/>
      <c r="AO74" s="88"/>
      <c r="AP74" s="98" t="str">
        <f t="shared" si="20"/>
        <v/>
      </c>
      <c r="AQ74" s="90" t="str">
        <f t="shared" si="21"/>
        <v/>
      </c>
      <c r="AR74" s="91" t="str">
        <f t="shared" si="22"/>
        <v/>
      </c>
      <c r="AS74" s="92" t="str">
        <f t="shared" si="23"/>
        <v/>
      </c>
      <c r="AT74" s="93" t="str">
        <f t="shared" si="24"/>
        <v/>
      </c>
      <c r="AU74" s="93" t="str">
        <f t="shared" si="25"/>
        <v/>
      </c>
      <c r="AV74" s="279" t="str">
        <f t="shared" si="26"/>
        <v/>
      </c>
      <c r="AW74" s="94" t="str">
        <f t="shared" si="27"/>
        <v/>
      </c>
      <c r="AX74" s="99" t="str">
        <f>+IF(A74="","",IF(F74="",70,VLOOKUP(L74,Hoja2!A:D,4,0)))</f>
        <v/>
      </c>
    </row>
    <row r="75" spans="1:50" ht="14.25" customHeight="1">
      <c r="A75" s="79"/>
      <c r="B75" s="79"/>
      <c r="C75" s="80"/>
      <c r="D75" s="80"/>
      <c r="E75" s="79"/>
      <c r="F75" s="79"/>
      <c r="G75" s="82" t="str">
        <f t="shared" si="0"/>
        <v/>
      </c>
      <c r="H75" s="82">
        <f t="shared" si="1"/>
        <v>0</v>
      </c>
      <c r="I75" s="82">
        <f t="shared" si="2"/>
        <v>0</v>
      </c>
      <c r="J75" s="82">
        <f t="shared" si="3"/>
        <v>0</v>
      </c>
      <c r="K75" s="82" t="str">
        <f t="shared" si="4"/>
        <v/>
      </c>
      <c r="L75" s="85"/>
      <c r="M75" s="84"/>
      <c r="N75" s="85"/>
      <c r="O75" s="79"/>
      <c r="P75" s="85"/>
      <c r="Q75" s="79"/>
      <c r="R75" s="86" t="str">
        <f t="shared" si="5"/>
        <v/>
      </c>
      <c r="S75" s="87"/>
      <c r="T75" s="88"/>
      <c r="U75" s="278" t="str">
        <f t="shared" si="6"/>
        <v/>
      </c>
      <c r="V75" s="278" t="str">
        <f t="shared" si="7"/>
        <v/>
      </c>
      <c r="W75" s="278" t="e">
        <f t="shared" si="8"/>
        <v>#VALUE!</v>
      </c>
      <c r="X75" s="223" t="str">
        <f t="shared" si="9"/>
        <v/>
      </c>
      <c r="Y75" s="90" t="str">
        <f t="shared" si="10"/>
        <v/>
      </c>
      <c r="Z75" s="91" t="str">
        <f t="shared" si="11"/>
        <v/>
      </c>
      <c r="AA75" s="92" t="str">
        <f t="shared" si="12"/>
        <v/>
      </c>
      <c r="AB75" s="93" t="str">
        <f t="shared" si="13"/>
        <v/>
      </c>
      <c r="AC75" s="93" t="str">
        <f t="shared" si="14"/>
        <v/>
      </c>
      <c r="AD75" s="94" t="str">
        <f t="shared" si="15"/>
        <v/>
      </c>
      <c r="AE75" s="95">
        <f t="shared" si="16"/>
        <v>0</v>
      </c>
      <c r="AF75" s="96">
        <f t="shared" si="17"/>
        <v>0</v>
      </c>
      <c r="AG75" s="84"/>
      <c r="AH75" s="86" t="str">
        <f t="shared" si="18"/>
        <v/>
      </c>
      <c r="AI75" s="79"/>
      <c r="AJ75" s="85"/>
      <c r="AK75" s="79"/>
      <c r="AL75" s="79"/>
      <c r="AM75" s="86" t="str">
        <f t="shared" si="19"/>
        <v/>
      </c>
      <c r="AN75" s="97"/>
      <c r="AO75" s="88"/>
      <c r="AP75" s="98" t="str">
        <f t="shared" si="20"/>
        <v/>
      </c>
      <c r="AQ75" s="90" t="str">
        <f t="shared" si="21"/>
        <v/>
      </c>
      <c r="AR75" s="91" t="str">
        <f t="shared" si="22"/>
        <v/>
      </c>
      <c r="AS75" s="92" t="str">
        <f t="shared" si="23"/>
        <v/>
      </c>
      <c r="AT75" s="93" t="str">
        <f t="shared" si="24"/>
        <v/>
      </c>
      <c r="AU75" s="93" t="str">
        <f t="shared" si="25"/>
        <v/>
      </c>
      <c r="AV75" s="279" t="str">
        <f t="shared" si="26"/>
        <v/>
      </c>
      <c r="AW75" s="94" t="str">
        <f t="shared" si="27"/>
        <v/>
      </c>
      <c r="AX75" s="99" t="str">
        <f>+IF(A75="","",IF(F75="",70,VLOOKUP(L75,Hoja2!A:D,4,0)))</f>
        <v/>
      </c>
    </row>
    <row r="76" spans="1:50" ht="14.25" customHeight="1">
      <c r="A76" s="79"/>
      <c r="B76" s="79"/>
      <c r="C76" s="80"/>
      <c r="D76" s="80"/>
      <c r="E76" s="79"/>
      <c r="F76" s="79"/>
      <c r="G76" s="82" t="str">
        <f t="shared" si="0"/>
        <v/>
      </c>
      <c r="H76" s="82">
        <f t="shared" si="1"/>
        <v>0</v>
      </c>
      <c r="I76" s="82">
        <f t="shared" si="2"/>
        <v>0</v>
      </c>
      <c r="J76" s="82">
        <f t="shared" si="3"/>
        <v>0</v>
      </c>
      <c r="K76" s="82" t="str">
        <f t="shared" si="4"/>
        <v/>
      </c>
      <c r="L76" s="85"/>
      <c r="M76" s="84"/>
      <c r="N76" s="85"/>
      <c r="O76" s="79"/>
      <c r="P76" s="85"/>
      <c r="Q76" s="79"/>
      <c r="R76" s="86" t="str">
        <f t="shared" si="5"/>
        <v/>
      </c>
      <c r="S76" s="87"/>
      <c r="T76" s="88"/>
      <c r="U76" s="278" t="str">
        <f t="shared" si="6"/>
        <v/>
      </c>
      <c r="V76" s="278" t="str">
        <f t="shared" si="7"/>
        <v/>
      </c>
      <c r="W76" s="278" t="e">
        <f t="shared" si="8"/>
        <v>#VALUE!</v>
      </c>
      <c r="X76" s="223" t="str">
        <f t="shared" si="9"/>
        <v/>
      </c>
      <c r="Y76" s="90" t="str">
        <f t="shared" si="10"/>
        <v/>
      </c>
      <c r="Z76" s="91" t="str">
        <f t="shared" si="11"/>
        <v/>
      </c>
      <c r="AA76" s="92" t="str">
        <f t="shared" si="12"/>
        <v/>
      </c>
      <c r="AB76" s="93" t="str">
        <f t="shared" si="13"/>
        <v/>
      </c>
      <c r="AC76" s="93" t="str">
        <f t="shared" si="14"/>
        <v/>
      </c>
      <c r="AD76" s="94" t="str">
        <f t="shared" si="15"/>
        <v/>
      </c>
      <c r="AE76" s="95">
        <f t="shared" si="16"/>
        <v>0</v>
      </c>
      <c r="AF76" s="96">
        <f t="shared" si="17"/>
        <v>0</v>
      </c>
      <c r="AG76" s="84"/>
      <c r="AH76" s="86" t="str">
        <f t="shared" si="18"/>
        <v/>
      </c>
      <c r="AI76" s="79"/>
      <c r="AJ76" s="85"/>
      <c r="AK76" s="79"/>
      <c r="AL76" s="79"/>
      <c r="AM76" s="86" t="str">
        <f t="shared" si="19"/>
        <v/>
      </c>
      <c r="AN76" s="97"/>
      <c r="AO76" s="88"/>
      <c r="AP76" s="98" t="str">
        <f t="shared" si="20"/>
        <v/>
      </c>
      <c r="AQ76" s="90" t="str">
        <f t="shared" si="21"/>
        <v/>
      </c>
      <c r="AR76" s="91" t="str">
        <f t="shared" si="22"/>
        <v/>
      </c>
      <c r="AS76" s="92" t="str">
        <f t="shared" si="23"/>
        <v/>
      </c>
      <c r="AT76" s="93" t="str">
        <f t="shared" si="24"/>
        <v/>
      </c>
      <c r="AU76" s="93" t="str">
        <f t="shared" si="25"/>
        <v/>
      </c>
      <c r="AV76" s="279" t="str">
        <f t="shared" si="26"/>
        <v/>
      </c>
      <c r="AW76" s="94" t="str">
        <f t="shared" si="27"/>
        <v/>
      </c>
      <c r="AX76" s="99" t="str">
        <f>+IF(A76="","",IF(F76="",70,VLOOKUP(L76,Hoja2!A:D,4,0)))</f>
        <v/>
      </c>
    </row>
    <row r="77" spans="1:50" ht="14.25" customHeight="1">
      <c r="A77" s="79"/>
      <c r="B77" s="79"/>
      <c r="C77" s="80"/>
      <c r="D77" s="80"/>
      <c r="E77" s="79"/>
      <c r="F77" s="79"/>
      <c r="G77" s="82" t="str">
        <f t="shared" si="0"/>
        <v/>
      </c>
      <c r="H77" s="82">
        <f t="shared" si="1"/>
        <v>0</v>
      </c>
      <c r="I77" s="82">
        <f t="shared" si="2"/>
        <v>0</v>
      </c>
      <c r="J77" s="82">
        <f t="shared" si="3"/>
        <v>0</v>
      </c>
      <c r="K77" s="82" t="str">
        <f t="shared" si="4"/>
        <v/>
      </c>
      <c r="L77" s="85"/>
      <c r="M77" s="84"/>
      <c r="N77" s="85"/>
      <c r="O77" s="79"/>
      <c r="P77" s="85"/>
      <c r="Q77" s="79"/>
      <c r="R77" s="86" t="str">
        <f t="shared" si="5"/>
        <v/>
      </c>
      <c r="S77" s="87"/>
      <c r="T77" s="88"/>
      <c r="U77" s="278" t="str">
        <f t="shared" si="6"/>
        <v/>
      </c>
      <c r="V77" s="278" t="str">
        <f t="shared" si="7"/>
        <v/>
      </c>
      <c r="W77" s="278" t="e">
        <f t="shared" si="8"/>
        <v>#VALUE!</v>
      </c>
      <c r="X77" s="223" t="str">
        <f t="shared" si="9"/>
        <v/>
      </c>
      <c r="Y77" s="90" t="str">
        <f t="shared" si="10"/>
        <v/>
      </c>
      <c r="Z77" s="91" t="str">
        <f t="shared" si="11"/>
        <v/>
      </c>
      <c r="AA77" s="92" t="str">
        <f t="shared" si="12"/>
        <v/>
      </c>
      <c r="AB77" s="93" t="str">
        <f t="shared" si="13"/>
        <v/>
      </c>
      <c r="AC77" s="93" t="str">
        <f t="shared" si="14"/>
        <v/>
      </c>
      <c r="AD77" s="94" t="str">
        <f t="shared" si="15"/>
        <v/>
      </c>
      <c r="AE77" s="95">
        <f t="shared" si="16"/>
        <v>0</v>
      </c>
      <c r="AF77" s="96">
        <f t="shared" si="17"/>
        <v>0</v>
      </c>
      <c r="AG77" s="84"/>
      <c r="AH77" s="86" t="str">
        <f t="shared" si="18"/>
        <v/>
      </c>
      <c r="AI77" s="79"/>
      <c r="AJ77" s="85"/>
      <c r="AK77" s="79"/>
      <c r="AL77" s="79"/>
      <c r="AM77" s="86" t="str">
        <f t="shared" si="19"/>
        <v/>
      </c>
      <c r="AN77" s="97"/>
      <c r="AO77" s="88"/>
      <c r="AP77" s="98" t="str">
        <f t="shared" si="20"/>
        <v/>
      </c>
      <c r="AQ77" s="90" t="str">
        <f t="shared" si="21"/>
        <v/>
      </c>
      <c r="AR77" s="91" t="str">
        <f t="shared" si="22"/>
        <v/>
      </c>
      <c r="AS77" s="92" t="str">
        <f t="shared" si="23"/>
        <v/>
      </c>
      <c r="AT77" s="93" t="str">
        <f t="shared" si="24"/>
        <v/>
      </c>
      <c r="AU77" s="93" t="str">
        <f t="shared" si="25"/>
        <v/>
      </c>
      <c r="AV77" s="279" t="str">
        <f t="shared" si="26"/>
        <v/>
      </c>
      <c r="AW77" s="94" t="str">
        <f t="shared" si="27"/>
        <v/>
      </c>
      <c r="AX77" s="99" t="str">
        <f>+IF(A77="","",IF(F77="",70,VLOOKUP(L77,Hoja2!A:D,4,0)))</f>
        <v/>
      </c>
    </row>
    <row r="78" spans="1:50" ht="14.25" customHeight="1">
      <c r="A78" s="79"/>
      <c r="B78" s="79"/>
      <c r="C78" s="80"/>
      <c r="D78" s="80"/>
      <c r="E78" s="79"/>
      <c r="F78" s="79"/>
      <c r="G78" s="82" t="str">
        <f t="shared" si="0"/>
        <v/>
      </c>
      <c r="H78" s="82">
        <f t="shared" si="1"/>
        <v>0</v>
      </c>
      <c r="I78" s="82">
        <f t="shared" si="2"/>
        <v>0</v>
      </c>
      <c r="J78" s="82">
        <f t="shared" si="3"/>
        <v>0</v>
      </c>
      <c r="K78" s="82" t="str">
        <f t="shared" si="4"/>
        <v/>
      </c>
      <c r="L78" s="85"/>
      <c r="M78" s="84"/>
      <c r="N78" s="85"/>
      <c r="O78" s="79"/>
      <c r="P78" s="85"/>
      <c r="Q78" s="79"/>
      <c r="R78" s="86" t="str">
        <f t="shared" si="5"/>
        <v/>
      </c>
      <c r="S78" s="87"/>
      <c r="T78" s="88"/>
      <c r="U78" s="278" t="str">
        <f t="shared" si="6"/>
        <v/>
      </c>
      <c r="V78" s="278" t="str">
        <f t="shared" si="7"/>
        <v/>
      </c>
      <c r="W78" s="278" t="e">
        <f t="shared" si="8"/>
        <v>#VALUE!</v>
      </c>
      <c r="X78" s="223" t="str">
        <f t="shared" si="9"/>
        <v/>
      </c>
      <c r="Y78" s="90" t="str">
        <f t="shared" si="10"/>
        <v/>
      </c>
      <c r="Z78" s="91" t="str">
        <f t="shared" si="11"/>
        <v/>
      </c>
      <c r="AA78" s="92" t="str">
        <f t="shared" si="12"/>
        <v/>
      </c>
      <c r="AB78" s="93" t="str">
        <f t="shared" si="13"/>
        <v/>
      </c>
      <c r="AC78" s="93" t="str">
        <f t="shared" si="14"/>
        <v/>
      </c>
      <c r="AD78" s="94" t="str">
        <f t="shared" si="15"/>
        <v/>
      </c>
      <c r="AE78" s="95">
        <f t="shared" si="16"/>
        <v>0</v>
      </c>
      <c r="AF78" s="96">
        <f t="shared" si="17"/>
        <v>0</v>
      </c>
      <c r="AG78" s="84"/>
      <c r="AH78" s="86" t="str">
        <f t="shared" si="18"/>
        <v/>
      </c>
      <c r="AI78" s="79"/>
      <c r="AJ78" s="85"/>
      <c r="AK78" s="79"/>
      <c r="AL78" s="79"/>
      <c r="AM78" s="86" t="str">
        <f t="shared" si="19"/>
        <v/>
      </c>
      <c r="AN78" s="97"/>
      <c r="AO78" s="88"/>
      <c r="AP78" s="98" t="str">
        <f t="shared" si="20"/>
        <v/>
      </c>
      <c r="AQ78" s="90" t="str">
        <f t="shared" si="21"/>
        <v/>
      </c>
      <c r="AR78" s="91" t="str">
        <f t="shared" si="22"/>
        <v/>
      </c>
      <c r="AS78" s="92" t="str">
        <f t="shared" si="23"/>
        <v/>
      </c>
      <c r="AT78" s="93" t="str">
        <f t="shared" si="24"/>
        <v/>
      </c>
      <c r="AU78" s="93" t="str">
        <f t="shared" si="25"/>
        <v/>
      </c>
      <c r="AV78" s="279" t="str">
        <f t="shared" si="26"/>
        <v/>
      </c>
      <c r="AW78" s="94" t="str">
        <f t="shared" si="27"/>
        <v/>
      </c>
      <c r="AX78" s="99" t="str">
        <f>+IF(A78="","",IF(F78="",70,VLOOKUP(L78,Hoja2!A:D,4,0)))</f>
        <v/>
      </c>
    </row>
    <row r="79" spans="1:50" ht="14.25" customHeight="1">
      <c r="A79" s="79"/>
      <c r="B79" s="79"/>
      <c r="C79" s="80"/>
      <c r="D79" s="80"/>
      <c r="E79" s="79"/>
      <c r="F79" s="79"/>
      <c r="G79" s="82" t="str">
        <f t="shared" si="0"/>
        <v/>
      </c>
      <c r="H79" s="82">
        <f t="shared" si="1"/>
        <v>0</v>
      </c>
      <c r="I79" s="82">
        <f t="shared" si="2"/>
        <v>0</v>
      </c>
      <c r="J79" s="82">
        <f t="shared" si="3"/>
        <v>0</v>
      </c>
      <c r="K79" s="82" t="str">
        <f t="shared" si="4"/>
        <v/>
      </c>
      <c r="L79" s="85"/>
      <c r="M79" s="84"/>
      <c r="N79" s="85"/>
      <c r="O79" s="79"/>
      <c r="P79" s="85"/>
      <c r="Q79" s="79"/>
      <c r="R79" s="86" t="str">
        <f t="shared" si="5"/>
        <v/>
      </c>
      <c r="S79" s="87"/>
      <c r="T79" s="88"/>
      <c r="U79" s="278" t="str">
        <f t="shared" si="6"/>
        <v/>
      </c>
      <c r="V79" s="278" t="str">
        <f t="shared" si="7"/>
        <v/>
      </c>
      <c r="W79" s="278" t="e">
        <f t="shared" si="8"/>
        <v>#VALUE!</v>
      </c>
      <c r="X79" s="223" t="str">
        <f t="shared" si="9"/>
        <v/>
      </c>
      <c r="Y79" s="90" t="str">
        <f t="shared" si="10"/>
        <v/>
      </c>
      <c r="Z79" s="91" t="str">
        <f t="shared" si="11"/>
        <v/>
      </c>
      <c r="AA79" s="92" t="str">
        <f t="shared" si="12"/>
        <v/>
      </c>
      <c r="AB79" s="93" t="str">
        <f t="shared" si="13"/>
        <v/>
      </c>
      <c r="AC79" s="93" t="str">
        <f t="shared" si="14"/>
        <v/>
      </c>
      <c r="AD79" s="94" t="str">
        <f t="shared" si="15"/>
        <v/>
      </c>
      <c r="AE79" s="95">
        <f t="shared" si="16"/>
        <v>0</v>
      </c>
      <c r="AF79" s="96">
        <f t="shared" si="17"/>
        <v>0</v>
      </c>
      <c r="AG79" s="84"/>
      <c r="AH79" s="86" t="str">
        <f t="shared" si="18"/>
        <v/>
      </c>
      <c r="AI79" s="79"/>
      <c r="AJ79" s="85"/>
      <c r="AK79" s="79"/>
      <c r="AL79" s="79"/>
      <c r="AM79" s="86" t="str">
        <f t="shared" si="19"/>
        <v/>
      </c>
      <c r="AN79" s="97"/>
      <c r="AO79" s="88"/>
      <c r="AP79" s="98" t="str">
        <f t="shared" si="20"/>
        <v/>
      </c>
      <c r="AQ79" s="90" t="str">
        <f t="shared" si="21"/>
        <v/>
      </c>
      <c r="AR79" s="91" t="str">
        <f t="shared" si="22"/>
        <v/>
      </c>
      <c r="AS79" s="92" t="str">
        <f t="shared" si="23"/>
        <v/>
      </c>
      <c r="AT79" s="93" t="str">
        <f t="shared" si="24"/>
        <v/>
      </c>
      <c r="AU79" s="93" t="str">
        <f t="shared" si="25"/>
        <v/>
      </c>
      <c r="AV79" s="279" t="str">
        <f t="shared" si="26"/>
        <v/>
      </c>
      <c r="AW79" s="94" t="str">
        <f t="shared" si="27"/>
        <v/>
      </c>
      <c r="AX79" s="99" t="str">
        <f>+IF(A79="","",IF(F79="",70,VLOOKUP(L79,Hoja2!A:D,4,0)))</f>
        <v/>
      </c>
    </row>
    <row r="80" spans="1:50" ht="14.25" customHeight="1">
      <c r="A80" s="79"/>
      <c r="B80" s="79"/>
      <c r="C80" s="80"/>
      <c r="D80" s="80"/>
      <c r="E80" s="79"/>
      <c r="F80" s="79"/>
      <c r="G80" s="82" t="str">
        <f t="shared" si="0"/>
        <v/>
      </c>
      <c r="H80" s="82">
        <f t="shared" si="1"/>
        <v>0</v>
      </c>
      <c r="I80" s="82">
        <f t="shared" si="2"/>
        <v>0</v>
      </c>
      <c r="J80" s="82">
        <f t="shared" si="3"/>
        <v>0</v>
      </c>
      <c r="K80" s="82" t="str">
        <f t="shared" si="4"/>
        <v/>
      </c>
      <c r="L80" s="85"/>
      <c r="M80" s="84"/>
      <c r="N80" s="85"/>
      <c r="O80" s="79"/>
      <c r="P80" s="85"/>
      <c r="Q80" s="79"/>
      <c r="R80" s="86" t="str">
        <f t="shared" si="5"/>
        <v/>
      </c>
      <c r="S80" s="87"/>
      <c r="T80" s="88"/>
      <c r="U80" s="278" t="str">
        <f t="shared" si="6"/>
        <v/>
      </c>
      <c r="V80" s="278" t="str">
        <f t="shared" si="7"/>
        <v/>
      </c>
      <c r="W80" s="278" t="e">
        <f t="shared" si="8"/>
        <v>#VALUE!</v>
      </c>
      <c r="X80" s="223" t="str">
        <f t="shared" si="9"/>
        <v/>
      </c>
      <c r="Y80" s="90" t="str">
        <f t="shared" si="10"/>
        <v/>
      </c>
      <c r="Z80" s="91" t="str">
        <f t="shared" si="11"/>
        <v/>
      </c>
      <c r="AA80" s="92" t="str">
        <f t="shared" si="12"/>
        <v/>
      </c>
      <c r="AB80" s="93" t="str">
        <f t="shared" si="13"/>
        <v/>
      </c>
      <c r="AC80" s="93" t="str">
        <f t="shared" si="14"/>
        <v/>
      </c>
      <c r="AD80" s="94" t="str">
        <f t="shared" si="15"/>
        <v/>
      </c>
      <c r="AE80" s="95">
        <f t="shared" si="16"/>
        <v>0</v>
      </c>
      <c r="AF80" s="96">
        <f t="shared" si="17"/>
        <v>0</v>
      </c>
      <c r="AG80" s="84"/>
      <c r="AH80" s="86" t="str">
        <f t="shared" si="18"/>
        <v/>
      </c>
      <c r="AI80" s="79"/>
      <c r="AJ80" s="85"/>
      <c r="AK80" s="79"/>
      <c r="AL80" s="79"/>
      <c r="AM80" s="86" t="str">
        <f t="shared" si="19"/>
        <v/>
      </c>
      <c r="AN80" s="97"/>
      <c r="AO80" s="88"/>
      <c r="AP80" s="98" t="str">
        <f t="shared" si="20"/>
        <v/>
      </c>
      <c r="AQ80" s="90" t="str">
        <f t="shared" si="21"/>
        <v/>
      </c>
      <c r="AR80" s="91" t="str">
        <f t="shared" si="22"/>
        <v/>
      </c>
      <c r="AS80" s="92" t="str">
        <f t="shared" si="23"/>
        <v/>
      </c>
      <c r="AT80" s="93" t="str">
        <f t="shared" si="24"/>
        <v/>
      </c>
      <c r="AU80" s="93" t="str">
        <f t="shared" si="25"/>
        <v/>
      </c>
      <c r="AV80" s="279" t="str">
        <f t="shared" si="26"/>
        <v/>
      </c>
      <c r="AW80" s="94" t="str">
        <f t="shared" si="27"/>
        <v/>
      </c>
      <c r="AX80" s="99" t="str">
        <f>+IF(A80="","",IF(F80="",70,VLOOKUP(L80,Hoja2!A:D,4,0)))</f>
        <v/>
      </c>
    </row>
    <row r="81" spans="1:50" ht="14.25" customHeight="1">
      <c r="A81" s="79"/>
      <c r="B81" s="79"/>
      <c r="C81" s="80"/>
      <c r="D81" s="80"/>
      <c r="E81" s="79"/>
      <c r="F81" s="79"/>
      <c r="G81" s="82" t="str">
        <f t="shared" si="0"/>
        <v/>
      </c>
      <c r="H81" s="82">
        <f t="shared" si="1"/>
        <v>0</v>
      </c>
      <c r="I81" s="82">
        <f t="shared" si="2"/>
        <v>0</v>
      </c>
      <c r="J81" s="82">
        <f t="shared" si="3"/>
        <v>0</v>
      </c>
      <c r="K81" s="82" t="str">
        <f t="shared" si="4"/>
        <v/>
      </c>
      <c r="L81" s="85"/>
      <c r="M81" s="84"/>
      <c r="N81" s="85"/>
      <c r="O81" s="79"/>
      <c r="P81" s="85"/>
      <c r="Q81" s="79"/>
      <c r="R81" s="86" t="str">
        <f t="shared" si="5"/>
        <v/>
      </c>
      <c r="S81" s="87"/>
      <c r="T81" s="88"/>
      <c r="U81" s="278" t="str">
        <f t="shared" si="6"/>
        <v/>
      </c>
      <c r="V81" s="278" t="str">
        <f t="shared" si="7"/>
        <v/>
      </c>
      <c r="W81" s="278" t="e">
        <f t="shared" si="8"/>
        <v>#VALUE!</v>
      </c>
      <c r="X81" s="223" t="str">
        <f t="shared" si="9"/>
        <v/>
      </c>
      <c r="Y81" s="90" t="str">
        <f t="shared" si="10"/>
        <v/>
      </c>
      <c r="Z81" s="91" t="str">
        <f t="shared" si="11"/>
        <v/>
      </c>
      <c r="AA81" s="92" t="str">
        <f t="shared" si="12"/>
        <v/>
      </c>
      <c r="AB81" s="93" t="str">
        <f t="shared" si="13"/>
        <v/>
      </c>
      <c r="AC81" s="93" t="str">
        <f t="shared" si="14"/>
        <v/>
      </c>
      <c r="AD81" s="94" t="str">
        <f t="shared" si="15"/>
        <v/>
      </c>
      <c r="AE81" s="95">
        <f t="shared" si="16"/>
        <v>0</v>
      </c>
      <c r="AF81" s="96">
        <f t="shared" si="17"/>
        <v>0</v>
      </c>
      <c r="AG81" s="84"/>
      <c r="AH81" s="86" t="str">
        <f t="shared" si="18"/>
        <v/>
      </c>
      <c r="AI81" s="79"/>
      <c r="AJ81" s="85"/>
      <c r="AK81" s="79"/>
      <c r="AL81" s="79"/>
      <c r="AM81" s="86" t="str">
        <f t="shared" si="19"/>
        <v/>
      </c>
      <c r="AN81" s="97"/>
      <c r="AO81" s="88"/>
      <c r="AP81" s="98" t="str">
        <f t="shared" si="20"/>
        <v/>
      </c>
      <c r="AQ81" s="90" t="str">
        <f t="shared" si="21"/>
        <v/>
      </c>
      <c r="AR81" s="91" t="str">
        <f t="shared" si="22"/>
        <v/>
      </c>
      <c r="AS81" s="92" t="str">
        <f t="shared" si="23"/>
        <v/>
      </c>
      <c r="AT81" s="93" t="str">
        <f t="shared" si="24"/>
        <v/>
      </c>
      <c r="AU81" s="93" t="str">
        <f t="shared" si="25"/>
        <v/>
      </c>
      <c r="AV81" s="279" t="str">
        <f t="shared" si="26"/>
        <v/>
      </c>
      <c r="AW81" s="94" t="str">
        <f t="shared" si="27"/>
        <v/>
      </c>
      <c r="AX81" s="99" t="str">
        <f>+IF(A81="","",IF(F81="",70,VLOOKUP(L81,Hoja2!A:D,4,0)))</f>
        <v/>
      </c>
    </row>
    <row r="82" spans="1:50" ht="14.25" customHeight="1">
      <c r="A82" s="79"/>
      <c r="B82" s="79"/>
      <c r="C82" s="80"/>
      <c r="D82" s="80"/>
      <c r="E82" s="79"/>
      <c r="F82" s="79"/>
      <c r="G82" s="82" t="str">
        <f t="shared" si="0"/>
        <v/>
      </c>
      <c r="H82" s="82">
        <f t="shared" si="1"/>
        <v>0</v>
      </c>
      <c r="I82" s="82">
        <f t="shared" si="2"/>
        <v>0</v>
      </c>
      <c r="J82" s="82">
        <f t="shared" si="3"/>
        <v>0</v>
      </c>
      <c r="K82" s="82" t="str">
        <f t="shared" si="4"/>
        <v/>
      </c>
      <c r="L82" s="85"/>
      <c r="M82" s="84"/>
      <c r="N82" s="85"/>
      <c r="O82" s="79"/>
      <c r="P82" s="85"/>
      <c r="Q82" s="79"/>
      <c r="R82" s="86" t="str">
        <f t="shared" si="5"/>
        <v/>
      </c>
      <c r="S82" s="87"/>
      <c r="T82" s="88"/>
      <c r="U82" s="278" t="str">
        <f t="shared" si="6"/>
        <v/>
      </c>
      <c r="V82" s="278" t="str">
        <f t="shared" si="7"/>
        <v/>
      </c>
      <c r="W82" s="278" t="e">
        <f t="shared" si="8"/>
        <v>#VALUE!</v>
      </c>
      <c r="X82" s="223" t="str">
        <f t="shared" si="9"/>
        <v/>
      </c>
      <c r="Y82" s="90" t="str">
        <f t="shared" si="10"/>
        <v/>
      </c>
      <c r="Z82" s="91" t="str">
        <f t="shared" si="11"/>
        <v/>
      </c>
      <c r="AA82" s="92" t="str">
        <f t="shared" si="12"/>
        <v/>
      </c>
      <c r="AB82" s="93" t="str">
        <f t="shared" si="13"/>
        <v/>
      </c>
      <c r="AC82" s="93" t="str">
        <f t="shared" si="14"/>
        <v/>
      </c>
      <c r="AD82" s="94" t="str">
        <f t="shared" si="15"/>
        <v/>
      </c>
      <c r="AE82" s="95">
        <f t="shared" si="16"/>
        <v>0</v>
      </c>
      <c r="AF82" s="96">
        <f t="shared" si="17"/>
        <v>0</v>
      </c>
      <c r="AG82" s="84"/>
      <c r="AH82" s="86" t="str">
        <f t="shared" si="18"/>
        <v/>
      </c>
      <c r="AI82" s="79"/>
      <c r="AJ82" s="85"/>
      <c r="AK82" s="79"/>
      <c r="AL82" s="79"/>
      <c r="AM82" s="86" t="str">
        <f t="shared" si="19"/>
        <v/>
      </c>
      <c r="AN82" s="97"/>
      <c r="AO82" s="88"/>
      <c r="AP82" s="98" t="str">
        <f t="shared" si="20"/>
        <v/>
      </c>
      <c r="AQ82" s="90" t="str">
        <f t="shared" si="21"/>
        <v/>
      </c>
      <c r="AR82" s="91" t="str">
        <f t="shared" si="22"/>
        <v/>
      </c>
      <c r="AS82" s="92" t="str">
        <f t="shared" si="23"/>
        <v/>
      </c>
      <c r="AT82" s="93" t="str">
        <f t="shared" si="24"/>
        <v/>
      </c>
      <c r="AU82" s="93" t="str">
        <f t="shared" si="25"/>
        <v/>
      </c>
      <c r="AV82" s="279" t="str">
        <f t="shared" si="26"/>
        <v/>
      </c>
      <c r="AW82" s="94" t="str">
        <f t="shared" si="27"/>
        <v/>
      </c>
      <c r="AX82" s="99" t="str">
        <f>+IF(A82="","",IF(F82="",70,VLOOKUP(L82,Hoja2!A:D,4,0)))</f>
        <v/>
      </c>
    </row>
    <row r="83" spans="1:50" ht="14.25" customHeight="1">
      <c r="A83" s="79"/>
      <c r="B83" s="79"/>
      <c r="C83" s="80"/>
      <c r="D83" s="80"/>
      <c r="E83" s="79"/>
      <c r="F83" s="79"/>
      <c r="G83" s="82" t="str">
        <f t="shared" si="0"/>
        <v/>
      </c>
      <c r="H83" s="82">
        <f t="shared" si="1"/>
        <v>0</v>
      </c>
      <c r="I83" s="82">
        <f t="shared" si="2"/>
        <v>0</v>
      </c>
      <c r="J83" s="82">
        <f t="shared" si="3"/>
        <v>0</v>
      </c>
      <c r="K83" s="82" t="str">
        <f t="shared" si="4"/>
        <v/>
      </c>
      <c r="L83" s="85"/>
      <c r="M83" s="84"/>
      <c r="N83" s="85"/>
      <c r="O83" s="79"/>
      <c r="P83" s="85"/>
      <c r="Q83" s="79"/>
      <c r="R83" s="86" t="str">
        <f t="shared" si="5"/>
        <v/>
      </c>
      <c r="S83" s="87"/>
      <c r="T83" s="88"/>
      <c r="U83" s="278" t="str">
        <f t="shared" si="6"/>
        <v/>
      </c>
      <c r="V83" s="278" t="str">
        <f t="shared" si="7"/>
        <v/>
      </c>
      <c r="W83" s="278" t="e">
        <f t="shared" si="8"/>
        <v>#VALUE!</v>
      </c>
      <c r="X83" s="223" t="str">
        <f t="shared" si="9"/>
        <v/>
      </c>
      <c r="Y83" s="90" t="str">
        <f t="shared" si="10"/>
        <v/>
      </c>
      <c r="Z83" s="91" t="str">
        <f t="shared" si="11"/>
        <v/>
      </c>
      <c r="AA83" s="92" t="str">
        <f t="shared" si="12"/>
        <v/>
      </c>
      <c r="AB83" s="93" t="str">
        <f t="shared" si="13"/>
        <v/>
      </c>
      <c r="AC83" s="93" t="str">
        <f t="shared" si="14"/>
        <v/>
      </c>
      <c r="AD83" s="94" t="str">
        <f t="shared" si="15"/>
        <v/>
      </c>
      <c r="AE83" s="95">
        <f t="shared" si="16"/>
        <v>0</v>
      </c>
      <c r="AF83" s="96">
        <f t="shared" si="17"/>
        <v>0</v>
      </c>
      <c r="AG83" s="84"/>
      <c r="AH83" s="86" t="str">
        <f t="shared" si="18"/>
        <v/>
      </c>
      <c r="AI83" s="79"/>
      <c r="AJ83" s="85"/>
      <c r="AK83" s="79"/>
      <c r="AL83" s="79"/>
      <c r="AM83" s="86" t="str">
        <f t="shared" si="19"/>
        <v/>
      </c>
      <c r="AN83" s="97"/>
      <c r="AO83" s="88"/>
      <c r="AP83" s="98" t="str">
        <f t="shared" si="20"/>
        <v/>
      </c>
      <c r="AQ83" s="90" t="str">
        <f t="shared" si="21"/>
        <v/>
      </c>
      <c r="AR83" s="91" t="str">
        <f t="shared" si="22"/>
        <v/>
      </c>
      <c r="AS83" s="92" t="str">
        <f t="shared" si="23"/>
        <v/>
      </c>
      <c r="AT83" s="93" t="str">
        <f t="shared" si="24"/>
        <v/>
      </c>
      <c r="AU83" s="93" t="str">
        <f t="shared" si="25"/>
        <v/>
      </c>
      <c r="AV83" s="279" t="str">
        <f t="shared" si="26"/>
        <v/>
      </c>
      <c r="AW83" s="94" t="str">
        <f t="shared" si="27"/>
        <v/>
      </c>
      <c r="AX83" s="99" t="str">
        <f>+IF(A83="","",IF(F83="",70,VLOOKUP(L83,Hoja2!A:D,4,0)))</f>
        <v/>
      </c>
    </row>
    <row r="84" spans="1:50" ht="14.25" customHeight="1">
      <c r="A84" s="79"/>
      <c r="B84" s="79"/>
      <c r="C84" s="80"/>
      <c r="D84" s="80"/>
      <c r="E84" s="79"/>
      <c r="F84" s="79"/>
      <c r="G84" s="82" t="str">
        <f t="shared" si="0"/>
        <v/>
      </c>
      <c r="H84" s="82">
        <f t="shared" si="1"/>
        <v>0</v>
      </c>
      <c r="I84" s="82">
        <f t="shared" si="2"/>
        <v>0</v>
      </c>
      <c r="J84" s="82">
        <f t="shared" si="3"/>
        <v>0</v>
      </c>
      <c r="K84" s="82" t="str">
        <f t="shared" si="4"/>
        <v/>
      </c>
      <c r="L84" s="85"/>
      <c r="M84" s="84"/>
      <c r="N84" s="85"/>
      <c r="O84" s="79"/>
      <c r="P84" s="85"/>
      <c r="Q84" s="79"/>
      <c r="R84" s="86" t="str">
        <f t="shared" si="5"/>
        <v/>
      </c>
      <c r="S84" s="87"/>
      <c r="T84" s="88"/>
      <c r="U84" s="278" t="str">
        <f t="shared" si="6"/>
        <v/>
      </c>
      <c r="V84" s="278" t="str">
        <f t="shared" si="7"/>
        <v/>
      </c>
      <c r="W84" s="278" t="e">
        <f t="shared" si="8"/>
        <v>#VALUE!</v>
      </c>
      <c r="X84" s="223" t="str">
        <f t="shared" si="9"/>
        <v/>
      </c>
      <c r="Y84" s="90" t="str">
        <f t="shared" si="10"/>
        <v/>
      </c>
      <c r="Z84" s="91" t="str">
        <f t="shared" si="11"/>
        <v/>
      </c>
      <c r="AA84" s="92" t="str">
        <f t="shared" si="12"/>
        <v/>
      </c>
      <c r="AB84" s="93" t="str">
        <f t="shared" si="13"/>
        <v/>
      </c>
      <c r="AC84" s="93" t="str">
        <f t="shared" si="14"/>
        <v/>
      </c>
      <c r="AD84" s="94" t="str">
        <f t="shared" si="15"/>
        <v/>
      </c>
      <c r="AE84" s="95">
        <f t="shared" si="16"/>
        <v>0</v>
      </c>
      <c r="AF84" s="96">
        <f t="shared" si="17"/>
        <v>0</v>
      </c>
      <c r="AG84" s="84"/>
      <c r="AH84" s="86" t="str">
        <f t="shared" si="18"/>
        <v/>
      </c>
      <c r="AI84" s="79"/>
      <c r="AJ84" s="85"/>
      <c r="AK84" s="79"/>
      <c r="AL84" s="79"/>
      <c r="AM84" s="86" t="str">
        <f t="shared" si="19"/>
        <v/>
      </c>
      <c r="AN84" s="97"/>
      <c r="AO84" s="88"/>
      <c r="AP84" s="98" t="str">
        <f t="shared" si="20"/>
        <v/>
      </c>
      <c r="AQ84" s="90" t="str">
        <f t="shared" si="21"/>
        <v/>
      </c>
      <c r="AR84" s="91" t="str">
        <f t="shared" si="22"/>
        <v/>
      </c>
      <c r="AS84" s="92" t="str">
        <f t="shared" si="23"/>
        <v/>
      </c>
      <c r="AT84" s="93" t="str">
        <f t="shared" si="24"/>
        <v/>
      </c>
      <c r="AU84" s="93" t="str">
        <f t="shared" si="25"/>
        <v/>
      </c>
      <c r="AV84" s="279" t="str">
        <f t="shared" si="26"/>
        <v/>
      </c>
      <c r="AW84" s="94" t="str">
        <f t="shared" si="27"/>
        <v/>
      </c>
      <c r="AX84" s="99" t="str">
        <f>+IF(A84="","",IF(F84="",70,VLOOKUP(L84,Hoja2!A:D,4,0)))</f>
        <v/>
      </c>
    </row>
    <row r="85" spans="1:50" ht="14.25" customHeight="1">
      <c r="A85" s="79"/>
      <c r="B85" s="79"/>
      <c r="C85" s="80"/>
      <c r="D85" s="80"/>
      <c r="E85" s="79"/>
      <c r="F85" s="79"/>
      <c r="G85" s="82" t="str">
        <f t="shared" si="0"/>
        <v/>
      </c>
      <c r="H85" s="82">
        <f t="shared" si="1"/>
        <v>0</v>
      </c>
      <c r="I85" s="82">
        <f t="shared" si="2"/>
        <v>0</v>
      </c>
      <c r="J85" s="82">
        <f t="shared" si="3"/>
        <v>0</v>
      </c>
      <c r="K85" s="82" t="str">
        <f t="shared" si="4"/>
        <v/>
      </c>
      <c r="L85" s="85"/>
      <c r="M85" s="84"/>
      <c r="N85" s="85"/>
      <c r="O85" s="79"/>
      <c r="P85" s="85"/>
      <c r="Q85" s="79"/>
      <c r="R85" s="86" t="str">
        <f t="shared" si="5"/>
        <v/>
      </c>
      <c r="S85" s="87"/>
      <c r="T85" s="88"/>
      <c r="U85" s="278" t="str">
        <f t="shared" si="6"/>
        <v/>
      </c>
      <c r="V85" s="278" t="str">
        <f t="shared" si="7"/>
        <v/>
      </c>
      <c r="W85" s="278" t="e">
        <f t="shared" si="8"/>
        <v>#VALUE!</v>
      </c>
      <c r="X85" s="223" t="str">
        <f t="shared" si="9"/>
        <v/>
      </c>
      <c r="Y85" s="90" t="str">
        <f t="shared" si="10"/>
        <v/>
      </c>
      <c r="Z85" s="91" t="str">
        <f t="shared" si="11"/>
        <v/>
      </c>
      <c r="AA85" s="92" t="str">
        <f t="shared" si="12"/>
        <v/>
      </c>
      <c r="AB85" s="93" t="str">
        <f t="shared" si="13"/>
        <v/>
      </c>
      <c r="AC85" s="93" t="str">
        <f t="shared" si="14"/>
        <v/>
      </c>
      <c r="AD85" s="94" t="str">
        <f t="shared" si="15"/>
        <v/>
      </c>
      <c r="AE85" s="95">
        <f t="shared" si="16"/>
        <v>0</v>
      </c>
      <c r="AF85" s="96">
        <f t="shared" si="17"/>
        <v>0</v>
      </c>
      <c r="AG85" s="84"/>
      <c r="AH85" s="86" t="str">
        <f t="shared" si="18"/>
        <v/>
      </c>
      <c r="AI85" s="79"/>
      <c r="AJ85" s="85"/>
      <c r="AK85" s="79"/>
      <c r="AL85" s="79"/>
      <c r="AM85" s="86" t="str">
        <f t="shared" si="19"/>
        <v/>
      </c>
      <c r="AN85" s="97"/>
      <c r="AO85" s="88"/>
      <c r="AP85" s="98" t="str">
        <f t="shared" si="20"/>
        <v/>
      </c>
      <c r="AQ85" s="90" t="str">
        <f t="shared" si="21"/>
        <v/>
      </c>
      <c r="AR85" s="91" t="str">
        <f t="shared" si="22"/>
        <v/>
      </c>
      <c r="AS85" s="92" t="str">
        <f t="shared" si="23"/>
        <v/>
      </c>
      <c r="AT85" s="93" t="str">
        <f t="shared" si="24"/>
        <v/>
      </c>
      <c r="AU85" s="93" t="str">
        <f t="shared" si="25"/>
        <v/>
      </c>
      <c r="AV85" s="279" t="str">
        <f t="shared" si="26"/>
        <v/>
      </c>
      <c r="AW85" s="94" t="str">
        <f t="shared" si="27"/>
        <v/>
      </c>
      <c r="AX85" s="99" t="str">
        <f>+IF(A85="","",IF(F85="",70,VLOOKUP(L85,Hoja2!A:D,4,0)))</f>
        <v/>
      </c>
    </row>
    <row r="86" spans="1:50" ht="14.25" customHeight="1">
      <c r="A86" s="79"/>
      <c r="B86" s="79"/>
      <c r="C86" s="80"/>
      <c r="D86" s="80"/>
      <c r="E86" s="79"/>
      <c r="F86" s="79"/>
      <c r="G86" s="82" t="str">
        <f t="shared" si="0"/>
        <v/>
      </c>
      <c r="H86" s="82">
        <f t="shared" si="1"/>
        <v>0</v>
      </c>
      <c r="I86" s="82">
        <f t="shared" si="2"/>
        <v>0</v>
      </c>
      <c r="J86" s="82">
        <f t="shared" si="3"/>
        <v>0</v>
      </c>
      <c r="K86" s="82" t="str">
        <f t="shared" si="4"/>
        <v/>
      </c>
      <c r="L86" s="85"/>
      <c r="M86" s="84"/>
      <c r="N86" s="85"/>
      <c r="O86" s="79"/>
      <c r="P86" s="85"/>
      <c r="Q86" s="79"/>
      <c r="R86" s="86" t="str">
        <f t="shared" si="5"/>
        <v/>
      </c>
      <c r="S86" s="87"/>
      <c r="T86" s="88"/>
      <c r="U86" s="278" t="str">
        <f t="shared" si="6"/>
        <v/>
      </c>
      <c r="V86" s="278" t="str">
        <f t="shared" si="7"/>
        <v/>
      </c>
      <c r="W86" s="278" t="e">
        <f t="shared" si="8"/>
        <v>#VALUE!</v>
      </c>
      <c r="X86" s="223" t="str">
        <f t="shared" si="9"/>
        <v/>
      </c>
      <c r="Y86" s="90" t="str">
        <f t="shared" si="10"/>
        <v/>
      </c>
      <c r="Z86" s="91" t="str">
        <f t="shared" si="11"/>
        <v/>
      </c>
      <c r="AA86" s="92" t="str">
        <f t="shared" si="12"/>
        <v/>
      </c>
      <c r="AB86" s="93" t="str">
        <f t="shared" si="13"/>
        <v/>
      </c>
      <c r="AC86" s="93" t="str">
        <f t="shared" si="14"/>
        <v/>
      </c>
      <c r="AD86" s="94" t="str">
        <f t="shared" si="15"/>
        <v/>
      </c>
      <c r="AE86" s="95">
        <f t="shared" si="16"/>
        <v>0</v>
      </c>
      <c r="AF86" s="96">
        <f t="shared" si="17"/>
        <v>0</v>
      </c>
      <c r="AG86" s="84"/>
      <c r="AH86" s="86" t="str">
        <f t="shared" si="18"/>
        <v/>
      </c>
      <c r="AI86" s="79"/>
      <c r="AJ86" s="85"/>
      <c r="AK86" s="79"/>
      <c r="AL86" s="79"/>
      <c r="AM86" s="86" t="str">
        <f t="shared" si="19"/>
        <v/>
      </c>
      <c r="AN86" s="97"/>
      <c r="AO86" s="88"/>
      <c r="AP86" s="98" t="str">
        <f t="shared" si="20"/>
        <v/>
      </c>
      <c r="AQ86" s="90" t="str">
        <f t="shared" si="21"/>
        <v/>
      </c>
      <c r="AR86" s="91" t="str">
        <f t="shared" si="22"/>
        <v/>
      </c>
      <c r="AS86" s="92" t="str">
        <f t="shared" si="23"/>
        <v/>
      </c>
      <c r="AT86" s="93" t="str">
        <f t="shared" si="24"/>
        <v/>
      </c>
      <c r="AU86" s="93" t="str">
        <f t="shared" si="25"/>
        <v/>
      </c>
      <c r="AV86" s="279" t="str">
        <f t="shared" si="26"/>
        <v/>
      </c>
      <c r="AW86" s="94" t="str">
        <f t="shared" si="27"/>
        <v/>
      </c>
      <c r="AX86" s="99" t="str">
        <f>+IF(A86="","",IF(F86="",70,VLOOKUP(L86,Hoja2!A:D,4,0)))</f>
        <v/>
      </c>
    </row>
    <row r="87" spans="1:50" ht="14.25" customHeight="1">
      <c r="A87" s="79"/>
      <c r="B87" s="79"/>
      <c r="C87" s="80"/>
      <c r="D87" s="80"/>
      <c r="E87" s="79"/>
      <c r="F87" s="79"/>
      <c r="G87" s="82" t="str">
        <f t="shared" si="0"/>
        <v/>
      </c>
      <c r="H87" s="82">
        <f t="shared" si="1"/>
        <v>0</v>
      </c>
      <c r="I87" s="82">
        <f t="shared" si="2"/>
        <v>0</v>
      </c>
      <c r="J87" s="82">
        <f t="shared" si="3"/>
        <v>0</v>
      </c>
      <c r="K87" s="82" t="str">
        <f t="shared" si="4"/>
        <v/>
      </c>
      <c r="L87" s="85"/>
      <c r="M87" s="84"/>
      <c r="N87" s="85"/>
      <c r="O87" s="79"/>
      <c r="P87" s="85"/>
      <c r="Q87" s="79"/>
      <c r="R87" s="86" t="str">
        <f t="shared" si="5"/>
        <v/>
      </c>
      <c r="S87" s="87"/>
      <c r="T87" s="88"/>
      <c r="U87" s="278" t="str">
        <f t="shared" si="6"/>
        <v/>
      </c>
      <c r="V87" s="278" t="str">
        <f t="shared" si="7"/>
        <v/>
      </c>
      <c r="W87" s="278" t="e">
        <f t="shared" si="8"/>
        <v>#VALUE!</v>
      </c>
      <c r="X87" s="223" t="str">
        <f t="shared" si="9"/>
        <v/>
      </c>
      <c r="Y87" s="90" t="str">
        <f t="shared" si="10"/>
        <v/>
      </c>
      <c r="Z87" s="91" t="str">
        <f t="shared" si="11"/>
        <v/>
      </c>
      <c r="AA87" s="92" t="str">
        <f t="shared" si="12"/>
        <v/>
      </c>
      <c r="AB87" s="93" t="str">
        <f t="shared" si="13"/>
        <v/>
      </c>
      <c r="AC87" s="93" t="str">
        <f t="shared" si="14"/>
        <v/>
      </c>
      <c r="AD87" s="94" t="str">
        <f t="shared" si="15"/>
        <v/>
      </c>
      <c r="AE87" s="95">
        <f t="shared" si="16"/>
        <v>0</v>
      </c>
      <c r="AF87" s="96">
        <f t="shared" si="17"/>
        <v>0</v>
      </c>
      <c r="AG87" s="84"/>
      <c r="AH87" s="86" t="str">
        <f t="shared" si="18"/>
        <v/>
      </c>
      <c r="AI87" s="79"/>
      <c r="AJ87" s="85"/>
      <c r="AK87" s="79"/>
      <c r="AL87" s="79"/>
      <c r="AM87" s="86" t="str">
        <f t="shared" si="19"/>
        <v/>
      </c>
      <c r="AN87" s="97"/>
      <c r="AO87" s="88"/>
      <c r="AP87" s="98" t="str">
        <f t="shared" si="20"/>
        <v/>
      </c>
      <c r="AQ87" s="90" t="str">
        <f t="shared" si="21"/>
        <v/>
      </c>
      <c r="AR87" s="91" t="str">
        <f t="shared" si="22"/>
        <v/>
      </c>
      <c r="AS87" s="92" t="str">
        <f t="shared" si="23"/>
        <v/>
      </c>
      <c r="AT87" s="93" t="str">
        <f t="shared" si="24"/>
        <v/>
      </c>
      <c r="AU87" s="93" t="str">
        <f t="shared" si="25"/>
        <v/>
      </c>
      <c r="AV87" s="279" t="str">
        <f t="shared" si="26"/>
        <v/>
      </c>
      <c r="AW87" s="94" t="str">
        <f t="shared" si="27"/>
        <v/>
      </c>
      <c r="AX87" s="99" t="str">
        <f>+IF(A87="","",IF(F87="",70,VLOOKUP(L87,Hoja2!A:D,4,0)))</f>
        <v/>
      </c>
    </row>
    <row r="88" spans="1:50" ht="14.25" customHeight="1">
      <c r="A88" s="79"/>
      <c r="B88" s="79"/>
      <c r="C88" s="80"/>
      <c r="D88" s="80"/>
      <c r="E88" s="79"/>
      <c r="F88" s="79"/>
      <c r="G88" s="82" t="str">
        <f t="shared" si="0"/>
        <v/>
      </c>
      <c r="H88" s="82">
        <f t="shared" si="1"/>
        <v>0</v>
      </c>
      <c r="I88" s="82">
        <f t="shared" si="2"/>
        <v>0</v>
      </c>
      <c r="J88" s="82">
        <f t="shared" si="3"/>
        <v>0</v>
      </c>
      <c r="K88" s="82" t="str">
        <f t="shared" si="4"/>
        <v/>
      </c>
      <c r="L88" s="85"/>
      <c r="M88" s="84"/>
      <c r="N88" s="85"/>
      <c r="O88" s="79"/>
      <c r="P88" s="85"/>
      <c r="Q88" s="79"/>
      <c r="R88" s="86" t="str">
        <f t="shared" si="5"/>
        <v/>
      </c>
      <c r="S88" s="87"/>
      <c r="T88" s="88"/>
      <c r="U88" s="278" t="str">
        <f t="shared" si="6"/>
        <v/>
      </c>
      <c r="V88" s="278" t="str">
        <f t="shared" si="7"/>
        <v/>
      </c>
      <c r="W88" s="278" t="e">
        <f t="shared" si="8"/>
        <v>#VALUE!</v>
      </c>
      <c r="X88" s="223" t="str">
        <f t="shared" si="9"/>
        <v/>
      </c>
      <c r="Y88" s="90" t="str">
        <f t="shared" si="10"/>
        <v/>
      </c>
      <c r="Z88" s="91" t="str">
        <f t="shared" si="11"/>
        <v/>
      </c>
      <c r="AA88" s="92" t="str">
        <f t="shared" si="12"/>
        <v/>
      </c>
      <c r="AB88" s="93" t="str">
        <f t="shared" si="13"/>
        <v/>
      </c>
      <c r="AC88" s="93" t="str">
        <f t="shared" si="14"/>
        <v/>
      </c>
      <c r="AD88" s="94" t="str">
        <f t="shared" si="15"/>
        <v/>
      </c>
      <c r="AE88" s="95">
        <f t="shared" si="16"/>
        <v>0</v>
      </c>
      <c r="AF88" s="96">
        <f t="shared" si="17"/>
        <v>0</v>
      </c>
      <c r="AG88" s="84"/>
      <c r="AH88" s="86" t="str">
        <f t="shared" si="18"/>
        <v/>
      </c>
      <c r="AI88" s="79"/>
      <c r="AJ88" s="85"/>
      <c r="AK88" s="79"/>
      <c r="AL88" s="79"/>
      <c r="AM88" s="86" t="str">
        <f t="shared" si="19"/>
        <v/>
      </c>
      <c r="AN88" s="97"/>
      <c r="AO88" s="88"/>
      <c r="AP88" s="98" t="str">
        <f t="shared" si="20"/>
        <v/>
      </c>
      <c r="AQ88" s="90" t="str">
        <f t="shared" si="21"/>
        <v/>
      </c>
      <c r="AR88" s="91" t="str">
        <f t="shared" si="22"/>
        <v/>
      </c>
      <c r="AS88" s="92" t="str">
        <f t="shared" si="23"/>
        <v/>
      </c>
      <c r="AT88" s="93" t="str">
        <f t="shared" si="24"/>
        <v/>
      </c>
      <c r="AU88" s="93" t="str">
        <f t="shared" si="25"/>
        <v/>
      </c>
      <c r="AV88" s="279" t="str">
        <f t="shared" si="26"/>
        <v/>
      </c>
      <c r="AW88" s="94" t="str">
        <f t="shared" si="27"/>
        <v/>
      </c>
      <c r="AX88" s="99" t="str">
        <f>+IF(A88="","",IF(F88="",70,VLOOKUP(L88,Hoja2!A:D,4,0)))</f>
        <v/>
      </c>
    </row>
    <row r="89" spans="1:50" ht="14.25" customHeight="1">
      <c r="A89" s="79"/>
      <c r="B89" s="79"/>
      <c r="C89" s="80"/>
      <c r="D89" s="80"/>
      <c r="E89" s="79"/>
      <c r="F89" s="79"/>
      <c r="G89" s="82" t="str">
        <f t="shared" si="0"/>
        <v/>
      </c>
      <c r="H89" s="82">
        <f t="shared" si="1"/>
        <v>0</v>
      </c>
      <c r="I89" s="82">
        <f t="shared" si="2"/>
        <v>0</v>
      </c>
      <c r="J89" s="82">
        <f t="shared" si="3"/>
        <v>0</v>
      </c>
      <c r="K89" s="82" t="str">
        <f t="shared" si="4"/>
        <v/>
      </c>
      <c r="L89" s="85"/>
      <c r="M89" s="84"/>
      <c r="N89" s="85"/>
      <c r="O89" s="79"/>
      <c r="P89" s="85"/>
      <c r="Q89" s="79"/>
      <c r="R89" s="86" t="str">
        <f t="shared" si="5"/>
        <v/>
      </c>
      <c r="S89" s="87"/>
      <c r="T89" s="88"/>
      <c r="U89" s="278" t="str">
        <f t="shared" si="6"/>
        <v/>
      </c>
      <c r="V89" s="278" t="str">
        <f t="shared" si="7"/>
        <v/>
      </c>
      <c r="W89" s="278" t="e">
        <f t="shared" si="8"/>
        <v>#VALUE!</v>
      </c>
      <c r="X89" s="223" t="str">
        <f t="shared" si="9"/>
        <v/>
      </c>
      <c r="Y89" s="90" t="str">
        <f t="shared" si="10"/>
        <v/>
      </c>
      <c r="Z89" s="91" t="str">
        <f t="shared" si="11"/>
        <v/>
      </c>
      <c r="AA89" s="92" t="str">
        <f t="shared" si="12"/>
        <v/>
      </c>
      <c r="AB89" s="93" t="str">
        <f t="shared" si="13"/>
        <v/>
      </c>
      <c r="AC89" s="93" t="str">
        <f t="shared" si="14"/>
        <v/>
      </c>
      <c r="AD89" s="94" t="str">
        <f t="shared" si="15"/>
        <v/>
      </c>
      <c r="AE89" s="95">
        <f t="shared" si="16"/>
        <v>0</v>
      </c>
      <c r="AF89" s="96">
        <f t="shared" si="17"/>
        <v>0</v>
      </c>
      <c r="AG89" s="84"/>
      <c r="AH89" s="86" t="str">
        <f t="shared" si="18"/>
        <v/>
      </c>
      <c r="AI89" s="79"/>
      <c r="AJ89" s="85"/>
      <c r="AK89" s="79"/>
      <c r="AL89" s="79"/>
      <c r="AM89" s="86" t="str">
        <f t="shared" si="19"/>
        <v/>
      </c>
      <c r="AN89" s="97"/>
      <c r="AO89" s="88"/>
      <c r="AP89" s="98" t="str">
        <f t="shared" si="20"/>
        <v/>
      </c>
      <c r="AQ89" s="90" t="str">
        <f t="shared" si="21"/>
        <v/>
      </c>
      <c r="AR89" s="91" t="str">
        <f t="shared" si="22"/>
        <v/>
      </c>
      <c r="AS89" s="92" t="str">
        <f t="shared" si="23"/>
        <v/>
      </c>
      <c r="AT89" s="93" t="str">
        <f t="shared" si="24"/>
        <v/>
      </c>
      <c r="AU89" s="93" t="str">
        <f t="shared" si="25"/>
        <v/>
      </c>
      <c r="AV89" s="279" t="str">
        <f t="shared" si="26"/>
        <v/>
      </c>
      <c r="AW89" s="94" t="str">
        <f t="shared" si="27"/>
        <v/>
      </c>
      <c r="AX89" s="99" t="str">
        <f>+IF(A89="","",IF(F89="",70,VLOOKUP(L89,Hoja2!A:D,4,0)))</f>
        <v/>
      </c>
    </row>
    <row r="90" spans="1:50" ht="14.25" customHeight="1">
      <c r="A90" s="79"/>
      <c r="B90" s="79"/>
      <c r="C90" s="80"/>
      <c r="D90" s="80"/>
      <c r="E90" s="79"/>
      <c r="F90" s="79"/>
      <c r="G90" s="82" t="str">
        <f t="shared" si="0"/>
        <v/>
      </c>
      <c r="H90" s="82">
        <f t="shared" si="1"/>
        <v>0</v>
      </c>
      <c r="I90" s="82">
        <f t="shared" si="2"/>
        <v>0</v>
      </c>
      <c r="J90" s="82">
        <f t="shared" si="3"/>
        <v>0</v>
      </c>
      <c r="K90" s="82" t="str">
        <f t="shared" si="4"/>
        <v/>
      </c>
      <c r="L90" s="85"/>
      <c r="M90" s="84"/>
      <c r="N90" s="85"/>
      <c r="O90" s="79"/>
      <c r="P90" s="85"/>
      <c r="Q90" s="79"/>
      <c r="R90" s="86" t="str">
        <f t="shared" si="5"/>
        <v/>
      </c>
      <c r="S90" s="87"/>
      <c r="T90" s="88"/>
      <c r="U90" s="278" t="str">
        <f t="shared" si="6"/>
        <v/>
      </c>
      <c r="V90" s="278" t="str">
        <f t="shared" si="7"/>
        <v/>
      </c>
      <c r="W90" s="278" t="e">
        <f t="shared" si="8"/>
        <v>#VALUE!</v>
      </c>
      <c r="X90" s="223" t="str">
        <f t="shared" si="9"/>
        <v/>
      </c>
      <c r="Y90" s="90" t="str">
        <f t="shared" si="10"/>
        <v/>
      </c>
      <c r="Z90" s="91" t="str">
        <f t="shared" si="11"/>
        <v/>
      </c>
      <c r="AA90" s="92" t="str">
        <f t="shared" si="12"/>
        <v/>
      </c>
      <c r="AB90" s="93" t="str">
        <f t="shared" si="13"/>
        <v/>
      </c>
      <c r="AC90" s="93" t="str">
        <f t="shared" si="14"/>
        <v/>
      </c>
      <c r="AD90" s="94" t="str">
        <f t="shared" si="15"/>
        <v/>
      </c>
      <c r="AE90" s="95">
        <f t="shared" si="16"/>
        <v>0</v>
      </c>
      <c r="AF90" s="96">
        <f t="shared" si="17"/>
        <v>0</v>
      </c>
      <c r="AG90" s="84"/>
      <c r="AH90" s="86" t="str">
        <f t="shared" si="18"/>
        <v/>
      </c>
      <c r="AI90" s="79"/>
      <c r="AJ90" s="85"/>
      <c r="AK90" s="79"/>
      <c r="AL90" s="79"/>
      <c r="AM90" s="86" t="str">
        <f t="shared" si="19"/>
        <v/>
      </c>
      <c r="AN90" s="97"/>
      <c r="AO90" s="88"/>
      <c r="AP90" s="98" t="str">
        <f t="shared" si="20"/>
        <v/>
      </c>
      <c r="AQ90" s="90" t="str">
        <f t="shared" si="21"/>
        <v/>
      </c>
      <c r="AR90" s="91" t="str">
        <f t="shared" si="22"/>
        <v/>
      </c>
      <c r="AS90" s="92" t="str">
        <f t="shared" si="23"/>
        <v/>
      </c>
      <c r="AT90" s="93" t="str">
        <f t="shared" si="24"/>
        <v/>
      </c>
      <c r="AU90" s="93" t="str">
        <f t="shared" si="25"/>
        <v/>
      </c>
      <c r="AV90" s="279" t="str">
        <f t="shared" si="26"/>
        <v/>
      </c>
      <c r="AW90" s="94" t="str">
        <f t="shared" si="27"/>
        <v/>
      </c>
      <c r="AX90" s="99" t="str">
        <f>+IF(A90="","",IF(F90="",70,VLOOKUP(L90,Hoja2!A:D,4,0)))</f>
        <v/>
      </c>
    </row>
    <row r="91" spans="1:50" ht="14.25" customHeight="1">
      <c r="A91" s="79"/>
      <c r="B91" s="79"/>
      <c r="C91" s="80"/>
      <c r="D91" s="80"/>
      <c r="E91" s="79"/>
      <c r="F91" s="79"/>
      <c r="G91" s="82" t="str">
        <f t="shared" si="0"/>
        <v/>
      </c>
      <c r="H91" s="82">
        <f t="shared" si="1"/>
        <v>0</v>
      </c>
      <c r="I91" s="82">
        <f t="shared" si="2"/>
        <v>0</v>
      </c>
      <c r="J91" s="82">
        <f t="shared" si="3"/>
        <v>0</v>
      </c>
      <c r="K91" s="82" t="str">
        <f t="shared" si="4"/>
        <v/>
      </c>
      <c r="L91" s="85"/>
      <c r="M91" s="84"/>
      <c r="N91" s="85"/>
      <c r="O91" s="79"/>
      <c r="P91" s="85"/>
      <c r="Q91" s="79"/>
      <c r="R91" s="86" t="str">
        <f t="shared" si="5"/>
        <v/>
      </c>
      <c r="S91" s="87"/>
      <c r="T91" s="88"/>
      <c r="U91" s="278" t="str">
        <f t="shared" si="6"/>
        <v/>
      </c>
      <c r="V91" s="278" t="str">
        <f t="shared" si="7"/>
        <v/>
      </c>
      <c r="W91" s="278" t="e">
        <f t="shared" si="8"/>
        <v>#VALUE!</v>
      </c>
      <c r="X91" s="223" t="str">
        <f t="shared" si="9"/>
        <v/>
      </c>
      <c r="Y91" s="90" t="str">
        <f t="shared" si="10"/>
        <v/>
      </c>
      <c r="Z91" s="91" t="str">
        <f t="shared" si="11"/>
        <v/>
      </c>
      <c r="AA91" s="92" t="str">
        <f t="shared" si="12"/>
        <v/>
      </c>
      <c r="AB91" s="93" t="str">
        <f t="shared" si="13"/>
        <v/>
      </c>
      <c r="AC91" s="93" t="str">
        <f t="shared" si="14"/>
        <v/>
      </c>
      <c r="AD91" s="94" t="str">
        <f t="shared" si="15"/>
        <v/>
      </c>
      <c r="AE91" s="95">
        <f t="shared" si="16"/>
        <v>0</v>
      </c>
      <c r="AF91" s="96">
        <f t="shared" si="17"/>
        <v>0</v>
      </c>
      <c r="AG91" s="84"/>
      <c r="AH91" s="86" t="str">
        <f t="shared" si="18"/>
        <v/>
      </c>
      <c r="AI91" s="79"/>
      <c r="AJ91" s="85"/>
      <c r="AK91" s="79"/>
      <c r="AL91" s="79"/>
      <c r="AM91" s="86" t="str">
        <f t="shared" si="19"/>
        <v/>
      </c>
      <c r="AN91" s="97"/>
      <c r="AO91" s="88"/>
      <c r="AP91" s="98" t="str">
        <f t="shared" si="20"/>
        <v/>
      </c>
      <c r="AQ91" s="90" t="str">
        <f t="shared" si="21"/>
        <v/>
      </c>
      <c r="AR91" s="91" t="str">
        <f t="shared" si="22"/>
        <v/>
      </c>
      <c r="AS91" s="92" t="str">
        <f t="shared" si="23"/>
        <v/>
      </c>
      <c r="AT91" s="93" t="str">
        <f t="shared" si="24"/>
        <v/>
      </c>
      <c r="AU91" s="93" t="str">
        <f t="shared" si="25"/>
        <v/>
      </c>
      <c r="AV91" s="279" t="str">
        <f t="shared" si="26"/>
        <v/>
      </c>
      <c r="AW91" s="94" t="str">
        <f t="shared" si="27"/>
        <v/>
      </c>
      <c r="AX91" s="99" t="str">
        <f>+IF(A91="","",IF(F91="",70,VLOOKUP(L91,Hoja2!A:D,4,0)))</f>
        <v/>
      </c>
    </row>
    <row r="92" spans="1:50" ht="14.25" customHeight="1">
      <c r="A92" s="79"/>
      <c r="B92" s="79"/>
      <c r="C92" s="80"/>
      <c r="D92" s="80"/>
      <c r="E92" s="79"/>
      <c r="F92" s="79"/>
      <c r="G92" s="82" t="str">
        <f t="shared" si="0"/>
        <v/>
      </c>
      <c r="H92" s="82">
        <f t="shared" si="1"/>
        <v>0</v>
      </c>
      <c r="I92" s="82">
        <f t="shared" si="2"/>
        <v>0</v>
      </c>
      <c r="J92" s="82">
        <f t="shared" si="3"/>
        <v>0</v>
      </c>
      <c r="K92" s="82" t="str">
        <f t="shared" si="4"/>
        <v/>
      </c>
      <c r="L92" s="85"/>
      <c r="M92" s="84"/>
      <c r="N92" s="85"/>
      <c r="O92" s="79"/>
      <c r="P92" s="85"/>
      <c r="Q92" s="79"/>
      <c r="R92" s="86" t="str">
        <f t="shared" si="5"/>
        <v/>
      </c>
      <c r="S92" s="87"/>
      <c r="T92" s="88"/>
      <c r="U92" s="278" t="str">
        <f t="shared" si="6"/>
        <v/>
      </c>
      <c r="V92" s="278" t="str">
        <f t="shared" si="7"/>
        <v/>
      </c>
      <c r="W92" s="278" t="e">
        <f t="shared" si="8"/>
        <v>#VALUE!</v>
      </c>
      <c r="X92" s="223" t="str">
        <f t="shared" si="9"/>
        <v/>
      </c>
      <c r="Y92" s="90" t="str">
        <f t="shared" si="10"/>
        <v/>
      </c>
      <c r="Z92" s="91" t="str">
        <f t="shared" si="11"/>
        <v/>
      </c>
      <c r="AA92" s="92" t="str">
        <f t="shared" si="12"/>
        <v/>
      </c>
      <c r="AB92" s="93" t="str">
        <f t="shared" si="13"/>
        <v/>
      </c>
      <c r="AC92" s="93" t="str">
        <f t="shared" si="14"/>
        <v/>
      </c>
      <c r="AD92" s="94" t="str">
        <f t="shared" si="15"/>
        <v/>
      </c>
      <c r="AE92" s="95">
        <f t="shared" si="16"/>
        <v>0</v>
      </c>
      <c r="AF92" s="96">
        <f t="shared" si="17"/>
        <v>0</v>
      </c>
      <c r="AG92" s="84"/>
      <c r="AH92" s="86" t="str">
        <f t="shared" si="18"/>
        <v/>
      </c>
      <c r="AI92" s="79"/>
      <c r="AJ92" s="85"/>
      <c r="AK92" s="79"/>
      <c r="AL92" s="79"/>
      <c r="AM92" s="86" t="str">
        <f t="shared" si="19"/>
        <v/>
      </c>
      <c r="AN92" s="97"/>
      <c r="AO92" s="88"/>
      <c r="AP92" s="98" t="str">
        <f t="shared" si="20"/>
        <v/>
      </c>
      <c r="AQ92" s="90" t="str">
        <f t="shared" si="21"/>
        <v/>
      </c>
      <c r="AR92" s="91" t="str">
        <f t="shared" si="22"/>
        <v/>
      </c>
      <c r="AS92" s="92" t="str">
        <f t="shared" si="23"/>
        <v/>
      </c>
      <c r="AT92" s="93" t="str">
        <f t="shared" si="24"/>
        <v/>
      </c>
      <c r="AU92" s="93" t="str">
        <f t="shared" si="25"/>
        <v/>
      </c>
      <c r="AV92" s="279" t="str">
        <f t="shared" si="26"/>
        <v/>
      </c>
      <c r="AW92" s="94" t="str">
        <f t="shared" si="27"/>
        <v/>
      </c>
      <c r="AX92" s="99" t="str">
        <f>+IF(A92="","",IF(F92="",70,VLOOKUP(L92,Hoja2!A:D,4,0)))</f>
        <v/>
      </c>
    </row>
    <row r="93" spans="1:50" ht="14.25" customHeight="1">
      <c r="A93" s="79"/>
      <c r="B93" s="79"/>
      <c r="C93" s="80"/>
      <c r="D93" s="80"/>
      <c r="E93" s="79"/>
      <c r="F93" s="79"/>
      <c r="G93" s="82" t="str">
        <f t="shared" si="0"/>
        <v/>
      </c>
      <c r="H93" s="82">
        <f t="shared" si="1"/>
        <v>0</v>
      </c>
      <c r="I93" s="82">
        <f t="shared" si="2"/>
        <v>0</v>
      </c>
      <c r="J93" s="82">
        <f t="shared" si="3"/>
        <v>0</v>
      </c>
      <c r="K93" s="82" t="str">
        <f t="shared" si="4"/>
        <v/>
      </c>
      <c r="L93" s="85"/>
      <c r="M93" s="84"/>
      <c r="N93" s="85"/>
      <c r="O93" s="79"/>
      <c r="P93" s="85"/>
      <c r="Q93" s="79"/>
      <c r="R93" s="86" t="str">
        <f t="shared" si="5"/>
        <v/>
      </c>
      <c r="S93" s="87"/>
      <c r="T93" s="88"/>
      <c r="U93" s="278" t="str">
        <f t="shared" si="6"/>
        <v/>
      </c>
      <c r="V93" s="278" t="str">
        <f t="shared" si="7"/>
        <v/>
      </c>
      <c r="W93" s="278" t="e">
        <f t="shared" si="8"/>
        <v>#VALUE!</v>
      </c>
      <c r="X93" s="223" t="str">
        <f t="shared" si="9"/>
        <v/>
      </c>
      <c r="Y93" s="90" t="str">
        <f t="shared" si="10"/>
        <v/>
      </c>
      <c r="Z93" s="91" t="str">
        <f t="shared" si="11"/>
        <v/>
      </c>
      <c r="AA93" s="92" t="str">
        <f t="shared" si="12"/>
        <v/>
      </c>
      <c r="AB93" s="93" t="str">
        <f t="shared" si="13"/>
        <v/>
      </c>
      <c r="AC93" s="93" t="str">
        <f t="shared" si="14"/>
        <v/>
      </c>
      <c r="AD93" s="94" t="str">
        <f t="shared" si="15"/>
        <v/>
      </c>
      <c r="AE93" s="95">
        <f t="shared" si="16"/>
        <v>0</v>
      </c>
      <c r="AF93" s="96">
        <f t="shared" si="17"/>
        <v>0</v>
      </c>
      <c r="AG93" s="84"/>
      <c r="AH93" s="86" t="str">
        <f t="shared" si="18"/>
        <v/>
      </c>
      <c r="AI93" s="79"/>
      <c r="AJ93" s="85"/>
      <c r="AK93" s="79"/>
      <c r="AL93" s="79"/>
      <c r="AM93" s="86" t="str">
        <f t="shared" si="19"/>
        <v/>
      </c>
      <c r="AN93" s="97"/>
      <c r="AO93" s="88"/>
      <c r="AP93" s="98" t="str">
        <f t="shared" si="20"/>
        <v/>
      </c>
      <c r="AQ93" s="90" t="str">
        <f t="shared" si="21"/>
        <v/>
      </c>
      <c r="AR93" s="91" t="str">
        <f t="shared" si="22"/>
        <v/>
      </c>
      <c r="AS93" s="92" t="str">
        <f t="shared" si="23"/>
        <v/>
      </c>
      <c r="AT93" s="93" t="str">
        <f t="shared" si="24"/>
        <v/>
      </c>
      <c r="AU93" s="93" t="str">
        <f t="shared" si="25"/>
        <v/>
      </c>
      <c r="AV93" s="279" t="str">
        <f t="shared" si="26"/>
        <v/>
      </c>
      <c r="AW93" s="94" t="str">
        <f t="shared" si="27"/>
        <v/>
      </c>
      <c r="AX93" s="99" t="str">
        <f>+IF(A93="","",IF(F93="",70,VLOOKUP(L93,Hoja2!A:D,4,0)))</f>
        <v/>
      </c>
    </row>
    <row r="94" spans="1:50" ht="14.25" customHeight="1">
      <c r="A94" s="79"/>
      <c r="B94" s="79"/>
      <c r="C94" s="80"/>
      <c r="D94" s="80"/>
      <c r="E94" s="79"/>
      <c r="F94" s="79"/>
      <c r="G94" s="82" t="str">
        <f t="shared" si="0"/>
        <v/>
      </c>
      <c r="H94" s="82">
        <f t="shared" si="1"/>
        <v>0</v>
      </c>
      <c r="I94" s="82">
        <f t="shared" si="2"/>
        <v>0</v>
      </c>
      <c r="J94" s="82">
        <f t="shared" si="3"/>
        <v>0</v>
      </c>
      <c r="K94" s="82" t="str">
        <f t="shared" si="4"/>
        <v/>
      </c>
      <c r="L94" s="85"/>
      <c r="M94" s="84"/>
      <c r="N94" s="85"/>
      <c r="O94" s="79"/>
      <c r="P94" s="85"/>
      <c r="Q94" s="79"/>
      <c r="R94" s="86" t="str">
        <f t="shared" si="5"/>
        <v/>
      </c>
      <c r="S94" s="87"/>
      <c r="T94" s="88"/>
      <c r="U94" s="278" t="str">
        <f t="shared" si="6"/>
        <v/>
      </c>
      <c r="V94" s="278" t="str">
        <f t="shared" si="7"/>
        <v/>
      </c>
      <c r="W94" s="278" t="e">
        <f t="shared" si="8"/>
        <v>#VALUE!</v>
      </c>
      <c r="X94" s="223" t="str">
        <f t="shared" si="9"/>
        <v/>
      </c>
      <c r="Y94" s="90" t="str">
        <f t="shared" si="10"/>
        <v/>
      </c>
      <c r="Z94" s="91" t="str">
        <f t="shared" si="11"/>
        <v/>
      </c>
      <c r="AA94" s="92" t="str">
        <f t="shared" si="12"/>
        <v/>
      </c>
      <c r="AB94" s="93" t="str">
        <f t="shared" si="13"/>
        <v/>
      </c>
      <c r="AC94" s="93" t="str">
        <f t="shared" si="14"/>
        <v/>
      </c>
      <c r="AD94" s="94" t="str">
        <f t="shared" si="15"/>
        <v/>
      </c>
      <c r="AE94" s="95">
        <f t="shared" si="16"/>
        <v>0</v>
      </c>
      <c r="AF94" s="96">
        <f t="shared" si="17"/>
        <v>0</v>
      </c>
      <c r="AG94" s="84"/>
      <c r="AH94" s="86" t="str">
        <f t="shared" si="18"/>
        <v/>
      </c>
      <c r="AI94" s="79"/>
      <c r="AJ94" s="85"/>
      <c r="AK94" s="79"/>
      <c r="AL94" s="79"/>
      <c r="AM94" s="86" t="str">
        <f t="shared" si="19"/>
        <v/>
      </c>
      <c r="AN94" s="97"/>
      <c r="AO94" s="88"/>
      <c r="AP94" s="98" t="str">
        <f t="shared" si="20"/>
        <v/>
      </c>
      <c r="AQ94" s="90" t="str">
        <f t="shared" si="21"/>
        <v/>
      </c>
      <c r="AR94" s="91" t="str">
        <f t="shared" si="22"/>
        <v/>
      </c>
      <c r="AS94" s="92" t="str">
        <f t="shared" si="23"/>
        <v/>
      </c>
      <c r="AT94" s="93" t="str">
        <f t="shared" si="24"/>
        <v/>
      </c>
      <c r="AU94" s="93" t="str">
        <f t="shared" si="25"/>
        <v/>
      </c>
      <c r="AV94" s="279" t="str">
        <f t="shared" si="26"/>
        <v/>
      </c>
      <c r="AW94" s="94" t="str">
        <f t="shared" si="27"/>
        <v/>
      </c>
      <c r="AX94" s="99" t="str">
        <f>+IF(A94="","",IF(F94="",70,VLOOKUP(L94,Hoja2!A:D,4,0)))</f>
        <v/>
      </c>
    </row>
    <row r="95" spans="1:50" ht="14.25" customHeight="1">
      <c r="A95" s="79"/>
      <c r="B95" s="79"/>
      <c r="C95" s="80"/>
      <c r="D95" s="80"/>
      <c r="E95" s="79"/>
      <c r="F95" s="79"/>
      <c r="G95" s="82" t="str">
        <f t="shared" si="0"/>
        <v/>
      </c>
      <c r="H95" s="82">
        <f t="shared" si="1"/>
        <v>0</v>
      </c>
      <c r="I95" s="82">
        <f t="shared" si="2"/>
        <v>0</v>
      </c>
      <c r="J95" s="82">
        <f t="shared" si="3"/>
        <v>0</v>
      </c>
      <c r="K95" s="82" t="str">
        <f t="shared" si="4"/>
        <v/>
      </c>
      <c r="L95" s="85"/>
      <c r="M95" s="84"/>
      <c r="N95" s="85"/>
      <c r="O95" s="79"/>
      <c r="P95" s="85"/>
      <c r="Q95" s="79"/>
      <c r="R95" s="86" t="str">
        <f t="shared" si="5"/>
        <v/>
      </c>
      <c r="S95" s="87"/>
      <c r="T95" s="88"/>
      <c r="U95" s="278" t="str">
        <f t="shared" si="6"/>
        <v/>
      </c>
      <c r="V95" s="278" t="str">
        <f t="shared" si="7"/>
        <v/>
      </c>
      <c r="W95" s="278" t="e">
        <f t="shared" si="8"/>
        <v>#VALUE!</v>
      </c>
      <c r="X95" s="223" t="str">
        <f t="shared" si="9"/>
        <v/>
      </c>
      <c r="Y95" s="90" t="str">
        <f t="shared" si="10"/>
        <v/>
      </c>
      <c r="Z95" s="91" t="str">
        <f t="shared" si="11"/>
        <v/>
      </c>
      <c r="AA95" s="92" t="str">
        <f t="shared" si="12"/>
        <v/>
      </c>
      <c r="AB95" s="93" t="str">
        <f t="shared" si="13"/>
        <v/>
      </c>
      <c r="AC95" s="93" t="str">
        <f t="shared" si="14"/>
        <v/>
      </c>
      <c r="AD95" s="94" t="str">
        <f t="shared" si="15"/>
        <v/>
      </c>
      <c r="AE95" s="95">
        <f t="shared" si="16"/>
        <v>0</v>
      </c>
      <c r="AF95" s="96">
        <f t="shared" si="17"/>
        <v>0</v>
      </c>
      <c r="AG95" s="84"/>
      <c r="AH95" s="86" t="str">
        <f t="shared" si="18"/>
        <v/>
      </c>
      <c r="AI95" s="79"/>
      <c r="AJ95" s="85"/>
      <c r="AK95" s="79"/>
      <c r="AL95" s="79"/>
      <c r="AM95" s="86" t="str">
        <f t="shared" si="19"/>
        <v/>
      </c>
      <c r="AN95" s="97"/>
      <c r="AO95" s="88"/>
      <c r="AP95" s="98" t="str">
        <f t="shared" si="20"/>
        <v/>
      </c>
      <c r="AQ95" s="90" t="str">
        <f t="shared" si="21"/>
        <v/>
      </c>
      <c r="AR95" s="91" t="str">
        <f t="shared" si="22"/>
        <v/>
      </c>
      <c r="AS95" s="92" t="str">
        <f t="shared" si="23"/>
        <v/>
      </c>
      <c r="AT95" s="93" t="str">
        <f t="shared" si="24"/>
        <v/>
      </c>
      <c r="AU95" s="93" t="str">
        <f t="shared" si="25"/>
        <v/>
      </c>
      <c r="AV95" s="279" t="str">
        <f t="shared" si="26"/>
        <v/>
      </c>
      <c r="AW95" s="94" t="str">
        <f t="shared" si="27"/>
        <v/>
      </c>
      <c r="AX95" s="99" t="str">
        <f>+IF(A95="","",IF(F95="",70,VLOOKUP(L95,Hoja2!A:D,4,0)))</f>
        <v/>
      </c>
    </row>
    <row r="96" spans="1:50" ht="14.25" customHeight="1">
      <c r="A96" s="79"/>
      <c r="B96" s="79"/>
      <c r="C96" s="80"/>
      <c r="D96" s="80"/>
      <c r="E96" s="79"/>
      <c r="F96" s="79"/>
      <c r="G96" s="82" t="str">
        <f t="shared" si="0"/>
        <v/>
      </c>
      <c r="H96" s="82">
        <f t="shared" si="1"/>
        <v>0</v>
      </c>
      <c r="I96" s="82">
        <f t="shared" si="2"/>
        <v>0</v>
      </c>
      <c r="J96" s="82">
        <f t="shared" si="3"/>
        <v>0</v>
      </c>
      <c r="K96" s="82" t="str">
        <f t="shared" si="4"/>
        <v/>
      </c>
      <c r="L96" s="85"/>
      <c r="M96" s="84"/>
      <c r="N96" s="85"/>
      <c r="O96" s="79"/>
      <c r="P96" s="85"/>
      <c r="Q96" s="79"/>
      <c r="R96" s="86" t="str">
        <f t="shared" si="5"/>
        <v/>
      </c>
      <c r="S96" s="87"/>
      <c r="T96" s="88"/>
      <c r="U96" s="278" t="str">
        <f t="shared" si="6"/>
        <v/>
      </c>
      <c r="V96" s="278" t="str">
        <f t="shared" si="7"/>
        <v/>
      </c>
      <c r="W96" s="278" t="e">
        <f t="shared" si="8"/>
        <v>#VALUE!</v>
      </c>
      <c r="X96" s="223" t="str">
        <f t="shared" si="9"/>
        <v/>
      </c>
      <c r="Y96" s="90" t="str">
        <f t="shared" si="10"/>
        <v/>
      </c>
      <c r="Z96" s="91" t="str">
        <f t="shared" si="11"/>
        <v/>
      </c>
      <c r="AA96" s="92" t="str">
        <f t="shared" si="12"/>
        <v/>
      </c>
      <c r="AB96" s="93" t="str">
        <f t="shared" si="13"/>
        <v/>
      </c>
      <c r="AC96" s="93" t="str">
        <f t="shared" si="14"/>
        <v/>
      </c>
      <c r="AD96" s="94" t="str">
        <f t="shared" si="15"/>
        <v/>
      </c>
      <c r="AE96" s="95">
        <f t="shared" si="16"/>
        <v>0</v>
      </c>
      <c r="AF96" s="96">
        <f t="shared" si="17"/>
        <v>0</v>
      </c>
      <c r="AG96" s="84"/>
      <c r="AH96" s="86" t="str">
        <f t="shared" si="18"/>
        <v/>
      </c>
      <c r="AI96" s="79"/>
      <c r="AJ96" s="85"/>
      <c r="AK96" s="79"/>
      <c r="AL96" s="79"/>
      <c r="AM96" s="86" t="str">
        <f t="shared" si="19"/>
        <v/>
      </c>
      <c r="AN96" s="97"/>
      <c r="AO96" s="88"/>
      <c r="AP96" s="98" t="str">
        <f t="shared" si="20"/>
        <v/>
      </c>
      <c r="AQ96" s="90" t="str">
        <f t="shared" si="21"/>
        <v/>
      </c>
      <c r="AR96" s="91" t="str">
        <f t="shared" si="22"/>
        <v/>
      </c>
      <c r="AS96" s="92" t="str">
        <f t="shared" si="23"/>
        <v/>
      </c>
      <c r="AT96" s="93" t="str">
        <f t="shared" si="24"/>
        <v/>
      </c>
      <c r="AU96" s="93" t="str">
        <f t="shared" si="25"/>
        <v/>
      </c>
      <c r="AV96" s="279" t="str">
        <f t="shared" si="26"/>
        <v/>
      </c>
      <c r="AW96" s="94" t="str">
        <f t="shared" si="27"/>
        <v/>
      </c>
      <c r="AX96" s="99" t="str">
        <f>+IF(A96="","",IF(F96="",70,VLOOKUP(L96,Hoja2!A:D,4,0)))</f>
        <v/>
      </c>
    </row>
    <row r="97" spans="1:50" ht="14.25" customHeight="1">
      <c r="A97" s="79"/>
      <c r="B97" s="79"/>
      <c r="C97" s="80"/>
      <c r="D97" s="80"/>
      <c r="E97" s="79"/>
      <c r="F97" s="79"/>
      <c r="G97" s="82" t="str">
        <f t="shared" si="0"/>
        <v/>
      </c>
      <c r="H97" s="82">
        <f t="shared" si="1"/>
        <v>0</v>
      </c>
      <c r="I97" s="82">
        <f t="shared" si="2"/>
        <v>0</v>
      </c>
      <c r="J97" s="82">
        <f t="shared" si="3"/>
        <v>0</v>
      </c>
      <c r="K97" s="82" t="str">
        <f t="shared" si="4"/>
        <v/>
      </c>
      <c r="L97" s="85"/>
      <c r="M97" s="84"/>
      <c r="N97" s="85"/>
      <c r="O97" s="79"/>
      <c r="P97" s="85"/>
      <c r="Q97" s="79"/>
      <c r="R97" s="86" t="str">
        <f t="shared" si="5"/>
        <v/>
      </c>
      <c r="S97" s="87"/>
      <c r="T97" s="88"/>
      <c r="U97" s="278" t="str">
        <f t="shared" si="6"/>
        <v/>
      </c>
      <c r="V97" s="278" t="str">
        <f t="shared" si="7"/>
        <v/>
      </c>
      <c r="W97" s="278" t="e">
        <f t="shared" si="8"/>
        <v>#VALUE!</v>
      </c>
      <c r="X97" s="223" t="str">
        <f t="shared" si="9"/>
        <v/>
      </c>
      <c r="Y97" s="90" t="str">
        <f t="shared" si="10"/>
        <v/>
      </c>
      <c r="Z97" s="91" t="str">
        <f t="shared" si="11"/>
        <v/>
      </c>
      <c r="AA97" s="92" t="str">
        <f t="shared" si="12"/>
        <v/>
      </c>
      <c r="AB97" s="93" t="str">
        <f t="shared" si="13"/>
        <v/>
      </c>
      <c r="AC97" s="93" t="str">
        <f t="shared" si="14"/>
        <v/>
      </c>
      <c r="AD97" s="94" t="str">
        <f t="shared" si="15"/>
        <v/>
      </c>
      <c r="AE97" s="95">
        <f t="shared" si="16"/>
        <v>0</v>
      </c>
      <c r="AF97" s="96">
        <f t="shared" si="17"/>
        <v>0</v>
      </c>
      <c r="AG97" s="84"/>
      <c r="AH97" s="86" t="str">
        <f t="shared" si="18"/>
        <v/>
      </c>
      <c r="AI97" s="79"/>
      <c r="AJ97" s="85"/>
      <c r="AK97" s="79"/>
      <c r="AL97" s="79"/>
      <c r="AM97" s="86" t="str">
        <f t="shared" si="19"/>
        <v/>
      </c>
      <c r="AN97" s="97"/>
      <c r="AO97" s="88"/>
      <c r="AP97" s="98" t="str">
        <f t="shared" si="20"/>
        <v/>
      </c>
      <c r="AQ97" s="90" t="str">
        <f t="shared" si="21"/>
        <v/>
      </c>
      <c r="AR97" s="91" t="str">
        <f t="shared" si="22"/>
        <v/>
      </c>
      <c r="AS97" s="92" t="str">
        <f t="shared" si="23"/>
        <v/>
      </c>
      <c r="AT97" s="93" t="str">
        <f t="shared" si="24"/>
        <v/>
      </c>
      <c r="AU97" s="93" t="str">
        <f t="shared" si="25"/>
        <v/>
      </c>
      <c r="AV97" s="279" t="str">
        <f t="shared" si="26"/>
        <v/>
      </c>
      <c r="AW97" s="94" t="str">
        <f t="shared" si="27"/>
        <v/>
      </c>
      <c r="AX97" s="99" t="str">
        <f>+IF(A97="","",IF(F97="",70,VLOOKUP(L97,Hoja2!A:D,4,0)))</f>
        <v/>
      </c>
    </row>
    <row r="98" spans="1:50" ht="14.25" customHeight="1">
      <c r="A98" s="79"/>
      <c r="B98" s="79"/>
      <c r="C98" s="80"/>
      <c r="D98" s="80"/>
      <c r="E98" s="79"/>
      <c r="F98" s="79"/>
      <c r="G98" s="82" t="str">
        <f t="shared" si="0"/>
        <v/>
      </c>
      <c r="H98" s="82">
        <f t="shared" si="1"/>
        <v>0</v>
      </c>
      <c r="I98" s="82">
        <f t="shared" si="2"/>
        <v>0</v>
      </c>
      <c r="J98" s="82">
        <f t="shared" si="3"/>
        <v>0</v>
      </c>
      <c r="K98" s="82" t="str">
        <f t="shared" si="4"/>
        <v/>
      </c>
      <c r="L98" s="85"/>
      <c r="M98" s="84"/>
      <c r="N98" s="85"/>
      <c r="O98" s="79"/>
      <c r="P98" s="85"/>
      <c r="Q98" s="79"/>
      <c r="R98" s="86" t="str">
        <f t="shared" si="5"/>
        <v/>
      </c>
      <c r="S98" s="87"/>
      <c r="T98" s="88"/>
      <c r="U98" s="278" t="str">
        <f t="shared" si="6"/>
        <v/>
      </c>
      <c r="V98" s="278" t="str">
        <f t="shared" si="7"/>
        <v/>
      </c>
      <c r="W98" s="278" t="e">
        <f t="shared" si="8"/>
        <v>#VALUE!</v>
      </c>
      <c r="X98" s="223" t="str">
        <f t="shared" si="9"/>
        <v/>
      </c>
      <c r="Y98" s="90" t="str">
        <f t="shared" si="10"/>
        <v/>
      </c>
      <c r="Z98" s="91" t="str">
        <f t="shared" si="11"/>
        <v/>
      </c>
      <c r="AA98" s="92" t="str">
        <f t="shared" si="12"/>
        <v/>
      </c>
      <c r="AB98" s="93" t="str">
        <f t="shared" si="13"/>
        <v/>
      </c>
      <c r="AC98" s="93" t="str">
        <f t="shared" si="14"/>
        <v/>
      </c>
      <c r="AD98" s="94" t="str">
        <f t="shared" si="15"/>
        <v/>
      </c>
      <c r="AE98" s="95">
        <f t="shared" si="16"/>
        <v>0</v>
      </c>
      <c r="AF98" s="96">
        <f t="shared" si="17"/>
        <v>0</v>
      </c>
      <c r="AG98" s="84"/>
      <c r="AH98" s="86" t="str">
        <f t="shared" si="18"/>
        <v/>
      </c>
      <c r="AI98" s="79"/>
      <c r="AJ98" s="85"/>
      <c r="AK98" s="79"/>
      <c r="AL98" s="79"/>
      <c r="AM98" s="86" t="str">
        <f t="shared" si="19"/>
        <v/>
      </c>
      <c r="AN98" s="97"/>
      <c r="AO98" s="88"/>
      <c r="AP98" s="98" t="str">
        <f t="shared" si="20"/>
        <v/>
      </c>
      <c r="AQ98" s="90" t="str">
        <f t="shared" si="21"/>
        <v/>
      </c>
      <c r="AR98" s="91" t="str">
        <f t="shared" si="22"/>
        <v/>
      </c>
      <c r="AS98" s="92" t="str">
        <f t="shared" si="23"/>
        <v/>
      </c>
      <c r="AT98" s="93" t="str">
        <f t="shared" si="24"/>
        <v/>
      </c>
      <c r="AU98" s="93" t="str">
        <f t="shared" si="25"/>
        <v/>
      </c>
      <c r="AV98" s="279" t="str">
        <f t="shared" si="26"/>
        <v/>
      </c>
      <c r="AW98" s="94" t="str">
        <f t="shared" si="27"/>
        <v/>
      </c>
      <c r="AX98" s="99" t="str">
        <f>+IF(A98="","",IF(F98="",70,VLOOKUP(L98,Hoja2!A:D,4,0)))</f>
        <v/>
      </c>
    </row>
    <row r="99" spans="1:50" ht="14.25" customHeight="1">
      <c r="A99" s="79"/>
      <c r="B99" s="79"/>
      <c r="C99" s="80"/>
      <c r="D99" s="80"/>
      <c r="E99" s="79"/>
      <c r="F99" s="79"/>
      <c r="G99" s="82" t="str">
        <f t="shared" si="0"/>
        <v/>
      </c>
      <c r="H99" s="82">
        <f t="shared" si="1"/>
        <v>0</v>
      </c>
      <c r="I99" s="82">
        <f t="shared" si="2"/>
        <v>0</v>
      </c>
      <c r="J99" s="82">
        <f t="shared" si="3"/>
        <v>0</v>
      </c>
      <c r="K99" s="82" t="str">
        <f t="shared" si="4"/>
        <v/>
      </c>
      <c r="L99" s="85"/>
      <c r="M99" s="84"/>
      <c r="N99" s="85"/>
      <c r="O99" s="79"/>
      <c r="P99" s="85"/>
      <c r="Q99" s="79"/>
      <c r="R99" s="86" t="str">
        <f t="shared" si="5"/>
        <v/>
      </c>
      <c r="S99" s="87"/>
      <c r="T99" s="88"/>
      <c r="U99" s="278" t="str">
        <f t="shared" si="6"/>
        <v/>
      </c>
      <c r="V99" s="278" t="str">
        <f t="shared" si="7"/>
        <v/>
      </c>
      <c r="W99" s="278" t="e">
        <f t="shared" si="8"/>
        <v>#VALUE!</v>
      </c>
      <c r="X99" s="223" t="str">
        <f t="shared" si="9"/>
        <v/>
      </c>
      <c r="Y99" s="90" t="str">
        <f t="shared" si="10"/>
        <v/>
      </c>
      <c r="Z99" s="91" t="str">
        <f t="shared" si="11"/>
        <v/>
      </c>
      <c r="AA99" s="92" t="str">
        <f t="shared" si="12"/>
        <v/>
      </c>
      <c r="AB99" s="93" t="str">
        <f t="shared" si="13"/>
        <v/>
      </c>
      <c r="AC99" s="93" t="str">
        <f t="shared" si="14"/>
        <v/>
      </c>
      <c r="AD99" s="94" t="str">
        <f t="shared" si="15"/>
        <v/>
      </c>
      <c r="AE99" s="95">
        <f t="shared" si="16"/>
        <v>0</v>
      </c>
      <c r="AF99" s="96">
        <f t="shared" si="17"/>
        <v>0</v>
      </c>
      <c r="AG99" s="84"/>
      <c r="AH99" s="86" t="str">
        <f t="shared" si="18"/>
        <v/>
      </c>
      <c r="AI99" s="79"/>
      <c r="AJ99" s="85"/>
      <c r="AK99" s="79"/>
      <c r="AL99" s="79"/>
      <c r="AM99" s="86" t="str">
        <f t="shared" si="19"/>
        <v/>
      </c>
      <c r="AN99" s="97"/>
      <c r="AO99" s="88"/>
      <c r="AP99" s="98" t="str">
        <f t="shared" si="20"/>
        <v/>
      </c>
      <c r="AQ99" s="90" t="str">
        <f t="shared" si="21"/>
        <v/>
      </c>
      <c r="AR99" s="91" t="str">
        <f t="shared" si="22"/>
        <v/>
      </c>
      <c r="AS99" s="92" t="str">
        <f t="shared" si="23"/>
        <v/>
      </c>
      <c r="AT99" s="93" t="str">
        <f t="shared" si="24"/>
        <v/>
      </c>
      <c r="AU99" s="93" t="str">
        <f t="shared" si="25"/>
        <v/>
      </c>
      <c r="AV99" s="279" t="str">
        <f t="shared" si="26"/>
        <v/>
      </c>
      <c r="AW99" s="94" t="str">
        <f t="shared" si="27"/>
        <v/>
      </c>
      <c r="AX99" s="99" t="str">
        <f>+IF(A99="","",IF(F99="",70,VLOOKUP(L99,Hoja2!A:D,4,0)))</f>
        <v/>
      </c>
    </row>
    <row r="100" spans="1:50" ht="14.25" customHeight="1">
      <c r="A100" s="79"/>
      <c r="B100" s="79"/>
      <c r="C100" s="80"/>
      <c r="D100" s="80"/>
      <c r="E100" s="79"/>
      <c r="F100" s="79"/>
      <c r="G100" s="82" t="str">
        <f t="shared" si="0"/>
        <v/>
      </c>
      <c r="H100" s="82">
        <f t="shared" si="1"/>
        <v>0</v>
      </c>
      <c r="I100" s="82">
        <f t="shared" si="2"/>
        <v>0</v>
      </c>
      <c r="J100" s="82">
        <f t="shared" si="3"/>
        <v>0</v>
      </c>
      <c r="K100" s="82" t="str">
        <f t="shared" si="4"/>
        <v/>
      </c>
      <c r="L100" s="85"/>
      <c r="M100" s="84"/>
      <c r="N100" s="85"/>
      <c r="O100" s="79"/>
      <c r="P100" s="85"/>
      <c r="Q100" s="79"/>
      <c r="R100" s="86" t="str">
        <f t="shared" si="5"/>
        <v/>
      </c>
      <c r="S100" s="87"/>
      <c r="T100" s="88"/>
      <c r="U100" s="278" t="str">
        <f t="shared" si="6"/>
        <v/>
      </c>
      <c r="V100" s="278" t="str">
        <f t="shared" si="7"/>
        <v/>
      </c>
      <c r="W100" s="278" t="e">
        <f t="shared" si="8"/>
        <v>#VALUE!</v>
      </c>
      <c r="X100" s="223" t="str">
        <f t="shared" si="9"/>
        <v/>
      </c>
      <c r="Y100" s="90" t="str">
        <f t="shared" si="10"/>
        <v/>
      </c>
      <c r="Z100" s="91" t="str">
        <f t="shared" si="11"/>
        <v/>
      </c>
      <c r="AA100" s="92" t="str">
        <f t="shared" si="12"/>
        <v/>
      </c>
      <c r="AB100" s="93" t="str">
        <f t="shared" si="13"/>
        <v/>
      </c>
      <c r="AC100" s="93" t="str">
        <f t="shared" si="14"/>
        <v/>
      </c>
      <c r="AD100" s="94" t="str">
        <f t="shared" si="15"/>
        <v/>
      </c>
      <c r="AE100" s="95">
        <f t="shared" si="16"/>
        <v>0</v>
      </c>
      <c r="AF100" s="96">
        <f t="shared" si="17"/>
        <v>0</v>
      </c>
      <c r="AG100" s="84"/>
      <c r="AH100" s="86" t="str">
        <f t="shared" si="18"/>
        <v/>
      </c>
      <c r="AI100" s="79"/>
      <c r="AJ100" s="85"/>
      <c r="AK100" s="79"/>
      <c r="AL100" s="79"/>
      <c r="AM100" s="86" t="str">
        <f t="shared" si="19"/>
        <v/>
      </c>
      <c r="AN100" s="97"/>
      <c r="AO100" s="88"/>
      <c r="AP100" s="98" t="str">
        <f t="shared" si="20"/>
        <v/>
      </c>
      <c r="AQ100" s="90" t="str">
        <f t="shared" si="21"/>
        <v/>
      </c>
      <c r="AR100" s="91" t="str">
        <f t="shared" si="22"/>
        <v/>
      </c>
      <c r="AS100" s="92" t="str">
        <f t="shared" si="23"/>
        <v/>
      </c>
      <c r="AT100" s="93" t="str">
        <f t="shared" si="24"/>
        <v/>
      </c>
      <c r="AU100" s="93" t="str">
        <f t="shared" si="25"/>
        <v/>
      </c>
      <c r="AV100" s="279" t="str">
        <f t="shared" si="26"/>
        <v/>
      </c>
      <c r="AW100" s="94" t="str">
        <f t="shared" si="27"/>
        <v/>
      </c>
      <c r="AX100" s="99" t="str">
        <f>+IF(A100="","",IF(F100="",70,VLOOKUP(L100,Hoja2!A:D,4,0)))</f>
        <v/>
      </c>
    </row>
    <row r="101" spans="1:50" ht="14.25" customHeight="1">
      <c r="A101" s="79"/>
      <c r="B101" s="79"/>
      <c r="C101" s="80"/>
      <c r="D101" s="80"/>
      <c r="E101" s="79"/>
      <c r="F101" s="79"/>
      <c r="G101" s="82" t="str">
        <f t="shared" si="0"/>
        <v/>
      </c>
      <c r="H101" s="82">
        <f t="shared" si="1"/>
        <v>0</v>
      </c>
      <c r="I101" s="82">
        <f t="shared" si="2"/>
        <v>0</v>
      </c>
      <c r="J101" s="82">
        <f t="shared" si="3"/>
        <v>0</v>
      </c>
      <c r="K101" s="82" t="str">
        <f t="shared" si="4"/>
        <v/>
      </c>
      <c r="L101" s="85"/>
      <c r="M101" s="84"/>
      <c r="N101" s="85"/>
      <c r="O101" s="79"/>
      <c r="P101" s="85"/>
      <c r="Q101" s="79"/>
      <c r="R101" s="86" t="str">
        <f t="shared" si="5"/>
        <v/>
      </c>
      <c r="S101" s="87"/>
      <c r="T101" s="88"/>
      <c r="U101" s="278" t="str">
        <f t="shared" si="6"/>
        <v/>
      </c>
      <c r="V101" s="278" t="str">
        <f t="shared" si="7"/>
        <v/>
      </c>
      <c r="W101" s="278" t="e">
        <f t="shared" si="8"/>
        <v>#VALUE!</v>
      </c>
      <c r="X101" s="223" t="str">
        <f t="shared" si="9"/>
        <v/>
      </c>
      <c r="Y101" s="90" t="str">
        <f t="shared" si="10"/>
        <v/>
      </c>
      <c r="Z101" s="91" t="str">
        <f t="shared" si="11"/>
        <v/>
      </c>
      <c r="AA101" s="92" t="str">
        <f t="shared" si="12"/>
        <v/>
      </c>
      <c r="AB101" s="93" t="str">
        <f t="shared" si="13"/>
        <v/>
      </c>
      <c r="AC101" s="93" t="str">
        <f t="shared" si="14"/>
        <v/>
      </c>
      <c r="AD101" s="94" t="str">
        <f t="shared" si="15"/>
        <v/>
      </c>
      <c r="AE101" s="95">
        <f t="shared" si="16"/>
        <v>0</v>
      </c>
      <c r="AF101" s="96">
        <f t="shared" si="17"/>
        <v>0</v>
      </c>
      <c r="AG101" s="84"/>
      <c r="AH101" s="86" t="str">
        <f t="shared" si="18"/>
        <v/>
      </c>
      <c r="AI101" s="79"/>
      <c r="AJ101" s="85"/>
      <c r="AK101" s="79"/>
      <c r="AL101" s="79"/>
      <c r="AM101" s="86" t="str">
        <f t="shared" si="19"/>
        <v/>
      </c>
      <c r="AN101" s="97"/>
      <c r="AO101" s="88"/>
      <c r="AP101" s="98" t="str">
        <f t="shared" si="20"/>
        <v/>
      </c>
      <c r="AQ101" s="90" t="str">
        <f t="shared" si="21"/>
        <v/>
      </c>
      <c r="AR101" s="91" t="str">
        <f t="shared" si="22"/>
        <v/>
      </c>
      <c r="AS101" s="92" t="str">
        <f t="shared" si="23"/>
        <v/>
      </c>
      <c r="AT101" s="93" t="str">
        <f t="shared" si="24"/>
        <v/>
      </c>
      <c r="AU101" s="93" t="str">
        <f t="shared" si="25"/>
        <v/>
      </c>
      <c r="AV101" s="279" t="str">
        <f t="shared" si="26"/>
        <v/>
      </c>
      <c r="AW101" s="94" t="str">
        <f t="shared" si="27"/>
        <v/>
      </c>
      <c r="AX101" s="99" t="str">
        <f>+IF(A101="","",IF(F101="",70,VLOOKUP(L101,Hoja2!A:D,4,0)))</f>
        <v/>
      </c>
    </row>
    <row r="102" spans="1:50" ht="14.25" customHeight="1">
      <c r="A102" s="79"/>
      <c r="B102" s="79"/>
      <c r="C102" s="80"/>
      <c r="D102" s="80"/>
      <c r="E102" s="79"/>
      <c r="F102" s="79"/>
      <c r="G102" s="82" t="str">
        <f t="shared" si="0"/>
        <v/>
      </c>
      <c r="H102" s="82">
        <f t="shared" si="1"/>
        <v>0</v>
      </c>
      <c r="I102" s="82">
        <f t="shared" si="2"/>
        <v>0</v>
      </c>
      <c r="J102" s="82">
        <f t="shared" si="3"/>
        <v>0</v>
      </c>
      <c r="K102" s="82" t="str">
        <f t="shared" si="4"/>
        <v/>
      </c>
      <c r="L102" s="85"/>
      <c r="M102" s="84"/>
      <c r="N102" s="85"/>
      <c r="O102" s="79"/>
      <c r="P102" s="85"/>
      <c r="Q102" s="79"/>
      <c r="R102" s="86" t="str">
        <f t="shared" si="5"/>
        <v/>
      </c>
      <c r="S102" s="87"/>
      <c r="T102" s="88"/>
      <c r="U102" s="278" t="str">
        <f t="shared" si="6"/>
        <v/>
      </c>
      <c r="V102" s="278" t="str">
        <f t="shared" si="7"/>
        <v/>
      </c>
      <c r="W102" s="278" t="e">
        <f t="shared" si="8"/>
        <v>#VALUE!</v>
      </c>
      <c r="X102" s="223" t="str">
        <f t="shared" si="9"/>
        <v/>
      </c>
      <c r="Y102" s="90" t="str">
        <f t="shared" si="10"/>
        <v/>
      </c>
      <c r="Z102" s="91" t="str">
        <f t="shared" si="11"/>
        <v/>
      </c>
      <c r="AA102" s="92" t="str">
        <f t="shared" si="12"/>
        <v/>
      </c>
      <c r="AB102" s="93" t="str">
        <f t="shared" si="13"/>
        <v/>
      </c>
      <c r="AC102" s="93" t="str">
        <f t="shared" si="14"/>
        <v/>
      </c>
      <c r="AD102" s="94" t="str">
        <f t="shared" si="15"/>
        <v/>
      </c>
      <c r="AE102" s="95">
        <f t="shared" si="16"/>
        <v>0</v>
      </c>
      <c r="AF102" s="96">
        <f t="shared" si="17"/>
        <v>0</v>
      </c>
      <c r="AG102" s="84"/>
      <c r="AH102" s="86" t="str">
        <f t="shared" si="18"/>
        <v/>
      </c>
      <c r="AI102" s="79"/>
      <c r="AJ102" s="85"/>
      <c r="AK102" s="79"/>
      <c r="AL102" s="79"/>
      <c r="AM102" s="86" t="str">
        <f t="shared" si="19"/>
        <v/>
      </c>
      <c r="AN102" s="97"/>
      <c r="AO102" s="88"/>
      <c r="AP102" s="98" t="str">
        <f t="shared" si="20"/>
        <v/>
      </c>
      <c r="AQ102" s="90" t="str">
        <f t="shared" si="21"/>
        <v/>
      </c>
      <c r="AR102" s="91" t="str">
        <f t="shared" si="22"/>
        <v/>
      </c>
      <c r="AS102" s="92" t="str">
        <f t="shared" si="23"/>
        <v/>
      </c>
      <c r="AT102" s="93" t="str">
        <f t="shared" si="24"/>
        <v/>
      </c>
      <c r="AU102" s="93" t="str">
        <f t="shared" si="25"/>
        <v/>
      </c>
      <c r="AV102" s="279" t="str">
        <f t="shared" si="26"/>
        <v/>
      </c>
      <c r="AW102" s="94" t="str">
        <f t="shared" si="27"/>
        <v/>
      </c>
      <c r="AX102" s="99" t="str">
        <f>+IF(A102="","",IF(F102="",70,VLOOKUP(L102,Hoja2!A:D,4,0)))</f>
        <v/>
      </c>
    </row>
    <row r="103" spans="1:50" ht="14.25" customHeight="1">
      <c r="A103" s="79"/>
      <c r="B103" s="79"/>
      <c r="C103" s="80"/>
      <c r="D103" s="80"/>
      <c r="E103" s="79"/>
      <c r="F103" s="79"/>
      <c r="G103" s="82" t="str">
        <f t="shared" si="0"/>
        <v/>
      </c>
      <c r="H103" s="82">
        <f t="shared" si="1"/>
        <v>0</v>
      </c>
      <c r="I103" s="82">
        <f t="shared" si="2"/>
        <v>0</v>
      </c>
      <c r="J103" s="82">
        <f t="shared" si="3"/>
        <v>0</v>
      </c>
      <c r="K103" s="82" t="str">
        <f t="shared" si="4"/>
        <v/>
      </c>
      <c r="L103" s="85"/>
      <c r="M103" s="84"/>
      <c r="N103" s="85"/>
      <c r="O103" s="79"/>
      <c r="P103" s="85"/>
      <c r="Q103" s="79"/>
      <c r="R103" s="86" t="str">
        <f t="shared" si="5"/>
        <v/>
      </c>
      <c r="S103" s="87"/>
      <c r="T103" s="88"/>
      <c r="U103" s="278" t="str">
        <f t="shared" si="6"/>
        <v/>
      </c>
      <c r="V103" s="278" t="str">
        <f t="shared" si="7"/>
        <v/>
      </c>
      <c r="W103" s="278" t="e">
        <f t="shared" si="8"/>
        <v>#VALUE!</v>
      </c>
      <c r="X103" s="223" t="str">
        <f t="shared" si="9"/>
        <v/>
      </c>
      <c r="Y103" s="90" t="str">
        <f t="shared" si="10"/>
        <v/>
      </c>
      <c r="Z103" s="91" t="str">
        <f t="shared" si="11"/>
        <v/>
      </c>
      <c r="AA103" s="92" t="str">
        <f t="shared" si="12"/>
        <v/>
      </c>
      <c r="AB103" s="93" t="str">
        <f t="shared" si="13"/>
        <v/>
      </c>
      <c r="AC103" s="93" t="str">
        <f t="shared" si="14"/>
        <v/>
      </c>
      <c r="AD103" s="94" t="str">
        <f t="shared" si="15"/>
        <v/>
      </c>
      <c r="AE103" s="95">
        <f t="shared" si="16"/>
        <v>0</v>
      </c>
      <c r="AF103" s="96">
        <f t="shared" si="17"/>
        <v>0</v>
      </c>
      <c r="AG103" s="84"/>
      <c r="AH103" s="86" t="str">
        <f t="shared" si="18"/>
        <v/>
      </c>
      <c r="AI103" s="79"/>
      <c r="AJ103" s="85"/>
      <c r="AK103" s="79"/>
      <c r="AL103" s="79"/>
      <c r="AM103" s="86" t="str">
        <f t="shared" si="19"/>
        <v/>
      </c>
      <c r="AN103" s="97"/>
      <c r="AO103" s="88"/>
      <c r="AP103" s="98" t="str">
        <f t="shared" si="20"/>
        <v/>
      </c>
      <c r="AQ103" s="90" t="str">
        <f t="shared" si="21"/>
        <v/>
      </c>
      <c r="AR103" s="91" t="str">
        <f t="shared" si="22"/>
        <v/>
      </c>
      <c r="AS103" s="92" t="str">
        <f t="shared" si="23"/>
        <v/>
      </c>
      <c r="AT103" s="93" t="str">
        <f t="shared" si="24"/>
        <v/>
      </c>
      <c r="AU103" s="93" t="str">
        <f t="shared" si="25"/>
        <v/>
      </c>
      <c r="AV103" s="279" t="str">
        <f t="shared" si="26"/>
        <v/>
      </c>
      <c r="AW103" s="94" t="str">
        <f t="shared" si="27"/>
        <v/>
      </c>
      <c r="AX103" s="99" t="str">
        <f>+IF(A103="","",IF(F103="",70,VLOOKUP(L103,Hoja2!A:D,4,0)))</f>
        <v/>
      </c>
    </row>
    <row r="104" spans="1:50" ht="14.25" customHeight="1">
      <c r="A104" s="79"/>
      <c r="B104" s="79"/>
      <c r="C104" s="80"/>
      <c r="D104" s="80"/>
      <c r="E104" s="79"/>
      <c r="F104" s="79"/>
      <c r="G104" s="82" t="str">
        <f t="shared" si="0"/>
        <v/>
      </c>
      <c r="H104" s="82">
        <f t="shared" si="1"/>
        <v>0</v>
      </c>
      <c r="I104" s="82">
        <f t="shared" si="2"/>
        <v>0</v>
      </c>
      <c r="J104" s="82">
        <f t="shared" si="3"/>
        <v>0</v>
      </c>
      <c r="K104" s="82" t="str">
        <f t="shared" si="4"/>
        <v/>
      </c>
      <c r="L104" s="85"/>
      <c r="M104" s="84"/>
      <c r="N104" s="85"/>
      <c r="O104" s="79"/>
      <c r="P104" s="85"/>
      <c r="Q104" s="79"/>
      <c r="R104" s="86" t="str">
        <f t="shared" si="5"/>
        <v/>
      </c>
      <c r="S104" s="87"/>
      <c r="T104" s="88"/>
      <c r="U104" s="278" t="str">
        <f t="shared" si="6"/>
        <v/>
      </c>
      <c r="V104" s="278" t="str">
        <f t="shared" si="7"/>
        <v/>
      </c>
      <c r="W104" s="278" t="e">
        <f t="shared" si="8"/>
        <v>#VALUE!</v>
      </c>
      <c r="X104" s="223" t="str">
        <f t="shared" si="9"/>
        <v/>
      </c>
      <c r="Y104" s="90" t="str">
        <f t="shared" si="10"/>
        <v/>
      </c>
      <c r="Z104" s="91" t="str">
        <f t="shared" si="11"/>
        <v/>
      </c>
      <c r="AA104" s="92" t="str">
        <f t="shared" si="12"/>
        <v/>
      </c>
      <c r="AB104" s="93" t="str">
        <f t="shared" si="13"/>
        <v/>
      </c>
      <c r="AC104" s="93" t="str">
        <f t="shared" si="14"/>
        <v/>
      </c>
      <c r="AD104" s="94" t="str">
        <f t="shared" si="15"/>
        <v/>
      </c>
      <c r="AE104" s="95">
        <f t="shared" si="16"/>
        <v>0</v>
      </c>
      <c r="AF104" s="96">
        <f t="shared" si="17"/>
        <v>0</v>
      </c>
      <c r="AG104" s="84"/>
      <c r="AH104" s="86" t="str">
        <f t="shared" si="18"/>
        <v/>
      </c>
      <c r="AI104" s="79"/>
      <c r="AJ104" s="85"/>
      <c r="AK104" s="79"/>
      <c r="AL104" s="79"/>
      <c r="AM104" s="86" t="str">
        <f t="shared" si="19"/>
        <v/>
      </c>
      <c r="AN104" s="97"/>
      <c r="AO104" s="88"/>
      <c r="AP104" s="98" t="str">
        <f t="shared" si="20"/>
        <v/>
      </c>
      <c r="AQ104" s="90" t="str">
        <f t="shared" si="21"/>
        <v/>
      </c>
      <c r="AR104" s="91" t="str">
        <f t="shared" si="22"/>
        <v/>
      </c>
      <c r="AS104" s="92" t="str">
        <f t="shared" si="23"/>
        <v/>
      </c>
      <c r="AT104" s="93" t="str">
        <f t="shared" si="24"/>
        <v/>
      </c>
      <c r="AU104" s="93" t="str">
        <f t="shared" si="25"/>
        <v/>
      </c>
      <c r="AV104" s="279" t="str">
        <f t="shared" si="26"/>
        <v/>
      </c>
      <c r="AW104" s="94" t="str">
        <f t="shared" si="27"/>
        <v/>
      </c>
      <c r="AX104" s="99" t="str">
        <f>+IF(A104="","",IF(F104="",70,VLOOKUP(L104,Hoja2!A:D,4,0)))</f>
        <v/>
      </c>
    </row>
    <row r="105" spans="1:50" ht="14.25" customHeight="1">
      <c r="A105" s="79"/>
      <c r="B105" s="79"/>
      <c r="C105" s="80"/>
      <c r="D105" s="80"/>
      <c r="E105" s="79"/>
      <c r="F105" s="79"/>
      <c r="G105" s="82" t="str">
        <f t="shared" si="0"/>
        <v/>
      </c>
      <c r="H105" s="82">
        <f t="shared" si="1"/>
        <v>0</v>
      </c>
      <c r="I105" s="82">
        <f t="shared" si="2"/>
        <v>0</v>
      </c>
      <c r="J105" s="82">
        <f t="shared" si="3"/>
        <v>0</v>
      </c>
      <c r="K105" s="82" t="str">
        <f t="shared" si="4"/>
        <v/>
      </c>
      <c r="L105" s="85"/>
      <c r="M105" s="84"/>
      <c r="N105" s="85"/>
      <c r="O105" s="79"/>
      <c r="P105" s="85"/>
      <c r="Q105" s="79"/>
      <c r="R105" s="86" t="str">
        <f t="shared" si="5"/>
        <v/>
      </c>
      <c r="S105" s="87"/>
      <c r="T105" s="88"/>
      <c r="U105" s="278" t="str">
        <f t="shared" si="6"/>
        <v/>
      </c>
      <c r="V105" s="278" t="str">
        <f t="shared" si="7"/>
        <v/>
      </c>
      <c r="W105" s="278" t="e">
        <f t="shared" si="8"/>
        <v>#VALUE!</v>
      </c>
      <c r="X105" s="223" t="str">
        <f t="shared" si="9"/>
        <v/>
      </c>
      <c r="Y105" s="90" t="str">
        <f t="shared" si="10"/>
        <v/>
      </c>
      <c r="Z105" s="91" t="str">
        <f t="shared" si="11"/>
        <v/>
      </c>
      <c r="AA105" s="92" t="str">
        <f t="shared" si="12"/>
        <v/>
      </c>
      <c r="AB105" s="93" t="str">
        <f t="shared" si="13"/>
        <v/>
      </c>
      <c r="AC105" s="93" t="str">
        <f t="shared" si="14"/>
        <v/>
      </c>
      <c r="AD105" s="94" t="str">
        <f t="shared" si="15"/>
        <v/>
      </c>
      <c r="AE105" s="95">
        <f t="shared" si="16"/>
        <v>0</v>
      </c>
      <c r="AF105" s="96">
        <f t="shared" si="17"/>
        <v>0</v>
      </c>
      <c r="AG105" s="84"/>
      <c r="AH105" s="86" t="str">
        <f t="shared" si="18"/>
        <v/>
      </c>
      <c r="AI105" s="79"/>
      <c r="AJ105" s="85"/>
      <c r="AK105" s="79"/>
      <c r="AL105" s="79"/>
      <c r="AM105" s="86" t="str">
        <f t="shared" si="19"/>
        <v/>
      </c>
      <c r="AN105" s="97"/>
      <c r="AO105" s="88"/>
      <c r="AP105" s="98" t="str">
        <f t="shared" si="20"/>
        <v/>
      </c>
      <c r="AQ105" s="90" t="str">
        <f t="shared" si="21"/>
        <v/>
      </c>
      <c r="AR105" s="91" t="str">
        <f t="shared" si="22"/>
        <v/>
      </c>
      <c r="AS105" s="92" t="str">
        <f t="shared" si="23"/>
        <v/>
      </c>
      <c r="AT105" s="93" t="str">
        <f t="shared" si="24"/>
        <v/>
      </c>
      <c r="AU105" s="93" t="str">
        <f t="shared" si="25"/>
        <v/>
      </c>
      <c r="AV105" s="279" t="str">
        <f t="shared" si="26"/>
        <v/>
      </c>
      <c r="AW105" s="94" t="str">
        <f t="shared" si="27"/>
        <v/>
      </c>
      <c r="AX105" s="99" t="str">
        <f>+IF(A105="","",IF(F105="",70,VLOOKUP(L105,Hoja2!A:D,4,0)))</f>
        <v/>
      </c>
    </row>
    <row r="106" spans="1:50" ht="14.25" customHeight="1">
      <c r="A106" s="79"/>
      <c r="B106" s="79"/>
      <c r="C106" s="80"/>
      <c r="D106" s="80"/>
      <c r="E106" s="79"/>
      <c r="F106" s="79"/>
      <c r="G106" s="82" t="str">
        <f t="shared" si="0"/>
        <v/>
      </c>
      <c r="H106" s="82">
        <f t="shared" si="1"/>
        <v>0</v>
      </c>
      <c r="I106" s="82">
        <f t="shared" si="2"/>
        <v>0</v>
      </c>
      <c r="J106" s="82">
        <f t="shared" si="3"/>
        <v>0</v>
      </c>
      <c r="K106" s="82" t="str">
        <f t="shared" si="4"/>
        <v/>
      </c>
      <c r="L106" s="85"/>
      <c r="M106" s="84"/>
      <c r="N106" s="85"/>
      <c r="O106" s="79"/>
      <c r="P106" s="85"/>
      <c r="Q106" s="79"/>
      <c r="R106" s="86" t="str">
        <f t="shared" si="5"/>
        <v/>
      </c>
      <c r="S106" s="87"/>
      <c r="T106" s="88"/>
      <c r="U106" s="278" t="str">
        <f t="shared" si="6"/>
        <v/>
      </c>
      <c r="V106" s="278" t="str">
        <f t="shared" si="7"/>
        <v/>
      </c>
      <c r="W106" s="278" t="e">
        <f t="shared" si="8"/>
        <v>#VALUE!</v>
      </c>
      <c r="X106" s="223" t="str">
        <f t="shared" si="9"/>
        <v/>
      </c>
      <c r="Y106" s="90" t="str">
        <f t="shared" si="10"/>
        <v/>
      </c>
      <c r="Z106" s="91" t="str">
        <f t="shared" si="11"/>
        <v/>
      </c>
      <c r="AA106" s="92" t="str">
        <f t="shared" si="12"/>
        <v/>
      </c>
      <c r="AB106" s="93" t="str">
        <f t="shared" si="13"/>
        <v/>
      </c>
      <c r="AC106" s="93" t="str">
        <f t="shared" si="14"/>
        <v/>
      </c>
      <c r="AD106" s="94" t="str">
        <f t="shared" si="15"/>
        <v/>
      </c>
      <c r="AE106" s="95">
        <f t="shared" si="16"/>
        <v>0</v>
      </c>
      <c r="AF106" s="96">
        <f t="shared" si="17"/>
        <v>0</v>
      </c>
      <c r="AG106" s="84"/>
      <c r="AH106" s="86" t="str">
        <f t="shared" si="18"/>
        <v/>
      </c>
      <c r="AI106" s="79"/>
      <c r="AJ106" s="85"/>
      <c r="AK106" s="79"/>
      <c r="AL106" s="79"/>
      <c r="AM106" s="86" t="str">
        <f t="shared" si="19"/>
        <v/>
      </c>
      <c r="AN106" s="97"/>
      <c r="AO106" s="88"/>
      <c r="AP106" s="98" t="str">
        <f t="shared" si="20"/>
        <v/>
      </c>
      <c r="AQ106" s="90" t="str">
        <f t="shared" si="21"/>
        <v/>
      </c>
      <c r="AR106" s="91" t="str">
        <f t="shared" si="22"/>
        <v/>
      </c>
      <c r="AS106" s="92" t="str">
        <f t="shared" si="23"/>
        <v/>
      </c>
      <c r="AT106" s="93" t="str">
        <f t="shared" si="24"/>
        <v/>
      </c>
      <c r="AU106" s="93" t="str">
        <f t="shared" si="25"/>
        <v/>
      </c>
      <c r="AV106" s="279" t="str">
        <f t="shared" si="26"/>
        <v/>
      </c>
      <c r="AW106" s="94" t="str">
        <f t="shared" si="27"/>
        <v/>
      </c>
      <c r="AX106" s="99" t="str">
        <f>+IF(A106="","",IF(F106="",70,VLOOKUP(L106,Hoja2!A:D,4,0)))</f>
        <v/>
      </c>
    </row>
    <row r="107" spans="1:50" ht="14.25" customHeight="1">
      <c r="A107" s="79"/>
      <c r="B107" s="79"/>
      <c r="C107" s="80"/>
      <c r="D107" s="80"/>
      <c r="E107" s="79"/>
      <c r="F107" s="79"/>
      <c r="G107" s="82" t="str">
        <f t="shared" si="0"/>
        <v/>
      </c>
      <c r="H107" s="82">
        <f t="shared" si="1"/>
        <v>0</v>
      </c>
      <c r="I107" s="82">
        <f t="shared" si="2"/>
        <v>0</v>
      </c>
      <c r="J107" s="82">
        <f t="shared" si="3"/>
        <v>0</v>
      </c>
      <c r="K107" s="82" t="str">
        <f t="shared" si="4"/>
        <v/>
      </c>
      <c r="L107" s="85"/>
      <c r="M107" s="84"/>
      <c r="N107" s="85"/>
      <c r="O107" s="79"/>
      <c r="P107" s="85"/>
      <c r="Q107" s="79"/>
      <c r="R107" s="86" t="str">
        <f t="shared" si="5"/>
        <v/>
      </c>
      <c r="S107" s="87"/>
      <c r="T107" s="88"/>
      <c r="U107" s="278" t="str">
        <f t="shared" si="6"/>
        <v/>
      </c>
      <c r="V107" s="278" t="str">
        <f t="shared" si="7"/>
        <v/>
      </c>
      <c r="W107" s="278" t="e">
        <f t="shared" si="8"/>
        <v>#VALUE!</v>
      </c>
      <c r="X107" s="223" t="str">
        <f t="shared" si="9"/>
        <v/>
      </c>
      <c r="Y107" s="90" t="str">
        <f t="shared" si="10"/>
        <v/>
      </c>
      <c r="Z107" s="91" t="str">
        <f t="shared" si="11"/>
        <v/>
      </c>
      <c r="AA107" s="92" t="str">
        <f t="shared" si="12"/>
        <v/>
      </c>
      <c r="AB107" s="93" t="str">
        <f t="shared" si="13"/>
        <v/>
      </c>
      <c r="AC107" s="93" t="str">
        <f t="shared" si="14"/>
        <v/>
      </c>
      <c r="AD107" s="94" t="str">
        <f t="shared" si="15"/>
        <v/>
      </c>
      <c r="AE107" s="95">
        <f t="shared" si="16"/>
        <v>0</v>
      </c>
      <c r="AF107" s="96">
        <f t="shared" si="17"/>
        <v>0</v>
      </c>
      <c r="AG107" s="84"/>
      <c r="AH107" s="86" t="str">
        <f t="shared" si="18"/>
        <v/>
      </c>
      <c r="AI107" s="79"/>
      <c r="AJ107" s="85"/>
      <c r="AK107" s="79"/>
      <c r="AL107" s="79"/>
      <c r="AM107" s="86" t="str">
        <f t="shared" si="19"/>
        <v/>
      </c>
      <c r="AN107" s="97"/>
      <c r="AO107" s="88"/>
      <c r="AP107" s="98" t="str">
        <f t="shared" si="20"/>
        <v/>
      </c>
      <c r="AQ107" s="90" t="str">
        <f t="shared" si="21"/>
        <v/>
      </c>
      <c r="AR107" s="91" t="str">
        <f t="shared" si="22"/>
        <v/>
      </c>
      <c r="AS107" s="92" t="str">
        <f t="shared" si="23"/>
        <v/>
      </c>
      <c r="AT107" s="93" t="str">
        <f t="shared" si="24"/>
        <v/>
      </c>
      <c r="AU107" s="93" t="str">
        <f t="shared" si="25"/>
        <v/>
      </c>
      <c r="AV107" s="279" t="str">
        <f t="shared" si="26"/>
        <v/>
      </c>
      <c r="AW107" s="94" t="str">
        <f t="shared" si="27"/>
        <v/>
      </c>
      <c r="AX107" s="99" t="str">
        <f>+IF(A107="","",IF(F107="",70,VLOOKUP(L107,Hoja2!A:D,4,0)))</f>
        <v/>
      </c>
    </row>
    <row r="108" spans="1:50" ht="14.25" customHeight="1">
      <c r="A108" s="79"/>
      <c r="B108" s="79"/>
      <c r="C108" s="80"/>
      <c r="D108" s="80"/>
      <c r="E108" s="79"/>
      <c r="F108" s="79"/>
      <c r="G108" s="82" t="str">
        <f t="shared" si="0"/>
        <v/>
      </c>
      <c r="H108" s="82">
        <f t="shared" si="1"/>
        <v>0</v>
      </c>
      <c r="I108" s="82">
        <f t="shared" si="2"/>
        <v>0</v>
      </c>
      <c r="J108" s="82">
        <f t="shared" si="3"/>
        <v>0</v>
      </c>
      <c r="K108" s="82" t="str">
        <f t="shared" si="4"/>
        <v/>
      </c>
      <c r="L108" s="85"/>
      <c r="M108" s="84"/>
      <c r="N108" s="85"/>
      <c r="O108" s="79"/>
      <c r="P108" s="85"/>
      <c r="Q108" s="79"/>
      <c r="R108" s="86" t="str">
        <f t="shared" si="5"/>
        <v/>
      </c>
      <c r="S108" s="87"/>
      <c r="T108" s="88"/>
      <c r="U108" s="278" t="str">
        <f t="shared" si="6"/>
        <v/>
      </c>
      <c r="V108" s="278" t="str">
        <f t="shared" si="7"/>
        <v/>
      </c>
      <c r="W108" s="278" t="e">
        <f t="shared" si="8"/>
        <v>#VALUE!</v>
      </c>
      <c r="X108" s="223" t="str">
        <f t="shared" si="9"/>
        <v/>
      </c>
      <c r="Y108" s="90" t="str">
        <f t="shared" si="10"/>
        <v/>
      </c>
      <c r="Z108" s="91" t="str">
        <f t="shared" si="11"/>
        <v/>
      </c>
      <c r="AA108" s="92" t="str">
        <f t="shared" si="12"/>
        <v/>
      </c>
      <c r="AB108" s="93" t="str">
        <f t="shared" si="13"/>
        <v/>
      </c>
      <c r="AC108" s="93" t="str">
        <f t="shared" si="14"/>
        <v/>
      </c>
      <c r="AD108" s="94" t="str">
        <f t="shared" si="15"/>
        <v/>
      </c>
      <c r="AE108" s="95">
        <f t="shared" si="16"/>
        <v>0</v>
      </c>
      <c r="AF108" s="96">
        <f t="shared" si="17"/>
        <v>0</v>
      </c>
      <c r="AG108" s="84"/>
      <c r="AH108" s="86" t="str">
        <f t="shared" si="18"/>
        <v/>
      </c>
      <c r="AI108" s="79"/>
      <c r="AJ108" s="85"/>
      <c r="AK108" s="79"/>
      <c r="AL108" s="79"/>
      <c r="AM108" s="86" t="str">
        <f t="shared" si="19"/>
        <v/>
      </c>
      <c r="AN108" s="97"/>
      <c r="AO108" s="88"/>
      <c r="AP108" s="98" t="str">
        <f t="shared" si="20"/>
        <v/>
      </c>
      <c r="AQ108" s="90" t="str">
        <f t="shared" si="21"/>
        <v/>
      </c>
      <c r="AR108" s="91" t="str">
        <f t="shared" si="22"/>
        <v/>
      </c>
      <c r="AS108" s="92" t="str">
        <f t="shared" si="23"/>
        <v/>
      </c>
      <c r="AT108" s="93" t="str">
        <f t="shared" si="24"/>
        <v/>
      </c>
      <c r="AU108" s="93" t="str">
        <f t="shared" si="25"/>
        <v/>
      </c>
      <c r="AV108" s="279" t="str">
        <f t="shared" si="26"/>
        <v/>
      </c>
      <c r="AW108" s="94" t="str">
        <f t="shared" si="27"/>
        <v/>
      </c>
      <c r="AX108" s="99" t="str">
        <f>+IF(A108="","",IF(F108="",70,VLOOKUP(L108,Hoja2!A:D,4,0)))</f>
        <v/>
      </c>
    </row>
    <row r="109" spans="1:50" ht="14.25" customHeight="1">
      <c r="A109" s="79"/>
      <c r="B109" s="79"/>
      <c r="C109" s="80"/>
      <c r="D109" s="80"/>
      <c r="E109" s="79"/>
      <c r="F109" s="79"/>
      <c r="G109" s="82" t="str">
        <f t="shared" si="0"/>
        <v/>
      </c>
      <c r="H109" s="82">
        <f t="shared" si="1"/>
        <v>0</v>
      </c>
      <c r="I109" s="82">
        <f t="shared" si="2"/>
        <v>0</v>
      </c>
      <c r="J109" s="82">
        <f t="shared" si="3"/>
        <v>0</v>
      </c>
      <c r="K109" s="82" t="str">
        <f t="shared" si="4"/>
        <v/>
      </c>
      <c r="L109" s="85"/>
      <c r="M109" s="84"/>
      <c r="N109" s="85"/>
      <c r="O109" s="79"/>
      <c r="P109" s="85"/>
      <c r="Q109" s="79"/>
      <c r="R109" s="86" t="str">
        <f t="shared" si="5"/>
        <v/>
      </c>
      <c r="S109" s="87"/>
      <c r="T109" s="88"/>
      <c r="U109" s="278" t="str">
        <f t="shared" si="6"/>
        <v/>
      </c>
      <c r="V109" s="278" t="str">
        <f t="shared" si="7"/>
        <v/>
      </c>
      <c r="W109" s="278" t="e">
        <f t="shared" si="8"/>
        <v>#VALUE!</v>
      </c>
      <c r="X109" s="223" t="str">
        <f t="shared" si="9"/>
        <v/>
      </c>
      <c r="Y109" s="90" t="str">
        <f t="shared" si="10"/>
        <v/>
      </c>
      <c r="Z109" s="91" t="str">
        <f t="shared" si="11"/>
        <v/>
      </c>
      <c r="AA109" s="92" t="str">
        <f t="shared" si="12"/>
        <v/>
      </c>
      <c r="AB109" s="93" t="str">
        <f t="shared" si="13"/>
        <v/>
      </c>
      <c r="AC109" s="93" t="str">
        <f t="shared" si="14"/>
        <v/>
      </c>
      <c r="AD109" s="94" t="str">
        <f t="shared" si="15"/>
        <v/>
      </c>
      <c r="AE109" s="95">
        <f t="shared" si="16"/>
        <v>0</v>
      </c>
      <c r="AF109" s="96">
        <f t="shared" si="17"/>
        <v>0</v>
      </c>
      <c r="AG109" s="84"/>
      <c r="AH109" s="86" t="str">
        <f t="shared" si="18"/>
        <v/>
      </c>
      <c r="AI109" s="79"/>
      <c r="AJ109" s="85"/>
      <c r="AK109" s="79"/>
      <c r="AL109" s="79"/>
      <c r="AM109" s="86" t="str">
        <f t="shared" si="19"/>
        <v/>
      </c>
      <c r="AN109" s="97"/>
      <c r="AO109" s="88"/>
      <c r="AP109" s="98" t="str">
        <f t="shared" si="20"/>
        <v/>
      </c>
      <c r="AQ109" s="90" t="str">
        <f t="shared" si="21"/>
        <v/>
      </c>
      <c r="AR109" s="91" t="str">
        <f t="shared" si="22"/>
        <v/>
      </c>
      <c r="AS109" s="92" t="str">
        <f t="shared" si="23"/>
        <v/>
      </c>
      <c r="AT109" s="93" t="str">
        <f t="shared" si="24"/>
        <v/>
      </c>
      <c r="AU109" s="93" t="str">
        <f t="shared" si="25"/>
        <v/>
      </c>
      <c r="AV109" s="279" t="str">
        <f t="shared" si="26"/>
        <v/>
      </c>
      <c r="AW109" s="94" t="str">
        <f t="shared" si="27"/>
        <v/>
      </c>
      <c r="AX109" s="99" t="str">
        <f>+IF(A109="","",IF(F109="",70,VLOOKUP(L109,Hoja2!A:D,4,0)))</f>
        <v/>
      </c>
    </row>
    <row r="110" spans="1:50" ht="14.25" customHeight="1">
      <c r="A110" s="79"/>
      <c r="B110" s="79"/>
      <c r="C110" s="80"/>
      <c r="D110" s="80"/>
      <c r="E110" s="79"/>
      <c r="F110" s="79"/>
      <c r="G110" s="82" t="str">
        <f t="shared" si="0"/>
        <v/>
      </c>
      <c r="H110" s="82">
        <f t="shared" si="1"/>
        <v>0</v>
      </c>
      <c r="I110" s="82">
        <f t="shared" si="2"/>
        <v>0</v>
      </c>
      <c r="J110" s="82">
        <f t="shared" si="3"/>
        <v>0</v>
      </c>
      <c r="K110" s="82" t="str">
        <f t="shared" si="4"/>
        <v/>
      </c>
      <c r="L110" s="85"/>
      <c r="M110" s="84"/>
      <c r="N110" s="85"/>
      <c r="O110" s="79"/>
      <c r="P110" s="85"/>
      <c r="Q110" s="79"/>
      <c r="R110" s="86" t="str">
        <f t="shared" si="5"/>
        <v/>
      </c>
      <c r="S110" s="87"/>
      <c r="T110" s="88"/>
      <c r="U110" s="278" t="str">
        <f t="shared" si="6"/>
        <v/>
      </c>
      <c r="V110" s="278" t="str">
        <f t="shared" si="7"/>
        <v/>
      </c>
      <c r="W110" s="278" t="e">
        <f t="shared" si="8"/>
        <v>#VALUE!</v>
      </c>
      <c r="X110" s="223" t="str">
        <f t="shared" si="9"/>
        <v/>
      </c>
      <c r="Y110" s="90" t="str">
        <f t="shared" si="10"/>
        <v/>
      </c>
      <c r="Z110" s="91" t="str">
        <f t="shared" si="11"/>
        <v/>
      </c>
      <c r="AA110" s="92" t="str">
        <f t="shared" si="12"/>
        <v/>
      </c>
      <c r="AB110" s="93" t="str">
        <f t="shared" si="13"/>
        <v/>
      </c>
      <c r="AC110" s="93" t="str">
        <f t="shared" si="14"/>
        <v/>
      </c>
      <c r="AD110" s="94" t="str">
        <f t="shared" si="15"/>
        <v/>
      </c>
      <c r="AE110" s="95">
        <f t="shared" si="16"/>
        <v>0</v>
      </c>
      <c r="AF110" s="96">
        <f t="shared" si="17"/>
        <v>0</v>
      </c>
      <c r="AG110" s="84"/>
      <c r="AH110" s="86" t="str">
        <f t="shared" si="18"/>
        <v/>
      </c>
      <c r="AI110" s="79"/>
      <c r="AJ110" s="85"/>
      <c r="AK110" s="79"/>
      <c r="AL110" s="79"/>
      <c r="AM110" s="86" t="str">
        <f t="shared" si="19"/>
        <v/>
      </c>
      <c r="AN110" s="97"/>
      <c r="AO110" s="88"/>
      <c r="AP110" s="98" t="str">
        <f t="shared" si="20"/>
        <v/>
      </c>
      <c r="AQ110" s="90" t="str">
        <f t="shared" si="21"/>
        <v/>
      </c>
      <c r="AR110" s="91" t="str">
        <f t="shared" si="22"/>
        <v/>
      </c>
      <c r="AS110" s="92" t="str">
        <f t="shared" si="23"/>
        <v/>
      </c>
      <c r="AT110" s="93" t="str">
        <f t="shared" si="24"/>
        <v/>
      </c>
      <c r="AU110" s="93" t="str">
        <f t="shared" si="25"/>
        <v/>
      </c>
      <c r="AV110" s="279" t="str">
        <f t="shared" si="26"/>
        <v/>
      </c>
      <c r="AW110" s="94" t="str">
        <f t="shared" si="27"/>
        <v/>
      </c>
      <c r="AX110" s="99" t="str">
        <f>+IF(A110="","",IF(F110="",70,VLOOKUP(L110,Hoja2!A:D,4,0)))</f>
        <v/>
      </c>
    </row>
    <row r="111" spans="1:50" ht="14.25" customHeight="1">
      <c r="A111" s="79"/>
      <c r="B111" s="79"/>
      <c r="C111" s="80"/>
      <c r="D111" s="80"/>
      <c r="E111" s="79"/>
      <c r="F111" s="79"/>
      <c r="G111" s="82" t="str">
        <f t="shared" si="0"/>
        <v/>
      </c>
      <c r="H111" s="82">
        <f t="shared" si="1"/>
        <v>0</v>
      </c>
      <c r="I111" s="82">
        <f t="shared" si="2"/>
        <v>0</v>
      </c>
      <c r="J111" s="82">
        <f t="shared" si="3"/>
        <v>0</v>
      </c>
      <c r="K111" s="82" t="str">
        <f t="shared" si="4"/>
        <v/>
      </c>
      <c r="L111" s="85"/>
      <c r="M111" s="84"/>
      <c r="N111" s="85"/>
      <c r="O111" s="79"/>
      <c r="P111" s="85"/>
      <c r="Q111" s="79"/>
      <c r="R111" s="86" t="str">
        <f t="shared" si="5"/>
        <v/>
      </c>
      <c r="S111" s="87"/>
      <c r="T111" s="88"/>
      <c r="U111" s="278" t="str">
        <f t="shared" si="6"/>
        <v/>
      </c>
      <c r="V111" s="278" t="str">
        <f t="shared" si="7"/>
        <v/>
      </c>
      <c r="W111" s="278" t="e">
        <f t="shared" si="8"/>
        <v>#VALUE!</v>
      </c>
      <c r="X111" s="223" t="str">
        <f t="shared" si="9"/>
        <v/>
      </c>
      <c r="Y111" s="90" t="str">
        <f t="shared" si="10"/>
        <v/>
      </c>
      <c r="Z111" s="91" t="str">
        <f t="shared" si="11"/>
        <v/>
      </c>
      <c r="AA111" s="92" t="str">
        <f t="shared" si="12"/>
        <v/>
      </c>
      <c r="AB111" s="93" t="str">
        <f t="shared" si="13"/>
        <v/>
      </c>
      <c r="AC111" s="93" t="str">
        <f t="shared" si="14"/>
        <v/>
      </c>
      <c r="AD111" s="94" t="str">
        <f t="shared" si="15"/>
        <v/>
      </c>
      <c r="AE111" s="95">
        <f t="shared" si="16"/>
        <v>0</v>
      </c>
      <c r="AF111" s="96">
        <f t="shared" si="17"/>
        <v>0</v>
      </c>
      <c r="AG111" s="84"/>
      <c r="AH111" s="86" t="str">
        <f t="shared" si="18"/>
        <v/>
      </c>
      <c r="AI111" s="79"/>
      <c r="AJ111" s="85"/>
      <c r="AK111" s="79"/>
      <c r="AL111" s="79"/>
      <c r="AM111" s="86" t="str">
        <f t="shared" si="19"/>
        <v/>
      </c>
      <c r="AN111" s="97"/>
      <c r="AO111" s="88"/>
      <c r="AP111" s="98" t="str">
        <f t="shared" si="20"/>
        <v/>
      </c>
      <c r="AQ111" s="90" t="str">
        <f t="shared" si="21"/>
        <v/>
      </c>
      <c r="AR111" s="91" t="str">
        <f t="shared" si="22"/>
        <v/>
      </c>
      <c r="AS111" s="92" t="str">
        <f t="shared" si="23"/>
        <v/>
      </c>
      <c r="AT111" s="93" t="str">
        <f t="shared" si="24"/>
        <v/>
      </c>
      <c r="AU111" s="93" t="str">
        <f t="shared" si="25"/>
        <v/>
      </c>
      <c r="AV111" s="279" t="str">
        <f t="shared" si="26"/>
        <v/>
      </c>
      <c r="AW111" s="94" t="str">
        <f t="shared" si="27"/>
        <v/>
      </c>
      <c r="AX111" s="99" t="str">
        <f>+IF(A111="","",IF(F111="",70,VLOOKUP(L111,Hoja2!A:D,4,0)))</f>
        <v/>
      </c>
    </row>
    <row r="112" spans="1:50" ht="14.25" customHeight="1">
      <c r="A112" s="79"/>
      <c r="B112" s="79"/>
      <c r="C112" s="80"/>
      <c r="D112" s="80"/>
      <c r="E112" s="79"/>
      <c r="F112" s="79"/>
      <c r="G112" s="82" t="str">
        <f t="shared" si="0"/>
        <v/>
      </c>
      <c r="H112" s="82">
        <f t="shared" si="1"/>
        <v>0</v>
      </c>
      <c r="I112" s="82">
        <f t="shared" si="2"/>
        <v>0</v>
      </c>
      <c r="J112" s="82">
        <f t="shared" si="3"/>
        <v>0</v>
      </c>
      <c r="K112" s="82" t="str">
        <f t="shared" si="4"/>
        <v/>
      </c>
      <c r="L112" s="85"/>
      <c r="M112" s="84"/>
      <c r="N112" s="85"/>
      <c r="O112" s="79"/>
      <c r="P112" s="85"/>
      <c r="Q112" s="79"/>
      <c r="R112" s="86" t="str">
        <f t="shared" si="5"/>
        <v/>
      </c>
      <c r="S112" s="87"/>
      <c r="T112" s="88"/>
      <c r="U112" s="278" t="str">
        <f t="shared" si="6"/>
        <v/>
      </c>
      <c r="V112" s="278" t="str">
        <f t="shared" si="7"/>
        <v/>
      </c>
      <c r="W112" s="278" t="e">
        <f t="shared" si="8"/>
        <v>#VALUE!</v>
      </c>
      <c r="X112" s="223" t="str">
        <f t="shared" si="9"/>
        <v/>
      </c>
      <c r="Y112" s="90" t="str">
        <f t="shared" si="10"/>
        <v/>
      </c>
      <c r="Z112" s="91" t="str">
        <f t="shared" si="11"/>
        <v/>
      </c>
      <c r="AA112" s="92" t="str">
        <f t="shared" si="12"/>
        <v/>
      </c>
      <c r="AB112" s="93" t="str">
        <f t="shared" si="13"/>
        <v/>
      </c>
      <c r="AC112" s="93" t="str">
        <f t="shared" si="14"/>
        <v/>
      </c>
      <c r="AD112" s="94" t="str">
        <f t="shared" si="15"/>
        <v/>
      </c>
      <c r="AE112" s="95">
        <f t="shared" si="16"/>
        <v>0</v>
      </c>
      <c r="AF112" s="96">
        <f t="shared" si="17"/>
        <v>0</v>
      </c>
      <c r="AG112" s="84"/>
      <c r="AH112" s="86" t="str">
        <f t="shared" si="18"/>
        <v/>
      </c>
      <c r="AI112" s="79"/>
      <c r="AJ112" s="85"/>
      <c r="AK112" s="79"/>
      <c r="AL112" s="79"/>
      <c r="AM112" s="86" t="str">
        <f t="shared" si="19"/>
        <v/>
      </c>
      <c r="AN112" s="97"/>
      <c r="AO112" s="88"/>
      <c r="AP112" s="98" t="str">
        <f t="shared" si="20"/>
        <v/>
      </c>
      <c r="AQ112" s="90" t="str">
        <f t="shared" si="21"/>
        <v/>
      </c>
      <c r="AR112" s="91" t="str">
        <f t="shared" si="22"/>
        <v/>
      </c>
      <c r="AS112" s="92" t="str">
        <f t="shared" si="23"/>
        <v/>
      </c>
      <c r="AT112" s="93" t="str">
        <f t="shared" si="24"/>
        <v/>
      </c>
      <c r="AU112" s="93" t="str">
        <f t="shared" si="25"/>
        <v/>
      </c>
      <c r="AV112" s="279" t="str">
        <f t="shared" si="26"/>
        <v/>
      </c>
      <c r="AW112" s="94" t="str">
        <f t="shared" si="27"/>
        <v/>
      </c>
      <c r="AX112" s="99" t="str">
        <f>+IF(A112="","",IF(F112="",70,VLOOKUP(L112,Hoja2!A:D,4,0)))</f>
        <v/>
      </c>
    </row>
    <row r="113" spans="1:50" ht="14.25" customHeight="1">
      <c r="A113" s="79"/>
      <c r="B113" s="79"/>
      <c r="C113" s="80"/>
      <c r="D113" s="80"/>
      <c r="E113" s="79"/>
      <c r="F113" s="79"/>
      <c r="G113" s="82" t="str">
        <f t="shared" si="0"/>
        <v/>
      </c>
      <c r="H113" s="82">
        <f t="shared" si="1"/>
        <v>0</v>
      </c>
      <c r="I113" s="82">
        <f t="shared" si="2"/>
        <v>0</v>
      </c>
      <c r="J113" s="82">
        <f t="shared" si="3"/>
        <v>0</v>
      </c>
      <c r="K113" s="82" t="str">
        <f t="shared" si="4"/>
        <v/>
      </c>
      <c r="L113" s="85"/>
      <c r="M113" s="84"/>
      <c r="N113" s="85"/>
      <c r="O113" s="79"/>
      <c r="P113" s="85"/>
      <c r="Q113" s="79"/>
      <c r="R113" s="86" t="str">
        <f t="shared" si="5"/>
        <v/>
      </c>
      <c r="S113" s="87"/>
      <c r="T113" s="88"/>
      <c r="U113" s="278" t="str">
        <f t="shared" si="6"/>
        <v/>
      </c>
      <c r="V113" s="278" t="str">
        <f t="shared" si="7"/>
        <v/>
      </c>
      <c r="W113" s="278" t="e">
        <f t="shared" si="8"/>
        <v>#VALUE!</v>
      </c>
      <c r="X113" s="223" t="str">
        <f t="shared" si="9"/>
        <v/>
      </c>
      <c r="Y113" s="90" t="str">
        <f t="shared" si="10"/>
        <v/>
      </c>
      <c r="Z113" s="91" t="str">
        <f t="shared" si="11"/>
        <v/>
      </c>
      <c r="AA113" s="92" t="str">
        <f t="shared" si="12"/>
        <v/>
      </c>
      <c r="AB113" s="93" t="str">
        <f t="shared" si="13"/>
        <v/>
      </c>
      <c r="AC113" s="93" t="str">
        <f t="shared" si="14"/>
        <v/>
      </c>
      <c r="AD113" s="94" t="str">
        <f t="shared" si="15"/>
        <v/>
      </c>
      <c r="AE113" s="95">
        <f t="shared" si="16"/>
        <v>0</v>
      </c>
      <c r="AF113" s="96">
        <f t="shared" si="17"/>
        <v>0</v>
      </c>
      <c r="AG113" s="84"/>
      <c r="AH113" s="86" t="str">
        <f t="shared" si="18"/>
        <v/>
      </c>
      <c r="AI113" s="79"/>
      <c r="AJ113" s="85"/>
      <c r="AK113" s="79"/>
      <c r="AL113" s="79"/>
      <c r="AM113" s="86" t="str">
        <f t="shared" si="19"/>
        <v/>
      </c>
      <c r="AN113" s="97"/>
      <c r="AO113" s="88"/>
      <c r="AP113" s="98" t="str">
        <f t="shared" si="20"/>
        <v/>
      </c>
      <c r="AQ113" s="90" t="str">
        <f t="shared" si="21"/>
        <v/>
      </c>
      <c r="AR113" s="91" t="str">
        <f t="shared" si="22"/>
        <v/>
      </c>
      <c r="AS113" s="92" t="str">
        <f t="shared" si="23"/>
        <v/>
      </c>
      <c r="AT113" s="93" t="str">
        <f t="shared" si="24"/>
        <v/>
      </c>
      <c r="AU113" s="93" t="str">
        <f t="shared" si="25"/>
        <v/>
      </c>
      <c r="AV113" s="279" t="str">
        <f t="shared" si="26"/>
        <v/>
      </c>
      <c r="AW113" s="94" t="str">
        <f t="shared" si="27"/>
        <v/>
      </c>
      <c r="AX113" s="99" t="str">
        <f>+IF(A113="","",IF(F113="",70,VLOOKUP(L113,Hoja2!A:D,4,0)))</f>
        <v/>
      </c>
    </row>
    <row r="114" spans="1:50" ht="14.25" customHeight="1">
      <c r="A114" s="79"/>
      <c r="B114" s="79"/>
      <c r="C114" s="80"/>
      <c r="D114" s="80"/>
      <c r="E114" s="79"/>
      <c r="F114" s="79"/>
      <c r="G114" s="82" t="str">
        <f t="shared" si="0"/>
        <v/>
      </c>
      <c r="H114" s="82">
        <f t="shared" si="1"/>
        <v>0</v>
      </c>
      <c r="I114" s="82">
        <f t="shared" si="2"/>
        <v>0</v>
      </c>
      <c r="J114" s="82">
        <f t="shared" si="3"/>
        <v>0</v>
      </c>
      <c r="K114" s="82" t="str">
        <f t="shared" si="4"/>
        <v/>
      </c>
      <c r="L114" s="85"/>
      <c r="M114" s="84"/>
      <c r="N114" s="85"/>
      <c r="O114" s="79"/>
      <c r="P114" s="85"/>
      <c r="Q114" s="79"/>
      <c r="R114" s="86" t="str">
        <f t="shared" si="5"/>
        <v/>
      </c>
      <c r="S114" s="87"/>
      <c r="T114" s="88"/>
      <c r="U114" s="278" t="str">
        <f t="shared" si="6"/>
        <v/>
      </c>
      <c r="V114" s="278" t="str">
        <f t="shared" si="7"/>
        <v/>
      </c>
      <c r="W114" s="278" t="e">
        <f t="shared" si="8"/>
        <v>#VALUE!</v>
      </c>
      <c r="X114" s="223" t="str">
        <f t="shared" si="9"/>
        <v/>
      </c>
      <c r="Y114" s="90" t="str">
        <f t="shared" si="10"/>
        <v/>
      </c>
      <c r="Z114" s="91" t="str">
        <f t="shared" si="11"/>
        <v/>
      </c>
      <c r="AA114" s="92" t="str">
        <f t="shared" si="12"/>
        <v/>
      </c>
      <c r="AB114" s="93" t="str">
        <f t="shared" si="13"/>
        <v/>
      </c>
      <c r="AC114" s="93" t="str">
        <f t="shared" si="14"/>
        <v/>
      </c>
      <c r="AD114" s="94" t="str">
        <f t="shared" si="15"/>
        <v/>
      </c>
      <c r="AE114" s="95">
        <f t="shared" si="16"/>
        <v>0</v>
      </c>
      <c r="AF114" s="96">
        <f t="shared" si="17"/>
        <v>0</v>
      </c>
      <c r="AG114" s="84"/>
      <c r="AH114" s="86" t="str">
        <f t="shared" si="18"/>
        <v/>
      </c>
      <c r="AI114" s="79"/>
      <c r="AJ114" s="85"/>
      <c r="AK114" s="79"/>
      <c r="AL114" s="79"/>
      <c r="AM114" s="86" t="str">
        <f t="shared" si="19"/>
        <v/>
      </c>
      <c r="AN114" s="97"/>
      <c r="AO114" s="88"/>
      <c r="AP114" s="98" t="str">
        <f t="shared" si="20"/>
        <v/>
      </c>
      <c r="AQ114" s="90" t="str">
        <f t="shared" si="21"/>
        <v/>
      </c>
      <c r="AR114" s="91" t="str">
        <f t="shared" si="22"/>
        <v/>
      </c>
      <c r="AS114" s="92" t="str">
        <f t="shared" si="23"/>
        <v/>
      </c>
      <c r="AT114" s="93" t="str">
        <f t="shared" si="24"/>
        <v/>
      </c>
      <c r="AU114" s="93" t="str">
        <f t="shared" si="25"/>
        <v/>
      </c>
      <c r="AV114" s="279" t="str">
        <f t="shared" si="26"/>
        <v/>
      </c>
      <c r="AW114" s="94" t="str">
        <f t="shared" si="27"/>
        <v/>
      </c>
      <c r="AX114" s="99" t="str">
        <f>+IF(A114="","",IF(F114="",70,VLOOKUP(L114,Hoja2!A:D,4,0)))</f>
        <v/>
      </c>
    </row>
    <row r="115" spans="1:50" ht="14.25" customHeight="1">
      <c r="A115" s="79"/>
      <c r="B115" s="79"/>
      <c r="C115" s="80"/>
      <c r="D115" s="80"/>
      <c r="E115" s="79"/>
      <c r="F115" s="79"/>
      <c r="G115" s="82" t="str">
        <f t="shared" si="0"/>
        <v/>
      </c>
      <c r="H115" s="82">
        <f t="shared" si="1"/>
        <v>0</v>
      </c>
      <c r="I115" s="82">
        <f t="shared" si="2"/>
        <v>0</v>
      </c>
      <c r="J115" s="82">
        <f t="shared" si="3"/>
        <v>0</v>
      </c>
      <c r="K115" s="82" t="str">
        <f t="shared" si="4"/>
        <v/>
      </c>
      <c r="L115" s="85"/>
      <c r="M115" s="84"/>
      <c r="N115" s="85"/>
      <c r="O115" s="79"/>
      <c r="P115" s="85"/>
      <c r="Q115" s="79"/>
      <c r="R115" s="86" t="str">
        <f t="shared" si="5"/>
        <v/>
      </c>
      <c r="S115" s="87"/>
      <c r="T115" s="88"/>
      <c r="U115" s="278" t="str">
        <f t="shared" si="6"/>
        <v/>
      </c>
      <c r="V115" s="278" t="str">
        <f t="shared" si="7"/>
        <v/>
      </c>
      <c r="W115" s="278" t="e">
        <f t="shared" si="8"/>
        <v>#VALUE!</v>
      </c>
      <c r="X115" s="223" t="str">
        <f t="shared" si="9"/>
        <v/>
      </c>
      <c r="Y115" s="90" t="str">
        <f t="shared" si="10"/>
        <v/>
      </c>
      <c r="Z115" s="91" t="str">
        <f t="shared" si="11"/>
        <v/>
      </c>
      <c r="AA115" s="92" t="str">
        <f t="shared" si="12"/>
        <v/>
      </c>
      <c r="AB115" s="93" t="str">
        <f t="shared" si="13"/>
        <v/>
      </c>
      <c r="AC115" s="93" t="str">
        <f t="shared" si="14"/>
        <v/>
      </c>
      <c r="AD115" s="94" t="str">
        <f t="shared" si="15"/>
        <v/>
      </c>
      <c r="AE115" s="95">
        <f t="shared" si="16"/>
        <v>0</v>
      </c>
      <c r="AF115" s="96">
        <f t="shared" si="17"/>
        <v>0</v>
      </c>
      <c r="AG115" s="84"/>
      <c r="AH115" s="86" t="str">
        <f t="shared" si="18"/>
        <v/>
      </c>
      <c r="AI115" s="79"/>
      <c r="AJ115" s="85"/>
      <c r="AK115" s="79"/>
      <c r="AL115" s="79"/>
      <c r="AM115" s="86" t="str">
        <f t="shared" si="19"/>
        <v/>
      </c>
      <c r="AN115" s="97"/>
      <c r="AO115" s="88"/>
      <c r="AP115" s="98" t="str">
        <f t="shared" si="20"/>
        <v/>
      </c>
      <c r="AQ115" s="90" t="str">
        <f t="shared" si="21"/>
        <v/>
      </c>
      <c r="AR115" s="91" t="str">
        <f t="shared" si="22"/>
        <v/>
      </c>
      <c r="AS115" s="92" t="str">
        <f t="shared" si="23"/>
        <v/>
      </c>
      <c r="AT115" s="93" t="str">
        <f t="shared" si="24"/>
        <v/>
      </c>
      <c r="AU115" s="93" t="str">
        <f t="shared" si="25"/>
        <v/>
      </c>
      <c r="AV115" s="279" t="str">
        <f t="shared" si="26"/>
        <v/>
      </c>
      <c r="AW115" s="94" t="str">
        <f t="shared" si="27"/>
        <v/>
      </c>
      <c r="AX115" s="99" t="str">
        <f>+IF(A115="","",IF(F115="",70,VLOOKUP(L115,Hoja2!A:D,4,0)))</f>
        <v/>
      </c>
    </row>
    <row r="116" spans="1:50" ht="14.25" customHeight="1">
      <c r="A116" s="79"/>
      <c r="B116" s="79"/>
      <c r="C116" s="80"/>
      <c r="D116" s="80"/>
      <c r="E116" s="79"/>
      <c r="F116" s="79"/>
      <c r="G116" s="82" t="str">
        <f t="shared" si="0"/>
        <v/>
      </c>
      <c r="H116" s="82">
        <f t="shared" si="1"/>
        <v>0</v>
      </c>
      <c r="I116" s="82">
        <f t="shared" si="2"/>
        <v>0</v>
      </c>
      <c r="J116" s="82">
        <f t="shared" si="3"/>
        <v>0</v>
      </c>
      <c r="K116" s="82" t="str">
        <f t="shared" si="4"/>
        <v/>
      </c>
      <c r="L116" s="85"/>
      <c r="M116" s="84"/>
      <c r="N116" s="85"/>
      <c r="O116" s="79"/>
      <c r="P116" s="85"/>
      <c r="Q116" s="79"/>
      <c r="R116" s="86" t="str">
        <f t="shared" si="5"/>
        <v/>
      </c>
      <c r="S116" s="87"/>
      <c r="T116" s="88"/>
      <c r="U116" s="278" t="str">
        <f t="shared" si="6"/>
        <v/>
      </c>
      <c r="V116" s="278" t="str">
        <f t="shared" si="7"/>
        <v/>
      </c>
      <c r="W116" s="278" t="e">
        <f t="shared" si="8"/>
        <v>#VALUE!</v>
      </c>
      <c r="X116" s="223" t="str">
        <f t="shared" si="9"/>
        <v/>
      </c>
      <c r="Y116" s="90" t="str">
        <f t="shared" si="10"/>
        <v/>
      </c>
      <c r="Z116" s="91" t="str">
        <f t="shared" si="11"/>
        <v/>
      </c>
      <c r="AA116" s="92" t="str">
        <f t="shared" si="12"/>
        <v/>
      </c>
      <c r="AB116" s="93" t="str">
        <f t="shared" si="13"/>
        <v/>
      </c>
      <c r="AC116" s="93" t="str">
        <f t="shared" si="14"/>
        <v/>
      </c>
      <c r="AD116" s="94" t="str">
        <f t="shared" si="15"/>
        <v/>
      </c>
      <c r="AE116" s="95">
        <f t="shared" si="16"/>
        <v>0</v>
      </c>
      <c r="AF116" s="96">
        <f t="shared" si="17"/>
        <v>0</v>
      </c>
      <c r="AG116" s="84"/>
      <c r="AH116" s="86" t="str">
        <f t="shared" si="18"/>
        <v/>
      </c>
      <c r="AI116" s="79"/>
      <c r="AJ116" s="85"/>
      <c r="AK116" s="79"/>
      <c r="AL116" s="79"/>
      <c r="AM116" s="86" t="str">
        <f t="shared" si="19"/>
        <v/>
      </c>
      <c r="AN116" s="97"/>
      <c r="AO116" s="88"/>
      <c r="AP116" s="98" t="str">
        <f t="shared" si="20"/>
        <v/>
      </c>
      <c r="AQ116" s="90" t="str">
        <f t="shared" si="21"/>
        <v/>
      </c>
      <c r="AR116" s="91" t="str">
        <f t="shared" si="22"/>
        <v/>
      </c>
      <c r="AS116" s="92" t="str">
        <f t="shared" si="23"/>
        <v/>
      </c>
      <c r="AT116" s="93" t="str">
        <f t="shared" si="24"/>
        <v/>
      </c>
      <c r="AU116" s="93" t="str">
        <f t="shared" si="25"/>
        <v/>
      </c>
      <c r="AV116" s="279" t="str">
        <f t="shared" si="26"/>
        <v/>
      </c>
      <c r="AW116" s="94" t="str">
        <f t="shared" si="27"/>
        <v/>
      </c>
      <c r="AX116" s="99" t="str">
        <f>+IF(A116="","",IF(F116="",70,VLOOKUP(L116,Hoja2!A:D,4,0)))</f>
        <v/>
      </c>
    </row>
    <row r="117" spans="1:50" ht="14.25" customHeight="1">
      <c r="A117" s="79"/>
      <c r="B117" s="79"/>
      <c r="C117" s="80"/>
      <c r="D117" s="80"/>
      <c r="E117" s="79"/>
      <c r="F117" s="79"/>
      <c r="G117" s="82" t="str">
        <f t="shared" si="0"/>
        <v/>
      </c>
      <c r="H117" s="82">
        <f t="shared" si="1"/>
        <v>0</v>
      </c>
      <c r="I117" s="82">
        <f t="shared" si="2"/>
        <v>0</v>
      </c>
      <c r="J117" s="82">
        <f t="shared" si="3"/>
        <v>0</v>
      </c>
      <c r="K117" s="82" t="str">
        <f t="shared" si="4"/>
        <v/>
      </c>
      <c r="L117" s="85"/>
      <c r="M117" s="84"/>
      <c r="N117" s="85"/>
      <c r="O117" s="79"/>
      <c r="P117" s="85"/>
      <c r="Q117" s="79"/>
      <c r="R117" s="86" t="str">
        <f t="shared" si="5"/>
        <v/>
      </c>
      <c r="S117" s="87"/>
      <c r="T117" s="88"/>
      <c r="U117" s="278" t="str">
        <f t="shared" si="6"/>
        <v/>
      </c>
      <c r="V117" s="278" t="str">
        <f t="shared" si="7"/>
        <v/>
      </c>
      <c r="W117" s="278" t="e">
        <f t="shared" si="8"/>
        <v>#VALUE!</v>
      </c>
      <c r="X117" s="223" t="str">
        <f t="shared" si="9"/>
        <v/>
      </c>
      <c r="Y117" s="90" t="str">
        <f t="shared" si="10"/>
        <v/>
      </c>
      <c r="Z117" s="91" t="str">
        <f t="shared" si="11"/>
        <v/>
      </c>
      <c r="AA117" s="92" t="str">
        <f t="shared" si="12"/>
        <v/>
      </c>
      <c r="AB117" s="93" t="str">
        <f t="shared" si="13"/>
        <v/>
      </c>
      <c r="AC117" s="93" t="str">
        <f t="shared" si="14"/>
        <v/>
      </c>
      <c r="AD117" s="94" t="str">
        <f t="shared" si="15"/>
        <v/>
      </c>
      <c r="AE117" s="95">
        <f t="shared" si="16"/>
        <v>0</v>
      </c>
      <c r="AF117" s="96">
        <f t="shared" si="17"/>
        <v>0</v>
      </c>
      <c r="AG117" s="84"/>
      <c r="AH117" s="86" t="str">
        <f t="shared" si="18"/>
        <v/>
      </c>
      <c r="AI117" s="79"/>
      <c r="AJ117" s="85"/>
      <c r="AK117" s="79"/>
      <c r="AL117" s="79"/>
      <c r="AM117" s="86" t="str">
        <f t="shared" si="19"/>
        <v/>
      </c>
      <c r="AN117" s="97"/>
      <c r="AO117" s="88"/>
      <c r="AP117" s="98" t="str">
        <f t="shared" si="20"/>
        <v/>
      </c>
      <c r="AQ117" s="90" t="str">
        <f t="shared" si="21"/>
        <v/>
      </c>
      <c r="AR117" s="91" t="str">
        <f t="shared" si="22"/>
        <v/>
      </c>
      <c r="AS117" s="92" t="str">
        <f t="shared" si="23"/>
        <v/>
      </c>
      <c r="AT117" s="93" t="str">
        <f t="shared" si="24"/>
        <v/>
      </c>
      <c r="AU117" s="93" t="str">
        <f t="shared" si="25"/>
        <v/>
      </c>
      <c r="AV117" s="279" t="str">
        <f t="shared" si="26"/>
        <v/>
      </c>
      <c r="AW117" s="94" t="str">
        <f t="shared" si="27"/>
        <v/>
      </c>
      <c r="AX117" s="99" t="str">
        <f>+IF(A117="","",IF(F117="",70,VLOOKUP(L117,Hoja2!A:D,4,0)))</f>
        <v/>
      </c>
    </row>
    <row r="118" spans="1:50" ht="14.25" customHeight="1">
      <c r="A118" s="79"/>
      <c r="B118" s="79"/>
      <c r="C118" s="80"/>
      <c r="D118" s="80"/>
      <c r="E118" s="79"/>
      <c r="F118" s="79"/>
      <c r="G118" s="82" t="str">
        <f t="shared" si="0"/>
        <v/>
      </c>
      <c r="H118" s="82">
        <f t="shared" si="1"/>
        <v>0</v>
      </c>
      <c r="I118" s="82">
        <f t="shared" si="2"/>
        <v>0</v>
      </c>
      <c r="J118" s="82">
        <f t="shared" si="3"/>
        <v>0</v>
      </c>
      <c r="K118" s="82" t="str">
        <f t="shared" si="4"/>
        <v/>
      </c>
      <c r="L118" s="85"/>
      <c r="M118" s="84"/>
      <c r="N118" s="85"/>
      <c r="O118" s="79"/>
      <c r="P118" s="85"/>
      <c r="Q118" s="79"/>
      <c r="R118" s="86" t="str">
        <f t="shared" si="5"/>
        <v/>
      </c>
      <c r="S118" s="87"/>
      <c r="T118" s="88"/>
      <c r="U118" s="278" t="str">
        <f t="shared" si="6"/>
        <v/>
      </c>
      <c r="V118" s="278" t="str">
        <f t="shared" si="7"/>
        <v/>
      </c>
      <c r="W118" s="278" t="e">
        <f t="shared" si="8"/>
        <v>#VALUE!</v>
      </c>
      <c r="X118" s="223" t="str">
        <f t="shared" si="9"/>
        <v/>
      </c>
      <c r="Y118" s="90" t="str">
        <f t="shared" si="10"/>
        <v/>
      </c>
      <c r="Z118" s="91" t="str">
        <f t="shared" si="11"/>
        <v/>
      </c>
      <c r="AA118" s="92" t="str">
        <f t="shared" si="12"/>
        <v/>
      </c>
      <c r="AB118" s="93" t="str">
        <f t="shared" si="13"/>
        <v/>
      </c>
      <c r="AC118" s="93" t="str">
        <f t="shared" si="14"/>
        <v/>
      </c>
      <c r="AD118" s="94" t="str">
        <f t="shared" si="15"/>
        <v/>
      </c>
      <c r="AE118" s="95">
        <f t="shared" si="16"/>
        <v>0</v>
      </c>
      <c r="AF118" s="96">
        <f t="shared" si="17"/>
        <v>0</v>
      </c>
      <c r="AG118" s="84"/>
      <c r="AH118" s="86" t="str">
        <f t="shared" si="18"/>
        <v/>
      </c>
      <c r="AI118" s="79"/>
      <c r="AJ118" s="85"/>
      <c r="AK118" s="79"/>
      <c r="AL118" s="79"/>
      <c r="AM118" s="86" t="str">
        <f t="shared" si="19"/>
        <v/>
      </c>
      <c r="AN118" s="97"/>
      <c r="AO118" s="88"/>
      <c r="AP118" s="98" t="str">
        <f t="shared" si="20"/>
        <v/>
      </c>
      <c r="AQ118" s="90" t="str">
        <f t="shared" si="21"/>
        <v/>
      </c>
      <c r="AR118" s="91" t="str">
        <f t="shared" si="22"/>
        <v/>
      </c>
      <c r="AS118" s="92" t="str">
        <f t="shared" si="23"/>
        <v/>
      </c>
      <c r="AT118" s="93" t="str">
        <f t="shared" si="24"/>
        <v/>
      </c>
      <c r="AU118" s="93" t="str">
        <f t="shared" si="25"/>
        <v/>
      </c>
      <c r="AV118" s="279" t="str">
        <f t="shared" si="26"/>
        <v/>
      </c>
      <c r="AW118" s="94" t="str">
        <f t="shared" si="27"/>
        <v/>
      </c>
      <c r="AX118" s="99" t="str">
        <f>+IF(A118="","",IF(F118="",70,VLOOKUP(L118,Hoja2!A:D,4,0)))</f>
        <v/>
      </c>
    </row>
    <row r="119" spans="1:50" ht="14.25" customHeight="1">
      <c r="A119" s="79"/>
      <c r="B119" s="79"/>
      <c r="C119" s="80"/>
      <c r="D119" s="80"/>
      <c r="E119" s="79"/>
      <c r="F119" s="79"/>
      <c r="G119" s="82" t="str">
        <f t="shared" si="0"/>
        <v/>
      </c>
      <c r="H119" s="82">
        <f t="shared" si="1"/>
        <v>0</v>
      </c>
      <c r="I119" s="82">
        <f t="shared" si="2"/>
        <v>0</v>
      </c>
      <c r="J119" s="82">
        <f t="shared" si="3"/>
        <v>0</v>
      </c>
      <c r="K119" s="82" t="str">
        <f t="shared" si="4"/>
        <v/>
      </c>
      <c r="L119" s="85"/>
      <c r="M119" s="84"/>
      <c r="N119" s="85"/>
      <c r="O119" s="79"/>
      <c r="P119" s="85"/>
      <c r="Q119" s="79"/>
      <c r="R119" s="86" t="str">
        <f t="shared" si="5"/>
        <v/>
      </c>
      <c r="S119" s="87"/>
      <c r="T119" s="88"/>
      <c r="U119" s="278" t="str">
        <f t="shared" si="6"/>
        <v/>
      </c>
      <c r="V119" s="278" t="str">
        <f t="shared" si="7"/>
        <v/>
      </c>
      <c r="W119" s="278" t="e">
        <f t="shared" si="8"/>
        <v>#VALUE!</v>
      </c>
      <c r="X119" s="223" t="str">
        <f t="shared" si="9"/>
        <v/>
      </c>
      <c r="Y119" s="90" t="str">
        <f t="shared" si="10"/>
        <v/>
      </c>
      <c r="Z119" s="91" t="str">
        <f t="shared" si="11"/>
        <v/>
      </c>
      <c r="AA119" s="92" t="str">
        <f t="shared" si="12"/>
        <v/>
      </c>
      <c r="AB119" s="93" t="str">
        <f t="shared" si="13"/>
        <v/>
      </c>
      <c r="AC119" s="93" t="str">
        <f t="shared" si="14"/>
        <v/>
      </c>
      <c r="AD119" s="94" t="str">
        <f t="shared" si="15"/>
        <v/>
      </c>
      <c r="AE119" s="95">
        <f t="shared" si="16"/>
        <v>0</v>
      </c>
      <c r="AF119" s="96">
        <f t="shared" si="17"/>
        <v>0</v>
      </c>
      <c r="AG119" s="84"/>
      <c r="AH119" s="86" t="str">
        <f t="shared" si="18"/>
        <v/>
      </c>
      <c r="AI119" s="79"/>
      <c r="AJ119" s="85"/>
      <c r="AK119" s="79"/>
      <c r="AL119" s="79"/>
      <c r="AM119" s="86" t="str">
        <f t="shared" si="19"/>
        <v/>
      </c>
      <c r="AN119" s="97"/>
      <c r="AO119" s="88"/>
      <c r="AP119" s="98" t="str">
        <f t="shared" si="20"/>
        <v/>
      </c>
      <c r="AQ119" s="90" t="str">
        <f t="shared" si="21"/>
        <v/>
      </c>
      <c r="AR119" s="91" t="str">
        <f t="shared" si="22"/>
        <v/>
      </c>
      <c r="AS119" s="92" t="str">
        <f t="shared" si="23"/>
        <v/>
      </c>
      <c r="AT119" s="93" t="str">
        <f t="shared" si="24"/>
        <v/>
      </c>
      <c r="AU119" s="93" t="str">
        <f t="shared" si="25"/>
        <v/>
      </c>
      <c r="AV119" s="279" t="str">
        <f t="shared" si="26"/>
        <v/>
      </c>
      <c r="AW119" s="94" t="str">
        <f t="shared" si="27"/>
        <v/>
      </c>
      <c r="AX119" s="99" t="str">
        <f>+IF(A119="","",IF(F119="",70,VLOOKUP(L119,Hoja2!A:D,4,0)))</f>
        <v/>
      </c>
    </row>
    <row r="120" spans="1:50" ht="14.25" customHeight="1">
      <c r="A120" s="79"/>
      <c r="B120" s="79"/>
      <c r="C120" s="80"/>
      <c r="D120" s="80"/>
      <c r="E120" s="79"/>
      <c r="F120" s="79"/>
      <c r="G120" s="82" t="str">
        <f t="shared" si="0"/>
        <v/>
      </c>
      <c r="H120" s="82">
        <f t="shared" si="1"/>
        <v>0</v>
      </c>
      <c r="I120" s="82">
        <f t="shared" si="2"/>
        <v>0</v>
      </c>
      <c r="J120" s="82">
        <f t="shared" si="3"/>
        <v>0</v>
      </c>
      <c r="K120" s="82" t="str">
        <f t="shared" si="4"/>
        <v/>
      </c>
      <c r="L120" s="85"/>
      <c r="M120" s="84"/>
      <c r="N120" s="85"/>
      <c r="O120" s="79"/>
      <c r="P120" s="85"/>
      <c r="Q120" s="79"/>
      <c r="R120" s="86" t="str">
        <f t="shared" si="5"/>
        <v/>
      </c>
      <c r="S120" s="87"/>
      <c r="T120" s="88"/>
      <c r="U120" s="278" t="str">
        <f t="shared" si="6"/>
        <v/>
      </c>
      <c r="V120" s="278" t="str">
        <f t="shared" si="7"/>
        <v/>
      </c>
      <c r="W120" s="278" t="e">
        <f t="shared" si="8"/>
        <v>#VALUE!</v>
      </c>
      <c r="X120" s="223" t="str">
        <f t="shared" si="9"/>
        <v/>
      </c>
      <c r="Y120" s="90" t="str">
        <f t="shared" si="10"/>
        <v/>
      </c>
      <c r="Z120" s="91" t="str">
        <f t="shared" si="11"/>
        <v/>
      </c>
      <c r="AA120" s="92" t="str">
        <f t="shared" si="12"/>
        <v/>
      </c>
      <c r="AB120" s="93" t="str">
        <f t="shared" si="13"/>
        <v/>
      </c>
      <c r="AC120" s="93" t="str">
        <f t="shared" si="14"/>
        <v/>
      </c>
      <c r="AD120" s="94" t="str">
        <f t="shared" si="15"/>
        <v/>
      </c>
      <c r="AE120" s="95">
        <f t="shared" si="16"/>
        <v>0</v>
      </c>
      <c r="AF120" s="96">
        <f t="shared" si="17"/>
        <v>0</v>
      </c>
      <c r="AG120" s="84"/>
      <c r="AH120" s="86" t="str">
        <f t="shared" si="18"/>
        <v/>
      </c>
      <c r="AI120" s="79"/>
      <c r="AJ120" s="85"/>
      <c r="AK120" s="79"/>
      <c r="AL120" s="79"/>
      <c r="AM120" s="86" t="str">
        <f t="shared" si="19"/>
        <v/>
      </c>
      <c r="AN120" s="97"/>
      <c r="AO120" s="88"/>
      <c r="AP120" s="98" t="str">
        <f t="shared" si="20"/>
        <v/>
      </c>
      <c r="AQ120" s="90" t="str">
        <f t="shared" si="21"/>
        <v/>
      </c>
      <c r="AR120" s="91" t="str">
        <f t="shared" si="22"/>
        <v/>
      </c>
      <c r="AS120" s="92" t="str">
        <f t="shared" si="23"/>
        <v/>
      </c>
      <c r="AT120" s="93" t="str">
        <f t="shared" si="24"/>
        <v/>
      </c>
      <c r="AU120" s="93" t="str">
        <f t="shared" si="25"/>
        <v/>
      </c>
      <c r="AV120" s="279" t="str">
        <f t="shared" si="26"/>
        <v/>
      </c>
      <c r="AW120" s="94" t="str">
        <f t="shared" si="27"/>
        <v/>
      </c>
      <c r="AX120" s="99" t="str">
        <f>+IF(A120="","",IF(F120="",70,VLOOKUP(L120,Hoja2!A:D,4,0)))</f>
        <v/>
      </c>
    </row>
    <row r="121" spans="1:50" ht="14.25" customHeight="1">
      <c r="A121" s="79"/>
      <c r="B121" s="79"/>
      <c r="C121" s="80"/>
      <c r="D121" s="80"/>
      <c r="E121" s="79"/>
      <c r="F121" s="79"/>
      <c r="G121" s="82" t="str">
        <f t="shared" si="0"/>
        <v/>
      </c>
      <c r="H121" s="82">
        <f t="shared" si="1"/>
        <v>0</v>
      </c>
      <c r="I121" s="82">
        <f t="shared" si="2"/>
        <v>0</v>
      </c>
      <c r="J121" s="82">
        <f t="shared" si="3"/>
        <v>0</v>
      </c>
      <c r="K121" s="82" t="str">
        <f t="shared" si="4"/>
        <v/>
      </c>
      <c r="L121" s="85"/>
      <c r="M121" s="84"/>
      <c r="N121" s="85"/>
      <c r="O121" s="79"/>
      <c r="P121" s="85"/>
      <c r="Q121" s="79"/>
      <c r="R121" s="86" t="str">
        <f t="shared" si="5"/>
        <v/>
      </c>
      <c r="S121" s="87"/>
      <c r="T121" s="88"/>
      <c r="U121" s="278" t="str">
        <f t="shared" si="6"/>
        <v/>
      </c>
      <c r="V121" s="278" t="str">
        <f t="shared" si="7"/>
        <v/>
      </c>
      <c r="W121" s="278" t="e">
        <f t="shared" si="8"/>
        <v>#VALUE!</v>
      </c>
      <c r="X121" s="223" t="str">
        <f t="shared" si="9"/>
        <v/>
      </c>
      <c r="Y121" s="90" t="str">
        <f t="shared" si="10"/>
        <v/>
      </c>
      <c r="Z121" s="91" t="str">
        <f t="shared" si="11"/>
        <v/>
      </c>
      <c r="AA121" s="92" t="str">
        <f t="shared" si="12"/>
        <v/>
      </c>
      <c r="AB121" s="93" t="str">
        <f t="shared" si="13"/>
        <v/>
      </c>
      <c r="AC121" s="93" t="str">
        <f t="shared" si="14"/>
        <v/>
      </c>
      <c r="AD121" s="94" t="str">
        <f t="shared" si="15"/>
        <v/>
      </c>
      <c r="AE121" s="95">
        <f t="shared" si="16"/>
        <v>0</v>
      </c>
      <c r="AF121" s="96">
        <f t="shared" si="17"/>
        <v>0</v>
      </c>
      <c r="AG121" s="84"/>
      <c r="AH121" s="86" t="str">
        <f t="shared" si="18"/>
        <v/>
      </c>
      <c r="AI121" s="79"/>
      <c r="AJ121" s="85"/>
      <c r="AK121" s="79"/>
      <c r="AL121" s="79"/>
      <c r="AM121" s="86" t="str">
        <f t="shared" si="19"/>
        <v/>
      </c>
      <c r="AN121" s="97"/>
      <c r="AO121" s="88"/>
      <c r="AP121" s="98" t="str">
        <f t="shared" si="20"/>
        <v/>
      </c>
      <c r="AQ121" s="90" t="str">
        <f t="shared" si="21"/>
        <v/>
      </c>
      <c r="AR121" s="91" t="str">
        <f t="shared" si="22"/>
        <v/>
      </c>
      <c r="AS121" s="92" t="str">
        <f t="shared" si="23"/>
        <v/>
      </c>
      <c r="AT121" s="93" t="str">
        <f t="shared" si="24"/>
        <v/>
      </c>
      <c r="AU121" s="93" t="str">
        <f t="shared" si="25"/>
        <v/>
      </c>
      <c r="AV121" s="279" t="str">
        <f t="shared" si="26"/>
        <v/>
      </c>
      <c r="AW121" s="94" t="str">
        <f t="shared" si="27"/>
        <v/>
      </c>
      <c r="AX121" s="99" t="str">
        <f>+IF(A121="","",IF(F121="",70,VLOOKUP(L121,Hoja2!A:D,4,0)))</f>
        <v/>
      </c>
    </row>
    <row r="122" spans="1:50" ht="14.25" customHeight="1">
      <c r="A122" s="79"/>
      <c r="B122" s="79"/>
      <c r="C122" s="80"/>
      <c r="D122" s="80"/>
      <c r="E122" s="79"/>
      <c r="F122" s="79"/>
      <c r="G122" s="82" t="str">
        <f t="shared" si="0"/>
        <v/>
      </c>
      <c r="H122" s="82">
        <f t="shared" si="1"/>
        <v>0</v>
      </c>
      <c r="I122" s="82">
        <f t="shared" si="2"/>
        <v>0</v>
      </c>
      <c r="J122" s="82">
        <f t="shared" si="3"/>
        <v>0</v>
      </c>
      <c r="K122" s="82" t="str">
        <f t="shared" si="4"/>
        <v/>
      </c>
      <c r="L122" s="85"/>
      <c r="M122" s="84"/>
      <c r="N122" s="85"/>
      <c r="O122" s="79"/>
      <c r="P122" s="85"/>
      <c r="Q122" s="79"/>
      <c r="R122" s="86" t="str">
        <f t="shared" si="5"/>
        <v/>
      </c>
      <c r="S122" s="87"/>
      <c r="T122" s="88"/>
      <c r="U122" s="278" t="str">
        <f t="shared" si="6"/>
        <v/>
      </c>
      <c r="V122" s="278" t="str">
        <f t="shared" si="7"/>
        <v/>
      </c>
      <c r="W122" s="278" t="e">
        <f t="shared" si="8"/>
        <v>#VALUE!</v>
      </c>
      <c r="X122" s="223" t="str">
        <f t="shared" si="9"/>
        <v/>
      </c>
      <c r="Y122" s="90" t="str">
        <f t="shared" si="10"/>
        <v/>
      </c>
      <c r="Z122" s="91" t="str">
        <f t="shared" si="11"/>
        <v/>
      </c>
      <c r="AA122" s="92" t="str">
        <f t="shared" si="12"/>
        <v/>
      </c>
      <c r="AB122" s="93" t="str">
        <f t="shared" si="13"/>
        <v/>
      </c>
      <c r="AC122" s="93" t="str">
        <f t="shared" si="14"/>
        <v/>
      </c>
      <c r="AD122" s="94" t="str">
        <f t="shared" si="15"/>
        <v/>
      </c>
      <c r="AE122" s="95">
        <f t="shared" si="16"/>
        <v>0</v>
      </c>
      <c r="AF122" s="96">
        <f t="shared" si="17"/>
        <v>0</v>
      </c>
      <c r="AG122" s="84"/>
      <c r="AH122" s="86" t="str">
        <f t="shared" si="18"/>
        <v/>
      </c>
      <c r="AI122" s="79"/>
      <c r="AJ122" s="85"/>
      <c r="AK122" s="79"/>
      <c r="AL122" s="79"/>
      <c r="AM122" s="86" t="str">
        <f t="shared" si="19"/>
        <v/>
      </c>
      <c r="AN122" s="97"/>
      <c r="AO122" s="88"/>
      <c r="AP122" s="98" t="str">
        <f t="shared" si="20"/>
        <v/>
      </c>
      <c r="AQ122" s="90" t="str">
        <f t="shared" si="21"/>
        <v/>
      </c>
      <c r="AR122" s="91" t="str">
        <f t="shared" si="22"/>
        <v/>
      </c>
      <c r="AS122" s="92" t="str">
        <f t="shared" si="23"/>
        <v/>
      </c>
      <c r="AT122" s="93" t="str">
        <f t="shared" si="24"/>
        <v/>
      </c>
      <c r="AU122" s="93" t="str">
        <f t="shared" si="25"/>
        <v/>
      </c>
      <c r="AV122" s="279" t="str">
        <f t="shared" si="26"/>
        <v/>
      </c>
      <c r="AW122" s="94" t="str">
        <f t="shared" si="27"/>
        <v/>
      </c>
      <c r="AX122" s="99" t="str">
        <f>+IF(A122="","",IF(F122="",70,VLOOKUP(L122,Hoja2!A:D,4,0)))</f>
        <v/>
      </c>
    </row>
    <row r="123" spans="1:50" ht="14.25" customHeight="1">
      <c r="A123" s="79"/>
      <c r="B123" s="79"/>
      <c r="C123" s="80"/>
      <c r="D123" s="80"/>
      <c r="E123" s="79"/>
      <c r="F123" s="79"/>
      <c r="G123" s="82" t="str">
        <f t="shared" si="0"/>
        <v/>
      </c>
      <c r="H123" s="82">
        <f t="shared" si="1"/>
        <v>0</v>
      </c>
      <c r="I123" s="82">
        <f t="shared" si="2"/>
        <v>0</v>
      </c>
      <c r="J123" s="82">
        <f t="shared" si="3"/>
        <v>0</v>
      </c>
      <c r="K123" s="82" t="str">
        <f t="shared" si="4"/>
        <v/>
      </c>
      <c r="L123" s="85"/>
      <c r="M123" s="84"/>
      <c r="N123" s="85"/>
      <c r="O123" s="79"/>
      <c r="P123" s="85"/>
      <c r="Q123" s="79"/>
      <c r="R123" s="86" t="str">
        <f t="shared" si="5"/>
        <v/>
      </c>
      <c r="S123" s="87"/>
      <c r="T123" s="88"/>
      <c r="U123" s="278" t="str">
        <f t="shared" si="6"/>
        <v/>
      </c>
      <c r="V123" s="278" t="str">
        <f t="shared" si="7"/>
        <v/>
      </c>
      <c r="W123" s="278" t="e">
        <f t="shared" si="8"/>
        <v>#VALUE!</v>
      </c>
      <c r="X123" s="223" t="str">
        <f t="shared" si="9"/>
        <v/>
      </c>
      <c r="Y123" s="90" t="str">
        <f t="shared" si="10"/>
        <v/>
      </c>
      <c r="Z123" s="91" t="str">
        <f t="shared" si="11"/>
        <v/>
      </c>
      <c r="AA123" s="92" t="str">
        <f t="shared" si="12"/>
        <v/>
      </c>
      <c r="AB123" s="93" t="str">
        <f t="shared" si="13"/>
        <v/>
      </c>
      <c r="AC123" s="93" t="str">
        <f t="shared" si="14"/>
        <v/>
      </c>
      <c r="AD123" s="94" t="str">
        <f t="shared" si="15"/>
        <v/>
      </c>
      <c r="AE123" s="95">
        <f t="shared" si="16"/>
        <v>0</v>
      </c>
      <c r="AF123" s="96">
        <f t="shared" si="17"/>
        <v>0</v>
      </c>
      <c r="AG123" s="84"/>
      <c r="AH123" s="86" t="str">
        <f t="shared" si="18"/>
        <v/>
      </c>
      <c r="AI123" s="79"/>
      <c r="AJ123" s="85"/>
      <c r="AK123" s="79"/>
      <c r="AL123" s="79"/>
      <c r="AM123" s="86" t="str">
        <f t="shared" si="19"/>
        <v/>
      </c>
      <c r="AN123" s="97"/>
      <c r="AO123" s="88"/>
      <c r="AP123" s="98" t="str">
        <f t="shared" si="20"/>
        <v/>
      </c>
      <c r="AQ123" s="90" t="str">
        <f t="shared" si="21"/>
        <v/>
      </c>
      <c r="AR123" s="91" t="str">
        <f t="shared" si="22"/>
        <v/>
      </c>
      <c r="AS123" s="92" t="str">
        <f t="shared" si="23"/>
        <v/>
      </c>
      <c r="AT123" s="93" t="str">
        <f t="shared" si="24"/>
        <v/>
      </c>
      <c r="AU123" s="93" t="str">
        <f t="shared" si="25"/>
        <v/>
      </c>
      <c r="AV123" s="279" t="str">
        <f t="shared" si="26"/>
        <v/>
      </c>
      <c r="AW123" s="94" t="str">
        <f t="shared" si="27"/>
        <v/>
      </c>
      <c r="AX123" s="99" t="str">
        <f>+IF(A123="","",IF(F123="",70,VLOOKUP(L123,Hoja2!A:D,4,0)))</f>
        <v/>
      </c>
    </row>
    <row r="124" spans="1:50" ht="14.25" customHeight="1">
      <c r="A124" s="79"/>
      <c r="B124" s="79"/>
      <c r="C124" s="80"/>
      <c r="D124" s="80"/>
      <c r="E124" s="79"/>
      <c r="F124" s="79"/>
      <c r="G124" s="82" t="str">
        <f t="shared" si="0"/>
        <v/>
      </c>
      <c r="H124" s="82">
        <f t="shared" si="1"/>
        <v>0</v>
      </c>
      <c r="I124" s="82">
        <f t="shared" si="2"/>
        <v>0</v>
      </c>
      <c r="J124" s="82">
        <f t="shared" si="3"/>
        <v>0</v>
      </c>
      <c r="K124" s="82" t="str">
        <f t="shared" si="4"/>
        <v/>
      </c>
      <c r="L124" s="85"/>
      <c r="M124" s="84"/>
      <c r="N124" s="85"/>
      <c r="O124" s="79"/>
      <c r="P124" s="85"/>
      <c r="Q124" s="79"/>
      <c r="R124" s="86" t="str">
        <f t="shared" si="5"/>
        <v/>
      </c>
      <c r="S124" s="87"/>
      <c r="T124" s="88"/>
      <c r="U124" s="278" t="str">
        <f t="shared" si="6"/>
        <v/>
      </c>
      <c r="V124" s="278" t="str">
        <f t="shared" si="7"/>
        <v/>
      </c>
      <c r="W124" s="278" t="e">
        <f t="shared" si="8"/>
        <v>#VALUE!</v>
      </c>
      <c r="X124" s="223" t="str">
        <f t="shared" si="9"/>
        <v/>
      </c>
      <c r="Y124" s="90" t="str">
        <f t="shared" si="10"/>
        <v/>
      </c>
      <c r="Z124" s="91" t="str">
        <f t="shared" si="11"/>
        <v/>
      </c>
      <c r="AA124" s="92" t="str">
        <f t="shared" si="12"/>
        <v/>
      </c>
      <c r="AB124" s="93" t="str">
        <f t="shared" si="13"/>
        <v/>
      </c>
      <c r="AC124" s="93" t="str">
        <f t="shared" si="14"/>
        <v/>
      </c>
      <c r="AD124" s="94" t="str">
        <f t="shared" si="15"/>
        <v/>
      </c>
      <c r="AE124" s="95">
        <f t="shared" si="16"/>
        <v>0</v>
      </c>
      <c r="AF124" s="96">
        <f t="shared" si="17"/>
        <v>0</v>
      </c>
      <c r="AG124" s="84"/>
      <c r="AH124" s="86" t="str">
        <f t="shared" si="18"/>
        <v/>
      </c>
      <c r="AI124" s="79"/>
      <c r="AJ124" s="85"/>
      <c r="AK124" s="79"/>
      <c r="AL124" s="79"/>
      <c r="AM124" s="86" t="str">
        <f t="shared" si="19"/>
        <v/>
      </c>
      <c r="AN124" s="97"/>
      <c r="AO124" s="88"/>
      <c r="AP124" s="98" t="str">
        <f t="shared" si="20"/>
        <v/>
      </c>
      <c r="AQ124" s="90" t="str">
        <f t="shared" si="21"/>
        <v/>
      </c>
      <c r="AR124" s="91" t="str">
        <f t="shared" si="22"/>
        <v/>
      </c>
      <c r="AS124" s="92" t="str">
        <f t="shared" si="23"/>
        <v/>
      </c>
      <c r="AT124" s="93" t="str">
        <f t="shared" si="24"/>
        <v/>
      </c>
      <c r="AU124" s="93" t="str">
        <f t="shared" si="25"/>
        <v/>
      </c>
      <c r="AV124" s="279" t="str">
        <f t="shared" si="26"/>
        <v/>
      </c>
      <c r="AW124" s="94" t="str">
        <f t="shared" si="27"/>
        <v/>
      </c>
      <c r="AX124" s="99" t="str">
        <f>+IF(A124="","",IF(F124="",70,VLOOKUP(L124,Hoja2!A:D,4,0)))</f>
        <v/>
      </c>
    </row>
    <row r="125" spans="1:50" ht="14.25" customHeight="1">
      <c r="A125" s="79"/>
      <c r="B125" s="79"/>
      <c r="C125" s="80"/>
      <c r="D125" s="80"/>
      <c r="E125" s="79"/>
      <c r="F125" s="79"/>
      <c r="G125" s="82" t="str">
        <f t="shared" si="0"/>
        <v/>
      </c>
      <c r="H125" s="82">
        <f t="shared" si="1"/>
        <v>0</v>
      </c>
      <c r="I125" s="82">
        <f t="shared" si="2"/>
        <v>0</v>
      </c>
      <c r="J125" s="82">
        <f t="shared" si="3"/>
        <v>0</v>
      </c>
      <c r="K125" s="82" t="str">
        <f t="shared" si="4"/>
        <v/>
      </c>
      <c r="L125" s="85"/>
      <c r="M125" s="84"/>
      <c r="N125" s="85"/>
      <c r="O125" s="79"/>
      <c r="P125" s="85"/>
      <c r="Q125" s="79"/>
      <c r="R125" s="86" t="str">
        <f t="shared" si="5"/>
        <v/>
      </c>
      <c r="S125" s="87"/>
      <c r="T125" s="88"/>
      <c r="U125" s="278" t="str">
        <f t="shared" si="6"/>
        <v/>
      </c>
      <c r="V125" s="278" t="str">
        <f t="shared" si="7"/>
        <v/>
      </c>
      <c r="W125" s="278" t="e">
        <f t="shared" si="8"/>
        <v>#VALUE!</v>
      </c>
      <c r="X125" s="223" t="str">
        <f t="shared" si="9"/>
        <v/>
      </c>
      <c r="Y125" s="90" t="str">
        <f t="shared" si="10"/>
        <v/>
      </c>
      <c r="Z125" s="91" t="str">
        <f t="shared" si="11"/>
        <v/>
      </c>
      <c r="AA125" s="92" t="str">
        <f t="shared" si="12"/>
        <v/>
      </c>
      <c r="AB125" s="93" t="str">
        <f t="shared" si="13"/>
        <v/>
      </c>
      <c r="AC125" s="93" t="str">
        <f t="shared" si="14"/>
        <v/>
      </c>
      <c r="AD125" s="94" t="str">
        <f t="shared" si="15"/>
        <v/>
      </c>
      <c r="AE125" s="95">
        <f t="shared" si="16"/>
        <v>0</v>
      </c>
      <c r="AF125" s="96">
        <f t="shared" si="17"/>
        <v>0</v>
      </c>
      <c r="AG125" s="84"/>
      <c r="AH125" s="86" t="str">
        <f t="shared" si="18"/>
        <v/>
      </c>
      <c r="AI125" s="79"/>
      <c r="AJ125" s="85"/>
      <c r="AK125" s="79"/>
      <c r="AL125" s="79"/>
      <c r="AM125" s="86" t="str">
        <f t="shared" si="19"/>
        <v/>
      </c>
      <c r="AN125" s="97"/>
      <c r="AO125" s="88"/>
      <c r="AP125" s="98" t="str">
        <f t="shared" si="20"/>
        <v/>
      </c>
      <c r="AQ125" s="90" t="str">
        <f t="shared" si="21"/>
        <v/>
      </c>
      <c r="AR125" s="91" t="str">
        <f t="shared" si="22"/>
        <v/>
      </c>
      <c r="AS125" s="92" t="str">
        <f t="shared" si="23"/>
        <v/>
      </c>
      <c r="AT125" s="93" t="str">
        <f t="shared" si="24"/>
        <v/>
      </c>
      <c r="AU125" s="93" t="str">
        <f t="shared" si="25"/>
        <v/>
      </c>
      <c r="AV125" s="279" t="str">
        <f t="shared" si="26"/>
        <v/>
      </c>
      <c r="AW125" s="94" t="str">
        <f t="shared" si="27"/>
        <v/>
      </c>
      <c r="AX125" s="99" t="str">
        <f>+IF(A125="","",IF(F125="",70,VLOOKUP(L125,Hoja2!A:D,4,0)))</f>
        <v/>
      </c>
    </row>
    <row r="126" spans="1:50" ht="14.25" customHeight="1">
      <c r="A126" s="79"/>
      <c r="B126" s="79"/>
      <c r="C126" s="80"/>
      <c r="D126" s="80"/>
      <c r="E126" s="79"/>
      <c r="F126" s="79"/>
      <c r="G126" s="82" t="str">
        <f t="shared" si="0"/>
        <v/>
      </c>
      <c r="H126" s="82">
        <f t="shared" si="1"/>
        <v>0</v>
      </c>
      <c r="I126" s="82">
        <f t="shared" si="2"/>
        <v>0</v>
      </c>
      <c r="J126" s="82">
        <f t="shared" si="3"/>
        <v>0</v>
      </c>
      <c r="K126" s="82" t="str">
        <f t="shared" si="4"/>
        <v/>
      </c>
      <c r="L126" s="85"/>
      <c r="M126" s="84"/>
      <c r="N126" s="85"/>
      <c r="O126" s="79"/>
      <c r="P126" s="85"/>
      <c r="Q126" s="79"/>
      <c r="R126" s="86" t="str">
        <f t="shared" si="5"/>
        <v/>
      </c>
      <c r="S126" s="87"/>
      <c r="T126" s="88"/>
      <c r="U126" s="278" t="str">
        <f t="shared" si="6"/>
        <v/>
      </c>
      <c r="V126" s="278" t="str">
        <f t="shared" si="7"/>
        <v/>
      </c>
      <c r="W126" s="278" t="e">
        <f t="shared" si="8"/>
        <v>#VALUE!</v>
      </c>
      <c r="X126" s="223" t="str">
        <f t="shared" si="9"/>
        <v/>
      </c>
      <c r="Y126" s="90" t="str">
        <f t="shared" si="10"/>
        <v/>
      </c>
      <c r="Z126" s="91" t="str">
        <f t="shared" si="11"/>
        <v/>
      </c>
      <c r="AA126" s="92" t="str">
        <f t="shared" si="12"/>
        <v/>
      </c>
      <c r="AB126" s="93" t="str">
        <f t="shared" si="13"/>
        <v/>
      </c>
      <c r="AC126" s="93" t="str">
        <f t="shared" si="14"/>
        <v/>
      </c>
      <c r="AD126" s="94" t="str">
        <f t="shared" si="15"/>
        <v/>
      </c>
      <c r="AE126" s="95">
        <f t="shared" si="16"/>
        <v>0</v>
      </c>
      <c r="AF126" s="96">
        <f t="shared" si="17"/>
        <v>0</v>
      </c>
      <c r="AG126" s="84"/>
      <c r="AH126" s="86" t="str">
        <f t="shared" si="18"/>
        <v/>
      </c>
      <c r="AI126" s="79"/>
      <c r="AJ126" s="85"/>
      <c r="AK126" s="79"/>
      <c r="AL126" s="79"/>
      <c r="AM126" s="86" t="str">
        <f t="shared" si="19"/>
        <v/>
      </c>
      <c r="AN126" s="97"/>
      <c r="AO126" s="88"/>
      <c r="AP126" s="98" t="str">
        <f t="shared" si="20"/>
        <v/>
      </c>
      <c r="AQ126" s="90" t="str">
        <f t="shared" si="21"/>
        <v/>
      </c>
      <c r="AR126" s="91" t="str">
        <f t="shared" si="22"/>
        <v/>
      </c>
      <c r="AS126" s="92" t="str">
        <f t="shared" si="23"/>
        <v/>
      </c>
      <c r="AT126" s="93" t="str">
        <f t="shared" si="24"/>
        <v/>
      </c>
      <c r="AU126" s="93" t="str">
        <f t="shared" si="25"/>
        <v/>
      </c>
      <c r="AV126" s="279" t="str">
        <f t="shared" si="26"/>
        <v/>
      </c>
      <c r="AW126" s="94" t="str">
        <f t="shared" si="27"/>
        <v/>
      </c>
      <c r="AX126" s="99" t="str">
        <f>+IF(A126="","",IF(F126="",70,VLOOKUP(L126,Hoja2!A:D,4,0)))</f>
        <v/>
      </c>
    </row>
    <row r="127" spans="1:50" ht="14.25" customHeight="1">
      <c r="A127" s="79"/>
      <c r="B127" s="79"/>
      <c r="C127" s="80"/>
      <c r="D127" s="80"/>
      <c r="E127" s="79"/>
      <c r="F127" s="79"/>
      <c r="G127" s="82" t="str">
        <f t="shared" si="0"/>
        <v/>
      </c>
      <c r="H127" s="82">
        <f t="shared" si="1"/>
        <v>0</v>
      </c>
      <c r="I127" s="82">
        <f t="shared" si="2"/>
        <v>0</v>
      </c>
      <c r="J127" s="82">
        <f t="shared" si="3"/>
        <v>0</v>
      </c>
      <c r="K127" s="82" t="str">
        <f t="shared" si="4"/>
        <v/>
      </c>
      <c r="L127" s="85"/>
      <c r="M127" s="84"/>
      <c r="N127" s="85"/>
      <c r="O127" s="79"/>
      <c r="P127" s="85"/>
      <c r="Q127" s="79"/>
      <c r="R127" s="86" t="str">
        <f t="shared" si="5"/>
        <v/>
      </c>
      <c r="S127" s="87"/>
      <c r="T127" s="88"/>
      <c r="U127" s="278" t="str">
        <f t="shared" si="6"/>
        <v/>
      </c>
      <c r="V127" s="278" t="str">
        <f t="shared" si="7"/>
        <v/>
      </c>
      <c r="W127" s="278" t="e">
        <f t="shared" si="8"/>
        <v>#VALUE!</v>
      </c>
      <c r="X127" s="223" t="str">
        <f t="shared" si="9"/>
        <v/>
      </c>
      <c r="Y127" s="90" t="str">
        <f t="shared" si="10"/>
        <v/>
      </c>
      <c r="Z127" s="91" t="str">
        <f t="shared" si="11"/>
        <v/>
      </c>
      <c r="AA127" s="92" t="str">
        <f t="shared" si="12"/>
        <v/>
      </c>
      <c r="AB127" s="93" t="str">
        <f t="shared" si="13"/>
        <v/>
      </c>
      <c r="AC127" s="93" t="str">
        <f t="shared" si="14"/>
        <v/>
      </c>
      <c r="AD127" s="94" t="str">
        <f t="shared" si="15"/>
        <v/>
      </c>
      <c r="AE127" s="95">
        <f t="shared" si="16"/>
        <v>0</v>
      </c>
      <c r="AF127" s="96">
        <f t="shared" si="17"/>
        <v>0</v>
      </c>
      <c r="AG127" s="84"/>
      <c r="AH127" s="86" t="str">
        <f t="shared" si="18"/>
        <v/>
      </c>
      <c r="AI127" s="79"/>
      <c r="AJ127" s="85"/>
      <c r="AK127" s="79"/>
      <c r="AL127" s="79"/>
      <c r="AM127" s="86" t="str">
        <f t="shared" si="19"/>
        <v/>
      </c>
      <c r="AN127" s="97"/>
      <c r="AO127" s="88"/>
      <c r="AP127" s="98" t="str">
        <f t="shared" si="20"/>
        <v/>
      </c>
      <c r="AQ127" s="90" t="str">
        <f t="shared" si="21"/>
        <v/>
      </c>
      <c r="AR127" s="91" t="str">
        <f t="shared" si="22"/>
        <v/>
      </c>
      <c r="AS127" s="92" t="str">
        <f t="shared" si="23"/>
        <v/>
      </c>
      <c r="AT127" s="93" t="str">
        <f t="shared" si="24"/>
        <v/>
      </c>
      <c r="AU127" s="93" t="str">
        <f t="shared" si="25"/>
        <v/>
      </c>
      <c r="AV127" s="279" t="str">
        <f t="shared" si="26"/>
        <v/>
      </c>
      <c r="AW127" s="94" t="str">
        <f t="shared" si="27"/>
        <v/>
      </c>
      <c r="AX127" s="99" t="str">
        <f>+IF(A127="","",IF(F127="",70,VLOOKUP(L127,Hoja2!A:D,4,0)))</f>
        <v/>
      </c>
    </row>
    <row r="128" spans="1:50" ht="14.25" customHeight="1">
      <c r="A128" s="79"/>
      <c r="B128" s="79"/>
      <c r="C128" s="80"/>
      <c r="D128" s="80"/>
      <c r="E128" s="79"/>
      <c r="F128" s="79"/>
      <c r="G128" s="82" t="str">
        <f t="shared" si="0"/>
        <v/>
      </c>
      <c r="H128" s="82">
        <f t="shared" si="1"/>
        <v>0</v>
      </c>
      <c r="I128" s="82">
        <f t="shared" si="2"/>
        <v>0</v>
      </c>
      <c r="J128" s="82">
        <f t="shared" si="3"/>
        <v>0</v>
      </c>
      <c r="K128" s="82" t="str">
        <f t="shared" si="4"/>
        <v/>
      </c>
      <c r="L128" s="85"/>
      <c r="M128" s="84"/>
      <c r="N128" s="85"/>
      <c r="O128" s="79"/>
      <c r="P128" s="85"/>
      <c r="Q128" s="79"/>
      <c r="R128" s="86" t="str">
        <f t="shared" si="5"/>
        <v/>
      </c>
      <c r="S128" s="87"/>
      <c r="T128" s="88"/>
      <c r="U128" s="278" t="str">
        <f t="shared" si="6"/>
        <v/>
      </c>
      <c r="V128" s="278" t="str">
        <f t="shared" si="7"/>
        <v/>
      </c>
      <c r="W128" s="278" t="e">
        <f t="shared" si="8"/>
        <v>#VALUE!</v>
      </c>
      <c r="X128" s="223" t="str">
        <f t="shared" si="9"/>
        <v/>
      </c>
      <c r="Y128" s="90" t="str">
        <f t="shared" si="10"/>
        <v/>
      </c>
      <c r="Z128" s="91" t="str">
        <f t="shared" si="11"/>
        <v/>
      </c>
      <c r="AA128" s="92" t="str">
        <f t="shared" si="12"/>
        <v/>
      </c>
      <c r="AB128" s="93" t="str">
        <f t="shared" si="13"/>
        <v/>
      </c>
      <c r="AC128" s="93" t="str">
        <f t="shared" si="14"/>
        <v/>
      </c>
      <c r="AD128" s="94" t="str">
        <f t="shared" si="15"/>
        <v/>
      </c>
      <c r="AE128" s="95">
        <f t="shared" si="16"/>
        <v>0</v>
      </c>
      <c r="AF128" s="96">
        <f t="shared" si="17"/>
        <v>0</v>
      </c>
      <c r="AG128" s="84"/>
      <c r="AH128" s="86" t="str">
        <f t="shared" si="18"/>
        <v/>
      </c>
      <c r="AI128" s="79"/>
      <c r="AJ128" s="85"/>
      <c r="AK128" s="79"/>
      <c r="AL128" s="79"/>
      <c r="AM128" s="86" t="str">
        <f t="shared" si="19"/>
        <v/>
      </c>
      <c r="AN128" s="97"/>
      <c r="AO128" s="88"/>
      <c r="AP128" s="98" t="str">
        <f t="shared" si="20"/>
        <v/>
      </c>
      <c r="AQ128" s="90" t="str">
        <f t="shared" si="21"/>
        <v/>
      </c>
      <c r="AR128" s="91" t="str">
        <f t="shared" si="22"/>
        <v/>
      </c>
      <c r="AS128" s="92" t="str">
        <f t="shared" si="23"/>
        <v/>
      </c>
      <c r="AT128" s="93" t="str">
        <f t="shared" si="24"/>
        <v/>
      </c>
      <c r="AU128" s="93" t="str">
        <f t="shared" si="25"/>
        <v/>
      </c>
      <c r="AV128" s="279" t="str">
        <f t="shared" si="26"/>
        <v/>
      </c>
      <c r="AW128" s="94" t="str">
        <f t="shared" si="27"/>
        <v/>
      </c>
      <c r="AX128" s="99" t="str">
        <f>+IF(A128="","",IF(F128="",70,VLOOKUP(L128,Hoja2!A:D,4,0)))</f>
        <v/>
      </c>
    </row>
    <row r="129" spans="1:50" ht="14.25" customHeight="1">
      <c r="A129" s="79"/>
      <c r="B129" s="79"/>
      <c r="C129" s="80"/>
      <c r="D129" s="80"/>
      <c r="E129" s="79"/>
      <c r="F129" s="79"/>
      <c r="G129" s="82" t="str">
        <f t="shared" si="0"/>
        <v/>
      </c>
      <c r="H129" s="82">
        <f t="shared" si="1"/>
        <v>0</v>
      </c>
      <c r="I129" s="82">
        <f t="shared" si="2"/>
        <v>0</v>
      </c>
      <c r="J129" s="82">
        <f t="shared" si="3"/>
        <v>0</v>
      </c>
      <c r="K129" s="82" t="str">
        <f t="shared" si="4"/>
        <v/>
      </c>
      <c r="L129" s="85"/>
      <c r="M129" s="84"/>
      <c r="N129" s="85"/>
      <c r="O129" s="79"/>
      <c r="P129" s="85"/>
      <c r="Q129" s="79"/>
      <c r="R129" s="86" t="str">
        <f t="shared" si="5"/>
        <v/>
      </c>
      <c r="S129" s="87"/>
      <c r="T129" s="88"/>
      <c r="U129" s="278" t="str">
        <f t="shared" si="6"/>
        <v/>
      </c>
      <c r="V129" s="278" t="str">
        <f t="shared" si="7"/>
        <v/>
      </c>
      <c r="W129" s="278" t="e">
        <f t="shared" si="8"/>
        <v>#VALUE!</v>
      </c>
      <c r="X129" s="223" t="str">
        <f t="shared" si="9"/>
        <v/>
      </c>
      <c r="Y129" s="90" t="str">
        <f t="shared" si="10"/>
        <v/>
      </c>
      <c r="Z129" s="91" t="str">
        <f t="shared" si="11"/>
        <v/>
      </c>
      <c r="AA129" s="92" t="str">
        <f t="shared" si="12"/>
        <v/>
      </c>
      <c r="AB129" s="93" t="str">
        <f t="shared" si="13"/>
        <v/>
      </c>
      <c r="AC129" s="93" t="str">
        <f t="shared" si="14"/>
        <v/>
      </c>
      <c r="AD129" s="94" t="str">
        <f t="shared" si="15"/>
        <v/>
      </c>
      <c r="AE129" s="95">
        <f t="shared" si="16"/>
        <v>0</v>
      </c>
      <c r="AF129" s="96">
        <f t="shared" si="17"/>
        <v>0</v>
      </c>
      <c r="AG129" s="84"/>
      <c r="AH129" s="86" t="str">
        <f t="shared" si="18"/>
        <v/>
      </c>
      <c r="AI129" s="79"/>
      <c r="AJ129" s="85"/>
      <c r="AK129" s="79"/>
      <c r="AL129" s="79"/>
      <c r="AM129" s="86" t="str">
        <f t="shared" si="19"/>
        <v/>
      </c>
      <c r="AN129" s="97"/>
      <c r="AO129" s="88"/>
      <c r="AP129" s="98" t="str">
        <f t="shared" si="20"/>
        <v/>
      </c>
      <c r="AQ129" s="90" t="str">
        <f t="shared" si="21"/>
        <v/>
      </c>
      <c r="AR129" s="91" t="str">
        <f t="shared" si="22"/>
        <v/>
      </c>
      <c r="AS129" s="92" t="str">
        <f t="shared" si="23"/>
        <v/>
      </c>
      <c r="AT129" s="93" t="str">
        <f t="shared" si="24"/>
        <v/>
      </c>
      <c r="AU129" s="93" t="str">
        <f t="shared" si="25"/>
        <v/>
      </c>
      <c r="AV129" s="279" t="str">
        <f t="shared" si="26"/>
        <v/>
      </c>
      <c r="AW129" s="94" t="str">
        <f t="shared" si="27"/>
        <v/>
      </c>
      <c r="AX129" s="99" t="str">
        <f>+IF(A129="","",IF(F129="",70,VLOOKUP(L129,Hoja2!A:D,4,0)))</f>
        <v/>
      </c>
    </row>
    <row r="130" spans="1:50" ht="14.25" customHeight="1">
      <c r="A130" s="79"/>
      <c r="B130" s="79"/>
      <c r="C130" s="80"/>
      <c r="D130" s="80"/>
      <c r="E130" s="79"/>
      <c r="F130" s="79"/>
      <c r="G130" s="82" t="str">
        <f t="shared" si="0"/>
        <v/>
      </c>
      <c r="H130" s="82">
        <f t="shared" si="1"/>
        <v>0</v>
      </c>
      <c r="I130" s="82">
        <f t="shared" si="2"/>
        <v>0</v>
      </c>
      <c r="J130" s="82">
        <f t="shared" si="3"/>
        <v>0</v>
      </c>
      <c r="K130" s="82" t="str">
        <f t="shared" si="4"/>
        <v/>
      </c>
      <c r="L130" s="85"/>
      <c r="M130" s="84"/>
      <c r="N130" s="85"/>
      <c r="O130" s="79"/>
      <c r="P130" s="85"/>
      <c r="Q130" s="79"/>
      <c r="R130" s="86" t="str">
        <f t="shared" si="5"/>
        <v/>
      </c>
      <c r="S130" s="87"/>
      <c r="T130" s="88"/>
      <c r="U130" s="278" t="str">
        <f t="shared" si="6"/>
        <v/>
      </c>
      <c r="V130" s="278" t="str">
        <f t="shared" si="7"/>
        <v/>
      </c>
      <c r="W130" s="278" t="e">
        <f t="shared" si="8"/>
        <v>#VALUE!</v>
      </c>
      <c r="X130" s="223" t="str">
        <f t="shared" si="9"/>
        <v/>
      </c>
      <c r="Y130" s="90" t="str">
        <f t="shared" si="10"/>
        <v/>
      </c>
      <c r="Z130" s="91" t="str">
        <f t="shared" si="11"/>
        <v/>
      </c>
      <c r="AA130" s="92" t="str">
        <f t="shared" si="12"/>
        <v/>
      </c>
      <c r="AB130" s="93" t="str">
        <f t="shared" si="13"/>
        <v/>
      </c>
      <c r="AC130" s="93" t="str">
        <f t="shared" si="14"/>
        <v/>
      </c>
      <c r="AD130" s="94" t="str">
        <f t="shared" si="15"/>
        <v/>
      </c>
      <c r="AE130" s="95">
        <f t="shared" si="16"/>
        <v>0</v>
      </c>
      <c r="AF130" s="96">
        <f t="shared" si="17"/>
        <v>0</v>
      </c>
      <c r="AG130" s="84"/>
      <c r="AH130" s="86" t="str">
        <f t="shared" si="18"/>
        <v/>
      </c>
      <c r="AI130" s="79"/>
      <c r="AJ130" s="85"/>
      <c r="AK130" s="79"/>
      <c r="AL130" s="79"/>
      <c r="AM130" s="86" t="str">
        <f t="shared" si="19"/>
        <v/>
      </c>
      <c r="AN130" s="97"/>
      <c r="AO130" s="88"/>
      <c r="AP130" s="98" t="str">
        <f t="shared" si="20"/>
        <v/>
      </c>
      <c r="AQ130" s="90" t="str">
        <f t="shared" si="21"/>
        <v/>
      </c>
      <c r="AR130" s="91" t="str">
        <f t="shared" si="22"/>
        <v/>
      </c>
      <c r="AS130" s="92" t="str">
        <f t="shared" si="23"/>
        <v/>
      </c>
      <c r="AT130" s="93" t="str">
        <f t="shared" si="24"/>
        <v/>
      </c>
      <c r="AU130" s="93" t="str">
        <f t="shared" si="25"/>
        <v/>
      </c>
      <c r="AV130" s="279" t="str">
        <f t="shared" si="26"/>
        <v/>
      </c>
      <c r="AW130" s="94" t="str">
        <f t="shared" si="27"/>
        <v/>
      </c>
      <c r="AX130" s="99" t="str">
        <f>+IF(A130="","",IF(F130="",70,VLOOKUP(L130,Hoja2!A:D,4,0)))</f>
        <v/>
      </c>
    </row>
    <row r="131" spans="1:50" ht="14.25" customHeight="1">
      <c r="A131" s="79"/>
      <c r="B131" s="79"/>
      <c r="C131" s="80"/>
      <c r="D131" s="80"/>
      <c r="E131" s="79"/>
      <c r="F131" s="79"/>
      <c r="G131" s="82" t="str">
        <f t="shared" si="0"/>
        <v/>
      </c>
      <c r="H131" s="82">
        <f t="shared" si="1"/>
        <v>0</v>
      </c>
      <c r="I131" s="82">
        <f t="shared" si="2"/>
        <v>0</v>
      </c>
      <c r="J131" s="82">
        <f t="shared" si="3"/>
        <v>0</v>
      </c>
      <c r="K131" s="82" t="str">
        <f t="shared" si="4"/>
        <v/>
      </c>
      <c r="L131" s="85"/>
      <c r="M131" s="84"/>
      <c r="N131" s="85"/>
      <c r="O131" s="79"/>
      <c r="P131" s="85"/>
      <c r="Q131" s="79"/>
      <c r="R131" s="86" t="str">
        <f t="shared" si="5"/>
        <v/>
      </c>
      <c r="S131" s="87"/>
      <c r="T131" s="88"/>
      <c r="U131" s="278" t="str">
        <f t="shared" si="6"/>
        <v/>
      </c>
      <c r="V131" s="278" t="str">
        <f t="shared" si="7"/>
        <v/>
      </c>
      <c r="W131" s="278" t="e">
        <f t="shared" si="8"/>
        <v>#VALUE!</v>
      </c>
      <c r="X131" s="223" t="str">
        <f t="shared" si="9"/>
        <v/>
      </c>
      <c r="Y131" s="90" t="str">
        <f t="shared" si="10"/>
        <v/>
      </c>
      <c r="Z131" s="91" t="str">
        <f t="shared" si="11"/>
        <v/>
      </c>
      <c r="AA131" s="92" t="str">
        <f t="shared" si="12"/>
        <v/>
      </c>
      <c r="AB131" s="93" t="str">
        <f t="shared" si="13"/>
        <v/>
      </c>
      <c r="AC131" s="93" t="str">
        <f t="shared" si="14"/>
        <v/>
      </c>
      <c r="AD131" s="94" t="str">
        <f t="shared" si="15"/>
        <v/>
      </c>
      <c r="AE131" s="95">
        <f t="shared" si="16"/>
        <v>0</v>
      </c>
      <c r="AF131" s="96">
        <f t="shared" si="17"/>
        <v>0</v>
      </c>
      <c r="AG131" s="84"/>
      <c r="AH131" s="86" t="str">
        <f t="shared" si="18"/>
        <v/>
      </c>
      <c r="AI131" s="79"/>
      <c r="AJ131" s="85"/>
      <c r="AK131" s="79"/>
      <c r="AL131" s="79"/>
      <c r="AM131" s="86" t="str">
        <f t="shared" si="19"/>
        <v/>
      </c>
      <c r="AN131" s="97"/>
      <c r="AO131" s="88"/>
      <c r="AP131" s="98" t="str">
        <f t="shared" si="20"/>
        <v/>
      </c>
      <c r="AQ131" s="90" t="str">
        <f t="shared" si="21"/>
        <v/>
      </c>
      <c r="AR131" s="91" t="str">
        <f t="shared" si="22"/>
        <v/>
      </c>
      <c r="AS131" s="92" t="str">
        <f t="shared" si="23"/>
        <v/>
      </c>
      <c r="AT131" s="93" t="str">
        <f t="shared" si="24"/>
        <v/>
      </c>
      <c r="AU131" s="93" t="str">
        <f t="shared" si="25"/>
        <v/>
      </c>
      <c r="AV131" s="279" t="str">
        <f t="shared" si="26"/>
        <v/>
      </c>
      <c r="AW131" s="94" t="str">
        <f t="shared" si="27"/>
        <v/>
      </c>
      <c r="AX131" s="99" t="str">
        <f>+IF(A131="","",IF(F131="",70,VLOOKUP(L131,Hoja2!A:D,4,0)))</f>
        <v/>
      </c>
    </row>
    <row r="132" spans="1:50" ht="14.25" customHeight="1">
      <c r="A132" s="79"/>
      <c r="B132" s="79"/>
      <c r="C132" s="80"/>
      <c r="D132" s="80"/>
      <c r="E132" s="79"/>
      <c r="F132" s="79"/>
      <c r="G132" s="82" t="str">
        <f t="shared" si="0"/>
        <v/>
      </c>
      <c r="H132" s="82">
        <f t="shared" si="1"/>
        <v>0</v>
      </c>
      <c r="I132" s="82">
        <f t="shared" si="2"/>
        <v>0</v>
      </c>
      <c r="J132" s="82">
        <f t="shared" si="3"/>
        <v>0</v>
      </c>
      <c r="K132" s="82" t="str">
        <f t="shared" si="4"/>
        <v/>
      </c>
      <c r="L132" s="85"/>
      <c r="M132" s="84"/>
      <c r="N132" s="85"/>
      <c r="O132" s="79"/>
      <c r="P132" s="85"/>
      <c r="Q132" s="79"/>
      <c r="R132" s="86" t="str">
        <f t="shared" si="5"/>
        <v/>
      </c>
      <c r="S132" s="87"/>
      <c r="T132" s="88"/>
      <c r="U132" s="278" t="str">
        <f t="shared" si="6"/>
        <v/>
      </c>
      <c r="V132" s="278" t="str">
        <f t="shared" si="7"/>
        <v/>
      </c>
      <c r="W132" s="278" t="e">
        <f t="shared" si="8"/>
        <v>#VALUE!</v>
      </c>
      <c r="X132" s="223" t="str">
        <f t="shared" si="9"/>
        <v/>
      </c>
      <c r="Y132" s="90" t="str">
        <f t="shared" si="10"/>
        <v/>
      </c>
      <c r="Z132" s="91" t="str">
        <f t="shared" si="11"/>
        <v/>
      </c>
      <c r="AA132" s="92" t="str">
        <f t="shared" si="12"/>
        <v/>
      </c>
      <c r="AB132" s="93" t="str">
        <f t="shared" si="13"/>
        <v/>
      </c>
      <c r="AC132" s="93" t="str">
        <f t="shared" si="14"/>
        <v/>
      </c>
      <c r="AD132" s="94" t="str">
        <f t="shared" si="15"/>
        <v/>
      </c>
      <c r="AE132" s="95">
        <f t="shared" si="16"/>
        <v>0</v>
      </c>
      <c r="AF132" s="96">
        <f t="shared" si="17"/>
        <v>0</v>
      </c>
      <c r="AG132" s="84"/>
      <c r="AH132" s="86" t="str">
        <f t="shared" si="18"/>
        <v/>
      </c>
      <c r="AI132" s="79"/>
      <c r="AJ132" s="85"/>
      <c r="AK132" s="79"/>
      <c r="AL132" s="79"/>
      <c r="AM132" s="86" t="str">
        <f t="shared" si="19"/>
        <v/>
      </c>
      <c r="AN132" s="97"/>
      <c r="AO132" s="88"/>
      <c r="AP132" s="98" t="str">
        <f t="shared" si="20"/>
        <v/>
      </c>
      <c r="AQ132" s="90" t="str">
        <f t="shared" si="21"/>
        <v/>
      </c>
      <c r="AR132" s="91" t="str">
        <f t="shared" si="22"/>
        <v/>
      </c>
      <c r="AS132" s="92" t="str">
        <f t="shared" si="23"/>
        <v/>
      </c>
      <c r="AT132" s="93" t="str">
        <f t="shared" si="24"/>
        <v/>
      </c>
      <c r="AU132" s="93" t="str">
        <f t="shared" si="25"/>
        <v/>
      </c>
      <c r="AV132" s="279" t="str">
        <f t="shared" si="26"/>
        <v/>
      </c>
      <c r="AW132" s="94" t="str">
        <f t="shared" si="27"/>
        <v/>
      </c>
      <c r="AX132" s="99" t="str">
        <f>+IF(A132="","",IF(F132="",70,VLOOKUP(L132,Hoja2!A:D,4,0)))</f>
        <v/>
      </c>
    </row>
    <row r="133" spans="1:50" ht="14.25" customHeight="1">
      <c r="A133" s="79"/>
      <c r="B133" s="79"/>
      <c r="C133" s="80"/>
      <c r="D133" s="80"/>
      <c r="E133" s="79"/>
      <c r="F133" s="79"/>
      <c r="G133" s="82" t="str">
        <f t="shared" si="0"/>
        <v/>
      </c>
      <c r="H133" s="82">
        <f t="shared" si="1"/>
        <v>0</v>
      </c>
      <c r="I133" s="82">
        <f t="shared" si="2"/>
        <v>0</v>
      </c>
      <c r="J133" s="82">
        <f t="shared" si="3"/>
        <v>0</v>
      </c>
      <c r="K133" s="82" t="str">
        <f t="shared" si="4"/>
        <v/>
      </c>
      <c r="L133" s="85"/>
      <c r="M133" s="84"/>
      <c r="N133" s="85"/>
      <c r="O133" s="79"/>
      <c r="P133" s="85"/>
      <c r="Q133" s="79"/>
      <c r="R133" s="86" t="str">
        <f t="shared" si="5"/>
        <v/>
      </c>
      <c r="S133" s="87"/>
      <c r="T133" s="88"/>
      <c r="U133" s="278" t="str">
        <f t="shared" si="6"/>
        <v/>
      </c>
      <c r="V133" s="278" t="str">
        <f t="shared" si="7"/>
        <v/>
      </c>
      <c r="W133" s="278" t="e">
        <f t="shared" si="8"/>
        <v>#VALUE!</v>
      </c>
      <c r="X133" s="223" t="str">
        <f t="shared" si="9"/>
        <v/>
      </c>
      <c r="Y133" s="90" t="str">
        <f t="shared" si="10"/>
        <v/>
      </c>
      <c r="Z133" s="91" t="str">
        <f t="shared" si="11"/>
        <v/>
      </c>
      <c r="AA133" s="92" t="str">
        <f t="shared" si="12"/>
        <v/>
      </c>
      <c r="AB133" s="93" t="str">
        <f t="shared" si="13"/>
        <v/>
      </c>
      <c r="AC133" s="93" t="str">
        <f t="shared" si="14"/>
        <v/>
      </c>
      <c r="AD133" s="94" t="str">
        <f t="shared" si="15"/>
        <v/>
      </c>
      <c r="AE133" s="95">
        <f t="shared" si="16"/>
        <v>0</v>
      </c>
      <c r="AF133" s="96">
        <f t="shared" si="17"/>
        <v>0</v>
      </c>
      <c r="AG133" s="84"/>
      <c r="AH133" s="86" t="str">
        <f t="shared" si="18"/>
        <v/>
      </c>
      <c r="AI133" s="79"/>
      <c r="AJ133" s="85"/>
      <c r="AK133" s="79"/>
      <c r="AL133" s="79"/>
      <c r="AM133" s="86" t="str">
        <f t="shared" si="19"/>
        <v/>
      </c>
      <c r="AN133" s="97"/>
      <c r="AO133" s="88"/>
      <c r="AP133" s="98" t="str">
        <f t="shared" si="20"/>
        <v/>
      </c>
      <c r="AQ133" s="90" t="str">
        <f t="shared" si="21"/>
        <v/>
      </c>
      <c r="AR133" s="91" t="str">
        <f t="shared" si="22"/>
        <v/>
      </c>
      <c r="AS133" s="92" t="str">
        <f t="shared" si="23"/>
        <v/>
      </c>
      <c r="AT133" s="93" t="str">
        <f t="shared" si="24"/>
        <v/>
      </c>
      <c r="AU133" s="93" t="str">
        <f t="shared" si="25"/>
        <v/>
      </c>
      <c r="AV133" s="279" t="str">
        <f t="shared" si="26"/>
        <v/>
      </c>
      <c r="AW133" s="94" t="str">
        <f t="shared" si="27"/>
        <v/>
      </c>
      <c r="AX133" s="99" t="str">
        <f>+IF(A133="","",IF(F133="",70,VLOOKUP(L133,Hoja2!A:D,4,0)))</f>
        <v/>
      </c>
    </row>
    <row r="134" spans="1:50" ht="14.25" customHeight="1">
      <c r="A134" s="79"/>
      <c r="B134" s="79"/>
      <c r="C134" s="80"/>
      <c r="D134" s="80"/>
      <c r="E134" s="79"/>
      <c r="F134" s="79"/>
      <c r="G134" s="82" t="str">
        <f t="shared" si="0"/>
        <v/>
      </c>
      <c r="H134" s="82">
        <f t="shared" si="1"/>
        <v>0</v>
      </c>
      <c r="I134" s="82">
        <f t="shared" si="2"/>
        <v>0</v>
      </c>
      <c r="J134" s="82">
        <f t="shared" si="3"/>
        <v>0</v>
      </c>
      <c r="K134" s="82" t="str">
        <f t="shared" si="4"/>
        <v/>
      </c>
      <c r="L134" s="85"/>
      <c r="M134" s="84"/>
      <c r="N134" s="85"/>
      <c r="O134" s="79"/>
      <c r="P134" s="85"/>
      <c r="Q134" s="79"/>
      <c r="R134" s="86" t="str">
        <f t="shared" si="5"/>
        <v/>
      </c>
      <c r="S134" s="87"/>
      <c r="T134" s="88"/>
      <c r="U134" s="278" t="str">
        <f t="shared" si="6"/>
        <v/>
      </c>
      <c r="V134" s="278" t="str">
        <f t="shared" si="7"/>
        <v/>
      </c>
      <c r="W134" s="278" t="e">
        <f t="shared" si="8"/>
        <v>#VALUE!</v>
      </c>
      <c r="X134" s="223" t="str">
        <f t="shared" si="9"/>
        <v/>
      </c>
      <c r="Y134" s="90" t="str">
        <f t="shared" si="10"/>
        <v/>
      </c>
      <c r="Z134" s="91" t="str">
        <f t="shared" si="11"/>
        <v/>
      </c>
      <c r="AA134" s="92" t="str">
        <f t="shared" si="12"/>
        <v/>
      </c>
      <c r="AB134" s="93" t="str">
        <f t="shared" si="13"/>
        <v/>
      </c>
      <c r="AC134" s="93" t="str">
        <f t="shared" si="14"/>
        <v/>
      </c>
      <c r="AD134" s="94" t="str">
        <f t="shared" si="15"/>
        <v/>
      </c>
      <c r="AE134" s="95">
        <f t="shared" si="16"/>
        <v>0</v>
      </c>
      <c r="AF134" s="96">
        <f t="shared" si="17"/>
        <v>0</v>
      </c>
      <c r="AG134" s="84"/>
      <c r="AH134" s="86" t="str">
        <f t="shared" si="18"/>
        <v/>
      </c>
      <c r="AI134" s="79"/>
      <c r="AJ134" s="85"/>
      <c r="AK134" s="79"/>
      <c r="AL134" s="79"/>
      <c r="AM134" s="86" t="str">
        <f t="shared" si="19"/>
        <v/>
      </c>
      <c r="AN134" s="97"/>
      <c r="AO134" s="88"/>
      <c r="AP134" s="98" t="str">
        <f t="shared" si="20"/>
        <v/>
      </c>
      <c r="AQ134" s="90" t="str">
        <f t="shared" si="21"/>
        <v/>
      </c>
      <c r="AR134" s="91" t="str">
        <f t="shared" si="22"/>
        <v/>
      </c>
      <c r="AS134" s="92" t="str">
        <f t="shared" si="23"/>
        <v/>
      </c>
      <c r="AT134" s="93" t="str">
        <f t="shared" si="24"/>
        <v/>
      </c>
      <c r="AU134" s="93" t="str">
        <f t="shared" si="25"/>
        <v/>
      </c>
      <c r="AV134" s="279" t="str">
        <f t="shared" si="26"/>
        <v/>
      </c>
      <c r="AW134" s="94" t="str">
        <f t="shared" si="27"/>
        <v/>
      </c>
      <c r="AX134" s="99" t="str">
        <f>+IF(A134="","",IF(F134="",70,VLOOKUP(L134,Hoja2!A:D,4,0)))</f>
        <v/>
      </c>
    </row>
    <row r="135" spans="1:50" ht="14.25" customHeight="1">
      <c r="A135" s="79"/>
      <c r="B135" s="79"/>
      <c r="C135" s="80"/>
      <c r="D135" s="80"/>
      <c r="E135" s="79"/>
      <c r="F135" s="79"/>
      <c r="G135" s="82" t="str">
        <f t="shared" si="0"/>
        <v/>
      </c>
      <c r="H135" s="82">
        <f t="shared" si="1"/>
        <v>0</v>
      </c>
      <c r="I135" s="82">
        <f t="shared" si="2"/>
        <v>0</v>
      </c>
      <c r="J135" s="82">
        <f t="shared" si="3"/>
        <v>0</v>
      </c>
      <c r="K135" s="82" t="str">
        <f t="shared" si="4"/>
        <v/>
      </c>
      <c r="L135" s="85"/>
      <c r="M135" s="84"/>
      <c r="N135" s="85"/>
      <c r="O135" s="79"/>
      <c r="P135" s="85"/>
      <c r="Q135" s="79"/>
      <c r="R135" s="86" t="str">
        <f t="shared" si="5"/>
        <v/>
      </c>
      <c r="S135" s="87"/>
      <c r="T135" s="88"/>
      <c r="U135" s="278" t="str">
        <f t="shared" si="6"/>
        <v/>
      </c>
      <c r="V135" s="278" t="str">
        <f t="shared" si="7"/>
        <v/>
      </c>
      <c r="W135" s="278" t="e">
        <f t="shared" si="8"/>
        <v>#VALUE!</v>
      </c>
      <c r="X135" s="223" t="str">
        <f t="shared" si="9"/>
        <v/>
      </c>
      <c r="Y135" s="90" t="str">
        <f t="shared" si="10"/>
        <v/>
      </c>
      <c r="Z135" s="91" t="str">
        <f t="shared" si="11"/>
        <v/>
      </c>
      <c r="AA135" s="92" t="str">
        <f t="shared" si="12"/>
        <v/>
      </c>
      <c r="AB135" s="93" t="str">
        <f t="shared" si="13"/>
        <v/>
      </c>
      <c r="AC135" s="93" t="str">
        <f t="shared" si="14"/>
        <v/>
      </c>
      <c r="AD135" s="94" t="str">
        <f t="shared" si="15"/>
        <v/>
      </c>
      <c r="AE135" s="95">
        <f t="shared" si="16"/>
        <v>0</v>
      </c>
      <c r="AF135" s="96">
        <f t="shared" si="17"/>
        <v>0</v>
      </c>
      <c r="AG135" s="84"/>
      <c r="AH135" s="86" t="str">
        <f t="shared" si="18"/>
        <v/>
      </c>
      <c r="AI135" s="79"/>
      <c r="AJ135" s="85"/>
      <c r="AK135" s="79"/>
      <c r="AL135" s="79"/>
      <c r="AM135" s="86" t="str">
        <f t="shared" si="19"/>
        <v/>
      </c>
      <c r="AN135" s="97"/>
      <c r="AO135" s="88"/>
      <c r="AP135" s="98" t="str">
        <f t="shared" si="20"/>
        <v/>
      </c>
      <c r="AQ135" s="90" t="str">
        <f t="shared" si="21"/>
        <v/>
      </c>
      <c r="AR135" s="91" t="str">
        <f t="shared" si="22"/>
        <v/>
      </c>
      <c r="AS135" s="92" t="str">
        <f t="shared" si="23"/>
        <v/>
      </c>
      <c r="AT135" s="93" t="str">
        <f t="shared" si="24"/>
        <v/>
      </c>
      <c r="AU135" s="93" t="str">
        <f t="shared" si="25"/>
        <v/>
      </c>
      <c r="AV135" s="279" t="str">
        <f t="shared" si="26"/>
        <v/>
      </c>
      <c r="AW135" s="94" t="str">
        <f t="shared" si="27"/>
        <v/>
      </c>
      <c r="AX135" s="99" t="str">
        <f>+IF(A135="","",IF(F135="",70,VLOOKUP(L135,Hoja2!A:D,4,0)))</f>
        <v/>
      </c>
    </row>
    <row r="136" spans="1:50" ht="14.25" customHeight="1">
      <c r="A136" s="79"/>
      <c r="B136" s="79"/>
      <c r="C136" s="80"/>
      <c r="D136" s="80"/>
      <c r="E136" s="79"/>
      <c r="F136" s="79"/>
      <c r="G136" s="82" t="str">
        <f t="shared" si="0"/>
        <v/>
      </c>
      <c r="H136" s="82">
        <f t="shared" si="1"/>
        <v>0</v>
      </c>
      <c r="I136" s="82">
        <f t="shared" si="2"/>
        <v>0</v>
      </c>
      <c r="J136" s="82">
        <f t="shared" si="3"/>
        <v>0</v>
      </c>
      <c r="K136" s="82" t="str">
        <f t="shared" si="4"/>
        <v/>
      </c>
      <c r="L136" s="85"/>
      <c r="M136" s="84"/>
      <c r="N136" s="85"/>
      <c r="O136" s="79"/>
      <c r="P136" s="85"/>
      <c r="Q136" s="79"/>
      <c r="R136" s="86" t="str">
        <f t="shared" si="5"/>
        <v/>
      </c>
      <c r="S136" s="87"/>
      <c r="T136" s="88"/>
      <c r="U136" s="278" t="str">
        <f t="shared" si="6"/>
        <v/>
      </c>
      <c r="V136" s="278" t="str">
        <f t="shared" si="7"/>
        <v/>
      </c>
      <c r="W136" s="278" t="e">
        <f t="shared" si="8"/>
        <v>#VALUE!</v>
      </c>
      <c r="X136" s="223" t="str">
        <f t="shared" si="9"/>
        <v/>
      </c>
      <c r="Y136" s="90" t="str">
        <f t="shared" si="10"/>
        <v/>
      </c>
      <c r="Z136" s="91" t="str">
        <f t="shared" si="11"/>
        <v/>
      </c>
      <c r="AA136" s="92" t="str">
        <f t="shared" si="12"/>
        <v/>
      </c>
      <c r="AB136" s="93" t="str">
        <f t="shared" si="13"/>
        <v/>
      </c>
      <c r="AC136" s="93" t="str">
        <f t="shared" si="14"/>
        <v/>
      </c>
      <c r="AD136" s="94" t="str">
        <f t="shared" si="15"/>
        <v/>
      </c>
      <c r="AE136" s="95">
        <f t="shared" si="16"/>
        <v>0</v>
      </c>
      <c r="AF136" s="96">
        <f t="shared" si="17"/>
        <v>0</v>
      </c>
      <c r="AG136" s="84"/>
      <c r="AH136" s="86" t="str">
        <f t="shared" si="18"/>
        <v/>
      </c>
      <c r="AI136" s="79"/>
      <c r="AJ136" s="85"/>
      <c r="AK136" s="79"/>
      <c r="AL136" s="79"/>
      <c r="AM136" s="86" t="str">
        <f t="shared" si="19"/>
        <v/>
      </c>
      <c r="AN136" s="97"/>
      <c r="AO136" s="88"/>
      <c r="AP136" s="98" t="str">
        <f t="shared" si="20"/>
        <v/>
      </c>
      <c r="AQ136" s="90" t="str">
        <f t="shared" si="21"/>
        <v/>
      </c>
      <c r="AR136" s="91" t="str">
        <f t="shared" si="22"/>
        <v/>
      </c>
      <c r="AS136" s="92" t="str">
        <f t="shared" si="23"/>
        <v/>
      </c>
      <c r="AT136" s="93" t="str">
        <f t="shared" si="24"/>
        <v/>
      </c>
      <c r="AU136" s="93" t="str">
        <f t="shared" si="25"/>
        <v/>
      </c>
      <c r="AV136" s="279" t="str">
        <f t="shared" si="26"/>
        <v/>
      </c>
      <c r="AW136" s="94" t="str">
        <f t="shared" si="27"/>
        <v/>
      </c>
      <c r="AX136" s="99" t="str">
        <f>+IF(A136="","",IF(F136="",70,VLOOKUP(L136,Hoja2!A:D,4,0)))</f>
        <v/>
      </c>
    </row>
    <row r="137" spans="1:50" ht="14.25" customHeight="1">
      <c r="A137" s="79"/>
      <c r="B137" s="79"/>
      <c r="C137" s="80"/>
      <c r="D137" s="80"/>
      <c r="E137" s="79"/>
      <c r="F137" s="79"/>
      <c r="G137" s="82" t="str">
        <f t="shared" si="0"/>
        <v/>
      </c>
      <c r="H137" s="82">
        <f t="shared" si="1"/>
        <v>0</v>
      </c>
      <c r="I137" s="82">
        <f t="shared" si="2"/>
        <v>0</v>
      </c>
      <c r="J137" s="82">
        <f t="shared" si="3"/>
        <v>0</v>
      </c>
      <c r="K137" s="82" t="str">
        <f t="shared" si="4"/>
        <v/>
      </c>
      <c r="L137" s="85"/>
      <c r="M137" s="84"/>
      <c r="N137" s="85"/>
      <c r="O137" s="79"/>
      <c r="P137" s="85"/>
      <c r="Q137" s="79"/>
      <c r="R137" s="86" t="str">
        <f t="shared" si="5"/>
        <v/>
      </c>
      <c r="S137" s="87"/>
      <c r="T137" s="88"/>
      <c r="U137" s="278" t="str">
        <f t="shared" si="6"/>
        <v/>
      </c>
      <c r="V137" s="278" t="str">
        <f t="shared" si="7"/>
        <v/>
      </c>
      <c r="W137" s="278" t="e">
        <f t="shared" si="8"/>
        <v>#VALUE!</v>
      </c>
      <c r="X137" s="223" t="str">
        <f t="shared" si="9"/>
        <v/>
      </c>
      <c r="Y137" s="90" t="str">
        <f t="shared" si="10"/>
        <v/>
      </c>
      <c r="Z137" s="91" t="str">
        <f t="shared" si="11"/>
        <v/>
      </c>
      <c r="AA137" s="92" t="str">
        <f t="shared" si="12"/>
        <v/>
      </c>
      <c r="AB137" s="93" t="str">
        <f t="shared" si="13"/>
        <v/>
      </c>
      <c r="AC137" s="93" t="str">
        <f t="shared" si="14"/>
        <v/>
      </c>
      <c r="AD137" s="94" t="str">
        <f t="shared" si="15"/>
        <v/>
      </c>
      <c r="AE137" s="95">
        <f t="shared" si="16"/>
        <v>0</v>
      </c>
      <c r="AF137" s="96">
        <f t="shared" si="17"/>
        <v>0</v>
      </c>
      <c r="AG137" s="84"/>
      <c r="AH137" s="86" t="str">
        <f t="shared" si="18"/>
        <v/>
      </c>
      <c r="AI137" s="79"/>
      <c r="AJ137" s="85"/>
      <c r="AK137" s="79"/>
      <c r="AL137" s="79"/>
      <c r="AM137" s="86" t="str">
        <f t="shared" si="19"/>
        <v/>
      </c>
      <c r="AN137" s="97"/>
      <c r="AO137" s="88"/>
      <c r="AP137" s="98" t="str">
        <f t="shared" si="20"/>
        <v/>
      </c>
      <c r="AQ137" s="90" t="str">
        <f t="shared" si="21"/>
        <v/>
      </c>
      <c r="AR137" s="91" t="str">
        <f t="shared" si="22"/>
        <v/>
      </c>
      <c r="AS137" s="92" t="str">
        <f t="shared" si="23"/>
        <v/>
      </c>
      <c r="AT137" s="93" t="str">
        <f t="shared" si="24"/>
        <v/>
      </c>
      <c r="AU137" s="93" t="str">
        <f t="shared" si="25"/>
        <v/>
      </c>
      <c r="AV137" s="279" t="str">
        <f t="shared" si="26"/>
        <v/>
      </c>
      <c r="AW137" s="94" t="str">
        <f t="shared" si="27"/>
        <v/>
      </c>
      <c r="AX137" s="99" t="str">
        <f>+IF(A137="","",IF(F137="",70,VLOOKUP(L137,Hoja2!A:D,4,0)))</f>
        <v/>
      </c>
    </row>
    <row r="138" spans="1:50" ht="14.25" customHeight="1">
      <c r="A138" s="79"/>
      <c r="B138" s="79"/>
      <c r="C138" s="80"/>
      <c r="D138" s="80"/>
      <c r="E138" s="79"/>
      <c r="F138" s="79"/>
      <c r="G138" s="82" t="str">
        <f t="shared" si="0"/>
        <v/>
      </c>
      <c r="H138" s="82">
        <f t="shared" si="1"/>
        <v>0</v>
      </c>
      <c r="I138" s="82">
        <f t="shared" si="2"/>
        <v>0</v>
      </c>
      <c r="J138" s="82">
        <f t="shared" si="3"/>
        <v>0</v>
      </c>
      <c r="K138" s="82" t="str">
        <f t="shared" si="4"/>
        <v/>
      </c>
      <c r="L138" s="85"/>
      <c r="M138" s="84"/>
      <c r="N138" s="85"/>
      <c r="O138" s="79"/>
      <c r="P138" s="85"/>
      <c r="Q138" s="79"/>
      <c r="R138" s="86" t="str">
        <f t="shared" si="5"/>
        <v/>
      </c>
      <c r="S138" s="87"/>
      <c r="T138" s="88"/>
      <c r="U138" s="278" t="str">
        <f t="shared" si="6"/>
        <v/>
      </c>
      <c r="V138" s="278" t="str">
        <f t="shared" si="7"/>
        <v/>
      </c>
      <c r="W138" s="278" t="e">
        <f t="shared" si="8"/>
        <v>#VALUE!</v>
      </c>
      <c r="X138" s="223" t="str">
        <f t="shared" si="9"/>
        <v/>
      </c>
      <c r="Y138" s="90" t="str">
        <f t="shared" si="10"/>
        <v/>
      </c>
      <c r="Z138" s="91" t="str">
        <f t="shared" si="11"/>
        <v/>
      </c>
      <c r="AA138" s="92" t="str">
        <f t="shared" si="12"/>
        <v/>
      </c>
      <c r="AB138" s="93" t="str">
        <f t="shared" si="13"/>
        <v/>
      </c>
      <c r="AC138" s="93" t="str">
        <f t="shared" si="14"/>
        <v/>
      </c>
      <c r="AD138" s="94" t="str">
        <f t="shared" si="15"/>
        <v/>
      </c>
      <c r="AE138" s="95">
        <f t="shared" si="16"/>
        <v>0</v>
      </c>
      <c r="AF138" s="96">
        <f t="shared" si="17"/>
        <v>0</v>
      </c>
      <c r="AG138" s="84"/>
      <c r="AH138" s="86" t="str">
        <f t="shared" si="18"/>
        <v/>
      </c>
      <c r="AI138" s="79"/>
      <c r="AJ138" s="85"/>
      <c r="AK138" s="79"/>
      <c r="AL138" s="79"/>
      <c r="AM138" s="86" t="str">
        <f t="shared" si="19"/>
        <v/>
      </c>
      <c r="AN138" s="97"/>
      <c r="AO138" s="88"/>
      <c r="AP138" s="98" t="str">
        <f t="shared" si="20"/>
        <v/>
      </c>
      <c r="AQ138" s="90" t="str">
        <f t="shared" si="21"/>
        <v/>
      </c>
      <c r="AR138" s="91" t="str">
        <f t="shared" si="22"/>
        <v/>
      </c>
      <c r="AS138" s="92" t="str">
        <f t="shared" si="23"/>
        <v/>
      </c>
      <c r="AT138" s="93" t="str">
        <f t="shared" si="24"/>
        <v/>
      </c>
      <c r="AU138" s="93" t="str">
        <f t="shared" si="25"/>
        <v/>
      </c>
      <c r="AV138" s="279" t="str">
        <f t="shared" si="26"/>
        <v/>
      </c>
      <c r="AW138" s="94" t="str">
        <f t="shared" si="27"/>
        <v/>
      </c>
      <c r="AX138" s="99" t="str">
        <f>+IF(A138="","",IF(F138="",70,VLOOKUP(L138,Hoja2!A:D,4,0)))</f>
        <v/>
      </c>
    </row>
    <row r="139" spans="1:50" ht="14.25" customHeight="1">
      <c r="A139" s="79"/>
      <c r="B139" s="79"/>
      <c r="C139" s="80"/>
      <c r="D139" s="80"/>
      <c r="E139" s="79"/>
      <c r="F139" s="79"/>
      <c r="G139" s="82" t="str">
        <f t="shared" si="0"/>
        <v/>
      </c>
      <c r="H139" s="82">
        <f t="shared" si="1"/>
        <v>0</v>
      </c>
      <c r="I139" s="82">
        <f t="shared" si="2"/>
        <v>0</v>
      </c>
      <c r="J139" s="82">
        <f t="shared" si="3"/>
        <v>0</v>
      </c>
      <c r="K139" s="82" t="str">
        <f t="shared" si="4"/>
        <v/>
      </c>
      <c r="L139" s="85"/>
      <c r="M139" s="84"/>
      <c r="N139" s="85"/>
      <c r="O139" s="79"/>
      <c r="P139" s="85"/>
      <c r="Q139" s="79"/>
      <c r="R139" s="86" t="str">
        <f t="shared" si="5"/>
        <v/>
      </c>
      <c r="S139" s="87"/>
      <c r="T139" s="88"/>
      <c r="U139" s="278" t="str">
        <f t="shared" si="6"/>
        <v/>
      </c>
      <c r="V139" s="278" t="str">
        <f t="shared" si="7"/>
        <v/>
      </c>
      <c r="W139" s="278" t="e">
        <f t="shared" si="8"/>
        <v>#VALUE!</v>
      </c>
      <c r="X139" s="223" t="str">
        <f t="shared" si="9"/>
        <v/>
      </c>
      <c r="Y139" s="90" t="str">
        <f t="shared" si="10"/>
        <v/>
      </c>
      <c r="Z139" s="91" t="str">
        <f t="shared" si="11"/>
        <v/>
      </c>
      <c r="AA139" s="92" t="str">
        <f t="shared" si="12"/>
        <v/>
      </c>
      <c r="AB139" s="93" t="str">
        <f t="shared" si="13"/>
        <v/>
      </c>
      <c r="AC139" s="93" t="str">
        <f t="shared" si="14"/>
        <v/>
      </c>
      <c r="AD139" s="94" t="str">
        <f t="shared" si="15"/>
        <v/>
      </c>
      <c r="AE139" s="95">
        <f t="shared" si="16"/>
        <v>0</v>
      </c>
      <c r="AF139" s="96">
        <f t="shared" si="17"/>
        <v>0</v>
      </c>
      <c r="AG139" s="84"/>
      <c r="AH139" s="86" t="str">
        <f t="shared" si="18"/>
        <v/>
      </c>
      <c r="AI139" s="79"/>
      <c r="AJ139" s="85"/>
      <c r="AK139" s="79"/>
      <c r="AL139" s="79"/>
      <c r="AM139" s="86" t="str">
        <f t="shared" si="19"/>
        <v/>
      </c>
      <c r="AN139" s="97"/>
      <c r="AO139" s="88"/>
      <c r="AP139" s="98" t="str">
        <f t="shared" si="20"/>
        <v/>
      </c>
      <c r="AQ139" s="90" t="str">
        <f t="shared" si="21"/>
        <v/>
      </c>
      <c r="AR139" s="91" t="str">
        <f t="shared" si="22"/>
        <v/>
      </c>
      <c r="AS139" s="92" t="str">
        <f t="shared" si="23"/>
        <v/>
      </c>
      <c r="AT139" s="93" t="str">
        <f t="shared" si="24"/>
        <v/>
      </c>
      <c r="AU139" s="93" t="str">
        <f t="shared" si="25"/>
        <v/>
      </c>
      <c r="AV139" s="279" t="str">
        <f t="shared" si="26"/>
        <v/>
      </c>
      <c r="AW139" s="94" t="str">
        <f t="shared" si="27"/>
        <v/>
      </c>
      <c r="AX139" s="99" t="str">
        <f>+IF(A139="","",IF(F139="",70,VLOOKUP(L139,Hoja2!A:D,4,0)))</f>
        <v/>
      </c>
    </row>
    <row r="140" spans="1:50" ht="14.25" customHeight="1">
      <c r="A140" s="79"/>
      <c r="B140" s="79"/>
      <c r="C140" s="80"/>
      <c r="D140" s="80"/>
      <c r="E140" s="79"/>
      <c r="F140" s="79"/>
      <c r="G140" s="82" t="str">
        <f t="shared" si="0"/>
        <v/>
      </c>
      <c r="H140" s="82">
        <f t="shared" si="1"/>
        <v>0</v>
      </c>
      <c r="I140" s="82">
        <f t="shared" si="2"/>
        <v>0</v>
      </c>
      <c r="J140" s="82">
        <f t="shared" si="3"/>
        <v>0</v>
      </c>
      <c r="K140" s="82" t="str">
        <f t="shared" si="4"/>
        <v/>
      </c>
      <c r="L140" s="85"/>
      <c r="M140" s="84"/>
      <c r="N140" s="85"/>
      <c r="O140" s="79"/>
      <c r="P140" s="85"/>
      <c r="Q140" s="79"/>
      <c r="R140" s="86" t="str">
        <f t="shared" si="5"/>
        <v/>
      </c>
      <c r="S140" s="87"/>
      <c r="T140" s="88"/>
      <c r="U140" s="278" t="str">
        <f t="shared" si="6"/>
        <v/>
      </c>
      <c r="V140" s="278" t="str">
        <f t="shared" si="7"/>
        <v/>
      </c>
      <c r="W140" s="278" t="e">
        <f t="shared" si="8"/>
        <v>#VALUE!</v>
      </c>
      <c r="X140" s="223" t="str">
        <f t="shared" si="9"/>
        <v/>
      </c>
      <c r="Y140" s="90" t="str">
        <f t="shared" si="10"/>
        <v/>
      </c>
      <c r="Z140" s="91" t="str">
        <f t="shared" si="11"/>
        <v/>
      </c>
      <c r="AA140" s="92" t="str">
        <f t="shared" si="12"/>
        <v/>
      </c>
      <c r="AB140" s="93" t="str">
        <f t="shared" si="13"/>
        <v/>
      </c>
      <c r="AC140" s="93" t="str">
        <f t="shared" si="14"/>
        <v/>
      </c>
      <c r="AD140" s="94" t="str">
        <f t="shared" si="15"/>
        <v/>
      </c>
      <c r="AE140" s="95">
        <f t="shared" si="16"/>
        <v>0</v>
      </c>
      <c r="AF140" s="96">
        <f t="shared" si="17"/>
        <v>0</v>
      </c>
      <c r="AG140" s="84"/>
      <c r="AH140" s="86" t="str">
        <f t="shared" si="18"/>
        <v/>
      </c>
      <c r="AI140" s="79"/>
      <c r="AJ140" s="85"/>
      <c r="AK140" s="79"/>
      <c r="AL140" s="79"/>
      <c r="AM140" s="86" t="str">
        <f t="shared" si="19"/>
        <v/>
      </c>
      <c r="AN140" s="97"/>
      <c r="AO140" s="88"/>
      <c r="AP140" s="98" t="str">
        <f t="shared" si="20"/>
        <v/>
      </c>
      <c r="AQ140" s="90" t="str">
        <f t="shared" si="21"/>
        <v/>
      </c>
      <c r="AR140" s="91" t="str">
        <f t="shared" si="22"/>
        <v/>
      </c>
      <c r="AS140" s="92" t="str">
        <f t="shared" si="23"/>
        <v/>
      </c>
      <c r="AT140" s="93" t="str">
        <f t="shared" si="24"/>
        <v/>
      </c>
      <c r="AU140" s="93" t="str">
        <f t="shared" si="25"/>
        <v/>
      </c>
      <c r="AV140" s="279" t="str">
        <f t="shared" si="26"/>
        <v/>
      </c>
      <c r="AW140" s="94" t="str">
        <f t="shared" si="27"/>
        <v/>
      </c>
      <c r="AX140" s="99" t="str">
        <f>+IF(A140="","",IF(F140="",70,VLOOKUP(L140,Hoja2!A:D,4,0)))</f>
        <v/>
      </c>
    </row>
    <row r="141" spans="1:50" ht="14.25" customHeight="1">
      <c r="A141" s="79"/>
      <c r="B141" s="79"/>
      <c r="C141" s="80"/>
      <c r="D141" s="80"/>
      <c r="E141" s="79"/>
      <c r="F141" s="79"/>
      <c r="G141" s="82" t="str">
        <f t="shared" si="0"/>
        <v/>
      </c>
      <c r="H141" s="82">
        <f t="shared" si="1"/>
        <v>0</v>
      </c>
      <c r="I141" s="82">
        <f t="shared" si="2"/>
        <v>0</v>
      </c>
      <c r="J141" s="82">
        <f t="shared" si="3"/>
        <v>0</v>
      </c>
      <c r="K141" s="82" t="str">
        <f t="shared" si="4"/>
        <v/>
      </c>
      <c r="L141" s="85"/>
      <c r="M141" s="84"/>
      <c r="N141" s="85"/>
      <c r="O141" s="79"/>
      <c r="P141" s="85"/>
      <c r="Q141" s="79"/>
      <c r="R141" s="86" t="str">
        <f t="shared" si="5"/>
        <v/>
      </c>
      <c r="S141" s="87"/>
      <c r="T141" s="88"/>
      <c r="U141" s="278" t="str">
        <f t="shared" si="6"/>
        <v/>
      </c>
      <c r="V141" s="278" t="str">
        <f t="shared" si="7"/>
        <v/>
      </c>
      <c r="W141" s="278" t="e">
        <f t="shared" si="8"/>
        <v>#VALUE!</v>
      </c>
      <c r="X141" s="223" t="str">
        <f t="shared" si="9"/>
        <v/>
      </c>
      <c r="Y141" s="90" t="str">
        <f t="shared" si="10"/>
        <v/>
      </c>
      <c r="Z141" s="91" t="str">
        <f t="shared" si="11"/>
        <v/>
      </c>
      <c r="AA141" s="92" t="str">
        <f t="shared" si="12"/>
        <v/>
      </c>
      <c r="AB141" s="93" t="str">
        <f t="shared" si="13"/>
        <v/>
      </c>
      <c r="AC141" s="93" t="str">
        <f t="shared" si="14"/>
        <v/>
      </c>
      <c r="AD141" s="94" t="str">
        <f t="shared" si="15"/>
        <v/>
      </c>
      <c r="AE141" s="95">
        <f t="shared" si="16"/>
        <v>0</v>
      </c>
      <c r="AF141" s="96">
        <f t="shared" si="17"/>
        <v>0</v>
      </c>
      <c r="AG141" s="84"/>
      <c r="AH141" s="86" t="str">
        <f t="shared" si="18"/>
        <v/>
      </c>
      <c r="AI141" s="79"/>
      <c r="AJ141" s="85"/>
      <c r="AK141" s="79"/>
      <c r="AL141" s="79"/>
      <c r="AM141" s="86" t="str">
        <f t="shared" si="19"/>
        <v/>
      </c>
      <c r="AN141" s="97"/>
      <c r="AO141" s="88"/>
      <c r="AP141" s="98" t="str">
        <f t="shared" si="20"/>
        <v/>
      </c>
      <c r="AQ141" s="90" t="str">
        <f t="shared" si="21"/>
        <v/>
      </c>
      <c r="AR141" s="91" t="str">
        <f t="shared" si="22"/>
        <v/>
      </c>
      <c r="AS141" s="92" t="str">
        <f t="shared" si="23"/>
        <v/>
      </c>
      <c r="AT141" s="93" t="str">
        <f t="shared" si="24"/>
        <v/>
      </c>
      <c r="AU141" s="93" t="str">
        <f t="shared" si="25"/>
        <v/>
      </c>
      <c r="AV141" s="279" t="str">
        <f t="shared" si="26"/>
        <v/>
      </c>
      <c r="AW141" s="94" t="str">
        <f t="shared" si="27"/>
        <v/>
      </c>
      <c r="AX141" s="99" t="str">
        <f>+IF(A141="","",IF(F141="",70,VLOOKUP(L141,Hoja2!A:D,4,0)))</f>
        <v/>
      </c>
    </row>
    <row r="142" spans="1:50" ht="14.25" customHeight="1">
      <c r="A142" s="79"/>
      <c r="B142" s="79"/>
      <c r="C142" s="80"/>
      <c r="D142" s="80"/>
      <c r="E142" s="79"/>
      <c r="F142" s="79"/>
      <c r="G142" s="82" t="str">
        <f t="shared" si="0"/>
        <v/>
      </c>
      <c r="H142" s="82">
        <f t="shared" si="1"/>
        <v>0</v>
      </c>
      <c r="I142" s="82">
        <f t="shared" si="2"/>
        <v>0</v>
      </c>
      <c r="J142" s="82">
        <f t="shared" si="3"/>
        <v>0</v>
      </c>
      <c r="K142" s="82" t="str">
        <f t="shared" si="4"/>
        <v/>
      </c>
      <c r="L142" s="85"/>
      <c r="M142" s="84"/>
      <c r="N142" s="85"/>
      <c r="O142" s="79"/>
      <c r="P142" s="85"/>
      <c r="Q142" s="79"/>
      <c r="R142" s="86" t="str">
        <f t="shared" si="5"/>
        <v/>
      </c>
      <c r="S142" s="87"/>
      <c r="T142" s="88"/>
      <c r="U142" s="278" t="str">
        <f t="shared" si="6"/>
        <v/>
      </c>
      <c r="V142" s="278" t="str">
        <f t="shared" si="7"/>
        <v/>
      </c>
      <c r="W142" s="278" t="e">
        <f t="shared" si="8"/>
        <v>#VALUE!</v>
      </c>
      <c r="X142" s="223" t="str">
        <f t="shared" si="9"/>
        <v/>
      </c>
      <c r="Y142" s="90" t="str">
        <f t="shared" si="10"/>
        <v/>
      </c>
      <c r="Z142" s="91" t="str">
        <f t="shared" si="11"/>
        <v/>
      </c>
      <c r="AA142" s="92" t="str">
        <f t="shared" si="12"/>
        <v/>
      </c>
      <c r="AB142" s="93" t="str">
        <f t="shared" si="13"/>
        <v/>
      </c>
      <c r="AC142" s="93" t="str">
        <f t="shared" si="14"/>
        <v/>
      </c>
      <c r="AD142" s="94" t="str">
        <f t="shared" si="15"/>
        <v/>
      </c>
      <c r="AE142" s="95">
        <f t="shared" si="16"/>
        <v>0</v>
      </c>
      <c r="AF142" s="96">
        <f t="shared" si="17"/>
        <v>0</v>
      </c>
      <c r="AG142" s="84"/>
      <c r="AH142" s="86" t="str">
        <f t="shared" si="18"/>
        <v/>
      </c>
      <c r="AI142" s="79"/>
      <c r="AJ142" s="85"/>
      <c r="AK142" s="79"/>
      <c r="AL142" s="79"/>
      <c r="AM142" s="86" t="str">
        <f t="shared" si="19"/>
        <v/>
      </c>
      <c r="AN142" s="97"/>
      <c r="AO142" s="88"/>
      <c r="AP142" s="98" t="str">
        <f t="shared" si="20"/>
        <v/>
      </c>
      <c r="AQ142" s="90" t="str">
        <f t="shared" si="21"/>
        <v/>
      </c>
      <c r="AR142" s="91" t="str">
        <f t="shared" si="22"/>
        <v/>
      </c>
      <c r="AS142" s="92" t="str">
        <f t="shared" si="23"/>
        <v/>
      </c>
      <c r="AT142" s="93" t="str">
        <f t="shared" si="24"/>
        <v/>
      </c>
      <c r="AU142" s="93" t="str">
        <f t="shared" si="25"/>
        <v/>
      </c>
      <c r="AV142" s="279" t="str">
        <f t="shared" si="26"/>
        <v/>
      </c>
      <c r="AW142" s="94" t="str">
        <f t="shared" si="27"/>
        <v/>
      </c>
      <c r="AX142" s="99" t="str">
        <f>+IF(A142="","",IF(F142="",70,VLOOKUP(L142,Hoja2!A:D,4,0)))</f>
        <v/>
      </c>
    </row>
    <row r="143" spans="1:50" ht="14.25" customHeight="1">
      <c r="A143" s="79"/>
      <c r="B143" s="79"/>
      <c r="C143" s="80"/>
      <c r="D143" s="80"/>
      <c r="E143" s="79"/>
      <c r="F143" s="79"/>
      <c r="G143" s="82" t="str">
        <f t="shared" si="0"/>
        <v/>
      </c>
      <c r="H143" s="82">
        <f t="shared" si="1"/>
        <v>0</v>
      </c>
      <c r="I143" s="82">
        <f t="shared" si="2"/>
        <v>0</v>
      </c>
      <c r="J143" s="82">
        <f t="shared" si="3"/>
        <v>0</v>
      </c>
      <c r="K143" s="82" t="str">
        <f t="shared" si="4"/>
        <v/>
      </c>
      <c r="L143" s="85"/>
      <c r="M143" s="84"/>
      <c r="N143" s="85"/>
      <c r="O143" s="79"/>
      <c r="P143" s="85"/>
      <c r="Q143" s="79"/>
      <c r="R143" s="86" t="str">
        <f t="shared" si="5"/>
        <v/>
      </c>
      <c r="S143" s="87"/>
      <c r="T143" s="88"/>
      <c r="U143" s="278" t="str">
        <f t="shared" si="6"/>
        <v/>
      </c>
      <c r="V143" s="278" t="str">
        <f t="shared" si="7"/>
        <v/>
      </c>
      <c r="W143" s="278" t="e">
        <f t="shared" si="8"/>
        <v>#VALUE!</v>
      </c>
      <c r="X143" s="223" t="str">
        <f t="shared" si="9"/>
        <v/>
      </c>
      <c r="Y143" s="90" t="str">
        <f t="shared" si="10"/>
        <v/>
      </c>
      <c r="Z143" s="91" t="str">
        <f t="shared" si="11"/>
        <v/>
      </c>
      <c r="AA143" s="92" t="str">
        <f t="shared" si="12"/>
        <v/>
      </c>
      <c r="AB143" s="93" t="str">
        <f t="shared" si="13"/>
        <v/>
      </c>
      <c r="AC143" s="93" t="str">
        <f t="shared" si="14"/>
        <v/>
      </c>
      <c r="AD143" s="94" t="str">
        <f t="shared" si="15"/>
        <v/>
      </c>
      <c r="AE143" s="95">
        <f t="shared" si="16"/>
        <v>0</v>
      </c>
      <c r="AF143" s="96">
        <f t="shared" si="17"/>
        <v>0</v>
      </c>
      <c r="AG143" s="84"/>
      <c r="AH143" s="86" t="str">
        <f t="shared" si="18"/>
        <v/>
      </c>
      <c r="AI143" s="79"/>
      <c r="AJ143" s="85"/>
      <c r="AK143" s="79"/>
      <c r="AL143" s="79"/>
      <c r="AM143" s="86" t="str">
        <f t="shared" si="19"/>
        <v/>
      </c>
      <c r="AN143" s="97"/>
      <c r="AO143" s="88"/>
      <c r="AP143" s="98" t="str">
        <f t="shared" si="20"/>
        <v/>
      </c>
      <c r="AQ143" s="90" t="str">
        <f t="shared" si="21"/>
        <v/>
      </c>
      <c r="AR143" s="91" t="str">
        <f t="shared" si="22"/>
        <v/>
      </c>
      <c r="AS143" s="92" t="str">
        <f t="shared" si="23"/>
        <v/>
      </c>
      <c r="AT143" s="93" t="str">
        <f t="shared" si="24"/>
        <v/>
      </c>
      <c r="AU143" s="93" t="str">
        <f t="shared" si="25"/>
        <v/>
      </c>
      <c r="AV143" s="279" t="str">
        <f t="shared" si="26"/>
        <v/>
      </c>
      <c r="AW143" s="94" t="str">
        <f t="shared" si="27"/>
        <v/>
      </c>
      <c r="AX143" s="99" t="str">
        <f>+IF(A143="","",IF(F143="",70,VLOOKUP(L143,Hoja2!A:D,4,0)))</f>
        <v/>
      </c>
    </row>
    <row r="144" spans="1:50" ht="14.25" customHeight="1">
      <c r="A144" s="79"/>
      <c r="B144" s="79"/>
      <c r="C144" s="80"/>
      <c r="D144" s="80"/>
      <c r="E144" s="79"/>
      <c r="F144" s="79"/>
      <c r="G144" s="82" t="str">
        <f t="shared" si="0"/>
        <v/>
      </c>
      <c r="H144" s="82">
        <f t="shared" si="1"/>
        <v>0</v>
      </c>
      <c r="I144" s="82">
        <f t="shared" si="2"/>
        <v>0</v>
      </c>
      <c r="J144" s="82">
        <f t="shared" si="3"/>
        <v>0</v>
      </c>
      <c r="K144" s="82" t="str">
        <f t="shared" si="4"/>
        <v/>
      </c>
      <c r="L144" s="85"/>
      <c r="M144" s="84"/>
      <c r="N144" s="85"/>
      <c r="O144" s="79"/>
      <c r="P144" s="85"/>
      <c r="Q144" s="79"/>
      <c r="R144" s="86" t="str">
        <f t="shared" si="5"/>
        <v/>
      </c>
      <c r="S144" s="87"/>
      <c r="T144" s="88"/>
      <c r="U144" s="278" t="str">
        <f t="shared" si="6"/>
        <v/>
      </c>
      <c r="V144" s="278" t="str">
        <f t="shared" si="7"/>
        <v/>
      </c>
      <c r="W144" s="278" t="e">
        <f t="shared" si="8"/>
        <v>#VALUE!</v>
      </c>
      <c r="X144" s="223" t="str">
        <f t="shared" si="9"/>
        <v/>
      </c>
      <c r="Y144" s="90" t="str">
        <f t="shared" si="10"/>
        <v/>
      </c>
      <c r="Z144" s="91" t="str">
        <f t="shared" si="11"/>
        <v/>
      </c>
      <c r="AA144" s="92" t="str">
        <f t="shared" si="12"/>
        <v/>
      </c>
      <c r="AB144" s="93" t="str">
        <f t="shared" si="13"/>
        <v/>
      </c>
      <c r="AC144" s="93" t="str">
        <f t="shared" si="14"/>
        <v/>
      </c>
      <c r="AD144" s="94" t="str">
        <f t="shared" si="15"/>
        <v/>
      </c>
      <c r="AE144" s="95">
        <f t="shared" si="16"/>
        <v>0</v>
      </c>
      <c r="AF144" s="96">
        <f t="shared" si="17"/>
        <v>0</v>
      </c>
      <c r="AG144" s="84"/>
      <c r="AH144" s="86" t="str">
        <f t="shared" si="18"/>
        <v/>
      </c>
      <c r="AI144" s="79"/>
      <c r="AJ144" s="85"/>
      <c r="AK144" s="79"/>
      <c r="AL144" s="79"/>
      <c r="AM144" s="86" t="str">
        <f t="shared" si="19"/>
        <v/>
      </c>
      <c r="AN144" s="97"/>
      <c r="AO144" s="88"/>
      <c r="AP144" s="98" t="str">
        <f t="shared" si="20"/>
        <v/>
      </c>
      <c r="AQ144" s="90" t="str">
        <f t="shared" si="21"/>
        <v/>
      </c>
      <c r="AR144" s="91" t="str">
        <f t="shared" si="22"/>
        <v/>
      </c>
      <c r="AS144" s="92" t="str">
        <f t="shared" si="23"/>
        <v/>
      </c>
      <c r="AT144" s="93" t="str">
        <f t="shared" si="24"/>
        <v/>
      </c>
      <c r="AU144" s="93" t="str">
        <f t="shared" si="25"/>
        <v/>
      </c>
      <c r="AV144" s="279" t="str">
        <f t="shared" si="26"/>
        <v/>
      </c>
      <c r="AW144" s="94" t="str">
        <f t="shared" si="27"/>
        <v/>
      </c>
      <c r="AX144" s="99" t="str">
        <f>+IF(A144="","",IF(F144="",70,VLOOKUP(L144,Hoja2!A:D,4,0)))</f>
        <v/>
      </c>
    </row>
    <row r="145" spans="1:50" ht="14.25" customHeight="1">
      <c r="A145" s="79"/>
      <c r="B145" s="79"/>
      <c r="C145" s="80"/>
      <c r="D145" s="80"/>
      <c r="E145" s="79"/>
      <c r="F145" s="79"/>
      <c r="G145" s="82" t="str">
        <f t="shared" si="0"/>
        <v/>
      </c>
      <c r="H145" s="82">
        <f t="shared" si="1"/>
        <v>0</v>
      </c>
      <c r="I145" s="82">
        <f t="shared" si="2"/>
        <v>0</v>
      </c>
      <c r="J145" s="82">
        <f t="shared" si="3"/>
        <v>0</v>
      </c>
      <c r="K145" s="82" t="str">
        <f t="shared" si="4"/>
        <v/>
      </c>
      <c r="L145" s="85"/>
      <c r="M145" s="84"/>
      <c r="N145" s="85"/>
      <c r="O145" s="79"/>
      <c r="P145" s="85"/>
      <c r="Q145" s="79"/>
      <c r="R145" s="86" t="str">
        <f t="shared" si="5"/>
        <v/>
      </c>
      <c r="S145" s="87"/>
      <c r="T145" s="88"/>
      <c r="U145" s="278" t="str">
        <f t="shared" si="6"/>
        <v/>
      </c>
      <c r="V145" s="278" t="str">
        <f t="shared" si="7"/>
        <v/>
      </c>
      <c r="W145" s="278" t="e">
        <f t="shared" si="8"/>
        <v>#VALUE!</v>
      </c>
      <c r="X145" s="223" t="str">
        <f t="shared" si="9"/>
        <v/>
      </c>
      <c r="Y145" s="90" t="str">
        <f t="shared" si="10"/>
        <v/>
      </c>
      <c r="Z145" s="91" t="str">
        <f t="shared" si="11"/>
        <v/>
      </c>
      <c r="AA145" s="92" t="str">
        <f t="shared" si="12"/>
        <v/>
      </c>
      <c r="AB145" s="93" t="str">
        <f t="shared" si="13"/>
        <v/>
      </c>
      <c r="AC145" s="93" t="str">
        <f t="shared" si="14"/>
        <v/>
      </c>
      <c r="AD145" s="94" t="str">
        <f t="shared" si="15"/>
        <v/>
      </c>
      <c r="AE145" s="95">
        <f t="shared" si="16"/>
        <v>0</v>
      </c>
      <c r="AF145" s="96">
        <f t="shared" si="17"/>
        <v>0</v>
      </c>
      <c r="AG145" s="84"/>
      <c r="AH145" s="86" t="str">
        <f t="shared" si="18"/>
        <v/>
      </c>
      <c r="AI145" s="79"/>
      <c r="AJ145" s="85"/>
      <c r="AK145" s="79"/>
      <c r="AL145" s="79"/>
      <c r="AM145" s="86" t="str">
        <f t="shared" si="19"/>
        <v/>
      </c>
      <c r="AN145" s="97"/>
      <c r="AO145" s="88"/>
      <c r="AP145" s="98" t="str">
        <f t="shared" si="20"/>
        <v/>
      </c>
      <c r="AQ145" s="90" t="str">
        <f t="shared" si="21"/>
        <v/>
      </c>
      <c r="AR145" s="91" t="str">
        <f t="shared" si="22"/>
        <v/>
      </c>
      <c r="AS145" s="92" t="str">
        <f t="shared" si="23"/>
        <v/>
      </c>
      <c r="AT145" s="93" t="str">
        <f t="shared" si="24"/>
        <v/>
      </c>
      <c r="AU145" s="93" t="str">
        <f t="shared" si="25"/>
        <v/>
      </c>
      <c r="AV145" s="279" t="str">
        <f t="shared" si="26"/>
        <v/>
      </c>
      <c r="AW145" s="94" t="str">
        <f t="shared" si="27"/>
        <v/>
      </c>
      <c r="AX145" s="99" t="str">
        <f>+IF(A145="","",IF(F145="",70,VLOOKUP(L145,Hoja2!A:D,4,0)))</f>
        <v/>
      </c>
    </row>
    <row r="146" spans="1:50" ht="14.25" customHeight="1">
      <c r="A146" s="79"/>
      <c r="B146" s="79"/>
      <c r="C146" s="80"/>
      <c r="D146" s="80"/>
      <c r="E146" s="79"/>
      <c r="F146" s="79"/>
      <c r="G146" s="82" t="str">
        <f t="shared" si="0"/>
        <v/>
      </c>
      <c r="H146" s="82">
        <f t="shared" si="1"/>
        <v>0</v>
      </c>
      <c r="I146" s="82">
        <f t="shared" si="2"/>
        <v>0</v>
      </c>
      <c r="J146" s="82">
        <f t="shared" si="3"/>
        <v>0</v>
      </c>
      <c r="K146" s="82" t="str">
        <f t="shared" si="4"/>
        <v/>
      </c>
      <c r="L146" s="85"/>
      <c r="M146" s="84"/>
      <c r="N146" s="85"/>
      <c r="O146" s="79"/>
      <c r="P146" s="85"/>
      <c r="Q146" s="79"/>
      <c r="R146" s="86" t="str">
        <f t="shared" si="5"/>
        <v/>
      </c>
      <c r="S146" s="87"/>
      <c r="T146" s="88"/>
      <c r="U146" s="278" t="str">
        <f t="shared" si="6"/>
        <v/>
      </c>
      <c r="V146" s="278" t="str">
        <f t="shared" si="7"/>
        <v/>
      </c>
      <c r="W146" s="278" t="e">
        <f t="shared" si="8"/>
        <v>#VALUE!</v>
      </c>
      <c r="X146" s="223" t="str">
        <f t="shared" si="9"/>
        <v/>
      </c>
      <c r="Y146" s="90" t="str">
        <f t="shared" si="10"/>
        <v/>
      </c>
      <c r="Z146" s="91" t="str">
        <f t="shared" si="11"/>
        <v/>
      </c>
      <c r="AA146" s="92" t="str">
        <f t="shared" si="12"/>
        <v/>
      </c>
      <c r="AB146" s="93" t="str">
        <f t="shared" si="13"/>
        <v/>
      </c>
      <c r="AC146" s="93" t="str">
        <f t="shared" si="14"/>
        <v/>
      </c>
      <c r="AD146" s="94" t="str">
        <f t="shared" si="15"/>
        <v/>
      </c>
      <c r="AE146" s="95">
        <f t="shared" si="16"/>
        <v>0</v>
      </c>
      <c r="AF146" s="96">
        <f t="shared" si="17"/>
        <v>0</v>
      </c>
      <c r="AG146" s="84"/>
      <c r="AH146" s="86" t="str">
        <f t="shared" si="18"/>
        <v/>
      </c>
      <c r="AI146" s="79"/>
      <c r="AJ146" s="85"/>
      <c r="AK146" s="79"/>
      <c r="AL146" s="79"/>
      <c r="AM146" s="86" t="str">
        <f t="shared" si="19"/>
        <v/>
      </c>
      <c r="AN146" s="97"/>
      <c r="AO146" s="88"/>
      <c r="AP146" s="98" t="str">
        <f t="shared" si="20"/>
        <v/>
      </c>
      <c r="AQ146" s="90" t="str">
        <f t="shared" si="21"/>
        <v/>
      </c>
      <c r="AR146" s="91" t="str">
        <f t="shared" si="22"/>
        <v/>
      </c>
      <c r="AS146" s="92" t="str">
        <f t="shared" si="23"/>
        <v/>
      </c>
      <c r="AT146" s="93" t="str">
        <f t="shared" si="24"/>
        <v/>
      </c>
      <c r="AU146" s="93" t="str">
        <f t="shared" si="25"/>
        <v/>
      </c>
      <c r="AV146" s="279" t="str">
        <f t="shared" si="26"/>
        <v/>
      </c>
      <c r="AW146" s="94" t="str">
        <f t="shared" si="27"/>
        <v/>
      </c>
      <c r="AX146" s="99" t="str">
        <f>+IF(A146="","",IF(F146="",70,VLOOKUP(L146,Hoja2!A:D,4,0)))</f>
        <v/>
      </c>
    </row>
    <row r="147" spans="1:50" ht="14.25" customHeight="1">
      <c r="A147" s="79"/>
      <c r="B147" s="79"/>
      <c r="C147" s="80"/>
      <c r="D147" s="80"/>
      <c r="E147" s="79"/>
      <c r="F147" s="79"/>
      <c r="G147" s="82" t="str">
        <f t="shared" si="0"/>
        <v/>
      </c>
      <c r="H147" s="82">
        <f t="shared" si="1"/>
        <v>0</v>
      </c>
      <c r="I147" s="82">
        <f t="shared" si="2"/>
        <v>0</v>
      </c>
      <c r="J147" s="82">
        <f t="shared" si="3"/>
        <v>0</v>
      </c>
      <c r="K147" s="82" t="str">
        <f t="shared" si="4"/>
        <v/>
      </c>
      <c r="L147" s="85"/>
      <c r="M147" s="84"/>
      <c r="N147" s="85"/>
      <c r="O147" s="79"/>
      <c r="P147" s="85"/>
      <c r="Q147" s="79"/>
      <c r="R147" s="86" t="str">
        <f t="shared" si="5"/>
        <v/>
      </c>
      <c r="S147" s="87"/>
      <c r="T147" s="88"/>
      <c r="U147" s="278" t="str">
        <f t="shared" si="6"/>
        <v/>
      </c>
      <c r="V147" s="278" t="str">
        <f t="shared" si="7"/>
        <v/>
      </c>
      <c r="W147" s="278" t="e">
        <f t="shared" si="8"/>
        <v>#VALUE!</v>
      </c>
      <c r="X147" s="223" t="str">
        <f t="shared" si="9"/>
        <v/>
      </c>
      <c r="Y147" s="90" t="str">
        <f t="shared" si="10"/>
        <v/>
      </c>
      <c r="Z147" s="91" t="str">
        <f t="shared" si="11"/>
        <v/>
      </c>
      <c r="AA147" s="92" t="str">
        <f t="shared" si="12"/>
        <v/>
      </c>
      <c r="AB147" s="93" t="str">
        <f t="shared" si="13"/>
        <v/>
      </c>
      <c r="AC147" s="93" t="str">
        <f t="shared" si="14"/>
        <v/>
      </c>
      <c r="AD147" s="94" t="str">
        <f t="shared" si="15"/>
        <v/>
      </c>
      <c r="AE147" s="95">
        <f t="shared" si="16"/>
        <v>0</v>
      </c>
      <c r="AF147" s="96">
        <f t="shared" si="17"/>
        <v>0</v>
      </c>
      <c r="AG147" s="84"/>
      <c r="AH147" s="86" t="str">
        <f t="shared" si="18"/>
        <v/>
      </c>
      <c r="AI147" s="79"/>
      <c r="AJ147" s="85"/>
      <c r="AK147" s="79"/>
      <c r="AL147" s="79"/>
      <c r="AM147" s="86" t="str">
        <f t="shared" si="19"/>
        <v/>
      </c>
      <c r="AN147" s="97"/>
      <c r="AO147" s="88"/>
      <c r="AP147" s="98" t="str">
        <f t="shared" si="20"/>
        <v/>
      </c>
      <c r="AQ147" s="90" t="str">
        <f t="shared" si="21"/>
        <v/>
      </c>
      <c r="AR147" s="91" t="str">
        <f t="shared" si="22"/>
        <v/>
      </c>
      <c r="AS147" s="92" t="str">
        <f t="shared" si="23"/>
        <v/>
      </c>
      <c r="AT147" s="93" t="str">
        <f t="shared" si="24"/>
        <v/>
      </c>
      <c r="AU147" s="93" t="str">
        <f t="shared" si="25"/>
        <v/>
      </c>
      <c r="AV147" s="279" t="str">
        <f t="shared" si="26"/>
        <v/>
      </c>
      <c r="AW147" s="94" t="str">
        <f t="shared" si="27"/>
        <v/>
      </c>
      <c r="AX147" s="99" t="str">
        <f>+IF(A147="","",IF(F147="",70,VLOOKUP(L147,Hoja2!A:D,4,0)))</f>
        <v/>
      </c>
    </row>
    <row r="148" spans="1:50" ht="14.25" customHeight="1">
      <c r="A148" s="79"/>
      <c r="B148" s="79"/>
      <c r="C148" s="80"/>
      <c r="D148" s="80"/>
      <c r="E148" s="79"/>
      <c r="F148" s="79"/>
      <c r="G148" s="82" t="str">
        <f t="shared" si="0"/>
        <v/>
      </c>
      <c r="H148" s="82">
        <f t="shared" si="1"/>
        <v>0</v>
      </c>
      <c r="I148" s="82">
        <f t="shared" si="2"/>
        <v>0</v>
      </c>
      <c r="J148" s="82">
        <f t="shared" si="3"/>
        <v>0</v>
      </c>
      <c r="K148" s="82" t="str">
        <f t="shared" si="4"/>
        <v/>
      </c>
      <c r="L148" s="85"/>
      <c r="M148" s="84"/>
      <c r="N148" s="85"/>
      <c r="O148" s="79"/>
      <c r="P148" s="85"/>
      <c r="Q148" s="79"/>
      <c r="R148" s="86" t="str">
        <f t="shared" si="5"/>
        <v/>
      </c>
      <c r="S148" s="87"/>
      <c r="T148" s="88"/>
      <c r="U148" s="278" t="str">
        <f t="shared" si="6"/>
        <v/>
      </c>
      <c r="V148" s="278" t="str">
        <f t="shared" si="7"/>
        <v/>
      </c>
      <c r="W148" s="278" t="e">
        <f t="shared" si="8"/>
        <v>#VALUE!</v>
      </c>
      <c r="X148" s="223" t="str">
        <f t="shared" si="9"/>
        <v/>
      </c>
      <c r="Y148" s="90" t="str">
        <f t="shared" si="10"/>
        <v/>
      </c>
      <c r="Z148" s="91" t="str">
        <f t="shared" si="11"/>
        <v/>
      </c>
      <c r="AA148" s="92" t="str">
        <f t="shared" si="12"/>
        <v/>
      </c>
      <c r="AB148" s="93" t="str">
        <f t="shared" si="13"/>
        <v/>
      </c>
      <c r="AC148" s="93" t="str">
        <f t="shared" si="14"/>
        <v/>
      </c>
      <c r="AD148" s="94" t="str">
        <f t="shared" si="15"/>
        <v/>
      </c>
      <c r="AE148" s="95">
        <f t="shared" si="16"/>
        <v>0</v>
      </c>
      <c r="AF148" s="96">
        <f t="shared" si="17"/>
        <v>0</v>
      </c>
      <c r="AG148" s="84"/>
      <c r="AH148" s="86" t="str">
        <f t="shared" si="18"/>
        <v/>
      </c>
      <c r="AI148" s="79"/>
      <c r="AJ148" s="85"/>
      <c r="AK148" s="79"/>
      <c r="AL148" s="79"/>
      <c r="AM148" s="86" t="str">
        <f t="shared" si="19"/>
        <v/>
      </c>
      <c r="AN148" s="97"/>
      <c r="AO148" s="88"/>
      <c r="AP148" s="98" t="str">
        <f t="shared" si="20"/>
        <v/>
      </c>
      <c r="AQ148" s="90" t="str">
        <f t="shared" si="21"/>
        <v/>
      </c>
      <c r="AR148" s="91" t="str">
        <f t="shared" si="22"/>
        <v/>
      </c>
      <c r="AS148" s="92" t="str">
        <f t="shared" si="23"/>
        <v/>
      </c>
      <c r="AT148" s="93" t="str">
        <f t="shared" si="24"/>
        <v/>
      </c>
      <c r="AU148" s="93" t="str">
        <f t="shared" si="25"/>
        <v/>
      </c>
      <c r="AV148" s="279" t="str">
        <f t="shared" si="26"/>
        <v/>
      </c>
      <c r="AW148" s="94" t="str">
        <f t="shared" si="27"/>
        <v/>
      </c>
      <c r="AX148" s="99" t="str">
        <f>+IF(A148="","",IF(F148="",70,VLOOKUP(L148,Hoja2!A:D,4,0)))</f>
        <v/>
      </c>
    </row>
    <row r="149" spans="1:50" ht="14.25" customHeight="1">
      <c r="A149" s="79"/>
      <c r="B149" s="79"/>
      <c r="C149" s="80"/>
      <c r="D149" s="80"/>
      <c r="E149" s="79"/>
      <c r="F149" s="79"/>
      <c r="G149" s="82" t="str">
        <f t="shared" si="0"/>
        <v/>
      </c>
      <c r="H149" s="82">
        <f t="shared" si="1"/>
        <v>0</v>
      </c>
      <c r="I149" s="82">
        <f t="shared" si="2"/>
        <v>0</v>
      </c>
      <c r="J149" s="82">
        <f t="shared" si="3"/>
        <v>0</v>
      </c>
      <c r="K149" s="82" t="str">
        <f t="shared" si="4"/>
        <v/>
      </c>
      <c r="L149" s="85"/>
      <c r="M149" s="84"/>
      <c r="N149" s="85"/>
      <c r="O149" s="79"/>
      <c r="P149" s="85"/>
      <c r="Q149" s="79"/>
      <c r="R149" s="86" t="str">
        <f t="shared" si="5"/>
        <v/>
      </c>
      <c r="S149" s="87"/>
      <c r="T149" s="88"/>
      <c r="U149" s="278" t="str">
        <f t="shared" si="6"/>
        <v/>
      </c>
      <c r="V149" s="278" t="str">
        <f t="shared" si="7"/>
        <v/>
      </c>
      <c r="W149" s="278" t="e">
        <f t="shared" si="8"/>
        <v>#VALUE!</v>
      </c>
      <c r="X149" s="223" t="str">
        <f t="shared" si="9"/>
        <v/>
      </c>
      <c r="Y149" s="90" t="str">
        <f t="shared" si="10"/>
        <v/>
      </c>
      <c r="Z149" s="91" t="str">
        <f t="shared" si="11"/>
        <v/>
      </c>
      <c r="AA149" s="92" t="str">
        <f t="shared" si="12"/>
        <v/>
      </c>
      <c r="AB149" s="93" t="str">
        <f t="shared" si="13"/>
        <v/>
      </c>
      <c r="AC149" s="93" t="str">
        <f t="shared" si="14"/>
        <v/>
      </c>
      <c r="AD149" s="94" t="str">
        <f t="shared" si="15"/>
        <v/>
      </c>
      <c r="AE149" s="95">
        <f t="shared" si="16"/>
        <v>0</v>
      </c>
      <c r="AF149" s="96">
        <f t="shared" si="17"/>
        <v>0</v>
      </c>
      <c r="AG149" s="84"/>
      <c r="AH149" s="86" t="str">
        <f t="shared" si="18"/>
        <v/>
      </c>
      <c r="AI149" s="79"/>
      <c r="AJ149" s="85"/>
      <c r="AK149" s="79"/>
      <c r="AL149" s="79"/>
      <c r="AM149" s="86" t="str">
        <f t="shared" si="19"/>
        <v/>
      </c>
      <c r="AN149" s="97"/>
      <c r="AO149" s="88"/>
      <c r="AP149" s="98" t="str">
        <f t="shared" si="20"/>
        <v/>
      </c>
      <c r="AQ149" s="90" t="str">
        <f t="shared" si="21"/>
        <v/>
      </c>
      <c r="AR149" s="91" t="str">
        <f t="shared" si="22"/>
        <v/>
      </c>
      <c r="AS149" s="92" t="str">
        <f t="shared" si="23"/>
        <v/>
      </c>
      <c r="AT149" s="93" t="str">
        <f t="shared" si="24"/>
        <v/>
      </c>
      <c r="AU149" s="93" t="str">
        <f t="shared" si="25"/>
        <v/>
      </c>
      <c r="AV149" s="279" t="str">
        <f t="shared" si="26"/>
        <v/>
      </c>
      <c r="AW149" s="94" t="str">
        <f t="shared" si="27"/>
        <v/>
      </c>
      <c r="AX149" s="99" t="str">
        <f>+IF(A149="","",IF(F149="",70,VLOOKUP(L149,Hoja2!A:D,4,0)))</f>
        <v/>
      </c>
    </row>
    <row r="150" spans="1:50" ht="14.25" customHeight="1">
      <c r="A150" s="79"/>
      <c r="B150" s="79"/>
      <c r="C150" s="80"/>
      <c r="D150" s="80"/>
      <c r="E150" s="79"/>
      <c r="F150" s="79"/>
      <c r="G150" s="82" t="str">
        <f t="shared" si="0"/>
        <v/>
      </c>
      <c r="H150" s="82">
        <f t="shared" si="1"/>
        <v>0</v>
      </c>
      <c r="I150" s="82">
        <f t="shared" si="2"/>
        <v>0</v>
      </c>
      <c r="J150" s="82">
        <f t="shared" si="3"/>
        <v>0</v>
      </c>
      <c r="K150" s="82" t="str">
        <f t="shared" si="4"/>
        <v/>
      </c>
      <c r="L150" s="85"/>
      <c r="M150" s="84"/>
      <c r="N150" s="85"/>
      <c r="O150" s="79"/>
      <c r="P150" s="85"/>
      <c r="Q150" s="79"/>
      <c r="R150" s="86" t="str">
        <f t="shared" si="5"/>
        <v/>
      </c>
      <c r="S150" s="87"/>
      <c r="T150" s="88"/>
      <c r="U150" s="278" t="str">
        <f t="shared" si="6"/>
        <v/>
      </c>
      <c r="V150" s="278" t="str">
        <f t="shared" si="7"/>
        <v/>
      </c>
      <c r="W150" s="278" t="e">
        <f t="shared" si="8"/>
        <v>#VALUE!</v>
      </c>
      <c r="X150" s="223" t="str">
        <f t="shared" si="9"/>
        <v/>
      </c>
      <c r="Y150" s="90" t="str">
        <f t="shared" si="10"/>
        <v/>
      </c>
      <c r="Z150" s="91" t="str">
        <f t="shared" si="11"/>
        <v/>
      </c>
      <c r="AA150" s="92" t="str">
        <f t="shared" si="12"/>
        <v/>
      </c>
      <c r="AB150" s="93" t="str">
        <f t="shared" si="13"/>
        <v/>
      </c>
      <c r="AC150" s="93" t="str">
        <f t="shared" si="14"/>
        <v/>
      </c>
      <c r="AD150" s="94" t="str">
        <f t="shared" si="15"/>
        <v/>
      </c>
      <c r="AE150" s="95">
        <f t="shared" si="16"/>
        <v>0</v>
      </c>
      <c r="AF150" s="96">
        <f t="shared" si="17"/>
        <v>0</v>
      </c>
      <c r="AG150" s="84"/>
      <c r="AH150" s="86" t="str">
        <f t="shared" si="18"/>
        <v/>
      </c>
      <c r="AI150" s="79"/>
      <c r="AJ150" s="85"/>
      <c r="AK150" s="79"/>
      <c r="AL150" s="79"/>
      <c r="AM150" s="86" t="str">
        <f t="shared" si="19"/>
        <v/>
      </c>
      <c r="AN150" s="97"/>
      <c r="AO150" s="88"/>
      <c r="AP150" s="98" t="str">
        <f t="shared" si="20"/>
        <v/>
      </c>
      <c r="AQ150" s="90" t="str">
        <f t="shared" si="21"/>
        <v/>
      </c>
      <c r="AR150" s="91" t="str">
        <f t="shared" si="22"/>
        <v/>
      </c>
      <c r="AS150" s="92" t="str">
        <f t="shared" si="23"/>
        <v/>
      </c>
      <c r="AT150" s="93" t="str">
        <f t="shared" si="24"/>
        <v/>
      </c>
      <c r="AU150" s="93" t="str">
        <f t="shared" si="25"/>
        <v/>
      </c>
      <c r="AV150" s="279" t="str">
        <f t="shared" si="26"/>
        <v/>
      </c>
      <c r="AW150" s="94" t="str">
        <f t="shared" si="27"/>
        <v/>
      </c>
      <c r="AX150" s="99" t="str">
        <f>+IF(A150="","",IF(F150="",70,VLOOKUP(L150,Hoja2!A:D,4,0)))</f>
        <v/>
      </c>
    </row>
    <row r="151" spans="1:50" ht="14.25" customHeight="1">
      <c r="A151" s="79"/>
      <c r="B151" s="79"/>
      <c r="C151" s="80"/>
      <c r="D151" s="80"/>
      <c r="E151" s="79"/>
      <c r="F151" s="79"/>
      <c r="G151" s="82" t="str">
        <f t="shared" si="0"/>
        <v/>
      </c>
      <c r="H151" s="82">
        <f t="shared" si="1"/>
        <v>0</v>
      </c>
      <c r="I151" s="82">
        <f t="shared" si="2"/>
        <v>0</v>
      </c>
      <c r="J151" s="82">
        <f t="shared" si="3"/>
        <v>0</v>
      </c>
      <c r="K151" s="82" t="str">
        <f t="shared" si="4"/>
        <v/>
      </c>
      <c r="L151" s="85"/>
      <c r="M151" s="84"/>
      <c r="N151" s="85"/>
      <c r="O151" s="79"/>
      <c r="P151" s="85"/>
      <c r="Q151" s="79"/>
      <c r="R151" s="86" t="str">
        <f t="shared" si="5"/>
        <v/>
      </c>
      <c r="S151" s="87"/>
      <c r="T151" s="88"/>
      <c r="U151" s="278" t="str">
        <f t="shared" si="6"/>
        <v/>
      </c>
      <c r="V151" s="278" t="str">
        <f t="shared" si="7"/>
        <v/>
      </c>
      <c r="W151" s="278" t="e">
        <f t="shared" si="8"/>
        <v>#VALUE!</v>
      </c>
      <c r="X151" s="223" t="str">
        <f t="shared" si="9"/>
        <v/>
      </c>
      <c r="Y151" s="90" t="str">
        <f t="shared" si="10"/>
        <v/>
      </c>
      <c r="Z151" s="91" t="str">
        <f t="shared" si="11"/>
        <v/>
      </c>
      <c r="AA151" s="92" t="str">
        <f t="shared" si="12"/>
        <v/>
      </c>
      <c r="AB151" s="93" t="str">
        <f t="shared" si="13"/>
        <v/>
      </c>
      <c r="AC151" s="93" t="str">
        <f t="shared" si="14"/>
        <v/>
      </c>
      <c r="AD151" s="94" t="str">
        <f t="shared" si="15"/>
        <v/>
      </c>
      <c r="AE151" s="95">
        <f t="shared" si="16"/>
        <v>0</v>
      </c>
      <c r="AF151" s="96">
        <f t="shared" si="17"/>
        <v>0</v>
      </c>
      <c r="AG151" s="84"/>
      <c r="AH151" s="86" t="str">
        <f t="shared" si="18"/>
        <v/>
      </c>
      <c r="AI151" s="79"/>
      <c r="AJ151" s="85"/>
      <c r="AK151" s="79"/>
      <c r="AL151" s="79"/>
      <c r="AM151" s="86" t="str">
        <f t="shared" si="19"/>
        <v/>
      </c>
      <c r="AN151" s="97"/>
      <c r="AO151" s="88"/>
      <c r="AP151" s="98" t="str">
        <f t="shared" si="20"/>
        <v/>
      </c>
      <c r="AQ151" s="90" t="str">
        <f t="shared" si="21"/>
        <v/>
      </c>
      <c r="AR151" s="91" t="str">
        <f t="shared" si="22"/>
        <v/>
      </c>
      <c r="AS151" s="92" t="str">
        <f t="shared" si="23"/>
        <v/>
      </c>
      <c r="AT151" s="93" t="str">
        <f t="shared" si="24"/>
        <v/>
      </c>
      <c r="AU151" s="93" t="str">
        <f t="shared" si="25"/>
        <v/>
      </c>
      <c r="AV151" s="279" t="str">
        <f t="shared" si="26"/>
        <v/>
      </c>
      <c r="AW151" s="94" t="str">
        <f t="shared" si="27"/>
        <v/>
      </c>
      <c r="AX151" s="99" t="str">
        <f>+IF(A151="","",IF(F151="",70,VLOOKUP(L151,Hoja2!A:D,4,0)))</f>
        <v/>
      </c>
    </row>
    <row r="152" spans="1:50" ht="14.25" customHeight="1">
      <c r="A152" s="79"/>
      <c r="B152" s="79"/>
      <c r="C152" s="80"/>
      <c r="D152" s="80"/>
      <c r="E152" s="79"/>
      <c r="F152" s="79"/>
      <c r="G152" s="82" t="str">
        <f t="shared" si="0"/>
        <v/>
      </c>
      <c r="H152" s="82">
        <f t="shared" si="1"/>
        <v>0</v>
      </c>
      <c r="I152" s="82">
        <f t="shared" si="2"/>
        <v>0</v>
      </c>
      <c r="J152" s="82">
        <f t="shared" si="3"/>
        <v>0</v>
      </c>
      <c r="K152" s="82" t="str">
        <f t="shared" si="4"/>
        <v/>
      </c>
      <c r="L152" s="85"/>
      <c r="M152" s="84"/>
      <c r="N152" s="85"/>
      <c r="O152" s="79"/>
      <c r="P152" s="85"/>
      <c r="Q152" s="79"/>
      <c r="R152" s="86" t="str">
        <f t="shared" si="5"/>
        <v/>
      </c>
      <c r="S152" s="87"/>
      <c r="T152" s="88"/>
      <c r="U152" s="278" t="str">
        <f t="shared" si="6"/>
        <v/>
      </c>
      <c r="V152" s="278" t="str">
        <f t="shared" si="7"/>
        <v/>
      </c>
      <c r="W152" s="278" t="e">
        <f t="shared" si="8"/>
        <v>#VALUE!</v>
      </c>
      <c r="X152" s="223" t="str">
        <f t="shared" si="9"/>
        <v/>
      </c>
      <c r="Y152" s="90" t="str">
        <f t="shared" si="10"/>
        <v/>
      </c>
      <c r="Z152" s="91" t="str">
        <f t="shared" si="11"/>
        <v/>
      </c>
      <c r="AA152" s="92" t="str">
        <f t="shared" si="12"/>
        <v/>
      </c>
      <c r="AB152" s="93" t="str">
        <f t="shared" si="13"/>
        <v/>
      </c>
      <c r="AC152" s="93" t="str">
        <f t="shared" si="14"/>
        <v/>
      </c>
      <c r="AD152" s="94" t="str">
        <f t="shared" si="15"/>
        <v/>
      </c>
      <c r="AE152" s="95">
        <f t="shared" si="16"/>
        <v>0</v>
      </c>
      <c r="AF152" s="96">
        <f t="shared" si="17"/>
        <v>0</v>
      </c>
      <c r="AG152" s="84"/>
      <c r="AH152" s="86" t="str">
        <f t="shared" si="18"/>
        <v/>
      </c>
      <c r="AI152" s="79"/>
      <c r="AJ152" s="85"/>
      <c r="AK152" s="79"/>
      <c r="AL152" s="79"/>
      <c r="AM152" s="86" t="str">
        <f t="shared" si="19"/>
        <v/>
      </c>
      <c r="AN152" s="97"/>
      <c r="AO152" s="88"/>
      <c r="AP152" s="98" t="str">
        <f t="shared" si="20"/>
        <v/>
      </c>
      <c r="AQ152" s="90" t="str">
        <f t="shared" si="21"/>
        <v/>
      </c>
      <c r="AR152" s="91" t="str">
        <f t="shared" si="22"/>
        <v/>
      </c>
      <c r="AS152" s="92" t="str">
        <f t="shared" si="23"/>
        <v/>
      </c>
      <c r="AT152" s="93" t="str">
        <f t="shared" si="24"/>
        <v/>
      </c>
      <c r="AU152" s="93" t="str">
        <f t="shared" si="25"/>
        <v/>
      </c>
      <c r="AV152" s="279" t="str">
        <f t="shared" si="26"/>
        <v/>
      </c>
      <c r="AW152" s="94" t="str">
        <f t="shared" si="27"/>
        <v/>
      </c>
      <c r="AX152" s="99" t="str">
        <f>+IF(A152="","",IF(F152="",70,VLOOKUP(L152,Hoja2!A:D,4,0)))</f>
        <v/>
      </c>
    </row>
    <row r="153" spans="1:50" ht="14.25" customHeight="1">
      <c r="A153" s="79"/>
      <c r="B153" s="79"/>
      <c r="C153" s="80"/>
      <c r="D153" s="80"/>
      <c r="E153" s="79"/>
      <c r="F153" s="79"/>
      <c r="G153" s="82" t="str">
        <f t="shared" si="0"/>
        <v/>
      </c>
      <c r="H153" s="82">
        <f t="shared" si="1"/>
        <v>0</v>
      </c>
      <c r="I153" s="82">
        <f t="shared" si="2"/>
        <v>0</v>
      </c>
      <c r="J153" s="82">
        <f t="shared" si="3"/>
        <v>0</v>
      </c>
      <c r="K153" s="82" t="str">
        <f t="shared" si="4"/>
        <v/>
      </c>
      <c r="L153" s="85"/>
      <c r="M153" s="84"/>
      <c r="N153" s="85"/>
      <c r="O153" s="79"/>
      <c r="P153" s="85"/>
      <c r="Q153" s="79"/>
      <c r="R153" s="86" t="str">
        <f t="shared" si="5"/>
        <v/>
      </c>
      <c r="S153" s="87"/>
      <c r="T153" s="88"/>
      <c r="U153" s="278" t="str">
        <f t="shared" si="6"/>
        <v/>
      </c>
      <c r="V153" s="278" t="str">
        <f t="shared" si="7"/>
        <v/>
      </c>
      <c r="W153" s="278" t="e">
        <f t="shared" si="8"/>
        <v>#VALUE!</v>
      </c>
      <c r="X153" s="223" t="str">
        <f t="shared" si="9"/>
        <v/>
      </c>
      <c r="Y153" s="90" t="str">
        <f t="shared" si="10"/>
        <v/>
      </c>
      <c r="Z153" s="91" t="str">
        <f t="shared" si="11"/>
        <v/>
      </c>
      <c r="AA153" s="92" t="str">
        <f t="shared" si="12"/>
        <v/>
      </c>
      <c r="AB153" s="93" t="str">
        <f t="shared" si="13"/>
        <v/>
      </c>
      <c r="AC153" s="93" t="str">
        <f t="shared" si="14"/>
        <v/>
      </c>
      <c r="AD153" s="94" t="str">
        <f t="shared" si="15"/>
        <v/>
      </c>
      <c r="AE153" s="95">
        <f t="shared" si="16"/>
        <v>0</v>
      </c>
      <c r="AF153" s="96">
        <f t="shared" si="17"/>
        <v>0</v>
      </c>
      <c r="AG153" s="84"/>
      <c r="AH153" s="86" t="str">
        <f t="shared" si="18"/>
        <v/>
      </c>
      <c r="AI153" s="79"/>
      <c r="AJ153" s="85"/>
      <c r="AK153" s="79"/>
      <c r="AL153" s="79"/>
      <c r="AM153" s="86" t="str">
        <f t="shared" si="19"/>
        <v/>
      </c>
      <c r="AN153" s="97"/>
      <c r="AO153" s="88"/>
      <c r="AP153" s="98" t="str">
        <f t="shared" si="20"/>
        <v/>
      </c>
      <c r="AQ153" s="90" t="str">
        <f t="shared" si="21"/>
        <v/>
      </c>
      <c r="AR153" s="91" t="str">
        <f t="shared" si="22"/>
        <v/>
      </c>
      <c r="AS153" s="92" t="str">
        <f t="shared" si="23"/>
        <v/>
      </c>
      <c r="AT153" s="93" t="str">
        <f t="shared" si="24"/>
        <v/>
      </c>
      <c r="AU153" s="93" t="str">
        <f t="shared" si="25"/>
        <v/>
      </c>
      <c r="AV153" s="279" t="str">
        <f t="shared" si="26"/>
        <v/>
      </c>
      <c r="AW153" s="94" t="str">
        <f t="shared" si="27"/>
        <v/>
      </c>
      <c r="AX153" s="99" t="str">
        <f>+IF(A153="","",IF(F153="",70,VLOOKUP(L153,Hoja2!A:D,4,0)))</f>
        <v/>
      </c>
    </row>
    <row r="154" spans="1:50" ht="14.25" customHeight="1">
      <c r="A154" s="79"/>
      <c r="B154" s="79"/>
      <c r="C154" s="80"/>
      <c r="D154" s="80"/>
      <c r="E154" s="79"/>
      <c r="F154" s="79"/>
      <c r="G154" s="82" t="str">
        <f t="shared" si="0"/>
        <v/>
      </c>
      <c r="H154" s="82">
        <f t="shared" si="1"/>
        <v>0</v>
      </c>
      <c r="I154" s="82">
        <f t="shared" si="2"/>
        <v>0</v>
      </c>
      <c r="J154" s="82">
        <f t="shared" si="3"/>
        <v>0</v>
      </c>
      <c r="K154" s="82" t="str">
        <f t="shared" si="4"/>
        <v/>
      </c>
      <c r="L154" s="85"/>
      <c r="M154" s="84"/>
      <c r="N154" s="85"/>
      <c r="O154" s="79"/>
      <c r="P154" s="85"/>
      <c r="Q154" s="79"/>
      <c r="R154" s="86" t="str">
        <f t="shared" si="5"/>
        <v/>
      </c>
      <c r="S154" s="87"/>
      <c r="T154" s="88"/>
      <c r="U154" s="278" t="str">
        <f t="shared" si="6"/>
        <v/>
      </c>
      <c r="V154" s="278" t="str">
        <f t="shared" si="7"/>
        <v/>
      </c>
      <c r="W154" s="278" t="e">
        <f t="shared" si="8"/>
        <v>#VALUE!</v>
      </c>
      <c r="X154" s="223" t="str">
        <f t="shared" si="9"/>
        <v/>
      </c>
      <c r="Y154" s="90" t="str">
        <f t="shared" si="10"/>
        <v/>
      </c>
      <c r="Z154" s="91" t="str">
        <f t="shared" si="11"/>
        <v/>
      </c>
      <c r="AA154" s="92" t="str">
        <f t="shared" si="12"/>
        <v/>
      </c>
      <c r="AB154" s="93" t="str">
        <f t="shared" si="13"/>
        <v/>
      </c>
      <c r="AC154" s="93" t="str">
        <f t="shared" si="14"/>
        <v/>
      </c>
      <c r="AD154" s="94" t="str">
        <f t="shared" si="15"/>
        <v/>
      </c>
      <c r="AE154" s="95">
        <f t="shared" si="16"/>
        <v>0</v>
      </c>
      <c r="AF154" s="96">
        <f t="shared" si="17"/>
        <v>0</v>
      </c>
      <c r="AG154" s="84"/>
      <c r="AH154" s="86" t="str">
        <f t="shared" si="18"/>
        <v/>
      </c>
      <c r="AI154" s="79"/>
      <c r="AJ154" s="85"/>
      <c r="AK154" s="79"/>
      <c r="AL154" s="79"/>
      <c r="AM154" s="86" t="str">
        <f t="shared" si="19"/>
        <v/>
      </c>
      <c r="AN154" s="97"/>
      <c r="AO154" s="88"/>
      <c r="AP154" s="98" t="str">
        <f t="shared" si="20"/>
        <v/>
      </c>
      <c r="AQ154" s="90" t="str">
        <f t="shared" si="21"/>
        <v/>
      </c>
      <c r="AR154" s="91" t="str">
        <f t="shared" si="22"/>
        <v/>
      </c>
      <c r="AS154" s="92" t="str">
        <f t="shared" si="23"/>
        <v/>
      </c>
      <c r="AT154" s="93" t="str">
        <f t="shared" si="24"/>
        <v/>
      </c>
      <c r="AU154" s="93" t="str">
        <f t="shared" si="25"/>
        <v/>
      </c>
      <c r="AV154" s="279" t="str">
        <f t="shared" si="26"/>
        <v/>
      </c>
      <c r="AW154" s="94" t="str">
        <f t="shared" si="27"/>
        <v/>
      </c>
      <c r="AX154" s="99" t="str">
        <f>+IF(A154="","",IF(F154="",70,VLOOKUP(L154,Hoja2!A:D,4,0)))</f>
        <v/>
      </c>
    </row>
    <row r="155" spans="1:50" ht="14.25" customHeight="1">
      <c r="A155" s="79"/>
      <c r="B155" s="79"/>
      <c r="C155" s="80"/>
      <c r="D155" s="80"/>
      <c r="E155" s="79"/>
      <c r="F155" s="79"/>
      <c r="G155" s="82" t="str">
        <f t="shared" si="0"/>
        <v/>
      </c>
      <c r="H155" s="82">
        <f t="shared" si="1"/>
        <v>0</v>
      </c>
      <c r="I155" s="82">
        <f t="shared" si="2"/>
        <v>0</v>
      </c>
      <c r="J155" s="82">
        <f t="shared" si="3"/>
        <v>0</v>
      </c>
      <c r="K155" s="82" t="str">
        <f t="shared" si="4"/>
        <v/>
      </c>
      <c r="L155" s="85"/>
      <c r="M155" s="84"/>
      <c r="N155" s="85"/>
      <c r="O155" s="79"/>
      <c r="P155" s="85"/>
      <c r="Q155" s="79"/>
      <c r="R155" s="86" t="str">
        <f t="shared" si="5"/>
        <v/>
      </c>
      <c r="S155" s="87"/>
      <c r="T155" s="88"/>
      <c r="U155" s="278" t="str">
        <f t="shared" si="6"/>
        <v/>
      </c>
      <c r="V155" s="278" t="str">
        <f t="shared" si="7"/>
        <v/>
      </c>
      <c r="W155" s="278" t="e">
        <f t="shared" si="8"/>
        <v>#VALUE!</v>
      </c>
      <c r="X155" s="223" t="str">
        <f t="shared" si="9"/>
        <v/>
      </c>
      <c r="Y155" s="90" t="str">
        <f t="shared" si="10"/>
        <v/>
      </c>
      <c r="Z155" s="91" t="str">
        <f t="shared" si="11"/>
        <v/>
      </c>
      <c r="AA155" s="92" t="str">
        <f t="shared" si="12"/>
        <v/>
      </c>
      <c r="AB155" s="93" t="str">
        <f t="shared" si="13"/>
        <v/>
      </c>
      <c r="AC155" s="93" t="str">
        <f t="shared" si="14"/>
        <v/>
      </c>
      <c r="AD155" s="94" t="str">
        <f t="shared" si="15"/>
        <v/>
      </c>
      <c r="AE155" s="95">
        <f t="shared" si="16"/>
        <v>0</v>
      </c>
      <c r="AF155" s="96">
        <f t="shared" si="17"/>
        <v>0</v>
      </c>
      <c r="AG155" s="84"/>
      <c r="AH155" s="86" t="str">
        <f t="shared" si="18"/>
        <v/>
      </c>
      <c r="AI155" s="79"/>
      <c r="AJ155" s="85"/>
      <c r="AK155" s="79"/>
      <c r="AL155" s="79"/>
      <c r="AM155" s="86" t="str">
        <f t="shared" si="19"/>
        <v/>
      </c>
      <c r="AN155" s="97"/>
      <c r="AO155" s="88"/>
      <c r="AP155" s="98" t="str">
        <f t="shared" si="20"/>
        <v/>
      </c>
      <c r="AQ155" s="90" t="str">
        <f t="shared" si="21"/>
        <v/>
      </c>
      <c r="AR155" s="91" t="str">
        <f t="shared" si="22"/>
        <v/>
      </c>
      <c r="AS155" s="92" t="str">
        <f t="shared" si="23"/>
        <v/>
      </c>
      <c r="AT155" s="93" t="str">
        <f t="shared" si="24"/>
        <v/>
      </c>
      <c r="AU155" s="93" t="str">
        <f t="shared" si="25"/>
        <v/>
      </c>
      <c r="AV155" s="279" t="str">
        <f t="shared" si="26"/>
        <v/>
      </c>
      <c r="AW155" s="94" t="str">
        <f t="shared" si="27"/>
        <v/>
      </c>
      <c r="AX155" s="99" t="str">
        <f>+IF(A155="","",IF(F155="",70,VLOOKUP(L155,Hoja2!A:D,4,0)))</f>
        <v/>
      </c>
    </row>
    <row r="156" spans="1:50" ht="14.25" customHeight="1">
      <c r="A156" s="79"/>
      <c r="B156" s="79"/>
      <c r="C156" s="80"/>
      <c r="D156" s="80"/>
      <c r="E156" s="79"/>
      <c r="F156" s="79"/>
      <c r="G156" s="82" t="str">
        <f t="shared" si="0"/>
        <v/>
      </c>
      <c r="H156" s="82">
        <f t="shared" si="1"/>
        <v>0</v>
      </c>
      <c r="I156" s="82">
        <f t="shared" si="2"/>
        <v>0</v>
      </c>
      <c r="J156" s="82">
        <f t="shared" si="3"/>
        <v>0</v>
      </c>
      <c r="K156" s="82" t="str">
        <f t="shared" si="4"/>
        <v/>
      </c>
      <c r="L156" s="85"/>
      <c r="M156" s="84"/>
      <c r="N156" s="85"/>
      <c r="O156" s="79"/>
      <c r="P156" s="85"/>
      <c r="Q156" s="79"/>
      <c r="R156" s="86" t="str">
        <f t="shared" si="5"/>
        <v/>
      </c>
      <c r="S156" s="87"/>
      <c r="T156" s="88"/>
      <c r="U156" s="278" t="str">
        <f t="shared" si="6"/>
        <v/>
      </c>
      <c r="V156" s="278" t="str">
        <f t="shared" si="7"/>
        <v/>
      </c>
      <c r="W156" s="278" t="e">
        <f t="shared" si="8"/>
        <v>#VALUE!</v>
      </c>
      <c r="X156" s="223" t="str">
        <f t="shared" si="9"/>
        <v/>
      </c>
      <c r="Y156" s="90" t="str">
        <f t="shared" si="10"/>
        <v/>
      </c>
      <c r="Z156" s="91" t="str">
        <f t="shared" si="11"/>
        <v/>
      </c>
      <c r="AA156" s="92" t="str">
        <f t="shared" si="12"/>
        <v/>
      </c>
      <c r="AB156" s="93" t="str">
        <f t="shared" si="13"/>
        <v/>
      </c>
      <c r="AC156" s="93" t="str">
        <f t="shared" si="14"/>
        <v/>
      </c>
      <c r="AD156" s="94" t="str">
        <f t="shared" si="15"/>
        <v/>
      </c>
      <c r="AE156" s="95">
        <f t="shared" si="16"/>
        <v>0</v>
      </c>
      <c r="AF156" s="96">
        <f t="shared" si="17"/>
        <v>0</v>
      </c>
      <c r="AG156" s="84"/>
      <c r="AH156" s="86" t="str">
        <f t="shared" si="18"/>
        <v/>
      </c>
      <c r="AI156" s="79"/>
      <c r="AJ156" s="85"/>
      <c r="AK156" s="79"/>
      <c r="AL156" s="79"/>
      <c r="AM156" s="86" t="str">
        <f t="shared" si="19"/>
        <v/>
      </c>
      <c r="AN156" s="97"/>
      <c r="AO156" s="88"/>
      <c r="AP156" s="98" t="str">
        <f t="shared" si="20"/>
        <v/>
      </c>
      <c r="AQ156" s="90" t="str">
        <f t="shared" si="21"/>
        <v/>
      </c>
      <c r="AR156" s="91" t="str">
        <f t="shared" si="22"/>
        <v/>
      </c>
      <c r="AS156" s="92" t="str">
        <f t="shared" si="23"/>
        <v/>
      </c>
      <c r="AT156" s="93" t="str">
        <f t="shared" si="24"/>
        <v/>
      </c>
      <c r="AU156" s="93" t="str">
        <f t="shared" si="25"/>
        <v/>
      </c>
      <c r="AV156" s="279" t="str">
        <f t="shared" si="26"/>
        <v/>
      </c>
      <c r="AW156" s="94" t="str">
        <f t="shared" si="27"/>
        <v/>
      </c>
      <c r="AX156" s="99" t="str">
        <f>+IF(A156="","",IF(F156="",70,VLOOKUP(L156,Hoja2!A:D,4,0)))</f>
        <v/>
      </c>
    </row>
    <row r="157" spans="1:50" ht="14.25" customHeight="1">
      <c r="A157" s="79"/>
      <c r="B157" s="79"/>
      <c r="C157" s="80"/>
      <c r="D157" s="80"/>
      <c r="E157" s="79"/>
      <c r="F157" s="79"/>
      <c r="G157" s="82" t="str">
        <f t="shared" si="0"/>
        <v/>
      </c>
      <c r="H157" s="82">
        <f t="shared" si="1"/>
        <v>0</v>
      </c>
      <c r="I157" s="82">
        <f t="shared" si="2"/>
        <v>0</v>
      </c>
      <c r="J157" s="82">
        <f t="shared" si="3"/>
        <v>0</v>
      </c>
      <c r="K157" s="82" t="str">
        <f t="shared" si="4"/>
        <v/>
      </c>
      <c r="L157" s="85"/>
      <c r="M157" s="84"/>
      <c r="N157" s="85"/>
      <c r="O157" s="79"/>
      <c r="P157" s="85"/>
      <c r="Q157" s="79"/>
      <c r="R157" s="86" t="str">
        <f t="shared" si="5"/>
        <v/>
      </c>
      <c r="S157" s="87"/>
      <c r="T157" s="88"/>
      <c r="U157" s="278" t="str">
        <f t="shared" si="6"/>
        <v/>
      </c>
      <c r="V157" s="278" t="str">
        <f t="shared" si="7"/>
        <v/>
      </c>
      <c r="W157" s="278" t="e">
        <f t="shared" si="8"/>
        <v>#VALUE!</v>
      </c>
      <c r="X157" s="223" t="str">
        <f t="shared" si="9"/>
        <v/>
      </c>
      <c r="Y157" s="90" t="str">
        <f t="shared" si="10"/>
        <v/>
      </c>
      <c r="Z157" s="91" t="str">
        <f t="shared" si="11"/>
        <v/>
      </c>
      <c r="AA157" s="92" t="str">
        <f t="shared" si="12"/>
        <v/>
      </c>
      <c r="AB157" s="93" t="str">
        <f t="shared" si="13"/>
        <v/>
      </c>
      <c r="AC157" s="93" t="str">
        <f t="shared" si="14"/>
        <v/>
      </c>
      <c r="AD157" s="94" t="str">
        <f t="shared" si="15"/>
        <v/>
      </c>
      <c r="AE157" s="95">
        <f t="shared" si="16"/>
        <v>0</v>
      </c>
      <c r="AF157" s="96">
        <f t="shared" si="17"/>
        <v>0</v>
      </c>
      <c r="AG157" s="84"/>
      <c r="AH157" s="86" t="str">
        <f t="shared" si="18"/>
        <v/>
      </c>
      <c r="AI157" s="79"/>
      <c r="AJ157" s="85"/>
      <c r="AK157" s="79"/>
      <c r="AL157" s="79"/>
      <c r="AM157" s="86" t="str">
        <f t="shared" si="19"/>
        <v/>
      </c>
      <c r="AN157" s="97"/>
      <c r="AO157" s="88"/>
      <c r="AP157" s="98" t="str">
        <f t="shared" si="20"/>
        <v/>
      </c>
      <c r="AQ157" s="90" t="str">
        <f t="shared" si="21"/>
        <v/>
      </c>
      <c r="AR157" s="91" t="str">
        <f t="shared" si="22"/>
        <v/>
      </c>
      <c r="AS157" s="92" t="str">
        <f t="shared" si="23"/>
        <v/>
      </c>
      <c r="AT157" s="93" t="str">
        <f t="shared" si="24"/>
        <v/>
      </c>
      <c r="AU157" s="93" t="str">
        <f t="shared" si="25"/>
        <v/>
      </c>
      <c r="AV157" s="279" t="str">
        <f t="shared" si="26"/>
        <v/>
      </c>
      <c r="AW157" s="94" t="str">
        <f t="shared" si="27"/>
        <v/>
      </c>
      <c r="AX157" s="99" t="str">
        <f>+IF(A157="","",IF(F157="",70,VLOOKUP(L157,Hoja2!A:D,4,0)))</f>
        <v/>
      </c>
    </row>
    <row r="158" spans="1:50" ht="14.25" customHeight="1">
      <c r="A158" s="79"/>
      <c r="B158" s="79"/>
      <c r="C158" s="80"/>
      <c r="D158" s="80"/>
      <c r="E158" s="79"/>
      <c r="F158" s="79"/>
      <c r="G158" s="82" t="str">
        <f t="shared" si="0"/>
        <v/>
      </c>
      <c r="H158" s="82">
        <f t="shared" si="1"/>
        <v>0</v>
      </c>
      <c r="I158" s="82">
        <f t="shared" si="2"/>
        <v>0</v>
      </c>
      <c r="J158" s="82">
        <f t="shared" si="3"/>
        <v>0</v>
      </c>
      <c r="K158" s="82" t="str">
        <f t="shared" si="4"/>
        <v/>
      </c>
      <c r="L158" s="85"/>
      <c r="M158" s="84"/>
      <c r="N158" s="85"/>
      <c r="O158" s="79"/>
      <c r="P158" s="85"/>
      <c r="Q158" s="79"/>
      <c r="R158" s="86" t="str">
        <f t="shared" si="5"/>
        <v/>
      </c>
      <c r="S158" s="87"/>
      <c r="T158" s="88"/>
      <c r="U158" s="278" t="str">
        <f t="shared" si="6"/>
        <v/>
      </c>
      <c r="V158" s="278" t="str">
        <f t="shared" si="7"/>
        <v/>
      </c>
      <c r="W158" s="278" t="e">
        <f t="shared" si="8"/>
        <v>#VALUE!</v>
      </c>
      <c r="X158" s="223" t="str">
        <f t="shared" si="9"/>
        <v/>
      </c>
      <c r="Y158" s="90" t="str">
        <f t="shared" si="10"/>
        <v/>
      </c>
      <c r="Z158" s="91" t="str">
        <f t="shared" si="11"/>
        <v/>
      </c>
      <c r="AA158" s="92" t="str">
        <f t="shared" si="12"/>
        <v/>
      </c>
      <c r="AB158" s="93" t="str">
        <f t="shared" si="13"/>
        <v/>
      </c>
      <c r="AC158" s="93" t="str">
        <f t="shared" si="14"/>
        <v/>
      </c>
      <c r="AD158" s="94" t="str">
        <f t="shared" si="15"/>
        <v/>
      </c>
      <c r="AE158" s="95">
        <f t="shared" si="16"/>
        <v>0</v>
      </c>
      <c r="AF158" s="96">
        <f t="shared" si="17"/>
        <v>0</v>
      </c>
      <c r="AG158" s="84"/>
      <c r="AH158" s="86" t="str">
        <f t="shared" si="18"/>
        <v/>
      </c>
      <c r="AI158" s="79"/>
      <c r="AJ158" s="85"/>
      <c r="AK158" s="79"/>
      <c r="AL158" s="79"/>
      <c r="AM158" s="86" t="str">
        <f t="shared" si="19"/>
        <v/>
      </c>
      <c r="AN158" s="97"/>
      <c r="AO158" s="88"/>
      <c r="AP158" s="98" t="str">
        <f t="shared" si="20"/>
        <v/>
      </c>
      <c r="AQ158" s="90" t="str">
        <f t="shared" si="21"/>
        <v/>
      </c>
      <c r="AR158" s="91" t="str">
        <f t="shared" si="22"/>
        <v/>
      </c>
      <c r="AS158" s="92" t="str">
        <f t="shared" si="23"/>
        <v/>
      </c>
      <c r="AT158" s="93" t="str">
        <f t="shared" si="24"/>
        <v/>
      </c>
      <c r="AU158" s="93" t="str">
        <f t="shared" si="25"/>
        <v/>
      </c>
      <c r="AV158" s="279" t="str">
        <f t="shared" si="26"/>
        <v/>
      </c>
      <c r="AW158" s="94" t="str">
        <f t="shared" si="27"/>
        <v/>
      </c>
      <c r="AX158" s="99" t="str">
        <f>+IF(A158="","",IF(F158="",70,VLOOKUP(L158,Hoja2!A:D,4,0)))</f>
        <v/>
      </c>
    </row>
    <row r="159" spans="1:50" ht="14.25" customHeight="1">
      <c r="A159" s="79"/>
      <c r="B159" s="79"/>
      <c r="C159" s="80"/>
      <c r="D159" s="80"/>
      <c r="E159" s="79"/>
      <c r="F159" s="79"/>
      <c r="G159" s="82" t="str">
        <f t="shared" si="0"/>
        <v/>
      </c>
      <c r="H159" s="82">
        <f t="shared" si="1"/>
        <v>0</v>
      </c>
      <c r="I159" s="82">
        <f t="shared" si="2"/>
        <v>0</v>
      </c>
      <c r="J159" s="82">
        <f t="shared" si="3"/>
        <v>0</v>
      </c>
      <c r="K159" s="82" t="str">
        <f t="shared" si="4"/>
        <v/>
      </c>
      <c r="L159" s="85"/>
      <c r="M159" s="84"/>
      <c r="N159" s="85"/>
      <c r="O159" s="79"/>
      <c r="P159" s="85"/>
      <c r="Q159" s="79"/>
      <c r="R159" s="86" t="str">
        <f t="shared" si="5"/>
        <v/>
      </c>
      <c r="S159" s="87"/>
      <c r="T159" s="88"/>
      <c r="U159" s="278" t="str">
        <f t="shared" si="6"/>
        <v/>
      </c>
      <c r="V159" s="278" t="str">
        <f t="shared" si="7"/>
        <v/>
      </c>
      <c r="W159" s="278" t="e">
        <f t="shared" si="8"/>
        <v>#VALUE!</v>
      </c>
      <c r="X159" s="223" t="str">
        <f t="shared" si="9"/>
        <v/>
      </c>
      <c r="Y159" s="90" t="str">
        <f t="shared" si="10"/>
        <v/>
      </c>
      <c r="Z159" s="91" t="str">
        <f t="shared" si="11"/>
        <v/>
      </c>
      <c r="AA159" s="92" t="str">
        <f t="shared" si="12"/>
        <v/>
      </c>
      <c r="AB159" s="93" t="str">
        <f t="shared" si="13"/>
        <v/>
      </c>
      <c r="AC159" s="93" t="str">
        <f t="shared" si="14"/>
        <v/>
      </c>
      <c r="AD159" s="94" t="str">
        <f t="shared" si="15"/>
        <v/>
      </c>
      <c r="AE159" s="95">
        <f t="shared" si="16"/>
        <v>0</v>
      </c>
      <c r="AF159" s="96">
        <f t="shared" si="17"/>
        <v>0</v>
      </c>
      <c r="AG159" s="84"/>
      <c r="AH159" s="86" t="str">
        <f t="shared" si="18"/>
        <v/>
      </c>
      <c r="AI159" s="79"/>
      <c r="AJ159" s="85"/>
      <c r="AK159" s="79"/>
      <c r="AL159" s="79"/>
      <c r="AM159" s="86" t="str">
        <f t="shared" si="19"/>
        <v/>
      </c>
      <c r="AN159" s="97"/>
      <c r="AO159" s="88"/>
      <c r="AP159" s="98" t="str">
        <f t="shared" si="20"/>
        <v/>
      </c>
      <c r="AQ159" s="90" t="str">
        <f t="shared" si="21"/>
        <v/>
      </c>
      <c r="AR159" s="91" t="str">
        <f t="shared" si="22"/>
        <v/>
      </c>
      <c r="AS159" s="92" t="str">
        <f t="shared" si="23"/>
        <v/>
      </c>
      <c r="AT159" s="93" t="str">
        <f t="shared" si="24"/>
        <v/>
      </c>
      <c r="AU159" s="93" t="str">
        <f t="shared" si="25"/>
        <v/>
      </c>
      <c r="AV159" s="279" t="str">
        <f t="shared" si="26"/>
        <v/>
      </c>
      <c r="AW159" s="94" t="str">
        <f t="shared" si="27"/>
        <v/>
      </c>
      <c r="AX159" s="99" t="str">
        <f>+IF(A159="","",IF(F159="",70,VLOOKUP(L159,Hoja2!A:D,4,0)))</f>
        <v/>
      </c>
    </row>
    <row r="160" spans="1:50" ht="14.25" customHeight="1">
      <c r="A160" s="79"/>
      <c r="B160" s="79"/>
      <c r="C160" s="80"/>
      <c r="D160" s="80"/>
      <c r="E160" s="79"/>
      <c r="F160" s="79"/>
      <c r="G160" s="82" t="str">
        <f t="shared" si="0"/>
        <v/>
      </c>
      <c r="H160" s="82">
        <f t="shared" si="1"/>
        <v>0</v>
      </c>
      <c r="I160" s="82">
        <f t="shared" si="2"/>
        <v>0</v>
      </c>
      <c r="J160" s="82">
        <f t="shared" si="3"/>
        <v>0</v>
      </c>
      <c r="K160" s="82" t="str">
        <f t="shared" si="4"/>
        <v/>
      </c>
      <c r="L160" s="85"/>
      <c r="M160" s="84"/>
      <c r="N160" s="85"/>
      <c r="O160" s="79"/>
      <c r="P160" s="85"/>
      <c r="Q160" s="79"/>
      <c r="R160" s="86" t="str">
        <f t="shared" si="5"/>
        <v/>
      </c>
      <c r="S160" s="87"/>
      <c r="T160" s="88"/>
      <c r="U160" s="278" t="str">
        <f t="shared" si="6"/>
        <v/>
      </c>
      <c r="V160" s="278" t="str">
        <f t="shared" si="7"/>
        <v/>
      </c>
      <c r="W160" s="278" t="e">
        <f t="shared" si="8"/>
        <v>#VALUE!</v>
      </c>
      <c r="X160" s="223" t="str">
        <f t="shared" si="9"/>
        <v/>
      </c>
      <c r="Y160" s="90" t="str">
        <f t="shared" si="10"/>
        <v/>
      </c>
      <c r="Z160" s="91" t="str">
        <f t="shared" si="11"/>
        <v/>
      </c>
      <c r="AA160" s="92" t="str">
        <f t="shared" si="12"/>
        <v/>
      </c>
      <c r="AB160" s="93" t="str">
        <f t="shared" si="13"/>
        <v/>
      </c>
      <c r="AC160" s="93" t="str">
        <f t="shared" si="14"/>
        <v/>
      </c>
      <c r="AD160" s="94" t="str">
        <f t="shared" si="15"/>
        <v/>
      </c>
      <c r="AE160" s="95">
        <f t="shared" si="16"/>
        <v>0</v>
      </c>
      <c r="AF160" s="96">
        <f t="shared" si="17"/>
        <v>0</v>
      </c>
      <c r="AG160" s="84"/>
      <c r="AH160" s="86" t="str">
        <f t="shared" si="18"/>
        <v/>
      </c>
      <c r="AI160" s="79"/>
      <c r="AJ160" s="85"/>
      <c r="AK160" s="79"/>
      <c r="AL160" s="79"/>
      <c r="AM160" s="86" t="str">
        <f t="shared" si="19"/>
        <v/>
      </c>
      <c r="AN160" s="97"/>
      <c r="AO160" s="88"/>
      <c r="AP160" s="98" t="str">
        <f t="shared" si="20"/>
        <v/>
      </c>
      <c r="AQ160" s="90" t="str">
        <f t="shared" si="21"/>
        <v/>
      </c>
      <c r="AR160" s="91" t="str">
        <f t="shared" si="22"/>
        <v/>
      </c>
      <c r="AS160" s="92" t="str">
        <f t="shared" si="23"/>
        <v/>
      </c>
      <c r="AT160" s="93" t="str">
        <f t="shared" si="24"/>
        <v/>
      </c>
      <c r="AU160" s="93" t="str">
        <f t="shared" si="25"/>
        <v/>
      </c>
      <c r="AV160" s="279" t="str">
        <f t="shared" si="26"/>
        <v/>
      </c>
      <c r="AW160" s="94" t="str">
        <f t="shared" si="27"/>
        <v/>
      </c>
      <c r="AX160" s="99" t="str">
        <f>+IF(A160="","",IF(F160="",70,VLOOKUP(L160,Hoja2!A:D,4,0)))</f>
        <v/>
      </c>
    </row>
    <row r="161" spans="1:50" ht="14.25" customHeight="1">
      <c r="A161" s="79"/>
      <c r="B161" s="79"/>
      <c r="C161" s="80"/>
      <c r="D161" s="80"/>
      <c r="E161" s="79"/>
      <c r="F161" s="79"/>
      <c r="G161" s="82" t="str">
        <f t="shared" si="0"/>
        <v/>
      </c>
      <c r="H161" s="82">
        <f t="shared" si="1"/>
        <v>0</v>
      </c>
      <c r="I161" s="82">
        <f t="shared" si="2"/>
        <v>0</v>
      </c>
      <c r="J161" s="82">
        <f t="shared" si="3"/>
        <v>0</v>
      </c>
      <c r="K161" s="82" t="str">
        <f t="shared" si="4"/>
        <v/>
      </c>
      <c r="L161" s="85"/>
      <c r="M161" s="84"/>
      <c r="N161" s="85"/>
      <c r="O161" s="79"/>
      <c r="P161" s="85"/>
      <c r="Q161" s="79"/>
      <c r="R161" s="86" t="str">
        <f t="shared" si="5"/>
        <v/>
      </c>
      <c r="S161" s="87"/>
      <c r="T161" s="88"/>
      <c r="U161" s="278" t="str">
        <f t="shared" si="6"/>
        <v/>
      </c>
      <c r="V161" s="278" t="str">
        <f t="shared" si="7"/>
        <v/>
      </c>
      <c r="W161" s="278" t="e">
        <f t="shared" si="8"/>
        <v>#VALUE!</v>
      </c>
      <c r="X161" s="223" t="str">
        <f t="shared" si="9"/>
        <v/>
      </c>
      <c r="Y161" s="90" t="str">
        <f t="shared" si="10"/>
        <v/>
      </c>
      <c r="Z161" s="91" t="str">
        <f t="shared" si="11"/>
        <v/>
      </c>
      <c r="AA161" s="92" t="str">
        <f t="shared" si="12"/>
        <v/>
      </c>
      <c r="AB161" s="93" t="str">
        <f t="shared" si="13"/>
        <v/>
      </c>
      <c r="AC161" s="93" t="str">
        <f t="shared" si="14"/>
        <v/>
      </c>
      <c r="AD161" s="94" t="str">
        <f t="shared" si="15"/>
        <v/>
      </c>
      <c r="AE161" s="95">
        <f t="shared" si="16"/>
        <v>0</v>
      </c>
      <c r="AF161" s="96">
        <f t="shared" si="17"/>
        <v>0</v>
      </c>
      <c r="AG161" s="84"/>
      <c r="AH161" s="86" t="str">
        <f t="shared" si="18"/>
        <v/>
      </c>
      <c r="AI161" s="79"/>
      <c r="AJ161" s="85"/>
      <c r="AK161" s="79"/>
      <c r="AL161" s="79"/>
      <c r="AM161" s="86" t="str">
        <f t="shared" si="19"/>
        <v/>
      </c>
      <c r="AN161" s="97"/>
      <c r="AO161" s="88"/>
      <c r="AP161" s="98" t="str">
        <f t="shared" si="20"/>
        <v/>
      </c>
      <c r="AQ161" s="90" t="str">
        <f t="shared" si="21"/>
        <v/>
      </c>
      <c r="AR161" s="91" t="str">
        <f t="shared" si="22"/>
        <v/>
      </c>
      <c r="AS161" s="92" t="str">
        <f t="shared" si="23"/>
        <v/>
      </c>
      <c r="AT161" s="93" t="str">
        <f t="shared" si="24"/>
        <v/>
      </c>
      <c r="AU161" s="93" t="str">
        <f t="shared" si="25"/>
        <v/>
      </c>
      <c r="AV161" s="279" t="str">
        <f t="shared" si="26"/>
        <v/>
      </c>
      <c r="AW161" s="94" t="str">
        <f t="shared" si="27"/>
        <v/>
      </c>
      <c r="AX161" s="99" t="str">
        <f>+IF(A161="","",IF(F161="",70,VLOOKUP(L161,Hoja2!A:D,4,0)))</f>
        <v/>
      </c>
    </row>
    <row r="162" spans="1:50" ht="14.25" customHeight="1">
      <c r="A162" s="79"/>
      <c r="B162" s="79"/>
      <c r="C162" s="80"/>
      <c r="D162" s="80"/>
      <c r="E162" s="79"/>
      <c r="F162" s="79"/>
      <c r="G162" s="82" t="str">
        <f t="shared" si="0"/>
        <v/>
      </c>
      <c r="H162" s="82">
        <f t="shared" si="1"/>
        <v>0</v>
      </c>
      <c r="I162" s="82">
        <f t="shared" si="2"/>
        <v>0</v>
      </c>
      <c r="J162" s="82">
        <f t="shared" si="3"/>
        <v>0</v>
      </c>
      <c r="K162" s="82" t="str">
        <f t="shared" si="4"/>
        <v/>
      </c>
      <c r="L162" s="85"/>
      <c r="M162" s="84"/>
      <c r="N162" s="85"/>
      <c r="O162" s="79"/>
      <c r="P162" s="85"/>
      <c r="Q162" s="79"/>
      <c r="R162" s="86" t="str">
        <f t="shared" si="5"/>
        <v/>
      </c>
      <c r="S162" s="87"/>
      <c r="T162" s="88"/>
      <c r="U162" s="278" t="str">
        <f t="shared" si="6"/>
        <v/>
      </c>
      <c r="V162" s="278" t="str">
        <f t="shared" si="7"/>
        <v/>
      </c>
      <c r="W162" s="278" t="e">
        <f t="shared" si="8"/>
        <v>#VALUE!</v>
      </c>
      <c r="X162" s="223" t="str">
        <f t="shared" si="9"/>
        <v/>
      </c>
      <c r="Y162" s="90" t="str">
        <f t="shared" si="10"/>
        <v/>
      </c>
      <c r="Z162" s="91" t="str">
        <f t="shared" si="11"/>
        <v/>
      </c>
      <c r="AA162" s="92" t="str">
        <f t="shared" si="12"/>
        <v/>
      </c>
      <c r="AB162" s="93" t="str">
        <f t="shared" si="13"/>
        <v/>
      </c>
      <c r="AC162" s="93" t="str">
        <f t="shared" si="14"/>
        <v/>
      </c>
      <c r="AD162" s="94" t="str">
        <f t="shared" si="15"/>
        <v/>
      </c>
      <c r="AE162" s="95">
        <f t="shared" si="16"/>
        <v>0</v>
      </c>
      <c r="AF162" s="96">
        <f t="shared" si="17"/>
        <v>0</v>
      </c>
      <c r="AG162" s="84"/>
      <c r="AH162" s="86" t="str">
        <f t="shared" si="18"/>
        <v/>
      </c>
      <c r="AI162" s="79"/>
      <c r="AJ162" s="85"/>
      <c r="AK162" s="79"/>
      <c r="AL162" s="79"/>
      <c r="AM162" s="86" t="str">
        <f t="shared" si="19"/>
        <v/>
      </c>
      <c r="AN162" s="97"/>
      <c r="AO162" s="88"/>
      <c r="AP162" s="98" t="str">
        <f t="shared" si="20"/>
        <v/>
      </c>
      <c r="AQ162" s="90" t="str">
        <f t="shared" si="21"/>
        <v/>
      </c>
      <c r="AR162" s="91" t="str">
        <f t="shared" si="22"/>
        <v/>
      </c>
      <c r="AS162" s="92" t="str">
        <f t="shared" si="23"/>
        <v/>
      </c>
      <c r="AT162" s="93" t="str">
        <f t="shared" si="24"/>
        <v/>
      </c>
      <c r="AU162" s="93" t="str">
        <f t="shared" si="25"/>
        <v/>
      </c>
      <c r="AV162" s="279" t="str">
        <f t="shared" si="26"/>
        <v/>
      </c>
      <c r="AW162" s="94" t="str">
        <f t="shared" si="27"/>
        <v/>
      </c>
      <c r="AX162" s="99" t="str">
        <f>+IF(A162="","",IF(F162="",70,VLOOKUP(L162,Hoja2!A:D,4,0)))</f>
        <v/>
      </c>
    </row>
    <row r="163" spans="1:50" ht="14.25" customHeight="1">
      <c r="A163" s="79"/>
      <c r="B163" s="79"/>
      <c r="C163" s="80"/>
      <c r="D163" s="80"/>
      <c r="E163" s="79"/>
      <c r="F163" s="79"/>
      <c r="G163" s="82" t="str">
        <f t="shared" si="0"/>
        <v/>
      </c>
      <c r="H163" s="82">
        <f t="shared" si="1"/>
        <v>0</v>
      </c>
      <c r="I163" s="82">
        <f t="shared" si="2"/>
        <v>0</v>
      </c>
      <c r="J163" s="82">
        <f t="shared" si="3"/>
        <v>0</v>
      </c>
      <c r="K163" s="82" t="str">
        <f t="shared" si="4"/>
        <v/>
      </c>
      <c r="L163" s="85"/>
      <c r="M163" s="84"/>
      <c r="N163" s="85"/>
      <c r="O163" s="79"/>
      <c r="P163" s="85"/>
      <c r="Q163" s="79"/>
      <c r="R163" s="86" t="str">
        <f t="shared" si="5"/>
        <v/>
      </c>
      <c r="S163" s="87"/>
      <c r="T163" s="88"/>
      <c r="U163" s="278" t="str">
        <f t="shared" si="6"/>
        <v/>
      </c>
      <c r="V163" s="278" t="str">
        <f t="shared" si="7"/>
        <v/>
      </c>
      <c r="W163" s="278" t="e">
        <f t="shared" si="8"/>
        <v>#VALUE!</v>
      </c>
      <c r="X163" s="223" t="str">
        <f t="shared" si="9"/>
        <v/>
      </c>
      <c r="Y163" s="90" t="str">
        <f t="shared" si="10"/>
        <v/>
      </c>
      <c r="Z163" s="91" t="str">
        <f t="shared" si="11"/>
        <v/>
      </c>
      <c r="AA163" s="92" t="str">
        <f t="shared" si="12"/>
        <v/>
      </c>
      <c r="AB163" s="93" t="str">
        <f t="shared" si="13"/>
        <v/>
      </c>
      <c r="AC163" s="93" t="str">
        <f t="shared" si="14"/>
        <v/>
      </c>
      <c r="AD163" s="94" t="str">
        <f t="shared" si="15"/>
        <v/>
      </c>
      <c r="AE163" s="95">
        <f t="shared" si="16"/>
        <v>0</v>
      </c>
      <c r="AF163" s="96">
        <f t="shared" si="17"/>
        <v>0</v>
      </c>
      <c r="AG163" s="84"/>
      <c r="AH163" s="86" t="str">
        <f t="shared" si="18"/>
        <v/>
      </c>
      <c r="AI163" s="79"/>
      <c r="AJ163" s="85"/>
      <c r="AK163" s="79"/>
      <c r="AL163" s="79"/>
      <c r="AM163" s="86" t="str">
        <f t="shared" si="19"/>
        <v/>
      </c>
      <c r="AN163" s="97"/>
      <c r="AO163" s="88"/>
      <c r="AP163" s="98" t="str">
        <f t="shared" si="20"/>
        <v/>
      </c>
      <c r="AQ163" s="90" t="str">
        <f t="shared" si="21"/>
        <v/>
      </c>
      <c r="AR163" s="91" t="str">
        <f t="shared" si="22"/>
        <v/>
      </c>
      <c r="AS163" s="92" t="str">
        <f t="shared" si="23"/>
        <v/>
      </c>
      <c r="AT163" s="93" t="str">
        <f t="shared" si="24"/>
        <v/>
      </c>
      <c r="AU163" s="93" t="str">
        <f t="shared" si="25"/>
        <v/>
      </c>
      <c r="AV163" s="279" t="str">
        <f t="shared" si="26"/>
        <v/>
      </c>
      <c r="AW163" s="94" t="str">
        <f t="shared" si="27"/>
        <v/>
      </c>
      <c r="AX163" s="99" t="str">
        <f>+IF(A163="","",IF(F163="",70,VLOOKUP(L163,Hoja2!A:D,4,0)))</f>
        <v/>
      </c>
    </row>
    <row r="164" spans="1:50" ht="14.25" customHeight="1">
      <c r="A164" s="79"/>
      <c r="B164" s="79"/>
      <c r="C164" s="80"/>
      <c r="D164" s="80"/>
      <c r="E164" s="79"/>
      <c r="F164" s="79"/>
      <c r="G164" s="82" t="str">
        <f t="shared" si="0"/>
        <v/>
      </c>
      <c r="H164" s="82">
        <f t="shared" si="1"/>
        <v>0</v>
      </c>
      <c r="I164" s="82">
        <f t="shared" si="2"/>
        <v>0</v>
      </c>
      <c r="J164" s="82">
        <f t="shared" si="3"/>
        <v>0</v>
      </c>
      <c r="K164" s="82" t="str">
        <f t="shared" si="4"/>
        <v/>
      </c>
      <c r="L164" s="85"/>
      <c r="M164" s="84"/>
      <c r="N164" s="85"/>
      <c r="O164" s="79"/>
      <c r="P164" s="85"/>
      <c r="Q164" s="79"/>
      <c r="R164" s="86" t="str">
        <f t="shared" si="5"/>
        <v/>
      </c>
      <c r="S164" s="87"/>
      <c r="T164" s="88"/>
      <c r="U164" s="278" t="str">
        <f t="shared" si="6"/>
        <v/>
      </c>
      <c r="V164" s="278" t="str">
        <f t="shared" si="7"/>
        <v/>
      </c>
      <c r="W164" s="278" t="e">
        <f t="shared" si="8"/>
        <v>#VALUE!</v>
      </c>
      <c r="X164" s="223" t="str">
        <f t="shared" si="9"/>
        <v/>
      </c>
      <c r="Y164" s="90" t="str">
        <f t="shared" si="10"/>
        <v/>
      </c>
      <c r="Z164" s="91" t="str">
        <f t="shared" si="11"/>
        <v/>
      </c>
      <c r="AA164" s="92" t="str">
        <f t="shared" si="12"/>
        <v/>
      </c>
      <c r="AB164" s="93" t="str">
        <f t="shared" si="13"/>
        <v/>
      </c>
      <c r="AC164" s="93" t="str">
        <f t="shared" si="14"/>
        <v/>
      </c>
      <c r="AD164" s="94" t="str">
        <f t="shared" si="15"/>
        <v/>
      </c>
      <c r="AE164" s="95">
        <f t="shared" si="16"/>
        <v>0</v>
      </c>
      <c r="AF164" s="96">
        <f t="shared" si="17"/>
        <v>0</v>
      </c>
      <c r="AG164" s="84"/>
      <c r="AH164" s="86" t="str">
        <f t="shared" si="18"/>
        <v/>
      </c>
      <c r="AI164" s="79"/>
      <c r="AJ164" s="85"/>
      <c r="AK164" s="79"/>
      <c r="AL164" s="79"/>
      <c r="AM164" s="86" t="str">
        <f t="shared" si="19"/>
        <v/>
      </c>
      <c r="AN164" s="97"/>
      <c r="AO164" s="88"/>
      <c r="AP164" s="98" t="str">
        <f t="shared" si="20"/>
        <v/>
      </c>
      <c r="AQ164" s="90" t="str">
        <f t="shared" si="21"/>
        <v/>
      </c>
      <c r="AR164" s="91" t="str">
        <f t="shared" si="22"/>
        <v/>
      </c>
      <c r="AS164" s="92" t="str">
        <f t="shared" si="23"/>
        <v/>
      </c>
      <c r="AT164" s="93" t="str">
        <f t="shared" si="24"/>
        <v/>
      </c>
      <c r="AU164" s="93" t="str">
        <f t="shared" si="25"/>
        <v/>
      </c>
      <c r="AV164" s="279" t="str">
        <f t="shared" si="26"/>
        <v/>
      </c>
      <c r="AW164" s="94" t="str">
        <f t="shared" si="27"/>
        <v/>
      </c>
      <c r="AX164" s="99" t="str">
        <f>+IF(A164="","",IF(F164="",70,VLOOKUP(L164,Hoja2!A:D,4,0)))</f>
        <v/>
      </c>
    </row>
    <row r="165" spans="1:50" ht="14.25" customHeight="1">
      <c r="A165" s="79"/>
      <c r="B165" s="79"/>
      <c r="C165" s="80"/>
      <c r="D165" s="80"/>
      <c r="E165" s="79"/>
      <c r="F165" s="79"/>
      <c r="G165" s="82" t="str">
        <f t="shared" si="0"/>
        <v/>
      </c>
      <c r="H165" s="82">
        <f t="shared" si="1"/>
        <v>0</v>
      </c>
      <c r="I165" s="82">
        <f t="shared" si="2"/>
        <v>0</v>
      </c>
      <c r="J165" s="82">
        <f t="shared" si="3"/>
        <v>0</v>
      </c>
      <c r="K165" s="82" t="str">
        <f t="shared" si="4"/>
        <v/>
      </c>
      <c r="L165" s="85"/>
      <c r="M165" s="84"/>
      <c r="N165" s="85"/>
      <c r="O165" s="79"/>
      <c r="P165" s="85"/>
      <c r="Q165" s="79"/>
      <c r="R165" s="86" t="str">
        <f t="shared" si="5"/>
        <v/>
      </c>
      <c r="S165" s="87"/>
      <c r="T165" s="88"/>
      <c r="U165" s="278" t="str">
        <f t="shared" si="6"/>
        <v/>
      </c>
      <c r="V165" s="278" t="str">
        <f t="shared" si="7"/>
        <v/>
      </c>
      <c r="W165" s="278" t="e">
        <f t="shared" si="8"/>
        <v>#VALUE!</v>
      </c>
      <c r="X165" s="223" t="str">
        <f t="shared" si="9"/>
        <v/>
      </c>
      <c r="Y165" s="90" t="str">
        <f t="shared" si="10"/>
        <v/>
      </c>
      <c r="Z165" s="91" t="str">
        <f t="shared" si="11"/>
        <v/>
      </c>
      <c r="AA165" s="92" t="str">
        <f t="shared" si="12"/>
        <v/>
      </c>
      <c r="AB165" s="93" t="str">
        <f t="shared" si="13"/>
        <v/>
      </c>
      <c r="AC165" s="93" t="str">
        <f t="shared" si="14"/>
        <v/>
      </c>
      <c r="AD165" s="94" t="str">
        <f t="shared" si="15"/>
        <v/>
      </c>
      <c r="AE165" s="95">
        <f t="shared" si="16"/>
        <v>0</v>
      </c>
      <c r="AF165" s="96">
        <f t="shared" si="17"/>
        <v>0</v>
      </c>
      <c r="AG165" s="84"/>
      <c r="AH165" s="86" t="str">
        <f t="shared" si="18"/>
        <v/>
      </c>
      <c r="AI165" s="79"/>
      <c r="AJ165" s="85"/>
      <c r="AK165" s="79"/>
      <c r="AL165" s="79"/>
      <c r="AM165" s="86" t="str">
        <f t="shared" si="19"/>
        <v/>
      </c>
      <c r="AN165" s="97"/>
      <c r="AO165" s="88"/>
      <c r="AP165" s="98" t="str">
        <f t="shared" si="20"/>
        <v/>
      </c>
      <c r="AQ165" s="90" t="str">
        <f t="shared" si="21"/>
        <v/>
      </c>
      <c r="AR165" s="91" t="str">
        <f t="shared" si="22"/>
        <v/>
      </c>
      <c r="AS165" s="92" t="str">
        <f t="shared" si="23"/>
        <v/>
      </c>
      <c r="AT165" s="93" t="str">
        <f t="shared" si="24"/>
        <v/>
      </c>
      <c r="AU165" s="93" t="str">
        <f t="shared" si="25"/>
        <v/>
      </c>
      <c r="AV165" s="279" t="str">
        <f t="shared" si="26"/>
        <v/>
      </c>
      <c r="AW165" s="94" t="str">
        <f t="shared" si="27"/>
        <v/>
      </c>
      <c r="AX165" s="99" t="str">
        <f>+IF(A165="","",IF(F165="",70,VLOOKUP(L165,Hoja2!A:D,4,0)))</f>
        <v/>
      </c>
    </row>
    <row r="166" spans="1:50" ht="14.25" customHeight="1">
      <c r="A166" s="79"/>
      <c r="B166" s="79"/>
      <c r="C166" s="80"/>
      <c r="D166" s="80"/>
      <c r="E166" s="79"/>
      <c r="F166" s="79"/>
      <c r="G166" s="82" t="str">
        <f t="shared" si="0"/>
        <v/>
      </c>
      <c r="H166" s="82">
        <f t="shared" si="1"/>
        <v>0</v>
      </c>
      <c r="I166" s="82">
        <f t="shared" si="2"/>
        <v>0</v>
      </c>
      <c r="J166" s="82">
        <f t="shared" si="3"/>
        <v>0</v>
      </c>
      <c r="K166" s="82" t="str">
        <f t="shared" si="4"/>
        <v/>
      </c>
      <c r="L166" s="85"/>
      <c r="M166" s="84"/>
      <c r="N166" s="85"/>
      <c r="O166" s="79"/>
      <c r="P166" s="85"/>
      <c r="Q166" s="79"/>
      <c r="R166" s="86" t="str">
        <f t="shared" si="5"/>
        <v/>
      </c>
      <c r="S166" s="87"/>
      <c r="T166" s="88"/>
      <c r="U166" s="278" t="str">
        <f t="shared" si="6"/>
        <v/>
      </c>
      <c r="V166" s="278" t="str">
        <f t="shared" si="7"/>
        <v/>
      </c>
      <c r="W166" s="278" t="e">
        <f t="shared" si="8"/>
        <v>#VALUE!</v>
      </c>
      <c r="X166" s="223" t="str">
        <f t="shared" si="9"/>
        <v/>
      </c>
      <c r="Y166" s="90" t="str">
        <f t="shared" si="10"/>
        <v/>
      </c>
      <c r="Z166" s="91" t="str">
        <f t="shared" si="11"/>
        <v/>
      </c>
      <c r="AA166" s="92" t="str">
        <f t="shared" si="12"/>
        <v/>
      </c>
      <c r="AB166" s="93" t="str">
        <f t="shared" si="13"/>
        <v/>
      </c>
      <c r="AC166" s="93" t="str">
        <f t="shared" si="14"/>
        <v/>
      </c>
      <c r="AD166" s="94" t="str">
        <f t="shared" si="15"/>
        <v/>
      </c>
      <c r="AE166" s="95">
        <f t="shared" si="16"/>
        <v>0</v>
      </c>
      <c r="AF166" s="96">
        <f t="shared" si="17"/>
        <v>0</v>
      </c>
      <c r="AG166" s="84"/>
      <c r="AH166" s="86" t="str">
        <f t="shared" si="18"/>
        <v/>
      </c>
      <c r="AI166" s="79"/>
      <c r="AJ166" s="85"/>
      <c r="AK166" s="79"/>
      <c r="AL166" s="79"/>
      <c r="AM166" s="86" t="str">
        <f t="shared" si="19"/>
        <v/>
      </c>
      <c r="AN166" s="97"/>
      <c r="AO166" s="88"/>
      <c r="AP166" s="98" t="str">
        <f t="shared" si="20"/>
        <v/>
      </c>
      <c r="AQ166" s="90" t="str">
        <f t="shared" si="21"/>
        <v/>
      </c>
      <c r="AR166" s="91" t="str">
        <f t="shared" si="22"/>
        <v/>
      </c>
      <c r="AS166" s="92" t="str">
        <f t="shared" si="23"/>
        <v/>
      </c>
      <c r="AT166" s="93" t="str">
        <f t="shared" si="24"/>
        <v/>
      </c>
      <c r="AU166" s="93" t="str">
        <f t="shared" si="25"/>
        <v/>
      </c>
      <c r="AV166" s="279" t="str">
        <f t="shared" si="26"/>
        <v/>
      </c>
      <c r="AW166" s="94" t="str">
        <f t="shared" si="27"/>
        <v/>
      </c>
      <c r="AX166" s="99" t="str">
        <f>+IF(A166="","",IF(F166="",70,VLOOKUP(L166,Hoja2!A:D,4,0)))</f>
        <v/>
      </c>
    </row>
    <row r="167" spans="1:50" ht="14.25" customHeight="1">
      <c r="A167" s="79"/>
      <c r="B167" s="79"/>
      <c r="C167" s="80"/>
      <c r="D167" s="80"/>
      <c r="E167" s="79"/>
      <c r="F167" s="79"/>
      <c r="G167" s="82" t="str">
        <f t="shared" si="0"/>
        <v/>
      </c>
      <c r="H167" s="82">
        <f t="shared" si="1"/>
        <v>0</v>
      </c>
      <c r="I167" s="82">
        <f t="shared" si="2"/>
        <v>0</v>
      </c>
      <c r="J167" s="82">
        <f t="shared" si="3"/>
        <v>0</v>
      </c>
      <c r="K167" s="82" t="str">
        <f t="shared" si="4"/>
        <v/>
      </c>
      <c r="L167" s="85"/>
      <c r="M167" s="84"/>
      <c r="N167" s="85"/>
      <c r="O167" s="79"/>
      <c r="P167" s="85"/>
      <c r="Q167" s="79"/>
      <c r="R167" s="86" t="str">
        <f t="shared" si="5"/>
        <v/>
      </c>
      <c r="S167" s="87"/>
      <c r="T167" s="88"/>
      <c r="U167" s="278" t="str">
        <f t="shared" si="6"/>
        <v/>
      </c>
      <c r="V167" s="278" t="str">
        <f t="shared" si="7"/>
        <v/>
      </c>
      <c r="W167" s="278" t="e">
        <f t="shared" si="8"/>
        <v>#VALUE!</v>
      </c>
      <c r="X167" s="223" t="str">
        <f t="shared" si="9"/>
        <v/>
      </c>
      <c r="Y167" s="90" t="str">
        <f t="shared" si="10"/>
        <v/>
      </c>
      <c r="Z167" s="91" t="str">
        <f t="shared" si="11"/>
        <v/>
      </c>
      <c r="AA167" s="92" t="str">
        <f t="shared" si="12"/>
        <v/>
      </c>
      <c r="AB167" s="93" t="str">
        <f t="shared" si="13"/>
        <v/>
      </c>
      <c r="AC167" s="93" t="str">
        <f t="shared" si="14"/>
        <v/>
      </c>
      <c r="AD167" s="94" t="str">
        <f t="shared" si="15"/>
        <v/>
      </c>
      <c r="AE167" s="95">
        <f t="shared" si="16"/>
        <v>0</v>
      </c>
      <c r="AF167" s="96">
        <f t="shared" si="17"/>
        <v>0</v>
      </c>
      <c r="AG167" s="84"/>
      <c r="AH167" s="86" t="str">
        <f t="shared" si="18"/>
        <v/>
      </c>
      <c r="AI167" s="79"/>
      <c r="AJ167" s="85"/>
      <c r="AK167" s="79"/>
      <c r="AL167" s="79"/>
      <c r="AM167" s="86" t="str">
        <f t="shared" si="19"/>
        <v/>
      </c>
      <c r="AN167" s="97"/>
      <c r="AO167" s="88"/>
      <c r="AP167" s="98" t="str">
        <f t="shared" si="20"/>
        <v/>
      </c>
      <c r="AQ167" s="90" t="str">
        <f t="shared" si="21"/>
        <v/>
      </c>
      <c r="AR167" s="91" t="str">
        <f t="shared" si="22"/>
        <v/>
      </c>
      <c r="AS167" s="92" t="str">
        <f t="shared" si="23"/>
        <v/>
      </c>
      <c r="AT167" s="93" t="str">
        <f t="shared" si="24"/>
        <v/>
      </c>
      <c r="AU167" s="93" t="str">
        <f t="shared" si="25"/>
        <v/>
      </c>
      <c r="AV167" s="279" t="str">
        <f t="shared" si="26"/>
        <v/>
      </c>
      <c r="AW167" s="94" t="str">
        <f t="shared" si="27"/>
        <v/>
      </c>
      <c r="AX167" s="99" t="str">
        <f>+IF(A167="","",IF(F167="",70,VLOOKUP(L167,Hoja2!A:D,4,0)))</f>
        <v/>
      </c>
    </row>
    <row r="168" spans="1:50" ht="14.25" customHeight="1">
      <c r="A168" s="79"/>
      <c r="B168" s="79"/>
      <c r="C168" s="80"/>
      <c r="D168" s="80"/>
      <c r="E168" s="79"/>
      <c r="F168" s="79"/>
      <c r="G168" s="82" t="str">
        <f t="shared" si="0"/>
        <v/>
      </c>
      <c r="H168" s="82">
        <f t="shared" si="1"/>
        <v>0</v>
      </c>
      <c r="I168" s="82">
        <f t="shared" si="2"/>
        <v>0</v>
      </c>
      <c r="J168" s="82">
        <f t="shared" si="3"/>
        <v>0</v>
      </c>
      <c r="K168" s="82" t="str">
        <f t="shared" si="4"/>
        <v/>
      </c>
      <c r="L168" s="85"/>
      <c r="M168" s="84"/>
      <c r="N168" s="85"/>
      <c r="O168" s="79"/>
      <c r="P168" s="85"/>
      <c r="Q168" s="79"/>
      <c r="R168" s="86" t="str">
        <f t="shared" si="5"/>
        <v/>
      </c>
      <c r="S168" s="87"/>
      <c r="T168" s="88"/>
      <c r="U168" s="278" t="str">
        <f t="shared" si="6"/>
        <v/>
      </c>
      <c r="V168" s="278" t="str">
        <f t="shared" si="7"/>
        <v/>
      </c>
      <c r="W168" s="278" t="e">
        <f t="shared" si="8"/>
        <v>#VALUE!</v>
      </c>
      <c r="X168" s="223" t="str">
        <f t="shared" si="9"/>
        <v/>
      </c>
      <c r="Y168" s="90" t="str">
        <f t="shared" si="10"/>
        <v/>
      </c>
      <c r="Z168" s="91" t="str">
        <f t="shared" si="11"/>
        <v/>
      </c>
      <c r="AA168" s="92" t="str">
        <f t="shared" si="12"/>
        <v/>
      </c>
      <c r="AB168" s="93" t="str">
        <f t="shared" si="13"/>
        <v/>
      </c>
      <c r="AC168" s="93" t="str">
        <f t="shared" si="14"/>
        <v/>
      </c>
      <c r="AD168" s="94" t="str">
        <f t="shared" si="15"/>
        <v/>
      </c>
      <c r="AE168" s="95">
        <f t="shared" si="16"/>
        <v>0</v>
      </c>
      <c r="AF168" s="96">
        <f t="shared" si="17"/>
        <v>0</v>
      </c>
      <c r="AG168" s="84"/>
      <c r="AH168" s="86" t="str">
        <f t="shared" si="18"/>
        <v/>
      </c>
      <c r="AI168" s="79"/>
      <c r="AJ168" s="85"/>
      <c r="AK168" s="79"/>
      <c r="AL168" s="79"/>
      <c r="AM168" s="86" t="str">
        <f t="shared" si="19"/>
        <v/>
      </c>
      <c r="AN168" s="97"/>
      <c r="AO168" s="88"/>
      <c r="AP168" s="98" t="str">
        <f t="shared" si="20"/>
        <v/>
      </c>
      <c r="AQ168" s="90" t="str">
        <f t="shared" si="21"/>
        <v/>
      </c>
      <c r="AR168" s="91" t="str">
        <f t="shared" si="22"/>
        <v/>
      </c>
      <c r="AS168" s="92" t="str">
        <f t="shared" si="23"/>
        <v/>
      </c>
      <c r="AT168" s="93" t="str">
        <f t="shared" si="24"/>
        <v/>
      </c>
      <c r="AU168" s="93" t="str">
        <f t="shared" si="25"/>
        <v/>
      </c>
      <c r="AV168" s="279" t="str">
        <f t="shared" si="26"/>
        <v/>
      </c>
      <c r="AW168" s="94" t="str">
        <f t="shared" si="27"/>
        <v/>
      </c>
      <c r="AX168" s="99" t="str">
        <f>+IF(A168="","",IF(F168="",70,VLOOKUP(L168,Hoja2!A:D,4,0)))</f>
        <v/>
      </c>
    </row>
    <row r="169" spans="1:50" ht="14.25" customHeight="1">
      <c r="A169" s="79"/>
      <c r="B169" s="79"/>
      <c r="C169" s="80"/>
      <c r="D169" s="80"/>
      <c r="E169" s="79"/>
      <c r="F169" s="79"/>
      <c r="G169" s="82" t="str">
        <f t="shared" si="0"/>
        <v/>
      </c>
      <c r="H169" s="82">
        <f t="shared" si="1"/>
        <v>0</v>
      </c>
      <c r="I169" s="82">
        <f t="shared" si="2"/>
        <v>0</v>
      </c>
      <c r="J169" s="82">
        <f t="shared" si="3"/>
        <v>0</v>
      </c>
      <c r="K169" s="82" t="str">
        <f t="shared" si="4"/>
        <v/>
      </c>
      <c r="L169" s="85"/>
      <c r="M169" s="84"/>
      <c r="N169" s="85"/>
      <c r="O169" s="79"/>
      <c r="P169" s="85"/>
      <c r="Q169" s="79"/>
      <c r="R169" s="86" t="str">
        <f t="shared" si="5"/>
        <v/>
      </c>
      <c r="S169" s="87"/>
      <c r="T169" s="88"/>
      <c r="U169" s="278" t="str">
        <f t="shared" si="6"/>
        <v/>
      </c>
      <c r="V169" s="278" t="str">
        <f t="shared" si="7"/>
        <v/>
      </c>
      <c r="W169" s="278" t="e">
        <f t="shared" si="8"/>
        <v>#VALUE!</v>
      </c>
      <c r="X169" s="223" t="str">
        <f t="shared" si="9"/>
        <v/>
      </c>
      <c r="Y169" s="90" t="str">
        <f t="shared" si="10"/>
        <v/>
      </c>
      <c r="Z169" s="91" t="str">
        <f t="shared" si="11"/>
        <v/>
      </c>
      <c r="AA169" s="92" t="str">
        <f t="shared" si="12"/>
        <v/>
      </c>
      <c r="AB169" s="93" t="str">
        <f t="shared" si="13"/>
        <v/>
      </c>
      <c r="AC169" s="93" t="str">
        <f t="shared" si="14"/>
        <v/>
      </c>
      <c r="AD169" s="94" t="str">
        <f t="shared" si="15"/>
        <v/>
      </c>
      <c r="AE169" s="95">
        <f t="shared" si="16"/>
        <v>0</v>
      </c>
      <c r="AF169" s="96">
        <f t="shared" si="17"/>
        <v>0</v>
      </c>
      <c r="AG169" s="84"/>
      <c r="AH169" s="86" t="str">
        <f t="shared" si="18"/>
        <v/>
      </c>
      <c r="AI169" s="79"/>
      <c r="AJ169" s="85"/>
      <c r="AK169" s="79"/>
      <c r="AL169" s="79"/>
      <c r="AM169" s="86" t="str">
        <f t="shared" si="19"/>
        <v/>
      </c>
      <c r="AN169" s="97"/>
      <c r="AO169" s="88"/>
      <c r="AP169" s="98" t="str">
        <f t="shared" si="20"/>
        <v/>
      </c>
      <c r="AQ169" s="90" t="str">
        <f t="shared" si="21"/>
        <v/>
      </c>
      <c r="AR169" s="91" t="str">
        <f t="shared" si="22"/>
        <v/>
      </c>
      <c r="AS169" s="92" t="str">
        <f t="shared" si="23"/>
        <v/>
      </c>
      <c r="AT169" s="93" t="str">
        <f t="shared" si="24"/>
        <v/>
      </c>
      <c r="AU169" s="93" t="str">
        <f t="shared" si="25"/>
        <v/>
      </c>
      <c r="AV169" s="279" t="str">
        <f t="shared" si="26"/>
        <v/>
      </c>
      <c r="AW169" s="94" t="str">
        <f t="shared" si="27"/>
        <v/>
      </c>
      <c r="AX169" s="99" t="str">
        <f>+IF(A169="","",IF(F169="",70,VLOOKUP(L169,Hoja2!A:D,4,0)))</f>
        <v/>
      </c>
    </row>
    <row r="170" spans="1:50" ht="14.25" customHeight="1">
      <c r="A170" s="79"/>
      <c r="B170" s="79"/>
      <c r="C170" s="80"/>
      <c r="D170" s="80"/>
      <c r="E170" s="79"/>
      <c r="F170" s="79"/>
      <c r="G170" s="82" t="str">
        <f t="shared" si="0"/>
        <v/>
      </c>
      <c r="H170" s="82">
        <f t="shared" si="1"/>
        <v>0</v>
      </c>
      <c r="I170" s="82">
        <f t="shared" si="2"/>
        <v>0</v>
      </c>
      <c r="J170" s="82">
        <f t="shared" si="3"/>
        <v>0</v>
      </c>
      <c r="K170" s="82" t="str">
        <f t="shared" si="4"/>
        <v/>
      </c>
      <c r="L170" s="85"/>
      <c r="M170" s="84"/>
      <c r="N170" s="85"/>
      <c r="O170" s="79"/>
      <c r="P170" s="85"/>
      <c r="Q170" s="79"/>
      <c r="R170" s="86" t="str">
        <f t="shared" si="5"/>
        <v/>
      </c>
      <c r="S170" s="87"/>
      <c r="T170" s="88"/>
      <c r="U170" s="278" t="str">
        <f t="shared" si="6"/>
        <v/>
      </c>
      <c r="V170" s="278" t="str">
        <f t="shared" si="7"/>
        <v/>
      </c>
      <c r="W170" s="278" t="e">
        <f t="shared" si="8"/>
        <v>#VALUE!</v>
      </c>
      <c r="X170" s="223" t="str">
        <f t="shared" si="9"/>
        <v/>
      </c>
      <c r="Y170" s="90" t="str">
        <f t="shared" si="10"/>
        <v/>
      </c>
      <c r="Z170" s="91" t="str">
        <f t="shared" si="11"/>
        <v/>
      </c>
      <c r="AA170" s="92" t="str">
        <f t="shared" si="12"/>
        <v/>
      </c>
      <c r="AB170" s="93" t="str">
        <f t="shared" si="13"/>
        <v/>
      </c>
      <c r="AC170" s="93" t="str">
        <f t="shared" si="14"/>
        <v/>
      </c>
      <c r="AD170" s="94" t="str">
        <f t="shared" si="15"/>
        <v/>
      </c>
      <c r="AE170" s="95">
        <f t="shared" si="16"/>
        <v>0</v>
      </c>
      <c r="AF170" s="96">
        <f t="shared" si="17"/>
        <v>0</v>
      </c>
      <c r="AG170" s="84"/>
      <c r="AH170" s="86" t="str">
        <f t="shared" si="18"/>
        <v/>
      </c>
      <c r="AI170" s="79"/>
      <c r="AJ170" s="85"/>
      <c r="AK170" s="79"/>
      <c r="AL170" s="79"/>
      <c r="AM170" s="86" t="str">
        <f t="shared" si="19"/>
        <v/>
      </c>
      <c r="AN170" s="97"/>
      <c r="AO170" s="88"/>
      <c r="AP170" s="98" t="str">
        <f t="shared" si="20"/>
        <v/>
      </c>
      <c r="AQ170" s="90" t="str">
        <f t="shared" si="21"/>
        <v/>
      </c>
      <c r="AR170" s="91" t="str">
        <f t="shared" si="22"/>
        <v/>
      </c>
      <c r="AS170" s="92" t="str">
        <f t="shared" si="23"/>
        <v/>
      </c>
      <c r="AT170" s="93" t="str">
        <f t="shared" si="24"/>
        <v/>
      </c>
      <c r="AU170" s="93" t="str">
        <f t="shared" si="25"/>
        <v/>
      </c>
      <c r="AV170" s="279" t="str">
        <f t="shared" si="26"/>
        <v/>
      </c>
      <c r="AW170" s="94" t="str">
        <f t="shared" si="27"/>
        <v/>
      </c>
      <c r="AX170" s="99" t="str">
        <f>+IF(A170="","",IF(F170="",70,VLOOKUP(L170,Hoja2!A:D,4,0)))</f>
        <v/>
      </c>
    </row>
    <row r="171" spans="1:50" ht="14.25" customHeight="1">
      <c r="A171" s="79"/>
      <c r="B171" s="79"/>
      <c r="C171" s="80"/>
      <c r="D171" s="80"/>
      <c r="E171" s="79"/>
      <c r="F171" s="79"/>
      <c r="G171" s="82" t="str">
        <f t="shared" si="0"/>
        <v/>
      </c>
      <c r="H171" s="82">
        <f t="shared" si="1"/>
        <v>0</v>
      </c>
      <c r="I171" s="82">
        <f t="shared" si="2"/>
        <v>0</v>
      </c>
      <c r="J171" s="82">
        <f t="shared" si="3"/>
        <v>0</v>
      </c>
      <c r="K171" s="82" t="str">
        <f t="shared" si="4"/>
        <v/>
      </c>
      <c r="L171" s="85"/>
      <c r="M171" s="84"/>
      <c r="N171" s="85"/>
      <c r="O171" s="79"/>
      <c r="P171" s="85"/>
      <c r="Q171" s="79"/>
      <c r="R171" s="86" t="str">
        <f t="shared" si="5"/>
        <v/>
      </c>
      <c r="S171" s="87"/>
      <c r="T171" s="88"/>
      <c r="U171" s="278" t="str">
        <f t="shared" si="6"/>
        <v/>
      </c>
      <c r="V171" s="278" t="str">
        <f t="shared" si="7"/>
        <v/>
      </c>
      <c r="W171" s="278" t="e">
        <f t="shared" si="8"/>
        <v>#VALUE!</v>
      </c>
      <c r="X171" s="223" t="str">
        <f t="shared" si="9"/>
        <v/>
      </c>
      <c r="Y171" s="90" t="str">
        <f t="shared" si="10"/>
        <v/>
      </c>
      <c r="Z171" s="91" t="str">
        <f t="shared" si="11"/>
        <v/>
      </c>
      <c r="AA171" s="92" t="str">
        <f t="shared" si="12"/>
        <v/>
      </c>
      <c r="AB171" s="93" t="str">
        <f t="shared" si="13"/>
        <v/>
      </c>
      <c r="AC171" s="93" t="str">
        <f t="shared" si="14"/>
        <v/>
      </c>
      <c r="AD171" s="94" t="str">
        <f t="shared" si="15"/>
        <v/>
      </c>
      <c r="AE171" s="95">
        <f t="shared" si="16"/>
        <v>0</v>
      </c>
      <c r="AF171" s="96">
        <f t="shared" si="17"/>
        <v>0</v>
      </c>
      <c r="AG171" s="84"/>
      <c r="AH171" s="86" t="str">
        <f t="shared" si="18"/>
        <v/>
      </c>
      <c r="AI171" s="79"/>
      <c r="AJ171" s="85"/>
      <c r="AK171" s="79"/>
      <c r="AL171" s="79"/>
      <c r="AM171" s="86" t="str">
        <f t="shared" si="19"/>
        <v/>
      </c>
      <c r="AN171" s="97"/>
      <c r="AO171" s="88"/>
      <c r="AP171" s="98" t="str">
        <f t="shared" si="20"/>
        <v/>
      </c>
      <c r="AQ171" s="90" t="str">
        <f t="shared" si="21"/>
        <v/>
      </c>
      <c r="AR171" s="91" t="str">
        <f t="shared" si="22"/>
        <v/>
      </c>
      <c r="AS171" s="92" t="str">
        <f t="shared" si="23"/>
        <v/>
      </c>
      <c r="AT171" s="93" t="str">
        <f t="shared" si="24"/>
        <v/>
      </c>
      <c r="AU171" s="93" t="str">
        <f t="shared" si="25"/>
        <v/>
      </c>
      <c r="AV171" s="279" t="str">
        <f t="shared" si="26"/>
        <v/>
      </c>
      <c r="AW171" s="94" t="str">
        <f t="shared" si="27"/>
        <v/>
      </c>
      <c r="AX171" s="99" t="str">
        <f>+IF(A171="","",IF(F171="",70,VLOOKUP(L171,Hoja2!A:D,4,0)))</f>
        <v/>
      </c>
    </row>
    <row r="172" spans="1:50" ht="14.25" customHeight="1">
      <c r="A172" s="79"/>
      <c r="B172" s="79"/>
      <c r="C172" s="80"/>
      <c r="D172" s="80"/>
      <c r="E172" s="79"/>
      <c r="F172" s="79"/>
      <c r="G172" s="82" t="str">
        <f t="shared" si="0"/>
        <v/>
      </c>
      <c r="H172" s="82">
        <f t="shared" si="1"/>
        <v>0</v>
      </c>
      <c r="I172" s="82">
        <f t="shared" si="2"/>
        <v>0</v>
      </c>
      <c r="J172" s="82">
        <f t="shared" si="3"/>
        <v>0</v>
      </c>
      <c r="K172" s="82" t="str">
        <f t="shared" si="4"/>
        <v/>
      </c>
      <c r="L172" s="85"/>
      <c r="M172" s="84"/>
      <c r="N172" s="85"/>
      <c r="O172" s="79"/>
      <c r="P172" s="85"/>
      <c r="Q172" s="79"/>
      <c r="R172" s="86" t="str">
        <f t="shared" si="5"/>
        <v/>
      </c>
      <c r="S172" s="87"/>
      <c r="T172" s="88"/>
      <c r="U172" s="278" t="str">
        <f t="shared" si="6"/>
        <v/>
      </c>
      <c r="V172" s="278" t="str">
        <f t="shared" si="7"/>
        <v/>
      </c>
      <c r="W172" s="278" t="e">
        <f t="shared" si="8"/>
        <v>#VALUE!</v>
      </c>
      <c r="X172" s="223" t="str">
        <f t="shared" si="9"/>
        <v/>
      </c>
      <c r="Y172" s="90" t="str">
        <f t="shared" si="10"/>
        <v/>
      </c>
      <c r="Z172" s="91" t="str">
        <f t="shared" si="11"/>
        <v/>
      </c>
      <c r="AA172" s="92" t="str">
        <f t="shared" si="12"/>
        <v/>
      </c>
      <c r="AB172" s="93" t="str">
        <f t="shared" si="13"/>
        <v/>
      </c>
      <c r="AC172" s="93" t="str">
        <f t="shared" si="14"/>
        <v/>
      </c>
      <c r="AD172" s="94" t="str">
        <f t="shared" si="15"/>
        <v/>
      </c>
      <c r="AE172" s="95">
        <f t="shared" si="16"/>
        <v>0</v>
      </c>
      <c r="AF172" s="96">
        <f t="shared" si="17"/>
        <v>0</v>
      </c>
      <c r="AG172" s="84"/>
      <c r="AH172" s="86" t="str">
        <f t="shared" si="18"/>
        <v/>
      </c>
      <c r="AI172" s="79"/>
      <c r="AJ172" s="85"/>
      <c r="AK172" s="79"/>
      <c r="AL172" s="79"/>
      <c r="AM172" s="86" t="str">
        <f t="shared" si="19"/>
        <v/>
      </c>
      <c r="AN172" s="97"/>
      <c r="AO172" s="88"/>
      <c r="AP172" s="98" t="str">
        <f t="shared" si="20"/>
        <v/>
      </c>
      <c r="AQ172" s="90" t="str">
        <f t="shared" si="21"/>
        <v/>
      </c>
      <c r="AR172" s="91" t="str">
        <f t="shared" si="22"/>
        <v/>
      </c>
      <c r="AS172" s="92" t="str">
        <f t="shared" si="23"/>
        <v/>
      </c>
      <c r="AT172" s="93" t="str">
        <f t="shared" si="24"/>
        <v/>
      </c>
      <c r="AU172" s="93" t="str">
        <f t="shared" si="25"/>
        <v/>
      </c>
      <c r="AV172" s="279" t="str">
        <f t="shared" si="26"/>
        <v/>
      </c>
      <c r="AW172" s="94" t="str">
        <f t="shared" si="27"/>
        <v/>
      </c>
      <c r="AX172" s="99" t="str">
        <f>+IF(A172="","",IF(F172="",70,VLOOKUP(L172,Hoja2!A:D,4,0)))</f>
        <v/>
      </c>
    </row>
    <row r="173" spans="1:50" ht="14.25" customHeight="1">
      <c r="A173" s="79"/>
      <c r="B173" s="79"/>
      <c r="C173" s="80"/>
      <c r="D173" s="80"/>
      <c r="E173" s="79"/>
      <c r="F173" s="79"/>
      <c r="G173" s="82" t="str">
        <f t="shared" si="0"/>
        <v/>
      </c>
      <c r="H173" s="82">
        <f t="shared" si="1"/>
        <v>0</v>
      </c>
      <c r="I173" s="82">
        <f t="shared" si="2"/>
        <v>0</v>
      </c>
      <c r="J173" s="82">
        <f t="shared" si="3"/>
        <v>0</v>
      </c>
      <c r="K173" s="82" t="str">
        <f t="shared" si="4"/>
        <v/>
      </c>
      <c r="L173" s="85"/>
      <c r="M173" s="84"/>
      <c r="N173" s="85"/>
      <c r="O173" s="79"/>
      <c r="P173" s="85"/>
      <c r="Q173" s="79"/>
      <c r="R173" s="86" t="str">
        <f t="shared" si="5"/>
        <v/>
      </c>
      <c r="S173" s="87"/>
      <c r="T173" s="88"/>
      <c r="U173" s="278" t="str">
        <f t="shared" si="6"/>
        <v/>
      </c>
      <c r="V173" s="278" t="str">
        <f t="shared" si="7"/>
        <v/>
      </c>
      <c r="W173" s="278" t="e">
        <f t="shared" si="8"/>
        <v>#VALUE!</v>
      </c>
      <c r="X173" s="223" t="str">
        <f t="shared" si="9"/>
        <v/>
      </c>
      <c r="Y173" s="90" t="str">
        <f t="shared" si="10"/>
        <v/>
      </c>
      <c r="Z173" s="91" t="str">
        <f t="shared" si="11"/>
        <v/>
      </c>
      <c r="AA173" s="92" t="str">
        <f t="shared" si="12"/>
        <v/>
      </c>
      <c r="AB173" s="93" t="str">
        <f t="shared" si="13"/>
        <v/>
      </c>
      <c r="AC173" s="93" t="str">
        <f t="shared" si="14"/>
        <v/>
      </c>
      <c r="AD173" s="94" t="str">
        <f t="shared" si="15"/>
        <v/>
      </c>
      <c r="AE173" s="95">
        <f t="shared" si="16"/>
        <v>0</v>
      </c>
      <c r="AF173" s="96">
        <f t="shared" si="17"/>
        <v>0</v>
      </c>
      <c r="AG173" s="84"/>
      <c r="AH173" s="86" t="str">
        <f t="shared" si="18"/>
        <v/>
      </c>
      <c r="AI173" s="79"/>
      <c r="AJ173" s="85"/>
      <c r="AK173" s="79"/>
      <c r="AL173" s="79"/>
      <c r="AM173" s="86" t="str">
        <f t="shared" si="19"/>
        <v/>
      </c>
      <c r="AN173" s="97"/>
      <c r="AO173" s="88"/>
      <c r="AP173" s="98" t="str">
        <f t="shared" si="20"/>
        <v/>
      </c>
      <c r="AQ173" s="90" t="str">
        <f t="shared" si="21"/>
        <v/>
      </c>
      <c r="AR173" s="91" t="str">
        <f t="shared" si="22"/>
        <v/>
      </c>
      <c r="AS173" s="92" t="str">
        <f t="shared" si="23"/>
        <v/>
      </c>
      <c r="AT173" s="93" t="str">
        <f t="shared" si="24"/>
        <v/>
      </c>
      <c r="AU173" s="93" t="str">
        <f t="shared" si="25"/>
        <v/>
      </c>
      <c r="AV173" s="279" t="str">
        <f t="shared" si="26"/>
        <v/>
      </c>
      <c r="AW173" s="94" t="str">
        <f t="shared" si="27"/>
        <v/>
      </c>
      <c r="AX173" s="99" t="str">
        <f>+IF(A173="","",IF(F173="",70,VLOOKUP(L173,Hoja2!A:D,4,0)))</f>
        <v/>
      </c>
    </row>
    <row r="174" spans="1:50" ht="14.25" customHeight="1">
      <c r="A174" s="79"/>
      <c r="B174" s="79"/>
      <c r="C174" s="80"/>
      <c r="D174" s="80"/>
      <c r="E174" s="79"/>
      <c r="F174" s="79"/>
      <c r="G174" s="82" t="str">
        <f t="shared" si="0"/>
        <v/>
      </c>
      <c r="H174" s="82">
        <f t="shared" si="1"/>
        <v>0</v>
      </c>
      <c r="I174" s="82">
        <f t="shared" si="2"/>
        <v>0</v>
      </c>
      <c r="J174" s="82">
        <f t="shared" si="3"/>
        <v>0</v>
      </c>
      <c r="K174" s="82" t="str">
        <f t="shared" si="4"/>
        <v/>
      </c>
      <c r="L174" s="85"/>
      <c r="M174" s="84"/>
      <c r="N174" s="85"/>
      <c r="O174" s="79"/>
      <c r="P174" s="85"/>
      <c r="Q174" s="79"/>
      <c r="R174" s="86" t="str">
        <f t="shared" si="5"/>
        <v/>
      </c>
      <c r="S174" s="87"/>
      <c r="T174" s="88"/>
      <c r="U174" s="278" t="str">
        <f t="shared" si="6"/>
        <v/>
      </c>
      <c r="V174" s="278" t="str">
        <f t="shared" si="7"/>
        <v/>
      </c>
      <c r="W174" s="278" t="e">
        <f t="shared" si="8"/>
        <v>#VALUE!</v>
      </c>
      <c r="X174" s="223" t="str">
        <f t="shared" si="9"/>
        <v/>
      </c>
      <c r="Y174" s="90" t="str">
        <f t="shared" si="10"/>
        <v/>
      </c>
      <c r="Z174" s="91" t="str">
        <f t="shared" si="11"/>
        <v/>
      </c>
      <c r="AA174" s="92" t="str">
        <f t="shared" si="12"/>
        <v/>
      </c>
      <c r="AB174" s="93" t="str">
        <f t="shared" si="13"/>
        <v/>
      </c>
      <c r="AC174" s="93" t="str">
        <f t="shared" si="14"/>
        <v/>
      </c>
      <c r="AD174" s="94" t="str">
        <f t="shared" si="15"/>
        <v/>
      </c>
      <c r="AE174" s="95">
        <f t="shared" si="16"/>
        <v>0</v>
      </c>
      <c r="AF174" s="96">
        <f t="shared" si="17"/>
        <v>0</v>
      </c>
      <c r="AG174" s="84"/>
      <c r="AH174" s="86" t="str">
        <f t="shared" si="18"/>
        <v/>
      </c>
      <c r="AI174" s="79"/>
      <c r="AJ174" s="85"/>
      <c r="AK174" s="79"/>
      <c r="AL174" s="79"/>
      <c r="AM174" s="86" t="str">
        <f t="shared" si="19"/>
        <v/>
      </c>
      <c r="AN174" s="97"/>
      <c r="AO174" s="88"/>
      <c r="AP174" s="98" t="str">
        <f t="shared" si="20"/>
        <v/>
      </c>
      <c r="AQ174" s="90" t="str">
        <f t="shared" si="21"/>
        <v/>
      </c>
      <c r="AR174" s="91" t="str">
        <f t="shared" si="22"/>
        <v/>
      </c>
      <c r="AS174" s="92" t="str">
        <f t="shared" si="23"/>
        <v/>
      </c>
      <c r="AT174" s="93" t="str">
        <f t="shared" si="24"/>
        <v/>
      </c>
      <c r="AU174" s="93" t="str">
        <f t="shared" si="25"/>
        <v/>
      </c>
      <c r="AV174" s="279" t="str">
        <f t="shared" si="26"/>
        <v/>
      </c>
      <c r="AW174" s="94" t="str">
        <f t="shared" si="27"/>
        <v/>
      </c>
      <c r="AX174" s="99" t="str">
        <f>+IF(A174="","",IF(F174="",70,VLOOKUP(L174,Hoja2!A:D,4,0)))</f>
        <v/>
      </c>
    </row>
    <row r="175" spans="1:50" ht="14.25" customHeight="1">
      <c r="A175" s="79"/>
      <c r="B175" s="79"/>
      <c r="C175" s="80"/>
      <c r="D175" s="80"/>
      <c r="E175" s="79"/>
      <c r="F175" s="79"/>
      <c r="G175" s="82" t="str">
        <f t="shared" si="0"/>
        <v/>
      </c>
      <c r="H175" s="82">
        <f t="shared" si="1"/>
        <v>0</v>
      </c>
      <c r="I175" s="82">
        <f t="shared" si="2"/>
        <v>0</v>
      </c>
      <c r="J175" s="82">
        <f t="shared" si="3"/>
        <v>0</v>
      </c>
      <c r="K175" s="82" t="str">
        <f t="shared" si="4"/>
        <v/>
      </c>
      <c r="L175" s="85"/>
      <c r="M175" s="84"/>
      <c r="N175" s="85"/>
      <c r="O175" s="79"/>
      <c r="P175" s="85"/>
      <c r="Q175" s="79"/>
      <c r="R175" s="86" t="str">
        <f t="shared" si="5"/>
        <v/>
      </c>
      <c r="S175" s="87"/>
      <c r="T175" s="88"/>
      <c r="U175" s="278" t="str">
        <f t="shared" si="6"/>
        <v/>
      </c>
      <c r="V175" s="278" t="str">
        <f t="shared" si="7"/>
        <v/>
      </c>
      <c r="W175" s="278" t="e">
        <f t="shared" si="8"/>
        <v>#VALUE!</v>
      </c>
      <c r="X175" s="223" t="str">
        <f t="shared" si="9"/>
        <v/>
      </c>
      <c r="Y175" s="90" t="str">
        <f t="shared" si="10"/>
        <v/>
      </c>
      <c r="Z175" s="91" t="str">
        <f t="shared" si="11"/>
        <v/>
      </c>
      <c r="AA175" s="92" t="str">
        <f t="shared" si="12"/>
        <v/>
      </c>
      <c r="AB175" s="93" t="str">
        <f t="shared" si="13"/>
        <v/>
      </c>
      <c r="AC175" s="93" t="str">
        <f t="shared" si="14"/>
        <v/>
      </c>
      <c r="AD175" s="94" t="str">
        <f t="shared" si="15"/>
        <v/>
      </c>
      <c r="AE175" s="95">
        <f t="shared" si="16"/>
        <v>0</v>
      </c>
      <c r="AF175" s="96">
        <f t="shared" si="17"/>
        <v>0</v>
      </c>
      <c r="AG175" s="84"/>
      <c r="AH175" s="86" t="str">
        <f t="shared" si="18"/>
        <v/>
      </c>
      <c r="AI175" s="79"/>
      <c r="AJ175" s="85"/>
      <c r="AK175" s="79"/>
      <c r="AL175" s="79"/>
      <c r="AM175" s="86" t="str">
        <f t="shared" si="19"/>
        <v/>
      </c>
      <c r="AN175" s="97"/>
      <c r="AO175" s="88"/>
      <c r="AP175" s="98" t="str">
        <f t="shared" si="20"/>
        <v/>
      </c>
      <c r="AQ175" s="90" t="str">
        <f t="shared" si="21"/>
        <v/>
      </c>
      <c r="AR175" s="91" t="str">
        <f t="shared" si="22"/>
        <v/>
      </c>
      <c r="AS175" s="92" t="str">
        <f t="shared" si="23"/>
        <v/>
      </c>
      <c r="AT175" s="93" t="str">
        <f t="shared" si="24"/>
        <v/>
      </c>
      <c r="AU175" s="93" t="str">
        <f t="shared" si="25"/>
        <v/>
      </c>
      <c r="AV175" s="279" t="str">
        <f t="shared" si="26"/>
        <v/>
      </c>
      <c r="AW175" s="94" t="str">
        <f t="shared" si="27"/>
        <v/>
      </c>
      <c r="AX175" s="99" t="str">
        <f>+IF(A175="","",IF(F175="",70,VLOOKUP(L175,Hoja2!A:D,4,0)))</f>
        <v/>
      </c>
    </row>
    <row r="176" spans="1:50" ht="14.25" customHeight="1">
      <c r="A176" s="79"/>
      <c r="B176" s="79"/>
      <c r="C176" s="80"/>
      <c r="D176" s="80"/>
      <c r="E176" s="79"/>
      <c r="F176" s="79"/>
      <c r="G176" s="82" t="str">
        <f t="shared" si="0"/>
        <v/>
      </c>
      <c r="H176" s="82">
        <f t="shared" si="1"/>
        <v>0</v>
      </c>
      <c r="I176" s="82">
        <f t="shared" si="2"/>
        <v>0</v>
      </c>
      <c r="J176" s="82">
        <f t="shared" si="3"/>
        <v>0</v>
      </c>
      <c r="K176" s="82" t="str">
        <f t="shared" si="4"/>
        <v/>
      </c>
      <c r="L176" s="85"/>
      <c r="M176" s="84"/>
      <c r="N176" s="85"/>
      <c r="O176" s="79"/>
      <c r="P176" s="85"/>
      <c r="Q176" s="79"/>
      <c r="R176" s="86" t="str">
        <f t="shared" si="5"/>
        <v/>
      </c>
      <c r="S176" s="87"/>
      <c r="T176" s="88"/>
      <c r="U176" s="278" t="str">
        <f t="shared" si="6"/>
        <v/>
      </c>
      <c r="V176" s="278" t="str">
        <f t="shared" si="7"/>
        <v/>
      </c>
      <c r="W176" s="278" t="e">
        <f t="shared" si="8"/>
        <v>#VALUE!</v>
      </c>
      <c r="X176" s="223" t="str">
        <f t="shared" si="9"/>
        <v/>
      </c>
      <c r="Y176" s="90" t="str">
        <f t="shared" si="10"/>
        <v/>
      </c>
      <c r="Z176" s="91" t="str">
        <f t="shared" si="11"/>
        <v/>
      </c>
      <c r="AA176" s="92" t="str">
        <f t="shared" si="12"/>
        <v/>
      </c>
      <c r="AB176" s="93" t="str">
        <f t="shared" si="13"/>
        <v/>
      </c>
      <c r="AC176" s="93" t="str">
        <f t="shared" si="14"/>
        <v/>
      </c>
      <c r="AD176" s="94" t="str">
        <f t="shared" si="15"/>
        <v/>
      </c>
      <c r="AE176" s="95">
        <f t="shared" si="16"/>
        <v>0</v>
      </c>
      <c r="AF176" s="96">
        <f t="shared" si="17"/>
        <v>0</v>
      </c>
      <c r="AG176" s="84"/>
      <c r="AH176" s="86" t="str">
        <f t="shared" si="18"/>
        <v/>
      </c>
      <c r="AI176" s="79"/>
      <c r="AJ176" s="85"/>
      <c r="AK176" s="79"/>
      <c r="AL176" s="79"/>
      <c r="AM176" s="86" t="str">
        <f t="shared" si="19"/>
        <v/>
      </c>
      <c r="AN176" s="97"/>
      <c r="AO176" s="88"/>
      <c r="AP176" s="98" t="str">
        <f t="shared" si="20"/>
        <v/>
      </c>
      <c r="AQ176" s="90" t="str">
        <f t="shared" si="21"/>
        <v/>
      </c>
      <c r="AR176" s="91" t="str">
        <f t="shared" si="22"/>
        <v/>
      </c>
      <c r="AS176" s="92" t="str">
        <f t="shared" si="23"/>
        <v/>
      </c>
      <c r="AT176" s="93" t="str">
        <f t="shared" si="24"/>
        <v/>
      </c>
      <c r="AU176" s="93" t="str">
        <f t="shared" si="25"/>
        <v/>
      </c>
      <c r="AV176" s="279" t="str">
        <f t="shared" si="26"/>
        <v/>
      </c>
      <c r="AW176" s="94" t="str">
        <f t="shared" si="27"/>
        <v/>
      </c>
      <c r="AX176" s="99" t="str">
        <f>+IF(A176="","",IF(F176="",70,VLOOKUP(L176,Hoja2!A:D,4,0)))</f>
        <v/>
      </c>
    </row>
    <row r="177" spans="1:50" ht="14.25" customHeight="1">
      <c r="A177" s="79"/>
      <c r="B177" s="79"/>
      <c r="C177" s="80"/>
      <c r="D177" s="80"/>
      <c r="E177" s="79"/>
      <c r="F177" s="79"/>
      <c r="G177" s="82" t="str">
        <f t="shared" si="0"/>
        <v/>
      </c>
      <c r="H177" s="82">
        <f t="shared" si="1"/>
        <v>0</v>
      </c>
      <c r="I177" s="82">
        <f t="shared" si="2"/>
        <v>0</v>
      </c>
      <c r="J177" s="82">
        <f t="shared" si="3"/>
        <v>0</v>
      </c>
      <c r="K177" s="82" t="str">
        <f t="shared" si="4"/>
        <v/>
      </c>
      <c r="L177" s="85"/>
      <c r="M177" s="84"/>
      <c r="N177" s="85"/>
      <c r="O177" s="79"/>
      <c r="P177" s="85"/>
      <c r="Q177" s="79"/>
      <c r="R177" s="86" t="str">
        <f t="shared" si="5"/>
        <v/>
      </c>
      <c r="S177" s="87"/>
      <c r="T177" s="88"/>
      <c r="U177" s="278" t="str">
        <f t="shared" si="6"/>
        <v/>
      </c>
      <c r="V177" s="278" t="str">
        <f t="shared" si="7"/>
        <v/>
      </c>
      <c r="W177" s="278" t="e">
        <f t="shared" si="8"/>
        <v>#VALUE!</v>
      </c>
      <c r="X177" s="223" t="str">
        <f t="shared" si="9"/>
        <v/>
      </c>
      <c r="Y177" s="90" t="str">
        <f t="shared" si="10"/>
        <v/>
      </c>
      <c r="Z177" s="91" t="str">
        <f t="shared" si="11"/>
        <v/>
      </c>
      <c r="AA177" s="92" t="str">
        <f t="shared" si="12"/>
        <v/>
      </c>
      <c r="AB177" s="93" t="str">
        <f t="shared" si="13"/>
        <v/>
      </c>
      <c r="AC177" s="93" t="str">
        <f t="shared" si="14"/>
        <v/>
      </c>
      <c r="AD177" s="94" t="str">
        <f t="shared" si="15"/>
        <v/>
      </c>
      <c r="AE177" s="95">
        <f t="shared" si="16"/>
        <v>0</v>
      </c>
      <c r="AF177" s="96">
        <f t="shared" si="17"/>
        <v>0</v>
      </c>
      <c r="AG177" s="84"/>
      <c r="AH177" s="86" t="str">
        <f t="shared" si="18"/>
        <v/>
      </c>
      <c r="AI177" s="79"/>
      <c r="AJ177" s="85"/>
      <c r="AK177" s="79"/>
      <c r="AL177" s="79"/>
      <c r="AM177" s="86" t="str">
        <f t="shared" si="19"/>
        <v/>
      </c>
      <c r="AN177" s="97"/>
      <c r="AO177" s="88"/>
      <c r="AP177" s="98" t="str">
        <f t="shared" si="20"/>
        <v/>
      </c>
      <c r="AQ177" s="90" t="str">
        <f t="shared" si="21"/>
        <v/>
      </c>
      <c r="AR177" s="91" t="str">
        <f t="shared" si="22"/>
        <v/>
      </c>
      <c r="AS177" s="92" t="str">
        <f t="shared" si="23"/>
        <v/>
      </c>
      <c r="AT177" s="93" t="str">
        <f t="shared" si="24"/>
        <v/>
      </c>
      <c r="AU177" s="93" t="str">
        <f t="shared" si="25"/>
        <v/>
      </c>
      <c r="AV177" s="279" t="str">
        <f t="shared" si="26"/>
        <v/>
      </c>
      <c r="AW177" s="94" t="str">
        <f t="shared" si="27"/>
        <v/>
      </c>
      <c r="AX177" s="99" t="str">
        <f>+IF(A177="","",IF(F177="",70,VLOOKUP(L177,Hoja2!A:D,4,0)))</f>
        <v/>
      </c>
    </row>
    <row r="178" spans="1:50" ht="14.25" customHeight="1">
      <c r="A178" s="79"/>
      <c r="B178" s="79"/>
      <c r="C178" s="80"/>
      <c r="D178" s="80"/>
      <c r="E178" s="79"/>
      <c r="F178" s="79"/>
      <c r="G178" s="82" t="str">
        <f t="shared" si="0"/>
        <v/>
      </c>
      <c r="H178" s="82">
        <f t="shared" si="1"/>
        <v>0</v>
      </c>
      <c r="I178" s="82">
        <f t="shared" si="2"/>
        <v>0</v>
      </c>
      <c r="J178" s="82">
        <f t="shared" si="3"/>
        <v>0</v>
      </c>
      <c r="K178" s="82" t="str">
        <f t="shared" si="4"/>
        <v/>
      </c>
      <c r="L178" s="85"/>
      <c r="M178" s="84"/>
      <c r="N178" s="85"/>
      <c r="O178" s="79"/>
      <c r="P178" s="85"/>
      <c r="Q178" s="79"/>
      <c r="R178" s="86" t="str">
        <f t="shared" si="5"/>
        <v/>
      </c>
      <c r="S178" s="87"/>
      <c r="T178" s="88"/>
      <c r="U178" s="278" t="str">
        <f t="shared" si="6"/>
        <v/>
      </c>
      <c r="V178" s="278" t="str">
        <f t="shared" si="7"/>
        <v/>
      </c>
      <c r="W178" s="278" t="e">
        <f t="shared" si="8"/>
        <v>#VALUE!</v>
      </c>
      <c r="X178" s="223" t="str">
        <f t="shared" si="9"/>
        <v/>
      </c>
      <c r="Y178" s="90" t="str">
        <f t="shared" si="10"/>
        <v/>
      </c>
      <c r="Z178" s="91" t="str">
        <f t="shared" si="11"/>
        <v/>
      </c>
      <c r="AA178" s="92" t="str">
        <f t="shared" si="12"/>
        <v/>
      </c>
      <c r="AB178" s="93" t="str">
        <f t="shared" si="13"/>
        <v/>
      </c>
      <c r="AC178" s="93" t="str">
        <f t="shared" si="14"/>
        <v/>
      </c>
      <c r="AD178" s="94" t="str">
        <f t="shared" si="15"/>
        <v/>
      </c>
      <c r="AE178" s="95">
        <f t="shared" si="16"/>
        <v>0</v>
      </c>
      <c r="AF178" s="96">
        <f t="shared" si="17"/>
        <v>0</v>
      </c>
      <c r="AG178" s="84"/>
      <c r="AH178" s="86" t="str">
        <f t="shared" si="18"/>
        <v/>
      </c>
      <c r="AI178" s="79"/>
      <c r="AJ178" s="85"/>
      <c r="AK178" s="79"/>
      <c r="AL178" s="79"/>
      <c r="AM178" s="86" t="str">
        <f t="shared" si="19"/>
        <v/>
      </c>
      <c r="AN178" s="97"/>
      <c r="AO178" s="88"/>
      <c r="AP178" s="98" t="str">
        <f t="shared" si="20"/>
        <v/>
      </c>
      <c r="AQ178" s="90" t="str">
        <f t="shared" si="21"/>
        <v/>
      </c>
      <c r="AR178" s="91" t="str">
        <f t="shared" si="22"/>
        <v/>
      </c>
      <c r="AS178" s="92" t="str">
        <f t="shared" si="23"/>
        <v/>
      </c>
      <c r="AT178" s="93" t="str">
        <f t="shared" si="24"/>
        <v/>
      </c>
      <c r="AU178" s="93" t="str">
        <f t="shared" si="25"/>
        <v/>
      </c>
      <c r="AV178" s="279" t="str">
        <f t="shared" si="26"/>
        <v/>
      </c>
      <c r="AW178" s="94" t="str">
        <f t="shared" si="27"/>
        <v/>
      </c>
      <c r="AX178" s="99" t="str">
        <f>+IF(A178="","",IF(F178="",70,VLOOKUP(L178,Hoja2!A:D,4,0)))</f>
        <v/>
      </c>
    </row>
    <row r="179" spans="1:50" ht="14.25" customHeight="1">
      <c r="A179" s="79"/>
      <c r="B179" s="79"/>
      <c r="C179" s="80"/>
      <c r="D179" s="80"/>
      <c r="E179" s="79"/>
      <c r="F179" s="79"/>
      <c r="G179" s="82" t="str">
        <f t="shared" si="0"/>
        <v/>
      </c>
      <c r="H179" s="82">
        <f t="shared" si="1"/>
        <v>0</v>
      </c>
      <c r="I179" s="82">
        <f t="shared" si="2"/>
        <v>0</v>
      </c>
      <c r="J179" s="82">
        <f t="shared" si="3"/>
        <v>0</v>
      </c>
      <c r="K179" s="82" t="str">
        <f t="shared" si="4"/>
        <v/>
      </c>
      <c r="L179" s="85"/>
      <c r="M179" s="84"/>
      <c r="N179" s="85"/>
      <c r="O179" s="79"/>
      <c r="P179" s="85"/>
      <c r="Q179" s="79"/>
      <c r="R179" s="86" t="str">
        <f t="shared" si="5"/>
        <v/>
      </c>
      <c r="S179" s="87"/>
      <c r="T179" s="88"/>
      <c r="U179" s="278" t="str">
        <f t="shared" si="6"/>
        <v/>
      </c>
      <c r="V179" s="278" t="str">
        <f t="shared" si="7"/>
        <v/>
      </c>
      <c r="W179" s="278" t="e">
        <f t="shared" si="8"/>
        <v>#VALUE!</v>
      </c>
      <c r="X179" s="223" t="str">
        <f t="shared" si="9"/>
        <v/>
      </c>
      <c r="Y179" s="90" t="str">
        <f t="shared" si="10"/>
        <v/>
      </c>
      <c r="Z179" s="91" t="str">
        <f t="shared" si="11"/>
        <v/>
      </c>
      <c r="AA179" s="92" t="str">
        <f t="shared" si="12"/>
        <v/>
      </c>
      <c r="AB179" s="93" t="str">
        <f t="shared" si="13"/>
        <v/>
      </c>
      <c r="AC179" s="93" t="str">
        <f t="shared" si="14"/>
        <v/>
      </c>
      <c r="AD179" s="94" t="str">
        <f t="shared" si="15"/>
        <v/>
      </c>
      <c r="AE179" s="95">
        <f t="shared" si="16"/>
        <v>0</v>
      </c>
      <c r="AF179" s="96">
        <f t="shared" si="17"/>
        <v>0</v>
      </c>
      <c r="AG179" s="84"/>
      <c r="AH179" s="86" t="str">
        <f t="shared" si="18"/>
        <v/>
      </c>
      <c r="AI179" s="79"/>
      <c r="AJ179" s="85"/>
      <c r="AK179" s="79"/>
      <c r="AL179" s="79"/>
      <c r="AM179" s="86" t="str">
        <f t="shared" si="19"/>
        <v/>
      </c>
      <c r="AN179" s="97"/>
      <c r="AO179" s="88"/>
      <c r="AP179" s="98" t="str">
        <f t="shared" si="20"/>
        <v/>
      </c>
      <c r="AQ179" s="90" t="str">
        <f t="shared" si="21"/>
        <v/>
      </c>
      <c r="AR179" s="91" t="str">
        <f t="shared" si="22"/>
        <v/>
      </c>
      <c r="AS179" s="92" t="str">
        <f t="shared" si="23"/>
        <v/>
      </c>
      <c r="AT179" s="93" t="str">
        <f t="shared" si="24"/>
        <v/>
      </c>
      <c r="AU179" s="93" t="str">
        <f t="shared" si="25"/>
        <v/>
      </c>
      <c r="AV179" s="279" t="str">
        <f t="shared" si="26"/>
        <v/>
      </c>
      <c r="AW179" s="94" t="str">
        <f t="shared" si="27"/>
        <v/>
      </c>
      <c r="AX179" s="99" t="str">
        <f>+IF(A179="","",IF(F179="",70,VLOOKUP(L179,Hoja2!A:D,4,0)))</f>
        <v/>
      </c>
    </row>
    <row r="180" spans="1:50" ht="14.25" customHeight="1">
      <c r="A180" s="79"/>
      <c r="B180" s="79"/>
      <c r="C180" s="80"/>
      <c r="D180" s="80"/>
      <c r="E180" s="79"/>
      <c r="F180" s="79"/>
      <c r="G180" s="82" t="str">
        <f t="shared" si="0"/>
        <v/>
      </c>
      <c r="H180" s="82">
        <f t="shared" si="1"/>
        <v>0</v>
      </c>
      <c r="I180" s="82">
        <f t="shared" si="2"/>
        <v>0</v>
      </c>
      <c r="J180" s="82">
        <f t="shared" si="3"/>
        <v>0</v>
      </c>
      <c r="K180" s="82" t="str">
        <f t="shared" si="4"/>
        <v/>
      </c>
      <c r="L180" s="85"/>
      <c r="M180" s="84"/>
      <c r="N180" s="85"/>
      <c r="O180" s="79"/>
      <c r="P180" s="85"/>
      <c r="Q180" s="79"/>
      <c r="R180" s="86" t="str">
        <f t="shared" si="5"/>
        <v/>
      </c>
      <c r="S180" s="87"/>
      <c r="T180" s="88"/>
      <c r="U180" s="278" t="str">
        <f t="shared" si="6"/>
        <v/>
      </c>
      <c r="V180" s="278" t="str">
        <f t="shared" si="7"/>
        <v/>
      </c>
      <c r="W180" s="278" t="e">
        <f t="shared" si="8"/>
        <v>#VALUE!</v>
      </c>
      <c r="X180" s="223" t="str">
        <f t="shared" si="9"/>
        <v/>
      </c>
      <c r="Y180" s="90" t="str">
        <f t="shared" si="10"/>
        <v/>
      </c>
      <c r="Z180" s="91" t="str">
        <f t="shared" si="11"/>
        <v/>
      </c>
      <c r="AA180" s="92" t="str">
        <f t="shared" si="12"/>
        <v/>
      </c>
      <c r="AB180" s="93" t="str">
        <f t="shared" si="13"/>
        <v/>
      </c>
      <c r="AC180" s="93" t="str">
        <f t="shared" si="14"/>
        <v/>
      </c>
      <c r="AD180" s="94" t="str">
        <f t="shared" si="15"/>
        <v/>
      </c>
      <c r="AE180" s="95">
        <f t="shared" si="16"/>
        <v>0</v>
      </c>
      <c r="AF180" s="96">
        <f t="shared" si="17"/>
        <v>0</v>
      </c>
      <c r="AG180" s="84"/>
      <c r="AH180" s="86" t="str">
        <f t="shared" si="18"/>
        <v/>
      </c>
      <c r="AI180" s="79"/>
      <c r="AJ180" s="85"/>
      <c r="AK180" s="79"/>
      <c r="AL180" s="79"/>
      <c r="AM180" s="86" t="str">
        <f t="shared" si="19"/>
        <v/>
      </c>
      <c r="AN180" s="97"/>
      <c r="AO180" s="88"/>
      <c r="AP180" s="98" t="str">
        <f t="shared" si="20"/>
        <v/>
      </c>
      <c r="AQ180" s="90" t="str">
        <f t="shared" si="21"/>
        <v/>
      </c>
      <c r="AR180" s="91" t="str">
        <f t="shared" si="22"/>
        <v/>
      </c>
      <c r="AS180" s="92" t="str">
        <f t="shared" si="23"/>
        <v/>
      </c>
      <c r="AT180" s="93" t="str">
        <f t="shared" si="24"/>
        <v/>
      </c>
      <c r="AU180" s="93" t="str">
        <f t="shared" si="25"/>
        <v/>
      </c>
      <c r="AV180" s="279" t="str">
        <f t="shared" si="26"/>
        <v/>
      </c>
      <c r="AW180" s="94" t="str">
        <f t="shared" si="27"/>
        <v/>
      </c>
      <c r="AX180" s="99" t="str">
        <f>+IF(A180="","",IF(F180="",70,VLOOKUP(L180,Hoja2!A:D,4,0)))</f>
        <v/>
      </c>
    </row>
    <row r="181" spans="1:50" ht="14.25" customHeight="1">
      <c r="A181" s="79"/>
      <c r="B181" s="79"/>
      <c r="C181" s="80"/>
      <c r="D181" s="80"/>
      <c r="E181" s="79"/>
      <c r="F181" s="79"/>
      <c r="G181" s="82" t="str">
        <f t="shared" si="0"/>
        <v/>
      </c>
      <c r="H181" s="82">
        <f t="shared" si="1"/>
        <v>0</v>
      </c>
      <c r="I181" s="82">
        <f t="shared" si="2"/>
        <v>0</v>
      </c>
      <c r="J181" s="82">
        <f t="shared" si="3"/>
        <v>0</v>
      </c>
      <c r="K181" s="82" t="str">
        <f t="shared" si="4"/>
        <v/>
      </c>
      <c r="L181" s="85"/>
      <c r="M181" s="84"/>
      <c r="N181" s="85"/>
      <c r="O181" s="79"/>
      <c r="P181" s="85"/>
      <c r="Q181" s="79"/>
      <c r="R181" s="86" t="str">
        <f t="shared" si="5"/>
        <v/>
      </c>
      <c r="S181" s="87"/>
      <c r="T181" s="88"/>
      <c r="U181" s="278" t="str">
        <f t="shared" si="6"/>
        <v/>
      </c>
      <c r="V181" s="278" t="str">
        <f t="shared" si="7"/>
        <v/>
      </c>
      <c r="W181" s="278" t="e">
        <f t="shared" si="8"/>
        <v>#VALUE!</v>
      </c>
      <c r="X181" s="223" t="str">
        <f t="shared" si="9"/>
        <v/>
      </c>
      <c r="Y181" s="90" t="str">
        <f t="shared" si="10"/>
        <v/>
      </c>
      <c r="Z181" s="91" t="str">
        <f t="shared" si="11"/>
        <v/>
      </c>
      <c r="AA181" s="92" t="str">
        <f t="shared" si="12"/>
        <v/>
      </c>
      <c r="AB181" s="93" t="str">
        <f t="shared" si="13"/>
        <v/>
      </c>
      <c r="AC181" s="93" t="str">
        <f t="shared" si="14"/>
        <v/>
      </c>
      <c r="AD181" s="94" t="str">
        <f t="shared" si="15"/>
        <v/>
      </c>
      <c r="AE181" s="95">
        <f t="shared" si="16"/>
        <v>0</v>
      </c>
      <c r="AF181" s="96">
        <f t="shared" si="17"/>
        <v>0</v>
      </c>
      <c r="AG181" s="84"/>
      <c r="AH181" s="86" t="str">
        <f t="shared" si="18"/>
        <v/>
      </c>
      <c r="AI181" s="79"/>
      <c r="AJ181" s="85"/>
      <c r="AK181" s="79"/>
      <c r="AL181" s="79"/>
      <c r="AM181" s="86" t="str">
        <f t="shared" si="19"/>
        <v/>
      </c>
      <c r="AN181" s="97"/>
      <c r="AO181" s="88"/>
      <c r="AP181" s="98" t="str">
        <f t="shared" si="20"/>
        <v/>
      </c>
      <c r="AQ181" s="90" t="str">
        <f t="shared" si="21"/>
        <v/>
      </c>
      <c r="AR181" s="91" t="str">
        <f t="shared" si="22"/>
        <v/>
      </c>
      <c r="AS181" s="92" t="str">
        <f t="shared" si="23"/>
        <v/>
      </c>
      <c r="AT181" s="93" t="str">
        <f t="shared" si="24"/>
        <v/>
      </c>
      <c r="AU181" s="93" t="str">
        <f t="shared" si="25"/>
        <v/>
      </c>
      <c r="AV181" s="279" t="str">
        <f t="shared" si="26"/>
        <v/>
      </c>
      <c r="AW181" s="94" t="str">
        <f t="shared" si="27"/>
        <v/>
      </c>
      <c r="AX181" s="99" t="str">
        <f>+IF(A181="","",IF(F181="",70,VLOOKUP(L181,Hoja2!A:D,4,0)))</f>
        <v/>
      </c>
    </row>
    <row r="182" spans="1:50" ht="14.25" customHeight="1">
      <c r="A182" s="79"/>
      <c r="B182" s="79"/>
      <c r="C182" s="80"/>
      <c r="D182" s="80"/>
      <c r="E182" s="79"/>
      <c r="F182" s="79"/>
      <c r="G182" s="82" t="str">
        <f t="shared" si="0"/>
        <v/>
      </c>
      <c r="H182" s="82">
        <f t="shared" si="1"/>
        <v>0</v>
      </c>
      <c r="I182" s="82">
        <f t="shared" si="2"/>
        <v>0</v>
      </c>
      <c r="J182" s="82">
        <f t="shared" si="3"/>
        <v>0</v>
      </c>
      <c r="K182" s="82" t="str">
        <f t="shared" si="4"/>
        <v/>
      </c>
      <c r="L182" s="85"/>
      <c r="M182" s="84"/>
      <c r="N182" s="85"/>
      <c r="O182" s="79"/>
      <c r="P182" s="85"/>
      <c r="Q182" s="79"/>
      <c r="R182" s="86" t="str">
        <f t="shared" si="5"/>
        <v/>
      </c>
      <c r="S182" s="87"/>
      <c r="T182" s="88"/>
      <c r="U182" s="278" t="str">
        <f t="shared" si="6"/>
        <v/>
      </c>
      <c r="V182" s="278" t="str">
        <f t="shared" si="7"/>
        <v/>
      </c>
      <c r="W182" s="278" t="e">
        <f t="shared" si="8"/>
        <v>#VALUE!</v>
      </c>
      <c r="X182" s="223" t="str">
        <f t="shared" si="9"/>
        <v/>
      </c>
      <c r="Y182" s="90" t="str">
        <f t="shared" si="10"/>
        <v/>
      </c>
      <c r="Z182" s="91" t="str">
        <f t="shared" si="11"/>
        <v/>
      </c>
      <c r="AA182" s="92" t="str">
        <f t="shared" si="12"/>
        <v/>
      </c>
      <c r="AB182" s="93" t="str">
        <f t="shared" si="13"/>
        <v/>
      </c>
      <c r="AC182" s="93" t="str">
        <f t="shared" si="14"/>
        <v/>
      </c>
      <c r="AD182" s="94" t="str">
        <f t="shared" si="15"/>
        <v/>
      </c>
      <c r="AE182" s="95">
        <f t="shared" si="16"/>
        <v>0</v>
      </c>
      <c r="AF182" s="96">
        <f t="shared" si="17"/>
        <v>0</v>
      </c>
      <c r="AG182" s="84"/>
      <c r="AH182" s="86" t="str">
        <f t="shared" si="18"/>
        <v/>
      </c>
      <c r="AI182" s="79"/>
      <c r="AJ182" s="85"/>
      <c r="AK182" s="79"/>
      <c r="AL182" s="79"/>
      <c r="AM182" s="86" t="str">
        <f t="shared" si="19"/>
        <v/>
      </c>
      <c r="AN182" s="97"/>
      <c r="AO182" s="88"/>
      <c r="AP182" s="98" t="str">
        <f t="shared" si="20"/>
        <v/>
      </c>
      <c r="AQ182" s="90" t="str">
        <f t="shared" si="21"/>
        <v/>
      </c>
      <c r="AR182" s="91" t="str">
        <f t="shared" si="22"/>
        <v/>
      </c>
      <c r="AS182" s="92" t="str">
        <f t="shared" si="23"/>
        <v/>
      </c>
      <c r="AT182" s="93" t="str">
        <f t="shared" si="24"/>
        <v/>
      </c>
      <c r="AU182" s="93" t="str">
        <f t="shared" si="25"/>
        <v/>
      </c>
      <c r="AV182" s="279" t="str">
        <f t="shared" si="26"/>
        <v/>
      </c>
      <c r="AW182" s="94" t="str">
        <f t="shared" si="27"/>
        <v/>
      </c>
      <c r="AX182" s="99" t="str">
        <f>+IF(A182="","",IF(F182="",70,VLOOKUP(L182,Hoja2!A:D,4,0)))</f>
        <v/>
      </c>
    </row>
    <row r="183" spans="1:50" ht="14.25" customHeight="1">
      <c r="A183" s="79"/>
      <c r="B183" s="79"/>
      <c r="C183" s="80"/>
      <c r="D183" s="80"/>
      <c r="E183" s="79"/>
      <c r="F183" s="79"/>
      <c r="G183" s="82" t="str">
        <f t="shared" si="0"/>
        <v/>
      </c>
      <c r="H183" s="82">
        <f t="shared" si="1"/>
        <v>0</v>
      </c>
      <c r="I183" s="82">
        <f t="shared" si="2"/>
        <v>0</v>
      </c>
      <c r="J183" s="82">
        <f t="shared" si="3"/>
        <v>0</v>
      </c>
      <c r="K183" s="82" t="str">
        <f t="shared" si="4"/>
        <v/>
      </c>
      <c r="L183" s="85"/>
      <c r="M183" s="84"/>
      <c r="N183" s="85"/>
      <c r="O183" s="79"/>
      <c r="P183" s="85"/>
      <c r="Q183" s="79"/>
      <c r="R183" s="86" t="str">
        <f t="shared" si="5"/>
        <v/>
      </c>
      <c r="S183" s="87"/>
      <c r="T183" s="88"/>
      <c r="U183" s="278" t="str">
        <f t="shared" si="6"/>
        <v/>
      </c>
      <c r="V183" s="278" t="str">
        <f t="shared" si="7"/>
        <v/>
      </c>
      <c r="W183" s="278" t="e">
        <f t="shared" si="8"/>
        <v>#VALUE!</v>
      </c>
      <c r="X183" s="223" t="str">
        <f t="shared" si="9"/>
        <v/>
      </c>
      <c r="Y183" s="90" t="str">
        <f t="shared" si="10"/>
        <v/>
      </c>
      <c r="Z183" s="91" t="str">
        <f t="shared" si="11"/>
        <v/>
      </c>
      <c r="AA183" s="92" t="str">
        <f t="shared" si="12"/>
        <v/>
      </c>
      <c r="AB183" s="93" t="str">
        <f t="shared" si="13"/>
        <v/>
      </c>
      <c r="AC183" s="93" t="str">
        <f t="shared" si="14"/>
        <v/>
      </c>
      <c r="AD183" s="94" t="str">
        <f t="shared" si="15"/>
        <v/>
      </c>
      <c r="AE183" s="95">
        <f t="shared" si="16"/>
        <v>0</v>
      </c>
      <c r="AF183" s="96">
        <f t="shared" si="17"/>
        <v>0</v>
      </c>
      <c r="AG183" s="84"/>
      <c r="AH183" s="86" t="str">
        <f t="shared" si="18"/>
        <v/>
      </c>
      <c r="AI183" s="79"/>
      <c r="AJ183" s="85"/>
      <c r="AK183" s="79"/>
      <c r="AL183" s="79"/>
      <c r="AM183" s="86" t="str">
        <f t="shared" si="19"/>
        <v/>
      </c>
      <c r="AN183" s="97"/>
      <c r="AO183" s="88"/>
      <c r="AP183" s="98" t="str">
        <f t="shared" si="20"/>
        <v/>
      </c>
      <c r="AQ183" s="90" t="str">
        <f t="shared" si="21"/>
        <v/>
      </c>
      <c r="AR183" s="91" t="str">
        <f t="shared" si="22"/>
        <v/>
      </c>
      <c r="AS183" s="92" t="str">
        <f t="shared" si="23"/>
        <v/>
      </c>
      <c r="AT183" s="93" t="str">
        <f t="shared" si="24"/>
        <v/>
      </c>
      <c r="AU183" s="93" t="str">
        <f t="shared" si="25"/>
        <v/>
      </c>
      <c r="AV183" s="279" t="str">
        <f t="shared" si="26"/>
        <v/>
      </c>
      <c r="AW183" s="94" t="str">
        <f t="shared" si="27"/>
        <v/>
      </c>
      <c r="AX183" s="99" t="str">
        <f>+IF(A183="","",IF(F183="",70,VLOOKUP(L183,Hoja2!A:D,4,0)))</f>
        <v/>
      </c>
    </row>
    <row r="184" spans="1:50" ht="14.25" customHeight="1">
      <c r="A184" s="79"/>
      <c r="B184" s="79"/>
      <c r="C184" s="80"/>
      <c r="D184" s="80"/>
      <c r="E184" s="79"/>
      <c r="F184" s="79"/>
      <c r="G184" s="82" t="str">
        <f t="shared" si="0"/>
        <v/>
      </c>
      <c r="H184" s="82">
        <f t="shared" si="1"/>
        <v>0</v>
      </c>
      <c r="I184" s="82">
        <f t="shared" si="2"/>
        <v>0</v>
      </c>
      <c r="J184" s="82">
        <f t="shared" si="3"/>
        <v>0</v>
      </c>
      <c r="K184" s="82" t="str">
        <f t="shared" si="4"/>
        <v/>
      </c>
      <c r="L184" s="85"/>
      <c r="M184" s="84"/>
      <c r="N184" s="85"/>
      <c r="O184" s="79"/>
      <c r="P184" s="85"/>
      <c r="Q184" s="79"/>
      <c r="R184" s="86" t="str">
        <f t="shared" si="5"/>
        <v/>
      </c>
      <c r="S184" s="87"/>
      <c r="T184" s="88"/>
      <c r="U184" s="278" t="str">
        <f t="shared" si="6"/>
        <v/>
      </c>
      <c r="V184" s="278" t="str">
        <f t="shared" si="7"/>
        <v/>
      </c>
      <c r="W184" s="278" t="e">
        <f t="shared" si="8"/>
        <v>#VALUE!</v>
      </c>
      <c r="X184" s="223" t="str">
        <f t="shared" si="9"/>
        <v/>
      </c>
      <c r="Y184" s="90" t="str">
        <f t="shared" si="10"/>
        <v/>
      </c>
      <c r="Z184" s="91" t="str">
        <f t="shared" si="11"/>
        <v/>
      </c>
      <c r="AA184" s="92" t="str">
        <f t="shared" si="12"/>
        <v/>
      </c>
      <c r="AB184" s="93" t="str">
        <f t="shared" si="13"/>
        <v/>
      </c>
      <c r="AC184" s="93" t="str">
        <f t="shared" si="14"/>
        <v/>
      </c>
      <c r="AD184" s="94" t="str">
        <f t="shared" si="15"/>
        <v/>
      </c>
      <c r="AE184" s="95">
        <f t="shared" si="16"/>
        <v>0</v>
      </c>
      <c r="AF184" s="96">
        <f t="shared" si="17"/>
        <v>0</v>
      </c>
      <c r="AG184" s="84"/>
      <c r="AH184" s="86" t="str">
        <f t="shared" si="18"/>
        <v/>
      </c>
      <c r="AI184" s="79"/>
      <c r="AJ184" s="85"/>
      <c r="AK184" s="79"/>
      <c r="AL184" s="79"/>
      <c r="AM184" s="86" t="str">
        <f t="shared" si="19"/>
        <v/>
      </c>
      <c r="AN184" s="97"/>
      <c r="AO184" s="88"/>
      <c r="AP184" s="98" t="str">
        <f t="shared" si="20"/>
        <v/>
      </c>
      <c r="AQ184" s="90" t="str">
        <f t="shared" si="21"/>
        <v/>
      </c>
      <c r="AR184" s="91" t="str">
        <f t="shared" si="22"/>
        <v/>
      </c>
      <c r="AS184" s="92" t="str">
        <f t="shared" si="23"/>
        <v/>
      </c>
      <c r="AT184" s="93" t="str">
        <f t="shared" si="24"/>
        <v/>
      </c>
      <c r="AU184" s="93" t="str">
        <f t="shared" si="25"/>
        <v/>
      </c>
      <c r="AV184" s="279" t="str">
        <f t="shared" si="26"/>
        <v/>
      </c>
      <c r="AW184" s="94" t="str">
        <f t="shared" si="27"/>
        <v/>
      </c>
      <c r="AX184" s="99" t="str">
        <f>+IF(A184="","",IF(F184="",70,VLOOKUP(L184,Hoja2!A:D,4,0)))</f>
        <v/>
      </c>
    </row>
    <row r="185" spans="1:50" ht="14.25" customHeight="1">
      <c r="A185" s="79"/>
      <c r="B185" s="79"/>
      <c r="C185" s="80"/>
      <c r="D185" s="80"/>
      <c r="E185" s="79"/>
      <c r="F185" s="79"/>
      <c r="G185" s="82" t="str">
        <f t="shared" si="0"/>
        <v/>
      </c>
      <c r="H185" s="82">
        <f t="shared" si="1"/>
        <v>0</v>
      </c>
      <c r="I185" s="82">
        <f t="shared" si="2"/>
        <v>0</v>
      </c>
      <c r="J185" s="82">
        <f t="shared" si="3"/>
        <v>0</v>
      </c>
      <c r="K185" s="82" t="str">
        <f t="shared" si="4"/>
        <v/>
      </c>
      <c r="L185" s="85"/>
      <c r="M185" s="84"/>
      <c r="N185" s="85"/>
      <c r="O185" s="79"/>
      <c r="P185" s="85"/>
      <c r="Q185" s="79"/>
      <c r="R185" s="86" t="str">
        <f t="shared" si="5"/>
        <v/>
      </c>
      <c r="S185" s="87"/>
      <c r="T185" s="88"/>
      <c r="U185" s="278" t="str">
        <f t="shared" si="6"/>
        <v/>
      </c>
      <c r="V185" s="278" t="str">
        <f t="shared" si="7"/>
        <v/>
      </c>
      <c r="W185" s="278" t="e">
        <f t="shared" si="8"/>
        <v>#VALUE!</v>
      </c>
      <c r="X185" s="223" t="str">
        <f t="shared" si="9"/>
        <v/>
      </c>
      <c r="Y185" s="90" t="str">
        <f t="shared" si="10"/>
        <v/>
      </c>
      <c r="Z185" s="91" t="str">
        <f t="shared" si="11"/>
        <v/>
      </c>
      <c r="AA185" s="92" t="str">
        <f t="shared" si="12"/>
        <v/>
      </c>
      <c r="AB185" s="93" t="str">
        <f t="shared" si="13"/>
        <v/>
      </c>
      <c r="AC185" s="93" t="str">
        <f t="shared" si="14"/>
        <v/>
      </c>
      <c r="AD185" s="94" t="str">
        <f t="shared" si="15"/>
        <v/>
      </c>
      <c r="AE185" s="95">
        <f t="shared" si="16"/>
        <v>0</v>
      </c>
      <c r="AF185" s="96">
        <f t="shared" si="17"/>
        <v>0</v>
      </c>
      <c r="AG185" s="84"/>
      <c r="AH185" s="86" t="str">
        <f t="shared" si="18"/>
        <v/>
      </c>
      <c r="AI185" s="79"/>
      <c r="AJ185" s="85"/>
      <c r="AK185" s="79"/>
      <c r="AL185" s="79"/>
      <c r="AM185" s="86" t="str">
        <f t="shared" si="19"/>
        <v/>
      </c>
      <c r="AN185" s="97"/>
      <c r="AO185" s="88"/>
      <c r="AP185" s="98" t="str">
        <f t="shared" si="20"/>
        <v/>
      </c>
      <c r="AQ185" s="90" t="str">
        <f t="shared" si="21"/>
        <v/>
      </c>
      <c r="AR185" s="91" t="str">
        <f t="shared" si="22"/>
        <v/>
      </c>
      <c r="AS185" s="92" t="str">
        <f t="shared" si="23"/>
        <v/>
      </c>
      <c r="AT185" s="93" t="str">
        <f t="shared" si="24"/>
        <v/>
      </c>
      <c r="AU185" s="93" t="str">
        <f t="shared" si="25"/>
        <v/>
      </c>
      <c r="AV185" s="279" t="str">
        <f t="shared" si="26"/>
        <v/>
      </c>
      <c r="AW185" s="94" t="str">
        <f t="shared" si="27"/>
        <v/>
      </c>
      <c r="AX185" s="99" t="str">
        <f>+IF(A185="","",IF(F185="",70,VLOOKUP(L185,Hoja2!A:D,4,0)))</f>
        <v/>
      </c>
    </row>
    <row r="186" spans="1:50" ht="14.25" customHeight="1">
      <c r="A186" s="79"/>
      <c r="B186" s="79"/>
      <c r="C186" s="80"/>
      <c r="D186" s="80"/>
      <c r="E186" s="79"/>
      <c r="F186" s="79"/>
      <c r="G186" s="82" t="str">
        <f t="shared" si="0"/>
        <v/>
      </c>
      <c r="H186" s="82">
        <f t="shared" si="1"/>
        <v>0</v>
      </c>
      <c r="I186" s="82">
        <f t="shared" si="2"/>
        <v>0</v>
      </c>
      <c r="J186" s="82">
        <f t="shared" si="3"/>
        <v>0</v>
      </c>
      <c r="K186" s="82" t="str">
        <f t="shared" si="4"/>
        <v/>
      </c>
      <c r="L186" s="85"/>
      <c r="M186" s="84"/>
      <c r="N186" s="85"/>
      <c r="O186" s="79"/>
      <c r="P186" s="85"/>
      <c r="Q186" s="79"/>
      <c r="R186" s="86" t="str">
        <f t="shared" si="5"/>
        <v/>
      </c>
      <c r="S186" s="87"/>
      <c r="T186" s="88"/>
      <c r="U186" s="278" t="str">
        <f t="shared" si="6"/>
        <v/>
      </c>
      <c r="V186" s="278" t="str">
        <f t="shared" si="7"/>
        <v/>
      </c>
      <c r="W186" s="278" t="e">
        <f t="shared" si="8"/>
        <v>#VALUE!</v>
      </c>
      <c r="X186" s="223" t="str">
        <f t="shared" si="9"/>
        <v/>
      </c>
      <c r="Y186" s="90" t="str">
        <f t="shared" si="10"/>
        <v/>
      </c>
      <c r="Z186" s="91" t="str">
        <f t="shared" si="11"/>
        <v/>
      </c>
      <c r="AA186" s="92" t="str">
        <f t="shared" si="12"/>
        <v/>
      </c>
      <c r="AB186" s="93" t="str">
        <f t="shared" si="13"/>
        <v/>
      </c>
      <c r="AC186" s="93" t="str">
        <f t="shared" si="14"/>
        <v/>
      </c>
      <c r="AD186" s="94" t="str">
        <f t="shared" si="15"/>
        <v/>
      </c>
      <c r="AE186" s="95">
        <f t="shared" si="16"/>
        <v>0</v>
      </c>
      <c r="AF186" s="96">
        <f t="shared" si="17"/>
        <v>0</v>
      </c>
      <c r="AG186" s="84"/>
      <c r="AH186" s="86" t="str">
        <f t="shared" si="18"/>
        <v/>
      </c>
      <c r="AI186" s="79"/>
      <c r="AJ186" s="85"/>
      <c r="AK186" s="79"/>
      <c r="AL186" s="79"/>
      <c r="AM186" s="86" t="str">
        <f t="shared" si="19"/>
        <v/>
      </c>
      <c r="AN186" s="97"/>
      <c r="AO186" s="88"/>
      <c r="AP186" s="98" t="str">
        <f t="shared" si="20"/>
        <v/>
      </c>
      <c r="AQ186" s="90" t="str">
        <f t="shared" si="21"/>
        <v/>
      </c>
      <c r="AR186" s="91" t="str">
        <f t="shared" si="22"/>
        <v/>
      </c>
      <c r="AS186" s="92" t="str">
        <f t="shared" si="23"/>
        <v/>
      </c>
      <c r="AT186" s="93" t="str">
        <f t="shared" si="24"/>
        <v/>
      </c>
      <c r="AU186" s="93" t="str">
        <f t="shared" si="25"/>
        <v/>
      </c>
      <c r="AV186" s="279" t="str">
        <f t="shared" si="26"/>
        <v/>
      </c>
      <c r="AW186" s="94" t="str">
        <f t="shared" si="27"/>
        <v/>
      </c>
      <c r="AX186" s="99" t="str">
        <f>+IF(A186="","",IF(F186="",70,VLOOKUP(L186,Hoja2!A:D,4,0)))</f>
        <v/>
      </c>
    </row>
    <row r="187" spans="1:50" ht="14.25" customHeight="1">
      <c r="A187" s="79"/>
      <c r="B187" s="79"/>
      <c r="C187" s="80"/>
      <c r="D187" s="80"/>
      <c r="E187" s="79"/>
      <c r="F187" s="79"/>
      <c r="G187" s="82" t="str">
        <f t="shared" si="0"/>
        <v/>
      </c>
      <c r="H187" s="82">
        <f t="shared" si="1"/>
        <v>0</v>
      </c>
      <c r="I187" s="82">
        <f t="shared" si="2"/>
        <v>0</v>
      </c>
      <c r="J187" s="82">
        <f t="shared" si="3"/>
        <v>0</v>
      </c>
      <c r="K187" s="82" t="str">
        <f t="shared" si="4"/>
        <v/>
      </c>
      <c r="L187" s="85"/>
      <c r="M187" s="84"/>
      <c r="N187" s="85"/>
      <c r="O187" s="79"/>
      <c r="P187" s="85"/>
      <c r="Q187" s="79"/>
      <c r="R187" s="86" t="str">
        <f t="shared" si="5"/>
        <v/>
      </c>
      <c r="S187" s="87"/>
      <c r="T187" s="88"/>
      <c r="U187" s="278" t="str">
        <f t="shared" si="6"/>
        <v/>
      </c>
      <c r="V187" s="278" t="str">
        <f t="shared" si="7"/>
        <v/>
      </c>
      <c r="W187" s="278" t="e">
        <f t="shared" si="8"/>
        <v>#VALUE!</v>
      </c>
      <c r="X187" s="223" t="str">
        <f t="shared" si="9"/>
        <v/>
      </c>
      <c r="Y187" s="90" t="str">
        <f t="shared" si="10"/>
        <v/>
      </c>
      <c r="Z187" s="91" t="str">
        <f t="shared" si="11"/>
        <v/>
      </c>
      <c r="AA187" s="92" t="str">
        <f t="shared" si="12"/>
        <v/>
      </c>
      <c r="AB187" s="93" t="str">
        <f t="shared" si="13"/>
        <v/>
      </c>
      <c r="AC187" s="93" t="str">
        <f t="shared" si="14"/>
        <v/>
      </c>
      <c r="AD187" s="94" t="str">
        <f t="shared" si="15"/>
        <v/>
      </c>
      <c r="AE187" s="95">
        <f t="shared" si="16"/>
        <v>0</v>
      </c>
      <c r="AF187" s="96">
        <f t="shared" si="17"/>
        <v>0</v>
      </c>
      <c r="AG187" s="84"/>
      <c r="AH187" s="86" t="str">
        <f t="shared" si="18"/>
        <v/>
      </c>
      <c r="AI187" s="79"/>
      <c r="AJ187" s="85"/>
      <c r="AK187" s="79"/>
      <c r="AL187" s="79"/>
      <c r="AM187" s="86" t="str">
        <f t="shared" si="19"/>
        <v/>
      </c>
      <c r="AN187" s="97"/>
      <c r="AO187" s="88"/>
      <c r="AP187" s="98" t="str">
        <f t="shared" si="20"/>
        <v/>
      </c>
      <c r="AQ187" s="90" t="str">
        <f t="shared" si="21"/>
        <v/>
      </c>
      <c r="AR187" s="91" t="str">
        <f t="shared" si="22"/>
        <v/>
      </c>
      <c r="AS187" s="92" t="str">
        <f t="shared" si="23"/>
        <v/>
      </c>
      <c r="AT187" s="93" t="str">
        <f t="shared" si="24"/>
        <v/>
      </c>
      <c r="AU187" s="93" t="str">
        <f t="shared" si="25"/>
        <v/>
      </c>
      <c r="AV187" s="279" t="str">
        <f t="shared" si="26"/>
        <v/>
      </c>
      <c r="AW187" s="94" t="str">
        <f t="shared" si="27"/>
        <v/>
      </c>
      <c r="AX187" s="99" t="str">
        <f>+IF(A187="","",IF(F187="",70,VLOOKUP(L187,Hoja2!A:D,4,0)))</f>
        <v/>
      </c>
    </row>
    <row r="188" spans="1:50" ht="14.25" customHeight="1">
      <c r="A188" s="79"/>
      <c r="B188" s="79"/>
      <c r="C188" s="80"/>
      <c r="D188" s="80"/>
      <c r="E188" s="79"/>
      <c r="F188" s="79"/>
      <c r="G188" s="82" t="str">
        <f t="shared" si="0"/>
        <v/>
      </c>
      <c r="H188" s="82">
        <f t="shared" si="1"/>
        <v>0</v>
      </c>
      <c r="I188" s="82">
        <f t="shared" si="2"/>
        <v>0</v>
      </c>
      <c r="J188" s="82">
        <f t="shared" si="3"/>
        <v>0</v>
      </c>
      <c r="K188" s="82" t="str">
        <f t="shared" si="4"/>
        <v/>
      </c>
      <c r="L188" s="85"/>
      <c r="M188" s="84"/>
      <c r="N188" s="85"/>
      <c r="O188" s="79"/>
      <c r="P188" s="85"/>
      <c r="Q188" s="79"/>
      <c r="R188" s="86" t="str">
        <f t="shared" si="5"/>
        <v/>
      </c>
      <c r="S188" s="87"/>
      <c r="T188" s="88"/>
      <c r="U188" s="278" t="str">
        <f t="shared" si="6"/>
        <v/>
      </c>
      <c r="V188" s="278" t="str">
        <f t="shared" si="7"/>
        <v/>
      </c>
      <c r="W188" s="278" t="e">
        <f t="shared" si="8"/>
        <v>#VALUE!</v>
      </c>
      <c r="X188" s="223" t="str">
        <f t="shared" si="9"/>
        <v/>
      </c>
      <c r="Y188" s="90" t="str">
        <f t="shared" si="10"/>
        <v/>
      </c>
      <c r="Z188" s="91" t="str">
        <f t="shared" si="11"/>
        <v/>
      </c>
      <c r="AA188" s="92" t="str">
        <f t="shared" si="12"/>
        <v/>
      </c>
      <c r="AB188" s="93" t="str">
        <f t="shared" si="13"/>
        <v/>
      </c>
      <c r="AC188" s="93" t="str">
        <f t="shared" si="14"/>
        <v/>
      </c>
      <c r="AD188" s="94" t="str">
        <f t="shared" si="15"/>
        <v/>
      </c>
      <c r="AE188" s="95">
        <f t="shared" si="16"/>
        <v>0</v>
      </c>
      <c r="AF188" s="96">
        <f t="shared" si="17"/>
        <v>0</v>
      </c>
      <c r="AG188" s="84"/>
      <c r="AH188" s="86" t="str">
        <f t="shared" si="18"/>
        <v/>
      </c>
      <c r="AI188" s="79"/>
      <c r="AJ188" s="85"/>
      <c r="AK188" s="79"/>
      <c r="AL188" s="79"/>
      <c r="AM188" s="86" t="str">
        <f t="shared" si="19"/>
        <v/>
      </c>
      <c r="AN188" s="97"/>
      <c r="AO188" s="88"/>
      <c r="AP188" s="98" t="str">
        <f t="shared" si="20"/>
        <v/>
      </c>
      <c r="AQ188" s="90" t="str">
        <f t="shared" si="21"/>
        <v/>
      </c>
      <c r="AR188" s="91" t="str">
        <f t="shared" si="22"/>
        <v/>
      </c>
      <c r="AS188" s="92" t="str">
        <f t="shared" si="23"/>
        <v/>
      </c>
      <c r="AT188" s="93" t="str">
        <f t="shared" si="24"/>
        <v/>
      </c>
      <c r="AU188" s="93" t="str">
        <f t="shared" si="25"/>
        <v/>
      </c>
      <c r="AV188" s="279" t="str">
        <f t="shared" si="26"/>
        <v/>
      </c>
      <c r="AW188" s="94" t="str">
        <f t="shared" si="27"/>
        <v/>
      </c>
      <c r="AX188" s="99" t="str">
        <f>+IF(A188="","",IF(F188="",70,VLOOKUP(L188,Hoja2!A:D,4,0)))</f>
        <v/>
      </c>
    </row>
    <row r="189" spans="1:50" ht="14.25" customHeight="1">
      <c r="A189" s="79"/>
      <c r="B189" s="79"/>
      <c r="C189" s="80"/>
      <c r="D189" s="80"/>
      <c r="E189" s="79"/>
      <c r="F189" s="79"/>
      <c r="G189" s="82" t="str">
        <f t="shared" si="0"/>
        <v/>
      </c>
      <c r="H189" s="82">
        <f t="shared" si="1"/>
        <v>0</v>
      </c>
      <c r="I189" s="82">
        <f t="shared" si="2"/>
        <v>0</v>
      </c>
      <c r="J189" s="82">
        <f t="shared" si="3"/>
        <v>0</v>
      </c>
      <c r="K189" s="82" t="str">
        <f t="shared" si="4"/>
        <v/>
      </c>
      <c r="L189" s="85"/>
      <c r="M189" s="84"/>
      <c r="N189" s="85"/>
      <c r="O189" s="79"/>
      <c r="P189" s="85"/>
      <c r="Q189" s="79"/>
      <c r="R189" s="86" t="str">
        <f t="shared" si="5"/>
        <v/>
      </c>
      <c r="S189" s="87"/>
      <c r="T189" s="88"/>
      <c r="U189" s="278" t="str">
        <f t="shared" si="6"/>
        <v/>
      </c>
      <c r="V189" s="278" t="str">
        <f t="shared" si="7"/>
        <v/>
      </c>
      <c r="W189" s="278" t="e">
        <f t="shared" si="8"/>
        <v>#VALUE!</v>
      </c>
      <c r="X189" s="223" t="str">
        <f t="shared" si="9"/>
        <v/>
      </c>
      <c r="Y189" s="90" t="str">
        <f t="shared" si="10"/>
        <v/>
      </c>
      <c r="Z189" s="91" t="str">
        <f t="shared" si="11"/>
        <v/>
      </c>
      <c r="AA189" s="92" t="str">
        <f t="shared" si="12"/>
        <v/>
      </c>
      <c r="AB189" s="93" t="str">
        <f t="shared" si="13"/>
        <v/>
      </c>
      <c r="AC189" s="93" t="str">
        <f t="shared" si="14"/>
        <v/>
      </c>
      <c r="AD189" s="94" t="str">
        <f t="shared" si="15"/>
        <v/>
      </c>
      <c r="AE189" s="95">
        <f t="shared" si="16"/>
        <v>0</v>
      </c>
      <c r="AF189" s="96">
        <f t="shared" si="17"/>
        <v>0</v>
      </c>
      <c r="AG189" s="84"/>
      <c r="AH189" s="86" t="str">
        <f t="shared" si="18"/>
        <v/>
      </c>
      <c r="AI189" s="79"/>
      <c r="AJ189" s="85"/>
      <c r="AK189" s="79"/>
      <c r="AL189" s="79"/>
      <c r="AM189" s="86" t="str">
        <f t="shared" si="19"/>
        <v/>
      </c>
      <c r="AN189" s="97"/>
      <c r="AO189" s="88"/>
      <c r="AP189" s="98" t="str">
        <f t="shared" si="20"/>
        <v/>
      </c>
      <c r="AQ189" s="90" t="str">
        <f t="shared" si="21"/>
        <v/>
      </c>
      <c r="AR189" s="91" t="str">
        <f t="shared" si="22"/>
        <v/>
      </c>
      <c r="AS189" s="92" t="str">
        <f t="shared" si="23"/>
        <v/>
      </c>
      <c r="AT189" s="93" t="str">
        <f t="shared" si="24"/>
        <v/>
      </c>
      <c r="AU189" s="93" t="str">
        <f t="shared" si="25"/>
        <v/>
      </c>
      <c r="AV189" s="279" t="str">
        <f t="shared" si="26"/>
        <v/>
      </c>
      <c r="AW189" s="94" t="str">
        <f t="shared" si="27"/>
        <v/>
      </c>
      <c r="AX189" s="99" t="str">
        <f>+IF(A189="","",IF(F189="",70,VLOOKUP(L189,Hoja2!A:D,4,0)))</f>
        <v/>
      </c>
    </row>
    <row r="190" spans="1:50" ht="14.25" customHeight="1">
      <c r="A190" s="79"/>
      <c r="B190" s="79"/>
      <c r="C190" s="80"/>
      <c r="D190" s="80"/>
      <c r="E190" s="79"/>
      <c r="F190" s="79"/>
      <c r="G190" s="82" t="str">
        <f t="shared" si="0"/>
        <v/>
      </c>
      <c r="H190" s="82">
        <f t="shared" si="1"/>
        <v>0</v>
      </c>
      <c r="I190" s="82">
        <f t="shared" si="2"/>
        <v>0</v>
      </c>
      <c r="J190" s="82">
        <f t="shared" si="3"/>
        <v>0</v>
      </c>
      <c r="K190" s="82" t="str">
        <f t="shared" si="4"/>
        <v/>
      </c>
      <c r="L190" s="85"/>
      <c r="M190" s="84"/>
      <c r="N190" s="85"/>
      <c r="O190" s="79"/>
      <c r="P190" s="85"/>
      <c r="Q190" s="79"/>
      <c r="R190" s="86" t="str">
        <f t="shared" si="5"/>
        <v/>
      </c>
      <c r="S190" s="87"/>
      <c r="T190" s="88"/>
      <c r="U190" s="278" t="str">
        <f t="shared" si="6"/>
        <v/>
      </c>
      <c r="V190" s="278" t="str">
        <f t="shared" si="7"/>
        <v/>
      </c>
      <c r="W190" s="278" t="e">
        <f t="shared" si="8"/>
        <v>#VALUE!</v>
      </c>
      <c r="X190" s="223" t="str">
        <f t="shared" si="9"/>
        <v/>
      </c>
      <c r="Y190" s="90" t="str">
        <f t="shared" si="10"/>
        <v/>
      </c>
      <c r="Z190" s="91" t="str">
        <f t="shared" si="11"/>
        <v/>
      </c>
      <c r="AA190" s="92" t="str">
        <f t="shared" si="12"/>
        <v/>
      </c>
      <c r="AB190" s="93" t="str">
        <f t="shared" si="13"/>
        <v/>
      </c>
      <c r="AC190" s="93" t="str">
        <f t="shared" si="14"/>
        <v/>
      </c>
      <c r="AD190" s="94" t="str">
        <f t="shared" si="15"/>
        <v/>
      </c>
      <c r="AE190" s="95">
        <f t="shared" si="16"/>
        <v>0</v>
      </c>
      <c r="AF190" s="96">
        <f t="shared" si="17"/>
        <v>0</v>
      </c>
      <c r="AG190" s="84"/>
      <c r="AH190" s="86" t="str">
        <f t="shared" si="18"/>
        <v/>
      </c>
      <c r="AI190" s="79"/>
      <c r="AJ190" s="85"/>
      <c r="AK190" s="79"/>
      <c r="AL190" s="79"/>
      <c r="AM190" s="86" t="str">
        <f t="shared" si="19"/>
        <v/>
      </c>
      <c r="AN190" s="97"/>
      <c r="AO190" s="88"/>
      <c r="AP190" s="98" t="str">
        <f t="shared" si="20"/>
        <v/>
      </c>
      <c r="AQ190" s="90" t="str">
        <f t="shared" si="21"/>
        <v/>
      </c>
      <c r="AR190" s="91" t="str">
        <f t="shared" si="22"/>
        <v/>
      </c>
      <c r="AS190" s="92" t="str">
        <f t="shared" si="23"/>
        <v/>
      </c>
      <c r="AT190" s="93" t="str">
        <f t="shared" si="24"/>
        <v/>
      </c>
      <c r="AU190" s="93" t="str">
        <f t="shared" si="25"/>
        <v/>
      </c>
      <c r="AV190" s="279" t="str">
        <f t="shared" si="26"/>
        <v/>
      </c>
      <c r="AW190" s="94" t="str">
        <f t="shared" si="27"/>
        <v/>
      </c>
      <c r="AX190" s="99" t="str">
        <f>+IF(A190="","",IF(F190="",70,VLOOKUP(L190,Hoja2!A:D,4,0)))</f>
        <v/>
      </c>
    </row>
    <row r="191" spans="1:50" ht="14.25" customHeight="1">
      <c r="A191" s="79"/>
      <c r="B191" s="79"/>
      <c r="C191" s="80"/>
      <c r="D191" s="80"/>
      <c r="E191" s="79"/>
      <c r="F191" s="79"/>
      <c r="G191" s="82" t="str">
        <f t="shared" si="0"/>
        <v/>
      </c>
      <c r="H191" s="82">
        <f t="shared" si="1"/>
        <v>0</v>
      </c>
      <c r="I191" s="82">
        <f t="shared" si="2"/>
        <v>0</v>
      </c>
      <c r="J191" s="82">
        <f t="shared" si="3"/>
        <v>0</v>
      </c>
      <c r="K191" s="82" t="str">
        <f t="shared" si="4"/>
        <v/>
      </c>
      <c r="L191" s="85"/>
      <c r="M191" s="84"/>
      <c r="N191" s="85"/>
      <c r="O191" s="79"/>
      <c r="P191" s="85"/>
      <c r="Q191" s="79"/>
      <c r="R191" s="86" t="str">
        <f t="shared" si="5"/>
        <v/>
      </c>
      <c r="S191" s="87"/>
      <c r="T191" s="88"/>
      <c r="U191" s="278" t="str">
        <f t="shared" si="6"/>
        <v/>
      </c>
      <c r="V191" s="278" t="str">
        <f t="shared" si="7"/>
        <v/>
      </c>
      <c r="W191" s="278" t="e">
        <f t="shared" si="8"/>
        <v>#VALUE!</v>
      </c>
      <c r="X191" s="223" t="str">
        <f t="shared" si="9"/>
        <v/>
      </c>
      <c r="Y191" s="90" t="str">
        <f t="shared" si="10"/>
        <v/>
      </c>
      <c r="Z191" s="91" t="str">
        <f t="shared" si="11"/>
        <v/>
      </c>
      <c r="AA191" s="92" t="str">
        <f t="shared" si="12"/>
        <v/>
      </c>
      <c r="AB191" s="93" t="str">
        <f t="shared" si="13"/>
        <v/>
      </c>
      <c r="AC191" s="93" t="str">
        <f t="shared" si="14"/>
        <v/>
      </c>
      <c r="AD191" s="94" t="str">
        <f t="shared" si="15"/>
        <v/>
      </c>
      <c r="AE191" s="95">
        <f t="shared" si="16"/>
        <v>0</v>
      </c>
      <c r="AF191" s="96">
        <f t="shared" si="17"/>
        <v>0</v>
      </c>
      <c r="AG191" s="84"/>
      <c r="AH191" s="86" t="str">
        <f t="shared" si="18"/>
        <v/>
      </c>
      <c r="AI191" s="79"/>
      <c r="AJ191" s="85"/>
      <c r="AK191" s="79"/>
      <c r="AL191" s="79"/>
      <c r="AM191" s="86" t="str">
        <f t="shared" si="19"/>
        <v/>
      </c>
      <c r="AN191" s="97"/>
      <c r="AO191" s="88"/>
      <c r="AP191" s="98" t="str">
        <f t="shared" si="20"/>
        <v/>
      </c>
      <c r="AQ191" s="90" t="str">
        <f t="shared" si="21"/>
        <v/>
      </c>
      <c r="AR191" s="91" t="str">
        <f t="shared" si="22"/>
        <v/>
      </c>
      <c r="AS191" s="92" t="str">
        <f t="shared" si="23"/>
        <v/>
      </c>
      <c r="AT191" s="93" t="str">
        <f t="shared" si="24"/>
        <v/>
      </c>
      <c r="AU191" s="93" t="str">
        <f t="shared" si="25"/>
        <v/>
      </c>
      <c r="AV191" s="279" t="str">
        <f t="shared" si="26"/>
        <v/>
      </c>
      <c r="AW191" s="94" t="str">
        <f t="shared" si="27"/>
        <v/>
      </c>
      <c r="AX191" s="99" t="str">
        <f>+IF(A191="","",IF(F191="",70,VLOOKUP(L191,Hoja2!A:D,4,0)))</f>
        <v/>
      </c>
    </row>
    <row r="192" spans="1:50" ht="14.25" customHeight="1">
      <c r="A192" s="79"/>
      <c r="B192" s="79"/>
      <c r="C192" s="80"/>
      <c r="D192" s="80"/>
      <c r="E192" s="79"/>
      <c r="F192" s="79"/>
      <c r="G192" s="82" t="str">
        <f t="shared" si="0"/>
        <v/>
      </c>
      <c r="H192" s="82">
        <f t="shared" si="1"/>
        <v>0</v>
      </c>
      <c r="I192" s="82">
        <f t="shared" si="2"/>
        <v>0</v>
      </c>
      <c r="J192" s="82">
        <f t="shared" si="3"/>
        <v>0</v>
      </c>
      <c r="K192" s="82" t="str">
        <f t="shared" si="4"/>
        <v/>
      </c>
      <c r="L192" s="85"/>
      <c r="M192" s="84"/>
      <c r="N192" s="85"/>
      <c r="O192" s="79"/>
      <c r="P192" s="85"/>
      <c r="Q192" s="79"/>
      <c r="R192" s="86" t="str">
        <f t="shared" si="5"/>
        <v/>
      </c>
      <c r="S192" s="87"/>
      <c r="T192" s="88"/>
      <c r="U192" s="278" t="str">
        <f t="shared" si="6"/>
        <v/>
      </c>
      <c r="V192" s="278" t="str">
        <f t="shared" si="7"/>
        <v/>
      </c>
      <c r="W192" s="278" t="e">
        <f t="shared" si="8"/>
        <v>#VALUE!</v>
      </c>
      <c r="X192" s="223" t="str">
        <f t="shared" si="9"/>
        <v/>
      </c>
      <c r="Y192" s="90" t="str">
        <f t="shared" si="10"/>
        <v/>
      </c>
      <c r="Z192" s="91" t="str">
        <f t="shared" si="11"/>
        <v/>
      </c>
      <c r="AA192" s="92" t="str">
        <f t="shared" si="12"/>
        <v/>
      </c>
      <c r="AB192" s="93" t="str">
        <f t="shared" si="13"/>
        <v/>
      </c>
      <c r="AC192" s="93" t="str">
        <f t="shared" si="14"/>
        <v/>
      </c>
      <c r="AD192" s="94" t="str">
        <f t="shared" si="15"/>
        <v/>
      </c>
      <c r="AE192" s="95">
        <f t="shared" si="16"/>
        <v>0</v>
      </c>
      <c r="AF192" s="96">
        <f t="shared" si="17"/>
        <v>0</v>
      </c>
      <c r="AG192" s="84"/>
      <c r="AH192" s="86" t="str">
        <f t="shared" si="18"/>
        <v/>
      </c>
      <c r="AI192" s="79"/>
      <c r="AJ192" s="85"/>
      <c r="AK192" s="79"/>
      <c r="AL192" s="79"/>
      <c r="AM192" s="86" t="str">
        <f t="shared" si="19"/>
        <v/>
      </c>
      <c r="AN192" s="97"/>
      <c r="AO192" s="88"/>
      <c r="AP192" s="98" t="str">
        <f t="shared" si="20"/>
        <v/>
      </c>
      <c r="AQ192" s="90" t="str">
        <f t="shared" si="21"/>
        <v/>
      </c>
      <c r="AR192" s="91" t="str">
        <f t="shared" si="22"/>
        <v/>
      </c>
      <c r="AS192" s="92" t="str">
        <f t="shared" si="23"/>
        <v/>
      </c>
      <c r="AT192" s="93" t="str">
        <f t="shared" si="24"/>
        <v/>
      </c>
      <c r="AU192" s="93" t="str">
        <f t="shared" si="25"/>
        <v/>
      </c>
      <c r="AV192" s="279" t="str">
        <f t="shared" si="26"/>
        <v/>
      </c>
      <c r="AW192" s="94" t="str">
        <f t="shared" si="27"/>
        <v/>
      </c>
      <c r="AX192" s="99" t="str">
        <f>+IF(A192="","",IF(F192="",70,VLOOKUP(L192,Hoja2!A:D,4,0)))</f>
        <v/>
      </c>
    </row>
    <row r="193" spans="1:50" ht="14.25" customHeight="1">
      <c r="A193" s="79"/>
      <c r="B193" s="79"/>
      <c r="C193" s="80"/>
      <c r="D193" s="80"/>
      <c r="E193" s="79"/>
      <c r="F193" s="79"/>
      <c r="G193" s="82" t="str">
        <f t="shared" si="0"/>
        <v/>
      </c>
      <c r="H193" s="82">
        <f t="shared" si="1"/>
        <v>0</v>
      </c>
      <c r="I193" s="82">
        <f t="shared" si="2"/>
        <v>0</v>
      </c>
      <c r="J193" s="82">
        <f t="shared" si="3"/>
        <v>0</v>
      </c>
      <c r="K193" s="82" t="str">
        <f t="shared" si="4"/>
        <v/>
      </c>
      <c r="L193" s="85"/>
      <c r="M193" s="84"/>
      <c r="N193" s="85"/>
      <c r="O193" s="79"/>
      <c r="P193" s="85"/>
      <c r="Q193" s="79"/>
      <c r="R193" s="86" t="str">
        <f t="shared" si="5"/>
        <v/>
      </c>
      <c r="S193" s="87"/>
      <c r="T193" s="88"/>
      <c r="U193" s="278" t="str">
        <f t="shared" si="6"/>
        <v/>
      </c>
      <c r="V193" s="278" t="str">
        <f t="shared" si="7"/>
        <v/>
      </c>
      <c r="W193" s="278" t="e">
        <f t="shared" si="8"/>
        <v>#VALUE!</v>
      </c>
      <c r="X193" s="223" t="str">
        <f t="shared" si="9"/>
        <v/>
      </c>
      <c r="Y193" s="90" t="str">
        <f t="shared" si="10"/>
        <v/>
      </c>
      <c r="Z193" s="91" t="str">
        <f t="shared" si="11"/>
        <v/>
      </c>
      <c r="AA193" s="92" t="str">
        <f t="shared" si="12"/>
        <v/>
      </c>
      <c r="AB193" s="93" t="str">
        <f t="shared" si="13"/>
        <v/>
      </c>
      <c r="AC193" s="93" t="str">
        <f t="shared" si="14"/>
        <v/>
      </c>
      <c r="AD193" s="94" t="str">
        <f t="shared" si="15"/>
        <v/>
      </c>
      <c r="AE193" s="95">
        <f t="shared" si="16"/>
        <v>0</v>
      </c>
      <c r="AF193" s="96">
        <f t="shared" si="17"/>
        <v>0</v>
      </c>
      <c r="AG193" s="84"/>
      <c r="AH193" s="86" t="str">
        <f t="shared" si="18"/>
        <v/>
      </c>
      <c r="AI193" s="79"/>
      <c r="AJ193" s="85"/>
      <c r="AK193" s="79"/>
      <c r="AL193" s="79"/>
      <c r="AM193" s="86" t="str">
        <f t="shared" si="19"/>
        <v/>
      </c>
      <c r="AN193" s="97"/>
      <c r="AO193" s="88"/>
      <c r="AP193" s="98" t="str">
        <f t="shared" si="20"/>
        <v/>
      </c>
      <c r="AQ193" s="90" t="str">
        <f t="shared" si="21"/>
        <v/>
      </c>
      <c r="AR193" s="91" t="str">
        <f t="shared" si="22"/>
        <v/>
      </c>
      <c r="AS193" s="92" t="str">
        <f t="shared" si="23"/>
        <v/>
      </c>
      <c r="AT193" s="93" t="str">
        <f t="shared" si="24"/>
        <v/>
      </c>
      <c r="AU193" s="93" t="str">
        <f t="shared" si="25"/>
        <v/>
      </c>
      <c r="AV193" s="279" t="str">
        <f t="shared" si="26"/>
        <v/>
      </c>
      <c r="AW193" s="94" t="str">
        <f t="shared" si="27"/>
        <v/>
      </c>
      <c r="AX193" s="99" t="str">
        <f>+IF(A193="","",IF(F193="",70,VLOOKUP(L193,Hoja2!A:D,4,0)))</f>
        <v/>
      </c>
    </row>
    <row r="194" spans="1:50" ht="14.25" customHeight="1">
      <c r="A194" s="79"/>
      <c r="B194" s="79"/>
      <c r="C194" s="80"/>
      <c r="D194" s="80"/>
      <c r="E194" s="79"/>
      <c r="F194" s="79"/>
      <c r="G194" s="82" t="str">
        <f t="shared" si="0"/>
        <v/>
      </c>
      <c r="H194" s="82">
        <f t="shared" si="1"/>
        <v>0</v>
      </c>
      <c r="I194" s="82">
        <f t="shared" si="2"/>
        <v>0</v>
      </c>
      <c r="J194" s="82">
        <f t="shared" si="3"/>
        <v>0</v>
      </c>
      <c r="K194" s="82" t="str">
        <f t="shared" si="4"/>
        <v/>
      </c>
      <c r="L194" s="85"/>
      <c r="M194" s="84"/>
      <c r="N194" s="85"/>
      <c r="O194" s="79"/>
      <c r="P194" s="85"/>
      <c r="Q194" s="79"/>
      <c r="R194" s="86" t="str">
        <f t="shared" si="5"/>
        <v/>
      </c>
      <c r="S194" s="87"/>
      <c r="T194" s="88"/>
      <c r="U194" s="278" t="str">
        <f t="shared" si="6"/>
        <v/>
      </c>
      <c r="V194" s="278" t="str">
        <f t="shared" si="7"/>
        <v/>
      </c>
      <c r="W194" s="278" t="e">
        <f t="shared" si="8"/>
        <v>#VALUE!</v>
      </c>
      <c r="X194" s="223" t="str">
        <f t="shared" si="9"/>
        <v/>
      </c>
      <c r="Y194" s="90" t="str">
        <f t="shared" si="10"/>
        <v/>
      </c>
      <c r="Z194" s="91" t="str">
        <f t="shared" si="11"/>
        <v/>
      </c>
      <c r="AA194" s="92" t="str">
        <f t="shared" si="12"/>
        <v/>
      </c>
      <c r="AB194" s="93" t="str">
        <f t="shared" si="13"/>
        <v/>
      </c>
      <c r="AC194" s="93" t="str">
        <f t="shared" si="14"/>
        <v/>
      </c>
      <c r="AD194" s="94" t="str">
        <f t="shared" si="15"/>
        <v/>
      </c>
      <c r="AE194" s="95">
        <f t="shared" si="16"/>
        <v>0</v>
      </c>
      <c r="AF194" s="96">
        <f t="shared" si="17"/>
        <v>0</v>
      </c>
      <c r="AG194" s="84"/>
      <c r="AH194" s="86" t="str">
        <f t="shared" si="18"/>
        <v/>
      </c>
      <c r="AI194" s="79"/>
      <c r="AJ194" s="85"/>
      <c r="AK194" s="79"/>
      <c r="AL194" s="79"/>
      <c r="AM194" s="86" t="str">
        <f t="shared" si="19"/>
        <v/>
      </c>
      <c r="AN194" s="97"/>
      <c r="AO194" s="88"/>
      <c r="AP194" s="98" t="str">
        <f t="shared" si="20"/>
        <v/>
      </c>
      <c r="AQ194" s="90" t="str">
        <f t="shared" si="21"/>
        <v/>
      </c>
      <c r="AR194" s="91" t="str">
        <f t="shared" si="22"/>
        <v/>
      </c>
      <c r="AS194" s="92" t="str">
        <f t="shared" si="23"/>
        <v/>
      </c>
      <c r="AT194" s="93" t="str">
        <f t="shared" si="24"/>
        <v/>
      </c>
      <c r="AU194" s="93" t="str">
        <f t="shared" si="25"/>
        <v/>
      </c>
      <c r="AV194" s="279" t="str">
        <f t="shared" si="26"/>
        <v/>
      </c>
      <c r="AW194" s="94" t="str">
        <f t="shared" si="27"/>
        <v/>
      </c>
      <c r="AX194" s="99" t="str">
        <f>+IF(A194="","",IF(F194="",70,VLOOKUP(L194,Hoja2!A:D,4,0)))</f>
        <v/>
      </c>
    </row>
    <row r="195" spans="1:50" ht="14.25" customHeight="1">
      <c r="A195" s="79"/>
      <c r="B195" s="79"/>
      <c r="C195" s="80"/>
      <c r="D195" s="80"/>
      <c r="E195" s="79"/>
      <c r="F195" s="79"/>
      <c r="G195" s="82" t="str">
        <f t="shared" si="0"/>
        <v/>
      </c>
      <c r="H195" s="82">
        <f t="shared" si="1"/>
        <v>0</v>
      </c>
      <c r="I195" s="82">
        <f t="shared" si="2"/>
        <v>0</v>
      </c>
      <c r="J195" s="82">
        <f t="shared" si="3"/>
        <v>0</v>
      </c>
      <c r="K195" s="82" t="str">
        <f t="shared" si="4"/>
        <v/>
      </c>
      <c r="L195" s="85"/>
      <c r="M195" s="84"/>
      <c r="N195" s="85"/>
      <c r="O195" s="79"/>
      <c r="P195" s="85"/>
      <c r="Q195" s="79"/>
      <c r="R195" s="86" t="str">
        <f t="shared" si="5"/>
        <v/>
      </c>
      <c r="S195" s="87"/>
      <c r="T195" s="88"/>
      <c r="U195" s="278" t="str">
        <f t="shared" si="6"/>
        <v/>
      </c>
      <c r="V195" s="278" t="str">
        <f t="shared" si="7"/>
        <v/>
      </c>
      <c r="W195" s="278" t="e">
        <f t="shared" si="8"/>
        <v>#VALUE!</v>
      </c>
      <c r="X195" s="223" t="str">
        <f t="shared" si="9"/>
        <v/>
      </c>
      <c r="Y195" s="90" t="str">
        <f t="shared" si="10"/>
        <v/>
      </c>
      <c r="Z195" s="91" t="str">
        <f t="shared" si="11"/>
        <v/>
      </c>
      <c r="AA195" s="92" t="str">
        <f t="shared" si="12"/>
        <v/>
      </c>
      <c r="AB195" s="93" t="str">
        <f t="shared" si="13"/>
        <v/>
      </c>
      <c r="AC195" s="93" t="str">
        <f t="shared" si="14"/>
        <v/>
      </c>
      <c r="AD195" s="94" t="str">
        <f t="shared" si="15"/>
        <v/>
      </c>
      <c r="AE195" s="95">
        <f t="shared" si="16"/>
        <v>0</v>
      </c>
      <c r="AF195" s="96">
        <f t="shared" si="17"/>
        <v>0</v>
      </c>
      <c r="AG195" s="84"/>
      <c r="AH195" s="86" t="str">
        <f t="shared" si="18"/>
        <v/>
      </c>
      <c r="AI195" s="79"/>
      <c r="AJ195" s="85"/>
      <c r="AK195" s="79"/>
      <c r="AL195" s="79"/>
      <c r="AM195" s="86" t="str">
        <f t="shared" si="19"/>
        <v/>
      </c>
      <c r="AN195" s="97"/>
      <c r="AO195" s="88"/>
      <c r="AP195" s="98" t="str">
        <f t="shared" si="20"/>
        <v/>
      </c>
      <c r="AQ195" s="90" t="str">
        <f t="shared" si="21"/>
        <v/>
      </c>
      <c r="AR195" s="91" t="str">
        <f t="shared" si="22"/>
        <v/>
      </c>
      <c r="AS195" s="92" t="str">
        <f t="shared" si="23"/>
        <v/>
      </c>
      <c r="AT195" s="93" t="str">
        <f t="shared" si="24"/>
        <v/>
      </c>
      <c r="AU195" s="93" t="str">
        <f t="shared" si="25"/>
        <v/>
      </c>
      <c r="AV195" s="279" t="str">
        <f t="shared" si="26"/>
        <v/>
      </c>
      <c r="AW195" s="94" t="str">
        <f t="shared" si="27"/>
        <v/>
      </c>
      <c r="AX195" s="99" t="str">
        <f>+IF(A195="","",IF(F195="",70,VLOOKUP(L195,Hoja2!A:D,4,0)))</f>
        <v/>
      </c>
    </row>
    <row r="196" spans="1:50" ht="14.25" customHeight="1">
      <c r="A196" s="79"/>
      <c r="B196" s="79"/>
      <c r="C196" s="80"/>
      <c r="D196" s="80"/>
      <c r="E196" s="79"/>
      <c r="F196" s="79"/>
      <c r="G196" s="82" t="str">
        <f t="shared" si="0"/>
        <v/>
      </c>
      <c r="H196" s="82">
        <f t="shared" si="1"/>
        <v>0</v>
      </c>
      <c r="I196" s="82">
        <f t="shared" si="2"/>
        <v>0</v>
      </c>
      <c r="J196" s="82">
        <f t="shared" si="3"/>
        <v>0</v>
      </c>
      <c r="K196" s="82" t="str">
        <f t="shared" si="4"/>
        <v/>
      </c>
      <c r="L196" s="85"/>
      <c r="M196" s="84"/>
      <c r="N196" s="85"/>
      <c r="O196" s="79"/>
      <c r="P196" s="85"/>
      <c r="Q196" s="79"/>
      <c r="R196" s="86" t="str">
        <f t="shared" si="5"/>
        <v/>
      </c>
      <c r="S196" s="87"/>
      <c r="T196" s="88"/>
      <c r="U196" s="278" t="str">
        <f t="shared" si="6"/>
        <v/>
      </c>
      <c r="V196" s="278" t="str">
        <f t="shared" si="7"/>
        <v/>
      </c>
      <c r="W196" s="278" t="e">
        <f t="shared" si="8"/>
        <v>#VALUE!</v>
      </c>
      <c r="X196" s="223" t="str">
        <f t="shared" si="9"/>
        <v/>
      </c>
      <c r="Y196" s="90" t="str">
        <f t="shared" si="10"/>
        <v/>
      </c>
      <c r="Z196" s="91" t="str">
        <f t="shared" si="11"/>
        <v/>
      </c>
      <c r="AA196" s="92" t="str">
        <f t="shared" si="12"/>
        <v/>
      </c>
      <c r="AB196" s="93" t="str">
        <f t="shared" si="13"/>
        <v/>
      </c>
      <c r="AC196" s="93" t="str">
        <f t="shared" si="14"/>
        <v/>
      </c>
      <c r="AD196" s="94" t="str">
        <f t="shared" si="15"/>
        <v/>
      </c>
      <c r="AE196" s="95">
        <f t="shared" si="16"/>
        <v>0</v>
      </c>
      <c r="AF196" s="96">
        <f t="shared" si="17"/>
        <v>0</v>
      </c>
      <c r="AG196" s="84"/>
      <c r="AH196" s="86" t="str">
        <f t="shared" si="18"/>
        <v/>
      </c>
      <c r="AI196" s="79"/>
      <c r="AJ196" s="85"/>
      <c r="AK196" s="79"/>
      <c r="AL196" s="79"/>
      <c r="AM196" s="86" t="str">
        <f t="shared" si="19"/>
        <v/>
      </c>
      <c r="AN196" s="97"/>
      <c r="AO196" s="88"/>
      <c r="AP196" s="98" t="str">
        <f t="shared" si="20"/>
        <v/>
      </c>
      <c r="AQ196" s="90" t="str">
        <f t="shared" si="21"/>
        <v/>
      </c>
      <c r="AR196" s="91" t="str">
        <f t="shared" si="22"/>
        <v/>
      </c>
      <c r="AS196" s="92" t="str">
        <f t="shared" si="23"/>
        <v/>
      </c>
      <c r="AT196" s="93" t="str">
        <f t="shared" si="24"/>
        <v/>
      </c>
      <c r="AU196" s="93" t="str">
        <f t="shared" si="25"/>
        <v/>
      </c>
      <c r="AV196" s="279" t="str">
        <f t="shared" si="26"/>
        <v/>
      </c>
      <c r="AW196" s="94" t="str">
        <f t="shared" si="27"/>
        <v/>
      </c>
      <c r="AX196" s="99" t="str">
        <f>+IF(A196="","",IF(F196="",70,VLOOKUP(L196,Hoja2!A:D,4,0)))</f>
        <v/>
      </c>
    </row>
    <row r="197" spans="1:50" ht="14.25" customHeight="1">
      <c r="A197" s="79"/>
      <c r="B197" s="79"/>
      <c r="C197" s="80"/>
      <c r="D197" s="80"/>
      <c r="E197" s="79"/>
      <c r="F197" s="79"/>
      <c r="G197" s="82" t="str">
        <f t="shared" si="0"/>
        <v/>
      </c>
      <c r="H197" s="82">
        <f t="shared" si="1"/>
        <v>0</v>
      </c>
      <c r="I197" s="82">
        <f t="shared" si="2"/>
        <v>0</v>
      </c>
      <c r="J197" s="82">
        <f t="shared" si="3"/>
        <v>0</v>
      </c>
      <c r="K197" s="82" t="str">
        <f t="shared" si="4"/>
        <v/>
      </c>
      <c r="L197" s="85"/>
      <c r="M197" s="84"/>
      <c r="N197" s="85"/>
      <c r="O197" s="79"/>
      <c r="P197" s="85"/>
      <c r="Q197" s="79"/>
      <c r="R197" s="86" t="str">
        <f t="shared" si="5"/>
        <v/>
      </c>
      <c r="S197" s="87"/>
      <c r="T197" s="88"/>
      <c r="U197" s="278" t="str">
        <f t="shared" si="6"/>
        <v/>
      </c>
      <c r="V197" s="278" t="str">
        <f t="shared" si="7"/>
        <v/>
      </c>
      <c r="W197" s="278" t="e">
        <f t="shared" si="8"/>
        <v>#VALUE!</v>
      </c>
      <c r="X197" s="223" t="str">
        <f t="shared" si="9"/>
        <v/>
      </c>
      <c r="Y197" s="90" t="str">
        <f t="shared" si="10"/>
        <v/>
      </c>
      <c r="Z197" s="91" t="str">
        <f t="shared" si="11"/>
        <v/>
      </c>
      <c r="AA197" s="92" t="str">
        <f t="shared" si="12"/>
        <v/>
      </c>
      <c r="AB197" s="93" t="str">
        <f t="shared" si="13"/>
        <v/>
      </c>
      <c r="AC197" s="93" t="str">
        <f t="shared" si="14"/>
        <v/>
      </c>
      <c r="AD197" s="94" t="str">
        <f t="shared" si="15"/>
        <v/>
      </c>
      <c r="AE197" s="95">
        <f t="shared" si="16"/>
        <v>0</v>
      </c>
      <c r="AF197" s="96">
        <f t="shared" si="17"/>
        <v>0</v>
      </c>
      <c r="AG197" s="84"/>
      <c r="AH197" s="86" t="str">
        <f t="shared" si="18"/>
        <v/>
      </c>
      <c r="AI197" s="79"/>
      <c r="AJ197" s="85"/>
      <c r="AK197" s="79"/>
      <c r="AL197" s="79"/>
      <c r="AM197" s="86" t="str">
        <f t="shared" si="19"/>
        <v/>
      </c>
      <c r="AN197" s="97"/>
      <c r="AO197" s="88"/>
      <c r="AP197" s="98" t="str">
        <f t="shared" si="20"/>
        <v/>
      </c>
      <c r="AQ197" s="90" t="str">
        <f t="shared" si="21"/>
        <v/>
      </c>
      <c r="AR197" s="91" t="str">
        <f t="shared" si="22"/>
        <v/>
      </c>
      <c r="AS197" s="92" t="str">
        <f t="shared" si="23"/>
        <v/>
      </c>
      <c r="AT197" s="93" t="str">
        <f t="shared" si="24"/>
        <v/>
      </c>
      <c r="AU197" s="93" t="str">
        <f t="shared" si="25"/>
        <v/>
      </c>
      <c r="AV197" s="279" t="str">
        <f t="shared" si="26"/>
        <v/>
      </c>
      <c r="AW197" s="94" t="str">
        <f t="shared" si="27"/>
        <v/>
      </c>
      <c r="AX197" s="99" t="str">
        <f>+IF(A197="","",IF(F197="",70,VLOOKUP(L197,Hoja2!A:D,4,0)))</f>
        <v/>
      </c>
    </row>
    <row r="198" spans="1:50" ht="14.25" customHeight="1">
      <c r="A198" s="79"/>
      <c r="B198" s="79"/>
      <c r="C198" s="80"/>
      <c r="D198" s="80"/>
      <c r="E198" s="79"/>
      <c r="F198" s="79"/>
      <c r="G198" s="82" t="str">
        <f t="shared" si="0"/>
        <v/>
      </c>
      <c r="H198" s="82">
        <f t="shared" si="1"/>
        <v>0</v>
      </c>
      <c r="I198" s="82">
        <f t="shared" si="2"/>
        <v>0</v>
      </c>
      <c r="J198" s="82">
        <f t="shared" si="3"/>
        <v>0</v>
      </c>
      <c r="K198" s="82" t="str">
        <f t="shared" si="4"/>
        <v/>
      </c>
      <c r="L198" s="85"/>
      <c r="M198" s="84"/>
      <c r="N198" s="85"/>
      <c r="O198" s="79"/>
      <c r="P198" s="85"/>
      <c r="Q198" s="79"/>
      <c r="R198" s="86" t="str">
        <f t="shared" si="5"/>
        <v/>
      </c>
      <c r="S198" s="87"/>
      <c r="T198" s="88"/>
      <c r="U198" s="278" t="str">
        <f t="shared" si="6"/>
        <v/>
      </c>
      <c r="V198" s="278" t="str">
        <f t="shared" si="7"/>
        <v/>
      </c>
      <c r="W198" s="278" t="e">
        <f t="shared" si="8"/>
        <v>#VALUE!</v>
      </c>
      <c r="X198" s="223" t="str">
        <f t="shared" si="9"/>
        <v/>
      </c>
      <c r="Y198" s="90" t="str">
        <f t="shared" si="10"/>
        <v/>
      </c>
      <c r="Z198" s="91" t="str">
        <f t="shared" si="11"/>
        <v/>
      </c>
      <c r="AA198" s="92" t="str">
        <f t="shared" si="12"/>
        <v/>
      </c>
      <c r="AB198" s="93" t="str">
        <f t="shared" si="13"/>
        <v/>
      </c>
      <c r="AC198" s="93" t="str">
        <f t="shared" si="14"/>
        <v/>
      </c>
      <c r="AD198" s="94" t="str">
        <f t="shared" si="15"/>
        <v/>
      </c>
      <c r="AE198" s="95">
        <f t="shared" si="16"/>
        <v>0</v>
      </c>
      <c r="AF198" s="96">
        <f t="shared" si="17"/>
        <v>0</v>
      </c>
      <c r="AG198" s="84"/>
      <c r="AH198" s="86" t="str">
        <f t="shared" si="18"/>
        <v/>
      </c>
      <c r="AI198" s="79"/>
      <c r="AJ198" s="85"/>
      <c r="AK198" s="79"/>
      <c r="AL198" s="79"/>
      <c r="AM198" s="86" t="str">
        <f t="shared" si="19"/>
        <v/>
      </c>
      <c r="AN198" s="97"/>
      <c r="AO198" s="88"/>
      <c r="AP198" s="98" t="str">
        <f t="shared" si="20"/>
        <v/>
      </c>
      <c r="AQ198" s="90" t="str">
        <f t="shared" si="21"/>
        <v/>
      </c>
      <c r="AR198" s="91" t="str">
        <f t="shared" si="22"/>
        <v/>
      </c>
      <c r="AS198" s="92" t="str">
        <f t="shared" si="23"/>
        <v/>
      </c>
      <c r="AT198" s="93" t="str">
        <f t="shared" si="24"/>
        <v/>
      </c>
      <c r="AU198" s="93" t="str">
        <f t="shared" si="25"/>
        <v/>
      </c>
      <c r="AV198" s="279" t="str">
        <f t="shared" si="26"/>
        <v/>
      </c>
      <c r="AW198" s="94" t="str">
        <f t="shared" si="27"/>
        <v/>
      </c>
      <c r="AX198" s="99" t="str">
        <f>+IF(A198="","",IF(F198="",70,VLOOKUP(L198,Hoja2!A:D,4,0)))</f>
        <v/>
      </c>
    </row>
    <row r="199" spans="1:50" ht="14.25" customHeight="1">
      <c r="A199" s="79"/>
      <c r="B199" s="79"/>
      <c r="C199" s="80"/>
      <c r="D199" s="80"/>
      <c r="E199" s="79"/>
      <c r="F199" s="79"/>
      <c r="G199" s="82" t="str">
        <f t="shared" si="0"/>
        <v/>
      </c>
      <c r="H199" s="82">
        <f t="shared" si="1"/>
        <v>0</v>
      </c>
      <c r="I199" s="82">
        <f t="shared" si="2"/>
        <v>0</v>
      </c>
      <c r="J199" s="82">
        <f t="shared" si="3"/>
        <v>0</v>
      </c>
      <c r="K199" s="82" t="str">
        <f t="shared" si="4"/>
        <v/>
      </c>
      <c r="L199" s="85"/>
      <c r="M199" s="84"/>
      <c r="N199" s="85"/>
      <c r="O199" s="79"/>
      <c r="P199" s="85"/>
      <c r="Q199" s="79"/>
      <c r="R199" s="86" t="str">
        <f t="shared" si="5"/>
        <v/>
      </c>
      <c r="S199" s="87"/>
      <c r="T199" s="88"/>
      <c r="U199" s="278" t="str">
        <f t="shared" si="6"/>
        <v/>
      </c>
      <c r="V199" s="278" t="str">
        <f t="shared" si="7"/>
        <v/>
      </c>
      <c r="W199" s="278" t="e">
        <f t="shared" si="8"/>
        <v>#VALUE!</v>
      </c>
      <c r="X199" s="223" t="str">
        <f t="shared" si="9"/>
        <v/>
      </c>
      <c r="Y199" s="90" t="str">
        <f t="shared" si="10"/>
        <v/>
      </c>
      <c r="Z199" s="91" t="str">
        <f t="shared" si="11"/>
        <v/>
      </c>
      <c r="AA199" s="92" t="str">
        <f t="shared" si="12"/>
        <v/>
      </c>
      <c r="AB199" s="93" t="str">
        <f t="shared" si="13"/>
        <v/>
      </c>
      <c r="AC199" s="93" t="str">
        <f t="shared" si="14"/>
        <v/>
      </c>
      <c r="AD199" s="94" t="str">
        <f t="shared" si="15"/>
        <v/>
      </c>
      <c r="AE199" s="95">
        <f t="shared" si="16"/>
        <v>0</v>
      </c>
      <c r="AF199" s="96">
        <f t="shared" si="17"/>
        <v>0</v>
      </c>
      <c r="AG199" s="84"/>
      <c r="AH199" s="86" t="str">
        <f t="shared" si="18"/>
        <v/>
      </c>
      <c r="AI199" s="79"/>
      <c r="AJ199" s="85"/>
      <c r="AK199" s="79"/>
      <c r="AL199" s="79"/>
      <c r="AM199" s="86" t="str">
        <f t="shared" si="19"/>
        <v/>
      </c>
      <c r="AN199" s="97"/>
      <c r="AO199" s="88"/>
      <c r="AP199" s="98" t="str">
        <f t="shared" si="20"/>
        <v/>
      </c>
      <c r="AQ199" s="90" t="str">
        <f t="shared" si="21"/>
        <v/>
      </c>
      <c r="AR199" s="91" t="str">
        <f t="shared" si="22"/>
        <v/>
      </c>
      <c r="AS199" s="92" t="str">
        <f t="shared" si="23"/>
        <v/>
      </c>
      <c r="AT199" s="93" t="str">
        <f t="shared" si="24"/>
        <v/>
      </c>
      <c r="AU199" s="93" t="str">
        <f t="shared" si="25"/>
        <v/>
      </c>
      <c r="AV199" s="279" t="str">
        <f t="shared" si="26"/>
        <v/>
      </c>
      <c r="AW199" s="94" t="str">
        <f t="shared" si="27"/>
        <v/>
      </c>
      <c r="AX199" s="99" t="str">
        <f>+IF(A199="","",IF(F199="",70,VLOOKUP(L199,Hoja2!A:D,4,0)))</f>
        <v/>
      </c>
    </row>
    <row r="200" spans="1:50" ht="14.25" customHeight="1">
      <c r="A200" s="79"/>
      <c r="B200" s="79"/>
      <c r="C200" s="80"/>
      <c r="D200" s="80"/>
      <c r="E200" s="79"/>
      <c r="F200" s="79"/>
      <c r="G200" s="82" t="str">
        <f t="shared" si="0"/>
        <v/>
      </c>
      <c r="H200" s="82">
        <f t="shared" si="1"/>
        <v>0</v>
      </c>
      <c r="I200" s="82">
        <f t="shared" si="2"/>
        <v>0</v>
      </c>
      <c r="J200" s="82">
        <f t="shared" si="3"/>
        <v>0</v>
      </c>
      <c r="K200" s="82" t="str">
        <f t="shared" si="4"/>
        <v/>
      </c>
      <c r="L200" s="85"/>
      <c r="M200" s="84"/>
      <c r="N200" s="85"/>
      <c r="O200" s="79"/>
      <c r="P200" s="85"/>
      <c r="Q200" s="79"/>
      <c r="R200" s="86" t="str">
        <f t="shared" si="5"/>
        <v/>
      </c>
      <c r="S200" s="87"/>
      <c r="T200" s="88"/>
      <c r="U200" s="278" t="str">
        <f t="shared" si="6"/>
        <v/>
      </c>
      <c r="V200" s="278" t="str">
        <f t="shared" si="7"/>
        <v/>
      </c>
      <c r="W200" s="278" t="e">
        <f t="shared" si="8"/>
        <v>#VALUE!</v>
      </c>
      <c r="X200" s="223" t="str">
        <f t="shared" si="9"/>
        <v/>
      </c>
      <c r="Y200" s="90" t="str">
        <f t="shared" si="10"/>
        <v/>
      </c>
      <c r="Z200" s="91" t="str">
        <f t="shared" si="11"/>
        <v/>
      </c>
      <c r="AA200" s="92" t="str">
        <f t="shared" si="12"/>
        <v/>
      </c>
      <c r="AB200" s="93" t="str">
        <f t="shared" si="13"/>
        <v/>
      </c>
      <c r="AC200" s="93" t="str">
        <f t="shared" si="14"/>
        <v/>
      </c>
      <c r="AD200" s="94" t="str">
        <f t="shared" si="15"/>
        <v/>
      </c>
      <c r="AE200" s="95">
        <f t="shared" si="16"/>
        <v>0</v>
      </c>
      <c r="AF200" s="96">
        <f t="shared" si="17"/>
        <v>0</v>
      </c>
      <c r="AG200" s="84"/>
      <c r="AH200" s="86" t="str">
        <f t="shared" si="18"/>
        <v/>
      </c>
      <c r="AI200" s="79"/>
      <c r="AJ200" s="85"/>
      <c r="AK200" s="79"/>
      <c r="AL200" s="79"/>
      <c r="AM200" s="86" t="str">
        <f t="shared" si="19"/>
        <v/>
      </c>
      <c r="AN200" s="97"/>
      <c r="AO200" s="88"/>
      <c r="AP200" s="98" t="str">
        <f t="shared" si="20"/>
        <v/>
      </c>
      <c r="AQ200" s="90" t="str">
        <f t="shared" si="21"/>
        <v/>
      </c>
      <c r="AR200" s="91" t="str">
        <f t="shared" si="22"/>
        <v/>
      </c>
      <c r="AS200" s="92" t="str">
        <f t="shared" si="23"/>
        <v/>
      </c>
      <c r="AT200" s="93" t="str">
        <f t="shared" si="24"/>
        <v/>
      </c>
      <c r="AU200" s="93" t="str">
        <f t="shared" si="25"/>
        <v/>
      </c>
      <c r="AV200" s="279" t="str">
        <f t="shared" si="26"/>
        <v/>
      </c>
      <c r="AW200" s="94" t="str">
        <f t="shared" si="27"/>
        <v/>
      </c>
      <c r="AX200" s="99" t="str">
        <f>+IF(A200="","",IF(F200="",70,VLOOKUP(L200,Hoja2!A:D,4,0)))</f>
        <v/>
      </c>
    </row>
    <row r="201" spans="1:50" ht="14.25" customHeight="1">
      <c r="A201" s="79"/>
      <c r="B201" s="79"/>
      <c r="C201" s="80"/>
      <c r="D201" s="80"/>
      <c r="E201" s="79"/>
      <c r="F201" s="79"/>
      <c r="G201" s="82" t="str">
        <f t="shared" si="0"/>
        <v/>
      </c>
      <c r="H201" s="82">
        <f t="shared" si="1"/>
        <v>0</v>
      </c>
      <c r="I201" s="82">
        <f t="shared" si="2"/>
        <v>0</v>
      </c>
      <c r="J201" s="82">
        <f t="shared" si="3"/>
        <v>0</v>
      </c>
      <c r="K201" s="82" t="str">
        <f t="shared" si="4"/>
        <v/>
      </c>
      <c r="L201" s="85"/>
      <c r="M201" s="84"/>
      <c r="N201" s="85"/>
      <c r="O201" s="79"/>
      <c r="P201" s="85"/>
      <c r="Q201" s="79"/>
      <c r="R201" s="86" t="str">
        <f t="shared" si="5"/>
        <v/>
      </c>
      <c r="S201" s="87"/>
      <c r="T201" s="88"/>
      <c r="U201" s="278" t="str">
        <f t="shared" si="6"/>
        <v/>
      </c>
      <c r="V201" s="278" t="str">
        <f t="shared" si="7"/>
        <v/>
      </c>
      <c r="W201" s="278" t="e">
        <f t="shared" si="8"/>
        <v>#VALUE!</v>
      </c>
      <c r="X201" s="223" t="str">
        <f t="shared" si="9"/>
        <v/>
      </c>
      <c r="Y201" s="90" t="str">
        <f t="shared" si="10"/>
        <v/>
      </c>
      <c r="Z201" s="91" t="str">
        <f t="shared" si="11"/>
        <v/>
      </c>
      <c r="AA201" s="92" t="str">
        <f t="shared" si="12"/>
        <v/>
      </c>
      <c r="AB201" s="93" t="str">
        <f t="shared" si="13"/>
        <v/>
      </c>
      <c r="AC201" s="93" t="str">
        <f t="shared" si="14"/>
        <v/>
      </c>
      <c r="AD201" s="94" t="str">
        <f t="shared" si="15"/>
        <v/>
      </c>
      <c r="AE201" s="95">
        <f t="shared" si="16"/>
        <v>0</v>
      </c>
      <c r="AF201" s="96">
        <f t="shared" si="17"/>
        <v>0</v>
      </c>
      <c r="AG201" s="84"/>
      <c r="AH201" s="86" t="str">
        <f t="shared" si="18"/>
        <v/>
      </c>
      <c r="AI201" s="79"/>
      <c r="AJ201" s="85"/>
      <c r="AK201" s="79"/>
      <c r="AL201" s="79"/>
      <c r="AM201" s="86" t="str">
        <f t="shared" si="19"/>
        <v/>
      </c>
      <c r="AN201" s="97"/>
      <c r="AO201" s="88"/>
      <c r="AP201" s="98" t="str">
        <f t="shared" si="20"/>
        <v/>
      </c>
      <c r="AQ201" s="90" t="str">
        <f t="shared" si="21"/>
        <v/>
      </c>
      <c r="AR201" s="91" t="str">
        <f t="shared" si="22"/>
        <v/>
      </c>
      <c r="AS201" s="92" t="str">
        <f t="shared" si="23"/>
        <v/>
      </c>
      <c r="AT201" s="93" t="str">
        <f t="shared" si="24"/>
        <v/>
      </c>
      <c r="AU201" s="93" t="str">
        <f t="shared" si="25"/>
        <v/>
      </c>
      <c r="AV201" s="279" t="str">
        <f t="shared" si="26"/>
        <v/>
      </c>
      <c r="AW201" s="94" t="str">
        <f t="shared" si="27"/>
        <v/>
      </c>
      <c r="AX201" s="99" t="str">
        <f>+IF(A201="","",IF(F201="",70,VLOOKUP(L201,Hoja2!A:D,4,0)))</f>
        <v/>
      </c>
    </row>
    <row r="202" spans="1:50" ht="14.25" customHeight="1">
      <c r="A202" s="79"/>
      <c r="B202" s="79"/>
      <c r="C202" s="80"/>
      <c r="D202" s="80"/>
      <c r="E202" s="79"/>
      <c r="F202" s="79"/>
      <c r="G202" s="82" t="str">
        <f t="shared" si="0"/>
        <v/>
      </c>
      <c r="H202" s="82">
        <f t="shared" si="1"/>
        <v>0</v>
      </c>
      <c r="I202" s="82">
        <f t="shared" si="2"/>
        <v>0</v>
      </c>
      <c r="J202" s="82">
        <f t="shared" si="3"/>
        <v>0</v>
      </c>
      <c r="K202" s="82" t="str">
        <f t="shared" si="4"/>
        <v/>
      </c>
      <c r="L202" s="85"/>
      <c r="M202" s="84"/>
      <c r="N202" s="85"/>
      <c r="O202" s="79"/>
      <c r="P202" s="85"/>
      <c r="Q202" s="79"/>
      <c r="R202" s="86" t="str">
        <f t="shared" si="5"/>
        <v/>
      </c>
      <c r="S202" s="87"/>
      <c r="T202" s="88"/>
      <c r="U202" s="278" t="str">
        <f t="shared" si="6"/>
        <v/>
      </c>
      <c r="V202" s="278" t="str">
        <f t="shared" si="7"/>
        <v/>
      </c>
      <c r="W202" s="278" t="e">
        <f t="shared" si="8"/>
        <v>#VALUE!</v>
      </c>
      <c r="X202" s="223" t="str">
        <f t="shared" si="9"/>
        <v/>
      </c>
      <c r="Y202" s="90" t="str">
        <f t="shared" si="10"/>
        <v/>
      </c>
      <c r="Z202" s="91" t="str">
        <f t="shared" si="11"/>
        <v/>
      </c>
      <c r="AA202" s="92" t="str">
        <f t="shared" si="12"/>
        <v/>
      </c>
      <c r="AB202" s="93" t="str">
        <f t="shared" si="13"/>
        <v/>
      </c>
      <c r="AC202" s="93" t="str">
        <f t="shared" si="14"/>
        <v/>
      </c>
      <c r="AD202" s="94" t="str">
        <f t="shared" si="15"/>
        <v/>
      </c>
      <c r="AE202" s="95">
        <f t="shared" si="16"/>
        <v>0</v>
      </c>
      <c r="AF202" s="96">
        <f t="shared" si="17"/>
        <v>0</v>
      </c>
      <c r="AG202" s="84"/>
      <c r="AH202" s="86" t="str">
        <f t="shared" si="18"/>
        <v/>
      </c>
      <c r="AI202" s="79"/>
      <c r="AJ202" s="85"/>
      <c r="AK202" s="79"/>
      <c r="AL202" s="79"/>
      <c r="AM202" s="86" t="str">
        <f t="shared" si="19"/>
        <v/>
      </c>
      <c r="AN202" s="97"/>
      <c r="AO202" s="88"/>
      <c r="AP202" s="98" t="str">
        <f t="shared" si="20"/>
        <v/>
      </c>
      <c r="AQ202" s="90" t="str">
        <f t="shared" si="21"/>
        <v/>
      </c>
      <c r="AR202" s="91" t="str">
        <f t="shared" si="22"/>
        <v/>
      </c>
      <c r="AS202" s="92" t="str">
        <f t="shared" si="23"/>
        <v/>
      </c>
      <c r="AT202" s="93" t="str">
        <f t="shared" si="24"/>
        <v/>
      </c>
      <c r="AU202" s="93" t="str">
        <f t="shared" si="25"/>
        <v/>
      </c>
      <c r="AV202" s="279" t="str">
        <f t="shared" si="26"/>
        <v/>
      </c>
      <c r="AW202" s="94" t="str">
        <f t="shared" si="27"/>
        <v/>
      </c>
      <c r="AX202" s="99" t="str">
        <f>+IF(A202="","",IF(F202="",70,VLOOKUP(L202,Hoja2!A:D,4,0)))</f>
        <v/>
      </c>
    </row>
    <row r="203" spans="1:50" ht="14.25" customHeight="1">
      <c r="A203" s="79"/>
      <c r="B203" s="79"/>
      <c r="C203" s="80"/>
      <c r="D203" s="80"/>
      <c r="E203" s="79"/>
      <c r="F203" s="79"/>
      <c r="G203" s="82" t="str">
        <f t="shared" si="0"/>
        <v/>
      </c>
      <c r="H203" s="82">
        <f t="shared" si="1"/>
        <v>0</v>
      </c>
      <c r="I203" s="82">
        <f t="shared" si="2"/>
        <v>0</v>
      </c>
      <c r="J203" s="82">
        <f t="shared" si="3"/>
        <v>0</v>
      </c>
      <c r="K203" s="82" t="str">
        <f t="shared" si="4"/>
        <v/>
      </c>
      <c r="L203" s="85"/>
      <c r="M203" s="84"/>
      <c r="N203" s="85"/>
      <c r="O203" s="79"/>
      <c r="P203" s="85"/>
      <c r="Q203" s="79"/>
      <c r="R203" s="86" t="str">
        <f t="shared" si="5"/>
        <v/>
      </c>
      <c r="S203" s="87"/>
      <c r="T203" s="88"/>
      <c r="U203" s="278" t="str">
        <f t="shared" si="6"/>
        <v/>
      </c>
      <c r="V203" s="278" t="str">
        <f t="shared" si="7"/>
        <v/>
      </c>
      <c r="W203" s="278" t="e">
        <f t="shared" si="8"/>
        <v>#VALUE!</v>
      </c>
      <c r="X203" s="223" t="str">
        <f t="shared" si="9"/>
        <v/>
      </c>
      <c r="Y203" s="90" t="str">
        <f t="shared" si="10"/>
        <v/>
      </c>
      <c r="Z203" s="91" t="str">
        <f t="shared" si="11"/>
        <v/>
      </c>
      <c r="AA203" s="92" t="str">
        <f t="shared" si="12"/>
        <v/>
      </c>
      <c r="AB203" s="93" t="str">
        <f t="shared" si="13"/>
        <v/>
      </c>
      <c r="AC203" s="93" t="str">
        <f t="shared" si="14"/>
        <v/>
      </c>
      <c r="AD203" s="94" t="str">
        <f t="shared" si="15"/>
        <v/>
      </c>
      <c r="AE203" s="95">
        <f t="shared" si="16"/>
        <v>0</v>
      </c>
      <c r="AF203" s="96">
        <f t="shared" si="17"/>
        <v>0</v>
      </c>
      <c r="AG203" s="84"/>
      <c r="AH203" s="86" t="str">
        <f t="shared" si="18"/>
        <v/>
      </c>
      <c r="AI203" s="79"/>
      <c r="AJ203" s="85"/>
      <c r="AK203" s="79"/>
      <c r="AL203" s="79"/>
      <c r="AM203" s="86" t="str">
        <f t="shared" si="19"/>
        <v/>
      </c>
      <c r="AN203" s="97"/>
      <c r="AO203" s="88"/>
      <c r="AP203" s="98" t="str">
        <f t="shared" si="20"/>
        <v/>
      </c>
      <c r="AQ203" s="90" t="str">
        <f t="shared" si="21"/>
        <v/>
      </c>
      <c r="AR203" s="91" t="str">
        <f t="shared" si="22"/>
        <v/>
      </c>
      <c r="AS203" s="92" t="str">
        <f t="shared" si="23"/>
        <v/>
      </c>
      <c r="AT203" s="93" t="str">
        <f t="shared" si="24"/>
        <v/>
      </c>
      <c r="AU203" s="93" t="str">
        <f t="shared" si="25"/>
        <v/>
      </c>
      <c r="AV203" s="279" t="str">
        <f t="shared" si="26"/>
        <v/>
      </c>
      <c r="AW203" s="94" t="str">
        <f t="shared" si="27"/>
        <v/>
      </c>
      <c r="AX203" s="99" t="str">
        <f>+IF(A203="","",IF(F203="",70,VLOOKUP(L203,Hoja2!A:D,4,0)))</f>
        <v/>
      </c>
    </row>
    <row r="204" spans="1:50" ht="14.25" customHeight="1">
      <c r="A204" s="79"/>
      <c r="B204" s="79"/>
      <c r="C204" s="80"/>
      <c r="D204" s="80"/>
      <c r="E204" s="79"/>
      <c r="F204" s="79"/>
      <c r="G204" s="82" t="str">
        <f t="shared" si="0"/>
        <v/>
      </c>
      <c r="H204" s="82">
        <f t="shared" si="1"/>
        <v>0</v>
      </c>
      <c r="I204" s="82">
        <f t="shared" si="2"/>
        <v>0</v>
      </c>
      <c r="J204" s="82">
        <f t="shared" si="3"/>
        <v>0</v>
      </c>
      <c r="K204" s="82" t="str">
        <f t="shared" si="4"/>
        <v/>
      </c>
      <c r="L204" s="85"/>
      <c r="M204" s="84"/>
      <c r="N204" s="85"/>
      <c r="O204" s="79"/>
      <c r="P204" s="85"/>
      <c r="Q204" s="79"/>
      <c r="R204" s="86" t="str">
        <f t="shared" si="5"/>
        <v/>
      </c>
      <c r="S204" s="87"/>
      <c r="T204" s="88"/>
      <c r="U204" s="278" t="str">
        <f t="shared" si="6"/>
        <v/>
      </c>
      <c r="V204" s="278" t="str">
        <f t="shared" si="7"/>
        <v/>
      </c>
      <c r="W204" s="278" t="e">
        <f t="shared" si="8"/>
        <v>#VALUE!</v>
      </c>
      <c r="X204" s="223" t="str">
        <f t="shared" si="9"/>
        <v/>
      </c>
      <c r="Y204" s="90" t="str">
        <f t="shared" si="10"/>
        <v/>
      </c>
      <c r="Z204" s="91" t="str">
        <f t="shared" si="11"/>
        <v/>
      </c>
      <c r="AA204" s="92" t="str">
        <f t="shared" si="12"/>
        <v/>
      </c>
      <c r="AB204" s="93" t="str">
        <f t="shared" si="13"/>
        <v/>
      </c>
      <c r="AC204" s="93" t="str">
        <f t="shared" si="14"/>
        <v/>
      </c>
      <c r="AD204" s="94" t="str">
        <f t="shared" si="15"/>
        <v/>
      </c>
      <c r="AE204" s="95">
        <f t="shared" si="16"/>
        <v>0</v>
      </c>
      <c r="AF204" s="96">
        <f t="shared" si="17"/>
        <v>0</v>
      </c>
      <c r="AG204" s="84"/>
      <c r="AH204" s="86" t="str">
        <f t="shared" si="18"/>
        <v/>
      </c>
      <c r="AI204" s="79"/>
      <c r="AJ204" s="85"/>
      <c r="AK204" s="79"/>
      <c r="AL204" s="79"/>
      <c r="AM204" s="86" t="str">
        <f t="shared" si="19"/>
        <v/>
      </c>
      <c r="AN204" s="97"/>
      <c r="AO204" s="88"/>
      <c r="AP204" s="98" t="str">
        <f t="shared" si="20"/>
        <v/>
      </c>
      <c r="AQ204" s="90" t="str">
        <f t="shared" si="21"/>
        <v/>
      </c>
      <c r="AR204" s="91" t="str">
        <f t="shared" si="22"/>
        <v/>
      </c>
      <c r="AS204" s="92" t="str">
        <f t="shared" si="23"/>
        <v/>
      </c>
      <c r="AT204" s="93" t="str">
        <f t="shared" si="24"/>
        <v/>
      </c>
      <c r="AU204" s="93" t="str">
        <f t="shared" si="25"/>
        <v/>
      </c>
      <c r="AV204" s="279" t="str">
        <f t="shared" si="26"/>
        <v/>
      </c>
      <c r="AW204" s="94" t="str">
        <f t="shared" si="27"/>
        <v/>
      </c>
      <c r="AX204" s="99" t="str">
        <f>+IF(A204="","",IF(F204="",70,VLOOKUP(L204,Hoja2!A:D,4,0)))</f>
        <v/>
      </c>
    </row>
    <row r="205" spans="1:50" ht="14.25" customHeight="1">
      <c r="A205" s="79"/>
      <c r="B205" s="79"/>
      <c r="C205" s="80"/>
      <c r="D205" s="80"/>
      <c r="E205" s="79"/>
      <c r="F205" s="79"/>
      <c r="G205" s="82" t="str">
        <f t="shared" si="0"/>
        <v/>
      </c>
      <c r="H205" s="82">
        <f t="shared" si="1"/>
        <v>0</v>
      </c>
      <c r="I205" s="82">
        <f t="shared" si="2"/>
        <v>0</v>
      </c>
      <c r="J205" s="82">
        <f t="shared" si="3"/>
        <v>0</v>
      </c>
      <c r="K205" s="82" t="str">
        <f t="shared" si="4"/>
        <v/>
      </c>
      <c r="L205" s="85"/>
      <c r="M205" s="84"/>
      <c r="N205" s="85"/>
      <c r="O205" s="79"/>
      <c r="P205" s="85"/>
      <c r="Q205" s="79"/>
      <c r="R205" s="86" t="str">
        <f t="shared" si="5"/>
        <v/>
      </c>
      <c r="S205" s="87"/>
      <c r="T205" s="88"/>
      <c r="U205" s="278" t="str">
        <f t="shared" si="6"/>
        <v/>
      </c>
      <c r="V205" s="278" t="str">
        <f t="shared" si="7"/>
        <v/>
      </c>
      <c r="W205" s="278" t="e">
        <f t="shared" si="8"/>
        <v>#VALUE!</v>
      </c>
      <c r="X205" s="223" t="str">
        <f t="shared" si="9"/>
        <v/>
      </c>
      <c r="Y205" s="90" t="str">
        <f t="shared" si="10"/>
        <v/>
      </c>
      <c r="Z205" s="91" t="str">
        <f t="shared" si="11"/>
        <v/>
      </c>
      <c r="AA205" s="92" t="str">
        <f t="shared" si="12"/>
        <v/>
      </c>
      <c r="AB205" s="93" t="str">
        <f t="shared" si="13"/>
        <v/>
      </c>
      <c r="AC205" s="93" t="str">
        <f t="shared" si="14"/>
        <v/>
      </c>
      <c r="AD205" s="94" t="str">
        <f t="shared" si="15"/>
        <v/>
      </c>
      <c r="AE205" s="95">
        <f t="shared" si="16"/>
        <v>0</v>
      </c>
      <c r="AF205" s="96">
        <f t="shared" si="17"/>
        <v>0</v>
      </c>
      <c r="AG205" s="84"/>
      <c r="AH205" s="86" t="str">
        <f t="shared" si="18"/>
        <v/>
      </c>
      <c r="AI205" s="79"/>
      <c r="AJ205" s="85"/>
      <c r="AK205" s="79"/>
      <c r="AL205" s="79"/>
      <c r="AM205" s="86" t="str">
        <f t="shared" si="19"/>
        <v/>
      </c>
      <c r="AN205" s="97"/>
      <c r="AO205" s="88"/>
      <c r="AP205" s="98" t="str">
        <f t="shared" si="20"/>
        <v/>
      </c>
      <c r="AQ205" s="90" t="str">
        <f t="shared" si="21"/>
        <v/>
      </c>
      <c r="AR205" s="91" t="str">
        <f t="shared" si="22"/>
        <v/>
      </c>
      <c r="AS205" s="92" t="str">
        <f t="shared" si="23"/>
        <v/>
      </c>
      <c r="AT205" s="93" t="str">
        <f t="shared" si="24"/>
        <v/>
      </c>
      <c r="AU205" s="93" t="str">
        <f t="shared" si="25"/>
        <v/>
      </c>
      <c r="AV205" s="279" t="str">
        <f t="shared" si="26"/>
        <v/>
      </c>
      <c r="AW205" s="94" t="str">
        <f t="shared" si="27"/>
        <v/>
      </c>
      <c r="AX205" s="99" t="str">
        <f>+IF(A205="","",IF(F205="",70,VLOOKUP(L205,Hoja2!A:D,4,0)))</f>
        <v/>
      </c>
    </row>
    <row r="206" spans="1:50" ht="14.25" customHeight="1">
      <c r="A206" s="79"/>
      <c r="B206" s="79"/>
      <c r="C206" s="80"/>
      <c r="D206" s="80"/>
      <c r="E206" s="79"/>
      <c r="F206" s="79"/>
      <c r="G206" s="82" t="str">
        <f t="shared" si="0"/>
        <v/>
      </c>
      <c r="H206" s="82">
        <f t="shared" si="1"/>
        <v>0</v>
      </c>
      <c r="I206" s="82">
        <f t="shared" si="2"/>
        <v>0</v>
      </c>
      <c r="J206" s="82">
        <f t="shared" si="3"/>
        <v>0</v>
      </c>
      <c r="K206" s="82" t="str">
        <f t="shared" si="4"/>
        <v/>
      </c>
      <c r="L206" s="85"/>
      <c r="M206" s="84"/>
      <c r="N206" s="85"/>
      <c r="O206" s="79"/>
      <c r="P206" s="85"/>
      <c r="Q206" s="79"/>
      <c r="R206" s="86" t="str">
        <f t="shared" si="5"/>
        <v/>
      </c>
      <c r="S206" s="87"/>
      <c r="T206" s="88"/>
      <c r="U206" s="278" t="str">
        <f t="shared" si="6"/>
        <v/>
      </c>
      <c r="V206" s="278" t="str">
        <f t="shared" si="7"/>
        <v/>
      </c>
      <c r="W206" s="278" t="e">
        <f t="shared" si="8"/>
        <v>#VALUE!</v>
      </c>
      <c r="X206" s="223" t="str">
        <f t="shared" si="9"/>
        <v/>
      </c>
      <c r="Y206" s="90" t="str">
        <f t="shared" si="10"/>
        <v/>
      </c>
      <c r="Z206" s="91" t="str">
        <f t="shared" si="11"/>
        <v/>
      </c>
      <c r="AA206" s="92" t="str">
        <f t="shared" si="12"/>
        <v/>
      </c>
      <c r="AB206" s="93" t="str">
        <f t="shared" si="13"/>
        <v/>
      </c>
      <c r="AC206" s="93" t="str">
        <f t="shared" si="14"/>
        <v/>
      </c>
      <c r="AD206" s="94" t="str">
        <f t="shared" si="15"/>
        <v/>
      </c>
      <c r="AE206" s="95">
        <f t="shared" si="16"/>
        <v>0</v>
      </c>
      <c r="AF206" s="96">
        <f t="shared" si="17"/>
        <v>0</v>
      </c>
      <c r="AG206" s="84"/>
      <c r="AH206" s="86" t="str">
        <f t="shared" si="18"/>
        <v/>
      </c>
      <c r="AI206" s="79"/>
      <c r="AJ206" s="85"/>
      <c r="AK206" s="79"/>
      <c r="AL206" s="79"/>
      <c r="AM206" s="86" t="str">
        <f t="shared" si="19"/>
        <v/>
      </c>
      <c r="AN206" s="97"/>
      <c r="AO206" s="88"/>
      <c r="AP206" s="98" t="str">
        <f t="shared" si="20"/>
        <v/>
      </c>
      <c r="AQ206" s="90" t="str">
        <f t="shared" si="21"/>
        <v/>
      </c>
      <c r="AR206" s="91" t="str">
        <f t="shared" si="22"/>
        <v/>
      </c>
      <c r="AS206" s="92" t="str">
        <f t="shared" si="23"/>
        <v/>
      </c>
      <c r="AT206" s="93" t="str">
        <f t="shared" si="24"/>
        <v/>
      </c>
      <c r="AU206" s="93" t="str">
        <f t="shared" si="25"/>
        <v/>
      </c>
      <c r="AV206" s="279" t="str">
        <f t="shared" si="26"/>
        <v/>
      </c>
      <c r="AW206" s="94" t="str">
        <f t="shared" si="27"/>
        <v/>
      </c>
      <c r="AX206" s="99" t="str">
        <f>+IF(A206="","",IF(F206="",70,VLOOKUP(L206,Hoja2!A:D,4,0)))</f>
        <v/>
      </c>
    </row>
    <row r="207" spans="1:50" ht="14.25" customHeight="1">
      <c r="A207" s="79"/>
      <c r="B207" s="79"/>
      <c r="C207" s="80"/>
      <c r="D207" s="80"/>
      <c r="E207" s="79"/>
      <c r="F207" s="79"/>
      <c r="G207" s="82" t="str">
        <f t="shared" si="0"/>
        <v/>
      </c>
      <c r="H207" s="82">
        <f t="shared" si="1"/>
        <v>0</v>
      </c>
      <c r="I207" s="82">
        <f t="shared" si="2"/>
        <v>0</v>
      </c>
      <c r="J207" s="82">
        <f t="shared" si="3"/>
        <v>0</v>
      </c>
      <c r="K207" s="82" t="str">
        <f t="shared" si="4"/>
        <v/>
      </c>
      <c r="L207" s="85"/>
      <c r="M207" s="84"/>
      <c r="N207" s="85"/>
      <c r="O207" s="79"/>
      <c r="P207" s="85"/>
      <c r="Q207" s="79"/>
      <c r="R207" s="86" t="str">
        <f t="shared" si="5"/>
        <v/>
      </c>
      <c r="S207" s="87"/>
      <c r="T207" s="88"/>
      <c r="U207" s="278" t="str">
        <f t="shared" si="6"/>
        <v/>
      </c>
      <c r="V207" s="278" t="str">
        <f t="shared" si="7"/>
        <v/>
      </c>
      <c r="W207" s="278" t="e">
        <f t="shared" si="8"/>
        <v>#VALUE!</v>
      </c>
      <c r="X207" s="223" t="str">
        <f t="shared" si="9"/>
        <v/>
      </c>
      <c r="Y207" s="90" t="str">
        <f t="shared" si="10"/>
        <v/>
      </c>
      <c r="Z207" s="91" t="str">
        <f t="shared" si="11"/>
        <v/>
      </c>
      <c r="AA207" s="92" t="str">
        <f t="shared" si="12"/>
        <v/>
      </c>
      <c r="AB207" s="93" t="str">
        <f t="shared" si="13"/>
        <v/>
      </c>
      <c r="AC207" s="93" t="str">
        <f t="shared" si="14"/>
        <v/>
      </c>
      <c r="AD207" s="94" t="str">
        <f t="shared" si="15"/>
        <v/>
      </c>
      <c r="AE207" s="95">
        <f t="shared" si="16"/>
        <v>0</v>
      </c>
      <c r="AF207" s="96">
        <f t="shared" si="17"/>
        <v>0</v>
      </c>
      <c r="AG207" s="84"/>
      <c r="AH207" s="86" t="str">
        <f t="shared" si="18"/>
        <v/>
      </c>
      <c r="AI207" s="79"/>
      <c r="AJ207" s="85"/>
      <c r="AK207" s="79"/>
      <c r="AL207" s="79"/>
      <c r="AM207" s="86" t="str">
        <f t="shared" si="19"/>
        <v/>
      </c>
      <c r="AN207" s="97"/>
      <c r="AO207" s="88"/>
      <c r="AP207" s="98" t="str">
        <f t="shared" si="20"/>
        <v/>
      </c>
      <c r="AQ207" s="90" t="str">
        <f t="shared" si="21"/>
        <v/>
      </c>
      <c r="AR207" s="91" t="str">
        <f t="shared" si="22"/>
        <v/>
      </c>
      <c r="AS207" s="92" t="str">
        <f t="shared" si="23"/>
        <v/>
      </c>
      <c r="AT207" s="93" t="str">
        <f t="shared" si="24"/>
        <v/>
      </c>
      <c r="AU207" s="93" t="str">
        <f t="shared" si="25"/>
        <v/>
      </c>
      <c r="AV207" s="279" t="str">
        <f t="shared" si="26"/>
        <v/>
      </c>
      <c r="AW207" s="94" t="str">
        <f t="shared" si="27"/>
        <v/>
      </c>
      <c r="AX207" s="99" t="str">
        <f>+IF(A207="","",IF(F207="",70,VLOOKUP(L207,Hoja2!A:D,4,0)))</f>
        <v/>
      </c>
    </row>
    <row r="208" spans="1:50" ht="18" customHeight="1">
      <c r="A208" s="79"/>
      <c r="B208" s="79"/>
      <c r="C208" s="80"/>
      <c r="D208" s="80"/>
      <c r="E208" s="79"/>
      <c r="F208" s="79"/>
      <c r="G208" s="82" t="str">
        <f t="shared" si="0"/>
        <v/>
      </c>
      <c r="H208" s="82">
        <f t="shared" si="1"/>
        <v>0</v>
      </c>
      <c r="I208" s="82">
        <f t="shared" si="2"/>
        <v>0</v>
      </c>
      <c r="J208" s="82">
        <f t="shared" si="3"/>
        <v>0</v>
      </c>
      <c r="K208" s="82" t="str">
        <f t="shared" si="4"/>
        <v/>
      </c>
      <c r="L208" s="85"/>
      <c r="M208" s="84"/>
      <c r="N208" s="85"/>
      <c r="O208" s="79"/>
      <c r="P208" s="85"/>
      <c r="Q208" s="79"/>
      <c r="R208" s="86" t="str">
        <f t="shared" si="5"/>
        <v/>
      </c>
      <c r="S208" s="87"/>
      <c r="T208" s="88"/>
      <c r="U208" s="278" t="str">
        <f t="shared" si="6"/>
        <v/>
      </c>
      <c r="V208" s="278" t="str">
        <f t="shared" si="7"/>
        <v/>
      </c>
      <c r="W208" s="278" t="e">
        <f t="shared" si="8"/>
        <v>#VALUE!</v>
      </c>
      <c r="X208" s="223" t="str">
        <f t="shared" si="9"/>
        <v/>
      </c>
      <c r="Y208" s="90" t="str">
        <f t="shared" si="10"/>
        <v/>
      </c>
      <c r="Z208" s="91" t="str">
        <f t="shared" si="11"/>
        <v/>
      </c>
      <c r="AA208" s="92" t="str">
        <f t="shared" si="12"/>
        <v/>
      </c>
      <c r="AB208" s="93" t="str">
        <f t="shared" si="13"/>
        <v/>
      </c>
      <c r="AC208" s="93" t="str">
        <f t="shared" si="14"/>
        <v/>
      </c>
      <c r="AD208" s="94" t="str">
        <f t="shared" si="15"/>
        <v/>
      </c>
      <c r="AE208" s="95">
        <f t="shared" si="16"/>
        <v>0</v>
      </c>
      <c r="AF208" s="96">
        <f t="shared" si="17"/>
        <v>0</v>
      </c>
      <c r="AG208" s="84"/>
      <c r="AH208" s="86" t="str">
        <f t="shared" si="18"/>
        <v/>
      </c>
      <c r="AI208" s="79"/>
      <c r="AJ208" s="85"/>
      <c r="AK208" s="79"/>
      <c r="AL208" s="79"/>
      <c r="AM208" s="86" t="str">
        <f t="shared" si="19"/>
        <v/>
      </c>
      <c r="AN208" s="97"/>
      <c r="AO208" s="88"/>
      <c r="AP208" s="98" t="str">
        <f t="shared" si="20"/>
        <v/>
      </c>
      <c r="AQ208" s="90" t="str">
        <f t="shared" si="21"/>
        <v/>
      </c>
      <c r="AR208" s="91" t="str">
        <f t="shared" si="22"/>
        <v/>
      </c>
      <c r="AS208" s="92" t="str">
        <f t="shared" si="23"/>
        <v/>
      </c>
      <c r="AT208" s="93" t="str">
        <f t="shared" si="24"/>
        <v/>
      </c>
      <c r="AU208" s="93" t="str">
        <f t="shared" si="25"/>
        <v/>
      </c>
      <c r="AV208" s="279" t="str">
        <f t="shared" si="26"/>
        <v/>
      </c>
      <c r="AW208" s="94" t="str">
        <f t="shared" si="27"/>
        <v/>
      </c>
      <c r="AX208" s="99" t="str">
        <f>+IF(A208="","",IF(F208="",70,VLOOKUP(L208,Hoja2!A:D,4,0)))</f>
        <v/>
      </c>
    </row>
    <row r="209" spans="1:50" ht="14.25" customHeight="1">
      <c r="A209" s="34"/>
      <c r="B209" s="34"/>
      <c r="C209" s="34"/>
      <c r="D209" s="34"/>
      <c r="E209" s="35"/>
      <c r="F209" s="34"/>
      <c r="L209" s="34"/>
      <c r="M209" s="34"/>
      <c r="N209" s="34"/>
      <c r="O209" s="137"/>
      <c r="P209" s="34"/>
      <c r="Q209" s="35"/>
      <c r="R209" s="34"/>
      <c r="S209" s="36"/>
      <c r="T209" s="34"/>
      <c r="U209" s="251"/>
      <c r="V209" s="251"/>
      <c r="W209" s="251"/>
      <c r="X209" s="36"/>
      <c r="AG209" s="34"/>
      <c r="AI209" s="34"/>
      <c r="AJ209" s="34"/>
      <c r="AK209" s="34"/>
      <c r="AL209" s="34"/>
      <c r="AN209" s="101"/>
      <c r="AO209" s="34"/>
      <c r="AX209" s="102"/>
    </row>
    <row r="210" spans="1:50" ht="14.25" customHeight="1">
      <c r="A210" s="34"/>
      <c r="B210" s="34"/>
      <c r="C210" s="34"/>
      <c r="D210" s="34"/>
      <c r="E210" s="35"/>
      <c r="F210" s="34"/>
      <c r="L210" s="34"/>
      <c r="M210" s="34"/>
      <c r="N210" s="34"/>
      <c r="O210" s="137"/>
      <c r="P210" s="34"/>
      <c r="Q210" s="35"/>
      <c r="R210" s="34"/>
      <c r="S210" s="36"/>
      <c r="T210" s="34"/>
      <c r="U210" s="251"/>
      <c r="V210" s="251"/>
      <c r="W210" s="251"/>
      <c r="X210" s="36"/>
      <c r="AG210" s="34"/>
      <c r="AI210" s="34"/>
      <c r="AJ210" s="34"/>
      <c r="AK210" s="34"/>
      <c r="AL210" s="34"/>
      <c r="AN210" s="101"/>
      <c r="AO210" s="34"/>
    </row>
    <row r="211" spans="1:50" ht="14.25" customHeight="1">
      <c r="A211" s="34"/>
      <c r="B211" s="34"/>
      <c r="C211" s="34"/>
      <c r="D211" s="34"/>
      <c r="E211" s="35"/>
      <c r="F211" s="34"/>
      <c r="L211" s="34"/>
      <c r="M211" s="34"/>
      <c r="N211" s="34"/>
      <c r="O211" s="137"/>
      <c r="P211" s="34"/>
      <c r="Q211" s="35"/>
      <c r="R211" s="34"/>
      <c r="S211" s="36"/>
      <c r="T211" s="34"/>
      <c r="U211" s="251"/>
      <c r="V211" s="251"/>
      <c r="W211" s="251"/>
      <c r="X211" s="36"/>
      <c r="AG211" s="34"/>
      <c r="AI211" s="34"/>
      <c r="AJ211" s="34"/>
      <c r="AK211" s="34"/>
      <c r="AL211" s="34"/>
      <c r="AN211" s="101"/>
      <c r="AO211" s="34"/>
    </row>
    <row r="212" spans="1:50" ht="14.25" customHeight="1">
      <c r="A212" s="34"/>
      <c r="B212" s="34"/>
      <c r="C212" s="34"/>
      <c r="D212" s="34"/>
      <c r="E212" s="35"/>
      <c r="F212" s="34"/>
      <c r="L212" s="34"/>
      <c r="M212" s="34"/>
      <c r="N212" s="34"/>
      <c r="O212" s="137"/>
      <c r="P212" s="34"/>
      <c r="Q212" s="35"/>
      <c r="R212" s="34"/>
      <c r="S212" s="36"/>
      <c r="T212" s="34"/>
      <c r="U212" s="251"/>
      <c r="V212" s="251"/>
      <c r="W212" s="251"/>
      <c r="X212" s="36"/>
      <c r="AG212" s="34"/>
      <c r="AI212" s="34"/>
      <c r="AJ212" s="34"/>
      <c r="AK212" s="34"/>
      <c r="AL212" s="34"/>
      <c r="AN212" s="101"/>
      <c r="AO212" s="34"/>
    </row>
    <row r="213" spans="1:50" ht="14.25" customHeight="1">
      <c r="A213" s="34"/>
      <c r="B213" s="34"/>
      <c r="C213" s="34"/>
      <c r="D213" s="34"/>
      <c r="E213" s="35"/>
      <c r="F213" s="34"/>
      <c r="L213" s="34"/>
      <c r="M213" s="34"/>
      <c r="N213" s="34"/>
      <c r="O213" s="137"/>
      <c r="P213" s="34"/>
      <c r="Q213" s="35"/>
      <c r="R213" s="34"/>
      <c r="S213" s="36"/>
      <c r="T213" s="34"/>
      <c r="U213" s="251"/>
      <c r="V213" s="251"/>
      <c r="W213" s="251"/>
      <c r="X213" s="36"/>
      <c r="AG213" s="34"/>
      <c r="AI213" s="34"/>
      <c r="AJ213" s="34"/>
      <c r="AK213" s="34"/>
      <c r="AL213" s="34"/>
      <c r="AN213" s="101"/>
      <c r="AO213" s="34"/>
    </row>
    <row r="214" spans="1:50" ht="14.25" customHeight="1">
      <c r="A214" s="34"/>
      <c r="B214" s="34"/>
      <c r="C214" s="34"/>
      <c r="D214" s="34"/>
      <c r="E214" s="35"/>
      <c r="F214" s="34"/>
      <c r="L214" s="34"/>
      <c r="M214" s="34"/>
      <c r="N214" s="34"/>
      <c r="O214" s="137"/>
      <c r="P214" s="34"/>
      <c r="Q214" s="35"/>
      <c r="R214" s="34"/>
      <c r="S214" s="36"/>
      <c r="T214" s="34"/>
      <c r="U214" s="251"/>
      <c r="V214" s="251"/>
      <c r="W214" s="251"/>
      <c r="X214" s="36"/>
      <c r="AG214" s="34"/>
      <c r="AI214" s="34"/>
      <c r="AJ214" s="34"/>
      <c r="AK214" s="34"/>
      <c r="AL214" s="34"/>
      <c r="AN214" s="101"/>
      <c r="AO214" s="34"/>
    </row>
    <row r="215" spans="1:50" ht="14.25" customHeight="1">
      <c r="A215" s="34"/>
      <c r="B215" s="34"/>
      <c r="C215" s="34"/>
      <c r="D215" s="34"/>
      <c r="E215" s="35"/>
      <c r="F215" s="34"/>
      <c r="L215" s="34"/>
      <c r="M215" s="34"/>
      <c r="N215" s="34"/>
      <c r="O215" s="137"/>
      <c r="P215" s="34"/>
      <c r="Q215" s="35"/>
      <c r="R215" s="34"/>
      <c r="S215" s="36"/>
      <c r="T215" s="34"/>
      <c r="U215" s="251"/>
      <c r="V215" s="251"/>
      <c r="W215" s="251"/>
      <c r="X215" s="36"/>
      <c r="AG215" s="34"/>
      <c r="AI215" s="34"/>
      <c r="AJ215" s="34"/>
      <c r="AK215" s="34"/>
      <c r="AL215" s="34"/>
      <c r="AN215" s="101"/>
      <c r="AO215" s="34"/>
    </row>
    <row r="216" spans="1:50" ht="14.25" customHeight="1">
      <c r="A216" s="34"/>
      <c r="B216" s="34"/>
      <c r="C216" s="34"/>
      <c r="D216" s="34"/>
      <c r="E216" s="35"/>
      <c r="F216" s="34"/>
      <c r="L216" s="34"/>
      <c r="M216" s="34"/>
      <c r="N216" s="34"/>
      <c r="O216" s="137"/>
      <c r="P216" s="34"/>
      <c r="Q216" s="35"/>
      <c r="R216" s="34"/>
      <c r="S216" s="36"/>
      <c r="T216" s="34"/>
      <c r="U216" s="251"/>
      <c r="V216" s="251"/>
      <c r="W216" s="251"/>
      <c r="X216" s="36"/>
      <c r="AG216" s="34"/>
      <c r="AI216" s="34"/>
      <c r="AJ216" s="34"/>
      <c r="AK216" s="34"/>
      <c r="AL216" s="34"/>
      <c r="AN216" s="101"/>
      <c r="AO216" s="34"/>
    </row>
    <row r="217" spans="1:50" ht="14.25" customHeight="1">
      <c r="A217" s="34"/>
      <c r="B217" s="34"/>
      <c r="C217" s="34"/>
      <c r="D217" s="34"/>
      <c r="E217" s="35"/>
      <c r="F217" s="34"/>
      <c r="L217" s="34"/>
      <c r="M217" s="34"/>
      <c r="N217" s="34"/>
      <c r="O217" s="137"/>
      <c r="P217" s="34"/>
      <c r="Q217" s="35"/>
      <c r="R217" s="34"/>
      <c r="S217" s="36"/>
      <c r="T217" s="34"/>
      <c r="U217" s="251"/>
      <c r="V217" s="251"/>
      <c r="W217" s="251"/>
      <c r="X217" s="36"/>
      <c r="AG217" s="34"/>
      <c r="AI217" s="34"/>
      <c r="AJ217" s="34"/>
      <c r="AK217" s="34"/>
      <c r="AL217" s="34"/>
      <c r="AN217" s="101"/>
      <c r="AO217" s="34"/>
    </row>
    <row r="218" spans="1:50" ht="14.25" customHeight="1">
      <c r="A218" s="34"/>
      <c r="B218" s="34"/>
      <c r="C218" s="34"/>
      <c r="D218" s="34"/>
      <c r="E218" s="35"/>
      <c r="F218" s="34"/>
      <c r="L218" s="34"/>
      <c r="M218" s="34"/>
      <c r="N218" s="34"/>
      <c r="O218" s="137"/>
      <c r="P218" s="34"/>
      <c r="Q218" s="35"/>
      <c r="R218" s="34"/>
      <c r="S218" s="36"/>
      <c r="T218" s="34"/>
      <c r="U218" s="251"/>
      <c r="V218" s="251"/>
      <c r="W218" s="251"/>
      <c r="X218" s="36"/>
      <c r="AG218" s="34"/>
      <c r="AI218" s="34"/>
      <c r="AJ218" s="34"/>
      <c r="AK218" s="34"/>
      <c r="AL218" s="34"/>
      <c r="AN218" s="101"/>
      <c r="AO218" s="34"/>
    </row>
    <row r="219" spans="1:50" ht="14.25" customHeight="1">
      <c r="A219" s="34"/>
      <c r="B219" s="34"/>
      <c r="C219" s="34"/>
      <c r="D219" s="34"/>
      <c r="E219" s="35"/>
      <c r="F219" s="34"/>
      <c r="L219" s="34"/>
      <c r="M219" s="34"/>
      <c r="N219" s="34"/>
      <c r="O219" s="137"/>
      <c r="P219" s="34"/>
      <c r="Q219" s="35"/>
      <c r="R219" s="34"/>
      <c r="S219" s="36"/>
      <c r="T219" s="34"/>
      <c r="U219" s="251"/>
      <c r="V219" s="251"/>
      <c r="W219" s="251"/>
      <c r="X219" s="36"/>
      <c r="AG219" s="34"/>
      <c r="AI219" s="34"/>
      <c r="AJ219" s="34"/>
      <c r="AK219" s="34"/>
      <c r="AL219" s="34"/>
      <c r="AN219" s="101"/>
      <c r="AO219" s="34"/>
    </row>
    <row r="220" spans="1:50" ht="14.25" customHeight="1">
      <c r="A220" s="34"/>
      <c r="B220" s="34"/>
      <c r="C220" s="34"/>
      <c r="D220" s="34"/>
      <c r="E220" s="35"/>
      <c r="F220" s="34"/>
      <c r="L220" s="34"/>
      <c r="M220" s="34"/>
      <c r="N220" s="34"/>
      <c r="O220" s="137"/>
      <c r="P220" s="34"/>
      <c r="Q220" s="35"/>
      <c r="R220" s="34"/>
      <c r="S220" s="36"/>
      <c r="T220" s="34"/>
      <c r="U220" s="251"/>
      <c r="V220" s="251"/>
      <c r="W220" s="251"/>
      <c r="X220" s="36"/>
      <c r="AG220" s="34"/>
      <c r="AI220" s="34"/>
      <c r="AJ220" s="34"/>
      <c r="AK220" s="34"/>
      <c r="AL220" s="34"/>
      <c r="AN220" s="101"/>
      <c r="AO220" s="34"/>
    </row>
    <row r="221" spans="1:50" ht="14.25" customHeight="1">
      <c r="A221" s="34"/>
      <c r="B221" s="34"/>
      <c r="C221" s="34"/>
      <c r="D221" s="34"/>
      <c r="E221" s="35"/>
      <c r="F221" s="34"/>
      <c r="L221" s="34"/>
      <c r="M221" s="34"/>
      <c r="N221" s="34"/>
      <c r="O221" s="137"/>
      <c r="P221" s="34"/>
      <c r="Q221" s="35"/>
      <c r="R221" s="34"/>
      <c r="S221" s="36"/>
      <c r="T221" s="34"/>
      <c r="U221" s="251"/>
      <c r="V221" s="251"/>
      <c r="W221" s="251"/>
      <c r="X221" s="36"/>
      <c r="AG221" s="34"/>
      <c r="AI221" s="34"/>
      <c r="AJ221" s="34"/>
      <c r="AK221" s="34"/>
      <c r="AL221" s="34"/>
      <c r="AN221" s="101"/>
      <c r="AO221" s="34"/>
    </row>
    <row r="222" spans="1:50" ht="14.25" customHeight="1">
      <c r="A222" s="34"/>
      <c r="B222" s="34"/>
      <c r="C222" s="34"/>
      <c r="D222" s="34"/>
      <c r="E222" s="35"/>
      <c r="F222" s="34"/>
      <c r="L222" s="34"/>
      <c r="M222" s="34"/>
      <c r="N222" s="34"/>
      <c r="O222" s="137"/>
      <c r="P222" s="34"/>
      <c r="Q222" s="35"/>
      <c r="R222" s="34"/>
      <c r="S222" s="36"/>
      <c r="T222" s="34"/>
      <c r="U222" s="251"/>
      <c r="V222" s="251"/>
      <c r="W222" s="251"/>
      <c r="X222" s="36"/>
      <c r="AG222" s="34"/>
      <c r="AI222" s="34"/>
      <c r="AJ222" s="34"/>
      <c r="AK222" s="34"/>
      <c r="AL222" s="34"/>
      <c r="AN222" s="101"/>
      <c r="AO222" s="34"/>
    </row>
    <row r="223" spans="1:50" ht="14.25" customHeight="1">
      <c r="A223" s="34"/>
      <c r="B223" s="34"/>
      <c r="C223" s="34"/>
      <c r="D223" s="34"/>
      <c r="E223" s="35"/>
      <c r="F223" s="34"/>
      <c r="L223" s="34"/>
      <c r="M223" s="34"/>
      <c r="N223" s="34"/>
      <c r="O223" s="137"/>
      <c r="P223" s="34"/>
      <c r="Q223" s="35"/>
      <c r="R223" s="34"/>
      <c r="S223" s="36"/>
      <c r="T223" s="34"/>
      <c r="U223" s="251"/>
      <c r="V223" s="251"/>
      <c r="W223" s="251"/>
      <c r="X223" s="36"/>
      <c r="AG223" s="34"/>
      <c r="AI223" s="34"/>
      <c r="AJ223" s="34"/>
      <c r="AK223" s="34"/>
      <c r="AL223" s="34"/>
      <c r="AN223" s="101"/>
      <c r="AO223" s="34"/>
    </row>
    <row r="224" spans="1:50" ht="14.25" customHeight="1">
      <c r="A224" s="34"/>
      <c r="B224" s="34"/>
      <c r="C224" s="34"/>
      <c r="D224" s="34"/>
      <c r="E224" s="35"/>
      <c r="F224" s="34"/>
      <c r="L224" s="34"/>
      <c r="M224" s="34"/>
      <c r="N224" s="34"/>
      <c r="O224" s="137"/>
      <c r="P224" s="34"/>
      <c r="Q224" s="35"/>
      <c r="R224" s="34"/>
      <c r="S224" s="36"/>
      <c r="T224" s="34"/>
      <c r="U224" s="251"/>
      <c r="V224" s="251"/>
      <c r="W224" s="251"/>
      <c r="X224" s="36"/>
      <c r="AG224" s="34"/>
      <c r="AI224" s="34"/>
      <c r="AJ224" s="34"/>
      <c r="AK224" s="34"/>
      <c r="AL224" s="34"/>
      <c r="AN224" s="101"/>
      <c r="AO224" s="34"/>
    </row>
    <row r="225" spans="1:41" ht="14.25" customHeight="1">
      <c r="A225" s="34"/>
      <c r="B225" s="34"/>
      <c r="C225" s="34"/>
      <c r="D225" s="34"/>
      <c r="E225" s="35"/>
      <c r="F225" s="34"/>
      <c r="L225" s="34"/>
      <c r="M225" s="34"/>
      <c r="N225" s="34"/>
      <c r="O225" s="137"/>
      <c r="P225" s="34"/>
      <c r="Q225" s="35"/>
      <c r="R225" s="34"/>
      <c r="S225" s="36"/>
      <c r="T225" s="34"/>
      <c r="U225" s="251"/>
      <c r="V225" s="251"/>
      <c r="W225" s="251"/>
      <c r="X225" s="36"/>
      <c r="AG225" s="34"/>
      <c r="AI225" s="34"/>
      <c r="AJ225" s="34"/>
      <c r="AK225" s="34"/>
      <c r="AL225" s="34"/>
      <c r="AN225" s="101"/>
      <c r="AO225" s="34"/>
    </row>
    <row r="226" spans="1:41" ht="14.25" customHeight="1">
      <c r="A226" s="34"/>
      <c r="B226" s="34"/>
      <c r="C226" s="34"/>
      <c r="D226" s="34"/>
      <c r="E226" s="35"/>
      <c r="F226" s="34"/>
      <c r="L226" s="34"/>
      <c r="M226" s="34"/>
      <c r="N226" s="34"/>
      <c r="O226" s="137"/>
      <c r="P226" s="34"/>
      <c r="Q226" s="35"/>
      <c r="R226" s="34"/>
      <c r="S226" s="36"/>
      <c r="T226" s="34"/>
      <c r="U226" s="251"/>
      <c r="V226" s="251"/>
      <c r="W226" s="251"/>
      <c r="X226" s="36"/>
      <c r="AG226" s="34"/>
      <c r="AI226" s="34"/>
      <c r="AJ226" s="34"/>
      <c r="AK226" s="34"/>
      <c r="AL226" s="34"/>
      <c r="AN226" s="101"/>
      <c r="AO226" s="34"/>
    </row>
    <row r="227" spans="1:41" ht="14.25" customHeight="1">
      <c r="A227" s="34"/>
      <c r="B227" s="34"/>
      <c r="C227" s="34"/>
      <c r="D227" s="34"/>
      <c r="E227" s="35"/>
      <c r="F227" s="34"/>
      <c r="L227" s="34"/>
      <c r="M227" s="34"/>
      <c r="N227" s="34"/>
      <c r="O227" s="137"/>
      <c r="P227" s="34"/>
      <c r="Q227" s="35"/>
      <c r="R227" s="34"/>
      <c r="S227" s="36"/>
      <c r="T227" s="34"/>
      <c r="U227" s="251"/>
      <c r="V227" s="251"/>
      <c r="W227" s="251"/>
      <c r="X227" s="36"/>
      <c r="AG227" s="34"/>
      <c r="AI227" s="34"/>
      <c r="AJ227" s="34"/>
      <c r="AK227" s="34"/>
      <c r="AL227" s="34"/>
      <c r="AN227" s="101"/>
      <c r="AO227" s="34"/>
    </row>
    <row r="228" spans="1:41" ht="14.25" customHeight="1">
      <c r="A228" s="34"/>
      <c r="B228" s="34"/>
      <c r="C228" s="34"/>
      <c r="D228" s="34"/>
      <c r="E228" s="35"/>
      <c r="F228" s="34"/>
      <c r="L228" s="34"/>
      <c r="M228" s="34"/>
      <c r="N228" s="34"/>
      <c r="O228" s="137"/>
      <c r="P228" s="34"/>
      <c r="Q228" s="35"/>
      <c r="R228" s="34"/>
      <c r="S228" s="36"/>
      <c r="T228" s="34"/>
      <c r="U228" s="251"/>
      <c r="V228" s="251"/>
      <c r="W228" s="251"/>
      <c r="X228" s="36"/>
      <c r="AG228" s="34"/>
      <c r="AI228" s="34"/>
      <c r="AJ228" s="34"/>
      <c r="AK228" s="34"/>
      <c r="AL228" s="34"/>
      <c r="AN228" s="101"/>
      <c r="AO228" s="34"/>
    </row>
    <row r="229" spans="1:41" ht="14.25" customHeight="1">
      <c r="A229" s="34"/>
      <c r="B229" s="34"/>
      <c r="C229" s="34"/>
      <c r="D229" s="34"/>
      <c r="E229" s="35"/>
      <c r="F229" s="34"/>
      <c r="L229" s="34"/>
      <c r="M229" s="34"/>
      <c r="N229" s="34"/>
      <c r="O229" s="137"/>
      <c r="P229" s="34"/>
      <c r="Q229" s="35"/>
      <c r="R229" s="34"/>
      <c r="S229" s="36"/>
      <c r="T229" s="34"/>
      <c r="U229" s="251"/>
      <c r="V229" s="251"/>
      <c r="W229" s="251"/>
      <c r="X229" s="36"/>
      <c r="AG229" s="34"/>
      <c r="AI229" s="34"/>
      <c r="AJ229" s="34"/>
      <c r="AK229" s="34"/>
      <c r="AL229" s="34"/>
      <c r="AN229" s="101"/>
      <c r="AO229" s="34"/>
    </row>
    <row r="230" spans="1:41" ht="14.25" customHeight="1">
      <c r="A230" s="34"/>
      <c r="B230" s="34"/>
      <c r="C230" s="34"/>
      <c r="D230" s="34"/>
      <c r="E230" s="35"/>
      <c r="F230" s="34"/>
      <c r="L230" s="34"/>
      <c r="M230" s="34"/>
      <c r="N230" s="34"/>
      <c r="O230" s="137"/>
      <c r="P230" s="34"/>
      <c r="Q230" s="35"/>
      <c r="R230" s="34"/>
      <c r="S230" s="36"/>
      <c r="T230" s="34"/>
      <c r="U230" s="251"/>
      <c r="V230" s="251"/>
      <c r="W230" s="251"/>
      <c r="X230" s="36"/>
      <c r="AG230" s="34"/>
      <c r="AI230" s="34"/>
      <c r="AJ230" s="34"/>
      <c r="AK230" s="34"/>
      <c r="AL230" s="34"/>
      <c r="AN230" s="101"/>
      <c r="AO230" s="34"/>
    </row>
    <row r="231" spans="1:41" ht="14.25" customHeight="1">
      <c r="A231" s="34"/>
      <c r="B231" s="34"/>
      <c r="C231" s="34"/>
      <c r="D231" s="34"/>
      <c r="E231" s="35"/>
      <c r="F231" s="34"/>
      <c r="L231" s="34"/>
      <c r="M231" s="34"/>
      <c r="N231" s="34"/>
      <c r="O231" s="137"/>
      <c r="P231" s="34"/>
      <c r="Q231" s="35"/>
      <c r="R231" s="34"/>
      <c r="S231" s="36"/>
      <c r="T231" s="34"/>
      <c r="U231" s="251"/>
      <c r="V231" s="251"/>
      <c r="W231" s="251"/>
      <c r="X231" s="36"/>
      <c r="AG231" s="34"/>
      <c r="AI231" s="34"/>
      <c r="AJ231" s="34"/>
      <c r="AK231" s="34"/>
      <c r="AL231" s="34"/>
      <c r="AN231" s="101"/>
      <c r="AO231" s="34"/>
    </row>
    <row r="232" spans="1:41" ht="14.25" customHeight="1">
      <c r="A232" s="34"/>
      <c r="B232" s="34"/>
      <c r="C232" s="34"/>
      <c r="D232" s="34"/>
      <c r="E232" s="35"/>
      <c r="F232" s="34"/>
      <c r="L232" s="34"/>
      <c r="M232" s="34"/>
      <c r="N232" s="34"/>
      <c r="O232" s="137"/>
      <c r="P232" s="34"/>
      <c r="Q232" s="35"/>
      <c r="R232" s="34"/>
      <c r="S232" s="36"/>
      <c r="T232" s="34"/>
      <c r="U232" s="251"/>
      <c r="V232" s="251"/>
      <c r="W232" s="251"/>
      <c r="X232" s="36"/>
      <c r="AG232" s="34"/>
      <c r="AI232" s="34"/>
      <c r="AJ232" s="34"/>
      <c r="AK232" s="34"/>
      <c r="AL232" s="34"/>
      <c r="AN232" s="101"/>
      <c r="AO232" s="34"/>
    </row>
    <row r="233" spans="1:41" ht="14.25" customHeight="1">
      <c r="A233" s="34"/>
      <c r="B233" s="34"/>
      <c r="C233" s="34"/>
      <c r="D233" s="34"/>
      <c r="E233" s="35"/>
      <c r="F233" s="34"/>
      <c r="L233" s="34"/>
      <c r="M233" s="34"/>
      <c r="N233" s="34"/>
      <c r="O233" s="137"/>
      <c r="P233" s="34"/>
      <c r="Q233" s="35"/>
      <c r="R233" s="34"/>
      <c r="S233" s="36"/>
      <c r="T233" s="34"/>
      <c r="U233" s="251"/>
      <c r="V233" s="251"/>
      <c r="W233" s="251"/>
      <c r="X233" s="36"/>
      <c r="AG233" s="34"/>
      <c r="AI233" s="34"/>
      <c r="AJ233" s="34"/>
      <c r="AK233" s="34"/>
      <c r="AL233" s="34"/>
      <c r="AN233" s="101"/>
      <c r="AO233" s="34"/>
    </row>
    <row r="234" spans="1:41" ht="14.25" customHeight="1">
      <c r="A234" s="34"/>
      <c r="B234" s="34"/>
      <c r="C234" s="34"/>
      <c r="D234" s="34"/>
      <c r="E234" s="35"/>
      <c r="F234" s="34"/>
      <c r="L234" s="34"/>
      <c r="M234" s="34"/>
      <c r="N234" s="34"/>
      <c r="O234" s="137"/>
      <c r="P234" s="34"/>
      <c r="Q234" s="35"/>
      <c r="R234" s="34"/>
      <c r="S234" s="36"/>
      <c r="T234" s="34"/>
      <c r="U234" s="251"/>
      <c r="V234" s="251"/>
      <c r="W234" s="251"/>
      <c r="X234" s="36"/>
      <c r="AG234" s="34"/>
      <c r="AI234" s="34"/>
      <c r="AJ234" s="34"/>
      <c r="AK234" s="34"/>
      <c r="AL234" s="34"/>
      <c r="AN234" s="101"/>
      <c r="AO234" s="34"/>
    </row>
    <row r="235" spans="1:41" ht="14.25" customHeight="1">
      <c r="A235" s="34"/>
      <c r="B235" s="34"/>
      <c r="C235" s="34"/>
      <c r="D235" s="34"/>
      <c r="E235" s="35"/>
      <c r="F235" s="34"/>
      <c r="L235" s="34"/>
      <c r="M235" s="34"/>
      <c r="N235" s="34"/>
      <c r="O235" s="137"/>
      <c r="P235" s="34"/>
      <c r="Q235" s="35"/>
      <c r="R235" s="34"/>
      <c r="S235" s="36"/>
      <c r="T235" s="34"/>
      <c r="U235" s="251"/>
      <c r="V235" s="251"/>
      <c r="W235" s="251"/>
      <c r="X235" s="36"/>
      <c r="AG235" s="34"/>
      <c r="AI235" s="34"/>
      <c r="AJ235" s="34"/>
      <c r="AK235" s="34"/>
      <c r="AL235" s="34"/>
      <c r="AN235" s="101"/>
      <c r="AO235" s="34"/>
    </row>
    <row r="236" spans="1:41" ht="14.25" customHeight="1">
      <c r="A236" s="34"/>
      <c r="B236" s="34"/>
      <c r="C236" s="34"/>
      <c r="D236" s="34"/>
      <c r="E236" s="35"/>
      <c r="F236" s="34"/>
      <c r="L236" s="34"/>
      <c r="M236" s="34"/>
      <c r="N236" s="34"/>
      <c r="O236" s="137"/>
      <c r="P236" s="34"/>
      <c r="Q236" s="35"/>
      <c r="R236" s="34"/>
      <c r="S236" s="36"/>
      <c r="T236" s="34"/>
      <c r="U236" s="251"/>
      <c r="V236" s="251"/>
      <c r="W236" s="251"/>
      <c r="X236" s="36"/>
      <c r="AG236" s="34"/>
      <c r="AI236" s="34"/>
      <c r="AJ236" s="34"/>
      <c r="AK236" s="34"/>
      <c r="AL236" s="34"/>
      <c r="AN236" s="101"/>
      <c r="AO236" s="34"/>
    </row>
    <row r="237" spans="1:41" ht="14.25" customHeight="1">
      <c r="A237" s="34"/>
      <c r="B237" s="34"/>
      <c r="C237" s="34"/>
      <c r="D237" s="34"/>
      <c r="E237" s="35"/>
      <c r="F237" s="34"/>
      <c r="L237" s="34"/>
      <c r="M237" s="34"/>
      <c r="N237" s="34"/>
      <c r="O237" s="137"/>
      <c r="P237" s="34"/>
      <c r="Q237" s="35"/>
      <c r="R237" s="34"/>
      <c r="S237" s="36"/>
      <c r="T237" s="34"/>
      <c r="U237" s="251"/>
      <c r="V237" s="251"/>
      <c r="W237" s="251"/>
      <c r="X237" s="36"/>
      <c r="AG237" s="34"/>
      <c r="AI237" s="34"/>
      <c r="AJ237" s="34"/>
      <c r="AK237" s="34"/>
      <c r="AL237" s="34"/>
      <c r="AN237" s="101"/>
      <c r="AO237" s="34"/>
    </row>
    <row r="238" spans="1:41" ht="14.25" customHeight="1">
      <c r="A238" s="34"/>
      <c r="B238" s="34"/>
      <c r="C238" s="34"/>
      <c r="D238" s="34"/>
      <c r="E238" s="35"/>
      <c r="F238" s="34"/>
      <c r="L238" s="34"/>
      <c r="M238" s="34"/>
      <c r="N238" s="34"/>
      <c r="O238" s="34"/>
      <c r="P238" s="34"/>
      <c r="Q238" s="34"/>
      <c r="R238" s="34"/>
      <c r="S238" s="36"/>
      <c r="T238" s="34"/>
      <c r="U238" s="251"/>
      <c r="V238" s="251"/>
      <c r="W238" s="251"/>
      <c r="X238" s="36"/>
      <c r="AG238" s="34"/>
      <c r="AI238" s="34"/>
      <c r="AJ238" s="34"/>
      <c r="AK238" s="34"/>
      <c r="AL238" s="34"/>
      <c r="AN238" s="101"/>
      <c r="AO238" s="34"/>
    </row>
    <row r="239" spans="1:41" ht="14.25" customHeight="1">
      <c r="A239" s="34"/>
      <c r="B239" s="34"/>
      <c r="C239" s="34"/>
      <c r="D239" s="34"/>
      <c r="E239" s="35"/>
      <c r="F239" s="34"/>
      <c r="L239" s="34"/>
      <c r="M239" s="34"/>
      <c r="N239" s="34"/>
      <c r="O239" s="34"/>
      <c r="P239" s="34"/>
      <c r="Q239" s="34"/>
      <c r="R239" s="34"/>
      <c r="S239" s="36"/>
      <c r="T239" s="34"/>
      <c r="U239" s="251"/>
      <c r="V239" s="251"/>
      <c r="W239" s="251"/>
      <c r="X239" s="36"/>
      <c r="AG239" s="34"/>
      <c r="AI239" s="34"/>
      <c r="AJ239" s="34"/>
      <c r="AK239" s="34"/>
      <c r="AL239" s="34"/>
      <c r="AN239" s="101"/>
      <c r="AO239" s="34"/>
    </row>
    <row r="240" spans="1:41" ht="14.25" customHeight="1">
      <c r="A240" s="34"/>
      <c r="B240" s="34"/>
      <c r="C240" s="34"/>
      <c r="D240" s="34"/>
      <c r="E240" s="35"/>
      <c r="F240" s="34"/>
      <c r="L240" s="34"/>
      <c r="M240" s="34"/>
      <c r="N240" s="34"/>
      <c r="O240" s="34"/>
      <c r="P240" s="34"/>
      <c r="Q240" s="34"/>
      <c r="R240" s="34"/>
      <c r="S240" s="36"/>
      <c r="T240" s="34"/>
      <c r="U240" s="251"/>
      <c r="V240" s="251"/>
      <c r="W240" s="251"/>
      <c r="X240" s="36"/>
      <c r="AG240" s="34"/>
      <c r="AI240" s="34"/>
      <c r="AJ240" s="34"/>
      <c r="AK240" s="34"/>
      <c r="AL240" s="34"/>
      <c r="AN240" s="101"/>
      <c r="AO240" s="34"/>
    </row>
    <row r="241" spans="1:41" ht="14.25" customHeight="1">
      <c r="A241" s="34"/>
      <c r="B241" s="34"/>
      <c r="C241" s="34"/>
      <c r="D241" s="34"/>
      <c r="E241" s="35"/>
      <c r="F241" s="34"/>
      <c r="L241" s="34"/>
      <c r="M241" s="34"/>
      <c r="N241" s="34"/>
      <c r="O241" s="34"/>
      <c r="P241" s="34"/>
      <c r="Q241" s="34"/>
      <c r="R241" s="34"/>
      <c r="S241" s="36"/>
      <c r="T241" s="34"/>
      <c r="U241" s="251"/>
      <c r="V241" s="251"/>
      <c r="W241" s="251"/>
      <c r="X241" s="36"/>
      <c r="AG241" s="34"/>
      <c r="AI241" s="34"/>
      <c r="AJ241" s="34"/>
      <c r="AK241" s="34"/>
      <c r="AL241" s="34"/>
      <c r="AN241" s="101"/>
      <c r="AO241" s="34"/>
    </row>
    <row r="242" spans="1:41" ht="14.25" customHeight="1">
      <c r="A242" s="34"/>
      <c r="B242" s="34"/>
      <c r="C242" s="34"/>
      <c r="D242" s="34"/>
      <c r="E242" s="35"/>
      <c r="F242" s="34"/>
      <c r="L242" s="34"/>
      <c r="M242" s="34"/>
      <c r="N242" s="34"/>
      <c r="O242" s="34"/>
      <c r="P242" s="34"/>
      <c r="Q242" s="34"/>
      <c r="R242" s="34"/>
      <c r="S242" s="36"/>
      <c r="T242" s="34"/>
      <c r="U242" s="251"/>
      <c r="V242" s="251"/>
      <c r="W242" s="251"/>
      <c r="X242" s="36"/>
      <c r="AG242" s="34"/>
      <c r="AI242" s="34"/>
      <c r="AJ242" s="34"/>
      <c r="AK242" s="34"/>
      <c r="AL242" s="34"/>
      <c r="AN242" s="101"/>
      <c r="AO242" s="34"/>
    </row>
    <row r="243" spans="1:41" ht="14.25" customHeight="1">
      <c r="A243" s="34"/>
      <c r="B243" s="34"/>
      <c r="C243" s="34"/>
      <c r="D243" s="34"/>
      <c r="E243" s="35"/>
      <c r="F243" s="34"/>
      <c r="L243" s="34"/>
      <c r="M243" s="34"/>
      <c r="N243" s="34"/>
      <c r="O243" s="34"/>
      <c r="P243" s="34"/>
      <c r="Q243" s="34"/>
      <c r="R243" s="34"/>
      <c r="S243" s="36"/>
      <c r="T243" s="34"/>
      <c r="U243" s="251"/>
      <c r="V243" s="251"/>
      <c r="W243" s="251"/>
      <c r="X243" s="36"/>
      <c r="AG243" s="34"/>
      <c r="AI243" s="34"/>
      <c r="AJ243" s="34"/>
      <c r="AK243" s="34"/>
      <c r="AL243" s="34"/>
      <c r="AN243" s="101"/>
      <c r="AO243" s="34"/>
    </row>
    <row r="244" spans="1:41" ht="14.25" customHeight="1">
      <c r="A244" s="34"/>
      <c r="B244" s="34"/>
      <c r="C244" s="34"/>
      <c r="D244" s="34"/>
      <c r="E244" s="35"/>
      <c r="F244" s="34"/>
      <c r="L244" s="34"/>
      <c r="M244" s="34"/>
      <c r="N244" s="34"/>
      <c r="O244" s="34"/>
      <c r="P244" s="34"/>
      <c r="Q244" s="34"/>
      <c r="R244" s="34"/>
      <c r="S244" s="36"/>
      <c r="T244" s="34"/>
      <c r="U244" s="251"/>
      <c r="V244" s="251"/>
      <c r="W244" s="251"/>
      <c r="X244" s="36"/>
      <c r="AG244" s="34"/>
      <c r="AI244" s="34"/>
      <c r="AJ244" s="34"/>
      <c r="AK244" s="34"/>
      <c r="AL244" s="34"/>
      <c r="AN244" s="101"/>
      <c r="AO244" s="34"/>
    </row>
    <row r="245" spans="1:41" ht="14.25" customHeight="1">
      <c r="A245" s="34"/>
      <c r="B245" s="34"/>
      <c r="C245" s="34"/>
      <c r="D245" s="34"/>
      <c r="E245" s="35"/>
      <c r="F245" s="34"/>
      <c r="L245" s="34"/>
      <c r="M245" s="34"/>
      <c r="N245" s="34"/>
      <c r="O245" s="34"/>
      <c r="P245" s="34"/>
      <c r="Q245" s="34"/>
      <c r="R245" s="34"/>
      <c r="S245" s="36"/>
      <c r="T245" s="34"/>
      <c r="U245" s="251"/>
      <c r="V245" s="251"/>
      <c r="W245" s="251"/>
      <c r="X245" s="36"/>
      <c r="AG245" s="34"/>
      <c r="AI245" s="34"/>
      <c r="AJ245" s="34"/>
      <c r="AK245" s="34"/>
      <c r="AL245" s="34"/>
      <c r="AN245" s="101"/>
      <c r="AO245" s="34"/>
    </row>
    <row r="246" spans="1:41" ht="14.25" customHeight="1">
      <c r="A246" s="34"/>
      <c r="B246" s="34"/>
      <c r="C246" s="34"/>
      <c r="D246" s="34"/>
      <c r="E246" s="35"/>
      <c r="F246" s="34"/>
      <c r="L246" s="34"/>
      <c r="M246" s="34"/>
      <c r="N246" s="34"/>
      <c r="O246" s="34"/>
      <c r="P246" s="34"/>
      <c r="Q246" s="34"/>
      <c r="R246" s="34"/>
      <c r="S246" s="36"/>
      <c r="T246" s="34"/>
      <c r="U246" s="251"/>
      <c r="V246" s="251"/>
      <c r="W246" s="251"/>
      <c r="X246" s="36"/>
      <c r="AG246" s="34"/>
      <c r="AI246" s="34"/>
      <c r="AJ246" s="34"/>
      <c r="AK246" s="34"/>
      <c r="AL246" s="34"/>
      <c r="AN246" s="101"/>
      <c r="AO246" s="34"/>
    </row>
    <row r="247" spans="1:41" ht="14.25" customHeight="1">
      <c r="A247" s="34"/>
      <c r="B247" s="34"/>
      <c r="C247" s="34"/>
      <c r="D247" s="34"/>
      <c r="E247" s="35"/>
      <c r="F247" s="34"/>
      <c r="L247" s="34"/>
      <c r="M247" s="34"/>
      <c r="N247" s="34"/>
      <c r="O247" s="34"/>
      <c r="P247" s="34"/>
      <c r="Q247" s="34"/>
      <c r="R247" s="34"/>
      <c r="S247" s="36"/>
      <c r="T247" s="34"/>
      <c r="U247" s="251"/>
      <c r="V247" s="251"/>
      <c r="W247" s="251"/>
      <c r="X247" s="36"/>
      <c r="AG247" s="34"/>
      <c r="AI247" s="34"/>
      <c r="AJ247" s="34"/>
      <c r="AK247" s="34"/>
      <c r="AL247" s="34"/>
      <c r="AN247" s="101"/>
      <c r="AO247" s="34"/>
    </row>
    <row r="248" spans="1:41" ht="14.25" customHeight="1">
      <c r="A248" s="34"/>
      <c r="B248" s="34"/>
      <c r="C248" s="34"/>
      <c r="D248" s="34"/>
      <c r="E248" s="35"/>
      <c r="F248" s="34"/>
      <c r="L248" s="34"/>
      <c r="M248" s="34"/>
      <c r="N248" s="34"/>
      <c r="O248" s="34"/>
      <c r="P248" s="34"/>
      <c r="Q248" s="34"/>
      <c r="R248" s="34"/>
      <c r="S248" s="36"/>
      <c r="T248" s="34"/>
      <c r="U248" s="251"/>
      <c r="V248" s="251"/>
      <c r="W248" s="251"/>
      <c r="X248" s="36"/>
      <c r="AG248" s="34"/>
      <c r="AI248" s="34"/>
      <c r="AJ248" s="34"/>
      <c r="AK248" s="34"/>
      <c r="AL248" s="34"/>
      <c r="AN248" s="101"/>
      <c r="AO248" s="34"/>
    </row>
    <row r="249" spans="1:41" ht="14.25" customHeight="1">
      <c r="A249" s="34"/>
      <c r="B249" s="34"/>
      <c r="C249" s="34"/>
      <c r="D249" s="34"/>
      <c r="E249" s="35"/>
      <c r="F249" s="34"/>
      <c r="L249" s="34"/>
      <c r="M249" s="34"/>
      <c r="N249" s="34"/>
      <c r="O249" s="34"/>
      <c r="P249" s="34"/>
      <c r="Q249" s="34"/>
      <c r="R249" s="34"/>
      <c r="S249" s="36"/>
      <c r="T249" s="34"/>
      <c r="U249" s="251"/>
      <c r="V249" s="251"/>
      <c r="W249" s="251"/>
      <c r="X249" s="36"/>
      <c r="AG249" s="34"/>
      <c r="AI249" s="34"/>
      <c r="AJ249" s="34"/>
      <c r="AK249" s="34"/>
      <c r="AL249" s="34"/>
      <c r="AN249" s="101"/>
      <c r="AO249" s="34"/>
    </row>
    <row r="250" spans="1:41" ht="14.25" customHeight="1">
      <c r="A250" s="34"/>
      <c r="B250" s="34"/>
      <c r="C250" s="34"/>
      <c r="D250" s="34"/>
      <c r="E250" s="35"/>
      <c r="F250" s="34"/>
      <c r="L250" s="34"/>
      <c r="M250" s="34"/>
      <c r="N250" s="34"/>
      <c r="O250" s="34"/>
      <c r="P250" s="34"/>
      <c r="Q250" s="34"/>
      <c r="R250" s="34"/>
      <c r="S250" s="36"/>
      <c r="T250" s="34"/>
      <c r="U250" s="251"/>
      <c r="V250" s="251"/>
      <c r="W250" s="251"/>
      <c r="X250" s="36"/>
      <c r="AG250" s="34"/>
      <c r="AI250" s="34"/>
      <c r="AJ250" s="34"/>
      <c r="AK250" s="34"/>
      <c r="AL250" s="34"/>
      <c r="AN250" s="101"/>
      <c r="AO250" s="34"/>
    </row>
    <row r="251" spans="1:41" ht="14.25" customHeight="1">
      <c r="A251" s="34"/>
      <c r="B251" s="34"/>
      <c r="C251" s="34"/>
      <c r="D251" s="34"/>
      <c r="E251" s="35"/>
      <c r="F251" s="34"/>
      <c r="L251" s="34"/>
      <c r="M251" s="34"/>
      <c r="N251" s="34"/>
      <c r="O251" s="34"/>
      <c r="P251" s="34"/>
      <c r="Q251" s="34"/>
      <c r="R251" s="34"/>
      <c r="S251" s="36"/>
      <c r="T251" s="34"/>
      <c r="U251" s="251"/>
      <c r="V251" s="251"/>
      <c r="W251" s="251"/>
      <c r="X251" s="36"/>
      <c r="AG251" s="34"/>
      <c r="AI251" s="34"/>
      <c r="AJ251" s="34"/>
      <c r="AK251" s="34"/>
      <c r="AL251" s="34"/>
      <c r="AN251" s="101"/>
      <c r="AO251" s="34"/>
    </row>
    <row r="252" spans="1:41" ht="14.25" customHeight="1">
      <c r="A252" s="34"/>
      <c r="B252" s="34"/>
      <c r="C252" s="34"/>
      <c r="D252" s="34"/>
      <c r="E252" s="35"/>
      <c r="F252" s="34"/>
      <c r="L252" s="34"/>
      <c r="M252" s="34"/>
      <c r="N252" s="34"/>
      <c r="O252" s="34"/>
      <c r="P252" s="34"/>
      <c r="Q252" s="34"/>
      <c r="R252" s="34"/>
      <c r="S252" s="36"/>
      <c r="T252" s="34"/>
      <c r="U252" s="251"/>
      <c r="V252" s="251"/>
      <c r="W252" s="251"/>
      <c r="X252" s="36"/>
      <c r="AG252" s="34"/>
      <c r="AI252" s="34"/>
      <c r="AJ252" s="34"/>
      <c r="AK252" s="34"/>
      <c r="AL252" s="34"/>
      <c r="AN252" s="101"/>
      <c r="AO252" s="34"/>
    </row>
    <row r="253" spans="1:41" ht="14.25" customHeight="1">
      <c r="A253" s="34"/>
      <c r="B253" s="34"/>
      <c r="C253" s="34"/>
      <c r="D253" s="34"/>
      <c r="E253" s="35"/>
      <c r="F253" s="34"/>
      <c r="L253" s="34"/>
      <c r="M253" s="34"/>
      <c r="N253" s="34"/>
      <c r="O253" s="34"/>
      <c r="P253" s="34"/>
      <c r="Q253" s="34"/>
      <c r="R253" s="34"/>
      <c r="S253" s="36"/>
      <c r="T253" s="34"/>
      <c r="U253" s="251"/>
      <c r="V253" s="251"/>
      <c r="W253" s="251"/>
      <c r="X253" s="36"/>
      <c r="AG253" s="34"/>
      <c r="AI253" s="34"/>
      <c r="AJ253" s="34"/>
      <c r="AK253" s="34"/>
      <c r="AL253" s="34"/>
      <c r="AN253" s="101"/>
      <c r="AO253" s="34"/>
    </row>
    <row r="254" spans="1:41" ht="14.25" customHeight="1">
      <c r="A254" s="34"/>
      <c r="B254" s="34"/>
      <c r="C254" s="34"/>
      <c r="D254" s="34"/>
      <c r="E254" s="35"/>
      <c r="F254" s="34"/>
      <c r="L254" s="34"/>
      <c r="M254" s="34"/>
      <c r="N254" s="34"/>
      <c r="O254" s="34"/>
      <c r="P254" s="34"/>
      <c r="Q254" s="34"/>
      <c r="R254" s="34"/>
      <c r="S254" s="36"/>
      <c r="T254" s="34"/>
      <c r="U254" s="251"/>
      <c r="V254" s="251"/>
      <c r="W254" s="251"/>
      <c r="X254" s="36"/>
      <c r="AG254" s="34"/>
      <c r="AI254" s="34"/>
      <c r="AJ254" s="34"/>
      <c r="AK254" s="34"/>
      <c r="AL254" s="34"/>
      <c r="AN254" s="101"/>
      <c r="AO254" s="34"/>
    </row>
    <row r="255" spans="1:41" ht="14.25" customHeight="1">
      <c r="A255" s="34"/>
      <c r="B255" s="34"/>
      <c r="C255" s="34"/>
      <c r="D255" s="34"/>
      <c r="E255" s="35"/>
      <c r="F255" s="34"/>
      <c r="L255" s="34"/>
      <c r="M255" s="34"/>
      <c r="N255" s="34"/>
      <c r="O255" s="34"/>
      <c r="P255" s="34"/>
      <c r="Q255" s="34"/>
      <c r="R255" s="34"/>
      <c r="S255" s="36"/>
      <c r="T255" s="34"/>
      <c r="U255" s="251"/>
      <c r="V255" s="251"/>
      <c r="W255" s="251"/>
      <c r="X255" s="36"/>
      <c r="AG255" s="34"/>
      <c r="AI255" s="34"/>
      <c r="AJ255" s="34"/>
      <c r="AK255" s="34"/>
      <c r="AL255" s="34"/>
      <c r="AN255" s="101"/>
      <c r="AO255" s="34"/>
    </row>
    <row r="256" spans="1:41" ht="14.25" customHeight="1">
      <c r="A256" s="34"/>
      <c r="B256" s="34"/>
      <c r="C256" s="34"/>
      <c r="D256" s="34"/>
      <c r="E256" s="35"/>
      <c r="F256" s="34"/>
      <c r="L256" s="34"/>
      <c r="M256" s="34"/>
      <c r="N256" s="34"/>
      <c r="O256" s="34"/>
      <c r="P256" s="34"/>
      <c r="Q256" s="34"/>
      <c r="R256" s="34"/>
      <c r="S256" s="36"/>
      <c r="T256" s="34"/>
      <c r="U256" s="251"/>
      <c r="V256" s="251"/>
      <c r="W256" s="251"/>
      <c r="X256" s="36"/>
      <c r="AG256" s="34"/>
      <c r="AI256" s="34"/>
      <c r="AJ256" s="34"/>
      <c r="AK256" s="34"/>
      <c r="AL256" s="34"/>
      <c r="AN256" s="101"/>
      <c r="AO256" s="34"/>
    </row>
    <row r="257" spans="1:41" ht="14.25" customHeight="1">
      <c r="A257" s="34"/>
      <c r="B257" s="34"/>
      <c r="C257" s="34"/>
      <c r="D257" s="34"/>
      <c r="E257" s="35"/>
      <c r="F257" s="34"/>
      <c r="L257" s="34"/>
      <c r="M257" s="34"/>
      <c r="N257" s="34"/>
      <c r="O257" s="34"/>
      <c r="P257" s="34"/>
      <c r="Q257" s="34"/>
      <c r="R257" s="34"/>
      <c r="S257" s="36"/>
      <c r="T257" s="34"/>
      <c r="U257" s="251"/>
      <c r="V257" s="251"/>
      <c r="W257" s="251"/>
      <c r="X257" s="36"/>
      <c r="AG257" s="34"/>
      <c r="AI257" s="34"/>
      <c r="AJ257" s="34"/>
      <c r="AK257" s="34"/>
      <c r="AL257" s="34"/>
      <c r="AN257" s="101"/>
      <c r="AO257" s="34"/>
    </row>
    <row r="258" spans="1:41" ht="14.25" customHeight="1">
      <c r="A258" s="34"/>
      <c r="B258" s="34"/>
      <c r="C258" s="34"/>
      <c r="D258" s="34"/>
      <c r="E258" s="35"/>
      <c r="F258" s="34"/>
      <c r="L258" s="34"/>
      <c r="M258" s="34"/>
      <c r="N258" s="34"/>
      <c r="O258" s="34"/>
      <c r="P258" s="34"/>
      <c r="Q258" s="34"/>
      <c r="R258" s="34"/>
      <c r="S258" s="36"/>
      <c r="T258" s="34"/>
      <c r="U258" s="251"/>
      <c r="V258" s="251"/>
      <c r="W258" s="251"/>
      <c r="X258" s="36"/>
      <c r="AG258" s="34"/>
      <c r="AI258" s="34"/>
      <c r="AJ258" s="34"/>
      <c r="AK258" s="34"/>
      <c r="AL258" s="34"/>
      <c r="AN258" s="101"/>
      <c r="AO258" s="34"/>
    </row>
    <row r="259" spans="1:41" ht="14.25" customHeight="1">
      <c r="A259" s="34"/>
      <c r="B259" s="34"/>
      <c r="C259" s="34"/>
      <c r="D259" s="34"/>
      <c r="E259" s="35"/>
      <c r="F259" s="34"/>
      <c r="L259" s="34"/>
      <c r="M259" s="34"/>
      <c r="N259" s="34"/>
      <c r="O259" s="34"/>
      <c r="P259" s="34"/>
      <c r="Q259" s="34"/>
      <c r="R259" s="34"/>
      <c r="S259" s="36"/>
      <c r="T259" s="34"/>
      <c r="U259" s="251"/>
      <c r="V259" s="251"/>
      <c r="W259" s="251"/>
      <c r="X259" s="36"/>
      <c r="AG259" s="34"/>
      <c r="AI259" s="34"/>
      <c r="AJ259" s="34"/>
      <c r="AK259" s="34"/>
      <c r="AL259" s="34"/>
      <c r="AN259" s="101"/>
      <c r="AO259" s="34"/>
    </row>
    <row r="260" spans="1:41" ht="14.25" customHeight="1">
      <c r="A260" s="34"/>
      <c r="B260" s="34"/>
      <c r="C260" s="34"/>
      <c r="D260" s="34"/>
      <c r="E260" s="35"/>
      <c r="F260" s="34"/>
      <c r="L260" s="34"/>
      <c r="M260" s="34"/>
      <c r="N260" s="34"/>
      <c r="O260" s="34"/>
      <c r="P260" s="34"/>
      <c r="Q260" s="34"/>
      <c r="R260" s="34"/>
      <c r="S260" s="36"/>
      <c r="T260" s="34"/>
      <c r="U260" s="251"/>
      <c r="V260" s="251"/>
      <c r="W260" s="251"/>
      <c r="X260" s="36"/>
      <c r="AG260" s="34"/>
      <c r="AI260" s="34"/>
      <c r="AJ260" s="34"/>
      <c r="AK260" s="34"/>
      <c r="AL260" s="34"/>
      <c r="AN260" s="101"/>
      <c r="AO260" s="34"/>
    </row>
    <row r="261" spans="1:41" ht="14.25" customHeight="1">
      <c r="A261" s="34"/>
      <c r="B261" s="34"/>
      <c r="C261" s="34"/>
      <c r="D261" s="34"/>
      <c r="E261" s="35"/>
      <c r="F261" s="34"/>
      <c r="L261" s="34"/>
      <c r="M261" s="34"/>
      <c r="N261" s="34"/>
      <c r="O261" s="34"/>
      <c r="P261" s="34"/>
      <c r="Q261" s="34"/>
      <c r="R261" s="34"/>
      <c r="S261" s="36"/>
      <c r="T261" s="34"/>
      <c r="U261" s="251"/>
      <c r="V261" s="251"/>
      <c r="W261" s="251"/>
      <c r="X261" s="36"/>
      <c r="AG261" s="34"/>
      <c r="AI261" s="34"/>
      <c r="AJ261" s="34"/>
      <c r="AK261" s="34"/>
      <c r="AL261" s="34"/>
      <c r="AN261" s="101"/>
      <c r="AO261" s="34"/>
    </row>
    <row r="262" spans="1:41" ht="14.25" customHeight="1">
      <c r="A262" s="34"/>
      <c r="B262" s="34"/>
      <c r="C262" s="34"/>
      <c r="D262" s="34"/>
      <c r="E262" s="35"/>
      <c r="F262" s="34"/>
      <c r="L262" s="34"/>
      <c r="M262" s="34"/>
      <c r="N262" s="34"/>
      <c r="O262" s="34"/>
      <c r="P262" s="34"/>
      <c r="Q262" s="34"/>
      <c r="R262" s="34"/>
      <c r="S262" s="36"/>
      <c r="T262" s="34"/>
      <c r="U262" s="251"/>
      <c r="V262" s="251"/>
      <c r="W262" s="251"/>
      <c r="X262" s="36"/>
      <c r="AG262" s="34"/>
      <c r="AI262" s="34"/>
      <c r="AJ262" s="34"/>
      <c r="AK262" s="34"/>
      <c r="AL262" s="34"/>
      <c r="AN262" s="101"/>
      <c r="AO262" s="34"/>
    </row>
    <row r="263" spans="1:41" ht="14.25" customHeight="1">
      <c r="A263" s="34"/>
      <c r="B263" s="34"/>
      <c r="C263" s="34"/>
      <c r="D263" s="34"/>
      <c r="E263" s="35"/>
      <c r="F263" s="34"/>
      <c r="L263" s="34"/>
      <c r="M263" s="34"/>
      <c r="N263" s="34"/>
      <c r="O263" s="34"/>
      <c r="P263" s="34"/>
      <c r="Q263" s="34"/>
      <c r="R263" s="34"/>
      <c r="S263" s="36"/>
      <c r="T263" s="34"/>
      <c r="U263" s="251"/>
      <c r="V263" s="251"/>
      <c r="W263" s="251"/>
      <c r="X263" s="36"/>
      <c r="AG263" s="34"/>
      <c r="AI263" s="34"/>
      <c r="AJ263" s="34"/>
      <c r="AK263" s="34"/>
      <c r="AL263" s="34"/>
      <c r="AN263" s="101"/>
      <c r="AO263" s="34"/>
    </row>
    <row r="264" spans="1:41" ht="14.25" customHeight="1">
      <c r="A264" s="34"/>
      <c r="B264" s="34"/>
      <c r="C264" s="34"/>
      <c r="D264" s="34"/>
      <c r="E264" s="35"/>
      <c r="F264" s="34"/>
      <c r="L264" s="34"/>
      <c r="M264" s="34"/>
      <c r="N264" s="34"/>
      <c r="O264" s="34"/>
      <c r="P264" s="34"/>
      <c r="Q264" s="34"/>
      <c r="R264" s="34"/>
      <c r="S264" s="36"/>
      <c r="T264" s="34"/>
      <c r="U264" s="251"/>
      <c r="V264" s="251"/>
      <c r="W264" s="251"/>
      <c r="X264" s="36"/>
      <c r="AG264" s="34"/>
      <c r="AI264" s="34"/>
      <c r="AJ264" s="34"/>
      <c r="AK264" s="34"/>
      <c r="AL264" s="34"/>
      <c r="AN264" s="101"/>
      <c r="AO264" s="34"/>
    </row>
    <row r="265" spans="1:41" ht="14.25" customHeight="1">
      <c r="A265" s="34"/>
      <c r="B265" s="34"/>
      <c r="C265" s="34"/>
      <c r="D265" s="34"/>
      <c r="E265" s="35"/>
      <c r="F265" s="34"/>
      <c r="L265" s="34"/>
      <c r="M265" s="34"/>
      <c r="N265" s="34"/>
      <c r="O265" s="34"/>
      <c r="P265" s="34"/>
      <c r="Q265" s="34"/>
      <c r="R265" s="34"/>
      <c r="S265" s="36"/>
      <c r="T265" s="34"/>
      <c r="U265" s="251"/>
      <c r="V265" s="251"/>
      <c r="W265" s="251"/>
      <c r="X265" s="36"/>
      <c r="AG265" s="34"/>
      <c r="AI265" s="34"/>
      <c r="AJ265" s="34"/>
      <c r="AK265" s="34"/>
      <c r="AL265" s="34"/>
      <c r="AN265" s="101"/>
      <c r="AO265" s="34"/>
    </row>
    <row r="266" spans="1:41" ht="14.25" customHeight="1">
      <c r="A266" s="34"/>
      <c r="B266" s="34"/>
      <c r="C266" s="34"/>
      <c r="D266" s="34"/>
      <c r="E266" s="35"/>
      <c r="F266" s="34"/>
      <c r="L266" s="34"/>
      <c r="M266" s="34"/>
      <c r="N266" s="34"/>
      <c r="O266" s="34"/>
      <c r="P266" s="34"/>
      <c r="Q266" s="34"/>
      <c r="R266" s="34"/>
      <c r="S266" s="36"/>
      <c r="T266" s="34"/>
      <c r="U266" s="251"/>
      <c r="V266" s="251"/>
      <c r="W266" s="251"/>
      <c r="X266" s="36"/>
      <c r="AG266" s="34"/>
      <c r="AI266" s="34"/>
      <c r="AJ266" s="34"/>
      <c r="AK266" s="34"/>
      <c r="AL266" s="34"/>
      <c r="AN266" s="101"/>
      <c r="AO266" s="34"/>
    </row>
    <row r="267" spans="1:41" ht="14.25" customHeight="1">
      <c r="A267" s="34"/>
      <c r="B267" s="34"/>
      <c r="C267" s="34"/>
      <c r="D267" s="34"/>
      <c r="E267" s="35"/>
      <c r="F267" s="34"/>
      <c r="L267" s="34"/>
      <c r="M267" s="34"/>
      <c r="N267" s="34"/>
      <c r="O267" s="34"/>
      <c r="P267" s="34"/>
      <c r="Q267" s="34"/>
      <c r="R267" s="34"/>
      <c r="S267" s="36"/>
      <c r="T267" s="34"/>
      <c r="U267" s="251"/>
      <c r="V267" s="251"/>
      <c r="W267" s="251"/>
      <c r="X267" s="36"/>
      <c r="AG267" s="34"/>
      <c r="AI267" s="34"/>
      <c r="AJ267" s="34"/>
      <c r="AK267" s="34"/>
      <c r="AL267" s="34"/>
      <c r="AN267" s="101"/>
      <c r="AO267" s="34"/>
    </row>
    <row r="268" spans="1:41" ht="14.25" customHeight="1">
      <c r="A268" s="34"/>
      <c r="B268" s="34"/>
      <c r="C268" s="34"/>
      <c r="D268" s="34"/>
      <c r="E268" s="35"/>
      <c r="F268" s="34"/>
      <c r="L268" s="34"/>
      <c r="M268" s="34"/>
      <c r="N268" s="34"/>
      <c r="O268" s="34"/>
      <c r="P268" s="34"/>
      <c r="Q268" s="34"/>
      <c r="R268" s="34"/>
      <c r="S268" s="36"/>
      <c r="T268" s="34"/>
      <c r="U268" s="251"/>
      <c r="V268" s="251"/>
      <c r="W268" s="251"/>
      <c r="X268" s="36"/>
      <c r="AG268" s="34"/>
      <c r="AI268" s="34"/>
      <c r="AJ268" s="34"/>
      <c r="AK268" s="34"/>
      <c r="AL268" s="34"/>
      <c r="AN268" s="101"/>
      <c r="AO268" s="34"/>
    </row>
    <row r="269" spans="1:41" ht="14.25" customHeight="1">
      <c r="A269" s="34"/>
      <c r="B269" s="34"/>
      <c r="C269" s="34"/>
      <c r="D269" s="34"/>
      <c r="E269" s="35"/>
      <c r="F269" s="34"/>
      <c r="L269" s="34"/>
      <c r="M269" s="34"/>
      <c r="N269" s="34"/>
      <c r="O269" s="34"/>
      <c r="P269" s="34"/>
      <c r="Q269" s="34"/>
      <c r="R269" s="34"/>
      <c r="S269" s="36"/>
      <c r="T269" s="34"/>
      <c r="U269" s="251"/>
      <c r="V269" s="251"/>
      <c r="W269" s="251"/>
      <c r="X269" s="36"/>
      <c r="AG269" s="34"/>
      <c r="AI269" s="34"/>
      <c r="AJ269" s="34"/>
      <c r="AK269" s="34"/>
      <c r="AL269" s="34"/>
      <c r="AN269" s="101"/>
      <c r="AO269" s="34"/>
    </row>
    <row r="270" spans="1:41" ht="14.25" customHeight="1">
      <c r="A270" s="34"/>
      <c r="B270" s="34"/>
      <c r="C270" s="34"/>
      <c r="D270" s="34"/>
      <c r="E270" s="35"/>
      <c r="F270" s="34"/>
      <c r="L270" s="34"/>
      <c r="M270" s="34"/>
      <c r="N270" s="34"/>
      <c r="O270" s="34"/>
      <c r="P270" s="34"/>
      <c r="Q270" s="34"/>
      <c r="R270" s="34"/>
      <c r="S270" s="36"/>
      <c r="T270" s="34"/>
      <c r="U270" s="251"/>
      <c r="V270" s="251"/>
      <c r="W270" s="251"/>
      <c r="X270" s="36"/>
      <c r="AG270" s="34"/>
      <c r="AI270" s="34"/>
      <c r="AJ270" s="34"/>
      <c r="AK270" s="34"/>
      <c r="AL270" s="34"/>
      <c r="AN270" s="101"/>
      <c r="AO270" s="34"/>
    </row>
    <row r="271" spans="1:41" ht="14.25" customHeight="1">
      <c r="A271" s="34"/>
      <c r="B271" s="34"/>
      <c r="C271" s="34"/>
      <c r="D271" s="34"/>
      <c r="E271" s="35"/>
      <c r="F271" s="34"/>
      <c r="L271" s="34"/>
      <c r="M271" s="34"/>
      <c r="N271" s="34"/>
      <c r="O271" s="34"/>
      <c r="P271" s="34"/>
      <c r="Q271" s="34"/>
      <c r="R271" s="34"/>
      <c r="S271" s="36"/>
      <c r="T271" s="34"/>
      <c r="U271" s="251"/>
      <c r="V271" s="251"/>
      <c r="W271" s="251"/>
      <c r="X271" s="36"/>
      <c r="AG271" s="34"/>
      <c r="AI271" s="34"/>
      <c r="AJ271" s="34"/>
      <c r="AK271" s="34"/>
      <c r="AL271" s="34"/>
      <c r="AN271" s="101"/>
      <c r="AO271" s="34"/>
    </row>
    <row r="272" spans="1:41" ht="14.25" customHeight="1">
      <c r="A272" s="34"/>
      <c r="B272" s="34"/>
      <c r="C272" s="34"/>
      <c r="D272" s="34"/>
      <c r="E272" s="35"/>
      <c r="F272" s="34"/>
      <c r="L272" s="34"/>
      <c r="M272" s="34"/>
      <c r="N272" s="34"/>
      <c r="O272" s="34"/>
      <c r="P272" s="34"/>
      <c r="Q272" s="34"/>
      <c r="R272" s="34"/>
      <c r="S272" s="36"/>
      <c r="T272" s="34"/>
      <c r="U272" s="251"/>
      <c r="V272" s="251"/>
      <c r="W272" s="251"/>
      <c r="X272" s="36"/>
      <c r="AG272" s="34"/>
      <c r="AI272" s="34"/>
      <c r="AJ272" s="34"/>
      <c r="AK272" s="34"/>
      <c r="AL272" s="34"/>
      <c r="AN272" s="101"/>
      <c r="AO272" s="34"/>
    </row>
    <row r="273" spans="1:41" ht="14.25" customHeight="1">
      <c r="A273" s="34"/>
      <c r="B273" s="34"/>
      <c r="C273" s="34"/>
      <c r="D273" s="34"/>
      <c r="E273" s="35"/>
      <c r="F273" s="34"/>
      <c r="L273" s="34"/>
      <c r="M273" s="34"/>
      <c r="N273" s="34"/>
      <c r="O273" s="34"/>
      <c r="P273" s="34"/>
      <c r="Q273" s="34"/>
      <c r="R273" s="34"/>
      <c r="S273" s="36"/>
      <c r="T273" s="34"/>
      <c r="U273" s="251"/>
      <c r="V273" s="251"/>
      <c r="W273" s="251"/>
      <c r="X273" s="36"/>
      <c r="AG273" s="34"/>
      <c r="AI273" s="34"/>
      <c r="AJ273" s="34"/>
      <c r="AK273" s="34"/>
      <c r="AL273" s="34"/>
      <c r="AN273" s="101"/>
      <c r="AO273" s="34"/>
    </row>
    <row r="274" spans="1:41" ht="14.25" customHeight="1">
      <c r="A274" s="34"/>
      <c r="B274" s="34"/>
      <c r="C274" s="34"/>
      <c r="D274" s="34"/>
      <c r="E274" s="35"/>
      <c r="F274" s="34"/>
      <c r="L274" s="34"/>
      <c r="M274" s="34"/>
      <c r="N274" s="34"/>
      <c r="O274" s="34"/>
      <c r="P274" s="34"/>
      <c r="Q274" s="34"/>
      <c r="R274" s="34"/>
      <c r="S274" s="36"/>
      <c r="T274" s="34"/>
      <c r="U274" s="251"/>
      <c r="V274" s="251"/>
      <c r="W274" s="251"/>
      <c r="X274" s="36"/>
      <c r="AG274" s="34"/>
      <c r="AI274" s="34"/>
      <c r="AJ274" s="34"/>
      <c r="AK274" s="34"/>
      <c r="AL274" s="34"/>
      <c r="AN274" s="101"/>
      <c r="AO274" s="34"/>
    </row>
    <row r="275" spans="1:41" ht="14.25" customHeight="1">
      <c r="A275" s="34"/>
      <c r="B275" s="34"/>
      <c r="C275" s="34"/>
      <c r="D275" s="34"/>
      <c r="E275" s="35"/>
      <c r="F275" s="34"/>
      <c r="L275" s="34"/>
      <c r="M275" s="34"/>
      <c r="N275" s="34"/>
      <c r="O275" s="34"/>
      <c r="P275" s="34"/>
      <c r="Q275" s="34"/>
      <c r="R275" s="34"/>
      <c r="S275" s="36"/>
      <c r="T275" s="34"/>
      <c r="U275" s="251"/>
      <c r="V275" s="251"/>
      <c r="W275" s="251"/>
      <c r="X275" s="36"/>
      <c r="AG275" s="34"/>
      <c r="AI275" s="34"/>
      <c r="AJ275" s="34"/>
      <c r="AK275" s="34"/>
      <c r="AL275" s="34"/>
      <c r="AN275" s="101"/>
      <c r="AO275" s="34"/>
    </row>
    <row r="276" spans="1:41" ht="14.25" customHeight="1">
      <c r="A276" s="34"/>
      <c r="B276" s="34"/>
      <c r="C276" s="34"/>
      <c r="D276" s="34"/>
      <c r="E276" s="35"/>
      <c r="F276" s="34"/>
      <c r="L276" s="34"/>
      <c r="M276" s="34"/>
      <c r="N276" s="34"/>
      <c r="O276" s="34"/>
      <c r="P276" s="34"/>
      <c r="Q276" s="34"/>
      <c r="R276" s="34"/>
      <c r="S276" s="36"/>
      <c r="T276" s="34"/>
      <c r="U276" s="251"/>
      <c r="V276" s="251"/>
      <c r="W276" s="251"/>
      <c r="X276" s="36"/>
      <c r="AG276" s="34"/>
      <c r="AI276" s="34"/>
      <c r="AJ276" s="34"/>
      <c r="AK276" s="34"/>
      <c r="AL276" s="34"/>
      <c r="AN276" s="101"/>
      <c r="AO276" s="34"/>
    </row>
    <row r="277" spans="1:41" ht="14.25" customHeight="1">
      <c r="A277" s="34"/>
      <c r="B277" s="34"/>
      <c r="C277" s="34"/>
      <c r="D277" s="34"/>
      <c r="E277" s="35"/>
      <c r="F277" s="34"/>
      <c r="L277" s="34"/>
      <c r="M277" s="34"/>
      <c r="N277" s="34"/>
      <c r="O277" s="34"/>
      <c r="P277" s="34"/>
      <c r="Q277" s="34"/>
      <c r="R277" s="34"/>
      <c r="S277" s="36"/>
      <c r="T277" s="34"/>
      <c r="U277" s="251"/>
      <c r="V277" s="251"/>
      <c r="W277" s="251"/>
      <c r="X277" s="36"/>
      <c r="AG277" s="34"/>
      <c r="AI277" s="34"/>
      <c r="AJ277" s="34"/>
      <c r="AK277" s="34"/>
      <c r="AL277" s="34"/>
      <c r="AN277" s="101"/>
      <c r="AO277" s="34"/>
    </row>
    <row r="278" spans="1:41" ht="14.25" customHeight="1">
      <c r="A278" s="34"/>
      <c r="B278" s="34"/>
      <c r="C278" s="34"/>
      <c r="D278" s="34"/>
      <c r="E278" s="35"/>
      <c r="F278" s="34"/>
      <c r="L278" s="34"/>
      <c r="M278" s="34"/>
      <c r="N278" s="34"/>
      <c r="O278" s="34"/>
      <c r="P278" s="34"/>
      <c r="Q278" s="34"/>
      <c r="R278" s="34"/>
      <c r="S278" s="36"/>
      <c r="T278" s="34"/>
      <c r="U278" s="251"/>
      <c r="V278" s="251"/>
      <c r="W278" s="251"/>
      <c r="X278" s="36"/>
      <c r="AG278" s="34"/>
      <c r="AI278" s="34"/>
      <c r="AJ278" s="34"/>
      <c r="AK278" s="34"/>
      <c r="AL278" s="34"/>
      <c r="AN278" s="101"/>
      <c r="AO278" s="34"/>
    </row>
    <row r="279" spans="1:41" ht="14.25" customHeight="1">
      <c r="A279" s="34"/>
      <c r="B279" s="34"/>
      <c r="C279" s="34"/>
      <c r="D279" s="34"/>
      <c r="E279" s="35"/>
      <c r="F279" s="34"/>
      <c r="L279" s="34"/>
      <c r="M279" s="34"/>
      <c r="N279" s="34"/>
      <c r="O279" s="34"/>
      <c r="P279" s="34"/>
      <c r="Q279" s="34"/>
      <c r="R279" s="34"/>
      <c r="S279" s="36"/>
      <c r="T279" s="34"/>
      <c r="U279" s="251"/>
      <c r="V279" s="251"/>
      <c r="W279" s="251"/>
      <c r="X279" s="36"/>
      <c r="AG279" s="34"/>
      <c r="AI279" s="34"/>
      <c r="AJ279" s="34"/>
      <c r="AK279" s="34"/>
      <c r="AL279" s="34"/>
      <c r="AN279" s="101"/>
      <c r="AO279" s="34"/>
    </row>
    <row r="280" spans="1:41" ht="14.25" customHeight="1">
      <c r="A280" s="34"/>
      <c r="B280" s="34"/>
      <c r="C280" s="34"/>
      <c r="D280" s="34"/>
      <c r="E280" s="35"/>
      <c r="F280" s="34"/>
      <c r="L280" s="34"/>
      <c r="M280" s="34"/>
      <c r="N280" s="34"/>
      <c r="O280" s="34"/>
      <c r="P280" s="34"/>
      <c r="Q280" s="34"/>
      <c r="R280" s="34"/>
      <c r="S280" s="36"/>
      <c r="T280" s="34"/>
      <c r="U280" s="251"/>
      <c r="V280" s="251"/>
      <c r="W280" s="251"/>
      <c r="X280" s="36"/>
      <c r="AG280" s="34"/>
      <c r="AI280" s="34"/>
      <c r="AJ280" s="34"/>
      <c r="AK280" s="34"/>
      <c r="AL280" s="34"/>
      <c r="AN280" s="101"/>
      <c r="AO280" s="34"/>
    </row>
    <row r="281" spans="1:41" ht="14.25" customHeight="1">
      <c r="A281" s="34"/>
      <c r="B281" s="34"/>
      <c r="C281" s="34"/>
      <c r="D281" s="34"/>
      <c r="E281" s="35"/>
      <c r="F281" s="34"/>
      <c r="L281" s="34"/>
      <c r="M281" s="34"/>
      <c r="N281" s="34"/>
      <c r="O281" s="34"/>
      <c r="P281" s="34"/>
      <c r="Q281" s="34"/>
      <c r="R281" s="34"/>
      <c r="S281" s="36"/>
      <c r="T281" s="34"/>
      <c r="U281" s="251"/>
      <c r="V281" s="251"/>
      <c r="W281" s="251"/>
      <c r="X281" s="36"/>
      <c r="AG281" s="34"/>
      <c r="AI281" s="34"/>
      <c r="AJ281" s="34"/>
      <c r="AK281" s="34"/>
      <c r="AL281" s="34"/>
      <c r="AN281" s="101"/>
      <c r="AO281" s="34"/>
    </row>
    <row r="282" spans="1:41" ht="14.25" customHeight="1">
      <c r="A282" s="34"/>
      <c r="B282" s="34"/>
      <c r="C282" s="34"/>
      <c r="D282" s="34"/>
      <c r="E282" s="35"/>
      <c r="F282" s="34"/>
      <c r="L282" s="34"/>
      <c r="M282" s="34"/>
      <c r="N282" s="34"/>
      <c r="O282" s="34"/>
      <c r="P282" s="34"/>
      <c r="Q282" s="34"/>
      <c r="R282" s="34"/>
      <c r="S282" s="36"/>
      <c r="T282" s="34"/>
      <c r="U282" s="251"/>
      <c r="V282" s="251"/>
      <c r="W282" s="251"/>
      <c r="X282" s="36"/>
      <c r="AG282" s="34"/>
      <c r="AI282" s="34"/>
      <c r="AJ282" s="34"/>
      <c r="AK282" s="34"/>
      <c r="AL282" s="34"/>
      <c r="AN282" s="101"/>
      <c r="AO282" s="34"/>
    </row>
    <row r="283" spans="1:41" ht="14.25" customHeight="1">
      <c r="A283" s="34"/>
      <c r="B283" s="34"/>
      <c r="C283" s="34"/>
      <c r="D283" s="34"/>
      <c r="E283" s="35"/>
      <c r="F283" s="34"/>
      <c r="L283" s="34"/>
      <c r="M283" s="34"/>
      <c r="N283" s="34"/>
      <c r="O283" s="34"/>
      <c r="P283" s="34"/>
      <c r="Q283" s="34"/>
      <c r="R283" s="34"/>
      <c r="S283" s="36"/>
      <c r="T283" s="34"/>
      <c r="U283" s="251"/>
      <c r="V283" s="251"/>
      <c r="W283" s="251"/>
      <c r="X283" s="36"/>
      <c r="AG283" s="34"/>
      <c r="AI283" s="34"/>
      <c r="AJ283" s="34"/>
      <c r="AK283" s="34"/>
      <c r="AL283" s="34"/>
      <c r="AN283" s="101"/>
      <c r="AO283" s="34"/>
    </row>
    <row r="284" spans="1:41" ht="14.25" customHeight="1">
      <c r="A284" s="34"/>
      <c r="B284" s="34"/>
      <c r="C284" s="34"/>
      <c r="D284" s="34"/>
      <c r="E284" s="35"/>
      <c r="F284" s="34"/>
      <c r="L284" s="34"/>
      <c r="M284" s="34"/>
      <c r="N284" s="34"/>
      <c r="O284" s="34"/>
      <c r="P284" s="34"/>
      <c r="Q284" s="34"/>
      <c r="R284" s="34"/>
      <c r="S284" s="36"/>
      <c r="T284" s="34"/>
      <c r="U284" s="251"/>
      <c r="V284" s="251"/>
      <c r="W284" s="251"/>
      <c r="X284" s="36"/>
      <c r="AG284" s="34"/>
      <c r="AI284" s="34"/>
      <c r="AJ284" s="34"/>
      <c r="AK284" s="34"/>
      <c r="AL284" s="34"/>
      <c r="AN284" s="101"/>
      <c r="AO284" s="34"/>
    </row>
    <row r="285" spans="1:41" ht="14.25" customHeight="1">
      <c r="A285" s="34"/>
      <c r="B285" s="34"/>
      <c r="C285" s="34"/>
      <c r="D285" s="34"/>
      <c r="E285" s="35"/>
      <c r="F285" s="34"/>
      <c r="L285" s="34"/>
      <c r="M285" s="34"/>
      <c r="N285" s="34"/>
      <c r="O285" s="34"/>
      <c r="P285" s="34"/>
      <c r="Q285" s="34"/>
      <c r="R285" s="34"/>
      <c r="S285" s="36"/>
      <c r="T285" s="34"/>
      <c r="U285" s="251"/>
      <c r="V285" s="251"/>
      <c r="W285" s="251"/>
      <c r="X285" s="36"/>
      <c r="AG285" s="34"/>
      <c r="AI285" s="34"/>
      <c r="AJ285" s="34"/>
      <c r="AK285" s="34"/>
      <c r="AL285" s="34"/>
      <c r="AN285" s="101"/>
      <c r="AO285" s="34"/>
    </row>
    <row r="286" spans="1:41" ht="14.25" customHeight="1">
      <c r="A286" s="34"/>
      <c r="B286" s="34"/>
      <c r="C286" s="34"/>
      <c r="D286" s="34"/>
      <c r="E286" s="35"/>
      <c r="F286" s="34"/>
      <c r="L286" s="34"/>
      <c r="M286" s="34"/>
      <c r="N286" s="34"/>
      <c r="O286" s="34"/>
      <c r="P286" s="34"/>
      <c r="Q286" s="34"/>
      <c r="R286" s="34"/>
      <c r="S286" s="36"/>
      <c r="T286" s="34"/>
      <c r="U286" s="251"/>
      <c r="V286" s="251"/>
      <c r="W286" s="251"/>
      <c r="X286" s="36"/>
      <c r="AG286" s="34"/>
      <c r="AI286" s="34"/>
      <c r="AJ286" s="34"/>
      <c r="AK286" s="34"/>
      <c r="AL286" s="34"/>
      <c r="AN286" s="101"/>
      <c r="AO286" s="34"/>
    </row>
    <row r="287" spans="1:41" ht="14.25" customHeight="1">
      <c r="A287" s="34"/>
      <c r="B287" s="34"/>
      <c r="C287" s="34"/>
      <c r="D287" s="34"/>
      <c r="E287" s="35"/>
      <c r="F287" s="34"/>
      <c r="L287" s="34"/>
      <c r="M287" s="34"/>
      <c r="N287" s="34"/>
      <c r="O287" s="34"/>
      <c r="P287" s="34"/>
      <c r="Q287" s="34"/>
      <c r="R287" s="34"/>
      <c r="S287" s="36"/>
      <c r="T287" s="34"/>
      <c r="U287" s="251"/>
      <c r="V287" s="251"/>
      <c r="W287" s="251"/>
      <c r="X287" s="36"/>
      <c r="AG287" s="34"/>
      <c r="AI287" s="34"/>
      <c r="AJ287" s="34"/>
      <c r="AK287" s="34"/>
      <c r="AL287" s="34"/>
      <c r="AN287" s="101"/>
      <c r="AO287" s="34"/>
    </row>
    <row r="288" spans="1:41" ht="14.25" customHeight="1">
      <c r="A288" s="34"/>
      <c r="B288" s="34"/>
      <c r="C288" s="34"/>
      <c r="D288" s="34"/>
      <c r="E288" s="35"/>
      <c r="F288" s="34"/>
      <c r="L288" s="34"/>
      <c r="M288" s="34"/>
      <c r="N288" s="34"/>
      <c r="O288" s="34"/>
      <c r="P288" s="34"/>
      <c r="Q288" s="34"/>
      <c r="R288" s="34"/>
      <c r="S288" s="36"/>
      <c r="T288" s="34"/>
      <c r="U288" s="251"/>
      <c r="V288" s="251"/>
      <c r="W288" s="251"/>
      <c r="X288" s="36"/>
      <c r="AG288" s="34"/>
      <c r="AI288" s="34"/>
      <c r="AJ288" s="34"/>
      <c r="AK288" s="34"/>
      <c r="AL288" s="34"/>
      <c r="AN288" s="101"/>
      <c r="AO288" s="34"/>
    </row>
    <row r="289" spans="1:41" ht="14.25" customHeight="1">
      <c r="A289" s="34"/>
      <c r="B289" s="34"/>
      <c r="C289" s="34"/>
      <c r="D289" s="34"/>
      <c r="E289" s="35"/>
      <c r="F289" s="34"/>
      <c r="L289" s="34"/>
      <c r="M289" s="34"/>
      <c r="N289" s="34"/>
      <c r="O289" s="34"/>
      <c r="P289" s="34"/>
      <c r="Q289" s="34"/>
      <c r="R289" s="34"/>
      <c r="S289" s="36"/>
      <c r="T289" s="34"/>
      <c r="U289" s="251"/>
      <c r="V289" s="251"/>
      <c r="W289" s="251"/>
      <c r="X289" s="36"/>
      <c r="AG289" s="34"/>
      <c r="AI289" s="34"/>
      <c r="AJ289" s="34"/>
      <c r="AK289" s="34"/>
      <c r="AL289" s="34"/>
      <c r="AN289" s="101"/>
      <c r="AO289" s="34"/>
    </row>
    <row r="290" spans="1:41" ht="14.25" customHeight="1">
      <c r="A290" s="34"/>
      <c r="B290" s="34"/>
      <c r="C290" s="34"/>
      <c r="D290" s="34"/>
      <c r="E290" s="35"/>
      <c r="F290" s="34"/>
      <c r="L290" s="34"/>
      <c r="M290" s="34"/>
      <c r="N290" s="34"/>
      <c r="O290" s="34"/>
      <c r="P290" s="34"/>
      <c r="Q290" s="34"/>
      <c r="R290" s="34"/>
      <c r="S290" s="36"/>
      <c r="T290" s="34"/>
      <c r="U290" s="251"/>
      <c r="V290" s="251"/>
      <c r="W290" s="251"/>
      <c r="X290" s="36"/>
      <c r="AG290" s="34"/>
      <c r="AI290" s="34"/>
      <c r="AJ290" s="34"/>
      <c r="AK290" s="34"/>
      <c r="AL290" s="34"/>
      <c r="AN290" s="101"/>
      <c r="AO290" s="34"/>
    </row>
    <row r="291" spans="1:41" ht="14.25" customHeight="1">
      <c r="A291" s="34"/>
      <c r="B291" s="34"/>
      <c r="C291" s="34"/>
      <c r="D291" s="34"/>
      <c r="E291" s="35"/>
      <c r="F291" s="34"/>
      <c r="L291" s="34"/>
      <c r="M291" s="34"/>
      <c r="N291" s="34"/>
      <c r="O291" s="34"/>
      <c r="P291" s="34"/>
      <c r="Q291" s="34"/>
      <c r="R291" s="34"/>
      <c r="S291" s="36"/>
      <c r="T291" s="34"/>
      <c r="U291" s="251"/>
      <c r="V291" s="251"/>
      <c r="W291" s="251"/>
      <c r="X291" s="36"/>
      <c r="AG291" s="34"/>
      <c r="AI291" s="34"/>
      <c r="AJ291" s="34"/>
      <c r="AK291" s="34"/>
      <c r="AL291" s="34"/>
      <c r="AN291" s="101"/>
      <c r="AO291" s="34"/>
    </row>
    <row r="292" spans="1:41" ht="14.25" customHeight="1">
      <c r="A292" s="34"/>
      <c r="B292" s="34"/>
      <c r="C292" s="34"/>
      <c r="D292" s="34"/>
      <c r="E292" s="35"/>
      <c r="F292" s="34"/>
      <c r="L292" s="34"/>
      <c r="M292" s="34"/>
      <c r="N292" s="34"/>
      <c r="O292" s="34"/>
      <c r="P292" s="34"/>
      <c r="Q292" s="34"/>
      <c r="R292" s="34"/>
      <c r="S292" s="36"/>
      <c r="T292" s="34"/>
      <c r="U292" s="251"/>
      <c r="V292" s="251"/>
      <c r="W292" s="251"/>
      <c r="X292" s="36"/>
      <c r="AG292" s="34"/>
      <c r="AI292" s="34"/>
      <c r="AJ292" s="34"/>
      <c r="AK292" s="34"/>
      <c r="AL292" s="34"/>
      <c r="AN292" s="101"/>
      <c r="AO292" s="34"/>
    </row>
    <row r="293" spans="1:41" ht="14.25" customHeight="1">
      <c r="A293" s="34"/>
      <c r="B293" s="34"/>
      <c r="C293" s="34"/>
      <c r="D293" s="34"/>
      <c r="E293" s="35"/>
      <c r="F293" s="34"/>
      <c r="L293" s="34"/>
      <c r="M293" s="34"/>
      <c r="N293" s="34"/>
      <c r="O293" s="34"/>
      <c r="P293" s="34"/>
      <c r="Q293" s="34"/>
      <c r="R293" s="34"/>
      <c r="S293" s="36"/>
      <c r="T293" s="34"/>
      <c r="U293" s="251"/>
      <c r="V293" s="251"/>
      <c r="W293" s="251"/>
      <c r="X293" s="36"/>
      <c r="AG293" s="34"/>
      <c r="AI293" s="34"/>
      <c r="AJ293" s="34"/>
      <c r="AK293" s="34"/>
      <c r="AL293" s="34"/>
      <c r="AN293" s="101"/>
      <c r="AO293" s="34"/>
    </row>
    <row r="294" spans="1:41" ht="14.25" customHeight="1">
      <c r="A294" s="34"/>
      <c r="B294" s="34"/>
      <c r="C294" s="34"/>
      <c r="D294" s="34"/>
      <c r="E294" s="35"/>
      <c r="F294" s="34"/>
      <c r="L294" s="34"/>
      <c r="M294" s="34"/>
      <c r="N294" s="34"/>
      <c r="O294" s="34"/>
      <c r="P294" s="34"/>
      <c r="Q294" s="34"/>
      <c r="R294" s="34"/>
      <c r="S294" s="36"/>
      <c r="T294" s="34"/>
      <c r="U294" s="251"/>
      <c r="V294" s="251"/>
      <c r="W294" s="251"/>
      <c r="X294" s="36"/>
      <c r="AG294" s="34"/>
      <c r="AI294" s="34"/>
      <c r="AJ294" s="34"/>
      <c r="AK294" s="34"/>
      <c r="AL294" s="34"/>
      <c r="AN294" s="101"/>
      <c r="AO294" s="34"/>
    </row>
    <row r="295" spans="1:41" ht="14.25" customHeight="1">
      <c r="A295" s="34"/>
      <c r="B295" s="34"/>
      <c r="C295" s="34"/>
      <c r="D295" s="34"/>
      <c r="E295" s="35"/>
      <c r="F295" s="34"/>
      <c r="L295" s="34"/>
      <c r="M295" s="34"/>
      <c r="N295" s="34"/>
      <c r="O295" s="34"/>
      <c r="P295" s="34"/>
      <c r="Q295" s="34"/>
      <c r="R295" s="34"/>
      <c r="S295" s="36"/>
      <c r="T295" s="34"/>
      <c r="U295" s="251"/>
      <c r="V295" s="251"/>
      <c r="W295" s="251"/>
      <c r="X295" s="36"/>
      <c r="AG295" s="34"/>
      <c r="AI295" s="34"/>
      <c r="AJ295" s="34"/>
      <c r="AK295" s="34"/>
      <c r="AL295" s="34"/>
      <c r="AN295" s="101"/>
      <c r="AO295" s="34"/>
    </row>
    <row r="296" spans="1:41" ht="14.25" customHeight="1">
      <c r="A296" s="34"/>
      <c r="B296" s="34"/>
      <c r="C296" s="34"/>
      <c r="D296" s="34"/>
      <c r="E296" s="35"/>
      <c r="F296" s="34"/>
      <c r="L296" s="34"/>
      <c r="M296" s="34"/>
      <c r="N296" s="34"/>
      <c r="O296" s="34"/>
      <c r="P296" s="34"/>
      <c r="Q296" s="34"/>
      <c r="R296" s="34"/>
      <c r="S296" s="36"/>
      <c r="T296" s="34"/>
      <c r="U296" s="251"/>
      <c r="V296" s="251"/>
      <c r="W296" s="251"/>
      <c r="X296" s="36"/>
      <c r="AG296" s="34"/>
      <c r="AI296" s="34"/>
      <c r="AJ296" s="34"/>
      <c r="AK296" s="34"/>
      <c r="AL296" s="34"/>
      <c r="AN296" s="101"/>
      <c r="AO296" s="34"/>
    </row>
    <row r="297" spans="1:41" ht="14.25" customHeight="1">
      <c r="A297" s="34"/>
      <c r="B297" s="34"/>
      <c r="C297" s="34"/>
      <c r="D297" s="34"/>
      <c r="E297" s="35"/>
      <c r="F297" s="34"/>
      <c r="L297" s="34"/>
      <c r="M297" s="34"/>
      <c r="N297" s="34"/>
      <c r="O297" s="34"/>
      <c r="P297" s="34"/>
      <c r="Q297" s="34"/>
      <c r="R297" s="34"/>
      <c r="S297" s="36"/>
      <c r="T297" s="34"/>
      <c r="U297" s="251"/>
      <c r="V297" s="251"/>
      <c r="W297" s="251"/>
      <c r="X297" s="36"/>
      <c r="AG297" s="34"/>
      <c r="AI297" s="34"/>
      <c r="AJ297" s="34"/>
      <c r="AK297" s="34"/>
      <c r="AL297" s="34"/>
      <c r="AN297" s="101"/>
      <c r="AO297" s="34"/>
    </row>
    <row r="298" spans="1:41" ht="14.25" customHeight="1">
      <c r="A298" s="34"/>
      <c r="B298" s="34"/>
      <c r="C298" s="34"/>
      <c r="D298" s="34"/>
      <c r="E298" s="35"/>
      <c r="F298" s="34"/>
      <c r="L298" s="34"/>
      <c r="M298" s="34"/>
      <c r="N298" s="34"/>
      <c r="O298" s="34"/>
      <c r="P298" s="34"/>
      <c r="Q298" s="34"/>
      <c r="R298" s="34"/>
      <c r="S298" s="36"/>
      <c r="T298" s="34"/>
      <c r="U298" s="251"/>
      <c r="V298" s="251"/>
      <c r="W298" s="251"/>
      <c r="X298" s="36"/>
      <c r="AG298" s="34"/>
      <c r="AI298" s="34"/>
      <c r="AJ298" s="34"/>
      <c r="AK298" s="34"/>
      <c r="AL298" s="34"/>
      <c r="AN298" s="101"/>
      <c r="AO298" s="34"/>
    </row>
    <row r="299" spans="1:41" ht="14.25" customHeight="1">
      <c r="A299" s="34"/>
      <c r="B299" s="34"/>
      <c r="C299" s="34"/>
      <c r="D299" s="34"/>
      <c r="E299" s="35"/>
      <c r="F299" s="34"/>
      <c r="L299" s="34"/>
      <c r="M299" s="34"/>
      <c r="N299" s="34"/>
      <c r="O299" s="34"/>
      <c r="P299" s="34"/>
      <c r="Q299" s="34"/>
      <c r="R299" s="34"/>
      <c r="S299" s="36"/>
      <c r="T299" s="34"/>
      <c r="U299" s="251"/>
      <c r="V299" s="251"/>
      <c r="W299" s="251"/>
      <c r="X299" s="36"/>
      <c r="AG299" s="34"/>
      <c r="AI299" s="34"/>
      <c r="AJ299" s="34"/>
      <c r="AK299" s="34"/>
      <c r="AL299" s="34"/>
      <c r="AN299" s="101"/>
      <c r="AO299" s="34"/>
    </row>
    <row r="300" spans="1:41" ht="14.25" customHeight="1">
      <c r="A300" s="34"/>
      <c r="B300" s="34"/>
      <c r="C300" s="34"/>
      <c r="D300" s="34"/>
      <c r="E300" s="35"/>
      <c r="F300" s="34"/>
      <c r="L300" s="34"/>
      <c r="M300" s="34"/>
      <c r="N300" s="34"/>
      <c r="O300" s="34"/>
      <c r="P300" s="34"/>
      <c r="Q300" s="34"/>
      <c r="R300" s="34"/>
      <c r="S300" s="36"/>
      <c r="T300" s="34"/>
      <c r="U300" s="251"/>
      <c r="V300" s="251"/>
      <c r="W300" s="251"/>
      <c r="X300" s="36"/>
      <c r="AG300" s="34"/>
      <c r="AI300" s="34"/>
      <c r="AJ300" s="34"/>
      <c r="AK300" s="34"/>
      <c r="AL300" s="34"/>
      <c r="AN300" s="101"/>
      <c r="AO300" s="34"/>
    </row>
    <row r="301" spans="1:41" ht="14.25" customHeight="1">
      <c r="A301" s="34"/>
      <c r="B301" s="34"/>
      <c r="C301" s="34"/>
      <c r="D301" s="34"/>
      <c r="E301" s="35"/>
      <c r="F301" s="34"/>
      <c r="L301" s="34"/>
      <c r="M301" s="34"/>
      <c r="N301" s="34"/>
      <c r="O301" s="34"/>
      <c r="P301" s="34"/>
      <c r="Q301" s="34"/>
      <c r="R301" s="34"/>
      <c r="S301" s="36"/>
      <c r="T301" s="34"/>
      <c r="U301" s="251"/>
      <c r="V301" s="251"/>
      <c r="W301" s="251"/>
      <c r="X301" s="36"/>
      <c r="AG301" s="34"/>
      <c r="AI301" s="34"/>
      <c r="AJ301" s="34"/>
      <c r="AK301" s="34"/>
      <c r="AL301" s="34"/>
      <c r="AN301" s="101"/>
      <c r="AO301" s="34"/>
    </row>
    <row r="302" spans="1:41" ht="14.25" customHeight="1">
      <c r="A302" s="34"/>
      <c r="B302" s="34"/>
      <c r="C302" s="34"/>
      <c r="D302" s="34"/>
      <c r="E302" s="35"/>
      <c r="F302" s="34"/>
      <c r="L302" s="34"/>
      <c r="M302" s="34"/>
      <c r="N302" s="34"/>
      <c r="O302" s="34"/>
      <c r="P302" s="34"/>
      <c r="Q302" s="34"/>
      <c r="R302" s="34"/>
      <c r="S302" s="36"/>
      <c r="T302" s="34"/>
      <c r="U302" s="251"/>
      <c r="V302" s="251"/>
      <c r="W302" s="251"/>
      <c r="X302" s="36"/>
      <c r="AG302" s="34"/>
      <c r="AI302" s="34"/>
      <c r="AJ302" s="34"/>
      <c r="AK302" s="34"/>
      <c r="AL302" s="34"/>
      <c r="AN302" s="101"/>
      <c r="AO302" s="34"/>
    </row>
    <row r="303" spans="1:41" ht="14.25" customHeight="1">
      <c r="A303" s="34"/>
      <c r="B303" s="34"/>
      <c r="C303" s="34"/>
      <c r="D303" s="34"/>
      <c r="E303" s="35"/>
      <c r="F303" s="34"/>
      <c r="L303" s="34"/>
      <c r="M303" s="34"/>
      <c r="N303" s="34"/>
      <c r="O303" s="34"/>
      <c r="P303" s="34"/>
      <c r="Q303" s="34"/>
      <c r="R303" s="34"/>
      <c r="S303" s="36"/>
      <c r="T303" s="34"/>
      <c r="U303" s="251"/>
      <c r="V303" s="251"/>
      <c r="W303" s="251"/>
      <c r="X303" s="36"/>
      <c r="AG303" s="34"/>
      <c r="AI303" s="34"/>
      <c r="AJ303" s="34"/>
      <c r="AK303" s="34"/>
      <c r="AL303" s="34"/>
      <c r="AN303" s="101"/>
      <c r="AO303" s="34"/>
    </row>
    <row r="304" spans="1:41" ht="14.25" customHeight="1">
      <c r="A304" s="34"/>
      <c r="B304" s="34"/>
      <c r="C304" s="34"/>
      <c r="D304" s="34"/>
      <c r="E304" s="35"/>
      <c r="F304" s="34"/>
      <c r="L304" s="34"/>
      <c r="M304" s="34"/>
      <c r="N304" s="34"/>
      <c r="O304" s="34"/>
      <c r="P304" s="34"/>
      <c r="Q304" s="34"/>
      <c r="R304" s="34"/>
      <c r="S304" s="36"/>
      <c r="T304" s="34"/>
      <c r="U304" s="251"/>
      <c r="V304" s="251"/>
      <c r="W304" s="251"/>
      <c r="X304" s="36"/>
      <c r="AG304" s="34"/>
      <c r="AI304" s="34"/>
      <c r="AJ304" s="34"/>
      <c r="AK304" s="34"/>
      <c r="AL304" s="34"/>
      <c r="AN304" s="101"/>
      <c r="AO304" s="34"/>
    </row>
    <row r="305" spans="1:41" ht="14.25" customHeight="1">
      <c r="A305" s="34"/>
      <c r="B305" s="34"/>
      <c r="C305" s="34"/>
      <c r="D305" s="34"/>
      <c r="E305" s="35"/>
      <c r="F305" s="34"/>
      <c r="L305" s="34"/>
      <c r="M305" s="34"/>
      <c r="N305" s="34"/>
      <c r="O305" s="34"/>
      <c r="P305" s="34"/>
      <c r="Q305" s="34"/>
      <c r="R305" s="34"/>
      <c r="S305" s="36"/>
      <c r="T305" s="34"/>
      <c r="U305" s="251"/>
      <c r="V305" s="251"/>
      <c r="W305" s="251"/>
      <c r="X305" s="36"/>
      <c r="AG305" s="34"/>
      <c r="AI305" s="34"/>
      <c r="AJ305" s="34"/>
      <c r="AK305" s="34"/>
      <c r="AL305" s="34"/>
      <c r="AN305" s="101"/>
      <c r="AO305" s="34"/>
    </row>
    <row r="306" spans="1:41" ht="14.25" customHeight="1">
      <c r="A306" s="34"/>
      <c r="B306" s="34"/>
      <c r="C306" s="34"/>
      <c r="D306" s="34"/>
      <c r="E306" s="35"/>
      <c r="F306" s="34"/>
      <c r="L306" s="34"/>
      <c r="M306" s="34"/>
      <c r="N306" s="34"/>
      <c r="O306" s="34"/>
      <c r="P306" s="34"/>
      <c r="Q306" s="34"/>
      <c r="R306" s="34"/>
      <c r="S306" s="36"/>
      <c r="T306" s="34"/>
      <c r="U306" s="251"/>
      <c r="V306" s="251"/>
      <c r="W306" s="251"/>
      <c r="X306" s="36"/>
      <c r="AG306" s="34"/>
      <c r="AI306" s="34"/>
      <c r="AJ306" s="34"/>
      <c r="AK306" s="34"/>
      <c r="AL306" s="34"/>
      <c r="AN306" s="101"/>
      <c r="AO306" s="34"/>
    </row>
    <row r="307" spans="1:41" ht="14.25" customHeight="1">
      <c r="A307" s="34"/>
      <c r="B307" s="34"/>
      <c r="C307" s="34"/>
      <c r="D307" s="34"/>
      <c r="E307" s="35"/>
      <c r="F307" s="34"/>
      <c r="L307" s="34"/>
      <c r="M307" s="34"/>
      <c r="N307" s="34"/>
      <c r="O307" s="34"/>
      <c r="P307" s="34"/>
      <c r="Q307" s="34"/>
      <c r="R307" s="34"/>
      <c r="S307" s="36"/>
      <c r="T307" s="34"/>
      <c r="U307" s="251"/>
      <c r="V307" s="251"/>
      <c r="W307" s="251"/>
      <c r="X307" s="36"/>
      <c r="AG307" s="34"/>
      <c r="AI307" s="34"/>
      <c r="AJ307" s="34"/>
      <c r="AK307" s="34"/>
      <c r="AL307" s="34"/>
      <c r="AN307" s="101"/>
      <c r="AO307" s="34"/>
    </row>
    <row r="308" spans="1:41" ht="14.25" customHeight="1">
      <c r="A308" s="34"/>
      <c r="B308" s="34"/>
      <c r="C308" s="34"/>
      <c r="D308" s="34"/>
      <c r="E308" s="35"/>
      <c r="F308" s="34"/>
      <c r="L308" s="34"/>
      <c r="M308" s="34"/>
      <c r="N308" s="34"/>
      <c r="O308" s="34"/>
      <c r="P308" s="34"/>
      <c r="Q308" s="34"/>
      <c r="R308" s="34"/>
      <c r="S308" s="36"/>
      <c r="T308" s="34"/>
      <c r="U308" s="251"/>
      <c r="V308" s="251"/>
      <c r="W308" s="251"/>
      <c r="X308" s="36"/>
      <c r="AG308" s="34"/>
      <c r="AI308" s="34"/>
      <c r="AJ308" s="34"/>
      <c r="AK308" s="34"/>
      <c r="AL308" s="34"/>
      <c r="AN308" s="101"/>
      <c r="AO308" s="34"/>
    </row>
    <row r="309" spans="1:41" ht="14.25" customHeight="1">
      <c r="A309" s="34"/>
      <c r="B309" s="34"/>
      <c r="C309" s="34"/>
      <c r="D309" s="34"/>
      <c r="E309" s="35"/>
      <c r="F309" s="34"/>
      <c r="L309" s="34"/>
      <c r="M309" s="34"/>
      <c r="N309" s="34"/>
      <c r="O309" s="34"/>
      <c r="P309" s="34"/>
      <c r="Q309" s="34"/>
      <c r="R309" s="34"/>
      <c r="S309" s="36"/>
      <c r="T309" s="34"/>
      <c r="U309" s="251"/>
      <c r="V309" s="251"/>
      <c r="W309" s="251"/>
      <c r="X309" s="36"/>
      <c r="AG309" s="34"/>
      <c r="AI309" s="34"/>
      <c r="AJ309" s="34"/>
      <c r="AK309" s="34"/>
      <c r="AL309" s="34"/>
      <c r="AN309" s="101"/>
      <c r="AO309" s="34"/>
    </row>
    <row r="310" spans="1:41" ht="14.25" customHeight="1">
      <c r="A310" s="34"/>
      <c r="B310" s="34"/>
      <c r="C310" s="34"/>
      <c r="D310" s="34"/>
      <c r="E310" s="35"/>
      <c r="F310" s="34"/>
      <c r="L310" s="34"/>
      <c r="M310" s="34"/>
      <c r="N310" s="34"/>
      <c r="O310" s="34"/>
      <c r="P310" s="34"/>
      <c r="Q310" s="34"/>
      <c r="R310" s="34"/>
      <c r="S310" s="36"/>
      <c r="T310" s="34"/>
      <c r="U310" s="251"/>
      <c r="V310" s="251"/>
      <c r="W310" s="251"/>
      <c r="X310" s="36"/>
      <c r="AG310" s="34"/>
      <c r="AI310" s="34"/>
      <c r="AJ310" s="34"/>
      <c r="AK310" s="34"/>
      <c r="AL310" s="34"/>
      <c r="AN310" s="101"/>
      <c r="AO310" s="34"/>
    </row>
    <row r="311" spans="1:41" ht="14.25" customHeight="1">
      <c r="A311" s="34"/>
      <c r="B311" s="34"/>
      <c r="C311" s="34"/>
      <c r="D311" s="34"/>
      <c r="E311" s="35"/>
      <c r="F311" s="34"/>
      <c r="L311" s="34"/>
      <c r="M311" s="34"/>
      <c r="N311" s="34"/>
      <c r="O311" s="34"/>
      <c r="P311" s="34"/>
      <c r="Q311" s="34"/>
      <c r="R311" s="34"/>
      <c r="S311" s="36"/>
      <c r="T311" s="34"/>
      <c r="U311" s="251"/>
      <c r="V311" s="251"/>
      <c r="W311" s="251"/>
      <c r="X311" s="36"/>
      <c r="AG311" s="34"/>
      <c r="AI311" s="34"/>
      <c r="AJ311" s="34"/>
      <c r="AK311" s="34"/>
      <c r="AL311" s="34"/>
      <c r="AN311" s="101"/>
      <c r="AO311" s="34"/>
    </row>
    <row r="312" spans="1:41" ht="14.25" customHeight="1">
      <c r="A312" s="34"/>
      <c r="B312" s="34"/>
      <c r="C312" s="34"/>
      <c r="D312" s="34"/>
      <c r="E312" s="35"/>
      <c r="F312" s="34"/>
      <c r="L312" s="34"/>
      <c r="M312" s="34"/>
      <c r="N312" s="34"/>
      <c r="O312" s="34"/>
      <c r="P312" s="34"/>
      <c r="Q312" s="34"/>
      <c r="R312" s="34"/>
      <c r="S312" s="36"/>
      <c r="T312" s="34"/>
      <c r="U312" s="251"/>
      <c r="V312" s="251"/>
      <c r="W312" s="251"/>
      <c r="X312" s="36"/>
      <c r="AG312" s="34"/>
      <c r="AI312" s="34"/>
      <c r="AJ312" s="34"/>
      <c r="AK312" s="34"/>
      <c r="AL312" s="34"/>
      <c r="AN312" s="101"/>
      <c r="AO312" s="34"/>
    </row>
    <row r="313" spans="1:41" ht="14.25" customHeight="1">
      <c r="A313" s="34"/>
      <c r="B313" s="34"/>
      <c r="C313" s="34"/>
      <c r="D313" s="34"/>
      <c r="E313" s="35"/>
      <c r="F313" s="34"/>
      <c r="L313" s="34"/>
      <c r="M313" s="34"/>
      <c r="N313" s="34"/>
      <c r="O313" s="34"/>
      <c r="P313" s="34"/>
      <c r="Q313" s="34"/>
      <c r="R313" s="34"/>
      <c r="S313" s="36"/>
      <c r="T313" s="34"/>
      <c r="U313" s="251"/>
      <c r="V313" s="251"/>
      <c r="W313" s="251"/>
      <c r="X313" s="36"/>
      <c r="AG313" s="34"/>
      <c r="AI313" s="34"/>
      <c r="AJ313" s="34"/>
      <c r="AK313" s="34"/>
      <c r="AL313" s="34"/>
      <c r="AN313" s="101"/>
      <c r="AO313" s="34"/>
    </row>
    <row r="314" spans="1:41" ht="14.25" customHeight="1">
      <c r="A314" s="34"/>
      <c r="B314" s="34"/>
      <c r="C314" s="34"/>
      <c r="D314" s="34"/>
      <c r="E314" s="35"/>
      <c r="F314" s="34"/>
      <c r="L314" s="34"/>
      <c r="M314" s="34"/>
      <c r="N314" s="34"/>
      <c r="O314" s="34"/>
      <c r="P314" s="34"/>
      <c r="Q314" s="34"/>
      <c r="R314" s="34"/>
      <c r="S314" s="36"/>
      <c r="T314" s="34"/>
      <c r="U314" s="251"/>
      <c r="V314" s="251"/>
      <c r="W314" s="251"/>
      <c r="X314" s="36"/>
      <c r="AG314" s="34"/>
      <c r="AI314" s="34"/>
      <c r="AJ314" s="34"/>
      <c r="AK314" s="34"/>
      <c r="AL314" s="34"/>
      <c r="AN314" s="101"/>
      <c r="AO314" s="34"/>
    </row>
    <row r="315" spans="1:41" ht="14.25" customHeight="1">
      <c r="A315" s="34"/>
      <c r="B315" s="34"/>
      <c r="C315" s="34"/>
      <c r="D315" s="34"/>
      <c r="E315" s="35"/>
      <c r="F315" s="34"/>
      <c r="L315" s="34"/>
      <c r="M315" s="34"/>
      <c r="N315" s="34"/>
      <c r="O315" s="34"/>
      <c r="P315" s="34"/>
      <c r="Q315" s="34"/>
      <c r="R315" s="34"/>
      <c r="S315" s="36"/>
      <c r="T315" s="34"/>
      <c r="U315" s="251"/>
      <c r="V315" s="251"/>
      <c r="W315" s="251"/>
      <c r="X315" s="36"/>
      <c r="AG315" s="34"/>
      <c r="AI315" s="34"/>
      <c r="AJ315" s="34"/>
      <c r="AK315" s="34"/>
      <c r="AL315" s="34"/>
      <c r="AN315" s="101"/>
      <c r="AO315" s="34"/>
    </row>
    <row r="316" spans="1:41" ht="14.25" customHeight="1">
      <c r="A316" s="34"/>
      <c r="B316" s="34"/>
      <c r="C316" s="34"/>
      <c r="D316" s="34"/>
      <c r="E316" s="35"/>
      <c r="F316" s="34"/>
      <c r="L316" s="34"/>
      <c r="M316" s="34"/>
      <c r="N316" s="34"/>
      <c r="O316" s="34"/>
      <c r="P316" s="34"/>
      <c r="Q316" s="34"/>
      <c r="R316" s="34"/>
      <c r="S316" s="36"/>
      <c r="T316" s="34"/>
      <c r="U316" s="251"/>
      <c r="V316" s="251"/>
      <c r="W316" s="251"/>
      <c r="X316" s="36"/>
      <c r="AG316" s="34"/>
      <c r="AI316" s="34"/>
      <c r="AJ316" s="34"/>
      <c r="AK316" s="34"/>
      <c r="AL316" s="34"/>
      <c r="AN316" s="101"/>
      <c r="AO316" s="34"/>
    </row>
    <row r="317" spans="1:41" ht="14.25" customHeight="1">
      <c r="A317" s="34"/>
      <c r="B317" s="34"/>
      <c r="C317" s="34"/>
      <c r="D317" s="34"/>
      <c r="E317" s="35"/>
      <c r="F317" s="34"/>
      <c r="L317" s="34"/>
      <c r="M317" s="34"/>
      <c r="N317" s="34"/>
      <c r="O317" s="34"/>
      <c r="P317" s="34"/>
      <c r="Q317" s="34"/>
      <c r="R317" s="34"/>
      <c r="S317" s="36"/>
      <c r="T317" s="34"/>
      <c r="U317" s="251"/>
      <c r="V317" s="251"/>
      <c r="W317" s="251"/>
      <c r="X317" s="36"/>
      <c r="AG317" s="34"/>
      <c r="AI317" s="34"/>
      <c r="AJ317" s="34"/>
      <c r="AK317" s="34"/>
      <c r="AL317" s="34"/>
      <c r="AN317" s="101"/>
      <c r="AO317" s="34"/>
    </row>
    <row r="318" spans="1:41" ht="14.25" customHeight="1">
      <c r="A318" s="34"/>
      <c r="B318" s="34"/>
      <c r="C318" s="34"/>
      <c r="D318" s="34"/>
      <c r="E318" s="35"/>
      <c r="F318" s="34"/>
      <c r="L318" s="34"/>
      <c r="M318" s="34"/>
      <c r="N318" s="34"/>
      <c r="O318" s="34"/>
      <c r="P318" s="34"/>
      <c r="Q318" s="34"/>
      <c r="R318" s="34"/>
      <c r="S318" s="36"/>
      <c r="T318" s="34"/>
      <c r="U318" s="251"/>
      <c r="V318" s="251"/>
      <c r="W318" s="251"/>
      <c r="X318" s="36"/>
      <c r="AG318" s="34"/>
      <c r="AI318" s="34"/>
      <c r="AJ318" s="34"/>
      <c r="AK318" s="34"/>
      <c r="AL318" s="34"/>
      <c r="AN318" s="101"/>
      <c r="AO318" s="34"/>
    </row>
    <row r="319" spans="1:41" ht="14.25" customHeight="1">
      <c r="A319" s="34"/>
      <c r="B319" s="34"/>
      <c r="C319" s="34"/>
      <c r="D319" s="34"/>
      <c r="E319" s="35"/>
      <c r="F319" s="34"/>
      <c r="L319" s="34"/>
      <c r="M319" s="34"/>
      <c r="N319" s="34"/>
      <c r="O319" s="34"/>
      <c r="P319" s="34"/>
      <c r="Q319" s="34"/>
      <c r="R319" s="34"/>
      <c r="S319" s="36"/>
      <c r="T319" s="34"/>
      <c r="U319" s="251"/>
      <c r="V319" s="251"/>
      <c r="W319" s="251"/>
      <c r="X319" s="36"/>
      <c r="AG319" s="34"/>
      <c r="AI319" s="34"/>
      <c r="AJ319" s="34"/>
      <c r="AK319" s="34"/>
      <c r="AL319" s="34"/>
      <c r="AN319" s="101"/>
      <c r="AO319" s="34"/>
    </row>
    <row r="320" spans="1:41" ht="14.25" customHeight="1">
      <c r="A320" s="34"/>
      <c r="B320" s="34"/>
      <c r="C320" s="34"/>
      <c r="D320" s="34"/>
      <c r="E320" s="35"/>
      <c r="F320" s="34"/>
      <c r="L320" s="34"/>
      <c r="M320" s="34"/>
      <c r="N320" s="34"/>
      <c r="O320" s="34"/>
      <c r="P320" s="34"/>
      <c r="Q320" s="34"/>
      <c r="R320" s="34"/>
      <c r="S320" s="36"/>
      <c r="T320" s="34"/>
      <c r="U320" s="251"/>
      <c r="V320" s="251"/>
      <c r="W320" s="251"/>
      <c r="X320" s="36"/>
      <c r="AG320" s="34"/>
      <c r="AI320" s="34"/>
      <c r="AJ320" s="34"/>
      <c r="AK320" s="34"/>
      <c r="AL320" s="34"/>
      <c r="AN320" s="101"/>
      <c r="AO320" s="34"/>
    </row>
    <row r="321" spans="1:41" ht="14.25" customHeight="1">
      <c r="A321" s="34"/>
      <c r="B321" s="34"/>
      <c r="C321" s="34"/>
      <c r="D321" s="34"/>
      <c r="E321" s="35"/>
      <c r="F321" s="34"/>
      <c r="L321" s="34"/>
      <c r="M321" s="34"/>
      <c r="N321" s="34"/>
      <c r="O321" s="34"/>
      <c r="P321" s="34"/>
      <c r="Q321" s="34"/>
      <c r="R321" s="34"/>
      <c r="S321" s="36"/>
      <c r="T321" s="34"/>
      <c r="U321" s="251"/>
      <c r="V321" s="251"/>
      <c r="W321" s="251"/>
      <c r="X321" s="36"/>
      <c r="AG321" s="34"/>
      <c r="AI321" s="34"/>
      <c r="AJ321" s="34"/>
      <c r="AK321" s="34"/>
      <c r="AL321" s="34"/>
      <c r="AN321" s="101"/>
      <c r="AO321" s="34"/>
    </row>
    <row r="322" spans="1:41" ht="14.25" customHeight="1">
      <c r="A322" s="34"/>
      <c r="B322" s="34"/>
      <c r="C322" s="34"/>
      <c r="D322" s="34"/>
      <c r="E322" s="35"/>
      <c r="F322" s="34"/>
      <c r="L322" s="34"/>
      <c r="M322" s="34"/>
      <c r="N322" s="34"/>
      <c r="O322" s="34"/>
      <c r="P322" s="34"/>
      <c r="Q322" s="34"/>
      <c r="R322" s="34"/>
      <c r="S322" s="36"/>
      <c r="T322" s="34"/>
      <c r="U322" s="251"/>
      <c r="V322" s="251"/>
      <c r="W322" s="251"/>
      <c r="X322" s="36"/>
      <c r="AG322" s="34"/>
      <c r="AI322" s="34"/>
      <c r="AJ322" s="34"/>
      <c r="AK322" s="34"/>
      <c r="AL322" s="34"/>
      <c r="AN322" s="101"/>
      <c r="AO322" s="34"/>
    </row>
    <row r="323" spans="1:41" ht="14.25" customHeight="1">
      <c r="A323" s="34"/>
      <c r="B323" s="34"/>
      <c r="C323" s="34"/>
      <c r="D323" s="34"/>
      <c r="E323" s="35"/>
      <c r="F323" s="34"/>
      <c r="L323" s="34"/>
      <c r="M323" s="34"/>
      <c r="N323" s="34"/>
      <c r="O323" s="34"/>
      <c r="P323" s="34"/>
      <c r="Q323" s="34"/>
      <c r="R323" s="34"/>
      <c r="S323" s="36"/>
      <c r="T323" s="34"/>
      <c r="U323" s="251"/>
      <c r="V323" s="251"/>
      <c r="W323" s="251"/>
      <c r="X323" s="36"/>
      <c r="AG323" s="34"/>
      <c r="AI323" s="34"/>
      <c r="AJ323" s="34"/>
      <c r="AK323" s="34"/>
      <c r="AL323" s="34"/>
      <c r="AN323" s="101"/>
      <c r="AO323" s="34"/>
    </row>
    <row r="324" spans="1:41" ht="14.25" customHeight="1">
      <c r="A324" s="34"/>
      <c r="B324" s="34"/>
      <c r="C324" s="34"/>
      <c r="D324" s="34"/>
      <c r="E324" s="35"/>
      <c r="F324" s="34"/>
      <c r="L324" s="34"/>
      <c r="M324" s="34"/>
      <c r="N324" s="34"/>
      <c r="O324" s="34"/>
      <c r="P324" s="34"/>
      <c r="Q324" s="34"/>
      <c r="R324" s="34"/>
      <c r="S324" s="36"/>
      <c r="T324" s="34"/>
      <c r="U324" s="251"/>
      <c r="V324" s="251"/>
      <c r="W324" s="251"/>
      <c r="X324" s="36"/>
      <c r="AG324" s="34"/>
      <c r="AI324" s="34"/>
      <c r="AJ324" s="34"/>
      <c r="AK324" s="34"/>
      <c r="AL324" s="34"/>
      <c r="AN324" s="101"/>
      <c r="AO324" s="34"/>
    </row>
    <row r="325" spans="1:41" ht="14.25" customHeight="1">
      <c r="A325" s="34"/>
      <c r="B325" s="34"/>
      <c r="C325" s="34"/>
      <c r="D325" s="34"/>
      <c r="E325" s="35"/>
      <c r="F325" s="34"/>
      <c r="L325" s="34"/>
      <c r="M325" s="34"/>
      <c r="N325" s="34"/>
      <c r="O325" s="34"/>
      <c r="P325" s="34"/>
      <c r="Q325" s="34"/>
      <c r="R325" s="34"/>
      <c r="S325" s="36"/>
      <c r="T325" s="34"/>
      <c r="U325" s="251"/>
      <c r="V325" s="251"/>
      <c r="W325" s="251"/>
      <c r="X325" s="36"/>
      <c r="AG325" s="34"/>
      <c r="AI325" s="34"/>
      <c r="AJ325" s="34"/>
      <c r="AK325" s="34"/>
      <c r="AL325" s="34"/>
      <c r="AN325" s="101"/>
      <c r="AO325" s="34"/>
    </row>
    <row r="326" spans="1:41" ht="14.25" customHeight="1">
      <c r="A326" s="34"/>
      <c r="B326" s="34"/>
      <c r="C326" s="34"/>
      <c r="D326" s="34"/>
      <c r="E326" s="35"/>
      <c r="F326" s="34"/>
      <c r="L326" s="34"/>
      <c r="M326" s="34"/>
      <c r="N326" s="34"/>
      <c r="O326" s="34"/>
      <c r="P326" s="34"/>
      <c r="Q326" s="34"/>
      <c r="R326" s="34"/>
      <c r="S326" s="36"/>
      <c r="T326" s="34"/>
      <c r="U326" s="251"/>
      <c r="V326" s="251"/>
      <c r="W326" s="251"/>
      <c r="X326" s="36"/>
      <c r="AG326" s="34"/>
      <c r="AI326" s="34"/>
      <c r="AJ326" s="34"/>
      <c r="AK326" s="34"/>
      <c r="AL326" s="34"/>
      <c r="AN326" s="101"/>
      <c r="AO326" s="34"/>
    </row>
    <row r="327" spans="1:41" ht="14.25" customHeight="1">
      <c r="A327" s="34"/>
      <c r="B327" s="34"/>
      <c r="C327" s="34"/>
      <c r="D327" s="34"/>
      <c r="E327" s="35"/>
      <c r="F327" s="34"/>
      <c r="L327" s="34"/>
      <c r="M327" s="34"/>
      <c r="N327" s="34"/>
      <c r="O327" s="34"/>
      <c r="P327" s="34"/>
      <c r="Q327" s="34"/>
      <c r="R327" s="34"/>
      <c r="S327" s="36"/>
      <c r="T327" s="34"/>
      <c r="U327" s="251"/>
      <c r="V327" s="251"/>
      <c r="W327" s="251"/>
      <c r="X327" s="36"/>
      <c r="AG327" s="34"/>
      <c r="AI327" s="34"/>
      <c r="AJ327" s="34"/>
      <c r="AK327" s="34"/>
      <c r="AL327" s="34"/>
      <c r="AN327" s="101"/>
      <c r="AO327" s="34"/>
    </row>
    <row r="328" spans="1:41" ht="14.25" customHeight="1">
      <c r="A328" s="34"/>
      <c r="B328" s="34"/>
      <c r="C328" s="34"/>
      <c r="D328" s="34"/>
      <c r="E328" s="35"/>
      <c r="F328" s="34"/>
      <c r="L328" s="34"/>
      <c r="M328" s="34"/>
      <c r="N328" s="34"/>
      <c r="O328" s="34"/>
      <c r="P328" s="34"/>
      <c r="Q328" s="34"/>
      <c r="R328" s="34"/>
      <c r="S328" s="36"/>
      <c r="T328" s="34"/>
      <c r="U328" s="251"/>
      <c r="V328" s="251"/>
      <c r="W328" s="251"/>
      <c r="X328" s="36"/>
      <c r="AG328" s="34"/>
      <c r="AI328" s="34"/>
      <c r="AJ328" s="34"/>
      <c r="AK328" s="34"/>
      <c r="AL328" s="34"/>
      <c r="AN328" s="101"/>
      <c r="AO328" s="34"/>
    </row>
    <row r="329" spans="1:41" ht="14.25" customHeight="1">
      <c r="A329" s="34"/>
      <c r="B329" s="34"/>
      <c r="C329" s="34"/>
      <c r="D329" s="34"/>
      <c r="E329" s="35"/>
      <c r="F329" s="34"/>
      <c r="L329" s="34"/>
      <c r="M329" s="34"/>
      <c r="N329" s="34"/>
      <c r="O329" s="34"/>
      <c r="P329" s="34"/>
      <c r="Q329" s="34"/>
      <c r="R329" s="34"/>
      <c r="S329" s="36"/>
      <c r="T329" s="34"/>
      <c r="U329" s="251"/>
      <c r="V329" s="251"/>
      <c r="W329" s="251"/>
      <c r="X329" s="36"/>
      <c r="AG329" s="34"/>
      <c r="AI329" s="34"/>
      <c r="AJ329" s="34"/>
      <c r="AK329" s="34"/>
      <c r="AL329" s="34"/>
      <c r="AN329" s="101"/>
      <c r="AO329" s="34"/>
    </row>
    <row r="330" spans="1:41" ht="14.25" customHeight="1">
      <c r="A330" s="34"/>
      <c r="B330" s="34"/>
      <c r="C330" s="34"/>
      <c r="D330" s="34"/>
      <c r="E330" s="35"/>
      <c r="F330" s="34"/>
      <c r="L330" s="34"/>
      <c r="M330" s="34"/>
      <c r="N330" s="34"/>
      <c r="O330" s="34"/>
      <c r="P330" s="34"/>
      <c r="Q330" s="34"/>
      <c r="R330" s="34"/>
      <c r="S330" s="36"/>
      <c r="T330" s="34"/>
      <c r="U330" s="251"/>
      <c r="V330" s="251"/>
      <c r="W330" s="251"/>
      <c r="X330" s="36"/>
      <c r="AG330" s="34"/>
      <c r="AI330" s="34"/>
      <c r="AJ330" s="34"/>
      <c r="AK330" s="34"/>
      <c r="AL330" s="34"/>
      <c r="AN330" s="101"/>
      <c r="AO330" s="34"/>
    </row>
    <row r="331" spans="1:41" ht="14.25" customHeight="1">
      <c r="A331" s="34"/>
      <c r="B331" s="34"/>
      <c r="C331" s="34"/>
      <c r="D331" s="34"/>
      <c r="E331" s="35"/>
      <c r="F331" s="34"/>
      <c r="L331" s="34"/>
      <c r="M331" s="34"/>
      <c r="N331" s="34"/>
      <c r="O331" s="34"/>
      <c r="P331" s="34"/>
      <c r="Q331" s="34"/>
      <c r="R331" s="34"/>
      <c r="S331" s="36"/>
      <c r="T331" s="34"/>
      <c r="U331" s="251"/>
      <c r="V331" s="251"/>
      <c r="W331" s="251"/>
      <c r="X331" s="36"/>
      <c r="AG331" s="34"/>
      <c r="AI331" s="34"/>
      <c r="AJ331" s="34"/>
      <c r="AK331" s="34"/>
      <c r="AL331" s="34"/>
      <c r="AN331" s="101"/>
      <c r="AO331" s="34"/>
    </row>
    <row r="332" spans="1:41" ht="14.25" customHeight="1">
      <c r="A332" s="34"/>
      <c r="B332" s="34"/>
      <c r="C332" s="34"/>
      <c r="D332" s="34"/>
      <c r="E332" s="35"/>
      <c r="F332" s="34"/>
      <c r="L332" s="34"/>
      <c r="M332" s="34"/>
      <c r="N332" s="34"/>
      <c r="O332" s="34"/>
      <c r="P332" s="34"/>
      <c r="Q332" s="34"/>
      <c r="R332" s="34"/>
      <c r="S332" s="36"/>
      <c r="T332" s="34"/>
      <c r="U332" s="251"/>
      <c r="V332" s="251"/>
      <c r="W332" s="251"/>
      <c r="X332" s="36"/>
      <c r="AG332" s="34"/>
      <c r="AI332" s="34"/>
      <c r="AJ332" s="34"/>
      <c r="AK332" s="34"/>
      <c r="AL332" s="34"/>
      <c r="AN332" s="101"/>
      <c r="AO332" s="34"/>
    </row>
    <row r="333" spans="1:41" ht="14.25" customHeight="1">
      <c r="A333" s="34"/>
      <c r="B333" s="34"/>
      <c r="C333" s="34"/>
      <c r="D333" s="34"/>
      <c r="E333" s="35"/>
      <c r="F333" s="34"/>
      <c r="L333" s="34"/>
      <c r="M333" s="34"/>
      <c r="N333" s="34"/>
      <c r="O333" s="34"/>
      <c r="P333" s="34"/>
      <c r="Q333" s="34"/>
      <c r="R333" s="34"/>
      <c r="S333" s="36"/>
      <c r="T333" s="34"/>
      <c r="U333" s="251"/>
      <c r="V333" s="251"/>
      <c r="W333" s="251"/>
      <c r="X333" s="36"/>
      <c r="AG333" s="34"/>
      <c r="AI333" s="34"/>
      <c r="AJ333" s="34"/>
      <c r="AK333" s="34"/>
      <c r="AL333" s="34"/>
      <c r="AN333" s="101"/>
      <c r="AO333" s="34"/>
    </row>
    <row r="334" spans="1:41" ht="14.25" customHeight="1">
      <c r="A334" s="34"/>
      <c r="B334" s="34"/>
      <c r="C334" s="34"/>
      <c r="D334" s="34"/>
      <c r="E334" s="35"/>
      <c r="F334" s="34"/>
      <c r="L334" s="34"/>
      <c r="M334" s="34"/>
      <c r="N334" s="34"/>
      <c r="O334" s="34"/>
      <c r="P334" s="34"/>
      <c r="Q334" s="34"/>
      <c r="R334" s="34"/>
      <c r="S334" s="36"/>
      <c r="T334" s="34"/>
      <c r="U334" s="251"/>
      <c r="V334" s="251"/>
      <c r="W334" s="251"/>
      <c r="X334" s="36"/>
      <c r="AG334" s="34"/>
      <c r="AI334" s="34"/>
      <c r="AJ334" s="34"/>
      <c r="AK334" s="34"/>
      <c r="AL334" s="34"/>
      <c r="AN334" s="101"/>
      <c r="AO334" s="34"/>
    </row>
    <row r="335" spans="1:41" ht="14.25" customHeight="1">
      <c r="A335" s="34"/>
      <c r="B335" s="34"/>
      <c r="C335" s="34"/>
      <c r="D335" s="34"/>
      <c r="E335" s="35"/>
      <c r="F335" s="34"/>
      <c r="L335" s="34"/>
      <c r="M335" s="34"/>
      <c r="N335" s="34"/>
      <c r="O335" s="34"/>
      <c r="P335" s="34"/>
      <c r="Q335" s="34"/>
      <c r="R335" s="34"/>
      <c r="S335" s="36"/>
      <c r="T335" s="34"/>
      <c r="U335" s="251"/>
      <c r="V335" s="251"/>
      <c r="W335" s="251"/>
      <c r="X335" s="36"/>
      <c r="AG335" s="34"/>
      <c r="AI335" s="34"/>
      <c r="AJ335" s="34"/>
      <c r="AK335" s="34"/>
      <c r="AL335" s="34"/>
      <c r="AN335" s="101"/>
      <c r="AO335" s="34"/>
    </row>
    <row r="336" spans="1:41" ht="14.25" customHeight="1">
      <c r="A336" s="34"/>
      <c r="B336" s="34"/>
      <c r="C336" s="34"/>
      <c r="D336" s="34"/>
      <c r="E336" s="35"/>
      <c r="F336" s="34"/>
      <c r="L336" s="34"/>
      <c r="M336" s="34"/>
      <c r="N336" s="34"/>
      <c r="O336" s="34"/>
      <c r="P336" s="34"/>
      <c r="Q336" s="34"/>
      <c r="R336" s="34"/>
      <c r="S336" s="36"/>
      <c r="T336" s="34"/>
      <c r="U336" s="251"/>
      <c r="V336" s="251"/>
      <c r="W336" s="251"/>
      <c r="X336" s="36"/>
      <c r="AG336" s="34"/>
      <c r="AI336" s="34"/>
      <c r="AJ336" s="34"/>
      <c r="AK336" s="34"/>
      <c r="AL336" s="34"/>
      <c r="AN336" s="101"/>
      <c r="AO336" s="34"/>
    </row>
    <row r="337" spans="1:41" ht="14.25" customHeight="1">
      <c r="A337" s="34"/>
      <c r="B337" s="34"/>
      <c r="C337" s="34"/>
      <c r="D337" s="34"/>
      <c r="E337" s="35"/>
      <c r="F337" s="34"/>
      <c r="L337" s="34"/>
      <c r="M337" s="34"/>
      <c r="N337" s="34"/>
      <c r="O337" s="34"/>
      <c r="P337" s="34"/>
      <c r="Q337" s="34"/>
      <c r="R337" s="34"/>
      <c r="S337" s="36"/>
      <c r="T337" s="34"/>
      <c r="U337" s="251"/>
      <c r="V337" s="251"/>
      <c r="W337" s="251"/>
      <c r="X337" s="36"/>
      <c r="AG337" s="34"/>
      <c r="AI337" s="34"/>
      <c r="AJ337" s="34"/>
      <c r="AK337" s="34"/>
      <c r="AL337" s="34"/>
      <c r="AN337" s="101"/>
      <c r="AO337" s="34"/>
    </row>
    <row r="338" spans="1:41" ht="14.25" customHeight="1">
      <c r="A338" s="34"/>
      <c r="B338" s="34"/>
      <c r="C338" s="34"/>
      <c r="D338" s="34"/>
      <c r="E338" s="35"/>
      <c r="F338" s="34"/>
      <c r="L338" s="34"/>
      <c r="M338" s="34"/>
      <c r="N338" s="34"/>
      <c r="O338" s="34"/>
      <c r="P338" s="34"/>
      <c r="Q338" s="34"/>
      <c r="R338" s="34"/>
      <c r="S338" s="36"/>
      <c r="T338" s="34"/>
      <c r="U338" s="251"/>
      <c r="V338" s="251"/>
      <c r="W338" s="251"/>
      <c r="X338" s="36"/>
      <c r="AG338" s="34"/>
      <c r="AI338" s="34"/>
      <c r="AJ338" s="34"/>
      <c r="AK338" s="34"/>
      <c r="AL338" s="34"/>
      <c r="AN338" s="101"/>
      <c r="AO338" s="34"/>
    </row>
    <row r="339" spans="1:41" ht="14.25" customHeight="1">
      <c r="A339" s="34"/>
      <c r="B339" s="34"/>
      <c r="C339" s="34"/>
      <c r="D339" s="34"/>
      <c r="E339" s="35"/>
      <c r="F339" s="34"/>
      <c r="L339" s="34"/>
      <c r="M339" s="34"/>
      <c r="N339" s="34"/>
      <c r="O339" s="34"/>
      <c r="P339" s="34"/>
      <c r="Q339" s="34"/>
      <c r="R339" s="34"/>
      <c r="S339" s="36"/>
      <c r="T339" s="34"/>
      <c r="U339" s="251"/>
      <c r="V339" s="251"/>
      <c r="W339" s="251"/>
      <c r="X339" s="36"/>
      <c r="AG339" s="34"/>
      <c r="AI339" s="34"/>
      <c r="AJ339" s="34"/>
      <c r="AK339" s="34"/>
      <c r="AL339" s="34"/>
      <c r="AN339" s="101"/>
      <c r="AO339" s="34"/>
    </row>
    <row r="340" spans="1:41" ht="14.25" customHeight="1">
      <c r="A340" s="34"/>
      <c r="B340" s="34"/>
      <c r="C340" s="34"/>
      <c r="D340" s="34"/>
      <c r="E340" s="35"/>
      <c r="F340" s="34"/>
      <c r="L340" s="34"/>
      <c r="M340" s="34"/>
      <c r="N340" s="34"/>
      <c r="O340" s="34"/>
      <c r="P340" s="34"/>
      <c r="Q340" s="34"/>
      <c r="R340" s="34"/>
      <c r="S340" s="36"/>
      <c r="T340" s="34"/>
      <c r="U340" s="251"/>
      <c r="V340" s="251"/>
      <c r="W340" s="251"/>
      <c r="X340" s="36"/>
      <c r="AG340" s="34"/>
      <c r="AI340" s="34"/>
      <c r="AJ340" s="34"/>
      <c r="AK340" s="34"/>
      <c r="AL340" s="34"/>
      <c r="AN340" s="101"/>
      <c r="AO340" s="34"/>
    </row>
    <row r="341" spans="1:41" ht="14.25" customHeight="1">
      <c r="A341" s="34"/>
      <c r="B341" s="34"/>
      <c r="C341" s="34"/>
      <c r="D341" s="34"/>
      <c r="E341" s="35"/>
      <c r="F341" s="34"/>
      <c r="L341" s="34"/>
      <c r="M341" s="34"/>
      <c r="N341" s="34"/>
      <c r="O341" s="34"/>
      <c r="P341" s="34"/>
      <c r="Q341" s="34"/>
      <c r="R341" s="34"/>
      <c r="S341" s="36"/>
      <c r="T341" s="34"/>
      <c r="U341" s="251"/>
      <c r="V341" s="251"/>
      <c r="W341" s="251"/>
      <c r="X341" s="36"/>
      <c r="AG341" s="34"/>
      <c r="AI341" s="34"/>
      <c r="AJ341" s="34"/>
      <c r="AK341" s="34"/>
      <c r="AL341" s="34"/>
      <c r="AN341" s="101"/>
      <c r="AO341" s="34"/>
    </row>
    <row r="342" spans="1:41" ht="14.25" customHeight="1">
      <c r="A342" s="34"/>
      <c r="B342" s="34"/>
      <c r="C342" s="34"/>
      <c r="D342" s="34"/>
      <c r="E342" s="35"/>
      <c r="F342" s="34"/>
      <c r="L342" s="34"/>
      <c r="M342" s="34"/>
      <c r="N342" s="34"/>
      <c r="O342" s="34"/>
      <c r="P342" s="34"/>
      <c r="Q342" s="34"/>
      <c r="R342" s="34"/>
      <c r="S342" s="36"/>
      <c r="T342" s="34"/>
      <c r="U342" s="251"/>
      <c r="V342" s="251"/>
      <c r="W342" s="251"/>
      <c r="X342" s="36"/>
      <c r="AG342" s="34"/>
      <c r="AI342" s="34"/>
      <c r="AJ342" s="34"/>
      <c r="AK342" s="34"/>
      <c r="AL342" s="34"/>
      <c r="AN342" s="101"/>
      <c r="AO342" s="34"/>
    </row>
    <row r="343" spans="1:41" ht="14.25" customHeight="1">
      <c r="A343" s="34"/>
      <c r="B343" s="34"/>
      <c r="C343" s="34"/>
      <c r="D343" s="34"/>
      <c r="E343" s="35"/>
      <c r="F343" s="34"/>
      <c r="L343" s="34"/>
      <c r="M343" s="34"/>
      <c r="N343" s="34"/>
      <c r="O343" s="34"/>
      <c r="P343" s="34"/>
      <c r="Q343" s="34"/>
      <c r="R343" s="34"/>
      <c r="S343" s="36"/>
      <c r="T343" s="34"/>
      <c r="U343" s="251"/>
      <c r="V343" s="251"/>
      <c r="W343" s="251"/>
      <c r="X343" s="36"/>
      <c r="AG343" s="34"/>
      <c r="AI343" s="34"/>
      <c r="AJ343" s="34"/>
      <c r="AK343" s="34"/>
      <c r="AL343" s="34"/>
      <c r="AN343" s="101"/>
      <c r="AO343" s="34"/>
    </row>
    <row r="344" spans="1:41" ht="14.25" customHeight="1">
      <c r="A344" s="34"/>
      <c r="B344" s="34"/>
      <c r="C344" s="34"/>
      <c r="D344" s="34"/>
      <c r="E344" s="35"/>
      <c r="F344" s="34"/>
      <c r="L344" s="34"/>
      <c r="M344" s="34"/>
      <c r="N344" s="34"/>
      <c r="O344" s="34"/>
      <c r="P344" s="34"/>
      <c r="Q344" s="34"/>
      <c r="R344" s="34"/>
      <c r="S344" s="36"/>
      <c r="T344" s="34"/>
      <c r="U344" s="251"/>
      <c r="V344" s="251"/>
      <c r="W344" s="251"/>
      <c r="X344" s="36"/>
      <c r="AG344" s="34"/>
      <c r="AI344" s="34"/>
      <c r="AJ344" s="34"/>
      <c r="AK344" s="34"/>
      <c r="AL344" s="34"/>
      <c r="AN344" s="101"/>
      <c r="AO344" s="34"/>
    </row>
    <row r="345" spans="1:41" ht="14.25" customHeight="1">
      <c r="A345" s="34"/>
      <c r="B345" s="34"/>
      <c r="C345" s="34"/>
      <c r="D345" s="34"/>
      <c r="E345" s="35"/>
      <c r="F345" s="34"/>
      <c r="L345" s="34"/>
      <c r="M345" s="34"/>
      <c r="N345" s="34"/>
      <c r="O345" s="34"/>
      <c r="P345" s="34"/>
      <c r="Q345" s="34"/>
      <c r="R345" s="34"/>
      <c r="S345" s="36"/>
      <c r="T345" s="34"/>
      <c r="U345" s="251"/>
      <c r="V345" s="251"/>
      <c r="W345" s="251"/>
      <c r="X345" s="36"/>
      <c r="AG345" s="34"/>
      <c r="AI345" s="34"/>
      <c r="AJ345" s="34"/>
      <c r="AK345" s="34"/>
      <c r="AL345" s="34"/>
      <c r="AN345" s="101"/>
      <c r="AO345" s="34"/>
    </row>
    <row r="346" spans="1:41" ht="14.25" customHeight="1">
      <c r="A346" s="34"/>
      <c r="B346" s="34"/>
      <c r="C346" s="34"/>
      <c r="D346" s="34"/>
      <c r="E346" s="35"/>
      <c r="F346" s="34"/>
      <c r="L346" s="34"/>
      <c r="M346" s="34"/>
      <c r="N346" s="34"/>
      <c r="O346" s="34"/>
      <c r="P346" s="34"/>
      <c r="Q346" s="34"/>
      <c r="R346" s="34"/>
      <c r="S346" s="36"/>
      <c r="T346" s="34"/>
      <c r="U346" s="251"/>
      <c r="V346" s="251"/>
      <c r="W346" s="251"/>
      <c r="X346" s="36"/>
      <c r="AG346" s="34"/>
      <c r="AI346" s="34"/>
      <c r="AJ346" s="34"/>
      <c r="AK346" s="34"/>
      <c r="AL346" s="34"/>
      <c r="AN346" s="101"/>
      <c r="AO346" s="34"/>
    </row>
    <row r="347" spans="1:41" ht="14.25" customHeight="1">
      <c r="A347" s="34"/>
      <c r="B347" s="34"/>
      <c r="C347" s="34"/>
      <c r="D347" s="34"/>
      <c r="E347" s="35"/>
      <c r="F347" s="34"/>
      <c r="L347" s="34"/>
      <c r="M347" s="34"/>
      <c r="N347" s="34"/>
      <c r="O347" s="34"/>
      <c r="P347" s="34"/>
      <c r="Q347" s="34"/>
      <c r="R347" s="34"/>
      <c r="S347" s="36"/>
      <c r="T347" s="34"/>
      <c r="U347" s="251"/>
      <c r="V347" s="251"/>
      <c r="W347" s="251"/>
      <c r="X347" s="36"/>
      <c r="AG347" s="34"/>
      <c r="AI347" s="34"/>
      <c r="AJ347" s="34"/>
      <c r="AK347" s="34"/>
      <c r="AL347" s="34"/>
      <c r="AN347" s="101"/>
      <c r="AO347" s="34"/>
    </row>
    <row r="348" spans="1:41" ht="14.25" customHeight="1">
      <c r="A348" s="34"/>
      <c r="B348" s="34"/>
      <c r="C348" s="34"/>
      <c r="D348" s="34"/>
      <c r="E348" s="35"/>
      <c r="F348" s="34"/>
      <c r="L348" s="34"/>
      <c r="M348" s="34"/>
      <c r="N348" s="34"/>
      <c r="O348" s="34"/>
      <c r="P348" s="34"/>
      <c r="Q348" s="34"/>
      <c r="R348" s="34"/>
      <c r="S348" s="36"/>
      <c r="T348" s="34"/>
      <c r="U348" s="251"/>
      <c r="V348" s="251"/>
      <c r="W348" s="251"/>
      <c r="X348" s="36"/>
      <c r="AG348" s="34"/>
      <c r="AI348" s="34"/>
      <c r="AJ348" s="34"/>
      <c r="AK348" s="34"/>
      <c r="AL348" s="34"/>
      <c r="AN348" s="101"/>
      <c r="AO348" s="34"/>
    </row>
    <row r="349" spans="1:41" ht="14.25" customHeight="1">
      <c r="A349" s="34"/>
      <c r="B349" s="34"/>
      <c r="C349" s="34"/>
      <c r="D349" s="34"/>
      <c r="E349" s="35"/>
      <c r="F349" s="34"/>
      <c r="L349" s="34"/>
      <c r="M349" s="34"/>
      <c r="N349" s="34"/>
      <c r="O349" s="34"/>
      <c r="P349" s="34"/>
      <c r="Q349" s="34"/>
      <c r="R349" s="34"/>
      <c r="S349" s="36"/>
      <c r="T349" s="34"/>
      <c r="U349" s="251"/>
      <c r="V349" s="251"/>
      <c r="W349" s="251"/>
      <c r="X349" s="36"/>
      <c r="AG349" s="34"/>
      <c r="AI349" s="34"/>
      <c r="AJ349" s="34"/>
      <c r="AK349" s="34"/>
      <c r="AL349" s="34"/>
      <c r="AN349" s="101"/>
      <c r="AO349" s="34"/>
    </row>
    <row r="350" spans="1:41" ht="14.25" customHeight="1">
      <c r="A350" s="34"/>
      <c r="B350" s="34"/>
      <c r="C350" s="34"/>
      <c r="D350" s="34"/>
      <c r="E350" s="35"/>
      <c r="F350" s="34"/>
      <c r="L350" s="34"/>
      <c r="M350" s="34"/>
      <c r="N350" s="34"/>
      <c r="O350" s="34"/>
      <c r="P350" s="34"/>
      <c r="Q350" s="34"/>
      <c r="R350" s="34"/>
      <c r="S350" s="36"/>
      <c r="T350" s="34"/>
      <c r="U350" s="251"/>
      <c r="V350" s="251"/>
      <c r="W350" s="251"/>
      <c r="X350" s="36"/>
      <c r="AG350" s="34"/>
      <c r="AI350" s="34"/>
      <c r="AJ350" s="34"/>
      <c r="AK350" s="34"/>
      <c r="AL350" s="34"/>
      <c r="AN350" s="101"/>
      <c r="AO350" s="34"/>
    </row>
    <row r="351" spans="1:41" ht="14.25" customHeight="1">
      <c r="A351" s="34"/>
      <c r="B351" s="34"/>
      <c r="C351" s="34"/>
      <c r="D351" s="34"/>
      <c r="E351" s="35"/>
      <c r="F351" s="34"/>
      <c r="L351" s="34"/>
      <c r="M351" s="34"/>
      <c r="N351" s="34"/>
      <c r="O351" s="34"/>
      <c r="P351" s="34"/>
      <c r="Q351" s="34"/>
      <c r="R351" s="34"/>
      <c r="S351" s="36"/>
      <c r="T351" s="34"/>
      <c r="U351" s="251"/>
      <c r="V351" s="251"/>
      <c r="W351" s="251"/>
      <c r="X351" s="36"/>
      <c r="AG351" s="34"/>
      <c r="AI351" s="34"/>
      <c r="AJ351" s="34"/>
      <c r="AK351" s="34"/>
      <c r="AL351" s="34"/>
      <c r="AN351" s="101"/>
      <c r="AO351" s="34"/>
    </row>
    <row r="352" spans="1:41" ht="14.25" customHeight="1">
      <c r="A352" s="34"/>
      <c r="B352" s="34"/>
      <c r="C352" s="34"/>
      <c r="D352" s="34"/>
      <c r="E352" s="35"/>
      <c r="F352" s="34"/>
      <c r="L352" s="34"/>
      <c r="M352" s="34"/>
      <c r="N352" s="34"/>
      <c r="O352" s="34"/>
      <c r="P352" s="34"/>
      <c r="Q352" s="34"/>
      <c r="R352" s="34"/>
      <c r="S352" s="36"/>
      <c r="T352" s="34"/>
      <c r="U352" s="251"/>
      <c r="V352" s="251"/>
      <c r="W352" s="251"/>
      <c r="X352" s="36"/>
      <c r="AG352" s="34"/>
      <c r="AI352" s="34"/>
      <c r="AJ352" s="34"/>
      <c r="AK352" s="34"/>
      <c r="AL352" s="34"/>
      <c r="AN352" s="101"/>
      <c r="AO352" s="34"/>
    </row>
    <row r="353" spans="1:41" ht="14.25" customHeight="1">
      <c r="A353" s="34"/>
      <c r="B353" s="34"/>
      <c r="C353" s="34"/>
      <c r="D353" s="34"/>
      <c r="E353" s="35"/>
      <c r="F353" s="34"/>
      <c r="L353" s="34"/>
      <c r="M353" s="34"/>
      <c r="N353" s="34"/>
      <c r="O353" s="34"/>
      <c r="P353" s="34"/>
      <c r="Q353" s="34"/>
      <c r="R353" s="34"/>
      <c r="S353" s="36"/>
      <c r="T353" s="34"/>
      <c r="U353" s="251"/>
      <c r="V353" s="251"/>
      <c r="W353" s="251"/>
      <c r="X353" s="36"/>
      <c r="AG353" s="34"/>
      <c r="AI353" s="34"/>
      <c r="AJ353" s="34"/>
      <c r="AK353" s="34"/>
      <c r="AL353" s="34"/>
      <c r="AN353" s="101"/>
      <c r="AO353" s="34"/>
    </row>
    <row r="354" spans="1:41" ht="14.25" customHeight="1">
      <c r="A354" s="34"/>
      <c r="B354" s="34"/>
      <c r="C354" s="34"/>
      <c r="D354" s="34"/>
      <c r="E354" s="35"/>
      <c r="F354" s="34"/>
      <c r="L354" s="34"/>
      <c r="M354" s="34"/>
      <c r="N354" s="34"/>
      <c r="O354" s="34"/>
      <c r="P354" s="34"/>
      <c r="Q354" s="34"/>
      <c r="R354" s="34"/>
      <c r="S354" s="36"/>
      <c r="T354" s="34"/>
      <c r="U354" s="251"/>
      <c r="V354" s="251"/>
      <c r="W354" s="251"/>
      <c r="X354" s="36"/>
      <c r="AG354" s="34"/>
      <c r="AI354" s="34"/>
      <c r="AJ354" s="34"/>
      <c r="AK354" s="34"/>
      <c r="AL354" s="34"/>
      <c r="AN354" s="101"/>
      <c r="AO354" s="34"/>
    </row>
    <row r="355" spans="1:41" ht="14.25" customHeight="1">
      <c r="A355" s="34"/>
      <c r="B355" s="34"/>
      <c r="C355" s="34"/>
      <c r="D355" s="34"/>
      <c r="E355" s="35"/>
      <c r="F355" s="34"/>
      <c r="L355" s="34"/>
      <c r="M355" s="34"/>
      <c r="N355" s="34"/>
      <c r="O355" s="34"/>
      <c r="P355" s="34"/>
      <c r="Q355" s="34"/>
      <c r="R355" s="34"/>
      <c r="S355" s="36"/>
      <c r="T355" s="34"/>
      <c r="U355" s="251"/>
      <c r="V355" s="251"/>
      <c r="W355" s="251"/>
      <c r="X355" s="36"/>
      <c r="AG355" s="34"/>
      <c r="AI355" s="34"/>
      <c r="AJ355" s="34"/>
      <c r="AK355" s="34"/>
      <c r="AL355" s="34"/>
      <c r="AN355" s="101"/>
      <c r="AO355" s="34"/>
    </row>
    <row r="356" spans="1:41" ht="14.25" customHeight="1">
      <c r="A356" s="34"/>
      <c r="B356" s="34"/>
      <c r="C356" s="34"/>
      <c r="D356" s="34"/>
      <c r="E356" s="35"/>
      <c r="F356" s="34"/>
      <c r="L356" s="34"/>
      <c r="M356" s="34"/>
      <c r="N356" s="34"/>
      <c r="O356" s="34"/>
      <c r="P356" s="34"/>
      <c r="Q356" s="34"/>
      <c r="R356" s="34"/>
      <c r="S356" s="36"/>
      <c r="T356" s="34"/>
      <c r="U356" s="251"/>
      <c r="V356" s="251"/>
      <c r="W356" s="251"/>
      <c r="X356" s="36"/>
      <c r="AG356" s="34"/>
      <c r="AI356" s="34"/>
      <c r="AJ356" s="34"/>
      <c r="AK356" s="34"/>
      <c r="AL356" s="34"/>
      <c r="AN356" s="101"/>
      <c r="AO356" s="34"/>
    </row>
    <row r="357" spans="1:41" ht="14.25" customHeight="1">
      <c r="A357" s="34"/>
      <c r="B357" s="34"/>
      <c r="C357" s="34"/>
      <c r="D357" s="34"/>
      <c r="E357" s="35"/>
      <c r="F357" s="34"/>
      <c r="L357" s="34"/>
      <c r="M357" s="34"/>
      <c r="N357" s="34"/>
      <c r="O357" s="34"/>
      <c r="P357" s="34"/>
      <c r="Q357" s="34"/>
      <c r="R357" s="34"/>
      <c r="S357" s="36"/>
      <c r="T357" s="34"/>
      <c r="U357" s="251"/>
      <c r="V357" s="251"/>
      <c r="W357" s="251"/>
      <c r="X357" s="36"/>
      <c r="AG357" s="34"/>
      <c r="AI357" s="34"/>
      <c r="AJ357" s="34"/>
      <c r="AK357" s="34"/>
      <c r="AL357" s="34"/>
      <c r="AN357" s="101"/>
      <c r="AO357" s="34"/>
    </row>
    <row r="358" spans="1:41" ht="14.25" customHeight="1">
      <c r="A358" s="34"/>
      <c r="B358" s="34"/>
      <c r="C358" s="34"/>
      <c r="D358" s="34"/>
      <c r="E358" s="35"/>
      <c r="F358" s="34"/>
      <c r="L358" s="34"/>
      <c r="M358" s="34"/>
      <c r="N358" s="34"/>
      <c r="O358" s="34"/>
      <c r="P358" s="34"/>
      <c r="Q358" s="34"/>
      <c r="R358" s="34"/>
      <c r="S358" s="36"/>
      <c r="T358" s="34"/>
      <c r="U358" s="251"/>
      <c r="V358" s="251"/>
      <c r="W358" s="251"/>
      <c r="X358" s="36"/>
      <c r="AG358" s="34"/>
      <c r="AI358" s="34"/>
      <c r="AJ358" s="34"/>
      <c r="AK358" s="34"/>
      <c r="AL358" s="34"/>
      <c r="AN358" s="101"/>
      <c r="AO358" s="34"/>
    </row>
    <row r="359" spans="1:41" ht="14.25" customHeight="1">
      <c r="A359" s="34"/>
      <c r="B359" s="34"/>
      <c r="C359" s="34"/>
      <c r="D359" s="34"/>
      <c r="E359" s="35"/>
      <c r="F359" s="34"/>
      <c r="L359" s="34"/>
      <c r="M359" s="34"/>
      <c r="N359" s="34"/>
      <c r="O359" s="34"/>
      <c r="P359" s="34"/>
      <c r="Q359" s="34"/>
      <c r="R359" s="34"/>
      <c r="S359" s="36"/>
      <c r="T359" s="34"/>
      <c r="U359" s="251"/>
      <c r="V359" s="251"/>
      <c r="W359" s="251"/>
      <c r="X359" s="36"/>
      <c r="AG359" s="34"/>
      <c r="AI359" s="34"/>
      <c r="AJ359" s="34"/>
      <c r="AK359" s="34"/>
      <c r="AL359" s="34"/>
      <c r="AN359" s="101"/>
      <c r="AO359" s="34"/>
    </row>
    <row r="360" spans="1:41" ht="14.25" customHeight="1">
      <c r="A360" s="34"/>
      <c r="B360" s="34"/>
      <c r="C360" s="34"/>
      <c r="D360" s="34"/>
      <c r="E360" s="35"/>
      <c r="F360" s="34"/>
      <c r="L360" s="34"/>
      <c r="M360" s="34"/>
      <c r="N360" s="34"/>
      <c r="O360" s="34"/>
      <c r="P360" s="34"/>
      <c r="Q360" s="34"/>
      <c r="R360" s="34"/>
      <c r="S360" s="36"/>
      <c r="T360" s="34"/>
      <c r="U360" s="251"/>
      <c r="V360" s="251"/>
      <c r="W360" s="251"/>
      <c r="X360" s="36"/>
      <c r="AG360" s="34"/>
      <c r="AI360" s="34"/>
      <c r="AJ360" s="34"/>
      <c r="AK360" s="34"/>
      <c r="AL360" s="34"/>
      <c r="AN360" s="101"/>
      <c r="AO360" s="34"/>
    </row>
    <row r="361" spans="1:41" ht="14.25" customHeight="1">
      <c r="A361" s="34"/>
      <c r="B361" s="34"/>
      <c r="C361" s="34"/>
      <c r="D361" s="34"/>
      <c r="E361" s="35"/>
      <c r="F361" s="34"/>
      <c r="L361" s="34"/>
      <c r="M361" s="34"/>
      <c r="N361" s="34"/>
      <c r="O361" s="34"/>
      <c r="P361" s="34"/>
      <c r="Q361" s="34"/>
      <c r="R361" s="34"/>
      <c r="S361" s="36"/>
      <c r="T361" s="34"/>
      <c r="U361" s="251"/>
      <c r="V361" s="251"/>
      <c r="W361" s="251"/>
      <c r="X361" s="36"/>
      <c r="AG361" s="34"/>
      <c r="AI361" s="34"/>
      <c r="AJ361" s="34"/>
      <c r="AK361" s="34"/>
      <c r="AL361" s="34"/>
      <c r="AN361" s="101"/>
      <c r="AO361" s="34"/>
    </row>
    <row r="362" spans="1:41" ht="14.25" customHeight="1">
      <c r="A362" s="34"/>
      <c r="B362" s="34"/>
      <c r="C362" s="34"/>
      <c r="D362" s="34"/>
      <c r="E362" s="35"/>
      <c r="F362" s="34"/>
      <c r="L362" s="34"/>
      <c r="M362" s="34"/>
      <c r="N362" s="34"/>
      <c r="O362" s="34"/>
      <c r="P362" s="34"/>
      <c r="Q362" s="34"/>
      <c r="R362" s="34"/>
      <c r="S362" s="36"/>
      <c r="T362" s="34"/>
      <c r="U362" s="251"/>
      <c r="V362" s="251"/>
      <c r="W362" s="251"/>
      <c r="X362" s="36"/>
      <c r="AG362" s="34"/>
      <c r="AI362" s="34"/>
      <c r="AJ362" s="34"/>
      <c r="AK362" s="34"/>
      <c r="AL362" s="34"/>
      <c r="AN362" s="101"/>
      <c r="AO362" s="34"/>
    </row>
    <row r="363" spans="1:41" ht="14.25" customHeight="1">
      <c r="A363" s="34"/>
      <c r="B363" s="34"/>
      <c r="C363" s="34"/>
      <c r="D363" s="34"/>
      <c r="E363" s="35"/>
      <c r="F363" s="34"/>
      <c r="L363" s="34"/>
      <c r="M363" s="34"/>
      <c r="N363" s="34"/>
      <c r="O363" s="34"/>
      <c r="P363" s="34"/>
      <c r="Q363" s="34"/>
      <c r="R363" s="34"/>
      <c r="S363" s="36"/>
      <c r="T363" s="34"/>
      <c r="U363" s="251"/>
      <c r="V363" s="251"/>
      <c r="W363" s="251"/>
      <c r="X363" s="36"/>
      <c r="AG363" s="34"/>
      <c r="AI363" s="34"/>
      <c r="AJ363" s="34"/>
      <c r="AK363" s="34"/>
      <c r="AL363" s="34"/>
      <c r="AN363" s="101"/>
      <c r="AO363" s="34"/>
    </row>
    <row r="364" spans="1:41" ht="14.25" customHeight="1">
      <c r="A364" s="34"/>
      <c r="B364" s="34"/>
      <c r="C364" s="34"/>
      <c r="D364" s="34"/>
      <c r="E364" s="35"/>
      <c r="F364" s="34"/>
      <c r="L364" s="34"/>
      <c r="M364" s="34"/>
      <c r="N364" s="34"/>
      <c r="O364" s="34"/>
      <c r="P364" s="34"/>
      <c r="Q364" s="34"/>
      <c r="R364" s="34"/>
      <c r="S364" s="36"/>
      <c r="T364" s="34"/>
      <c r="U364" s="251"/>
      <c r="V364" s="251"/>
      <c r="W364" s="251"/>
      <c r="X364" s="36"/>
      <c r="AG364" s="34"/>
      <c r="AI364" s="34"/>
      <c r="AJ364" s="34"/>
      <c r="AK364" s="34"/>
      <c r="AL364" s="34"/>
      <c r="AN364" s="101"/>
      <c r="AO364" s="34"/>
    </row>
    <row r="365" spans="1:41" ht="14.25" customHeight="1">
      <c r="A365" s="34"/>
      <c r="B365" s="34"/>
      <c r="C365" s="34"/>
      <c r="D365" s="34"/>
      <c r="E365" s="35"/>
      <c r="F365" s="34"/>
      <c r="L365" s="34"/>
      <c r="M365" s="34"/>
      <c r="N365" s="34"/>
      <c r="O365" s="34"/>
      <c r="P365" s="34"/>
      <c r="Q365" s="34"/>
      <c r="R365" s="34"/>
      <c r="S365" s="36"/>
      <c r="T365" s="34"/>
      <c r="U365" s="251"/>
      <c r="V365" s="251"/>
      <c r="W365" s="251"/>
      <c r="X365" s="36"/>
      <c r="AG365" s="34"/>
      <c r="AI365" s="34"/>
      <c r="AJ365" s="34"/>
      <c r="AK365" s="34"/>
      <c r="AL365" s="34"/>
      <c r="AN365" s="101"/>
      <c r="AO365" s="34"/>
    </row>
    <row r="366" spans="1:41" ht="14.25" customHeight="1">
      <c r="A366" s="34"/>
      <c r="B366" s="34"/>
      <c r="C366" s="34"/>
      <c r="D366" s="34"/>
      <c r="E366" s="35"/>
      <c r="F366" s="34"/>
      <c r="L366" s="34"/>
      <c r="M366" s="34"/>
      <c r="N366" s="34"/>
      <c r="O366" s="34"/>
      <c r="P366" s="34"/>
      <c r="Q366" s="34"/>
      <c r="R366" s="34"/>
      <c r="S366" s="36"/>
      <c r="T366" s="34"/>
      <c r="U366" s="251"/>
      <c r="V366" s="251"/>
      <c r="W366" s="251"/>
      <c r="X366" s="36"/>
      <c r="AG366" s="34"/>
      <c r="AI366" s="34"/>
      <c r="AJ366" s="34"/>
      <c r="AK366" s="34"/>
      <c r="AL366" s="34"/>
      <c r="AN366" s="101"/>
      <c r="AO366" s="34"/>
    </row>
    <row r="367" spans="1:41" ht="14.25" customHeight="1">
      <c r="A367" s="34"/>
      <c r="B367" s="34"/>
      <c r="C367" s="34"/>
      <c r="D367" s="34"/>
      <c r="E367" s="35"/>
      <c r="F367" s="34"/>
      <c r="L367" s="34"/>
      <c r="M367" s="34"/>
      <c r="N367" s="34"/>
      <c r="O367" s="34"/>
      <c r="P367" s="34"/>
      <c r="Q367" s="34"/>
      <c r="R367" s="34"/>
      <c r="S367" s="36"/>
      <c r="T367" s="34"/>
      <c r="U367" s="251"/>
      <c r="V367" s="251"/>
      <c r="W367" s="251"/>
      <c r="X367" s="36"/>
      <c r="AG367" s="34"/>
      <c r="AI367" s="34"/>
      <c r="AJ367" s="34"/>
      <c r="AK367" s="34"/>
      <c r="AL367" s="34"/>
      <c r="AN367" s="101"/>
      <c r="AO367" s="34"/>
    </row>
    <row r="368" spans="1:41" ht="14.25" customHeight="1">
      <c r="A368" s="34"/>
      <c r="B368" s="34"/>
      <c r="C368" s="34"/>
      <c r="D368" s="34"/>
      <c r="E368" s="35"/>
      <c r="F368" s="34"/>
      <c r="L368" s="34"/>
      <c r="M368" s="34"/>
      <c r="N368" s="34"/>
      <c r="O368" s="34"/>
      <c r="P368" s="34"/>
      <c r="Q368" s="34"/>
      <c r="R368" s="34"/>
      <c r="S368" s="36"/>
      <c r="T368" s="34"/>
      <c r="U368" s="251"/>
      <c r="V368" s="251"/>
      <c r="W368" s="251"/>
      <c r="X368" s="36"/>
      <c r="AG368" s="34"/>
      <c r="AI368" s="34"/>
      <c r="AJ368" s="34"/>
      <c r="AK368" s="34"/>
      <c r="AL368" s="34"/>
      <c r="AN368" s="101"/>
      <c r="AO368" s="34"/>
    </row>
    <row r="369" spans="1:41" ht="14.25" customHeight="1">
      <c r="A369" s="34"/>
      <c r="B369" s="34"/>
      <c r="C369" s="34"/>
      <c r="D369" s="34"/>
      <c r="E369" s="35"/>
      <c r="F369" s="34"/>
      <c r="L369" s="34"/>
      <c r="M369" s="34"/>
      <c r="N369" s="34"/>
      <c r="O369" s="34"/>
      <c r="P369" s="34"/>
      <c r="Q369" s="34"/>
      <c r="R369" s="34"/>
      <c r="S369" s="36"/>
      <c r="T369" s="34"/>
      <c r="U369" s="251"/>
      <c r="V369" s="251"/>
      <c r="W369" s="251"/>
      <c r="X369" s="36"/>
      <c r="AG369" s="34"/>
      <c r="AI369" s="34"/>
      <c r="AJ369" s="34"/>
      <c r="AK369" s="34"/>
      <c r="AL369" s="34"/>
      <c r="AN369" s="101"/>
      <c r="AO369" s="34"/>
    </row>
    <row r="370" spans="1:41" ht="14.25" customHeight="1">
      <c r="A370" s="34"/>
      <c r="B370" s="34"/>
      <c r="C370" s="34"/>
      <c r="D370" s="34"/>
      <c r="E370" s="35"/>
      <c r="F370" s="34"/>
      <c r="L370" s="34"/>
      <c r="M370" s="34"/>
      <c r="N370" s="34"/>
      <c r="O370" s="34"/>
      <c r="P370" s="34"/>
      <c r="Q370" s="34"/>
      <c r="R370" s="34"/>
      <c r="S370" s="36"/>
      <c r="T370" s="34"/>
      <c r="U370" s="251"/>
      <c r="V370" s="251"/>
      <c r="W370" s="251"/>
      <c r="X370" s="36"/>
      <c r="AG370" s="34"/>
      <c r="AI370" s="34"/>
      <c r="AJ370" s="34"/>
      <c r="AK370" s="34"/>
      <c r="AL370" s="34"/>
      <c r="AN370" s="101"/>
      <c r="AO370" s="34"/>
    </row>
    <row r="371" spans="1:41" ht="14.25" customHeight="1">
      <c r="A371" s="34"/>
      <c r="B371" s="34"/>
      <c r="C371" s="34"/>
      <c r="D371" s="34"/>
      <c r="E371" s="35"/>
      <c r="F371" s="34"/>
      <c r="L371" s="34"/>
      <c r="M371" s="34"/>
      <c r="N371" s="34"/>
      <c r="O371" s="34"/>
      <c r="P371" s="34"/>
      <c r="Q371" s="34"/>
      <c r="R371" s="34"/>
      <c r="S371" s="36"/>
      <c r="T371" s="34"/>
      <c r="U371" s="251"/>
      <c r="V371" s="251"/>
      <c r="W371" s="251"/>
      <c r="X371" s="36"/>
      <c r="AG371" s="34"/>
      <c r="AI371" s="34"/>
      <c r="AJ371" s="34"/>
      <c r="AK371" s="34"/>
      <c r="AL371" s="34"/>
      <c r="AN371" s="101"/>
      <c r="AO371" s="34"/>
    </row>
    <row r="372" spans="1:41" ht="14.25" customHeight="1">
      <c r="A372" s="34"/>
      <c r="B372" s="34"/>
      <c r="C372" s="34"/>
      <c r="D372" s="34"/>
      <c r="E372" s="35"/>
      <c r="F372" s="34"/>
      <c r="L372" s="34"/>
      <c r="M372" s="34"/>
      <c r="N372" s="34"/>
      <c r="O372" s="34"/>
      <c r="P372" s="34"/>
      <c r="Q372" s="34"/>
      <c r="R372" s="34"/>
      <c r="S372" s="36"/>
      <c r="T372" s="34"/>
      <c r="U372" s="251"/>
      <c r="V372" s="251"/>
      <c r="W372" s="251"/>
      <c r="X372" s="36"/>
      <c r="AG372" s="34"/>
      <c r="AI372" s="34"/>
      <c r="AJ372" s="34"/>
      <c r="AK372" s="34"/>
      <c r="AL372" s="34"/>
      <c r="AN372" s="101"/>
      <c r="AO372" s="34"/>
    </row>
    <row r="373" spans="1:41" ht="14.25" customHeight="1">
      <c r="A373" s="34"/>
      <c r="B373" s="34"/>
      <c r="C373" s="34"/>
      <c r="D373" s="34"/>
      <c r="E373" s="35"/>
      <c r="F373" s="34"/>
      <c r="L373" s="34"/>
      <c r="M373" s="34"/>
      <c r="N373" s="34"/>
      <c r="O373" s="34"/>
      <c r="P373" s="34"/>
      <c r="Q373" s="34"/>
      <c r="R373" s="34"/>
      <c r="S373" s="36"/>
      <c r="T373" s="34"/>
      <c r="U373" s="251"/>
      <c r="V373" s="251"/>
      <c r="W373" s="251"/>
      <c r="X373" s="36"/>
      <c r="AG373" s="34"/>
      <c r="AI373" s="34"/>
      <c r="AJ373" s="34"/>
      <c r="AK373" s="34"/>
      <c r="AL373" s="34"/>
      <c r="AN373" s="101"/>
      <c r="AO373" s="34"/>
    </row>
    <row r="374" spans="1:41" ht="14.25" customHeight="1">
      <c r="A374" s="34"/>
      <c r="B374" s="34"/>
      <c r="C374" s="34"/>
      <c r="D374" s="34"/>
      <c r="E374" s="35"/>
      <c r="F374" s="34"/>
      <c r="L374" s="34"/>
      <c r="M374" s="34"/>
      <c r="N374" s="34"/>
      <c r="O374" s="34"/>
      <c r="P374" s="34"/>
      <c r="Q374" s="34"/>
      <c r="R374" s="34"/>
      <c r="S374" s="36"/>
      <c r="T374" s="34"/>
      <c r="U374" s="251"/>
      <c r="V374" s="251"/>
      <c r="W374" s="251"/>
      <c r="X374" s="36"/>
      <c r="AG374" s="34"/>
      <c r="AI374" s="34"/>
      <c r="AJ374" s="34"/>
      <c r="AK374" s="34"/>
      <c r="AL374" s="34"/>
      <c r="AN374" s="101"/>
      <c r="AO374" s="34"/>
    </row>
    <row r="375" spans="1:41" ht="14.25" customHeight="1">
      <c r="A375" s="34"/>
      <c r="B375" s="34"/>
      <c r="C375" s="34"/>
      <c r="D375" s="34"/>
      <c r="E375" s="35"/>
      <c r="F375" s="34"/>
      <c r="L375" s="34"/>
      <c r="M375" s="34"/>
      <c r="N375" s="34"/>
      <c r="O375" s="34"/>
      <c r="P375" s="34"/>
      <c r="Q375" s="34"/>
      <c r="R375" s="34"/>
      <c r="S375" s="36"/>
      <c r="T375" s="34"/>
      <c r="U375" s="251"/>
      <c r="V375" s="251"/>
      <c r="W375" s="251"/>
      <c r="X375" s="36"/>
      <c r="AG375" s="34"/>
      <c r="AI375" s="34"/>
      <c r="AJ375" s="34"/>
      <c r="AK375" s="34"/>
      <c r="AL375" s="34"/>
      <c r="AN375" s="101"/>
      <c r="AO375" s="34"/>
    </row>
    <row r="376" spans="1:41" ht="14.25" customHeight="1">
      <c r="A376" s="34"/>
      <c r="B376" s="34"/>
      <c r="C376" s="34"/>
      <c r="D376" s="34"/>
      <c r="E376" s="35"/>
      <c r="F376" s="34"/>
      <c r="L376" s="34"/>
      <c r="M376" s="34"/>
      <c r="N376" s="34"/>
      <c r="O376" s="34"/>
      <c r="P376" s="34"/>
      <c r="Q376" s="34"/>
      <c r="R376" s="34"/>
      <c r="S376" s="36"/>
      <c r="T376" s="34"/>
      <c r="U376" s="251"/>
      <c r="V376" s="251"/>
      <c r="W376" s="251"/>
      <c r="X376" s="36"/>
      <c r="AG376" s="34"/>
      <c r="AI376" s="34"/>
      <c r="AJ376" s="34"/>
      <c r="AK376" s="34"/>
      <c r="AL376" s="34"/>
      <c r="AN376" s="101"/>
      <c r="AO376" s="34"/>
    </row>
    <row r="377" spans="1:41" ht="14.25" customHeight="1">
      <c r="A377" s="34"/>
      <c r="B377" s="34"/>
      <c r="C377" s="34"/>
      <c r="D377" s="34"/>
      <c r="E377" s="35"/>
      <c r="F377" s="34"/>
      <c r="L377" s="34"/>
      <c r="M377" s="34"/>
      <c r="N377" s="34"/>
      <c r="O377" s="34"/>
      <c r="P377" s="34"/>
      <c r="Q377" s="34"/>
      <c r="R377" s="34"/>
      <c r="S377" s="36"/>
      <c r="T377" s="34"/>
      <c r="U377" s="251"/>
      <c r="V377" s="251"/>
      <c r="W377" s="251"/>
      <c r="X377" s="36"/>
      <c r="AG377" s="34"/>
      <c r="AI377" s="34"/>
      <c r="AJ377" s="34"/>
      <c r="AK377" s="34"/>
      <c r="AL377" s="34"/>
      <c r="AN377" s="101"/>
      <c r="AO377" s="34"/>
    </row>
    <row r="378" spans="1:41" ht="14.25" customHeight="1">
      <c r="A378" s="34"/>
      <c r="B378" s="34"/>
      <c r="C378" s="34"/>
      <c r="D378" s="34"/>
      <c r="E378" s="35"/>
      <c r="F378" s="34"/>
      <c r="L378" s="34"/>
      <c r="M378" s="34"/>
      <c r="N378" s="34"/>
      <c r="O378" s="34"/>
      <c r="P378" s="34"/>
      <c r="Q378" s="34"/>
      <c r="R378" s="34"/>
      <c r="S378" s="36"/>
      <c r="T378" s="34"/>
      <c r="U378" s="251"/>
      <c r="V378" s="251"/>
      <c r="W378" s="251"/>
      <c r="X378" s="36"/>
      <c r="AG378" s="34"/>
      <c r="AI378" s="34"/>
      <c r="AJ378" s="34"/>
      <c r="AK378" s="34"/>
      <c r="AL378" s="34"/>
      <c r="AN378" s="101"/>
      <c r="AO378" s="34"/>
    </row>
    <row r="379" spans="1:41" ht="14.25" customHeight="1">
      <c r="A379" s="34"/>
      <c r="B379" s="34"/>
      <c r="C379" s="34"/>
      <c r="D379" s="34"/>
      <c r="E379" s="35"/>
      <c r="F379" s="34"/>
      <c r="L379" s="34"/>
      <c r="M379" s="34"/>
      <c r="N379" s="34"/>
      <c r="O379" s="34"/>
      <c r="P379" s="34"/>
      <c r="Q379" s="34"/>
      <c r="R379" s="34"/>
      <c r="S379" s="36"/>
      <c r="T379" s="34"/>
      <c r="U379" s="251"/>
      <c r="V379" s="251"/>
      <c r="W379" s="251"/>
      <c r="X379" s="36"/>
      <c r="AG379" s="34"/>
      <c r="AI379" s="34"/>
      <c r="AJ379" s="34"/>
      <c r="AK379" s="34"/>
      <c r="AL379" s="34"/>
      <c r="AN379" s="101"/>
      <c r="AO379" s="34"/>
    </row>
    <row r="380" spans="1:41" ht="14.25" customHeight="1">
      <c r="A380" s="34"/>
      <c r="B380" s="34"/>
      <c r="C380" s="34"/>
      <c r="D380" s="34"/>
      <c r="E380" s="35"/>
      <c r="F380" s="34"/>
      <c r="L380" s="34"/>
      <c r="M380" s="34"/>
      <c r="N380" s="34"/>
      <c r="O380" s="34"/>
      <c r="P380" s="34"/>
      <c r="Q380" s="34"/>
      <c r="R380" s="34"/>
      <c r="S380" s="36"/>
      <c r="T380" s="34"/>
      <c r="U380" s="251"/>
      <c r="V380" s="251"/>
      <c r="W380" s="251"/>
      <c r="X380" s="36"/>
      <c r="AG380" s="34"/>
      <c r="AI380" s="34"/>
      <c r="AJ380" s="34"/>
      <c r="AK380" s="34"/>
      <c r="AL380" s="34"/>
      <c r="AN380" s="101"/>
      <c r="AO380" s="34"/>
    </row>
    <row r="381" spans="1:41" ht="14.25" customHeight="1">
      <c r="A381" s="34"/>
      <c r="B381" s="34"/>
      <c r="C381" s="34"/>
      <c r="D381" s="34"/>
      <c r="E381" s="35"/>
      <c r="F381" s="34"/>
      <c r="L381" s="34"/>
      <c r="M381" s="34"/>
      <c r="N381" s="34"/>
      <c r="O381" s="34"/>
      <c r="P381" s="34"/>
      <c r="Q381" s="34"/>
      <c r="R381" s="34"/>
      <c r="S381" s="36"/>
      <c r="T381" s="34"/>
      <c r="U381" s="251"/>
      <c r="V381" s="251"/>
      <c r="W381" s="251"/>
      <c r="X381" s="36"/>
      <c r="AG381" s="34"/>
      <c r="AI381" s="34"/>
      <c r="AJ381" s="34"/>
      <c r="AK381" s="34"/>
      <c r="AL381" s="34"/>
      <c r="AN381" s="101"/>
      <c r="AO381" s="34"/>
    </row>
    <row r="382" spans="1:41" ht="14.25" customHeight="1">
      <c r="A382" s="34"/>
      <c r="B382" s="34"/>
      <c r="C382" s="34"/>
      <c r="D382" s="34"/>
      <c r="E382" s="35"/>
      <c r="F382" s="34"/>
      <c r="L382" s="34"/>
      <c r="M382" s="34"/>
      <c r="N382" s="34"/>
      <c r="O382" s="34"/>
      <c r="P382" s="34"/>
      <c r="Q382" s="34"/>
      <c r="R382" s="34"/>
      <c r="S382" s="36"/>
      <c r="T382" s="34"/>
      <c r="U382" s="251"/>
      <c r="V382" s="251"/>
      <c r="W382" s="251"/>
      <c r="X382" s="36"/>
      <c r="AG382" s="34"/>
      <c r="AI382" s="34"/>
      <c r="AJ382" s="34"/>
      <c r="AK382" s="34"/>
      <c r="AL382" s="34"/>
      <c r="AN382" s="101"/>
      <c r="AO382" s="34"/>
    </row>
    <row r="383" spans="1:41" ht="14.25" customHeight="1">
      <c r="A383" s="34"/>
      <c r="B383" s="34"/>
      <c r="C383" s="34"/>
      <c r="D383" s="34"/>
      <c r="E383" s="35"/>
      <c r="F383" s="34"/>
      <c r="L383" s="34"/>
      <c r="M383" s="34"/>
      <c r="N383" s="34"/>
      <c r="O383" s="34"/>
      <c r="P383" s="34"/>
      <c r="Q383" s="34"/>
      <c r="R383" s="34"/>
      <c r="S383" s="36"/>
      <c r="T383" s="34"/>
      <c r="U383" s="251"/>
      <c r="V383" s="251"/>
      <c r="W383" s="251"/>
      <c r="X383" s="36"/>
      <c r="AG383" s="34"/>
      <c r="AI383" s="34"/>
      <c r="AJ383" s="34"/>
      <c r="AK383" s="34"/>
      <c r="AL383" s="34"/>
      <c r="AN383" s="101"/>
      <c r="AO383" s="34"/>
    </row>
    <row r="384" spans="1:41" ht="14.25" customHeight="1">
      <c r="A384" s="34"/>
      <c r="B384" s="34"/>
      <c r="C384" s="34"/>
      <c r="D384" s="34"/>
      <c r="E384" s="35"/>
      <c r="F384" s="34"/>
      <c r="L384" s="34"/>
      <c r="M384" s="34"/>
      <c r="N384" s="34"/>
      <c r="O384" s="34"/>
      <c r="P384" s="34"/>
      <c r="Q384" s="34"/>
      <c r="R384" s="34"/>
      <c r="S384" s="36"/>
      <c r="T384" s="34"/>
      <c r="U384" s="251"/>
      <c r="V384" s="251"/>
      <c r="W384" s="251"/>
      <c r="X384" s="36"/>
      <c r="AG384" s="34"/>
      <c r="AI384" s="34"/>
      <c r="AJ384" s="34"/>
      <c r="AK384" s="34"/>
      <c r="AL384" s="34"/>
      <c r="AN384" s="101"/>
      <c r="AO384" s="34"/>
    </row>
    <row r="385" spans="1:41" ht="14.25" customHeight="1">
      <c r="A385" s="34"/>
      <c r="B385" s="34"/>
      <c r="C385" s="34"/>
      <c r="D385" s="34"/>
      <c r="E385" s="35"/>
      <c r="F385" s="34"/>
      <c r="L385" s="34"/>
      <c r="M385" s="34"/>
      <c r="N385" s="34"/>
      <c r="O385" s="34"/>
      <c r="P385" s="34"/>
      <c r="Q385" s="34"/>
      <c r="R385" s="34"/>
      <c r="S385" s="36"/>
      <c r="T385" s="34"/>
      <c r="U385" s="251"/>
      <c r="V385" s="251"/>
      <c r="W385" s="251"/>
      <c r="X385" s="36"/>
      <c r="AG385" s="34"/>
      <c r="AI385" s="34"/>
      <c r="AJ385" s="34"/>
      <c r="AK385" s="34"/>
      <c r="AL385" s="34"/>
      <c r="AN385" s="101"/>
      <c r="AO385" s="34"/>
    </row>
    <row r="386" spans="1:41" ht="14.25" customHeight="1">
      <c r="A386" s="34"/>
      <c r="B386" s="34"/>
      <c r="C386" s="34"/>
      <c r="D386" s="34"/>
      <c r="E386" s="35"/>
      <c r="F386" s="34"/>
      <c r="L386" s="34"/>
      <c r="M386" s="34"/>
      <c r="N386" s="34"/>
      <c r="O386" s="34"/>
      <c r="P386" s="34"/>
      <c r="Q386" s="34"/>
      <c r="R386" s="34"/>
      <c r="S386" s="36"/>
      <c r="T386" s="34"/>
      <c r="U386" s="251"/>
      <c r="V386" s="251"/>
      <c r="W386" s="251"/>
      <c r="X386" s="36"/>
      <c r="AG386" s="34"/>
      <c r="AI386" s="34"/>
      <c r="AJ386" s="34"/>
      <c r="AK386" s="34"/>
      <c r="AL386" s="34"/>
      <c r="AN386" s="101"/>
      <c r="AO386" s="34"/>
    </row>
    <row r="387" spans="1:41" ht="14.25" customHeight="1">
      <c r="A387" s="34"/>
      <c r="B387" s="34"/>
      <c r="C387" s="34"/>
      <c r="D387" s="34"/>
      <c r="E387" s="35"/>
      <c r="F387" s="34"/>
      <c r="L387" s="34"/>
      <c r="M387" s="34"/>
      <c r="N387" s="34"/>
      <c r="O387" s="34"/>
      <c r="P387" s="34"/>
      <c r="Q387" s="34"/>
      <c r="R387" s="34"/>
      <c r="S387" s="36"/>
      <c r="T387" s="34"/>
      <c r="U387" s="251"/>
      <c r="V387" s="251"/>
      <c r="W387" s="251"/>
      <c r="X387" s="36"/>
      <c r="AG387" s="34"/>
      <c r="AI387" s="34"/>
      <c r="AJ387" s="34"/>
      <c r="AK387" s="34"/>
      <c r="AL387" s="34"/>
      <c r="AN387" s="101"/>
      <c r="AO387" s="34"/>
    </row>
    <row r="388" spans="1:41" ht="14.25" customHeight="1">
      <c r="A388" s="34"/>
      <c r="B388" s="34"/>
      <c r="C388" s="34"/>
      <c r="D388" s="34"/>
      <c r="E388" s="35"/>
      <c r="F388" s="34"/>
      <c r="L388" s="34"/>
      <c r="M388" s="34"/>
      <c r="N388" s="34"/>
      <c r="O388" s="34"/>
      <c r="P388" s="34"/>
      <c r="Q388" s="34"/>
      <c r="R388" s="34"/>
      <c r="S388" s="36"/>
      <c r="T388" s="34"/>
      <c r="U388" s="251"/>
      <c r="V388" s="251"/>
      <c r="W388" s="251"/>
      <c r="X388" s="36"/>
      <c r="AG388" s="34"/>
      <c r="AI388" s="34"/>
      <c r="AJ388" s="34"/>
      <c r="AK388" s="34"/>
      <c r="AL388" s="34"/>
      <c r="AN388" s="101"/>
      <c r="AO388" s="34"/>
    </row>
    <row r="389" spans="1:41" ht="14.25" customHeight="1">
      <c r="A389" s="34"/>
      <c r="B389" s="34"/>
      <c r="C389" s="34"/>
      <c r="D389" s="34"/>
      <c r="E389" s="35"/>
      <c r="F389" s="34"/>
      <c r="L389" s="34"/>
      <c r="M389" s="34"/>
      <c r="N389" s="34"/>
      <c r="O389" s="34"/>
      <c r="P389" s="34"/>
      <c r="Q389" s="34"/>
      <c r="R389" s="34"/>
      <c r="S389" s="36"/>
      <c r="T389" s="34"/>
      <c r="U389" s="251"/>
      <c r="V389" s="251"/>
      <c r="W389" s="251"/>
      <c r="X389" s="36"/>
      <c r="AG389" s="34"/>
      <c r="AI389" s="34"/>
      <c r="AJ389" s="34"/>
      <c r="AK389" s="34"/>
      <c r="AL389" s="34"/>
      <c r="AN389" s="101"/>
      <c r="AO389" s="34"/>
    </row>
    <row r="390" spans="1:41" ht="14.25" customHeight="1">
      <c r="A390" s="34"/>
      <c r="B390" s="34"/>
      <c r="C390" s="34"/>
      <c r="D390" s="34"/>
      <c r="E390" s="35"/>
      <c r="F390" s="34"/>
      <c r="L390" s="34"/>
      <c r="M390" s="34"/>
      <c r="N390" s="34"/>
      <c r="O390" s="34"/>
      <c r="P390" s="34"/>
      <c r="Q390" s="34"/>
      <c r="R390" s="34"/>
      <c r="S390" s="36"/>
      <c r="T390" s="34"/>
      <c r="U390" s="251"/>
      <c r="V390" s="251"/>
      <c r="W390" s="251"/>
      <c r="X390" s="36"/>
      <c r="AG390" s="34"/>
      <c r="AI390" s="34"/>
      <c r="AJ390" s="34"/>
      <c r="AK390" s="34"/>
      <c r="AL390" s="34"/>
      <c r="AN390" s="101"/>
      <c r="AO390" s="34"/>
    </row>
    <row r="391" spans="1:41" ht="14.25" customHeight="1">
      <c r="A391" s="34"/>
      <c r="B391" s="34"/>
      <c r="C391" s="34"/>
      <c r="D391" s="34"/>
      <c r="E391" s="35"/>
      <c r="F391" s="34"/>
      <c r="L391" s="34"/>
      <c r="M391" s="34"/>
      <c r="N391" s="34"/>
      <c r="O391" s="34"/>
      <c r="P391" s="34"/>
      <c r="Q391" s="34"/>
      <c r="R391" s="34"/>
      <c r="S391" s="36"/>
      <c r="T391" s="34"/>
      <c r="U391" s="251"/>
      <c r="V391" s="251"/>
      <c r="W391" s="251"/>
      <c r="X391" s="36"/>
      <c r="AG391" s="34"/>
      <c r="AI391" s="34"/>
      <c r="AJ391" s="34"/>
      <c r="AK391" s="34"/>
      <c r="AL391" s="34"/>
      <c r="AN391" s="101"/>
      <c r="AO391" s="34"/>
    </row>
    <row r="392" spans="1:41" ht="14.25" customHeight="1">
      <c r="A392" s="34"/>
      <c r="B392" s="34"/>
      <c r="C392" s="34"/>
      <c r="D392" s="34"/>
      <c r="E392" s="35"/>
      <c r="F392" s="34"/>
      <c r="L392" s="34"/>
      <c r="M392" s="34"/>
      <c r="N392" s="34"/>
      <c r="O392" s="34"/>
      <c r="P392" s="34"/>
      <c r="Q392" s="34"/>
      <c r="R392" s="34"/>
      <c r="S392" s="36"/>
      <c r="T392" s="34"/>
      <c r="U392" s="251"/>
      <c r="V392" s="251"/>
      <c r="W392" s="251"/>
      <c r="X392" s="36"/>
      <c r="AG392" s="34"/>
      <c r="AI392" s="34"/>
      <c r="AJ392" s="34"/>
      <c r="AK392" s="34"/>
      <c r="AL392" s="34"/>
      <c r="AN392" s="101"/>
      <c r="AO392" s="34"/>
    </row>
    <row r="393" spans="1:41" ht="14.25" customHeight="1">
      <c r="A393" s="34"/>
      <c r="B393" s="34"/>
      <c r="C393" s="34"/>
      <c r="D393" s="34"/>
      <c r="E393" s="35"/>
      <c r="F393" s="34"/>
      <c r="L393" s="34"/>
      <c r="M393" s="34"/>
      <c r="N393" s="34"/>
      <c r="O393" s="34"/>
      <c r="P393" s="34"/>
      <c r="Q393" s="34"/>
      <c r="R393" s="34"/>
      <c r="S393" s="36"/>
      <c r="T393" s="34"/>
      <c r="U393" s="251"/>
      <c r="V393" s="251"/>
      <c r="W393" s="251"/>
      <c r="X393" s="36"/>
      <c r="AG393" s="34"/>
      <c r="AI393" s="34"/>
      <c r="AJ393" s="34"/>
      <c r="AK393" s="34"/>
      <c r="AL393" s="34"/>
      <c r="AN393" s="101"/>
      <c r="AO393" s="34"/>
    </row>
    <row r="394" spans="1:41" ht="14.25" customHeight="1">
      <c r="A394" s="34"/>
      <c r="B394" s="34"/>
      <c r="C394" s="34"/>
      <c r="D394" s="34"/>
      <c r="E394" s="35"/>
      <c r="F394" s="34"/>
      <c r="L394" s="34"/>
      <c r="M394" s="34"/>
      <c r="N394" s="34"/>
      <c r="O394" s="34"/>
      <c r="P394" s="34"/>
      <c r="Q394" s="34"/>
      <c r="R394" s="34"/>
      <c r="S394" s="36"/>
      <c r="T394" s="34"/>
      <c r="U394" s="251"/>
      <c r="V394" s="251"/>
      <c r="W394" s="251"/>
      <c r="X394" s="36"/>
      <c r="AG394" s="34"/>
      <c r="AI394" s="34"/>
      <c r="AJ394" s="34"/>
      <c r="AK394" s="34"/>
      <c r="AL394" s="34"/>
      <c r="AN394" s="101"/>
      <c r="AO394" s="34"/>
    </row>
    <row r="395" spans="1:41" ht="14.25" customHeight="1">
      <c r="A395" s="34"/>
      <c r="B395" s="34"/>
      <c r="C395" s="34"/>
      <c r="D395" s="34"/>
      <c r="E395" s="35"/>
      <c r="F395" s="34"/>
      <c r="L395" s="34"/>
      <c r="M395" s="34"/>
      <c r="N395" s="34"/>
      <c r="O395" s="34"/>
      <c r="P395" s="34"/>
      <c r="Q395" s="34"/>
      <c r="R395" s="34"/>
      <c r="S395" s="36"/>
      <c r="T395" s="34"/>
      <c r="U395" s="251"/>
      <c r="V395" s="251"/>
      <c r="W395" s="251"/>
      <c r="X395" s="36"/>
      <c r="AG395" s="34"/>
      <c r="AI395" s="34"/>
      <c r="AJ395" s="34"/>
      <c r="AK395" s="34"/>
      <c r="AL395" s="34"/>
      <c r="AN395" s="101"/>
      <c r="AO395" s="34"/>
    </row>
    <row r="396" spans="1:41" ht="14.25" customHeight="1">
      <c r="A396" s="34"/>
      <c r="B396" s="34"/>
      <c r="C396" s="34"/>
      <c r="D396" s="34"/>
      <c r="E396" s="35"/>
      <c r="F396" s="34"/>
      <c r="L396" s="34"/>
      <c r="M396" s="34"/>
      <c r="N396" s="34"/>
      <c r="O396" s="34"/>
      <c r="P396" s="34"/>
      <c r="Q396" s="34"/>
      <c r="R396" s="34"/>
      <c r="S396" s="36"/>
      <c r="T396" s="34"/>
      <c r="U396" s="251"/>
      <c r="V396" s="251"/>
      <c r="W396" s="251"/>
      <c r="X396" s="36"/>
      <c r="AG396" s="34"/>
      <c r="AI396" s="34"/>
      <c r="AJ396" s="34"/>
      <c r="AK396" s="34"/>
      <c r="AL396" s="34"/>
      <c r="AN396" s="101"/>
      <c r="AO396" s="34"/>
    </row>
    <row r="397" spans="1:41" ht="14.25" customHeight="1">
      <c r="A397" s="34"/>
      <c r="B397" s="34"/>
      <c r="C397" s="34"/>
      <c r="D397" s="34"/>
      <c r="E397" s="35"/>
      <c r="F397" s="34"/>
      <c r="L397" s="34"/>
      <c r="M397" s="34"/>
      <c r="N397" s="34"/>
      <c r="O397" s="34"/>
      <c r="P397" s="34"/>
      <c r="Q397" s="34"/>
      <c r="R397" s="34"/>
      <c r="S397" s="36"/>
      <c r="T397" s="34"/>
      <c r="U397" s="251"/>
      <c r="V397" s="251"/>
      <c r="W397" s="251"/>
      <c r="X397" s="36"/>
      <c r="AG397" s="34"/>
      <c r="AI397" s="34"/>
      <c r="AJ397" s="34"/>
      <c r="AK397" s="34"/>
      <c r="AL397" s="34"/>
      <c r="AN397" s="101"/>
      <c r="AO397" s="34"/>
    </row>
    <row r="398" spans="1:41" ht="14.25" customHeight="1">
      <c r="A398" s="34"/>
      <c r="B398" s="34"/>
      <c r="C398" s="34"/>
      <c r="D398" s="34"/>
      <c r="E398" s="35"/>
      <c r="F398" s="34"/>
      <c r="L398" s="34"/>
      <c r="M398" s="34"/>
      <c r="N398" s="34"/>
      <c r="O398" s="34"/>
      <c r="P398" s="34"/>
      <c r="Q398" s="34"/>
      <c r="R398" s="34"/>
      <c r="S398" s="36"/>
      <c r="T398" s="34"/>
      <c r="U398" s="251"/>
      <c r="V398" s="251"/>
      <c r="W398" s="251"/>
      <c r="X398" s="36"/>
      <c r="AG398" s="34"/>
      <c r="AI398" s="34"/>
      <c r="AJ398" s="34"/>
      <c r="AK398" s="34"/>
      <c r="AL398" s="34"/>
      <c r="AN398" s="101"/>
      <c r="AO398" s="34"/>
    </row>
    <row r="399" spans="1:41" ht="14.25" customHeight="1">
      <c r="A399" s="34"/>
      <c r="B399" s="34"/>
      <c r="C399" s="34"/>
      <c r="D399" s="34"/>
      <c r="E399" s="35"/>
      <c r="F399" s="34"/>
      <c r="L399" s="34"/>
      <c r="M399" s="34"/>
      <c r="N399" s="34"/>
      <c r="O399" s="34"/>
      <c r="P399" s="34"/>
      <c r="Q399" s="34"/>
      <c r="R399" s="34"/>
      <c r="S399" s="36"/>
      <c r="T399" s="34"/>
      <c r="U399" s="251"/>
      <c r="V399" s="251"/>
      <c r="W399" s="251"/>
      <c r="X399" s="36"/>
      <c r="AG399" s="34"/>
      <c r="AI399" s="34"/>
      <c r="AJ399" s="34"/>
      <c r="AK399" s="34"/>
      <c r="AL399" s="34"/>
      <c r="AN399" s="101"/>
      <c r="AO399" s="34"/>
    </row>
    <row r="400" spans="1:41" ht="14.25" customHeight="1">
      <c r="A400" s="34"/>
      <c r="B400" s="34"/>
      <c r="C400" s="34"/>
      <c r="D400" s="34"/>
      <c r="E400" s="35"/>
      <c r="F400" s="34"/>
      <c r="L400" s="34"/>
      <c r="M400" s="34"/>
      <c r="N400" s="34"/>
      <c r="O400" s="34"/>
      <c r="P400" s="34"/>
      <c r="Q400" s="34"/>
      <c r="R400" s="34"/>
      <c r="S400" s="36"/>
      <c r="T400" s="34"/>
      <c r="U400" s="251"/>
      <c r="V400" s="251"/>
      <c r="W400" s="251"/>
      <c r="X400" s="36"/>
      <c r="AG400" s="34"/>
      <c r="AI400" s="34"/>
      <c r="AJ400" s="34"/>
      <c r="AK400" s="34"/>
      <c r="AL400" s="34"/>
      <c r="AN400" s="101"/>
      <c r="AO400" s="34"/>
    </row>
    <row r="401" spans="1:41" ht="14.25" customHeight="1">
      <c r="A401" s="34"/>
      <c r="B401" s="34"/>
      <c r="C401" s="34"/>
      <c r="D401" s="34"/>
      <c r="E401" s="35"/>
      <c r="F401" s="34"/>
      <c r="L401" s="34"/>
      <c r="M401" s="34"/>
      <c r="N401" s="34"/>
      <c r="O401" s="34"/>
      <c r="P401" s="34"/>
      <c r="Q401" s="34"/>
      <c r="R401" s="34"/>
      <c r="S401" s="36"/>
      <c r="T401" s="34"/>
      <c r="U401" s="251"/>
      <c r="V401" s="251"/>
      <c r="W401" s="251"/>
      <c r="X401" s="36"/>
      <c r="AG401" s="34"/>
      <c r="AI401" s="34"/>
      <c r="AJ401" s="34"/>
      <c r="AK401" s="34"/>
      <c r="AL401" s="34"/>
      <c r="AN401" s="101"/>
      <c r="AO401" s="34"/>
    </row>
    <row r="402" spans="1:41" ht="14.25" customHeight="1">
      <c r="A402" s="34"/>
      <c r="B402" s="34"/>
      <c r="C402" s="34"/>
      <c r="D402" s="34"/>
      <c r="E402" s="35"/>
      <c r="F402" s="34"/>
      <c r="L402" s="34"/>
      <c r="M402" s="34"/>
      <c r="N402" s="34"/>
      <c r="O402" s="34"/>
      <c r="P402" s="34"/>
      <c r="Q402" s="34"/>
      <c r="R402" s="34"/>
      <c r="S402" s="36"/>
      <c r="T402" s="34"/>
      <c r="U402" s="251"/>
      <c r="V402" s="251"/>
      <c r="W402" s="251"/>
      <c r="X402" s="36"/>
      <c r="AG402" s="34"/>
      <c r="AI402" s="34"/>
      <c r="AJ402" s="34"/>
      <c r="AK402" s="34"/>
      <c r="AL402" s="34"/>
      <c r="AN402" s="101"/>
      <c r="AO402" s="34"/>
    </row>
    <row r="403" spans="1:41" ht="14.25" customHeight="1">
      <c r="A403" s="34"/>
      <c r="B403" s="34"/>
      <c r="C403" s="34"/>
      <c r="D403" s="34"/>
      <c r="E403" s="35"/>
      <c r="F403" s="34"/>
      <c r="L403" s="34"/>
      <c r="M403" s="34"/>
      <c r="N403" s="34"/>
      <c r="O403" s="34"/>
      <c r="P403" s="34"/>
      <c r="Q403" s="34"/>
      <c r="R403" s="34"/>
      <c r="S403" s="36"/>
      <c r="T403" s="34"/>
      <c r="U403" s="251"/>
      <c r="V403" s="251"/>
      <c r="W403" s="251"/>
      <c r="X403" s="36"/>
      <c r="AG403" s="34"/>
      <c r="AI403" s="34"/>
      <c r="AJ403" s="34"/>
      <c r="AK403" s="34"/>
      <c r="AL403" s="34"/>
      <c r="AN403" s="101"/>
      <c r="AO403" s="34"/>
    </row>
    <row r="404" spans="1:41" ht="14.25" customHeight="1">
      <c r="A404" s="34"/>
      <c r="B404" s="34"/>
      <c r="C404" s="34"/>
      <c r="D404" s="34"/>
      <c r="E404" s="35"/>
      <c r="F404" s="34"/>
      <c r="L404" s="34"/>
      <c r="M404" s="34"/>
      <c r="N404" s="34"/>
      <c r="O404" s="34"/>
      <c r="P404" s="34"/>
      <c r="Q404" s="34"/>
      <c r="R404" s="34"/>
      <c r="S404" s="36"/>
      <c r="T404" s="34"/>
      <c r="U404" s="251"/>
      <c r="V404" s="251"/>
      <c r="W404" s="251"/>
      <c r="X404" s="36"/>
      <c r="AG404" s="34"/>
      <c r="AI404" s="34"/>
      <c r="AJ404" s="34"/>
      <c r="AK404" s="34"/>
      <c r="AL404" s="34"/>
      <c r="AN404" s="101"/>
      <c r="AO404" s="34"/>
    </row>
    <row r="405" spans="1:41" ht="14.25" customHeight="1">
      <c r="A405" s="34"/>
      <c r="B405" s="34"/>
      <c r="C405" s="34"/>
      <c r="D405" s="34"/>
      <c r="E405" s="35"/>
      <c r="F405" s="34"/>
      <c r="L405" s="34"/>
      <c r="M405" s="34"/>
      <c r="N405" s="34"/>
      <c r="O405" s="34"/>
      <c r="P405" s="34"/>
      <c r="Q405" s="34"/>
      <c r="R405" s="34"/>
      <c r="S405" s="36"/>
      <c r="T405" s="34"/>
      <c r="U405" s="251"/>
      <c r="V405" s="251"/>
      <c r="W405" s="251"/>
      <c r="X405" s="36"/>
      <c r="AG405" s="34"/>
      <c r="AI405" s="34"/>
      <c r="AJ405" s="34"/>
      <c r="AK405" s="34"/>
      <c r="AL405" s="34"/>
      <c r="AN405" s="101"/>
      <c r="AO405" s="34"/>
    </row>
    <row r="406" spans="1:41" ht="14.25" customHeight="1">
      <c r="A406" s="34"/>
      <c r="B406" s="34"/>
      <c r="C406" s="34"/>
      <c r="D406" s="34"/>
      <c r="E406" s="35"/>
      <c r="F406" s="34"/>
      <c r="L406" s="34"/>
      <c r="M406" s="34"/>
      <c r="N406" s="34"/>
      <c r="O406" s="34"/>
      <c r="P406" s="34"/>
      <c r="Q406" s="34"/>
      <c r="R406" s="34"/>
      <c r="S406" s="36"/>
      <c r="T406" s="34"/>
      <c r="U406" s="251"/>
      <c r="V406" s="251"/>
      <c r="W406" s="251"/>
      <c r="X406" s="36"/>
      <c r="AG406" s="34"/>
      <c r="AI406" s="34"/>
      <c r="AJ406" s="34"/>
      <c r="AK406" s="34"/>
      <c r="AL406" s="34"/>
      <c r="AN406" s="101"/>
      <c r="AO406" s="34"/>
    </row>
    <row r="407" spans="1:41" ht="14.25" customHeight="1">
      <c r="A407" s="34"/>
      <c r="B407" s="34"/>
      <c r="C407" s="34"/>
      <c r="D407" s="34"/>
      <c r="E407" s="35"/>
      <c r="F407" s="34"/>
      <c r="L407" s="34"/>
      <c r="M407" s="34"/>
      <c r="N407" s="34"/>
      <c r="O407" s="34"/>
      <c r="P407" s="34"/>
      <c r="Q407" s="34"/>
      <c r="R407" s="34"/>
      <c r="S407" s="36"/>
      <c r="T407" s="34"/>
      <c r="U407" s="251"/>
      <c r="V407" s="251"/>
      <c r="W407" s="251"/>
      <c r="X407" s="36"/>
      <c r="AG407" s="34"/>
      <c r="AI407" s="34"/>
      <c r="AJ407" s="34"/>
      <c r="AK407" s="34"/>
      <c r="AL407" s="34"/>
      <c r="AN407" s="101"/>
      <c r="AO407" s="34"/>
    </row>
    <row r="408" spans="1:41" ht="14.25" customHeight="1">
      <c r="A408" s="34"/>
      <c r="B408" s="34"/>
      <c r="C408" s="34"/>
      <c r="D408" s="34"/>
      <c r="E408" s="35"/>
      <c r="F408" s="34"/>
      <c r="L408" s="34"/>
      <c r="M408" s="34"/>
      <c r="N408" s="34"/>
      <c r="O408" s="34"/>
      <c r="P408" s="34"/>
      <c r="Q408" s="34"/>
      <c r="R408" s="34"/>
      <c r="S408" s="36"/>
      <c r="T408" s="34"/>
      <c r="U408" s="251"/>
      <c r="V408" s="251"/>
      <c r="W408" s="251"/>
      <c r="X408" s="36"/>
      <c r="AG408" s="34"/>
      <c r="AI408" s="34"/>
      <c r="AJ408" s="34"/>
      <c r="AK408" s="34"/>
      <c r="AL408" s="34"/>
      <c r="AN408" s="101"/>
      <c r="AO408" s="34"/>
    </row>
    <row r="409" spans="1:41" ht="14.25" customHeight="1">
      <c r="A409" s="34"/>
      <c r="B409" s="34"/>
      <c r="C409" s="34"/>
      <c r="D409" s="34"/>
      <c r="E409" s="35"/>
      <c r="F409" s="34"/>
      <c r="L409" s="34"/>
      <c r="M409" s="34"/>
      <c r="N409" s="34"/>
      <c r="O409" s="34"/>
      <c r="P409" s="34"/>
      <c r="Q409" s="34"/>
      <c r="R409" s="34"/>
      <c r="S409" s="36"/>
      <c r="T409" s="34"/>
      <c r="U409" s="251"/>
      <c r="V409" s="251"/>
      <c r="W409" s="251"/>
      <c r="X409" s="36"/>
      <c r="AG409" s="34"/>
      <c r="AI409" s="34"/>
      <c r="AJ409" s="34"/>
      <c r="AK409" s="34"/>
      <c r="AL409" s="34"/>
      <c r="AN409" s="101"/>
      <c r="AO409" s="34"/>
    </row>
    <row r="410" spans="1:41" ht="14.25" customHeight="1">
      <c r="A410" s="34"/>
      <c r="B410" s="34"/>
      <c r="C410" s="34"/>
      <c r="D410" s="34"/>
      <c r="E410" s="35"/>
      <c r="F410" s="34"/>
      <c r="L410" s="34"/>
      <c r="M410" s="34"/>
      <c r="N410" s="34"/>
      <c r="O410" s="34"/>
      <c r="P410" s="34"/>
      <c r="Q410" s="34"/>
      <c r="R410" s="34"/>
      <c r="S410" s="36"/>
      <c r="T410" s="34"/>
      <c r="U410" s="251"/>
      <c r="V410" s="251"/>
      <c r="W410" s="251"/>
      <c r="X410" s="36"/>
      <c r="AG410" s="34"/>
      <c r="AI410" s="34"/>
      <c r="AJ410" s="34"/>
      <c r="AK410" s="34"/>
      <c r="AL410" s="34"/>
      <c r="AN410" s="101"/>
      <c r="AO410" s="34"/>
    </row>
    <row r="411" spans="1:41" ht="14.25" customHeight="1">
      <c r="A411" s="34"/>
      <c r="B411" s="34"/>
      <c r="C411" s="34"/>
      <c r="D411" s="34"/>
      <c r="E411" s="35"/>
      <c r="F411" s="34"/>
      <c r="L411" s="34"/>
      <c r="M411" s="34"/>
      <c r="N411" s="34"/>
      <c r="O411" s="34"/>
      <c r="P411" s="34"/>
      <c r="Q411" s="34"/>
      <c r="R411" s="34"/>
      <c r="S411" s="36"/>
      <c r="T411" s="34"/>
      <c r="U411" s="251"/>
      <c r="V411" s="251"/>
      <c r="W411" s="251"/>
      <c r="X411" s="36"/>
      <c r="AG411" s="34"/>
      <c r="AI411" s="34"/>
      <c r="AJ411" s="34"/>
      <c r="AK411" s="34"/>
      <c r="AL411" s="34"/>
      <c r="AN411" s="101"/>
      <c r="AO411" s="34"/>
    </row>
    <row r="412" spans="1:41" ht="14.25" customHeight="1">
      <c r="A412" s="34"/>
      <c r="B412" s="34"/>
      <c r="C412" s="34"/>
      <c r="D412" s="34"/>
      <c r="E412" s="35"/>
      <c r="F412" s="34"/>
      <c r="L412" s="34"/>
      <c r="M412" s="34"/>
      <c r="N412" s="34"/>
      <c r="O412" s="34"/>
      <c r="P412" s="34"/>
      <c r="Q412" s="34"/>
      <c r="R412" s="34"/>
      <c r="S412" s="36"/>
      <c r="T412" s="34"/>
      <c r="U412" s="251"/>
      <c r="V412" s="251"/>
      <c r="W412" s="251"/>
      <c r="X412" s="36"/>
      <c r="AG412" s="34"/>
      <c r="AI412" s="34"/>
      <c r="AJ412" s="34"/>
      <c r="AK412" s="34"/>
      <c r="AL412" s="34"/>
      <c r="AN412" s="101"/>
      <c r="AO412" s="34"/>
    </row>
    <row r="413" spans="1:41" ht="14.25" customHeight="1">
      <c r="A413" s="34"/>
      <c r="B413" s="34"/>
      <c r="C413" s="34"/>
      <c r="D413" s="34"/>
      <c r="E413" s="35"/>
      <c r="F413" s="34"/>
      <c r="L413" s="34"/>
      <c r="M413" s="34"/>
      <c r="N413" s="34"/>
      <c r="O413" s="34"/>
      <c r="P413" s="34"/>
      <c r="Q413" s="34"/>
      <c r="R413" s="34"/>
      <c r="S413" s="36"/>
      <c r="T413" s="34"/>
      <c r="U413" s="251"/>
      <c r="V413" s="251"/>
      <c r="W413" s="251"/>
      <c r="X413" s="36"/>
      <c r="AG413" s="34"/>
      <c r="AI413" s="34"/>
      <c r="AJ413" s="34"/>
      <c r="AK413" s="34"/>
      <c r="AL413" s="34"/>
      <c r="AN413" s="101"/>
      <c r="AO413" s="34"/>
    </row>
    <row r="414" spans="1:41" ht="14.25" customHeight="1">
      <c r="A414" s="34"/>
      <c r="B414" s="34"/>
      <c r="C414" s="34"/>
      <c r="D414" s="34"/>
      <c r="E414" s="35"/>
      <c r="F414" s="34"/>
      <c r="L414" s="34"/>
      <c r="M414" s="34"/>
      <c r="N414" s="34"/>
      <c r="O414" s="34"/>
      <c r="P414" s="34"/>
      <c r="Q414" s="34"/>
      <c r="R414" s="34"/>
      <c r="S414" s="36"/>
      <c r="T414" s="34"/>
      <c r="U414" s="251"/>
      <c r="V414" s="251"/>
      <c r="W414" s="251"/>
      <c r="X414" s="36"/>
      <c r="AG414" s="34"/>
      <c r="AI414" s="34"/>
      <c r="AJ414" s="34"/>
      <c r="AK414" s="34"/>
      <c r="AL414" s="34"/>
      <c r="AN414" s="101"/>
      <c r="AO414" s="34"/>
    </row>
    <row r="415" spans="1:41" ht="14.25" customHeight="1">
      <c r="A415" s="34"/>
      <c r="B415" s="34"/>
      <c r="C415" s="34"/>
      <c r="D415" s="34"/>
      <c r="E415" s="35"/>
      <c r="F415" s="34"/>
      <c r="L415" s="34"/>
      <c r="M415" s="34"/>
      <c r="N415" s="34"/>
      <c r="O415" s="34"/>
      <c r="P415" s="34"/>
      <c r="Q415" s="34"/>
      <c r="R415" s="34"/>
      <c r="S415" s="36"/>
      <c r="T415" s="34"/>
      <c r="U415" s="251"/>
      <c r="V415" s="251"/>
      <c r="W415" s="251"/>
      <c r="X415" s="36"/>
      <c r="AG415" s="34"/>
      <c r="AI415" s="34"/>
      <c r="AJ415" s="34"/>
      <c r="AK415" s="34"/>
      <c r="AL415" s="34"/>
      <c r="AN415" s="101"/>
      <c r="AO415" s="34"/>
    </row>
    <row r="416" spans="1:41" ht="14.25" customHeight="1">
      <c r="A416" s="34"/>
      <c r="B416" s="34"/>
      <c r="C416" s="34"/>
      <c r="D416" s="34"/>
      <c r="E416" s="35"/>
      <c r="F416" s="34"/>
      <c r="L416" s="34"/>
      <c r="M416" s="34"/>
      <c r="N416" s="34"/>
      <c r="O416" s="34"/>
      <c r="P416" s="34"/>
      <c r="Q416" s="34"/>
      <c r="R416" s="34"/>
      <c r="S416" s="36"/>
      <c r="T416" s="34"/>
      <c r="U416" s="251"/>
      <c r="V416" s="251"/>
      <c r="W416" s="251"/>
      <c r="X416" s="36"/>
      <c r="AG416" s="34"/>
      <c r="AI416" s="34"/>
      <c r="AJ416" s="34"/>
      <c r="AK416" s="34"/>
      <c r="AL416" s="34"/>
      <c r="AN416" s="101"/>
      <c r="AO416" s="34"/>
    </row>
    <row r="417" spans="1:41" ht="14.25" customHeight="1">
      <c r="A417" s="34"/>
      <c r="B417" s="34"/>
      <c r="C417" s="34"/>
      <c r="D417" s="34"/>
      <c r="E417" s="35"/>
      <c r="F417" s="34"/>
      <c r="L417" s="34"/>
      <c r="M417" s="34"/>
      <c r="N417" s="34"/>
      <c r="O417" s="34"/>
      <c r="P417" s="34"/>
      <c r="Q417" s="34"/>
      <c r="R417" s="34"/>
      <c r="S417" s="36"/>
      <c r="T417" s="34"/>
      <c r="U417" s="251"/>
      <c r="V417" s="251"/>
      <c r="W417" s="251"/>
      <c r="X417" s="36"/>
      <c r="AG417" s="34"/>
      <c r="AI417" s="34"/>
      <c r="AJ417" s="34"/>
      <c r="AK417" s="34"/>
      <c r="AL417" s="34"/>
      <c r="AN417" s="101"/>
      <c r="AO417" s="34"/>
    </row>
    <row r="418" spans="1:41" ht="14.25" customHeight="1">
      <c r="A418" s="34"/>
      <c r="B418" s="34"/>
      <c r="C418" s="34"/>
      <c r="D418" s="34"/>
      <c r="E418" s="35"/>
      <c r="F418" s="34"/>
      <c r="L418" s="34"/>
      <c r="M418" s="34"/>
      <c r="N418" s="34"/>
      <c r="O418" s="34"/>
      <c r="P418" s="34"/>
      <c r="Q418" s="34"/>
      <c r="R418" s="34"/>
      <c r="S418" s="36"/>
      <c r="T418" s="34"/>
      <c r="U418" s="251"/>
      <c r="V418" s="251"/>
      <c r="W418" s="251"/>
      <c r="X418" s="36"/>
      <c r="AG418" s="34"/>
      <c r="AI418" s="34"/>
      <c r="AJ418" s="34"/>
      <c r="AK418" s="34"/>
      <c r="AL418" s="34"/>
      <c r="AN418" s="101"/>
      <c r="AO418" s="34"/>
    </row>
    <row r="419" spans="1:41" ht="14.25" customHeight="1">
      <c r="A419" s="34"/>
      <c r="B419" s="34"/>
      <c r="C419" s="34"/>
      <c r="D419" s="34"/>
      <c r="E419" s="35"/>
      <c r="F419" s="34"/>
      <c r="L419" s="34"/>
      <c r="M419" s="34"/>
      <c r="N419" s="34"/>
      <c r="O419" s="34"/>
      <c r="P419" s="34"/>
      <c r="Q419" s="34"/>
      <c r="R419" s="34"/>
      <c r="S419" s="36"/>
      <c r="T419" s="34"/>
      <c r="U419" s="251"/>
      <c r="V419" s="251"/>
      <c r="W419" s="251"/>
      <c r="X419" s="36"/>
      <c r="AG419" s="34"/>
      <c r="AI419" s="34"/>
      <c r="AJ419" s="34"/>
      <c r="AK419" s="34"/>
      <c r="AL419" s="34"/>
      <c r="AN419" s="101"/>
      <c r="AO419" s="34"/>
    </row>
    <row r="420" spans="1:41" ht="14.25" customHeight="1">
      <c r="A420" s="34"/>
      <c r="B420" s="34"/>
      <c r="C420" s="34"/>
      <c r="D420" s="34"/>
      <c r="E420" s="35"/>
      <c r="F420" s="34"/>
      <c r="L420" s="34"/>
      <c r="M420" s="34"/>
      <c r="N420" s="34"/>
      <c r="O420" s="34"/>
      <c r="P420" s="34"/>
      <c r="Q420" s="34"/>
      <c r="R420" s="34"/>
      <c r="S420" s="36"/>
      <c r="T420" s="34"/>
      <c r="U420" s="251"/>
      <c r="V420" s="251"/>
      <c r="W420" s="251"/>
      <c r="X420" s="36"/>
      <c r="AG420" s="34"/>
      <c r="AI420" s="34"/>
      <c r="AJ420" s="34"/>
      <c r="AK420" s="34"/>
      <c r="AL420" s="34"/>
      <c r="AN420" s="101"/>
      <c r="AO420" s="34"/>
    </row>
    <row r="421" spans="1:41" ht="14.25" customHeight="1">
      <c r="A421" s="34"/>
      <c r="B421" s="34"/>
      <c r="C421" s="34"/>
      <c r="D421" s="34"/>
      <c r="E421" s="35"/>
      <c r="F421" s="34"/>
      <c r="L421" s="34"/>
      <c r="M421" s="34"/>
      <c r="N421" s="34"/>
      <c r="O421" s="34"/>
      <c r="P421" s="34"/>
      <c r="Q421" s="34"/>
      <c r="R421" s="34"/>
      <c r="S421" s="36"/>
      <c r="T421" s="34"/>
      <c r="U421" s="251"/>
      <c r="V421" s="251"/>
      <c r="W421" s="251"/>
      <c r="X421" s="36"/>
      <c r="AG421" s="34"/>
      <c r="AI421" s="34"/>
      <c r="AJ421" s="34"/>
      <c r="AK421" s="34"/>
      <c r="AL421" s="34"/>
      <c r="AN421" s="101"/>
      <c r="AO421" s="34"/>
    </row>
    <row r="422" spans="1:41" ht="14.25" customHeight="1">
      <c r="A422" s="34"/>
      <c r="B422" s="34"/>
      <c r="C422" s="34"/>
      <c r="D422" s="34"/>
      <c r="E422" s="35"/>
      <c r="F422" s="34"/>
      <c r="L422" s="34"/>
      <c r="M422" s="34"/>
      <c r="N422" s="34"/>
      <c r="O422" s="34"/>
      <c r="P422" s="34"/>
      <c r="Q422" s="34"/>
      <c r="R422" s="34"/>
      <c r="S422" s="36"/>
      <c r="T422" s="34"/>
      <c r="U422" s="251"/>
      <c r="V422" s="251"/>
      <c r="W422" s="251"/>
      <c r="X422" s="36"/>
      <c r="AG422" s="34"/>
      <c r="AI422" s="34"/>
      <c r="AJ422" s="34"/>
      <c r="AK422" s="34"/>
      <c r="AL422" s="34"/>
      <c r="AN422" s="101"/>
      <c r="AO422" s="34"/>
    </row>
    <row r="423" spans="1:41" ht="14.25" customHeight="1">
      <c r="A423" s="34"/>
      <c r="B423" s="34"/>
      <c r="C423" s="34"/>
      <c r="D423" s="34"/>
      <c r="E423" s="35"/>
      <c r="F423" s="34"/>
      <c r="L423" s="34"/>
      <c r="M423" s="34"/>
      <c r="N423" s="34"/>
      <c r="O423" s="34"/>
      <c r="P423" s="34"/>
      <c r="Q423" s="34"/>
      <c r="R423" s="34"/>
      <c r="S423" s="36"/>
      <c r="T423" s="34"/>
      <c r="U423" s="251"/>
      <c r="V423" s="251"/>
      <c r="W423" s="251"/>
      <c r="X423" s="36"/>
      <c r="AG423" s="34"/>
      <c r="AI423" s="34"/>
      <c r="AJ423" s="34"/>
      <c r="AK423" s="34"/>
      <c r="AL423" s="34"/>
      <c r="AN423" s="101"/>
      <c r="AO423" s="34"/>
    </row>
    <row r="424" spans="1:41" ht="14.25" customHeight="1">
      <c r="A424" s="34"/>
      <c r="B424" s="34"/>
      <c r="C424" s="34"/>
      <c r="D424" s="34"/>
      <c r="E424" s="35"/>
      <c r="F424" s="34"/>
      <c r="L424" s="34"/>
      <c r="M424" s="34"/>
      <c r="N424" s="34"/>
      <c r="O424" s="34"/>
      <c r="P424" s="34"/>
      <c r="Q424" s="34"/>
      <c r="R424" s="34"/>
      <c r="S424" s="36"/>
      <c r="T424" s="34"/>
      <c r="U424" s="251"/>
      <c r="V424" s="251"/>
      <c r="W424" s="251"/>
      <c r="X424" s="36"/>
      <c r="AG424" s="34"/>
      <c r="AI424" s="34"/>
      <c r="AJ424" s="34"/>
      <c r="AK424" s="34"/>
      <c r="AL424" s="34"/>
      <c r="AN424" s="101"/>
      <c r="AO424" s="34"/>
    </row>
    <row r="425" spans="1:41" ht="14.25" customHeight="1">
      <c r="A425" s="34"/>
      <c r="B425" s="34"/>
      <c r="C425" s="34"/>
      <c r="D425" s="34"/>
      <c r="E425" s="35"/>
      <c r="F425" s="34"/>
      <c r="L425" s="34"/>
      <c r="M425" s="34"/>
      <c r="N425" s="34"/>
      <c r="O425" s="34"/>
      <c r="P425" s="34"/>
      <c r="Q425" s="34"/>
      <c r="R425" s="34"/>
      <c r="S425" s="36"/>
      <c r="T425" s="34"/>
      <c r="U425" s="251"/>
      <c r="V425" s="251"/>
      <c r="W425" s="251"/>
      <c r="X425" s="36"/>
      <c r="AG425" s="34"/>
      <c r="AI425" s="34"/>
      <c r="AJ425" s="34"/>
      <c r="AK425" s="34"/>
      <c r="AL425" s="34"/>
      <c r="AN425" s="101"/>
      <c r="AO425" s="34"/>
    </row>
    <row r="426" spans="1:41" ht="14.25" customHeight="1">
      <c r="A426" s="34"/>
      <c r="B426" s="34"/>
      <c r="C426" s="34"/>
      <c r="D426" s="34"/>
      <c r="E426" s="35"/>
      <c r="F426" s="34"/>
      <c r="L426" s="34"/>
      <c r="M426" s="34"/>
      <c r="N426" s="34"/>
      <c r="O426" s="34"/>
      <c r="P426" s="34"/>
      <c r="Q426" s="34"/>
      <c r="R426" s="34"/>
      <c r="S426" s="36"/>
      <c r="T426" s="34"/>
      <c r="U426" s="251"/>
      <c r="V426" s="251"/>
      <c r="W426" s="251"/>
      <c r="X426" s="36"/>
      <c r="AG426" s="34"/>
      <c r="AI426" s="34"/>
      <c r="AJ426" s="34"/>
      <c r="AK426" s="34"/>
      <c r="AL426" s="34"/>
      <c r="AN426" s="101"/>
      <c r="AO426" s="34"/>
    </row>
    <row r="427" spans="1:41" ht="14.25" customHeight="1">
      <c r="A427" s="34"/>
      <c r="B427" s="34"/>
      <c r="C427" s="34"/>
      <c r="D427" s="34"/>
      <c r="E427" s="35"/>
      <c r="F427" s="34"/>
      <c r="L427" s="34"/>
      <c r="M427" s="34"/>
      <c r="N427" s="34"/>
      <c r="O427" s="34"/>
      <c r="P427" s="34"/>
      <c r="Q427" s="34"/>
      <c r="R427" s="34"/>
      <c r="S427" s="36"/>
      <c r="T427" s="34"/>
      <c r="U427" s="251"/>
      <c r="V427" s="251"/>
      <c r="W427" s="251"/>
      <c r="X427" s="36"/>
      <c r="AG427" s="34"/>
      <c r="AI427" s="34"/>
      <c r="AJ427" s="34"/>
      <c r="AK427" s="34"/>
      <c r="AL427" s="34"/>
      <c r="AN427" s="101"/>
      <c r="AO427" s="34"/>
    </row>
    <row r="428" spans="1:41" ht="14.25" customHeight="1">
      <c r="A428" s="34"/>
      <c r="B428" s="34"/>
      <c r="C428" s="34"/>
      <c r="D428" s="34"/>
      <c r="E428" s="35"/>
      <c r="F428" s="34"/>
      <c r="L428" s="34"/>
      <c r="M428" s="34"/>
      <c r="N428" s="34"/>
      <c r="O428" s="34"/>
      <c r="P428" s="34"/>
      <c r="Q428" s="34"/>
      <c r="R428" s="34"/>
      <c r="S428" s="36"/>
      <c r="T428" s="34"/>
      <c r="U428" s="251"/>
      <c r="V428" s="251"/>
      <c r="W428" s="251"/>
      <c r="X428" s="36"/>
      <c r="AG428" s="34"/>
      <c r="AI428" s="34"/>
      <c r="AJ428" s="34"/>
      <c r="AK428" s="34"/>
      <c r="AL428" s="34"/>
      <c r="AN428" s="101"/>
      <c r="AO428" s="34"/>
    </row>
    <row r="429" spans="1:41" ht="14.25" customHeight="1">
      <c r="A429" s="34"/>
      <c r="B429" s="34"/>
      <c r="C429" s="34"/>
      <c r="D429" s="34"/>
      <c r="E429" s="35"/>
      <c r="F429" s="34"/>
      <c r="L429" s="34"/>
      <c r="M429" s="34"/>
      <c r="N429" s="34"/>
      <c r="O429" s="34"/>
      <c r="P429" s="34"/>
      <c r="Q429" s="34"/>
      <c r="R429" s="34"/>
      <c r="S429" s="36"/>
      <c r="T429" s="34"/>
      <c r="U429" s="251"/>
      <c r="V429" s="251"/>
      <c r="W429" s="251"/>
      <c r="X429" s="36"/>
      <c r="AG429" s="34"/>
      <c r="AI429" s="34"/>
      <c r="AJ429" s="34"/>
      <c r="AK429" s="34"/>
      <c r="AL429" s="34"/>
      <c r="AN429" s="101"/>
      <c r="AO429" s="34"/>
    </row>
    <row r="430" spans="1:41" ht="14.25" customHeight="1">
      <c r="A430" s="34"/>
      <c r="B430" s="34"/>
      <c r="C430" s="34"/>
      <c r="D430" s="34"/>
      <c r="E430" s="35"/>
      <c r="F430" s="34"/>
      <c r="L430" s="34"/>
      <c r="M430" s="34"/>
      <c r="N430" s="34"/>
      <c r="O430" s="34"/>
      <c r="P430" s="34"/>
      <c r="Q430" s="34"/>
      <c r="R430" s="34"/>
      <c r="S430" s="36"/>
      <c r="T430" s="34"/>
      <c r="U430" s="251"/>
      <c r="V430" s="251"/>
      <c r="W430" s="251"/>
      <c r="X430" s="36"/>
      <c r="AG430" s="34"/>
      <c r="AI430" s="34"/>
      <c r="AJ430" s="34"/>
      <c r="AK430" s="34"/>
      <c r="AL430" s="34"/>
      <c r="AN430" s="101"/>
      <c r="AO430" s="34"/>
    </row>
    <row r="431" spans="1:41" ht="14.25" customHeight="1">
      <c r="A431" s="34"/>
      <c r="B431" s="34"/>
      <c r="C431" s="34"/>
      <c r="D431" s="34"/>
      <c r="E431" s="35"/>
      <c r="F431" s="34"/>
      <c r="L431" s="34"/>
      <c r="M431" s="34"/>
      <c r="N431" s="34"/>
      <c r="O431" s="34"/>
      <c r="P431" s="34"/>
      <c r="Q431" s="34"/>
      <c r="R431" s="34"/>
      <c r="S431" s="36"/>
      <c r="T431" s="34"/>
      <c r="U431" s="251"/>
      <c r="V431" s="251"/>
      <c r="W431" s="251"/>
      <c r="X431" s="36"/>
      <c r="AG431" s="34"/>
      <c r="AI431" s="34"/>
      <c r="AJ431" s="34"/>
      <c r="AK431" s="34"/>
      <c r="AL431" s="34"/>
      <c r="AN431" s="101"/>
      <c r="AO431" s="34"/>
    </row>
    <row r="432" spans="1:41" ht="14.25" customHeight="1">
      <c r="A432" s="34"/>
      <c r="B432" s="34"/>
      <c r="C432" s="34"/>
      <c r="D432" s="34"/>
      <c r="E432" s="35"/>
      <c r="F432" s="34"/>
      <c r="L432" s="34"/>
      <c r="M432" s="34"/>
      <c r="N432" s="34"/>
      <c r="O432" s="34"/>
      <c r="P432" s="34"/>
      <c r="Q432" s="34"/>
      <c r="R432" s="34"/>
      <c r="S432" s="36"/>
      <c r="T432" s="34"/>
      <c r="U432" s="251"/>
      <c r="V432" s="251"/>
      <c r="W432" s="251"/>
      <c r="X432" s="36"/>
      <c r="AG432" s="34"/>
      <c r="AI432" s="34"/>
      <c r="AJ432" s="34"/>
      <c r="AK432" s="34"/>
      <c r="AL432" s="34"/>
      <c r="AN432" s="101"/>
      <c r="AO432" s="34"/>
    </row>
    <row r="433" spans="1:41" ht="14.25" customHeight="1">
      <c r="A433" s="34"/>
      <c r="B433" s="34"/>
      <c r="C433" s="34"/>
      <c r="D433" s="34"/>
      <c r="E433" s="35"/>
      <c r="F433" s="34"/>
      <c r="L433" s="34"/>
      <c r="M433" s="34"/>
      <c r="N433" s="34"/>
      <c r="O433" s="34"/>
      <c r="P433" s="34"/>
      <c r="Q433" s="34"/>
      <c r="R433" s="34"/>
      <c r="S433" s="36"/>
      <c r="T433" s="34"/>
      <c r="U433" s="251"/>
      <c r="V433" s="251"/>
      <c r="W433" s="251"/>
      <c r="X433" s="36"/>
      <c r="AG433" s="34"/>
      <c r="AI433" s="34"/>
      <c r="AJ433" s="34"/>
      <c r="AK433" s="34"/>
      <c r="AL433" s="34"/>
      <c r="AN433" s="101"/>
      <c r="AO433" s="34"/>
    </row>
    <row r="434" spans="1:41" ht="14.25" customHeight="1">
      <c r="A434" s="34"/>
      <c r="B434" s="34"/>
      <c r="C434" s="34"/>
      <c r="D434" s="34"/>
      <c r="E434" s="35"/>
      <c r="F434" s="34"/>
      <c r="L434" s="34"/>
      <c r="M434" s="34"/>
      <c r="N434" s="34"/>
      <c r="O434" s="34"/>
      <c r="P434" s="34"/>
      <c r="Q434" s="34"/>
      <c r="R434" s="34"/>
      <c r="S434" s="36"/>
      <c r="T434" s="34"/>
      <c r="U434" s="251"/>
      <c r="V434" s="251"/>
      <c r="W434" s="251"/>
      <c r="X434" s="36"/>
      <c r="AG434" s="34"/>
      <c r="AI434" s="34"/>
      <c r="AJ434" s="34"/>
      <c r="AK434" s="34"/>
      <c r="AL434" s="34"/>
      <c r="AN434" s="101"/>
      <c r="AO434" s="34"/>
    </row>
    <row r="435" spans="1:41" ht="14.25" customHeight="1">
      <c r="A435" s="34"/>
      <c r="B435" s="34"/>
      <c r="C435" s="34"/>
      <c r="D435" s="34"/>
      <c r="E435" s="35"/>
      <c r="F435" s="34"/>
      <c r="L435" s="34"/>
      <c r="M435" s="34"/>
      <c r="N435" s="34"/>
      <c r="O435" s="34"/>
      <c r="P435" s="34"/>
      <c r="Q435" s="34"/>
      <c r="R435" s="34"/>
      <c r="S435" s="36"/>
      <c r="T435" s="34"/>
      <c r="U435" s="251"/>
      <c r="V435" s="251"/>
      <c r="W435" s="251"/>
      <c r="X435" s="36"/>
      <c r="AG435" s="34"/>
      <c r="AI435" s="34"/>
      <c r="AJ435" s="34"/>
      <c r="AK435" s="34"/>
      <c r="AL435" s="34"/>
      <c r="AN435" s="101"/>
      <c r="AO435" s="34"/>
    </row>
    <row r="436" spans="1:41" ht="14.25" customHeight="1">
      <c r="A436" s="34"/>
      <c r="B436" s="34"/>
      <c r="C436" s="34"/>
      <c r="D436" s="34"/>
      <c r="E436" s="35"/>
      <c r="F436" s="34"/>
      <c r="L436" s="34"/>
      <c r="M436" s="34"/>
      <c r="N436" s="34"/>
      <c r="O436" s="34"/>
      <c r="P436" s="34"/>
      <c r="Q436" s="34"/>
      <c r="R436" s="34"/>
      <c r="S436" s="36"/>
      <c r="T436" s="34"/>
      <c r="U436" s="251"/>
      <c r="V436" s="251"/>
      <c r="W436" s="251"/>
      <c r="X436" s="36"/>
      <c r="AG436" s="34"/>
      <c r="AI436" s="34"/>
      <c r="AJ436" s="34"/>
      <c r="AK436" s="34"/>
      <c r="AL436" s="34"/>
      <c r="AN436" s="101"/>
      <c r="AO436" s="34"/>
    </row>
    <row r="437" spans="1:41" ht="14.25" customHeight="1">
      <c r="A437" s="34"/>
      <c r="B437" s="34"/>
      <c r="C437" s="34"/>
      <c r="D437" s="34"/>
      <c r="E437" s="35"/>
      <c r="F437" s="34"/>
      <c r="L437" s="34"/>
      <c r="M437" s="34"/>
      <c r="N437" s="34"/>
      <c r="O437" s="34"/>
      <c r="P437" s="34"/>
      <c r="Q437" s="34"/>
      <c r="R437" s="34"/>
      <c r="S437" s="36"/>
      <c r="T437" s="34"/>
      <c r="U437" s="251"/>
      <c r="V437" s="251"/>
      <c r="W437" s="251"/>
      <c r="X437" s="36"/>
      <c r="AG437" s="34"/>
      <c r="AI437" s="34"/>
      <c r="AJ437" s="34"/>
      <c r="AK437" s="34"/>
      <c r="AL437" s="34"/>
      <c r="AN437" s="101"/>
      <c r="AO437" s="34"/>
    </row>
    <row r="438" spans="1:41" ht="14.25" customHeight="1">
      <c r="A438" s="34"/>
      <c r="B438" s="34"/>
      <c r="C438" s="34"/>
      <c r="D438" s="34"/>
      <c r="E438" s="35"/>
      <c r="F438" s="34"/>
      <c r="L438" s="34"/>
      <c r="M438" s="34"/>
      <c r="N438" s="34"/>
      <c r="O438" s="34"/>
      <c r="P438" s="34"/>
      <c r="Q438" s="34"/>
      <c r="R438" s="34"/>
      <c r="S438" s="36"/>
      <c r="T438" s="34"/>
      <c r="U438" s="251"/>
      <c r="V438" s="251"/>
      <c r="W438" s="251"/>
      <c r="X438" s="36"/>
      <c r="AG438" s="34"/>
      <c r="AI438" s="34"/>
      <c r="AJ438" s="34"/>
      <c r="AK438" s="34"/>
      <c r="AL438" s="34"/>
      <c r="AN438" s="101"/>
      <c r="AO438" s="34"/>
    </row>
    <row r="439" spans="1:41" ht="14.25" customHeight="1">
      <c r="A439" s="34"/>
      <c r="B439" s="34"/>
      <c r="C439" s="34"/>
      <c r="D439" s="34"/>
      <c r="E439" s="35"/>
      <c r="F439" s="34"/>
      <c r="L439" s="34"/>
      <c r="M439" s="34"/>
      <c r="N439" s="34"/>
      <c r="O439" s="34"/>
      <c r="P439" s="34"/>
      <c r="Q439" s="34"/>
      <c r="R439" s="34"/>
      <c r="S439" s="36"/>
      <c r="T439" s="34"/>
      <c r="U439" s="251"/>
      <c r="V439" s="251"/>
      <c r="W439" s="251"/>
      <c r="X439" s="36"/>
      <c r="AG439" s="34"/>
      <c r="AI439" s="34"/>
      <c r="AJ439" s="34"/>
      <c r="AK439" s="34"/>
      <c r="AL439" s="34"/>
      <c r="AN439" s="101"/>
      <c r="AO439" s="34"/>
    </row>
    <row r="440" spans="1:41" ht="14.25" customHeight="1">
      <c r="A440" s="34"/>
      <c r="B440" s="34"/>
      <c r="C440" s="34"/>
      <c r="D440" s="34"/>
      <c r="E440" s="35"/>
      <c r="F440" s="34"/>
      <c r="L440" s="34"/>
      <c r="M440" s="34"/>
      <c r="N440" s="34"/>
      <c r="O440" s="34"/>
      <c r="P440" s="34"/>
      <c r="Q440" s="34"/>
      <c r="R440" s="34"/>
      <c r="S440" s="36"/>
      <c r="T440" s="34"/>
      <c r="U440" s="251"/>
      <c r="V440" s="251"/>
      <c r="W440" s="251"/>
      <c r="X440" s="36"/>
      <c r="AG440" s="34"/>
      <c r="AI440" s="34"/>
      <c r="AJ440" s="34"/>
      <c r="AK440" s="34"/>
      <c r="AL440" s="34"/>
      <c r="AN440" s="101"/>
      <c r="AO440" s="34"/>
    </row>
    <row r="441" spans="1:41" ht="14.25" customHeight="1">
      <c r="A441" s="34"/>
      <c r="B441" s="34"/>
      <c r="C441" s="34"/>
      <c r="D441" s="34"/>
      <c r="E441" s="35"/>
      <c r="F441" s="34"/>
      <c r="L441" s="34"/>
      <c r="M441" s="34"/>
      <c r="N441" s="34"/>
      <c r="O441" s="34"/>
      <c r="P441" s="34"/>
      <c r="Q441" s="34"/>
      <c r="R441" s="34"/>
      <c r="S441" s="36"/>
      <c r="T441" s="34"/>
      <c r="U441" s="251"/>
      <c r="V441" s="251"/>
      <c r="W441" s="251"/>
      <c r="X441" s="36"/>
      <c r="AG441" s="34"/>
      <c r="AI441" s="34"/>
      <c r="AJ441" s="34"/>
      <c r="AK441" s="34"/>
      <c r="AL441" s="34"/>
      <c r="AN441" s="101"/>
      <c r="AO441" s="34"/>
    </row>
    <row r="442" spans="1:41" ht="14.25" customHeight="1">
      <c r="A442" s="34"/>
      <c r="B442" s="34"/>
      <c r="C442" s="34"/>
      <c r="D442" s="34"/>
      <c r="E442" s="35"/>
      <c r="F442" s="34"/>
      <c r="L442" s="34"/>
      <c r="M442" s="34"/>
      <c r="N442" s="34"/>
      <c r="O442" s="34"/>
      <c r="P442" s="34"/>
      <c r="Q442" s="34"/>
      <c r="R442" s="34"/>
      <c r="S442" s="36"/>
      <c r="T442" s="34"/>
      <c r="U442" s="251"/>
      <c r="V442" s="251"/>
      <c r="W442" s="251"/>
      <c r="X442" s="36"/>
      <c r="AG442" s="34"/>
      <c r="AI442" s="34"/>
      <c r="AJ442" s="34"/>
      <c r="AK442" s="34"/>
      <c r="AL442" s="34"/>
      <c r="AN442" s="101"/>
      <c r="AO442" s="34"/>
    </row>
    <row r="443" spans="1:41" ht="14.25" customHeight="1">
      <c r="A443" s="34"/>
      <c r="B443" s="34"/>
      <c r="C443" s="34"/>
      <c r="D443" s="34"/>
      <c r="E443" s="35"/>
      <c r="F443" s="34"/>
      <c r="L443" s="34"/>
      <c r="M443" s="34"/>
      <c r="N443" s="34"/>
      <c r="O443" s="34"/>
      <c r="P443" s="34"/>
      <c r="Q443" s="34"/>
      <c r="R443" s="34"/>
      <c r="S443" s="36"/>
      <c r="T443" s="34"/>
      <c r="U443" s="251"/>
      <c r="V443" s="251"/>
      <c r="W443" s="251"/>
      <c r="X443" s="36"/>
      <c r="AG443" s="34"/>
      <c r="AI443" s="34"/>
      <c r="AJ443" s="34"/>
      <c r="AK443" s="34"/>
      <c r="AL443" s="34"/>
      <c r="AN443" s="101"/>
      <c r="AO443" s="34"/>
    </row>
    <row r="444" spans="1:41" ht="14.25" customHeight="1">
      <c r="A444" s="34"/>
      <c r="B444" s="34"/>
      <c r="C444" s="34"/>
      <c r="D444" s="34"/>
      <c r="E444" s="35"/>
      <c r="F444" s="34"/>
      <c r="L444" s="34"/>
      <c r="M444" s="34"/>
      <c r="N444" s="34"/>
      <c r="O444" s="34"/>
      <c r="P444" s="34"/>
      <c r="Q444" s="34"/>
      <c r="R444" s="34"/>
      <c r="S444" s="36"/>
      <c r="T444" s="34"/>
      <c r="U444" s="251"/>
      <c r="V444" s="251"/>
      <c r="W444" s="251"/>
      <c r="X444" s="36"/>
      <c r="AG444" s="34"/>
      <c r="AI444" s="34"/>
      <c r="AJ444" s="34"/>
      <c r="AK444" s="34"/>
      <c r="AL444" s="34"/>
      <c r="AN444" s="101"/>
      <c r="AO444" s="34"/>
    </row>
    <row r="445" spans="1:41" ht="14.25" customHeight="1">
      <c r="A445" s="34"/>
      <c r="B445" s="34"/>
      <c r="C445" s="34"/>
      <c r="D445" s="34"/>
      <c r="E445" s="35"/>
      <c r="F445" s="34"/>
      <c r="L445" s="34"/>
      <c r="M445" s="34"/>
      <c r="N445" s="34"/>
      <c r="O445" s="34"/>
      <c r="P445" s="34"/>
      <c r="Q445" s="34"/>
      <c r="R445" s="34"/>
      <c r="S445" s="36"/>
      <c r="T445" s="34"/>
      <c r="U445" s="251"/>
      <c r="V445" s="251"/>
      <c r="W445" s="251"/>
      <c r="X445" s="36"/>
      <c r="AG445" s="34"/>
      <c r="AI445" s="34"/>
      <c r="AJ445" s="34"/>
      <c r="AK445" s="34"/>
      <c r="AL445" s="34"/>
      <c r="AN445" s="101"/>
      <c r="AO445" s="34"/>
    </row>
    <row r="446" spans="1:41" ht="14.25" customHeight="1">
      <c r="A446" s="34"/>
      <c r="B446" s="34"/>
      <c r="C446" s="34"/>
      <c r="D446" s="34"/>
      <c r="E446" s="35"/>
      <c r="F446" s="34"/>
      <c r="L446" s="34"/>
      <c r="M446" s="34"/>
      <c r="N446" s="34"/>
      <c r="O446" s="34"/>
      <c r="P446" s="34"/>
      <c r="Q446" s="34"/>
      <c r="R446" s="34"/>
      <c r="S446" s="36"/>
      <c r="T446" s="34"/>
      <c r="U446" s="251"/>
      <c r="V446" s="251"/>
      <c r="W446" s="251"/>
      <c r="X446" s="36"/>
      <c r="AG446" s="34"/>
      <c r="AI446" s="34"/>
      <c r="AJ446" s="34"/>
      <c r="AK446" s="34"/>
      <c r="AL446" s="34"/>
      <c r="AN446" s="101"/>
      <c r="AO446" s="34"/>
    </row>
    <row r="447" spans="1:41" ht="14.25" customHeight="1">
      <c r="A447" s="34"/>
      <c r="B447" s="34"/>
      <c r="C447" s="34"/>
      <c r="D447" s="34"/>
      <c r="E447" s="35"/>
      <c r="F447" s="34"/>
      <c r="L447" s="34"/>
      <c r="M447" s="34"/>
      <c r="N447" s="34"/>
      <c r="O447" s="34"/>
      <c r="P447" s="34"/>
      <c r="Q447" s="34"/>
      <c r="R447" s="34"/>
      <c r="S447" s="36"/>
      <c r="T447" s="34"/>
      <c r="U447" s="251"/>
      <c r="V447" s="251"/>
      <c r="W447" s="251"/>
      <c r="X447" s="36"/>
      <c r="AG447" s="34"/>
      <c r="AI447" s="34"/>
      <c r="AJ447" s="34"/>
      <c r="AK447" s="34"/>
      <c r="AL447" s="34"/>
      <c r="AN447" s="101"/>
      <c r="AO447" s="34"/>
    </row>
    <row r="448" spans="1:41" ht="14.25" customHeight="1">
      <c r="A448" s="34"/>
      <c r="B448" s="34"/>
      <c r="C448" s="34"/>
      <c r="D448" s="34"/>
      <c r="E448" s="35"/>
      <c r="F448" s="34"/>
      <c r="L448" s="34"/>
      <c r="M448" s="34"/>
      <c r="N448" s="34"/>
      <c r="O448" s="34"/>
      <c r="P448" s="34"/>
      <c r="Q448" s="34"/>
      <c r="R448" s="34"/>
      <c r="S448" s="36"/>
      <c r="T448" s="34"/>
      <c r="U448" s="251"/>
      <c r="V448" s="251"/>
      <c r="W448" s="251"/>
      <c r="X448" s="36"/>
      <c r="AG448" s="34"/>
      <c r="AI448" s="34"/>
      <c r="AJ448" s="34"/>
      <c r="AK448" s="34"/>
      <c r="AL448" s="34"/>
      <c r="AN448" s="101"/>
      <c r="AO448" s="34"/>
    </row>
    <row r="449" spans="1:41" ht="14.25" customHeight="1">
      <c r="A449" s="34"/>
      <c r="B449" s="34"/>
      <c r="C449" s="34"/>
      <c r="D449" s="34"/>
      <c r="E449" s="35"/>
      <c r="F449" s="34"/>
      <c r="L449" s="34"/>
      <c r="M449" s="34"/>
      <c r="N449" s="34"/>
      <c r="O449" s="34"/>
      <c r="P449" s="34"/>
      <c r="Q449" s="34"/>
      <c r="R449" s="34"/>
      <c r="S449" s="36"/>
      <c r="T449" s="34"/>
      <c r="U449" s="251"/>
      <c r="V449" s="251"/>
      <c r="W449" s="251"/>
      <c r="X449" s="36"/>
      <c r="AG449" s="34"/>
      <c r="AI449" s="34"/>
      <c r="AJ449" s="34"/>
      <c r="AK449" s="34"/>
      <c r="AL449" s="34"/>
      <c r="AN449" s="101"/>
      <c r="AO449" s="34"/>
    </row>
    <row r="450" spans="1:41" ht="14.25" customHeight="1">
      <c r="A450" s="34"/>
      <c r="B450" s="34"/>
      <c r="C450" s="34"/>
      <c r="D450" s="34"/>
      <c r="E450" s="35"/>
      <c r="F450" s="34"/>
      <c r="L450" s="34"/>
      <c r="M450" s="34"/>
      <c r="N450" s="34"/>
      <c r="O450" s="34"/>
      <c r="P450" s="34"/>
      <c r="Q450" s="34"/>
      <c r="R450" s="34"/>
      <c r="S450" s="36"/>
      <c r="T450" s="34"/>
      <c r="U450" s="251"/>
      <c r="V450" s="251"/>
      <c r="W450" s="251"/>
      <c r="X450" s="36"/>
      <c r="AG450" s="34"/>
      <c r="AI450" s="34"/>
      <c r="AJ450" s="34"/>
      <c r="AK450" s="34"/>
      <c r="AL450" s="34"/>
      <c r="AN450" s="101"/>
      <c r="AO450" s="34"/>
    </row>
    <row r="451" spans="1:41" ht="14.25" customHeight="1">
      <c r="A451" s="34"/>
      <c r="B451" s="34"/>
      <c r="C451" s="34"/>
      <c r="D451" s="34"/>
      <c r="E451" s="35"/>
      <c r="F451" s="34"/>
      <c r="L451" s="34"/>
      <c r="M451" s="34"/>
      <c r="N451" s="34"/>
      <c r="O451" s="34"/>
      <c r="P451" s="34"/>
      <c r="Q451" s="34"/>
      <c r="R451" s="34"/>
      <c r="S451" s="36"/>
      <c r="T451" s="34"/>
      <c r="U451" s="251"/>
      <c r="V451" s="251"/>
      <c r="W451" s="251"/>
      <c r="X451" s="36"/>
      <c r="AG451" s="34"/>
      <c r="AI451" s="34"/>
      <c r="AJ451" s="34"/>
      <c r="AK451" s="34"/>
      <c r="AL451" s="34"/>
      <c r="AN451" s="101"/>
      <c r="AO451" s="34"/>
    </row>
    <row r="452" spans="1:41" ht="14.25" customHeight="1">
      <c r="A452" s="34"/>
      <c r="B452" s="34"/>
      <c r="C452" s="34"/>
      <c r="D452" s="34"/>
      <c r="E452" s="35"/>
      <c r="F452" s="34"/>
      <c r="L452" s="34"/>
      <c r="M452" s="34"/>
      <c r="N452" s="34"/>
      <c r="O452" s="34"/>
      <c r="P452" s="34"/>
      <c r="Q452" s="34"/>
      <c r="R452" s="34"/>
      <c r="S452" s="36"/>
      <c r="T452" s="34"/>
      <c r="U452" s="251"/>
      <c r="V452" s="251"/>
      <c r="W452" s="251"/>
      <c r="X452" s="36"/>
      <c r="AG452" s="34"/>
      <c r="AI452" s="34"/>
      <c r="AJ452" s="34"/>
      <c r="AK452" s="34"/>
      <c r="AL452" s="34"/>
      <c r="AN452" s="101"/>
      <c r="AO452" s="34"/>
    </row>
    <row r="453" spans="1:41" ht="14.25" customHeight="1">
      <c r="A453" s="34"/>
      <c r="B453" s="34"/>
      <c r="C453" s="34"/>
      <c r="D453" s="34"/>
      <c r="E453" s="35"/>
      <c r="F453" s="34"/>
      <c r="L453" s="34"/>
      <c r="M453" s="34"/>
      <c r="N453" s="34"/>
      <c r="O453" s="34"/>
      <c r="P453" s="34"/>
      <c r="Q453" s="34"/>
      <c r="R453" s="34"/>
      <c r="S453" s="36"/>
      <c r="T453" s="34"/>
      <c r="U453" s="251"/>
      <c r="V453" s="251"/>
      <c r="W453" s="251"/>
      <c r="X453" s="36"/>
      <c r="AG453" s="34"/>
      <c r="AI453" s="34"/>
      <c r="AJ453" s="34"/>
      <c r="AK453" s="34"/>
      <c r="AL453" s="34"/>
      <c r="AN453" s="101"/>
      <c r="AO453" s="34"/>
    </row>
    <row r="454" spans="1:41" ht="14.25" customHeight="1">
      <c r="A454" s="34"/>
      <c r="B454" s="34"/>
      <c r="C454" s="34"/>
      <c r="D454" s="34"/>
      <c r="E454" s="35"/>
      <c r="F454" s="34"/>
      <c r="L454" s="34"/>
      <c r="M454" s="34"/>
      <c r="N454" s="34"/>
      <c r="O454" s="34"/>
      <c r="P454" s="34"/>
      <c r="Q454" s="34"/>
      <c r="R454" s="34"/>
      <c r="S454" s="36"/>
      <c r="T454" s="34"/>
      <c r="U454" s="251"/>
      <c r="V454" s="251"/>
      <c r="W454" s="251"/>
      <c r="X454" s="36"/>
      <c r="AG454" s="34"/>
      <c r="AI454" s="34"/>
      <c r="AJ454" s="34"/>
      <c r="AK454" s="34"/>
      <c r="AL454" s="34"/>
      <c r="AN454" s="101"/>
      <c r="AO454" s="34"/>
    </row>
    <row r="455" spans="1:41" ht="14.25" customHeight="1">
      <c r="A455" s="34"/>
      <c r="B455" s="34"/>
      <c r="C455" s="34"/>
      <c r="D455" s="34"/>
      <c r="E455" s="35"/>
      <c r="F455" s="34"/>
      <c r="L455" s="34"/>
      <c r="M455" s="34"/>
      <c r="N455" s="34"/>
      <c r="O455" s="34"/>
      <c r="P455" s="34"/>
      <c r="Q455" s="34"/>
      <c r="R455" s="34"/>
      <c r="S455" s="36"/>
      <c r="T455" s="34"/>
      <c r="U455" s="251"/>
      <c r="V455" s="251"/>
      <c r="W455" s="251"/>
      <c r="X455" s="36"/>
      <c r="AG455" s="34"/>
      <c r="AI455" s="34"/>
      <c r="AJ455" s="34"/>
      <c r="AK455" s="34"/>
      <c r="AL455" s="34"/>
      <c r="AN455" s="101"/>
      <c r="AO455" s="34"/>
    </row>
    <row r="456" spans="1:41" ht="14.25" customHeight="1">
      <c r="A456" s="34"/>
      <c r="B456" s="34"/>
      <c r="C456" s="34"/>
      <c r="D456" s="34"/>
      <c r="E456" s="35"/>
      <c r="F456" s="34"/>
      <c r="L456" s="34"/>
      <c r="M456" s="34"/>
      <c r="N456" s="34"/>
      <c r="O456" s="34"/>
      <c r="P456" s="34"/>
      <c r="Q456" s="34"/>
      <c r="R456" s="34"/>
      <c r="S456" s="36"/>
      <c r="T456" s="34"/>
      <c r="U456" s="251"/>
      <c r="V456" s="251"/>
      <c r="W456" s="251"/>
      <c r="X456" s="36"/>
      <c r="AG456" s="34"/>
      <c r="AI456" s="34"/>
      <c r="AJ456" s="34"/>
      <c r="AK456" s="34"/>
      <c r="AL456" s="34"/>
      <c r="AN456" s="101"/>
      <c r="AO456" s="34"/>
    </row>
    <row r="457" spans="1:41" ht="14.25" customHeight="1">
      <c r="A457" s="34"/>
      <c r="B457" s="34"/>
      <c r="C457" s="34"/>
      <c r="D457" s="34"/>
      <c r="E457" s="35"/>
      <c r="F457" s="34"/>
      <c r="L457" s="34"/>
      <c r="M457" s="34"/>
      <c r="N457" s="34"/>
      <c r="O457" s="34"/>
      <c r="P457" s="34"/>
      <c r="Q457" s="34"/>
      <c r="R457" s="34"/>
      <c r="S457" s="36"/>
      <c r="T457" s="34"/>
      <c r="U457" s="251"/>
      <c r="V457" s="251"/>
      <c r="W457" s="251"/>
      <c r="X457" s="36"/>
      <c r="AG457" s="34"/>
      <c r="AI457" s="34"/>
      <c r="AJ457" s="34"/>
      <c r="AK457" s="34"/>
      <c r="AL457" s="34"/>
      <c r="AN457" s="101"/>
      <c r="AO457" s="34"/>
    </row>
    <row r="458" spans="1:41" ht="14.25" customHeight="1">
      <c r="A458" s="34"/>
      <c r="B458" s="34"/>
      <c r="C458" s="34"/>
      <c r="D458" s="34"/>
      <c r="E458" s="35"/>
      <c r="F458" s="34"/>
      <c r="L458" s="34"/>
      <c r="M458" s="34"/>
      <c r="N458" s="34"/>
      <c r="O458" s="34"/>
      <c r="P458" s="34"/>
      <c r="Q458" s="34"/>
      <c r="R458" s="34"/>
      <c r="S458" s="36"/>
      <c r="T458" s="34"/>
      <c r="U458" s="251"/>
      <c r="V458" s="251"/>
      <c r="W458" s="251"/>
      <c r="X458" s="36"/>
      <c r="AG458" s="34"/>
      <c r="AI458" s="34"/>
      <c r="AJ458" s="34"/>
      <c r="AK458" s="34"/>
      <c r="AL458" s="34"/>
      <c r="AN458" s="101"/>
      <c r="AO458" s="34"/>
    </row>
    <row r="459" spans="1:41" ht="14.25" customHeight="1">
      <c r="A459" s="34"/>
      <c r="B459" s="34"/>
      <c r="C459" s="34"/>
      <c r="D459" s="34"/>
      <c r="E459" s="35"/>
      <c r="F459" s="34"/>
      <c r="L459" s="34"/>
      <c r="M459" s="34"/>
      <c r="N459" s="34"/>
      <c r="O459" s="34"/>
      <c r="P459" s="34"/>
      <c r="Q459" s="34"/>
      <c r="R459" s="34"/>
      <c r="S459" s="36"/>
      <c r="T459" s="34"/>
      <c r="U459" s="251"/>
      <c r="V459" s="251"/>
      <c r="W459" s="251"/>
      <c r="X459" s="36"/>
      <c r="AG459" s="34"/>
      <c r="AI459" s="34"/>
      <c r="AJ459" s="34"/>
      <c r="AK459" s="34"/>
      <c r="AL459" s="34"/>
      <c r="AN459" s="101"/>
      <c r="AO459" s="34"/>
    </row>
    <row r="460" spans="1:41" ht="14.25" customHeight="1">
      <c r="A460" s="34"/>
      <c r="B460" s="34"/>
      <c r="C460" s="34"/>
      <c r="D460" s="34"/>
      <c r="E460" s="35"/>
      <c r="F460" s="34"/>
      <c r="L460" s="34"/>
      <c r="M460" s="34"/>
      <c r="N460" s="34"/>
      <c r="O460" s="34"/>
      <c r="P460" s="34"/>
      <c r="Q460" s="34"/>
      <c r="R460" s="34"/>
      <c r="S460" s="36"/>
      <c r="T460" s="34"/>
      <c r="U460" s="251"/>
      <c r="V460" s="251"/>
      <c r="W460" s="251"/>
      <c r="X460" s="36"/>
      <c r="AG460" s="34"/>
      <c r="AI460" s="34"/>
      <c r="AJ460" s="34"/>
      <c r="AK460" s="34"/>
      <c r="AL460" s="34"/>
      <c r="AN460" s="101"/>
      <c r="AO460" s="34"/>
    </row>
    <row r="461" spans="1:41" ht="14.25" customHeight="1">
      <c r="A461" s="34"/>
      <c r="B461" s="34"/>
      <c r="C461" s="34"/>
      <c r="D461" s="34"/>
      <c r="E461" s="35"/>
      <c r="F461" s="34"/>
      <c r="L461" s="34"/>
      <c r="M461" s="34"/>
      <c r="N461" s="34"/>
      <c r="O461" s="34"/>
      <c r="P461" s="34"/>
      <c r="Q461" s="34"/>
      <c r="R461" s="34"/>
      <c r="S461" s="36"/>
      <c r="T461" s="34"/>
      <c r="U461" s="251"/>
      <c r="V461" s="251"/>
      <c r="W461" s="251"/>
      <c r="X461" s="36"/>
      <c r="AG461" s="34"/>
      <c r="AI461" s="34"/>
      <c r="AJ461" s="34"/>
      <c r="AK461" s="34"/>
      <c r="AL461" s="34"/>
      <c r="AN461" s="101"/>
      <c r="AO461" s="34"/>
    </row>
    <row r="462" spans="1:41" ht="14.25" customHeight="1">
      <c r="A462" s="34"/>
      <c r="B462" s="34"/>
      <c r="C462" s="34"/>
      <c r="D462" s="34"/>
      <c r="E462" s="35"/>
      <c r="F462" s="34"/>
      <c r="L462" s="34"/>
      <c r="M462" s="34"/>
      <c r="N462" s="34"/>
      <c r="O462" s="34"/>
      <c r="P462" s="34"/>
      <c r="Q462" s="34"/>
      <c r="R462" s="34"/>
      <c r="S462" s="36"/>
      <c r="T462" s="34"/>
      <c r="U462" s="251"/>
      <c r="V462" s="251"/>
      <c r="W462" s="251"/>
      <c r="X462" s="36"/>
      <c r="AG462" s="34"/>
      <c r="AI462" s="34"/>
      <c r="AJ462" s="34"/>
      <c r="AK462" s="34"/>
      <c r="AL462" s="34"/>
      <c r="AN462" s="101"/>
      <c r="AO462" s="34"/>
    </row>
    <row r="463" spans="1:41" ht="14.25" customHeight="1">
      <c r="A463" s="34"/>
      <c r="B463" s="34"/>
      <c r="C463" s="34"/>
      <c r="D463" s="34"/>
      <c r="E463" s="35"/>
      <c r="F463" s="34"/>
      <c r="L463" s="34"/>
      <c r="M463" s="34"/>
      <c r="N463" s="34"/>
      <c r="O463" s="34"/>
      <c r="P463" s="34"/>
      <c r="Q463" s="34"/>
      <c r="R463" s="34"/>
      <c r="S463" s="36"/>
      <c r="T463" s="34"/>
      <c r="U463" s="251"/>
      <c r="V463" s="251"/>
      <c r="W463" s="251"/>
      <c r="X463" s="36"/>
      <c r="AG463" s="34"/>
      <c r="AI463" s="34"/>
      <c r="AJ463" s="34"/>
      <c r="AK463" s="34"/>
      <c r="AL463" s="34"/>
      <c r="AN463" s="101"/>
      <c r="AO463" s="34"/>
    </row>
    <row r="464" spans="1:41" ht="14.25" customHeight="1">
      <c r="A464" s="34"/>
      <c r="B464" s="34"/>
      <c r="C464" s="34"/>
      <c r="D464" s="34"/>
      <c r="E464" s="35"/>
      <c r="F464" s="34"/>
      <c r="L464" s="34"/>
      <c r="M464" s="34"/>
      <c r="N464" s="34"/>
      <c r="O464" s="34"/>
      <c r="P464" s="34"/>
      <c r="Q464" s="34"/>
      <c r="R464" s="34"/>
      <c r="S464" s="36"/>
      <c r="T464" s="34"/>
      <c r="U464" s="251"/>
      <c r="V464" s="251"/>
      <c r="W464" s="251"/>
      <c r="X464" s="36"/>
      <c r="AG464" s="34"/>
      <c r="AI464" s="34"/>
      <c r="AJ464" s="34"/>
      <c r="AK464" s="34"/>
      <c r="AL464" s="34"/>
      <c r="AN464" s="101"/>
      <c r="AO464" s="34"/>
    </row>
    <row r="465" spans="1:41" ht="14.25" customHeight="1">
      <c r="A465" s="34"/>
      <c r="B465" s="34"/>
      <c r="C465" s="34"/>
      <c r="D465" s="34"/>
      <c r="E465" s="35"/>
      <c r="F465" s="34"/>
      <c r="L465" s="34"/>
      <c r="M465" s="34"/>
      <c r="N465" s="34"/>
      <c r="O465" s="34"/>
      <c r="P465" s="34"/>
      <c r="Q465" s="34"/>
      <c r="R465" s="34"/>
      <c r="S465" s="36"/>
      <c r="T465" s="34"/>
      <c r="U465" s="251"/>
      <c r="V465" s="251"/>
      <c r="W465" s="251"/>
      <c r="X465" s="36"/>
      <c r="AG465" s="34"/>
      <c r="AI465" s="34"/>
      <c r="AJ465" s="34"/>
      <c r="AK465" s="34"/>
      <c r="AL465" s="34"/>
      <c r="AN465" s="101"/>
      <c r="AO465" s="34"/>
    </row>
    <row r="466" spans="1:41" ht="14.25" customHeight="1">
      <c r="A466" s="34"/>
      <c r="B466" s="34"/>
      <c r="C466" s="34"/>
      <c r="D466" s="34"/>
      <c r="E466" s="35"/>
      <c r="F466" s="34"/>
      <c r="L466" s="34"/>
      <c r="M466" s="34"/>
      <c r="N466" s="34"/>
      <c r="O466" s="34"/>
      <c r="P466" s="34"/>
      <c r="Q466" s="34"/>
      <c r="R466" s="34"/>
      <c r="S466" s="36"/>
      <c r="T466" s="34"/>
      <c r="U466" s="251"/>
      <c r="V466" s="251"/>
      <c r="W466" s="251"/>
      <c r="X466" s="36"/>
      <c r="AG466" s="34"/>
      <c r="AI466" s="34"/>
      <c r="AJ466" s="34"/>
      <c r="AK466" s="34"/>
      <c r="AL466" s="34"/>
      <c r="AN466" s="101"/>
      <c r="AO466" s="34"/>
    </row>
    <row r="467" spans="1:41" ht="14.25" customHeight="1">
      <c r="A467" s="34"/>
      <c r="B467" s="34"/>
      <c r="C467" s="34"/>
      <c r="D467" s="34"/>
      <c r="E467" s="35"/>
      <c r="F467" s="34"/>
      <c r="L467" s="34"/>
      <c r="M467" s="34"/>
      <c r="N467" s="34"/>
      <c r="O467" s="34"/>
      <c r="P467" s="34"/>
      <c r="Q467" s="34"/>
      <c r="R467" s="34"/>
      <c r="S467" s="36"/>
      <c r="T467" s="34"/>
      <c r="U467" s="251"/>
      <c r="V467" s="251"/>
      <c r="W467" s="251"/>
      <c r="X467" s="36"/>
      <c r="AG467" s="34"/>
      <c r="AI467" s="34"/>
      <c r="AJ467" s="34"/>
      <c r="AK467" s="34"/>
      <c r="AL467" s="34"/>
      <c r="AN467" s="101"/>
      <c r="AO467" s="34"/>
    </row>
    <row r="468" spans="1:41" ht="14.25" customHeight="1">
      <c r="A468" s="34"/>
      <c r="B468" s="34"/>
      <c r="C468" s="34"/>
      <c r="D468" s="34"/>
      <c r="E468" s="35"/>
      <c r="F468" s="34"/>
      <c r="L468" s="34"/>
      <c r="M468" s="34"/>
      <c r="N468" s="34"/>
      <c r="O468" s="34"/>
      <c r="P468" s="34"/>
      <c r="Q468" s="34"/>
      <c r="R468" s="34"/>
      <c r="S468" s="36"/>
      <c r="T468" s="34"/>
      <c r="U468" s="251"/>
      <c r="V468" s="251"/>
      <c r="W468" s="251"/>
      <c r="X468" s="36"/>
      <c r="AG468" s="34"/>
      <c r="AI468" s="34"/>
      <c r="AJ468" s="34"/>
      <c r="AK468" s="34"/>
      <c r="AL468" s="34"/>
      <c r="AN468" s="101"/>
      <c r="AO468" s="34"/>
    </row>
    <row r="469" spans="1:41" ht="14.25" customHeight="1">
      <c r="A469" s="34"/>
      <c r="B469" s="34"/>
      <c r="C469" s="34"/>
      <c r="D469" s="34"/>
      <c r="E469" s="35"/>
      <c r="F469" s="34"/>
      <c r="L469" s="34"/>
      <c r="M469" s="34"/>
      <c r="N469" s="34"/>
      <c r="O469" s="34"/>
      <c r="P469" s="34"/>
      <c r="Q469" s="34"/>
      <c r="R469" s="34"/>
      <c r="S469" s="36"/>
      <c r="T469" s="34"/>
      <c r="U469" s="251"/>
      <c r="V469" s="251"/>
      <c r="W469" s="251"/>
      <c r="X469" s="36"/>
      <c r="AG469" s="34"/>
      <c r="AI469" s="34"/>
      <c r="AJ469" s="34"/>
      <c r="AK469" s="34"/>
      <c r="AL469" s="34"/>
      <c r="AN469" s="101"/>
      <c r="AO469" s="34"/>
    </row>
    <row r="470" spans="1:41" ht="14.25" customHeight="1">
      <c r="A470" s="34"/>
      <c r="B470" s="34"/>
      <c r="C470" s="34"/>
      <c r="D470" s="34"/>
      <c r="E470" s="35"/>
      <c r="F470" s="34"/>
      <c r="L470" s="34"/>
      <c r="M470" s="34"/>
      <c r="N470" s="34"/>
      <c r="O470" s="34"/>
      <c r="P470" s="34"/>
      <c r="Q470" s="34"/>
      <c r="R470" s="34"/>
      <c r="S470" s="36"/>
      <c r="T470" s="34"/>
      <c r="U470" s="251"/>
      <c r="V470" s="251"/>
      <c r="W470" s="251"/>
      <c r="X470" s="36"/>
      <c r="AG470" s="34"/>
      <c r="AI470" s="34"/>
      <c r="AJ470" s="34"/>
      <c r="AK470" s="34"/>
      <c r="AL470" s="34"/>
      <c r="AN470" s="101"/>
      <c r="AO470" s="34"/>
    </row>
    <row r="471" spans="1:41" ht="14.25" customHeight="1">
      <c r="A471" s="34"/>
      <c r="B471" s="34"/>
      <c r="C471" s="34"/>
      <c r="D471" s="34"/>
      <c r="E471" s="35"/>
      <c r="F471" s="34"/>
      <c r="L471" s="34"/>
      <c r="M471" s="34"/>
      <c r="N471" s="34"/>
      <c r="O471" s="34"/>
      <c r="P471" s="34"/>
      <c r="Q471" s="34"/>
      <c r="R471" s="34"/>
      <c r="S471" s="36"/>
      <c r="T471" s="34"/>
      <c r="U471" s="251"/>
      <c r="V471" s="251"/>
      <c r="W471" s="251"/>
      <c r="X471" s="36"/>
      <c r="AG471" s="34"/>
      <c r="AI471" s="34"/>
      <c r="AJ471" s="34"/>
      <c r="AK471" s="34"/>
      <c r="AL471" s="34"/>
      <c r="AN471" s="101"/>
      <c r="AO471" s="34"/>
    </row>
    <row r="472" spans="1:41" ht="14.25" customHeight="1">
      <c r="A472" s="34"/>
      <c r="B472" s="34"/>
      <c r="C472" s="34"/>
      <c r="D472" s="34"/>
      <c r="E472" s="35"/>
      <c r="F472" s="34"/>
      <c r="L472" s="34"/>
      <c r="M472" s="34"/>
      <c r="N472" s="34"/>
      <c r="O472" s="34"/>
      <c r="P472" s="34"/>
      <c r="Q472" s="34"/>
      <c r="R472" s="34"/>
      <c r="S472" s="36"/>
      <c r="T472" s="34"/>
      <c r="U472" s="251"/>
      <c r="V472" s="251"/>
      <c r="W472" s="251"/>
      <c r="X472" s="36"/>
      <c r="AG472" s="34"/>
      <c r="AI472" s="34"/>
      <c r="AJ472" s="34"/>
      <c r="AK472" s="34"/>
      <c r="AL472" s="34"/>
      <c r="AN472" s="101"/>
      <c r="AO472" s="34"/>
    </row>
    <row r="473" spans="1:41" ht="14.25" customHeight="1">
      <c r="A473" s="34"/>
      <c r="B473" s="34"/>
      <c r="C473" s="34"/>
      <c r="D473" s="34"/>
      <c r="E473" s="35"/>
      <c r="F473" s="34"/>
      <c r="L473" s="34"/>
      <c r="M473" s="34"/>
      <c r="N473" s="34"/>
      <c r="O473" s="34"/>
      <c r="P473" s="34"/>
      <c r="Q473" s="34"/>
      <c r="R473" s="34"/>
      <c r="S473" s="36"/>
      <c r="T473" s="34"/>
      <c r="U473" s="251"/>
      <c r="V473" s="251"/>
      <c r="W473" s="251"/>
      <c r="X473" s="36"/>
      <c r="AG473" s="34"/>
      <c r="AI473" s="34"/>
      <c r="AJ473" s="34"/>
      <c r="AK473" s="34"/>
      <c r="AL473" s="34"/>
      <c r="AN473" s="101"/>
      <c r="AO473" s="34"/>
    </row>
    <row r="474" spans="1:41" ht="14.25" customHeight="1">
      <c r="A474" s="34"/>
      <c r="B474" s="34"/>
      <c r="C474" s="34"/>
      <c r="D474" s="34"/>
      <c r="E474" s="35"/>
      <c r="F474" s="34"/>
      <c r="L474" s="34"/>
      <c r="M474" s="34"/>
      <c r="N474" s="34"/>
      <c r="O474" s="34"/>
      <c r="P474" s="34"/>
      <c r="Q474" s="34"/>
      <c r="R474" s="34"/>
      <c r="S474" s="36"/>
      <c r="T474" s="34"/>
      <c r="U474" s="251"/>
      <c r="V474" s="251"/>
      <c r="W474" s="251"/>
      <c r="X474" s="36"/>
      <c r="AG474" s="34"/>
      <c r="AI474" s="34"/>
      <c r="AJ474" s="34"/>
      <c r="AK474" s="34"/>
      <c r="AL474" s="34"/>
      <c r="AN474" s="101"/>
      <c r="AO474" s="34"/>
    </row>
    <row r="475" spans="1:41" ht="14.25" customHeight="1">
      <c r="A475" s="34"/>
      <c r="B475" s="34"/>
      <c r="C475" s="34"/>
      <c r="D475" s="34"/>
      <c r="E475" s="35"/>
      <c r="F475" s="34"/>
      <c r="L475" s="34"/>
      <c r="M475" s="34"/>
      <c r="N475" s="34"/>
      <c r="O475" s="34"/>
      <c r="P475" s="34"/>
      <c r="Q475" s="34"/>
      <c r="R475" s="34"/>
      <c r="S475" s="36"/>
      <c r="T475" s="34"/>
      <c r="U475" s="251"/>
      <c r="V475" s="251"/>
      <c r="W475" s="251"/>
      <c r="X475" s="36"/>
      <c r="AG475" s="34"/>
      <c r="AI475" s="34"/>
      <c r="AJ475" s="34"/>
      <c r="AK475" s="34"/>
      <c r="AL475" s="34"/>
      <c r="AN475" s="101"/>
      <c r="AO475" s="34"/>
    </row>
    <row r="476" spans="1:41" ht="14.25" customHeight="1">
      <c r="A476" s="34"/>
      <c r="B476" s="34"/>
      <c r="C476" s="34"/>
      <c r="D476" s="34"/>
      <c r="E476" s="35"/>
      <c r="F476" s="34"/>
      <c r="L476" s="34"/>
      <c r="M476" s="34"/>
      <c r="N476" s="34"/>
      <c r="O476" s="34"/>
      <c r="P476" s="34"/>
      <c r="Q476" s="34"/>
      <c r="R476" s="34"/>
      <c r="S476" s="36"/>
      <c r="T476" s="34"/>
      <c r="U476" s="251"/>
      <c r="V476" s="251"/>
      <c r="W476" s="251"/>
      <c r="X476" s="36"/>
      <c r="AG476" s="34"/>
      <c r="AI476" s="34"/>
      <c r="AJ476" s="34"/>
      <c r="AK476" s="34"/>
      <c r="AL476" s="34"/>
      <c r="AN476" s="101"/>
      <c r="AO476" s="34"/>
    </row>
    <row r="477" spans="1:41" ht="14.25" customHeight="1">
      <c r="A477" s="34"/>
      <c r="B477" s="34"/>
      <c r="C477" s="34"/>
      <c r="D477" s="34"/>
      <c r="E477" s="35"/>
      <c r="F477" s="34"/>
      <c r="L477" s="34"/>
      <c r="M477" s="34"/>
      <c r="N477" s="34"/>
      <c r="O477" s="34"/>
      <c r="P477" s="34"/>
      <c r="Q477" s="34"/>
      <c r="R477" s="34"/>
      <c r="S477" s="36"/>
      <c r="T477" s="34"/>
      <c r="U477" s="251"/>
      <c r="V477" s="251"/>
      <c r="W477" s="251"/>
      <c r="X477" s="36"/>
      <c r="AG477" s="34"/>
      <c r="AI477" s="34"/>
      <c r="AJ477" s="34"/>
      <c r="AK477" s="34"/>
      <c r="AL477" s="34"/>
      <c r="AN477" s="101"/>
      <c r="AO477" s="34"/>
    </row>
    <row r="478" spans="1:41" ht="14.25" customHeight="1">
      <c r="A478" s="34"/>
      <c r="B478" s="34"/>
      <c r="C478" s="34"/>
      <c r="D478" s="34"/>
      <c r="E478" s="35"/>
      <c r="F478" s="34"/>
      <c r="L478" s="34"/>
      <c r="M478" s="34"/>
      <c r="N478" s="34"/>
      <c r="O478" s="34"/>
      <c r="P478" s="34"/>
      <c r="Q478" s="34"/>
      <c r="R478" s="34"/>
      <c r="S478" s="36"/>
      <c r="T478" s="34"/>
      <c r="U478" s="251"/>
      <c r="V478" s="251"/>
      <c r="W478" s="251"/>
      <c r="X478" s="36"/>
      <c r="AG478" s="34"/>
      <c r="AI478" s="34"/>
      <c r="AJ478" s="34"/>
      <c r="AK478" s="34"/>
      <c r="AL478" s="34"/>
      <c r="AN478" s="101"/>
      <c r="AO478" s="34"/>
    </row>
    <row r="479" spans="1:41" ht="14.25" customHeight="1">
      <c r="A479" s="34"/>
      <c r="B479" s="34"/>
      <c r="C479" s="34"/>
      <c r="D479" s="34"/>
      <c r="E479" s="35"/>
      <c r="F479" s="34"/>
      <c r="L479" s="34"/>
      <c r="M479" s="34"/>
      <c r="N479" s="34"/>
      <c r="O479" s="34"/>
      <c r="P479" s="34"/>
      <c r="Q479" s="34"/>
      <c r="R479" s="34"/>
      <c r="S479" s="36"/>
      <c r="T479" s="34"/>
      <c r="U479" s="251"/>
      <c r="V479" s="251"/>
      <c r="W479" s="251"/>
      <c r="X479" s="36"/>
      <c r="AG479" s="34"/>
      <c r="AI479" s="34"/>
      <c r="AJ479" s="34"/>
      <c r="AK479" s="34"/>
      <c r="AL479" s="34"/>
      <c r="AN479" s="101"/>
      <c r="AO479" s="34"/>
    </row>
    <row r="480" spans="1:41" ht="14.25" customHeight="1">
      <c r="A480" s="34"/>
      <c r="B480" s="34"/>
      <c r="C480" s="34"/>
      <c r="D480" s="34"/>
      <c r="E480" s="35"/>
      <c r="F480" s="34"/>
      <c r="L480" s="34"/>
      <c r="M480" s="34"/>
      <c r="N480" s="34"/>
      <c r="O480" s="34"/>
      <c r="P480" s="34"/>
      <c r="Q480" s="34"/>
      <c r="R480" s="34"/>
      <c r="S480" s="36"/>
      <c r="T480" s="34"/>
      <c r="U480" s="251"/>
      <c r="V480" s="251"/>
      <c r="W480" s="251"/>
      <c r="X480" s="36"/>
      <c r="AG480" s="34"/>
      <c r="AI480" s="34"/>
      <c r="AJ480" s="34"/>
      <c r="AK480" s="34"/>
      <c r="AL480" s="34"/>
      <c r="AN480" s="101"/>
      <c r="AO480" s="34"/>
    </row>
    <row r="481" spans="1:41" ht="14.25" customHeight="1">
      <c r="A481" s="34"/>
      <c r="B481" s="34"/>
      <c r="C481" s="34"/>
      <c r="D481" s="34"/>
      <c r="E481" s="35"/>
      <c r="F481" s="34"/>
      <c r="L481" s="34"/>
      <c r="M481" s="34"/>
      <c r="N481" s="34"/>
      <c r="O481" s="34"/>
      <c r="P481" s="34"/>
      <c r="Q481" s="34"/>
      <c r="R481" s="34"/>
      <c r="S481" s="36"/>
      <c r="T481" s="34"/>
      <c r="U481" s="251"/>
      <c r="V481" s="251"/>
      <c r="W481" s="251"/>
      <c r="X481" s="36"/>
      <c r="AG481" s="34"/>
      <c r="AI481" s="34"/>
      <c r="AJ481" s="34"/>
      <c r="AK481" s="34"/>
      <c r="AL481" s="34"/>
      <c r="AN481" s="101"/>
      <c r="AO481" s="34"/>
    </row>
    <row r="482" spans="1:41" ht="14.25" customHeight="1">
      <c r="A482" s="34"/>
      <c r="B482" s="34"/>
      <c r="C482" s="34"/>
      <c r="D482" s="34"/>
      <c r="E482" s="35"/>
      <c r="F482" s="34"/>
      <c r="L482" s="34"/>
      <c r="M482" s="34"/>
      <c r="N482" s="34"/>
      <c r="O482" s="34"/>
      <c r="P482" s="34"/>
      <c r="Q482" s="34"/>
      <c r="R482" s="34"/>
      <c r="S482" s="36"/>
      <c r="T482" s="34"/>
      <c r="U482" s="251"/>
      <c r="V482" s="251"/>
      <c r="W482" s="251"/>
      <c r="X482" s="36"/>
      <c r="AG482" s="34"/>
      <c r="AI482" s="34"/>
      <c r="AJ482" s="34"/>
      <c r="AK482" s="34"/>
      <c r="AL482" s="34"/>
      <c r="AN482" s="101"/>
      <c r="AO482" s="34"/>
    </row>
    <row r="483" spans="1:41" ht="14.25" customHeight="1">
      <c r="A483" s="34"/>
      <c r="B483" s="34"/>
      <c r="C483" s="34"/>
      <c r="D483" s="34"/>
      <c r="E483" s="35"/>
      <c r="F483" s="34"/>
      <c r="L483" s="34"/>
      <c r="M483" s="34"/>
      <c r="N483" s="34"/>
      <c r="O483" s="34"/>
      <c r="P483" s="34"/>
      <c r="Q483" s="34"/>
      <c r="R483" s="34"/>
      <c r="S483" s="36"/>
      <c r="T483" s="34"/>
      <c r="U483" s="251"/>
      <c r="V483" s="251"/>
      <c r="W483" s="251"/>
      <c r="X483" s="36"/>
      <c r="AG483" s="34"/>
      <c r="AI483" s="34"/>
      <c r="AJ483" s="34"/>
      <c r="AK483" s="34"/>
      <c r="AL483" s="34"/>
      <c r="AN483" s="101"/>
      <c r="AO483" s="34"/>
    </row>
    <row r="484" spans="1:41" ht="14.25" customHeight="1">
      <c r="A484" s="34"/>
      <c r="B484" s="34"/>
      <c r="C484" s="34"/>
      <c r="D484" s="34"/>
      <c r="E484" s="35"/>
      <c r="F484" s="34"/>
      <c r="L484" s="34"/>
      <c r="M484" s="34"/>
      <c r="N484" s="34"/>
      <c r="O484" s="34"/>
      <c r="P484" s="34"/>
      <c r="Q484" s="34"/>
      <c r="R484" s="34"/>
      <c r="S484" s="36"/>
      <c r="T484" s="34"/>
      <c r="U484" s="251"/>
      <c r="V484" s="251"/>
      <c r="W484" s="251"/>
      <c r="X484" s="36"/>
      <c r="AG484" s="34"/>
      <c r="AI484" s="34"/>
      <c r="AJ484" s="34"/>
      <c r="AK484" s="34"/>
      <c r="AL484" s="34"/>
      <c r="AN484" s="101"/>
      <c r="AO484" s="34"/>
    </row>
    <row r="485" spans="1:41" ht="14.25" customHeight="1">
      <c r="A485" s="34"/>
      <c r="B485" s="34"/>
      <c r="C485" s="34"/>
      <c r="D485" s="34"/>
      <c r="E485" s="35"/>
      <c r="F485" s="34"/>
      <c r="L485" s="34"/>
      <c r="M485" s="34"/>
      <c r="N485" s="34"/>
      <c r="O485" s="34"/>
      <c r="P485" s="34"/>
      <c r="Q485" s="34"/>
      <c r="R485" s="34"/>
      <c r="S485" s="36"/>
      <c r="T485" s="34"/>
      <c r="U485" s="251"/>
      <c r="V485" s="251"/>
      <c r="W485" s="251"/>
      <c r="X485" s="36"/>
      <c r="AG485" s="34"/>
      <c r="AI485" s="34"/>
      <c r="AJ485" s="34"/>
      <c r="AK485" s="34"/>
      <c r="AL485" s="34"/>
      <c r="AN485" s="101"/>
      <c r="AO485" s="34"/>
    </row>
    <row r="486" spans="1:41" ht="14.25" customHeight="1">
      <c r="A486" s="34"/>
      <c r="B486" s="34"/>
      <c r="C486" s="34"/>
      <c r="D486" s="34"/>
      <c r="E486" s="35"/>
      <c r="F486" s="34"/>
      <c r="L486" s="34"/>
      <c r="M486" s="34"/>
      <c r="N486" s="34"/>
      <c r="O486" s="34"/>
      <c r="P486" s="34"/>
      <c r="Q486" s="34"/>
      <c r="R486" s="34"/>
      <c r="S486" s="36"/>
      <c r="T486" s="34"/>
      <c r="U486" s="251"/>
      <c r="V486" s="251"/>
      <c r="W486" s="251"/>
      <c r="X486" s="36"/>
      <c r="AG486" s="34"/>
      <c r="AI486" s="34"/>
      <c r="AJ486" s="34"/>
      <c r="AK486" s="34"/>
      <c r="AL486" s="34"/>
      <c r="AN486" s="101"/>
      <c r="AO486" s="34"/>
    </row>
    <row r="487" spans="1:41" ht="14.25" customHeight="1">
      <c r="A487" s="34"/>
      <c r="B487" s="34"/>
      <c r="C487" s="34"/>
      <c r="D487" s="34"/>
      <c r="E487" s="35"/>
      <c r="F487" s="34"/>
      <c r="L487" s="34"/>
      <c r="M487" s="34"/>
      <c r="N487" s="34"/>
      <c r="O487" s="34"/>
      <c r="P487" s="34"/>
      <c r="Q487" s="34"/>
      <c r="R487" s="34"/>
      <c r="S487" s="36"/>
      <c r="T487" s="34"/>
      <c r="U487" s="251"/>
      <c r="V487" s="251"/>
      <c r="W487" s="251"/>
      <c r="X487" s="36"/>
      <c r="AG487" s="34"/>
      <c r="AI487" s="34"/>
      <c r="AJ487" s="34"/>
      <c r="AK487" s="34"/>
      <c r="AL487" s="34"/>
      <c r="AN487" s="101"/>
      <c r="AO487" s="34"/>
    </row>
    <row r="488" spans="1:41" ht="14.25" customHeight="1">
      <c r="A488" s="34"/>
      <c r="B488" s="34"/>
      <c r="C488" s="34"/>
      <c r="D488" s="34"/>
      <c r="E488" s="35"/>
      <c r="F488" s="34"/>
      <c r="L488" s="34"/>
      <c r="M488" s="34"/>
      <c r="N488" s="34"/>
      <c r="O488" s="34"/>
      <c r="P488" s="34"/>
      <c r="Q488" s="34"/>
      <c r="R488" s="34"/>
      <c r="S488" s="36"/>
      <c r="T488" s="34"/>
      <c r="U488" s="251"/>
      <c r="V488" s="251"/>
      <c r="W488" s="251"/>
      <c r="X488" s="36"/>
      <c r="AG488" s="34"/>
      <c r="AI488" s="34"/>
      <c r="AJ488" s="34"/>
      <c r="AK488" s="34"/>
      <c r="AL488" s="34"/>
      <c r="AN488" s="101"/>
      <c r="AO488" s="34"/>
    </row>
    <row r="489" spans="1:41" ht="14.25" customHeight="1">
      <c r="A489" s="34"/>
      <c r="B489" s="34"/>
      <c r="C489" s="34"/>
      <c r="D489" s="34"/>
      <c r="E489" s="35"/>
      <c r="F489" s="34"/>
      <c r="L489" s="34"/>
      <c r="M489" s="34"/>
      <c r="N489" s="34"/>
      <c r="O489" s="34"/>
      <c r="P489" s="34"/>
      <c r="Q489" s="34"/>
      <c r="R489" s="34"/>
      <c r="S489" s="36"/>
      <c r="T489" s="34"/>
      <c r="U489" s="251"/>
      <c r="V489" s="251"/>
      <c r="W489" s="251"/>
      <c r="X489" s="36"/>
      <c r="AG489" s="34"/>
      <c r="AI489" s="34"/>
      <c r="AJ489" s="34"/>
      <c r="AK489" s="34"/>
      <c r="AL489" s="34"/>
      <c r="AN489" s="101"/>
      <c r="AO489" s="34"/>
    </row>
    <row r="490" spans="1:41" ht="14.25" customHeight="1">
      <c r="A490" s="34"/>
      <c r="B490" s="34"/>
      <c r="C490" s="34"/>
      <c r="D490" s="34"/>
      <c r="E490" s="35"/>
      <c r="F490" s="34"/>
      <c r="L490" s="34"/>
      <c r="M490" s="34"/>
      <c r="N490" s="34"/>
      <c r="O490" s="34"/>
      <c r="P490" s="34"/>
      <c r="Q490" s="34"/>
      <c r="R490" s="34"/>
      <c r="S490" s="36"/>
      <c r="T490" s="34"/>
      <c r="U490" s="251"/>
      <c r="V490" s="251"/>
      <c r="W490" s="251"/>
      <c r="X490" s="36"/>
      <c r="AG490" s="34"/>
      <c r="AI490" s="34"/>
      <c r="AJ490" s="34"/>
      <c r="AK490" s="34"/>
      <c r="AL490" s="34"/>
      <c r="AN490" s="101"/>
      <c r="AO490" s="34"/>
    </row>
    <row r="491" spans="1:41" ht="14.25" customHeight="1">
      <c r="A491" s="34"/>
      <c r="B491" s="34"/>
      <c r="C491" s="34"/>
      <c r="D491" s="34"/>
      <c r="E491" s="35"/>
      <c r="F491" s="34"/>
      <c r="L491" s="34"/>
      <c r="M491" s="34"/>
      <c r="N491" s="34"/>
      <c r="O491" s="34"/>
      <c r="P491" s="34"/>
      <c r="Q491" s="34"/>
      <c r="R491" s="34"/>
      <c r="S491" s="36"/>
      <c r="T491" s="34"/>
      <c r="U491" s="251"/>
      <c r="V491" s="251"/>
      <c r="W491" s="251"/>
      <c r="X491" s="36"/>
      <c r="AG491" s="34"/>
      <c r="AI491" s="34"/>
      <c r="AJ491" s="34"/>
      <c r="AK491" s="34"/>
      <c r="AL491" s="34"/>
      <c r="AN491" s="101"/>
      <c r="AO491" s="34"/>
    </row>
    <row r="492" spans="1:41" ht="14.25" customHeight="1">
      <c r="A492" s="34"/>
      <c r="B492" s="34"/>
      <c r="C492" s="34"/>
      <c r="D492" s="34"/>
      <c r="E492" s="35"/>
      <c r="F492" s="34"/>
      <c r="L492" s="34"/>
      <c r="M492" s="34"/>
      <c r="N492" s="34"/>
      <c r="O492" s="34"/>
      <c r="P492" s="34"/>
      <c r="Q492" s="34"/>
      <c r="R492" s="34"/>
      <c r="S492" s="36"/>
      <c r="T492" s="34"/>
      <c r="U492" s="251"/>
      <c r="V492" s="251"/>
      <c r="W492" s="251"/>
      <c r="X492" s="36"/>
      <c r="AG492" s="34"/>
      <c r="AI492" s="34"/>
      <c r="AJ492" s="34"/>
      <c r="AK492" s="34"/>
      <c r="AL492" s="34"/>
      <c r="AN492" s="101"/>
      <c r="AO492" s="34"/>
    </row>
    <row r="493" spans="1:41" ht="14.25" customHeight="1">
      <c r="A493" s="34"/>
      <c r="B493" s="34"/>
      <c r="C493" s="34"/>
      <c r="D493" s="34"/>
      <c r="E493" s="35"/>
      <c r="F493" s="34"/>
      <c r="L493" s="34"/>
      <c r="M493" s="34"/>
      <c r="N493" s="34"/>
      <c r="O493" s="34"/>
      <c r="P493" s="34"/>
      <c r="Q493" s="34"/>
      <c r="R493" s="34"/>
      <c r="S493" s="36"/>
      <c r="T493" s="34"/>
      <c r="U493" s="251"/>
      <c r="V493" s="251"/>
      <c r="W493" s="251"/>
      <c r="X493" s="36"/>
      <c r="AG493" s="34"/>
      <c r="AI493" s="34"/>
      <c r="AJ493" s="34"/>
      <c r="AK493" s="34"/>
      <c r="AL493" s="34"/>
      <c r="AN493" s="101"/>
      <c r="AO493" s="34"/>
    </row>
    <row r="494" spans="1:41" ht="14.25" customHeight="1">
      <c r="A494" s="34"/>
      <c r="B494" s="34"/>
      <c r="C494" s="34"/>
      <c r="D494" s="34"/>
      <c r="E494" s="35"/>
      <c r="F494" s="34"/>
      <c r="L494" s="34"/>
      <c r="M494" s="34"/>
      <c r="N494" s="34"/>
      <c r="O494" s="34"/>
      <c r="P494" s="34"/>
      <c r="Q494" s="34"/>
      <c r="R494" s="34"/>
      <c r="S494" s="36"/>
      <c r="T494" s="34"/>
      <c r="U494" s="251"/>
      <c r="V494" s="251"/>
      <c r="W494" s="251"/>
      <c r="X494" s="36"/>
      <c r="AG494" s="34"/>
      <c r="AI494" s="34"/>
      <c r="AJ494" s="34"/>
      <c r="AK494" s="34"/>
      <c r="AL494" s="34"/>
      <c r="AN494" s="101"/>
      <c r="AO494" s="34"/>
    </row>
    <row r="495" spans="1:41" ht="14.25" customHeight="1">
      <c r="A495" s="34"/>
      <c r="B495" s="34"/>
      <c r="C495" s="34"/>
      <c r="D495" s="34"/>
      <c r="E495" s="35"/>
      <c r="F495" s="34"/>
      <c r="L495" s="34"/>
      <c r="M495" s="34"/>
      <c r="N495" s="34"/>
      <c r="O495" s="34"/>
      <c r="P495" s="34"/>
      <c r="Q495" s="34"/>
      <c r="R495" s="34"/>
      <c r="S495" s="36"/>
      <c r="T495" s="34"/>
      <c r="U495" s="251"/>
      <c r="V495" s="251"/>
      <c r="W495" s="251"/>
      <c r="X495" s="36"/>
      <c r="AG495" s="34"/>
      <c r="AI495" s="34"/>
      <c r="AJ495" s="34"/>
      <c r="AK495" s="34"/>
      <c r="AL495" s="34"/>
      <c r="AN495" s="101"/>
      <c r="AO495" s="34"/>
    </row>
    <row r="496" spans="1:41" ht="14.25" customHeight="1">
      <c r="A496" s="34"/>
      <c r="B496" s="34"/>
      <c r="C496" s="34"/>
      <c r="D496" s="34"/>
      <c r="E496" s="35"/>
      <c r="F496" s="34"/>
      <c r="L496" s="34"/>
      <c r="M496" s="34"/>
      <c r="N496" s="34"/>
      <c r="O496" s="34"/>
      <c r="P496" s="34"/>
      <c r="Q496" s="34"/>
      <c r="R496" s="34"/>
      <c r="S496" s="36"/>
      <c r="T496" s="34"/>
      <c r="U496" s="251"/>
      <c r="V496" s="251"/>
      <c r="W496" s="251"/>
      <c r="X496" s="36"/>
      <c r="AG496" s="34"/>
      <c r="AI496" s="34"/>
      <c r="AJ496" s="34"/>
      <c r="AK496" s="34"/>
      <c r="AL496" s="34"/>
      <c r="AN496" s="101"/>
      <c r="AO496" s="34"/>
    </row>
    <row r="497" spans="1:41" ht="14.25" customHeight="1">
      <c r="A497" s="34"/>
      <c r="B497" s="34"/>
      <c r="C497" s="34"/>
      <c r="D497" s="34"/>
      <c r="E497" s="35"/>
      <c r="F497" s="34"/>
      <c r="L497" s="34"/>
      <c r="M497" s="34"/>
      <c r="N497" s="34"/>
      <c r="O497" s="34"/>
      <c r="P497" s="34"/>
      <c r="Q497" s="34"/>
      <c r="R497" s="34"/>
      <c r="S497" s="36"/>
      <c r="T497" s="34"/>
      <c r="U497" s="251"/>
      <c r="V497" s="251"/>
      <c r="W497" s="251"/>
      <c r="X497" s="36"/>
      <c r="AG497" s="34"/>
      <c r="AI497" s="34"/>
      <c r="AJ497" s="34"/>
      <c r="AK497" s="34"/>
      <c r="AL497" s="34"/>
      <c r="AN497" s="101"/>
      <c r="AO497" s="34"/>
    </row>
    <row r="498" spans="1:41" ht="14.25" customHeight="1">
      <c r="A498" s="34"/>
      <c r="B498" s="34"/>
      <c r="C498" s="34"/>
      <c r="D498" s="34"/>
      <c r="E498" s="35"/>
      <c r="F498" s="34"/>
      <c r="L498" s="34"/>
      <c r="M498" s="34"/>
      <c r="N498" s="34"/>
      <c r="O498" s="34"/>
      <c r="P498" s="34"/>
      <c r="Q498" s="34"/>
      <c r="R498" s="34"/>
      <c r="S498" s="36"/>
      <c r="T498" s="34"/>
      <c r="U498" s="251"/>
      <c r="V498" s="251"/>
      <c r="W498" s="251"/>
      <c r="X498" s="36"/>
      <c r="AG498" s="34"/>
      <c r="AI498" s="34"/>
      <c r="AJ498" s="34"/>
      <c r="AK498" s="34"/>
      <c r="AL498" s="34"/>
      <c r="AN498" s="101"/>
      <c r="AO498" s="34"/>
    </row>
    <row r="499" spans="1:41" ht="14.25" customHeight="1">
      <c r="A499" s="34"/>
      <c r="B499" s="34"/>
      <c r="C499" s="34"/>
      <c r="D499" s="34"/>
      <c r="E499" s="35"/>
      <c r="F499" s="34"/>
      <c r="L499" s="34"/>
      <c r="M499" s="34"/>
      <c r="N499" s="34"/>
      <c r="O499" s="34"/>
      <c r="P499" s="34"/>
      <c r="Q499" s="34"/>
      <c r="R499" s="34"/>
      <c r="S499" s="36"/>
      <c r="T499" s="34"/>
      <c r="U499" s="251"/>
      <c r="V499" s="251"/>
      <c r="W499" s="251"/>
      <c r="X499" s="36"/>
      <c r="AG499" s="34"/>
      <c r="AI499" s="34"/>
      <c r="AJ499" s="34"/>
      <c r="AK499" s="34"/>
      <c r="AL499" s="34"/>
      <c r="AN499" s="101"/>
      <c r="AO499" s="34"/>
    </row>
    <row r="500" spans="1:41" ht="14.25" customHeight="1">
      <c r="A500" s="34"/>
      <c r="B500" s="34"/>
      <c r="C500" s="34"/>
      <c r="D500" s="34"/>
      <c r="E500" s="35"/>
      <c r="F500" s="34"/>
      <c r="L500" s="34"/>
      <c r="M500" s="34"/>
      <c r="N500" s="34"/>
      <c r="O500" s="34"/>
      <c r="P500" s="34"/>
      <c r="Q500" s="34"/>
      <c r="R500" s="34"/>
      <c r="S500" s="36"/>
      <c r="T500" s="34"/>
      <c r="U500" s="251"/>
      <c r="V500" s="251"/>
      <c r="W500" s="251"/>
      <c r="X500" s="36"/>
      <c r="AG500" s="34"/>
      <c r="AI500" s="34"/>
      <c r="AJ500" s="34"/>
      <c r="AK500" s="34"/>
      <c r="AL500" s="34"/>
      <c r="AN500" s="101"/>
      <c r="AO500" s="34"/>
    </row>
    <row r="501" spans="1:41" ht="14.25" customHeight="1">
      <c r="A501" s="34"/>
      <c r="B501" s="34"/>
      <c r="C501" s="34"/>
      <c r="D501" s="34"/>
      <c r="E501" s="35"/>
      <c r="F501" s="34"/>
      <c r="L501" s="34"/>
      <c r="M501" s="34"/>
      <c r="N501" s="34"/>
      <c r="O501" s="34"/>
      <c r="P501" s="34"/>
      <c r="Q501" s="34"/>
      <c r="R501" s="34"/>
      <c r="S501" s="36"/>
      <c r="T501" s="34"/>
      <c r="U501" s="251"/>
      <c r="V501" s="251"/>
      <c r="W501" s="251"/>
      <c r="X501" s="36"/>
      <c r="AG501" s="34"/>
      <c r="AI501" s="34"/>
      <c r="AJ501" s="34"/>
      <c r="AK501" s="34"/>
      <c r="AL501" s="34"/>
      <c r="AN501" s="101"/>
      <c r="AO501" s="34"/>
    </row>
    <row r="502" spans="1:41" ht="14.25" customHeight="1">
      <c r="A502" s="34"/>
      <c r="B502" s="34"/>
      <c r="C502" s="34"/>
      <c r="D502" s="34"/>
      <c r="E502" s="35"/>
      <c r="F502" s="34"/>
      <c r="L502" s="34"/>
      <c r="M502" s="34"/>
      <c r="N502" s="34"/>
      <c r="O502" s="34"/>
      <c r="P502" s="34"/>
      <c r="Q502" s="34"/>
      <c r="R502" s="34"/>
      <c r="S502" s="36"/>
      <c r="T502" s="34"/>
      <c r="U502" s="251"/>
      <c r="V502" s="251"/>
      <c r="W502" s="251"/>
      <c r="X502" s="36"/>
      <c r="AG502" s="34"/>
      <c r="AI502" s="34"/>
      <c r="AJ502" s="34"/>
      <c r="AK502" s="34"/>
      <c r="AL502" s="34"/>
      <c r="AN502" s="101"/>
      <c r="AO502" s="34"/>
    </row>
    <row r="503" spans="1:41" ht="14.25" customHeight="1">
      <c r="A503" s="34"/>
      <c r="B503" s="34"/>
      <c r="C503" s="34"/>
      <c r="D503" s="34"/>
      <c r="E503" s="35"/>
      <c r="F503" s="34"/>
      <c r="L503" s="34"/>
      <c r="M503" s="34"/>
      <c r="N503" s="34"/>
      <c r="O503" s="34"/>
      <c r="P503" s="34"/>
      <c r="Q503" s="34"/>
      <c r="R503" s="34"/>
      <c r="S503" s="36"/>
      <c r="T503" s="34"/>
      <c r="U503" s="251"/>
      <c r="V503" s="251"/>
      <c r="W503" s="251"/>
      <c r="X503" s="36"/>
      <c r="AG503" s="34"/>
      <c r="AI503" s="34"/>
      <c r="AJ503" s="34"/>
      <c r="AK503" s="34"/>
      <c r="AL503" s="34"/>
      <c r="AN503" s="101"/>
      <c r="AO503" s="34"/>
    </row>
    <row r="504" spans="1:41" ht="14.25" customHeight="1">
      <c r="A504" s="34"/>
      <c r="B504" s="34"/>
      <c r="C504" s="34"/>
      <c r="D504" s="34"/>
      <c r="E504" s="35"/>
      <c r="F504" s="34"/>
      <c r="L504" s="34"/>
      <c r="M504" s="34"/>
      <c r="N504" s="34"/>
      <c r="O504" s="34"/>
      <c r="P504" s="34"/>
      <c r="Q504" s="34"/>
      <c r="R504" s="34"/>
      <c r="S504" s="36"/>
      <c r="T504" s="34"/>
      <c r="U504" s="251"/>
      <c r="V504" s="251"/>
      <c r="W504" s="251"/>
      <c r="X504" s="36"/>
      <c r="AG504" s="34"/>
      <c r="AI504" s="34"/>
      <c r="AJ504" s="34"/>
      <c r="AK504" s="34"/>
      <c r="AL504" s="34"/>
      <c r="AN504" s="101"/>
      <c r="AO504" s="34"/>
    </row>
    <row r="505" spans="1:41" ht="14.25" customHeight="1">
      <c r="A505" s="34"/>
      <c r="B505" s="34"/>
      <c r="C505" s="34"/>
      <c r="D505" s="34"/>
      <c r="E505" s="35"/>
      <c r="F505" s="34"/>
      <c r="L505" s="34"/>
      <c r="M505" s="34"/>
      <c r="N505" s="34"/>
      <c r="O505" s="34"/>
      <c r="P505" s="34"/>
      <c r="Q505" s="34"/>
      <c r="R505" s="34"/>
      <c r="S505" s="36"/>
      <c r="T505" s="34"/>
      <c r="U505" s="251"/>
      <c r="V505" s="251"/>
      <c r="W505" s="251"/>
      <c r="X505" s="36"/>
      <c r="AG505" s="34"/>
      <c r="AI505" s="34"/>
      <c r="AJ505" s="34"/>
      <c r="AK505" s="34"/>
      <c r="AL505" s="34"/>
      <c r="AN505" s="101"/>
      <c r="AO505" s="34"/>
    </row>
    <row r="506" spans="1:41" ht="14.25" customHeight="1">
      <c r="A506" s="34"/>
      <c r="B506" s="34"/>
      <c r="C506" s="34"/>
      <c r="D506" s="34"/>
      <c r="E506" s="35"/>
      <c r="F506" s="34"/>
      <c r="L506" s="34"/>
      <c r="M506" s="34"/>
      <c r="N506" s="34"/>
      <c r="O506" s="34"/>
      <c r="P506" s="34"/>
      <c r="Q506" s="34"/>
      <c r="R506" s="34"/>
      <c r="S506" s="36"/>
      <c r="T506" s="34"/>
      <c r="U506" s="251"/>
      <c r="V506" s="251"/>
      <c r="W506" s="251"/>
      <c r="X506" s="36"/>
      <c r="AG506" s="34"/>
      <c r="AI506" s="34"/>
      <c r="AJ506" s="34"/>
      <c r="AK506" s="34"/>
      <c r="AL506" s="34"/>
      <c r="AN506" s="101"/>
      <c r="AO506" s="34"/>
    </row>
    <row r="507" spans="1:41" ht="14.25" customHeight="1">
      <c r="A507" s="34"/>
      <c r="B507" s="34"/>
      <c r="C507" s="34"/>
      <c r="D507" s="34"/>
      <c r="E507" s="35"/>
      <c r="F507" s="34"/>
      <c r="L507" s="34"/>
      <c r="M507" s="34"/>
      <c r="N507" s="34"/>
      <c r="O507" s="34"/>
      <c r="P507" s="34"/>
      <c r="Q507" s="34"/>
      <c r="R507" s="34"/>
      <c r="S507" s="36"/>
      <c r="T507" s="34"/>
      <c r="U507" s="251"/>
      <c r="V507" s="251"/>
      <c r="W507" s="251"/>
      <c r="X507" s="36"/>
      <c r="AG507" s="34"/>
      <c r="AI507" s="34"/>
      <c r="AJ507" s="34"/>
      <c r="AK507" s="34"/>
      <c r="AL507" s="34"/>
      <c r="AN507" s="101"/>
      <c r="AO507" s="34"/>
    </row>
    <row r="508" spans="1:41" ht="14.25" customHeight="1">
      <c r="A508" s="34"/>
      <c r="B508" s="34"/>
      <c r="C508" s="34"/>
      <c r="D508" s="34"/>
      <c r="E508" s="35"/>
      <c r="F508" s="34"/>
      <c r="L508" s="34"/>
      <c r="M508" s="34"/>
      <c r="N508" s="34"/>
      <c r="O508" s="34"/>
      <c r="P508" s="34"/>
      <c r="Q508" s="34"/>
      <c r="R508" s="34"/>
      <c r="S508" s="36"/>
      <c r="T508" s="34"/>
      <c r="U508" s="251"/>
      <c r="V508" s="251"/>
      <c r="W508" s="251"/>
      <c r="X508" s="36"/>
      <c r="AG508" s="34"/>
      <c r="AI508" s="34"/>
      <c r="AJ508" s="34"/>
      <c r="AK508" s="34"/>
      <c r="AL508" s="34"/>
      <c r="AN508" s="101"/>
      <c r="AO508" s="34"/>
    </row>
    <row r="509" spans="1:41" ht="14.25" customHeight="1">
      <c r="A509" s="34"/>
      <c r="B509" s="34"/>
      <c r="C509" s="34"/>
      <c r="D509" s="34"/>
      <c r="E509" s="35"/>
      <c r="F509" s="34"/>
      <c r="L509" s="34"/>
      <c r="M509" s="34"/>
      <c r="N509" s="34"/>
      <c r="O509" s="34"/>
      <c r="P509" s="34"/>
      <c r="Q509" s="34"/>
      <c r="R509" s="34"/>
      <c r="S509" s="36"/>
      <c r="T509" s="34"/>
      <c r="U509" s="251"/>
      <c r="V509" s="251"/>
      <c r="W509" s="251"/>
      <c r="X509" s="36"/>
      <c r="AG509" s="34"/>
      <c r="AI509" s="34"/>
      <c r="AJ509" s="34"/>
      <c r="AK509" s="34"/>
      <c r="AL509" s="34"/>
      <c r="AN509" s="101"/>
      <c r="AO509" s="34"/>
    </row>
    <row r="510" spans="1:41" ht="14.25" customHeight="1">
      <c r="A510" s="34"/>
      <c r="B510" s="34"/>
      <c r="C510" s="34"/>
      <c r="D510" s="34"/>
      <c r="E510" s="35"/>
      <c r="F510" s="34"/>
      <c r="L510" s="34"/>
      <c r="M510" s="34"/>
      <c r="N510" s="34"/>
      <c r="O510" s="34"/>
      <c r="P510" s="34"/>
      <c r="Q510" s="34"/>
      <c r="R510" s="34"/>
      <c r="S510" s="36"/>
      <c r="T510" s="34"/>
      <c r="U510" s="251"/>
      <c r="V510" s="251"/>
      <c r="W510" s="251"/>
      <c r="X510" s="36"/>
      <c r="AG510" s="34"/>
      <c r="AI510" s="34"/>
      <c r="AJ510" s="34"/>
      <c r="AK510" s="34"/>
      <c r="AL510" s="34"/>
      <c r="AN510" s="101"/>
      <c r="AO510" s="34"/>
    </row>
    <row r="511" spans="1:41" ht="14.25" customHeight="1">
      <c r="A511" s="34"/>
      <c r="B511" s="34"/>
      <c r="C511" s="34"/>
      <c r="D511" s="34"/>
      <c r="E511" s="35"/>
      <c r="F511" s="34"/>
      <c r="L511" s="34"/>
      <c r="M511" s="34"/>
      <c r="N511" s="34"/>
      <c r="O511" s="34"/>
      <c r="P511" s="34"/>
      <c r="Q511" s="34"/>
      <c r="R511" s="34"/>
      <c r="S511" s="36"/>
      <c r="T511" s="34"/>
      <c r="U511" s="251"/>
      <c r="V511" s="251"/>
      <c r="W511" s="251"/>
      <c r="X511" s="36"/>
      <c r="AG511" s="34"/>
      <c r="AI511" s="34"/>
      <c r="AJ511" s="34"/>
      <c r="AK511" s="34"/>
      <c r="AL511" s="34"/>
      <c r="AN511" s="101"/>
      <c r="AO511" s="34"/>
    </row>
    <row r="512" spans="1:41" ht="14.25" customHeight="1">
      <c r="A512" s="34"/>
      <c r="B512" s="34"/>
      <c r="C512" s="34"/>
      <c r="D512" s="34"/>
      <c r="E512" s="35"/>
      <c r="F512" s="34"/>
      <c r="L512" s="34"/>
      <c r="M512" s="34"/>
      <c r="N512" s="34"/>
      <c r="O512" s="34"/>
      <c r="P512" s="34"/>
      <c r="Q512" s="34"/>
      <c r="R512" s="34"/>
      <c r="S512" s="36"/>
      <c r="T512" s="34"/>
      <c r="U512" s="251"/>
      <c r="V512" s="251"/>
      <c r="W512" s="251"/>
      <c r="X512" s="36"/>
      <c r="AG512" s="34"/>
      <c r="AI512" s="34"/>
      <c r="AJ512" s="34"/>
      <c r="AK512" s="34"/>
      <c r="AL512" s="34"/>
      <c r="AN512" s="101"/>
      <c r="AO512" s="34"/>
    </row>
    <row r="513" spans="1:41" ht="14.25" customHeight="1">
      <c r="A513" s="34"/>
      <c r="B513" s="34"/>
      <c r="C513" s="34"/>
      <c r="D513" s="34"/>
      <c r="E513" s="35"/>
      <c r="F513" s="34"/>
      <c r="L513" s="34"/>
      <c r="M513" s="34"/>
      <c r="N513" s="34"/>
      <c r="O513" s="34"/>
      <c r="P513" s="34"/>
      <c r="Q513" s="34"/>
      <c r="R513" s="34"/>
      <c r="S513" s="36"/>
      <c r="T513" s="34"/>
      <c r="U513" s="251"/>
      <c r="V513" s="251"/>
      <c r="W513" s="251"/>
      <c r="X513" s="36"/>
      <c r="AG513" s="34"/>
      <c r="AI513" s="34"/>
      <c r="AJ513" s="34"/>
      <c r="AK513" s="34"/>
      <c r="AL513" s="34"/>
      <c r="AN513" s="101"/>
      <c r="AO513" s="34"/>
    </row>
    <row r="514" spans="1:41" ht="14.25" customHeight="1">
      <c r="A514" s="34"/>
      <c r="B514" s="34"/>
      <c r="C514" s="34"/>
      <c r="D514" s="34"/>
      <c r="E514" s="35"/>
      <c r="F514" s="34"/>
      <c r="L514" s="34"/>
      <c r="M514" s="34"/>
      <c r="N514" s="34"/>
      <c r="O514" s="34"/>
      <c r="P514" s="34"/>
      <c r="Q514" s="34"/>
      <c r="R514" s="34"/>
      <c r="S514" s="36"/>
      <c r="T514" s="34"/>
      <c r="U514" s="251"/>
      <c r="V514" s="251"/>
      <c r="W514" s="251"/>
      <c r="X514" s="36"/>
      <c r="AG514" s="34"/>
      <c r="AI514" s="34"/>
      <c r="AJ514" s="34"/>
      <c r="AK514" s="34"/>
      <c r="AL514" s="34"/>
      <c r="AN514" s="101"/>
      <c r="AO514" s="34"/>
    </row>
    <row r="515" spans="1:41" ht="14.25" customHeight="1">
      <c r="A515" s="34"/>
      <c r="B515" s="34"/>
      <c r="C515" s="34"/>
      <c r="D515" s="34"/>
      <c r="E515" s="35"/>
      <c r="F515" s="34"/>
      <c r="L515" s="34"/>
      <c r="M515" s="34"/>
      <c r="N515" s="34"/>
      <c r="O515" s="34"/>
      <c r="P515" s="34"/>
      <c r="Q515" s="34"/>
      <c r="R515" s="34"/>
      <c r="S515" s="36"/>
      <c r="T515" s="34"/>
      <c r="U515" s="251"/>
      <c r="V515" s="251"/>
      <c r="W515" s="251"/>
      <c r="X515" s="36"/>
      <c r="AG515" s="34"/>
      <c r="AI515" s="34"/>
      <c r="AJ515" s="34"/>
      <c r="AK515" s="34"/>
      <c r="AL515" s="34"/>
      <c r="AN515" s="101"/>
      <c r="AO515" s="34"/>
    </row>
    <row r="516" spans="1:41" ht="14.25" customHeight="1">
      <c r="A516" s="34"/>
      <c r="B516" s="34"/>
      <c r="C516" s="34"/>
      <c r="D516" s="34"/>
      <c r="E516" s="35"/>
      <c r="F516" s="34"/>
      <c r="L516" s="34"/>
      <c r="M516" s="34"/>
      <c r="N516" s="34"/>
      <c r="O516" s="34"/>
      <c r="P516" s="34"/>
      <c r="Q516" s="34"/>
      <c r="R516" s="34"/>
      <c r="S516" s="36"/>
      <c r="T516" s="34"/>
      <c r="U516" s="251"/>
      <c r="V516" s="251"/>
      <c r="W516" s="251"/>
      <c r="X516" s="36"/>
      <c r="AG516" s="34"/>
      <c r="AI516" s="34"/>
      <c r="AJ516" s="34"/>
      <c r="AK516" s="34"/>
      <c r="AL516" s="34"/>
      <c r="AN516" s="101"/>
      <c r="AO516" s="34"/>
    </row>
    <row r="517" spans="1:41" ht="14.25" customHeight="1">
      <c r="A517" s="34"/>
      <c r="B517" s="34"/>
      <c r="C517" s="34"/>
      <c r="D517" s="34"/>
      <c r="E517" s="35"/>
      <c r="F517" s="34"/>
      <c r="L517" s="34"/>
      <c r="M517" s="34"/>
      <c r="N517" s="34"/>
      <c r="O517" s="34"/>
      <c r="P517" s="34"/>
      <c r="Q517" s="34"/>
      <c r="R517" s="34"/>
      <c r="S517" s="36"/>
      <c r="T517" s="34"/>
      <c r="U517" s="251"/>
      <c r="V517" s="251"/>
      <c r="W517" s="251"/>
      <c r="X517" s="36"/>
      <c r="AG517" s="34"/>
      <c r="AI517" s="34"/>
      <c r="AJ517" s="34"/>
      <c r="AK517" s="34"/>
      <c r="AL517" s="34"/>
      <c r="AN517" s="101"/>
      <c r="AO517" s="34"/>
    </row>
    <row r="518" spans="1:41" ht="14.25" customHeight="1">
      <c r="A518" s="34"/>
      <c r="B518" s="34"/>
      <c r="C518" s="34"/>
      <c r="D518" s="34"/>
      <c r="E518" s="35"/>
      <c r="F518" s="34"/>
      <c r="L518" s="34"/>
      <c r="M518" s="34"/>
      <c r="N518" s="34"/>
      <c r="O518" s="34"/>
      <c r="P518" s="34"/>
      <c r="Q518" s="34"/>
      <c r="R518" s="34"/>
      <c r="S518" s="36"/>
      <c r="T518" s="34"/>
      <c r="U518" s="251"/>
      <c r="V518" s="251"/>
      <c r="W518" s="251"/>
      <c r="X518" s="36"/>
      <c r="AG518" s="34"/>
      <c r="AI518" s="34"/>
      <c r="AJ518" s="34"/>
      <c r="AK518" s="34"/>
      <c r="AL518" s="34"/>
      <c r="AN518" s="101"/>
      <c r="AO518" s="34"/>
    </row>
    <row r="519" spans="1:41" ht="14.25" customHeight="1">
      <c r="A519" s="34"/>
      <c r="B519" s="34"/>
      <c r="C519" s="34"/>
      <c r="D519" s="34"/>
      <c r="E519" s="35"/>
      <c r="F519" s="34"/>
      <c r="L519" s="34"/>
      <c r="M519" s="34"/>
      <c r="N519" s="34"/>
      <c r="O519" s="34"/>
      <c r="P519" s="34"/>
      <c r="Q519" s="34"/>
      <c r="R519" s="34"/>
      <c r="S519" s="36"/>
      <c r="T519" s="34"/>
      <c r="U519" s="251"/>
      <c r="V519" s="251"/>
      <c r="W519" s="251"/>
      <c r="X519" s="36"/>
      <c r="AG519" s="34"/>
      <c r="AI519" s="34"/>
      <c r="AJ519" s="34"/>
      <c r="AK519" s="34"/>
      <c r="AL519" s="34"/>
      <c r="AN519" s="101"/>
      <c r="AO519" s="34"/>
    </row>
    <row r="520" spans="1:41" ht="14.25" customHeight="1">
      <c r="A520" s="34"/>
      <c r="B520" s="34"/>
      <c r="C520" s="34"/>
      <c r="D520" s="34"/>
      <c r="E520" s="35"/>
      <c r="F520" s="34"/>
      <c r="L520" s="34"/>
      <c r="M520" s="34"/>
      <c r="N520" s="34"/>
      <c r="O520" s="34"/>
      <c r="P520" s="34"/>
      <c r="Q520" s="34"/>
      <c r="R520" s="34"/>
      <c r="S520" s="36"/>
      <c r="T520" s="34"/>
      <c r="U520" s="251"/>
      <c r="V520" s="251"/>
      <c r="W520" s="251"/>
      <c r="X520" s="36"/>
      <c r="AG520" s="34"/>
      <c r="AI520" s="34"/>
      <c r="AJ520" s="34"/>
      <c r="AK520" s="34"/>
      <c r="AL520" s="34"/>
      <c r="AN520" s="101"/>
      <c r="AO520" s="34"/>
    </row>
    <row r="521" spans="1:41" ht="14.25" customHeight="1">
      <c r="A521" s="34"/>
      <c r="B521" s="34"/>
      <c r="C521" s="34"/>
      <c r="D521" s="34"/>
      <c r="E521" s="35"/>
      <c r="F521" s="34"/>
      <c r="L521" s="34"/>
      <c r="M521" s="34"/>
      <c r="N521" s="34"/>
      <c r="O521" s="34"/>
      <c r="P521" s="34"/>
      <c r="Q521" s="34"/>
      <c r="R521" s="34"/>
      <c r="S521" s="36"/>
      <c r="T521" s="34"/>
      <c r="U521" s="251"/>
      <c r="V521" s="251"/>
      <c r="W521" s="251"/>
      <c r="X521" s="36"/>
      <c r="AG521" s="34"/>
      <c r="AI521" s="34"/>
      <c r="AJ521" s="34"/>
      <c r="AK521" s="34"/>
      <c r="AL521" s="34"/>
      <c r="AN521" s="101"/>
      <c r="AO521" s="34"/>
    </row>
    <row r="522" spans="1:41" ht="14.25" customHeight="1">
      <c r="A522" s="34"/>
      <c r="B522" s="34"/>
      <c r="C522" s="34"/>
      <c r="D522" s="34"/>
      <c r="E522" s="35"/>
      <c r="F522" s="34"/>
      <c r="L522" s="34"/>
      <c r="M522" s="34"/>
      <c r="N522" s="34"/>
      <c r="O522" s="34"/>
      <c r="P522" s="34"/>
      <c r="Q522" s="34"/>
      <c r="R522" s="34"/>
      <c r="S522" s="36"/>
      <c r="T522" s="34"/>
      <c r="U522" s="251"/>
      <c r="V522" s="251"/>
      <c r="W522" s="251"/>
      <c r="X522" s="36"/>
      <c r="AG522" s="34"/>
      <c r="AI522" s="34"/>
      <c r="AJ522" s="34"/>
      <c r="AK522" s="34"/>
      <c r="AL522" s="34"/>
      <c r="AN522" s="101"/>
      <c r="AO522" s="34"/>
    </row>
    <row r="523" spans="1:41" ht="14.25" customHeight="1">
      <c r="A523" s="34"/>
      <c r="B523" s="34"/>
      <c r="C523" s="34"/>
      <c r="D523" s="34"/>
      <c r="E523" s="35"/>
      <c r="F523" s="34"/>
      <c r="L523" s="34"/>
      <c r="M523" s="34"/>
      <c r="N523" s="34"/>
      <c r="O523" s="34"/>
      <c r="P523" s="34"/>
      <c r="Q523" s="34"/>
      <c r="R523" s="34"/>
      <c r="S523" s="36"/>
      <c r="T523" s="34"/>
      <c r="U523" s="251"/>
      <c r="V523" s="251"/>
      <c r="W523" s="251"/>
      <c r="X523" s="36"/>
      <c r="AG523" s="34"/>
      <c r="AI523" s="34"/>
      <c r="AJ523" s="34"/>
      <c r="AK523" s="34"/>
      <c r="AL523" s="34"/>
      <c r="AN523" s="101"/>
      <c r="AO523" s="34"/>
    </row>
    <row r="524" spans="1:41" ht="14.25" customHeight="1">
      <c r="A524" s="34"/>
      <c r="B524" s="34"/>
      <c r="C524" s="34"/>
      <c r="D524" s="34"/>
      <c r="E524" s="35"/>
      <c r="F524" s="34"/>
      <c r="L524" s="34"/>
      <c r="M524" s="34"/>
      <c r="N524" s="34"/>
      <c r="O524" s="34"/>
      <c r="P524" s="34"/>
      <c r="Q524" s="34"/>
      <c r="R524" s="34"/>
      <c r="S524" s="36"/>
      <c r="T524" s="34"/>
      <c r="U524" s="251"/>
      <c r="V524" s="251"/>
      <c r="W524" s="251"/>
      <c r="X524" s="36"/>
      <c r="AG524" s="34"/>
      <c r="AI524" s="34"/>
      <c r="AJ524" s="34"/>
      <c r="AK524" s="34"/>
      <c r="AL524" s="34"/>
      <c r="AN524" s="101"/>
      <c r="AO524" s="34"/>
    </row>
    <row r="525" spans="1:41" ht="14.25" customHeight="1">
      <c r="A525" s="34"/>
      <c r="B525" s="34"/>
      <c r="C525" s="34"/>
      <c r="D525" s="34"/>
      <c r="E525" s="35"/>
      <c r="F525" s="34"/>
      <c r="L525" s="34"/>
      <c r="M525" s="34"/>
      <c r="N525" s="34"/>
      <c r="O525" s="34"/>
      <c r="P525" s="34"/>
      <c r="Q525" s="34"/>
      <c r="R525" s="34"/>
      <c r="S525" s="36"/>
      <c r="T525" s="34"/>
      <c r="U525" s="251"/>
      <c r="V525" s="251"/>
      <c r="W525" s="251"/>
      <c r="X525" s="36"/>
      <c r="AG525" s="34"/>
      <c r="AI525" s="34"/>
      <c r="AJ525" s="34"/>
      <c r="AK525" s="34"/>
      <c r="AL525" s="34"/>
      <c r="AN525" s="101"/>
      <c r="AO525" s="34"/>
    </row>
    <row r="526" spans="1:41" ht="14.25" customHeight="1">
      <c r="A526" s="34"/>
      <c r="B526" s="34"/>
      <c r="C526" s="34"/>
      <c r="D526" s="34"/>
      <c r="E526" s="35"/>
      <c r="F526" s="34"/>
      <c r="L526" s="34"/>
      <c r="M526" s="34"/>
      <c r="N526" s="34"/>
      <c r="O526" s="34"/>
      <c r="P526" s="34"/>
      <c r="Q526" s="34"/>
      <c r="R526" s="34"/>
      <c r="S526" s="36"/>
      <c r="T526" s="34"/>
      <c r="U526" s="251"/>
      <c r="V526" s="251"/>
      <c r="W526" s="251"/>
      <c r="X526" s="36"/>
      <c r="AG526" s="34"/>
      <c r="AI526" s="34"/>
      <c r="AJ526" s="34"/>
      <c r="AK526" s="34"/>
      <c r="AL526" s="34"/>
      <c r="AN526" s="101"/>
      <c r="AO526" s="34"/>
    </row>
    <row r="527" spans="1:41" ht="14.25" customHeight="1">
      <c r="A527" s="34"/>
      <c r="B527" s="34"/>
      <c r="C527" s="34"/>
      <c r="D527" s="34"/>
      <c r="E527" s="35"/>
      <c r="F527" s="34"/>
      <c r="L527" s="34"/>
      <c r="M527" s="34"/>
      <c r="N527" s="34"/>
      <c r="O527" s="34"/>
      <c r="P527" s="34"/>
      <c r="Q527" s="34"/>
      <c r="R527" s="34"/>
      <c r="S527" s="36"/>
      <c r="T527" s="34"/>
      <c r="U527" s="251"/>
      <c r="V527" s="251"/>
      <c r="W527" s="251"/>
      <c r="X527" s="36"/>
      <c r="AG527" s="34"/>
      <c r="AI527" s="34"/>
      <c r="AJ527" s="34"/>
      <c r="AK527" s="34"/>
      <c r="AL527" s="34"/>
      <c r="AN527" s="101"/>
      <c r="AO527" s="34"/>
    </row>
    <row r="528" spans="1:41" ht="14.25" customHeight="1">
      <c r="A528" s="34"/>
      <c r="B528" s="34"/>
      <c r="C528" s="34"/>
      <c r="D528" s="34"/>
      <c r="E528" s="35"/>
      <c r="F528" s="34"/>
      <c r="L528" s="34"/>
      <c r="M528" s="34"/>
      <c r="N528" s="34"/>
      <c r="O528" s="34"/>
      <c r="P528" s="34"/>
      <c r="Q528" s="34"/>
      <c r="R528" s="34"/>
      <c r="S528" s="36"/>
      <c r="T528" s="34"/>
      <c r="U528" s="251"/>
      <c r="V528" s="251"/>
      <c r="W528" s="251"/>
      <c r="X528" s="36"/>
      <c r="AG528" s="34"/>
      <c r="AI528" s="34"/>
      <c r="AJ528" s="34"/>
      <c r="AK528" s="34"/>
      <c r="AL528" s="34"/>
      <c r="AN528" s="101"/>
      <c r="AO528" s="34"/>
    </row>
    <row r="529" spans="1:41" ht="14.25" customHeight="1">
      <c r="A529" s="34"/>
      <c r="B529" s="34"/>
      <c r="C529" s="34"/>
      <c r="D529" s="34"/>
      <c r="E529" s="35"/>
      <c r="F529" s="34"/>
      <c r="L529" s="34"/>
      <c r="M529" s="34"/>
      <c r="N529" s="34"/>
      <c r="O529" s="34"/>
      <c r="P529" s="34"/>
      <c r="Q529" s="34"/>
      <c r="R529" s="34"/>
      <c r="S529" s="36"/>
      <c r="T529" s="34"/>
      <c r="U529" s="251"/>
      <c r="V529" s="251"/>
      <c r="W529" s="251"/>
      <c r="X529" s="36"/>
      <c r="AG529" s="34"/>
      <c r="AI529" s="34"/>
      <c r="AJ529" s="34"/>
      <c r="AK529" s="34"/>
      <c r="AL529" s="34"/>
      <c r="AN529" s="101"/>
      <c r="AO529" s="34"/>
    </row>
    <row r="530" spans="1:41" ht="14.25" customHeight="1">
      <c r="A530" s="34"/>
      <c r="B530" s="34"/>
      <c r="C530" s="34"/>
      <c r="D530" s="34"/>
      <c r="E530" s="35"/>
      <c r="F530" s="34"/>
      <c r="L530" s="34"/>
      <c r="M530" s="34"/>
      <c r="N530" s="34"/>
      <c r="O530" s="34"/>
      <c r="P530" s="34"/>
      <c r="Q530" s="34"/>
      <c r="R530" s="34"/>
      <c r="S530" s="36"/>
      <c r="T530" s="34"/>
      <c r="U530" s="251"/>
      <c r="V530" s="251"/>
      <c r="W530" s="251"/>
      <c r="X530" s="36"/>
      <c r="AG530" s="34"/>
      <c r="AI530" s="34"/>
      <c r="AJ530" s="34"/>
      <c r="AK530" s="34"/>
      <c r="AL530" s="34"/>
      <c r="AN530" s="101"/>
      <c r="AO530" s="34"/>
    </row>
    <row r="531" spans="1:41" ht="14.25" customHeight="1">
      <c r="A531" s="34"/>
      <c r="B531" s="34"/>
      <c r="C531" s="34"/>
      <c r="D531" s="34"/>
      <c r="E531" s="35"/>
      <c r="F531" s="34"/>
      <c r="L531" s="34"/>
      <c r="M531" s="34"/>
      <c r="N531" s="34"/>
      <c r="O531" s="34"/>
      <c r="P531" s="34"/>
      <c r="Q531" s="34"/>
      <c r="R531" s="34"/>
      <c r="S531" s="36"/>
      <c r="T531" s="34"/>
      <c r="U531" s="251"/>
      <c r="V531" s="251"/>
      <c r="W531" s="251"/>
      <c r="X531" s="36"/>
      <c r="AG531" s="34"/>
      <c r="AI531" s="34"/>
      <c r="AJ531" s="34"/>
      <c r="AK531" s="34"/>
      <c r="AL531" s="34"/>
      <c r="AN531" s="101"/>
      <c r="AO531" s="34"/>
    </row>
    <row r="532" spans="1:41" ht="14.25" customHeight="1">
      <c r="A532" s="34"/>
      <c r="B532" s="34"/>
      <c r="C532" s="34"/>
      <c r="D532" s="34"/>
      <c r="E532" s="35"/>
      <c r="F532" s="34"/>
      <c r="L532" s="34"/>
      <c r="M532" s="34"/>
      <c r="N532" s="34"/>
      <c r="O532" s="34"/>
      <c r="P532" s="34"/>
      <c r="Q532" s="34"/>
      <c r="R532" s="34"/>
      <c r="S532" s="36"/>
      <c r="T532" s="34"/>
      <c r="U532" s="251"/>
      <c r="V532" s="251"/>
      <c r="W532" s="251"/>
      <c r="X532" s="36"/>
      <c r="AG532" s="34"/>
      <c r="AI532" s="34"/>
      <c r="AJ532" s="34"/>
      <c r="AK532" s="34"/>
      <c r="AL532" s="34"/>
      <c r="AN532" s="101"/>
      <c r="AO532" s="34"/>
    </row>
    <row r="533" spans="1:41" ht="14.25" customHeight="1">
      <c r="A533" s="34"/>
      <c r="B533" s="34"/>
      <c r="C533" s="34"/>
      <c r="D533" s="34"/>
      <c r="E533" s="35"/>
      <c r="F533" s="34"/>
      <c r="L533" s="34"/>
      <c r="M533" s="34"/>
      <c r="N533" s="34"/>
      <c r="O533" s="34"/>
      <c r="P533" s="34"/>
      <c r="Q533" s="34"/>
      <c r="R533" s="34"/>
      <c r="S533" s="36"/>
      <c r="T533" s="34"/>
      <c r="U533" s="251"/>
      <c r="V533" s="251"/>
      <c r="W533" s="251"/>
      <c r="X533" s="36"/>
      <c r="AG533" s="34"/>
      <c r="AI533" s="34"/>
      <c r="AJ533" s="34"/>
      <c r="AK533" s="34"/>
      <c r="AL533" s="34"/>
      <c r="AN533" s="101"/>
      <c r="AO533" s="34"/>
    </row>
    <row r="534" spans="1:41" ht="14.25" customHeight="1">
      <c r="A534" s="34"/>
      <c r="B534" s="34"/>
      <c r="C534" s="34"/>
      <c r="D534" s="34"/>
      <c r="E534" s="35"/>
      <c r="F534" s="34"/>
      <c r="L534" s="34"/>
      <c r="M534" s="34"/>
      <c r="N534" s="34"/>
      <c r="O534" s="34"/>
      <c r="P534" s="34"/>
      <c r="Q534" s="34"/>
      <c r="R534" s="34"/>
      <c r="S534" s="36"/>
      <c r="T534" s="34"/>
      <c r="U534" s="251"/>
      <c r="V534" s="251"/>
      <c r="W534" s="251"/>
      <c r="X534" s="36"/>
      <c r="AG534" s="34"/>
      <c r="AI534" s="34"/>
      <c r="AJ534" s="34"/>
      <c r="AK534" s="34"/>
      <c r="AL534" s="34"/>
      <c r="AN534" s="101"/>
      <c r="AO534" s="34"/>
    </row>
    <row r="535" spans="1:41" ht="14.25" customHeight="1">
      <c r="A535" s="34"/>
      <c r="B535" s="34"/>
      <c r="C535" s="34"/>
      <c r="D535" s="34"/>
      <c r="E535" s="35"/>
      <c r="F535" s="34"/>
      <c r="L535" s="34"/>
      <c r="M535" s="34"/>
      <c r="N535" s="34"/>
      <c r="O535" s="34"/>
      <c r="P535" s="34"/>
      <c r="Q535" s="34"/>
      <c r="R535" s="34"/>
      <c r="S535" s="36"/>
      <c r="T535" s="34"/>
      <c r="U535" s="251"/>
      <c r="V535" s="251"/>
      <c r="W535" s="251"/>
      <c r="X535" s="36"/>
      <c r="AG535" s="34"/>
      <c r="AI535" s="34"/>
      <c r="AJ535" s="34"/>
      <c r="AK535" s="34"/>
      <c r="AL535" s="34"/>
      <c r="AN535" s="101"/>
      <c r="AO535" s="34"/>
    </row>
    <row r="536" spans="1:41" ht="14.25" customHeight="1">
      <c r="A536" s="34"/>
      <c r="B536" s="34"/>
      <c r="C536" s="34"/>
      <c r="D536" s="34"/>
      <c r="E536" s="35"/>
      <c r="F536" s="34"/>
      <c r="L536" s="34"/>
      <c r="M536" s="34"/>
      <c r="N536" s="34"/>
      <c r="O536" s="34"/>
      <c r="P536" s="34"/>
      <c r="Q536" s="34"/>
      <c r="R536" s="34"/>
      <c r="S536" s="36"/>
      <c r="T536" s="34"/>
      <c r="U536" s="251"/>
      <c r="V536" s="251"/>
      <c r="W536" s="251"/>
      <c r="X536" s="36"/>
      <c r="AG536" s="34"/>
      <c r="AI536" s="34"/>
      <c r="AJ536" s="34"/>
      <c r="AK536" s="34"/>
      <c r="AL536" s="34"/>
      <c r="AN536" s="101"/>
      <c r="AO536" s="34"/>
    </row>
    <row r="537" spans="1:41" ht="14.25" customHeight="1">
      <c r="A537" s="34"/>
      <c r="B537" s="34"/>
      <c r="C537" s="34"/>
      <c r="D537" s="34"/>
      <c r="E537" s="35"/>
      <c r="F537" s="34"/>
      <c r="L537" s="34"/>
      <c r="M537" s="34"/>
      <c r="N537" s="34"/>
      <c r="O537" s="34"/>
      <c r="P537" s="34"/>
      <c r="Q537" s="34"/>
      <c r="R537" s="34"/>
      <c r="S537" s="36"/>
      <c r="T537" s="34"/>
      <c r="U537" s="251"/>
      <c r="V537" s="251"/>
      <c r="W537" s="251"/>
      <c r="X537" s="36"/>
      <c r="AG537" s="34"/>
      <c r="AI537" s="34"/>
      <c r="AJ537" s="34"/>
      <c r="AK537" s="34"/>
      <c r="AL537" s="34"/>
      <c r="AN537" s="101"/>
      <c r="AO537" s="34"/>
    </row>
    <row r="538" spans="1:41" ht="14.25" customHeight="1">
      <c r="A538" s="34"/>
      <c r="B538" s="34"/>
      <c r="C538" s="34"/>
      <c r="D538" s="34"/>
      <c r="E538" s="35"/>
      <c r="F538" s="34"/>
      <c r="L538" s="34"/>
      <c r="M538" s="34"/>
      <c r="N538" s="34"/>
      <c r="O538" s="34"/>
      <c r="P538" s="34"/>
      <c r="Q538" s="34"/>
      <c r="R538" s="34"/>
      <c r="S538" s="36"/>
      <c r="T538" s="34"/>
      <c r="U538" s="251"/>
      <c r="V538" s="251"/>
      <c r="W538" s="251"/>
      <c r="X538" s="36"/>
      <c r="AG538" s="34"/>
      <c r="AI538" s="34"/>
      <c r="AJ538" s="34"/>
      <c r="AK538" s="34"/>
      <c r="AL538" s="34"/>
      <c r="AN538" s="101"/>
      <c r="AO538" s="34"/>
    </row>
    <row r="539" spans="1:41" ht="14.25" customHeight="1">
      <c r="A539" s="34"/>
      <c r="B539" s="34"/>
      <c r="C539" s="34"/>
      <c r="D539" s="34"/>
      <c r="E539" s="35"/>
      <c r="F539" s="34"/>
      <c r="L539" s="34"/>
      <c r="M539" s="34"/>
      <c r="N539" s="34"/>
      <c r="O539" s="34"/>
      <c r="P539" s="34"/>
      <c r="Q539" s="34"/>
      <c r="R539" s="34"/>
      <c r="S539" s="36"/>
      <c r="T539" s="34"/>
      <c r="U539" s="251"/>
      <c r="V539" s="251"/>
      <c r="W539" s="251"/>
      <c r="X539" s="36"/>
      <c r="AG539" s="34"/>
      <c r="AI539" s="34"/>
      <c r="AJ539" s="34"/>
      <c r="AK539" s="34"/>
      <c r="AL539" s="34"/>
      <c r="AN539" s="101"/>
      <c r="AO539" s="34"/>
    </row>
    <row r="540" spans="1:41" ht="14.25" customHeight="1">
      <c r="A540" s="34"/>
      <c r="B540" s="34"/>
      <c r="C540" s="34"/>
      <c r="D540" s="34"/>
      <c r="E540" s="35"/>
      <c r="F540" s="34"/>
      <c r="L540" s="34"/>
      <c r="M540" s="34"/>
      <c r="N540" s="34"/>
      <c r="O540" s="34"/>
      <c r="P540" s="34"/>
      <c r="Q540" s="34"/>
      <c r="R540" s="34"/>
      <c r="S540" s="36"/>
      <c r="T540" s="34"/>
      <c r="U540" s="251"/>
      <c r="V540" s="251"/>
      <c r="W540" s="251"/>
      <c r="X540" s="36"/>
      <c r="AG540" s="34"/>
      <c r="AI540" s="34"/>
      <c r="AJ540" s="34"/>
      <c r="AK540" s="34"/>
      <c r="AL540" s="34"/>
      <c r="AN540" s="101"/>
      <c r="AO540" s="34"/>
    </row>
    <row r="541" spans="1:41" ht="14.25" customHeight="1">
      <c r="A541" s="34"/>
      <c r="B541" s="34"/>
      <c r="C541" s="34"/>
      <c r="D541" s="34"/>
      <c r="E541" s="35"/>
      <c r="F541" s="34"/>
      <c r="L541" s="34"/>
      <c r="M541" s="34"/>
      <c r="N541" s="34"/>
      <c r="O541" s="34"/>
      <c r="P541" s="34"/>
      <c r="Q541" s="34"/>
      <c r="R541" s="34"/>
      <c r="S541" s="36"/>
      <c r="T541" s="34"/>
      <c r="U541" s="251"/>
      <c r="V541" s="251"/>
      <c r="W541" s="251"/>
      <c r="X541" s="36"/>
      <c r="AG541" s="34"/>
      <c r="AI541" s="34"/>
      <c r="AJ541" s="34"/>
      <c r="AK541" s="34"/>
      <c r="AL541" s="34"/>
      <c r="AN541" s="101"/>
      <c r="AO541" s="34"/>
    </row>
    <row r="542" spans="1:41" ht="14.25" customHeight="1">
      <c r="A542" s="34"/>
      <c r="B542" s="34"/>
      <c r="C542" s="34"/>
      <c r="D542" s="34"/>
      <c r="E542" s="35"/>
      <c r="F542" s="34"/>
      <c r="L542" s="34"/>
      <c r="M542" s="34"/>
      <c r="N542" s="34"/>
      <c r="O542" s="34"/>
      <c r="P542" s="34"/>
      <c r="Q542" s="34"/>
      <c r="R542" s="34"/>
      <c r="S542" s="36"/>
      <c r="T542" s="34"/>
      <c r="U542" s="251"/>
      <c r="V542" s="251"/>
      <c r="W542" s="251"/>
      <c r="X542" s="36"/>
      <c r="AG542" s="34"/>
      <c r="AI542" s="34"/>
      <c r="AJ542" s="34"/>
      <c r="AK542" s="34"/>
      <c r="AL542" s="34"/>
      <c r="AN542" s="101"/>
      <c r="AO542" s="34"/>
    </row>
    <row r="543" spans="1:41" ht="14.25" customHeight="1">
      <c r="A543" s="34"/>
      <c r="B543" s="34"/>
      <c r="C543" s="34"/>
      <c r="D543" s="34"/>
      <c r="E543" s="35"/>
      <c r="F543" s="34"/>
      <c r="L543" s="34"/>
      <c r="M543" s="34"/>
      <c r="N543" s="34"/>
      <c r="O543" s="34"/>
      <c r="P543" s="34"/>
      <c r="Q543" s="34"/>
      <c r="R543" s="34"/>
      <c r="S543" s="36"/>
      <c r="T543" s="34"/>
      <c r="U543" s="251"/>
      <c r="V543" s="251"/>
      <c r="W543" s="251"/>
      <c r="X543" s="36"/>
      <c r="AG543" s="34"/>
      <c r="AI543" s="34"/>
      <c r="AJ543" s="34"/>
      <c r="AK543" s="34"/>
      <c r="AL543" s="34"/>
      <c r="AN543" s="101"/>
      <c r="AO543" s="34"/>
    </row>
    <row r="544" spans="1:41" ht="14.25" customHeight="1">
      <c r="A544" s="34"/>
      <c r="B544" s="34"/>
      <c r="C544" s="34"/>
      <c r="D544" s="34"/>
      <c r="E544" s="35"/>
      <c r="F544" s="34"/>
      <c r="L544" s="34"/>
      <c r="M544" s="34"/>
      <c r="N544" s="34"/>
      <c r="O544" s="34"/>
      <c r="P544" s="34"/>
      <c r="Q544" s="34"/>
      <c r="R544" s="34"/>
      <c r="S544" s="36"/>
      <c r="T544" s="34"/>
      <c r="U544" s="251"/>
      <c r="V544" s="251"/>
      <c r="W544" s="251"/>
      <c r="X544" s="36"/>
      <c r="AG544" s="34"/>
      <c r="AI544" s="34"/>
      <c r="AJ544" s="34"/>
      <c r="AK544" s="34"/>
      <c r="AL544" s="34"/>
      <c r="AN544" s="101"/>
      <c r="AO544" s="34"/>
    </row>
    <row r="545" spans="1:41" ht="14.25" customHeight="1">
      <c r="A545" s="34"/>
      <c r="B545" s="34"/>
      <c r="C545" s="34"/>
      <c r="D545" s="34"/>
      <c r="E545" s="35"/>
      <c r="F545" s="34"/>
      <c r="L545" s="34"/>
      <c r="M545" s="34"/>
      <c r="N545" s="34"/>
      <c r="O545" s="34"/>
      <c r="P545" s="34"/>
      <c r="Q545" s="34"/>
      <c r="R545" s="34"/>
      <c r="S545" s="36"/>
      <c r="T545" s="34"/>
      <c r="U545" s="251"/>
      <c r="V545" s="251"/>
      <c r="W545" s="251"/>
      <c r="X545" s="36"/>
      <c r="AG545" s="34"/>
      <c r="AI545" s="34"/>
      <c r="AJ545" s="34"/>
      <c r="AK545" s="34"/>
      <c r="AL545" s="34"/>
      <c r="AN545" s="101"/>
      <c r="AO545" s="34"/>
    </row>
    <row r="546" spans="1:41" ht="14.25" customHeight="1">
      <c r="A546" s="34"/>
      <c r="B546" s="34"/>
      <c r="C546" s="34"/>
      <c r="D546" s="34"/>
      <c r="E546" s="35"/>
      <c r="F546" s="34"/>
      <c r="L546" s="34"/>
      <c r="M546" s="34"/>
      <c r="N546" s="34"/>
      <c r="O546" s="34"/>
      <c r="P546" s="34"/>
      <c r="Q546" s="34"/>
      <c r="R546" s="34"/>
      <c r="S546" s="36"/>
      <c r="T546" s="34"/>
      <c r="U546" s="251"/>
      <c r="V546" s="251"/>
      <c r="W546" s="251"/>
      <c r="X546" s="36"/>
      <c r="AG546" s="34"/>
      <c r="AI546" s="34"/>
      <c r="AJ546" s="34"/>
      <c r="AK546" s="34"/>
      <c r="AL546" s="34"/>
      <c r="AN546" s="101"/>
      <c r="AO546" s="34"/>
    </row>
    <row r="547" spans="1:41" ht="14.25" customHeight="1">
      <c r="A547" s="34"/>
      <c r="B547" s="34"/>
      <c r="C547" s="34"/>
      <c r="D547" s="34"/>
      <c r="E547" s="35"/>
      <c r="F547" s="34"/>
      <c r="L547" s="34"/>
      <c r="M547" s="34"/>
      <c r="N547" s="34"/>
      <c r="O547" s="34"/>
      <c r="P547" s="34"/>
      <c r="Q547" s="34"/>
      <c r="R547" s="34"/>
      <c r="S547" s="36"/>
      <c r="T547" s="34"/>
      <c r="U547" s="251"/>
      <c r="V547" s="251"/>
      <c r="W547" s="251"/>
      <c r="X547" s="36"/>
      <c r="AG547" s="34"/>
      <c r="AI547" s="34"/>
      <c r="AJ547" s="34"/>
      <c r="AK547" s="34"/>
      <c r="AL547" s="34"/>
      <c r="AN547" s="101"/>
      <c r="AO547" s="34"/>
    </row>
    <row r="548" spans="1:41" ht="14.25" customHeight="1">
      <c r="A548" s="34"/>
      <c r="B548" s="34"/>
      <c r="C548" s="34"/>
      <c r="D548" s="34"/>
      <c r="E548" s="35"/>
      <c r="F548" s="34"/>
      <c r="L548" s="34"/>
      <c r="M548" s="34"/>
      <c r="N548" s="34"/>
      <c r="O548" s="34"/>
      <c r="P548" s="34"/>
      <c r="Q548" s="34"/>
      <c r="R548" s="34"/>
      <c r="S548" s="36"/>
      <c r="T548" s="34"/>
      <c r="U548" s="251"/>
      <c r="V548" s="251"/>
      <c r="W548" s="251"/>
      <c r="X548" s="36"/>
      <c r="AG548" s="34"/>
      <c r="AI548" s="34"/>
      <c r="AJ548" s="34"/>
      <c r="AK548" s="34"/>
      <c r="AL548" s="34"/>
      <c r="AN548" s="101"/>
      <c r="AO548" s="34"/>
    </row>
    <row r="549" spans="1:41" ht="14.25" customHeight="1">
      <c r="A549" s="34"/>
      <c r="B549" s="34"/>
      <c r="C549" s="34"/>
      <c r="D549" s="34"/>
      <c r="E549" s="35"/>
      <c r="F549" s="34"/>
      <c r="L549" s="34"/>
      <c r="M549" s="34"/>
      <c r="N549" s="34"/>
      <c r="O549" s="34"/>
      <c r="P549" s="34"/>
      <c r="Q549" s="34"/>
      <c r="R549" s="34"/>
      <c r="S549" s="36"/>
      <c r="T549" s="34"/>
      <c r="U549" s="251"/>
      <c r="V549" s="251"/>
      <c r="W549" s="251"/>
      <c r="X549" s="36"/>
      <c r="AG549" s="34"/>
      <c r="AI549" s="34"/>
      <c r="AJ549" s="34"/>
      <c r="AK549" s="34"/>
      <c r="AL549" s="34"/>
      <c r="AN549" s="101"/>
      <c r="AO549" s="34"/>
    </row>
    <row r="550" spans="1:41" ht="14.25" customHeight="1">
      <c r="A550" s="34"/>
      <c r="B550" s="34"/>
      <c r="C550" s="34"/>
      <c r="D550" s="34"/>
      <c r="E550" s="35"/>
      <c r="F550" s="34"/>
      <c r="L550" s="34"/>
      <c r="M550" s="34"/>
      <c r="N550" s="34"/>
      <c r="O550" s="34"/>
      <c r="P550" s="34"/>
      <c r="Q550" s="34"/>
      <c r="R550" s="34"/>
      <c r="S550" s="36"/>
      <c r="T550" s="34"/>
      <c r="U550" s="251"/>
      <c r="V550" s="251"/>
      <c r="W550" s="251"/>
      <c r="X550" s="36"/>
      <c r="AG550" s="34"/>
      <c r="AI550" s="34"/>
      <c r="AJ550" s="34"/>
      <c r="AK550" s="34"/>
      <c r="AL550" s="34"/>
      <c r="AN550" s="101"/>
      <c r="AO550" s="34"/>
    </row>
    <row r="551" spans="1:41" ht="14.25" customHeight="1">
      <c r="A551" s="34"/>
      <c r="B551" s="34"/>
      <c r="C551" s="34"/>
      <c r="D551" s="34"/>
      <c r="E551" s="35"/>
      <c r="F551" s="34"/>
      <c r="L551" s="34"/>
      <c r="M551" s="34"/>
      <c r="N551" s="34"/>
      <c r="O551" s="34"/>
      <c r="P551" s="34"/>
      <c r="Q551" s="34"/>
      <c r="R551" s="34"/>
      <c r="S551" s="36"/>
      <c r="T551" s="34"/>
      <c r="U551" s="251"/>
      <c r="V551" s="251"/>
      <c r="W551" s="251"/>
      <c r="X551" s="36"/>
      <c r="AG551" s="34"/>
      <c r="AI551" s="34"/>
      <c r="AJ551" s="34"/>
      <c r="AK551" s="34"/>
      <c r="AL551" s="34"/>
      <c r="AN551" s="101"/>
      <c r="AO551" s="34"/>
    </row>
    <row r="552" spans="1:41" ht="14.25" customHeight="1">
      <c r="A552" s="34"/>
      <c r="B552" s="34"/>
      <c r="C552" s="34"/>
      <c r="D552" s="34"/>
      <c r="E552" s="35"/>
      <c r="F552" s="34"/>
      <c r="L552" s="34"/>
      <c r="M552" s="34"/>
      <c r="N552" s="34"/>
      <c r="O552" s="34"/>
      <c r="P552" s="34"/>
      <c r="Q552" s="34"/>
      <c r="R552" s="34"/>
      <c r="S552" s="36"/>
      <c r="T552" s="34"/>
      <c r="U552" s="251"/>
      <c r="V552" s="251"/>
      <c r="W552" s="251"/>
      <c r="X552" s="36"/>
      <c r="AG552" s="34"/>
      <c r="AI552" s="34"/>
      <c r="AJ552" s="34"/>
      <c r="AK552" s="34"/>
      <c r="AL552" s="34"/>
      <c r="AN552" s="101"/>
      <c r="AO552" s="34"/>
    </row>
    <row r="553" spans="1:41" ht="14.25" customHeight="1">
      <c r="A553" s="34"/>
      <c r="B553" s="34"/>
      <c r="C553" s="34"/>
      <c r="D553" s="34"/>
      <c r="E553" s="35"/>
      <c r="F553" s="34"/>
      <c r="L553" s="34"/>
      <c r="M553" s="34"/>
      <c r="N553" s="34"/>
      <c r="O553" s="34"/>
      <c r="P553" s="34"/>
      <c r="Q553" s="34"/>
      <c r="R553" s="34"/>
      <c r="S553" s="36"/>
      <c r="T553" s="34"/>
      <c r="U553" s="251"/>
      <c r="V553" s="251"/>
      <c r="W553" s="251"/>
      <c r="X553" s="36"/>
      <c r="AG553" s="34"/>
      <c r="AI553" s="34"/>
      <c r="AJ553" s="34"/>
      <c r="AK553" s="34"/>
      <c r="AL553" s="34"/>
      <c r="AN553" s="101"/>
      <c r="AO553" s="34"/>
    </row>
    <row r="554" spans="1:41" ht="14.25" customHeight="1">
      <c r="A554" s="34"/>
      <c r="B554" s="34"/>
      <c r="C554" s="34"/>
      <c r="D554" s="34"/>
      <c r="E554" s="35"/>
      <c r="F554" s="34"/>
      <c r="L554" s="34"/>
      <c r="M554" s="34"/>
      <c r="N554" s="34"/>
      <c r="O554" s="34"/>
      <c r="P554" s="34"/>
      <c r="Q554" s="34"/>
      <c r="R554" s="34"/>
      <c r="S554" s="36"/>
      <c r="T554" s="34"/>
      <c r="U554" s="251"/>
      <c r="V554" s="251"/>
      <c r="W554" s="251"/>
      <c r="X554" s="36"/>
      <c r="AG554" s="34"/>
      <c r="AI554" s="34"/>
      <c r="AJ554" s="34"/>
      <c r="AK554" s="34"/>
      <c r="AL554" s="34"/>
      <c r="AN554" s="101"/>
      <c r="AO554" s="34"/>
    </row>
    <row r="555" spans="1:41" ht="14.25" customHeight="1">
      <c r="A555" s="34"/>
      <c r="B555" s="34"/>
      <c r="C555" s="34"/>
      <c r="D555" s="34"/>
      <c r="E555" s="35"/>
      <c r="F555" s="34"/>
      <c r="L555" s="34"/>
      <c r="M555" s="34"/>
      <c r="N555" s="34"/>
      <c r="O555" s="34"/>
      <c r="P555" s="34"/>
      <c r="Q555" s="34"/>
      <c r="R555" s="34"/>
      <c r="S555" s="36"/>
      <c r="T555" s="34"/>
      <c r="U555" s="251"/>
      <c r="V555" s="251"/>
      <c r="W555" s="251"/>
      <c r="X555" s="36"/>
      <c r="AG555" s="34"/>
      <c r="AI555" s="34"/>
      <c r="AJ555" s="34"/>
      <c r="AK555" s="34"/>
      <c r="AL555" s="34"/>
      <c r="AN555" s="101"/>
      <c r="AO555" s="34"/>
    </row>
    <row r="556" spans="1:41" ht="14.25" customHeight="1">
      <c r="A556" s="34"/>
      <c r="B556" s="34"/>
      <c r="C556" s="34"/>
      <c r="D556" s="34"/>
      <c r="E556" s="35"/>
      <c r="F556" s="34"/>
      <c r="L556" s="34"/>
      <c r="M556" s="34"/>
      <c r="N556" s="34"/>
      <c r="O556" s="34"/>
      <c r="P556" s="34"/>
      <c r="Q556" s="34"/>
      <c r="R556" s="34"/>
      <c r="S556" s="36"/>
      <c r="T556" s="34"/>
      <c r="U556" s="251"/>
      <c r="V556" s="251"/>
      <c r="W556" s="251"/>
      <c r="X556" s="36"/>
      <c r="AG556" s="34"/>
      <c r="AI556" s="34"/>
      <c r="AJ556" s="34"/>
      <c r="AK556" s="34"/>
      <c r="AL556" s="34"/>
      <c r="AN556" s="101"/>
      <c r="AO556" s="34"/>
    </row>
    <row r="557" spans="1:41" ht="14.25" customHeight="1">
      <c r="A557" s="34"/>
      <c r="B557" s="34"/>
      <c r="C557" s="34"/>
      <c r="D557" s="34"/>
      <c r="E557" s="35"/>
      <c r="F557" s="34"/>
      <c r="L557" s="34"/>
      <c r="M557" s="34"/>
      <c r="N557" s="34"/>
      <c r="O557" s="34"/>
      <c r="P557" s="34"/>
      <c r="Q557" s="34"/>
      <c r="R557" s="34"/>
      <c r="S557" s="36"/>
      <c r="T557" s="34"/>
      <c r="U557" s="251"/>
      <c r="V557" s="251"/>
      <c r="W557" s="251"/>
      <c r="X557" s="36"/>
      <c r="AG557" s="34"/>
      <c r="AI557" s="34"/>
      <c r="AJ557" s="34"/>
      <c r="AK557" s="34"/>
      <c r="AL557" s="34"/>
      <c r="AN557" s="101"/>
      <c r="AO557" s="34"/>
    </row>
    <row r="558" spans="1:41" ht="14.25" customHeight="1">
      <c r="A558" s="34"/>
      <c r="B558" s="34"/>
      <c r="C558" s="34"/>
      <c r="D558" s="34"/>
      <c r="E558" s="35"/>
      <c r="F558" s="34"/>
      <c r="L558" s="34"/>
      <c r="M558" s="34"/>
      <c r="N558" s="34"/>
      <c r="O558" s="34"/>
      <c r="P558" s="34"/>
      <c r="Q558" s="34"/>
      <c r="R558" s="34"/>
      <c r="S558" s="36"/>
      <c r="T558" s="34"/>
      <c r="U558" s="251"/>
      <c r="V558" s="251"/>
      <c r="W558" s="251"/>
      <c r="X558" s="36"/>
      <c r="AG558" s="34"/>
      <c r="AI558" s="34"/>
      <c r="AJ558" s="34"/>
      <c r="AK558" s="34"/>
      <c r="AL558" s="34"/>
      <c r="AN558" s="101"/>
      <c r="AO558" s="34"/>
    </row>
    <row r="559" spans="1:41" ht="14.25" customHeight="1">
      <c r="A559" s="34"/>
      <c r="B559" s="34"/>
      <c r="C559" s="34"/>
      <c r="D559" s="34"/>
      <c r="E559" s="35"/>
      <c r="F559" s="34"/>
      <c r="L559" s="34"/>
      <c r="M559" s="34"/>
      <c r="N559" s="34"/>
      <c r="O559" s="34"/>
      <c r="P559" s="34"/>
      <c r="Q559" s="34"/>
      <c r="R559" s="34"/>
      <c r="S559" s="36"/>
      <c r="T559" s="34"/>
      <c r="U559" s="251"/>
      <c r="V559" s="251"/>
      <c r="W559" s="251"/>
      <c r="X559" s="36"/>
      <c r="AG559" s="34"/>
      <c r="AI559" s="34"/>
      <c r="AJ559" s="34"/>
      <c r="AK559" s="34"/>
      <c r="AL559" s="34"/>
      <c r="AN559" s="101"/>
      <c r="AO559" s="34"/>
    </row>
    <row r="560" spans="1:41" ht="14.25" customHeight="1">
      <c r="A560" s="34"/>
      <c r="B560" s="34"/>
      <c r="C560" s="34"/>
      <c r="D560" s="34"/>
      <c r="E560" s="35"/>
      <c r="F560" s="34"/>
      <c r="L560" s="34"/>
      <c r="M560" s="34"/>
      <c r="N560" s="34"/>
      <c r="O560" s="34"/>
      <c r="P560" s="34"/>
      <c r="Q560" s="34"/>
      <c r="R560" s="34"/>
      <c r="S560" s="36"/>
      <c r="T560" s="34"/>
      <c r="U560" s="251"/>
      <c r="V560" s="251"/>
      <c r="W560" s="251"/>
      <c r="X560" s="36"/>
      <c r="AG560" s="34"/>
      <c r="AI560" s="34"/>
      <c r="AJ560" s="34"/>
      <c r="AK560" s="34"/>
      <c r="AL560" s="34"/>
      <c r="AN560" s="101"/>
      <c r="AO560" s="34"/>
    </row>
    <row r="561" spans="1:41" ht="14.25" customHeight="1">
      <c r="A561" s="34"/>
      <c r="B561" s="34"/>
      <c r="C561" s="34"/>
      <c r="D561" s="34"/>
      <c r="E561" s="35"/>
      <c r="F561" s="34"/>
      <c r="L561" s="34"/>
      <c r="M561" s="34"/>
      <c r="N561" s="34"/>
      <c r="O561" s="34"/>
      <c r="P561" s="34"/>
      <c r="Q561" s="34"/>
      <c r="R561" s="34"/>
      <c r="S561" s="36"/>
      <c r="T561" s="34"/>
      <c r="U561" s="251"/>
      <c r="V561" s="251"/>
      <c r="W561" s="251"/>
      <c r="X561" s="36"/>
      <c r="AG561" s="34"/>
      <c r="AI561" s="34"/>
      <c r="AJ561" s="34"/>
      <c r="AK561" s="34"/>
      <c r="AL561" s="34"/>
      <c r="AN561" s="101"/>
      <c r="AO561" s="34"/>
    </row>
    <row r="562" spans="1:41" ht="14.25" customHeight="1">
      <c r="A562" s="34"/>
      <c r="B562" s="34"/>
      <c r="C562" s="34"/>
      <c r="D562" s="34"/>
      <c r="E562" s="35"/>
      <c r="F562" s="34"/>
      <c r="L562" s="34"/>
      <c r="M562" s="34"/>
      <c r="N562" s="34"/>
      <c r="O562" s="34"/>
      <c r="P562" s="34"/>
      <c r="Q562" s="34"/>
      <c r="R562" s="34"/>
      <c r="S562" s="36"/>
      <c r="T562" s="34"/>
      <c r="U562" s="251"/>
      <c r="V562" s="251"/>
      <c r="W562" s="251"/>
      <c r="X562" s="36"/>
      <c r="AG562" s="34"/>
      <c r="AI562" s="34"/>
      <c r="AJ562" s="34"/>
      <c r="AK562" s="34"/>
      <c r="AL562" s="34"/>
      <c r="AN562" s="101"/>
      <c r="AO562" s="34"/>
    </row>
    <row r="563" spans="1:41" ht="14.25" customHeight="1">
      <c r="A563" s="34"/>
      <c r="B563" s="34"/>
      <c r="C563" s="34"/>
      <c r="D563" s="34"/>
      <c r="E563" s="35"/>
      <c r="F563" s="34"/>
      <c r="L563" s="34"/>
      <c r="M563" s="34"/>
      <c r="N563" s="34"/>
      <c r="O563" s="34"/>
      <c r="P563" s="34"/>
      <c r="Q563" s="34"/>
      <c r="R563" s="34"/>
      <c r="S563" s="36"/>
      <c r="T563" s="34"/>
      <c r="U563" s="251"/>
      <c r="V563" s="251"/>
      <c r="W563" s="251"/>
      <c r="X563" s="36"/>
      <c r="AG563" s="34"/>
      <c r="AI563" s="34"/>
      <c r="AJ563" s="34"/>
      <c r="AK563" s="34"/>
      <c r="AL563" s="34"/>
      <c r="AN563" s="101"/>
      <c r="AO563" s="34"/>
    </row>
    <row r="564" spans="1:41" ht="14.25" customHeight="1">
      <c r="A564" s="34"/>
      <c r="B564" s="34"/>
      <c r="C564" s="34"/>
      <c r="D564" s="34"/>
      <c r="E564" s="35"/>
      <c r="F564" s="34"/>
      <c r="L564" s="34"/>
      <c r="M564" s="34"/>
      <c r="N564" s="34"/>
      <c r="O564" s="34"/>
      <c r="P564" s="34"/>
      <c r="Q564" s="34"/>
      <c r="R564" s="34"/>
      <c r="S564" s="36"/>
      <c r="T564" s="34"/>
      <c r="U564" s="251"/>
      <c r="V564" s="251"/>
      <c r="W564" s="251"/>
      <c r="X564" s="36"/>
      <c r="AG564" s="34"/>
      <c r="AI564" s="34"/>
      <c r="AJ564" s="34"/>
      <c r="AK564" s="34"/>
      <c r="AL564" s="34"/>
      <c r="AN564" s="101"/>
      <c r="AO564" s="34"/>
    </row>
    <row r="565" spans="1:41" ht="14.25" customHeight="1">
      <c r="A565" s="34"/>
      <c r="B565" s="34"/>
      <c r="C565" s="34"/>
      <c r="D565" s="34"/>
      <c r="E565" s="35"/>
      <c r="F565" s="34"/>
      <c r="L565" s="34"/>
      <c r="M565" s="34"/>
      <c r="N565" s="34"/>
      <c r="O565" s="34"/>
      <c r="P565" s="34"/>
      <c r="Q565" s="34"/>
      <c r="R565" s="34"/>
      <c r="S565" s="36"/>
      <c r="T565" s="34"/>
      <c r="U565" s="251"/>
      <c r="V565" s="251"/>
      <c r="W565" s="251"/>
      <c r="X565" s="36"/>
      <c r="AG565" s="34"/>
      <c r="AI565" s="34"/>
      <c r="AJ565" s="34"/>
      <c r="AK565" s="34"/>
      <c r="AL565" s="34"/>
      <c r="AN565" s="101"/>
      <c r="AO565" s="34"/>
    </row>
    <row r="566" spans="1:41" ht="14.25" customHeight="1">
      <c r="A566" s="34"/>
      <c r="B566" s="34"/>
      <c r="C566" s="34"/>
      <c r="D566" s="34"/>
      <c r="E566" s="35"/>
      <c r="F566" s="34"/>
      <c r="L566" s="34"/>
      <c r="M566" s="34"/>
      <c r="N566" s="34"/>
      <c r="O566" s="34"/>
      <c r="P566" s="34"/>
      <c r="Q566" s="34"/>
      <c r="R566" s="34"/>
      <c r="S566" s="36"/>
      <c r="T566" s="34"/>
      <c r="U566" s="251"/>
      <c r="V566" s="251"/>
      <c r="W566" s="251"/>
      <c r="X566" s="36"/>
      <c r="AG566" s="34"/>
      <c r="AI566" s="34"/>
      <c r="AJ566" s="34"/>
      <c r="AK566" s="34"/>
      <c r="AL566" s="34"/>
      <c r="AN566" s="101"/>
      <c r="AO566" s="34"/>
    </row>
    <row r="567" spans="1:41" ht="14.25" customHeight="1">
      <c r="A567" s="34"/>
      <c r="B567" s="34"/>
      <c r="C567" s="34"/>
      <c r="D567" s="34"/>
      <c r="E567" s="35"/>
      <c r="F567" s="34"/>
      <c r="L567" s="34"/>
      <c r="M567" s="34"/>
      <c r="N567" s="34"/>
      <c r="O567" s="34"/>
      <c r="P567" s="34"/>
      <c r="Q567" s="34"/>
      <c r="R567" s="34"/>
      <c r="S567" s="36"/>
      <c r="T567" s="34"/>
      <c r="U567" s="251"/>
      <c r="V567" s="251"/>
      <c r="W567" s="251"/>
      <c r="X567" s="36"/>
      <c r="AG567" s="34"/>
      <c r="AI567" s="34"/>
      <c r="AJ567" s="34"/>
      <c r="AK567" s="34"/>
      <c r="AL567" s="34"/>
      <c r="AN567" s="101"/>
      <c r="AO567" s="34"/>
    </row>
    <row r="568" spans="1:41" ht="14.25" customHeight="1">
      <c r="A568" s="34"/>
      <c r="B568" s="34"/>
      <c r="C568" s="34"/>
      <c r="D568" s="34"/>
      <c r="E568" s="35"/>
      <c r="F568" s="34"/>
      <c r="L568" s="34"/>
      <c r="M568" s="34"/>
      <c r="N568" s="34"/>
      <c r="O568" s="34"/>
      <c r="P568" s="34"/>
      <c r="Q568" s="34"/>
      <c r="R568" s="34"/>
      <c r="S568" s="36"/>
      <c r="T568" s="34"/>
      <c r="U568" s="251"/>
      <c r="V568" s="251"/>
      <c r="W568" s="251"/>
      <c r="X568" s="36"/>
      <c r="AG568" s="34"/>
      <c r="AI568" s="34"/>
      <c r="AJ568" s="34"/>
      <c r="AK568" s="34"/>
      <c r="AL568" s="34"/>
      <c r="AN568" s="101"/>
      <c r="AO568" s="34"/>
    </row>
    <row r="569" spans="1:41" ht="14.25" customHeight="1">
      <c r="A569" s="34"/>
      <c r="B569" s="34"/>
      <c r="C569" s="34"/>
      <c r="D569" s="34"/>
      <c r="E569" s="35"/>
      <c r="F569" s="34"/>
      <c r="L569" s="34"/>
      <c r="M569" s="34"/>
      <c r="N569" s="34"/>
      <c r="O569" s="34"/>
      <c r="P569" s="34"/>
      <c r="Q569" s="34"/>
      <c r="R569" s="34"/>
      <c r="S569" s="36"/>
      <c r="T569" s="34"/>
      <c r="U569" s="251"/>
      <c r="V569" s="251"/>
      <c r="W569" s="251"/>
      <c r="X569" s="36"/>
      <c r="AG569" s="34"/>
      <c r="AI569" s="34"/>
      <c r="AJ569" s="34"/>
      <c r="AK569" s="34"/>
      <c r="AL569" s="34"/>
      <c r="AN569" s="101"/>
      <c r="AO569" s="34"/>
    </row>
    <row r="570" spans="1:41" ht="14.25" customHeight="1">
      <c r="A570" s="34"/>
      <c r="B570" s="34"/>
      <c r="C570" s="34"/>
      <c r="D570" s="34"/>
      <c r="E570" s="35"/>
      <c r="F570" s="34"/>
      <c r="L570" s="34"/>
      <c r="M570" s="34"/>
      <c r="N570" s="34"/>
      <c r="O570" s="34"/>
      <c r="P570" s="34"/>
      <c r="Q570" s="34"/>
      <c r="R570" s="34"/>
      <c r="S570" s="36"/>
      <c r="T570" s="34"/>
      <c r="U570" s="251"/>
      <c r="V570" s="251"/>
      <c r="W570" s="251"/>
      <c r="X570" s="36"/>
      <c r="AG570" s="34"/>
      <c r="AI570" s="34"/>
      <c r="AJ570" s="34"/>
      <c r="AK570" s="34"/>
      <c r="AL570" s="34"/>
      <c r="AN570" s="101"/>
      <c r="AO570" s="34"/>
    </row>
    <row r="571" spans="1:41" ht="14.25" customHeight="1">
      <c r="A571" s="34"/>
      <c r="B571" s="34"/>
      <c r="C571" s="34"/>
      <c r="D571" s="34"/>
      <c r="E571" s="35"/>
      <c r="F571" s="34"/>
      <c r="L571" s="34"/>
      <c r="M571" s="34"/>
      <c r="N571" s="34"/>
      <c r="O571" s="34"/>
      <c r="P571" s="34"/>
      <c r="Q571" s="34"/>
      <c r="R571" s="34"/>
      <c r="S571" s="36"/>
      <c r="T571" s="34"/>
      <c r="U571" s="251"/>
      <c r="V571" s="251"/>
      <c r="W571" s="251"/>
      <c r="X571" s="36"/>
      <c r="AG571" s="34"/>
      <c r="AI571" s="34"/>
      <c r="AJ571" s="34"/>
      <c r="AK571" s="34"/>
      <c r="AL571" s="34"/>
      <c r="AN571" s="101"/>
      <c r="AO571" s="34"/>
    </row>
    <row r="572" spans="1:41" ht="14.25" customHeight="1">
      <c r="A572" s="34"/>
      <c r="B572" s="34"/>
      <c r="C572" s="34"/>
      <c r="D572" s="34"/>
      <c r="E572" s="35"/>
      <c r="F572" s="34"/>
      <c r="L572" s="34"/>
      <c r="M572" s="34"/>
      <c r="N572" s="34"/>
      <c r="O572" s="34"/>
      <c r="P572" s="34"/>
      <c r="Q572" s="34"/>
      <c r="R572" s="34"/>
      <c r="S572" s="36"/>
      <c r="T572" s="34"/>
      <c r="U572" s="251"/>
      <c r="V572" s="251"/>
      <c r="W572" s="251"/>
      <c r="X572" s="36"/>
      <c r="AG572" s="34"/>
      <c r="AI572" s="34"/>
      <c r="AJ572" s="34"/>
      <c r="AK572" s="34"/>
      <c r="AL572" s="34"/>
      <c r="AN572" s="101"/>
      <c r="AO572" s="34"/>
    </row>
    <row r="573" spans="1:41" ht="14.25" customHeight="1">
      <c r="A573" s="34"/>
      <c r="B573" s="34"/>
      <c r="C573" s="34"/>
      <c r="D573" s="34"/>
      <c r="E573" s="35"/>
      <c r="F573" s="34"/>
      <c r="L573" s="34"/>
      <c r="M573" s="34"/>
      <c r="N573" s="34"/>
      <c r="O573" s="34"/>
      <c r="P573" s="34"/>
      <c r="Q573" s="34"/>
      <c r="R573" s="34"/>
      <c r="S573" s="36"/>
      <c r="T573" s="34"/>
      <c r="U573" s="251"/>
      <c r="V573" s="251"/>
      <c r="W573" s="251"/>
      <c r="X573" s="36"/>
      <c r="AG573" s="34"/>
      <c r="AI573" s="34"/>
      <c r="AJ573" s="34"/>
      <c r="AK573" s="34"/>
      <c r="AL573" s="34"/>
      <c r="AN573" s="101"/>
      <c r="AO573" s="34"/>
    </row>
    <row r="574" spans="1:41" ht="14.25" customHeight="1">
      <c r="A574" s="34"/>
      <c r="B574" s="34"/>
      <c r="C574" s="34"/>
      <c r="D574" s="34"/>
      <c r="E574" s="35"/>
      <c r="F574" s="34"/>
      <c r="L574" s="34"/>
      <c r="M574" s="34"/>
      <c r="N574" s="34"/>
      <c r="O574" s="34"/>
      <c r="P574" s="34"/>
      <c r="Q574" s="34"/>
      <c r="R574" s="34"/>
      <c r="S574" s="36"/>
      <c r="T574" s="34"/>
      <c r="U574" s="251"/>
      <c r="V574" s="251"/>
      <c r="W574" s="251"/>
      <c r="X574" s="36"/>
      <c r="AG574" s="34"/>
      <c r="AI574" s="34"/>
      <c r="AJ574" s="34"/>
      <c r="AK574" s="34"/>
      <c r="AL574" s="34"/>
      <c r="AN574" s="101"/>
      <c r="AO574" s="34"/>
    </row>
    <row r="575" spans="1:41" ht="14.25" customHeight="1">
      <c r="A575" s="34"/>
      <c r="B575" s="34"/>
      <c r="C575" s="34"/>
      <c r="D575" s="34"/>
      <c r="E575" s="35"/>
      <c r="F575" s="34"/>
      <c r="L575" s="34"/>
      <c r="M575" s="34"/>
      <c r="N575" s="34"/>
      <c r="O575" s="34"/>
      <c r="P575" s="34"/>
      <c r="Q575" s="34"/>
      <c r="R575" s="34"/>
      <c r="S575" s="36"/>
      <c r="T575" s="34"/>
      <c r="U575" s="251"/>
      <c r="V575" s="251"/>
      <c r="W575" s="251"/>
      <c r="X575" s="36"/>
      <c r="AG575" s="34"/>
      <c r="AI575" s="34"/>
      <c r="AJ575" s="34"/>
      <c r="AK575" s="34"/>
      <c r="AL575" s="34"/>
      <c r="AN575" s="101"/>
      <c r="AO575" s="34"/>
    </row>
    <row r="576" spans="1:41" ht="14.25" customHeight="1">
      <c r="A576" s="34"/>
      <c r="B576" s="34"/>
      <c r="C576" s="34"/>
      <c r="D576" s="34"/>
      <c r="E576" s="35"/>
      <c r="F576" s="34"/>
      <c r="L576" s="34"/>
      <c r="M576" s="34"/>
      <c r="N576" s="34"/>
      <c r="O576" s="34"/>
      <c r="P576" s="34"/>
      <c r="Q576" s="34"/>
      <c r="R576" s="34"/>
      <c r="S576" s="36"/>
      <c r="T576" s="34"/>
      <c r="U576" s="251"/>
      <c r="V576" s="251"/>
      <c r="W576" s="251"/>
      <c r="X576" s="36"/>
      <c r="AG576" s="34"/>
      <c r="AI576" s="34"/>
      <c r="AJ576" s="34"/>
      <c r="AK576" s="34"/>
      <c r="AL576" s="34"/>
      <c r="AN576" s="101"/>
      <c r="AO576" s="34"/>
    </row>
    <row r="577" spans="1:41" ht="14.25" customHeight="1">
      <c r="A577" s="34"/>
      <c r="B577" s="34"/>
      <c r="C577" s="34"/>
      <c r="D577" s="34"/>
      <c r="E577" s="35"/>
      <c r="F577" s="34"/>
      <c r="L577" s="34"/>
      <c r="M577" s="34"/>
      <c r="N577" s="34"/>
      <c r="O577" s="34"/>
      <c r="P577" s="34"/>
      <c r="Q577" s="34"/>
      <c r="R577" s="34"/>
      <c r="S577" s="36"/>
      <c r="T577" s="34"/>
      <c r="U577" s="251"/>
      <c r="V577" s="251"/>
      <c r="W577" s="251"/>
      <c r="X577" s="36"/>
      <c r="AG577" s="34"/>
      <c r="AI577" s="34"/>
      <c r="AJ577" s="34"/>
      <c r="AK577" s="34"/>
      <c r="AL577" s="34"/>
      <c r="AN577" s="101"/>
      <c r="AO577" s="34"/>
    </row>
    <row r="578" spans="1:41" ht="14.25" customHeight="1">
      <c r="A578" s="34"/>
      <c r="B578" s="34"/>
      <c r="C578" s="34"/>
      <c r="D578" s="34"/>
      <c r="E578" s="35"/>
      <c r="F578" s="34"/>
      <c r="L578" s="34"/>
      <c r="M578" s="34"/>
      <c r="N578" s="34"/>
      <c r="O578" s="34"/>
      <c r="P578" s="34"/>
      <c r="Q578" s="34"/>
      <c r="R578" s="34"/>
      <c r="S578" s="36"/>
      <c r="T578" s="34"/>
      <c r="U578" s="251"/>
      <c r="V578" s="251"/>
      <c r="W578" s="251"/>
      <c r="X578" s="36"/>
      <c r="AG578" s="34"/>
      <c r="AI578" s="34"/>
      <c r="AJ578" s="34"/>
      <c r="AK578" s="34"/>
      <c r="AL578" s="34"/>
      <c r="AN578" s="101"/>
      <c r="AO578" s="34"/>
    </row>
    <row r="579" spans="1:41" ht="14.25" customHeight="1">
      <c r="A579" s="34"/>
      <c r="B579" s="34"/>
      <c r="C579" s="34"/>
      <c r="D579" s="34"/>
      <c r="E579" s="35"/>
      <c r="F579" s="34"/>
      <c r="L579" s="34"/>
      <c r="M579" s="34"/>
      <c r="N579" s="34"/>
      <c r="O579" s="34"/>
      <c r="P579" s="34"/>
      <c r="Q579" s="34"/>
      <c r="R579" s="34"/>
      <c r="S579" s="36"/>
      <c r="T579" s="34"/>
      <c r="U579" s="251"/>
      <c r="V579" s="251"/>
      <c r="W579" s="251"/>
      <c r="X579" s="36"/>
      <c r="AG579" s="34"/>
      <c r="AI579" s="34"/>
      <c r="AJ579" s="34"/>
      <c r="AK579" s="34"/>
      <c r="AL579" s="34"/>
      <c r="AN579" s="101"/>
      <c r="AO579" s="34"/>
    </row>
    <row r="580" spans="1:41" ht="14.25" customHeight="1">
      <c r="A580" s="34"/>
      <c r="B580" s="34"/>
      <c r="C580" s="34"/>
      <c r="D580" s="34"/>
      <c r="E580" s="35"/>
      <c r="F580" s="34"/>
      <c r="L580" s="34"/>
      <c r="M580" s="34"/>
      <c r="N580" s="34"/>
      <c r="O580" s="34"/>
      <c r="P580" s="34"/>
      <c r="Q580" s="34"/>
      <c r="R580" s="34"/>
      <c r="S580" s="36"/>
      <c r="T580" s="34"/>
      <c r="U580" s="251"/>
      <c r="V580" s="251"/>
      <c r="W580" s="251"/>
      <c r="X580" s="36"/>
      <c r="AG580" s="34"/>
      <c r="AI580" s="34"/>
      <c r="AJ580" s="34"/>
      <c r="AK580" s="34"/>
      <c r="AL580" s="34"/>
      <c r="AN580" s="101"/>
      <c r="AO580" s="34"/>
    </row>
    <row r="581" spans="1:41" ht="14.25" customHeight="1">
      <c r="A581" s="34"/>
      <c r="B581" s="34"/>
      <c r="C581" s="34"/>
      <c r="D581" s="34"/>
      <c r="E581" s="35"/>
      <c r="F581" s="34"/>
      <c r="L581" s="34"/>
      <c r="M581" s="34"/>
      <c r="N581" s="34"/>
      <c r="O581" s="34"/>
      <c r="P581" s="34"/>
      <c r="Q581" s="34"/>
      <c r="R581" s="34"/>
      <c r="S581" s="36"/>
      <c r="T581" s="34"/>
      <c r="U581" s="251"/>
      <c r="V581" s="251"/>
      <c r="W581" s="251"/>
      <c r="X581" s="36"/>
      <c r="AG581" s="34"/>
      <c r="AI581" s="34"/>
      <c r="AJ581" s="34"/>
      <c r="AK581" s="34"/>
      <c r="AL581" s="34"/>
      <c r="AN581" s="101"/>
      <c r="AO581" s="34"/>
    </row>
    <row r="582" spans="1:41" ht="14.25" customHeight="1">
      <c r="A582" s="34"/>
      <c r="B582" s="34"/>
      <c r="C582" s="34"/>
      <c r="D582" s="34"/>
      <c r="E582" s="35"/>
      <c r="F582" s="34"/>
      <c r="L582" s="34"/>
      <c r="M582" s="34"/>
      <c r="N582" s="34"/>
      <c r="O582" s="34"/>
      <c r="P582" s="34"/>
      <c r="Q582" s="34"/>
      <c r="R582" s="34"/>
      <c r="S582" s="36"/>
      <c r="T582" s="34"/>
      <c r="U582" s="251"/>
      <c r="V582" s="251"/>
      <c r="W582" s="251"/>
      <c r="X582" s="36"/>
      <c r="AG582" s="34"/>
      <c r="AI582" s="34"/>
      <c r="AJ582" s="34"/>
      <c r="AK582" s="34"/>
      <c r="AL582" s="34"/>
      <c r="AN582" s="101"/>
      <c r="AO582" s="34"/>
    </row>
    <row r="583" spans="1:41" ht="14.25" customHeight="1">
      <c r="A583" s="34"/>
      <c r="B583" s="34"/>
      <c r="C583" s="34"/>
      <c r="D583" s="34"/>
      <c r="E583" s="35"/>
      <c r="F583" s="34"/>
      <c r="L583" s="34"/>
      <c r="M583" s="34"/>
      <c r="N583" s="34"/>
      <c r="O583" s="34"/>
      <c r="P583" s="34"/>
      <c r="Q583" s="34"/>
      <c r="R583" s="34"/>
      <c r="S583" s="36"/>
      <c r="T583" s="34"/>
      <c r="U583" s="251"/>
      <c r="V583" s="251"/>
      <c r="W583" s="251"/>
      <c r="X583" s="36"/>
      <c r="AG583" s="34"/>
      <c r="AI583" s="34"/>
      <c r="AJ583" s="34"/>
      <c r="AK583" s="34"/>
      <c r="AL583" s="34"/>
      <c r="AN583" s="101"/>
      <c r="AO583" s="34"/>
    </row>
    <row r="584" spans="1:41" ht="14.25" customHeight="1">
      <c r="A584" s="34"/>
      <c r="B584" s="34"/>
      <c r="C584" s="34"/>
      <c r="D584" s="34"/>
      <c r="E584" s="35"/>
      <c r="F584" s="34"/>
      <c r="L584" s="34"/>
      <c r="M584" s="34"/>
      <c r="N584" s="34"/>
      <c r="O584" s="34"/>
      <c r="P584" s="34"/>
      <c r="Q584" s="34"/>
      <c r="R584" s="34"/>
      <c r="S584" s="36"/>
      <c r="T584" s="34"/>
      <c r="U584" s="251"/>
      <c r="V584" s="251"/>
      <c r="W584" s="251"/>
      <c r="X584" s="36"/>
      <c r="AG584" s="34"/>
      <c r="AI584" s="34"/>
      <c r="AJ584" s="34"/>
      <c r="AK584" s="34"/>
      <c r="AL584" s="34"/>
      <c r="AN584" s="101"/>
      <c r="AO584" s="34"/>
    </row>
    <row r="585" spans="1:41" ht="14.25" customHeight="1">
      <c r="A585" s="34"/>
      <c r="B585" s="34"/>
      <c r="C585" s="34"/>
      <c r="D585" s="34"/>
      <c r="E585" s="35"/>
      <c r="F585" s="34"/>
      <c r="L585" s="34"/>
      <c r="M585" s="34"/>
      <c r="N585" s="34"/>
      <c r="O585" s="34"/>
      <c r="P585" s="34"/>
      <c r="Q585" s="34"/>
      <c r="R585" s="34"/>
      <c r="S585" s="36"/>
      <c r="T585" s="34"/>
      <c r="U585" s="251"/>
      <c r="V585" s="251"/>
      <c r="W585" s="251"/>
      <c r="X585" s="36"/>
      <c r="AG585" s="34"/>
      <c r="AI585" s="34"/>
      <c r="AJ585" s="34"/>
      <c r="AK585" s="34"/>
      <c r="AL585" s="34"/>
      <c r="AN585" s="101"/>
      <c r="AO585" s="34"/>
    </row>
    <row r="586" spans="1:41" ht="14.25" customHeight="1">
      <c r="A586" s="34"/>
      <c r="B586" s="34"/>
      <c r="C586" s="34"/>
      <c r="D586" s="34"/>
      <c r="E586" s="35"/>
      <c r="F586" s="34"/>
      <c r="L586" s="34"/>
      <c r="M586" s="34"/>
      <c r="N586" s="34"/>
      <c r="O586" s="34"/>
      <c r="P586" s="34"/>
      <c r="Q586" s="34"/>
      <c r="R586" s="34"/>
      <c r="S586" s="36"/>
      <c r="T586" s="34"/>
      <c r="U586" s="251"/>
      <c r="V586" s="251"/>
      <c r="W586" s="251"/>
      <c r="X586" s="36"/>
      <c r="AG586" s="34"/>
      <c r="AI586" s="34"/>
      <c r="AJ586" s="34"/>
      <c r="AK586" s="34"/>
      <c r="AL586" s="34"/>
      <c r="AN586" s="101"/>
      <c r="AO586" s="34"/>
    </row>
    <row r="587" spans="1:41" ht="14.25" customHeight="1">
      <c r="A587" s="34"/>
      <c r="B587" s="34"/>
      <c r="C587" s="34"/>
      <c r="D587" s="34"/>
      <c r="E587" s="35"/>
      <c r="F587" s="34"/>
      <c r="L587" s="34"/>
      <c r="M587" s="34"/>
      <c r="N587" s="34"/>
      <c r="O587" s="34"/>
      <c r="P587" s="34"/>
      <c r="Q587" s="34"/>
      <c r="R587" s="34"/>
      <c r="S587" s="36"/>
      <c r="T587" s="34"/>
      <c r="U587" s="251"/>
      <c r="V587" s="251"/>
      <c r="W587" s="251"/>
      <c r="X587" s="36"/>
      <c r="AG587" s="34"/>
      <c r="AI587" s="34"/>
      <c r="AJ587" s="34"/>
      <c r="AK587" s="34"/>
      <c r="AL587" s="34"/>
      <c r="AN587" s="101"/>
      <c r="AO587" s="34"/>
    </row>
    <row r="588" spans="1:41" ht="14.25" customHeight="1">
      <c r="A588" s="34"/>
      <c r="B588" s="34"/>
      <c r="C588" s="34"/>
      <c r="D588" s="34"/>
      <c r="E588" s="35"/>
      <c r="F588" s="34"/>
      <c r="L588" s="34"/>
      <c r="M588" s="34"/>
      <c r="N588" s="34"/>
      <c r="O588" s="34"/>
      <c r="P588" s="34"/>
      <c r="Q588" s="34"/>
      <c r="R588" s="34"/>
      <c r="S588" s="36"/>
      <c r="T588" s="34"/>
      <c r="U588" s="251"/>
      <c r="V588" s="251"/>
      <c r="W588" s="251"/>
      <c r="X588" s="36"/>
      <c r="AG588" s="34"/>
      <c r="AI588" s="34"/>
      <c r="AJ588" s="34"/>
      <c r="AK588" s="34"/>
      <c r="AL588" s="34"/>
      <c r="AN588" s="101"/>
      <c r="AO588" s="34"/>
    </row>
    <row r="589" spans="1:41" ht="14.25" customHeight="1">
      <c r="A589" s="34"/>
      <c r="B589" s="34"/>
      <c r="C589" s="34"/>
      <c r="D589" s="34"/>
      <c r="E589" s="35"/>
      <c r="F589" s="34"/>
      <c r="L589" s="34"/>
      <c r="M589" s="34"/>
      <c r="N589" s="34"/>
      <c r="O589" s="34"/>
      <c r="P589" s="34"/>
      <c r="Q589" s="34"/>
      <c r="R589" s="34"/>
      <c r="S589" s="36"/>
      <c r="T589" s="34"/>
      <c r="U589" s="251"/>
      <c r="V589" s="251"/>
      <c r="W589" s="251"/>
      <c r="X589" s="36"/>
      <c r="AG589" s="34"/>
      <c r="AI589" s="34"/>
      <c r="AJ589" s="34"/>
      <c r="AK589" s="34"/>
      <c r="AL589" s="34"/>
      <c r="AN589" s="101"/>
      <c r="AO589" s="34"/>
    </row>
    <row r="590" spans="1:41" ht="14.25" customHeight="1">
      <c r="A590" s="34"/>
      <c r="B590" s="34"/>
      <c r="C590" s="34"/>
      <c r="D590" s="34"/>
      <c r="E590" s="35"/>
      <c r="F590" s="34"/>
      <c r="L590" s="34"/>
      <c r="M590" s="34"/>
      <c r="N590" s="34"/>
      <c r="O590" s="34"/>
      <c r="P590" s="34"/>
      <c r="Q590" s="34"/>
      <c r="R590" s="34"/>
      <c r="S590" s="36"/>
      <c r="T590" s="34"/>
      <c r="U590" s="251"/>
      <c r="V590" s="251"/>
      <c r="W590" s="251"/>
      <c r="X590" s="36"/>
      <c r="AG590" s="34"/>
      <c r="AI590" s="34"/>
      <c r="AJ590" s="34"/>
      <c r="AK590" s="34"/>
      <c r="AL590" s="34"/>
      <c r="AN590" s="101"/>
      <c r="AO590" s="34"/>
    </row>
    <row r="591" spans="1:41" ht="14.25" customHeight="1">
      <c r="A591" s="34"/>
      <c r="B591" s="34"/>
      <c r="C591" s="34"/>
      <c r="D591" s="34"/>
      <c r="E591" s="35"/>
      <c r="F591" s="34"/>
      <c r="L591" s="34"/>
      <c r="M591" s="34"/>
      <c r="N591" s="34"/>
      <c r="O591" s="34"/>
      <c r="P591" s="34"/>
      <c r="Q591" s="34"/>
      <c r="R591" s="34"/>
      <c r="S591" s="36"/>
      <c r="T591" s="34"/>
      <c r="U591" s="251"/>
      <c r="V591" s="251"/>
      <c r="W591" s="251"/>
      <c r="X591" s="36"/>
      <c r="AG591" s="34"/>
      <c r="AI591" s="34"/>
      <c r="AJ591" s="34"/>
      <c r="AK591" s="34"/>
      <c r="AL591" s="34"/>
      <c r="AN591" s="101"/>
      <c r="AO591" s="34"/>
    </row>
    <row r="592" spans="1:41" ht="14.25" customHeight="1">
      <c r="A592" s="34"/>
      <c r="B592" s="34"/>
      <c r="C592" s="34"/>
      <c r="D592" s="34"/>
      <c r="E592" s="35"/>
      <c r="F592" s="34"/>
      <c r="L592" s="34"/>
      <c r="M592" s="34"/>
      <c r="N592" s="34"/>
      <c r="O592" s="34"/>
      <c r="P592" s="34"/>
      <c r="Q592" s="34"/>
      <c r="R592" s="34"/>
      <c r="S592" s="36"/>
      <c r="T592" s="34"/>
      <c r="U592" s="251"/>
      <c r="V592" s="251"/>
      <c r="W592" s="251"/>
      <c r="X592" s="36"/>
      <c r="AG592" s="34"/>
      <c r="AI592" s="34"/>
      <c r="AJ592" s="34"/>
      <c r="AK592" s="34"/>
      <c r="AL592" s="34"/>
      <c r="AN592" s="101"/>
      <c r="AO592" s="34"/>
    </row>
    <row r="593" spans="1:41" ht="14.25" customHeight="1">
      <c r="A593" s="34"/>
      <c r="B593" s="34"/>
      <c r="C593" s="34"/>
      <c r="D593" s="34"/>
      <c r="E593" s="35"/>
      <c r="F593" s="34"/>
      <c r="L593" s="34"/>
      <c r="M593" s="34"/>
      <c r="N593" s="34"/>
      <c r="O593" s="34"/>
      <c r="P593" s="34"/>
      <c r="Q593" s="34"/>
      <c r="R593" s="34"/>
      <c r="S593" s="36"/>
      <c r="T593" s="34"/>
      <c r="U593" s="251"/>
      <c r="V593" s="251"/>
      <c r="W593" s="251"/>
      <c r="X593" s="36"/>
      <c r="AG593" s="34"/>
      <c r="AI593" s="34"/>
      <c r="AJ593" s="34"/>
      <c r="AK593" s="34"/>
      <c r="AL593" s="34"/>
      <c r="AN593" s="101"/>
      <c r="AO593" s="34"/>
    </row>
    <row r="594" spans="1:41" ht="14.25" customHeight="1">
      <c r="A594" s="34"/>
      <c r="B594" s="34"/>
      <c r="C594" s="34"/>
      <c r="D594" s="34"/>
      <c r="E594" s="35"/>
      <c r="F594" s="34"/>
      <c r="L594" s="34"/>
      <c r="M594" s="34"/>
      <c r="N594" s="34"/>
      <c r="O594" s="34"/>
      <c r="P594" s="34"/>
      <c r="Q594" s="34"/>
      <c r="R594" s="34"/>
      <c r="S594" s="36"/>
      <c r="T594" s="34"/>
      <c r="U594" s="251"/>
      <c r="V594" s="251"/>
      <c r="W594" s="251"/>
      <c r="X594" s="36"/>
      <c r="AG594" s="34"/>
      <c r="AI594" s="34"/>
      <c r="AJ594" s="34"/>
      <c r="AK594" s="34"/>
      <c r="AL594" s="34"/>
      <c r="AN594" s="101"/>
      <c r="AO594" s="34"/>
    </row>
    <row r="595" spans="1:41" ht="14.25" customHeight="1">
      <c r="A595" s="34"/>
      <c r="B595" s="34"/>
      <c r="C595" s="34"/>
      <c r="D595" s="34"/>
      <c r="E595" s="35"/>
      <c r="F595" s="34"/>
      <c r="L595" s="34"/>
      <c r="M595" s="34"/>
      <c r="N595" s="34"/>
      <c r="O595" s="34"/>
      <c r="P595" s="34"/>
      <c r="Q595" s="34"/>
      <c r="R595" s="34"/>
      <c r="S595" s="36"/>
      <c r="T595" s="34"/>
      <c r="U595" s="251"/>
      <c r="V595" s="251"/>
      <c r="W595" s="251"/>
      <c r="X595" s="36"/>
      <c r="AG595" s="34"/>
      <c r="AI595" s="34"/>
      <c r="AJ595" s="34"/>
      <c r="AK595" s="34"/>
      <c r="AL595" s="34"/>
      <c r="AN595" s="101"/>
      <c r="AO595" s="34"/>
    </row>
    <row r="596" spans="1:41" ht="14.25" customHeight="1">
      <c r="A596" s="34"/>
      <c r="B596" s="34"/>
      <c r="C596" s="34"/>
      <c r="D596" s="34"/>
      <c r="E596" s="35"/>
      <c r="F596" s="34"/>
      <c r="L596" s="34"/>
      <c r="M596" s="34"/>
      <c r="N596" s="34"/>
      <c r="O596" s="34"/>
      <c r="P596" s="34"/>
      <c r="Q596" s="34"/>
      <c r="R596" s="34"/>
      <c r="S596" s="36"/>
      <c r="T596" s="34"/>
      <c r="U596" s="251"/>
      <c r="V596" s="251"/>
      <c r="W596" s="251"/>
      <c r="X596" s="36"/>
      <c r="AG596" s="34"/>
      <c r="AI596" s="34"/>
      <c r="AJ596" s="34"/>
      <c r="AK596" s="34"/>
      <c r="AL596" s="34"/>
      <c r="AN596" s="101"/>
      <c r="AO596" s="34"/>
    </row>
    <row r="597" spans="1:41" ht="14.25" customHeight="1">
      <c r="A597" s="34"/>
      <c r="B597" s="34"/>
      <c r="C597" s="34"/>
      <c r="D597" s="34"/>
      <c r="E597" s="35"/>
      <c r="F597" s="34"/>
      <c r="L597" s="34"/>
      <c r="M597" s="34"/>
      <c r="N597" s="34"/>
      <c r="O597" s="34"/>
      <c r="P597" s="34"/>
      <c r="Q597" s="34"/>
      <c r="R597" s="34"/>
      <c r="S597" s="36"/>
      <c r="T597" s="34"/>
      <c r="U597" s="251"/>
      <c r="V597" s="251"/>
      <c r="W597" s="251"/>
      <c r="X597" s="36"/>
      <c r="AG597" s="34"/>
      <c r="AI597" s="34"/>
      <c r="AJ597" s="34"/>
      <c r="AK597" s="34"/>
      <c r="AL597" s="34"/>
      <c r="AN597" s="101"/>
      <c r="AO597" s="34"/>
    </row>
    <row r="598" spans="1:41" ht="14.25" customHeight="1">
      <c r="A598" s="34"/>
      <c r="B598" s="34"/>
      <c r="C598" s="34"/>
      <c r="D598" s="34"/>
      <c r="E598" s="35"/>
      <c r="F598" s="34"/>
      <c r="L598" s="34"/>
      <c r="M598" s="34"/>
      <c r="N598" s="34"/>
      <c r="O598" s="34"/>
      <c r="P598" s="34"/>
      <c r="Q598" s="34"/>
      <c r="R598" s="34"/>
      <c r="S598" s="36"/>
      <c r="T598" s="34"/>
      <c r="U598" s="251"/>
      <c r="V598" s="251"/>
      <c r="W598" s="251"/>
      <c r="X598" s="36"/>
      <c r="AG598" s="34"/>
      <c r="AI598" s="34"/>
      <c r="AJ598" s="34"/>
      <c r="AK598" s="34"/>
      <c r="AL598" s="34"/>
      <c r="AN598" s="101"/>
      <c r="AO598" s="34"/>
    </row>
    <row r="599" spans="1:41" ht="14.25" customHeight="1">
      <c r="A599" s="34"/>
      <c r="B599" s="34"/>
      <c r="C599" s="34"/>
      <c r="D599" s="34"/>
      <c r="E599" s="35"/>
      <c r="F599" s="34"/>
      <c r="L599" s="34"/>
      <c r="M599" s="34"/>
      <c r="N599" s="34"/>
      <c r="O599" s="34"/>
      <c r="P599" s="34"/>
      <c r="Q599" s="34"/>
      <c r="R599" s="34"/>
      <c r="S599" s="36"/>
      <c r="T599" s="34"/>
      <c r="U599" s="251"/>
      <c r="V599" s="251"/>
      <c r="W599" s="251"/>
      <c r="X599" s="36"/>
      <c r="AG599" s="34"/>
      <c r="AI599" s="34"/>
      <c r="AJ599" s="34"/>
      <c r="AK599" s="34"/>
      <c r="AL599" s="34"/>
      <c r="AN599" s="101"/>
      <c r="AO599" s="34"/>
    </row>
    <row r="600" spans="1:41" ht="14.25" customHeight="1">
      <c r="A600" s="34"/>
      <c r="B600" s="34"/>
      <c r="C600" s="34"/>
      <c r="D600" s="34"/>
      <c r="E600" s="35"/>
      <c r="F600" s="34"/>
      <c r="L600" s="34"/>
      <c r="M600" s="34"/>
      <c r="N600" s="34"/>
      <c r="O600" s="34"/>
      <c r="P600" s="34"/>
      <c r="Q600" s="34"/>
      <c r="R600" s="34"/>
      <c r="S600" s="36"/>
      <c r="T600" s="34"/>
      <c r="U600" s="251"/>
      <c r="V600" s="251"/>
      <c r="W600" s="251"/>
      <c r="X600" s="36"/>
      <c r="AG600" s="34"/>
      <c r="AI600" s="34"/>
      <c r="AJ600" s="34"/>
      <c r="AK600" s="34"/>
      <c r="AL600" s="34"/>
      <c r="AN600" s="101"/>
      <c r="AO600" s="34"/>
    </row>
    <row r="601" spans="1:41" ht="14.25" customHeight="1">
      <c r="A601" s="34"/>
      <c r="B601" s="34"/>
      <c r="C601" s="34"/>
      <c r="D601" s="34"/>
      <c r="E601" s="35"/>
      <c r="F601" s="34"/>
      <c r="L601" s="34"/>
      <c r="M601" s="34"/>
      <c r="N601" s="34"/>
      <c r="O601" s="34"/>
      <c r="P601" s="34"/>
      <c r="Q601" s="34"/>
      <c r="R601" s="34"/>
      <c r="S601" s="36"/>
      <c r="T601" s="34"/>
      <c r="U601" s="251"/>
      <c r="V601" s="251"/>
      <c r="W601" s="251"/>
      <c r="X601" s="36"/>
      <c r="AG601" s="34"/>
      <c r="AI601" s="34"/>
      <c r="AJ601" s="34"/>
      <c r="AK601" s="34"/>
      <c r="AL601" s="34"/>
      <c r="AN601" s="101"/>
      <c r="AO601" s="34"/>
    </row>
    <row r="602" spans="1:41" ht="14.25" customHeight="1">
      <c r="A602" s="34"/>
      <c r="B602" s="34"/>
      <c r="C602" s="34"/>
      <c r="D602" s="34"/>
      <c r="E602" s="35"/>
      <c r="F602" s="34"/>
      <c r="L602" s="34"/>
      <c r="M602" s="34"/>
      <c r="N602" s="34"/>
      <c r="O602" s="34"/>
      <c r="P602" s="34"/>
      <c r="Q602" s="34"/>
      <c r="R602" s="34"/>
      <c r="S602" s="36"/>
      <c r="T602" s="34"/>
      <c r="U602" s="251"/>
      <c r="V602" s="251"/>
      <c r="W602" s="251"/>
      <c r="X602" s="36"/>
      <c r="AG602" s="34"/>
      <c r="AI602" s="34"/>
      <c r="AJ602" s="34"/>
      <c r="AK602" s="34"/>
      <c r="AL602" s="34"/>
      <c r="AN602" s="101"/>
      <c r="AO602" s="34"/>
    </row>
    <row r="603" spans="1:41" ht="14.25" customHeight="1">
      <c r="A603" s="34"/>
      <c r="B603" s="34"/>
      <c r="C603" s="34"/>
      <c r="D603" s="34"/>
      <c r="E603" s="35"/>
      <c r="F603" s="34"/>
      <c r="L603" s="34"/>
      <c r="M603" s="34"/>
      <c r="N603" s="34"/>
      <c r="O603" s="34"/>
      <c r="P603" s="34"/>
      <c r="Q603" s="34"/>
      <c r="R603" s="34"/>
      <c r="S603" s="36"/>
      <c r="T603" s="34"/>
      <c r="U603" s="251"/>
      <c r="V603" s="251"/>
      <c r="W603" s="251"/>
      <c r="X603" s="36"/>
      <c r="AG603" s="34"/>
      <c r="AI603" s="34"/>
      <c r="AJ603" s="34"/>
      <c r="AK603" s="34"/>
      <c r="AL603" s="34"/>
      <c r="AN603" s="101"/>
      <c r="AO603" s="34"/>
    </row>
    <row r="604" spans="1:41" ht="14.25" customHeight="1">
      <c r="A604" s="34"/>
      <c r="B604" s="34"/>
      <c r="C604" s="34"/>
      <c r="D604" s="34"/>
      <c r="E604" s="35"/>
      <c r="F604" s="34"/>
      <c r="L604" s="34"/>
      <c r="M604" s="34"/>
      <c r="N604" s="34"/>
      <c r="O604" s="34"/>
      <c r="P604" s="34"/>
      <c r="Q604" s="34"/>
      <c r="R604" s="34"/>
      <c r="S604" s="36"/>
      <c r="T604" s="34"/>
      <c r="U604" s="251"/>
      <c r="V604" s="251"/>
      <c r="W604" s="251"/>
      <c r="X604" s="36"/>
      <c r="AG604" s="34"/>
      <c r="AI604" s="34"/>
      <c r="AJ604" s="34"/>
      <c r="AK604" s="34"/>
      <c r="AL604" s="34"/>
      <c r="AN604" s="101"/>
      <c r="AO604" s="34"/>
    </row>
    <row r="605" spans="1:41" ht="14.25" customHeight="1">
      <c r="A605" s="34"/>
      <c r="B605" s="34"/>
      <c r="C605" s="34"/>
      <c r="D605" s="34"/>
      <c r="E605" s="35"/>
      <c r="F605" s="34"/>
      <c r="L605" s="34"/>
      <c r="M605" s="34"/>
      <c r="N605" s="34"/>
      <c r="O605" s="34"/>
      <c r="P605" s="34"/>
      <c r="Q605" s="34"/>
      <c r="R605" s="34"/>
      <c r="S605" s="36"/>
      <c r="T605" s="34"/>
      <c r="U605" s="251"/>
      <c r="V605" s="251"/>
      <c r="W605" s="251"/>
      <c r="X605" s="36"/>
      <c r="AG605" s="34"/>
      <c r="AI605" s="34"/>
      <c r="AJ605" s="34"/>
      <c r="AK605" s="34"/>
      <c r="AL605" s="34"/>
      <c r="AN605" s="101"/>
      <c r="AO605" s="34"/>
    </row>
    <row r="606" spans="1:41" ht="14.25" customHeight="1">
      <c r="A606" s="34"/>
      <c r="B606" s="34"/>
      <c r="C606" s="34"/>
      <c r="D606" s="34"/>
      <c r="E606" s="35"/>
      <c r="F606" s="34"/>
      <c r="L606" s="34"/>
      <c r="M606" s="34"/>
      <c r="N606" s="34"/>
      <c r="O606" s="34"/>
      <c r="P606" s="34"/>
      <c r="Q606" s="34"/>
      <c r="R606" s="34"/>
      <c r="S606" s="36"/>
      <c r="T606" s="34"/>
      <c r="U606" s="251"/>
      <c r="V606" s="251"/>
      <c r="W606" s="251"/>
      <c r="X606" s="36"/>
      <c r="AG606" s="34"/>
      <c r="AI606" s="34"/>
      <c r="AJ606" s="34"/>
      <c r="AK606" s="34"/>
      <c r="AL606" s="34"/>
      <c r="AN606" s="101"/>
      <c r="AO606" s="34"/>
    </row>
    <row r="607" spans="1:41" ht="14.25" customHeight="1">
      <c r="A607" s="34"/>
      <c r="B607" s="34"/>
      <c r="C607" s="34"/>
      <c r="D607" s="34"/>
      <c r="E607" s="35"/>
      <c r="F607" s="34"/>
      <c r="L607" s="34"/>
      <c r="M607" s="34"/>
      <c r="N607" s="34"/>
      <c r="O607" s="34"/>
      <c r="P607" s="34"/>
      <c r="Q607" s="34"/>
      <c r="R607" s="34"/>
      <c r="S607" s="36"/>
      <c r="T607" s="34"/>
      <c r="U607" s="251"/>
      <c r="V607" s="251"/>
      <c r="W607" s="251"/>
      <c r="X607" s="36"/>
      <c r="AG607" s="34"/>
      <c r="AI607" s="34"/>
      <c r="AJ607" s="34"/>
      <c r="AK607" s="34"/>
      <c r="AL607" s="34"/>
      <c r="AN607" s="101"/>
      <c r="AO607" s="34"/>
    </row>
    <row r="608" spans="1:41" ht="14.25" customHeight="1">
      <c r="A608" s="34"/>
      <c r="B608" s="34"/>
      <c r="C608" s="34"/>
      <c r="D608" s="34"/>
      <c r="E608" s="35"/>
      <c r="F608" s="34"/>
      <c r="L608" s="34"/>
      <c r="M608" s="34"/>
      <c r="N608" s="34"/>
      <c r="O608" s="34"/>
      <c r="P608" s="34"/>
      <c r="Q608" s="34"/>
      <c r="R608" s="34"/>
      <c r="S608" s="36"/>
      <c r="T608" s="34"/>
      <c r="U608" s="251"/>
      <c r="V608" s="251"/>
      <c r="W608" s="251"/>
      <c r="X608" s="36"/>
      <c r="AG608" s="34"/>
      <c r="AI608" s="34"/>
      <c r="AJ608" s="34"/>
      <c r="AK608" s="34"/>
      <c r="AL608" s="34"/>
      <c r="AN608" s="101"/>
      <c r="AO608" s="34"/>
    </row>
    <row r="609" spans="1:41" ht="14.25" customHeight="1">
      <c r="A609" s="34"/>
      <c r="B609" s="34"/>
      <c r="C609" s="34"/>
      <c r="D609" s="34"/>
      <c r="E609" s="35"/>
      <c r="F609" s="34"/>
      <c r="L609" s="34"/>
      <c r="M609" s="34"/>
      <c r="N609" s="34"/>
      <c r="O609" s="34"/>
      <c r="P609" s="34"/>
      <c r="Q609" s="34"/>
      <c r="R609" s="34"/>
      <c r="S609" s="36"/>
      <c r="T609" s="34"/>
      <c r="U609" s="251"/>
      <c r="V609" s="251"/>
      <c r="W609" s="251"/>
      <c r="X609" s="36"/>
      <c r="AG609" s="34"/>
      <c r="AI609" s="34"/>
      <c r="AJ609" s="34"/>
      <c r="AK609" s="34"/>
      <c r="AL609" s="34"/>
      <c r="AN609" s="101"/>
      <c r="AO609" s="34"/>
    </row>
    <row r="610" spans="1:41" ht="14.25" customHeight="1">
      <c r="A610" s="34"/>
      <c r="B610" s="34"/>
      <c r="C610" s="34"/>
      <c r="D610" s="34"/>
      <c r="E610" s="35"/>
      <c r="F610" s="34"/>
      <c r="L610" s="34"/>
      <c r="M610" s="34"/>
      <c r="N610" s="34"/>
      <c r="O610" s="34"/>
      <c r="P610" s="34"/>
      <c r="Q610" s="34"/>
      <c r="R610" s="34"/>
      <c r="S610" s="36"/>
      <c r="T610" s="34"/>
      <c r="U610" s="251"/>
      <c r="V610" s="251"/>
      <c r="W610" s="251"/>
      <c r="X610" s="36"/>
      <c r="AG610" s="34"/>
      <c r="AI610" s="34"/>
      <c r="AJ610" s="34"/>
      <c r="AK610" s="34"/>
      <c r="AL610" s="34"/>
      <c r="AN610" s="101"/>
      <c r="AO610" s="34"/>
    </row>
    <row r="611" spans="1:41" ht="14.25" customHeight="1">
      <c r="A611" s="34"/>
      <c r="B611" s="34"/>
      <c r="C611" s="34"/>
      <c r="D611" s="34"/>
      <c r="E611" s="35"/>
      <c r="F611" s="34"/>
      <c r="L611" s="34"/>
      <c r="M611" s="34"/>
      <c r="N611" s="34"/>
      <c r="O611" s="34"/>
      <c r="P611" s="34"/>
      <c r="Q611" s="34"/>
      <c r="R611" s="34"/>
      <c r="S611" s="36"/>
      <c r="T611" s="34"/>
      <c r="U611" s="251"/>
      <c r="V611" s="251"/>
      <c r="W611" s="251"/>
      <c r="X611" s="36"/>
      <c r="AG611" s="34"/>
      <c r="AI611" s="34"/>
      <c r="AJ611" s="34"/>
      <c r="AK611" s="34"/>
      <c r="AL611" s="34"/>
      <c r="AN611" s="101"/>
      <c r="AO611" s="34"/>
    </row>
    <row r="612" spans="1:41" ht="14.25" customHeight="1">
      <c r="A612" s="34"/>
      <c r="B612" s="34"/>
      <c r="C612" s="34"/>
      <c r="D612" s="34"/>
      <c r="E612" s="35"/>
      <c r="F612" s="34"/>
      <c r="L612" s="34"/>
      <c r="M612" s="34"/>
      <c r="N612" s="34"/>
      <c r="O612" s="34"/>
      <c r="P612" s="34"/>
      <c r="Q612" s="34"/>
      <c r="R612" s="34"/>
      <c r="S612" s="36"/>
      <c r="T612" s="34"/>
      <c r="U612" s="251"/>
      <c r="V612" s="251"/>
      <c r="W612" s="251"/>
      <c r="X612" s="36"/>
      <c r="AG612" s="34"/>
      <c r="AI612" s="34"/>
      <c r="AJ612" s="34"/>
      <c r="AK612" s="34"/>
      <c r="AL612" s="34"/>
      <c r="AN612" s="101"/>
      <c r="AO612" s="34"/>
    </row>
    <row r="613" spans="1:41" ht="14.25" customHeight="1">
      <c r="A613" s="34"/>
      <c r="B613" s="34"/>
      <c r="C613" s="34"/>
      <c r="D613" s="34"/>
      <c r="E613" s="35"/>
      <c r="F613" s="34"/>
      <c r="L613" s="34"/>
      <c r="M613" s="34"/>
      <c r="N613" s="34"/>
      <c r="O613" s="34"/>
      <c r="P613" s="34"/>
      <c r="Q613" s="34"/>
      <c r="R613" s="34"/>
      <c r="S613" s="36"/>
      <c r="T613" s="34"/>
      <c r="U613" s="251"/>
      <c r="V613" s="251"/>
      <c r="W613" s="251"/>
      <c r="X613" s="36"/>
      <c r="AG613" s="34"/>
      <c r="AI613" s="34"/>
      <c r="AJ613" s="34"/>
      <c r="AK613" s="34"/>
      <c r="AL613" s="34"/>
      <c r="AN613" s="101"/>
      <c r="AO613" s="34"/>
    </row>
    <row r="614" spans="1:41" ht="14.25" customHeight="1">
      <c r="A614" s="34"/>
      <c r="B614" s="34"/>
      <c r="C614" s="34"/>
      <c r="D614" s="34"/>
      <c r="E614" s="35"/>
      <c r="F614" s="34"/>
      <c r="L614" s="34"/>
      <c r="M614" s="34"/>
      <c r="N614" s="34"/>
      <c r="O614" s="34"/>
      <c r="P614" s="34"/>
      <c r="Q614" s="34"/>
      <c r="R614" s="34"/>
      <c r="S614" s="36"/>
      <c r="T614" s="34"/>
      <c r="U614" s="251"/>
      <c r="V614" s="251"/>
      <c r="W614" s="251"/>
      <c r="X614" s="36"/>
      <c r="AG614" s="34"/>
      <c r="AI614" s="34"/>
      <c r="AJ614" s="34"/>
      <c r="AK614" s="34"/>
      <c r="AL614" s="34"/>
      <c r="AN614" s="101"/>
      <c r="AO614" s="34"/>
    </row>
    <row r="615" spans="1:41" ht="14.25" customHeight="1">
      <c r="A615" s="34"/>
      <c r="B615" s="34"/>
      <c r="C615" s="34"/>
      <c r="D615" s="34"/>
      <c r="E615" s="35"/>
      <c r="F615" s="34"/>
      <c r="L615" s="34"/>
      <c r="M615" s="34"/>
      <c r="N615" s="34"/>
      <c r="O615" s="34"/>
      <c r="P615" s="34"/>
      <c r="Q615" s="34"/>
      <c r="R615" s="34"/>
      <c r="S615" s="36"/>
      <c r="T615" s="34"/>
      <c r="U615" s="251"/>
      <c r="V615" s="251"/>
      <c r="W615" s="251"/>
      <c r="X615" s="36"/>
      <c r="AG615" s="34"/>
      <c r="AI615" s="34"/>
      <c r="AJ615" s="34"/>
      <c r="AK615" s="34"/>
      <c r="AL615" s="34"/>
      <c r="AN615" s="101"/>
      <c r="AO615" s="34"/>
    </row>
    <row r="616" spans="1:41" ht="14.25" customHeight="1">
      <c r="A616" s="34"/>
      <c r="B616" s="34"/>
      <c r="C616" s="34"/>
      <c r="D616" s="34"/>
      <c r="E616" s="35"/>
      <c r="F616" s="34"/>
      <c r="L616" s="34"/>
      <c r="M616" s="34"/>
      <c r="N616" s="34"/>
      <c r="O616" s="34"/>
      <c r="P616" s="34"/>
      <c r="Q616" s="34"/>
      <c r="R616" s="34"/>
      <c r="S616" s="36"/>
      <c r="T616" s="34"/>
      <c r="U616" s="251"/>
      <c r="V616" s="251"/>
      <c r="W616" s="251"/>
      <c r="X616" s="36"/>
      <c r="AG616" s="34"/>
      <c r="AI616" s="34"/>
      <c r="AJ616" s="34"/>
      <c r="AK616" s="34"/>
      <c r="AL616" s="34"/>
      <c r="AN616" s="101"/>
      <c r="AO616" s="34"/>
    </row>
    <row r="617" spans="1:41" ht="14.25" customHeight="1">
      <c r="A617" s="34"/>
      <c r="B617" s="34"/>
      <c r="C617" s="34"/>
      <c r="D617" s="34"/>
      <c r="E617" s="35"/>
      <c r="F617" s="34"/>
      <c r="L617" s="34"/>
      <c r="M617" s="34"/>
      <c r="N617" s="34"/>
      <c r="O617" s="34"/>
      <c r="P617" s="34"/>
      <c r="Q617" s="34"/>
      <c r="R617" s="34"/>
      <c r="S617" s="36"/>
      <c r="T617" s="34"/>
      <c r="U617" s="251"/>
      <c r="V617" s="251"/>
      <c r="W617" s="251"/>
      <c r="X617" s="36"/>
      <c r="AG617" s="34"/>
      <c r="AI617" s="34"/>
      <c r="AJ617" s="34"/>
      <c r="AK617" s="34"/>
      <c r="AL617" s="34"/>
      <c r="AN617" s="101"/>
      <c r="AO617" s="34"/>
    </row>
    <row r="618" spans="1:41" ht="14.25" customHeight="1">
      <c r="A618" s="34"/>
      <c r="B618" s="34"/>
      <c r="C618" s="34"/>
      <c r="D618" s="34"/>
      <c r="E618" s="35"/>
      <c r="F618" s="34"/>
      <c r="L618" s="34"/>
      <c r="M618" s="34"/>
      <c r="N618" s="34"/>
      <c r="O618" s="34"/>
      <c r="P618" s="34"/>
      <c r="Q618" s="34"/>
      <c r="R618" s="34"/>
      <c r="S618" s="36"/>
      <c r="T618" s="34"/>
      <c r="U618" s="251"/>
      <c r="V618" s="251"/>
      <c r="W618" s="251"/>
      <c r="X618" s="36"/>
      <c r="AG618" s="34"/>
      <c r="AI618" s="34"/>
      <c r="AJ618" s="34"/>
      <c r="AK618" s="34"/>
      <c r="AL618" s="34"/>
      <c r="AN618" s="101"/>
      <c r="AO618" s="34"/>
    </row>
    <row r="619" spans="1:41" ht="14.25" customHeight="1">
      <c r="A619" s="34"/>
      <c r="B619" s="34"/>
      <c r="C619" s="34"/>
      <c r="D619" s="34"/>
      <c r="E619" s="35"/>
      <c r="F619" s="34"/>
      <c r="L619" s="34"/>
      <c r="M619" s="34"/>
      <c r="N619" s="34"/>
      <c r="O619" s="34"/>
      <c r="P619" s="34"/>
      <c r="Q619" s="34"/>
      <c r="R619" s="34"/>
      <c r="S619" s="36"/>
      <c r="T619" s="34"/>
      <c r="U619" s="251"/>
      <c r="V619" s="251"/>
      <c r="W619" s="251"/>
      <c r="X619" s="36"/>
      <c r="AG619" s="34"/>
      <c r="AI619" s="34"/>
      <c r="AJ619" s="34"/>
      <c r="AK619" s="34"/>
      <c r="AL619" s="34"/>
      <c r="AN619" s="101"/>
      <c r="AO619" s="34"/>
    </row>
    <row r="620" spans="1:41" ht="14.25" customHeight="1">
      <c r="A620" s="34"/>
      <c r="B620" s="34"/>
      <c r="C620" s="34"/>
      <c r="D620" s="34"/>
      <c r="E620" s="35"/>
      <c r="F620" s="34"/>
      <c r="L620" s="34"/>
      <c r="M620" s="34"/>
      <c r="N620" s="34"/>
      <c r="O620" s="34"/>
      <c r="P620" s="34"/>
      <c r="Q620" s="34"/>
      <c r="R620" s="34"/>
      <c r="S620" s="36"/>
      <c r="T620" s="34"/>
      <c r="U620" s="251"/>
      <c r="V620" s="251"/>
      <c r="W620" s="251"/>
      <c r="X620" s="36"/>
      <c r="AG620" s="34"/>
      <c r="AI620" s="34"/>
      <c r="AJ620" s="34"/>
      <c r="AK620" s="34"/>
      <c r="AL620" s="34"/>
      <c r="AN620" s="101"/>
      <c r="AO620" s="34"/>
    </row>
    <row r="621" spans="1:41" ht="14.25" customHeight="1">
      <c r="A621" s="34"/>
      <c r="B621" s="34"/>
      <c r="C621" s="34"/>
      <c r="D621" s="34"/>
      <c r="E621" s="35"/>
      <c r="F621" s="34"/>
      <c r="L621" s="34"/>
      <c r="M621" s="34"/>
      <c r="N621" s="34"/>
      <c r="O621" s="34"/>
      <c r="P621" s="34"/>
      <c r="Q621" s="34"/>
      <c r="R621" s="34"/>
      <c r="S621" s="36"/>
      <c r="T621" s="34"/>
      <c r="U621" s="251"/>
      <c r="V621" s="251"/>
      <c r="W621" s="251"/>
      <c r="X621" s="36"/>
      <c r="AG621" s="34"/>
      <c r="AI621" s="34"/>
      <c r="AJ621" s="34"/>
      <c r="AK621" s="34"/>
      <c r="AL621" s="34"/>
      <c r="AN621" s="101"/>
      <c r="AO621" s="34"/>
    </row>
    <row r="622" spans="1:41" ht="14.25" customHeight="1">
      <c r="A622" s="34"/>
      <c r="B622" s="34"/>
      <c r="C622" s="34"/>
      <c r="D622" s="34"/>
      <c r="E622" s="35"/>
      <c r="F622" s="34"/>
      <c r="L622" s="34"/>
      <c r="M622" s="34"/>
      <c r="N622" s="34"/>
      <c r="O622" s="34"/>
      <c r="P622" s="34"/>
      <c r="Q622" s="34"/>
      <c r="R622" s="34"/>
      <c r="S622" s="36"/>
      <c r="T622" s="34"/>
      <c r="U622" s="251"/>
      <c r="V622" s="251"/>
      <c r="W622" s="251"/>
      <c r="X622" s="36"/>
      <c r="AG622" s="34"/>
      <c r="AI622" s="34"/>
      <c r="AJ622" s="34"/>
      <c r="AK622" s="34"/>
      <c r="AL622" s="34"/>
      <c r="AN622" s="101"/>
      <c r="AO622" s="34"/>
    </row>
    <row r="623" spans="1:41" ht="14.25" customHeight="1">
      <c r="A623" s="34"/>
      <c r="B623" s="34"/>
      <c r="C623" s="34"/>
      <c r="D623" s="34"/>
      <c r="E623" s="35"/>
      <c r="F623" s="34"/>
      <c r="L623" s="34"/>
      <c r="M623" s="34"/>
      <c r="N623" s="34"/>
      <c r="O623" s="34"/>
      <c r="P623" s="34"/>
      <c r="Q623" s="34"/>
      <c r="R623" s="34"/>
      <c r="S623" s="36"/>
      <c r="T623" s="34"/>
      <c r="U623" s="251"/>
      <c r="V623" s="251"/>
      <c r="W623" s="251"/>
      <c r="X623" s="36"/>
      <c r="AG623" s="34"/>
      <c r="AI623" s="34"/>
      <c r="AJ623" s="34"/>
      <c r="AK623" s="34"/>
      <c r="AL623" s="34"/>
      <c r="AN623" s="101"/>
      <c r="AO623" s="34"/>
    </row>
    <row r="624" spans="1:41" ht="14.25" customHeight="1">
      <c r="A624" s="34"/>
      <c r="B624" s="34"/>
      <c r="C624" s="34"/>
      <c r="D624" s="34"/>
      <c r="E624" s="35"/>
      <c r="F624" s="34"/>
      <c r="L624" s="34"/>
      <c r="M624" s="34"/>
      <c r="N624" s="34"/>
      <c r="O624" s="34"/>
      <c r="P624" s="34"/>
      <c r="Q624" s="34"/>
      <c r="R624" s="34"/>
      <c r="S624" s="36"/>
      <c r="T624" s="34"/>
      <c r="U624" s="251"/>
      <c r="V624" s="251"/>
      <c r="W624" s="251"/>
      <c r="X624" s="36"/>
      <c r="AG624" s="34"/>
      <c r="AI624" s="34"/>
      <c r="AJ624" s="34"/>
      <c r="AK624" s="34"/>
      <c r="AL624" s="34"/>
      <c r="AN624" s="101"/>
      <c r="AO624" s="34"/>
    </row>
    <row r="625" spans="1:41" ht="14.25" customHeight="1">
      <c r="A625" s="34"/>
      <c r="B625" s="34"/>
      <c r="C625" s="34"/>
      <c r="D625" s="34"/>
      <c r="E625" s="35"/>
      <c r="F625" s="34"/>
      <c r="L625" s="34"/>
      <c r="M625" s="34"/>
      <c r="N625" s="34"/>
      <c r="O625" s="34"/>
      <c r="P625" s="34"/>
      <c r="Q625" s="34"/>
      <c r="R625" s="34"/>
      <c r="S625" s="36"/>
      <c r="T625" s="34"/>
      <c r="U625" s="251"/>
      <c r="V625" s="251"/>
      <c r="W625" s="251"/>
      <c r="X625" s="36"/>
      <c r="AG625" s="34"/>
      <c r="AI625" s="34"/>
      <c r="AJ625" s="34"/>
      <c r="AK625" s="34"/>
      <c r="AL625" s="34"/>
      <c r="AN625" s="101"/>
      <c r="AO625" s="34"/>
    </row>
    <row r="626" spans="1:41" ht="14.25" customHeight="1">
      <c r="A626" s="34"/>
      <c r="B626" s="34"/>
      <c r="C626" s="34"/>
      <c r="D626" s="34"/>
      <c r="E626" s="35"/>
      <c r="F626" s="34"/>
      <c r="L626" s="34"/>
      <c r="M626" s="34"/>
      <c r="N626" s="34"/>
      <c r="O626" s="34"/>
      <c r="P626" s="34"/>
      <c r="Q626" s="34"/>
      <c r="R626" s="34"/>
      <c r="S626" s="36"/>
      <c r="T626" s="34"/>
      <c r="U626" s="251"/>
      <c r="V626" s="251"/>
      <c r="W626" s="251"/>
      <c r="X626" s="36"/>
      <c r="AG626" s="34"/>
      <c r="AI626" s="34"/>
      <c r="AJ626" s="34"/>
      <c r="AK626" s="34"/>
      <c r="AL626" s="34"/>
      <c r="AN626" s="101"/>
      <c r="AO626" s="34"/>
    </row>
    <row r="627" spans="1:41" ht="14.25" customHeight="1">
      <c r="A627" s="34"/>
      <c r="B627" s="34"/>
      <c r="C627" s="34"/>
      <c r="D627" s="34"/>
      <c r="E627" s="35"/>
      <c r="F627" s="34"/>
      <c r="L627" s="34"/>
      <c r="M627" s="34"/>
      <c r="N627" s="34"/>
      <c r="O627" s="34"/>
      <c r="P627" s="34"/>
      <c r="Q627" s="34"/>
      <c r="R627" s="34"/>
      <c r="S627" s="36"/>
      <c r="T627" s="34"/>
      <c r="U627" s="251"/>
      <c r="V627" s="251"/>
      <c r="W627" s="251"/>
      <c r="X627" s="36"/>
      <c r="AG627" s="34"/>
      <c r="AI627" s="34"/>
      <c r="AJ627" s="34"/>
      <c r="AK627" s="34"/>
      <c r="AL627" s="34"/>
      <c r="AN627" s="101"/>
      <c r="AO627" s="34"/>
    </row>
    <row r="628" spans="1:41" ht="14.25" customHeight="1">
      <c r="A628" s="34"/>
      <c r="B628" s="34"/>
      <c r="C628" s="34"/>
      <c r="D628" s="34"/>
      <c r="E628" s="35"/>
      <c r="F628" s="34"/>
      <c r="L628" s="34"/>
      <c r="M628" s="34"/>
      <c r="N628" s="34"/>
      <c r="O628" s="34"/>
      <c r="P628" s="34"/>
      <c r="Q628" s="34"/>
      <c r="R628" s="34"/>
      <c r="S628" s="36"/>
      <c r="T628" s="34"/>
      <c r="U628" s="251"/>
      <c r="V628" s="251"/>
      <c r="W628" s="251"/>
      <c r="X628" s="36"/>
      <c r="AG628" s="34"/>
      <c r="AI628" s="34"/>
      <c r="AJ628" s="34"/>
      <c r="AK628" s="34"/>
      <c r="AL628" s="34"/>
      <c r="AN628" s="101"/>
      <c r="AO628" s="34"/>
    </row>
    <row r="629" spans="1:41" ht="14.25" customHeight="1">
      <c r="A629" s="34"/>
      <c r="B629" s="34"/>
      <c r="C629" s="34"/>
      <c r="D629" s="34"/>
      <c r="E629" s="35"/>
      <c r="F629" s="34"/>
      <c r="L629" s="34"/>
      <c r="M629" s="34"/>
      <c r="N629" s="34"/>
      <c r="O629" s="34"/>
      <c r="P629" s="34"/>
      <c r="Q629" s="34"/>
      <c r="R629" s="34"/>
      <c r="S629" s="36"/>
      <c r="T629" s="34"/>
      <c r="U629" s="251"/>
      <c r="V629" s="251"/>
      <c r="W629" s="251"/>
      <c r="X629" s="36"/>
      <c r="AG629" s="34"/>
      <c r="AI629" s="34"/>
      <c r="AJ629" s="34"/>
      <c r="AK629" s="34"/>
      <c r="AL629" s="34"/>
      <c r="AN629" s="101"/>
      <c r="AO629" s="34"/>
    </row>
    <row r="630" spans="1:41" ht="14.25" customHeight="1">
      <c r="A630" s="34"/>
      <c r="B630" s="34"/>
      <c r="C630" s="34"/>
      <c r="D630" s="34"/>
      <c r="E630" s="35"/>
      <c r="F630" s="34"/>
      <c r="L630" s="34"/>
      <c r="M630" s="34"/>
      <c r="N630" s="34"/>
      <c r="O630" s="34"/>
      <c r="P630" s="34"/>
      <c r="Q630" s="34"/>
      <c r="R630" s="34"/>
      <c r="S630" s="36"/>
      <c r="T630" s="34"/>
      <c r="U630" s="251"/>
      <c r="V630" s="251"/>
      <c r="W630" s="251"/>
      <c r="X630" s="36"/>
      <c r="AG630" s="34"/>
      <c r="AI630" s="34"/>
      <c r="AJ630" s="34"/>
      <c r="AK630" s="34"/>
      <c r="AL630" s="34"/>
      <c r="AN630" s="101"/>
      <c r="AO630" s="34"/>
    </row>
    <row r="631" spans="1:41" ht="14.25" customHeight="1">
      <c r="A631" s="34"/>
      <c r="B631" s="34"/>
      <c r="C631" s="34"/>
      <c r="D631" s="34"/>
      <c r="E631" s="35"/>
      <c r="F631" s="34"/>
      <c r="L631" s="34"/>
      <c r="M631" s="34"/>
      <c r="N631" s="34"/>
      <c r="O631" s="34"/>
      <c r="P631" s="34"/>
      <c r="Q631" s="34"/>
      <c r="R631" s="34"/>
      <c r="S631" s="36"/>
      <c r="T631" s="34"/>
      <c r="U631" s="251"/>
      <c r="V631" s="251"/>
      <c r="W631" s="251"/>
      <c r="X631" s="36"/>
      <c r="AG631" s="34"/>
      <c r="AI631" s="34"/>
      <c r="AJ631" s="34"/>
      <c r="AK631" s="34"/>
      <c r="AL631" s="34"/>
      <c r="AN631" s="101"/>
      <c r="AO631" s="34"/>
    </row>
    <row r="632" spans="1:41" ht="14.25" customHeight="1">
      <c r="A632" s="34"/>
      <c r="B632" s="34"/>
      <c r="C632" s="34"/>
      <c r="D632" s="34"/>
      <c r="E632" s="35"/>
      <c r="F632" s="34"/>
      <c r="L632" s="34"/>
      <c r="M632" s="34"/>
      <c r="N632" s="34"/>
      <c r="O632" s="34"/>
      <c r="P632" s="34"/>
      <c r="Q632" s="34"/>
      <c r="R632" s="34"/>
      <c r="S632" s="36"/>
      <c r="T632" s="34"/>
      <c r="U632" s="251"/>
      <c r="V632" s="251"/>
      <c r="W632" s="251"/>
      <c r="X632" s="36"/>
      <c r="AG632" s="34"/>
      <c r="AI632" s="34"/>
      <c r="AJ632" s="34"/>
      <c r="AK632" s="34"/>
      <c r="AL632" s="34"/>
      <c r="AN632" s="101"/>
      <c r="AO632" s="34"/>
    </row>
    <row r="633" spans="1:41" ht="14.25" customHeight="1">
      <c r="A633" s="34"/>
      <c r="B633" s="34"/>
      <c r="C633" s="34"/>
      <c r="D633" s="34"/>
      <c r="E633" s="35"/>
      <c r="F633" s="34"/>
      <c r="L633" s="34"/>
      <c r="M633" s="34"/>
      <c r="N633" s="34"/>
      <c r="O633" s="34"/>
      <c r="P633" s="34"/>
      <c r="Q633" s="34"/>
      <c r="R633" s="34"/>
      <c r="S633" s="36"/>
      <c r="T633" s="34"/>
      <c r="U633" s="251"/>
      <c r="V633" s="251"/>
      <c r="W633" s="251"/>
      <c r="X633" s="36"/>
      <c r="AG633" s="34"/>
      <c r="AI633" s="34"/>
      <c r="AJ633" s="34"/>
      <c r="AK633" s="34"/>
      <c r="AL633" s="34"/>
      <c r="AN633" s="101"/>
      <c r="AO633" s="34"/>
    </row>
    <row r="634" spans="1:41" ht="14.25" customHeight="1">
      <c r="A634" s="34"/>
      <c r="B634" s="34"/>
      <c r="C634" s="34"/>
      <c r="D634" s="34"/>
      <c r="E634" s="35"/>
      <c r="F634" s="34"/>
      <c r="L634" s="34"/>
      <c r="M634" s="34"/>
      <c r="N634" s="34"/>
      <c r="O634" s="34"/>
      <c r="P634" s="34"/>
      <c r="Q634" s="34"/>
      <c r="R634" s="34"/>
      <c r="S634" s="36"/>
      <c r="T634" s="34"/>
      <c r="U634" s="251"/>
      <c r="V634" s="251"/>
      <c r="W634" s="251"/>
      <c r="X634" s="36"/>
      <c r="AG634" s="34"/>
      <c r="AI634" s="34"/>
      <c r="AJ634" s="34"/>
      <c r="AK634" s="34"/>
      <c r="AL634" s="34"/>
      <c r="AN634" s="101"/>
      <c r="AO634" s="34"/>
    </row>
    <row r="635" spans="1:41" ht="14.25" customHeight="1">
      <c r="A635" s="34"/>
      <c r="B635" s="34"/>
      <c r="C635" s="34"/>
      <c r="D635" s="34"/>
      <c r="E635" s="35"/>
      <c r="F635" s="34"/>
      <c r="L635" s="34"/>
      <c r="M635" s="34"/>
      <c r="N635" s="34"/>
      <c r="O635" s="34"/>
      <c r="P635" s="34"/>
      <c r="Q635" s="34"/>
      <c r="R635" s="34"/>
      <c r="S635" s="36"/>
      <c r="T635" s="34"/>
      <c r="U635" s="251"/>
      <c r="V635" s="251"/>
      <c r="W635" s="251"/>
      <c r="X635" s="36"/>
      <c r="AG635" s="34"/>
      <c r="AI635" s="34"/>
      <c r="AJ635" s="34"/>
      <c r="AK635" s="34"/>
      <c r="AL635" s="34"/>
      <c r="AN635" s="101"/>
      <c r="AO635" s="34"/>
    </row>
    <row r="636" spans="1:41" ht="14.25" customHeight="1">
      <c r="A636" s="34"/>
      <c r="B636" s="34"/>
      <c r="C636" s="34"/>
      <c r="D636" s="34"/>
      <c r="E636" s="35"/>
      <c r="F636" s="34"/>
      <c r="L636" s="34"/>
      <c r="M636" s="34"/>
      <c r="N636" s="34"/>
      <c r="O636" s="34"/>
      <c r="P636" s="34"/>
      <c r="Q636" s="34"/>
      <c r="R636" s="34"/>
      <c r="S636" s="36"/>
      <c r="T636" s="34"/>
      <c r="U636" s="251"/>
      <c r="V636" s="251"/>
      <c r="W636" s="251"/>
      <c r="X636" s="36"/>
      <c r="AG636" s="34"/>
      <c r="AI636" s="34"/>
      <c r="AJ636" s="34"/>
      <c r="AK636" s="34"/>
      <c r="AL636" s="34"/>
      <c r="AN636" s="101"/>
      <c r="AO636" s="34"/>
    </row>
    <row r="637" spans="1:41" ht="14.25" customHeight="1">
      <c r="A637" s="34"/>
      <c r="B637" s="34"/>
      <c r="C637" s="34"/>
      <c r="D637" s="34"/>
      <c r="E637" s="35"/>
      <c r="F637" s="34"/>
      <c r="L637" s="34"/>
      <c r="M637" s="34"/>
      <c r="N637" s="34"/>
      <c r="O637" s="34"/>
      <c r="P637" s="34"/>
      <c r="Q637" s="34"/>
      <c r="R637" s="34"/>
      <c r="S637" s="36"/>
      <c r="T637" s="34"/>
      <c r="U637" s="251"/>
      <c r="V637" s="251"/>
      <c r="W637" s="251"/>
      <c r="X637" s="36"/>
      <c r="AG637" s="34"/>
      <c r="AI637" s="34"/>
      <c r="AJ637" s="34"/>
      <c r="AK637" s="34"/>
      <c r="AL637" s="34"/>
      <c r="AN637" s="101"/>
      <c r="AO637" s="34"/>
    </row>
    <row r="638" spans="1:41" ht="14.25" customHeight="1">
      <c r="A638" s="34"/>
      <c r="B638" s="34"/>
      <c r="C638" s="34"/>
      <c r="D638" s="34"/>
      <c r="E638" s="35"/>
      <c r="F638" s="34"/>
      <c r="L638" s="34"/>
      <c r="M638" s="34"/>
      <c r="N638" s="34"/>
      <c r="O638" s="34"/>
      <c r="P638" s="34"/>
      <c r="Q638" s="34"/>
      <c r="R638" s="34"/>
      <c r="S638" s="36"/>
      <c r="T638" s="34"/>
      <c r="U638" s="251"/>
      <c r="V638" s="251"/>
      <c r="W638" s="251"/>
      <c r="X638" s="36"/>
      <c r="AG638" s="34"/>
      <c r="AI638" s="34"/>
      <c r="AJ638" s="34"/>
      <c r="AK638" s="34"/>
      <c r="AL638" s="34"/>
      <c r="AN638" s="101"/>
      <c r="AO638" s="34"/>
    </row>
    <row r="639" spans="1:41" ht="14.25" customHeight="1">
      <c r="A639" s="34"/>
      <c r="B639" s="34"/>
      <c r="C639" s="34"/>
      <c r="D639" s="34"/>
      <c r="E639" s="35"/>
      <c r="F639" s="34"/>
      <c r="L639" s="34"/>
      <c r="M639" s="34"/>
      <c r="N639" s="34"/>
      <c r="O639" s="34"/>
      <c r="P639" s="34"/>
      <c r="Q639" s="34"/>
      <c r="R639" s="34"/>
      <c r="S639" s="36"/>
      <c r="T639" s="34"/>
      <c r="U639" s="251"/>
      <c r="V639" s="251"/>
      <c r="W639" s="251"/>
      <c r="X639" s="36"/>
      <c r="AG639" s="34"/>
      <c r="AI639" s="34"/>
      <c r="AJ639" s="34"/>
      <c r="AK639" s="34"/>
      <c r="AL639" s="34"/>
      <c r="AN639" s="101"/>
      <c r="AO639" s="34"/>
    </row>
    <row r="640" spans="1:41" ht="14.25" customHeight="1">
      <c r="A640" s="34"/>
      <c r="B640" s="34"/>
      <c r="C640" s="34"/>
      <c r="D640" s="34"/>
      <c r="E640" s="35"/>
      <c r="F640" s="34"/>
      <c r="L640" s="34"/>
      <c r="M640" s="34"/>
      <c r="N640" s="34"/>
      <c r="O640" s="34"/>
      <c r="P640" s="34"/>
      <c r="Q640" s="34"/>
      <c r="R640" s="34"/>
      <c r="S640" s="36"/>
      <c r="T640" s="34"/>
      <c r="U640" s="251"/>
      <c r="V640" s="251"/>
      <c r="W640" s="251"/>
      <c r="X640" s="36"/>
      <c r="AG640" s="34"/>
      <c r="AI640" s="34"/>
      <c r="AJ640" s="34"/>
      <c r="AK640" s="34"/>
      <c r="AL640" s="34"/>
      <c r="AN640" s="101"/>
      <c r="AO640" s="34"/>
    </row>
    <row r="641" spans="1:41" ht="14.25" customHeight="1">
      <c r="A641" s="34"/>
      <c r="B641" s="34"/>
      <c r="C641" s="34"/>
      <c r="D641" s="34"/>
      <c r="E641" s="35"/>
      <c r="F641" s="34"/>
      <c r="L641" s="34"/>
      <c r="M641" s="34"/>
      <c r="N641" s="34"/>
      <c r="O641" s="34"/>
      <c r="P641" s="34"/>
      <c r="Q641" s="34"/>
      <c r="R641" s="34"/>
      <c r="S641" s="36"/>
      <c r="T641" s="34"/>
      <c r="U641" s="251"/>
      <c r="V641" s="251"/>
      <c r="W641" s="251"/>
      <c r="X641" s="36"/>
      <c r="AG641" s="34"/>
      <c r="AI641" s="34"/>
      <c r="AJ641" s="34"/>
      <c r="AK641" s="34"/>
      <c r="AL641" s="34"/>
      <c r="AN641" s="101"/>
      <c r="AO641" s="34"/>
    </row>
    <row r="642" spans="1:41" ht="14.25" customHeight="1">
      <c r="A642" s="34"/>
      <c r="B642" s="34"/>
      <c r="C642" s="34"/>
      <c r="D642" s="34"/>
      <c r="E642" s="35"/>
      <c r="F642" s="34"/>
      <c r="L642" s="34"/>
      <c r="M642" s="34"/>
      <c r="N642" s="34"/>
      <c r="O642" s="34"/>
      <c r="P642" s="34"/>
      <c r="Q642" s="34"/>
      <c r="R642" s="34"/>
      <c r="S642" s="36"/>
      <c r="T642" s="34"/>
      <c r="U642" s="251"/>
      <c r="V642" s="251"/>
      <c r="W642" s="251"/>
      <c r="X642" s="36"/>
      <c r="AG642" s="34"/>
      <c r="AI642" s="34"/>
      <c r="AJ642" s="34"/>
      <c r="AK642" s="34"/>
      <c r="AL642" s="34"/>
      <c r="AN642" s="101"/>
      <c r="AO642" s="34"/>
    </row>
    <row r="643" spans="1:41" ht="14.25" customHeight="1">
      <c r="A643" s="34"/>
      <c r="B643" s="34"/>
      <c r="C643" s="34"/>
      <c r="D643" s="34"/>
      <c r="E643" s="35"/>
      <c r="F643" s="34"/>
      <c r="L643" s="34"/>
      <c r="M643" s="34"/>
      <c r="N643" s="34"/>
      <c r="O643" s="34"/>
      <c r="P643" s="34"/>
      <c r="Q643" s="34"/>
      <c r="R643" s="34"/>
      <c r="S643" s="36"/>
      <c r="T643" s="34"/>
      <c r="U643" s="251"/>
      <c r="V643" s="251"/>
      <c r="W643" s="251"/>
      <c r="X643" s="36"/>
      <c r="AG643" s="34"/>
      <c r="AI643" s="34"/>
      <c r="AJ643" s="34"/>
      <c r="AK643" s="34"/>
      <c r="AL643" s="34"/>
      <c r="AN643" s="101"/>
      <c r="AO643" s="34"/>
    </row>
    <row r="644" spans="1:41" ht="14.25" customHeight="1">
      <c r="A644" s="34"/>
      <c r="B644" s="34"/>
      <c r="C644" s="34"/>
      <c r="D644" s="34"/>
      <c r="E644" s="35"/>
      <c r="F644" s="34"/>
      <c r="L644" s="34"/>
      <c r="M644" s="34"/>
      <c r="N644" s="34"/>
      <c r="O644" s="34"/>
      <c r="P644" s="34"/>
      <c r="Q644" s="34"/>
      <c r="R644" s="34"/>
      <c r="S644" s="36"/>
      <c r="T644" s="34"/>
      <c r="U644" s="251"/>
      <c r="V644" s="251"/>
      <c r="W644" s="251"/>
      <c r="X644" s="36"/>
      <c r="AG644" s="34"/>
      <c r="AI644" s="34"/>
      <c r="AJ644" s="34"/>
      <c r="AK644" s="34"/>
      <c r="AL644" s="34"/>
      <c r="AN644" s="101"/>
      <c r="AO644" s="34"/>
    </row>
    <row r="645" spans="1:41" ht="14.25" customHeight="1">
      <c r="A645" s="34"/>
      <c r="B645" s="34"/>
      <c r="C645" s="34"/>
      <c r="D645" s="34"/>
      <c r="E645" s="35"/>
      <c r="F645" s="34"/>
      <c r="L645" s="34"/>
      <c r="M645" s="34"/>
      <c r="N645" s="34"/>
      <c r="O645" s="34"/>
      <c r="P645" s="34"/>
      <c r="Q645" s="34"/>
      <c r="R645" s="34"/>
      <c r="S645" s="36"/>
      <c r="T645" s="34"/>
      <c r="U645" s="251"/>
      <c r="V645" s="251"/>
      <c r="W645" s="251"/>
      <c r="X645" s="36"/>
      <c r="AG645" s="34"/>
      <c r="AI645" s="34"/>
      <c r="AJ645" s="34"/>
      <c r="AK645" s="34"/>
      <c r="AL645" s="34"/>
      <c r="AN645" s="101"/>
      <c r="AO645" s="34"/>
    </row>
    <row r="646" spans="1:41" ht="14.25" customHeight="1">
      <c r="A646" s="34"/>
      <c r="B646" s="34"/>
      <c r="C646" s="34"/>
      <c r="D646" s="34"/>
      <c r="E646" s="35"/>
      <c r="F646" s="34"/>
      <c r="L646" s="34"/>
      <c r="M646" s="34"/>
      <c r="N646" s="34"/>
      <c r="O646" s="34"/>
      <c r="P646" s="34"/>
      <c r="Q646" s="34"/>
      <c r="R646" s="34"/>
      <c r="S646" s="36"/>
      <c r="T646" s="34"/>
      <c r="U646" s="251"/>
      <c r="V646" s="251"/>
      <c r="W646" s="251"/>
      <c r="X646" s="36"/>
      <c r="AG646" s="34"/>
      <c r="AI646" s="34"/>
      <c r="AJ646" s="34"/>
      <c r="AK646" s="34"/>
      <c r="AL646" s="34"/>
      <c r="AN646" s="101"/>
      <c r="AO646" s="34"/>
    </row>
    <row r="647" spans="1:41" ht="14.25" customHeight="1">
      <c r="A647" s="34"/>
      <c r="B647" s="34"/>
      <c r="C647" s="34"/>
      <c r="D647" s="34"/>
      <c r="E647" s="35"/>
      <c r="F647" s="34"/>
      <c r="L647" s="34"/>
      <c r="M647" s="34"/>
      <c r="N647" s="34"/>
      <c r="O647" s="34"/>
      <c r="P647" s="34"/>
      <c r="Q647" s="34"/>
      <c r="R647" s="34"/>
      <c r="S647" s="36"/>
      <c r="T647" s="34"/>
      <c r="U647" s="251"/>
      <c r="V647" s="251"/>
      <c r="W647" s="251"/>
      <c r="X647" s="36"/>
      <c r="AG647" s="34"/>
      <c r="AI647" s="34"/>
      <c r="AJ647" s="34"/>
      <c r="AK647" s="34"/>
      <c r="AL647" s="34"/>
      <c r="AN647" s="101"/>
      <c r="AO647" s="34"/>
    </row>
    <row r="648" spans="1:41" ht="14.25" customHeight="1">
      <c r="A648" s="34"/>
      <c r="B648" s="34"/>
      <c r="C648" s="34"/>
      <c r="D648" s="34"/>
      <c r="E648" s="35"/>
      <c r="F648" s="34"/>
      <c r="L648" s="34"/>
      <c r="M648" s="34"/>
      <c r="N648" s="34"/>
      <c r="O648" s="34"/>
      <c r="P648" s="34"/>
      <c r="Q648" s="34"/>
      <c r="R648" s="34"/>
      <c r="S648" s="36"/>
      <c r="T648" s="34"/>
      <c r="U648" s="251"/>
      <c r="V648" s="251"/>
      <c r="W648" s="251"/>
      <c r="X648" s="36"/>
      <c r="AG648" s="34"/>
      <c r="AI648" s="34"/>
      <c r="AJ648" s="34"/>
      <c r="AK648" s="34"/>
      <c r="AL648" s="34"/>
      <c r="AN648" s="101"/>
      <c r="AO648" s="34"/>
    </row>
    <row r="649" spans="1:41" ht="14.25" customHeight="1">
      <c r="A649" s="34"/>
      <c r="B649" s="34"/>
      <c r="C649" s="34"/>
      <c r="D649" s="34"/>
      <c r="E649" s="35"/>
      <c r="F649" s="34"/>
      <c r="L649" s="34"/>
      <c r="M649" s="34"/>
      <c r="N649" s="34"/>
      <c r="O649" s="34"/>
      <c r="P649" s="34"/>
      <c r="Q649" s="34"/>
      <c r="R649" s="34"/>
      <c r="S649" s="36"/>
      <c r="T649" s="34"/>
      <c r="U649" s="251"/>
      <c r="V649" s="251"/>
      <c r="W649" s="251"/>
      <c r="X649" s="36"/>
      <c r="AG649" s="34"/>
      <c r="AI649" s="34"/>
      <c r="AJ649" s="34"/>
      <c r="AK649" s="34"/>
      <c r="AL649" s="34"/>
      <c r="AN649" s="101"/>
      <c r="AO649" s="34"/>
    </row>
    <row r="650" spans="1:41" ht="14.25" customHeight="1">
      <c r="A650" s="34"/>
      <c r="B650" s="34"/>
      <c r="C650" s="34"/>
      <c r="D650" s="34"/>
      <c r="E650" s="35"/>
      <c r="F650" s="34"/>
      <c r="L650" s="34"/>
      <c r="M650" s="34"/>
      <c r="N650" s="34"/>
      <c r="O650" s="34"/>
      <c r="P650" s="34"/>
      <c r="Q650" s="34"/>
      <c r="R650" s="34"/>
      <c r="S650" s="36"/>
      <c r="T650" s="34"/>
      <c r="U650" s="251"/>
      <c r="V650" s="251"/>
      <c r="W650" s="251"/>
      <c r="X650" s="36"/>
      <c r="AG650" s="34"/>
      <c r="AI650" s="34"/>
      <c r="AJ650" s="34"/>
      <c r="AK650" s="34"/>
      <c r="AL650" s="34"/>
      <c r="AN650" s="101"/>
      <c r="AO650" s="34"/>
    </row>
    <row r="651" spans="1:41" ht="14.25" customHeight="1">
      <c r="A651" s="34"/>
      <c r="B651" s="34"/>
      <c r="C651" s="34"/>
      <c r="D651" s="34"/>
      <c r="E651" s="35"/>
      <c r="F651" s="34"/>
      <c r="L651" s="34"/>
      <c r="M651" s="34"/>
      <c r="N651" s="34"/>
      <c r="O651" s="34"/>
      <c r="P651" s="34"/>
      <c r="Q651" s="34"/>
      <c r="R651" s="34"/>
      <c r="S651" s="36"/>
      <c r="T651" s="34"/>
      <c r="U651" s="251"/>
      <c r="V651" s="251"/>
      <c r="W651" s="251"/>
      <c r="X651" s="36"/>
      <c r="AG651" s="34"/>
      <c r="AI651" s="34"/>
      <c r="AJ651" s="34"/>
      <c r="AK651" s="34"/>
      <c r="AL651" s="34"/>
      <c r="AN651" s="101"/>
      <c r="AO651" s="34"/>
    </row>
    <row r="652" spans="1:41" ht="14.25" customHeight="1">
      <c r="A652" s="34"/>
      <c r="B652" s="34"/>
      <c r="C652" s="34"/>
      <c r="D652" s="34"/>
      <c r="E652" s="35"/>
      <c r="F652" s="34"/>
      <c r="L652" s="34"/>
      <c r="M652" s="34"/>
      <c r="N652" s="34"/>
      <c r="O652" s="34"/>
      <c r="P652" s="34"/>
      <c r="Q652" s="34"/>
      <c r="R652" s="34"/>
      <c r="S652" s="36"/>
      <c r="T652" s="34"/>
      <c r="U652" s="251"/>
      <c r="V652" s="251"/>
      <c r="W652" s="251"/>
      <c r="X652" s="36"/>
      <c r="AG652" s="34"/>
      <c r="AI652" s="34"/>
      <c r="AJ652" s="34"/>
      <c r="AK652" s="34"/>
      <c r="AL652" s="34"/>
      <c r="AN652" s="101"/>
      <c r="AO652" s="34"/>
    </row>
    <row r="653" spans="1:41" ht="14.25" customHeight="1">
      <c r="A653" s="34"/>
      <c r="B653" s="34"/>
      <c r="C653" s="34"/>
      <c r="D653" s="34"/>
      <c r="E653" s="35"/>
      <c r="F653" s="34"/>
      <c r="L653" s="34"/>
      <c r="M653" s="34"/>
      <c r="N653" s="34"/>
      <c r="O653" s="34"/>
      <c r="P653" s="34"/>
      <c r="Q653" s="34"/>
      <c r="R653" s="34"/>
      <c r="S653" s="36"/>
      <c r="T653" s="34"/>
      <c r="U653" s="251"/>
      <c r="V653" s="251"/>
      <c r="W653" s="251"/>
      <c r="X653" s="36"/>
      <c r="AG653" s="34"/>
      <c r="AI653" s="34"/>
      <c r="AJ653" s="34"/>
      <c r="AK653" s="34"/>
      <c r="AL653" s="34"/>
      <c r="AN653" s="101"/>
      <c r="AO653" s="34"/>
    </row>
    <row r="654" spans="1:41" ht="14.25" customHeight="1">
      <c r="A654" s="34"/>
      <c r="B654" s="34"/>
      <c r="C654" s="34"/>
      <c r="D654" s="34"/>
      <c r="E654" s="35"/>
      <c r="F654" s="34"/>
      <c r="L654" s="34"/>
      <c r="M654" s="34"/>
      <c r="N654" s="34"/>
      <c r="O654" s="34"/>
      <c r="P654" s="34"/>
      <c r="Q654" s="34"/>
      <c r="R654" s="34"/>
      <c r="S654" s="36"/>
      <c r="T654" s="34"/>
      <c r="U654" s="251"/>
      <c r="V654" s="251"/>
      <c r="W654" s="251"/>
      <c r="X654" s="36"/>
      <c r="AG654" s="34"/>
      <c r="AI654" s="34"/>
      <c r="AJ654" s="34"/>
      <c r="AK654" s="34"/>
      <c r="AL654" s="34"/>
      <c r="AN654" s="101"/>
      <c r="AO654" s="34"/>
    </row>
    <row r="655" spans="1:41" ht="14.25" customHeight="1">
      <c r="A655" s="34"/>
      <c r="B655" s="34"/>
      <c r="C655" s="34"/>
      <c r="D655" s="34"/>
      <c r="E655" s="35"/>
      <c r="F655" s="34"/>
      <c r="L655" s="34"/>
      <c r="M655" s="34"/>
      <c r="N655" s="34"/>
      <c r="O655" s="34"/>
      <c r="P655" s="34"/>
      <c r="Q655" s="34"/>
      <c r="R655" s="34"/>
      <c r="S655" s="36"/>
      <c r="T655" s="34"/>
      <c r="U655" s="251"/>
      <c r="V655" s="251"/>
      <c r="W655" s="251"/>
      <c r="X655" s="36"/>
      <c r="AG655" s="34"/>
      <c r="AI655" s="34"/>
      <c r="AJ655" s="34"/>
      <c r="AK655" s="34"/>
      <c r="AL655" s="34"/>
      <c r="AN655" s="101"/>
      <c r="AO655" s="34"/>
    </row>
    <row r="656" spans="1:41" ht="14.25" customHeight="1">
      <c r="A656" s="34"/>
      <c r="B656" s="34"/>
      <c r="C656" s="34"/>
      <c r="D656" s="34"/>
      <c r="E656" s="35"/>
      <c r="F656" s="34"/>
      <c r="L656" s="34"/>
      <c r="M656" s="34"/>
      <c r="N656" s="34"/>
      <c r="O656" s="34"/>
      <c r="P656" s="34"/>
      <c r="Q656" s="34"/>
      <c r="R656" s="34"/>
      <c r="S656" s="36"/>
      <c r="T656" s="34"/>
      <c r="U656" s="251"/>
      <c r="V656" s="251"/>
      <c r="W656" s="251"/>
      <c r="X656" s="36"/>
      <c r="AG656" s="34"/>
      <c r="AI656" s="34"/>
      <c r="AJ656" s="34"/>
      <c r="AK656" s="34"/>
      <c r="AL656" s="34"/>
      <c r="AN656" s="101"/>
      <c r="AO656" s="34"/>
    </row>
    <row r="657" spans="1:41" ht="14.25" customHeight="1">
      <c r="A657" s="34"/>
      <c r="B657" s="34"/>
      <c r="C657" s="34"/>
      <c r="D657" s="34"/>
      <c r="E657" s="35"/>
      <c r="F657" s="34"/>
      <c r="L657" s="34"/>
      <c r="M657" s="34"/>
      <c r="N657" s="34"/>
      <c r="O657" s="34"/>
      <c r="P657" s="34"/>
      <c r="Q657" s="34"/>
      <c r="R657" s="34"/>
      <c r="S657" s="36"/>
      <c r="T657" s="34"/>
      <c r="U657" s="251"/>
      <c r="V657" s="251"/>
      <c r="W657" s="251"/>
      <c r="X657" s="36"/>
      <c r="AG657" s="34"/>
      <c r="AI657" s="34"/>
      <c r="AJ657" s="34"/>
      <c r="AK657" s="34"/>
      <c r="AL657" s="34"/>
      <c r="AN657" s="101"/>
      <c r="AO657" s="34"/>
    </row>
    <row r="658" spans="1:41" ht="14.25" customHeight="1">
      <c r="A658" s="34"/>
      <c r="B658" s="34"/>
      <c r="C658" s="34"/>
      <c r="D658" s="34"/>
      <c r="E658" s="35"/>
      <c r="F658" s="34"/>
      <c r="L658" s="34"/>
      <c r="M658" s="34"/>
      <c r="N658" s="34"/>
      <c r="O658" s="34"/>
      <c r="P658" s="34"/>
      <c r="Q658" s="34"/>
      <c r="R658" s="34"/>
      <c r="S658" s="36"/>
      <c r="T658" s="34"/>
      <c r="U658" s="251"/>
      <c r="V658" s="251"/>
      <c r="W658" s="251"/>
      <c r="X658" s="36"/>
      <c r="AG658" s="34"/>
      <c r="AI658" s="34"/>
      <c r="AJ658" s="34"/>
      <c r="AK658" s="34"/>
      <c r="AL658" s="34"/>
      <c r="AN658" s="101"/>
      <c r="AO658" s="34"/>
    </row>
    <row r="659" spans="1:41" ht="14.25" customHeight="1">
      <c r="A659" s="34"/>
      <c r="B659" s="34"/>
      <c r="C659" s="34"/>
      <c r="D659" s="34"/>
      <c r="E659" s="35"/>
      <c r="F659" s="34"/>
      <c r="L659" s="34"/>
      <c r="M659" s="34"/>
      <c r="N659" s="34"/>
      <c r="O659" s="34"/>
      <c r="P659" s="34"/>
      <c r="Q659" s="34"/>
      <c r="R659" s="34"/>
      <c r="S659" s="36"/>
      <c r="T659" s="34"/>
      <c r="U659" s="251"/>
      <c r="V659" s="251"/>
      <c r="W659" s="251"/>
      <c r="X659" s="36"/>
      <c r="AG659" s="34"/>
      <c r="AI659" s="34"/>
      <c r="AJ659" s="34"/>
      <c r="AK659" s="34"/>
      <c r="AL659" s="34"/>
      <c r="AN659" s="101"/>
      <c r="AO659" s="34"/>
    </row>
    <row r="660" spans="1:41" ht="14.25" customHeight="1">
      <c r="A660" s="34"/>
      <c r="B660" s="34"/>
      <c r="C660" s="34"/>
      <c r="D660" s="34"/>
      <c r="E660" s="35"/>
      <c r="F660" s="34"/>
      <c r="L660" s="34"/>
      <c r="M660" s="34"/>
      <c r="N660" s="34"/>
      <c r="O660" s="34"/>
      <c r="P660" s="34"/>
      <c r="Q660" s="34"/>
      <c r="R660" s="34"/>
      <c r="S660" s="36"/>
      <c r="T660" s="34"/>
      <c r="U660" s="251"/>
      <c r="V660" s="251"/>
      <c r="W660" s="251"/>
      <c r="X660" s="36"/>
      <c r="AG660" s="34"/>
      <c r="AI660" s="34"/>
      <c r="AJ660" s="34"/>
      <c r="AK660" s="34"/>
      <c r="AL660" s="34"/>
      <c r="AN660" s="101"/>
      <c r="AO660" s="34"/>
    </row>
    <row r="661" spans="1:41" ht="14.25" customHeight="1">
      <c r="A661" s="34"/>
      <c r="B661" s="34"/>
      <c r="C661" s="34"/>
      <c r="D661" s="34"/>
      <c r="E661" s="35"/>
      <c r="F661" s="34"/>
      <c r="L661" s="34"/>
      <c r="M661" s="34"/>
      <c r="N661" s="34"/>
      <c r="O661" s="34"/>
      <c r="P661" s="34"/>
      <c r="Q661" s="34"/>
      <c r="R661" s="34"/>
      <c r="S661" s="36"/>
      <c r="T661" s="34"/>
      <c r="U661" s="251"/>
      <c r="V661" s="251"/>
      <c r="W661" s="251"/>
      <c r="X661" s="36"/>
      <c r="AG661" s="34"/>
      <c r="AI661" s="34"/>
      <c r="AJ661" s="34"/>
      <c r="AK661" s="34"/>
      <c r="AL661" s="34"/>
      <c r="AN661" s="101"/>
      <c r="AO661" s="34"/>
    </row>
    <row r="662" spans="1:41" ht="14.25" customHeight="1">
      <c r="A662" s="34"/>
      <c r="B662" s="34"/>
      <c r="C662" s="34"/>
      <c r="D662" s="34"/>
      <c r="E662" s="35"/>
      <c r="F662" s="34"/>
      <c r="L662" s="34"/>
      <c r="M662" s="34"/>
      <c r="N662" s="34"/>
      <c r="O662" s="34"/>
      <c r="P662" s="34"/>
      <c r="Q662" s="34"/>
      <c r="R662" s="34"/>
      <c r="S662" s="36"/>
      <c r="T662" s="34"/>
      <c r="U662" s="251"/>
      <c r="V662" s="251"/>
      <c r="W662" s="251"/>
      <c r="X662" s="36"/>
      <c r="AG662" s="34"/>
      <c r="AI662" s="34"/>
      <c r="AJ662" s="34"/>
      <c r="AK662" s="34"/>
      <c r="AL662" s="34"/>
      <c r="AN662" s="101"/>
      <c r="AO662" s="34"/>
    </row>
    <row r="663" spans="1:41" ht="14.25" customHeight="1">
      <c r="A663" s="34"/>
      <c r="B663" s="34"/>
      <c r="C663" s="34"/>
      <c r="D663" s="34"/>
      <c r="E663" s="35"/>
      <c r="F663" s="34"/>
      <c r="L663" s="34"/>
      <c r="M663" s="34"/>
      <c r="N663" s="34"/>
      <c r="O663" s="34"/>
      <c r="P663" s="34"/>
      <c r="Q663" s="34"/>
      <c r="R663" s="34"/>
      <c r="S663" s="36"/>
      <c r="T663" s="34"/>
      <c r="U663" s="251"/>
      <c r="V663" s="251"/>
      <c r="W663" s="251"/>
      <c r="X663" s="36"/>
      <c r="AG663" s="34"/>
      <c r="AI663" s="34"/>
      <c r="AJ663" s="34"/>
      <c r="AK663" s="34"/>
      <c r="AL663" s="34"/>
      <c r="AN663" s="101"/>
      <c r="AO663" s="34"/>
    </row>
    <row r="664" spans="1:41" ht="14.25" customHeight="1">
      <c r="A664" s="34"/>
      <c r="B664" s="34"/>
      <c r="C664" s="34"/>
      <c r="D664" s="34"/>
      <c r="E664" s="35"/>
      <c r="F664" s="34"/>
      <c r="L664" s="34"/>
      <c r="M664" s="34"/>
      <c r="N664" s="34"/>
      <c r="O664" s="34"/>
      <c r="P664" s="34"/>
      <c r="Q664" s="34"/>
      <c r="R664" s="34"/>
      <c r="S664" s="36"/>
      <c r="T664" s="34"/>
      <c r="U664" s="251"/>
      <c r="V664" s="251"/>
      <c r="W664" s="251"/>
      <c r="X664" s="36"/>
      <c r="AG664" s="34"/>
      <c r="AI664" s="34"/>
      <c r="AJ664" s="34"/>
      <c r="AK664" s="34"/>
      <c r="AL664" s="34"/>
      <c r="AN664" s="101"/>
      <c r="AO664" s="34"/>
    </row>
    <row r="665" spans="1:41" ht="14.25" customHeight="1">
      <c r="A665" s="34"/>
      <c r="B665" s="34"/>
      <c r="C665" s="34"/>
      <c r="D665" s="34"/>
      <c r="E665" s="35"/>
      <c r="F665" s="34"/>
      <c r="L665" s="34"/>
      <c r="M665" s="34"/>
      <c r="N665" s="34"/>
      <c r="O665" s="34"/>
      <c r="P665" s="34"/>
      <c r="Q665" s="34"/>
      <c r="R665" s="34"/>
      <c r="S665" s="36"/>
      <c r="T665" s="34"/>
      <c r="U665" s="251"/>
      <c r="V665" s="251"/>
      <c r="W665" s="251"/>
      <c r="X665" s="36"/>
      <c r="AG665" s="34"/>
      <c r="AI665" s="34"/>
      <c r="AJ665" s="34"/>
      <c r="AK665" s="34"/>
      <c r="AL665" s="34"/>
      <c r="AN665" s="101"/>
      <c r="AO665" s="34"/>
    </row>
    <row r="666" spans="1:41" ht="14.25" customHeight="1">
      <c r="A666" s="34"/>
      <c r="B666" s="34"/>
      <c r="C666" s="34"/>
      <c r="D666" s="34"/>
      <c r="E666" s="35"/>
      <c r="F666" s="34"/>
      <c r="L666" s="34"/>
      <c r="M666" s="34"/>
      <c r="N666" s="34"/>
      <c r="O666" s="34"/>
      <c r="P666" s="34"/>
      <c r="Q666" s="34"/>
      <c r="R666" s="34"/>
      <c r="S666" s="36"/>
      <c r="T666" s="34"/>
      <c r="U666" s="251"/>
      <c r="V666" s="251"/>
      <c r="W666" s="251"/>
      <c r="X666" s="36"/>
      <c r="AG666" s="34"/>
      <c r="AI666" s="34"/>
      <c r="AJ666" s="34"/>
      <c r="AK666" s="34"/>
      <c r="AL666" s="34"/>
      <c r="AN666" s="101"/>
      <c r="AO666" s="34"/>
    </row>
    <row r="667" spans="1:41" ht="14.25" customHeight="1">
      <c r="A667" s="34"/>
      <c r="B667" s="34"/>
      <c r="C667" s="34"/>
      <c r="D667" s="34"/>
      <c r="E667" s="35"/>
      <c r="F667" s="34"/>
      <c r="L667" s="34"/>
      <c r="M667" s="34"/>
      <c r="N667" s="34"/>
      <c r="O667" s="34"/>
      <c r="P667" s="34"/>
      <c r="Q667" s="34"/>
      <c r="R667" s="34"/>
      <c r="S667" s="36"/>
      <c r="T667" s="34"/>
      <c r="U667" s="251"/>
      <c r="V667" s="251"/>
      <c r="W667" s="251"/>
      <c r="X667" s="36"/>
      <c r="AG667" s="34"/>
      <c r="AI667" s="34"/>
      <c r="AJ667" s="34"/>
      <c r="AK667" s="34"/>
      <c r="AL667" s="34"/>
      <c r="AN667" s="101"/>
      <c r="AO667" s="34"/>
    </row>
    <row r="668" spans="1:41" ht="14.25" customHeight="1">
      <c r="A668" s="34"/>
      <c r="B668" s="34"/>
      <c r="C668" s="34"/>
      <c r="D668" s="34"/>
      <c r="E668" s="35"/>
      <c r="F668" s="34"/>
      <c r="L668" s="34"/>
      <c r="M668" s="34"/>
      <c r="N668" s="34"/>
      <c r="O668" s="34"/>
      <c r="P668" s="34"/>
      <c r="Q668" s="34"/>
      <c r="R668" s="34"/>
      <c r="S668" s="36"/>
      <c r="T668" s="34"/>
      <c r="U668" s="251"/>
      <c r="V668" s="251"/>
      <c r="W668" s="251"/>
      <c r="X668" s="36"/>
      <c r="AG668" s="34"/>
      <c r="AI668" s="34"/>
      <c r="AJ668" s="34"/>
      <c r="AK668" s="34"/>
      <c r="AL668" s="34"/>
      <c r="AN668" s="101"/>
      <c r="AO668" s="34"/>
    </row>
    <row r="669" spans="1:41" ht="14.25" customHeight="1">
      <c r="A669" s="34"/>
      <c r="B669" s="34"/>
      <c r="C669" s="34"/>
      <c r="D669" s="34"/>
      <c r="E669" s="35"/>
      <c r="F669" s="34"/>
      <c r="L669" s="34"/>
      <c r="M669" s="34"/>
      <c r="N669" s="34"/>
      <c r="O669" s="34"/>
      <c r="P669" s="34"/>
      <c r="Q669" s="34"/>
      <c r="R669" s="34"/>
      <c r="S669" s="36"/>
      <c r="T669" s="34"/>
      <c r="U669" s="251"/>
      <c r="V669" s="251"/>
      <c r="W669" s="251"/>
      <c r="X669" s="36"/>
      <c r="AG669" s="34"/>
      <c r="AI669" s="34"/>
      <c r="AJ669" s="34"/>
      <c r="AK669" s="34"/>
      <c r="AL669" s="34"/>
      <c r="AN669" s="101"/>
      <c r="AO669" s="34"/>
    </row>
    <row r="670" spans="1:41" ht="14.25" customHeight="1">
      <c r="A670" s="34"/>
      <c r="B670" s="34"/>
      <c r="C670" s="34"/>
      <c r="D670" s="34"/>
      <c r="E670" s="35"/>
      <c r="F670" s="34"/>
      <c r="L670" s="34"/>
      <c r="M670" s="34"/>
      <c r="N670" s="34"/>
      <c r="O670" s="34"/>
      <c r="P670" s="34"/>
      <c r="Q670" s="34"/>
      <c r="R670" s="34"/>
      <c r="S670" s="36"/>
      <c r="T670" s="34"/>
      <c r="U670" s="251"/>
      <c r="V670" s="251"/>
      <c r="W670" s="251"/>
      <c r="X670" s="36"/>
      <c r="AG670" s="34"/>
      <c r="AI670" s="34"/>
      <c r="AJ670" s="34"/>
      <c r="AK670" s="34"/>
      <c r="AL670" s="34"/>
      <c r="AN670" s="101"/>
      <c r="AO670" s="34"/>
    </row>
    <row r="671" spans="1:41" ht="14.25" customHeight="1">
      <c r="A671" s="34"/>
      <c r="B671" s="34"/>
      <c r="C671" s="34"/>
      <c r="D671" s="34"/>
      <c r="E671" s="35"/>
      <c r="F671" s="34"/>
      <c r="L671" s="34"/>
      <c r="M671" s="34"/>
      <c r="N671" s="34"/>
      <c r="O671" s="34"/>
      <c r="P671" s="34"/>
      <c r="Q671" s="34"/>
      <c r="R671" s="34"/>
      <c r="S671" s="36"/>
      <c r="T671" s="34"/>
      <c r="U671" s="251"/>
      <c r="V671" s="251"/>
      <c r="W671" s="251"/>
      <c r="X671" s="36"/>
      <c r="AG671" s="34"/>
      <c r="AI671" s="34"/>
      <c r="AJ671" s="34"/>
      <c r="AK671" s="34"/>
      <c r="AL671" s="34"/>
      <c r="AN671" s="101"/>
      <c r="AO671" s="34"/>
    </row>
    <row r="672" spans="1:41" ht="14.25" customHeight="1">
      <c r="A672" s="34"/>
      <c r="B672" s="34"/>
      <c r="C672" s="34"/>
      <c r="D672" s="34"/>
      <c r="E672" s="35"/>
      <c r="F672" s="34"/>
      <c r="L672" s="34"/>
      <c r="M672" s="34"/>
      <c r="N672" s="34"/>
      <c r="O672" s="34"/>
      <c r="P672" s="34"/>
      <c r="Q672" s="34"/>
      <c r="R672" s="34"/>
      <c r="S672" s="36"/>
      <c r="T672" s="34"/>
      <c r="U672" s="251"/>
      <c r="V672" s="251"/>
      <c r="W672" s="251"/>
      <c r="X672" s="36"/>
      <c r="AG672" s="34"/>
      <c r="AI672" s="34"/>
      <c r="AJ672" s="34"/>
      <c r="AK672" s="34"/>
      <c r="AL672" s="34"/>
      <c r="AN672" s="101"/>
      <c r="AO672" s="34"/>
    </row>
    <row r="673" spans="1:41" ht="14.25" customHeight="1">
      <c r="A673" s="34"/>
      <c r="B673" s="34"/>
      <c r="C673" s="34"/>
      <c r="D673" s="34"/>
      <c r="E673" s="35"/>
      <c r="F673" s="34"/>
      <c r="L673" s="34"/>
      <c r="M673" s="34"/>
      <c r="N673" s="34"/>
      <c r="O673" s="34"/>
      <c r="P673" s="34"/>
      <c r="Q673" s="34"/>
      <c r="R673" s="34"/>
      <c r="S673" s="36"/>
      <c r="T673" s="34"/>
      <c r="U673" s="251"/>
      <c r="V673" s="251"/>
      <c r="W673" s="251"/>
      <c r="X673" s="36"/>
      <c r="AG673" s="34"/>
      <c r="AI673" s="34"/>
      <c r="AJ673" s="34"/>
      <c r="AK673" s="34"/>
      <c r="AL673" s="34"/>
      <c r="AN673" s="101"/>
      <c r="AO673" s="34"/>
    </row>
    <row r="674" spans="1:41" ht="14.25" customHeight="1">
      <c r="A674" s="34"/>
      <c r="B674" s="34"/>
      <c r="C674" s="34"/>
      <c r="D674" s="34"/>
      <c r="E674" s="35"/>
      <c r="F674" s="34"/>
      <c r="L674" s="34"/>
      <c r="M674" s="34"/>
      <c r="N674" s="34"/>
      <c r="O674" s="34"/>
      <c r="P674" s="34"/>
      <c r="Q674" s="34"/>
      <c r="R674" s="34"/>
      <c r="S674" s="36"/>
      <c r="T674" s="34"/>
      <c r="U674" s="251"/>
      <c r="V674" s="251"/>
      <c r="W674" s="251"/>
      <c r="X674" s="36"/>
      <c r="AG674" s="34"/>
      <c r="AI674" s="34"/>
      <c r="AJ674" s="34"/>
      <c r="AK674" s="34"/>
      <c r="AL674" s="34"/>
      <c r="AN674" s="101"/>
      <c r="AO674" s="34"/>
    </row>
    <row r="675" spans="1:41" ht="14.25" customHeight="1">
      <c r="A675" s="34"/>
      <c r="B675" s="34"/>
      <c r="C675" s="34"/>
      <c r="D675" s="34"/>
      <c r="E675" s="35"/>
      <c r="F675" s="34"/>
      <c r="L675" s="34"/>
      <c r="M675" s="34"/>
      <c r="N675" s="34"/>
      <c r="O675" s="34"/>
      <c r="P675" s="34"/>
      <c r="Q675" s="34"/>
      <c r="R675" s="34"/>
      <c r="S675" s="36"/>
      <c r="T675" s="34"/>
      <c r="U675" s="251"/>
      <c r="V675" s="251"/>
      <c r="W675" s="251"/>
      <c r="X675" s="36"/>
      <c r="AG675" s="34"/>
      <c r="AI675" s="34"/>
      <c r="AJ675" s="34"/>
      <c r="AK675" s="34"/>
      <c r="AL675" s="34"/>
      <c r="AN675" s="101"/>
      <c r="AO675" s="34"/>
    </row>
    <row r="676" spans="1:41" ht="14.25" customHeight="1">
      <c r="A676" s="34"/>
      <c r="B676" s="34"/>
      <c r="C676" s="34"/>
      <c r="D676" s="34"/>
      <c r="E676" s="35"/>
      <c r="F676" s="34"/>
      <c r="L676" s="34"/>
      <c r="M676" s="34"/>
      <c r="N676" s="34"/>
      <c r="O676" s="34"/>
      <c r="P676" s="34"/>
      <c r="Q676" s="34"/>
      <c r="R676" s="34"/>
      <c r="S676" s="36"/>
      <c r="T676" s="34"/>
      <c r="U676" s="251"/>
      <c r="V676" s="251"/>
      <c r="W676" s="251"/>
      <c r="X676" s="36"/>
      <c r="AG676" s="34"/>
      <c r="AI676" s="34"/>
      <c r="AJ676" s="34"/>
      <c r="AK676" s="34"/>
      <c r="AL676" s="34"/>
      <c r="AN676" s="101"/>
      <c r="AO676" s="34"/>
    </row>
    <row r="677" spans="1:41" ht="14.25" customHeight="1">
      <c r="A677" s="34"/>
      <c r="B677" s="34"/>
      <c r="C677" s="34"/>
      <c r="D677" s="34"/>
      <c r="E677" s="35"/>
      <c r="F677" s="34"/>
      <c r="L677" s="34"/>
      <c r="M677" s="34"/>
      <c r="N677" s="34"/>
      <c r="O677" s="34"/>
      <c r="P677" s="34"/>
      <c r="Q677" s="34"/>
      <c r="R677" s="34"/>
      <c r="S677" s="36"/>
      <c r="T677" s="34"/>
      <c r="U677" s="251"/>
      <c r="V677" s="251"/>
      <c r="W677" s="251"/>
      <c r="X677" s="36"/>
      <c r="AG677" s="34"/>
      <c r="AI677" s="34"/>
      <c r="AJ677" s="34"/>
      <c r="AK677" s="34"/>
      <c r="AL677" s="34"/>
      <c r="AN677" s="101"/>
      <c r="AO677" s="34"/>
    </row>
    <row r="678" spans="1:41" ht="14.25" customHeight="1">
      <c r="A678" s="34"/>
      <c r="B678" s="34"/>
      <c r="C678" s="34"/>
      <c r="D678" s="34"/>
      <c r="E678" s="35"/>
      <c r="F678" s="34"/>
      <c r="L678" s="34"/>
      <c r="M678" s="34"/>
      <c r="N678" s="34"/>
      <c r="O678" s="34"/>
      <c r="P678" s="34"/>
      <c r="Q678" s="34"/>
      <c r="R678" s="34"/>
      <c r="S678" s="36"/>
      <c r="T678" s="34"/>
      <c r="U678" s="251"/>
      <c r="V678" s="251"/>
      <c r="W678" s="251"/>
      <c r="X678" s="36"/>
      <c r="AG678" s="34"/>
      <c r="AI678" s="34"/>
      <c r="AJ678" s="34"/>
      <c r="AK678" s="34"/>
      <c r="AL678" s="34"/>
      <c r="AN678" s="101"/>
      <c r="AO678" s="34"/>
    </row>
    <row r="679" spans="1:41" ht="14.25" customHeight="1">
      <c r="A679" s="34"/>
      <c r="B679" s="34"/>
      <c r="C679" s="34"/>
      <c r="D679" s="34"/>
      <c r="E679" s="35"/>
      <c r="F679" s="34"/>
      <c r="L679" s="34"/>
      <c r="M679" s="34"/>
      <c r="N679" s="34"/>
      <c r="O679" s="34"/>
      <c r="P679" s="34"/>
      <c r="Q679" s="34"/>
      <c r="R679" s="34"/>
      <c r="S679" s="36"/>
      <c r="T679" s="34"/>
      <c r="U679" s="251"/>
      <c r="V679" s="251"/>
      <c r="W679" s="251"/>
      <c r="X679" s="36"/>
      <c r="AG679" s="34"/>
      <c r="AI679" s="34"/>
      <c r="AJ679" s="34"/>
      <c r="AK679" s="34"/>
      <c r="AL679" s="34"/>
      <c r="AN679" s="101"/>
      <c r="AO679" s="34"/>
    </row>
    <row r="680" spans="1:41" ht="14.25" customHeight="1">
      <c r="A680" s="34"/>
      <c r="B680" s="34"/>
      <c r="C680" s="34"/>
      <c r="D680" s="34"/>
      <c r="E680" s="35"/>
      <c r="F680" s="34"/>
      <c r="L680" s="34"/>
      <c r="M680" s="34"/>
      <c r="N680" s="34"/>
      <c r="O680" s="34"/>
      <c r="P680" s="34"/>
      <c r="Q680" s="34"/>
      <c r="R680" s="34"/>
      <c r="S680" s="36"/>
      <c r="T680" s="34"/>
      <c r="U680" s="251"/>
      <c r="V680" s="251"/>
      <c r="W680" s="251"/>
      <c r="X680" s="36"/>
      <c r="AG680" s="34"/>
      <c r="AI680" s="34"/>
      <c r="AJ680" s="34"/>
      <c r="AK680" s="34"/>
      <c r="AL680" s="34"/>
      <c r="AN680" s="101"/>
      <c r="AO680" s="34"/>
    </row>
    <row r="681" spans="1:41" ht="14.25" customHeight="1">
      <c r="A681" s="34"/>
      <c r="B681" s="34"/>
      <c r="C681" s="34"/>
      <c r="D681" s="34"/>
      <c r="E681" s="35"/>
      <c r="F681" s="34"/>
      <c r="L681" s="34"/>
      <c r="M681" s="34"/>
      <c r="N681" s="34"/>
      <c r="O681" s="34"/>
      <c r="P681" s="34"/>
      <c r="Q681" s="34"/>
      <c r="R681" s="34"/>
      <c r="S681" s="36"/>
      <c r="T681" s="34"/>
      <c r="U681" s="251"/>
      <c r="V681" s="251"/>
      <c r="W681" s="251"/>
      <c r="X681" s="36"/>
      <c r="AG681" s="34"/>
      <c r="AI681" s="34"/>
      <c r="AJ681" s="34"/>
      <c r="AK681" s="34"/>
      <c r="AL681" s="34"/>
      <c r="AN681" s="101"/>
      <c r="AO681" s="34"/>
    </row>
    <row r="682" spans="1:41" ht="14.25" customHeight="1">
      <c r="A682" s="34"/>
      <c r="B682" s="34"/>
      <c r="C682" s="34"/>
      <c r="D682" s="34"/>
      <c r="E682" s="35"/>
      <c r="F682" s="34"/>
      <c r="L682" s="34"/>
      <c r="M682" s="34"/>
      <c r="N682" s="34"/>
      <c r="O682" s="34"/>
      <c r="P682" s="34"/>
      <c r="Q682" s="34"/>
      <c r="R682" s="34"/>
      <c r="S682" s="36"/>
      <c r="T682" s="34"/>
      <c r="U682" s="251"/>
      <c r="V682" s="251"/>
      <c r="W682" s="251"/>
      <c r="X682" s="36"/>
      <c r="AG682" s="34"/>
      <c r="AI682" s="34"/>
      <c r="AJ682" s="34"/>
      <c r="AK682" s="34"/>
      <c r="AL682" s="34"/>
      <c r="AN682" s="101"/>
      <c r="AO682" s="34"/>
    </row>
    <row r="683" spans="1:41" ht="14.25" customHeight="1">
      <c r="A683" s="34"/>
      <c r="B683" s="34"/>
      <c r="C683" s="34"/>
      <c r="D683" s="34"/>
      <c r="E683" s="35"/>
      <c r="F683" s="34"/>
      <c r="L683" s="34"/>
      <c r="M683" s="34"/>
      <c r="N683" s="34"/>
      <c r="O683" s="34"/>
      <c r="P683" s="34"/>
      <c r="Q683" s="34"/>
      <c r="R683" s="34"/>
      <c r="S683" s="36"/>
      <c r="T683" s="34"/>
      <c r="U683" s="251"/>
      <c r="V683" s="251"/>
      <c r="W683" s="251"/>
      <c r="X683" s="36"/>
      <c r="AG683" s="34"/>
      <c r="AI683" s="34"/>
      <c r="AJ683" s="34"/>
      <c r="AK683" s="34"/>
      <c r="AL683" s="34"/>
      <c r="AN683" s="101"/>
      <c r="AO683" s="34"/>
    </row>
    <row r="684" spans="1:41" ht="14.25" customHeight="1">
      <c r="A684" s="34"/>
      <c r="B684" s="34"/>
      <c r="C684" s="34"/>
      <c r="D684" s="34"/>
      <c r="E684" s="35"/>
      <c r="F684" s="34"/>
      <c r="L684" s="34"/>
      <c r="M684" s="34"/>
      <c r="N684" s="34"/>
      <c r="O684" s="34"/>
      <c r="P684" s="34"/>
      <c r="Q684" s="34"/>
      <c r="R684" s="34"/>
      <c r="S684" s="36"/>
      <c r="T684" s="34"/>
      <c r="U684" s="251"/>
      <c r="V684" s="251"/>
      <c r="W684" s="251"/>
      <c r="X684" s="36"/>
      <c r="AG684" s="34"/>
      <c r="AI684" s="34"/>
      <c r="AJ684" s="34"/>
      <c r="AK684" s="34"/>
      <c r="AL684" s="34"/>
      <c r="AN684" s="101"/>
      <c r="AO684" s="34"/>
    </row>
    <row r="685" spans="1:41" ht="14.25" customHeight="1">
      <c r="A685" s="34"/>
      <c r="B685" s="34"/>
      <c r="C685" s="34"/>
      <c r="D685" s="34"/>
      <c r="E685" s="35"/>
      <c r="F685" s="34"/>
      <c r="L685" s="34"/>
      <c r="M685" s="34"/>
      <c r="N685" s="34"/>
      <c r="O685" s="34"/>
      <c r="P685" s="34"/>
      <c r="Q685" s="34"/>
      <c r="R685" s="34"/>
      <c r="S685" s="36"/>
      <c r="T685" s="34"/>
      <c r="U685" s="251"/>
      <c r="V685" s="251"/>
      <c r="W685" s="251"/>
      <c r="X685" s="36"/>
      <c r="AG685" s="34"/>
      <c r="AI685" s="34"/>
      <c r="AJ685" s="34"/>
      <c r="AK685" s="34"/>
      <c r="AL685" s="34"/>
      <c r="AN685" s="101"/>
      <c r="AO685" s="34"/>
    </row>
    <row r="686" spans="1:41" ht="14.25" customHeight="1">
      <c r="A686" s="34"/>
      <c r="B686" s="34"/>
      <c r="C686" s="34"/>
      <c r="D686" s="34"/>
      <c r="E686" s="35"/>
      <c r="F686" s="34"/>
      <c r="L686" s="34"/>
      <c r="M686" s="34"/>
      <c r="N686" s="34"/>
      <c r="O686" s="34"/>
      <c r="P686" s="34"/>
      <c r="Q686" s="34"/>
      <c r="R686" s="34"/>
      <c r="S686" s="36"/>
      <c r="T686" s="34"/>
      <c r="U686" s="251"/>
      <c r="V686" s="251"/>
      <c r="W686" s="251"/>
      <c r="X686" s="36"/>
      <c r="AG686" s="34"/>
      <c r="AI686" s="34"/>
      <c r="AJ686" s="34"/>
      <c r="AK686" s="34"/>
      <c r="AL686" s="34"/>
      <c r="AN686" s="101"/>
      <c r="AO686" s="34"/>
    </row>
    <row r="687" spans="1:41" ht="14.25" customHeight="1">
      <c r="A687" s="34"/>
      <c r="B687" s="34"/>
      <c r="C687" s="34"/>
      <c r="D687" s="34"/>
      <c r="E687" s="35"/>
      <c r="F687" s="34"/>
      <c r="L687" s="34"/>
      <c r="M687" s="34"/>
      <c r="N687" s="34"/>
      <c r="O687" s="34"/>
      <c r="P687" s="34"/>
      <c r="Q687" s="34"/>
      <c r="R687" s="34"/>
      <c r="S687" s="36"/>
      <c r="T687" s="34"/>
      <c r="U687" s="251"/>
      <c r="V687" s="251"/>
      <c r="W687" s="251"/>
      <c r="X687" s="36"/>
      <c r="AG687" s="34"/>
      <c r="AI687" s="34"/>
      <c r="AJ687" s="34"/>
      <c r="AK687" s="34"/>
      <c r="AL687" s="34"/>
      <c r="AN687" s="101"/>
      <c r="AO687" s="34"/>
    </row>
    <row r="688" spans="1:41" ht="14.25" customHeight="1">
      <c r="A688" s="34"/>
      <c r="B688" s="34"/>
      <c r="C688" s="34"/>
      <c r="D688" s="34"/>
      <c r="E688" s="35"/>
      <c r="F688" s="34"/>
      <c r="L688" s="34"/>
      <c r="M688" s="34"/>
      <c r="N688" s="34"/>
      <c r="O688" s="34"/>
      <c r="P688" s="34"/>
      <c r="Q688" s="34"/>
      <c r="R688" s="34"/>
      <c r="S688" s="36"/>
      <c r="T688" s="34"/>
      <c r="U688" s="251"/>
      <c r="V688" s="251"/>
      <c r="W688" s="251"/>
      <c r="X688" s="36"/>
      <c r="AG688" s="34"/>
      <c r="AI688" s="34"/>
      <c r="AJ688" s="34"/>
      <c r="AK688" s="34"/>
      <c r="AL688" s="34"/>
      <c r="AN688" s="101"/>
      <c r="AO688" s="34"/>
    </row>
    <row r="689" spans="1:41" ht="14.25" customHeight="1">
      <c r="A689" s="34"/>
      <c r="B689" s="34"/>
      <c r="C689" s="34"/>
      <c r="D689" s="34"/>
      <c r="E689" s="35"/>
      <c r="F689" s="34"/>
      <c r="L689" s="34"/>
      <c r="M689" s="34"/>
      <c r="N689" s="34"/>
      <c r="O689" s="34"/>
      <c r="P689" s="34"/>
      <c r="Q689" s="34"/>
      <c r="R689" s="34"/>
      <c r="S689" s="36"/>
      <c r="T689" s="34"/>
      <c r="U689" s="251"/>
      <c r="V689" s="251"/>
      <c r="W689" s="251"/>
      <c r="X689" s="36"/>
      <c r="AG689" s="34"/>
      <c r="AI689" s="34"/>
      <c r="AJ689" s="34"/>
      <c r="AK689" s="34"/>
      <c r="AL689" s="34"/>
      <c r="AN689" s="101"/>
      <c r="AO689" s="34"/>
    </row>
    <row r="690" spans="1:41" ht="14.25" customHeight="1">
      <c r="A690" s="34"/>
      <c r="B690" s="34"/>
      <c r="C690" s="34"/>
      <c r="D690" s="34"/>
      <c r="E690" s="35"/>
      <c r="F690" s="34"/>
      <c r="L690" s="34"/>
      <c r="M690" s="34"/>
      <c r="N690" s="34"/>
      <c r="O690" s="34"/>
      <c r="P690" s="34"/>
      <c r="Q690" s="34"/>
      <c r="R690" s="34"/>
      <c r="S690" s="36"/>
      <c r="T690" s="34"/>
      <c r="U690" s="251"/>
      <c r="V690" s="251"/>
      <c r="W690" s="251"/>
      <c r="X690" s="36"/>
      <c r="AG690" s="34"/>
      <c r="AI690" s="34"/>
      <c r="AJ690" s="34"/>
      <c r="AK690" s="34"/>
      <c r="AL690" s="34"/>
      <c r="AN690" s="101"/>
      <c r="AO690" s="34"/>
    </row>
    <row r="691" spans="1:41" ht="14.25" customHeight="1">
      <c r="A691" s="34"/>
      <c r="B691" s="34"/>
      <c r="C691" s="34"/>
      <c r="D691" s="34"/>
      <c r="E691" s="35"/>
      <c r="F691" s="34"/>
      <c r="L691" s="34"/>
      <c r="M691" s="34"/>
      <c r="N691" s="34"/>
      <c r="O691" s="34"/>
      <c r="P691" s="34"/>
      <c r="Q691" s="34"/>
      <c r="R691" s="34"/>
      <c r="S691" s="36"/>
      <c r="T691" s="34"/>
      <c r="U691" s="251"/>
      <c r="V691" s="251"/>
      <c r="W691" s="251"/>
      <c r="X691" s="36"/>
      <c r="AG691" s="34"/>
      <c r="AI691" s="34"/>
      <c r="AJ691" s="34"/>
      <c r="AK691" s="34"/>
      <c r="AL691" s="34"/>
      <c r="AN691" s="101"/>
      <c r="AO691" s="34"/>
    </row>
    <row r="692" spans="1:41" ht="14.25" customHeight="1">
      <c r="A692" s="34"/>
      <c r="B692" s="34"/>
      <c r="C692" s="34"/>
      <c r="D692" s="34"/>
      <c r="E692" s="35"/>
      <c r="F692" s="34"/>
      <c r="L692" s="34"/>
      <c r="M692" s="34"/>
      <c r="N692" s="34"/>
      <c r="O692" s="34"/>
      <c r="P692" s="34"/>
      <c r="Q692" s="34"/>
      <c r="R692" s="34"/>
      <c r="S692" s="36"/>
      <c r="T692" s="34"/>
      <c r="U692" s="251"/>
      <c r="V692" s="251"/>
      <c r="W692" s="251"/>
      <c r="X692" s="36"/>
      <c r="AG692" s="34"/>
      <c r="AI692" s="34"/>
      <c r="AJ692" s="34"/>
      <c r="AK692" s="34"/>
      <c r="AL692" s="34"/>
      <c r="AN692" s="101"/>
      <c r="AO692" s="34"/>
    </row>
    <row r="693" spans="1:41" ht="14.25" customHeight="1">
      <c r="A693" s="34"/>
      <c r="B693" s="34"/>
      <c r="C693" s="34"/>
      <c r="D693" s="34"/>
      <c r="E693" s="35"/>
      <c r="F693" s="34"/>
      <c r="L693" s="34"/>
      <c r="M693" s="34"/>
      <c r="N693" s="34"/>
      <c r="O693" s="34"/>
      <c r="P693" s="34"/>
      <c r="Q693" s="34"/>
      <c r="R693" s="34"/>
      <c r="S693" s="36"/>
      <c r="T693" s="34"/>
      <c r="U693" s="251"/>
      <c r="V693" s="251"/>
      <c r="W693" s="251"/>
      <c r="X693" s="36"/>
      <c r="AG693" s="34"/>
      <c r="AI693" s="34"/>
      <c r="AJ693" s="34"/>
      <c r="AK693" s="34"/>
      <c r="AL693" s="34"/>
      <c r="AN693" s="101"/>
      <c r="AO693" s="34"/>
    </row>
    <row r="694" spans="1:41" ht="14.25" customHeight="1">
      <c r="A694" s="34"/>
      <c r="B694" s="34"/>
      <c r="C694" s="34"/>
      <c r="D694" s="34"/>
      <c r="E694" s="35"/>
      <c r="F694" s="34"/>
      <c r="L694" s="34"/>
      <c r="M694" s="34"/>
      <c r="N694" s="34"/>
      <c r="O694" s="34"/>
      <c r="P694" s="34"/>
      <c r="Q694" s="34"/>
      <c r="R694" s="34"/>
      <c r="S694" s="36"/>
      <c r="T694" s="34"/>
      <c r="U694" s="251"/>
      <c r="V694" s="251"/>
      <c r="W694" s="251"/>
      <c r="X694" s="36"/>
      <c r="AG694" s="34"/>
      <c r="AI694" s="34"/>
      <c r="AJ694" s="34"/>
      <c r="AK694" s="34"/>
      <c r="AL694" s="34"/>
      <c r="AN694" s="101"/>
      <c r="AO694" s="34"/>
    </row>
    <row r="695" spans="1:41" ht="14.25" customHeight="1">
      <c r="A695" s="34"/>
      <c r="B695" s="34"/>
      <c r="C695" s="34"/>
      <c r="D695" s="34"/>
      <c r="E695" s="35"/>
      <c r="F695" s="34"/>
      <c r="L695" s="34"/>
      <c r="M695" s="34"/>
      <c r="N695" s="34"/>
      <c r="O695" s="34"/>
      <c r="P695" s="34"/>
      <c r="Q695" s="34"/>
      <c r="R695" s="34"/>
      <c r="S695" s="36"/>
      <c r="T695" s="34"/>
      <c r="U695" s="251"/>
      <c r="V695" s="251"/>
      <c r="W695" s="251"/>
      <c r="X695" s="36"/>
      <c r="AG695" s="34"/>
      <c r="AI695" s="34"/>
      <c r="AJ695" s="34"/>
      <c r="AK695" s="34"/>
      <c r="AL695" s="34"/>
      <c r="AN695" s="101"/>
      <c r="AO695" s="34"/>
    </row>
    <row r="696" spans="1:41" ht="14.25" customHeight="1">
      <c r="A696" s="34"/>
      <c r="B696" s="34"/>
      <c r="C696" s="34"/>
      <c r="D696" s="34"/>
      <c r="E696" s="35"/>
      <c r="F696" s="34"/>
      <c r="L696" s="34"/>
      <c r="M696" s="34"/>
      <c r="N696" s="34"/>
      <c r="O696" s="34"/>
      <c r="P696" s="34"/>
      <c r="Q696" s="34"/>
      <c r="R696" s="34"/>
      <c r="S696" s="36"/>
      <c r="T696" s="34"/>
      <c r="U696" s="251"/>
      <c r="V696" s="251"/>
      <c r="W696" s="251"/>
      <c r="X696" s="36"/>
      <c r="AG696" s="34"/>
      <c r="AI696" s="34"/>
      <c r="AJ696" s="34"/>
      <c r="AK696" s="34"/>
      <c r="AL696" s="34"/>
      <c r="AN696" s="101"/>
      <c r="AO696" s="34"/>
    </row>
    <row r="697" spans="1:41" ht="14.25" customHeight="1">
      <c r="A697" s="34"/>
      <c r="B697" s="34"/>
      <c r="C697" s="34"/>
      <c r="D697" s="34"/>
      <c r="E697" s="35"/>
      <c r="F697" s="34"/>
      <c r="L697" s="34"/>
      <c r="M697" s="34"/>
      <c r="N697" s="34"/>
      <c r="O697" s="34"/>
      <c r="P697" s="34"/>
      <c r="Q697" s="34"/>
      <c r="R697" s="34"/>
      <c r="S697" s="36"/>
      <c r="T697" s="34"/>
      <c r="U697" s="251"/>
      <c r="V697" s="251"/>
      <c r="W697" s="251"/>
      <c r="X697" s="36"/>
      <c r="AG697" s="34"/>
      <c r="AI697" s="34"/>
      <c r="AJ697" s="34"/>
      <c r="AK697" s="34"/>
      <c r="AL697" s="34"/>
      <c r="AN697" s="101"/>
      <c r="AO697" s="34"/>
    </row>
    <row r="698" spans="1:41" ht="14.25" customHeight="1">
      <c r="A698" s="34"/>
      <c r="B698" s="34"/>
      <c r="C698" s="34"/>
      <c r="D698" s="34"/>
      <c r="E698" s="35"/>
      <c r="F698" s="34"/>
      <c r="L698" s="34"/>
      <c r="M698" s="34"/>
      <c r="N698" s="34"/>
      <c r="O698" s="34"/>
      <c r="P698" s="34"/>
      <c r="Q698" s="34"/>
      <c r="R698" s="34"/>
      <c r="S698" s="36"/>
      <c r="T698" s="34"/>
      <c r="U698" s="251"/>
      <c r="V698" s="251"/>
      <c r="W698" s="251"/>
      <c r="X698" s="36"/>
      <c r="AG698" s="34"/>
      <c r="AI698" s="34"/>
      <c r="AJ698" s="34"/>
      <c r="AK698" s="34"/>
      <c r="AL698" s="34"/>
      <c r="AN698" s="101"/>
      <c r="AO698" s="34"/>
    </row>
    <row r="699" spans="1:41" ht="14.25" customHeight="1">
      <c r="A699" s="34"/>
      <c r="B699" s="34"/>
      <c r="C699" s="34"/>
      <c r="D699" s="34"/>
      <c r="E699" s="35"/>
      <c r="F699" s="34"/>
      <c r="L699" s="34"/>
      <c r="M699" s="34"/>
      <c r="N699" s="34"/>
      <c r="O699" s="34"/>
      <c r="P699" s="34"/>
      <c r="Q699" s="34"/>
      <c r="R699" s="34"/>
      <c r="S699" s="36"/>
      <c r="T699" s="34"/>
      <c r="U699" s="251"/>
      <c r="V699" s="251"/>
      <c r="W699" s="251"/>
      <c r="X699" s="36"/>
      <c r="AG699" s="34"/>
      <c r="AI699" s="34"/>
      <c r="AJ699" s="34"/>
      <c r="AK699" s="34"/>
      <c r="AL699" s="34"/>
      <c r="AN699" s="101"/>
      <c r="AO699" s="34"/>
    </row>
    <row r="700" spans="1:41" ht="14.25" customHeight="1">
      <c r="A700" s="34"/>
      <c r="B700" s="34"/>
      <c r="C700" s="34"/>
      <c r="D700" s="34"/>
      <c r="E700" s="35"/>
      <c r="F700" s="34"/>
      <c r="L700" s="34"/>
      <c r="M700" s="34"/>
      <c r="N700" s="34"/>
      <c r="O700" s="34"/>
      <c r="P700" s="34"/>
      <c r="Q700" s="34"/>
      <c r="R700" s="34"/>
      <c r="S700" s="36"/>
      <c r="T700" s="34"/>
      <c r="U700" s="251"/>
      <c r="V700" s="251"/>
      <c r="W700" s="251"/>
      <c r="X700" s="36"/>
      <c r="AG700" s="34"/>
      <c r="AI700" s="34"/>
      <c r="AJ700" s="34"/>
      <c r="AK700" s="34"/>
      <c r="AL700" s="34"/>
      <c r="AN700" s="101"/>
      <c r="AO700" s="34"/>
    </row>
    <row r="701" spans="1:41" ht="14.25" customHeight="1">
      <c r="A701" s="34"/>
      <c r="B701" s="34"/>
      <c r="C701" s="34"/>
      <c r="D701" s="34"/>
      <c r="E701" s="35"/>
      <c r="F701" s="34"/>
      <c r="L701" s="34"/>
      <c r="M701" s="34"/>
      <c r="N701" s="34"/>
      <c r="O701" s="34"/>
      <c r="P701" s="34"/>
      <c r="Q701" s="34"/>
      <c r="R701" s="34"/>
      <c r="S701" s="36"/>
      <c r="T701" s="34"/>
      <c r="U701" s="251"/>
      <c r="V701" s="251"/>
      <c r="W701" s="251"/>
      <c r="X701" s="36"/>
      <c r="AG701" s="34"/>
      <c r="AI701" s="34"/>
      <c r="AJ701" s="34"/>
      <c r="AK701" s="34"/>
      <c r="AL701" s="34"/>
      <c r="AN701" s="101"/>
      <c r="AO701" s="34"/>
    </row>
    <row r="702" spans="1:41" ht="14.25" customHeight="1">
      <c r="A702" s="34"/>
      <c r="B702" s="34"/>
      <c r="C702" s="34"/>
      <c r="D702" s="34"/>
      <c r="E702" s="35"/>
      <c r="F702" s="34"/>
      <c r="L702" s="34"/>
      <c r="M702" s="34"/>
      <c r="N702" s="34"/>
      <c r="O702" s="34"/>
      <c r="P702" s="34"/>
      <c r="Q702" s="34"/>
      <c r="R702" s="34"/>
      <c r="S702" s="36"/>
      <c r="T702" s="34"/>
      <c r="U702" s="251"/>
      <c r="V702" s="251"/>
      <c r="W702" s="251"/>
      <c r="X702" s="36"/>
      <c r="AG702" s="34"/>
      <c r="AI702" s="34"/>
      <c r="AJ702" s="34"/>
      <c r="AK702" s="34"/>
      <c r="AL702" s="34"/>
      <c r="AN702" s="101"/>
      <c r="AO702" s="34"/>
    </row>
    <row r="703" spans="1:41" ht="14.25" customHeight="1">
      <c r="A703" s="34"/>
      <c r="B703" s="34"/>
      <c r="C703" s="34"/>
      <c r="D703" s="34"/>
      <c r="E703" s="35"/>
      <c r="F703" s="34"/>
      <c r="L703" s="34"/>
      <c r="M703" s="34"/>
      <c r="N703" s="34"/>
      <c r="O703" s="34"/>
      <c r="P703" s="34"/>
      <c r="Q703" s="34"/>
      <c r="R703" s="34"/>
      <c r="S703" s="36"/>
      <c r="T703" s="34"/>
      <c r="U703" s="251"/>
      <c r="V703" s="251"/>
      <c r="W703" s="251"/>
      <c r="X703" s="36"/>
      <c r="AG703" s="34"/>
      <c r="AI703" s="34"/>
      <c r="AJ703" s="34"/>
      <c r="AK703" s="34"/>
      <c r="AL703" s="34"/>
      <c r="AN703" s="101"/>
      <c r="AO703" s="34"/>
    </row>
    <row r="704" spans="1:41" ht="14.25" customHeight="1">
      <c r="A704" s="34"/>
      <c r="B704" s="34"/>
      <c r="C704" s="34"/>
      <c r="D704" s="34"/>
      <c r="E704" s="35"/>
      <c r="F704" s="34"/>
      <c r="L704" s="34"/>
      <c r="M704" s="34"/>
      <c r="N704" s="34"/>
      <c r="O704" s="34"/>
      <c r="P704" s="34"/>
      <c r="Q704" s="34"/>
      <c r="R704" s="34"/>
      <c r="S704" s="36"/>
      <c r="T704" s="34"/>
      <c r="U704" s="251"/>
      <c r="V704" s="251"/>
      <c r="W704" s="251"/>
      <c r="X704" s="36"/>
      <c r="AG704" s="34"/>
      <c r="AI704" s="34"/>
      <c r="AJ704" s="34"/>
      <c r="AK704" s="34"/>
      <c r="AL704" s="34"/>
      <c r="AN704" s="101"/>
      <c r="AO704" s="34"/>
    </row>
    <row r="705" spans="1:41" ht="14.25" customHeight="1">
      <c r="A705" s="34"/>
      <c r="B705" s="34"/>
      <c r="C705" s="34"/>
      <c r="D705" s="34"/>
      <c r="E705" s="35"/>
      <c r="F705" s="34"/>
      <c r="L705" s="34"/>
      <c r="M705" s="34"/>
      <c r="N705" s="34"/>
      <c r="O705" s="34"/>
      <c r="P705" s="34"/>
      <c r="Q705" s="34"/>
      <c r="R705" s="34"/>
      <c r="S705" s="36"/>
      <c r="T705" s="34"/>
      <c r="U705" s="251"/>
      <c r="V705" s="251"/>
      <c r="W705" s="251"/>
      <c r="X705" s="36"/>
      <c r="AG705" s="34"/>
      <c r="AI705" s="34"/>
      <c r="AJ705" s="34"/>
      <c r="AK705" s="34"/>
      <c r="AL705" s="34"/>
      <c r="AN705" s="101"/>
      <c r="AO705" s="34"/>
    </row>
    <row r="706" spans="1:41" ht="14.25" customHeight="1">
      <c r="A706" s="34"/>
      <c r="B706" s="34"/>
      <c r="C706" s="34"/>
      <c r="D706" s="34"/>
      <c r="E706" s="35"/>
      <c r="F706" s="34"/>
      <c r="L706" s="34"/>
      <c r="M706" s="34"/>
      <c r="N706" s="34"/>
      <c r="O706" s="34"/>
      <c r="P706" s="34"/>
      <c r="Q706" s="34"/>
      <c r="R706" s="34"/>
      <c r="S706" s="36"/>
      <c r="T706" s="34"/>
      <c r="U706" s="251"/>
      <c r="V706" s="251"/>
      <c r="W706" s="251"/>
      <c r="X706" s="36"/>
      <c r="AG706" s="34"/>
      <c r="AI706" s="34"/>
      <c r="AJ706" s="34"/>
      <c r="AK706" s="34"/>
      <c r="AL706" s="34"/>
      <c r="AN706" s="101"/>
      <c r="AO706" s="34"/>
    </row>
    <row r="707" spans="1:41" ht="14.25" customHeight="1">
      <c r="A707" s="34"/>
      <c r="B707" s="34"/>
      <c r="C707" s="34"/>
      <c r="D707" s="34"/>
      <c r="E707" s="35"/>
      <c r="F707" s="34"/>
      <c r="L707" s="34"/>
      <c r="M707" s="34"/>
      <c r="N707" s="34"/>
      <c r="O707" s="34"/>
      <c r="P707" s="34"/>
      <c r="Q707" s="34"/>
      <c r="R707" s="34"/>
      <c r="S707" s="36"/>
      <c r="T707" s="34"/>
      <c r="U707" s="251"/>
      <c r="V707" s="251"/>
      <c r="W707" s="251"/>
      <c r="X707" s="36"/>
      <c r="AG707" s="34"/>
      <c r="AI707" s="34"/>
      <c r="AJ707" s="34"/>
      <c r="AK707" s="34"/>
      <c r="AL707" s="34"/>
      <c r="AN707" s="101"/>
      <c r="AO707" s="34"/>
    </row>
    <row r="708" spans="1:41" ht="14.25" customHeight="1">
      <c r="A708" s="34"/>
      <c r="B708" s="34"/>
      <c r="C708" s="34"/>
      <c r="D708" s="34"/>
      <c r="E708" s="35"/>
      <c r="F708" s="34"/>
      <c r="L708" s="34"/>
      <c r="M708" s="34"/>
      <c r="N708" s="34"/>
      <c r="O708" s="34"/>
      <c r="P708" s="34"/>
      <c r="Q708" s="34"/>
      <c r="R708" s="34"/>
      <c r="S708" s="36"/>
      <c r="T708" s="34"/>
      <c r="U708" s="251"/>
      <c r="V708" s="251"/>
      <c r="W708" s="251"/>
      <c r="X708" s="36"/>
      <c r="AG708" s="34"/>
      <c r="AI708" s="34"/>
      <c r="AJ708" s="34"/>
      <c r="AK708" s="34"/>
      <c r="AL708" s="34"/>
      <c r="AN708" s="101"/>
      <c r="AO708" s="34"/>
    </row>
    <row r="709" spans="1:41" ht="14.25" customHeight="1">
      <c r="A709" s="34"/>
      <c r="B709" s="34"/>
      <c r="C709" s="34"/>
      <c r="D709" s="34"/>
      <c r="E709" s="35"/>
      <c r="F709" s="34"/>
      <c r="L709" s="34"/>
      <c r="M709" s="34"/>
      <c r="N709" s="34"/>
      <c r="O709" s="34"/>
      <c r="P709" s="34"/>
      <c r="Q709" s="34"/>
      <c r="R709" s="34"/>
      <c r="S709" s="36"/>
      <c r="T709" s="34"/>
      <c r="U709" s="251"/>
      <c r="V709" s="251"/>
      <c r="W709" s="251"/>
      <c r="X709" s="36"/>
      <c r="AG709" s="34"/>
      <c r="AI709" s="34"/>
      <c r="AJ709" s="34"/>
      <c r="AK709" s="34"/>
      <c r="AL709" s="34"/>
      <c r="AN709" s="101"/>
      <c r="AO709" s="34"/>
    </row>
    <row r="710" spans="1:41" ht="14.25" customHeight="1">
      <c r="A710" s="34"/>
      <c r="B710" s="34"/>
      <c r="C710" s="34"/>
      <c r="D710" s="34"/>
      <c r="E710" s="35"/>
      <c r="F710" s="34"/>
      <c r="L710" s="34"/>
      <c r="M710" s="34"/>
      <c r="N710" s="34"/>
      <c r="O710" s="34"/>
      <c r="P710" s="34"/>
      <c r="Q710" s="34"/>
      <c r="R710" s="34"/>
      <c r="S710" s="36"/>
      <c r="T710" s="34"/>
      <c r="U710" s="251"/>
      <c r="V710" s="251"/>
      <c r="W710" s="251"/>
      <c r="X710" s="36"/>
      <c r="AG710" s="34"/>
      <c r="AI710" s="34"/>
      <c r="AJ710" s="34"/>
      <c r="AK710" s="34"/>
      <c r="AL710" s="34"/>
      <c r="AN710" s="101"/>
      <c r="AO710" s="34"/>
    </row>
    <row r="711" spans="1:41" ht="14.25" customHeight="1">
      <c r="A711" s="34"/>
      <c r="B711" s="34"/>
      <c r="C711" s="34"/>
      <c r="D711" s="34"/>
      <c r="E711" s="35"/>
      <c r="F711" s="34"/>
      <c r="L711" s="34"/>
      <c r="M711" s="34"/>
      <c r="N711" s="34"/>
      <c r="O711" s="34"/>
      <c r="P711" s="34"/>
      <c r="Q711" s="34"/>
      <c r="R711" s="34"/>
      <c r="S711" s="36"/>
      <c r="T711" s="34"/>
      <c r="U711" s="251"/>
      <c r="V711" s="251"/>
      <c r="W711" s="251"/>
      <c r="X711" s="36"/>
      <c r="AG711" s="34"/>
      <c r="AI711" s="34"/>
      <c r="AJ711" s="34"/>
      <c r="AK711" s="34"/>
      <c r="AL711" s="34"/>
      <c r="AN711" s="101"/>
      <c r="AO711" s="34"/>
    </row>
    <row r="712" spans="1:41" ht="14.25" customHeight="1">
      <c r="A712" s="34"/>
      <c r="B712" s="34"/>
      <c r="C712" s="34"/>
      <c r="D712" s="34"/>
      <c r="E712" s="35"/>
      <c r="F712" s="34"/>
      <c r="L712" s="34"/>
      <c r="M712" s="34"/>
      <c r="N712" s="34"/>
      <c r="O712" s="34"/>
      <c r="P712" s="34"/>
      <c r="Q712" s="34"/>
      <c r="R712" s="34"/>
      <c r="S712" s="36"/>
      <c r="T712" s="34"/>
      <c r="U712" s="251"/>
      <c r="V712" s="251"/>
      <c r="W712" s="251"/>
      <c r="X712" s="36"/>
      <c r="AG712" s="34"/>
      <c r="AI712" s="34"/>
      <c r="AJ712" s="34"/>
      <c r="AK712" s="34"/>
      <c r="AL712" s="34"/>
      <c r="AN712" s="101"/>
      <c r="AO712" s="34"/>
    </row>
    <row r="713" spans="1:41" ht="14.25" customHeight="1">
      <c r="A713" s="34"/>
      <c r="B713" s="34"/>
      <c r="C713" s="34"/>
      <c r="D713" s="34"/>
      <c r="E713" s="35"/>
      <c r="F713" s="34"/>
      <c r="L713" s="34"/>
      <c r="M713" s="34"/>
      <c r="N713" s="34"/>
      <c r="O713" s="34"/>
      <c r="P713" s="34"/>
      <c r="Q713" s="34"/>
      <c r="R713" s="34"/>
      <c r="S713" s="36"/>
      <c r="T713" s="34"/>
      <c r="U713" s="251"/>
      <c r="V713" s="251"/>
      <c r="W713" s="251"/>
      <c r="X713" s="36"/>
      <c r="AG713" s="34"/>
      <c r="AI713" s="34"/>
      <c r="AJ713" s="34"/>
      <c r="AK713" s="34"/>
      <c r="AL713" s="34"/>
      <c r="AN713" s="101"/>
      <c r="AO713" s="34"/>
    </row>
    <row r="714" spans="1:41" ht="14.25" customHeight="1">
      <c r="A714" s="34"/>
      <c r="B714" s="34"/>
      <c r="C714" s="34"/>
      <c r="D714" s="34"/>
      <c r="E714" s="35"/>
      <c r="F714" s="34"/>
      <c r="L714" s="34"/>
      <c r="M714" s="34"/>
      <c r="N714" s="34"/>
      <c r="O714" s="34"/>
      <c r="P714" s="34"/>
      <c r="Q714" s="34"/>
      <c r="R714" s="34"/>
      <c r="S714" s="36"/>
      <c r="T714" s="34"/>
      <c r="U714" s="251"/>
      <c r="V714" s="251"/>
      <c r="W714" s="251"/>
      <c r="X714" s="36"/>
      <c r="AG714" s="34"/>
      <c r="AI714" s="34"/>
      <c r="AJ714" s="34"/>
      <c r="AK714" s="34"/>
      <c r="AL714" s="34"/>
      <c r="AN714" s="101"/>
      <c r="AO714" s="34"/>
    </row>
    <row r="715" spans="1:41" ht="14.25" customHeight="1">
      <c r="A715" s="34"/>
      <c r="B715" s="34"/>
      <c r="C715" s="34"/>
      <c r="D715" s="34"/>
      <c r="E715" s="35"/>
      <c r="F715" s="34"/>
      <c r="L715" s="34"/>
      <c r="M715" s="34"/>
      <c r="N715" s="34"/>
      <c r="O715" s="34"/>
      <c r="P715" s="34"/>
      <c r="Q715" s="34"/>
      <c r="R715" s="34"/>
      <c r="S715" s="36"/>
      <c r="T715" s="34"/>
      <c r="U715" s="251"/>
      <c r="V715" s="251"/>
      <c r="W715" s="251"/>
      <c r="X715" s="36"/>
      <c r="AG715" s="34"/>
      <c r="AI715" s="34"/>
      <c r="AJ715" s="34"/>
      <c r="AK715" s="34"/>
      <c r="AL715" s="34"/>
      <c r="AN715" s="101"/>
      <c r="AO715" s="34"/>
    </row>
    <row r="716" spans="1:41" ht="14.25" customHeight="1">
      <c r="A716" s="34"/>
      <c r="B716" s="34"/>
      <c r="C716" s="34"/>
      <c r="D716" s="34"/>
      <c r="E716" s="35"/>
      <c r="F716" s="34"/>
      <c r="L716" s="34"/>
      <c r="M716" s="34"/>
      <c r="N716" s="34"/>
      <c r="O716" s="34"/>
      <c r="P716" s="34"/>
      <c r="Q716" s="34"/>
      <c r="R716" s="34"/>
      <c r="S716" s="36"/>
      <c r="T716" s="34"/>
      <c r="U716" s="251"/>
      <c r="V716" s="251"/>
      <c r="W716" s="251"/>
      <c r="X716" s="36"/>
      <c r="AG716" s="34"/>
      <c r="AI716" s="34"/>
      <c r="AJ716" s="34"/>
      <c r="AK716" s="34"/>
      <c r="AL716" s="34"/>
      <c r="AN716" s="101"/>
      <c r="AO716" s="34"/>
    </row>
    <row r="717" spans="1:41" ht="14.25" customHeight="1">
      <c r="A717" s="34"/>
      <c r="B717" s="34"/>
      <c r="C717" s="34"/>
      <c r="D717" s="34"/>
      <c r="E717" s="35"/>
      <c r="F717" s="34"/>
      <c r="L717" s="34"/>
      <c r="M717" s="34"/>
      <c r="N717" s="34"/>
      <c r="O717" s="34"/>
      <c r="P717" s="34"/>
      <c r="Q717" s="34"/>
      <c r="R717" s="34"/>
      <c r="S717" s="36"/>
      <c r="T717" s="34"/>
      <c r="U717" s="251"/>
      <c r="V717" s="251"/>
      <c r="W717" s="251"/>
      <c r="X717" s="36"/>
      <c r="AG717" s="34"/>
      <c r="AI717" s="34"/>
      <c r="AJ717" s="34"/>
      <c r="AK717" s="34"/>
      <c r="AL717" s="34"/>
      <c r="AN717" s="101"/>
      <c r="AO717" s="34"/>
    </row>
    <row r="718" spans="1:41" ht="14.25" customHeight="1">
      <c r="A718" s="34"/>
      <c r="B718" s="34"/>
      <c r="C718" s="34"/>
      <c r="D718" s="34"/>
      <c r="E718" s="35"/>
      <c r="F718" s="34"/>
      <c r="L718" s="34"/>
      <c r="M718" s="34"/>
      <c r="N718" s="34"/>
      <c r="O718" s="34"/>
      <c r="P718" s="34"/>
      <c r="Q718" s="34"/>
      <c r="R718" s="34"/>
      <c r="S718" s="36"/>
      <c r="T718" s="34"/>
      <c r="U718" s="251"/>
      <c r="V718" s="251"/>
      <c r="W718" s="251"/>
      <c r="X718" s="36"/>
      <c r="AG718" s="34"/>
      <c r="AI718" s="34"/>
      <c r="AJ718" s="34"/>
      <c r="AK718" s="34"/>
      <c r="AL718" s="34"/>
      <c r="AN718" s="101"/>
      <c r="AO718" s="34"/>
    </row>
    <row r="719" spans="1:41" ht="14.25" customHeight="1">
      <c r="A719" s="34"/>
      <c r="B719" s="34"/>
      <c r="C719" s="34"/>
      <c r="D719" s="34"/>
      <c r="E719" s="35"/>
      <c r="F719" s="34"/>
      <c r="L719" s="34"/>
      <c r="M719" s="34"/>
      <c r="N719" s="34"/>
      <c r="O719" s="34"/>
      <c r="P719" s="34"/>
      <c r="Q719" s="34"/>
      <c r="R719" s="34"/>
      <c r="S719" s="36"/>
      <c r="T719" s="34"/>
      <c r="U719" s="251"/>
      <c r="V719" s="251"/>
      <c r="W719" s="251"/>
      <c r="X719" s="36"/>
      <c r="AG719" s="34"/>
      <c r="AI719" s="34"/>
      <c r="AJ719" s="34"/>
      <c r="AK719" s="34"/>
      <c r="AL719" s="34"/>
      <c r="AN719" s="101"/>
      <c r="AO719" s="34"/>
    </row>
    <row r="720" spans="1:41" ht="14.25" customHeight="1">
      <c r="A720" s="34"/>
      <c r="B720" s="34"/>
      <c r="C720" s="34"/>
      <c r="D720" s="34"/>
      <c r="E720" s="35"/>
      <c r="F720" s="34"/>
      <c r="L720" s="34"/>
      <c r="M720" s="34"/>
      <c r="N720" s="34"/>
      <c r="O720" s="34"/>
      <c r="P720" s="34"/>
      <c r="Q720" s="34"/>
      <c r="R720" s="34"/>
      <c r="S720" s="36"/>
      <c r="T720" s="34"/>
      <c r="U720" s="251"/>
      <c r="V720" s="251"/>
      <c r="W720" s="251"/>
      <c r="X720" s="36"/>
      <c r="AG720" s="34"/>
      <c r="AI720" s="34"/>
      <c r="AJ720" s="34"/>
      <c r="AK720" s="34"/>
      <c r="AL720" s="34"/>
      <c r="AN720" s="101"/>
      <c r="AO720" s="34"/>
    </row>
    <row r="721" spans="1:41" ht="14.25" customHeight="1">
      <c r="A721" s="34"/>
      <c r="B721" s="34"/>
      <c r="C721" s="34"/>
      <c r="D721" s="34"/>
      <c r="E721" s="35"/>
      <c r="F721" s="34"/>
      <c r="L721" s="34"/>
      <c r="M721" s="34"/>
      <c r="N721" s="34"/>
      <c r="O721" s="34"/>
      <c r="P721" s="34"/>
      <c r="Q721" s="34"/>
      <c r="R721" s="34"/>
      <c r="S721" s="36"/>
      <c r="T721" s="34"/>
      <c r="U721" s="251"/>
      <c r="V721" s="251"/>
      <c r="W721" s="251"/>
      <c r="X721" s="36"/>
      <c r="AG721" s="34"/>
      <c r="AI721" s="34"/>
      <c r="AJ721" s="34"/>
      <c r="AK721" s="34"/>
      <c r="AL721" s="34"/>
      <c r="AN721" s="101"/>
      <c r="AO721" s="34"/>
    </row>
    <row r="722" spans="1:41" ht="14.25" customHeight="1">
      <c r="A722" s="34"/>
      <c r="B722" s="34"/>
      <c r="C722" s="34"/>
      <c r="D722" s="34"/>
      <c r="E722" s="35"/>
      <c r="F722" s="34"/>
      <c r="L722" s="34"/>
      <c r="M722" s="34"/>
      <c r="N722" s="34"/>
      <c r="O722" s="34"/>
      <c r="P722" s="34"/>
      <c r="Q722" s="34"/>
      <c r="R722" s="34"/>
      <c r="S722" s="36"/>
      <c r="T722" s="34"/>
      <c r="U722" s="251"/>
      <c r="V722" s="251"/>
      <c r="W722" s="251"/>
      <c r="X722" s="36"/>
      <c r="AG722" s="34"/>
      <c r="AI722" s="34"/>
      <c r="AJ722" s="34"/>
      <c r="AK722" s="34"/>
      <c r="AL722" s="34"/>
      <c r="AN722" s="101"/>
      <c r="AO722" s="34"/>
    </row>
    <row r="723" spans="1:41" ht="14.25" customHeight="1">
      <c r="A723" s="34"/>
      <c r="B723" s="34"/>
      <c r="C723" s="34"/>
      <c r="D723" s="34"/>
      <c r="E723" s="35"/>
      <c r="F723" s="34"/>
      <c r="L723" s="34"/>
      <c r="M723" s="34"/>
      <c r="N723" s="34"/>
      <c r="O723" s="34"/>
      <c r="P723" s="34"/>
      <c r="Q723" s="34"/>
      <c r="R723" s="34"/>
      <c r="S723" s="36"/>
      <c r="T723" s="34"/>
      <c r="U723" s="251"/>
      <c r="V723" s="251"/>
      <c r="W723" s="251"/>
      <c r="X723" s="36"/>
      <c r="AG723" s="34"/>
      <c r="AI723" s="34"/>
      <c r="AJ723" s="34"/>
      <c r="AK723" s="34"/>
      <c r="AL723" s="34"/>
      <c r="AN723" s="101"/>
      <c r="AO723" s="34"/>
    </row>
    <row r="724" spans="1:41" ht="14.25" customHeight="1">
      <c r="A724" s="34"/>
      <c r="B724" s="34"/>
      <c r="C724" s="34"/>
      <c r="D724" s="34"/>
      <c r="E724" s="35"/>
      <c r="F724" s="34"/>
      <c r="L724" s="34"/>
      <c r="M724" s="34"/>
      <c r="N724" s="34"/>
      <c r="O724" s="34"/>
      <c r="P724" s="34"/>
      <c r="Q724" s="34"/>
      <c r="R724" s="34"/>
      <c r="S724" s="36"/>
      <c r="T724" s="34"/>
      <c r="U724" s="251"/>
      <c r="V724" s="251"/>
      <c r="W724" s="251"/>
      <c r="X724" s="36"/>
      <c r="AG724" s="34"/>
      <c r="AI724" s="34"/>
      <c r="AJ724" s="34"/>
      <c r="AK724" s="34"/>
      <c r="AL724" s="34"/>
      <c r="AN724" s="101"/>
      <c r="AO724" s="34"/>
    </row>
    <row r="725" spans="1:41" ht="14.25" customHeight="1">
      <c r="A725" s="34"/>
      <c r="B725" s="34"/>
      <c r="C725" s="34"/>
      <c r="D725" s="34"/>
      <c r="E725" s="35"/>
      <c r="F725" s="34"/>
      <c r="L725" s="34"/>
      <c r="M725" s="34"/>
      <c r="N725" s="34"/>
      <c r="O725" s="34"/>
      <c r="P725" s="34"/>
      <c r="Q725" s="34"/>
      <c r="R725" s="34"/>
      <c r="S725" s="36"/>
      <c r="T725" s="34"/>
      <c r="U725" s="251"/>
      <c r="V725" s="251"/>
      <c r="W725" s="251"/>
      <c r="X725" s="36"/>
      <c r="AG725" s="34"/>
      <c r="AI725" s="34"/>
      <c r="AJ725" s="34"/>
      <c r="AK725" s="34"/>
      <c r="AL725" s="34"/>
      <c r="AN725" s="101"/>
      <c r="AO725" s="34"/>
    </row>
    <row r="726" spans="1:41" ht="14.25" customHeight="1">
      <c r="A726" s="34"/>
      <c r="B726" s="34"/>
      <c r="C726" s="34"/>
      <c r="D726" s="34"/>
      <c r="E726" s="35"/>
      <c r="F726" s="34"/>
      <c r="L726" s="34"/>
      <c r="M726" s="34"/>
      <c r="N726" s="34"/>
      <c r="O726" s="34"/>
      <c r="P726" s="34"/>
      <c r="Q726" s="34"/>
      <c r="R726" s="34"/>
      <c r="S726" s="36"/>
      <c r="T726" s="34"/>
      <c r="U726" s="251"/>
      <c r="V726" s="251"/>
      <c r="W726" s="251"/>
      <c r="X726" s="36"/>
      <c r="AG726" s="34"/>
      <c r="AI726" s="34"/>
      <c r="AJ726" s="34"/>
      <c r="AK726" s="34"/>
      <c r="AL726" s="34"/>
      <c r="AN726" s="101"/>
      <c r="AO726" s="34"/>
    </row>
    <row r="727" spans="1:41" ht="14.25" customHeight="1">
      <c r="A727" s="34"/>
      <c r="B727" s="34"/>
      <c r="C727" s="34"/>
      <c r="D727" s="34"/>
      <c r="E727" s="35"/>
      <c r="F727" s="34"/>
      <c r="L727" s="34"/>
      <c r="M727" s="34"/>
      <c r="N727" s="34"/>
      <c r="O727" s="34"/>
      <c r="P727" s="34"/>
      <c r="Q727" s="34"/>
      <c r="R727" s="34"/>
      <c r="S727" s="36"/>
      <c r="T727" s="34"/>
      <c r="U727" s="251"/>
      <c r="V727" s="251"/>
      <c r="W727" s="251"/>
      <c r="X727" s="36"/>
      <c r="AG727" s="34"/>
      <c r="AI727" s="34"/>
      <c r="AJ727" s="34"/>
      <c r="AK727" s="34"/>
      <c r="AL727" s="34"/>
      <c r="AN727" s="101"/>
      <c r="AO727" s="34"/>
    </row>
    <row r="728" spans="1:41" ht="14.25" customHeight="1">
      <c r="A728" s="34"/>
      <c r="B728" s="34"/>
      <c r="C728" s="34"/>
      <c r="D728" s="34"/>
      <c r="E728" s="35"/>
      <c r="F728" s="34"/>
      <c r="L728" s="34"/>
      <c r="M728" s="34"/>
      <c r="N728" s="34"/>
      <c r="O728" s="34"/>
      <c r="P728" s="34"/>
      <c r="Q728" s="34"/>
      <c r="R728" s="34"/>
      <c r="S728" s="36"/>
      <c r="T728" s="34"/>
      <c r="U728" s="251"/>
      <c r="V728" s="251"/>
      <c r="W728" s="251"/>
      <c r="X728" s="36"/>
      <c r="AG728" s="34"/>
      <c r="AI728" s="34"/>
      <c r="AJ728" s="34"/>
      <c r="AK728" s="34"/>
      <c r="AL728" s="34"/>
      <c r="AN728" s="101"/>
      <c r="AO728" s="34"/>
    </row>
    <row r="729" spans="1:41" ht="14.25" customHeight="1">
      <c r="A729" s="34"/>
      <c r="B729" s="34"/>
      <c r="C729" s="34"/>
      <c r="D729" s="34"/>
      <c r="E729" s="35"/>
      <c r="F729" s="34"/>
      <c r="L729" s="34"/>
      <c r="M729" s="34"/>
      <c r="N729" s="34"/>
      <c r="O729" s="34"/>
      <c r="P729" s="34"/>
      <c r="Q729" s="34"/>
      <c r="R729" s="34"/>
      <c r="S729" s="36"/>
      <c r="T729" s="34"/>
      <c r="U729" s="251"/>
      <c r="V729" s="251"/>
      <c r="W729" s="251"/>
      <c r="X729" s="36"/>
      <c r="AG729" s="34"/>
      <c r="AI729" s="34"/>
      <c r="AJ729" s="34"/>
      <c r="AK729" s="34"/>
      <c r="AL729" s="34"/>
      <c r="AN729" s="101"/>
      <c r="AO729" s="34"/>
    </row>
    <row r="730" spans="1:41" ht="14.25" customHeight="1">
      <c r="A730" s="34"/>
      <c r="B730" s="34"/>
      <c r="C730" s="34"/>
      <c r="D730" s="34"/>
      <c r="E730" s="35"/>
      <c r="F730" s="34"/>
      <c r="L730" s="34"/>
      <c r="M730" s="34"/>
      <c r="N730" s="34"/>
      <c r="O730" s="34"/>
      <c r="P730" s="34"/>
      <c r="Q730" s="34"/>
      <c r="R730" s="34"/>
      <c r="S730" s="36"/>
      <c r="T730" s="34"/>
      <c r="U730" s="251"/>
      <c r="V730" s="251"/>
      <c r="W730" s="251"/>
      <c r="X730" s="36"/>
      <c r="AG730" s="34"/>
      <c r="AI730" s="34"/>
      <c r="AJ730" s="34"/>
      <c r="AK730" s="34"/>
      <c r="AL730" s="34"/>
      <c r="AN730" s="101"/>
      <c r="AO730" s="34"/>
    </row>
    <row r="731" spans="1:41" ht="14.25" customHeight="1">
      <c r="A731" s="34"/>
      <c r="B731" s="34"/>
      <c r="C731" s="34"/>
      <c r="D731" s="34"/>
      <c r="E731" s="35"/>
      <c r="F731" s="34"/>
      <c r="L731" s="34"/>
      <c r="M731" s="34"/>
      <c r="N731" s="34"/>
      <c r="O731" s="34"/>
      <c r="P731" s="34"/>
      <c r="Q731" s="34"/>
      <c r="R731" s="34"/>
      <c r="S731" s="36"/>
      <c r="T731" s="34"/>
      <c r="U731" s="251"/>
      <c r="V731" s="251"/>
      <c r="W731" s="251"/>
      <c r="X731" s="36"/>
      <c r="AG731" s="34"/>
      <c r="AI731" s="34"/>
      <c r="AJ731" s="34"/>
      <c r="AK731" s="34"/>
      <c r="AL731" s="34"/>
      <c r="AN731" s="101"/>
      <c r="AO731" s="34"/>
    </row>
    <row r="732" spans="1:41" ht="14.25" customHeight="1">
      <c r="A732" s="34"/>
      <c r="B732" s="34"/>
      <c r="C732" s="34"/>
      <c r="D732" s="34"/>
      <c r="E732" s="35"/>
      <c r="F732" s="34"/>
      <c r="L732" s="34"/>
      <c r="M732" s="34"/>
      <c r="N732" s="34"/>
      <c r="O732" s="34"/>
      <c r="P732" s="34"/>
      <c r="Q732" s="34"/>
      <c r="R732" s="34"/>
      <c r="S732" s="36"/>
      <c r="T732" s="34"/>
      <c r="U732" s="251"/>
      <c r="V732" s="251"/>
      <c r="W732" s="251"/>
      <c r="X732" s="36"/>
      <c r="AG732" s="34"/>
      <c r="AI732" s="34"/>
      <c r="AJ732" s="34"/>
      <c r="AK732" s="34"/>
      <c r="AL732" s="34"/>
      <c r="AN732" s="101"/>
      <c r="AO732" s="34"/>
    </row>
    <row r="733" spans="1:41" ht="14.25" customHeight="1">
      <c r="A733" s="34"/>
      <c r="B733" s="34"/>
      <c r="C733" s="34"/>
      <c r="D733" s="34"/>
      <c r="E733" s="35"/>
      <c r="F733" s="34"/>
      <c r="L733" s="34"/>
      <c r="M733" s="34"/>
      <c r="N733" s="34"/>
      <c r="O733" s="34"/>
      <c r="P733" s="34"/>
      <c r="Q733" s="34"/>
      <c r="R733" s="34"/>
      <c r="S733" s="36"/>
      <c r="T733" s="34"/>
      <c r="U733" s="251"/>
      <c r="V733" s="251"/>
      <c r="W733" s="251"/>
      <c r="X733" s="36"/>
      <c r="AG733" s="34"/>
      <c r="AI733" s="34"/>
      <c r="AJ733" s="34"/>
      <c r="AK733" s="34"/>
      <c r="AL733" s="34"/>
      <c r="AN733" s="101"/>
      <c r="AO733" s="34"/>
    </row>
    <row r="734" spans="1:41" ht="14.25" customHeight="1">
      <c r="A734" s="34"/>
      <c r="B734" s="34"/>
      <c r="C734" s="34"/>
      <c r="D734" s="34"/>
      <c r="E734" s="35"/>
      <c r="F734" s="34"/>
      <c r="L734" s="34"/>
      <c r="M734" s="34"/>
      <c r="N734" s="34"/>
      <c r="O734" s="34"/>
      <c r="P734" s="34"/>
      <c r="Q734" s="34"/>
      <c r="R734" s="34"/>
      <c r="S734" s="36"/>
      <c r="T734" s="34"/>
      <c r="U734" s="251"/>
      <c r="V734" s="251"/>
      <c r="W734" s="251"/>
      <c r="X734" s="36"/>
      <c r="AG734" s="34"/>
      <c r="AI734" s="34"/>
      <c r="AJ734" s="34"/>
      <c r="AK734" s="34"/>
      <c r="AL734" s="34"/>
      <c r="AN734" s="101"/>
      <c r="AO734" s="34"/>
    </row>
    <row r="735" spans="1:41" ht="14.25" customHeight="1">
      <c r="A735" s="34"/>
      <c r="B735" s="34"/>
      <c r="C735" s="34"/>
      <c r="D735" s="34"/>
      <c r="E735" s="35"/>
      <c r="F735" s="34"/>
      <c r="L735" s="34"/>
      <c r="M735" s="34"/>
      <c r="N735" s="34"/>
      <c r="O735" s="34"/>
      <c r="P735" s="34"/>
      <c r="Q735" s="34"/>
      <c r="R735" s="34"/>
      <c r="S735" s="36"/>
      <c r="T735" s="34"/>
      <c r="U735" s="251"/>
      <c r="V735" s="251"/>
      <c r="W735" s="251"/>
      <c r="X735" s="36"/>
      <c r="AG735" s="34"/>
      <c r="AI735" s="34"/>
      <c r="AJ735" s="34"/>
      <c r="AK735" s="34"/>
      <c r="AL735" s="34"/>
      <c r="AN735" s="101"/>
      <c r="AO735" s="34"/>
    </row>
    <row r="736" spans="1:41" ht="14.25" customHeight="1">
      <c r="A736" s="34"/>
      <c r="B736" s="34"/>
      <c r="C736" s="34"/>
      <c r="D736" s="34"/>
      <c r="E736" s="35"/>
      <c r="F736" s="34"/>
      <c r="L736" s="34"/>
      <c r="M736" s="34"/>
      <c r="N736" s="34"/>
      <c r="O736" s="34"/>
      <c r="P736" s="34"/>
      <c r="Q736" s="34"/>
      <c r="R736" s="34"/>
      <c r="S736" s="36"/>
      <c r="T736" s="34"/>
      <c r="U736" s="251"/>
      <c r="V736" s="251"/>
      <c r="W736" s="251"/>
      <c r="X736" s="36"/>
      <c r="AG736" s="34"/>
      <c r="AI736" s="34"/>
      <c r="AJ736" s="34"/>
      <c r="AK736" s="34"/>
      <c r="AL736" s="34"/>
      <c r="AN736" s="101"/>
      <c r="AO736" s="34"/>
    </row>
    <row r="737" spans="1:41" ht="14.25" customHeight="1">
      <c r="A737" s="34"/>
      <c r="B737" s="34"/>
      <c r="C737" s="34"/>
      <c r="D737" s="34"/>
      <c r="E737" s="35"/>
      <c r="F737" s="34"/>
      <c r="L737" s="34"/>
      <c r="M737" s="34"/>
      <c r="N737" s="34"/>
      <c r="O737" s="34"/>
      <c r="P737" s="34"/>
      <c r="Q737" s="34"/>
      <c r="R737" s="34"/>
      <c r="S737" s="36"/>
      <c r="T737" s="34"/>
      <c r="U737" s="251"/>
      <c r="V737" s="251"/>
      <c r="W737" s="251"/>
      <c r="X737" s="36"/>
      <c r="AG737" s="34"/>
      <c r="AI737" s="34"/>
      <c r="AJ737" s="34"/>
      <c r="AK737" s="34"/>
      <c r="AL737" s="34"/>
      <c r="AN737" s="101"/>
      <c r="AO737" s="34"/>
    </row>
    <row r="738" spans="1:41" ht="14.25" customHeight="1">
      <c r="A738" s="34"/>
      <c r="B738" s="34"/>
      <c r="C738" s="34"/>
      <c r="D738" s="34"/>
      <c r="E738" s="35"/>
      <c r="F738" s="34"/>
      <c r="L738" s="34"/>
      <c r="M738" s="34"/>
      <c r="N738" s="34"/>
      <c r="O738" s="34"/>
      <c r="P738" s="34"/>
      <c r="Q738" s="34"/>
      <c r="R738" s="34"/>
      <c r="S738" s="36"/>
      <c r="T738" s="34"/>
      <c r="U738" s="251"/>
      <c r="V738" s="251"/>
      <c r="W738" s="251"/>
      <c r="X738" s="36"/>
      <c r="AG738" s="34"/>
      <c r="AI738" s="34"/>
      <c r="AJ738" s="34"/>
      <c r="AK738" s="34"/>
      <c r="AL738" s="34"/>
      <c r="AN738" s="101"/>
      <c r="AO738" s="34"/>
    </row>
    <row r="739" spans="1:41" ht="14.25" customHeight="1">
      <c r="A739" s="34"/>
      <c r="B739" s="34"/>
      <c r="C739" s="34"/>
      <c r="D739" s="34"/>
      <c r="E739" s="35"/>
      <c r="F739" s="34"/>
      <c r="L739" s="34"/>
      <c r="M739" s="34"/>
      <c r="N739" s="34"/>
      <c r="O739" s="34"/>
      <c r="P739" s="34"/>
      <c r="Q739" s="34"/>
      <c r="R739" s="34"/>
      <c r="S739" s="36"/>
      <c r="T739" s="34"/>
      <c r="U739" s="251"/>
      <c r="V739" s="251"/>
      <c r="W739" s="251"/>
      <c r="X739" s="36"/>
      <c r="AG739" s="34"/>
      <c r="AI739" s="34"/>
      <c r="AJ739" s="34"/>
      <c r="AK739" s="34"/>
      <c r="AL739" s="34"/>
      <c r="AN739" s="101"/>
      <c r="AO739" s="34"/>
    </row>
    <row r="740" spans="1:41" ht="14.25" customHeight="1">
      <c r="A740" s="34"/>
      <c r="B740" s="34"/>
      <c r="C740" s="34"/>
      <c r="D740" s="34"/>
      <c r="E740" s="35"/>
      <c r="F740" s="34"/>
      <c r="L740" s="34"/>
      <c r="M740" s="34"/>
      <c r="N740" s="34"/>
      <c r="O740" s="34"/>
      <c r="P740" s="34"/>
      <c r="Q740" s="34"/>
      <c r="R740" s="34"/>
      <c r="S740" s="36"/>
      <c r="T740" s="34"/>
      <c r="U740" s="251"/>
      <c r="V740" s="251"/>
      <c r="W740" s="251"/>
      <c r="X740" s="36"/>
      <c r="AG740" s="34"/>
      <c r="AI740" s="34"/>
      <c r="AJ740" s="34"/>
      <c r="AK740" s="34"/>
      <c r="AL740" s="34"/>
      <c r="AN740" s="101"/>
      <c r="AO740" s="34"/>
    </row>
    <row r="741" spans="1:41" ht="14.25" customHeight="1">
      <c r="A741" s="34"/>
      <c r="B741" s="34"/>
      <c r="C741" s="34"/>
      <c r="D741" s="34"/>
      <c r="E741" s="35"/>
      <c r="F741" s="34"/>
      <c r="L741" s="34"/>
      <c r="M741" s="34"/>
      <c r="N741" s="34"/>
      <c r="O741" s="34"/>
      <c r="P741" s="34"/>
      <c r="Q741" s="34"/>
      <c r="R741" s="34"/>
      <c r="S741" s="36"/>
      <c r="T741" s="34"/>
      <c r="U741" s="251"/>
      <c r="V741" s="251"/>
      <c r="W741" s="251"/>
      <c r="X741" s="36"/>
      <c r="AG741" s="34"/>
      <c r="AI741" s="34"/>
      <c r="AJ741" s="34"/>
      <c r="AK741" s="34"/>
      <c r="AL741" s="34"/>
      <c r="AN741" s="101"/>
      <c r="AO741" s="34"/>
    </row>
    <row r="742" spans="1:41" ht="14.25" customHeight="1">
      <c r="A742" s="34"/>
      <c r="B742" s="34"/>
      <c r="C742" s="34"/>
      <c r="D742" s="34"/>
      <c r="E742" s="35"/>
      <c r="F742" s="34"/>
      <c r="L742" s="34"/>
      <c r="M742" s="34"/>
      <c r="N742" s="34"/>
      <c r="O742" s="34"/>
      <c r="P742" s="34"/>
      <c r="Q742" s="34"/>
      <c r="R742" s="34"/>
      <c r="S742" s="36"/>
      <c r="T742" s="34"/>
      <c r="U742" s="251"/>
      <c r="V742" s="251"/>
      <c r="W742" s="251"/>
      <c r="X742" s="36"/>
      <c r="AG742" s="34"/>
      <c r="AI742" s="34"/>
      <c r="AJ742" s="34"/>
      <c r="AK742" s="34"/>
      <c r="AL742" s="34"/>
      <c r="AN742" s="101"/>
      <c r="AO742" s="34"/>
    </row>
    <row r="743" spans="1:41" ht="14.25" customHeight="1">
      <c r="A743" s="34"/>
      <c r="B743" s="34"/>
      <c r="C743" s="34"/>
      <c r="D743" s="34"/>
      <c r="E743" s="35"/>
      <c r="F743" s="34"/>
      <c r="L743" s="34"/>
      <c r="M743" s="34"/>
      <c r="N743" s="34"/>
      <c r="O743" s="34"/>
      <c r="P743" s="34"/>
      <c r="Q743" s="34"/>
      <c r="R743" s="34"/>
      <c r="S743" s="36"/>
      <c r="T743" s="34"/>
      <c r="U743" s="251"/>
      <c r="V743" s="251"/>
      <c r="W743" s="251"/>
      <c r="X743" s="36"/>
      <c r="AG743" s="34"/>
      <c r="AI743" s="34"/>
      <c r="AJ743" s="34"/>
      <c r="AK743" s="34"/>
      <c r="AL743" s="34"/>
      <c r="AN743" s="101"/>
      <c r="AO743" s="34"/>
    </row>
    <row r="744" spans="1:41" ht="14.25" customHeight="1">
      <c r="A744" s="34"/>
      <c r="B744" s="34"/>
      <c r="C744" s="34"/>
      <c r="D744" s="34"/>
      <c r="E744" s="35"/>
      <c r="F744" s="34"/>
      <c r="L744" s="34"/>
      <c r="M744" s="34"/>
      <c r="N744" s="34"/>
      <c r="O744" s="34"/>
      <c r="P744" s="34"/>
      <c r="Q744" s="34"/>
      <c r="R744" s="34"/>
      <c r="S744" s="36"/>
      <c r="T744" s="34"/>
      <c r="U744" s="251"/>
      <c r="V744" s="251"/>
      <c r="W744" s="251"/>
      <c r="X744" s="36"/>
      <c r="AG744" s="34"/>
      <c r="AI744" s="34"/>
      <c r="AJ744" s="34"/>
      <c r="AK744" s="34"/>
      <c r="AL744" s="34"/>
      <c r="AN744" s="101"/>
      <c r="AO744" s="34"/>
    </row>
    <row r="745" spans="1:41" ht="14.25" customHeight="1">
      <c r="A745" s="34"/>
      <c r="B745" s="34"/>
      <c r="C745" s="34"/>
      <c r="D745" s="34"/>
      <c r="E745" s="35"/>
      <c r="F745" s="34"/>
      <c r="L745" s="34"/>
      <c r="M745" s="34"/>
      <c r="N745" s="34"/>
      <c r="O745" s="34"/>
      <c r="P745" s="34"/>
      <c r="Q745" s="34"/>
      <c r="R745" s="34"/>
      <c r="S745" s="36"/>
      <c r="T745" s="34"/>
      <c r="U745" s="251"/>
      <c r="V745" s="251"/>
      <c r="W745" s="251"/>
      <c r="X745" s="36"/>
      <c r="AG745" s="34"/>
      <c r="AI745" s="34"/>
      <c r="AJ745" s="34"/>
      <c r="AK745" s="34"/>
      <c r="AL745" s="34"/>
      <c r="AN745" s="101"/>
      <c r="AO745" s="34"/>
    </row>
    <row r="746" spans="1:41" ht="14.25" customHeight="1">
      <c r="A746" s="34"/>
      <c r="B746" s="34"/>
      <c r="C746" s="34"/>
      <c r="D746" s="34"/>
      <c r="E746" s="35"/>
      <c r="F746" s="34"/>
      <c r="L746" s="34"/>
      <c r="M746" s="34"/>
      <c r="N746" s="34"/>
      <c r="O746" s="34"/>
      <c r="P746" s="34"/>
      <c r="Q746" s="34"/>
      <c r="R746" s="34"/>
      <c r="S746" s="36"/>
      <c r="T746" s="34"/>
      <c r="U746" s="251"/>
      <c r="V746" s="251"/>
      <c r="W746" s="251"/>
      <c r="X746" s="36"/>
      <c r="AG746" s="34"/>
      <c r="AI746" s="34"/>
      <c r="AJ746" s="34"/>
      <c r="AK746" s="34"/>
      <c r="AL746" s="34"/>
      <c r="AN746" s="101"/>
      <c r="AO746" s="34"/>
    </row>
    <row r="747" spans="1:41" ht="14.25" customHeight="1">
      <c r="A747" s="34"/>
      <c r="B747" s="34"/>
      <c r="C747" s="34"/>
      <c r="D747" s="34"/>
      <c r="E747" s="35"/>
      <c r="F747" s="34"/>
      <c r="L747" s="34"/>
      <c r="M747" s="34"/>
      <c r="N747" s="34"/>
      <c r="O747" s="34"/>
      <c r="P747" s="34"/>
      <c r="Q747" s="34"/>
      <c r="R747" s="34"/>
      <c r="S747" s="36"/>
      <c r="T747" s="34"/>
      <c r="U747" s="251"/>
      <c r="V747" s="251"/>
      <c r="W747" s="251"/>
      <c r="X747" s="36"/>
      <c r="AG747" s="34"/>
      <c r="AI747" s="34"/>
      <c r="AJ747" s="34"/>
      <c r="AK747" s="34"/>
      <c r="AL747" s="34"/>
      <c r="AN747" s="101"/>
      <c r="AO747" s="34"/>
    </row>
    <row r="748" spans="1:41" ht="14.25" customHeight="1">
      <c r="A748" s="34"/>
      <c r="B748" s="34"/>
      <c r="C748" s="34"/>
      <c r="D748" s="34"/>
      <c r="E748" s="35"/>
      <c r="F748" s="34"/>
      <c r="L748" s="34"/>
      <c r="M748" s="34"/>
      <c r="N748" s="34"/>
      <c r="O748" s="34"/>
      <c r="P748" s="34"/>
      <c r="Q748" s="34"/>
      <c r="R748" s="34"/>
      <c r="S748" s="36"/>
      <c r="T748" s="34"/>
      <c r="U748" s="251"/>
      <c r="V748" s="251"/>
      <c r="W748" s="251"/>
      <c r="X748" s="36"/>
      <c r="AG748" s="34"/>
      <c r="AI748" s="34"/>
      <c r="AJ748" s="34"/>
      <c r="AK748" s="34"/>
      <c r="AL748" s="34"/>
      <c r="AN748" s="101"/>
      <c r="AO748" s="34"/>
    </row>
    <row r="749" spans="1:41" ht="14.25" customHeight="1">
      <c r="A749" s="34"/>
      <c r="B749" s="34"/>
      <c r="C749" s="34"/>
      <c r="D749" s="34"/>
      <c r="E749" s="35"/>
      <c r="F749" s="34"/>
      <c r="L749" s="34"/>
      <c r="M749" s="34"/>
      <c r="N749" s="34"/>
      <c r="O749" s="34"/>
      <c r="P749" s="34"/>
      <c r="Q749" s="34"/>
      <c r="R749" s="34"/>
      <c r="S749" s="36"/>
      <c r="T749" s="34"/>
      <c r="U749" s="251"/>
      <c r="V749" s="251"/>
      <c r="W749" s="251"/>
      <c r="X749" s="36"/>
      <c r="AG749" s="34"/>
      <c r="AI749" s="34"/>
      <c r="AJ749" s="34"/>
      <c r="AK749" s="34"/>
      <c r="AL749" s="34"/>
      <c r="AN749" s="101"/>
      <c r="AO749" s="34"/>
    </row>
    <row r="750" spans="1:41" ht="14.25" customHeight="1">
      <c r="A750" s="34"/>
      <c r="B750" s="34"/>
      <c r="C750" s="34"/>
      <c r="D750" s="34"/>
      <c r="E750" s="35"/>
      <c r="F750" s="34"/>
      <c r="L750" s="34"/>
      <c r="M750" s="34"/>
      <c r="N750" s="34"/>
      <c r="O750" s="34"/>
      <c r="P750" s="34"/>
      <c r="Q750" s="34"/>
      <c r="R750" s="34"/>
      <c r="S750" s="36"/>
      <c r="T750" s="34"/>
      <c r="U750" s="251"/>
      <c r="V750" s="251"/>
      <c r="W750" s="251"/>
      <c r="X750" s="36"/>
      <c r="AG750" s="34"/>
      <c r="AI750" s="34"/>
      <c r="AJ750" s="34"/>
      <c r="AK750" s="34"/>
      <c r="AL750" s="34"/>
      <c r="AN750" s="101"/>
      <c r="AO750" s="34"/>
    </row>
    <row r="751" spans="1:41" ht="14.25" customHeight="1">
      <c r="A751" s="34"/>
      <c r="B751" s="34"/>
      <c r="C751" s="34"/>
      <c r="D751" s="34"/>
      <c r="E751" s="35"/>
      <c r="F751" s="34"/>
      <c r="L751" s="34"/>
      <c r="M751" s="34"/>
      <c r="N751" s="34"/>
      <c r="O751" s="34"/>
      <c r="P751" s="34"/>
      <c r="Q751" s="34"/>
      <c r="R751" s="34"/>
      <c r="S751" s="36"/>
      <c r="T751" s="34"/>
      <c r="U751" s="251"/>
      <c r="V751" s="251"/>
      <c r="W751" s="251"/>
      <c r="X751" s="36"/>
      <c r="AG751" s="34"/>
      <c r="AI751" s="34"/>
      <c r="AJ751" s="34"/>
      <c r="AK751" s="34"/>
      <c r="AL751" s="34"/>
      <c r="AN751" s="101"/>
      <c r="AO751" s="34"/>
    </row>
    <row r="752" spans="1:41" ht="14.25" customHeight="1">
      <c r="A752" s="34"/>
      <c r="B752" s="34"/>
      <c r="C752" s="34"/>
      <c r="D752" s="34"/>
      <c r="E752" s="35"/>
      <c r="F752" s="34"/>
      <c r="L752" s="34"/>
      <c r="M752" s="34"/>
      <c r="N752" s="34"/>
      <c r="O752" s="34"/>
      <c r="P752" s="34"/>
      <c r="Q752" s="34"/>
      <c r="R752" s="34"/>
      <c r="S752" s="36"/>
      <c r="T752" s="34"/>
      <c r="U752" s="251"/>
      <c r="V752" s="251"/>
      <c r="W752" s="251"/>
      <c r="X752" s="36"/>
      <c r="AG752" s="34"/>
      <c r="AI752" s="34"/>
      <c r="AJ752" s="34"/>
      <c r="AK752" s="34"/>
      <c r="AL752" s="34"/>
      <c r="AN752" s="101"/>
      <c r="AO752" s="34"/>
    </row>
    <row r="753" spans="1:41" ht="14.25" customHeight="1">
      <c r="A753" s="34"/>
      <c r="B753" s="34"/>
      <c r="C753" s="34"/>
      <c r="D753" s="34"/>
      <c r="E753" s="35"/>
      <c r="F753" s="34"/>
      <c r="L753" s="34"/>
      <c r="M753" s="34"/>
      <c r="N753" s="34"/>
      <c r="O753" s="34"/>
      <c r="P753" s="34"/>
      <c r="Q753" s="34"/>
      <c r="R753" s="34"/>
      <c r="S753" s="36"/>
      <c r="T753" s="34"/>
      <c r="U753" s="251"/>
      <c r="V753" s="251"/>
      <c r="W753" s="251"/>
      <c r="X753" s="36"/>
      <c r="AG753" s="34"/>
      <c r="AI753" s="34"/>
      <c r="AJ753" s="34"/>
      <c r="AK753" s="34"/>
      <c r="AL753" s="34"/>
      <c r="AN753" s="101"/>
      <c r="AO753" s="34"/>
    </row>
    <row r="754" spans="1:41" ht="14.25" customHeight="1">
      <c r="A754" s="34"/>
      <c r="B754" s="34"/>
      <c r="C754" s="34"/>
      <c r="D754" s="34"/>
      <c r="E754" s="35"/>
      <c r="F754" s="34"/>
      <c r="L754" s="34"/>
      <c r="M754" s="34"/>
      <c r="N754" s="34"/>
      <c r="O754" s="34"/>
      <c r="P754" s="34"/>
      <c r="Q754" s="34"/>
      <c r="R754" s="34"/>
      <c r="S754" s="36"/>
      <c r="T754" s="34"/>
      <c r="U754" s="251"/>
      <c r="V754" s="251"/>
      <c r="W754" s="251"/>
      <c r="X754" s="36"/>
      <c r="AG754" s="34"/>
      <c r="AI754" s="34"/>
      <c r="AJ754" s="34"/>
      <c r="AK754" s="34"/>
      <c r="AL754" s="34"/>
      <c r="AN754" s="101"/>
      <c r="AO754" s="34"/>
    </row>
    <row r="755" spans="1:41" ht="14.25" customHeight="1">
      <c r="A755" s="34"/>
      <c r="B755" s="34"/>
      <c r="C755" s="34"/>
      <c r="D755" s="34"/>
      <c r="E755" s="35"/>
      <c r="F755" s="34"/>
      <c r="L755" s="34"/>
      <c r="M755" s="34"/>
      <c r="N755" s="34"/>
      <c r="O755" s="34"/>
      <c r="P755" s="34"/>
      <c r="Q755" s="34"/>
      <c r="R755" s="34"/>
      <c r="S755" s="36"/>
      <c r="T755" s="34"/>
      <c r="U755" s="251"/>
      <c r="V755" s="251"/>
      <c r="W755" s="251"/>
      <c r="X755" s="36"/>
      <c r="AG755" s="34"/>
      <c r="AI755" s="34"/>
      <c r="AJ755" s="34"/>
      <c r="AK755" s="34"/>
      <c r="AL755" s="34"/>
      <c r="AN755" s="101"/>
      <c r="AO755" s="34"/>
    </row>
    <row r="756" spans="1:41" ht="14.25" customHeight="1">
      <c r="A756" s="34"/>
      <c r="B756" s="34"/>
      <c r="C756" s="34"/>
      <c r="D756" s="34"/>
      <c r="E756" s="35"/>
      <c r="F756" s="34"/>
      <c r="L756" s="34"/>
      <c r="M756" s="34"/>
      <c r="N756" s="34"/>
      <c r="O756" s="34"/>
      <c r="P756" s="34"/>
      <c r="Q756" s="34"/>
      <c r="R756" s="34"/>
      <c r="S756" s="36"/>
      <c r="T756" s="34"/>
      <c r="U756" s="251"/>
      <c r="V756" s="251"/>
      <c r="W756" s="251"/>
      <c r="X756" s="36"/>
      <c r="AG756" s="34"/>
      <c r="AI756" s="34"/>
      <c r="AJ756" s="34"/>
      <c r="AK756" s="34"/>
      <c r="AL756" s="34"/>
      <c r="AN756" s="101"/>
      <c r="AO756" s="34"/>
    </row>
    <row r="757" spans="1:41" ht="14.25" customHeight="1">
      <c r="A757" s="34"/>
      <c r="B757" s="34"/>
      <c r="C757" s="34"/>
      <c r="D757" s="34"/>
      <c r="E757" s="35"/>
      <c r="F757" s="34"/>
      <c r="L757" s="34"/>
      <c r="M757" s="34"/>
      <c r="N757" s="34"/>
      <c r="O757" s="34"/>
      <c r="P757" s="34"/>
      <c r="Q757" s="34"/>
      <c r="R757" s="34"/>
      <c r="S757" s="36"/>
      <c r="T757" s="34"/>
      <c r="U757" s="251"/>
      <c r="V757" s="251"/>
      <c r="W757" s="251"/>
      <c r="X757" s="36"/>
      <c r="AG757" s="34"/>
      <c r="AI757" s="34"/>
      <c r="AJ757" s="34"/>
      <c r="AK757" s="34"/>
      <c r="AL757" s="34"/>
      <c r="AN757" s="101"/>
      <c r="AO757" s="34"/>
    </row>
    <row r="758" spans="1:41" ht="14.25" customHeight="1">
      <c r="A758" s="34"/>
      <c r="B758" s="34"/>
      <c r="C758" s="34"/>
      <c r="D758" s="34"/>
      <c r="E758" s="35"/>
      <c r="F758" s="34"/>
      <c r="L758" s="34"/>
      <c r="M758" s="34"/>
      <c r="N758" s="34"/>
      <c r="O758" s="34"/>
      <c r="P758" s="34"/>
      <c r="Q758" s="34"/>
      <c r="R758" s="34"/>
      <c r="S758" s="36"/>
      <c r="T758" s="34"/>
      <c r="U758" s="251"/>
      <c r="V758" s="251"/>
      <c r="W758" s="251"/>
      <c r="X758" s="36"/>
      <c r="AG758" s="34"/>
      <c r="AI758" s="34"/>
      <c r="AJ758" s="34"/>
      <c r="AK758" s="34"/>
      <c r="AL758" s="34"/>
      <c r="AN758" s="101"/>
      <c r="AO758" s="34"/>
    </row>
    <row r="759" spans="1:41" ht="14.25" customHeight="1">
      <c r="A759" s="34"/>
      <c r="B759" s="34"/>
      <c r="C759" s="34"/>
      <c r="D759" s="34"/>
      <c r="E759" s="35"/>
      <c r="F759" s="34"/>
      <c r="L759" s="34"/>
      <c r="M759" s="34"/>
      <c r="N759" s="34"/>
      <c r="O759" s="34"/>
      <c r="P759" s="34"/>
      <c r="Q759" s="34"/>
      <c r="R759" s="34"/>
      <c r="S759" s="36"/>
      <c r="T759" s="34"/>
      <c r="U759" s="251"/>
      <c r="V759" s="251"/>
      <c r="W759" s="251"/>
      <c r="X759" s="36"/>
      <c r="AG759" s="34"/>
      <c r="AI759" s="34"/>
      <c r="AJ759" s="34"/>
      <c r="AK759" s="34"/>
      <c r="AL759" s="34"/>
      <c r="AN759" s="101"/>
      <c r="AO759" s="34"/>
    </row>
    <row r="760" spans="1:41" ht="14.25" customHeight="1">
      <c r="A760" s="34"/>
      <c r="B760" s="34"/>
      <c r="C760" s="34"/>
      <c r="D760" s="34"/>
      <c r="E760" s="35"/>
      <c r="F760" s="34"/>
      <c r="L760" s="34"/>
      <c r="M760" s="34"/>
      <c r="N760" s="34"/>
      <c r="O760" s="34"/>
      <c r="P760" s="34"/>
      <c r="Q760" s="34"/>
      <c r="R760" s="34"/>
      <c r="S760" s="36"/>
      <c r="T760" s="34"/>
      <c r="U760" s="251"/>
      <c r="V760" s="251"/>
      <c r="W760" s="251"/>
      <c r="X760" s="36"/>
      <c r="AG760" s="34"/>
      <c r="AI760" s="34"/>
      <c r="AJ760" s="34"/>
      <c r="AK760" s="34"/>
      <c r="AL760" s="34"/>
      <c r="AN760" s="101"/>
      <c r="AO760" s="34"/>
    </row>
    <row r="761" spans="1:41" ht="14.25" customHeight="1">
      <c r="A761" s="34"/>
      <c r="B761" s="34"/>
      <c r="C761" s="34"/>
      <c r="D761" s="34"/>
      <c r="E761" s="35"/>
      <c r="F761" s="34"/>
      <c r="L761" s="34"/>
      <c r="M761" s="34"/>
      <c r="N761" s="34"/>
      <c r="O761" s="34"/>
      <c r="P761" s="34"/>
      <c r="Q761" s="34"/>
      <c r="R761" s="34"/>
      <c r="S761" s="36"/>
      <c r="T761" s="34"/>
      <c r="U761" s="251"/>
      <c r="V761" s="251"/>
      <c r="W761" s="251"/>
      <c r="X761" s="36"/>
      <c r="AG761" s="34"/>
      <c r="AI761" s="34"/>
      <c r="AJ761" s="34"/>
      <c r="AK761" s="34"/>
      <c r="AL761" s="34"/>
      <c r="AN761" s="101"/>
      <c r="AO761" s="34"/>
    </row>
    <row r="762" spans="1:41" ht="14.25" customHeight="1">
      <c r="A762" s="34"/>
      <c r="B762" s="34"/>
      <c r="C762" s="34"/>
      <c r="D762" s="34"/>
      <c r="E762" s="35"/>
      <c r="F762" s="34"/>
      <c r="L762" s="34"/>
      <c r="M762" s="34"/>
      <c r="N762" s="34"/>
      <c r="O762" s="34"/>
      <c r="P762" s="34"/>
      <c r="Q762" s="34"/>
      <c r="R762" s="34"/>
      <c r="S762" s="36"/>
      <c r="T762" s="34"/>
      <c r="U762" s="251"/>
      <c r="V762" s="251"/>
      <c r="W762" s="251"/>
      <c r="X762" s="36"/>
      <c r="AG762" s="34"/>
      <c r="AI762" s="34"/>
      <c r="AJ762" s="34"/>
      <c r="AK762" s="34"/>
      <c r="AL762" s="34"/>
      <c r="AN762" s="101"/>
      <c r="AO762" s="34"/>
    </row>
    <row r="763" spans="1:41" ht="14.25" customHeight="1">
      <c r="A763" s="34"/>
      <c r="B763" s="34"/>
      <c r="C763" s="34"/>
      <c r="D763" s="34"/>
      <c r="E763" s="35"/>
      <c r="F763" s="34"/>
      <c r="L763" s="34"/>
      <c r="M763" s="34"/>
      <c r="N763" s="34"/>
      <c r="O763" s="34"/>
      <c r="P763" s="34"/>
      <c r="Q763" s="34"/>
      <c r="R763" s="34"/>
      <c r="S763" s="36"/>
      <c r="T763" s="34"/>
      <c r="U763" s="251"/>
      <c r="V763" s="251"/>
      <c r="W763" s="251"/>
      <c r="X763" s="36"/>
      <c r="AG763" s="34"/>
      <c r="AI763" s="34"/>
      <c r="AJ763" s="34"/>
      <c r="AK763" s="34"/>
      <c r="AL763" s="34"/>
      <c r="AN763" s="101"/>
      <c r="AO763" s="34"/>
    </row>
    <row r="764" spans="1:41" ht="14.25" customHeight="1">
      <c r="A764" s="34"/>
      <c r="B764" s="34"/>
      <c r="C764" s="34"/>
      <c r="D764" s="34"/>
      <c r="E764" s="35"/>
      <c r="F764" s="34"/>
      <c r="L764" s="34"/>
      <c r="M764" s="34"/>
      <c r="N764" s="34"/>
      <c r="O764" s="34"/>
      <c r="P764" s="34"/>
      <c r="Q764" s="34"/>
      <c r="R764" s="34"/>
      <c r="S764" s="36"/>
      <c r="T764" s="34"/>
      <c r="U764" s="251"/>
      <c r="V764" s="251"/>
      <c r="W764" s="251"/>
      <c r="X764" s="36"/>
      <c r="AG764" s="34"/>
      <c r="AI764" s="34"/>
      <c r="AJ764" s="34"/>
      <c r="AK764" s="34"/>
      <c r="AL764" s="34"/>
      <c r="AN764" s="101"/>
      <c r="AO764" s="34"/>
    </row>
    <row r="765" spans="1:41" ht="14.25" customHeight="1">
      <c r="A765" s="34"/>
      <c r="B765" s="34"/>
      <c r="C765" s="34"/>
      <c r="D765" s="34"/>
      <c r="E765" s="35"/>
      <c r="F765" s="34"/>
      <c r="L765" s="34"/>
      <c r="M765" s="34"/>
      <c r="N765" s="34"/>
      <c r="O765" s="34"/>
      <c r="P765" s="34"/>
      <c r="Q765" s="34"/>
      <c r="R765" s="34"/>
      <c r="S765" s="36"/>
      <c r="T765" s="34"/>
      <c r="U765" s="251"/>
      <c r="V765" s="251"/>
      <c r="W765" s="251"/>
      <c r="X765" s="36"/>
      <c r="AG765" s="34"/>
      <c r="AI765" s="34"/>
      <c r="AJ765" s="34"/>
      <c r="AK765" s="34"/>
      <c r="AL765" s="34"/>
      <c r="AN765" s="101"/>
      <c r="AO765" s="34"/>
    </row>
    <row r="766" spans="1:41" ht="14.25" customHeight="1">
      <c r="A766" s="34"/>
      <c r="B766" s="34"/>
      <c r="C766" s="34"/>
      <c r="D766" s="34"/>
      <c r="E766" s="35"/>
      <c r="F766" s="34"/>
      <c r="L766" s="34"/>
      <c r="M766" s="34"/>
      <c r="N766" s="34"/>
      <c r="O766" s="34"/>
      <c r="P766" s="34"/>
      <c r="Q766" s="34"/>
      <c r="R766" s="34"/>
      <c r="S766" s="36"/>
      <c r="T766" s="34"/>
      <c r="U766" s="251"/>
      <c r="V766" s="251"/>
      <c r="W766" s="251"/>
      <c r="X766" s="36"/>
      <c r="AG766" s="34"/>
      <c r="AI766" s="34"/>
      <c r="AJ766" s="34"/>
      <c r="AK766" s="34"/>
      <c r="AL766" s="34"/>
      <c r="AN766" s="101"/>
      <c r="AO766" s="34"/>
    </row>
    <row r="767" spans="1:41" ht="14.25" customHeight="1">
      <c r="A767" s="34"/>
      <c r="B767" s="34"/>
      <c r="C767" s="34"/>
      <c r="D767" s="34"/>
      <c r="E767" s="35"/>
      <c r="F767" s="34"/>
      <c r="L767" s="34"/>
      <c r="M767" s="34"/>
      <c r="N767" s="34"/>
      <c r="O767" s="34"/>
      <c r="P767" s="34"/>
      <c r="Q767" s="34"/>
      <c r="R767" s="34"/>
      <c r="S767" s="36"/>
      <c r="T767" s="34"/>
      <c r="U767" s="251"/>
      <c r="V767" s="251"/>
      <c r="W767" s="251"/>
      <c r="X767" s="36"/>
      <c r="AG767" s="34"/>
      <c r="AI767" s="34"/>
      <c r="AJ767" s="34"/>
      <c r="AK767" s="34"/>
      <c r="AL767" s="34"/>
      <c r="AN767" s="101"/>
      <c r="AO767" s="34"/>
    </row>
    <row r="768" spans="1:41" ht="14.25" customHeight="1">
      <c r="A768" s="34"/>
      <c r="B768" s="34"/>
      <c r="C768" s="34"/>
      <c r="D768" s="34"/>
      <c r="E768" s="35"/>
      <c r="F768" s="34"/>
      <c r="L768" s="34"/>
      <c r="M768" s="34"/>
      <c r="N768" s="34"/>
      <c r="O768" s="34"/>
      <c r="P768" s="34"/>
      <c r="Q768" s="34"/>
      <c r="R768" s="34"/>
      <c r="S768" s="36"/>
      <c r="T768" s="34"/>
      <c r="U768" s="251"/>
      <c r="V768" s="251"/>
      <c r="W768" s="251"/>
      <c r="X768" s="36"/>
      <c r="AG768" s="34"/>
      <c r="AI768" s="34"/>
      <c r="AJ768" s="34"/>
      <c r="AK768" s="34"/>
      <c r="AL768" s="34"/>
      <c r="AN768" s="101"/>
      <c r="AO768" s="34"/>
    </row>
    <row r="769" spans="1:41" ht="14.25" customHeight="1">
      <c r="A769" s="34"/>
      <c r="B769" s="34"/>
      <c r="C769" s="34"/>
      <c r="D769" s="34"/>
      <c r="E769" s="35"/>
      <c r="F769" s="34"/>
      <c r="L769" s="34"/>
      <c r="M769" s="34"/>
      <c r="N769" s="34"/>
      <c r="O769" s="34"/>
      <c r="P769" s="34"/>
      <c r="Q769" s="34"/>
      <c r="R769" s="34"/>
      <c r="S769" s="36"/>
      <c r="T769" s="34"/>
      <c r="U769" s="251"/>
      <c r="V769" s="251"/>
      <c r="W769" s="251"/>
      <c r="X769" s="36"/>
      <c r="AG769" s="34"/>
      <c r="AI769" s="34"/>
      <c r="AJ769" s="34"/>
      <c r="AK769" s="34"/>
      <c r="AL769" s="34"/>
      <c r="AN769" s="101"/>
      <c r="AO769" s="34"/>
    </row>
    <row r="770" spans="1:41" ht="14.25" customHeight="1">
      <c r="A770" s="34"/>
      <c r="B770" s="34"/>
      <c r="C770" s="34"/>
      <c r="D770" s="34"/>
      <c r="E770" s="35"/>
      <c r="F770" s="34"/>
      <c r="L770" s="34"/>
      <c r="M770" s="34"/>
      <c r="N770" s="34"/>
      <c r="O770" s="34"/>
      <c r="P770" s="34"/>
      <c r="Q770" s="34"/>
      <c r="R770" s="34"/>
      <c r="S770" s="36"/>
      <c r="T770" s="34"/>
      <c r="U770" s="251"/>
      <c r="V770" s="251"/>
      <c r="W770" s="251"/>
      <c r="X770" s="36"/>
      <c r="AG770" s="34"/>
      <c r="AI770" s="34"/>
      <c r="AJ770" s="34"/>
      <c r="AK770" s="34"/>
      <c r="AL770" s="34"/>
      <c r="AN770" s="101"/>
      <c r="AO770" s="34"/>
    </row>
    <row r="771" spans="1:41" ht="14.25" customHeight="1">
      <c r="A771" s="34"/>
      <c r="B771" s="34"/>
      <c r="C771" s="34"/>
      <c r="D771" s="34"/>
      <c r="E771" s="35"/>
      <c r="F771" s="34"/>
      <c r="L771" s="34"/>
      <c r="M771" s="34"/>
      <c r="N771" s="34"/>
      <c r="O771" s="34"/>
      <c r="P771" s="34"/>
      <c r="Q771" s="34"/>
      <c r="R771" s="34"/>
      <c r="S771" s="36"/>
      <c r="T771" s="34"/>
      <c r="U771" s="251"/>
      <c r="V771" s="251"/>
      <c r="W771" s="251"/>
      <c r="X771" s="36"/>
      <c r="AG771" s="34"/>
      <c r="AI771" s="34"/>
      <c r="AJ771" s="34"/>
      <c r="AK771" s="34"/>
      <c r="AL771" s="34"/>
      <c r="AN771" s="101"/>
      <c r="AO771" s="34"/>
    </row>
    <row r="772" spans="1:41" ht="14.25" customHeight="1">
      <c r="A772" s="34"/>
      <c r="B772" s="34"/>
      <c r="C772" s="34"/>
      <c r="D772" s="34"/>
      <c r="E772" s="35"/>
      <c r="F772" s="34"/>
      <c r="L772" s="34"/>
      <c r="M772" s="34"/>
      <c r="N772" s="34"/>
      <c r="O772" s="34"/>
      <c r="P772" s="34"/>
      <c r="Q772" s="34"/>
      <c r="R772" s="34"/>
      <c r="S772" s="36"/>
      <c r="T772" s="34"/>
      <c r="U772" s="251"/>
      <c r="V772" s="251"/>
      <c r="W772" s="251"/>
      <c r="X772" s="36"/>
      <c r="AG772" s="34"/>
      <c r="AI772" s="34"/>
      <c r="AJ772" s="34"/>
      <c r="AK772" s="34"/>
      <c r="AL772" s="34"/>
      <c r="AN772" s="101"/>
      <c r="AO772" s="34"/>
    </row>
    <row r="773" spans="1:41" ht="14.25" customHeight="1">
      <c r="A773" s="34"/>
      <c r="B773" s="34"/>
      <c r="C773" s="34"/>
      <c r="D773" s="34"/>
      <c r="E773" s="35"/>
      <c r="F773" s="34"/>
      <c r="L773" s="34"/>
      <c r="M773" s="34"/>
      <c r="N773" s="34"/>
      <c r="O773" s="34"/>
      <c r="P773" s="34"/>
      <c r="Q773" s="34"/>
      <c r="R773" s="34"/>
      <c r="S773" s="36"/>
      <c r="T773" s="34"/>
      <c r="U773" s="251"/>
      <c r="V773" s="251"/>
      <c r="W773" s="251"/>
      <c r="X773" s="36"/>
      <c r="AG773" s="34"/>
      <c r="AI773" s="34"/>
      <c r="AJ773" s="34"/>
      <c r="AK773" s="34"/>
      <c r="AL773" s="34"/>
      <c r="AN773" s="101"/>
      <c r="AO773" s="34"/>
    </row>
    <row r="774" spans="1:41" ht="14.25" customHeight="1">
      <c r="A774" s="34"/>
      <c r="B774" s="34"/>
      <c r="C774" s="34"/>
      <c r="D774" s="34"/>
      <c r="E774" s="35"/>
      <c r="F774" s="34"/>
      <c r="L774" s="34"/>
      <c r="M774" s="34"/>
      <c r="N774" s="34"/>
      <c r="O774" s="34"/>
      <c r="P774" s="34"/>
      <c r="Q774" s="34"/>
      <c r="R774" s="34"/>
      <c r="S774" s="36"/>
      <c r="T774" s="34"/>
      <c r="U774" s="251"/>
      <c r="V774" s="251"/>
      <c r="W774" s="251"/>
      <c r="X774" s="36"/>
      <c r="AG774" s="34"/>
      <c r="AI774" s="34"/>
      <c r="AJ774" s="34"/>
      <c r="AK774" s="34"/>
      <c r="AL774" s="34"/>
      <c r="AN774" s="101"/>
      <c r="AO774" s="34"/>
    </row>
    <row r="775" spans="1:41" ht="14.25" customHeight="1">
      <c r="A775" s="34"/>
      <c r="B775" s="34"/>
      <c r="C775" s="34"/>
      <c r="D775" s="34"/>
      <c r="E775" s="35"/>
      <c r="F775" s="34"/>
      <c r="L775" s="34"/>
      <c r="M775" s="34"/>
      <c r="N775" s="34"/>
      <c r="O775" s="34"/>
      <c r="P775" s="34"/>
      <c r="Q775" s="34"/>
      <c r="R775" s="34"/>
      <c r="S775" s="36"/>
      <c r="T775" s="34"/>
      <c r="U775" s="251"/>
      <c r="V775" s="251"/>
      <c r="W775" s="251"/>
      <c r="X775" s="36"/>
      <c r="AG775" s="34"/>
      <c r="AI775" s="34"/>
      <c r="AJ775" s="34"/>
      <c r="AK775" s="34"/>
      <c r="AL775" s="34"/>
      <c r="AN775" s="101"/>
      <c r="AO775" s="34"/>
    </row>
    <row r="776" spans="1:41" ht="14.25" customHeight="1">
      <c r="A776" s="34"/>
      <c r="B776" s="34"/>
      <c r="C776" s="34"/>
      <c r="D776" s="34"/>
      <c r="E776" s="35"/>
      <c r="F776" s="34"/>
      <c r="L776" s="34"/>
      <c r="M776" s="34"/>
      <c r="N776" s="34"/>
      <c r="O776" s="34"/>
      <c r="P776" s="34"/>
      <c r="Q776" s="34"/>
      <c r="R776" s="34"/>
      <c r="S776" s="36"/>
      <c r="T776" s="34"/>
      <c r="U776" s="251"/>
      <c r="V776" s="251"/>
      <c r="W776" s="251"/>
      <c r="X776" s="36"/>
      <c r="AG776" s="34"/>
      <c r="AI776" s="34"/>
      <c r="AJ776" s="34"/>
      <c r="AK776" s="34"/>
      <c r="AL776" s="34"/>
      <c r="AN776" s="101"/>
      <c r="AO776" s="34"/>
    </row>
    <row r="777" spans="1:41" ht="14.25" customHeight="1">
      <c r="A777" s="34"/>
      <c r="B777" s="34"/>
      <c r="C777" s="34"/>
      <c r="D777" s="34"/>
      <c r="E777" s="35"/>
      <c r="F777" s="34"/>
      <c r="L777" s="34"/>
      <c r="M777" s="34"/>
      <c r="N777" s="34"/>
      <c r="O777" s="34"/>
      <c r="P777" s="34"/>
      <c r="Q777" s="34"/>
      <c r="R777" s="34"/>
      <c r="S777" s="36"/>
      <c r="T777" s="34"/>
      <c r="U777" s="251"/>
      <c r="V777" s="251"/>
      <c r="W777" s="251"/>
      <c r="X777" s="36"/>
      <c r="AG777" s="34"/>
      <c r="AI777" s="34"/>
      <c r="AJ777" s="34"/>
      <c r="AK777" s="34"/>
      <c r="AL777" s="34"/>
      <c r="AN777" s="101"/>
      <c r="AO777" s="34"/>
    </row>
    <row r="778" spans="1:41" ht="14.25" customHeight="1">
      <c r="A778" s="34"/>
      <c r="B778" s="34"/>
      <c r="C778" s="34"/>
      <c r="D778" s="34"/>
      <c r="E778" s="35"/>
      <c r="F778" s="34"/>
      <c r="L778" s="34"/>
      <c r="M778" s="34"/>
      <c r="N778" s="34"/>
      <c r="O778" s="34"/>
      <c r="P778" s="34"/>
      <c r="Q778" s="34"/>
      <c r="R778" s="34"/>
      <c r="S778" s="36"/>
      <c r="T778" s="34"/>
      <c r="U778" s="251"/>
      <c r="V778" s="251"/>
      <c r="W778" s="251"/>
      <c r="X778" s="36"/>
      <c r="AG778" s="34"/>
      <c r="AI778" s="34"/>
      <c r="AJ778" s="34"/>
      <c r="AK778" s="34"/>
      <c r="AL778" s="34"/>
      <c r="AN778" s="101"/>
      <c r="AO778" s="34"/>
    </row>
    <row r="779" spans="1:41" ht="14.25" customHeight="1">
      <c r="A779" s="34"/>
      <c r="B779" s="34"/>
      <c r="C779" s="34"/>
      <c r="D779" s="34"/>
      <c r="E779" s="35"/>
      <c r="F779" s="34"/>
      <c r="L779" s="34"/>
      <c r="M779" s="34"/>
      <c r="N779" s="34"/>
      <c r="O779" s="34"/>
      <c r="P779" s="34"/>
      <c r="Q779" s="34"/>
      <c r="R779" s="34"/>
      <c r="S779" s="36"/>
      <c r="T779" s="34"/>
      <c r="U779" s="251"/>
      <c r="V779" s="251"/>
      <c r="W779" s="251"/>
      <c r="X779" s="36"/>
      <c r="AG779" s="34"/>
      <c r="AI779" s="34"/>
      <c r="AJ779" s="34"/>
      <c r="AK779" s="34"/>
      <c r="AL779" s="34"/>
      <c r="AN779" s="101"/>
      <c r="AO779" s="34"/>
    </row>
    <row r="780" spans="1:41" ht="14.25" customHeight="1">
      <c r="A780" s="34"/>
      <c r="B780" s="34"/>
      <c r="C780" s="34"/>
      <c r="D780" s="34"/>
      <c r="E780" s="35"/>
      <c r="F780" s="34"/>
      <c r="L780" s="34"/>
      <c r="M780" s="34"/>
      <c r="N780" s="34"/>
      <c r="O780" s="34"/>
      <c r="P780" s="34"/>
      <c r="Q780" s="34"/>
      <c r="R780" s="34"/>
      <c r="S780" s="36"/>
      <c r="T780" s="34"/>
      <c r="U780" s="251"/>
      <c r="V780" s="251"/>
      <c r="W780" s="251"/>
      <c r="X780" s="36"/>
      <c r="AG780" s="34"/>
      <c r="AI780" s="34"/>
      <c r="AJ780" s="34"/>
      <c r="AK780" s="34"/>
      <c r="AL780" s="34"/>
      <c r="AN780" s="101"/>
      <c r="AO780" s="34"/>
    </row>
    <row r="781" spans="1:41" ht="14.25" customHeight="1">
      <c r="A781" s="34"/>
      <c r="B781" s="34"/>
      <c r="C781" s="34"/>
      <c r="D781" s="34"/>
      <c r="E781" s="35"/>
      <c r="F781" s="34"/>
      <c r="L781" s="34"/>
      <c r="M781" s="34"/>
      <c r="N781" s="34"/>
      <c r="O781" s="34"/>
      <c r="P781" s="34"/>
      <c r="Q781" s="34"/>
      <c r="R781" s="34"/>
      <c r="S781" s="36"/>
      <c r="T781" s="34"/>
      <c r="U781" s="251"/>
      <c r="V781" s="251"/>
      <c r="W781" s="251"/>
      <c r="X781" s="36"/>
      <c r="AG781" s="34"/>
      <c r="AI781" s="34"/>
      <c r="AJ781" s="34"/>
      <c r="AK781" s="34"/>
      <c r="AL781" s="34"/>
      <c r="AN781" s="101"/>
      <c r="AO781" s="34"/>
    </row>
    <row r="782" spans="1:41" ht="14.25" customHeight="1">
      <c r="A782" s="34"/>
      <c r="B782" s="34"/>
      <c r="C782" s="34"/>
      <c r="D782" s="34"/>
      <c r="E782" s="35"/>
      <c r="F782" s="34"/>
      <c r="L782" s="34"/>
      <c r="M782" s="34"/>
      <c r="N782" s="34"/>
      <c r="O782" s="34"/>
      <c r="P782" s="34"/>
      <c r="Q782" s="34"/>
      <c r="R782" s="34"/>
      <c r="S782" s="36"/>
      <c r="T782" s="34"/>
      <c r="U782" s="251"/>
      <c r="V782" s="251"/>
      <c r="W782" s="251"/>
      <c r="X782" s="36"/>
      <c r="AG782" s="34"/>
      <c r="AI782" s="34"/>
      <c r="AJ782" s="34"/>
      <c r="AK782" s="34"/>
      <c r="AL782" s="34"/>
      <c r="AN782" s="101"/>
      <c r="AO782" s="34"/>
    </row>
    <row r="783" spans="1:41" ht="14.25" customHeight="1">
      <c r="A783" s="34"/>
      <c r="B783" s="34"/>
      <c r="C783" s="34"/>
      <c r="D783" s="34"/>
      <c r="E783" s="35"/>
      <c r="F783" s="34"/>
      <c r="L783" s="34"/>
      <c r="M783" s="34"/>
      <c r="N783" s="34"/>
      <c r="O783" s="34"/>
      <c r="P783" s="34"/>
      <c r="Q783" s="34"/>
      <c r="R783" s="34"/>
      <c r="S783" s="36"/>
      <c r="T783" s="34"/>
      <c r="U783" s="251"/>
      <c r="V783" s="251"/>
      <c r="W783" s="251"/>
      <c r="X783" s="36"/>
      <c r="AG783" s="34"/>
      <c r="AI783" s="34"/>
      <c r="AJ783" s="34"/>
      <c r="AK783" s="34"/>
      <c r="AL783" s="34"/>
      <c r="AN783" s="101"/>
      <c r="AO783" s="34"/>
    </row>
    <row r="784" spans="1:41" ht="14.25" customHeight="1">
      <c r="A784" s="34"/>
      <c r="B784" s="34"/>
      <c r="C784" s="34"/>
      <c r="D784" s="34"/>
      <c r="E784" s="35"/>
      <c r="F784" s="34"/>
      <c r="L784" s="34"/>
      <c r="M784" s="34"/>
      <c r="N784" s="34"/>
      <c r="O784" s="34"/>
      <c r="P784" s="34"/>
      <c r="Q784" s="34"/>
      <c r="R784" s="34"/>
      <c r="S784" s="36"/>
      <c r="T784" s="34"/>
      <c r="U784" s="251"/>
      <c r="V784" s="251"/>
      <c r="W784" s="251"/>
      <c r="X784" s="36"/>
      <c r="AG784" s="34"/>
      <c r="AI784" s="34"/>
      <c r="AJ784" s="34"/>
      <c r="AK784" s="34"/>
      <c r="AL784" s="34"/>
      <c r="AN784" s="101"/>
      <c r="AO784" s="34"/>
    </row>
    <row r="785" spans="1:41" ht="14.25" customHeight="1">
      <c r="A785" s="34"/>
      <c r="B785" s="34"/>
      <c r="C785" s="34"/>
      <c r="D785" s="34"/>
      <c r="E785" s="35"/>
      <c r="F785" s="34"/>
      <c r="L785" s="34"/>
      <c r="M785" s="34"/>
      <c r="N785" s="34"/>
      <c r="O785" s="34"/>
      <c r="P785" s="34"/>
      <c r="Q785" s="34"/>
      <c r="R785" s="34"/>
      <c r="S785" s="36"/>
      <c r="T785" s="34"/>
      <c r="U785" s="251"/>
      <c r="V785" s="251"/>
      <c r="W785" s="251"/>
      <c r="X785" s="36"/>
      <c r="AG785" s="34"/>
      <c r="AI785" s="34"/>
      <c r="AJ785" s="34"/>
      <c r="AK785" s="34"/>
      <c r="AL785" s="34"/>
      <c r="AN785" s="101"/>
      <c r="AO785" s="34"/>
    </row>
    <row r="786" spans="1:41" ht="14.25" customHeight="1">
      <c r="A786" s="34"/>
      <c r="B786" s="34"/>
      <c r="C786" s="34"/>
      <c r="D786" s="34"/>
      <c r="E786" s="35"/>
      <c r="F786" s="34"/>
      <c r="L786" s="34"/>
      <c r="M786" s="34"/>
      <c r="N786" s="34"/>
      <c r="O786" s="34"/>
      <c r="P786" s="34"/>
      <c r="Q786" s="34"/>
      <c r="R786" s="34"/>
      <c r="S786" s="36"/>
      <c r="T786" s="34"/>
      <c r="U786" s="251"/>
      <c r="V786" s="251"/>
      <c r="W786" s="251"/>
      <c r="X786" s="36"/>
      <c r="AG786" s="34"/>
      <c r="AI786" s="34"/>
      <c r="AJ786" s="34"/>
      <c r="AK786" s="34"/>
      <c r="AL786" s="34"/>
      <c r="AN786" s="101"/>
      <c r="AO786" s="34"/>
    </row>
    <row r="787" spans="1:41" ht="14.25" customHeight="1">
      <c r="A787" s="34"/>
      <c r="B787" s="34"/>
      <c r="C787" s="34"/>
      <c r="D787" s="34"/>
      <c r="E787" s="35"/>
      <c r="F787" s="34"/>
      <c r="L787" s="34"/>
      <c r="M787" s="34"/>
      <c r="N787" s="34"/>
      <c r="O787" s="34"/>
      <c r="P787" s="34"/>
      <c r="Q787" s="34"/>
      <c r="R787" s="34"/>
      <c r="S787" s="36"/>
      <c r="T787" s="34"/>
      <c r="U787" s="251"/>
      <c r="V787" s="251"/>
      <c r="W787" s="251"/>
      <c r="X787" s="36"/>
      <c r="AG787" s="34"/>
      <c r="AI787" s="34"/>
      <c r="AJ787" s="34"/>
      <c r="AK787" s="34"/>
      <c r="AL787" s="34"/>
      <c r="AN787" s="101"/>
      <c r="AO787" s="34"/>
    </row>
    <row r="788" spans="1:41" ht="14.25" customHeight="1">
      <c r="A788" s="34"/>
      <c r="B788" s="34"/>
      <c r="C788" s="34"/>
      <c r="D788" s="34"/>
      <c r="E788" s="35"/>
      <c r="F788" s="34"/>
      <c r="L788" s="34"/>
      <c r="M788" s="34"/>
      <c r="N788" s="34"/>
      <c r="O788" s="34"/>
      <c r="P788" s="34"/>
      <c r="Q788" s="34"/>
      <c r="R788" s="34"/>
      <c r="S788" s="36"/>
      <c r="T788" s="34"/>
      <c r="U788" s="251"/>
      <c r="V788" s="251"/>
      <c r="W788" s="251"/>
      <c r="X788" s="36"/>
      <c r="AG788" s="34"/>
      <c r="AI788" s="34"/>
      <c r="AJ788" s="34"/>
      <c r="AK788" s="34"/>
      <c r="AL788" s="34"/>
      <c r="AN788" s="101"/>
      <c r="AO788" s="34"/>
    </row>
    <row r="789" spans="1:41" ht="14.25" customHeight="1">
      <c r="A789" s="34"/>
      <c r="B789" s="34"/>
      <c r="C789" s="34"/>
      <c r="D789" s="34"/>
      <c r="E789" s="35"/>
      <c r="F789" s="34"/>
      <c r="L789" s="34"/>
      <c r="M789" s="34"/>
      <c r="N789" s="34"/>
      <c r="O789" s="34"/>
      <c r="P789" s="34"/>
      <c r="Q789" s="34"/>
      <c r="R789" s="34"/>
      <c r="S789" s="36"/>
      <c r="T789" s="34"/>
      <c r="U789" s="251"/>
      <c r="V789" s="251"/>
      <c r="W789" s="251"/>
      <c r="X789" s="36"/>
      <c r="AG789" s="34"/>
      <c r="AI789" s="34"/>
      <c r="AJ789" s="34"/>
      <c r="AK789" s="34"/>
      <c r="AL789" s="34"/>
      <c r="AN789" s="101"/>
      <c r="AO789" s="34"/>
    </row>
    <row r="790" spans="1:41" ht="14.25" customHeight="1">
      <c r="A790" s="34"/>
      <c r="B790" s="34"/>
      <c r="C790" s="34"/>
      <c r="D790" s="34"/>
      <c r="E790" s="35"/>
      <c r="F790" s="34"/>
      <c r="L790" s="34"/>
      <c r="M790" s="34"/>
      <c r="N790" s="34"/>
      <c r="O790" s="34"/>
      <c r="P790" s="34"/>
      <c r="Q790" s="34"/>
      <c r="R790" s="34"/>
      <c r="S790" s="36"/>
      <c r="T790" s="34"/>
      <c r="U790" s="251"/>
      <c r="V790" s="251"/>
      <c r="W790" s="251"/>
      <c r="X790" s="36"/>
      <c r="AG790" s="34"/>
      <c r="AI790" s="34"/>
      <c r="AJ790" s="34"/>
      <c r="AK790" s="34"/>
      <c r="AL790" s="34"/>
      <c r="AN790" s="101"/>
      <c r="AO790" s="34"/>
    </row>
    <row r="791" spans="1:41" ht="14.25" customHeight="1">
      <c r="A791" s="34"/>
      <c r="B791" s="34"/>
      <c r="C791" s="34"/>
      <c r="D791" s="34"/>
      <c r="E791" s="35"/>
      <c r="F791" s="34"/>
      <c r="L791" s="34"/>
      <c r="M791" s="34"/>
      <c r="N791" s="34"/>
      <c r="O791" s="34"/>
      <c r="P791" s="34"/>
      <c r="Q791" s="34"/>
      <c r="R791" s="34"/>
      <c r="S791" s="36"/>
      <c r="T791" s="34"/>
      <c r="U791" s="251"/>
      <c r="V791" s="251"/>
      <c r="W791" s="251"/>
      <c r="X791" s="36"/>
      <c r="AG791" s="34"/>
      <c r="AI791" s="34"/>
      <c r="AJ791" s="34"/>
      <c r="AK791" s="34"/>
      <c r="AL791" s="34"/>
      <c r="AN791" s="101"/>
      <c r="AO791" s="34"/>
    </row>
    <row r="792" spans="1:41" ht="14.25" customHeight="1">
      <c r="A792" s="34"/>
      <c r="B792" s="34"/>
      <c r="C792" s="34"/>
      <c r="D792" s="34"/>
      <c r="E792" s="35"/>
      <c r="F792" s="34"/>
      <c r="L792" s="34"/>
      <c r="M792" s="34"/>
      <c r="N792" s="34"/>
      <c r="O792" s="34"/>
      <c r="P792" s="34"/>
      <c r="Q792" s="34"/>
      <c r="R792" s="34"/>
      <c r="S792" s="36"/>
      <c r="T792" s="34"/>
      <c r="U792" s="251"/>
      <c r="V792" s="251"/>
      <c r="W792" s="251"/>
      <c r="X792" s="36"/>
      <c r="AG792" s="34"/>
      <c r="AI792" s="34"/>
      <c r="AJ792" s="34"/>
      <c r="AK792" s="34"/>
      <c r="AL792" s="34"/>
      <c r="AN792" s="101"/>
      <c r="AO792" s="34"/>
    </row>
    <row r="793" spans="1:41" ht="14.25" customHeight="1">
      <c r="A793" s="34"/>
      <c r="B793" s="34"/>
      <c r="C793" s="34"/>
      <c r="D793" s="34"/>
      <c r="E793" s="35"/>
      <c r="F793" s="34"/>
      <c r="L793" s="34"/>
      <c r="M793" s="34"/>
      <c r="N793" s="34"/>
      <c r="O793" s="34"/>
      <c r="P793" s="34"/>
      <c r="Q793" s="34"/>
      <c r="R793" s="34"/>
      <c r="S793" s="36"/>
      <c r="T793" s="34"/>
      <c r="U793" s="251"/>
      <c r="V793" s="251"/>
      <c r="W793" s="251"/>
      <c r="X793" s="36"/>
      <c r="AG793" s="34"/>
      <c r="AI793" s="34"/>
      <c r="AJ793" s="34"/>
      <c r="AK793" s="34"/>
      <c r="AL793" s="34"/>
      <c r="AN793" s="101"/>
      <c r="AO793" s="34"/>
    </row>
    <row r="794" spans="1:41" ht="14.25" customHeight="1">
      <c r="A794" s="34"/>
      <c r="B794" s="34"/>
      <c r="C794" s="34"/>
      <c r="D794" s="34"/>
      <c r="E794" s="35"/>
      <c r="F794" s="34"/>
      <c r="L794" s="34"/>
      <c r="M794" s="34"/>
      <c r="N794" s="34"/>
      <c r="O794" s="34"/>
      <c r="P794" s="34"/>
      <c r="Q794" s="34"/>
      <c r="R794" s="34"/>
      <c r="S794" s="36"/>
      <c r="T794" s="34"/>
      <c r="U794" s="251"/>
      <c r="V794" s="251"/>
      <c r="W794" s="251"/>
      <c r="X794" s="36"/>
      <c r="AG794" s="34"/>
      <c r="AI794" s="34"/>
      <c r="AJ794" s="34"/>
      <c r="AK794" s="34"/>
      <c r="AL794" s="34"/>
      <c r="AN794" s="101"/>
      <c r="AO794" s="34"/>
    </row>
    <row r="795" spans="1:41" ht="14.25" customHeight="1">
      <c r="A795" s="34"/>
      <c r="B795" s="34"/>
      <c r="C795" s="34"/>
      <c r="D795" s="34"/>
      <c r="E795" s="35"/>
      <c r="F795" s="34"/>
      <c r="L795" s="34"/>
      <c r="M795" s="34"/>
      <c r="N795" s="34"/>
      <c r="O795" s="34"/>
      <c r="P795" s="34"/>
      <c r="Q795" s="34"/>
      <c r="R795" s="34"/>
      <c r="S795" s="36"/>
      <c r="T795" s="34"/>
      <c r="U795" s="251"/>
      <c r="V795" s="251"/>
      <c r="W795" s="251"/>
      <c r="X795" s="36"/>
      <c r="AG795" s="34"/>
      <c r="AI795" s="34"/>
      <c r="AJ795" s="34"/>
      <c r="AK795" s="34"/>
      <c r="AL795" s="34"/>
      <c r="AN795" s="101"/>
      <c r="AO795" s="34"/>
    </row>
    <row r="796" spans="1:41" ht="14.25" customHeight="1">
      <c r="A796" s="34"/>
      <c r="B796" s="34"/>
      <c r="C796" s="34"/>
      <c r="D796" s="34"/>
      <c r="E796" s="35"/>
      <c r="F796" s="34"/>
      <c r="L796" s="34"/>
      <c r="M796" s="34"/>
      <c r="N796" s="34"/>
      <c r="O796" s="34"/>
      <c r="P796" s="34"/>
      <c r="Q796" s="34"/>
      <c r="R796" s="34"/>
      <c r="S796" s="36"/>
      <c r="T796" s="34"/>
      <c r="U796" s="251"/>
      <c r="V796" s="251"/>
      <c r="W796" s="251"/>
      <c r="X796" s="36"/>
      <c r="AG796" s="34"/>
      <c r="AI796" s="34"/>
      <c r="AJ796" s="34"/>
      <c r="AK796" s="34"/>
      <c r="AL796" s="34"/>
      <c r="AN796" s="101"/>
      <c r="AO796" s="34"/>
    </row>
    <row r="797" spans="1:41" ht="14.25" customHeight="1">
      <c r="A797" s="34"/>
      <c r="B797" s="34"/>
      <c r="C797" s="34"/>
      <c r="D797" s="34"/>
      <c r="E797" s="35"/>
      <c r="F797" s="34"/>
      <c r="L797" s="34"/>
      <c r="M797" s="34"/>
      <c r="N797" s="34"/>
      <c r="O797" s="34"/>
      <c r="P797" s="34"/>
      <c r="Q797" s="34"/>
      <c r="R797" s="34"/>
      <c r="S797" s="36"/>
      <c r="T797" s="34"/>
      <c r="U797" s="251"/>
      <c r="V797" s="251"/>
      <c r="W797" s="251"/>
      <c r="X797" s="36"/>
      <c r="AG797" s="34"/>
      <c r="AI797" s="34"/>
      <c r="AJ797" s="34"/>
      <c r="AK797" s="34"/>
      <c r="AL797" s="34"/>
      <c r="AN797" s="101"/>
      <c r="AO797" s="34"/>
    </row>
    <row r="798" spans="1:41" ht="14.25" customHeight="1">
      <c r="A798" s="34"/>
      <c r="B798" s="34"/>
      <c r="C798" s="34"/>
      <c r="D798" s="34"/>
      <c r="E798" s="35"/>
      <c r="F798" s="34"/>
      <c r="L798" s="34"/>
      <c r="M798" s="34"/>
      <c r="N798" s="34"/>
      <c r="O798" s="34"/>
      <c r="P798" s="34"/>
      <c r="Q798" s="34"/>
      <c r="R798" s="34"/>
      <c r="S798" s="36"/>
      <c r="T798" s="34"/>
      <c r="U798" s="251"/>
      <c r="V798" s="251"/>
      <c r="W798" s="251"/>
      <c r="X798" s="36"/>
      <c r="AG798" s="34"/>
      <c r="AI798" s="34"/>
      <c r="AJ798" s="34"/>
      <c r="AK798" s="34"/>
      <c r="AL798" s="34"/>
      <c r="AN798" s="101"/>
      <c r="AO798" s="34"/>
    </row>
    <row r="799" spans="1:41" ht="14.25" customHeight="1">
      <c r="A799" s="34"/>
      <c r="B799" s="34"/>
      <c r="C799" s="34"/>
      <c r="D799" s="34"/>
      <c r="E799" s="35"/>
      <c r="F799" s="34"/>
      <c r="L799" s="34"/>
      <c r="M799" s="34"/>
      <c r="N799" s="34"/>
      <c r="O799" s="34"/>
      <c r="P799" s="34"/>
      <c r="Q799" s="34"/>
      <c r="R799" s="34"/>
      <c r="S799" s="36"/>
      <c r="T799" s="34"/>
      <c r="U799" s="251"/>
      <c r="V799" s="251"/>
      <c r="W799" s="251"/>
      <c r="X799" s="36"/>
      <c r="AG799" s="34"/>
      <c r="AI799" s="34"/>
      <c r="AJ799" s="34"/>
      <c r="AK799" s="34"/>
      <c r="AL799" s="34"/>
      <c r="AN799" s="101"/>
      <c r="AO799" s="34"/>
    </row>
    <row r="800" spans="1:41" ht="14.25" customHeight="1">
      <c r="A800" s="34"/>
      <c r="B800" s="34"/>
      <c r="C800" s="34"/>
      <c r="D800" s="34"/>
      <c r="E800" s="35"/>
      <c r="F800" s="34"/>
      <c r="L800" s="34"/>
      <c r="M800" s="34"/>
      <c r="N800" s="34"/>
      <c r="O800" s="34"/>
      <c r="P800" s="34"/>
      <c r="Q800" s="34"/>
      <c r="R800" s="34"/>
      <c r="S800" s="36"/>
      <c r="T800" s="34"/>
      <c r="U800" s="251"/>
      <c r="V800" s="251"/>
      <c r="W800" s="251"/>
      <c r="X800" s="36"/>
      <c r="AG800" s="34"/>
      <c r="AI800" s="34"/>
      <c r="AJ800" s="34"/>
      <c r="AK800" s="34"/>
      <c r="AL800" s="34"/>
      <c r="AN800" s="101"/>
      <c r="AO800" s="34"/>
    </row>
    <row r="801" spans="1:41" ht="14.25" customHeight="1">
      <c r="A801" s="34"/>
      <c r="B801" s="34"/>
      <c r="C801" s="34"/>
      <c r="D801" s="34"/>
      <c r="E801" s="35"/>
      <c r="F801" s="34"/>
      <c r="L801" s="34"/>
      <c r="M801" s="34"/>
      <c r="N801" s="34"/>
      <c r="O801" s="34"/>
      <c r="P801" s="34"/>
      <c r="Q801" s="34"/>
      <c r="R801" s="34"/>
      <c r="S801" s="36"/>
      <c r="T801" s="34"/>
      <c r="U801" s="251"/>
      <c r="V801" s="251"/>
      <c r="W801" s="251"/>
      <c r="X801" s="36"/>
      <c r="AG801" s="34"/>
      <c r="AI801" s="34"/>
      <c r="AJ801" s="34"/>
      <c r="AK801" s="34"/>
      <c r="AL801" s="34"/>
      <c r="AN801" s="101"/>
      <c r="AO801" s="34"/>
    </row>
    <row r="802" spans="1:41" ht="14.25" customHeight="1">
      <c r="A802" s="34"/>
      <c r="B802" s="34"/>
      <c r="C802" s="34"/>
      <c r="D802" s="34"/>
      <c r="E802" s="35"/>
      <c r="F802" s="34"/>
      <c r="L802" s="34"/>
      <c r="M802" s="34"/>
      <c r="N802" s="34"/>
      <c r="O802" s="34"/>
      <c r="P802" s="34"/>
      <c r="Q802" s="34"/>
      <c r="R802" s="34"/>
      <c r="S802" s="36"/>
      <c r="T802" s="34"/>
      <c r="U802" s="251"/>
      <c r="V802" s="251"/>
      <c r="W802" s="251"/>
      <c r="X802" s="36"/>
      <c r="AG802" s="34"/>
      <c r="AI802" s="34"/>
      <c r="AJ802" s="34"/>
      <c r="AK802" s="34"/>
      <c r="AL802" s="34"/>
      <c r="AN802" s="101"/>
      <c r="AO802" s="34"/>
    </row>
    <row r="803" spans="1:41" ht="14.25" customHeight="1">
      <c r="A803" s="34"/>
      <c r="B803" s="34"/>
      <c r="C803" s="34"/>
      <c r="D803" s="34"/>
      <c r="E803" s="35"/>
      <c r="F803" s="34"/>
      <c r="L803" s="34"/>
      <c r="M803" s="34"/>
      <c r="N803" s="34"/>
      <c r="O803" s="34"/>
      <c r="P803" s="34"/>
      <c r="Q803" s="34"/>
      <c r="R803" s="34"/>
      <c r="S803" s="36"/>
      <c r="T803" s="34"/>
      <c r="U803" s="251"/>
      <c r="V803" s="251"/>
      <c r="W803" s="251"/>
      <c r="X803" s="36"/>
      <c r="AG803" s="34"/>
      <c r="AI803" s="34"/>
      <c r="AJ803" s="34"/>
      <c r="AK803" s="34"/>
      <c r="AL803" s="34"/>
      <c r="AN803" s="101"/>
      <c r="AO803" s="34"/>
    </row>
    <row r="804" spans="1:41" ht="14.25" customHeight="1">
      <c r="A804" s="34"/>
      <c r="B804" s="34"/>
      <c r="C804" s="34"/>
      <c r="D804" s="34"/>
      <c r="E804" s="35"/>
      <c r="F804" s="34"/>
      <c r="L804" s="34"/>
      <c r="M804" s="34"/>
      <c r="N804" s="34"/>
      <c r="O804" s="34"/>
      <c r="P804" s="34"/>
      <c r="Q804" s="34"/>
      <c r="R804" s="34"/>
      <c r="S804" s="36"/>
      <c r="T804" s="34"/>
      <c r="U804" s="251"/>
      <c r="V804" s="251"/>
      <c r="W804" s="251"/>
      <c r="X804" s="36"/>
      <c r="AG804" s="34"/>
      <c r="AI804" s="34"/>
      <c r="AJ804" s="34"/>
      <c r="AK804" s="34"/>
      <c r="AL804" s="34"/>
      <c r="AN804" s="101"/>
      <c r="AO804" s="34"/>
    </row>
    <row r="805" spans="1:41" ht="14.25" customHeight="1">
      <c r="A805" s="34"/>
      <c r="B805" s="34"/>
      <c r="C805" s="34"/>
      <c r="D805" s="34"/>
      <c r="E805" s="35"/>
      <c r="F805" s="34"/>
      <c r="L805" s="34"/>
      <c r="M805" s="34"/>
      <c r="N805" s="34"/>
      <c r="O805" s="34"/>
      <c r="P805" s="34"/>
      <c r="Q805" s="34"/>
      <c r="R805" s="34"/>
      <c r="S805" s="36"/>
      <c r="T805" s="34"/>
      <c r="U805" s="251"/>
      <c r="V805" s="251"/>
      <c r="W805" s="251"/>
      <c r="X805" s="36"/>
      <c r="AG805" s="34"/>
      <c r="AI805" s="34"/>
      <c r="AJ805" s="34"/>
      <c r="AK805" s="34"/>
      <c r="AL805" s="34"/>
      <c r="AN805" s="101"/>
      <c r="AO805" s="34"/>
    </row>
    <row r="806" spans="1:41" ht="14.25" customHeight="1">
      <c r="A806" s="34"/>
      <c r="B806" s="34"/>
      <c r="C806" s="34"/>
      <c r="D806" s="34"/>
      <c r="E806" s="35"/>
      <c r="F806" s="34"/>
      <c r="L806" s="34"/>
      <c r="M806" s="34"/>
      <c r="N806" s="34"/>
      <c r="O806" s="34"/>
      <c r="P806" s="34"/>
      <c r="Q806" s="34"/>
      <c r="R806" s="34"/>
      <c r="S806" s="36"/>
      <c r="T806" s="34"/>
      <c r="U806" s="251"/>
      <c r="V806" s="251"/>
      <c r="W806" s="251"/>
      <c r="X806" s="36"/>
      <c r="AG806" s="34"/>
      <c r="AI806" s="34"/>
      <c r="AJ806" s="34"/>
      <c r="AK806" s="34"/>
      <c r="AL806" s="34"/>
      <c r="AN806" s="101"/>
      <c r="AO806" s="34"/>
    </row>
    <row r="807" spans="1:41" ht="14.25" customHeight="1">
      <c r="A807" s="34"/>
      <c r="B807" s="34"/>
      <c r="C807" s="34"/>
      <c r="D807" s="34"/>
      <c r="E807" s="35"/>
      <c r="F807" s="34"/>
      <c r="L807" s="34"/>
      <c r="M807" s="34"/>
      <c r="N807" s="34"/>
      <c r="O807" s="34"/>
      <c r="P807" s="34"/>
      <c r="Q807" s="34"/>
      <c r="R807" s="34"/>
      <c r="S807" s="36"/>
      <c r="T807" s="34"/>
      <c r="U807" s="251"/>
      <c r="V807" s="251"/>
      <c r="W807" s="251"/>
      <c r="X807" s="36"/>
      <c r="AG807" s="34"/>
      <c r="AI807" s="34"/>
      <c r="AJ807" s="34"/>
      <c r="AK807" s="34"/>
      <c r="AL807" s="34"/>
      <c r="AN807" s="101"/>
      <c r="AO807" s="34"/>
    </row>
    <row r="808" spans="1:41" ht="14.25" customHeight="1">
      <c r="A808" s="34"/>
      <c r="B808" s="34"/>
      <c r="C808" s="34"/>
      <c r="D808" s="34"/>
      <c r="E808" s="35"/>
      <c r="F808" s="34"/>
      <c r="L808" s="34"/>
      <c r="M808" s="34"/>
      <c r="N808" s="34"/>
      <c r="O808" s="34"/>
      <c r="P808" s="34"/>
      <c r="Q808" s="34"/>
      <c r="R808" s="34"/>
      <c r="S808" s="36"/>
      <c r="T808" s="34"/>
      <c r="U808" s="251"/>
      <c r="V808" s="251"/>
      <c r="W808" s="251"/>
      <c r="X808" s="36"/>
      <c r="AG808" s="34"/>
      <c r="AI808" s="34"/>
      <c r="AJ808" s="34"/>
      <c r="AK808" s="34"/>
      <c r="AL808" s="34"/>
      <c r="AN808" s="101"/>
      <c r="AO808" s="34"/>
    </row>
    <row r="809" spans="1:41" ht="14.25" customHeight="1">
      <c r="A809" s="34"/>
      <c r="B809" s="34"/>
      <c r="C809" s="34"/>
      <c r="D809" s="34"/>
      <c r="E809" s="35"/>
      <c r="F809" s="34"/>
      <c r="L809" s="34"/>
      <c r="M809" s="34"/>
      <c r="N809" s="34"/>
      <c r="O809" s="34"/>
      <c r="P809" s="34"/>
      <c r="Q809" s="34"/>
      <c r="R809" s="34"/>
      <c r="S809" s="36"/>
      <c r="T809" s="34"/>
      <c r="U809" s="251"/>
      <c r="V809" s="251"/>
      <c r="W809" s="251"/>
      <c r="X809" s="36"/>
      <c r="AG809" s="34"/>
      <c r="AI809" s="34"/>
      <c r="AJ809" s="34"/>
      <c r="AK809" s="34"/>
      <c r="AL809" s="34"/>
      <c r="AN809" s="101"/>
      <c r="AO809" s="34"/>
    </row>
    <row r="810" spans="1:41" ht="14.25" customHeight="1">
      <c r="A810" s="34"/>
      <c r="B810" s="34"/>
      <c r="C810" s="34"/>
      <c r="D810" s="34"/>
      <c r="E810" s="35"/>
      <c r="F810" s="34"/>
      <c r="L810" s="34"/>
      <c r="M810" s="34"/>
      <c r="N810" s="34"/>
      <c r="O810" s="34"/>
      <c r="P810" s="34"/>
      <c r="Q810" s="34"/>
      <c r="R810" s="34"/>
      <c r="S810" s="36"/>
      <c r="T810" s="34"/>
      <c r="U810" s="251"/>
      <c r="V810" s="251"/>
      <c r="W810" s="251"/>
      <c r="X810" s="36"/>
      <c r="AG810" s="34"/>
      <c r="AI810" s="34"/>
      <c r="AJ810" s="34"/>
      <c r="AK810" s="34"/>
      <c r="AL810" s="34"/>
      <c r="AN810" s="101"/>
      <c r="AO810" s="34"/>
    </row>
    <row r="811" spans="1:41" ht="14.25" customHeight="1">
      <c r="A811" s="34"/>
      <c r="B811" s="34"/>
      <c r="C811" s="34"/>
      <c r="D811" s="34"/>
      <c r="E811" s="35"/>
      <c r="F811" s="34"/>
      <c r="L811" s="34"/>
      <c r="M811" s="34"/>
      <c r="N811" s="34"/>
      <c r="O811" s="34"/>
      <c r="P811" s="34"/>
      <c r="Q811" s="34"/>
      <c r="R811" s="34"/>
      <c r="S811" s="36"/>
      <c r="T811" s="34"/>
      <c r="U811" s="251"/>
      <c r="V811" s="251"/>
      <c r="W811" s="251"/>
      <c r="X811" s="36"/>
      <c r="AG811" s="34"/>
      <c r="AI811" s="34"/>
      <c r="AJ811" s="34"/>
      <c r="AK811" s="34"/>
      <c r="AL811" s="34"/>
      <c r="AN811" s="101"/>
      <c r="AO811" s="34"/>
    </row>
    <row r="812" spans="1:41" ht="14.25" customHeight="1">
      <c r="A812" s="34"/>
      <c r="B812" s="34"/>
      <c r="C812" s="34"/>
      <c r="D812" s="34"/>
      <c r="E812" s="35"/>
      <c r="F812" s="34"/>
      <c r="L812" s="34"/>
      <c r="M812" s="34"/>
      <c r="N812" s="34"/>
      <c r="O812" s="34"/>
      <c r="P812" s="34"/>
      <c r="Q812" s="34"/>
      <c r="R812" s="34"/>
      <c r="S812" s="36"/>
      <c r="T812" s="34"/>
      <c r="U812" s="251"/>
      <c r="V812" s="251"/>
      <c r="W812" s="251"/>
      <c r="X812" s="36"/>
      <c r="AG812" s="34"/>
      <c r="AI812" s="34"/>
      <c r="AJ812" s="34"/>
      <c r="AK812" s="34"/>
      <c r="AL812" s="34"/>
      <c r="AN812" s="101"/>
      <c r="AO812" s="34"/>
    </row>
    <row r="813" spans="1:41" ht="14.25" customHeight="1">
      <c r="A813" s="34"/>
      <c r="B813" s="34"/>
      <c r="C813" s="34"/>
      <c r="D813" s="34"/>
      <c r="E813" s="35"/>
      <c r="F813" s="34"/>
      <c r="L813" s="34"/>
      <c r="M813" s="34"/>
      <c r="N813" s="34"/>
      <c r="O813" s="34"/>
      <c r="P813" s="34"/>
      <c r="Q813" s="34"/>
      <c r="R813" s="34"/>
      <c r="S813" s="36"/>
      <c r="T813" s="34"/>
      <c r="U813" s="251"/>
      <c r="V813" s="251"/>
      <c r="W813" s="251"/>
      <c r="X813" s="36"/>
      <c r="AG813" s="34"/>
      <c r="AI813" s="34"/>
      <c r="AJ813" s="34"/>
      <c r="AK813" s="34"/>
      <c r="AL813" s="34"/>
      <c r="AN813" s="101"/>
      <c r="AO813" s="34"/>
    </row>
    <row r="814" spans="1:41" ht="14.25" customHeight="1">
      <c r="A814" s="34"/>
      <c r="B814" s="34"/>
      <c r="C814" s="34"/>
      <c r="D814" s="34"/>
      <c r="E814" s="35"/>
      <c r="F814" s="34"/>
      <c r="L814" s="34"/>
      <c r="M814" s="34"/>
      <c r="N814" s="34"/>
      <c r="O814" s="34"/>
      <c r="P814" s="34"/>
      <c r="Q814" s="34"/>
      <c r="R814" s="34"/>
      <c r="S814" s="36"/>
      <c r="T814" s="34"/>
      <c r="U814" s="251"/>
      <c r="V814" s="251"/>
      <c r="W814" s="251"/>
      <c r="X814" s="36"/>
      <c r="AG814" s="34"/>
      <c r="AI814" s="34"/>
      <c r="AJ814" s="34"/>
      <c r="AK814" s="34"/>
      <c r="AL814" s="34"/>
      <c r="AN814" s="101"/>
      <c r="AO814" s="34"/>
    </row>
    <row r="815" spans="1:41" ht="14.25" customHeight="1">
      <c r="A815" s="34"/>
      <c r="B815" s="34"/>
      <c r="C815" s="34"/>
      <c r="D815" s="34"/>
      <c r="E815" s="35"/>
      <c r="F815" s="34"/>
      <c r="L815" s="34"/>
      <c r="M815" s="34"/>
      <c r="N815" s="34"/>
      <c r="O815" s="34"/>
      <c r="P815" s="34"/>
      <c r="Q815" s="34"/>
      <c r="R815" s="34"/>
      <c r="S815" s="36"/>
      <c r="T815" s="34"/>
      <c r="U815" s="251"/>
      <c r="V815" s="251"/>
      <c r="W815" s="251"/>
      <c r="X815" s="36"/>
      <c r="AG815" s="34"/>
      <c r="AI815" s="34"/>
      <c r="AJ815" s="34"/>
      <c r="AK815" s="34"/>
      <c r="AL815" s="34"/>
      <c r="AN815" s="101"/>
      <c r="AO815" s="34"/>
    </row>
    <row r="816" spans="1:41" ht="14.25" customHeight="1">
      <c r="A816" s="34"/>
      <c r="B816" s="34"/>
      <c r="C816" s="34"/>
      <c r="D816" s="34"/>
      <c r="E816" s="35"/>
      <c r="F816" s="34"/>
      <c r="L816" s="34"/>
      <c r="M816" s="34"/>
      <c r="N816" s="34"/>
      <c r="O816" s="34"/>
      <c r="P816" s="34"/>
      <c r="Q816" s="34"/>
      <c r="R816" s="34"/>
      <c r="S816" s="36"/>
      <c r="T816" s="34"/>
      <c r="U816" s="251"/>
      <c r="V816" s="251"/>
      <c r="W816" s="251"/>
      <c r="X816" s="36"/>
      <c r="AG816" s="34"/>
      <c r="AI816" s="34"/>
      <c r="AJ816" s="34"/>
      <c r="AK816" s="34"/>
      <c r="AL816" s="34"/>
      <c r="AN816" s="101"/>
      <c r="AO816" s="34"/>
    </row>
    <row r="817" spans="1:41" ht="14.25" customHeight="1">
      <c r="A817" s="34"/>
      <c r="B817" s="34"/>
      <c r="C817" s="34"/>
      <c r="D817" s="34"/>
      <c r="E817" s="35"/>
      <c r="F817" s="34"/>
      <c r="L817" s="34"/>
      <c r="M817" s="34"/>
      <c r="N817" s="34"/>
      <c r="O817" s="34"/>
      <c r="P817" s="34"/>
      <c r="Q817" s="34"/>
      <c r="R817" s="34"/>
      <c r="S817" s="36"/>
      <c r="T817" s="34"/>
      <c r="U817" s="251"/>
      <c r="V817" s="251"/>
      <c r="W817" s="251"/>
      <c r="X817" s="36"/>
      <c r="AG817" s="34"/>
      <c r="AI817" s="34"/>
      <c r="AJ817" s="34"/>
      <c r="AK817" s="34"/>
      <c r="AL817" s="34"/>
      <c r="AN817" s="101"/>
      <c r="AO817" s="34"/>
    </row>
    <row r="818" spans="1:41" ht="14.25" customHeight="1">
      <c r="A818" s="34"/>
      <c r="B818" s="34"/>
      <c r="C818" s="34"/>
      <c r="D818" s="34"/>
      <c r="E818" s="35"/>
      <c r="F818" s="34"/>
      <c r="L818" s="34"/>
      <c r="M818" s="34"/>
      <c r="N818" s="34"/>
      <c r="O818" s="34"/>
      <c r="P818" s="34"/>
      <c r="Q818" s="34"/>
      <c r="R818" s="34"/>
      <c r="S818" s="36"/>
      <c r="T818" s="34"/>
      <c r="U818" s="251"/>
      <c r="V818" s="251"/>
      <c r="W818" s="251"/>
      <c r="X818" s="36"/>
      <c r="AG818" s="34"/>
      <c r="AI818" s="34"/>
      <c r="AJ818" s="34"/>
      <c r="AK818" s="34"/>
      <c r="AL818" s="34"/>
      <c r="AN818" s="101"/>
      <c r="AO818" s="34"/>
    </row>
    <row r="819" spans="1:41" ht="14.25" customHeight="1">
      <c r="A819" s="34"/>
      <c r="B819" s="34"/>
      <c r="C819" s="34"/>
      <c r="D819" s="34"/>
      <c r="E819" s="35"/>
      <c r="F819" s="34"/>
      <c r="L819" s="34"/>
      <c r="M819" s="34"/>
      <c r="N819" s="34"/>
      <c r="O819" s="34"/>
      <c r="P819" s="34"/>
      <c r="Q819" s="34"/>
      <c r="R819" s="34"/>
      <c r="S819" s="36"/>
      <c r="T819" s="34"/>
      <c r="U819" s="251"/>
      <c r="V819" s="251"/>
      <c r="W819" s="251"/>
      <c r="X819" s="36"/>
      <c r="AG819" s="34"/>
      <c r="AI819" s="34"/>
      <c r="AJ819" s="34"/>
      <c r="AK819" s="34"/>
      <c r="AL819" s="34"/>
      <c r="AN819" s="101"/>
      <c r="AO819" s="34"/>
    </row>
    <row r="820" spans="1:41" ht="14.25" customHeight="1">
      <c r="A820" s="34"/>
      <c r="B820" s="34"/>
      <c r="C820" s="34"/>
      <c r="D820" s="34"/>
      <c r="E820" s="35"/>
      <c r="F820" s="34"/>
      <c r="L820" s="34"/>
      <c r="M820" s="34"/>
      <c r="N820" s="34"/>
      <c r="O820" s="34"/>
      <c r="P820" s="34"/>
      <c r="Q820" s="34"/>
      <c r="R820" s="34"/>
      <c r="S820" s="36"/>
      <c r="T820" s="34"/>
      <c r="U820" s="251"/>
      <c r="V820" s="251"/>
      <c r="W820" s="251"/>
      <c r="X820" s="36"/>
      <c r="AG820" s="34"/>
      <c r="AI820" s="34"/>
      <c r="AJ820" s="34"/>
      <c r="AK820" s="34"/>
      <c r="AL820" s="34"/>
      <c r="AN820" s="101"/>
      <c r="AO820" s="34"/>
    </row>
    <row r="821" spans="1:41" ht="14.25" customHeight="1">
      <c r="A821" s="34"/>
      <c r="B821" s="34"/>
      <c r="C821" s="34"/>
      <c r="D821" s="34"/>
      <c r="E821" s="35"/>
      <c r="F821" s="34"/>
      <c r="L821" s="34"/>
      <c r="M821" s="34"/>
      <c r="N821" s="34"/>
      <c r="O821" s="34"/>
      <c r="P821" s="34"/>
      <c r="Q821" s="34"/>
      <c r="R821" s="34"/>
      <c r="S821" s="36"/>
      <c r="T821" s="34"/>
      <c r="U821" s="251"/>
      <c r="V821" s="251"/>
      <c r="W821" s="251"/>
      <c r="X821" s="36"/>
      <c r="AG821" s="34"/>
      <c r="AI821" s="34"/>
      <c r="AJ821" s="34"/>
      <c r="AK821" s="34"/>
      <c r="AL821" s="34"/>
      <c r="AN821" s="101"/>
      <c r="AO821" s="34"/>
    </row>
    <row r="822" spans="1:41" ht="14.25" customHeight="1">
      <c r="A822" s="34"/>
      <c r="B822" s="34"/>
      <c r="C822" s="34"/>
      <c r="D822" s="34"/>
      <c r="E822" s="35"/>
      <c r="F822" s="34"/>
      <c r="L822" s="34"/>
      <c r="M822" s="34"/>
      <c r="N822" s="34"/>
      <c r="O822" s="34"/>
      <c r="P822" s="34"/>
      <c r="Q822" s="34"/>
      <c r="R822" s="34"/>
      <c r="S822" s="36"/>
      <c r="T822" s="34"/>
      <c r="U822" s="251"/>
      <c r="V822" s="251"/>
      <c r="W822" s="251"/>
      <c r="X822" s="36"/>
      <c r="AG822" s="34"/>
      <c r="AI822" s="34"/>
      <c r="AJ822" s="34"/>
      <c r="AK822" s="34"/>
      <c r="AL822" s="34"/>
      <c r="AN822" s="101"/>
      <c r="AO822" s="34"/>
    </row>
    <row r="823" spans="1:41" ht="14.25" customHeight="1">
      <c r="A823" s="34"/>
      <c r="B823" s="34"/>
      <c r="C823" s="34"/>
      <c r="D823" s="34"/>
      <c r="E823" s="35"/>
      <c r="F823" s="34"/>
      <c r="L823" s="34"/>
      <c r="M823" s="34"/>
      <c r="N823" s="34"/>
      <c r="O823" s="34"/>
      <c r="P823" s="34"/>
      <c r="Q823" s="34"/>
      <c r="R823" s="34"/>
      <c r="S823" s="36"/>
      <c r="T823" s="34"/>
      <c r="U823" s="251"/>
      <c r="V823" s="251"/>
      <c r="W823" s="251"/>
      <c r="X823" s="36"/>
      <c r="AG823" s="34"/>
      <c r="AI823" s="34"/>
      <c r="AJ823" s="34"/>
      <c r="AK823" s="34"/>
      <c r="AL823" s="34"/>
      <c r="AN823" s="101"/>
      <c r="AO823" s="34"/>
    </row>
    <row r="824" spans="1:41" ht="14.25" customHeight="1">
      <c r="A824" s="34"/>
      <c r="B824" s="34"/>
      <c r="C824" s="34"/>
      <c r="D824" s="34"/>
      <c r="E824" s="35"/>
      <c r="F824" s="34"/>
      <c r="L824" s="34"/>
      <c r="M824" s="34"/>
      <c r="N824" s="34"/>
      <c r="O824" s="34"/>
      <c r="P824" s="34"/>
      <c r="Q824" s="34"/>
      <c r="R824" s="34"/>
      <c r="S824" s="36"/>
      <c r="T824" s="34"/>
      <c r="U824" s="251"/>
      <c r="V824" s="251"/>
      <c r="W824" s="251"/>
      <c r="X824" s="36"/>
      <c r="AG824" s="34"/>
      <c r="AI824" s="34"/>
      <c r="AJ824" s="34"/>
      <c r="AK824" s="34"/>
      <c r="AL824" s="34"/>
      <c r="AN824" s="101"/>
      <c r="AO824" s="34"/>
    </row>
    <row r="825" spans="1:41" ht="14.25" customHeight="1">
      <c r="A825" s="34"/>
      <c r="B825" s="34"/>
      <c r="C825" s="34"/>
      <c r="D825" s="34"/>
      <c r="E825" s="35"/>
      <c r="F825" s="34"/>
      <c r="L825" s="34"/>
      <c r="M825" s="34"/>
      <c r="N825" s="34"/>
      <c r="O825" s="34"/>
      <c r="P825" s="34"/>
      <c r="Q825" s="34"/>
      <c r="R825" s="34"/>
      <c r="S825" s="36"/>
      <c r="T825" s="34"/>
      <c r="U825" s="251"/>
      <c r="V825" s="251"/>
      <c r="W825" s="251"/>
      <c r="X825" s="36"/>
      <c r="AG825" s="34"/>
      <c r="AI825" s="34"/>
      <c r="AJ825" s="34"/>
      <c r="AK825" s="34"/>
      <c r="AL825" s="34"/>
      <c r="AN825" s="101"/>
      <c r="AO825" s="34"/>
    </row>
    <row r="826" spans="1:41" ht="14.25" customHeight="1">
      <c r="A826" s="34"/>
      <c r="B826" s="34"/>
      <c r="C826" s="34"/>
      <c r="D826" s="34"/>
      <c r="E826" s="35"/>
      <c r="F826" s="34"/>
      <c r="L826" s="34"/>
      <c r="M826" s="34"/>
      <c r="N826" s="34"/>
      <c r="O826" s="34"/>
      <c r="P826" s="34"/>
      <c r="Q826" s="34"/>
      <c r="R826" s="34"/>
      <c r="S826" s="36"/>
      <c r="T826" s="34"/>
      <c r="U826" s="251"/>
      <c r="V826" s="251"/>
      <c r="W826" s="251"/>
      <c r="X826" s="36"/>
      <c r="AG826" s="34"/>
      <c r="AI826" s="34"/>
      <c r="AJ826" s="34"/>
      <c r="AK826" s="34"/>
      <c r="AL826" s="34"/>
      <c r="AN826" s="101"/>
      <c r="AO826" s="34"/>
    </row>
    <row r="827" spans="1:41" ht="14.25" customHeight="1">
      <c r="A827" s="34"/>
      <c r="B827" s="34"/>
      <c r="C827" s="34"/>
      <c r="D827" s="34"/>
      <c r="E827" s="35"/>
      <c r="F827" s="34"/>
      <c r="L827" s="34"/>
      <c r="M827" s="34"/>
      <c r="N827" s="34"/>
      <c r="O827" s="34"/>
      <c r="P827" s="34"/>
      <c r="Q827" s="34"/>
      <c r="R827" s="34"/>
      <c r="S827" s="36"/>
      <c r="T827" s="34"/>
      <c r="U827" s="251"/>
      <c r="V827" s="251"/>
      <c r="W827" s="251"/>
      <c r="X827" s="36"/>
      <c r="AG827" s="34"/>
      <c r="AI827" s="34"/>
      <c r="AJ827" s="34"/>
      <c r="AK827" s="34"/>
      <c r="AL827" s="34"/>
      <c r="AN827" s="101"/>
      <c r="AO827" s="34"/>
    </row>
    <row r="828" spans="1:41" ht="14.25" customHeight="1">
      <c r="A828" s="34"/>
      <c r="B828" s="34"/>
      <c r="C828" s="34"/>
      <c r="D828" s="34"/>
      <c r="E828" s="35"/>
      <c r="F828" s="34"/>
      <c r="L828" s="34"/>
      <c r="M828" s="34"/>
      <c r="N828" s="34"/>
      <c r="O828" s="34"/>
      <c r="P828" s="34"/>
      <c r="Q828" s="34"/>
      <c r="R828" s="34"/>
      <c r="S828" s="36"/>
      <c r="T828" s="34"/>
      <c r="U828" s="251"/>
      <c r="V828" s="251"/>
      <c r="W828" s="251"/>
      <c r="X828" s="36"/>
      <c r="AG828" s="34"/>
      <c r="AI828" s="34"/>
      <c r="AJ828" s="34"/>
      <c r="AK828" s="34"/>
      <c r="AL828" s="34"/>
      <c r="AN828" s="101"/>
      <c r="AO828" s="34"/>
    </row>
    <row r="829" spans="1:41" ht="14.25" customHeight="1">
      <c r="A829" s="34"/>
      <c r="B829" s="34"/>
      <c r="C829" s="34"/>
      <c r="D829" s="34"/>
      <c r="E829" s="35"/>
      <c r="F829" s="34"/>
      <c r="L829" s="34"/>
      <c r="M829" s="34"/>
      <c r="N829" s="34"/>
      <c r="O829" s="34"/>
      <c r="P829" s="34"/>
      <c r="Q829" s="34"/>
      <c r="R829" s="34"/>
      <c r="S829" s="36"/>
      <c r="T829" s="34"/>
      <c r="U829" s="251"/>
      <c r="V829" s="251"/>
      <c r="W829" s="251"/>
      <c r="X829" s="36"/>
      <c r="AG829" s="34"/>
      <c r="AI829" s="34"/>
      <c r="AJ829" s="34"/>
      <c r="AK829" s="34"/>
      <c r="AL829" s="34"/>
      <c r="AN829" s="101"/>
      <c r="AO829" s="34"/>
    </row>
    <row r="830" spans="1:41" ht="14.25" customHeight="1">
      <c r="A830" s="34"/>
      <c r="B830" s="34"/>
      <c r="C830" s="34"/>
      <c r="D830" s="34"/>
      <c r="E830" s="35"/>
      <c r="F830" s="34"/>
      <c r="L830" s="34"/>
      <c r="M830" s="34"/>
      <c r="N830" s="34"/>
      <c r="O830" s="34"/>
      <c r="P830" s="34"/>
      <c r="Q830" s="34"/>
      <c r="R830" s="34"/>
      <c r="S830" s="36"/>
      <c r="T830" s="34"/>
      <c r="U830" s="251"/>
      <c r="V830" s="251"/>
      <c r="W830" s="251"/>
      <c r="X830" s="36"/>
      <c r="AG830" s="34"/>
      <c r="AI830" s="34"/>
      <c r="AJ830" s="34"/>
      <c r="AK830" s="34"/>
      <c r="AL830" s="34"/>
      <c r="AN830" s="101"/>
      <c r="AO830" s="34"/>
    </row>
    <row r="831" spans="1:41" ht="14.25" customHeight="1">
      <c r="A831" s="34"/>
      <c r="B831" s="34"/>
      <c r="C831" s="34"/>
      <c r="D831" s="34"/>
      <c r="E831" s="35"/>
      <c r="F831" s="34"/>
      <c r="L831" s="34"/>
      <c r="M831" s="34"/>
      <c r="N831" s="34"/>
      <c r="O831" s="34"/>
      <c r="P831" s="34"/>
      <c r="Q831" s="34"/>
      <c r="R831" s="34"/>
      <c r="S831" s="36"/>
      <c r="T831" s="34"/>
      <c r="U831" s="251"/>
      <c r="V831" s="251"/>
      <c r="W831" s="251"/>
      <c r="X831" s="36"/>
      <c r="AG831" s="34"/>
      <c r="AI831" s="34"/>
      <c r="AJ831" s="34"/>
      <c r="AK831" s="34"/>
      <c r="AL831" s="34"/>
      <c r="AN831" s="101"/>
      <c r="AO831" s="34"/>
    </row>
    <row r="832" spans="1:41" ht="14.25" customHeight="1">
      <c r="A832" s="34"/>
      <c r="B832" s="34"/>
      <c r="C832" s="34"/>
      <c r="D832" s="34"/>
      <c r="E832" s="35"/>
      <c r="F832" s="34"/>
      <c r="L832" s="34"/>
      <c r="M832" s="34"/>
      <c r="N832" s="34"/>
      <c r="O832" s="34"/>
      <c r="P832" s="34"/>
      <c r="Q832" s="34"/>
      <c r="R832" s="34"/>
      <c r="S832" s="36"/>
      <c r="T832" s="34"/>
      <c r="U832" s="251"/>
      <c r="V832" s="251"/>
      <c r="W832" s="251"/>
      <c r="X832" s="36"/>
      <c r="AG832" s="34"/>
      <c r="AI832" s="34"/>
      <c r="AJ832" s="34"/>
      <c r="AK832" s="34"/>
      <c r="AL832" s="34"/>
      <c r="AN832" s="101"/>
      <c r="AO832" s="34"/>
    </row>
    <row r="833" spans="1:41" ht="14.25" customHeight="1">
      <c r="A833" s="34"/>
      <c r="B833" s="34"/>
      <c r="C833" s="34"/>
      <c r="D833" s="34"/>
      <c r="E833" s="35"/>
      <c r="F833" s="34"/>
      <c r="L833" s="34"/>
      <c r="M833" s="34"/>
      <c r="N833" s="34"/>
      <c r="O833" s="34"/>
      <c r="P833" s="34"/>
      <c r="Q833" s="34"/>
      <c r="R833" s="34"/>
      <c r="S833" s="36"/>
      <c r="T833" s="34"/>
      <c r="U833" s="251"/>
      <c r="V833" s="251"/>
      <c r="W833" s="251"/>
      <c r="X833" s="36"/>
      <c r="AG833" s="34"/>
      <c r="AI833" s="34"/>
      <c r="AJ833" s="34"/>
      <c r="AK833" s="34"/>
      <c r="AL833" s="34"/>
      <c r="AN833" s="101"/>
      <c r="AO833" s="34"/>
    </row>
    <row r="834" spans="1:41" ht="14.25" customHeight="1">
      <c r="A834" s="34"/>
      <c r="B834" s="34"/>
      <c r="C834" s="34"/>
      <c r="D834" s="34"/>
      <c r="E834" s="35"/>
      <c r="F834" s="34"/>
      <c r="L834" s="34"/>
      <c r="M834" s="34"/>
      <c r="N834" s="34"/>
      <c r="O834" s="34"/>
      <c r="P834" s="34"/>
      <c r="Q834" s="34"/>
      <c r="R834" s="34"/>
      <c r="S834" s="36"/>
      <c r="T834" s="34"/>
      <c r="U834" s="251"/>
      <c r="V834" s="251"/>
      <c r="W834" s="251"/>
      <c r="X834" s="36"/>
      <c r="AG834" s="34"/>
      <c r="AI834" s="34"/>
      <c r="AJ834" s="34"/>
      <c r="AK834" s="34"/>
      <c r="AL834" s="34"/>
      <c r="AN834" s="101"/>
      <c r="AO834" s="34"/>
    </row>
    <row r="835" spans="1:41" ht="14.25" customHeight="1">
      <c r="A835" s="34"/>
      <c r="B835" s="34"/>
      <c r="C835" s="34"/>
      <c r="D835" s="34"/>
      <c r="E835" s="35"/>
      <c r="F835" s="34"/>
      <c r="L835" s="34"/>
      <c r="M835" s="34"/>
      <c r="N835" s="34"/>
      <c r="O835" s="34"/>
      <c r="P835" s="34"/>
      <c r="Q835" s="34"/>
      <c r="R835" s="34"/>
      <c r="S835" s="36"/>
      <c r="T835" s="34"/>
      <c r="U835" s="251"/>
      <c r="V835" s="251"/>
      <c r="W835" s="251"/>
      <c r="X835" s="36"/>
      <c r="AG835" s="34"/>
      <c r="AI835" s="34"/>
      <c r="AJ835" s="34"/>
      <c r="AK835" s="34"/>
      <c r="AL835" s="34"/>
      <c r="AN835" s="101"/>
      <c r="AO835" s="34"/>
    </row>
    <row r="836" spans="1:41" ht="14.25" customHeight="1">
      <c r="A836" s="34"/>
      <c r="B836" s="34"/>
      <c r="C836" s="34"/>
      <c r="D836" s="34"/>
      <c r="E836" s="35"/>
      <c r="F836" s="34"/>
      <c r="L836" s="34"/>
      <c r="M836" s="34"/>
      <c r="N836" s="34"/>
      <c r="O836" s="34"/>
      <c r="P836" s="34"/>
      <c r="Q836" s="34"/>
      <c r="R836" s="34"/>
      <c r="S836" s="36"/>
      <c r="T836" s="34"/>
      <c r="U836" s="251"/>
      <c r="V836" s="251"/>
      <c r="W836" s="251"/>
      <c r="X836" s="36"/>
      <c r="AG836" s="34"/>
      <c r="AI836" s="34"/>
      <c r="AJ836" s="34"/>
      <c r="AK836" s="34"/>
      <c r="AL836" s="34"/>
      <c r="AN836" s="101"/>
      <c r="AO836" s="34"/>
    </row>
    <row r="837" spans="1:41" ht="14.25" customHeight="1">
      <c r="A837" s="34"/>
      <c r="B837" s="34"/>
      <c r="C837" s="34"/>
      <c r="D837" s="34"/>
      <c r="E837" s="35"/>
      <c r="F837" s="34"/>
      <c r="L837" s="34"/>
      <c r="M837" s="34"/>
      <c r="N837" s="34"/>
      <c r="O837" s="34"/>
      <c r="P837" s="34"/>
      <c r="Q837" s="34"/>
      <c r="R837" s="34"/>
      <c r="S837" s="36"/>
      <c r="T837" s="34"/>
      <c r="U837" s="251"/>
      <c r="V837" s="251"/>
      <c r="W837" s="251"/>
      <c r="X837" s="36"/>
      <c r="AG837" s="34"/>
      <c r="AI837" s="34"/>
      <c r="AJ837" s="34"/>
      <c r="AK837" s="34"/>
      <c r="AL837" s="34"/>
      <c r="AN837" s="101"/>
      <c r="AO837" s="34"/>
    </row>
    <row r="838" spans="1:41" ht="14.25" customHeight="1">
      <c r="A838" s="34"/>
      <c r="B838" s="34"/>
      <c r="C838" s="34"/>
      <c r="D838" s="34"/>
      <c r="E838" s="35"/>
      <c r="F838" s="34"/>
      <c r="L838" s="34"/>
      <c r="M838" s="34"/>
      <c r="N838" s="34"/>
      <c r="O838" s="34"/>
      <c r="P838" s="34"/>
      <c r="Q838" s="34"/>
      <c r="R838" s="34"/>
      <c r="S838" s="36"/>
      <c r="T838" s="34"/>
      <c r="U838" s="251"/>
      <c r="V838" s="251"/>
      <c r="W838" s="251"/>
      <c r="X838" s="36"/>
      <c r="AG838" s="34"/>
      <c r="AI838" s="34"/>
      <c r="AJ838" s="34"/>
      <c r="AK838" s="34"/>
      <c r="AL838" s="34"/>
      <c r="AN838" s="101"/>
      <c r="AO838" s="34"/>
    </row>
    <row r="839" spans="1:41" ht="14.25" customHeight="1">
      <c r="A839" s="34"/>
      <c r="B839" s="34"/>
      <c r="C839" s="34"/>
      <c r="D839" s="34"/>
      <c r="E839" s="35"/>
      <c r="F839" s="34"/>
      <c r="L839" s="34"/>
      <c r="M839" s="34"/>
      <c r="N839" s="34"/>
      <c r="O839" s="34"/>
      <c r="P839" s="34"/>
      <c r="Q839" s="34"/>
      <c r="R839" s="34"/>
      <c r="S839" s="36"/>
      <c r="T839" s="34"/>
      <c r="U839" s="251"/>
      <c r="V839" s="251"/>
      <c r="W839" s="251"/>
      <c r="X839" s="36"/>
      <c r="AG839" s="34"/>
      <c r="AI839" s="34"/>
      <c r="AJ839" s="34"/>
      <c r="AK839" s="34"/>
      <c r="AL839" s="34"/>
      <c r="AN839" s="101"/>
      <c r="AO839" s="34"/>
    </row>
    <row r="840" spans="1:41" ht="14.25" customHeight="1">
      <c r="A840" s="34"/>
      <c r="B840" s="34"/>
      <c r="C840" s="34"/>
      <c r="D840" s="34"/>
      <c r="E840" s="35"/>
      <c r="F840" s="34"/>
      <c r="L840" s="34"/>
      <c r="M840" s="34"/>
      <c r="N840" s="34"/>
      <c r="O840" s="34"/>
      <c r="P840" s="34"/>
      <c r="Q840" s="34"/>
      <c r="R840" s="34"/>
      <c r="S840" s="36"/>
      <c r="T840" s="34"/>
      <c r="U840" s="251"/>
      <c r="V840" s="251"/>
      <c r="W840" s="251"/>
      <c r="X840" s="36"/>
      <c r="AG840" s="34"/>
      <c r="AI840" s="34"/>
      <c r="AJ840" s="34"/>
      <c r="AK840" s="34"/>
      <c r="AL840" s="34"/>
      <c r="AN840" s="101"/>
      <c r="AO840" s="34"/>
    </row>
    <row r="841" spans="1:41" ht="14.25" customHeight="1">
      <c r="A841" s="34"/>
      <c r="B841" s="34"/>
      <c r="C841" s="34"/>
      <c r="D841" s="34"/>
      <c r="E841" s="35"/>
      <c r="F841" s="34"/>
      <c r="L841" s="34"/>
      <c r="M841" s="34"/>
      <c r="N841" s="34"/>
      <c r="O841" s="34"/>
      <c r="P841" s="34"/>
      <c r="Q841" s="34"/>
      <c r="R841" s="34"/>
      <c r="S841" s="36"/>
      <c r="T841" s="34"/>
      <c r="U841" s="251"/>
      <c r="V841" s="251"/>
      <c r="W841" s="251"/>
      <c r="X841" s="36"/>
      <c r="AG841" s="34"/>
      <c r="AI841" s="34"/>
      <c r="AJ841" s="34"/>
      <c r="AK841" s="34"/>
      <c r="AL841" s="34"/>
      <c r="AN841" s="101"/>
      <c r="AO841" s="34"/>
    </row>
    <row r="842" spans="1:41" ht="14.25" customHeight="1">
      <c r="A842" s="34"/>
      <c r="B842" s="34"/>
      <c r="C842" s="34"/>
      <c r="D842" s="34"/>
      <c r="E842" s="35"/>
      <c r="F842" s="34"/>
      <c r="L842" s="34"/>
      <c r="M842" s="34"/>
      <c r="N842" s="34"/>
      <c r="O842" s="34"/>
      <c r="P842" s="34"/>
      <c r="Q842" s="34"/>
      <c r="R842" s="34"/>
      <c r="S842" s="36"/>
      <c r="T842" s="34"/>
      <c r="U842" s="251"/>
      <c r="V842" s="251"/>
      <c r="W842" s="251"/>
      <c r="X842" s="36"/>
      <c r="AG842" s="34"/>
      <c r="AI842" s="34"/>
      <c r="AJ842" s="34"/>
      <c r="AK842" s="34"/>
      <c r="AL842" s="34"/>
      <c r="AN842" s="101"/>
      <c r="AO842" s="34"/>
    </row>
    <row r="843" spans="1:41" ht="14.25" customHeight="1">
      <c r="A843" s="34"/>
      <c r="B843" s="34"/>
      <c r="C843" s="34"/>
      <c r="D843" s="34"/>
      <c r="E843" s="35"/>
      <c r="F843" s="34"/>
      <c r="L843" s="34"/>
      <c r="M843" s="34"/>
      <c r="N843" s="34"/>
      <c r="O843" s="34"/>
      <c r="P843" s="34"/>
      <c r="Q843" s="34"/>
      <c r="R843" s="34"/>
      <c r="S843" s="36"/>
      <c r="T843" s="34"/>
      <c r="U843" s="251"/>
      <c r="V843" s="251"/>
      <c r="W843" s="251"/>
      <c r="X843" s="36"/>
      <c r="AG843" s="34"/>
      <c r="AI843" s="34"/>
      <c r="AJ843" s="34"/>
      <c r="AK843" s="34"/>
      <c r="AL843" s="34"/>
      <c r="AN843" s="101"/>
      <c r="AO843" s="34"/>
    </row>
    <row r="844" spans="1:41" ht="14.25" customHeight="1">
      <c r="A844" s="34"/>
      <c r="B844" s="34"/>
      <c r="C844" s="34"/>
      <c r="D844" s="34"/>
      <c r="E844" s="35"/>
      <c r="F844" s="34"/>
      <c r="L844" s="34"/>
      <c r="M844" s="34"/>
      <c r="N844" s="34"/>
      <c r="O844" s="34"/>
      <c r="P844" s="34"/>
      <c r="Q844" s="34"/>
      <c r="R844" s="34"/>
      <c r="S844" s="36"/>
      <c r="T844" s="34"/>
      <c r="U844" s="251"/>
      <c r="V844" s="251"/>
      <c r="W844" s="251"/>
      <c r="X844" s="36"/>
      <c r="AG844" s="34"/>
      <c r="AI844" s="34"/>
      <c r="AJ844" s="34"/>
      <c r="AK844" s="34"/>
      <c r="AL844" s="34"/>
      <c r="AN844" s="101"/>
      <c r="AO844" s="34"/>
    </row>
    <row r="845" spans="1:41" ht="14.25" customHeight="1">
      <c r="A845" s="34"/>
      <c r="B845" s="34"/>
      <c r="C845" s="34"/>
      <c r="D845" s="34"/>
      <c r="E845" s="35"/>
      <c r="F845" s="34"/>
      <c r="L845" s="34"/>
      <c r="M845" s="34"/>
      <c r="N845" s="34"/>
      <c r="O845" s="34"/>
      <c r="P845" s="34"/>
      <c r="Q845" s="34"/>
      <c r="R845" s="34"/>
      <c r="S845" s="36"/>
      <c r="T845" s="34"/>
      <c r="U845" s="251"/>
      <c r="V845" s="251"/>
      <c r="W845" s="251"/>
      <c r="X845" s="36"/>
      <c r="AG845" s="34"/>
      <c r="AI845" s="34"/>
      <c r="AJ845" s="34"/>
      <c r="AK845" s="34"/>
      <c r="AL845" s="34"/>
      <c r="AN845" s="101"/>
      <c r="AO845" s="34"/>
    </row>
    <row r="846" spans="1:41" ht="14.25" customHeight="1">
      <c r="A846" s="34"/>
      <c r="B846" s="34"/>
      <c r="C846" s="34"/>
      <c r="D846" s="34"/>
      <c r="E846" s="35"/>
      <c r="F846" s="34"/>
      <c r="L846" s="34"/>
      <c r="M846" s="34"/>
      <c r="N846" s="34"/>
      <c r="O846" s="34"/>
      <c r="P846" s="34"/>
      <c r="Q846" s="34"/>
      <c r="R846" s="34"/>
      <c r="S846" s="36"/>
      <c r="T846" s="34"/>
      <c r="U846" s="251"/>
      <c r="V846" s="251"/>
      <c r="W846" s="251"/>
      <c r="X846" s="36"/>
      <c r="AG846" s="34"/>
      <c r="AI846" s="34"/>
      <c r="AJ846" s="34"/>
      <c r="AK846" s="34"/>
      <c r="AL846" s="34"/>
      <c r="AN846" s="101"/>
      <c r="AO846" s="34"/>
    </row>
    <row r="847" spans="1:41" ht="14.25" customHeight="1">
      <c r="A847" s="34"/>
      <c r="B847" s="34"/>
      <c r="C847" s="34"/>
      <c r="D847" s="34"/>
      <c r="E847" s="35"/>
      <c r="F847" s="34"/>
      <c r="L847" s="34"/>
      <c r="M847" s="34"/>
      <c r="N847" s="34"/>
      <c r="O847" s="34"/>
      <c r="P847" s="34"/>
      <c r="Q847" s="34"/>
      <c r="R847" s="34"/>
      <c r="S847" s="36"/>
      <c r="T847" s="34"/>
      <c r="U847" s="251"/>
      <c r="V847" s="251"/>
      <c r="W847" s="251"/>
      <c r="X847" s="36"/>
      <c r="AG847" s="34"/>
      <c r="AI847" s="34"/>
      <c r="AJ847" s="34"/>
      <c r="AK847" s="34"/>
      <c r="AL847" s="34"/>
      <c r="AN847" s="101"/>
      <c r="AO847" s="34"/>
    </row>
    <row r="848" spans="1:41" ht="14.25" customHeight="1">
      <c r="A848" s="34"/>
      <c r="B848" s="34"/>
      <c r="C848" s="34"/>
      <c r="D848" s="34"/>
      <c r="E848" s="35"/>
      <c r="F848" s="34"/>
      <c r="L848" s="34"/>
      <c r="M848" s="34"/>
      <c r="N848" s="34"/>
      <c r="O848" s="34"/>
      <c r="P848" s="34"/>
      <c r="Q848" s="34"/>
      <c r="R848" s="34"/>
      <c r="S848" s="36"/>
      <c r="T848" s="34"/>
      <c r="U848" s="251"/>
      <c r="V848" s="251"/>
      <c r="W848" s="251"/>
      <c r="X848" s="36"/>
      <c r="AG848" s="34"/>
      <c r="AI848" s="34"/>
      <c r="AJ848" s="34"/>
      <c r="AK848" s="34"/>
      <c r="AL848" s="34"/>
      <c r="AN848" s="101"/>
      <c r="AO848" s="34"/>
    </row>
    <row r="849" spans="1:41" ht="14.25" customHeight="1">
      <c r="A849" s="34"/>
      <c r="B849" s="34"/>
      <c r="C849" s="34"/>
      <c r="D849" s="34"/>
      <c r="E849" s="35"/>
      <c r="F849" s="34"/>
      <c r="L849" s="34"/>
      <c r="M849" s="34"/>
      <c r="N849" s="34"/>
      <c r="O849" s="34"/>
      <c r="P849" s="34"/>
      <c r="Q849" s="34"/>
      <c r="R849" s="34"/>
      <c r="S849" s="36"/>
      <c r="T849" s="34"/>
      <c r="U849" s="251"/>
      <c r="V849" s="251"/>
      <c r="W849" s="251"/>
      <c r="X849" s="36"/>
      <c r="AG849" s="34"/>
      <c r="AI849" s="34"/>
      <c r="AJ849" s="34"/>
      <c r="AK849" s="34"/>
      <c r="AL849" s="34"/>
      <c r="AN849" s="101"/>
      <c r="AO849" s="34"/>
    </row>
    <row r="850" spans="1:41" ht="14.25" customHeight="1">
      <c r="A850" s="34"/>
      <c r="B850" s="34"/>
      <c r="C850" s="34"/>
      <c r="D850" s="34"/>
      <c r="E850" s="35"/>
      <c r="F850" s="34"/>
      <c r="L850" s="34"/>
      <c r="M850" s="34"/>
      <c r="N850" s="34"/>
      <c r="O850" s="34"/>
      <c r="P850" s="34"/>
      <c r="Q850" s="34"/>
      <c r="R850" s="34"/>
      <c r="S850" s="36"/>
      <c r="T850" s="34"/>
      <c r="U850" s="251"/>
      <c r="V850" s="251"/>
      <c r="W850" s="251"/>
      <c r="X850" s="36"/>
      <c r="AG850" s="34"/>
      <c r="AI850" s="34"/>
      <c r="AJ850" s="34"/>
      <c r="AK850" s="34"/>
      <c r="AL850" s="34"/>
      <c r="AN850" s="101"/>
      <c r="AO850" s="34"/>
    </row>
    <row r="851" spans="1:41" ht="14.25" customHeight="1">
      <c r="A851" s="34"/>
      <c r="B851" s="34"/>
      <c r="C851" s="34"/>
      <c r="D851" s="34"/>
      <c r="E851" s="35"/>
      <c r="F851" s="34"/>
      <c r="L851" s="34"/>
      <c r="M851" s="34"/>
      <c r="N851" s="34"/>
      <c r="O851" s="34"/>
      <c r="P851" s="34"/>
      <c r="Q851" s="34"/>
      <c r="R851" s="34"/>
      <c r="S851" s="36"/>
      <c r="T851" s="34"/>
      <c r="U851" s="251"/>
      <c r="V851" s="251"/>
      <c r="W851" s="251"/>
      <c r="X851" s="36"/>
      <c r="AG851" s="34"/>
      <c r="AI851" s="34"/>
      <c r="AJ851" s="34"/>
      <c r="AK851" s="34"/>
      <c r="AL851" s="34"/>
      <c r="AN851" s="101"/>
      <c r="AO851" s="34"/>
    </row>
    <row r="852" spans="1:41" ht="14.25" customHeight="1">
      <c r="A852" s="34"/>
      <c r="B852" s="34"/>
      <c r="C852" s="34"/>
      <c r="D852" s="34"/>
      <c r="E852" s="35"/>
      <c r="F852" s="34"/>
      <c r="L852" s="34"/>
      <c r="M852" s="34"/>
      <c r="N852" s="34"/>
      <c r="O852" s="34"/>
      <c r="P852" s="34"/>
      <c r="Q852" s="34"/>
      <c r="R852" s="34"/>
      <c r="S852" s="36"/>
      <c r="T852" s="34"/>
      <c r="U852" s="251"/>
      <c r="V852" s="251"/>
      <c r="W852" s="251"/>
      <c r="X852" s="36"/>
      <c r="AG852" s="34"/>
      <c r="AI852" s="34"/>
      <c r="AJ852" s="34"/>
      <c r="AK852" s="34"/>
      <c r="AL852" s="34"/>
      <c r="AN852" s="101"/>
      <c r="AO852" s="34"/>
    </row>
    <row r="853" spans="1:41" ht="14.25" customHeight="1">
      <c r="A853" s="34"/>
      <c r="B853" s="34"/>
      <c r="C853" s="34"/>
      <c r="D853" s="34"/>
      <c r="E853" s="35"/>
      <c r="F853" s="34"/>
      <c r="L853" s="34"/>
      <c r="M853" s="34"/>
      <c r="N853" s="34"/>
      <c r="O853" s="34"/>
      <c r="P853" s="34"/>
      <c r="Q853" s="34"/>
      <c r="R853" s="34"/>
      <c r="S853" s="36"/>
      <c r="T853" s="34"/>
      <c r="U853" s="251"/>
      <c r="V853" s="251"/>
      <c r="W853" s="251"/>
      <c r="X853" s="36"/>
      <c r="AG853" s="34"/>
      <c r="AI853" s="34"/>
      <c r="AJ853" s="34"/>
      <c r="AK853" s="34"/>
      <c r="AL853" s="34"/>
      <c r="AN853" s="101"/>
      <c r="AO853" s="34"/>
    </row>
    <row r="854" spans="1:41" ht="14.25" customHeight="1">
      <c r="A854" s="34"/>
      <c r="B854" s="34"/>
      <c r="C854" s="34"/>
      <c r="D854" s="34"/>
      <c r="E854" s="35"/>
      <c r="F854" s="34"/>
      <c r="L854" s="34"/>
      <c r="M854" s="34"/>
      <c r="N854" s="34"/>
      <c r="O854" s="34"/>
      <c r="P854" s="34"/>
      <c r="Q854" s="34"/>
      <c r="R854" s="34"/>
      <c r="S854" s="36"/>
      <c r="T854" s="34"/>
      <c r="U854" s="251"/>
      <c r="V854" s="251"/>
      <c r="W854" s="251"/>
      <c r="X854" s="36"/>
      <c r="AG854" s="34"/>
      <c r="AI854" s="34"/>
      <c r="AJ854" s="34"/>
      <c r="AK854" s="34"/>
      <c r="AL854" s="34"/>
      <c r="AN854" s="101"/>
      <c r="AO854" s="34"/>
    </row>
    <row r="855" spans="1:41" ht="14.25" customHeight="1">
      <c r="A855" s="34"/>
      <c r="B855" s="34"/>
      <c r="C855" s="34"/>
      <c r="D855" s="34"/>
      <c r="E855" s="35"/>
      <c r="F855" s="34"/>
      <c r="L855" s="34"/>
      <c r="M855" s="34"/>
      <c r="N855" s="34"/>
      <c r="O855" s="34"/>
      <c r="P855" s="34"/>
      <c r="Q855" s="34"/>
      <c r="R855" s="34"/>
      <c r="S855" s="36"/>
      <c r="T855" s="34"/>
      <c r="U855" s="251"/>
      <c r="V855" s="251"/>
      <c r="W855" s="251"/>
      <c r="X855" s="36"/>
      <c r="AG855" s="34"/>
      <c r="AI855" s="34"/>
      <c r="AJ855" s="34"/>
      <c r="AK855" s="34"/>
      <c r="AL855" s="34"/>
      <c r="AN855" s="101"/>
      <c r="AO855" s="34"/>
    </row>
    <row r="856" spans="1:41" ht="14.25" customHeight="1">
      <c r="A856" s="34"/>
      <c r="B856" s="34"/>
      <c r="C856" s="34"/>
      <c r="D856" s="34"/>
      <c r="E856" s="35"/>
      <c r="F856" s="34"/>
      <c r="L856" s="34"/>
      <c r="M856" s="34"/>
      <c r="N856" s="34"/>
      <c r="O856" s="34"/>
      <c r="P856" s="34"/>
      <c r="Q856" s="34"/>
      <c r="R856" s="34"/>
      <c r="S856" s="36"/>
      <c r="T856" s="34"/>
      <c r="U856" s="251"/>
      <c r="V856" s="251"/>
      <c r="W856" s="251"/>
      <c r="X856" s="36"/>
      <c r="AG856" s="34"/>
      <c r="AI856" s="34"/>
      <c r="AJ856" s="34"/>
      <c r="AK856" s="34"/>
      <c r="AL856" s="34"/>
      <c r="AN856" s="101"/>
      <c r="AO856" s="34"/>
    </row>
    <row r="857" spans="1:41" ht="14.25" customHeight="1">
      <c r="A857" s="34"/>
      <c r="B857" s="34"/>
      <c r="C857" s="34"/>
      <c r="D857" s="34"/>
      <c r="E857" s="35"/>
      <c r="F857" s="34"/>
      <c r="L857" s="34"/>
      <c r="M857" s="34"/>
      <c r="N857" s="34"/>
      <c r="O857" s="34"/>
      <c r="P857" s="34"/>
      <c r="Q857" s="34"/>
      <c r="R857" s="34"/>
      <c r="S857" s="36"/>
      <c r="T857" s="34"/>
      <c r="U857" s="251"/>
      <c r="V857" s="251"/>
      <c r="W857" s="251"/>
      <c r="X857" s="36"/>
      <c r="AG857" s="34"/>
      <c r="AI857" s="34"/>
      <c r="AJ857" s="34"/>
      <c r="AK857" s="34"/>
      <c r="AL857" s="34"/>
      <c r="AN857" s="101"/>
      <c r="AO857" s="34"/>
    </row>
    <row r="858" spans="1:41" ht="14.25" customHeight="1">
      <c r="A858" s="34"/>
      <c r="B858" s="34"/>
      <c r="C858" s="34"/>
      <c r="D858" s="34"/>
      <c r="E858" s="35"/>
      <c r="F858" s="34"/>
      <c r="L858" s="34"/>
      <c r="M858" s="34"/>
      <c r="N858" s="34"/>
      <c r="O858" s="34"/>
      <c r="P858" s="34"/>
      <c r="Q858" s="34"/>
      <c r="R858" s="34"/>
      <c r="S858" s="36"/>
      <c r="T858" s="34"/>
      <c r="U858" s="251"/>
      <c r="V858" s="251"/>
      <c r="W858" s="251"/>
      <c r="X858" s="36"/>
      <c r="AG858" s="34"/>
      <c r="AI858" s="34"/>
      <c r="AJ858" s="34"/>
      <c r="AK858" s="34"/>
      <c r="AL858" s="34"/>
      <c r="AN858" s="101"/>
      <c r="AO858" s="34"/>
    </row>
    <row r="859" spans="1:41" ht="14.25" customHeight="1">
      <c r="A859" s="34"/>
      <c r="B859" s="34"/>
      <c r="C859" s="34"/>
      <c r="D859" s="34"/>
      <c r="E859" s="35"/>
      <c r="F859" s="34"/>
      <c r="L859" s="34"/>
      <c r="M859" s="34"/>
      <c r="N859" s="34"/>
      <c r="O859" s="34"/>
      <c r="P859" s="34"/>
      <c r="Q859" s="34"/>
      <c r="R859" s="34"/>
      <c r="S859" s="36"/>
      <c r="T859" s="34"/>
      <c r="U859" s="251"/>
      <c r="V859" s="251"/>
      <c r="W859" s="251"/>
      <c r="X859" s="36"/>
      <c r="AG859" s="34"/>
      <c r="AI859" s="34"/>
      <c r="AJ859" s="34"/>
      <c r="AK859" s="34"/>
      <c r="AL859" s="34"/>
      <c r="AN859" s="101"/>
      <c r="AO859" s="34"/>
    </row>
    <row r="860" spans="1:41" ht="14.25" customHeight="1">
      <c r="A860" s="34"/>
      <c r="B860" s="34"/>
      <c r="C860" s="34"/>
      <c r="D860" s="34"/>
      <c r="E860" s="35"/>
      <c r="F860" s="34"/>
      <c r="L860" s="34"/>
      <c r="M860" s="34"/>
      <c r="N860" s="34"/>
      <c r="O860" s="34"/>
      <c r="P860" s="34"/>
      <c r="Q860" s="34"/>
      <c r="R860" s="34"/>
      <c r="S860" s="36"/>
      <c r="T860" s="34"/>
      <c r="U860" s="251"/>
      <c r="V860" s="251"/>
      <c r="W860" s="251"/>
      <c r="X860" s="36"/>
      <c r="AG860" s="34"/>
      <c r="AI860" s="34"/>
      <c r="AJ860" s="34"/>
      <c r="AK860" s="34"/>
      <c r="AL860" s="34"/>
      <c r="AN860" s="101"/>
      <c r="AO860" s="34"/>
    </row>
    <row r="861" spans="1:41" ht="14.25" customHeight="1">
      <c r="A861" s="34"/>
      <c r="B861" s="34"/>
      <c r="C861" s="34"/>
      <c r="D861" s="34"/>
      <c r="E861" s="35"/>
      <c r="F861" s="34"/>
      <c r="L861" s="34"/>
      <c r="M861" s="34"/>
      <c r="N861" s="34"/>
      <c r="O861" s="34"/>
      <c r="P861" s="34"/>
      <c r="Q861" s="34"/>
      <c r="R861" s="34"/>
      <c r="S861" s="36"/>
      <c r="T861" s="34"/>
      <c r="U861" s="251"/>
      <c r="V861" s="251"/>
      <c r="W861" s="251"/>
      <c r="X861" s="36"/>
      <c r="AG861" s="34"/>
      <c r="AI861" s="34"/>
      <c r="AJ861" s="34"/>
      <c r="AK861" s="34"/>
      <c r="AL861" s="34"/>
      <c r="AN861" s="101"/>
      <c r="AO861" s="34"/>
    </row>
    <row r="862" spans="1:41" ht="14.25" customHeight="1">
      <c r="A862" s="34"/>
      <c r="B862" s="34"/>
      <c r="C862" s="34"/>
      <c r="D862" s="34"/>
      <c r="E862" s="35"/>
      <c r="F862" s="34"/>
      <c r="L862" s="34"/>
      <c r="M862" s="34"/>
      <c r="N862" s="34"/>
      <c r="O862" s="34"/>
      <c r="P862" s="34"/>
      <c r="Q862" s="34"/>
      <c r="R862" s="34"/>
      <c r="S862" s="36"/>
      <c r="T862" s="34"/>
      <c r="U862" s="251"/>
      <c r="V862" s="251"/>
      <c r="W862" s="251"/>
      <c r="X862" s="36"/>
      <c r="AG862" s="34"/>
      <c r="AI862" s="34"/>
      <c r="AJ862" s="34"/>
      <c r="AK862" s="34"/>
      <c r="AL862" s="34"/>
      <c r="AN862" s="101"/>
      <c r="AO862" s="34"/>
    </row>
    <row r="863" spans="1:41" ht="14.25" customHeight="1">
      <c r="A863" s="34"/>
      <c r="B863" s="34"/>
      <c r="C863" s="34"/>
      <c r="D863" s="34"/>
      <c r="E863" s="35"/>
      <c r="F863" s="34"/>
      <c r="L863" s="34"/>
      <c r="M863" s="34"/>
      <c r="N863" s="34"/>
      <c r="O863" s="34"/>
      <c r="P863" s="34"/>
      <c r="Q863" s="34"/>
      <c r="R863" s="34"/>
      <c r="S863" s="36"/>
      <c r="T863" s="34"/>
      <c r="U863" s="251"/>
      <c r="V863" s="251"/>
      <c r="W863" s="251"/>
      <c r="X863" s="36"/>
      <c r="AG863" s="34"/>
      <c r="AI863" s="34"/>
      <c r="AJ863" s="34"/>
      <c r="AK863" s="34"/>
      <c r="AL863" s="34"/>
      <c r="AN863" s="101"/>
      <c r="AO863" s="34"/>
    </row>
    <row r="864" spans="1:41" ht="14.25" customHeight="1">
      <c r="A864" s="34"/>
      <c r="B864" s="34"/>
      <c r="C864" s="34"/>
      <c r="D864" s="34"/>
      <c r="E864" s="35"/>
      <c r="F864" s="34"/>
      <c r="L864" s="34"/>
      <c r="M864" s="34"/>
      <c r="N864" s="34"/>
      <c r="O864" s="34"/>
      <c r="P864" s="34"/>
      <c r="Q864" s="34"/>
      <c r="R864" s="34"/>
      <c r="S864" s="36"/>
      <c r="T864" s="34"/>
      <c r="U864" s="251"/>
      <c r="V864" s="251"/>
      <c r="W864" s="251"/>
      <c r="X864" s="36"/>
      <c r="AG864" s="34"/>
      <c r="AI864" s="34"/>
      <c r="AJ864" s="34"/>
      <c r="AK864" s="34"/>
      <c r="AL864" s="34"/>
      <c r="AN864" s="101"/>
      <c r="AO864" s="34"/>
    </row>
    <row r="865" spans="1:41" ht="14.25" customHeight="1">
      <c r="A865" s="34"/>
      <c r="B865" s="34"/>
      <c r="C865" s="34"/>
      <c r="D865" s="34"/>
      <c r="E865" s="35"/>
      <c r="F865" s="34"/>
      <c r="L865" s="34"/>
      <c r="M865" s="34"/>
      <c r="N865" s="34"/>
      <c r="O865" s="34"/>
      <c r="P865" s="34"/>
      <c r="Q865" s="34"/>
      <c r="R865" s="34"/>
      <c r="S865" s="36"/>
      <c r="T865" s="34"/>
      <c r="U865" s="251"/>
      <c r="V865" s="251"/>
      <c r="W865" s="251"/>
      <c r="X865" s="36"/>
      <c r="AG865" s="34"/>
      <c r="AI865" s="34"/>
      <c r="AJ865" s="34"/>
      <c r="AK865" s="34"/>
      <c r="AL865" s="34"/>
      <c r="AN865" s="101"/>
      <c r="AO865" s="34"/>
    </row>
    <row r="866" spans="1:41" ht="14.25" customHeight="1">
      <c r="A866" s="34"/>
      <c r="B866" s="34"/>
      <c r="C866" s="34"/>
      <c r="D866" s="34"/>
      <c r="E866" s="35"/>
      <c r="F866" s="34"/>
      <c r="L866" s="34"/>
      <c r="M866" s="34"/>
      <c r="N866" s="34"/>
      <c r="O866" s="34"/>
      <c r="P866" s="34"/>
      <c r="Q866" s="34"/>
      <c r="R866" s="34"/>
      <c r="S866" s="36"/>
      <c r="T866" s="34"/>
      <c r="U866" s="251"/>
      <c r="V866" s="251"/>
      <c r="W866" s="251"/>
      <c r="X866" s="36"/>
      <c r="AG866" s="34"/>
      <c r="AI866" s="34"/>
      <c r="AJ866" s="34"/>
      <c r="AK866" s="34"/>
      <c r="AL866" s="34"/>
      <c r="AN866" s="101"/>
      <c r="AO866" s="34"/>
    </row>
    <row r="867" spans="1:41" ht="14.25" customHeight="1">
      <c r="A867" s="34"/>
      <c r="B867" s="34"/>
      <c r="C867" s="34"/>
      <c r="D867" s="34"/>
      <c r="E867" s="35"/>
      <c r="F867" s="34"/>
      <c r="L867" s="34"/>
      <c r="M867" s="34"/>
      <c r="N867" s="34"/>
      <c r="O867" s="34"/>
      <c r="P867" s="34"/>
      <c r="Q867" s="34"/>
      <c r="R867" s="34"/>
      <c r="S867" s="36"/>
      <c r="T867" s="34"/>
      <c r="U867" s="251"/>
      <c r="V867" s="251"/>
      <c r="W867" s="251"/>
      <c r="X867" s="36"/>
      <c r="AG867" s="34"/>
      <c r="AI867" s="34"/>
      <c r="AJ867" s="34"/>
      <c r="AK867" s="34"/>
      <c r="AL867" s="34"/>
      <c r="AN867" s="101"/>
      <c r="AO867" s="34"/>
    </row>
    <row r="868" spans="1:41" ht="14.25" customHeight="1">
      <c r="A868" s="34"/>
      <c r="B868" s="34"/>
      <c r="C868" s="34"/>
      <c r="D868" s="34"/>
      <c r="E868" s="35"/>
      <c r="F868" s="34"/>
      <c r="L868" s="34"/>
      <c r="M868" s="34"/>
      <c r="N868" s="34"/>
      <c r="O868" s="34"/>
      <c r="P868" s="34"/>
      <c r="Q868" s="34"/>
      <c r="R868" s="34"/>
      <c r="S868" s="36"/>
      <c r="T868" s="34"/>
      <c r="U868" s="251"/>
      <c r="V868" s="251"/>
      <c r="W868" s="251"/>
      <c r="X868" s="36"/>
      <c r="AG868" s="34"/>
      <c r="AI868" s="34"/>
      <c r="AJ868" s="34"/>
      <c r="AK868" s="34"/>
      <c r="AL868" s="34"/>
      <c r="AN868" s="101"/>
      <c r="AO868" s="34"/>
    </row>
    <row r="869" spans="1:41" ht="14.25" customHeight="1">
      <c r="A869" s="34"/>
      <c r="B869" s="34"/>
      <c r="C869" s="34"/>
      <c r="D869" s="34"/>
      <c r="E869" s="35"/>
      <c r="F869" s="34"/>
      <c r="L869" s="34"/>
      <c r="M869" s="34"/>
      <c r="N869" s="34"/>
      <c r="O869" s="34"/>
      <c r="P869" s="34"/>
      <c r="Q869" s="34"/>
      <c r="R869" s="34"/>
      <c r="S869" s="36"/>
      <c r="T869" s="34"/>
      <c r="U869" s="251"/>
      <c r="V869" s="251"/>
      <c r="W869" s="251"/>
      <c r="X869" s="36"/>
      <c r="AG869" s="34"/>
      <c r="AI869" s="34"/>
      <c r="AJ869" s="34"/>
      <c r="AK869" s="34"/>
      <c r="AL869" s="34"/>
      <c r="AN869" s="101"/>
      <c r="AO869" s="34"/>
    </row>
    <row r="870" spans="1:41" ht="14.25" customHeight="1">
      <c r="A870" s="34"/>
      <c r="B870" s="34"/>
      <c r="C870" s="34"/>
      <c r="D870" s="34"/>
      <c r="E870" s="35"/>
      <c r="F870" s="34"/>
      <c r="L870" s="34"/>
      <c r="M870" s="34"/>
      <c r="N870" s="34"/>
      <c r="O870" s="34"/>
      <c r="P870" s="34"/>
      <c r="Q870" s="34"/>
      <c r="R870" s="34"/>
      <c r="S870" s="36"/>
      <c r="T870" s="34"/>
      <c r="U870" s="251"/>
      <c r="V870" s="251"/>
      <c r="W870" s="251"/>
      <c r="X870" s="36"/>
      <c r="AG870" s="34"/>
      <c r="AI870" s="34"/>
      <c r="AJ870" s="34"/>
      <c r="AK870" s="34"/>
      <c r="AL870" s="34"/>
      <c r="AN870" s="101"/>
      <c r="AO870" s="34"/>
    </row>
    <row r="871" spans="1:41" ht="14.25" customHeight="1">
      <c r="A871" s="34"/>
      <c r="B871" s="34"/>
      <c r="C871" s="34"/>
      <c r="D871" s="34"/>
      <c r="E871" s="35"/>
      <c r="F871" s="34"/>
      <c r="L871" s="34"/>
      <c r="M871" s="34"/>
      <c r="N871" s="34"/>
      <c r="O871" s="34"/>
      <c r="P871" s="34"/>
      <c r="Q871" s="34"/>
      <c r="R871" s="34"/>
      <c r="S871" s="36"/>
      <c r="T871" s="34"/>
      <c r="U871" s="251"/>
      <c r="V871" s="251"/>
      <c r="W871" s="251"/>
      <c r="X871" s="36"/>
      <c r="AG871" s="34"/>
      <c r="AI871" s="34"/>
      <c r="AJ871" s="34"/>
      <c r="AK871" s="34"/>
      <c r="AL871" s="34"/>
      <c r="AN871" s="101"/>
      <c r="AO871" s="34"/>
    </row>
    <row r="872" spans="1:41" ht="14.25" customHeight="1">
      <c r="A872" s="34"/>
      <c r="B872" s="34"/>
      <c r="C872" s="34"/>
      <c r="D872" s="34"/>
      <c r="E872" s="35"/>
      <c r="F872" s="34"/>
      <c r="L872" s="34"/>
      <c r="M872" s="34"/>
      <c r="N872" s="34"/>
      <c r="O872" s="34"/>
      <c r="P872" s="34"/>
      <c r="Q872" s="34"/>
      <c r="R872" s="34"/>
      <c r="S872" s="36"/>
      <c r="T872" s="34"/>
      <c r="U872" s="251"/>
      <c r="V872" s="251"/>
      <c r="W872" s="251"/>
      <c r="X872" s="36"/>
      <c r="AG872" s="34"/>
      <c r="AI872" s="34"/>
      <c r="AJ872" s="34"/>
      <c r="AK872" s="34"/>
      <c r="AL872" s="34"/>
      <c r="AN872" s="101"/>
      <c r="AO872" s="34"/>
    </row>
    <row r="873" spans="1:41" ht="14.25" customHeight="1">
      <c r="A873" s="34"/>
      <c r="B873" s="34"/>
      <c r="C873" s="34"/>
      <c r="D873" s="34"/>
      <c r="E873" s="35"/>
      <c r="F873" s="34"/>
      <c r="L873" s="34"/>
      <c r="M873" s="34"/>
      <c r="N873" s="34"/>
      <c r="O873" s="34"/>
      <c r="P873" s="34"/>
      <c r="Q873" s="34"/>
      <c r="R873" s="34"/>
      <c r="S873" s="36"/>
      <c r="T873" s="34"/>
      <c r="U873" s="251"/>
      <c r="V873" s="251"/>
      <c r="W873" s="251"/>
      <c r="X873" s="36"/>
      <c r="AG873" s="34"/>
      <c r="AI873" s="34"/>
      <c r="AJ873" s="34"/>
      <c r="AK873" s="34"/>
      <c r="AL873" s="34"/>
      <c r="AN873" s="101"/>
      <c r="AO873" s="34"/>
    </row>
    <row r="874" spans="1:41" ht="14.25" customHeight="1">
      <c r="A874" s="34"/>
      <c r="B874" s="34"/>
      <c r="C874" s="34"/>
      <c r="D874" s="34"/>
      <c r="E874" s="35"/>
      <c r="F874" s="34"/>
      <c r="L874" s="34"/>
      <c r="M874" s="34"/>
      <c r="N874" s="34"/>
      <c r="O874" s="34"/>
      <c r="P874" s="34"/>
      <c r="Q874" s="34"/>
      <c r="R874" s="34"/>
      <c r="S874" s="36"/>
      <c r="T874" s="34"/>
      <c r="U874" s="251"/>
      <c r="V874" s="251"/>
      <c r="W874" s="251"/>
      <c r="X874" s="36"/>
      <c r="AG874" s="34"/>
      <c r="AI874" s="34"/>
      <c r="AJ874" s="34"/>
      <c r="AK874" s="34"/>
      <c r="AL874" s="34"/>
      <c r="AN874" s="101"/>
      <c r="AO874" s="34"/>
    </row>
    <row r="875" spans="1:41" ht="14.25" customHeight="1">
      <c r="A875" s="34"/>
      <c r="B875" s="34"/>
      <c r="C875" s="34"/>
      <c r="D875" s="34"/>
      <c r="E875" s="35"/>
      <c r="F875" s="34"/>
      <c r="L875" s="34"/>
      <c r="M875" s="34"/>
      <c r="N875" s="34"/>
      <c r="O875" s="34"/>
      <c r="P875" s="34"/>
      <c r="Q875" s="34"/>
      <c r="R875" s="34"/>
      <c r="S875" s="36"/>
      <c r="T875" s="34"/>
      <c r="U875" s="251"/>
      <c r="V875" s="251"/>
      <c r="W875" s="251"/>
      <c r="X875" s="36"/>
      <c r="AG875" s="34"/>
      <c r="AI875" s="34"/>
      <c r="AJ875" s="34"/>
      <c r="AK875" s="34"/>
      <c r="AL875" s="34"/>
      <c r="AN875" s="101"/>
      <c r="AO875" s="34"/>
    </row>
    <row r="876" spans="1:41" ht="14.25" customHeight="1">
      <c r="A876" s="34"/>
      <c r="B876" s="34"/>
      <c r="C876" s="34"/>
      <c r="D876" s="34"/>
      <c r="E876" s="35"/>
      <c r="F876" s="34"/>
      <c r="L876" s="34"/>
      <c r="M876" s="34"/>
      <c r="N876" s="34"/>
      <c r="O876" s="34"/>
      <c r="P876" s="34"/>
      <c r="Q876" s="34"/>
      <c r="R876" s="34"/>
      <c r="S876" s="36"/>
      <c r="T876" s="34"/>
      <c r="U876" s="251"/>
      <c r="V876" s="251"/>
      <c r="W876" s="251"/>
      <c r="X876" s="36"/>
      <c r="AG876" s="34"/>
      <c r="AI876" s="34"/>
      <c r="AJ876" s="34"/>
      <c r="AK876" s="34"/>
      <c r="AL876" s="34"/>
      <c r="AN876" s="101"/>
      <c r="AO876" s="34"/>
    </row>
    <row r="877" spans="1:41" ht="14.25" customHeight="1">
      <c r="A877" s="34"/>
      <c r="B877" s="34"/>
      <c r="C877" s="34"/>
      <c r="D877" s="34"/>
      <c r="E877" s="35"/>
      <c r="F877" s="34"/>
      <c r="L877" s="34"/>
      <c r="M877" s="34"/>
      <c r="N877" s="34"/>
      <c r="O877" s="34"/>
      <c r="P877" s="34"/>
      <c r="Q877" s="34"/>
      <c r="R877" s="34"/>
      <c r="S877" s="36"/>
      <c r="T877" s="34"/>
      <c r="U877" s="251"/>
      <c r="V877" s="251"/>
      <c r="W877" s="251"/>
      <c r="X877" s="36"/>
      <c r="AG877" s="34"/>
      <c r="AI877" s="34"/>
      <c r="AJ877" s="34"/>
      <c r="AK877" s="34"/>
      <c r="AL877" s="34"/>
      <c r="AN877" s="101"/>
      <c r="AO877" s="34"/>
    </row>
    <row r="878" spans="1:41" ht="14.25" customHeight="1">
      <c r="A878" s="34"/>
      <c r="B878" s="34"/>
      <c r="C878" s="34"/>
      <c r="D878" s="34"/>
      <c r="E878" s="35"/>
      <c r="F878" s="34"/>
      <c r="L878" s="34"/>
      <c r="M878" s="34"/>
      <c r="N878" s="34"/>
      <c r="O878" s="34"/>
      <c r="P878" s="34"/>
      <c r="Q878" s="34"/>
      <c r="R878" s="34"/>
      <c r="S878" s="36"/>
      <c r="T878" s="34"/>
      <c r="U878" s="251"/>
      <c r="V878" s="251"/>
      <c r="W878" s="251"/>
      <c r="X878" s="36"/>
      <c r="AG878" s="34"/>
      <c r="AI878" s="34"/>
      <c r="AJ878" s="34"/>
      <c r="AK878" s="34"/>
      <c r="AL878" s="34"/>
      <c r="AN878" s="101"/>
      <c r="AO878" s="34"/>
    </row>
    <row r="879" spans="1:41" ht="14.25" customHeight="1">
      <c r="A879" s="34"/>
      <c r="B879" s="34"/>
      <c r="C879" s="34"/>
      <c r="D879" s="34"/>
      <c r="E879" s="35"/>
      <c r="F879" s="34"/>
      <c r="L879" s="34"/>
      <c r="M879" s="34"/>
      <c r="N879" s="34"/>
      <c r="O879" s="34"/>
      <c r="P879" s="34"/>
      <c r="Q879" s="34"/>
      <c r="R879" s="34"/>
      <c r="S879" s="36"/>
      <c r="T879" s="34"/>
      <c r="U879" s="251"/>
      <c r="V879" s="251"/>
      <c r="W879" s="251"/>
      <c r="X879" s="36"/>
      <c r="AG879" s="34"/>
      <c r="AI879" s="34"/>
      <c r="AJ879" s="34"/>
      <c r="AK879" s="34"/>
      <c r="AL879" s="34"/>
      <c r="AN879" s="101"/>
      <c r="AO879" s="34"/>
    </row>
    <row r="880" spans="1:41" ht="14.25" customHeight="1">
      <c r="A880" s="34"/>
      <c r="B880" s="34"/>
      <c r="C880" s="34"/>
      <c r="D880" s="34"/>
      <c r="E880" s="35"/>
      <c r="F880" s="34"/>
      <c r="L880" s="34"/>
      <c r="M880" s="34"/>
      <c r="N880" s="34"/>
      <c r="O880" s="34"/>
      <c r="P880" s="34"/>
      <c r="Q880" s="34"/>
      <c r="R880" s="34"/>
      <c r="S880" s="36"/>
      <c r="T880" s="34"/>
      <c r="U880" s="251"/>
      <c r="V880" s="251"/>
      <c r="W880" s="251"/>
      <c r="X880" s="36"/>
      <c r="AG880" s="34"/>
      <c r="AI880" s="34"/>
      <c r="AJ880" s="34"/>
      <c r="AK880" s="34"/>
      <c r="AL880" s="34"/>
      <c r="AN880" s="101"/>
      <c r="AO880" s="34"/>
    </row>
    <row r="881" spans="1:41" ht="14.25" customHeight="1">
      <c r="A881" s="34"/>
      <c r="B881" s="34"/>
      <c r="C881" s="34"/>
      <c r="D881" s="34"/>
      <c r="E881" s="35"/>
      <c r="F881" s="34"/>
      <c r="L881" s="34"/>
      <c r="M881" s="34"/>
      <c r="N881" s="34"/>
      <c r="O881" s="34"/>
      <c r="P881" s="34"/>
      <c r="Q881" s="34"/>
      <c r="R881" s="34"/>
      <c r="S881" s="36"/>
      <c r="T881" s="34"/>
      <c r="U881" s="251"/>
      <c r="V881" s="251"/>
      <c r="W881" s="251"/>
      <c r="X881" s="36"/>
      <c r="AG881" s="34"/>
      <c r="AI881" s="34"/>
      <c r="AJ881" s="34"/>
      <c r="AK881" s="34"/>
      <c r="AL881" s="34"/>
      <c r="AN881" s="101"/>
      <c r="AO881" s="34"/>
    </row>
    <row r="882" spans="1:41" ht="14.25" customHeight="1">
      <c r="A882" s="34"/>
      <c r="B882" s="34"/>
      <c r="C882" s="34"/>
      <c r="D882" s="34"/>
      <c r="E882" s="35"/>
      <c r="F882" s="34"/>
      <c r="L882" s="34"/>
      <c r="M882" s="34"/>
      <c r="N882" s="34"/>
      <c r="O882" s="34"/>
      <c r="P882" s="34"/>
      <c r="Q882" s="34"/>
      <c r="R882" s="34"/>
      <c r="S882" s="36"/>
      <c r="T882" s="34"/>
      <c r="U882" s="251"/>
      <c r="V882" s="251"/>
      <c r="W882" s="251"/>
      <c r="X882" s="36"/>
      <c r="AG882" s="34"/>
      <c r="AI882" s="34"/>
      <c r="AJ882" s="34"/>
      <c r="AK882" s="34"/>
      <c r="AL882" s="34"/>
      <c r="AN882" s="101"/>
      <c r="AO882" s="34"/>
    </row>
    <row r="883" spans="1:41" ht="14.25" customHeight="1">
      <c r="A883" s="34"/>
      <c r="B883" s="34"/>
      <c r="C883" s="34"/>
      <c r="D883" s="34"/>
      <c r="E883" s="35"/>
      <c r="F883" s="34"/>
      <c r="L883" s="34"/>
      <c r="M883" s="34"/>
      <c r="N883" s="34"/>
      <c r="O883" s="34"/>
      <c r="P883" s="34"/>
      <c r="Q883" s="34"/>
      <c r="R883" s="34"/>
      <c r="S883" s="36"/>
      <c r="T883" s="34"/>
      <c r="U883" s="251"/>
      <c r="V883" s="251"/>
      <c r="W883" s="251"/>
      <c r="X883" s="36"/>
      <c r="AG883" s="34"/>
      <c r="AI883" s="34"/>
      <c r="AJ883" s="34"/>
      <c r="AK883" s="34"/>
      <c r="AL883" s="34"/>
      <c r="AN883" s="101"/>
      <c r="AO883" s="34"/>
    </row>
    <row r="884" spans="1:41" ht="14.25" customHeight="1">
      <c r="A884" s="34"/>
      <c r="B884" s="34"/>
      <c r="C884" s="34"/>
      <c r="D884" s="34"/>
      <c r="E884" s="35"/>
      <c r="F884" s="34"/>
      <c r="L884" s="34"/>
      <c r="M884" s="34"/>
      <c r="N884" s="34"/>
      <c r="O884" s="34"/>
      <c r="P884" s="34"/>
      <c r="Q884" s="34"/>
      <c r="R884" s="34"/>
      <c r="S884" s="36"/>
      <c r="T884" s="34"/>
      <c r="U884" s="251"/>
      <c r="V884" s="251"/>
      <c r="W884" s="251"/>
      <c r="X884" s="36"/>
      <c r="AG884" s="34"/>
      <c r="AI884" s="34"/>
      <c r="AJ884" s="34"/>
      <c r="AK884" s="34"/>
      <c r="AL884" s="34"/>
      <c r="AN884" s="101"/>
      <c r="AO884" s="34"/>
    </row>
    <row r="885" spans="1:41" ht="14.25" customHeight="1">
      <c r="A885" s="34"/>
      <c r="B885" s="34"/>
      <c r="C885" s="34"/>
      <c r="D885" s="34"/>
      <c r="E885" s="35"/>
      <c r="F885" s="34"/>
      <c r="L885" s="34"/>
      <c r="M885" s="34"/>
      <c r="N885" s="34"/>
      <c r="O885" s="34"/>
      <c r="P885" s="34"/>
      <c r="Q885" s="34"/>
      <c r="R885" s="34"/>
      <c r="S885" s="36"/>
      <c r="T885" s="34"/>
      <c r="U885" s="251"/>
      <c r="V885" s="251"/>
      <c r="W885" s="251"/>
      <c r="X885" s="36"/>
      <c r="AG885" s="34"/>
      <c r="AI885" s="34"/>
      <c r="AJ885" s="34"/>
      <c r="AK885" s="34"/>
      <c r="AL885" s="34"/>
      <c r="AN885" s="101"/>
      <c r="AO885" s="34"/>
    </row>
    <row r="886" spans="1:41" ht="14.25" customHeight="1">
      <c r="A886" s="34"/>
      <c r="B886" s="34"/>
      <c r="C886" s="34"/>
      <c r="D886" s="34"/>
      <c r="E886" s="35"/>
      <c r="F886" s="34"/>
      <c r="L886" s="34"/>
      <c r="M886" s="34"/>
      <c r="N886" s="34"/>
      <c r="O886" s="34"/>
      <c r="P886" s="34"/>
      <c r="Q886" s="34"/>
      <c r="R886" s="34"/>
      <c r="S886" s="36"/>
      <c r="T886" s="34"/>
      <c r="U886" s="251"/>
      <c r="V886" s="251"/>
      <c r="W886" s="251"/>
      <c r="X886" s="36"/>
      <c r="AG886" s="34"/>
      <c r="AI886" s="34"/>
      <c r="AJ886" s="34"/>
      <c r="AK886" s="34"/>
      <c r="AL886" s="34"/>
      <c r="AN886" s="101"/>
      <c r="AO886" s="34"/>
    </row>
    <row r="887" spans="1:41" ht="14.25" customHeight="1">
      <c r="A887" s="34"/>
      <c r="B887" s="34"/>
      <c r="C887" s="34"/>
      <c r="D887" s="34"/>
      <c r="E887" s="35"/>
      <c r="F887" s="34"/>
      <c r="L887" s="34"/>
      <c r="M887" s="34"/>
      <c r="N887" s="34"/>
      <c r="O887" s="34"/>
      <c r="P887" s="34"/>
      <c r="Q887" s="34"/>
      <c r="R887" s="34"/>
      <c r="S887" s="36"/>
      <c r="T887" s="34"/>
      <c r="U887" s="251"/>
      <c r="V887" s="251"/>
      <c r="W887" s="251"/>
      <c r="X887" s="36"/>
      <c r="AG887" s="34"/>
      <c r="AI887" s="34"/>
      <c r="AJ887" s="34"/>
      <c r="AK887" s="34"/>
      <c r="AL887" s="34"/>
      <c r="AN887" s="101"/>
      <c r="AO887" s="34"/>
    </row>
    <row r="888" spans="1:41" ht="14.25" customHeight="1">
      <c r="A888" s="34"/>
      <c r="B888" s="34"/>
      <c r="C888" s="34"/>
      <c r="D888" s="34"/>
      <c r="E888" s="35"/>
      <c r="F888" s="34"/>
      <c r="L888" s="34"/>
      <c r="M888" s="34"/>
      <c r="N888" s="34"/>
      <c r="O888" s="34"/>
      <c r="P888" s="34"/>
      <c r="Q888" s="34"/>
      <c r="R888" s="34"/>
      <c r="S888" s="36"/>
      <c r="T888" s="34"/>
      <c r="U888" s="251"/>
      <c r="V888" s="251"/>
      <c r="W888" s="251"/>
      <c r="X888" s="36"/>
      <c r="AG888" s="34"/>
      <c r="AI888" s="34"/>
      <c r="AJ888" s="34"/>
      <c r="AK888" s="34"/>
      <c r="AL888" s="34"/>
      <c r="AN888" s="101"/>
      <c r="AO888" s="34"/>
    </row>
    <row r="889" spans="1:41" ht="14.25" customHeight="1">
      <c r="A889" s="34"/>
      <c r="B889" s="34"/>
      <c r="C889" s="34"/>
      <c r="D889" s="34"/>
      <c r="E889" s="35"/>
      <c r="F889" s="34"/>
      <c r="L889" s="34"/>
      <c r="M889" s="34"/>
      <c r="N889" s="34"/>
      <c r="O889" s="34"/>
      <c r="P889" s="34"/>
      <c r="Q889" s="34"/>
      <c r="R889" s="34"/>
      <c r="S889" s="36"/>
      <c r="T889" s="34"/>
      <c r="U889" s="251"/>
      <c r="V889" s="251"/>
      <c r="W889" s="251"/>
      <c r="X889" s="36"/>
      <c r="AG889" s="34"/>
      <c r="AI889" s="34"/>
      <c r="AJ889" s="34"/>
      <c r="AK889" s="34"/>
      <c r="AL889" s="34"/>
      <c r="AN889" s="101"/>
      <c r="AO889" s="34"/>
    </row>
    <row r="890" spans="1:41" ht="14.25" customHeight="1">
      <c r="A890" s="34"/>
      <c r="B890" s="34"/>
      <c r="C890" s="34"/>
      <c r="D890" s="34"/>
      <c r="E890" s="35"/>
      <c r="F890" s="34"/>
      <c r="L890" s="34"/>
      <c r="M890" s="34"/>
      <c r="N890" s="34"/>
      <c r="O890" s="34"/>
      <c r="P890" s="34"/>
      <c r="Q890" s="34"/>
      <c r="R890" s="34"/>
      <c r="S890" s="36"/>
      <c r="T890" s="34"/>
      <c r="U890" s="251"/>
      <c r="V890" s="251"/>
      <c r="W890" s="251"/>
      <c r="X890" s="36"/>
      <c r="AG890" s="34"/>
      <c r="AI890" s="34"/>
      <c r="AJ890" s="34"/>
      <c r="AK890" s="34"/>
      <c r="AL890" s="34"/>
      <c r="AN890" s="101"/>
      <c r="AO890" s="34"/>
    </row>
    <row r="891" spans="1:41" ht="14.25" customHeight="1">
      <c r="A891" s="34"/>
      <c r="B891" s="34"/>
      <c r="C891" s="34"/>
      <c r="D891" s="34"/>
      <c r="E891" s="35"/>
      <c r="F891" s="34"/>
      <c r="L891" s="34"/>
      <c r="M891" s="34"/>
      <c r="N891" s="34"/>
      <c r="O891" s="34"/>
      <c r="P891" s="34"/>
      <c r="Q891" s="34"/>
      <c r="R891" s="34"/>
      <c r="S891" s="36"/>
      <c r="T891" s="34"/>
      <c r="U891" s="251"/>
      <c r="V891" s="251"/>
      <c r="W891" s="251"/>
      <c r="X891" s="36"/>
      <c r="AG891" s="34"/>
      <c r="AI891" s="34"/>
      <c r="AJ891" s="34"/>
      <c r="AK891" s="34"/>
      <c r="AL891" s="34"/>
      <c r="AN891" s="101"/>
      <c r="AO891" s="34"/>
    </row>
    <row r="892" spans="1:41" ht="14.25" customHeight="1">
      <c r="A892" s="34"/>
      <c r="B892" s="34"/>
      <c r="C892" s="34"/>
      <c r="D892" s="34"/>
      <c r="E892" s="35"/>
      <c r="F892" s="34"/>
      <c r="L892" s="34"/>
      <c r="M892" s="34"/>
      <c r="N892" s="34"/>
      <c r="O892" s="34"/>
      <c r="P892" s="34"/>
      <c r="Q892" s="34"/>
      <c r="R892" s="34"/>
      <c r="S892" s="36"/>
      <c r="T892" s="34"/>
      <c r="U892" s="251"/>
      <c r="V892" s="251"/>
      <c r="W892" s="251"/>
      <c r="X892" s="36"/>
      <c r="AG892" s="34"/>
      <c r="AI892" s="34"/>
      <c r="AJ892" s="34"/>
      <c r="AK892" s="34"/>
      <c r="AL892" s="34"/>
      <c r="AN892" s="101"/>
      <c r="AO892" s="34"/>
    </row>
    <row r="893" spans="1:41" ht="14.25" customHeight="1">
      <c r="A893" s="34"/>
      <c r="B893" s="34"/>
      <c r="C893" s="34"/>
      <c r="D893" s="34"/>
      <c r="E893" s="35"/>
      <c r="F893" s="34"/>
      <c r="L893" s="34"/>
      <c r="M893" s="34"/>
      <c r="N893" s="34"/>
      <c r="O893" s="34"/>
      <c r="P893" s="34"/>
      <c r="Q893" s="34"/>
      <c r="R893" s="34"/>
      <c r="S893" s="36"/>
      <c r="T893" s="34"/>
      <c r="U893" s="251"/>
      <c r="V893" s="251"/>
      <c r="W893" s="251"/>
      <c r="X893" s="36"/>
      <c r="AG893" s="34"/>
      <c r="AI893" s="34"/>
      <c r="AJ893" s="34"/>
      <c r="AK893" s="34"/>
      <c r="AL893" s="34"/>
      <c r="AN893" s="101"/>
      <c r="AO893" s="34"/>
    </row>
    <row r="894" spans="1:41" ht="14.25" customHeight="1">
      <c r="A894" s="34"/>
      <c r="B894" s="34"/>
      <c r="C894" s="34"/>
      <c r="D894" s="34"/>
      <c r="E894" s="35"/>
      <c r="F894" s="34"/>
      <c r="L894" s="34"/>
      <c r="M894" s="34"/>
      <c r="N894" s="34"/>
      <c r="O894" s="34"/>
      <c r="P894" s="34"/>
      <c r="Q894" s="34"/>
      <c r="R894" s="34"/>
      <c r="S894" s="36"/>
      <c r="T894" s="34"/>
      <c r="U894" s="251"/>
      <c r="V894" s="251"/>
      <c r="W894" s="251"/>
      <c r="X894" s="36"/>
      <c r="AG894" s="34"/>
      <c r="AI894" s="34"/>
      <c r="AJ894" s="34"/>
      <c r="AK894" s="34"/>
      <c r="AL894" s="34"/>
      <c r="AN894" s="101"/>
      <c r="AO894" s="34"/>
    </row>
    <row r="895" spans="1:41" ht="14.25" customHeight="1">
      <c r="A895" s="34"/>
      <c r="B895" s="34"/>
      <c r="C895" s="34"/>
      <c r="D895" s="34"/>
      <c r="E895" s="35"/>
      <c r="F895" s="34"/>
      <c r="L895" s="34"/>
      <c r="M895" s="34"/>
      <c r="N895" s="34"/>
      <c r="O895" s="34"/>
      <c r="P895" s="34"/>
      <c r="Q895" s="34"/>
      <c r="R895" s="34"/>
      <c r="S895" s="36"/>
      <c r="T895" s="34"/>
      <c r="U895" s="251"/>
      <c r="V895" s="251"/>
      <c r="W895" s="251"/>
      <c r="X895" s="36"/>
      <c r="AG895" s="34"/>
      <c r="AI895" s="34"/>
      <c r="AJ895" s="34"/>
      <c r="AK895" s="34"/>
      <c r="AL895" s="34"/>
      <c r="AN895" s="101"/>
      <c r="AO895" s="34"/>
    </row>
    <row r="896" spans="1:41" ht="14.25" customHeight="1">
      <c r="A896" s="34"/>
      <c r="B896" s="34"/>
      <c r="C896" s="34"/>
      <c r="D896" s="34"/>
      <c r="E896" s="35"/>
      <c r="F896" s="34"/>
      <c r="L896" s="34"/>
      <c r="M896" s="34"/>
      <c r="N896" s="34"/>
      <c r="O896" s="34"/>
      <c r="P896" s="34"/>
      <c r="Q896" s="34"/>
      <c r="R896" s="34"/>
      <c r="S896" s="36"/>
      <c r="T896" s="34"/>
      <c r="U896" s="251"/>
      <c r="V896" s="251"/>
      <c r="W896" s="251"/>
      <c r="X896" s="36"/>
      <c r="AG896" s="34"/>
      <c r="AI896" s="34"/>
      <c r="AJ896" s="34"/>
      <c r="AK896" s="34"/>
      <c r="AL896" s="34"/>
      <c r="AN896" s="101"/>
      <c r="AO896" s="34"/>
    </row>
    <row r="897" spans="1:41" ht="14.25" customHeight="1">
      <c r="A897" s="34"/>
      <c r="B897" s="34"/>
      <c r="C897" s="34"/>
      <c r="D897" s="34"/>
      <c r="E897" s="35"/>
      <c r="F897" s="34"/>
      <c r="L897" s="34"/>
      <c r="M897" s="34"/>
      <c r="N897" s="34"/>
      <c r="O897" s="34"/>
      <c r="P897" s="34"/>
      <c r="Q897" s="34"/>
      <c r="R897" s="34"/>
      <c r="S897" s="36"/>
      <c r="T897" s="34"/>
      <c r="U897" s="251"/>
      <c r="V897" s="251"/>
      <c r="W897" s="251"/>
      <c r="X897" s="36"/>
      <c r="AG897" s="34"/>
      <c r="AI897" s="34"/>
      <c r="AJ897" s="34"/>
      <c r="AK897" s="34"/>
      <c r="AL897" s="34"/>
      <c r="AN897" s="101"/>
      <c r="AO897" s="34"/>
    </row>
    <row r="898" spans="1:41" ht="14.25" customHeight="1">
      <c r="A898" s="34"/>
      <c r="B898" s="34"/>
      <c r="C898" s="34"/>
      <c r="D898" s="34"/>
      <c r="E898" s="35"/>
      <c r="F898" s="34"/>
      <c r="L898" s="34"/>
      <c r="M898" s="34"/>
      <c r="N898" s="34"/>
      <c r="O898" s="34"/>
      <c r="P898" s="34"/>
      <c r="Q898" s="34"/>
      <c r="R898" s="34"/>
      <c r="S898" s="36"/>
      <c r="T898" s="34"/>
      <c r="U898" s="251"/>
      <c r="V898" s="251"/>
      <c r="W898" s="251"/>
      <c r="X898" s="36"/>
      <c r="AG898" s="34"/>
      <c r="AI898" s="34"/>
      <c r="AJ898" s="34"/>
      <c r="AK898" s="34"/>
      <c r="AL898" s="34"/>
      <c r="AN898" s="101"/>
      <c r="AO898" s="34"/>
    </row>
    <row r="899" spans="1:41" ht="14.25" customHeight="1">
      <c r="A899" s="34"/>
      <c r="B899" s="34"/>
      <c r="C899" s="34"/>
      <c r="D899" s="34"/>
      <c r="E899" s="35"/>
      <c r="F899" s="34"/>
      <c r="L899" s="34"/>
      <c r="M899" s="34"/>
      <c r="N899" s="34"/>
      <c r="O899" s="34"/>
      <c r="P899" s="34"/>
      <c r="Q899" s="34"/>
      <c r="R899" s="34"/>
      <c r="S899" s="36"/>
      <c r="T899" s="34"/>
      <c r="U899" s="251"/>
      <c r="V899" s="251"/>
      <c r="W899" s="251"/>
      <c r="X899" s="36"/>
      <c r="AG899" s="34"/>
      <c r="AI899" s="34"/>
      <c r="AJ899" s="34"/>
      <c r="AK899" s="34"/>
      <c r="AL899" s="34"/>
      <c r="AN899" s="101"/>
      <c r="AO899" s="34"/>
    </row>
    <row r="900" spans="1:41" ht="14.25" customHeight="1">
      <c r="A900" s="34"/>
      <c r="B900" s="34"/>
      <c r="C900" s="34"/>
      <c r="D900" s="34"/>
      <c r="E900" s="35"/>
      <c r="F900" s="34"/>
      <c r="L900" s="34"/>
      <c r="M900" s="34"/>
      <c r="N900" s="34"/>
      <c r="O900" s="34"/>
      <c r="P900" s="34"/>
      <c r="Q900" s="34"/>
      <c r="R900" s="34"/>
      <c r="S900" s="36"/>
      <c r="T900" s="34"/>
      <c r="U900" s="251"/>
      <c r="V900" s="251"/>
      <c r="W900" s="251"/>
      <c r="X900" s="36"/>
      <c r="AG900" s="34"/>
      <c r="AI900" s="34"/>
      <c r="AJ900" s="34"/>
      <c r="AK900" s="34"/>
      <c r="AL900" s="34"/>
      <c r="AN900" s="101"/>
      <c r="AO900" s="34"/>
    </row>
    <row r="901" spans="1:41" ht="14.25" customHeight="1">
      <c r="A901" s="34"/>
      <c r="B901" s="34"/>
      <c r="C901" s="34"/>
      <c r="D901" s="34"/>
      <c r="E901" s="35"/>
      <c r="F901" s="34"/>
      <c r="L901" s="34"/>
      <c r="M901" s="34"/>
      <c r="N901" s="34"/>
      <c r="O901" s="34"/>
      <c r="P901" s="34"/>
      <c r="Q901" s="34"/>
      <c r="R901" s="34"/>
      <c r="S901" s="36"/>
      <c r="T901" s="34"/>
      <c r="U901" s="251"/>
      <c r="V901" s="251"/>
      <c r="W901" s="251"/>
      <c r="X901" s="36"/>
      <c r="AG901" s="34"/>
      <c r="AI901" s="34"/>
      <c r="AJ901" s="34"/>
      <c r="AK901" s="34"/>
      <c r="AL901" s="34"/>
      <c r="AN901" s="101"/>
      <c r="AO901" s="34"/>
    </row>
    <row r="902" spans="1:41" ht="14.25" customHeight="1">
      <c r="A902" s="34"/>
      <c r="B902" s="34"/>
      <c r="C902" s="34"/>
      <c r="D902" s="34"/>
      <c r="E902" s="35"/>
      <c r="F902" s="34"/>
      <c r="L902" s="34"/>
      <c r="M902" s="34"/>
      <c r="N902" s="34"/>
      <c r="O902" s="34"/>
      <c r="P902" s="34"/>
      <c r="Q902" s="34"/>
      <c r="R902" s="34"/>
      <c r="S902" s="36"/>
      <c r="T902" s="34"/>
      <c r="U902" s="251"/>
      <c r="V902" s="251"/>
      <c r="W902" s="251"/>
      <c r="X902" s="36"/>
      <c r="AG902" s="34"/>
      <c r="AI902" s="34"/>
      <c r="AJ902" s="34"/>
      <c r="AK902" s="34"/>
      <c r="AL902" s="34"/>
      <c r="AN902" s="101"/>
      <c r="AO902" s="34"/>
    </row>
    <row r="903" spans="1:41" ht="14.25" customHeight="1">
      <c r="A903" s="34"/>
      <c r="B903" s="34"/>
      <c r="C903" s="34"/>
      <c r="D903" s="34"/>
      <c r="E903" s="35"/>
      <c r="F903" s="34"/>
      <c r="L903" s="34"/>
      <c r="M903" s="34"/>
      <c r="N903" s="34"/>
      <c r="O903" s="34"/>
      <c r="P903" s="34"/>
      <c r="Q903" s="34"/>
      <c r="R903" s="34"/>
      <c r="S903" s="36"/>
      <c r="T903" s="34"/>
      <c r="U903" s="251"/>
      <c r="V903" s="251"/>
      <c r="W903" s="251"/>
      <c r="X903" s="36"/>
      <c r="AG903" s="34"/>
      <c r="AI903" s="34"/>
      <c r="AJ903" s="34"/>
      <c r="AK903" s="34"/>
      <c r="AL903" s="34"/>
      <c r="AN903" s="101"/>
      <c r="AO903" s="34"/>
    </row>
    <row r="904" spans="1:41" ht="14.25" customHeight="1">
      <c r="A904" s="34"/>
      <c r="B904" s="34"/>
      <c r="C904" s="34"/>
      <c r="D904" s="34"/>
      <c r="E904" s="35"/>
      <c r="F904" s="34"/>
      <c r="L904" s="34"/>
      <c r="M904" s="34"/>
      <c r="N904" s="34"/>
      <c r="O904" s="34"/>
      <c r="P904" s="34"/>
      <c r="Q904" s="34"/>
      <c r="R904" s="34"/>
      <c r="S904" s="36"/>
      <c r="T904" s="34"/>
      <c r="U904" s="251"/>
      <c r="V904" s="251"/>
      <c r="W904" s="251"/>
      <c r="X904" s="36"/>
      <c r="AG904" s="34"/>
      <c r="AI904" s="34"/>
      <c r="AJ904" s="34"/>
      <c r="AK904" s="34"/>
      <c r="AL904" s="34"/>
      <c r="AN904" s="101"/>
      <c r="AO904" s="34"/>
    </row>
    <row r="905" spans="1:41" ht="14.25" customHeight="1">
      <c r="A905" s="34"/>
      <c r="B905" s="34"/>
      <c r="C905" s="34"/>
      <c r="D905" s="34"/>
      <c r="E905" s="35"/>
      <c r="F905" s="34"/>
      <c r="L905" s="34"/>
      <c r="M905" s="34"/>
      <c r="N905" s="34"/>
      <c r="O905" s="34"/>
      <c r="P905" s="34"/>
      <c r="Q905" s="34"/>
      <c r="R905" s="34"/>
      <c r="S905" s="36"/>
      <c r="T905" s="34"/>
      <c r="U905" s="251"/>
      <c r="V905" s="251"/>
      <c r="W905" s="251"/>
      <c r="X905" s="36"/>
      <c r="AG905" s="34"/>
      <c r="AI905" s="34"/>
      <c r="AJ905" s="34"/>
      <c r="AK905" s="34"/>
      <c r="AL905" s="34"/>
      <c r="AN905" s="101"/>
      <c r="AO905" s="34"/>
    </row>
    <row r="906" spans="1:41" ht="14.25" customHeight="1">
      <c r="A906" s="34"/>
      <c r="B906" s="34"/>
      <c r="C906" s="34"/>
      <c r="D906" s="34"/>
      <c r="E906" s="35"/>
      <c r="F906" s="34"/>
      <c r="L906" s="34"/>
      <c r="M906" s="34"/>
      <c r="N906" s="34"/>
      <c r="O906" s="34"/>
      <c r="P906" s="34"/>
      <c r="Q906" s="34"/>
      <c r="R906" s="34"/>
      <c r="S906" s="36"/>
      <c r="T906" s="34"/>
      <c r="U906" s="251"/>
      <c r="V906" s="251"/>
      <c r="W906" s="251"/>
      <c r="X906" s="36"/>
      <c r="AG906" s="34"/>
      <c r="AI906" s="34"/>
      <c r="AJ906" s="34"/>
      <c r="AK906" s="34"/>
      <c r="AL906" s="34"/>
      <c r="AN906" s="101"/>
      <c r="AO906" s="34"/>
    </row>
    <row r="907" spans="1:41" ht="14.25" customHeight="1">
      <c r="A907" s="34"/>
      <c r="B907" s="34"/>
      <c r="C907" s="34"/>
      <c r="D907" s="34"/>
      <c r="E907" s="35"/>
      <c r="F907" s="34"/>
      <c r="L907" s="34"/>
      <c r="M907" s="34"/>
      <c r="N907" s="34"/>
      <c r="O907" s="34"/>
      <c r="P907" s="34"/>
      <c r="Q907" s="34"/>
      <c r="R907" s="34"/>
      <c r="S907" s="36"/>
      <c r="T907" s="34"/>
      <c r="U907" s="251"/>
      <c r="V907" s="251"/>
      <c r="W907" s="251"/>
      <c r="X907" s="36"/>
      <c r="AG907" s="34"/>
      <c r="AI907" s="34"/>
      <c r="AJ907" s="34"/>
      <c r="AK907" s="34"/>
      <c r="AL907" s="34"/>
      <c r="AN907" s="101"/>
      <c r="AO907" s="34"/>
    </row>
    <row r="908" spans="1:41" ht="14.25" customHeight="1">
      <c r="A908" s="34"/>
      <c r="B908" s="34"/>
      <c r="C908" s="34"/>
      <c r="D908" s="34"/>
      <c r="E908" s="35"/>
      <c r="F908" s="34"/>
      <c r="L908" s="34"/>
      <c r="M908" s="34"/>
      <c r="N908" s="34"/>
      <c r="O908" s="34"/>
      <c r="P908" s="34"/>
      <c r="Q908" s="34"/>
      <c r="R908" s="34"/>
      <c r="S908" s="36"/>
      <c r="T908" s="34"/>
      <c r="U908" s="251"/>
      <c r="V908" s="251"/>
      <c r="W908" s="251"/>
      <c r="X908" s="36"/>
      <c r="AG908" s="34"/>
      <c r="AI908" s="34"/>
      <c r="AJ908" s="34"/>
      <c r="AK908" s="34"/>
      <c r="AL908" s="34"/>
      <c r="AN908" s="101"/>
      <c r="AO908" s="34"/>
    </row>
    <row r="909" spans="1:41" ht="14.25" customHeight="1">
      <c r="A909" s="34"/>
      <c r="B909" s="34"/>
      <c r="C909" s="34"/>
      <c r="D909" s="34"/>
      <c r="E909" s="35"/>
      <c r="F909" s="34"/>
      <c r="L909" s="34"/>
      <c r="M909" s="34"/>
      <c r="N909" s="34"/>
      <c r="O909" s="34"/>
      <c r="P909" s="34"/>
      <c r="Q909" s="34"/>
      <c r="R909" s="34"/>
      <c r="S909" s="36"/>
      <c r="T909" s="34"/>
      <c r="U909" s="251"/>
      <c r="V909" s="251"/>
      <c r="W909" s="251"/>
      <c r="X909" s="36"/>
      <c r="AG909" s="34"/>
      <c r="AI909" s="34"/>
      <c r="AJ909" s="34"/>
      <c r="AK909" s="34"/>
      <c r="AL909" s="34"/>
      <c r="AN909" s="101"/>
      <c r="AO909" s="34"/>
    </row>
    <row r="910" spans="1:41" ht="14.25" customHeight="1">
      <c r="A910" s="34"/>
      <c r="B910" s="34"/>
      <c r="C910" s="34"/>
      <c r="D910" s="34"/>
      <c r="E910" s="35"/>
      <c r="F910" s="34"/>
      <c r="L910" s="34"/>
      <c r="M910" s="34"/>
      <c r="N910" s="34"/>
      <c r="O910" s="34"/>
      <c r="P910" s="34"/>
      <c r="Q910" s="34"/>
      <c r="R910" s="34"/>
      <c r="S910" s="36"/>
      <c r="T910" s="34"/>
      <c r="U910" s="251"/>
      <c r="V910" s="251"/>
      <c r="W910" s="251"/>
      <c r="X910" s="36"/>
      <c r="AG910" s="34"/>
      <c r="AI910" s="34"/>
      <c r="AJ910" s="34"/>
      <c r="AK910" s="34"/>
      <c r="AL910" s="34"/>
      <c r="AN910" s="101"/>
      <c r="AO910" s="34"/>
    </row>
    <row r="911" spans="1:41" ht="14.25" customHeight="1">
      <c r="A911" s="34"/>
      <c r="B911" s="34"/>
      <c r="C911" s="34"/>
      <c r="D911" s="34"/>
      <c r="E911" s="35"/>
      <c r="F911" s="34"/>
      <c r="L911" s="34"/>
      <c r="M911" s="34"/>
      <c r="N911" s="34"/>
      <c r="O911" s="34"/>
      <c r="P911" s="34"/>
      <c r="Q911" s="34"/>
      <c r="R911" s="34"/>
      <c r="S911" s="36"/>
      <c r="T911" s="34"/>
      <c r="U911" s="251"/>
      <c r="V911" s="251"/>
      <c r="W911" s="251"/>
      <c r="X911" s="36"/>
      <c r="AG911" s="34"/>
      <c r="AI911" s="34"/>
      <c r="AJ911" s="34"/>
      <c r="AK911" s="34"/>
      <c r="AL911" s="34"/>
      <c r="AN911" s="101"/>
      <c r="AO911" s="34"/>
    </row>
    <row r="912" spans="1:41" ht="14.25" customHeight="1">
      <c r="A912" s="34"/>
      <c r="B912" s="34"/>
      <c r="C912" s="34"/>
      <c r="D912" s="34"/>
      <c r="E912" s="35"/>
      <c r="F912" s="34"/>
      <c r="L912" s="34"/>
      <c r="M912" s="34"/>
      <c r="N912" s="34"/>
      <c r="O912" s="34"/>
      <c r="P912" s="34"/>
      <c r="Q912" s="34"/>
      <c r="R912" s="34"/>
      <c r="S912" s="36"/>
      <c r="T912" s="34"/>
      <c r="U912" s="251"/>
      <c r="V912" s="251"/>
      <c r="W912" s="251"/>
      <c r="X912" s="36"/>
      <c r="AG912" s="34"/>
      <c r="AI912" s="34"/>
      <c r="AJ912" s="34"/>
      <c r="AK912" s="34"/>
      <c r="AL912" s="34"/>
      <c r="AN912" s="101"/>
      <c r="AO912" s="34"/>
    </row>
    <row r="913" spans="1:41" ht="14.25" customHeight="1">
      <c r="A913" s="34"/>
      <c r="B913" s="34"/>
      <c r="C913" s="34"/>
      <c r="D913" s="34"/>
      <c r="E913" s="35"/>
      <c r="F913" s="34"/>
      <c r="L913" s="34"/>
      <c r="M913" s="34"/>
      <c r="N913" s="34"/>
      <c r="O913" s="34"/>
      <c r="P913" s="34"/>
      <c r="Q913" s="34"/>
      <c r="R913" s="34"/>
      <c r="S913" s="36"/>
      <c r="T913" s="34"/>
      <c r="U913" s="251"/>
      <c r="V913" s="251"/>
      <c r="W913" s="251"/>
      <c r="X913" s="36"/>
      <c r="AG913" s="34"/>
      <c r="AI913" s="34"/>
      <c r="AJ913" s="34"/>
      <c r="AK913" s="34"/>
      <c r="AL913" s="34"/>
      <c r="AN913" s="101"/>
      <c r="AO913" s="34"/>
    </row>
    <row r="914" spans="1:41" ht="14.25" customHeight="1">
      <c r="A914" s="34"/>
      <c r="B914" s="34"/>
      <c r="C914" s="34"/>
      <c r="D914" s="34"/>
      <c r="E914" s="35"/>
      <c r="F914" s="34"/>
      <c r="L914" s="34"/>
      <c r="M914" s="34"/>
      <c r="N914" s="34"/>
      <c r="O914" s="34"/>
      <c r="P914" s="34"/>
      <c r="Q914" s="34"/>
      <c r="R914" s="34"/>
      <c r="S914" s="36"/>
      <c r="T914" s="34"/>
      <c r="U914" s="251"/>
      <c r="V914" s="251"/>
      <c r="W914" s="251"/>
      <c r="X914" s="36"/>
      <c r="AG914" s="34"/>
      <c r="AI914" s="34"/>
      <c r="AJ914" s="34"/>
      <c r="AK914" s="34"/>
      <c r="AL914" s="34"/>
      <c r="AN914" s="101"/>
      <c r="AO914" s="34"/>
    </row>
    <row r="915" spans="1:41" ht="14.25" customHeight="1">
      <c r="A915" s="34"/>
      <c r="B915" s="34"/>
      <c r="C915" s="34"/>
      <c r="D915" s="34"/>
      <c r="E915" s="35"/>
      <c r="F915" s="34"/>
      <c r="L915" s="34"/>
      <c r="M915" s="34"/>
      <c r="N915" s="34"/>
      <c r="O915" s="34"/>
      <c r="P915" s="34"/>
      <c r="Q915" s="34"/>
      <c r="R915" s="34"/>
      <c r="S915" s="36"/>
      <c r="T915" s="34"/>
      <c r="U915" s="251"/>
      <c r="V915" s="251"/>
      <c r="W915" s="251"/>
      <c r="X915" s="36"/>
      <c r="AG915" s="34"/>
      <c r="AI915" s="34"/>
      <c r="AJ915" s="34"/>
      <c r="AK915" s="34"/>
      <c r="AL915" s="34"/>
      <c r="AN915" s="101"/>
      <c r="AO915" s="34"/>
    </row>
    <row r="916" spans="1:41" ht="14.25" customHeight="1">
      <c r="A916" s="34"/>
      <c r="B916" s="34"/>
      <c r="C916" s="34"/>
      <c r="D916" s="34"/>
      <c r="E916" s="35"/>
      <c r="F916" s="34"/>
      <c r="L916" s="34"/>
      <c r="M916" s="34"/>
      <c r="N916" s="34"/>
      <c r="O916" s="34"/>
      <c r="P916" s="34"/>
      <c r="Q916" s="34"/>
      <c r="R916" s="34"/>
      <c r="S916" s="36"/>
      <c r="T916" s="34"/>
      <c r="U916" s="251"/>
      <c r="V916" s="251"/>
      <c r="W916" s="251"/>
      <c r="X916" s="36"/>
      <c r="AG916" s="34"/>
      <c r="AI916" s="34"/>
      <c r="AJ916" s="34"/>
      <c r="AK916" s="34"/>
      <c r="AL916" s="34"/>
      <c r="AN916" s="101"/>
      <c r="AO916" s="34"/>
    </row>
    <row r="917" spans="1:41" ht="14.25" customHeight="1">
      <c r="A917" s="34"/>
      <c r="B917" s="34"/>
      <c r="C917" s="34"/>
      <c r="D917" s="34"/>
      <c r="E917" s="35"/>
      <c r="F917" s="34"/>
      <c r="L917" s="34"/>
      <c r="M917" s="34"/>
      <c r="N917" s="34"/>
      <c r="O917" s="34"/>
      <c r="P917" s="34"/>
      <c r="Q917" s="34"/>
      <c r="R917" s="34"/>
      <c r="S917" s="36"/>
      <c r="T917" s="34"/>
      <c r="U917" s="251"/>
      <c r="V917" s="251"/>
      <c r="W917" s="251"/>
      <c r="X917" s="36"/>
      <c r="AG917" s="34"/>
      <c r="AI917" s="34"/>
      <c r="AJ917" s="34"/>
      <c r="AK917" s="34"/>
      <c r="AL917" s="34"/>
      <c r="AN917" s="101"/>
      <c r="AO917" s="34"/>
    </row>
    <row r="918" spans="1:41" ht="14.25" customHeight="1">
      <c r="A918" s="34"/>
      <c r="B918" s="34"/>
      <c r="C918" s="34"/>
      <c r="D918" s="34"/>
      <c r="E918" s="35"/>
      <c r="F918" s="34"/>
      <c r="L918" s="34"/>
      <c r="M918" s="34"/>
      <c r="N918" s="34"/>
      <c r="O918" s="34"/>
      <c r="P918" s="34"/>
      <c r="Q918" s="34"/>
      <c r="R918" s="34"/>
      <c r="S918" s="36"/>
      <c r="T918" s="34"/>
      <c r="U918" s="251"/>
      <c r="V918" s="251"/>
      <c r="W918" s="251"/>
      <c r="X918" s="36"/>
      <c r="AG918" s="34"/>
      <c r="AI918" s="34"/>
      <c r="AJ918" s="34"/>
      <c r="AK918" s="34"/>
      <c r="AL918" s="34"/>
      <c r="AN918" s="101"/>
      <c r="AO918" s="34"/>
    </row>
    <row r="919" spans="1:41" ht="14.25" customHeight="1">
      <c r="A919" s="34"/>
      <c r="B919" s="34"/>
      <c r="C919" s="34"/>
      <c r="D919" s="34"/>
      <c r="E919" s="35"/>
      <c r="F919" s="34"/>
      <c r="L919" s="34"/>
      <c r="M919" s="34"/>
      <c r="N919" s="34"/>
      <c r="O919" s="34"/>
      <c r="P919" s="34"/>
      <c r="Q919" s="34"/>
      <c r="R919" s="34"/>
      <c r="S919" s="36"/>
      <c r="T919" s="34"/>
      <c r="U919" s="251"/>
      <c r="V919" s="251"/>
      <c r="W919" s="251"/>
      <c r="X919" s="36"/>
      <c r="AG919" s="34"/>
      <c r="AI919" s="34"/>
      <c r="AJ919" s="34"/>
      <c r="AK919" s="34"/>
      <c r="AL919" s="34"/>
      <c r="AN919" s="101"/>
      <c r="AO919" s="34"/>
    </row>
    <row r="920" spans="1:41" ht="14.25" customHeight="1">
      <c r="A920" s="34"/>
      <c r="B920" s="34"/>
      <c r="C920" s="34"/>
      <c r="D920" s="34"/>
      <c r="E920" s="35"/>
      <c r="F920" s="34"/>
      <c r="L920" s="34"/>
      <c r="M920" s="34"/>
      <c r="N920" s="34"/>
      <c r="O920" s="34"/>
      <c r="P920" s="34"/>
      <c r="Q920" s="34"/>
      <c r="R920" s="34"/>
      <c r="S920" s="36"/>
      <c r="T920" s="34"/>
      <c r="U920" s="251"/>
      <c r="V920" s="251"/>
      <c r="W920" s="251"/>
      <c r="X920" s="36"/>
      <c r="AG920" s="34"/>
      <c r="AI920" s="34"/>
      <c r="AJ920" s="34"/>
      <c r="AK920" s="34"/>
      <c r="AL920" s="34"/>
      <c r="AN920" s="101"/>
      <c r="AO920" s="34"/>
    </row>
    <row r="921" spans="1:41" ht="14.25" customHeight="1">
      <c r="A921" s="34"/>
      <c r="B921" s="34"/>
      <c r="C921" s="34"/>
      <c r="D921" s="34"/>
      <c r="E921" s="35"/>
      <c r="F921" s="34"/>
      <c r="L921" s="34"/>
      <c r="M921" s="34"/>
      <c r="N921" s="34"/>
      <c r="O921" s="34"/>
      <c r="P921" s="34"/>
      <c r="Q921" s="34"/>
      <c r="R921" s="34"/>
      <c r="S921" s="36"/>
      <c r="T921" s="34"/>
      <c r="U921" s="251"/>
      <c r="V921" s="251"/>
      <c r="W921" s="251"/>
      <c r="X921" s="36"/>
      <c r="AG921" s="34"/>
      <c r="AI921" s="34"/>
      <c r="AJ921" s="34"/>
      <c r="AK921" s="34"/>
      <c r="AL921" s="34"/>
      <c r="AN921" s="101"/>
      <c r="AO921" s="34"/>
    </row>
    <row r="922" spans="1:41" ht="14.25" customHeight="1">
      <c r="A922" s="34"/>
      <c r="B922" s="34"/>
      <c r="C922" s="34"/>
      <c r="D922" s="34"/>
      <c r="E922" s="35"/>
      <c r="F922" s="34"/>
      <c r="L922" s="34"/>
      <c r="M922" s="34"/>
      <c r="N922" s="34"/>
      <c r="O922" s="34"/>
      <c r="P922" s="34"/>
      <c r="Q922" s="34"/>
      <c r="R922" s="34"/>
      <c r="S922" s="36"/>
      <c r="T922" s="34"/>
      <c r="U922" s="251"/>
      <c r="V922" s="251"/>
      <c r="W922" s="251"/>
      <c r="X922" s="36"/>
      <c r="AG922" s="34"/>
      <c r="AI922" s="34"/>
      <c r="AJ922" s="34"/>
      <c r="AK922" s="34"/>
      <c r="AL922" s="34"/>
      <c r="AN922" s="101"/>
      <c r="AO922" s="34"/>
    </row>
    <row r="923" spans="1:41" ht="14.25" customHeight="1">
      <c r="A923" s="34"/>
      <c r="B923" s="34"/>
      <c r="C923" s="34"/>
      <c r="D923" s="34"/>
      <c r="E923" s="35"/>
      <c r="F923" s="34"/>
      <c r="L923" s="34"/>
      <c r="M923" s="34"/>
      <c r="N923" s="34"/>
      <c r="O923" s="34"/>
      <c r="P923" s="34"/>
      <c r="Q923" s="34"/>
      <c r="R923" s="34"/>
      <c r="S923" s="36"/>
      <c r="T923" s="34"/>
      <c r="U923" s="251"/>
      <c r="V923" s="251"/>
      <c r="W923" s="251"/>
      <c r="X923" s="36"/>
      <c r="AG923" s="34"/>
      <c r="AI923" s="34"/>
      <c r="AJ923" s="34"/>
      <c r="AK923" s="34"/>
      <c r="AL923" s="34"/>
      <c r="AN923" s="101"/>
      <c r="AO923" s="34"/>
    </row>
    <row r="924" spans="1:41" ht="14.25" customHeight="1">
      <c r="A924" s="34"/>
      <c r="B924" s="34"/>
      <c r="C924" s="34"/>
      <c r="D924" s="34"/>
      <c r="E924" s="35"/>
      <c r="F924" s="34"/>
      <c r="L924" s="34"/>
      <c r="M924" s="34"/>
      <c r="N924" s="34"/>
      <c r="O924" s="34"/>
      <c r="P924" s="34"/>
      <c r="Q924" s="34"/>
      <c r="R924" s="34"/>
      <c r="S924" s="36"/>
      <c r="T924" s="34"/>
      <c r="U924" s="251"/>
      <c r="V924" s="251"/>
      <c r="W924" s="251"/>
      <c r="X924" s="36"/>
      <c r="AG924" s="34"/>
      <c r="AI924" s="34"/>
      <c r="AJ924" s="34"/>
      <c r="AK924" s="34"/>
      <c r="AL924" s="34"/>
      <c r="AN924" s="101"/>
      <c r="AO924" s="34"/>
    </row>
    <row r="925" spans="1:41" ht="14.25" customHeight="1">
      <c r="A925" s="34"/>
      <c r="B925" s="34"/>
      <c r="C925" s="34"/>
      <c r="D925" s="34"/>
      <c r="E925" s="35"/>
      <c r="F925" s="34"/>
      <c r="L925" s="34"/>
      <c r="M925" s="34"/>
      <c r="N925" s="34"/>
      <c r="O925" s="34"/>
      <c r="P925" s="34"/>
      <c r="Q925" s="34"/>
      <c r="R925" s="34"/>
      <c r="S925" s="36"/>
      <c r="T925" s="34"/>
      <c r="U925" s="251"/>
      <c r="V925" s="251"/>
      <c r="W925" s="251"/>
      <c r="X925" s="36"/>
      <c r="AG925" s="34"/>
      <c r="AI925" s="34"/>
      <c r="AJ925" s="34"/>
      <c r="AK925" s="34"/>
      <c r="AL925" s="34"/>
      <c r="AN925" s="101"/>
      <c r="AO925" s="34"/>
    </row>
    <row r="926" spans="1:41" ht="14.25" customHeight="1">
      <c r="A926" s="34"/>
      <c r="B926" s="34"/>
      <c r="C926" s="34"/>
      <c r="D926" s="34"/>
      <c r="E926" s="35"/>
      <c r="F926" s="34"/>
      <c r="L926" s="34"/>
      <c r="M926" s="34"/>
      <c r="N926" s="34"/>
      <c r="O926" s="34"/>
      <c r="P926" s="34"/>
      <c r="Q926" s="34"/>
      <c r="R926" s="34"/>
      <c r="S926" s="36"/>
      <c r="T926" s="34"/>
      <c r="U926" s="251"/>
      <c r="V926" s="251"/>
      <c r="W926" s="251"/>
      <c r="X926" s="36"/>
      <c r="AG926" s="34"/>
      <c r="AI926" s="34"/>
      <c r="AJ926" s="34"/>
      <c r="AK926" s="34"/>
      <c r="AL926" s="34"/>
      <c r="AN926" s="101"/>
      <c r="AO926" s="34"/>
    </row>
    <row r="927" spans="1:41" ht="14.25" customHeight="1">
      <c r="A927" s="34"/>
      <c r="B927" s="34"/>
      <c r="C927" s="34"/>
      <c r="D927" s="34"/>
      <c r="E927" s="35"/>
      <c r="F927" s="34"/>
      <c r="L927" s="34"/>
      <c r="M927" s="34"/>
      <c r="N927" s="34"/>
      <c r="O927" s="34"/>
      <c r="P927" s="34"/>
      <c r="Q927" s="34"/>
      <c r="R927" s="34"/>
      <c r="S927" s="36"/>
      <c r="T927" s="34"/>
      <c r="U927" s="251"/>
      <c r="V927" s="251"/>
      <c r="W927" s="251"/>
      <c r="X927" s="36"/>
      <c r="AG927" s="34"/>
      <c r="AI927" s="34"/>
      <c r="AJ927" s="34"/>
      <c r="AK927" s="34"/>
      <c r="AL927" s="34"/>
      <c r="AN927" s="101"/>
      <c r="AO927" s="34"/>
    </row>
    <row r="928" spans="1:41" ht="14.25" customHeight="1">
      <c r="A928" s="34"/>
      <c r="B928" s="34"/>
      <c r="C928" s="34"/>
      <c r="D928" s="34"/>
      <c r="E928" s="35"/>
      <c r="F928" s="34"/>
      <c r="L928" s="34"/>
      <c r="M928" s="34"/>
      <c r="N928" s="34"/>
      <c r="O928" s="34"/>
      <c r="P928" s="34"/>
      <c r="Q928" s="34"/>
      <c r="R928" s="34"/>
      <c r="S928" s="36"/>
      <c r="T928" s="34"/>
      <c r="U928" s="251"/>
      <c r="V928" s="251"/>
      <c r="W928" s="251"/>
      <c r="X928" s="36"/>
      <c r="AG928" s="34"/>
      <c r="AI928" s="34"/>
      <c r="AJ928" s="34"/>
      <c r="AK928" s="34"/>
      <c r="AL928" s="34"/>
      <c r="AN928" s="101"/>
      <c r="AO928" s="34"/>
    </row>
    <row r="929" spans="1:41" ht="14.25" customHeight="1">
      <c r="A929" s="34"/>
      <c r="B929" s="34"/>
      <c r="C929" s="34"/>
      <c r="D929" s="34"/>
      <c r="E929" s="35"/>
      <c r="F929" s="34"/>
      <c r="L929" s="34"/>
      <c r="M929" s="34"/>
      <c r="N929" s="34"/>
      <c r="O929" s="34"/>
      <c r="P929" s="34"/>
      <c r="Q929" s="34"/>
      <c r="R929" s="34"/>
      <c r="S929" s="36"/>
      <c r="T929" s="34"/>
      <c r="U929" s="251"/>
      <c r="V929" s="251"/>
      <c r="W929" s="251"/>
      <c r="X929" s="36"/>
      <c r="AG929" s="34"/>
      <c r="AI929" s="34"/>
      <c r="AJ929" s="34"/>
      <c r="AK929" s="34"/>
      <c r="AL929" s="34"/>
      <c r="AN929" s="101"/>
      <c r="AO929" s="34"/>
    </row>
    <row r="930" spans="1:41" ht="14.25" customHeight="1">
      <c r="A930" s="34"/>
      <c r="B930" s="34"/>
      <c r="C930" s="34"/>
      <c r="D930" s="34"/>
      <c r="E930" s="35"/>
      <c r="F930" s="34"/>
      <c r="L930" s="34"/>
      <c r="M930" s="34"/>
      <c r="N930" s="34"/>
      <c r="O930" s="34"/>
      <c r="P930" s="34"/>
      <c r="Q930" s="34"/>
      <c r="R930" s="34"/>
      <c r="S930" s="36"/>
      <c r="T930" s="34"/>
      <c r="U930" s="251"/>
      <c r="V930" s="251"/>
      <c r="W930" s="251"/>
      <c r="X930" s="36"/>
      <c r="AG930" s="34"/>
      <c r="AI930" s="34"/>
      <c r="AJ930" s="34"/>
      <c r="AK930" s="34"/>
      <c r="AL930" s="34"/>
      <c r="AN930" s="101"/>
      <c r="AO930" s="34"/>
    </row>
    <row r="931" spans="1:41" ht="14.25" customHeight="1">
      <c r="A931" s="34"/>
      <c r="B931" s="34"/>
      <c r="C931" s="34"/>
      <c r="D931" s="34"/>
      <c r="E931" s="35"/>
      <c r="F931" s="34"/>
      <c r="L931" s="34"/>
      <c r="M931" s="34"/>
      <c r="N931" s="34"/>
      <c r="O931" s="34"/>
      <c r="P931" s="34"/>
      <c r="Q931" s="34"/>
      <c r="R931" s="34"/>
      <c r="S931" s="36"/>
      <c r="T931" s="34"/>
      <c r="U931" s="251"/>
      <c r="V931" s="251"/>
      <c r="W931" s="251"/>
      <c r="X931" s="36"/>
      <c r="AG931" s="34"/>
      <c r="AI931" s="34"/>
      <c r="AJ931" s="34"/>
      <c r="AK931" s="34"/>
      <c r="AL931" s="34"/>
      <c r="AN931" s="101"/>
      <c r="AO931" s="34"/>
    </row>
    <row r="932" spans="1:41" ht="14.25" customHeight="1">
      <c r="A932" s="34"/>
      <c r="B932" s="34"/>
      <c r="C932" s="34"/>
      <c r="D932" s="34"/>
      <c r="E932" s="35"/>
      <c r="F932" s="34"/>
      <c r="L932" s="34"/>
      <c r="M932" s="34"/>
      <c r="N932" s="34"/>
      <c r="O932" s="34"/>
      <c r="P932" s="34"/>
      <c r="Q932" s="34"/>
      <c r="R932" s="34"/>
      <c r="S932" s="36"/>
      <c r="T932" s="34"/>
      <c r="U932" s="251"/>
      <c r="V932" s="251"/>
      <c r="W932" s="251"/>
      <c r="X932" s="36"/>
      <c r="AG932" s="34"/>
      <c r="AI932" s="34"/>
      <c r="AJ932" s="34"/>
      <c r="AK932" s="34"/>
      <c r="AL932" s="34"/>
      <c r="AN932" s="101"/>
      <c r="AO932" s="34"/>
    </row>
    <row r="933" spans="1:41" ht="14.25" customHeight="1">
      <c r="A933" s="34"/>
      <c r="B933" s="34"/>
      <c r="C933" s="34"/>
      <c r="D933" s="34"/>
      <c r="E933" s="35"/>
      <c r="F933" s="34"/>
      <c r="L933" s="34"/>
      <c r="M933" s="34"/>
      <c r="N933" s="34"/>
      <c r="O933" s="34"/>
      <c r="P933" s="34"/>
      <c r="Q933" s="34"/>
      <c r="R933" s="34"/>
      <c r="S933" s="36"/>
      <c r="T933" s="34"/>
      <c r="U933" s="251"/>
      <c r="V933" s="251"/>
      <c r="W933" s="251"/>
      <c r="X933" s="36"/>
      <c r="AG933" s="34"/>
      <c r="AI933" s="34"/>
      <c r="AJ933" s="34"/>
      <c r="AK933" s="34"/>
      <c r="AL933" s="34"/>
      <c r="AN933" s="101"/>
      <c r="AO933" s="34"/>
    </row>
    <row r="934" spans="1:41" ht="14.25" customHeight="1">
      <c r="A934" s="34"/>
      <c r="B934" s="34"/>
      <c r="C934" s="34"/>
      <c r="D934" s="34"/>
      <c r="E934" s="35"/>
      <c r="F934" s="34"/>
      <c r="L934" s="34"/>
      <c r="M934" s="34"/>
      <c r="N934" s="34"/>
      <c r="O934" s="34"/>
      <c r="P934" s="34"/>
      <c r="Q934" s="34"/>
      <c r="R934" s="34"/>
      <c r="S934" s="36"/>
      <c r="T934" s="34"/>
      <c r="U934" s="251"/>
      <c r="V934" s="251"/>
      <c r="W934" s="251"/>
      <c r="X934" s="36"/>
      <c r="AG934" s="34"/>
      <c r="AI934" s="34"/>
      <c r="AJ934" s="34"/>
      <c r="AK934" s="34"/>
      <c r="AL934" s="34"/>
      <c r="AN934" s="101"/>
      <c r="AO934" s="34"/>
    </row>
    <row r="935" spans="1:41" ht="14.25" customHeight="1">
      <c r="A935" s="34"/>
      <c r="B935" s="34"/>
      <c r="C935" s="34"/>
      <c r="D935" s="34"/>
      <c r="E935" s="35"/>
      <c r="F935" s="34"/>
      <c r="L935" s="34"/>
      <c r="M935" s="34"/>
      <c r="N935" s="34"/>
      <c r="O935" s="34"/>
      <c r="P935" s="34"/>
      <c r="Q935" s="34"/>
      <c r="R935" s="34"/>
      <c r="S935" s="36"/>
      <c r="T935" s="34"/>
      <c r="U935" s="251"/>
      <c r="V935" s="251"/>
      <c r="W935" s="251"/>
      <c r="X935" s="36"/>
      <c r="AG935" s="34"/>
      <c r="AI935" s="34"/>
      <c r="AJ935" s="34"/>
      <c r="AK935" s="34"/>
      <c r="AL935" s="34"/>
      <c r="AN935" s="101"/>
      <c r="AO935" s="34"/>
    </row>
    <row r="936" spans="1:41" ht="14.25" customHeight="1">
      <c r="A936" s="34"/>
      <c r="B936" s="34"/>
      <c r="C936" s="34"/>
      <c r="D936" s="34"/>
      <c r="E936" s="35"/>
      <c r="F936" s="34"/>
      <c r="L936" s="34"/>
      <c r="M936" s="34"/>
      <c r="N936" s="34"/>
      <c r="O936" s="34"/>
      <c r="P936" s="34"/>
      <c r="Q936" s="34"/>
      <c r="R936" s="34"/>
      <c r="S936" s="36"/>
      <c r="T936" s="34"/>
      <c r="U936" s="251"/>
      <c r="V936" s="251"/>
      <c r="W936" s="251"/>
      <c r="X936" s="36"/>
      <c r="AG936" s="34"/>
      <c r="AI936" s="34"/>
      <c r="AJ936" s="34"/>
      <c r="AK936" s="34"/>
      <c r="AL936" s="34"/>
      <c r="AN936" s="101"/>
      <c r="AO936" s="34"/>
    </row>
    <row r="937" spans="1:41" ht="14.25" customHeight="1">
      <c r="A937" s="34"/>
      <c r="B937" s="34"/>
      <c r="C937" s="34"/>
      <c r="D937" s="34"/>
      <c r="E937" s="35"/>
      <c r="F937" s="34"/>
      <c r="L937" s="34"/>
      <c r="M937" s="34"/>
      <c r="N937" s="34"/>
      <c r="O937" s="34"/>
      <c r="P937" s="34"/>
      <c r="Q937" s="34"/>
      <c r="R937" s="34"/>
      <c r="S937" s="36"/>
      <c r="T937" s="34"/>
      <c r="U937" s="251"/>
      <c r="V937" s="251"/>
      <c r="W937" s="251"/>
      <c r="X937" s="36"/>
      <c r="AG937" s="34"/>
      <c r="AI937" s="34"/>
      <c r="AJ937" s="34"/>
      <c r="AK937" s="34"/>
      <c r="AL937" s="34"/>
      <c r="AN937" s="101"/>
      <c r="AO937" s="34"/>
    </row>
    <row r="938" spans="1:41" ht="14.25" customHeight="1">
      <c r="A938" s="34"/>
      <c r="B938" s="34"/>
      <c r="C938" s="34"/>
      <c r="D938" s="34"/>
      <c r="E938" s="35"/>
      <c r="F938" s="34"/>
      <c r="L938" s="34"/>
      <c r="M938" s="34"/>
      <c r="N938" s="34"/>
      <c r="O938" s="34"/>
      <c r="P938" s="34"/>
      <c r="Q938" s="34"/>
      <c r="R938" s="34"/>
      <c r="S938" s="36"/>
      <c r="T938" s="34"/>
      <c r="U938" s="251"/>
      <c r="V938" s="251"/>
      <c r="W938" s="251"/>
      <c r="X938" s="36"/>
      <c r="AG938" s="34"/>
      <c r="AI938" s="34"/>
      <c r="AJ938" s="34"/>
      <c r="AK938" s="34"/>
      <c r="AL938" s="34"/>
      <c r="AN938" s="101"/>
      <c r="AO938" s="34"/>
    </row>
    <row r="939" spans="1:41" ht="14.25" customHeight="1">
      <c r="A939" s="34"/>
      <c r="B939" s="34"/>
      <c r="C939" s="34"/>
      <c r="D939" s="34"/>
      <c r="E939" s="35"/>
      <c r="F939" s="34"/>
      <c r="L939" s="34"/>
      <c r="M939" s="34"/>
      <c r="N939" s="34"/>
      <c r="O939" s="34"/>
      <c r="P939" s="34"/>
      <c r="Q939" s="34"/>
      <c r="R939" s="34"/>
      <c r="S939" s="36"/>
      <c r="T939" s="34"/>
      <c r="U939" s="251"/>
      <c r="V939" s="251"/>
      <c r="W939" s="251"/>
      <c r="X939" s="36"/>
      <c r="AG939" s="34"/>
      <c r="AI939" s="34"/>
      <c r="AJ939" s="34"/>
      <c r="AK939" s="34"/>
      <c r="AL939" s="34"/>
      <c r="AN939" s="101"/>
      <c r="AO939" s="34"/>
    </row>
    <row r="940" spans="1:41" ht="14.25" customHeight="1">
      <c r="A940" s="34"/>
      <c r="B940" s="34"/>
      <c r="C940" s="34"/>
      <c r="D940" s="34"/>
      <c r="E940" s="35"/>
      <c r="F940" s="34"/>
      <c r="L940" s="34"/>
      <c r="M940" s="34"/>
      <c r="N940" s="34"/>
      <c r="O940" s="34"/>
      <c r="P940" s="34"/>
      <c r="Q940" s="34"/>
      <c r="R940" s="34"/>
      <c r="S940" s="36"/>
      <c r="T940" s="34"/>
      <c r="U940" s="251"/>
      <c r="V940" s="251"/>
      <c r="W940" s="251"/>
      <c r="X940" s="36"/>
      <c r="AG940" s="34"/>
      <c r="AI940" s="34"/>
      <c r="AJ940" s="34"/>
      <c r="AK940" s="34"/>
      <c r="AL940" s="34"/>
      <c r="AN940" s="101"/>
      <c r="AO940" s="34"/>
    </row>
    <row r="941" spans="1:41" ht="14.25" customHeight="1">
      <c r="A941" s="34"/>
      <c r="B941" s="34"/>
      <c r="C941" s="34"/>
      <c r="D941" s="34"/>
      <c r="E941" s="35"/>
      <c r="F941" s="34"/>
      <c r="L941" s="34"/>
      <c r="M941" s="34"/>
      <c r="N941" s="34"/>
      <c r="O941" s="34"/>
      <c r="P941" s="34"/>
      <c r="Q941" s="34"/>
      <c r="R941" s="34"/>
      <c r="S941" s="36"/>
      <c r="T941" s="34"/>
      <c r="U941" s="251"/>
      <c r="V941" s="251"/>
      <c r="W941" s="251"/>
      <c r="X941" s="36"/>
      <c r="AG941" s="34"/>
      <c r="AI941" s="34"/>
      <c r="AJ941" s="34"/>
      <c r="AK941" s="34"/>
      <c r="AL941" s="34"/>
      <c r="AN941" s="101"/>
      <c r="AO941" s="34"/>
    </row>
    <row r="942" spans="1:41" ht="14.25" customHeight="1">
      <c r="A942" s="34"/>
      <c r="B942" s="34"/>
      <c r="C942" s="34"/>
      <c r="D942" s="34"/>
      <c r="E942" s="35"/>
      <c r="F942" s="34"/>
      <c r="L942" s="34"/>
      <c r="M942" s="34"/>
      <c r="N942" s="34"/>
      <c r="O942" s="34"/>
      <c r="P942" s="34"/>
      <c r="Q942" s="34"/>
      <c r="R942" s="34"/>
      <c r="S942" s="36"/>
      <c r="T942" s="34"/>
      <c r="U942" s="251"/>
      <c r="V942" s="251"/>
      <c r="W942" s="251"/>
      <c r="X942" s="36"/>
      <c r="AG942" s="34"/>
      <c r="AI942" s="34"/>
      <c r="AJ942" s="34"/>
      <c r="AK942" s="34"/>
      <c r="AL942" s="34"/>
      <c r="AN942" s="101"/>
      <c r="AO942" s="34"/>
    </row>
    <row r="943" spans="1:41" ht="14.25" customHeight="1">
      <c r="A943" s="34"/>
      <c r="B943" s="34"/>
      <c r="C943" s="34"/>
      <c r="D943" s="34"/>
      <c r="E943" s="35"/>
      <c r="F943" s="34"/>
      <c r="L943" s="34"/>
      <c r="M943" s="34"/>
      <c r="N943" s="34"/>
      <c r="O943" s="34"/>
      <c r="P943" s="34"/>
      <c r="Q943" s="34"/>
      <c r="R943" s="34"/>
      <c r="S943" s="36"/>
      <c r="T943" s="34"/>
      <c r="U943" s="251"/>
      <c r="V943" s="251"/>
      <c r="W943" s="251"/>
      <c r="X943" s="36"/>
      <c r="AG943" s="34"/>
      <c r="AI943" s="34"/>
      <c r="AJ943" s="34"/>
      <c r="AK943" s="34"/>
      <c r="AL943" s="34"/>
      <c r="AN943" s="101"/>
      <c r="AO943" s="34"/>
    </row>
    <row r="944" spans="1:41" ht="14.25" customHeight="1">
      <c r="A944" s="34"/>
      <c r="B944" s="34"/>
      <c r="C944" s="34"/>
      <c r="D944" s="34"/>
      <c r="E944" s="35"/>
      <c r="F944" s="34"/>
      <c r="L944" s="34"/>
      <c r="M944" s="34"/>
      <c r="N944" s="34"/>
      <c r="O944" s="34"/>
      <c r="P944" s="34"/>
      <c r="Q944" s="34"/>
      <c r="R944" s="34"/>
      <c r="S944" s="36"/>
      <c r="T944" s="34"/>
      <c r="U944" s="251"/>
      <c r="V944" s="251"/>
      <c r="W944" s="251"/>
      <c r="X944" s="36"/>
      <c r="AG944" s="34"/>
      <c r="AI944" s="34"/>
      <c r="AJ944" s="34"/>
      <c r="AK944" s="34"/>
      <c r="AL944" s="34"/>
      <c r="AN944" s="101"/>
      <c r="AO944" s="34"/>
    </row>
    <row r="945" spans="1:41" ht="14.25" customHeight="1">
      <c r="A945" s="34"/>
      <c r="B945" s="34"/>
      <c r="C945" s="34"/>
      <c r="D945" s="34"/>
      <c r="E945" s="35"/>
      <c r="F945" s="34"/>
      <c r="L945" s="34"/>
      <c r="M945" s="34"/>
      <c r="N945" s="34"/>
      <c r="O945" s="34"/>
      <c r="P945" s="34"/>
      <c r="Q945" s="34"/>
      <c r="R945" s="34"/>
      <c r="S945" s="36"/>
      <c r="T945" s="34"/>
      <c r="U945" s="251"/>
      <c r="V945" s="251"/>
      <c r="W945" s="251"/>
      <c r="X945" s="36"/>
      <c r="AG945" s="34"/>
      <c r="AI945" s="34"/>
      <c r="AJ945" s="34"/>
      <c r="AK945" s="34"/>
      <c r="AL945" s="34"/>
      <c r="AN945" s="101"/>
      <c r="AO945" s="34"/>
    </row>
    <row r="946" spans="1:41" ht="14.25" customHeight="1">
      <c r="A946" s="34"/>
      <c r="B946" s="34"/>
      <c r="C946" s="34"/>
      <c r="D946" s="34"/>
      <c r="E946" s="35"/>
      <c r="F946" s="34"/>
      <c r="L946" s="34"/>
      <c r="M946" s="34"/>
      <c r="N946" s="34"/>
      <c r="O946" s="34"/>
      <c r="P946" s="34"/>
      <c r="Q946" s="34"/>
      <c r="R946" s="34"/>
      <c r="S946" s="36"/>
      <c r="T946" s="34"/>
      <c r="U946" s="251"/>
      <c r="V946" s="251"/>
      <c r="W946" s="251"/>
      <c r="X946" s="36"/>
      <c r="AG946" s="34"/>
      <c r="AI946" s="34"/>
      <c r="AJ946" s="34"/>
      <c r="AK946" s="34"/>
      <c r="AL946" s="34"/>
      <c r="AN946" s="101"/>
      <c r="AO946" s="34"/>
    </row>
    <row r="947" spans="1:41" ht="14.25" customHeight="1">
      <c r="A947" s="34"/>
      <c r="B947" s="34"/>
      <c r="C947" s="34"/>
      <c r="D947" s="34"/>
      <c r="E947" s="35"/>
      <c r="F947" s="34"/>
      <c r="L947" s="34"/>
      <c r="M947" s="34"/>
      <c r="N947" s="34"/>
      <c r="O947" s="34"/>
      <c r="P947" s="34"/>
      <c r="Q947" s="34"/>
      <c r="R947" s="34"/>
      <c r="S947" s="36"/>
      <c r="T947" s="34"/>
      <c r="U947" s="251"/>
      <c r="V947" s="251"/>
      <c r="W947" s="251"/>
      <c r="X947" s="36"/>
      <c r="AG947" s="34"/>
      <c r="AI947" s="34"/>
      <c r="AJ947" s="34"/>
      <c r="AK947" s="34"/>
      <c r="AL947" s="34"/>
      <c r="AN947" s="101"/>
      <c r="AO947" s="34"/>
    </row>
    <row r="948" spans="1:41" ht="14.25" customHeight="1">
      <c r="A948" s="34"/>
      <c r="B948" s="34"/>
      <c r="C948" s="34"/>
      <c r="D948" s="34"/>
      <c r="E948" s="35"/>
      <c r="F948" s="34"/>
      <c r="L948" s="34"/>
      <c r="M948" s="34"/>
      <c r="N948" s="34"/>
      <c r="O948" s="34"/>
      <c r="P948" s="34"/>
      <c r="Q948" s="34"/>
      <c r="R948" s="34"/>
      <c r="S948" s="36"/>
      <c r="T948" s="34"/>
      <c r="U948" s="251"/>
      <c r="V948" s="251"/>
      <c r="W948" s="251"/>
      <c r="X948" s="36"/>
      <c r="AG948" s="34"/>
      <c r="AI948" s="34"/>
      <c r="AJ948" s="34"/>
      <c r="AK948" s="34"/>
      <c r="AL948" s="34"/>
      <c r="AN948" s="101"/>
      <c r="AO948" s="34"/>
    </row>
    <row r="949" spans="1:41" ht="14.25" customHeight="1">
      <c r="A949" s="34"/>
      <c r="B949" s="34"/>
      <c r="C949" s="34"/>
      <c r="D949" s="34"/>
      <c r="E949" s="35"/>
      <c r="F949" s="34"/>
      <c r="L949" s="34"/>
      <c r="M949" s="34"/>
      <c r="N949" s="34"/>
      <c r="O949" s="34"/>
      <c r="P949" s="34"/>
      <c r="Q949" s="34"/>
      <c r="R949" s="34"/>
      <c r="S949" s="36"/>
      <c r="T949" s="34"/>
      <c r="U949" s="251"/>
      <c r="V949" s="251"/>
      <c r="W949" s="251"/>
      <c r="X949" s="36"/>
      <c r="AG949" s="34"/>
      <c r="AI949" s="34"/>
      <c r="AJ949" s="34"/>
      <c r="AK949" s="34"/>
      <c r="AL949" s="34"/>
      <c r="AN949" s="101"/>
      <c r="AO949" s="34"/>
    </row>
    <row r="950" spans="1:41" ht="14.25" customHeight="1">
      <c r="A950" s="34"/>
      <c r="B950" s="34"/>
      <c r="C950" s="34"/>
      <c r="D950" s="34"/>
      <c r="E950" s="35"/>
      <c r="F950" s="34"/>
      <c r="L950" s="34"/>
      <c r="M950" s="34"/>
      <c r="N950" s="34"/>
      <c r="O950" s="34"/>
      <c r="P950" s="34"/>
      <c r="Q950" s="34"/>
      <c r="R950" s="34"/>
      <c r="S950" s="36"/>
      <c r="T950" s="34"/>
      <c r="U950" s="251"/>
      <c r="V950" s="251"/>
      <c r="W950" s="251"/>
      <c r="X950" s="36"/>
      <c r="AG950" s="34"/>
      <c r="AI950" s="34"/>
      <c r="AJ950" s="34"/>
      <c r="AK950" s="34"/>
      <c r="AL950" s="34"/>
      <c r="AN950" s="101"/>
      <c r="AO950" s="34"/>
    </row>
    <row r="951" spans="1:41" ht="14.25" customHeight="1">
      <c r="A951" s="34"/>
      <c r="B951" s="34"/>
      <c r="C951" s="34"/>
      <c r="D951" s="34"/>
      <c r="E951" s="35"/>
      <c r="F951" s="34"/>
      <c r="L951" s="34"/>
      <c r="M951" s="34"/>
      <c r="N951" s="34"/>
      <c r="O951" s="34"/>
      <c r="P951" s="34"/>
      <c r="Q951" s="34"/>
      <c r="R951" s="34"/>
      <c r="S951" s="36"/>
      <c r="T951" s="34"/>
      <c r="U951" s="251"/>
      <c r="V951" s="251"/>
      <c r="W951" s="251"/>
      <c r="X951" s="36"/>
      <c r="AG951" s="34"/>
      <c r="AI951" s="34"/>
      <c r="AJ951" s="34"/>
      <c r="AK951" s="34"/>
      <c r="AL951" s="34"/>
      <c r="AN951" s="101"/>
      <c r="AO951" s="34"/>
    </row>
    <row r="952" spans="1:41" ht="14.25" customHeight="1">
      <c r="A952" s="34"/>
      <c r="B952" s="34"/>
      <c r="C952" s="34"/>
      <c r="D952" s="34"/>
      <c r="E952" s="35"/>
      <c r="F952" s="34"/>
      <c r="L952" s="34"/>
      <c r="M952" s="34"/>
      <c r="N952" s="34"/>
      <c r="O952" s="34"/>
      <c r="P952" s="34"/>
      <c r="Q952" s="34"/>
      <c r="R952" s="34"/>
      <c r="S952" s="36"/>
      <c r="T952" s="34"/>
      <c r="U952" s="251"/>
      <c r="V952" s="251"/>
      <c r="W952" s="251"/>
      <c r="X952" s="36"/>
      <c r="AG952" s="34"/>
      <c r="AI952" s="34"/>
      <c r="AJ952" s="34"/>
      <c r="AK952" s="34"/>
      <c r="AL952" s="34"/>
      <c r="AN952" s="101"/>
      <c r="AO952" s="34"/>
    </row>
    <row r="953" spans="1:41" ht="14.25" customHeight="1">
      <c r="A953" s="34"/>
      <c r="B953" s="34"/>
      <c r="C953" s="34"/>
      <c r="D953" s="34"/>
      <c r="E953" s="35"/>
      <c r="F953" s="34"/>
      <c r="L953" s="34"/>
      <c r="M953" s="34"/>
      <c r="N953" s="34"/>
      <c r="O953" s="34"/>
      <c r="P953" s="34"/>
      <c r="Q953" s="34"/>
      <c r="R953" s="34"/>
      <c r="S953" s="36"/>
      <c r="T953" s="34"/>
      <c r="U953" s="251"/>
      <c r="V953" s="251"/>
      <c r="W953" s="251"/>
      <c r="X953" s="36"/>
      <c r="AG953" s="34"/>
      <c r="AI953" s="34"/>
      <c r="AJ953" s="34"/>
      <c r="AK953" s="34"/>
      <c r="AL953" s="34"/>
      <c r="AN953" s="101"/>
      <c r="AO953" s="34"/>
    </row>
    <row r="954" spans="1:41" ht="14.25" customHeight="1">
      <c r="A954" s="34"/>
      <c r="B954" s="34"/>
      <c r="C954" s="34"/>
      <c r="D954" s="34"/>
      <c r="E954" s="35"/>
      <c r="F954" s="34"/>
      <c r="L954" s="34"/>
      <c r="M954" s="34"/>
      <c r="N954" s="34"/>
      <c r="O954" s="34"/>
      <c r="P954" s="34"/>
      <c r="Q954" s="34"/>
      <c r="R954" s="34"/>
      <c r="S954" s="36"/>
      <c r="T954" s="34"/>
      <c r="U954" s="251"/>
      <c r="V954" s="251"/>
      <c r="W954" s="251"/>
      <c r="X954" s="36"/>
      <c r="AG954" s="34"/>
      <c r="AI954" s="34"/>
      <c r="AJ954" s="34"/>
      <c r="AK954" s="34"/>
      <c r="AL954" s="34"/>
      <c r="AN954" s="101"/>
      <c r="AO954" s="34"/>
    </row>
    <row r="955" spans="1:41" ht="14.25" customHeight="1">
      <c r="A955" s="34"/>
      <c r="B955" s="34"/>
      <c r="C955" s="34"/>
      <c r="D955" s="34"/>
      <c r="E955" s="35"/>
      <c r="F955" s="34"/>
      <c r="L955" s="34"/>
      <c r="M955" s="34"/>
      <c r="N955" s="34"/>
      <c r="O955" s="34"/>
      <c r="P955" s="34"/>
      <c r="Q955" s="34"/>
      <c r="R955" s="34"/>
      <c r="S955" s="36"/>
      <c r="T955" s="34"/>
      <c r="U955" s="251"/>
      <c r="V955" s="251"/>
      <c r="W955" s="251"/>
      <c r="X955" s="36"/>
      <c r="AG955" s="34"/>
      <c r="AI955" s="34"/>
      <c r="AJ955" s="34"/>
      <c r="AK955" s="34"/>
      <c r="AL955" s="34"/>
      <c r="AN955" s="101"/>
      <c r="AO955" s="34"/>
    </row>
    <row r="956" spans="1:41" ht="14.25" customHeight="1">
      <c r="A956" s="34"/>
      <c r="B956" s="34"/>
      <c r="C956" s="34"/>
      <c r="D956" s="34"/>
      <c r="E956" s="35"/>
      <c r="F956" s="34"/>
      <c r="L956" s="34"/>
      <c r="M956" s="34"/>
      <c r="N956" s="34"/>
      <c r="O956" s="34"/>
      <c r="P956" s="34"/>
      <c r="Q956" s="34"/>
      <c r="R956" s="34"/>
      <c r="S956" s="36"/>
      <c r="T956" s="34"/>
      <c r="U956" s="251"/>
      <c r="V956" s="251"/>
      <c r="W956" s="251"/>
      <c r="X956" s="36"/>
      <c r="AG956" s="34"/>
      <c r="AI956" s="34"/>
      <c r="AJ956" s="34"/>
      <c r="AK956" s="34"/>
      <c r="AL956" s="34"/>
      <c r="AN956" s="101"/>
      <c r="AO956" s="34"/>
    </row>
    <row r="957" spans="1:41" ht="14.25" customHeight="1">
      <c r="A957" s="34"/>
      <c r="B957" s="34"/>
      <c r="C957" s="34"/>
      <c r="D957" s="34"/>
      <c r="E957" s="35"/>
      <c r="F957" s="34"/>
      <c r="L957" s="34"/>
      <c r="M957" s="34"/>
      <c r="N957" s="34"/>
      <c r="O957" s="34"/>
      <c r="P957" s="34"/>
      <c r="Q957" s="34"/>
      <c r="R957" s="34"/>
      <c r="S957" s="36"/>
      <c r="T957" s="34"/>
      <c r="U957" s="251"/>
      <c r="V957" s="251"/>
      <c r="W957" s="251"/>
      <c r="X957" s="36"/>
      <c r="AG957" s="34"/>
      <c r="AI957" s="34"/>
      <c r="AJ957" s="34"/>
      <c r="AK957" s="34"/>
      <c r="AL957" s="34"/>
      <c r="AN957" s="101"/>
      <c r="AO957" s="34"/>
    </row>
    <row r="958" spans="1:41" ht="14.25" customHeight="1">
      <c r="A958" s="34"/>
      <c r="B958" s="34"/>
      <c r="C958" s="34"/>
      <c r="D958" s="34"/>
      <c r="E958" s="35"/>
      <c r="F958" s="34"/>
      <c r="L958" s="34"/>
      <c r="M958" s="34"/>
      <c r="N958" s="34"/>
      <c r="O958" s="34"/>
      <c r="P958" s="34"/>
      <c r="Q958" s="34"/>
      <c r="R958" s="34"/>
      <c r="S958" s="36"/>
      <c r="T958" s="34"/>
      <c r="U958" s="251"/>
      <c r="V958" s="251"/>
      <c r="W958" s="251"/>
      <c r="X958" s="36"/>
      <c r="AG958" s="34"/>
      <c r="AI958" s="34"/>
      <c r="AJ958" s="34"/>
      <c r="AK958" s="34"/>
      <c r="AL958" s="34"/>
      <c r="AN958" s="101"/>
      <c r="AO958" s="34"/>
    </row>
    <row r="959" spans="1:41" ht="14.25" customHeight="1">
      <c r="A959" s="34"/>
      <c r="B959" s="34"/>
      <c r="C959" s="34"/>
      <c r="D959" s="34"/>
      <c r="E959" s="35"/>
      <c r="F959" s="34"/>
      <c r="L959" s="34"/>
      <c r="M959" s="34"/>
      <c r="N959" s="34"/>
      <c r="O959" s="34"/>
      <c r="P959" s="34"/>
      <c r="Q959" s="34"/>
      <c r="R959" s="34"/>
      <c r="S959" s="36"/>
      <c r="T959" s="34"/>
      <c r="U959" s="251"/>
      <c r="V959" s="251"/>
      <c r="W959" s="251"/>
      <c r="X959" s="36"/>
      <c r="AG959" s="34"/>
      <c r="AI959" s="34"/>
      <c r="AJ959" s="34"/>
      <c r="AK959" s="34"/>
      <c r="AL959" s="34"/>
      <c r="AN959" s="101"/>
      <c r="AO959" s="34"/>
    </row>
    <row r="960" spans="1:41" ht="14.25" customHeight="1">
      <c r="A960" s="34"/>
      <c r="B960" s="34"/>
      <c r="C960" s="34"/>
      <c r="D960" s="34"/>
      <c r="E960" s="35"/>
      <c r="F960" s="34"/>
      <c r="L960" s="34"/>
      <c r="M960" s="34"/>
      <c r="N960" s="34"/>
      <c r="O960" s="34"/>
      <c r="P960" s="34"/>
      <c r="Q960" s="34"/>
      <c r="R960" s="34"/>
      <c r="S960" s="36"/>
      <c r="T960" s="34"/>
      <c r="U960" s="251"/>
      <c r="V960" s="251"/>
      <c r="W960" s="251"/>
      <c r="X960" s="36"/>
      <c r="AG960" s="34"/>
      <c r="AI960" s="34"/>
      <c r="AJ960" s="34"/>
      <c r="AK960" s="34"/>
      <c r="AL960" s="34"/>
      <c r="AN960" s="101"/>
      <c r="AO960" s="34"/>
    </row>
    <row r="961" spans="1:41" ht="14.25" customHeight="1">
      <c r="A961" s="34"/>
      <c r="B961" s="34"/>
      <c r="C961" s="34"/>
      <c r="D961" s="34"/>
      <c r="E961" s="35"/>
      <c r="F961" s="34"/>
      <c r="L961" s="34"/>
      <c r="M961" s="34"/>
      <c r="N961" s="34"/>
      <c r="O961" s="34"/>
      <c r="P961" s="34"/>
      <c r="Q961" s="34"/>
      <c r="R961" s="34"/>
      <c r="S961" s="36"/>
      <c r="T961" s="34"/>
      <c r="U961" s="251"/>
      <c r="V961" s="251"/>
      <c r="W961" s="251"/>
      <c r="X961" s="36"/>
      <c r="AG961" s="34"/>
      <c r="AI961" s="34"/>
      <c r="AJ961" s="34"/>
      <c r="AK961" s="34"/>
      <c r="AL961" s="34"/>
      <c r="AN961" s="101"/>
      <c r="AO961" s="34"/>
    </row>
    <row r="962" spans="1:41" ht="14.25" customHeight="1">
      <c r="A962" s="34"/>
      <c r="B962" s="34"/>
      <c r="C962" s="34"/>
      <c r="D962" s="34"/>
      <c r="E962" s="35"/>
      <c r="F962" s="34"/>
      <c r="L962" s="34"/>
      <c r="M962" s="34"/>
      <c r="N962" s="34"/>
      <c r="O962" s="34"/>
      <c r="P962" s="34"/>
      <c r="Q962" s="34"/>
      <c r="R962" s="34"/>
      <c r="S962" s="36"/>
      <c r="T962" s="34"/>
      <c r="U962" s="251"/>
      <c r="V962" s="251"/>
      <c r="W962" s="251"/>
      <c r="X962" s="36"/>
      <c r="AG962" s="34"/>
      <c r="AI962" s="34"/>
      <c r="AJ962" s="34"/>
      <c r="AK962" s="34"/>
      <c r="AL962" s="34"/>
      <c r="AN962" s="101"/>
      <c r="AO962" s="34"/>
    </row>
    <row r="963" spans="1:41" ht="14.25" customHeight="1">
      <c r="A963" s="34"/>
      <c r="B963" s="34"/>
      <c r="C963" s="34"/>
      <c r="D963" s="34"/>
      <c r="E963" s="35"/>
      <c r="F963" s="34"/>
      <c r="L963" s="34"/>
      <c r="M963" s="34"/>
      <c r="N963" s="34"/>
      <c r="O963" s="34"/>
      <c r="P963" s="34"/>
      <c r="Q963" s="34"/>
      <c r="R963" s="34"/>
      <c r="S963" s="36"/>
      <c r="T963" s="34"/>
      <c r="U963" s="251"/>
      <c r="V963" s="251"/>
      <c r="W963" s="251"/>
      <c r="X963" s="36"/>
      <c r="AG963" s="34"/>
      <c r="AI963" s="34"/>
      <c r="AJ963" s="34"/>
      <c r="AK963" s="34"/>
      <c r="AL963" s="34"/>
      <c r="AN963" s="101"/>
      <c r="AO963" s="34"/>
    </row>
    <row r="964" spans="1:41" ht="14.25" customHeight="1">
      <c r="A964" s="34"/>
      <c r="B964" s="34"/>
      <c r="C964" s="34"/>
      <c r="D964" s="34"/>
      <c r="E964" s="35"/>
      <c r="F964" s="34"/>
      <c r="L964" s="34"/>
      <c r="M964" s="34"/>
      <c r="N964" s="34"/>
      <c r="O964" s="34"/>
      <c r="P964" s="34"/>
      <c r="Q964" s="34"/>
      <c r="R964" s="34"/>
      <c r="S964" s="36"/>
      <c r="T964" s="34"/>
      <c r="U964" s="251"/>
      <c r="V964" s="251"/>
      <c r="W964" s="251"/>
      <c r="X964" s="36"/>
      <c r="AG964" s="34"/>
      <c r="AI964" s="34"/>
      <c r="AJ964" s="34"/>
      <c r="AK964" s="34"/>
      <c r="AL964" s="34"/>
      <c r="AN964" s="101"/>
      <c r="AO964" s="34"/>
    </row>
    <row r="965" spans="1:41" ht="14.25" customHeight="1">
      <c r="A965" s="34"/>
      <c r="B965" s="34"/>
      <c r="C965" s="34"/>
      <c r="D965" s="34"/>
      <c r="E965" s="35"/>
      <c r="F965" s="34"/>
      <c r="L965" s="34"/>
      <c r="M965" s="34"/>
      <c r="N965" s="34"/>
      <c r="O965" s="34"/>
      <c r="P965" s="34"/>
      <c r="Q965" s="34"/>
      <c r="R965" s="34"/>
      <c r="S965" s="36"/>
      <c r="T965" s="34"/>
      <c r="U965" s="251"/>
      <c r="V965" s="251"/>
      <c r="W965" s="251"/>
      <c r="X965" s="36"/>
      <c r="AG965" s="34"/>
      <c r="AI965" s="34"/>
      <c r="AJ965" s="34"/>
      <c r="AK965" s="34"/>
      <c r="AL965" s="34"/>
      <c r="AN965" s="101"/>
      <c r="AO965" s="34"/>
    </row>
    <row r="966" spans="1:41" ht="14.25" customHeight="1">
      <c r="A966" s="34"/>
      <c r="B966" s="34"/>
      <c r="C966" s="34"/>
      <c r="D966" s="34"/>
      <c r="E966" s="35"/>
      <c r="F966" s="34"/>
      <c r="L966" s="34"/>
      <c r="M966" s="34"/>
      <c r="N966" s="34"/>
      <c r="O966" s="34"/>
      <c r="P966" s="34"/>
      <c r="Q966" s="34"/>
      <c r="R966" s="34"/>
      <c r="S966" s="36"/>
      <c r="T966" s="34"/>
      <c r="U966" s="251"/>
      <c r="V966" s="251"/>
      <c r="W966" s="251"/>
      <c r="X966" s="36"/>
      <c r="AG966" s="34"/>
      <c r="AI966" s="34"/>
      <c r="AJ966" s="34"/>
      <c r="AK966" s="34"/>
      <c r="AL966" s="34"/>
      <c r="AN966" s="101"/>
      <c r="AO966" s="34"/>
    </row>
    <row r="967" spans="1:41" ht="14.25" customHeight="1">
      <c r="A967" s="34"/>
      <c r="B967" s="34"/>
      <c r="C967" s="34"/>
      <c r="D967" s="34"/>
      <c r="E967" s="35"/>
      <c r="F967" s="34"/>
      <c r="L967" s="34"/>
      <c r="M967" s="34"/>
      <c r="N967" s="34"/>
      <c r="O967" s="34"/>
      <c r="P967" s="34"/>
      <c r="Q967" s="34"/>
      <c r="R967" s="34"/>
      <c r="S967" s="36"/>
      <c r="T967" s="34"/>
      <c r="U967" s="251"/>
      <c r="V967" s="251"/>
      <c r="W967" s="251"/>
      <c r="X967" s="36"/>
      <c r="AG967" s="34"/>
      <c r="AI967" s="34"/>
      <c r="AJ967" s="34"/>
      <c r="AK967" s="34"/>
      <c r="AL967" s="34"/>
      <c r="AN967" s="101"/>
      <c r="AO967" s="34"/>
    </row>
    <row r="968" spans="1:41" ht="14.25" customHeight="1">
      <c r="A968" s="34"/>
      <c r="B968" s="34"/>
      <c r="C968" s="34"/>
      <c r="D968" s="34"/>
      <c r="E968" s="35"/>
      <c r="F968" s="34"/>
      <c r="L968" s="34"/>
      <c r="M968" s="34"/>
      <c r="N968" s="34"/>
      <c r="O968" s="34"/>
      <c r="P968" s="34"/>
      <c r="Q968" s="34"/>
      <c r="R968" s="34"/>
      <c r="S968" s="36"/>
      <c r="T968" s="34"/>
      <c r="U968" s="251"/>
      <c r="V968" s="251"/>
      <c r="W968" s="251"/>
      <c r="X968" s="36"/>
      <c r="AG968" s="34"/>
      <c r="AI968" s="34"/>
      <c r="AJ968" s="34"/>
      <c r="AK968" s="34"/>
      <c r="AL968" s="34"/>
      <c r="AN968" s="101"/>
      <c r="AO968" s="34"/>
    </row>
    <row r="969" spans="1:41" ht="14.25" customHeight="1">
      <c r="A969" s="34"/>
      <c r="B969" s="34"/>
      <c r="C969" s="34"/>
      <c r="D969" s="34"/>
      <c r="E969" s="35"/>
      <c r="F969" s="34"/>
      <c r="L969" s="34"/>
      <c r="M969" s="34"/>
      <c r="N969" s="34"/>
      <c r="O969" s="34"/>
      <c r="P969" s="34"/>
      <c r="Q969" s="34"/>
      <c r="R969" s="34"/>
      <c r="S969" s="36"/>
      <c r="T969" s="34"/>
      <c r="U969" s="251"/>
      <c r="V969" s="251"/>
      <c r="W969" s="251"/>
      <c r="X969" s="36"/>
      <c r="AG969" s="34"/>
      <c r="AI969" s="34"/>
      <c r="AJ969" s="34"/>
      <c r="AK969" s="34"/>
      <c r="AL969" s="34"/>
      <c r="AN969" s="101"/>
      <c r="AO969" s="34"/>
    </row>
    <row r="970" spans="1:41" ht="14.25" customHeight="1">
      <c r="A970" s="34"/>
      <c r="B970" s="34"/>
      <c r="C970" s="34"/>
      <c r="D970" s="34"/>
      <c r="E970" s="35"/>
      <c r="F970" s="34"/>
      <c r="L970" s="34"/>
      <c r="M970" s="34"/>
      <c r="N970" s="34"/>
      <c r="O970" s="34"/>
      <c r="P970" s="34"/>
      <c r="Q970" s="34"/>
      <c r="R970" s="34"/>
      <c r="S970" s="36"/>
      <c r="T970" s="34"/>
      <c r="U970" s="251"/>
      <c r="V970" s="251"/>
      <c r="W970" s="251"/>
      <c r="X970" s="36"/>
      <c r="AG970" s="34"/>
      <c r="AI970" s="34"/>
      <c r="AJ970" s="34"/>
      <c r="AK970" s="34"/>
      <c r="AL970" s="34"/>
      <c r="AN970" s="101"/>
      <c r="AO970" s="34"/>
    </row>
    <row r="971" spans="1:41" ht="14.25" customHeight="1">
      <c r="A971" s="34"/>
      <c r="B971" s="34"/>
      <c r="C971" s="34"/>
      <c r="D971" s="34"/>
      <c r="E971" s="35"/>
      <c r="F971" s="34"/>
      <c r="L971" s="34"/>
      <c r="M971" s="34"/>
      <c r="N971" s="34"/>
      <c r="O971" s="34"/>
      <c r="P971" s="34"/>
      <c r="Q971" s="34"/>
      <c r="R971" s="34"/>
      <c r="S971" s="36"/>
      <c r="T971" s="34"/>
      <c r="U971" s="251"/>
      <c r="V971" s="251"/>
      <c r="W971" s="251"/>
      <c r="X971" s="36"/>
      <c r="AG971" s="34"/>
      <c r="AI971" s="34"/>
      <c r="AJ971" s="34"/>
      <c r="AK971" s="34"/>
      <c r="AL971" s="34"/>
      <c r="AN971" s="101"/>
      <c r="AO971" s="34"/>
    </row>
    <row r="972" spans="1:41" ht="14.25" customHeight="1">
      <c r="A972" s="34"/>
      <c r="B972" s="34"/>
      <c r="C972" s="34"/>
      <c r="D972" s="34"/>
      <c r="E972" s="35"/>
      <c r="F972" s="34"/>
      <c r="L972" s="34"/>
      <c r="M972" s="34"/>
      <c r="N972" s="34"/>
      <c r="O972" s="34"/>
      <c r="P972" s="34"/>
      <c r="Q972" s="34"/>
      <c r="R972" s="34"/>
      <c r="S972" s="36"/>
      <c r="T972" s="34"/>
      <c r="U972" s="251"/>
      <c r="V972" s="251"/>
      <c r="W972" s="251"/>
      <c r="X972" s="36"/>
      <c r="AG972" s="34"/>
      <c r="AI972" s="34"/>
      <c r="AJ972" s="34"/>
      <c r="AK972" s="34"/>
      <c r="AL972" s="34"/>
      <c r="AN972" s="101"/>
      <c r="AO972" s="34"/>
    </row>
    <row r="973" spans="1:41" ht="14.25" customHeight="1">
      <c r="A973" s="34"/>
      <c r="B973" s="34"/>
      <c r="C973" s="34"/>
      <c r="D973" s="34"/>
      <c r="E973" s="35"/>
      <c r="F973" s="34"/>
      <c r="L973" s="34"/>
      <c r="M973" s="34"/>
      <c r="N973" s="34"/>
      <c r="O973" s="34"/>
      <c r="P973" s="34"/>
      <c r="Q973" s="34"/>
      <c r="R973" s="34"/>
      <c r="S973" s="36"/>
      <c r="T973" s="34"/>
      <c r="U973" s="251"/>
      <c r="V973" s="251"/>
      <c r="W973" s="251"/>
      <c r="X973" s="36"/>
      <c r="AG973" s="34"/>
      <c r="AI973" s="34"/>
      <c r="AJ973" s="34"/>
      <c r="AK973" s="34"/>
      <c r="AL973" s="34"/>
      <c r="AN973" s="101"/>
      <c r="AO973" s="34"/>
    </row>
    <row r="974" spans="1:41" ht="14.25" customHeight="1">
      <c r="A974" s="34"/>
      <c r="B974" s="34"/>
      <c r="C974" s="34"/>
      <c r="D974" s="34"/>
      <c r="E974" s="35"/>
      <c r="F974" s="34"/>
      <c r="L974" s="34"/>
      <c r="M974" s="34"/>
      <c r="N974" s="34"/>
      <c r="O974" s="34"/>
      <c r="P974" s="34"/>
      <c r="Q974" s="34"/>
      <c r="R974" s="34"/>
      <c r="S974" s="36"/>
      <c r="T974" s="34"/>
      <c r="U974" s="251"/>
      <c r="V974" s="251"/>
      <c r="W974" s="251"/>
      <c r="X974" s="36"/>
      <c r="AG974" s="34"/>
      <c r="AI974" s="34"/>
      <c r="AJ974" s="34"/>
      <c r="AK974" s="34"/>
      <c r="AL974" s="34"/>
      <c r="AN974" s="101"/>
      <c r="AO974" s="34"/>
    </row>
    <row r="975" spans="1:41" ht="14.25" customHeight="1">
      <c r="A975" s="34"/>
      <c r="B975" s="34"/>
      <c r="C975" s="34"/>
      <c r="D975" s="34"/>
      <c r="E975" s="35"/>
      <c r="F975" s="34"/>
      <c r="L975" s="34"/>
      <c r="M975" s="34"/>
      <c r="N975" s="34"/>
      <c r="O975" s="34"/>
      <c r="P975" s="34"/>
      <c r="Q975" s="34"/>
      <c r="R975" s="34"/>
      <c r="S975" s="36"/>
      <c r="T975" s="34"/>
      <c r="U975" s="251"/>
      <c r="V975" s="251"/>
      <c r="W975" s="251"/>
      <c r="X975" s="36"/>
      <c r="AG975" s="34"/>
      <c r="AI975" s="34"/>
      <c r="AJ975" s="34"/>
      <c r="AK975" s="34"/>
      <c r="AL975" s="34"/>
      <c r="AN975" s="101"/>
      <c r="AO975" s="34"/>
    </row>
    <row r="976" spans="1:41" ht="14.25" customHeight="1">
      <c r="A976" s="34"/>
      <c r="B976" s="34"/>
      <c r="C976" s="34"/>
      <c r="D976" s="34"/>
      <c r="E976" s="35"/>
      <c r="F976" s="34"/>
      <c r="L976" s="34"/>
      <c r="M976" s="34"/>
      <c r="N976" s="34"/>
      <c r="O976" s="34"/>
      <c r="P976" s="34"/>
      <c r="Q976" s="34"/>
      <c r="R976" s="34"/>
      <c r="S976" s="36"/>
      <c r="T976" s="34"/>
      <c r="U976" s="251"/>
      <c r="V976" s="251"/>
      <c r="W976" s="251"/>
      <c r="X976" s="36"/>
      <c r="AG976" s="34"/>
      <c r="AI976" s="34"/>
      <c r="AJ976" s="34"/>
      <c r="AK976" s="34"/>
      <c r="AL976" s="34"/>
      <c r="AN976" s="101"/>
      <c r="AO976" s="34"/>
    </row>
    <row r="977" spans="1:41" ht="14.25" customHeight="1">
      <c r="A977" s="34"/>
      <c r="B977" s="34"/>
      <c r="C977" s="34"/>
      <c r="D977" s="34"/>
      <c r="E977" s="35"/>
      <c r="F977" s="34"/>
      <c r="L977" s="34"/>
      <c r="M977" s="34"/>
      <c r="N977" s="34"/>
      <c r="O977" s="34"/>
      <c r="P977" s="34"/>
      <c r="Q977" s="34"/>
      <c r="R977" s="34"/>
      <c r="S977" s="36"/>
      <c r="T977" s="34"/>
      <c r="U977" s="251"/>
      <c r="V977" s="251"/>
      <c r="W977" s="251"/>
      <c r="X977" s="36"/>
      <c r="AG977" s="34"/>
      <c r="AI977" s="34"/>
      <c r="AJ977" s="34"/>
      <c r="AK977" s="34"/>
      <c r="AL977" s="34"/>
      <c r="AN977" s="101"/>
      <c r="AO977" s="34"/>
    </row>
    <row r="978" spans="1:41" ht="14.25" customHeight="1">
      <c r="A978" s="34"/>
      <c r="B978" s="34"/>
      <c r="C978" s="34"/>
      <c r="D978" s="34"/>
      <c r="E978" s="35"/>
      <c r="F978" s="34"/>
      <c r="L978" s="34"/>
      <c r="M978" s="34"/>
      <c r="N978" s="34"/>
      <c r="O978" s="34"/>
      <c r="P978" s="34"/>
      <c r="Q978" s="34"/>
      <c r="R978" s="34"/>
      <c r="S978" s="36"/>
      <c r="T978" s="34"/>
      <c r="U978" s="251"/>
      <c r="V978" s="251"/>
      <c r="W978" s="251"/>
      <c r="X978" s="36"/>
      <c r="AG978" s="34"/>
      <c r="AI978" s="34"/>
      <c r="AJ978" s="34"/>
      <c r="AK978" s="34"/>
      <c r="AL978" s="34"/>
      <c r="AN978" s="101"/>
      <c r="AO978" s="34"/>
    </row>
    <row r="979" spans="1:41" ht="14.25" customHeight="1">
      <c r="A979" s="34"/>
      <c r="B979" s="34"/>
      <c r="C979" s="34"/>
      <c r="D979" s="34"/>
      <c r="E979" s="35"/>
      <c r="F979" s="34"/>
      <c r="L979" s="34"/>
      <c r="M979" s="34"/>
      <c r="N979" s="34"/>
      <c r="O979" s="34"/>
      <c r="P979" s="34"/>
      <c r="Q979" s="34"/>
      <c r="R979" s="34"/>
      <c r="S979" s="36"/>
      <c r="T979" s="34"/>
      <c r="U979" s="251"/>
      <c r="V979" s="251"/>
      <c r="W979" s="251"/>
      <c r="X979" s="36"/>
      <c r="AG979" s="34"/>
      <c r="AI979" s="34"/>
      <c r="AJ979" s="34"/>
      <c r="AK979" s="34"/>
      <c r="AL979" s="34"/>
      <c r="AN979" s="101"/>
      <c r="AO979" s="34"/>
    </row>
    <row r="980" spans="1:41" ht="14.25" customHeight="1">
      <c r="A980" s="34"/>
      <c r="B980" s="34"/>
      <c r="C980" s="34"/>
      <c r="D980" s="34"/>
      <c r="E980" s="35"/>
      <c r="F980" s="34"/>
      <c r="L980" s="34"/>
      <c r="M980" s="34"/>
      <c r="N980" s="34"/>
      <c r="O980" s="34"/>
      <c r="P980" s="34"/>
      <c r="Q980" s="34"/>
      <c r="R980" s="34"/>
      <c r="S980" s="36"/>
      <c r="T980" s="34"/>
      <c r="U980" s="251"/>
      <c r="V980" s="251"/>
      <c r="W980" s="251"/>
      <c r="X980" s="36"/>
      <c r="AG980" s="34"/>
      <c r="AI980" s="34"/>
      <c r="AJ980" s="34"/>
      <c r="AK980" s="34"/>
      <c r="AL980" s="34"/>
      <c r="AN980" s="101"/>
      <c r="AO980" s="34"/>
    </row>
    <row r="981" spans="1:41" ht="14.25" customHeight="1">
      <c r="A981" s="34"/>
      <c r="B981" s="34"/>
      <c r="C981" s="34"/>
      <c r="D981" s="34"/>
      <c r="E981" s="35"/>
      <c r="F981" s="34"/>
      <c r="L981" s="34"/>
      <c r="M981" s="34"/>
      <c r="N981" s="34"/>
      <c r="O981" s="34"/>
      <c r="P981" s="34"/>
      <c r="Q981" s="34"/>
      <c r="R981" s="34"/>
      <c r="S981" s="36"/>
      <c r="T981" s="34"/>
      <c r="U981" s="251"/>
      <c r="V981" s="251"/>
      <c r="W981" s="251"/>
      <c r="X981" s="36"/>
      <c r="AG981" s="34"/>
      <c r="AI981" s="34"/>
      <c r="AJ981" s="34"/>
      <c r="AK981" s="34"/>
      <c r="AL981" s="34"/>
      <c r="AN981" s="101"/>
      <c r="AO981" s="34"/>
    </row>
    <row r="982" spans="1:41" ht="14.25" customHeight="1">
      <c r="A982" s="34"/>
      <c r="B982" s="34"/>
      <c r="C982" s="34"/>
      <c r="D982" s="34"/>
      <c r="E982" s="35"/>
      <c r="F982" s="34"/>
      <c r="L982" s="34"/>
      <c r="M982" s="34"/>
      <c r="N982" s="34"/>
      <c r="O982" s="34"/>
      <c r="P982" s="34"/>
      <c r="Q982" s="34"/>
      <c r="R982" s="34"/>
      <c r="S982" s="36"/>
      <c r="T982" s="34"/>
      <c r="U982" s="251"/>
      <c r="V982" s="251"/>
      <c r="W982" s="251"/>
      <c r="X982" s="36"/>
      <c r="AG982" s="34"/>
      <c r="AI982" s="34"/>
      <c r="AJ982" s="34"/>
      <c r="AK982" s="34"/>
      <c r="AL982" s="34"/>
      <c r="AN982" s="101"/>
      <c r="AO982" s="34"/>
    </row>
    <row r="983" spans="1:41" ht="14.25" customHeight="1">
      <c r="A983" s="34"/>
      <c r="B983" s="34"/>
      <c r="C983" s="34"/>
      <c r="D983" s="34"/>
      <c r="E983" s="35"/>
      <c r="F983" s="34"/>
      <c r="L983" s="34"/>
      <c r="M983" s="34"/>
      <c r="N983" s="34"/>
      <c r="O983" s="34"/>
      <c r="P983" s="34"/>
      <c r="Q983" s="34"/>
      <c r="R983" s="34"/>
      <c r="S983" s="36"/>
      <c r="T983" s="34"/>
      <c r="U983" s="251"/>
      <c r="V983" s="251"/>
      <c r="W983" s="251"/>
      <c r="X983" s="36"/>
      <c r="AG983" s="34"/>
      <c r="AI983" s="34"/>
      <c r="AJ983" s="34"/>
      <c r="AK983" s="34"/>
      <c r="AL983" s="34"/>
      <c r="AN983" s="101"/>
      <c r="AO983" s="34"/>
    </row>
    <row r="984" spans="1:41" ht="14.25" customHeight="1">
      <c r="A984" s="34"/>
      <c r="B984" s="34"/>
      <c r="C984" s="34"/>
      <c r="D984" s="34"/>
      <c r="E984" s="35"/>
      <c r="F984" s="34"/>
      <c r="L984" s="34"/>
      <c r="M984" s="34"/>
      <c r="N984" s="34"/>
      <c r="O984" s="34"/>
      <c r="P984" s="34"/>
      <c r="Q984" s="34"/>
      <c r="R984" s="34"/>
      <c r="S984" s="36"/>
      <c r="T984" s="34"/>
      <c r="U984" s="251"/>
      <c r="V984" s="251"/>
      <c r="W984" s="251"/>
      <c r="X984" s="36"/>
      <c r="AG984" s="34"/>
      <c r="AI984" s="34"/>
      <c r="AJ984" s="34"/>
      <c r="AK984" s="34"/>
      <c r="AL984" s="34"/>
      <c r="AN984" s="101"/>
      <c r="AO984" s="34"/>
    </row>
    <row r="985" spans="1:41" ht="14.25" customHeight="1">
      <c r="A985" s="34"/>
      <c r="B985" s="34"/>
      <c r="C985" s="34"/>
      <c r="D985" s="34"/>
      <c r="E985" s="35"/>
      <c r="F985" s="34"/>
      <c r="L985" s="34"/>
      <c r="M985" s="34"/>
      <c r="N985" s="34"/>
      <c r="O985" s="34"/>
      <c r="P985" s="34"/>
      <c r="Q985" s="34"/>
      <c r="R985" s="34"/>
      <c r="S985" s="36"/>
      <c r="T985" s="34"/>
      <c r="U985" s="251"/>
      <c r="V985" s="251"/>
      <c r="W985" s="251"/>
      <c r="X985" s="36"/>
      <c r="AG985" s="34"/>
      <c r="AI985" s="34"/>
      <c r="AJ985" s="34"/>
      <c r="AK985" s="34"/>
      <c r="AL985" s="34"/>
      <c r="AN985" s="101"/>
      <c r="AO985" s="34"/>
    </row>
    <row r="986" spans="1:41" ht="14.25" customHeight="1">
      <c r="A986" s="34"/>
      <c r="B986" s="34"/>
      <c r="C986" s="34"/>
      <c r="D986" s="34"/>
      <c r="E986" s="35"/>
      <c r="F986" s="34"/>
      <c r="L986" s="34"/>
      <c r="M986" s="34"/>
      <c r="N986" s="34"/>
      <c r="O986" s="34"/>
      <c r="P986" s="34"/>
      <c r="Q986" s="34"/>
      <c r="R986" s="34"/>
      <c r="S986" s="36"/>
      <c r="T986" s="34"/>
      <c r="U986" s="251"/>
      <c r="V986" s="251"/>
      <c r="W986" s="251"/>
      <c r="X986" s="36"/>
      <c r="AG986" s="34"/>
      <c r="AI986" s="34"/>
      <c r="AJ986" s="34"/>
      <c r="AK986" s="34"/>
      <c r="AL986" s="34"/>
      <c r="AN986" s="101"/>
      <c r="AO986" s="34"/>
    </row>
    <row r="987" spans="1:41" ht="14.25" customHeight="1">
      <c r="A987" s="34"/>
      <c r="B987" s="34"/>
      <c r="C987" s="34"/>
      <c r="D987" s="34"/>
      <c r="E987" s="35"/>
      <c r="F987" s="34"/>
      <c r="L987" s="34"/>
      <c r="M987" s="34"/>
      <c r="N987" s="34"/>
      <c r="O987" s="34"/>
      <c r="P987" s="34"/>
      <c r="Q987" s="34"/>
      <c r="R987" s="34"/>
      <c r="S987" s="36"/>
      <c r="T987" s="34"/>
      <c r="U987" s="251"/>
      <c r="V987" s="251"/>
      <c r="W987" s="251"/>
      <c r="X987" s="36"/>
      <c r="AG987" s="34"/>
      <c r="AI987" s="34"/>
      <c r="AJ987" s="34"/>
      <c r="AK987" s="34"/>
      <c r="AL987" s="34"/>
      <c r="AN987" s="101"/>
      <c r="AO987" s="34"/>
    </row>
    <row r="988" spans="1:41" ht="14.25" customHeight="1">
      <c r="A988" s="34"/>
      <c r="B988" s="34"/>
      <c r="C988" s="34"/>
      <c r="D988" s="34"/>
      <c r="E988" s="35"/>
      <c r="F988" s="34"/>
      <c r="L988" s="34"/>
      <c r="M988" s="34"/>
      <c r="N988" s="34"/>
      <c r="O988" s="34"/>
      <c r="P988" s="34"/>
      <c r="Q988" s="34"/>
      <c r="R988" s="34"/>
      <c r="S988" s="36"/>
      <c r="T988" s="34"/>
      <c r="U988" s="251"/>
      <c r="V988" s="251"/>
      <c r="W988" s="251"/>
      <c r="X988" s="36"/>
      <c r="AG988" s="34"/>
      <c r="AI988" s="34"/>
      <c r="AJ988" s="34"/>
      <c r="AK988" s="34"/>
      <c r="AL988" s="34"/>
      <c r="AN988" s="101"/>
      <c r="AO988" s="34"/>
    </row>
    <row r="989" spans="1:41" ht="14.25" customHeight="1">
      <c r="A989" s="34"/>
      <c r="B989" s="34"/>
      <c r="C989" s="34"/>
      <c r="D989" s="34"/>
      <c r="E989" s="35"/>
      <c r="F989" s="34"/>
      <c r="L989" s="34"/>
      <c r="M989" s="34"/>
      <c r="N989" s="34"/>
      <c r="O989" s="34"/>
      <c r="P989" s="34"/>
      <c r="Q989" s="34"/>
      <c r="R989" s="34"/>
      <c r="S989" s="36"/>
      <c r="T989" s="34"/>
      <c r="U989" s="251"/>
      <c r="V989" s="251"/>
      <c r="W989" s="251"/>
      <c r="X989" s="36"/>
      <c r="AG989" s="34"/>
      <c r="AI989" s="34"/>
      <c r="AJ989" s="34"/>
      <c r="AK989" s="34"/>
      <c r="AL989" s="34"/>
      <c r="AN989" s="101"/>
      <c r="AO989" s="34"/>
    </row>
    <row r="990" spans="1:41" ht="14.25" customHeight="1">
      <c r="A990" s="34"/>
      <c r="B990" s="34"/>
      <c r="C990" s="34"/>
      <c r="D990" s="34"/>
      <c r="E990" s="35"/>
      <c r="F990" s="34"/>
      <c r="L990" s="34"/>
      <c r="M990" s="34"/>
      <c r="N990" s="34"/>
      <c r="O990" s="34"/>
      <c r="P990" s="34"/>
      <c r="Q990" s="34"/>
      <c r="R990" s="34"/>
      <c r="S990" s="36"/>
      <c r="T990" s="34"/>
      <c r="U990" s="251"/>
      <c r="V990" s="251"/>
      <c r="W990" s="251"/>
      <c r="X990" s="36"/>
      <c r="AG990" s="34"/>
      <c r="AI990" s="34"/>
      <c r="AJ990" s="34"/>
      <c r="AK990" s="34"/>
      <c r="AL990" s="34"/>
      <c r="AN990" s="101"/>
      <c r="AO990" s="34"/>
    </row>
    <row r="991" spans="1:41" ht="14.25" customHeight="1">
      <c r="A991" s="34"/>
      <c r="B991" s="34"/>
      <c r="C991" s="34"/>
      <c r="D991" s="34"/>
      <c r="E991" s="35"/>
      <c r="F991" s="34"/>
      <c r="L991" s="34"/>
      <c r="M991" s="34"/>
      <c r="N991" s="34"/>
      <c r="O991" s="34"/>
      <c r="P991" s="34"/>
      <c r="Q991" s="34"/>
      <c r="R991" s="34"/>
      <c r="S991" s="36"/>
      <c r="T991" s="34"/>
      <c r="U991" s="251"/>
      <c r="V991" s="251"/>
      <c r="W991" s="251"/>
      <c r="X991" s="36"/>
      <c r="AG991" s="34"/>
      <c r="AI991" s="34"/>
      <c r="AJ991" s="34"/>
      <c r="AK991" s="34"/>
      <c r="AL991" s="34"/>
      <c r="AN991" s="101"/>
      <c r="AO991" s="34"/>
    </row>
    <row r="992" spans="1:41" ht="14.25" customHeight="1">
      <c r="A992" s="34"/>
      <c r="B992" s="34"/>
      <c r="C992" s="34"/>
      <c r="D992" s="34"/>
      <c r="E992" s="35"/>
      <c r="F992" s="34"/>
      <c r="L992" s="34"/>
      <c r="M992" s="34"/>
      <c r="N992" s="34"/>
      <c r="O992" s="34"/>
      <c r="P992" s="34"/>
      <c r="Q992" s="34"/>
      <c r="R992" s="34"/>
      <c r="S992" s="36"/>
      <c r="T992" s="34"/>
      <c r="U992" s="251"/>
      <c r="V992" s="251"/>
      <c r="W992" s="251"/>
      <c r="X992" s="36"/>
      <c r="AG992" s="34"/>
      <c r="AI992" s="34"/>
      <c r="AJ992" s="34"/>
      <c r="AK992" s="34"/>
      <c r="AL992" s="34"/>
      <c r="AN992" s="101"/>
      <c r="AO992" s="34"/>
    </row>
    <row r="993" spans="1:41" ht="14.25" customHeight="1">
      <c r="A993" s="34"/>
      <c r="B993" s="34"/>
      <c r="C993" s="34"/>
      <c r="D993" s="34"/>
      <c r="E993" s="35"/>
      <c r="F993" s="34"/>
      <c r="L993" s="34"/>
      <c r="M993" s="34"/>
      <c r="N993" s="34"/>
      <c r="O993" s="34"/>
      <c r="P993" s="34"/>
      <c r="Q993" s="34"/>
      <c r="R993" s="34"/>
      <c r="S993" s="36"/>
      <c r="T993" s="34"/>
      <c r="U993" s="251"/>
      <c r="V993" s="251"/>
      <c r="W993" s="251"/>
      <c r="X993" s="36"/>
      <c r="AG993" s="34"/>
      <c r="AI993" s="34"/>
      <c r="AJ993" s="34"/>
      <c r="AK993" s="34"/>
      <c r="AL993" s="34"/>
      <c r="AN993" s="101"/>
      <c r="AO993" s="34"/>
    </row>
    <row r="994" spans="1:41" ht="14.25" customHeight="1">
      <c r="A994" s="34"/>
      <c r="B994" s="34"/>
      <c r="C994" s="34"/>
      <c r="D994" s="34"/>
      <c r="E994" s="35"/>
      <c r="F994" s="34"/>
      <c r="L994" s="34"/>
      <c r="M994" s="34"/>
      <c r="N994" s="34"/>
      <c r="O994" s="34"/>
      <c r="P994" s="34"/>
      <c r="Q994" s="34"/>
      <c r="R994" s="34"/>
      <c r="S994" s="36"/>
      <c r="T994" s="34"/>
      <c r="U994" s="251"/>
      <c r="V994" s="251"/>
      <c r="W994" s="251"/>
      <c r="X994" s="36"/>
      <c r="AG994" s="34"/>
      <c r="AI994" s="34"/>
      <c r="AJ994" s="34"/>
      <c r="AK994" s="34"/>
      <c r="AL994" s="34"/>
      <c r="AN994" s="101"/>
      <c r="AO994" s="34"/>
    </row>
    <row r="995" spans="1:41" ht="14.25" customHeight="1">
      <c r="A995" s="34"/>
      <c r="B995" s="34"/>
      <c r="C995" s="34"/>
      <c r="D995" s="34"/>
      <c r="E995" s="35"/>
      <c r="F995" s="34"/>
      <c r="L995" s="34"/>
      <c r="M995" s="34"/>
      <c r="N995" s="34"/>
      <c r="O995" s="34"/>
      <c r="P995" s="34"/>
      <c r="Q995" s="34"/>
      <c r="R995" s="34"/>
      <c r="S995" s="36"/>
      <c r="T995" s="34"/>
      <c r="U995" s="251"/>
      <c r="V995" s="251"/>
      <c r="W995" s="251"/>
      <c r="X995" s="36"/>
      <c r="AG995" s="34"/>
      <c r="AI995" s="34"/>
      <c r="AJ995" s="34"/>
      <c r="AK995" s="34"/>
      <c r="AL995" s="34"/>
      <c r="AN995" s="101"/>
      <c r="AO995" s="34"/>
    </row>
    <row r="996" spans="1:41" ht="14.25" customHeight="1">
      <c r="A996" s="34"/>
      <c r="B996" s="34"/>
      <c r="C996" s="34"/>
      <c r="D996" s="34"/>
      <c r="E996" s="35"/>
      <c r="F996" s="34"/>
      <c r="L996" s="34"/>
      <c r="M996" s="34"/>
      <c r="N996" s="34"/>
      <c r="O996" s="34"/>
      <c r="P996" s="34"/>
      <c r="Q996" s="34"/>
      <c r="R996" s="34"/>
      <c r="S996" s="36"/>
      <c r="T996" s="34"/>
      <c r="U996" s="251"/>
      <c r="V996" s="251"/>
      <c r="W996" s="251"/>
      <c r="X996" s="36"/>
      <c r="AG996" s="34"/>
      <c r="AI996" s="34"/>
      <c r="AJ996" s="34"/>
      <c r="AK996" s="34"/>
      <c r="AL996" s="34"/>
      <c r="AN996" s="101"/>
      <c r="AO996" s="34"/>
    </row>
    <row r="997" spans="1:41" ht="14.25" customHeight="1">
      <c r="A997" s="34"/>
      <c r="B997" s="34"/>
      <c r="C997" s="34"/>
      <c r="D997" s="34"/>
      <c r="E997" s="35"/>
      <c r="F997" s="34"/>
      <c r="L997" s="34"/>
      <c r="M997" s="34"/>
      <c r="N997" s="34"/>
      <c r="O997" s="34"/>
      <c r="P997" s="34"/>
      <c r="Q997" s="34"/>
      <c r="R997" s="34"/>
      <c r="S997" s="36"/>
      <c r="T997" s="34"/>
      <c r="U997" s="251"/>
      <c r="V997" s="251"/>
      <c r="W997" s="251"/>
      <c r="X997" s="36"/>
      <c r="AG997" s="34"/>
      <c r="AI997" s="34"/>
      <c r="AJ997" s="34"/>
      <c r="AK997" s="34"/>
      <c r="AL997" s="34"/>
      <c r="AN997" s="101"/>
      <c r="AO997" s="34"/>
    </row>
    <row r="998" spans="1:41" ht="14.25" customHeight="1">
      <c r="A998" s="34"/>
      <c r="B998" s="34"/>
      <c r="C998" s="34"/>
      <c r="D998" s="34"/>
      <c r="E998" s="35"/>
      <c r="F998" s="34"/>
      <c r="L998" s="34"/>
      <c r="M998" s="34"/>
      <c r="N998" s="34"/>
      <c r="O998" s="34"/>
      <c r="P998" s="34"/>
      <c r="Q998" s="34"/>
      <c r="R998" s="34"/>
      <c r="S998" s="36"/>
      <c r="T998" s="34"/>
      <c r="U998" s="251"/>
      <c r="V998" s="251"/>
      <c r="W998" s="251"/>
      <c r="X998" s="36"/>
      <c r="AG998" s="34"/>
      <c r="AI998" s="34"/>
      <c r="AJ998" s="34"/>
      <c r="AK998" s="34"/>
      <c r="AL998" s="34"/>
      <c r="AN998" s="101"/>
      <c r="AO998" s="34"/>
    </row>
    <row r="999" spans="1:41" ht="14.25" customHeight="1">
      <c r="A999" s="34"/>
      <c r="B999" s="34"/>
      <c r="C999" s="34"/>
      <c r="D999" s="34"/>
      <c r="E999" s="35"/>
      <c r="F999" s="34"/>
      <c r="L999" s="34"/>
      <c r="M999" s="34"/>
      <c r="N999" s="34"/>
      <c r="O999" s="34"/>
      <c r="P999" s="34"/>
      <c r="Q999" s="34"/>
      <c r="R999" s="34"/>
      <c r="S999" s="36"/>
      <c r="T999" s="34"/>
      <c r="U999" s="251"/>
      <c r="V999" s="251"/>
      <c r="W999" s="251"/>
      <c r="X999" s="36"/>
      <c r="AG999" s="34"/>
      <c r="AI999" s="34"/>
      <c r="AJ999" s="34"/>
      <c r="AK999" s="34"/>
      <c r="AL999" s="34"/>
      <c r="AN999" s="101"/>
      <c r="AO999" s="34"/>
    </row>
    <row r="1000" spans="1:41" ht="14.25" customHeight="1">
      <c r="A1000" s="34"/>
      <c r="B1000" s="34"/>
      <c r="C1000" s="34"/>
      <c r="D1000" s="34"/>
      <c r="E1000" s="35"/>
      <c r="F1000" s="34"/>
      <c r="L1000" s="34"/>
      <c r="M1000" s="34"/>
      <c r="N1000" s="34"/>
      <c r="O1000" s="34"/>
      <c r="P1000" s="34"/>
      <c r="Q1000" s="34"/>
      <c r="R1000" s="34"/>
      <c r="S1000" s="36"/>
      <c r="T1000" s="34"/>
      <c r="U1000" s="251"/>
      <c r="V1000" s="251"/>
      <c r="W1000" s="251"/>
      <c r="X1000" s="36"/>
      <c r="AG1000" s="34"/>
      <c r="AI1000" s="34"/>
      <c r="AJ1000" s="34"/>
      <c r="AK1000" s="34"/>
      <c r="AL1000" s="34"/>
      <c r="AN1000" s="101"/>
      <c r="AO1000" s="34"/>
    </row>
  </sheetData>
  <mergeCells count="2">
    <mergeCell ref="C1:D2"/>
    <mergeCell ref="U4:W4"/>
  </mergeCells>
  <dataValidations count="9">
    <dataValidation type="decimal" allowBlank="1" showErrorMessage="1" sqref="C3:C6" xr:uid="{00000000-0002-0000-0800-000000000000}">
      <formula1>0</formula1>
      <formula2>999999999999</formula2>
    </dataValidation>
    <dataValidation type="decimal" allowBlank="1" showErrorMessage="1" sqref="AI1:AI1000" xr:uid="{00000000-0002-0000-0800-000001000000}">
      <formula1>0</formula1>
      <formula2>60</formula2>
    </dataValidation>
    <dataValidation type="date" allowBlank="1" showErrorMessage="1" sqref="C9:D208" xr:uid="{00000000-0002-0000-0800-000003000000}">
      <formula1>43831</formula1>
      <formula2>73415</formula2>
    </dataValidation>
    <dataValidation type="decimal" allowBlank="1" showErrorMessage="1" sqref="O1:O1000" xr:uid="{00000000-0002-0000-0800-000005000000}">
      <formula1>0</formula1>
      <formula2>48</formula2>
    </dataValidation>
    <dataValidation type="decimal" allowBlank="1" showErrorMessage="1" sqref="Q7:Q1000 AK7:AK1000" xr:uid="{00000000-0002-0000-0800-000007000000}">
      <formula1>0</formula1>
      <formula2>12</formula2>
    </dataValidation>
    <dataValidation type="decimal" allowBlank="1" showErrorMessage="1" sqref="E8:F8 M1:M1000 AG1:AG1000" xr:uid="{00000000-0002-0000-0800-00000A000000}">
      <formula1>0</formula1>
      <formula2>300000</formula2>
    </dataValidation>
    <dataValidation type="decimal" allowBlank="1" showErrorMessage="1" sqref="G9:J208" xr:uid="{00000000-0002-0000-0800-00000C000000}">
      <formula1>0</formula1>
      <formula2>150000</formula2>
    </dataValidation>
    <dataValidation type="decimal" allowBlank="1" showErrorMessage="1" sqref="AL6:AL1000" xr:uid="{00000000-0002-0000-0800-00000D000000}">
      <formula1>0</formula1>
      <formula2>6</formula2>
    </dataValidation>
    <dataValidation type="decimal" allowBlank="1" showErrorMessage="1" sqref="E9:E208" xr:uid="{00000000-0002-0000-0800-00000E000000}">
      <formula1>0</formula1>
      <formula2>90</formula2>
    </dataValidation>
  </dataValidations>
  <hyperlinks>
    <hyperlink ref="L8" location="'Códigos'!D1" display="Ver código" xr:uid="{00000000-0004-0000-0800-000000000000}"/>
    <hyperlink ref="N8" location="Google_Sheet_Link_1699107818" display="Ver código" xr:uid="{00000000-0004-0000-0800-000001000000}"/>
    <hyperlink ref="S8" r:id="rId1" xr:uid="{00000000-0004-0000-0800-000002000000}"/>
    <hyperlink ref="X8" r:id="rId2" xr:uid="{00000000-0004-0000-0800-000003000000}"/>
  </hyperlinks>
  <pageMargins left="0.7" right="0.7" top="0.75" bottom="0.75" header="0" footer="0"/>
  <pageSetup paperSize="9" orientation="portrait"/>
  <legacyDrawing r:id="rId3"/>
  <extLst>
    <ext xmlns:x14="http://schemas.microsoft.com/office/spreadsheetml/2009/9/main" uri="{CCE6A557-97BC-4b89-ADB6-D9C93CAAB3DF}">
      <x14:dataValidations xmlns:xm="http://schemas.microsoft.com/office/excel/2006/main" count="6">
        <x14:dataValidation type="list" allowBlank="1" showErrorMessage="1" xr:uid="{00000000-0002-0000-0800-000002000000}">
          <x14:formula1>
            <xm:f>A!$A$17:$A$21</xm:f>
          </x14:formula1>
          <xm:sqref>P6:P7 P10:P1000 AJ7:AJ1000</xm:sqref>
        </x14:dataValidation>
        <x14:dataValidation type="list" allowBlank="1" showErrorMessage="1" xr:uid="{00000000-0002-0000-0800-000004000000}">
          <x14:formula1>
            <xm:f>A!$A$25:$A$29</xm:f>
          </x14:formula1>
          <xm:sqref>T6 T8 T209:T1000</xm:sqref>
        </x14:dataValidation>
        <x14:dataValidation type="list" allowBlank="1" showErrorMessage="1" xr:uid="{00000000-0002-0000-0800-000006000000}">
          <x14:formula1>
            <xm:f>A!$A$47:$A$49</xm:f>
          </x14:formula1>
          <xm:sqref>N6:N8 N10:N1000</xm:sqref>
        </x14:dataValidation>
        <x14:dataValidation type="list" allowBlank="1" showErrorMessage="1" xr:uid="{00000000-0002-0000-0800-000008000000}">
          <x14:formula1>
            <xm:f>Códigos!$D$2:$D$22</xm:f>
          </x14:formula1>
          <xm:sqref>L7:L8 L10:L208</xm:sqref>
        </x14:dataValidation>
        <x14:dataValidation type="list" allowBlank="1" showErrorMessage="1" xr:uid="{00000000-0002-0000-0800-000009000000}">
          <x14:formula1>
            <xm:f>A!$A$25:$A$34</xm:f>
          </x14:formula1>
          <xm:sqref>T9:T208</xm:sqref>
        </x14:dataValidation>
        <x14:dataValidation type="list" allowBlank="1" showErrorMessage="1" xr:uid="{00000000-0002-0000-0800-00000B000000}">
          <x14:formula1>
            <xm:f>A!$A$35</xm:f>
          </x14:formula1>
          <xm:sqref>AO1:AO1000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20</vt:i4>
      </vt:variant>
    </vt:vector>
  </HeadingPairs>
  <TitlesOfParts>
    <vt:vector size="48" baseType="lpstr">
      <vt:lpstr>Caratula</vt:lpstr>
      <vt:lpstr>2 - Reperfilamiento A</vt:lpstr>
      <vt:lpstr>2 - Reperfilamiento B</vt:lpstr>
      <vt:lpstr>Tasas por grupo</vt:lpstr>
      <vt:lpstr>3 - Sectores mas afectados</vt:lpstr>
      <vt:lpstr>4 - Capital de Inversion </vt:lpstr>
      <vt:lpstr>5 - Capital de Trabajo Post COV</vt:lpstr>
      <vt:lpstr>6 - Capital de trabajo 1% UI</vt:lpstr>
      <vt:lpstr>7 - Rep. sectores mas afectados</vt:lpstr>
      <vt:lpstr>8 - Créditos Centros Pymes</vt:lpstr>
      <vt:lpstr>9 - Crédito Modo Digital</vt:lpstr>
      <vt:lpstr>10 - Crédito de impacto ambient</vt:lpstr>
      <vt:lpstr>11 - Eventos meteorológicos </vt:lpstr>
      <vt:lpstr>12 - Inversiones sostenibles pa</vt:lpstr>
      <vt:lpstr>13 - Salvavidas de deudas</vt:lpstr>
      <vt:lpstr>14 - RUNAEV</vt:lpstr>
      <vt:lpstr>Tasas por grupos escalonada</vt:lpstr>
      <vt:lpstr>A</vt:lpstr>
      <vt:lpstr>destinos</vt:lpstr>
      <vt:lpstr>Cancelaciones anticipadas y ren</vt:lpstr>
      <vt:lpstr>Sec_Fonplata</vt:lpstr>
      <vt:lpstr>Hoja2</vt:lpstr>
      <vt:lpstr>Simulación subsidio.</vt:lpstr>
      <vt:lpstr>Hoja4</vt:lpstr>
      <vt:lpstr>RUT transportistas</vt:lpstr>
      <vt:lpstr>Hoja1</vt:lpstr>
      <vt:lpstr>Códigos</vt:lpstr>
      <vt:lpstr>Listas</vt:lpstr>
      <vt:lpstr>Actividad</vt:lpstr>
      <vt:lpstr>Artigas</vt:lpstr>
      <vt:lpstr>Canelones</vt:lpstr>
      <vt:lpstr>Cerro_Largo</vt:lpstr>
      <vt:lpstr>Código_educ</vt:lpstr>
      <vt:lpstr>Código_modalidad</vt:lpstr>
      <vt:lpstr>Código_moneda</vt:lpstr>
      <vt:lpstr>Código_nuevo_IMF</vt:lpstr>
      <vt:lpstr>Código_nuevo_SF</vt:lpstr>
      <vt:lpstr>Código_número_crédito</vt:lpstr>
      <vt:lpstr>Código_sector</vt:lpstr>
      <vt:lpstr>Código_sector_desagregado</vt:lpstr>
      <vt:lpstr>Código_sexo</vt:lpstr>
      <vt:lpstr>Código_tamaño</vt:lpstr>
      <vt:lpstr>Colonia</vt:lpstr>
      <vt:lpstr>Departamento</vt:lpstr>
      <vt:lpstr>Durazno</vt:lpstr>
      <vt:lpstr>Empresa_perteneciente_sector_ambiental_positivo</vt:lpstr>
      <vt:lpstr>Flores</vt:lpstr>
      <vt:lpstr>Florida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nborges</dc:creator>
  <cp:lastModifiedBy>William Frois</cp:lastModifiedBy>
  <dcterms:created xsi:type="dcterms:W3CDTF">2017-08-23T16:47:07Z</dcterms:created>
  <dcterms:modified xsi:type="dcterms:W3CDTF">2025-08-20T17:03:06Z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0x010100262C3A507420BF4D8B741A5516C4C709</vt:lpwstr>
  </property>
</Properties>
</file>